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docx" ContentType="application/vnd.openxmlformats-officedocument.wordprocessingml.document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illiam.logothetis\Dropbox (Tigre USA)\Margin Analysis\Price Files 2020\"/>
    </mc:Choice>
  </mc:AlternateContent>
  <xr:revisionPtr revIDLastSave="0" documentId="13_ncr:1_{8759294D-C672-4F05-938A-37A8B31B0349}" xr6:coauthVersionLast="45" xr6:coauthVersionMax="45" xr10:uidLastSave="{00000000-0000-0000-0000-000000000000}"/>
  <bookViews>
    <workbookView xWindow="13065" yWindow="-16320" windowWidth="29040" windowHeight="15840" tabRatio="918" activeTab="1" xr2:uid="{00000000-000D-0000-FFFF-FFFF00000000}"/>
  </bookViews>
  <sheets>
    <sheet name="Instructions" sheetId="15" r:id="rId1"/>
    <sheet name="Order_Quote" sheetId="18" r:id="rId2"/>
    <sheet name="DWV" sheetId="8" r:id="rId3"/>
    <sheet name="Large Dia. DWV" sheetId="28" state="hidden" r:id="rId4"/>
    <sheet name="SCH40" sheetId="9" r:id="rId5"/>
    <sheet name="Large Dia. SCH40" sheetId="21" state="hidden" r:id="rId6"/>
    <sheet name="SDR26" sheetId="10" r:id="rId7"/>
    <sheet name="SDR35G" sheetId="11" r:id="rId8"/>
    <sheet name="SDR35SW" sheetId="12" r:id="rId9"/>
    <sheet name="DWV G" sheetId="22" state="hidden" r:id="rId10"/>
    <sheet name="2" sheetId="24" state="hidden" r:id="rId11"/>
    <sheet name="3" sheetId="25" state="hidden" r:id="rId12"/>
    <sheet name="4" sheetId="26" state="hidden" r:id="rId13"/>
    <sheet name="5" sheetId="27" state="hidden" r:id="rId14"/>
    <sheet name="Nonstandard" sheetId="19" state="hidden" r:id="rId15"/>
    <sheet name="SDRFab" sheetId="20" r:id="rId16"/>
    <sheet name="Purchase Order Requirements" sheetId="16" r:id="rId17"/>
  </sheets>
  <externalReferences>
    <externalReference r:id="rId18"/>
  </externalReferences>
  <definedNames>
    <definedName name="_xlnm._FilterDatabase" localSheetId="10" hidden="1">'2'!$D$7:$L$144</definedName>
    <definedName name="_xlnm._FilterDatabase" localSheetId="11" hidden="1">'3'!$D$7:$L$27</definedName>
    <definedName name="_xlnm._FilterDatabase" localSheetId="12" hidden="1">'4'!$D$7:$L$144</definedName>
    <definedName name="_xlnm._FilterDatabase" localSheetId="13" hidden="1">'5'!$D$7:$L$9</definedName>
    <definedName name="_xlnm._FilterDatabase" localSheetId="2" hidden="1">DWV!$D$7:$L$300</definedName>
    <definedName name="_xlnm._FilterDatabase" localSheetId="9" hidden="1">'DWV G'!$D$7:$L$146</definedName>
    <definedName name="_xlnm._FilterDatabase" localSheetId="6" hidden="1">'SDR26'!$D$7:$L$117</definedName>
    <definedName name="_xlnm._FilterDatabase" localSheetId="7" hidden="1">SDR35G!$A$7:$L$227</definedName>
    <definedName name="_xlnm._FilterDatabase" localSheetId="8" hidden="1">SDR35SW!$D$7:$L$176</definedName>
    <definedName name="_xlnm.Print_Titles" localSheetId="10">'2'!$1:$7</definedName>
    <definedName name="_xlnm.Print_Titles" localSheetId="11">'3'!$1:$7</definedName>
    <definedName name="_xlnm.Print_Titles" localSheetId="12">'4'!$1:$7</definedName>
    <definedName name="_xlnm.Print_Titles" localSheetId="13">'5'!$1:$7</definedName>
    <definedName name="_xlnm.Print_Titles" localSheetId="2">DWV!$1:$7</definedName>
    <definedName name="_xlnm.Print_Titles" localSheetId="9">'DWV G'!$1:$7</definedName>
    <definedName name="_xlnm.Print_Titles" localSheetId="3">'Large Dia. DWV'!$1:$7</definedName>
    <definedName name="_xlnm.Print_Titles" localSheetId="5">'Large Dia. SCH40'!$1:$7</definedName>
    <definedName name="_xlnm.Print_Titles" localSheetId="1">Order_Quote!$1:$17</definedName>
    <definedName name="_xlnm.Print_Titles" localSheetId="4">'SCH40'!$1:$7</definedName>
    <definedName name="_xlnm.Print_Titles" localSheetId="6">'SDR26'!$1:$7</definedName>
    <definedName name="_xlnm.Print_Titles" localSheetId="7">SDR35G!$1:$7</definedName>
    <definedName name="_xlnm.Print_Titles" localSheetId="8">SDR35SW!$1:$7</definedName>
    <definedName name="_xlnm.Print_Titles" localSheetId="15">SDRFab!$7:$7</definedName>
    <definedName name="Product_Line" comment="List of product lines for non-standard order items" localSheetId="10">#REF!</definedName>
    <definedName name="Product_Line" comment="List of product lines for non-standard order items" localSheetId="11">#REF!</definedName>
    <definedName name="Product_Line" comment="List of product lines for non-standard order items" localSheetId="12">#REF!</definedName>
    <definedName name="Product_Line" comment="List of product lines for non-standard order items" localSheetId="13">#REF!</definedName>
    <definedName name="Product_Line" comment="List of product lines for non-standard order items" localSheetId="9">#REF!</definedName>
    <definedName name="Product_Line" comment="List of product lines for non-standard order items" localSheetId="3">#REF!</definedName>
    <definedName name="Product_Line" comment="List of product lines for non-standard order items" localSheetId="5">#REF!</definedName>
    <definedName name="Product_Line" comment="List of product lines for non-standard order item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9" i="20" l="1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I1000" i="20"/>
  <c r="I1001" i="20"/>
  <c r="I1002" i="20"/>
  <c r="I1003" i="20"/>
  <c r="I1004" i="20"/>
  <c r="I1005" i="20"/>
  <c r="I1006" i="20"/>
  <c r="I1007" i="20"/>
  <c r="I1008" i="20"/>
  <c r="I1009" i="20"/>
  <c r="I1010" i="20"/>
  <c r="I1011" i="20"/>
  <c r="I1012" i="20"/>
  <c r="I1013" i="20"/>
  <c r="I1014" i="20"/>
  <c r="I1015" i="20"/>
  <c r="I1016" i="20"/>
  <c r="I1017" i="20"/>
  <c r="I1018" i="20"/>
  <c r="I1019" i="20"/>
  <c r="I1020" i="20"/>
  <c r="I1021" i="20"/>
  <c r="I1022" i="20"/>
  <c r="I1023" i="20"/>
  <c r="I1024" i="20"/>
  <c r="I1025" i="20"/>
  <c r="I1026" i="20"/>
  <c r="I1027" i="20"/>
  <c r="I1028" i="20"/>
  <c r="I1029" i="20"/>
  <c r="I1030" i="20"/>
  <c r="I1031" i="20"/>
  <c r="I1032" i="20"/>
  <c r="I1033" i="20"/>
  <c r="I1034" i="20"/>
  <c r="I1035" i="20"/>
  <c r="I1036" i="20"/>
  <c r="I1037" i="20"/>
  <c r="I1038" i="20"/>
  <c r="I1039" i="20"/>
  <c r="I1040" i="20"/>
  <c r="I1041" i="20"/>
  <c r="I1042" i="20"/>
  <c r="I1043" i="20"/>
  <c r="I1044" i="20"/>
  <c r="I1045" i="20"/>
  <c r="I1046" i="20"/>
  <c r="I1047" i="20"/>
  <c r="I1048" i="20"/>
  <c r="I1049" i="20"/>
  <c r="I1050" i="20"/>
  <c r="I1051" i="20"/>
  <c r="I1052" i="20"/>
  <c r="I1053" i="20"/>
  <c r="I1054" i="20"/>
  <c r="I1055" i="20"/>
  <c r="I1056" i="20"/>
  <c r="I1057" i="20"/>
  <c r="I1058" i="20"/>
  <c r="I1059" i="20"/>
  <c r="I1060" i="20"/>
  <c r="I1061" i="20"/>
  <c r="I1062" i="20"/>
  <c r="I1063" i="20"/>
  <c r="I1064" i="20"/>
  <c r="I1065" i="20"/>
  <c r="I1066" i="20"/>
  <c r="I1067" i="20"/>
  <c r="I1068" i="20"/>
  <c r="I1069" i="20"/>
  <c r="I1070" i="20"/>
  <c r="I1071" i="20"/>
  <c r="I1072" i="20"/>
  <c r="I1073" i="20"/>
  <c r="I1074" i="20"/>
  <c r="I1075" i="20"/>
  <c r="I1076" i="20"/>
  <c r="I1077" i="20"/>
  <c r="I1078" i="20"/>
  <c r="I1079" i="20"/>
  <c r="I1080" i="20"/>
  <c r="I1081" i="20"/>
  <c r="I1082" i="20"/>
  <c r="I1083" i="20"/>
  <c r="I1084" i="20"/>
  <c r="I1085" i="20"/>
  <c r="I1086" i="20"/>
  <c r="I1087" i="20"/>
  <c r="I1088" i="20"/>
  <c r="I1089" i="20"/>
  <c r="I1090" i="20"/>
  <c r="I1091" i="20"/>
  <c r="I1092" i="20"/>
  <c r="I1093" i="20"/>
  <c r="I1094" i="20"/>
  <c r="I1095" i="20"/>
  <c r="I1096" i="20"/>
  <c r="I1097" i="20"/>
  <c r="I1098" i="20"/>
  <c r="I1099" i="20"/>
  <c r="I1100" i="20"/>
  <c r="I1101" i="20"/>
  <c r="I1102" i="20"/>
  <c r="I1103" i="20"/>
  <c r="I1104" i="20"/>
  <c r="I1105" i="20"/>
  <c r="I1106" i="20"/>
  <c r="I1107" i="20"/>
  <c r="I1108" i="20"/>
  <c r="I1109" i="20"/>
  <c r="I1110" i="20"/>
  <c r="I1111" i="20"/>
  <c r="I1112" i="20"/>
  <c r="I1113" i="20"/>
  <c r="I1114" i="20"/>
  <c r="I1115" i="20"/>
  <c r="I1116" i="20"/>
  <c r="I1117" i="20"/>
  <c r="I1118" i="20"/>
  <c r="I1119" i="20"/>
  <c r="I1120" i="20"/>
  <c r="I1121" i="20"/>
  <c r="I1122" i="20"/>
  <c r="I1123" i="20"/>
  <c r="I1124" i="20"/>
  <c r="I1125" i="20"/>
  <c r="I1126" i="20"/>
  <c r="I1127" i="20"/>
  <c r="I1128" i="20"/>
  <c r="I1129" i="20"/>
  <c r="I1130" i="20"/>
  <c r="I1131" i="20"/>
  <c r="I1132" i="20"/>
  <c r="I1133" i="20"/>
  <c r="I1134" i="20"/>
  <c r="I1135" i="20"/>
  <c r="I1136" i="20"/>
  <c r="I1137" i="20"/>
  <c r="I1138" i="20"/>
  <c r="I1139" i="20"/>
  <c r="I1140" i="20"/>
  <c r="I1141" i="20"/>
  <c r="I1142" i="20"/>
  <c r="I1143" i="20"/>
  <c r="I1144" i="20"/>
  <c r="I1145" i="20"/>
  <c r="I1146" i="20"/>
  <c r="I1147" i="20"/>
  <c r="I1148" i="20"/>
  <c r="I1149" i="20"/>
  <c r="I1150" i="20"/>
  <c r="I1151" i="20"/>
  <c r="I1152" i="20"/>
  <c r="I1153" i="20"/>
  <c r="I1154" i="20"/>
  <c r="I1155" i="20"/>
  <c r="I1156" i="20"/>
  <c r="I1157" i="20"/>
  <c r="I1158" i="20"/>
  <c r="I1159" i="20"/>
  <c r="I1160" i="20"/>
  <c r="I1161" i="20"/>
  <c r="I1162" i="20"/>
  <c r="I1163" i="20"/>
  <c r="I1164" i="20"/>
  <c r="I1165" i="20"/>
  <c r="I1166" i="20"/>
  <c r="I1167" i="20"/>
  <c r="I1168" i="20"/>
  <c r="I1169" i="20"/>
  <c r="I1170" i="20"/>
  <c r="I1171" i="20"/>
  <c r="I1172" i="20"/>
  <c r="I1173" i="20"/>
  <c r="I1174" i="20"/>
  <c r="I1175" i="20"/>
  <c r="I1176" i="20"/>
  <c r="I1177" i="20"/>
  <c r="I1178" i="20"/>
  <c r="I1179" i="20"/>
  <c r="I1180" i="20"/>
  <c r="I1181" i="20"/>
  <c r="I1182" i="20"/>
  <c r="I1183" i="20"/>
  <c r="I1184" i="20"/>
  <c r="I1185" i="20"/>
  <c r="I1186" i="20"/>
  <c r="I1187" i="20"/>
  <c r="I1188" i="20"/>
  <c r="I1189" i="20"/>
  <c r="I1190" i="20"/>
  <c r="I1191" i="20"/>
  <c r="I1192" i="20"/>
  <c r="I1193" i="20"/>
  <c r="I1194" i="20"/>
  <c r="I1195" i="20"/>
  <c r="I1196" i="20"/>
  <c r="I1197" i="20"/>
  <c r="I1198" i="20"/>
  <c r="I1199" i="20"/>
  <c r="I1200" i="20"/>
  <c r="I1201" i="20"/>
  <c r="I1202" i="20"/>
  <c r="I1203" i="20"/>
  <c r="I1204" i="20"/>
  <c r="I1205" i="20"/>
  <c r="I1206" i="20"/>
  <c r="I1207" i="20"/>
  <c r="I1208" i="20"/>
  <c r="I1209" i="20"/>
  <c r="I1210" i="20"/>
  <c r="I1211" i="20"/>
  <c r="I1212" i="20"/>
  <c r="I1213" i="20"/>
  <c r="I1214" i="20"/>
  <c r="I1215" i="20"/>
  <c r="I1216" i="20"/>
  <c r="I1217" i="20"/>
  <c r="I1218" i="20"/>
  <c r="I1219" i="20"/>
  <c r="I1220" i="20"/>
  <c r="I1221" i="20"/>
  <c r="I1222" i="20"/>
  <c r="I1223" i="20"/>
  <c r="I1224" i="20"/>
  <c r="I1225" i="20"/>
  <c r="I1226" i="20"/>
  <c r="I1227" i="20"/>
  <c r="I1228" i="20"/>
  <c r="I1229" i="20"/>
  <c r="I1230" i="20"/>
  <c r="I1231" i="20"/>
  <c r="I1232" i="20"/>
  <c r="I1233" i="20"/>
  <c r="I1234" i="20"/>
  <c r="I1235" i="20"/>
  <c r="I1236" i="20"/>
  <c r="I1237" i="20"/>
  <c r="I1238" i="20"/>
  <c r="I1239" i="20"/>
  <c r="I1240" i="20"/>
  <c r="I1241" i="20"/>
  <c r="I1242" i="20"/>
  <c r="I1243" i="20"/>
  <c r="I1244" i="20"/>
  <c r="I1245" i="20"/>
  <c r="I1246" i="20"/>
  <c r="I1247" i="20"/>
  <c r="I1248" i="20"/>
  <c r="I1249" i="20"/>
  <c r="I1250" i="20"/>
  <c r="I1251" i="20"/>
  <c r="I1252" i="20"/>
  <c r="I1253" i="20"/>
  <c r="I1254" i="20"/>
  <c r="I1255" i="20"/>
  <c r="I1256" i="20"/>
  <c r="I1257" i="20"/>
  <c r="I1258" i="20"/>
  <c r="I1259" i="20"/>
  <c r="I1260" i="20"/>
  <c r="I1261" i="20"/>
  <c r="I1262" i="20"/>
  <c r="I1263" i="20"/>
  <c r="I1264" i="20"/>
  <c r="I1265" i="20"/>
  <c r="I1266" i="20"/>
  <c r="I1267" i="20"/>
  <c r="I1268" i="20"/>
  <c r="I1269" i="20"/>
  <c r="I1270" i="20"/>
  <c r="I1271" i="20"/>
  <c r="I1272" i="20"/>
  <c r="I1273" i="20"/>
  <c r="I1274" i="20"/>
  <c r="I1275" i="20"/>
  <c r="I1276" i="20"/>
  <c r="I1277" i="20"/>
  <c r="I1278" i="20"/>
  <c r="I1279" i="20"/>
  <c r="I1280" i="20"/>
  <c r="I1281" i="20"/>
  <c r="I1282" i="20"/>
  <c r="I1283" i="20"/>
  <c r="I1284" i="20"/>
  <c r="I1285" i="20"/>
  <c r="I1286" i="20"/>
  <c r="I1287" i="20"/>
  <c r="I1288" i="20"/>
  <c r="I1289" i="20"/>
  <c r="I1290" i="20"/>
  <c r="I1291" i="20"/>
  <c r="I1292" i="20"/>
  <c r="I1293" i="20"/>
  <c r="I1294" i="20"/>
  <c r="I1295" i="20"/>
  <c r="I1296" i="20"/>
  <c r="I1297" i="20"/>
  <c r="I1298" i="20"/>
  <c r="I1299" i="20"/>
  <c r="I1300" i="20"/>
  <c r="I1301" i="20"/>
  <c r="I1302" i="20"/>
  <c r="I1303" i="20"/>
  <c r="I1304" i="20"/>
  <c r="I1305" i="20"/>
  <c r="I1306" i="20"/>
  <c r="I1307" i="20"/>
  <c r="I1308" i="20"/>
  <c r="I1309" i="20"/>
  <c r="I1310" i="20"/>
  <c r="I1311" i="20"/>
  <c r="I1312" i="20"/>
  <c r="I1313" i="20"/>
  <c r="I1314" i="20"/>
  <c r="I1315" i="20"/>
  <c r="I1316" i="20"/>
  <c r="I1317" i="20"/>
  <c r="I1318" i="20"/>
  <c r="I1319" i="20"/>
  <c r="I1320" i="20"/>
  <c r="I1321" i="20"/>
  <c r="I1322" i="20"/>
  <c r="I1323" i="20"/>
  <c r="I1324" i="20"/>
  <c r="I1325" i="20"/>
  <c r="I1326" i="20"/>
  <c r="I1327" i="20"/>
  <c r="I1328" i="20"/>
  <c r="I1329" i="20"/>
  <c r="I1330" i="20"/>
  <c r="I1331" i="20"/>
  <c r="I1332" i="20"/>
  <c r="I1333" i="20"/>
  <c r="I1334" i="20"/>
  <c r="I1335" i="20"/>
  <c r="I1336" i="20"/>
  <c r="I1337" i="20"/>
  <c r="I1338" i="20"/>
  <c r="I1339" i="20"/>
  <c r="I1340" i="20"/>
  <c r="I1341" i="20"/>
  <c r="I1342" i="20"/>
  <c r="I1343" i="20"/>
  <c r="I1344" i="20"/>
  <c r="I1345" i="20"/>
  <c r="I1346" i="20"/>
  <c r="I1347" i="20"/>
  <c r="I1348" i="20"/>
  <c r="I1349" i="20"/>
  <c r="I1350" i="20"/>
  <c r="I1351" i="20"/>
  <c r="I1352" i="20"/>
  <c r="I1353" i="20"/>
  <c r="I1354" i="20"/>
  <c r="I1355" i="20"/>
  <c r="I1356" i="20"/>
  <c r="I1357" i="20"/>
  <c r="I1358" i="20"/>
  <c r="I1359" i="20"/>
  <c r="I1360" i="20"/>
  <c r="I1361" i="20"/>
  <c r="I1362" i="20"/>
  <c r="I1363" i="20"/>
  <c r="I1364" i="20"/>
  <c r="I1365" i="20"/>
  <c r="I1366" i="20"/>
  <c r="I1367" i="20"/>
  <c r="I1368" i="20"/>
  <c r="I1369" i="20"/>
  <c r="I1370" i="20"/>
  <c r="I1371" i="20"/>
  <c r="I1372" i="20"/>
  <c r="I1373" i="20"/>
  <c r="I1374" i="20"/>
  <c r="I1375" i="20"/>
  <c r="I1376" i="20"/>
  <c r="I1377" i="20"/>
  <c r="I1378" i="20"/>
  <c r="I1379" i="20"/>
  <c r="I1380" i="20"/>
  <c r="I1381" i="20"/>
  <c r="I1382" i="20"/>
  <c r="I1383" i="20"/>
  <c r="I1384" i="20"/>
  <c r="I1385" i="20"/>
  <c r="I1386" i="20"/>
  <c r="I1387" i="20"/>
  <c r="I1388" i="20"/>
  <c r="I1389" i="20"/>
  <c r="I1390" i="20"/>
  <c r="I1391" i="20"/>
  <c r="I1392" i="20"/>
  <c r="I1393" i="20"/>
  <c r="I1394" i="20"/>
  <c r="I1395" i="20"/>
  <c r="I1396" i="20"/>
  <c r="I1397" i="20"/>
  <c r="I1398" i="20"/>
  <c r="I1399" i="20"/>
  <c r="I1400" i="20"/>
  <c r="I1401" i="20"/>
  <c r="I1402" i="20"/>
  <c r="I1403" i="20"/>
  <c r="I1404" i="20"/>
  <c r="I1405" i="20"/>
  <c r="I1406" i="20"/>
  <c r="I1407" i="20"/>
  <c r="I1408" i="20"/>
  <c r="I1409" i="20"/>
  <c r="I1410" i="20"/>
  <c r="I1411" i="20"/>
  <c r="I1412" i="20"/>
  <c r="I1413" i="20"/>
  <c r="I1414" i="20"/>
  <c r="I1415" i="20"/>
  <c r="I1416" i="20"/>
  <c r="I1417" i="20"/>
  <c r="I1418" i="20"/>
  <c r="I1419" i="20"/>
  <c r="I1420" i="20"/>
  <c r="I1421" i="20"/>
  <c r="I1422" i="20"/>
  <c r="I1423" i="20"/>
  <c r="I1424" i="20"/>
  <c r="I1425" i="20"/>
  <c r="I1426" i="20"/>
  <c r="I1427" i="20"/>
  <c r="I1428" i="20"/>
  <c r="I1429" i="20"/>
  <c r="I1430" i="20"/>
  <c r="I1431" i="20"/>
  <c r="I1432" i="20"/>
  <c r="I1433" i="20"/>
  <c r="I1434" i="20"/>
  <c r="I1435" i="20"/>
  <c r="I1436" i="20"/>
  <c r="I1437" i="20"/>
  <c r="I1438" i="20"/>
  <c r="I1439" i="20"/>
  <c r="I1440" i="20"/>
  <c r="I1441" i="20"/>
  <c r="I1442" i="20"/>
  <c r="I1443" i="20"/>
  <c r="I1444" i="20"/>
  <c r="I1445" i="20"/>
  <c r="I1446" i="20"/>
  <c r="I1447" i="20"/>
  <c r="I1448" i="20"/>
  <c r="I1449" i="20"/>
  <c r="I1450" i="20"/>
  <c r="I1451" i="20"/>
  <c r="I1452" i="20"/>
  <c r="I1453" i="20"/>
  <c r="I1454" i="20"/>
  <c r="I1455" i="20"/>
  <c r="I1456" i="20"/>
  <c r="I1457" i="20"/>
  <c r="I1458" i="20"/>
  <c r="I1459" i="20"/>
  <c r="I1460" i="20"/>
  <c r="I1461" i="20"/>
  <c r="I1462" i="20"/>
  <c r="I1463" i="20"/>
  <c r="I1464" i="20"/>
  <c r="I1465" i="20"/>
  <c r="I1466" i="20"/>
  <c r="I1467" i="20"/>
  <c r="I1468" i="20"/>
  <c r="I1469" i="20"/>
  <c r="I1470" i="20"/>
  <c r="I1471" i="20"/>
  <c r="I1472" i="20"/>
  <c r="I1473" i="20"/>
  <c r="I1474" i="20"/>
  <c r="I1475" i="20"/>
  <c r="I1476" i="20"/>
  <c r="I1477" i="20"/>
  <c r="I1478" i="20"/>
  <c r="I1479" i="20"/>
  <c r="I1480" i="20"/>
  <c r="I1481" i="20"/>
  <c r="I1482" i="20"/>
  <c r="I1483" i="20"/>
  <c r="I1484" i="20"/>
  <c r="I1485" i="20"/>
  <c r="I1486" i="20"/>
  <c r="I1487" i="20"/>
  <c r="I1488" i="20"/>
  <c r="I1489" i="20"/>
  <c r="I1490" i="20"/>
  <c r="I1491" i="20"/>
  <c r="I1492" i="20"/>
  <c r="I1493" i="20"/>
  <c r="I1494" i="20"/>
  <c r="I1495" i="20"/>
  <c r="I1496" i="20"/>
  <c r="I1497" i="20"/>
  <c r="I1498" i="20"/>
  <c r="I1499" i="20"/>
  <c r="I1500" i="20"/>
  <c r="I1501" i="20"/>
  <c r="I1502" i="20"/>
  <c r="I1503" i="20"/>
  <c r="I1504" i="20"/>
  <c r="I1505" i="20"/>
  <c r="I1506" i="20"/>
  <c r="I1507" i="20"/>
  <c r="I1508" i="20"/>
  <c r="I1509" i="20"/>
  <c r="I1510" i="20"/>
  <c r="I1511" i="20"/>
  <c r="I1512" i="20"/>
  <c r="I1513" i="20"/>
  <c r="I1514" i="20"/>
  <c r="I1515" i="20"/>
  <c r="I1516" i="20"/>
  <c r="I1517" i="20"/>
  <c r="I1518" i="20"/>
  <c r="I1519" i="20"/>
  <c r="I1520" i="20"/>
  <c r="I1521" i="20"/>
  <c r="I1522" i="20"/>
  <c r="I1523" i="20"/>
  <c r="I1524" i="20"/>
  <c r="I1525" i="20"/>
  <c r="I1526" i="20"/>
  <c r="I1527" i="20"/>
  <c r="I1528" i="20"/>
  <c r="I1529" i="20"/>
  <c r="I1530" i="20"/>
  <c r="I1531" i="20"/>
  <c r="I1532" i="20"/>
  <c r="I1533" i="20"/>
  <c r="I1534" i="20"/>
  <c r="I1535" i="20"/>
  <c r="I1536" i="20"/>
  <c r="I1537" i="20"/>
  <c r="I1538" i="20"/>
  <c r="I1539" i="20"/>
  <c r="I1540" i="20"/>
  <c r="I1541" i="20"/>
  <c r="I1542" i="20"/>
  <c r="I1543" i="20"/>
  <c r="I1544" i="20"/>
  <c r="I1545" i="20"/>
  <c r="I1546" i="20"/>
  <c r="I1547" i="20"/>
  <c r="I1548" i="20"/>
  <c r="I1549" i="20"/>
  <c r="I1550" i="20"/>
  <c r="I1551" i="20"/>
  <c r="I1552" i="20"/>
  <c r="I1553" i="20"/>
  <c r="I1554" i="20"/>
  <c r="I1555" i="20"/>
  <c r="I1556" i="20"/>
  <c r="I1557" i="20"/>
  <c r="I1558" i="20"/>
  <c r="I1559" i="20"/>
  <c r="I1560" i="20"/>
  <c r="I1561" i="20"/>
  <c r="I1562" i="20"/>
  <c r="I1563" i="20"/>
  <c r="I1564" i="20"/>
  <c r="I1565" i="20"/>
  <c r="I1566" i="20"/>
  <c r="I1567" i="20"/>
  <c r="I1568" i="20"/>
  <c r="I1569" i="20"/>
  <c r="I1570" i="20"/>
  <c r="I1571" i="20"/>
  <c r="I1572" i="20"/>
  <c r="I1573" i="20"/>
  <c r="I1574" i="20"/>
  <c r="I1575" i="20"/>
  <c r="I1576" i="20"/>
  <c r="I1577" i="20"/>
  <c r="I1578" i="20"/>
  <c r="I1579" i="20"/>
  <c r="I1580" i="20"/>
  <c r="I1581" i="20"/>
  <c r="I1582" i="20"/>
  <c r="I1583" i="20"/>
  <c r="I1584" i="20"/>
  <c r="I1585" i="20"/>
  <c r="I1586" i="20"/>
  <c r="I1587" i="20"/>
  <c r="I1588" i="20"/>
  <c r="I1589" i="20"/>
  <c r="I1590" i="20"/>
  <c r="I1591" i="20"/>
  <c r="I1592" i="20"/>
  <c r="I1593" i="20"/>
  <c r="I1594" i="20"/>
  <c r="I1595" i="20"/>
  <c r="I1596" i="20"/>
  <c r="I1597" i="20"/>
  <c r="I1598" i="20"/>
  <c r="I1599" i="20"/>
  <c r="I1600" i="20"/>
  <c r="I1601" i="20"/>
  <c r="I1602" i="20"/>
  <c r="I1603" i="20"/>
  <c r="I1604" i="20"/>
  <c r="I1605" i="20"/>
  <c r="I1606" i="20"/>
  <c r="I1607" i="20"/>
  <c r="I1608" i="20"/>
  <c r="I1609" i="20"/>
  <c r="I1610" i="20"/>
  <c r="I1611" i="20"/>
  <c r="I1612" i="20"/>
  <c r="I1613" i="20"/>
  <c r="I1614" i="20"/>
  <c r="I1615" i="20"/>
  <c r="I1616" i="20"/>
  <c r="I1617" i="20"/>
  <c r="I1618" i="20"/>
  <c r="I1619" i="20"/>
  <c r="I1620" i="20"/>
  <c r="I1621" i="20"/>
  <c r="I1622" i="20"/>
  <c r="I1623" i="20"/>
  <c r="I1624" i="20"/>
  <c r="I1625" i="20"/>
  <c r="I1626" i="20"/>
  <c r="I1627" i="20"/>
  <c r="I1628" i="20"/>
  <c r="I1629" i="20"/>
  <c r="I1630" i="20"/>
  <c r="I1631" i="20"/>
  <c r="I1632" i="20"/>
  <c r="I1633" i="20"/>
  <c r="I1634" i="20"/>
  <c r="I1635" i="20"/>
  <c r="I1636" i="20"/>
  <c r="I1637" i="20"/>
  <c r="I1638" i="20"/>
  <c r="I1639" i="20"/>
  <c r="I1640" i="20"/>
  <c r="I1641" i="20"/>
  <c r="I1642" i="20"/>
  <c r="I1643" i="20"/>
  <c r="I1644" i="20"/>
  <c r="I1645" i="20"/>
  <c r="I1646" i="20"/>
  <c r="I1647" i="20"/>
  <c r="I1648" i="20"/>
  <c r="I1649" i="20"/>
  <c r="I1650" i="20"/>
  <c r="I1651" i="20"/>
  <c r="I1652" i="20"/>
  <c r="I1653" i="20"/>
  <c r="I1654" i="20"/>
  <c r="I1655" i="20"/>
  <c r="I1656" i="20"/>
  <c r="I1657" i="20"/>
  <c r="I1658" i="20"/>
  <c r="I1659" i="20"/>
  <c r="I1660" i="20"/>
  <c r="I1661" i="20"/>
  <c r="I1662" i="20"/>
  <c r="I1663" i="20"/>
  <c r="I1664" i="20"/>
  <c r="I1665" i="20"/>
  <c r="I1666" i="20"/>
  <c r="I1667" i="20"/>
  <c r="I1668" i="20"/>
  <c r="I1669" i="20"/>
  <c r="I1670" i="20"/>
  <c r="I1671" i="20"/>
  <c r="I1672" i="20"/>
  <c r="I1673" i="20"/>
  <c r="I1674" i="20"/>
  <c r="I1675" i="20"/>
  <c r="I1676" i="20"/>
  <c r="I1677" i="20"/>
  <c r="I1678" i="20"/>
  <c r="I1679" i="20"/>
  <c r="I1680" i="20"/>
  <c r="I1681" i="20"/>
  <c r="I1682" i="20"/>
  <c r="I1683" i="20"/>
  <c r="I1684" i="20"/>
  <c r="I1685" i="20"/>
  <c r="I1686" i="20"/>
  <c r="I1687" i="20"/>
  <c r="I1688" i="20"/>
  <c r="I1689" i="20"/>
  <c r="I1690" i="20"/>
  <c r="I1691" i="20"/>
  <c r="I1692" i="20"/>
  <c r="I1693" i="20"/>
  <c r="I1694" i="20"/>
  <c r="I1695" i="20"/>
  <c r="I1696" i="20"/>
  <c r="I1697" i="20"/>
  <c r="I1698" i="20"/>
  <c r="I1699" i="20"/>
  <c r="I1700" i="20"/>
  <c r="I1701" i="20"/>
  <c r="I1702" i="20"/>
  <c r="I1703" i="20"/>
  <c r="I1704" i="20"/>
  <c r="I1705" i="20"/>
  <c r="I1706" i="20"/>
  <c r="I1707" i="20"/>
  <c r="I1708" i="20"/>
  <c r="I1709" i="20"/>
  <c r="I1710" i="20"/>
  <c r="I1711" i="20"/>
  <c r="I1712" i="20"/>
  <c r="I1713" i="20"/>
  <c r="I1714" i="20"/>
  <c r="I1715" i="20"/>
  <c r="I1716" i="20"/>
  <c r="I1717" i="20"/>
  <c r="I1718" i="20"/>
  <c r="I1719" i="20"/>
  <c r="I1720" i="20"/>
  <c r="I1721" i="20"/>
  <c r="I1722" i="20"/>
  <c r="I1723" i="20"/>
  <c r="I1724" i="20"/>
  <c r="I1725" i="20"/>
  <c r="I1726" i="20"/>
  <c r="I1727" i="20"/>
  <c r="I1728" i="20"/>
  <c r="I1729" i="20"/>
  <c r="I1730" i="20"/>
  <c r="I1731" i="20"/>
  <c r="I1732" i="20"/>
  <c r="I1733" i="20"/>
  <c r="I1734" i="20"/>
  <c r="I1735" i="20"/>
  <c r="I1736" i="20"/>
  <c r="I1737" i="20"/>
  <c r="I1738" i="20"/>
  <c r="I1739" i="20"/>
  <c r="I1740" i="20"/>
  <c r="I1741" i="20"/>
  <c r="I1742" i="20"/>
  <c r="I1743" i="20"/>
  <c r="I1744" i="20"/>
  <c r="I1745" i="20"/>
  <c r="I1746" i="20"/>
  <c r="I1747" i="20"/>
  <c r="I1748" i="20"/>
  <c r="I1749" i="20"/>
  <c r="I1750" i="20"/>
  <c r="I1751" i="20"/>
  <c r="I1752" i="20"/>
  <c r="I1753" i="20"/>
  <c r="I1754" i="20"/>
  <c r="I1755" i="20"/>
  <c r="I1756" i="20"/>
  <c r="I1757" i="20"/>
  <c r="I1758" i="20"/>
  <c r="I1759" i="20"/>
  <c r="I1760" i="20"/>
  <c r="I1761" i="20"/>
  <c r="I1762" i="20"/>
  <c r="I1763" i="20"/>
  <c r="I1764" i="20"/>
  <c r="I1765" i="20"/>
  <c r="I1766" i="20"/>
  <c r="I1767" i="20"/>
  <c r="I1768" i="20"/>
  <c r="I1769" i="20"/>
  <c r="I1770" i="20"/>
  <c r="I1771" i="20"/>
  <c r="I1772" i="20"/>
  <c r="I1773" i="20"/>
  <c r="I1774" i="20"/>
  <c r="I1775" i="20"/>
  <c r="I1776" i="20"/>
  <c r="I1777" i="20"/>
  <c r="I1778" i="20"/>
  <c r="I1779" i="20"/>
  <c r="I1780" i="20"/>
  <c r="I1781" i="20"/>
  <c r="I1782" i="20"/>
  <c r="I1783" i="20"/>
  <c r="I1784" i="20"/>
  <c r="I1785" i="20"/>
  <c r="I1786" i="20"/>
  <c r="I1787" i="20"/>
  <c r="I1788" i="20"/>
  <c r="I1789" i="20"/>
  <c r="I1790" i="20"/>
  <c r="I1791" i="20"/>
  <c r="I1792" i="20"/>
  <c r="I1793" i="20"/>
  <c r="I1794" i="20"/>
  <c r="I1795" i="20"/>
  <c r="I1796" i="20"/>
  <c r="I1797" i="20"/>
  <c r="I1798" i="20"/>
  <c r="I1799" i="20"/>
  <c r="I1800" i="20"/>
  <c r="I1801" i="20"/>
  <c r="I1802" i="20"/>
  <c r="I1803" i="20"/>
  <c r="I1804" i="20"/>
  <c r="I1805" i="20"/>
  <c r="I1806" i="20"/>
  <c r="I1807" i="20"/>
  <c r="I1808" i="20"/>
  <c r="I1809" i="20"/>
  <c r="I1810" i="20"/>
  <c r="I1811" i="20"/>
  <c r="I1812" i="20"/>
  <c r="I1813" i="20"/>
  <c r="I1814" i="20"/>
  <c r="I1815" i="20"/>
  <c r="I1816" i="20"/>
  <c r="I1817" i="20"/>
  <c r="I1818" i="20"/>
  <c r="I1819" i="20"/>
  <c r="I1820" i="20"/>
  <c r="I1821" i="20"/>
  <c r="I1822" i="20"/>
  <c r="I1823" i="20"/>
  <c r="I1824" i="20"/>
  <c r="I1825" i="20"/>
  <c r="I1826" i="20"/>
  <c r="I1827" i="20"/>
  <c r="I1828" i="20"/>
  <c r="I1829" i="20"/>
  <c r="I1830" i="20"/>
  <c r="I1831" i="20"/>
  <c r="I1832" i="20"/>
  <c r="I1833" i="20"/>
  <c r="I1834" i="20"/>
  <c r="I1835" i="20"/>
  <c r="I1836" i="20"/>
  <c r="I1837" i="20"/>
  <c r="I1838" i="20"/>
  <c r="I1839" i="20"/>
  <c r="I1840" i="20"/>
  <c r="I1841" i="20"/>
  <c r="I1842" i="20"/>
  <c r="I1843" i="20"/>
  <c r="I1844" i="20"/>
  <c r="I1845" i="20"/>
  <c r="I1846" i="20"/>
  <c r="I1847" i="20"/>
  <c r="I1848" i="20"/>
  <c r="I1849" i="20"/>
  <c r="I1850" i="20"/>
  <c r="I1851" i="20"/>
  <c r="I1852" i="20"/>
  <c r="I1853" i="20"/>
  <c r="I1854" i="20"/>
  <c r="I1855" i="20"/>
  <c r="I1856" i="20"/>
  <c r="I1857" i="20"/>
  <c r="I1858" i="20"/>
  <c r="I1859" i="20"/>
  <c r="I1860" i="20"/>
  <c r="I1861" i="20"/>
  <c r="I1862" i="20"/>
  <c r="I1863" i="20"/>
  <c r="I1864" i="20"/>
  <c r="I1865" i="20"/>
  <c r="I1866" i="20"/>
  <c r="I1867" i="20"/>
  <c r="I1868" i="20"/>
  <c r="I1869" i="20"/>
  <c r="I1870" i="20"/>
  <c r="I1871" i="20"/>
  <c r="I1872" i="20"/>
  <c r="I1873" i="20"/>
  <c r="I1874" i="20"/>
  <c r="I1875" i="20"/>
  <c r="I1876" i="20"/>
  <c r="I1877" i="20"/>
  <c r="I1878" i="20"/>
  <c r="I1879" i="20"/>
  <c r="I1880" i="20"/>
  <c r="I1881" i="20"/>
  <c r="I1882" i="20"/>
  <c r="I1883" i="20"/>
  <c r="I1884" i="20"/>
  <c r="I1885" i="20"/>
  <c r="I1886" i="20"/>
  <c r="I1887" i="20"/>
  <c r="I1888" i="20"/>
  <c r="I1889" i="20"/>
  <c r="I1890" i="20"/>
  <c r="I1891" i="20"/>
  <c r="I1892" i="20"/>
  <c r="I1893" i="20"/>
  <c r="I1894" i="20"/>
  <c r="I1895" i="20"/>
  <c r="I1896" i="20"/>
  <c r="I1897" i="20"/>
  <c r="I1898" i="20"/>
  <c r="I1899" i="20"/>
  <c r="I1900" i="20"/>
  <c r="I1901" i="20"/>
  <c r="I1902" i="20"/>
  <c r="I1903" i="20"/>
  <c r="I1904" i="20"/>
  <c r="I1905" i="20"/>
  <c r="I1906" i="20"/>
  <c r="I1907" i="20"/>
  <c r="I1908" i="20"/>
  <c r="I1909" i="20"/>
  <c r="I1910" i="20"/>
  <c r="I1911" i="20"/>
  <c r="I1912" i="20"/>
  <c r="I1913" i="20"/>
  <c r="I1914" i="20"/>
  <c r="I1915" i="20"/>
  <c r="I1916" i="20"/>
  <c r="I1917" i="20"/>
  <c r="I1918" i="20"/>
  <c r="I1919" i="20"/>
  <c r="I1920" i="20"/>
  <c r="I1921" i="20"/>
  <c r="I1922" i="20"/>
  <c r="I1923" i="20"/>
  <c r="I1924" i="20"/>
  <c r="I1925" i="20"/>
  <c r="I1926" i="20"/>
  <c r="I1927" i="20"/>
  <c r="I1928" i="20"/>
  <c r="I1929" i="20"/>
  <c r="I1930" i="20"/>
  <c r="I1931" i="20"/>
  <c r="I1932" i="20"/>
  <c r="I1933" i="20"/>
  <c r="I1934" i="20"/>
  <c r="I1935" i="20"/>
  <c r="I1936" i="20"/>
  <c r="I1937" i="20"/>
  <c r="I1938" i="20"/>
  <c r="I1939" i="20"/>
  <c r="I1940" i="20"/>
  <c r="I1941" i="20"/>
  <c r="I1942" i="20"/>
  <c r="I1943" i="20"/>
  <c r="I1944" i="20"/>
  <c r="I1945" i="20"/>
  <c r="I1946" i="20"/>
  <c r="I1947" i="20"/>
  <c r="I1948" i="20"/>
  <c r="I1949" i="20"/>
  <c r="I1950" i="20"/>
  <c r="I1951" i="20"/>
  <c r="I1952" i="20"/>
  <c r="I1953" i="20"/>
  <c r="I1954" i="20"/>
  <c r="I1955" i="20"/>
  <c r="I1956" i="20"/>
  <c r="I1957" i="20"/>
  <c r="I1958" i="20"/>
  <c r="I1959" i="20"/>
  <c r="I1960" i="20"/>
  <c r="I1961" i="20"/>
  <c r="I1962" i="20"/>
  <c r="I1963" i="20"/>
  <c r="I1964" i="20"/>
  <c r="I1965" i="20"/>
  <c r="I1966" i="20"/>
  <c r="I1967" i="20"/>
  <c r="I1968" i="20"/>
  <c r="I1969" i="20"/>
  <c r="I1970" i="20"/>
  <c r="I1971" i="20"/>
  <c r="I1972" i="20"/>
  <c r="I1973" i="20"/>
  <c r="I1974" i="20"/>
  <c r="I1975" i="20"/>
  <c r="I1976" i="20"/>
  <c r="I1977" i="20"/>
  <c r="I1978" i="20"/>
  <c r="I1979" i="20"/>
  <c r="I1980" i="20"/>
  <c r="I1981" i="20"/>
  <c r="I1982" i="20"/>
  <c r="I1983" i="20"/>
  <c r="I1984" i="20"/>
  <c r="I1985" i="20"/>
  <c r="I1986" i="20"/>
  <c r="I1987" i="20"/>
  <c r="I1988" i="20"/>
  <c r="I1989" i="20"/>
  <c r="I1990" i="20"/>
  <c r="I1991" i="20"/>
  <c r="I1992" i="20"/>
  <c r="I1993" i="20"/>
  <c r="I1994" i="20"/>
  <c r="I1995" i="20"/>
  <c r="I1996" i="20"/>
  <c r="I1997" i="20"/>
  <c r="I1998" i="20"/>
  <c r="I1999" i="20"/>
  <c r="I2000" i="20"/>
  <c r="I2001" i="20"/>
  <c r="I2002" i="20"/>
  <c r="I2003" i="20"/>
  <c r="I2004" i="20"/>
  <c r="I2005" i="20"/>
  <c r="I2006" i="20"/>
  <c r="I2007" i="20"/>
  <c r="I2008" i="20"/>
  <c r="I2009" i="20"/>
  <c r="I2010" i="20"/>
  <c r="I2011" i="20"/>
  <c r="I2012" i="20"/>
  <c r="I2013" i="20"/>
  <c r="I2014" i="20"/>
  <c r="I2015" i="20"/>
  <c r="I2016" i="20"/>
  <c r="I2017" i="20"/>
  <c r="I2018" i="20"/>
  <c r="I2019" i="20"/>
  <c r="I2020" i="20"/>
  <c r="I2021" i="20"/>
  <c r="I2022" i="20"/>
  <c r="I2023" i="20"/>
  <c r="I2024" i="20"/>
  <c r="I2025" i="20"/>
  <c r="I2026" i="20"/>
  <c r="I2027" i="20"/>
  <c r="I2028" i="20"/>
  <c r="I2029" i="20"/>
  <c r="I2030" i="20"/>
  <c r="I2031" i="20"/>
  <c r="I2032" i="20"/>
  <c r="I2033" i="20"/>
  <c r="I2034" i="20"/>
  <c r="I2035" i="20"/>
  <c r="I2036" i="20"/>
  <c r="I2037" i="20"/>
  <c r="I2038" i="20"/>
  <c r="I2039" i="20"/>
  <c r="I2040" i="20"/>
  <c r="I2041" i="20"/>
  <c r="I2042" i="20"/>
  <c r="I2043" i="20"/>
  <c r="I2044" i="20"/>
  <c r="I2045" i="20"/>
  <c r="I2046" i="20"/>
  <c r="I2047" i="20"/>
  <c r="I2048" i="20"/>
  <c r="I2049" i="20"/>
  <c r="I2050" i="20"/>
  <c r="I2051" i="20"/>
  <c r="I2052" i="20"/>
  <c r="I2053" i="20"/>
  <c r="I2054" i="20"/>
  <c r="I2055" i="20"/>
  <c r="I2056" i="20"/>
  <c r="I2057" i="20"/>
  <c r="I2058" i="20"/>
  <c r="I2059" i="20"/>
  <c r="I2060" i="20"/>
  <c r="I2061" i="20"/>
  <c r="I2062" i="20"/>
  <c r="I2063" i="20"/>
  <c r="I2064" i="20"/>
  <c r="I2065" i="20"/>
  <c r="I2066" i="20"/>
  <c r="I2067" i="20"/>
  <c r="I2068" i="20"/>
  <c r="I2069" i="20"/>
  <c r="I2070" i="20"/>
  <c r="I2071" i="20"/>
  <c r="I2072" i="20"/>
  <c r="I2073" i="20"/>
  <c r="I2074" i="20"/>
  <c r="I2075" i="20"/>
  <c r="I2076" i="20"/>
  <c r="I2077" i="20"/>
  <c r="I2078" i="20"/>
  <c r="I2079" i="20"/>
  <c r="I2080" i="20"/>
  <c r="I2081" i="20"/>
  <c r="I2082" i="20"/>
  <c r="I2083" i="20"/>
  <c r="I2084" i="20"/>
  <c r="I2085" i="20"/>
  <c r="I2086" i="20"/>
  <c r="I2087" i="20"/>
  <c r="I2088" i="20"/>
  <c r="I2089" i="20"/>
  <c r="I2090" i="20"/>
  <c r="I2091" i="20"/>
  <c r="I2092" i="20"/>
  <c r="I2093" i="20"/>
  <c r="I2094" i="20"/>
  <c r="I2095" i="20"/>
  <c r="I2096" i="20"/>
  <c r="I2097" i="20"/>
  <c r="I2098" i="20"/>
  <c r="I2099" i="20"/>
  <c r="I2100" i="20"/>
  <c r="I2101" i="20"/>
  <c r="I2102" i="20"/>
  <c r="I2103" i="20"/>
  <c r="I2104" i="20"/>
  <c r="I2105" i="20"/>
  <c r="I2106" i="20"/>
  <c r="I2107" i="20"/>
  <c r="I2108" i="20"/>
  <c r="I2109" i="20"/>
  <c r="I2110" i="20"/>
  <c r="I2111" i="20"/>
  <c r="I2112" i="20"/>
  <c r="I2113" i="20"/>
  <c r="I2114" i="20"/>
  <c r="I2115" i="20"/>
  <c r="I2116" i="20"/>
  <c r="I2117" i="20"/>
  <c r="I2118" i="20"/>
  <c r="I2119" i="20"/>
  <c r="I2120" i="20"/>
  <c r="I2121" i="20"/>
  <c r="I2122" i="20"/>
  <c r="I2123" i="20"/>
  <c r="I2124" i="20"/>
  <c r="I2125" i="20"/>
  <c r="I2126" i="20"/>
  <c r="I2127" i="20"/>
  <c r="I2128" i="20"/>
  <c r="I2129" i="20"/>
  <c r="I2130" i="20"/>
  <c r="I2131" i="20"/>
  <c r="I2132" i="20"/>
  <c r="I2133" i="20"/>
  <c r="I2134" i="20"/>
  <c r="I2135" i="20"/>
  <c r="I2136" i="20"/>
  <c r="I2137" i="20"/>
  <c r="I2138" i="20"/>
  <c r="I2139" i="20"/>
  <c r="I2140" i="20"/>
  <c r="I2141" i="20"/>
  <c r="I2142" i="20"/>
  <c r="I2143" i="20"/>
  <c r="I2144" i="20"/>
  <c r="I2145" i="20"/>
  <c r="I2146" i="20"/>
  <c r="I2147" i="20"/>
  <c r="I2148" i="20"/>
  <c r="I2149" i="20"/>
  <c r="I2150" i="20"/>
  <c r="I2151" i="20"/>
  <c r="I2152" i="20"/>
  <c r="I2153" i="20"/>
  <c r="I2154" i="20"/>
  <c r="I2155" i="20"/>
  <c r="I2156" i="20"/>
  <c r="I2157" i="20"/>
  <c r="I2158" i="20"/>
  <c r="I2159" i="20"/>
  <c r="I2160" i="20"/>
  <c r="I2161" i="20"/>
  <c r="I2162" i="20"/>
  <c r="I2163" i="20"/>
  <c r="I2164" i="20"/>
  <c r="I2165" i="20"/>
  <c r="I2166" i="20"/>
  <c r="I2167" i="20"/>
  <c r="I2168" i="20"/>
  <c r="I2169" i="20"/>
  <c r="I2170" i="20"/>
  <c r="I2171" i="20"/>
  <c r="I2172" i="20"/>
  <c r="I2173" i="20"/>
  <c r="I2174" i="20"/>
  <c r="I2175" i="20"/>
  <c r="I2176" i="20"/>
  <c r="I2177" i="20"/>
  <c r="I2178" i="20"/>
  <c r="I2179" i="20"/>
  <c r="I2180" i="20"/>
  <c r="I2181" i="20"/>
  <c r="I2182" i="20"/>
  <c r="I2183" i="20"/>
  <c r="I2184" i="20"/>
  <c r="I2185" i="20"/>
  <c r="I2186" i="20"/>
  <c r="I2187" i="20"/>
  <c r="I2188" i="20"/>
  <c r="I2189" i="20"/>
  <c r="I2190" i="20"/>
  <c r="I2191" i="20"/>
  <c r="I2192" i="20"/>
  <c r="I2193" i="20"/>
  <c r="I2194" i="20"/>
  <c r="I2195" i="20"/>
  <c r="I2196" i="20"/>
  <c r="I2197" i="20"/>
  <c r="I2198" i="20"/>
  <c r="I2199" i="20"/>
  <c r="I2200" i="20"/>
  <c r="I2201" i="20"/>
  <c r="I2202" i="20"/>
  <c r="I2203" i="20"/>
  <c r="I2204" i="20"/>
  <c r="I2205" i="20"/>
  <c r="I2206" i="20"/>
  <c r="I2207" i="20"/>
  <c r="I2208" i="20"/>
  <c r="I2209" i="20"/>
  <c r="I2210" i="20"/>
  <c r="I2211" i="20"/>
  <c r="I2212" i="20"/>
  <c r="I2213" i="20"/>
  <c r="I2214" i="20"/>
  <c r="I2215" i="20"/>
  <c r="I2216" i="20"/>
  <c r="I2217" i="20"/>
  <c r="I2218" i="20"/>
  <c r="I2219" i="20"/>
  <c r="I2220" i="20"/>
  <c r="I2221" i="20"/>
  <c r="I2222" i="20"/>
  <c r="I2223" i="20"/>
  <c r="I2224" i="20"/>
  <c r="I2225" i="20"/>
  <c r="I2226" i="20"/>
  <c r="I2227" i="20"/>
  <c r="I2228" i="20"/>
  <c r="I2229" i="20"/>
  <c r="I2230" i="20"/>
  <c r="I2231" i="20"/>
  <c r="I2232" i="20"/>
  <c r="I2233" i="20"/>
  <c r="I2234" i="20"/>
  <c r="I2235" i="20"/>
  <c r="I2236" i="20"/>
  <c r="I2237" i="20"/>
  <c r="I2238" i="20"/>
  <c r="I2239" i="20"/>
  <c r="I2240" i="20"/>
  <c r="I2241" i="20"/>
  <c r="I2242" i="20"/>
  <c r="I2243" i="20"/>
  <c r="I2244" i="20"/>
  <c r="I2245" i="20"/>
  <c r="I2246" i="20"/>
  <c r="I2247" i="20"/>
  <c r="I2248" i="20"/>
  <c r="I2249" i="20"/>
  <c r="I2250" i="20"/>
  <c r="I2251" i="20"/>
  <c r="I2252" i="20"/>
  <c r="I2253" i="20"/>
  <c r="I2254" i="20"/>
  <c r="I2255" i="20"/>
  <c r="I2256" i="20"/>
  <c r="I2257" i="20"/>
  <c r="I2258" i="20"/>
  <c r="I2259" i="20"/>
  <c r="I2260" i="20"/>
  <c r="I2261" i="20"/>
  <c r="I2262" i="20"/>
  <c r="I2263" i="20"/>
  <c r="I2264" i="20"/>
  <c r="I2265" i="20"/>
  <c r="I2266" i="20"/>
  <c r="I2267" i="20"/>
  <c r="I2268" i="20"/>
  <c r="I2269" i="20"/>
  <c r="I2270" i="20"/>
  <c r="I2271" i="20"/>
  <c r="I2272" i="20"/>
  <c r="I2273" i="20"/>
  <c r="I2274" i="20"/>
  <c r="I2275" i="20"/>
  <c r="I2276" i="20"/>
  <c r="I2277" i="20"/>
  <c r="I2278" i="20"/>
  <c r="I2279" i="20"/>
  <c r="I2280" i="20"/>
  <c r="I2281" i="20"/>
  <c r="I2282" i="20"/>
  <c r="I2283" i="20"/>
  <c r="I2284" i="20"/>
  <c r="I2285" i="20"/>
  <c r="I2286" i="20"/>
  <c r="I2287" i="20"/>
  <c r="I2288" i="20"/>
  <c r="I2289" i="20"/>
  <c r="I2290" i="20"/>
  <c r="I2291" i="20"/>
  <c r="I2292" i="20"/>
  <c r="I2293" i="20"/>
  <c r="I2294" i="20"/>
  <c r="I2295" i="20"/>
  <c r="I2296" i="20"/>
  <c r="I2297" i="20"/>
  <c r="I2298" i="20"/>
  <c r="I2299" i="20"/>
  <c r="I2300" i="20"/>
  <c r="I2301" i="20"/>
  <c r="I2302" i="20"/>
  <c r="I2303" i="20"/>
  <c r="I2304" i="20"/>
  <c r="I2305" i="20"/>
  <c r="I2306" i="20"/>
  <c r="I2307" i="20"/>
  <c r="I2308" i="20"/>
  <c r="I2309" i="20"/>
  <c r="I2310" i="20"/>
  <c r="I2311" i="20"/>
  <c r="I2312" i="20"/>
  <c r="I2313" i="20"/>
  <c r="I2314" i="20"/>
  <c r="I2315" i="20"/>
  <c r="I2316" i="20"/>
  <c r="I2317" i="20"/>
  <c r="I2318" i="20"/>
  <c r="I2319" i="20"/>
  <c r="I2320" i="20"/>
  <c r="I2321" i="20"/>
  <c r="I2322" i="20"/>
  <c r="I2323" i="20"/>
  <c r="I2324" i="20"/>
  <c r="I2325" i="20"/>
  <c r="I2326" i="20"/>
  <c r="I2327" i="20"/>
  <c r="I2328" i="20"/>
  <c r="I2329" i="20"/>
  <c r="I2330" i="20"/>
  <c r="I2331" i="20"/>
  <c r="I2332" i="20"/>
  <c r="I2333" i="20"/>
  <c r="I2334" i="20"/>
  <c r="I2335" i="20"/>
  <c r="I2336" i="20"/>
  <c r="I2337" i="20"/>
  <c r="I2338" i="20"/>
  <c r="I2339" i="20"/>
  <c r="I2340" i="20"/>
  <c r="I2341" i="20"/>
  <c r="I2342" i="20"/>
  <c r="I2343" i="20"/>
  <c r="I2344" i="20"/>
  <c r="I2345" i="20"/>
  <c r="I2346" i="20"/>
  <c r="I2347" i="20"/>
  <c r="I2348" i="20"/>
  <c r="I2349" i="20"/>
  <c r="I2350" i="20"/>
  <c r="I2351" i="20"/>
  <c r="I2352" i="20"/>
  <c r="I2353" i="20"/>
  <c r="I2354" i="20"/>
  <c r="I2355" i="20"/>
  <c r="I2356" i="20"/>
  <c r="I2357" i="20"/>
  <c r="I2358" i="20"/>
  <c r="I2359" i="20"/>
  <c r="I2360" i="20"/>
  <c r="I2361" i="20"/>
  <c r="I2362" i="20"/>
  <c r="I2363" i="20"/>
  <c r="I2364" i="20"/>
  <c r="I2365" i="20"/>
  <c r="I2366" i="20"/>
  <c r="I2367" i="20"/>
  <c r="I2368" i="20"/>
  <c r="I2369" i="20"/>
  <c r="I2370" i="20"/>
  <c r="I2371" i="20"/>
  <c r="I2372" i="20"/>
  <c r="I2373" i="20"/>
  <c r="I2374" i="20"/>
  <c r="I2375" i="20"/>
  <c r="I2376" i="20"/>
  <c r="I2377" i="20"/>
  <c r="I2378" i="20"/>
  <c r="I2379" i="20"/>
  <c r="I2380" i="20"/>
  <c r="I2381" i="20"/>
  <c r="I2382" i="20"/>
  <c r="I2383" i="20"/>
  <c r="I2384" i="20"/>
  <c r="I2385" i="20"/>
  <c r="I2386" i="20"/>
  <c r="I2387" i="20"/>
  <c r="I2388" i="20"/>
  <c r="I2389" i="20"/>
  <c r="I2390" i="20"/>
  <c r="I2391" i="20"/>
  <c r="I2392" i="20"/>
  <c r="I2393" i="20"/>
  <c r="I2394" i="20"/>
  <c r="I2395" i="20"/>
  <c r="I2396" i="20"/>
  <c r="I2397" i="20"/>
  <c r="I2398" i="20"/>
  <c r="I2399" i="20"/>
  <c r="I2400" i="20"/>
  <c r="I2401" i="20"/>
  <c r="I2402" i="20"/>
  <c r="I2403" i="20"/>
  <c r="I2404" i="20"/>
  <c r="I2405" i="20"/>
  <c r="I2406" i="20"/>
  <c r="I2407" i="20"/>
  <c r="I2408" i="20"/>
  <c r="I2409" i="20"/>
  <c r="I2410" i="20"/>
  <c r="I2411" i="20"/>
  <c r="I2412" i="20"/>
  <c r="I2413" i="20"/>
  <c r="I2414" i="20"/>
  <c r="I2415" i="20"/>
  <c r="I2416" i="20"/>
  <c r="I2417" i="20"/>
  <c r="I2418" i="20"/>
  <c r="I2419" i="20"/>
  <c r="I2420" i="20"/>
  <c r="I2421" i="20"/>
  <c r="I2422" i="20"/>
  <c r="I2423" i="20"/>
  <c r="I2424" i="20"/>
  <c r="I2425" i="20"/>
  <c r="I2426" i="20"/>
  <c r="I2427" i="20"/>
  <c r="I2428" i="20"/>
  <c r="I2429" i="20"/>
  <c r="I2430" i="20"/>
  <c r="I2431" i="20"/>
  <c r="I2432" i="20"/>
  <c r="I2433" i="20"/>
  <c r="I2434" i="20"/>
  <c r="I2435" i="20"/>
  <c r="I2436" i="20"/>
  <c r="I2437" i="20"/>
  <c r="I2438" i="20"/>
  <c r="I2439" i="20"/>
  <c r="I2440" i="20"/>
  <c r="I2441" i="20"/>
  <c r="I2442" i="20"/>
  <c r="I2443" i="20"/>
  <c r="I2444" i="20"/>
  <c r="I2445" i="20"/>
  <c r="I2446" i="20"/>
  <c r="I2447" i="20"/>
  <c r="I2448" i="20"/>
  <c r="I2449" i="20"/>
  <c r="I2450" i="20"/>
  <c r="I2451" i="20"/>
  <c r="I2452" i="20"/>
  <c r="I2453" i="20"/>
  <c r="I2454" i="20"/>
  <c r="I2455" i="20"/>
  <c r="I2456" i="20"/>
  <c r="I2457" i="20"/>
  <c r="I2458" i="20"/>
  <c r="I2459" i="20"/>
  <c r="I2460" i="20"/>
  <c r="I2461" i="20"/>
  <c r="I2462" i="20"/>
  <c r="I2463" i="20"/>
  <c r="I2464" i="20"/>
  <c r="I2465" i="20"/>
  <c r="I2466" i="20"/>
  <c r="I2467" i="20"/>
  <c r="I2468" i="20"/>
  <c r="I2469" i="20"/>
  <c r="I2470" i="20"/>
  <c r="I2471" i="20"/>
  <c r="I2472" i="20"/>
  <c r="I2473" i="20"/>
  <c r="I2474" i="20"/>
  <c r="I2475" i="20"/>
  <c r="I2476" i="20"/>
  <c r="I2477" i="20"/>
  <c r="I2478" i="20"/>
  <c r="I2479" i="20"/>
  <c r="I2480" i="20"/>
  <c r="I2481" i="20"/>
  <c r="I2482" i="20"/>
  <c r="I2483" i="20"/>
  <c r="I2484" i="20"/>
  <c r="I2485" i="20"/>
  <c r="I2486" i="20"/>
  <c r="I2487" i="20"/>
  <c r="I2488" i="20"/>
  <c r="I2489" i="20"/>
  <c r="I2490" i="20"/>
  <c r="I2491" i="20"/>
  <c r="I2492" i="20"/>
  <c r="I2493" i="20"/>
  <c r="I2494" i="20"/>
  <c r="I2495" i="20"/>
  <c r="I2496" i="20"/>
  <c r="I2497" i="20"/>
  <c r="I2498" i="20"/>
  <c r="I2499" i="20"/>
  <c r="I2500" i="20"/>
  <c r="I2501" i="20"/>
  <c r="I2502" i="20"/>
  <c r="I2503" i="20"/>
  <c r="I2504" i="20"/>
  <c r="I2505" i="20"/>
  <c r="I2506" i="20"/>
  <c r="I2507" i="20"/>
  <c r="I2508" i="20"/>
  <c r="I2509" i="20"/>
  <c r="I2510" i="20"/>
  <c r="I2511" i="20"/>
  <c r="I2512" i="20"/>
  <c r="I2513" i="20"/>
  <c r="I2514" i="20"/>
  <c r="I2515" i="20"/>
  <c r="I2516" i="20"/>
  <c r="I2517" i="20"/>
  <c r="I2518" i="20"/>
  <c r="I2519" i="20"/>
  <c r="I2520" i="20"/>
  <c r="I2521" i="20"/>
  <c r="I2522" i="20"/>
  <c r="I2523" i="20"/>
  <c r="I2524" i="20"/>
  <c r="I2525" i="20"/>
  <c r="I2526" i="20"/>
  <c r="I2527" i="20"/>
  <c r="I2528" i="20"/>
  <c r="I2529" i="20"/>
  <c r="I2530" i="20"/>
  <c r="I2531" i="20"/>
  <c r="I2532" i="20"/>
  <c r="I2533" i="20"/>
  <c r="I2534" i="20"/>
  <c r="I2535" i="20"/>
  <c r="I2536" i="20"/>
  <c r="I2537" i="20"/>
  <c r="I2538" i="20"/>
  <c r="I2539" i="20"/>
  <c r="I2540" i="20"/>
  <c r="I2541" i="20"/>
  <c r="I2542" i="20"/>
  <c r="I2543" i="20"/>
  <c r="I2544" i="20"/>
  <c r="I2545" i="20"/>
  <c r="I2546" i="20"/>
  <c r="I2547" i="20"/>
  <c r="I2548" i="20"/>
  <c r="I2549" i="20"/>
  <c r="I2550" i="20"/>
  <c r="I2551" i="20"/>
  <c r="I2552" i="20"/>
  <c r="I2553" i="20"/>
  <c r="I2554" i="20"/>
  <c r="I2555" i="20"/>
  <c r="I2556" i="20"/>
  <c r="I2557" i="20"/>
  <c r="I2558" i="20"/>
  <c r="I2559" i="20"/>
  <c r="I2560" i="20"/>
  <c r="I2561" i="20"/>
  <c r="I2562" i="20"/>
  <c r="I2563" i="20"/>
  <c r="I2564" i="20"/>
  <c r="I2565" i="20"/>
  <c r="I2566" i="20"/>
  <c r="I2567" i="20"/>
  <c r="I2568" i="20"/>
  <c r="I2569" i="20"/>
  <c r="I2570" i="20"/>
  <c r="I2571" i="20"/>
  <c r="I2572" i="20"/>
  <c r="I2573" i="20"/>
  <c r="I2574" i="20"/>
  <c r="I2575" i="20"/>
  <c r="I2576" i="20"/>
  <c r="I2577" i="20"/>
  <c r="I2578" i="20"/>
  <c r="I2579" i="20"/>
  <c r="I2580" i="20"/>
  <c r="I2581" i="20"/>
  <c r="I2582" i="20"/>
  <c r="I2583" i="20"/>
  <c r="I2584" i="20"/>
  <c r="I2585" i="20"/>
  <c r="I2586" i="20"/>
  <c r="I2587" i="20"/>
  <c r="I2588" i="20"/>
  <c r="I2589" i="20"/>
  <c r="I2590" i="20"/>
  <c r="I2591" i="20"/>
  <c r="I2592" i="20"/>
  <c r="I2593" i="20"/>
  <c r="I2594" i="20"/>
  <c r="I2595" i="20"/>
  <c r="I2596" i="20"/>
  <c r="I2597" i="20"/>
  <c r="I2598" i="20"/>
  <c r="I2599" i="20"/>
  <c r="I2600" i="20"/>
  <c r="I2601" i="20"/>
  <c r="I2602" i="20"/>
  <c r="I2603" i="20"/>
  <c r="I2604" i="20"/>
  <c r="I2605" i="20"/>
  <c r="I2606" i="20"/>
  <c r="I2607" i="20"/>
  <c r="I2608" i="20"/>
  <c r="I2609" i="20"/>
  <c r="I2610" i="20"/>
  <c r="I2611" i="20"/>
  <c r="I2612" i="20"/>
  <c r="I2613" i="20"/>
  <c r="I2614" i="20"/>
  <c r="I2615" i="20"/>
  <c r="I2616" i="20"/>
  <c r="I2617" i="20"/>
  <c r="I2618" i="20"/>
  <c r="I2619" i="20"/>
  <c r="I2620" i="20"/>
  <c r="I2621" i="20"/>
  <c r="I2622" i="20"/>
  <c r="I2623" i="20"/>
  <c r="I2624" i="20"/>
  <c r="I2625" i="20"/>
  <c r="I2626" i="20"/>
  <c r="I2627" i="20"/>
  <c r="I2628" i="20"/>
  <c r="I2629" i="20"/>
  <c r="I2630" i="20"/>
  <c r="I2631" i="20"/>
  <c r="I2632" i="20"/>
  <c r="I2633" i="20"/>
  <c r="I2634" i="20"/>
  <c r="I2635" i="20"/>
  <c r="I2636" i="20"/>
  <c r="I2637" i="20"/>
  <c r="I2638" i="20"/>
  <c r="I2639" i="20"/>
  <c r="I2640" i="20"/>
  <c r="I2641" i="20"/>
  <c r="I2642" i="20"/>
  <c r="I2643" i="20"/>
  <c r="I2644" i="20"/>
  <c r="I2645" i="20"/>
  <c r="I2646" i="20"/>
  <c r="I2647" i="20"/>
  <c r="I2648" i="20"/>
  <c r="I2649" i="20"/>
  <c r="I2650" i="20"/>
  <c r="I2651" i="20"/>
  <c r="I2652" i="20"/>
  <c r="I2653" i="20"/>
  <c r="I2654" i="20"/>
  <c r="I2655" i="20"/>
  <c r="I2656" i="20"/>
  <c r="I2657" i="20"/>
  <c r="I2658" i="20"/>
  <c r="I2659" i="20"/>
  <c r="I2660" i="20"/>
  <c r="I2661" i="20"/>
  <c r="I2662" i="20"/>
  <c r="I2663" i="20"/>
  <c r="I2664" i="20"/>
  <c r="I2665" i="20"/>
  <c r="I2666" i="20"/>
  <c r="I2667" i="20"/>
  <c r="I2668" i="20"/>
  <c r="I2669" i="20"/>
  <c r="I2670" i="20"/>
  <c r="I2671" i="20"/>
  <c r="I2672" i="20"/>
  <c r="I2673" i="20"/>
  <c r="I2674" i="20"/>
  <c r="I2675" i="20"/>
  <c r="I2676" i="20"/>
  <c r="I2677" i="20"/>
  <c r="I2678" i="20"/>
  <c r="I2679" i="20"/>
  <c r="I2680" i="20"/>
  <c r="I2681" i="20"/>
  <c r="I2682" i="20"/>
  <c r="I2683" i="20"/>
  <c r="I2684" i="20"/>
  <c r="I2685" i="20"/>
  <c r="I2686" i="20"/>
  <c r="I2687" i="20"/>
  <c r="I2688" i="20"/>
  <c r="I2689" i="20"/>
  <c r="I2690" i="20"/>
  <c r="I2691" i="20"/>
  <c r="I2692" i="20"/>
  <c r="I2693" i="20"/>
  <c r="I2694" i="20"/>
  <c r="I2695" i="20"/>
  <c r="I2696" i="20"/>
  <c r="I2697" i="20"/>
  <c r="I2698" i="20"/>
  <c r="I2699" i="20"/>
  <c r="I2700" i="20"/>
  <c r="I2701" i="20"/>
  <c r="I2702" i="20"/>
  <c r="I2703" i="20"/>
  <c r="I2704" i="20"/>
  <c r="I2705" i="20"/>
  <c r="I2706" i="20"/>
  <c r="I2707" i="20"/>
  <c r="I2708" i="20"/>
  <c r="I2709" i="20"/>
  <c r="I2710" i="20"/>
  <c r="I2711" i="20"/>
  <c r="I2712" i="20"/>
  <c r="I2713" i="20"/>
  <c r="I2714" i="20"/>
  <c r="I2715" i="20"/>
  <c r="I2716" i="20"/>
  <c r="I2717" i="20"/>
  <c r="I2718" i="20"/>
  <c r="I2719" i="20"/>
  <c r="I2720" i="20"/>
  <c r="I2721" i="20"/>
  <c r="I2722" i="20"/>
  <c r="I2723" i="20"/>
  <c r="I2724" i="20"/>
  <c r="I2725" i="20"/>
  <c r="I2726" i="20"/>
  <c r="I2727" i="20"/>
  <c r="I2728" i="20"/>
  <c r="I2729" i="20"/>
  <c r="I2730" i="20"/>
  <c r="I2731" i="20"/>
  <c r="I2732" i="20"/>
  <c r="I2733" i="20"/>
  <c r="I2734" i="20"/>
  <c r="I2735" i="20"/>
  <c r="I2736" i="20"/>
  <c r="I2737" i="20"/>
  <c r="I2738" i="20"/>
  <c r="I2739" i="20"/>
  <c r="I2740" i="20"/>
  <c r="I2741" i="20"/>
  <c r="I2742" i="20"/>
  <c r="I2743" i="20"/>
  <c r="I2744" i="20"/>
  <c r="I2745" i="20"/>
  <c r="I2746" i="20"/>
  <c r="I2747" i="20"/>
  <c r="I2748" i="20"/>
  <c r="I2749" i="20"/>
  <c r="I2750" i="20"/>
  <c r="I2751" i="20"/>
  <c r="I2752" i="20"/>
  <c r="I2753" i="20"/>
  <c r="I2754" i="20"/>
  <c r="I2755" i="20"/>
  <c r="I2756" i="20"/>
  <c r="I2757" i="20"/>
  <c r="I2758" i="20"/>
  <c r="I2759" i="20"/>
  <c r="I2760" i="20"/>
  <c r="I2761" i="20"/>
  <c r="I2762" i="20"/>
  <c r="I2763" i="20"/>
  <c r="I2764" i="20"/>
  <c r="I2765" i="20"/>
  <c r="I2766" i="20"/>
  <c r="I2767" i="20"/>
  <c r="I2768" i="20"/>
  <c r="I2769" i="20"/>
  <c r="I2770" i="20"/>
  <c r="I2771" i="20"/>
  <c r="I2772" i="20"/>
  <c r="I2773" i="20"/>
  <c r="I2774" i="20"/>
  <c r="I2775" i="20"/>
  <c r="I2776" i="20"/>
  <c r="I2777" i="20"/>
  <c r="I2778" i="20"/>
  <c r="I2779" i="20"/>
  <c r="I2780" i="20"/>
  <c r="I2781" i="20"/>
  <c r="I2782" i="20"/>
  <c r="I2783" i="20"/>
  <c r="I2784" i="20"/>
  <c r="I2785" i="20"/>
  <c r="I2786" i="20"/>
  <c r="I2787" i="20"/>
  <c r="I2788" i="20"/>
  <c r="I2789" i="20"/>
  <c r="I2790" i="20"/>
  <c r="I2791" i="20"/>
  <c r="I2792" i="20"/>
  <c r="I2793" i="20"/>
  <c r="I2794" i="20"/>
  <c r="I2795" i="20"/>
  <c r="I2796" i="20"/>
  <c r="I2797" i="20"/>
  <c r="I2798" i="20"/>
  <c r="I2799" i="20"/>
  <c r="I2800" i="20"/>
  <c r="I2801" i="20"/>
  <c r="I2802" i="20"/>
  <c r="I2803" i="20"/>
  <c r="I2804" i="20"/>
  <c r="I2805" i="20"/>
  <c r="I2806" i="20"/>
  <c r="I2807" i="20"/>
  <c r="I2808" i="20"/>
  <c r="I2809" i="20"/>
  <c r="I2810" i="20"/>
  <c r="I2811" i="20"/>
  <c r="I2812" i="20"/>
  <c r="I2813" i="20"/>
  <c r="I2814" i="20"/>
  <c r="I2815" i="20"/>
  <c r="I2816" i="20"/>
  <c r="I2817" i="20"/>
  <c r="I2818" i="20"/>
  <c r="I2819" i="20"/>
  <c r="I2820" i="20"/>
  <c r="I2821" i="20"/>
  <c r="I2822" i="20"/>
  <c r="I2823" i="20"/>
  <c r="I2824" i="20"/>
  <c r="I2825" i="20"/>
  <c r="I2826" i="20"/>
  <c r="I2827" i="20"/>
  <c r="I2828" i="20"/>
  <c r="I2829" i="20"/>
  <c r="I2830" i="20"/>
  <c r="I2831" i="20"/>
  <c r="I2832" i="20"/>
  <c r="I2833" i="20"/>
  <c r="I2834" i="20"/>
  <c r="I2835" i="20"/>
  <c r="I2836" i="20"/>
  <c r="I2837" i="20"/>
  <c r="I2838" i="20"/>
  <c r="I2839" i="20"/>
  <c r="I2840" i="20"/>
  <c r="I2841" i="20"/>
  <c r="I2842" i="20"/>
  <c r="I2843" i="20"/>
  <c r="I2844" i="20"/>
  <c r="I2845" i="20"/>
  <c r="I2846" i="20"/>
  <c r="I2847" i="20"/>
  <c r="I2848" i="20"/>
  <c r="I2849" i="20"/>
  <c r="I2850" i="20"/>
  <c r="I2851" i="20"/>
  <c r="I2852" i="20"/>
  <c r="I2853" i="20"/>
  <c r="I2854" i="20"/>
  <c r="I2855" i="20"/>
  <c r="I2856" i="20"/>
  <c r="I2857" i="20"/>
  <c r="I2858" i="20"/>
  <c r="I2859" i="20"/>
  <c r="I2860" i="20"/>
  <c r="I2861" i="20"/>
  <c r="I2862" i="20"/>
  <c r="I2863" i="20"/>
  <c r="I2864" i="20"/>
  <c r="I2865" i="20"/>
  <c r="I2866" i="20"/>
  <c r="I2867" i="20"/>
  <c r="I2868" i="20"/>
  <c r="I2869" i="20"/>
  <c r="I2870" i="20"/>
  <c r="I2871" i="20"/>
  <c r="I2872" i="20"/>
  <c r="I2873" i="20"/>
  <c r="I2874" i="20"/>
  <c r="I2875" i="20"/>
  <c r="I2876" i="20"/>
  <c r="I2877" i="20"/>
  <c r="I2878" i="20"/>
  <c r="I2879" i="20"/>
  <c r="I2880" i="20"/>
  <c r="I2881" i="20"/>
  <c r="I2882" i="20"/>
  <c r="I2883" i="20"/>
  <c r="I2884" i="20"/>
  <c r="I2885" i="20"/>
  <c r="I2886" i="20"/>
  <c r="I2887" i="20"/>
  <c r="I2888" i="20"/>
  <c r="I2889" i="20"/>
  <c r="I2890" i="20"/>
  <c r="I2891" i="20"/>
  <c r="I2892" i="20"/>
  <c r="I2893" i="20"/>
  <c r="I2894" i="20"/>
  <c r="I2895" i="20"/>
  <c r="I2896" i="20"/>
  <c r="I2897" i="20"/>
  <c r="I2898" i="20"/>
  <c r="I2899" i="20"/>
  <c r="I2900" i="20"/>
  <c r="I2901" i="20"/>
  <c r="I2902" i="20"/>
  <c r="I2903" i="20"/>
  <c r="I2904" i="20"/>
  <c r="I2905" i="20"/>
  <c r="I2906" i="20"/>
  <c r="I2907" i="20"/>
  <c r="I2908" i="20"/>
  <c r="I2909" i="20"/>
  <c r="I2910" i="20"/>
  <c r="I2911" i="20"/>
  <c r="I2912" i="20"/>
  <c r="I2913" i="20"/>
  <c r="I2914" i="20"/>
  <c r="I2915" i="20"/>
  <c r="I2916" i="20"/>
  <c r="I2917" i="20"/>
  <c r="I2918" i="20"/>
  <c r="I2919" i="20"/>
  <c r="I2920" i="20"/>
  <c r="I2921" i="20"/>
  <c r="I2922" i="20"/>
  <c r="I2923" i="20"/>
  <c r="I2924" i="20"/>
  <c r="I2925" i="20"/>
  <c r="I2926" i="20"/>
  <c r="I2927" i="20"/>
  <c r="I2928" i="20"/>
  <c r="I2929" i="20"/>
  <c r="I2930" i="20"/>
  <c r="I2931" i="20"/>
  <c r="I2932" i="20"/>
  <c r="I2933" i="20"/>
  <c r="I2934" i="20"/>
  <c r="I2935" i="20"/>
  <c r="I2936" i="20"/>
  <c r="I2937" i="20"/>
  <c r="I2938" i="20"/>
  <c r="I2939" i="20"/>
  <c r="I2940" i="20"/>
  <c r="I2941" i="20"/>
  <c r="I2942" i="20"/>
  <c r="I2943" i="20"/>
  <c r="I2944" i="20"/>
  <c r="I2945" i="20"/>
  <c r="I2946" i="20"/>
  <c r="I2947" i="20"/>
  <c r="I2948" i="20"/>
  <c r="I2949" i="20"/>
  <c r="I2950" i="20"/>
  <c r="I2951" i="20"/>
  <c r="I2952" i="20"/>
  <c r="I2953" i="20"/>
  <c r="I2954" i="20"/>
  <c r="I2955" i="20"/>
  <c r="I2956" i="20"/>
  <c r="I2957" i="20"/>
  <c r="I2958" i="20"/>
  <c r="I2959" i="20"/>
  <c r="I2960" i="20"/>
  <c r="I2961" i="20"/>
  <c r="I2962" i="20"/>
  <c r="I2963" i="20"/>
  <c r="I2964" i="20"/>
  <c r="I2965" i="20"/>
  <c r="I2966" i="20"/>
  <c r="I2967" i="20"/>
  <c r="I2968" i="20"/>
  <c r="I2969" i="20"/>
  <c r="I2970" i="20"/>
  <c r="I2971" i="20"/>
  <c r="I2972" i="20"/>
  <c r="I2973" i="20"/>
  <c r="I2974" i="20"/>
  <c r="I2975" i="20"/>
  <c r="I2976" i="20"/>
  <c r="I2977" i="20"/>
  <c r="I2978" i="20"/>
  <c r="I2979" i="20"/>
  <c r="I2980" i="20"/>
  <c r="I2981" i="20"/>
  <c r="I2982" i="20"/>
  <c r="I2983" i="20"/>
  <c r="I2984" i="20"/>
  <c r="I2985" i="20"/>
  <c r="I2986" i="20"/>
  <c r="I2987" i="20"/>
  <c r="I2988" i="20"/>
  <c r="I2989" i="20"/>
  <c r="I2990" i="20"/>
  <c r="I2991" i="20"/>
  <c r="I2992" i="20"/>
  <c r="I2993" i="20"/>
  <c r="I2994" i="20"/>
  <c r="I2995" i="20"/>
  <c r="I2996" i="20"/>
  <c r="I2997" i="20"/>
  <c r="I2998" i="20"/>
  <c r="I2999" i="20"/>
  <c r="I3000" i="20"/>
  <c r="I3001" i="20"/>
  <c r="I3002" i="20"/>
  <c r="I3003" i="20"/>
  <c r="I3004" i="20"/>
  <c r="I3005" i="20"/>
  <c r="I3006" i="20"/>
  <c r="I3007" i="20"/>
  <c r="I3008" i="20"/>
  <c r="I3009" i="20"/>
  <c r="I3010" i="20"/>
  <c r="I3011" i="20"/>
  <c r="I3012" i="20"/>
  <c r="I3013" i="20"/>
  <c r="I3014" i="20"/>
  <c r="I3015" i="20"/>
  <c r="I3016" i="20"/>
  <c r="I3017" i="20"/>
  <c r="I3018" i="20"/>
  <c r="I3019" i="20"/>
  <c r="I3020" i="20"/>
  <c r="I3021" i="20"/>
  <c r="I3022" i="20"/>
  <c r="I3023" i="20"/>
  <c r="I3024" i="20"/>
  <c r="I3025" i="20"/>
  <c r="I3026" i="20"/>
  <c r="I3027" i="20"/>
  <c r="I3028" i="20"/>
  <c r="I3029" i="20"/>
  <c r="I3030" i="20"/>
  <c r="I3031" i="20"/>
  <c r="I3032" i="20"/>
  <c r="I3033" i="20"/>
  <c r="I3034" i="20"/>
  <c r="I3035" i="20"/>
  <c r="I3036" i="20"/>
  <c r="I3037" i="20"/>
  <c r="I3038" i="20"/>
  <c r="I3039" i="20"/>
  <c r="I3040" i="20"/>
  <c r="I3041" i="20"/>
  <c r="I3042" i="20"/>
  <c r="I3043" i="20"/>
  <c r="I3044" i="20"/>
  <c r="I3045" i="20"/>
  <c r="I3046" i="20"/>
  <c r="I3047" i="20"/>
  <c r="I3048" i="20"/>
  <c r="I3049" i="20"/>
  <c r="I3050" i="20"/>
  <c r="I3051" i="20"/>
  <c r="I3052" i="20"/>
  <c r="I3053" i="20"/>
  <c r="I3054" i="20"/>
  <c r="I3055" i="20"/>
  <c r="I3056" i="20"/>
  <c r="I3057" i="20"/>
  <c r="I3058" i="20"/>
  <c r="I3059" i="20"/>
  <c r="I3060" i="20"/>
  <c r="I3061" i="20"/>
  <c r="I3062" i="20"/>
  <c r="I3063" i="20"/>
  <c r="I3064" i="20"/>
  <c r="I3065" i="20"/>
  <c r="I3066" i="20"/>
  <c r="I3067" i="20"/>
  <c r="I3068" i="20"/>
  <c r="I3069" i="20"/>
  <c r="I3070" i="20"/>
  <c r="I3071" i="20"/>
  <c r="I3072" i="20"/>
  <c r="I3073" i="20"/>
  <c r="I3074" i="20"/>
  <c r="I3075" i="20"/>
  <c r="I3076" i="20"/>
  <c r="I3077" i="20"/>
  <c r="I3078" i="20"/>
  <c r="I3079" i="20"/>
  <c r="I3080" i="20"/>
  <c r="I3081" i="20"/>
  <c r="I3082" i="20"/>
  <c r="I3083" i="20"/>
  <c r="I3084" i="20"/>
  <c r="I3085" i="20"/>
  <c r="I3086" i="20"/>
  <c r="I308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3" i="20"/>
  <c r="G1044" i="20"/>
  <c r="G1045" i="20"/>
  <c r="G1046" i="20"/>
  <c r="G1047" i="20"/>
  <c r="G1048" i="20"/>
  <c r="G1049" i="20"/>
  <c r="G1050" i="20"/>
  <c r="G1051" i="20"/>
  <c r="G1052" i="20"/>
  <c r="G1053" i="20"/>
  <c r="G1054" i="20"/>
  <c r="G1055" i="20"/>
  <c r="G1056" i="20"/>
  <c r="G1057" i="20"/>
  <c r="G1058" i="20"/>
  <c r="G1059" i="20"/>
  <c r="G1060" i="20"/>
  <c r="G1061" i="20"/>
  <c r="G1062" i="20"/>
  <c r="G1063" i="20"/>
  <c r="G1064" i="20"/>
  <c r="G1065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7" i="20"/>
  <c r="G1078" i="20"/>
  <c r="G1079" i="20"/>
  <c r="G1080" i="20"/>
  <c r="G1081" i="20"/>
  <c r="G1082" i="20"/>
  <c r="G1083" i="20"/>
  <c r="G1084" i="20"/>
  <c r="G1085" i="20"/>
  <c r="G1086" i="20"/>
  <c r="G1087" i="20"/>
  <c r="G1088" i="20"/>
  <c r="G1089" i="20"/>
  <c r="G1090" i="20"/>
  <c r="G1091" i="20"/>
  <c r="G1092" i="20"/>
  <c r="G1093" i="20"/>
  <c r="G1094" i="20"/>
  <c r="G1095" i="20"/>
  <c r="G1096" i="20"/>
  <c r="G1097" i="20"/>
  <c r="G1098" i="20"/>
  <c r="G1099" i="20"/>
  <c r="G1100" i="20"/>
  <c r="G1101" i="20"/>
  <c r="G1102" i="20"/>
  <c r="G1103" i="20"/>
  <c r="G1104" i="20"/>
  <c r="G1105" i="20"/>
  <c r="G1106" i="20"/>
  <c r="G1107" i="20"/>
  <c r="G1108" i="20"/>
  <c r="G1109" i="20"/>
  <c r="G1110" i="20"/>
  <c r="G1111" i="20"/>
  <c r="G1112" i="20"/>
  <c r="G1113" i="20"/>
  <c r="G1114" i="20"/>
  <c r="G1115" i="20"/>
  <c r="G1116" i="20"/>
  <c r="G1117" i="20"/>
  <c r="G1118" i="20"/>
  <c r="G1119" i="20"/>
  <c r="G1120" i="20"/>
  <c r="G1121" i="20"/>
  <c r="G1122" i="20"/>
  <c r="G1123" i="20"/>
  <c r="G1124" i="20"/>
  <c r="G1125" i="20"/>
  <c r="G1126" i="20"/>
  <c r="G1127" i="20"/>
  <c r="G1128" i="20"/>
  <c r="G1129" i="20"/>
  <c r="G1130" i="20"/>
  <c r="G1131" i="20"/>
  <c r="G1132" i="20"/>
  <c r="G1133" i="20"/>
  <c r="G1134" i="20"/>
  <c r="G1135" i="20"/>
  <c r="G1136" i="20"/>
  <c r="G1137" i="20"/>
  <c r="G1138" i="20"/>
  <c r="G1139" i="20"/>
  <c r="G1140" i="20"/>
  <c r="G1141" i="20"/>
  <c r="G1142" i="20"/>
  <c r="G1143" i="20"/>
  <c r="G1144" i="20"/>
  <c r="G1145" i="20"/>
  <c r="G1146" i="20"/>
  <c r="G1147" i="20"/>
  <c r="G1148" i="20"/>
  <c r="G1149" i="20"/>
  <c r="G1150" i="20"/>
  <c r="G1151" i="20"/>
  <c r="G1152" i="20"/>
  <c r="G1153" i="20"/>
  <c r="G1154" i="20"/>
  <c r="G1155" i="20"/>
  <c r="G1156" i="20"/>
  <c r="G1157" i="20"/>
  <c r="G1158" i="20"/>
  <c r="G1159" i="20"/>
  <c r="G1160" i="20"/>
  <c r="G1161" i="20"/>
  <c r="G1162" i="20"/>
  <c r="G1163" i="20"/>
  <c r="G1164" i="20"/>
  <c r="G1165" i="20"/>
  <c r="G1166" i="20"/>
  <c r="G1167" i="20"/>
  <c r="G1168" i="20"/>
  <c r="G1169" i="20"/>
  <c r="G1170" i="20"/>
  <c r="G1171" i="20"/>
  <c r="G1172" i="20"/>
  <c r="G1173" i="20"/>
  <c r="G1174" i="20"/>
  <c r="G1175" i="20"/>
  <c r="G1176" i="20"/>
  <c r="G1177" i="20"/>
  <c r="G1178" i="20"/>
  <c r="G1179" i="20"/>
  <c r="G1180" i="20"/>
  <c r="G1181" i="20"/>
  <c r="G1182" i="20"/>
  <c r="G1183" i="20"/>
  <c r="G1184" i="20"/>
  <c r="G1185" i="20"/>
  <c r="G1186" i="20"/>
  <c r="G1187" i="20"/>
  <c r="G1188" i="20"/>
  <c r="G1189" i="20"/>
  <c r="G1190" i="20"/>
  <c r="G1191" i="20"/>
  <c r="G1192" i="20"/>
  <c r="G1193" i="20"/>
  <c r="G1194" i="20"/>
  <c r="G1195" i="20"/>
  <c r="G1196" i="20"/>
  <c r="G1197" i="20"/>
  <c r="G1198" i="20"/>
  <c r="G1199" i="20"/>
  <c r="G1200" i="20"/>
  <c r="G1201" i="20"/>
  <c r="G1202" i="20"/>
  <c r="G1203" i="20"/>
  <c r="G1204" i="20"/>
  <c r="G1205" i="20"/>
  <c r="G1206" i="20"/>
  <c r="G1207" i="20"/>
  <c r="G1208" i="20"/>
  <c r="G1209" i="20"/>
  <c r="G1210" i="20"/>
  <c r="G1211" i="20"/>
  <c r="G1212" i="20"/>
  <c r="G1213" i="20"/>
  <c r="G1214" i="20"/>
  <c r="G1215" i="20"/>
  <c r="G1216" i="20"/>
  <c r="G1217" i="20"/>
  <c r="G1218" i="20"/>
  <c r="G1219" i="20"/>
  <c r="G1220" i="20"/>
  <c r="G1221" i="20"/>
  <c r="G1222" i="20"/>
  <c r="G1223" i="20"/>
  <c r="G1224" i="20"/>
  <c r="G1225" i="20"/>
  <c r="G1226" i="20"/>
  <c r="G1227" i="20"/>
  <c r="G1228" i="20"/>
  <c r="G1229" i="20"/>
  <c r="G1230" i="20"/>
  <c r="G1231" i="20"/>
  <c r="G1232" i="20"/>
  <c r="G1233" i="20"/>
  <c r="G1234" i="20"/>
  <c r="G1235" i="20"/>
  <c r="G1236" i="20"/>
  <c r="G1237" i="20"/>
  <c r="G1238" i="20"/>
  <c r="G1239" i="20"/>
  <c r="G1240" i="20"/>
  <c r="G1241" i="20"/>
  <c r="G1242" i="20"/>
  <c r="G1243" i="20"/>
  <c r="G1244" i="20"/>
  <c r="G1245" i="20"/>
  <c r="G1246" i="20"/>
  <c r="G1247" i="20"/>
  <c r="G1248" i="20"/>
  <c r="G1249" i="20"/>
  <c r="G1250" i="20"/>
  <c r="G1251" i="20"/>
  <c r="G1252" i="20"/>
  <c r="G1253" i="20"/>
  <c r="G1254" i="20"/>
  <c r="G1255" i="20"/>
  <c r="G1256" i="20"/>
  <c r="G1257" i="20"/>
  <c r="G1258" i="20"/>
  <c r="G1259" i="20"/>
  <c r="G1260" i="20"/>
  <c r="G1261" i="20"/>
  <c r="G1262" i="20"/>
  <c r="G1263" i="20"/>
  <c r="G1264" i="20"/>
  <c r="G1265" i="20"/>
  <c r="G1266" i="20"/>
  <c r="G1267" i="20"/>
  <c r="G1268" i="20"/>
  <c r="G1269" i="20"/>
  <c r="G1270" i="20"/>
  <c r="G1271" i="20"/>
  <c r="G1272" i="20"/>
  <c r="G1273" i="20"/>
  <c r="G1274" i="20"/>
  <c r="G1275" i="20"/>
  <c r="G1276" i="20"/>
  <c r="G1277" i="20"/>
  <c r="G1278" i="20"/>
  <c r="G1279" i="20"/>
  <c r="G1280" i="20"/>
  <c r="G1281" i="20"/>
  <c r="G1282" i="20"/>
  <c r="G1283" i="20"/>
  <c r="G1284" i="20"/>
  <c r="G1285" i="20"/>
  <c r="G1286" i="20"/>
  <c r="G1287" i="20"/>
  <c r="G1288" i="20"/>
  <c r="G1289" i="20"/>
  <c r="G1290" i="20"/>
  <c r="G1291" i="20"/>
  <c r="G1292" i="20"/>
  <c r="G1293" i="20"/>
  <c r="G1294" i="20"/>
  <c r="G1295" i="20"/>
  <c r="G1296" i="20"/>
  <c r="G1297" i="20"/>
  <c r="G1298" i="20"/>
  <c r="G1299" i="20"/>
  <c r="G1300" i="20"/>
  <c r="G1301" i="20"/>
  <c r="G1302" i="20"/>
  <c r="G1303" i="20"/>
  <c r="G1304" i="20"/>
  <c r="G1305" i="20"/>
  <c r="G1306" i="20"/>
  <c r="G1307" i="20"/>
  <c r="G1308" i="20"/>
  <c r="G1309" i="20"/>
  <c r="G1310" i="20"/>
  <c r="G1311" i="20"/>
  <c r="G1312" i="20"/>
  <c r="G1313" i="20"/>
  <c r="G1314" i="20"/>
  <c r="G1315" i="20"/>
  <c r="G1316" i="20"/>
  <c r="G1317" i="20"/>
  <c r="G1318" i="20"/>
  <c r="G1319" i="20"/>
  <c r="G1320" i="20"/>
  <c r="G1321" i="20"/>
  <c r="G1322" i="20"/>
  <c r="G1323" i="20"/>
  <c r="G1324" i="20"/>
  <c r="G1325" i="20"/>
  <c r="G1326" i="20"/>
  <c r="G1327" i="20"/>
  <c r="G1328" i="20"/>
  <c r="G1329" i="20"/>
  <c r="G1330" i="20"/>
  <c r="G1331" i="20"/>
  <c r="G1332" i="20"/>
  <c r="G1333" i="20"/>
  <c r="G1334" i="20"/>
  <c r="G1335" i="20"/>
  <c r="G1336" i="20"/>
  <c r="G1337" i="20"/>
  <c r="G1338" i="20"/>
  <c r="G1339" i="20"/>
  <c r="G1340" i="20"/>
  <c r="G1341" i="20"/>
  <c r="G1342" i="20"/>
  <c r="G1343" i="20"/>
  <c r="G1344" i="20"/>
  <c r="G1345" i="20"/>
  <c r="G1346" i="20"/>
  <c r="G1347" i="20"/>
  <c r="G1348" i="20"/>
  <c r="G1349" i="20"/>
  <c r="G1350" i="20"/>
  <c r="G1351" i="20"/>
  <c r="G1352" i="20"/>
  <c r="G1353" i="20"/>
  <c r="G1354" i="20"/>
  <c r="G1355" i="20"/>
  <c r="G1356" i="20"/>
  <c r="G1357" i="20"/>
  <c r="G1358" i="20"/>
  <c r="G1359" i="20"/>
  <c r="G1360" i="20"/>
  <c r="G1361" i="20"/>
  <c r="G1362" i="20"/>
  <c r="G1363" i="20"/>
  <c r="G1364" i="20"/>
  <c r="G1365" i="20"/>
  <c r="G1366" i="20"/>
  <c r="G1367" i="20"/>
  <c r="G1368" i="20"/>
  <c r="G1369" i="20"/>
  <c r="G1370" i="20"/>
  <c r="G1371" i="20"/>
  <c r="G1372" i="20"/>
  <c r="G1373" i="20"/>
  <c r="G1374" i="20"/>
  <c r="G1375" i="20"/>
  <c r="G1376" i="20"/>
  <c r="G1377" i="20"/>
  <c r="G1378" i="20"/>
  <c r="G1379" i="20"/>
  <c r="G1380" i="20"/>
  <c r="G1381" i="20"/>
  <c r="G1382" i="20"/>
  <c r="G1383" i="20"/>
  <c r="G1384" i="20"/>
  <c r="G1385" i="20"/>
  <c r="G1386" i="20"/>
  <c r="G1387" i="20"/>
  <c r="G1388" i="20"/>
  <c r="G1389" i="20"/>
  <c r="G1390" i="20"/>
  <c r="G1391" i="20"/>
  <c r="G1392" i="20"/>
  <c r="G1393" i="20"/>
  <c r="G1394" i="20"/>
  <c r="G1395" i="20"/>
  <c r="G1396" i="20"/>
  <c r="G1397" i="20"/>
  <c r="G1398" i="20"/>
  <c r="G1399" i="20"/>
  <c r="G1400" i="20"/>
  <c r="G1401" i="20"/>
  <c r="G1402" i="20"/>
  <c r="G1403" i="20"/>
  <c r="G1404" i="20"/>
  <c r="G1405" i="20"/>
  <c r="G1406" i="20"/>
  <c r="G1407" i="20"/>
  <c r="G1408" i="20"/>
  <c r="G1409" i="20"/>
  <c r="G1410" i="20"/>
  <c r="G1411" i="20"/>
  <c r="G1412" i="20"/>
  <c r="G1413" i="20"/>
  <c r="G1414" i="20"/>
  <c r="G1415" i="20"/>
  <c r="G1416" i="20"/>
  <c r="G1417" i="20"/>
  <c r="G1418" i="20"/>
  <c r="G1419" i="20"/>
  <c r="G1420" i="20"/>
  <c r="G1421" i="20"/>
  <c r="G1422" i="20"/>
  <c r="G1423" i="20"/>
  <c r="G1424" i="20"/>
  <c r="G1425" i="20"/>
  <c r="G1426" i="20"/>
  <c r="G1427" i="20"/>
  <c r="G1428" i="20"/>
  <c r="G1429" i="20"/>
  <c r="G1430" i="20"/>
  <c r="G1431" i="20"/>
  <c r="G1432" i="20"/>
  <c r="G1433" i="20"/>
  <c r="G1434" i="20"/>
  <c r="G1435" i="20"/>
  <c r="G1436" i="20"/>
  <c r="G1437" i="20"/>
  <c r="G1438" i="20"/>
  <c r="G1439" i="20"/>
  <c r="G1440" i="20"/>
  <c r="G1441" i="20"/>
  <c r="G1442" i="20"/>
  <c r="G1443" i="20"/>
  <c r="G1444" i="20"/>
  <c r="G1445" i="20"/>
  <c r="G1446" i="20"/>
  <c r="G1447" i="20"/>
  <c r="G1448" i="20"/>
  <c r="G1449" i="20"/>
  <c r="G1450" i="20"/>
  <c r="G1451" i="20"/>
  <c r="G1452" i="20"/>
  <c r="G1453" i="20"/>
  <c r="G1454" i="20"/>
  <c r="G1455" i="20"/>
  <c r="G1456" i="20"/>
  <c r="G1457" i="20"/>
  <c r="G1458" i="20"/>
  <c r="G1459" i="20"/>
  <c r="G1460" i="20"/>
  <c r="G1461" i="20"/>
  <c r="G1462" i="20"/>
  <c r="G1463" i="20"/>
  <c r="G1464" i="20"/>
  <c r="G1465" i="20"/>
  <c r="G1466" i="20"/>
  <c r="G1467" i="20"/>
  <c r="G1468" i="20"/>
  <c r="G1469" i="20"/>
  <c r="G1470" i="20"/>
  <c r="G1471" i="20"/>
  <c r="G1472" i="20"/>
  <c r="G1473" i="20"/>
  <c r="G1474" i="20"/>
  <c r="G1475" i="20"/>
  <c r="G1476" i="20"/>
  <c r="G1477" i="20"/>
  <c r="G1478" i="20"/>
  <c r="G1479" i="20"/>
  <c r="G1480" i="20"/>
  <c r="G1481" i="20"/>
  <c r="G1482" i="20"/>
  <c r="G1483" i="20"/>
  <c r="G1484" i="20"/>
  <c r="G1485" i="20"/>
  <c r="G1486" i="20"/>
  <c r="G1487" i="20"/>
  <c r="G1488" i="20"/>
  <c r="G1489" i="20"/>
  <c r="G1490" i="20"/>
  <c r="G1491" i="20"/>
  <c r="G1492" i="20"/>
  <c r="G1493" i="20"/>
  <c r="G1494" i="20"/>
  <c r="G1495" i="20"/>
  <c r="G1496" i="20"/>
  <c r="G1497" i="20"/>
  <c r="G1498" i="20"/>
  <c r="G1499" i="20"/>
  <c r="G1500" i="20"/>
  <c r="G1501" i="20"/>
  <c r="G1502" i="20"/>
  <c r="G1503" i="20"/>
  <c r="G1504" i="20"/>
  <c r="G1505" i="20"/>
  <c r="G1506" i="20"/>
  <c r="G1507" i="20"/>
  <c r="G1508" i="20"/>
  <c r="G1509" i="20"/>
  <c r="G1510" i="20"/>
  <c r="G1511" i="20"/>
  <c r="G1512" i="20"/>
  <c r="G1513" i="20"/>
  <c r="G1514" i="20"/>
  <c r="G1515" i="20"/>
  <c r="G1516" i="20"/>
  <c r="G1517" i="20"/>
  <c r="G1518" i="20"/>
  <c r="G1519" i="20"/>
  <c r="G1520" i="20"/>
  <c r="G1521" i="20"/>
  <c r="G1522" i="20"/>
  <c r="G1523" i="20"/>
  <c r="G1524" i="20"/>
  <c r="G1525" i="20"/>
  <c r="G1526" i="20"/>
  <c r="G1527" i="20"/>
  <c r="G1528" i="20"/>
  <c r="G1529" i="20"/>
  <c r="G1530" i="20"/>
  <c r="G1531" i="20"/>
  <c r="G1532" i="20"/>
  <c r="G1533" i="20"/>
  <c r="G1534" i="20"/>
  <c r="G1535" i="20"/>
  <c r="G1536" i="20"/>
  <c r="G1537" i="20"/>
  <c r="G1538" i="20"/>
  <c r="G1539" i="20"/>
  <c r="G1540" i="20"/>
  <c r="G1541" i="20"/>
  <c r="G1542" i="20"/>
  <c r="G1543" i="20"/>
  <c r="G1544" i="20"/>
  <c r="G1545" i="20"/>
  <c r="G1546" i="20"/>
  <c r="G1547" i="20"/>
  <c r="G1548" i="20"/>
  <c r="G1549" i="20"/>
  <c r="G1550" i="20"/>
  <c r="G1551" i="20"/>
  <c r="G1552" i="20"/>
  <c r="G1553" i="20"/>
  <c r="G1554" i="20"/>
  <c r="G1555" i="20"/>
  <c r="G1556" i="20"/>
  <c r="G1557" i="20"/>
  <c r="G1558" i="20"/>
  <c r="G1559" i="20"/>
  <c r="G1560" i="20"/>
  <c r="G1561" i="20"/>
  <c r="G1562" i="20"/>
  <c r="G1563" i="20"/>
  <c r="G1564" i="20"/>
  <c r="G1565" i="20"/>
  <c r="G1566" i="20"/>
  <c r="G1567" i="20"/>
  <c r="G1568" i="20"/>
  <c r="G1569" i="20"/>
  <c r="G1570" i="20"/>
  <c r="G1571" i="20"/>
  <c r="G1572" i="20"/>
  <c r="G1573" i="20"/>
  <c r="G1574" i="20"/>
  <c r="G1575" i="20"/>
  <c r="G1576" i="20"/>
  <c r="G1577" i="20"/>
  <c r="G1578" i="20"/>
  <c r="G1579" i="20"/>
  <c r="G1580" i="20"/>
  <c r="G1581" i="20"/>
  <c r="G1582" i="20"/>
  <c r="G1583" i="20"/>
  <c r="G1584" i="20"/>
  <c r="G1585" i="20"/>
  <c r="G1586" i="20"/>
  <c r="G1587" i="20"/>
  <c r="G1588" i="20"/>
  <c r="G1589" i="20"/>
  <c r="G1590" i="20"/>
  <c r="G1591" i="20"/>
  <c r="G1592" i="20"/>
  <c r="G1593" i="20"/>
  <c r="G1594" i="20"/>
  <c r="G1595" i="20"/>
  <c r="G1596" i="20"/>
  <c r="G1597" i="20"/>
  <c r="G1598" i="20"/>
  <c r="G1599" i="20"/>
  <c r="G1600" i="20"/>
  <c r="G1601" i="20"/>
  <c r="G1602" i="20"/>
  <c r="G1603" i="20"/>
  <c r="G1604" i="20"/>
  <c r="G1605" i="20"/>
  <c r="G1606" i="20"/>
  <c r="G1607" i="20"/>
  <c r="G1608" i="20"/>
  <c r="G1609" i="20"/>
  <c r="G1610" i="20"/>
  <c r="G1611" i="20"/>
  <c r="G1612" i="20"/>
  <c r="G1613" i="20"/>
  <c r="G1614" i="20"/>
  <c r="G1615" i="20"/>
  <c r="G1616" i="20"/>
  <c r="G1617" i="20"/>
  <c r="G1618" i="20"/>
  <c r="G1619" i="20"/>
  <c r="G1620" i="20"/>
  <c r="G1621" i="20"/>
  <c r="G1622" i="20"/>
  <c r="G1623" i="20"/>
  <c r="G1624" i="20"/>
  <c r="G1625" i="20"/>
  <c r="G1626" i="20"/>
  <c r="G1627" i="20"/>
  <c r="G1628" i="20"/>
  <c r="G1629" i="20"/>
  <c r="G1630" i="20"/>
  <c r="G1631" i="20"/>
  <c r="G1632" i="20"/>
  <c r="G1633" i="20"/>
  <c r="G1634" i="20"/>
  <c r="G1635" i="20"/>
  <c r="G1636" i="20"/>
  <c r="G1637" i="20"/>
  <c r="G1638" i="20"/>
  <c r="G1639" i="20"/>
  <c r="G1640" i="20"/>
  <c r="G1641" i="20"/>
  <c r="G1642" i="20"/>
  <c r="G1643" i="20"/>
  <c r="G1644" i="20"/>
  <c r="G1645" i="20"/>
  <c r="G1646" i="20"/>
  <c r="G1647" i="20"/>
  <c r="G1648" i="20"/>
  <c r="G1649" i="20"/>
  <c r="G1650" i="20"/>
  <c r="G1651" i="20"/>
  <c r="G1652" i="20"/>
  <c r="G1653" i="20"/>
  <c r="G1654" i="20"/>
  <c r="G1655" i="20"/>
  <c r="G1656" i="20"/>
  <c r="G1657" i="20"/>
  <c r="G1658" i="20"/>
  <c r="G1659" i="20"/>
  <c r="G1660" i="20"/>
  <c r="G1661" i="20"/>
  <c r="G1662" i="20"/>
  <c r="G1663" i="20"/>
  <c r="G1664" i="20"/>
  <c r="G1665" i="20"/>
  <c r="G1666" i="20"/>
  <c r="G1667" i="20"/>
  <c r="G1668" i="20"/>
  <c r="G1669" i="20"/>
  <c r="G1670" i="20"/>
  <c r="G1671" i="20"/>
  <c r="G1672" i="20"/>
  <c r="G1673" i="20"/>
  <c r="G1674" i="20"/>
  <c r="G1675" i="20"/>
  <c r="G1676" i="20"/>
  <c r="G1677" i="20"/>
  <c r="G1678" i="20"/>
  <c r="G1679" i="20"/>
  <c r="G1680" i="20"/>
  <c r="G1681" i="20"/>
  <c r="G1682" i="20"/>
  <c r="G1683" i="20"/>
  <c r="G1684" i="20"/>
  <c r="G1685" i="20"/>
  <c r="G1686" i="20"/>
  <c r="G1687" i="20"/>
  <c r="G1688" i="20"/>
  <c r="G1689" i="20"/>
  <c r="G1690" i="20"/>
  <c r="G1691" i="20"/>
  <c r="G1692" i="20"/>
  <c r="G1693" i="20"/>
  <c r="G1694" i="20"/>
  <c r="G1695" i="20"/>
  <c r="G1696" i="20"/>
  <c r="G1697" i="20"/>
  <c r="G1698" i="20"/>
  <c r="G1699" i="20"/>
  <c r="G1700" i="20"/>
  <c r="G1701" i="20"/>
  <c r="G1702" i="20"/>
  <c r="G1703" i="20"/>
  <c r="G1704" i="20"/>
  <c r="G1705" i="20"/>
  <c r="G1706" i="20"/>
  <c r="G1707" i="20"/>
  <c r="G1708" i="20"/>
  <c r="G1709" i="20"/>
  <c r="G1710" i="20"/>
  <c r="G1711" i="20"/>
  <c r="G1712" i="20"/>
  <c r="G1713" i="20"/>
  <c r="G1714" i="20"/>
  <c r="G1715" i="20"/>
  <c r="G1716" i="20"/>
  <c r="G1717" i="20"/>
  <c r="G1718" i="20"/>
  <c r="G1719" i="20"/>
  <c r="G1720" i="20"/>
  <c r="G1721" i="20"/>
  <c r="G1722" i="20"/>
  <c r="G1723" i="20"/>
  <c r="G1724" i="20"/>
  <c r="G1725" i="20"/>
  <c r="G1726" i="20"/>
  <c r="G1727" i="20"/>
  <c r="G1728" i="20"/>
  <c r="G1729" i="20"/>
  <c r="G1730" i="20"/>
  <c r="G1731" i="20"/>
  <c r="G1732" i="20"/>
  <c r="G1733" i="20"/>
  <c r="G1734" i="20"/>
  <c r="G1735" i="20"/>
  <c r="G1736" i="20"/>
  <c r="G1737" i="20"/>
  <c r="G1738" i="20"/>
  <c r="G1739" i="20"/>
  <c r="G1740" i="20"/>
  <c r="G1741" i="20"/>
  <c r="G1742" i="20"/>
  <c r="G1743" i="20"/>
  <c r="G1744" i="20"/>
  <c r="G1745" i="20"/>
  <c r="G1746" i="20"/>
  <c r="G1747" i="20"/>
  <c r="G1748" i="20"/>
  <c r="G1749" i="20"/>
  <c r="G1750" i="20"/>
  <c r="G1751" i="20"/>
  <c r="G1752" i="20"/>
  <c r="G1753" i="20"/>
  <c r="G1754" i="20"/>
  <c r="G1755" i="20"/>
  <c r="G1756" i="20"/>
  <c r="G1757" i="20"/>
  <c r="G1758" i="20"/>
  <c r="G1759" i="20"/>
  <c r="G1760" i="20"/>
  <c r="G1761" i="20"/>
  <c r="G1762" i="20"/>
  <c r="G1763" i="20"/>
  <c r="G1764" i="20"/>
  <c r="G1765" i="20"/>
  <c r="G1766" i="20"/>
  <c r="G1767" i="20"/>
  <c r="G1768" i="20"/>
  <c r="G1769" i="20"/>
  <c r="G1770" i="20"/>
  <c r="G1771" i="20"/>
  <c r="G1772" i="20"/>
  <c r="G1773" i="20"/>
  <c r="G1774" i="20"/>
  <c r="G1775" i="20"/>
  <c r="G1776" i="20"/>
  <c r="G1777" i="20"/>
  <c r="G1778" i="20"/>
  <c r="G1779" i="20"/>
  <c r="G1780" i="20"/>
  <c r="G1781" i="20"/>
  <c r="G1782" i="20"/>
  <c r="G1783" i="20"/>
  <c r="G1784" i="20"/>
  <c r="G1785" i="20"/>
  <c r="G1786" i="20"/>
  <c r="G1787" i="20"/>
  <c r="G1788" i="20"/>
  <c r="G1789" i="20"/>
  <c r="G1790" i="20"/>
  <c r="G1791" i="20"/>
  <c r="G1792" i="20"/>
  <c r="G1793" i="20"/>
  <c r="G1794" i="20"/>
  <c r="G1795" i="20"/>
  <c r="G1796" i="20"/>
  <c r="G1797" i="20"/>
  <c r="G1798" i="20"/>
  <c r="G1799" i="20"/>
  <c r="G1800" i="20"/>
  <c r="G1801" i="20"/>
  <c r="G1802" i="20"/>
  <c r="G1803" i="20"/>
  <c r="G1804" i="20"/>
  <c r="G1805" i="20"/>
  <c r="G1806" i="20"/>
  <c r="G1807" i="20"/>
  <c r="G1808" i="20"/>
  <c r="G1809" i="20"/>
  <c r="G1810" i="20"/>
  <c r="G1811" i="20"/>
  <c r="G1812" i="20"/>
  <c r="G1813" i="20"/>
  <c r="G1814" i="20"/>
  <c r="G1815" i="20"/>
  <c r="G1816" i="20"/>
  <c r="G1817" i="20"/>
  <c r="G1818" i="20"/>
  <c r="G1819" i="20"/>
  <c r="G1820" i="20"/>
  <c r="G1821" i="20"/>
  <c r="G1822" i="20"/>
  <c r="G1823" i="20"/>
  <c r="G1824" i="20"/>
  <c r="G1825" i="20"/>
  <c r="G1826" i="20"/>
  <c r="G1827" i="20"/>
  <c r="G1828" i="20"/>
  <c r="G1829" i="20"/>
  <c r="G1830" i="20"/>
  <c r="G1831" i="20"/>
  <c r="G1832" i="20"/>
  <c r="G1833" i="20"/>
  <c r="G1834" i="20"/>
  <c r="G1835" i="20"/>
  <c r="G1836" i="20"/>
  <c r="G1837" i="20"/>
  <c r="G1838" i="20"/>
  <c r="G1839" i="20"/>
  <c r="G1840" i="20"/>
  <c r="G1841" i="20"/>
  <c r="G1842" i="20"/>
  <c r="G1843" i="20"/>
  <c r="G1844" i="20"/>
  <c r="G1845" i="20"/>
  <c r="G1846" i="20"/>
  <c r="G1847" i="20"/>
  <c r="G1848" i="20"/>
  <c r="G1849" i="20"/>
  <c r="G1850" i="20"/>
  <c r="G1851" i="20"/>
  <c r="G1852" i="20"/>
  <c r="G1853" i="20"/>
  <c r="G1854" i="20"/>
  <c r="G1855" i="20"/>
  <c r="G1856" i="20"/>
  <c r="G1857" i="20"/>
  <c r="G1858" i="20"/>
  <c r="G1859" i="20"/>
  <c r="G1860" i="20"/>
  <c r="G1861" i="20"/>
  <c r="G1862" i="20"/>
  <c r="G1863" i="20"/>
  <c r="G1864" i="20"/>
  <c r="G1865" i="20"/>
  <c r="G1866" i="20"/>
  <c r="G1867" i="20"/>
  <c r="G1868" i="20"/>
  <c r="G1869" i="20"/>
  <c r="G1870" i="20"/>
  <c r="G1871" i="20"/>
  <c r="G1872" i="20"/>
  <c r="G1873" i="20"/>
  <c r="G1874" i="20"/>
  <c r="G1875" i="20"/>
  <c r="G1876" i="20"/>
  <c r="G1877" i="20"/>
  <c r="G1878" i="20"/>
  <c r="G1879" i="20"/>
  <c r="G1880" i="20"/>
  <c r="G1881" i="20"/>
  <c r="G1882" i="20"/>
  <c r="G1883" i="20"/>
  <c r="G1884" i="20"/>
  <c r="G1885" i="20"/>
  <c r="G1886" i="20"/>
  <c r="G1887" i="20"/>
  <c r="G1888" i="20"/>
  <c r="G1889" i="20"/>
  <c r="G1890" i="20"/>
  <c r="G1891" i="20"/>
  <c r="G1892" i="20"/>
  <c r="G1893" i="20"/>
  <c r="G1894" i="20"/>
  <c r="G1895" i="20"/>
  <c r="G1896" i="20"/>
  <c r="G1897" i="20"/>
  <c r="G1898" i="20"/>
  <c r="G1899" i="20"/>
  <c r="G1900" i="20"/>
  <c r="G1901" i="20"/>
  <c r="G1902" i="20"/>
  <c r="G1903" i="20"/>
  <c r="G1904" i="20"/>
  <c r="G1905" i="20"/>
  <c r="G1906" i="20"/>
  <c r="G1907" i="20"/>
  <c r="G1908" i="20"/>
  <c r="G1909" i="20"/>
  <c r="G1910" i="20"/>
  <c r="G1911" i="20"/>
  <c r="G1912" i="20"/>
  <c r="G1913" i="20"/>
  <c r="G1914" i="20"/>
  <c r="G1915" i="20"/>
  <c r="G1916" i="20"/>
  <c r="G1917" i="20"/>
  <c r="G1918" i="20"/>
  <c r="G1919" i="20"/>
  <c r="G1920" i="20"/>
  <c r="G1921" i="20"/>
  <c r="G1922" i="20"/>
  <c r="G1923" i="20"/>
  <c r="G1924" i="20"/>
  <c r="G1925" i="20"/>
  <c r="G1926" i="20"/>
  <c r="G1927" i="20"/>
  <c r="G1928" i="20"/>
  <c r="G1929" i="20"/>
  <c r="G1930" i="20"/>
  <c r="G1931" i="20"/>
  <c r="G1932" i="20"/>
  <c r="G1933" i="20"/>
  <c r="G1934" i="20"/>
  <c r="G1935" i="20"/>
  <c r="G1936" i="20"/>
  <c r="G1937" i="20"/>
  <c r="G1938" i="20"/>
  <c r="G1939" i="20"/>
  <c r="G1940" i="20"/>
  <c r="G1941" i="20"/>
  <c r="G1942" i="20"/>
  <c r="G1943" i="20"/>
  <c r="G1944" i="20"/>
  <c r="G1945" i="20"/>
  <c r="G1946" i="20"/>
  <c r="G1947" i="20"/>
  <c r="G1948" i="20"/>
  <c r="G1949" i="20"/>
  <c r="G1950" i="20"/>
  <c r="G1951" i="20"/>
  <c r="G1952" i="20"/>
  <c r="G1953" i="20"/>
  <c r="G1954" i="20"/>
  <c r="G1955" i="20"/>
  <c r="G1956" i="20"/>
  <c r="G1957" i="20"/>
  <c r="G1958" i="20"/>
  <c r="G1959" i="20"/>
  <c r="G1960" i="20"/>
  <c r="G1961" i="20"/>
  <c r="G1962" i="20"/>
  <c r="G1963" i="20"/>
  <c r="G1964" i="20"/>
  <c r="G1965" i="20"/>
  <c r="G1966" i="20"/>
  <c r="G1967" i="20"/>
  <c r="G1968" i="20"/>
  <c r="G1969" i="20"/>
  <c r="G1970" i="20"/>
  <c r="G1971" i="20"/>
  <c r="G1972" i="20"/>
  <c r="G1973" i="20"/>
  <c r="G1974" i="20"/>
  <c r="G1975" i="20"/>
  <c r="G1976" i="20"/>
  <c r="G1977" i="20"/>
  <c r="G1978" i="20"/>
  <c r="G1979" i="20"/>
  <c r="G1980" i="20"/>
  <c r="G1981" i="20"/>
  <c r="G1982" i="20"/>
  <c r="G1983" i="20"/>
  <c r="G1984" i="20"/>
  <c r="G1985" i="20"/>
  <c r="G1986" i="20"/>
  <c r="G1987" i="20"/>
  <c r="G1988" i="20"/>
  <c r="G1989" i="20"/>
  <c r="G1990" i="20"/>
  <c r="G1991" i="20"/>
  <c r="G1992" i="20"/>
  <c r="G1993" i="20"/>
  <c r="G1994" i="20"/>
  <c r="G1995" i="20"/>
  <c r="G1996" i="20"/>
  <c r="G1997" i="20"/>
  <c r="G1998" i="20"/>
  <c r="G1999" i="20"/>
  <c r="G2000" i="20"/>
  <c r="G2001" i="20"/>
  <c r="G2002" i="20"/>
  <c r="G2003" i="20"/>
  <c r="G2004" i="20"/>
  <c r="G2005" i="20"/>
  <c r="G2006" i="20"/>
  <c r="G2007" i="20"/>
  <c r="G2008" i="20"/>
  <c r="G2009" i="20"/>
  <c r="G2010" i="20"/>
  <c r="G2011" i="20"/>
  <c r="G2012" i="20"/>
  <c r="G2013" i="20"/>
  <c r="G2014" i="20"/>
  <c r="G2015" i="20"/>
  <c r="G2016" i="20"/>
  <c r="G2017" i="20"/>
  <c r="G2018" i="20"/>
  <c r="G2019" i="20"/>
  <c r="G2020" i="20"/>
  <c r="G2021" i="20"/>
  <c r="G2022" i="20"/>
  <c r="G2023" i="20"/>
  <c r="G2024" i="20"/>
  <c r="G2025" i="20"/>
  <c r="G2026" i="20"/>
  <c r="G2027" i="20"/>
  <c r="G2028" i="20"/>
  <c r="G2029" i="20"/>
  <c r="G2030" i="20"/>
  <c r="G2031" i="20"/>
  <c r="G2032" i="20"/>
  <c r="G2033" i="20"/>
  <c r="G2034" i="20"/>
  <c r="G2035" i="20"/>
  <c r="G2036" i="20"/>
  <c r="G2037" i="20"/>
  <c r="G2038" i="20"/>
  <c r="G2039" i="20"/>
  <c r="G2040" i="20"/>
  <c r="G2041" i="20"/>
  <c r="G2042" i="20"/>
  <c r="G2043" i="20"/>
  <c r="G2044" i="20"/>
  <c r="G2045" i="20"/>
  <c r="G2046" i="20"/>
  <c r="G2047" i="20"/>
  <c r="G2048" i="20"/>
  <c r="G2049" i="20"/>
  <c r="G2050" i="20"/>
  <c r="G2051" i="20"/>
  <c r="G2052" i="20"/>
  <c r="G2053" i="20"/>
  <c r="G2054" i="20"/>
  <c r="G2055" i="20"/>
  <c r="G2056" i="20"/>
  <c r="G2057" i="20"/>
  <c r="G2058" i="20"/>
  <c r="G2059" i="20"/>
  <c r="G2060" i="20"/>
  <c r="G2061" i="20"/>
  <c r="G2062" i="20"/>
  <c r="G2063" i="20"/>
  <c r="G2064" i="20"/>
  <c r="G2065" i="20"/>
  <c r="G2066" i="20"/>
  <c r="G2067" i="20"/>
  <c r="G2068" i="20"/>
  <c r="G2069" i="20"/>
  <c r="G2070" i="20"/>
  <c r="G2071" i="20"/>
  <c r="G2072" i="20"/>
  <c r="G2073" i="20"/>
  <c r="G2074" i="20"/>
  <c r="G2075" i="20"/>
  <c r="G2076" i="20"/>
  <c r="G2077" i="20"/>
  <c r="G2078" i="20"/>
  <c r="G2079" i="20"/>
  <c r="G2080" i="20"/>
  <c r="G2081" i="20"/>
  <c r="G2082" i="20"/>
  <c r="G2083" i="20"/>
  <c r="G2084" i="20"/>
  <c r="G2085" i="20"/>
  <c r="G2086" i="20"/>
  <c r="G2087" i="20"/>
  <c r="G2088" i="20"/>
  <c r="G2089" i="20"/>
  <c r="G2090" i="20"/>
  <c r="G2091" i="20"/>
  <c r="G2092" i="20"/>
  <c r="G2093" i="20"/>
  <c r="G2094" i="20"/>
  <c r="G2095" i="20"/>
  <c r="G2096" i="20"/>
  <c r="G2097" i="20"/>
  <c r="G2098" i="20"/>
  <c r="G2099" i="20"/>
  <c r="G2100" i="20"/>
  <c r="G2101" i="20"/>
  <c r="G2102" i="20"/>
  <c r="G2103" i="20"/>
  <c r="G2104" i="20"/>
  <c r="G2105" i="20"/>
  <c r="G2106" i="20"/>
  <c r="G2107" i="20"/>
  <c r="G2108" i="20"/>
  <c r="G2109" i="20"/>
  <c r="G2110" i="20"/>
  <c r="G2111" i="20"/>
  <c r="G2112" i="20"/>
  <c r="G2113" i="20"/>
  <c r="G2114" i="20"/>
  <c r="G2115" i="20"/>
  <c r="G2116" i="20"/>
  <c r="G2117" i="20"/>
  <c r="G2118" i="20"/>
  <c r="G2119" i="20"/>
  <c r="G2120" i="20"/>
  <c r="G2121" i="20"/>
  <c r="G2122" i="20"/>
  <c r="G2123" i="20"/>
  <c r="G2124" i="20"/>
  <c r="G2125" i="20"/>
  <c r="G2126" i="20"/>
  <c r="G2127" i="20"/>
  <c r="G2128" i="20"/>
  <c r="G2129" i="20"/>
  <c r="G2130" i="20"/>
  <c r="G2131" i="20"/>
  <c r="G2132" i="20"/>
  <c r="G2133" i="20"/>
  <c r="G2134" i="20"/>
  <c r="G2135" i="20"/>
  <c r="G2136" i="20"/>
  <c r="G2137" i="20"/>
  <c r="G2138" i="20"/>
  <c r="G2139" i="20"/>
  <c r="G2140" i="20"/>
  <c r="G2141" i="20"/>
  <c r="G2142" i="20"/>
  <c r="G2143" i="20"/>
  <c r="G2144" i="20"/>
  <c r="G2145" i="20"/>
  <c r="G2146" i="20"/>
  <c r="G2147" i="20"/>
  <c r="G2148" i="20"/>
  <c r="G2149" i="20"/>
  <c r="G2150" i="20"/>
  <c r="G2151" i="20"/>
  <c r="G2152" i="20"/>
  <c r="G2153" i="20"/>
  <c r="G2154" i="20"/>
  <c r="G2155" i="20"/>
  <c r="G2156" i="20"/>
  <c r="G2157" i="20"/>
  <c r="G2158" i="20"/>
  <c r="G2159" i="20"/>
  <c r="G2160" i="20"/>
  <c r="G2161" i="20"/>
  <c r="G2162" i="20"/>
  <c r="G2163" i="20"/>
  <c r="G2164" i="20"/>
  <c r="G2165" i="20"/>
  <c r="G2166" i="20"/>
  <c r="G2167" i="20"/>
  <c r="G2168" i="20"/>
  <c r="G2169" i="20"/>
  <c r="G2170" i="20"/>
  <c r="G2171" i="20"/>
  <c r="G2172" i="20"/>
  <c r="G2173" i="20"/>
  <c r="G2174" i="20"/>
  <c r="G2175" i="20"/>
  <c r="G2176" i="20"/>
  <c r="G2177" i="20"/>
  <c r="G2178" i="20"/>
  <c r="G2179" i="20"/>
  <c r="G2180" i="20"/>
  <c r="G2181" i="20"/>
  <c r="G2182" i="20"/>
  <c r="G2183" i="20"/>
  <c r="G2184" i="20"/>
  <c r="G2185" i="20"/>
  <c r="G2186" i="20"/>
  <c r="G2187" i="20"/>
  <c r="G2188" i="20"/>
  <c r="G2189" i="20"/>
  <c r="G2190" i="20"/>
  <c r="G2191" i="20"/>
  <c r="G2192" i="20"/>
  <c r="G2193" i="20"/>
  <c r="G2194" i="20"/>
  <c r="G2195" i="20"/>
  <c r="G2196" i="20"/>
  <c r="G2197" i="20"/>
  <c r="G2198" i="20"/>
  <c r="G2199" i="20"/>
  <c r="G2200" i="20"/>
  <c r="G2201" i="20"/>
  <c r="G2202" i="20"/>
  <c r="G2203" i="20"/>
  <c r="G2204" i="20"/>
  <c r="G2205" i="20"/>
  <c r="G2206" i="20"/>
  <c r="G2207" i="20"/>
  <c r="G2208" i="20"/>
  <c r="G2209" i="20"/>
  <c r="G2210" i="20"/>
  <c r="G2211" i="20"/>
  <c r="G2212" i="20"/>
  <c r="G2213" i="20"/>
  <c r="G2214" i="20"/>
  <c r="G2215" i="20"/>
  <c r="G2216" i="20"/>
  <c r="G2217" i="20"/>
  <c r="G2218" i="20"/>
  <c r="G2219" i="20"/>
  <c r="G2220" i="20"/>
  <c r="G2221" i="20"/>
  <c r="G2222" i="20"/>
  <c r="G2223" i="20"/>
  <c r="G2224" i="20"/>
  <c r="G2225" i="20"/>
  <c r="G2226" i="20"/>
  <c r="G2227" i="20"/>
  <c r="G2228" i="20"/>
  <c r="G2229" i="20"/>
  <c r="G2230" i="20"/>
  <c r="G2231" i="20"/>
  <c r="G2232" i="20"/>
  <c r="G2233" i="20"/>
  <c r="G2234" i="20"/>
  <c r="G2235" i="20"/>
  <c r="G2236" i="20"/>
  <c r="G2237" i="20"/>
  <c r="G2238" i="20"/>
  <c r="G2239" i="20"/>
  <c r="G2240" i="20"/>
  <c r="G2241" i="20"/>
  <c r="G2242" i="20"/>
  <c r="G2243" i="20"/>
  <c r="G2244" i="20"/>
  <c r="G2245" i="20"/>
  <c r="G2246" i="20"/>
  <c r="G2247" i="20"/>
  <c r="G2248" i="20"/>
  <c r="G2249" i="20"/>
  <c r="G2250" i="20"/>
  <c r="G2251" i="20"/>
  <c r="G2252" i="20"/>
  <c r="G2253" i="20"/>
  <c r="G2254" i="20"/>
  <c r="G2255" i="20"/>
  <c r="G2256" i="20"/>
  <c r="G2257" i="20"/>
  <c r="G2258" i="20"/>
  <c r="G2259" i="20"/>
  <c r="G2260" i="20"/>
  <c r="G2261" i="20"/>
  <c r="G2262" i="20"/>
  <c r="G2263" i="20"/>
  <c r="G2264" i="20"/>
  <c r="G2265" i="20"/>
  <c r="G2266" i="20"/>
  <c r="G2267" i="20"/>
  <c r="G2268" i="20"/>
  <c r="G2269" i="20"/>
  <c r="G2270" i="20"/>
  <c r="G2271" i="20"/>
  <c r="G2272" i="20"/>
  <c r="G2273" i="20"/>
  <c r="G2274" i="20"/>
  <c r="G2275" i="20"/>
  <c r="G2276" i="20"/>
  <c r="G2277" i="20"/>
  <c r="G2278" i="20"/>
  <c r="G2279" i="20"/>
  <c r="G2280" i="20"/>
  <c r="G2281" i="20"/>
  <c r="G2282" i="20"/>
  <c r="G2283" i="20"/>
  <c r="G2284" i="20"/>
  <c r="G2285" i="20"/>
  <c r="G2286" i="20"/>
  <c r="G2287" i="20"/>
  <c r="G2288" i="20"/>
  <c r="G2289" i="20"/>
  <c r="G2290" i="20"/>
  <c r="G2291" i="20"/>
  <c r="G2292" i="20"/>
  <c r="G2293" i="20"/>
  <c r="G2294" i="20"/>
  <c r="G2295" i="20"/>
  <c r="G2296" i="20"/>
  <c r="G2297" i="20"/>
  <c r="G2298" i="20"/>
  <c r="G2299" i="20"/>
  <c r="G2300" i="20"/>
  <c r="G2301" i="20"/>
  <c r="G2302" i="20"/>
  <c r="G2303" i="20"/>
  <c r="G2304" i="20"/>
  <c r="G2305" i="20"/>
  <c r="G2306" i="20"/>
  <c r="G2307" i="20"/>
  <c r="G2308" i="20"/>
  <c r="G2309" i="20"/>
  <c r="G2310" i="20"/>
  <c r="G2311" i="20"/>
  <c r="G2312" i="20"/>
  <c r="G2313" i="20"/>
  <c r="G2314" i="20"/>
  <c r="G2315" i="20"/>
  <c r="G2316" i="20"/>
  <c r="G2317" i="20"/>
  <c r="G2318" i="20"/>
  <c r="G2319" i="20"/>
  <c r="G2320" i="20"/>
  <c r="G2321" i="20"/>
  <c r="G2322" i="20"/>
  <c r="G2323" i="20"/>
  <c r="G2324" i="20"/>
  <c r="G2325" i="20"/>
  <c r="G2326" i="20"/>
  <c r="G2327" i="20"/>
  <c r="G2328" i="20"/>
  <c r="G2329" i="20"/>
  <c r="G2330" i="20"/>
  <c r="G2331" i="20"/>
  <c r="G2332" i="20"/>
  <c r="G2333" i="20"/>
  <c r="G2334" i="20"/>
  <c r="G2335" i="20"/>
  <c r="G2336" i="20"/>
  <c r="G2337" i="20"/>
  <c r="G2338" i="20"/>
  <c r="G2339" i="20"/>
  <c r="G2340" i="20"/>
  <c r="G2341" i="20"/>
  <c r="G2342" i="20"/>
  <c r="G2343" i="20"/>
  <c r="G2344" i="20"/>
  <c r="G2345" i="20"/>
  <c r="G2346" i="20"/>
  <c r="G2347" i="20"/>
  <c r="G2348" i="20"/>
  <c r="G2349" i="20"/>
  <c r="G2350" i="20"/>
  <c r="G2351" i="20"/>
  <c r="G2352" i="20"/>
  <c r="G2353" i="20"/>
  <c r="G2354" i="20"/>
  <c r="G2355" i="20"/>
  <c r="G2356" i="20"/>
  <c r="G2357" i="20"/>
  <c r="G2358" i="20"/>
  <c r="G2359" i="20"/>
  <c r="G2360" i="20"/>
  <c r="G2361" i="20"/>
  <c r="G2362" i="20"/>
  <c r="G2363" i="20"/>
  <c r="G2364" i="20"/>
  <c r="G2365" i="20"/>
  <c r="G2366" i="20"/>
  <c r="G2367" i="20"/>
  <c r="G2368" i="20"/>
  <c r="G2369" i="20"/>
  <c r="G2370" i="20"/>
  <c r="G2371" i="20"/>
  <c r="G2372" i="20"/>
  <c r="G2373" i="20"/>
  <c r="G2374" i="20"/>
  <c r="G2375" i="20"/>
  <c r="G2376" i="20"/>
  <c r="G2377" i="20"/>
  <c r="G2378" i="20"/>
  <c r="G2379" i="20"/>
  <c r="G2380" i="20"/>
  <c r="G2381" i="20"/>
  <c r="G2382" i="20"/>
  <c r="G2383" i="20"/>
  <c r="G2384" i="20"/>
  <c r="G2385" i="20"/>
  <c r="G2386" i="20"/>
  <c r="G2387" i="20"/>
  <c r="G2388" i="20"/>
  <c r="G2389" i="20"/>
  <c r="G2390" i="20"/>
  <c r="G2391" i="20"/>
  <c r="G2392" i="20"/>
  <c r="G2393" i="20"/>
  <c r="G2394" i="20"/>
  <c r="G2395" i="20"/>
  <c r="G2396" i="20"/>
  <c r="G2397" i="20"/>
  <c r="G2398" i="20"/>
  <c r="G2399" i="20"/>
  <c r="G2400" i="20"/>
  <c r="G2401" i="20"/>
  <c r="G2402" i="20"/>
  <c r="G2403" i="20"/>
  <c r="G2404" i="20"/>
  <c r="G2405" i="20"/>
  <c r="G2406" i="20"/>
  <c r="G2407" i="20"/>
  <c r="G2408" i="20"/>
  <c r="G2409" i="20"/>
  <c r="G2410" i="20"/>
  <c r="G2411" i="20"/>
  <c r="G2412" i="20"/>
  <c r="G2413" i="20"/>
  <c r="G2414" i="20"/>
  <c r="G2415" i="20"/>
  <c r="G2416" i="20"/>
  <c r="G2417" i="20"/>
  <c r="G2418" i="20"/>
  <c r="G2419" i="20"/>
  <c r="G2420" i="20"/>
  <c r="G2421" i="20"/>
  <c r="G2422" i="20"/>
  <c r="G2423" i="20"/>
  <c r="G2424" i="20"/>
  <c r="G2425" i="20"/>
  <c r="G2426" i="20"/>
  <c r="G2427" i="20"/>
  <c r="G2428" i="20"/>
  <c r="G2429" i="20"/>
  <c r="G2430" i="20"/>
  <c r="G2431" i="20"/>
  <c r="G2432" i="20"/>
  <c r="G2433" i="20"/>
  <c r="G2434" i="20"/>
  <c r="G2435" i="20"/>
  <c r="G2436" i="20"/>
  <c r="G2437" i="20"/>
  <c r="G2438" i="20"/>
  <c r="G2439" i="20"/>
  <c r="G2440" i="20"/>
  <c r="G2441" i="20"/>
  <c r="G2442" i="20"/>
  <c r="G2443" i="20"/>
  <c r="G2444" i="20"/>
  <c r="G2445" i="20"/>
  <c r="G2446" i="20"/>
  <c r="G2447" i="20"/>
  <c r="G2448" i="20"/>
  <c r="G2449" i="20"/>
  <c r="G2450" i="20"/>
  <c r="G2451" i="20"/>
  <c r="G2452" i="20"/>
  <c r="G2453" i="20"/>
  <c r="G2454" i="20"/>
  <c r="G2455" i="20"/>
  <c r="G2456" i="20"/>
  <c r="G2457" i="20"/>
  <c r="G2458" i="20"/>
  <c r="G2459" i="20"/>
  <c r="G2460" i="20"/>
  <c r="G2461" i="20"/>
  <c r="G2462" i="20"/>
  <c r="G2463" i="20"/>
  <c r="G2464" i="20"/>
  <c r="G2465" i="20"/>
  <c r="G2466" i="20"/>
  <c r="G2467" i="20"/>
  <c r="G2468" i="20"/>
  <c r="G2469" i="20"/>
  <c r="G2470" i="20"/>
  <c r="G2471" i="20"/>
  <c r="G2472" i="20"/>
  <c r="G2473" i="20"/>
  <c r="G2474" i="20"/>
  <c r="G2475" i="20"/>
  <c r="G2476" i="20"/>
  <c r="G2477" i="20"/>
  <c r="G2478" i="20"/>
  <c r="G2479" i="20"/>
  <c r="G2480" i="20"/>
  <c r="G2481" i="20"/>
  <c r="G2482" i="20"/>
  <c r="G2483" i="20"/>
  <c r="G2484" i="20"/>
  <c r="G2485" i="20"/>
  <c r="G2486" i="20"/>
  <c r="G2487" i="20"/>
  <c r="G2488" i="20"/>
  <c r="G2489" i="20"/>
  <c r="G2490" i="20"/>
  <c r="G2491" i="20"/>
  <c r="G2492" i="20"/>
  <c r="G2493" i="20"/>
  <c r="G2494" i="20"/>
  <c r="G2495" i="20"/>
  <c r="G2496" i="20"/>
  <c r="G2497" i="20"/>
  <c r="G2498" i="20"/>
  <c r="G2499" i="20"/>
  <c r="G2500" i="20"/>
  <c r="G2501" i="20"/>
  <c r="G2502" i="20"/>
  <c r="G2503" i="20"/>
  <c r="G2504" i="20"/>
  <c r="G2505" i="20"/>
  <c r="G2506" i="20"/>
  <c r="G2507" i="20"/>
  <c r="G2508" i="20"/>
  <c r="G2509" i="20"/>
  <c r="G2510" i="20"/>
  <c r="G2511" i="20"/>
  <c r="G2512" i="20"/>
  <c r="G2513" i="20"/>
  <c r="G2514" i="20"/>
  <c r="G2515" i="20"/>
  <c r="G2516" i="20"/>
  <c r="G2517" i="20"/>
  <c r="G2518" i="20"/>
  <c r="G2519" i="20"/>
  <c r="G2520" i="20"/>
  <c r="G2521" i="20"/>
  <c r="G2522" i="20"/>
  <c r="G2523" i="20"/>
  <c r="G2524" i="20"/>
  <c r="G2525" i="20"/>
  <c r="G2526" i="20"/>
  <c r="G2527" i="20"/>
  <c r="G2528" i="20"/>
  <c r="G2529" i="20"/>
  <c r="G2530" i="20"/>
  <c r="G2531" i="20"/>
  <c r="G2532" i="20"/>
  <c r="G2533" i="20"/>
  <c r="G2534" i="20"/>
  <c r="G2535" i="20"/>
  <c r="G2536" i="20"/>
  <c r="G2537" i="20"/>
  <c r="G2538" i="20"/>
  <c r="G2539" i="20"/>
  <c r="G2540" i="20"/>
  <c r="G2541" i="20"/>
  <c r="G2542" i="20"/>
  <c r="G2543" i="20"/>
  <c r="G2544" i="20"/>
  <c r="G2545" i="20"/>
  <c r="G2546" i="20"/>
  <c r="G2547" i="20"/>
  <c r="G2548" i="20"/>
  <c r="G2549" i="20"/>
  <c r="G2550" i="20"/>
  <c r="G2551" i="20"/>
  <c r="G2552" i="20"/>
  <c r="G2553" i="20"/>
  <c r="G2554" i="20"/>
  <c r="G2555" i="20"/>
  <c r="G2556" i="20"/>
  <c r="G2557" i="20"/>
  <c r="G2558" i="20"/>
  <c r="G2559" i="20"/>
  <c r="G2560" i="20"/>
  <c r="G2561" i="20"/>
  <c r="G2562" i="20"/>
  <c r="G2563" i="20"/>
  <c r="G2564" i="20"/>
  <c r="G2565" i="20"/>
  <c r="G2566" i="20"/>
  <c r="G2567" i="20"/>
  <c r="G2568" i="20"/>
  <c r="G2569" i="20"/>
  <c r="G2570" i="20"/>
  <c r="G2571" i="20"/>
  <c r="G2572" i="20"/>
  <c r="G2573" i="20"/>
  <c r="G2574" i="20"/>
  <c r="G2575" i="20"/>
  <c r="G2576" i="20"/>
  <c r="G2577" i="20"/>
  <c r="G2578" i="20"/>
  <c r="G2579" i="20"/>
  <c r="G2580" i="20"/>
  <c r="G2581" i="20"/>
  <c r="G2582" i="20"/>
  <c r="G2583" i="20"/>
  <c r="G2584" i="20"/>
  <c r="G2585" i="20"/>
  <c r="G2586" i="20"/>
  <c r="G2587" i="20"/>
  <c r="G2588" i="20"/>
  <c r="G2589" i="20"/>
  <c r="G2590" i="20"/>
  <c r="G2591" i="20"/>
  <c r="G2592" i="20"/>
  <c r="G2593" i="20"/>
  <c r="G2594" i="20"/>
  <c r="G2595" i="20"/>
  <c r="G2596" i="20"/>
  <c r="G2597" i="20"/>
  <c r="G2598" i="20"/>
  <c r="G2599" i="20"/>
  <c r="G2600" i="20"/>
  <c r="G2601" i="20"/>
  <c r="G2602" i="20"/>
  <c r="G2603" i="20"/>
  <c r="G2604" i="20"/>
  <c r="G2605" i="20"/>
  <c r="G2606" i="20"/>
  <c r="G2607" i="20"/>
  <c r="G2608" i="20"/>
  <c r="G2609" i="20"/>
  <c r="G2610" i="20"/>
  <c r="G2611" i="20"/>
  <c r="G2612" i="20"/>
  <c r="G2613" i="20"/>
  <c r="G2614" i="20"/>
  <c r="G2615" i="20"/>
  <c r="G2616" i="20"/>
  <c r="G2617" i="20"/>
  <c r="G2618" i="20"/>
  <c r="G2619" i="20"/>
  <c r="G2620" i="20"/>
  <c r="G2621" i="20"/>
  <c r="G2622" i="20"/>
  <c r="G2623" i="20"/>
  <c r="G2624" i="20"/>
  <c r="G2625" i="20"/>
  <c r="G2626" i="20"/>
  <c r="G2627" i="20"/>
  <c r="G2628" i="20"/>
  <c r="G2629" i="20"/>
  <c r="G2630" i="20"/>
  <c r="G2631" i="20"/>
  <c r="G2632" i="20"/>
  <c r="G2633" i="20"/>
  <c r="G2634" i="20"/>
  <c r="G2635" i="20"/>
  <c r="G2636" i="20"/>
  <c r="G2637" i="20"/>
  <c r="G2638" i="20"/>
  <c r="G2639" i="20"/>
  <c r="G2640" i="20"/>
  <c r="G2641" i="20"/>
  <c r="G2642" i="20"/>
  <c r="G2643" i="20"/>
  <c r="G2644" i="20"/>
  <c r="G2645" i="20"/>
  <c r="G2646" i="20"/>
  <c r="G2647" i="20"/>
  <c r="G2648" i="20"/>
  <c r="G2649" i="20"/>
  <c r="G2650" i="20"/>
  <c r="G2651" i="20"/>
  <c r="G2652" i="20"/>
  <c r="G2653" i="20"/>
  <c r="G2654" i="20"/>
  <c r="G2655" i="20"/>
  <c r="G2656" i="20"/>
  <c r="G2657" i="20"/>
  <c r="G2658" i="20"/>
  <c r="G2659" i="20"/>
  <c r="G2660" i="20"/>
  <c r="G2661" i="20"/>
  <c r="G2662" i="20"/>
  <c r="G2663" i="20"/>
  <c r="G2664" i="20"/>
  <c r="G2665" i="20"/>
  <c r="G2666" i="20"/>
  <c r="G2667" i="20"/>
  <c r="G2668" i="20"/>
  <c r="G2669" i="20"/>
  <c r="G2670" i="20"/>
  <c r="G2671" i="20"/>
  <c r="G2672" i="20"/>
  <c r="G2673" i="20"/>
  <c r="G2674" i="20"/>
  <c r="G2675" i="20"/>
  <c r="G2676" i="20"/>
  <c r="G2677" i="20"/>
  <c r="G2678" i="20"/>
  <c r="G2679" i="20"/>
  <c r="G2680" i="20"/>
  <c r="G2681" i="20"/>
  <c r="G2682" i="20"/>
  <c r="G2683" i="20"/>
  <c r="G2684" i="20"/>
  <c r="G2685" i="20"/>
  <c r="G2686" i="20"/>
  <c r="G2687" i="20"/>
  <c r="G2688" i="20"/>
  <c r="G2689" i="20"/>
  <c r="G2690" i="20"/>
  <c r="G2691" i="20"/>
  <c r="G2692" i="20"/>
  <c r="G2693" i="20"/>
  <c r="G2694" i="20"/>
  <c r="G2695" i="20"/>
  <c r="G2696" i="20"/>
  <c r="G2697" i="20"/>
  <c r="G2698" i="20"/>
  <c r="G2699" i="20"/>
  <c r="G2700" i="20"/>
  <c r="G2701" i="20"/>
  <c r="G2702" i="20"/>
  <c r="G2703" i="20"/>
  <c r="G2704" i="20"/>
  <c r="G2705" i="20"/>
  <c r="G2706" i="20"/>
  <c r="G2707" i="20"/>
  <c r="G2708" i="20"/>
  <c r="G2709" i="20"/>
  <c r="G2710" i="20"/>
  <c r="G2711" i="20"/>
  <c r="G2712" i="20"/>
  <c r="G2713" i="20"/>
  <c r="G2714" i="20"/>
  <c r="G2715" i="20"/>
  <c r="G2716" i="20"/>
  <c r="G2717" i="20"/>
  <c r="G2718" i="20"/>
  <c r="G2719" i="20"/>
  <c r="G2720" i="20"/>
  <c r="G2721" i="20"/>
  <c r="G2722" i="20"/>
  <c r="G2723" i="20"/>
  <c r="G2724" i="20"/>
  <c r="G2725" i="20"/>
  <c r="G2726" i="20"/>
  <c r="G2727" i="20"/>
  <c r="G2728" i="20"/>
  <c r="G2729" i="20"/>
  <c r="G2730" i="20"/>
  <c r="G2731" i="20"/>
  <c r="G2732" i="20"/>
  <c r="G2733" i="20"/>
  <c r="G2734" i="20"/>
  <c r="G2735" i="20"/>
  <c r="G2736" i="20"/>
  <c r="G2737" i="20"/>
  <c r="G2738" i="20"/>
  <c r="G2739" i="20"/>
  <c r="G2740" i="20"/>
  <c r="G2741" i="20"/>
  <c r="G2742" i="20"/>
  <c r="G2743" i="20"/>
  <c r="G2744" i="20"/>
  <c r="G2745" i="20"/>
  <c r="G2746" i="20"/>
  <c r="G2747" i="20"/>
  <c r="G2748" i="20"/>
  <c r="G2749" i="20"/>
  <c r="G2750" i="20"/>
  <c r="G2751" i="20"/>
  <c r="G2752" i="20"/>
  <c r="G2753" i="20"/>
  <c r="G2754" i="20"/>
  <c r="G2755" i="20"/>
  <c r="G2756" i="20"/>
  <c r="G2757" i="20"/>
  <c r="G2758" i="20"/>
  <c r="G2759" i="20"/>
  <c r="G2760" i="20"/>
  <c r="G2761" i="20"/>
  <c r="G2762" i="20"/>
  <c r="G2763" i="20"/>
  <c r="G2764" i="20"/>
  <c r="G2765" i="20"/>
  <c r="G2766" i="20"/>
  <c r="G2767" i="20"/>
  <c r="G2768" i="20"/>
  <c r="G2769" i="20"/>
  <c r="G2770" i="20"/>
  <c r="G2771" i="20"/>
  <c r="G2772" i="20"/>
  <c r="G2773" i="20"/>
  <c r="G2774" i="20"/>
  <c r="G2775" i="20"/>
  <c r="G2776" i="20"/>
  <c r="G2777" i="20"/>
  <c r="G2778" i="20"/>
  <c r="G2779" i="20"/>
  <c r="G2780" i="20"/>
  <c r="G2781" i="20"/>
  <c r="G2782" i="20"/>
  <c r="G2783" i="20"/>
  <c r="G2784" i="20"/>
  <c r="G2785" i="20"/>
  <c r="G2786" i="20"/>
  <c r="G2787" i="20"/>
  <c r="G2788" i="20"/>
  <c r="G2789" i="20"/>
  <c r="G2790" i="20"/>
  <c r="G2791" i="20"/>
  <c r="G2792" i="20"/>
  <c r="G2793" i="20"/>
  <c r="G2794" i="20"/>
  <c r="G2795" i="20"/>
  <c r="G2796" i="20"/>
  <c r="G2797" i="20"/>
  <c r="G2798" i="20"/>
  <c r="G2799" i="20"/>
  <c r="G2800" i="20"/>
  <c r="G2801" i="20"/>
  <c r="G2802" i="20"/>
  <c r="G2803" i="20"/>
  <c r="G2804" i="20"/>
  <c r="G2805" i="20"/>
  <c r="G2806" i="20"/>
  <c r="G2807" i="20"/>
  <c r="G2808" i="20"/>
  <c r="G2809" i="20"/>
  <c r="G2810" i="20"/>
  <c r="G2811" i="20"/>
  <c r="G2812" i="20"/>
  <c r="G2813" i="20"/>
  <c r="G2814" i="20"/>
  <c r="G2815" i="20"/>
  <c r="G2816" i="20"/>
  <c r="G2817" i="20"/>
  <c r="G2818" i="20"/>
  <c r="G2819" i="20"/>
  <c r="G2820" i="20"/>
  <c r="G2821" i="20"/>
  <c r="G2822" i="20"/>
  <c r="G2823" i="20"/>
  <c r="G2824" i="20"/>
  <c r="G2825" i="20"/>
  <c r="G2826" i="20"/>
  <c r="G2827" i="20"/>
  <c r="G2828" i="20"/>
  <c r="G2829" i="20"/>
  <c r="G2830" i="20"/>
  <c r="G2831" i="20"/>
  <c r="G2832" i="20"/>
  <c r="G2833" i="20"/>
  <c r="G2834" i="20"/>
  <c r="G2835" i="20"/>
  <c r="G2836" i="20"/>
  <c r="G2837" i="20"/>
  <c r="G2838" i="20"/>
  <c r="G2839" i="20"/>
  <c r="G2840" i="20"/>
  <c r="G2841" i="20"/>
  <c r="G2842" i="20"/>
  <c r="G2843" i="20"/>
  <c r="G2844" i="20"/>
  <c r="G2845" i="20"/>
  <c r="G2846" i="20"/>
  <c r="G2847" i="20"/>
  <c r="G2848" i="20"/>
  <c r="G2849" i="20"/>
  <c r="G2850" i="20"/>
  <c r="G2851" i="20"/>
  <c r="G2852" i="20"/>
  <c r="G2853" i="20"/>
  <c r="G2854" i="20"/>
  <c r="G2855" i="20"/>
  <c r="G2856" i="20"/>
  <c r="G2857" i="20"/>
  <c r="G2858" i="20"/>
  <c r="G2859" i="20"/>
  <c r="G2860" i="20"/>
  <c r="G2861" i="20"/>
  <c r="G2862" i="20"/>
  <c r="G2863" i="20"/>
  <c r="G2864" i="20"/>
  <c r="G2865" i="20"/>
  <c r="G2866" i="20"/>
  <c r="G2867" i="20"/>
  <c r="G2868" i="20"/>
  <c r="G2869" i="20"/>
  <c r="G2870" i="20"/>
  <c r="G2871" i="20"/>
  <c r="G2872" i="20"/>
  <c r="G2873" i="20"/>
  <c r="G2874" i="20"/>
  <c r="G2875" i="20"/>
  <c r="G2876" i="20"/>
  <c r="G2877" i="20"/>
  <c r="G2878" i="20"/>
  <c r="G2879" i="20"/>
  <c r="G2880" i="20"/>
  <c r="G2881" i="20"/>
  <c r="G2882" i="20"/>
  <c r="G2883" i="20"/>
  <c r="G2884" i="20"/>
  <c r="G2885" i="20"/>
  <c r="G2886" i="20"/>
  <c r="G2887" i="20"/>
  <c r="G2888" i="20"/>
  <c r="G2889" i="20"/>
  <c r="G2890" i="20"/>
  <c r="G2891" i="20"/>
  <c r="G2892" i="20"/>
  <c r="G2893" i="20"/>
  <c r="G2894" i="20"/>
  <c r="G2895" i="20"/>
  <c r="G2896" i="20"/>
  <c r="G2897" i="20"/>
  <c r="G2898" i="20"/>
  <c r="G2899" i="20"/>
  <c r="G2900" i="20"/>
  <c r="G2901" i="20"/>
  <c r="G2902" i="20"/>
  <c r="G2903" i="20"/>
  <c r="G2904" i="20"/>
  <c r="G2905" i="20"/>
  <c r="G2906" i="20"/>
  <c r="G2907" i="20"/>
  <c r="G2908" i="20"/>
  <c r="G2909" i="20"/>
  <c r="G2910" i="20"/>
  <c r="G2911" i="20"/>
  <c r="G2912" i="20"/>
  <c r="G2913" i="20"/>
  <c r="G2914" i="20"/>
  <c r="G2915" i="20"/>
  <c r="G2916" i="20"/>
  <c r="G2917" i="20"/>
  <c r="G2918" i="20"/>
  <c r="G2919" i="20"/>
  <c r="G2920" i="20"/>
  <c r="G2921" i="20"/>
  <c r="G2922" i="20"/>
  <c r="G2923" i="20"/>
  <c r="G2924" i="20"/>
  <c r="G2925" i="20"/>
  <c r="G2926" i="20"/>
  <c r="G2927" i="20"/>
  <c r="G2928" i="20"/>
  <c r="G2929" i="20"/>
  <c r="G2930" i="20"/>
  <c r="G2931" i="20"/>
  <c r="G2932" i="20"/>
  <c r="G2933" i="20"/>
  <c r="G2934" i="20"/>
  <c r="G2935" i="20"/>
  <c r="G2936" i="20"/>
  <c r="G2937" i="20"/>
  <c r="G2938" i="20"/>
  <c r="G2939" i="20"/>
  <c r="G2940" i="20"/>
  <c r="G2941" i="20"/>
  <c r="G2942" i="20"/>
  <c r="G2943" i="20"/>
  <c r="G2944" i="20"/>
  <c r="G2945" i="20"/>
  <c r="G2946" i="20"/>
  <c r="G2947" i="20"/>
  <c r="G2948" i="20"/>
  <c r="G2949" i="20"/>
  <c r="G2950" i="20"/>
  <c r="G2951" i="20"/>
  <c r="G2952" i="20"/>
  <c r="G2953" i="20"/>
  <c r="G2954" i="20"/>
  <c r="G2955" i="20"/>
  <c r="G2956" i="20"/>
  <c r="G2957" i="20"/>
  <c r="G2958" i="20"/>
  <c r="G2959" i="20"/>
  <c r="G2960" i="20"/>
  <c r="G2961" i="20"/>
  <c r="G2962" i="20"/>
  <c r="G2963" i="20"/>
  <c r="G2964" i="20"/>
  <c r="G2965" i="20"/>
  <c r="G2966" i="20"/>
  <c r="G2967" i="20"/>
  <c r="G2968" i="20"/>
  <c r="G2969" i="20"/>
  <c r="G2970" i="20"/>
  <c r="G2971" i="20"/>
  <c r="G2972" i="20"/>
  <c r="G2973" i="20"/>
  <c r="G2974" i="20"/>
  <c r="G2975" i="20"/>
  <c r="G2976" i="20"/>
  <c r="G2977" i="20"/>
  <c r="G2978" i="20"/>
  <c r="G2979" i="20"/>
  <c r="G2980" i="20"/>
  <c r="G2981" i="20"/>
  <c r="G2982" i="20"/>
  <c r="G2983" i="20"/>
  <c r="G2984" i="20"/>
  <c r="G2985" i="20"/>
  <c r="G2986" i="20"/>
  <c r="G2987" i="20"/>
  <c r="G2988" i="20"/>
  <c r="G2989" i="20"/>
  <c r="G2990" i="20"/>
  <c r="G2991" i="20"/>
  <c r="G2992" i="20"/>
  <c r="G2993" i="20"/>
  <c r="G2994" i="20"/>
  <c r="G2995" i="20"/>
  <c r="G2996" i="20"/>
  <c r="G2997" i="20"/>
  <c r="G2998" i="20"/>
  <c r="G2999" i="20"/>
  <c r="G3000" i="20"/>
  <c r="G3001" i="20"/>
  <c r="G3002" i="20"/>
  <c r="G3003" i="20"/>
  <c r="G3004" i="20"/>
  <c r="G3005" i="20"/>
  <c r="G3006" i="20"/>
  <c r="G3007" i="20"/>
  <c r="G3008" i="20"/>
  <c r="G3009" i="20"/>
  <c r="G3010" i="20"/>
  <c r="G3011" i="20"/>
  <c r="G3012" i="20"/>
  <c r="G3013" i="20"/>
  <c r="G3014" i="20"/>
  <c r="G3015" i="20"/>
  <c r="G3016" i="20"/>
  <c r="G3017" i="20"/>
  <c r="G3018" i="20"/>
  <c r="G3019" i="20"/>
  <c r="G3020" i="20"/>
  <c r="G3021" i="20"/>
  <c r="G3022" i="20"/>
  <c r="G3023" i="20"/>
  <c r="G3024" i="20"/>
  <c r="G3025" i="20"/>
  <c r="G3026" i="20"/>
  <c r="G3027" i="20"/>
  <c r="G3028" i="20"/>
  <c r="G3029" i="20"/>
  <c r="G3030" i="20"/>
  <c r="G3031" i="20"/>
  <c r="G3032" i="20"/>
  <c r="G3033" i="20"/>
  <c r="G3034" i="20"/>
  <c r="G3035" i="20"/>
  <c r="G3036" i="20"/>
  <c r="G3037" i="20"/>
  <c r="G3038" i="20"/>
  <c r="G3039" i="20"/>
  <c r="G3040" i="20"/>
  <c r="G3041" i="20"/>
  <c r="G3042" i="20"/>
  <c r="G3043" i="20"/>
  <c r="G3044" i="20"/>
  <c r="G3045" i="20"/>
  <c r="G3046" i="20"/>
  <c r="G3047" i="20"/>
  <c r="G3048" i="20"/>
  <c r="G3049" i="20"/>
  <c r="G3050" i="20"/>
  <c r="G3051" i="20"/>
  <c r="G3052" i="20"/>
  <c r="G3053" i="20"/>
  <c r="G3054" i="20"/>
  <c r="G3055" i="20"/>
  <c r="G3056" i="20"/>
  <c r="G3057" i="20"/>
  <c r="G3058" i="20"/>
  <c r="G3059" i="20"/>
  <c r="G3060" i="20"/>
  <c r="G3061" i="20"/>
  <c r="G3062" i="20"/>
  <c r="G3063" i="20"/>
  <c r="G3064" i="20"/>
  <c r="G3065" i="20"/>
  <c r="G3066" i="20"/>
  <c r="G3067" i="20"/>
  <c r="G3068" i="20"/>
  <c r="G3069" i="20"/>
  <c r="G3070" i="20"/>
  <c r="G3071" i="20"/>
  <c r="G3072" i="20"/>
  <c r="G3073" i="20"/>
  <c r="G3074" i="20"/>
  <c r="G3075" i="20"/>
  <c r="G3076" i="20"/>
  <c r="G3077" i="20"/>
  <c r="G3078" i="20"/>
  <c r="G3079" i="20"/>
  <c r="G3080" i="20"/>
  <c r="G3081" i="20"/>
  <c r="G3082" i="20"/>
  <c r="G3083" i="20"/>
  <c r="G3084" i="20"/>
  <c r="G3085" i="20"/>
  <c r="G3086" i="20"/>
  <c r="G308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05" i="20"/>
  <c r="F1006" i="20"/>
  <c r="F1007" i="20"/>
  <c r="F1008" i="20"/>
  <c r="F1009" i="20"/>
  <c r="F1010" i="20"/>
  <c r="F1011" i="20"/>
  <c r="F1012" i="20"/>
  <c r="F1013" i="20"/>
  <c r="F1014" i="20"/>
  <c r="F1015" i="20"/>
  <c r="F1016" i="20"/>
  <c r="F1017" i="20"/>
  <c r="F1018" i="20"/>
  <c r="F1019" i="20"/>
  <c r="F1020" i="20"/>
  <c r="F1021" i="20"/>
  <c r="F1022" i="20"/>
  <c r="F1023" i="20"/>
  <c r="F1024" i="20"/>
  <c r="F1025" i="20"/>
  <c r="F1026" i="20"/>
  <c r="F1027" i="20"/>
  <c r="F1028" i="20"/>
  <c r="F1029" i="20"/>
  <c r="F1030" i="20"/>
  <c r="F1031" i="20"/>
  <c r="F1032" i="20"/>
  <c r="F1033" i="20"/>
  <c r="F1034" i="20"/>
  <c r="F1035" i="20"/>
  <c r="F1036" i="20"/>
  <c r="F1037" i="20"/>
  <c r="F1038" i="20"/>
  <c r="F1039" i="20"/>
  <c r="F1040" i="20"/>
  <c r="F1041" i="20"/>
  <c r="F1042" i="20"/>
  <c r="F1043" i="20"/>
  <c r="F1044" i="20"/>
  <c r="F1045" i="20"/>
  <c r="F1046" i="20"/>
  <c r="F1047" i="20"/>
  <c r="F1048" i="20"/>
  <c r="F1049" i="20"/>
  <c r="F1050" i="20"/>
  <c r="F1051" i="20"/>
  <c r="F1052" i="20"/>
  <c r="F1053" i="20"/>
  <c r="F1054" i="20"/>
  <c r="F1055" i="20"/>
  <c r="F1056" i="20"/>
  <c r="F1057" i="20"/>
  <c r="F1058" i="20"/>
  <c r="F1059" i="20"/>
  <c r="F1060" i="20"/>
  <c r="F1061" i="20"/>
  <c r="F1062" i="20"/>
  <c r="F1063" i="20"/>
  <c r="F1064" i="20"/>
  <c r="F1065" i="20"/>
  <c r="F1066" i="20"/>
  <c r="F1067" i="20"/>
  <c r="F1068" i="20"/>
  <c r="F1069" i="20"/>
  <c r="F1070" i="20"/>
  <c r="F1071" i="20"/>
  <c r="F1072" i="20"/>
  <c r="F1073" i="20"/>
  <c r="F1074" i="20"/>
  <c r="F1075" i="20"/>
  <c r="F1076" i="20"/>
  <c r="F1077" i="20"/>
  <c r="F1078" i="20"/>
  <c r="F1079" i="20"/>
  <c r="F1080" i="20"/>
  <c r="F1081" i="20"/>
  <c r="F1082" i="20"/>
  <c r="F1083" i="20"/>
  <c r="F1084" i="20"/>
  <c r="F1085" i="20"/>
  <c r="F1086" i="20"/>
  <c r="F1087" i="20"/>
  <c r="F1088" i="20"/>
  <c r="F1089" i="20"/>
  <c r="F1090" i="20"/>
  <c r="F1091" i="20"/>
  <c r="F1092" i="20"/>
  <c r="F1093" i="20"/>
  <c r="F1094" i="20"/>
  <c r="F1095" i="20"/>
  <c r="F1096" i="20"/>
  <c r="F1097" i="20"/>
  <c r="F1098" i="20"/>
  <c r="F1099" i="20"/>
  <c r="F1100" i="20"/>
  <c r="F1101" i="20"/>
  <c r="F1102" i="20"/>
  <c r="F1103" i="20"/>
  <c r="F1104" i="20"/>
  <c r="F1105" i="20"/>
  <c r="F1106" i="20"/>
  <c r="F1107" i="20"/>
  <c r="F1108" i="20"/>
  <c r="F1109" i="20"/>
  <c r="F1110" i="20"/>
  <c r="F1111" i="20"/>
  <c r="F1112" i="20"/>
  <c r="F1113" i="20"/>
  <c r="F1114" i="20"/>
  <c r="F1115" i="20"/>
  <c r="F1116" i="20"/>
  <c r="F1117" i="20"/>
  <c r="F1118" i="20"/>
  <c r="F1119" i="20"/>
  <c r="F1120" i="20"/>
  <c r="F1121" i="20"/>
  <c r="F1122" i="20"/>
  <c r="F1123" i="20"/>
  <c r="F1124" i="20"/>
  <c r="F1125" i="20"/>
  <c r="F1126" i="20"/>
  <c r="F1127" i="20"/>
  <c r="F1128" i="20"/>
  <c r="F1129" i="20"/>
  <c r="F1130" i="20"/>
  <c r="F1131" i="20"/>
  <c r="F1132" i="20"/>
  <c r="F1133" i="20"/>
  <c r="F1134" i="20"/>
  <c r="F1135" i="20"/>
  <c r="F1136" i="20"/>
  <c r="F1137" i="20"/>
  <c r="F1138" i="20"/>
  <c r="F1139" i="20"/>
  <c r="F1140" i="20"/>
  <c r="F1141" i="20"/>
  <c r="F1142" i="20"/>
  <c r="F1143" i="20"/>
  <c r="F1144" i="20"/>
  <c r="F1145" i="20"/>
  <c r="F1146" i="20"/>
  <c r="F1147" i="20"/>
  <c r="F1148" i="20"/>
  <c r="F1149" i="20"/>
  <c r="F1150" i="20"/>
  <c r="F1151" i="20"/>
  <c r="F1152" i="20"/>
  <c r="F1153" i="20"/>
  <c r="F1154" i="20"/>
  <c r="F1155" i="20"/>
  <c r="F1156" i="20"/>
  <c r="F1157" i="20"/>
  <c r="F1158" i="20"/>
  <c r="F1159" i="20"/>
  <c r="F1160" i="20"/>
  <c r="F1161" i="20"/>
  <c r="F1162" i="20"/>
  <c r="F1163" i="20"/>
  <c r="F1164" i="20"/>
  <c r="F1165" i="20"/>
  <c r="F1166" i="20"/>
  <c r="F1167" i="20"/>
  <c r="F1168" i="20"/>
  <c r="F1169" i="20"/>
  <c r="F1170" i="20"/>
  <c r="F1171" i="20"/>
  <c r="F1172" i="20"/>
  <c r="F1173" i="20"/>
  <c r="F1174" i="20"/>
  <c r="F1175" i="20"/>
  <c r="F1176" i="20"/>
  <c r="F1177" i="20"/>
  <c r="F1178" i="20"/>
  <c r="F1179" i="20"/>
  <c r="F1180" i="20"/>
  <c r="F1181" i="20"/>
  <c r="F1182" i="20"/>
  <c r="F1183" i="20"/>
  <c r="F1184" i="20"/>
  <c r="F1185" i="20"/>
  <c r="F1186" i="20"/>
  <c r="F1187" i="20"/>
  <c r="F1188" i="20"/>
  <c r="F1189" i="20"/>
  <c r="F1190" i="20"/>
  <c r="F1191" i="20"/>
  <c r="F1192" i="20"/>
  <c r="F1193" i="20"/>
  <c r="F1194" i="20"/>
  <c r="F1195" i="20"/>
  <c r="F1196" i="20"/>
  <c r="F1197" i="20"/>
  <c r="F1198" i="20"/>
  <c r="F1199" i="20"/>
  <c r="F1200" i="20"/>
  <c r="F1201" i="20"/>
  <c r="F1202" i="20"/>
  <c r="F1203" i="20"/>
  <c r="F1204" i="20"/>
  <c r="F1205" i="20"/>
  <c r="F1206" i="20"/>
  <c r="F1207" i="20"/>
  <c r="F1208" i="20"/>
  <c r="F1209" i="20"/>
  <c r="F1210" i="20"/>
  <c r="F1211" i="20"/>
  <c r="F1212" i="20"/>
  <c r="F1213" i="20"/>
  <c r="F1214" i="20"/>
  <c r="F1215" i="20"/>
  <c r="F1216" i="20"/>
  <c r="F1217" i="20"/>
  <c r="F1218" i="20"/>
  <c r="F1219" i="20"/>
  <c r="F1220" i="20"/>
  <c r="F1221" i="20"/>
  <c r="F1222" i="20"/>
  <c r="F1223" i="20"/>
  <c r="F1224" i="20"/>
  <c r="F1225" i="20"/>
  <c r="F1226" i="20"/>
  <c r="F1227" i="20"/>
  <c r="F1228" i="20"/>
  <c r="F1229" i="20"/>
  <c r="F1230" i="20"/>
  <c r="F1231" i="20"/>
  <c r="F1232" i="20"/>
  <c r="F1233" i="20"/>
  <c r="F1234" i="20"/>
  <c r="F1235" i="20"/>
  <c r="F1236" i="20"/>
  <c r="F1237" i="20"/>
  <c r="F1238" i="20"/>
  <c r="F1239" i="20"/>
  <c r="F1240" i="20"/>
  <c r="F1241" i="20"/>
  <c r="F1242" i="20"/>
  <c r="F1243" i="20"/>
  <c r="F1244" i="20"/>
  <c r="F1245" i="20"/>
  <c r="F1246" i="20"/>
  <c r="F1247" i="20"/>
  <c r="F1248" i="20"/>
  <c r="F1249" i="20"/>
  <c r="F1250" i="20"/>
  <c r="F1251" i="20"/>
  <c r="F1252" i="20"/>
  <c r="F1253" i="20"/>
  <c r="F1254" i="20"/>
  <c r="F1255" i="20"/>
  <c r="F1256" i="20"/>
  <c r="F1257" i="20"/>
  <c r="F1258" i="20"/>
  <c r="F1259" i="20"/>
  <c r="F1260" i="20"/>
  <c r="F1261" i="20"/>
  <c r="F1262" i="20"/>
  <c r="F1263" i="20"/>
  <c r="F1264" i="20"/>
  <c r="F1265" i="20"/>
  <c r="F1266" i="20"/>
  <c r="F1267" i="20"/>
  <c r="F1268" i="20"/>
  <c r="F1269" i="20"/>
  <c r="F1270" i="20"/>
  <c r="F1271" i="20"/>
  <c r="F1272" i="20"/>
  <c r="F1273" i="20"/>
  <c r="F1274" i="20"/>
  <c r="F1275" i="20"/>
  <c r="F1276" i="20"/>
  <c r="F1277" i="20"/>
  <c r="F1278" i="20"/>
  <c r="F1279" i="20"/>
  <c r="F1280" i="20"/>
  <c r="F1281" i="20"/>
  <c r="F1282" i="20"/>
  <c r="F1283" i="20"/>
  <c r="F1284" i="20"/>
  <c r="F1285" i="20"/>
  <c r="F1286" i="20"/>
  <c r="F1287" i="20"/>
  <c r="F1288" i="20"/>
  <c r="F1289" i="20"/>
  <c r="F1290" i="20"/>
  <c r="F1291" i="20"/>
  <c r="F1292" i="20"/>
  <c r="F1293" i="20"/>
  <c r="F1294" i="20"/>
  <c r="F1295" i="20"/>
  <c r="F1296" i="20"/>
  <c r="F1297" i="20"/>
  <c r="F1298" i="20"/>
  <c r="F1299" i="20"/>
  <c r="F1300" i="20"/>
  <c r="F1301" i="20"/>
  <c r="F1302" i="20"/>
  <c r="F1303" i="20"/>
  <c r="F1304" i="20"/>
  <c r="F1305" i="20"/>
  <c r="F1306" i="20"/>
  <c r="F1307" i="20"/>
  <c r="F1308" i="20"/>
  <c r="F1309" i="20"/>
  <c r="F1310" i="20"/>
  <c r="F1311" i="20"/>
  <c r="F1312" i="20"/>
  <c r="F1313" i="20"/>
  <c r="F1314" i="20"/>
  <c r="F1315" i="20"/>
  <c r="F1316" i="20"/>
  <c r="F1317" i="20"/>
  <c r="F1318" i="20"/>
  <c r="F1319" i="20"/>
  <c r="F1320" i="20"/>
  <c r="F1321" i="20"/>
  <c r="F1322" i="20"/>
  <c r="F1323" i="20"/>
  <c r="F1324" i="20"/>
  <c r="F1325" i="20"/>
  <c r="F1326" i="20"/>
  <c r="F1327" i="20"/>
  <c r="F1328" i="20"/>
  <c r="F1329" i="20"/>
  <c r="F1330" i="20"/>
  <c r="F1331" i="20"/>
  <c r="F1332" i="20"/>
  <c r="F1333" i="20"/>
  <c r="F1334" i="20"/>
  <c r="F1335" i="20"/>
  <c r="F1336" i="20"/>
  <c r="F1337" i="20"/>
  <c r="F1338" i="20"/>
  <c r="F1339" i="20"/>
  <c r="F1340" i="20"/>
  <c r="F1341" i="20"/>
  <c r="F1342" i="20"/>
  <c r="F1343" i="20"/>
  <c r="F1344" i="20"/>
  <c r="F1345" i="20"/>
  <c r="F1346" i="20"/>
  <c r="F1347" i="20"/>
  <c r="F1348" i="20"/>
  <c r="F1349" i="20"/>
  <c r="F1350" i="20"/>
  <c r="F1351" i="20"/>
  <c r="F1352" i="20"/>
  <c r="F1353" i="20"/>
  <c r="F1354" i="20"/>
  <c r="F1355" i="20"/>
  <c r="F1356" i="20"/>
  <c r="F1357" i="20"/>
  <c r="F1358" i="20"/>
  <c r="F1359" i="20"/>
  <c r="F1360" i="20"/>
  <c r="F1361" i="20"/>
  <c r="F1362" i="20"/>
  <c r="F1363" i="20"/>
  <c r="F1364" i="20"/>
  <c r="F1365" i="20"/>
  <c r="F1366" i="20"/>
  <c r="F1367" i="20"/>
  <c r="F1368" i="20"/>
  <c r="F1369" i="20"/>
  <c r="F1370" i="20"/>
  <c r="F1371" i="20"/>
  <c r="F1372" i="20"/>
  <c r="F1373" i="20"/>
  <c r="F1374" i="20"/>
  <c r="F1375" i="20"/>
  <c r="F1376" i="20"/>
  <c r="F1377" i="20"/>
  <c r="F1378" i="20"/>
  <c r="F1379" i="20"/>
  <c r="F1380" i="20"/>
  <c r="F1381" i="20"/>
  <c r="F1382" i="20"/>
  <c r="F1383" i="20"/>
  <c r="F1384" i="20"/>
  <c r="F1385" i="20"/>
  <c r="F1386" i="20"/>
  <c r="F1387" i="20"/>
  <c r="F1388" i="20"/>
  <c r="F1389" i="20"/>
  <c r="F1390" i="20"/>
  <c r="F1391" i="20"/>
  <c r="F1392" i="20"/>
  <c r="F1393" i="20"/>
  <c r="F1394" i="20"/>
  <c r="F1395" i="20"/>
  <c r="F1396" i="20"/>
  <c r="F1397" i="20"/>
  <c r="F1398" i="20"/>
  <c r="F1399" i="20"/>
  <c r="F1400" i="20"/>
  <c r="F1401" i="20"/>
  <c r="F1402" i="20"/>
  <c r="F1403" i="20"/>
  <c r="F1404" i="20"/>
  <c r="F1405" i="20"/>
  <c r="F1406" i="20"/>
  <c r="F1407" i="20"/>
  <c r="F1408" i="20"/>
  <c r="F1409" i="20"/>
  <c r="F1410" i="20"/>
  <c r="F1411" i="20"/>
  <c r="F1412" i="20"/>
  <c r="F1413" i="20"/>
  <c r="F1414" i="20"/>
  <c r="F1415" i="20"/>
  <c r="F1416" i="20"/>
  <c r="F1417" i="20"/>
  <c r="F1418" i="20"/>
  <c r="F1419" i="20"/>
  <c r="F1420" i="20"/>
  <c r="F1421" i="20"/>
  <c r="F1422" i="20"/>
  <c r="F1423" i="20"/>
  <c r="F1424" i="20"/>
  <c r="F1425" i="20"/>
  <c r="F1426" i="20"/>
  <c r="F1427" i="20"/>
  <c r="F1428" i="20"/>
  <c r="F1429" i="20"/>
  <c r="F1430" i="20"/>
  <c r="F1431" i="20"/>
  <c r="F1432" i="20"/>
  <c r="F1433" i="20"/>
  <c r="F1434" i="20"/>
  <c r="F1435" i="20"/>
  <c r="F1436" i="20"/>
  <c r="F1437" i="20"/>
  <c r="F1438" i="20"/>
  <c r="F1439" i="20"/>
  <c r="F1440" i="20"/>
  <c r="F1441" i="20"/>
  <c r="F1442" i="20"/>
  <c r="F1443" i="20"/>
  <c r="F1444" i="20"/>
  <c r="F1445" i="20"/>
  <c r="F1446" i="20"/>
  <c r="F1447" i="20"/>
  <c r="F1448" i="20"/>
  <c r="F1449" i="20"/>
  <c r="F1450" i="20"/>
  <c r="F1451" i="20"/>
  <c r="F1452" i="20"/>
  <c r="F1453" i="20"/>
  <c r="F1454" i="20"/>
  <c r="F1455" i="20"/>
  <c r="F1456" i="20"/>
  <c r="F1457" i="20"/>
  <c r="F1458" i="20"/>
  <c r="F1459" i="20"/>
  <c r="F1460" i="20"/>
  <c r="F1461" i="20"/>
  <c r="F1462" i="20"/>
  <c r="F1463" i="20"/>
  <c r="F1464" i="20"/>
  <c r="F1465" i="20"/>
  <c r="F1466" i="20"/>
  <c r="F1467" i="20"/>
  <c r="F1468" i="20"/>
  <c r="F1469" i="20"/>
  <c r="F1470" i="20"/>
  <c r="F1471" i="20"/>
  <c r="F1472" i="20"/>
  <c r="F1473" i="20"/>
  <c r="F1474" i="20"/>
  <c r="F1475" i="20"/>
  <c r="F1476" i="20"/>
  <c r="F1477" i="20"/>
  <c r="F1478" i="20"/>
  <c r="F1479" i="20"/>
  <c r="F1480" i="20"/>
  <c r="F1481" i="20"/>
  <c r="F1482" i="20"/>
  <c r="F1483" i="20"/>
  <c r="F1484" i="20"/>
  <c r="F1485" i="20"/>
  <c r="F1486" i="20"/>
  <c r="F1487" i="20"/>
  <c r="F1488" i="20"/>
  <c r="F1489" i="20"/>
  <c r="F1490" i="20"/>
  <c r="F1491" i="20"/>
  <c r="F1492" i="20"/>
  <c r="F1493" i="20"/>
  <c r="F1494" i="20"/>
  <c r="F1495" i="20"/>
  <c r="F1496" i="20"/>
  <c r="F1497" i="20"/>
  <c r="F1498" i="20"/>
  <c r="F1499" i="20"/>
  <c r="F1500" i="20"/>
  <c r="F1501" i="20"/>
  <c r="F1502" i="20"/>
  <c r="F1503" i="20"/>
  <c r="F1504" i="20"/>
  <c r="F1505" i="20"/>
  <c r="F1506" i="20"/>
  <c r="F1507" i="20"/>
  <c r="F1508" i="20"/>
  <c r="F1509" i="20"/>
  <c r="F1510" i="20"/>
  <c r="F1511" i="20"/>
  <c r="F1512" i="20"/>
  <c r="F1513" i="20"/>
  <c r="F1514" i="20"/>
  <c r="F1515" i="20"/>
  <c r="F1516" i="20"/>
  <c r="F1517" i="20"/>
  <c r="F1518" i="20"/>
  <c r="F1519" i="20"/>
  <c r="F1520" i="20"/>
  <c r="F1521" i="20"/>
  <c r="F1522" i="20"/>
  <c r="F1523" i="20"/>
  <c r="F1524" i="20"/>
  <c r="F1525" i="20"/>
  <c r="F1526" i="20"/>
  <c r="F1527" i="20"/>
  <c r="F1528" i="20"/>
  <c r="F1529" i="20"/>
  <c r="F1530" i="20"/>
  <c r="F1531" i="20"/>
  <c r="F1532" i="20"/>
  <c r="F1533" i="20"/>
  <c r="F1534" i="20"/>
  <c r="F1535" i="20"/>
  <c r="F1536" i="20"/>
  <c r="F1537" i="20"/>
  <c r="F1538" i="20"/>
  <c r="F1539" i="20"/>
  <c r="F1540" i="20"/>
  <c r="F1541" i="20"/>
  <c r="F1542" i="20"/>
  <c r="F1543" i="20"/>
  <c r="F1544" i="20"/>
  <c r="F1545" i="20"/>
  <c r="F1546" i="20"/>
  <c r="F1547" i="20"/>
  <c r="F1548" i="20"/>
  <c r="F1549" i="20"/>
  <c r="F1550" i="20"/>
  <c r="F1551" i="20"/>
  <c r="F1552" i="20"/>
  <c r="F1553" i="20"/>
  <c r="F1554" i="20"/>
  <c r="F1555" i="20"/>
  <c r="F1556" i="20"/>
  <c r="F1557" i="20"/>
  <c r="F1558" i="20"/>
  <c r="F1559" i="20"/>
  <c r="F1560" i="20"/>
  <c r="F1561" i="20"/>
  <c r="F1562" i="20"/>
  <c r="F1563" i="20"/>
  <c r="F1564" i="20"/>
  <c r="F1565" i="20"/>
  <c r="F1566" i="20"/>
  <c r="F1567" i="20"/>
  <c r="F1568" i="20"/>
  <c r="F1569" i="20"/>
  <c r="F1570" i="20"/>
  <c r="F1571" i="20"/>
  <c r="F1572" i="20"/>
  <c r="F1573" i="20"/>
  <c r="F1574" i="20"/>
  <c r="F1575" i="20"/>
  <c r="F1576" i="20"/>
  <c r="F1577" i="20"/>
  <c r="F1578" i="20"/>
  <c r="F1579" i="20"/>
  <c r="F1580" i="20"/>
  <c r="F1581" i="20"/>
  <c r="F1582" i="20"/>
  <c r="F1583" i="20"/>
  <c r="F1584" i="20"/>
  <c r="F1585" i="20"/>
  <c r="F1586" i="20"/>
  <c r="F1587" i="20"/>
  <c r="F1588" i="20"/>
  <c r="F1589" i="20"/>
  <c r="F1590" i="20"/>
  <c r="F1591" i="20"/>
  <c r="F1592" i="20"/>
  <c r="F1593" i="20"/>
  <c r="F1594" i="20"/>
  <c r="F1595" i="20"/>
  <c r="F1596" i="20"/>
  <c r="F1597" i="20"/>
  <c r="F1598" i="20"/>
  <c r="F1599" i="20"/>
  <c r="F1600" i="20"/>
  <c r="F1601" i="20"/>
  <c r="F1602" i="20"/>
  <c r="F1603" i="20"/>
  <c r="F1604" i="20"/>
  <c r="F1605" i="20"/>
  <c r="F1606" i="20"/>
  <c r="F1607" i="20"/>
  <c r="F1608" i="20"/>
  <c r="F1609" i="20"/>
  <c r="F1610" i="20"/>
  <c r="F1611" i="20"/>
  <c r="F1612" i="20"/>
  <c r="F1613" i="20"/>
  <c r="F1614" i="20"/>
  <c r="F1615" i="20"/>
  <c r="F1616" i="20"/>
  <c r="F1617" i="20"/>
  <c r="F1618" i="20"/>
  <c r="F1619" i="20"/>
  <c r="F1620" i="20"/>
  <c r="F1621" i="20"/>
  <c r="F1622" i="20"/>
  <c r="F1623" i="20"/>
  <c r="F1624" i="20"/>
  <c r="F1625" i="20"/>
  <c r="F1626" i="20"/>
  <c r="F1627" i="20"/>
  <c r="F1628" i="20"/>
  <c r="F1629" i="20"/>
  <c r="F1630" i="20"/>
  <c r="F1631" i="20"/>
  <c r="F1632" i="20"/>
  <c r="F1633" i="20"/>
  <c r="F1634" i="20"/>
  <c r="F1635" i="20"/>
  <c r="F1636" i="20"/>
  <c r="F1637" i="20"/>
  <c r="F1638" i="20"/>
  <c r="F1639" i="20"/>
  <c r="F1640" i="20"/>
  <c r="F1641" i="20"/>
  <c r="F1642" i="20"/>
  <c r="F1643" i="20"/>
  <c r="F1644" i="20"/>
  <c r="F1645" i="20"/>
  <c r="F1646" i="20"/>
  <c r="F1647" i="20"/>
  <c r="F1648" i="20"/>
  <c r="F1649" i="20"/>
  <c r="F1650" i="20"/>
  <c r="F1651" i="20"/>
  <c r="F1652" i="20"/>
  <c r="F1653" i="20"/>
  <c r="F1654" i="20"/>
  <c r="F1655" i="20"/>
  <c r="F1656" i="20"/>
  <c r="F1657" i="20"/>
  <c r="F1658" i="20"/>
  <c r="F1659" i="20"/>
  <c r="F1660" i="20"/>
  <c r="F1661" i="20"/>
  <c r="F1662" i="20"/>
  <c r="F1663" i="20"/>
  <c r="F1664" i="20"/>
  <c r="F1665" i="20"/>
  <c r="F1666" i="20"/>
  <c r="F1667" i="20"/>
  <c r="F1668" i="20"/>
  <c r="F1669" i="20"/>
  <c r="F1670" i="20"/>
  <c r="F1671" i="20"/>
  <c r="F1672" i="20"/>
  <c r="F1673" i="20"/>
  <c r="F1674" i="20"/>
  <c r="F1675" i="20"/>
  <c r="F1676" i="20"/>
  <c r="F1677" i="20"/>
  <c r="F1678" i="20"/>
  <c r="F1679" i="20"/>
  <c r="F1680" i="20"/>
  <c r="F1681" i="20"/>
  <c r="F1682" i="20"/>
  <c r="F1683" i="20"/>
  <c r="F1684" i="20"/>
  <c r="F1685" i="20"/>
  <c r="F1686" i="20"/>
  <c r="F1687" i="20"/>
  <c r="F1688" i="20"/>
  <c r="F1689" i="20"/>
  <c r="F1690" i="20"/>
  <c r="F1691" i="20"/>
  <c r="F1692" i="20"/>
  <c r="F1693" i="20"/>
  <c r="F1694" i="20"/>
  <c r="F1695" i="20"/>
  <c r="F1696" i="20"/>
  <c r="F1697" i="20"/>
  <c r="F1698" i="20"/>
  <c r="F1699" i="20"/>
  <c r="F1700" i="20"/>
  <c r="F1701" i="20"/>
  <c r="F1702" i="20"/>
  <c r="F1703" i="20"/>
  <c r="F1704" i="20"/>
  <c r="F1705" i="20"/>
  <c r="F1706" i="20"/>
  <c r="F1707" i="20"/>
  <c r="F1708" i="20"/>
  <c r="F1709" i="20"/>
  <c r="F1710" i="20"/>
  <c r="F1711" i="20"/>
  <c r="F1712" i="20"/>
  <c r="F1713" i="20"/>
  <c r="F1714" i="20"/>
  <c r="F1715" i="20"/>
  <c r="F1716" i="20"/>
  <c r="F1717" i="20"/>
  <c r="F1718" i="20"/>
  <c r="F1719" i="20"/>
  <c r="F1720" i="20"/>
  <c r="F1721" i="20"/>
  <c r="F1722" i="20"/>
  <c r="F1723" i="20"/>
  <c r="F1724" i="20"/>
  <c r="F1725" i="20"/>
  <c r="F1726" i="20"/>
  <c r="F1727" i="20"/>
  <c r="F1728" i="20"/>
  <c r="F1729" i="20"/>
  <c r="F1730" i="20"/>
  <c r="F1731" i="20"/>
  <c r="F1732" i="20"/>
  <c r="F1733" i="20"/>
  <c r="F1734" i="20"/>
  <c r="F1735" i="20"/>
  <c r="F1736" i="20"/>
  <c r="F1737" i="20"/>
  <c r="F1738" i="20"/>
  <c r="F1739" i="20"/>
  <c r="F1740" i="20"/>
  <c r="F1741" i="20"/>
  <c r="F1742" i="20"/>
  <c r="F1743" i="20"/>
  <c r="F1744" i="20"/>
  <c r="F1745" i="20"/>
  <c r="F1746" i="20"/>
  <c r="F1747" i="20"/>
  <c r="F1748" i="20"/>
  <c r="F1749" i="20"/>
  <c r="F1750" i="20"/>
  <c r="F1751" i="20"/>
  <c r="F1752" i="20"/>
  <c r="F1753" i="20"/>
  <c r="F1754" i="20"/>
  <c r="F1755" i="20"/>
  <c r="F1756" i="20"/>
  <c r="F1757" i="20"/>
  <c r="F1758" i="20"/>
  <c r="F1759" i="20"/>
  <c r="F1760" i="20"/>
  <c r="F1761" i="20"/>
  <c r="F1762" i="20"/>
  <c r="F1763" i="20"/>
  <c r="F1764" i="20"/>
  <c r="F1765" i="20"/>
  <c r="F1766" i="20"/>
  <c r="F1767" i="20"/>
  <c r="F1768" i="20"/>
  <c r="F1769" i="20"/>
  <c r="F1770" i="20"/>
  <c r="F1771" i="20"/>
  <c r="F1772" i="20"/>
  <c r="F1773" i="20"/>
  <c r="F1774" i="20"/>
  <c r="F1775" i="20"/>
  <c r="F1776" i="20"/>
  <c r="F1777" i="20"/>
  <c r="F1778" i="20"/>
  <c r="F1779" i="20"/>
  <c r="F1780" i="20"/>
  <c r="F1781" i="20"/>
  <c r="F1782" i="20"/>
  <c r="F1783" i="20"/>
  <c r="F1784" i="20"/>
  <c r="F1785" i="20"/>
  <c r="F1786" i="20"/>
  <c r="F1787" i="20"/>
  <c r="F1788" i="20"/>
  <c r="F1789" i="20"/>
  <c r="F1790" i="20"/>
  <c r="F1791" i="20"/>
  <c r="F1792" i="20"/>
  <c r="F1793" i="20"/>
  <c r="F1794" i="20"/>
  <c r="F1795" i="20"/>
  <c r="F1796" i="20"/>
  <c r="F1797" i="20"/>
  <c r="F1798" i="20"/>
  <c r="F1799" i="20"/>
  <c r="F1800" i="20"/>
  <c r="F1801" i="20"/>
  <c r="F1802" i="20"/>
  <c r="F1803" i="20"/>
  <c r="F1804" i="20"/>
  <c r="F1805" i="20"/>
  <c r="F1806" i="20"/>
  <c r="F1807" i="20"/>
  <c r="F1808" i="20"/>
  <c r="F1809" i="20"/>
  <c r="F1810" i="20"/>
  <c r="F1811" i="20"/>
  <c r="F1812" i="20"/>
  <c r="F1813" i="20"/>
  <c r="F1814" i="20"/>
  <c r="F1815" i="20"/>
  <c r="F1816" i="20"/>
  <c r="F1817" i="20"/>
  <c r="F1818" i="20"/>
  <c r="F1819" i="20"/>
  <c r="F1820" i="20"/>
  <c r="F1821" i="20"/>
  <c r="F1822" i="20"/>
  <c r="F1823" i="20"/>
  <c r="F1824" i="20"/>
  <c r="F1825" i="20"/>
  <c r="F1826" i="20"/>
  <c r="F1827" i="20"/>
  <c r="F1828" i="20"/>
  <c r="F1829" i="20"/>
  <c r="F1830" i="20"/>
  <c r="F1831" i="20"/>
  <c r="F1832" i="20"/>
  <c r="F1833" i="20"/>
  <c r="F1834" i="20"/>
  <c r="F1835" i="20"/>
  <c r="F1836" i="20"/>
  <c r="F1837" i="20"/>
  <c r="F1838" i="20"/>
  <c r="F1839" i="20"/>
  <c r="F1840" i="20"/>
  <c r="F1841" i="20"/>
  <c r="F1842" i="20"/>
  <c r="F1843" i="20"/>
  <c r="F1844" i="20"/>
  <c r="F1845" i="20"/>
  <c r="F1846" i="20"/>
  <c r="F1847" i="20"/>
  <c r="F1848" i="20"/>
  <c r="F1849" i="20"/>
  <c r="F1850" i="20"/>
  <c r="F1851" i="20"/>
  <c r="F1852" i="20"/>
  <c r="F1853" i="20"/>
  <c r="F1854" i="20"/>
  <c r="F1855" i="20"/>
  <c r="F1856" i="20"/>
  <c r="F1857" i="20"/>
  <c r="F1858" i="20"/>
  <c r="F1859" i="20"/>
  <c r="F1860" i="20"/>
  <c r="F1861" i="20"/>
  <c r="F1862" i="20"/>
  <c r="F1863" i="20"/>
  <c r="F1864" i="20"/>
  <c r="F1865" i="20"/>
  <c r="F1866" i="20"/>
  <c r="F1867" i="20"/>
  <c r="F1868" i="20"/>
  <c r="F1869" i="20"/>
  <c r="F1870" i="20"/>
  <c r="F1871" i="20"/>
  <c r="F1872" i="20"/>
  <c r="F1873" i="20"/>
  <c r="F1874" i="20"/>
  <c r="F1875" i="20"/>
  <c r="F1876" i="20"/>
  <c r="F1877" i="20"/>
  <c r="F1878" i="20"/>
  <c r="F1879" i="20"/>
  <c r="F1880" i="20"/>
  <c r="F1881" i="20"/>
  <c r="F1882" i="20"/>
  <c r="F1883" i="20"/>
  <c r="F1884" i="20"/>
  <c r="F1885" i="20"/>
  <c r="F1886" i="20"/>
  <c r="F1887" i="20"/>
  <c r="F1888" i="20"/>
  <c r="F1889" i="20"/>
  <c r="F1890" i="20"/>
  <c r="F1891" i="20"/>
  <c r="F1892" i="20"/>
  <c r="F1893" i="20"/>
  <c r="F1894" i="20"/>
  <c r="F1895" i="20"/>
  <c r="F1896" i="20"/>
  <c r="F1897" i="20"/>
  <c r="F1898" i="20"/>
  <c r="F1899" i="20"/>
  <c r="F1900" i="20"/>
  <c r="F1901" i="20"/>
  <c r="F1902" i="20"/>
  <c r="F1903" i="20"/>
  <c r="F1904" i="20"/>
  <c r="F1905" i="20"/>
  <c r="F1906" i="20"/>
  <c r="F1907" i="20"/>
  <c r="F1908" i="20"/>
  <c r="F1909" i="20"/>
  <c r="F1910" i="20"/>
  <c r="F1911" i="20"/>
  <c r="F1912" i="20"/>
  <c r="F1913" i="20"/>
  <c r="F1914" i="20"/>
  <c r="F1915" i="20"/>
  <c r="F1916" i="20"/>
  <c r="F1917" i="20"/>
  <c r="F1918" i="20"/>
  <c r="F1919" i="20"/>
  <c r="F1920" i="20"/>
  <c r="F1921" i="20"/>
  <c r="F1922" i="20"/>
  <c r="F1923" i="20"/>
  <c r="F1924" i="20"/>
  <c r="F1925" i="20"/>
  <c r="F1926" i="20"/>
  <c r="F1927" i="20"/>
  <c r="F1928" i="20"/>
  <c r="F1929" i="20"/>
  <c r="F1930" i="20"/>
  <c r="F1931" i="20"/>
  <c r="F1932" i="20"/>
  <c r="F1933" i="20"/>
  <c r="F1934" i="20"/>
  <c r="F1935" i="20"/>
  <c r="F1936" i="20"/>
  <c r="F1937" i="20"/>
  <c r="F1938" i="20"/>
  <c r="F1939" i="20"/>
  <c r="F1940" i="20"/>
  <c r="F1941" i="20"/>
  <c r="F1942" i="20"/>
  <c r="F1943" i="20"/>
  <c r="F1944" i="20"/>
  <c r="F1945" i="20"/>
  <c r="F1946" i="20"/>
  <c r="F1947" i="20"/>
  <c r="F1948" i="20"/>
  <c r="F1949" i="20"/>
  <c r="F1950" i="20"/>
  <c r="F1951" i="20"/>
  <c r="F1952" i="20"/>
  <c r="F1953" i="20"/>
  <c r="F1954" i="20"/>
  <c r="F1955" i="20"/>
  <c r="F1956" i="20"/>
  <c r="F1957" i="20"/>
  <c r="F1958" i="20"/>
  <c r="F1959" i="20"/>
  <c r="F1960" i="20"/>
  <c r="F1961" i="20"/>
  <c r="F1962" i="20"/>
  <c r="F1963" i="20"/>
  <c r="F1964" i="20"/>
  <c r="F1965" i="20"/>
  <c r="F1966" i="20"/>
  <c r="F1967" i="20"/>
  <c r="F1968" i="20"/>
  <c r="F1969" i="20"/>
  <c r="F1970" i="20"/>
  <c r="F1971" i="20"/>
  <c r="F1972" i="20"/>
  <c r="F1973" i="20"/>
  <c r="F1974" i="20"/>
  <c r="F1975" i="20"/>
  <c r="F1976" i="20"/>
  <c r="F1977" i="20"/>
  <c r="F1978" i="20"/>
  <c r="F1979" i="20"/>
  <c r="F1980" i="20"/>
  <c r="F1981" i="20"/>
  <c r="F1982" i="20"/>
  <c r="F1983" i="20"/>
  <c r="F1984" i="20"/>
  <c r="F1985" i="20"/>
  <c r="F1986" i="20"/>
  <c r="F1987" i="20"/>
  <c r="F1988" i="20"/>
  <c r="F1989" i="20"/>
  <c r="F1990" i="20"/>
  <c r="F1991" i="20"/>
  <c r="F1992" i="20"/>
  <c r="F1993" i="20"/>
  <c r="F1994" i="20"/>
  <c r="F1995" i="20"/>
  <c r="F1996" i="20"/>
  <c r="F1997" i="20"/>
  <c r="F1998" i="20"/>
  <c r="F1999" i="20"/>
  <c r="F2000" i="20"/>
  <c r="F2001" i="20"/>
  <c r="F2002" i="20"/>
  <c r="F2003" i="20"/>
  <c r="F2004" i="20"/>
  <c r="F2005" i="20"/>
  <c r="F2006" i="20"/>
  <c r="F2007" i="20"/>
  <c r="F2008" i="20"/>
  <c r="F2009" i="20"/>
  <c r="F2010" i="20"/>
  <c r="F2011" i="20"/>
  <c r="F2012" i="20"/>
  <c r="F2013" i="20"/>
  <c r="F2014" i="20"/>
  <c r="F2015" i="20"/>
  <c r="F2016" i="20"/>
  <c r="F2017" i="20"/>
  <c r="F2018" i="20"/>
  <c r="F2019" i="20"/>
  <c r="F2020" i="20"/>
  <c r="F2021" i="20"/>
  <c r="F2022" i="20"/>
  <c r="F2023" i="20"/>
  <c r="F2024" i="20"/>
  <c r="F2025" i="20"/>
  <c r="F2026" i="20"/>
  <c r="F2027" i="20"/>
  <c r="F2028" i="20"/>
  <c r="F2029" i="20"/>
  <c r="F2030" i="20"/>
  <c r="F2031" i="20"/>
  <c r="F2032" i="20"/>
  <c r="F2033" i="20"/>
  <c r="F2034" i="20"/>
  <c r="F2035" i="20"/>
  <c r="F2036" i="20"/>
  <c r="F2037" i="20"/>
  <c r="F2038" i="20"/>
  <c r="F2039" i="20"/>
  <c r="F2040" i="20"/>
  <c r="F2041" i="20"/>
  <c r="F2042" i="20"/>
  <c r="F2043" i="20"/>
  <c r="F2044" i="20"/>
  <c r="F2045" i="20"/>
  <c r="F2046" i="20"/>
  <c r="F2047" i="20"/>
  <c r="F2048" i="20"/>
  <c r="F2049" i="20"/>
  <c r="F2050" i="20"/>
  <c r="F2051" i="20"/>
  <c r="F2052" i="20"/>
  <c r="F2053" i="20"/>
  <c r="F2054" i="20"/>
  <c r="F2055" i="20"/>
  <c r="F2056" i="20"/>
  <c r="F2057" i="20"/>
  <c r="F2058" i="20"/>
  <c r="F2059" i="20"/>
  <c r="F2060" i="20"/>
  <c r="F2061" i="20"/>
  <c r="F2062" i="20"/>
  <c r="F2063" i="20"/>
  <c r="F2064" i="20"/>
  <c r="F2065" i="20"/>
  <c r="F2066" i="20"/>
  <c r="F2067" i="20"/>
  <c r="F2068" i="20"/>
  <c r="F2069" i="20"/>
  <c r="F2070" i="20"/>
  <c r="F2071" i="20"/>
  <c r="F2072" i="20"/>
  <c r="F2073" i="20"/>
  <c r="F2074" i="20"/>
  <c r="F2075" i="20"/>
  <c r="F2076" i="20"/>
  <c r="F2077" i="20"/>
  <c r="F2078" i="20"/>
  <c r="F2079" i="20"/>
  <c r="F2080" i="20"/>
  <c r="F2081" i="20"/>
  <c r="F2082" i="20"/>
  <c r="F2083" i="20"/>
  <c r="F2084" i="20"/>
  <c r="F2085" i="20"/>
  <c r="F2086" i="20"/>
  <c r="F2087" i="20"/>
  <c r="F2088" i="20"/>
  <c r="F2089" i="20"/>
  <c r="F2090" i="20"/>
  <c r="F2091" i="20"/>
  <c r="F2092" i="20"/>
  <c r="F2093" i="20"/>
  <c r="F2094" i="20"/>
  <c r="F2095" i="20"/>
  <c r="F2096" i="20"/>
  <c r="F2097" i="20"/>
  <c r="F2098" i="20"/>
  <c r="F2099" i="20"/>
  <c r="F2100" i="20"/>
  <c r="F2101" i="20"/>
  <c r="F2102" i="20"/>
  <c r="F2103" i="20"/>
  <c r="F2104" i="20"/>
  <c r="F2105" i="20"/>
  <c r="F2106" i="20"/>
  <c r="F2107" i="20"/>
  <c r="F2108" i="20"/>
  <c r="F2109" i="20"/>
  <c r="F2110" i="20"/>
  <c r="F2111" i="20"/>
  <c r="F2112" i="20"/>
  <c r="F2113" i="20"/>
  <c r="F2114" i="20"/>
  <c r="F2115" i="20"/>
  <c r="F2116" i="20"/>
  <c r="F2117" i="20"/>
  <c r="F2118" i="20"/>
  <c r="F2119" i="20"/>
  <c r="F2120" i="20"/>
  <c r="F2121" i="20"/>
  <c r="F2122" i="20"/>
  <c r="F2123" i="20"/>
  <c r="F2124" i="20"/>
  <c r="F2125" i="20"/>
  <c r="F2126" i="20"/>
  <c r="F2127" i="20"/>
  <c r="F2128" i="20"/>
  <c r="F2129" i="20"/>
  <c r="F2130" i="20"/>
  <c r="F2131" i="20"/>
  <c r="F2132" i="20"/>
  <c r="F2133" i="20"/>
  <c r="F2134" i="20"/>
  <c r="F2135" i="20"/>
  <c r="F2136" i="20"/>
  <c r="F2137" i="20"/>
  <c r="F2138" i="20"/>
  <c r="F2139" i="20"/>
  <c r="F2140" i="20"/>
  <c r="F2141" i="20"/>
  <c r="F2142" i="20"/>
  <c r="F2143" i="20"/>
  <c r="F2144" i="20"/>
  <c r="F2145" i="20"/>
  <c r="F2146" i="20"/>
  <c r="F2147" i="20"/>
  <c r="F2148" i="20"/>
  <c r="F2149" i="20"/>
  <c r="F2150" i="20"/>
  <c r="F2151" i="20"/>
  <c r="F2152" i="20"/>
  <c r="F2153" i="20"/>
  <c r="F2154" i="20"/>
  <c r="F2155" i="20"/>
  <c r="F2156" i="20"/>
  <c r="F2157" i="20"/>
  <c r="F2158" i="20"/>
  <c r="F2159" i="20"/>
  <c r="F2160" i="20"/>
  <c r="F2161" i="20"/>
  <c r="F2162" i="20"/>
  <c r="F2163" i="20"/>
  <c r="F2164" i="20"/>
  <c r="F2165" i="20"/>
  <c r="F2166" i="20"/>
  <c r="F2167" i="20"/>
  <c r="F2168" i="20"/>
  <c r="F2169" i="20"/>
  <c r="F2170" i="20"/>
  <c r="F2171" i="20"/>
  <c r="F2172" i="20"/>
  <c r="F2173" i="20"/>
  <c r="F2174" i="20"/>
  <c r="F2175" i="20"/>
  <c r="F2176" i="20"/>
  <c r="F2177" i="20"/>
  <c r="F2178" i="20"/>
  <c r="F2179" i="20"/>
  <c r="F2180" i="20"/>
  <c r="F2181" i="20"/>
  <c r="F2182" i="20"/>
  <c r="F2183" i="20"/>
  <c r="F2184" i="20"/>
  <c r="F2185" i="20"/>
  <c r="F2186" i="20"/>
  <c r="F2187" i="20"/>
  <c r="F2188" i="20"/>
  <c r="F2189" i="20"/>
  <c r="F2190" i="20"/>
  <c r="F2191" i="20"/>
  <c r="F2192" i="20"/>
  <c r="F2193" i="20"/>
  <c r="F2194" i="20"/>
  <c r="F2195" i="20"/>
  <c r="F2196" i="20"/>
  <c r="F2197" i="20"/>
  <c r="F2198" i="20"/>
  <c r="F2199" i="20"/>
  <c r="F2200" i="20"/>
  <c r="F2201" i="20"/>
  <c r="F2202" i="20"/>
  <c r="F2203" i="20"/>
  <c r="F2204" i="20"/>
  <c r="F2205" i="20"/>
  <c r="F2206" i="20"/>
  <c r="F2207" i="20"/>
  <c r="F2208" i="20"/>
  <c r="F2209" i="20"/>
  <c r="F2210" i="20"/>
  <c r="F2211" i="20"/>
  <c r="F2212" i="20"/>
  <c r="F2213" i="20"/>
  <c r="F2214" i="20"/>
  <c r="F2215" i="20"/>
  <c r="F2216" i="20"/>
  <c r="F2217" i="20"/>
  <c r="F2218" i="20"/>
  <c r="F2219" i="20"/>
  <c r="F2220" i="20"/>
  <c r="F2221" i="20"/>
  <c r="F2222" i="20"/>
  <c r="F2223" i="20"/>
  <c r="F2224" i="20"/>
  <c r="F2225" i="20"/>
  <c r="F2226" i="20"/>
  <c r="F2227" i="20"/>
  <c r="F2228" i="20"/>
  <c r="F2229" i="20"/>
  <c r="F2230" i="20"/>
  <c r="F2231" i="20"/>
  <c r="F2232" i="20"/>
  <c r="F2233" i="20"/>
  <c r="F2234" i="20"/>
  <c r="F2235" i="20"/>
  <c r="F2236" i="20"/>
  <c r="F2237" i="20"/>
  <c r="F2238" i="20"/>
  <c r="F2239" i="20"/>
  <c r="F2240" i="20"/>
  <c r="F2241" i="20"/>
  <c r="F2242" i="20"/>
  <c r="F2243" i="20"/>
  <c r="F2244" i="20"/>
  <c r="F2245" i="20"/>
  <c r="F2246" i="20"/>
  <c r="F2247" i="20"/>
  <c r="F2248" i="20"/>
  <c r="F2249" i="20"/>
  <c r="F2250" i="20"/>
  <c r="F2251" i="20"/>
  <c r="F2252" i="20"/>
  <c r="F2253" i="20"/>
  <c r="F2254" i="20"/>
  <c r="F2255" i="20"/>
  <c r="F2256" i="20"/>
  <c r="F2257" i="20"/>
  <c r="F2258" i="20"/>
  <c r="F2259" i="20"/>
  <c r="F2260" i="20"/>
  <c r="F2261" i="20"/>
  <c r="F2262" i="20"/>
  <c r="F2263" i="20"/>
  <c r="F2264" i="20"/>
  <c r="F2265" i="20"/>
  <c r="F2266" i="20"/>
  <c r="F2267" i="20"/>
  <c r="F2268" i="20"/>
  <c r="F2269" i="20"/>
  <c r="F2270" i="20"/>
  <c r="F2271" i="20"/>
  <c r="F2272" i="20"/>
  <c r="F2273" i="20"/>
  <c r="F2274" i="20"/>
  <c r="F2275" i="20"/>
  <c r="F2276" i="20"/>
  <c r="F2277" i="20"/>
  <c r="F2278" i="20"/>
  <c r="F2279" i="20"/>
  <c r="F2280" i="20"/>
  <c r="F2281" i="20"/>
  <c r="F2282" i="20"/>
  <c r="F2283" i="20"/>
  <c r="F2284" i="20"/>
  <c r="F2285" i="20"/>
  <c r="F2286" i="20"/>
  <c r="F2287" i="20"/>
  <c r="F2288" i="20"/>
  <c r="F2289" i="20"/>
  <c r="F2290" i="20"/>
  <c r="F2291" i="20"/>
  <c r="F2292" i="20"/>
  <c r="F2293" i="20"/>
  <c r="F2294" i="20"/>
  <c r="F2295" i="20"/>
  <c r="F2296" i="20"/>
  <c r="F2297" i="20"/>
  <c r="F2298" i="20"/>
  <c r="F2299" i="20"/>
  <c r="F2300" i="20"/>
  <c r="F2301" i="20"/>
  <c r="F2302" i="20"/>
  <c r="F2303" i="20"/>
  <c r="F2304" i="20"/>
  <c r="F2305" i="20"/>
  <c r="F2306" i="20"/>
  <c r="F2307" i="20"/>
  <c r="F2308" i="20"/>
  <c r="F2309" i="20"/>
  <c r="F2310" i="20"/>
  <c r="F2311" i="20"/>
  <c r="F2312" i="20"/>
  <c r="F2313" i="20"/>
  <c r="F2314" i="20"/>
  <c r="F2315" i="20"/>
  <c r="F2316" i="20"/>
  <c r="F2317" i="20"/>
  <c r="F2318" i="20"/>
  <c r="F2319" i="20"/>
  <c r="F2320" i="20"/>
  <c r="F2321" i="20"/>
  <c r="F2322" i="20"/>
  <c r="F2323" i="20"/>
  <c r="F2324" i="20"/>
  <c r="F2325" i="20"/>
  <c r="F2326" i="20"/>
  <c r="F2327" i="20"/>
  <c r="F2328" i="20"/>
  <c r="F2329" i="20"/>
  <c r="F2330" i="20"/>
  <c r="F2331" i="20"/>
  <c r="F2332" i="20"/>
  <c r="F2333" i="20"/>
  <c r="F2334" i="20"/>
  <c r="F2335" i="20"/>
  <c r="F2336" i="20"/>
  <c r="F2337" i="20"/>
  <c r="F2338" i="20"/>
  <c r="F2339" i="20"/>
  <c r="F2340" i="20"/>
  <c r="F2341" i="20"/>
  <c r="F2342" i="20"/>
  <c r="F2343" i="20"/>
  <c r="F2344" i="20"/>
  <c r="F2345" i="20"/>
  <c r="F2346" i="20"/>
  <c r="F2347" i="20"/>
  <c r="F2348" i="20"/>
  <c r="F2349" i="20"/>
  <c r="F2350" i="20"/>
  <c r="F2351" i="20"/>
  <c r="F2352" i="20"/>
  <c r="F2353" i="20"/>
  <c r="F2354" i="20"/>
  <c r="F2355" i="20"/>
  <c r="F2356" i="20"/>
  <c r="F2357" i="20"/>
  <c r="F2358" i="20"/>
  <c r="F2359" i="20"/>
  <c r="F2360" i="20"/>
  <c r="F2361" i="20"/>
  <c r="F2362" i="20"/>
  <c r="F2363" i="20"/>
  <c r="F2364" i="20"/>
  <c r="F2365" i="20"/>
  <c r="F2366" i="20"/>
  <c r="F2367" i="20"/>
  <c r="F2368" i="20"/>
  <c r="F2369" i="20"/>
  <c r="F2370" i="20"/>
  <c r="F2371" i="20"/>
  <c r="F2372" i="20"/>
  <c r="F2373" i="20"/>
  <c r="F2374" i="20"/>
  <c r="F2375" i="20"/>
  <c r="F2376" i="20"/>
  <c r="F2377" i="20"/>
  <c r="F2378" i="20"/>
  <c r="F2379" i="20"/>
  <c r="F2380" i="20"/>
  <c r="F2381" i="20"/>
  <c r="F2382" i="20"/>
  <c r="F2383" i="20"/>
  <c r="F2384" i="20"/>
  <c r="F2385" i="20"/>
  <c r="F2386" i="20"/>
  <c r="F2387" i="20"/>
  <c r="F2388" i="20"/>
  <c r="F2389" i="20"/>
  <c r="F2390" i="20"/>
  <c r="F2391" i="20"/>
  <c r="F2392" i="20"/>
  <c r="F2393" i="20"/>
  <c r="F2394" i="20"/>
  <c r="F2395" i="20"/>
  <c r="F2396" i="20"/>
  <c r="F2397" i="20"/>
  <c r="F2398" i="20"/>
  <c r="F2399" i="20"/>
  <c r="F2400" i="20"/>
  <c r="F2401" i="20"/>
  <c r="F2402" i="20"/>
  <c r="F2403" i="20"/>
  <c r="F2404" i="20"/>
  <c r="F2405" i="20"/>
  <c r="F2406" i="20"/>
  <c r="F2407" i="20"/>
  <c r="F2408" i="20"/>
  <c r="F2409" i="20"/>
  <c r="F2410" i="20"/>
  <c r="F2411" i="20"/>
  <c r="F2412" i="20"/>
  <c r="F2413" i="20"/>
  <c r="F2414" i="20"/>
  <c r="F2415" i="20"/>
  <c r="F2416" i="20"/>
  <c r="F2417" i="20"/>
  <c r="F2418" i="20"/>
  <c r="F2419" i="20"/>
  <c r="F2420" i="20"/>
  <c r="F2421" i="20"/>
  <c r="F2422" i="20"/>
  <c r="F2423" i="20"/>
  <c r="F2424" i="20"/>
  <c r="F2425" i="20"/>
  <c r="F2426" i="20"/>
  <c r="F2427" i="20"/>
  <c r="F2428" i="20"/>
  <c r="F2429" i="20"/>
  <c r="F2430" i="20"/>
  <c r="F2431" i="20"/>
  <c r="F2432" i="20"/>
  <c r="F2433" i="20"/>
  <c r="F2434" i="20"/>
  <c r="F2435" i="20"/>
  <c r="F2436" i="20"/>
  <c r="F2437" i="20"/>
  <c r="F2438" i="20"/>
  <c r="F2439" i="20"/>
  <c r="F2440" i="20"/>
  <c r="F2441" i="20"/>
  <c r="F2442" i="20"/>
  <c r="F2443" i="20"/>
  <c r="F2444" i="20"/>
  <c r="F2445" i="20"/>
  <c r="F2446" i="20"/>
  <c r="F2447" i="20"/>
  <c r="F2448" i="20"/>
  <c r="F2449" i="20"/>
  <c r="F2450" i="20"/>
  <c r="F2451" i="20"/>
  <c r="F2452" i="20"/>
  <c r="F2453" i="20"/>
  <c r="F2454" i="20"/>
  <c r="F2455" i="20"/>
  <c r="F2456" i="20"/>
  <c r="F2457" i="20"/>
  <c r="F2458" i="20"/>
  <c r="F2459" i="20"/>
  <c r="F2460" i="20"/>
  <c r="F2461" i="20"/>
  <c r="F2462" i="20"/>
  <c r="F2463" i="20"/>
  <c r="F2464" i="20"/>
  <c r="F2465" i="20"/>
  <c r="F2466" i="20"/>
  <c r="F2467" i="20"/>
  <c r="F2468" i="20"/>
  <c r="F2469" i="20"/>
  <c r="F2470" i="20"/>
  <c r="F2471" i="20"/>
  <c r="F2472" i="20"/>
  <c r="F2473" i="20"/>
  <c r="F2474" i="20"/>
  <c r="F2475" i="20"/>
  <c r="F2476" i="20"/>
  <c r="F2477" i="20"/>
  <c r="F2478" i="20"/>
  <c r="F2479" i="20"/>
  <c r="F2480" i="20"/>
  <c r="F2481" i="20"/>
  <c r="F2482" i="20"/>
  <c r="F2483" i="20"/>
  <c r="F2484" i="20"/>
  <c r="F2485" i="20"/>
  <c r="F2486" i="20"/>
  <c r="F2487" i="20"/>
  <c r="F2488" i="20"/>
  <c r="F2489" i="20"/>
  <c r="F2490" i="20"/>
  <c r="F2491" i="20"/>
  <c r="F2492" i="20"/>
  <c r="F2493" i="20"/>
  <c r="F2494" i="20"/>
  <c r="F2495" i="20"/>
  <c r="F2496" i="20"/>
  <c r="F2497" i="20"/>
  <c r="F2498" i="20"/>
  <c r="F2499" i="20"/>
  <c r="F2500" i="20"/>
  <c r="F2501" i="20"/>
  <c r="F2502" i="20"/>
  <c r="F2503" i="20"/>
  <c r="F2504" i="20"/>
  <c r="F2505" i="20"/>
  <c r="F2506" i="20"/>
  <c r="F2507" i="20"/>
  <c r="F2508" i="20"/>
  <c r="F2509" i="20"/>
  <c r="F2510" i="20"/>
  <c r="F2511" i="20"/>
  <c r="F2512" i="20"/>
  <c r="F2513" i="20"/>
  <c r="F2514" i="20"/>
  <c r="F2515" i="20"/>
  <c r="F2516" i="20"/>
  <c r="F2517" i="20"/>
  <c r="F2518" i="20"/>
  <c r="F2519" i="20"/>
  <c r="F2520" i="20"/>
  <c r="F2521" i="20"/>
  <c r="F2522" i="20"/>
  <c r="F2523" i="20"/>
  <c r="F2524" i="20"/>
  <c r="F2525" i="20"/>
  <c r="F2526" i="20"/>
  <c r="F2527" i="20"/>
  <c r="F2528" i="20"/>
  <c r="F2529" i="20"/>
  <c r="F2530" i="20"/>
  <c r="F2531" i="20"/>
  <c r="F2532" i="20"/>
  <c r="F2533" i="20"/>
  <c r="F2534" i="20"/>
  <c r="F2535" i="20"/>
  <c r="F2536" i="20"/>
  <c r="F2537" i="20"/>
  <c r="F2538" i="20"/>
  <c r="F2539" i="20"/>
  <c r="F2540" i="20"/>
  <c r="F2541" i="20"/>
  <c r="F2542" i="20"/>
  <c r="F2543" i="20"/>
  <c r="F2544" i="20"/>
  <c r="F2545" i="20"/>
  <c r="F2546" i="20"/>
  <c r="F2547" i="20"/>
  <c r="F2548" i="20"/>
  <c r="F2549" i="20"/>
  <c r="F2550" i="20"/>
  <c r="F2551" i="20"/>
  <c r="F2552" i="20"/>
  <c r="F2553" i="20"/>
  <c r="F2554" i="20"/>
  <c r="F2555" i="20"/>
  <c r="F2556" i="20"/>
  <c r="F2557" i="20"/>
  <c r="F2558" i="20"/>
  <c r="F2559" i="20"/>
  <c r="F2560" i="20"/>
  <c r="F2561" i="20"/>
  <c r="F2562" i="20"/>
  <c r="F2563" i="20"/>
  <c r="F2564" i="20"/>
  <c r="F2565" i="20"/>
  <c r="F2566" i="20"/>
  <c r="F2567" i="20"/>
  <c r="F2568" i="20"/>
  <c r="F2569" i="20"/>
  <c r="F2570" i="20"/>
  <c r="F2571" i="20"/>
  <c r="F2572" i="20"/>
  <c r="F2573" i="20"/>
  <c r="F2574" i="20"/>
  <c r="F2575" i="20"/>
  <c r="F2576" i="20"/>
  <c r="F2577" i="20"/>
  <c r="F2578" i="20"/>
  <c r="F2579" i="20"/>
  <c r="F2580" i="20"/>
  <c r="F2581" i="20"/>
  <c r="F2582" i="20"/>
  <c r="F2583" i="20"/>
  <c r="F2584" i="20"/>
  <c r="F2585" i="20"/>
  <c r="F2586" i="20"/>
  <c r="F2587" i="20"/>
  <c r="F2588" i="20"/>
  <c r="F2589" i="20"/>
  <c r="F2590" i="20"/>
  <c r="F2591" i="20"/>
  <c r="F2592" i="20"/>
  <c r="F2593" i="20"/>
  <c r="F2594" i="20"/>
  <c r="F2595" i="20"/>
  <c r="F2596" i="20"/>
  <c r="F2597" i="20"/>
  <c r="F2598" i="20"/>
  <c r="F2599" i="20"/>
  <c r="F2600" i="20"/>
  <c r="F2601" i="20"/>
  <c r="F2602" i="20"/>
  <c r="F2603" i="20"/>
  <c r="F2604" i="20"/>
  <c r="F2605" i="20"/>
  <c r="F2606" i="20"/>
  <c r="F2607" i="20"/>
  <c r="F2608" i="20"/>
  <c r="F2609" i="20"/>
  <c r="F2610" i="20"/>
  <c r="F2611" i="20"/>
  <c r="F2612" i="20"/>
  <c r="F2613" i="20"/>
  <c r="F2614" i="20"/>
  <c r="F2615" i="20"/>
  <c r="F2616" i="20"/>
  <c r="F2617" i="20"/>
  <c r="F2618" i="20"/>
  <c r="F2619" i="20"/>
  <c r="F2620" i="20"/>
  <c r="F2621" i="20"/>
  <c r="F2622" i="20"/>
  <c r="F2623" i="20"/>
  <c r="F2624" i="20"/>
  <c r="F2625" i="20"/>
  <c r="F2626" i="20"/>
  <c r="F2627" i="20"/>
  <c r="F2628" i="20"/>
  <c r="F2629" i="20"/>
  <c r="F2630" i="20"/>
  <c r="F2631" i="20"/>
  <c r="F2632" i="20"/>
  <c r="F2633" i="20"/>
  <c r="F2634" i="20"/>
  <c r="F2635" i="20"/>
  <c r="F2636" i="20"/>
  <c r="F2637" i="20"/>
  <c r="F2638" i="20"/>
  <c r="F2639" i="20"/>
  <c r="F2640" i="20"/>
  <c r="F2641" i="20"/>
  <c r="F2642" i="20"/>
  <c r="F2643" i="20"/>
  <c r="F2644" i="20"/>
  <c r="F2645" i="20"/>
  <c r="F2646" i="20"/>
  <c r="F2647" i="20"/>
  <c r="F2648" i="20"/>
  <c r="F2649" i="20"/>
  <c r="F2650" i="20"/>
  <c r="F2651" i="20"/>
  <c r="F2652" i="20"/>
  <c r="F2653" i="20"/>
  <c r="F2654" i="20"/>
  <c r="F2655" i="20"/>
  <c r="F2656" i="20"/>
  <c r="F2657" i="20"/>
  <c r="F2658" i="20"/>
  <c r="F2659" i="20"/>
  <c r="F2660" i="20"/>
  <c r="F2661" i="20"/>
  <c r="F2662" i="20"/>
  <c r="F2663" i="20"/>
  <c r="F2664" i="20"/>
  <c r="F2665" i="20"/>
  <c r="F2666" i="20"/>
  <c r="F2667" i="20"/>
  <c r="F2668" i="20"/>
  <c r="F2669" i="20"/>
  <c r="F2670" i="20"/>
  <c r="F2671" i="20"/>
  <c r="F2672" i="20"/>
  <c r="F2673" i="20"/>
  <c r="F2674" i="20"/>
  <c r="F2675" i="20"/>
  <c r="F2676" i="20"/>
  <c r="F2677" i="20"/>
  <c r="F2678" i="20"/>
  <c r="F2679" i="20"/>
  <c r="F2680" i="20"/>
  <c r="F2681" i="20"/>
  <c r="F2682" i="20"/>
  <c r="F2683" i="20"/>
  <c r="F2684" i="20"/>
  <c r="F2685" i="20"/>
  <c r="F2686" i="20"/>
  <c r="F2687" i="20"/>
  <c r="F2688" i="20"/>
  <c r="F2689" i="20"/>
  <c r="F2690" i="20"/>
  <c r="F2691" i="20"/>
  <c r="F2692" i="20"/>
  <c r="F2693" i="20"/>
  <c r="F2694" i="20"/>
  <c r="F2695" i="20"/>
  <c r="F2696" i="20"/>
  <c r="F2697" i="20"/>
  <c r="F2698" i="20"/>
  <c r="F2699" i="20"/>
  <c r="F2700" i="20"/>
  <c r="F2701" i="20"/>
  <c r="F2702" i="20"/>
  <c r="F2703" i="20"/>
  <c r="F2704" i="20"/>
  <c r="F2705" i="20"/>
  <c r="F2706" i="20"/>
  <c r="F2707" i="20"/>
  <c r="F2708" i="20"/>
  <c r="F2709" i="20"/>
  <c r="F2710" i="20"/>
  <c r="F2711" i="20"/>
  <c r="F2712" i="20"/>
  <c r="F2713" i="20"/>
  <c r="F2714" i="20"/>
  <c r="F2715" i="20"/>
  <c r="F2716" i="20"/>
  <c r="F2717" i="20"/>
  <c r="F2718" i="20"/>
  <c r="F2719" i="20"/>
  <c r="F2720" i="20"/>
  <c r="F2721" i="20"/>
  <c r="F2722" i="20"/>
  <c r="F2723" i="20"/>
  <c r="F2724" i="20"/>
  <c r="F2725" i="20"/>
  <c r="F2726" i="20"/>
  <c r="F2727" i="20"/>
  <c r="F2728" i="20"/>
  <c r="F2729" i="20"/>
  <c r="F2730" i="20"/>
  <c r="F2731" i="20"/>
  <c r="F2732" i="20"/>
  <c r="F2733" i="20"/>
  <c r="F2734" i="20"/>
  <c r="F2735" i="20"/>
  <c r="F2736" i="20"/>
  <c r="F2737" i="20"/>
  <c r="F2738" i="20"/>
  <c r="F2739" i="20"/>
  <c r="F2740" i="20"/>
  <c r="F2741" i="20"/>
  <c r="F2742" i="20"/>
  <c r="F2743" i="20"/>
  <c r="F2744" i="20"/>
  <c r="F2745" i="20"/>
  <c r="F2746" i="20"/>
  <c r="F2747" i="20"/>
  <c r="F2748" i="20"/>
  <c r="F2749" i="20"/>
  <c r="F2750" i="20"/>
  <c r="F2751" i="20"/>
  <c r="F2752" i="20"/>
  <c r="F2753" i="20"/>
  <c r="F2754" i="20"/>
  <c r="F2755" i="20"/>
  <c r="F2756" i="20"/>
  <c r="F2757" i="20"/>
  <c r="F2758" i="20"/>
  <c r="F2759" i="20"/>
  <c r="F2760" i="20"/>
  <c r="F2761" i="20"/>
  <c r="F2762" i="20"/>
  <c r="F2763" i="20"/>
  <c r="F2764" i="20"/>
  <c r="F2765" i="20"/>
  <c r="F2766" i="20"/>
  <c r="F2767" i="20"/>
  <c r="F2768" i="20"/>
  <c r="F2769" i="20"/>
  <c r="F2770" i="20"/>
  <c r="F2771" i="20"/>
  <c r="F2772" i="20"/>
  <c r="F2773" i="20"/>
  <c r="F2774" i="20"/>
  <c r="F2775" i="20"/>
  <c r="F2776" i="20"/>
  <c r="F2777" i="20"/>
  <c r="F2778" i="20"/>
  <c r="F2779" i="20"/>
  <c r="F2780" i="20"/>
  <c r="F2781" i="20"/>
  <c r="F2782" i="20"/>
  <c r="F2783" i="20"/>
  <c r="F2784" i="20"/>
  <c r="F2785" i="20"/>
  <c r="F2786" i="20"/>
  <c r="F2787" i="20"/>
  <c r="F2788" i="20"/>
  <c r="F2789" i="20"/>
  <c r="F2790" i="20"/>
  <c r="F2791" i="20"/>
  <c r="F2792" i="20"/>
  <c r="F2793" i="20"/>
  <c r="F2794" i="20"/>
  <c r="F2795" i="20"/>
  <c r="F2796" i="20"/>
  <c r="F2797" i="20"/>
  <c r="F2798" i="20"/>
  <c r="F2799" i="20"/>
  <c r="F2800" i="20"/>
  <c r="F2801" i="20"/>
  <c r="F2802" i="20"/>
  <c r="F2803" i="20"/>
  <c r="F2804" i="20"/>
  <c r="F2805" i="20"/>
  <c r="F2806" i="20"/>
  <c r="F2807" i="20"/>
  <c r="F2808" i="20"/>
  <c r="F2809" i="20"/>
  <c r="F2810" i="20"/>
  <c r="F2811" i="20"/>
  <c r="F2812" i="20"/>
  <c r="F2813" i="20"/>
  <c r="F2814" i="20"/>
  <c r="F2815" i="20"/>
  <c r="F2816" i="20"/>
  <c r="F2817" i="20"/>
  <c r="F2818" i="20"/>
  <c r="F2819" i="20"/>
  <c r="F2820" i="20"/>
  <c r="F2821" i="20"/>
  <c r="F2822" i="20"/>
  <c r="F2823" i="20"/>
  <c r="F2824" i="20"/>
  <c r="F2825" i="20"/>
  <c r="F2826" i="20"/>
  <c r="F2827" i="20"/>
  <c r="F2828" i="20"/>
  <c r="F2829" i="20"/>
  <c r="F2830" i="20"/>
  <c r="F2831" i="20"/>
  <c r="F2832" i="20"/>
  <c r="F2833" i="20"/>
  <c r="F2834" i="20"/>
  <c r="F2835" i="20"/>
  <c r="F2836" i="20"/>
  <c r="F2837" i="20"/>
  <c r="F2838" i="20"/>
  <c r="F2839" i="20"/>
  <c r="F2840" i="20"/>
  <c r="F2841" i="20"/>
  <c r="F2842" i="20"/>
  <c r="F2843" i="20"/>
  <c r="F2844" i="20"/>
  <c r="F2845" i="20"/>
  <c r="F2846" i="20"/>
  <c r="F2847" i="20"/>
  <c r="F2848" i="20"/>
  <c r="F2849" i="20"/>
  <c r="F2850" i="20"/>
  <c r="F2851" i="20"/>
  <c r="F2852" i="20"/>
  <c r="F2853" i="20"/>
  <c r="F2854" i="20"/>
  <c r="F2855" i="20"/>
  <c r="F2856" i="20"/>
  <c r="F2857" i="20"/>
  <c r="F2858" i="20"/>
  <c r="F2859" i="20"/>
  <c r="F2860" i="20"/>
  <c r="F2861" i="20"/>
  <c r="F2862" i="20"/>
  <c r="F2863" i="20"/>
  <c r="F2864" i="20"/>
  <c r="F2865" i="20"/>
  <c r="F2866" i="20"/>
  <c r="F2867" i="20"/>
  <c r="F2868" i="20"/>
  <c r="F2869" i="20"/>
  <c r="F2870" i="20"/>
  <c r="F2871" i="20"/>
  <c r="F2872" i="20"/>
  <c r="F2873" i="20"/>
  <c r="F2874" i="20"/>
  <c r="F2875" i="20"/>
  <c r="F2876" i="20"/>
  <c r="F2877" i="20"/>
  <c r="F2878" i="20"/>
  <c r="F2879" i="20"/>
  <c r="F2880" i="20"/>
  <c r="F2881" i="20"/>
  <c r="F2882" i="20"/>
  <c r="F2883" i="20"/>
  <c r="F2884" i="20"/>
  <c r="F2885" i="20"/>
  <c r="F2886" i="20"/>
  <c r="F2887" i="20"/>
  <c r="F2888" i="20"/>
  <c r="F2889" i="20"/>
  <c r="F2890" i="20"/>
  <c r="F2891" i="20"/>
  <c r="F2892" i="20"/>
  <c r="F2893" i="20"/>
  <c r="F2894" i="20"/>
  <c r="F2895" i="20"/>
  <c r="F2896" i="20"/>
  <c r="F2897" i="20"/>
  <c r="F2898" i="20"/>
  <c r="F2899" i="20"/>
  <c r="F2900" i="20"/>
  <c r="F2901" i="20"/>
  <c r="F2902" i="20"/>
  <c r="F2903" i="20"/>
  <c r="F2904" i="20"/>
  <c r="F2905" i="20"/>
  <c r="F2906" i="20"/>
  <c r="F2907" i="20"/>
  <c r="F2908" i="20"/>
  <c r="F2909" i="20"/>
  <c r="F2910" i="20"/>
  <c r="F2911" i="20"/>
  <c r="F2912" i="20"/>
  <c r="F2913" i="20"/>
  <c r="F2914" i="20"/>
  <c r="F2915" i="20"/>
  <c r="F2916" i="20"/>
  <c r="F2917" i="20"/>
  <c r="F2918" i="20"/>
  <c r="F2919" i="20"/>
  <c r="F2920" i="20"/>
  <c r="F2921" i="20"/>
  <c r="F2922" i="20"/>
  <c r="F2923" i="20"/>
  <c r="F2924" i="20"/>
  <c r="F2925" i="20"/>
  <c r="F2926" i="20"/>
  <c r="F2927" i="20"/>
  <c r="F2928" i="20"/>
  <c r="F2929" i="20"/>
  <c r="F2930" i="20"/>
  <c r="F2931" i="20"/>
  <c r="F2932" i="20"/>
  <c r="F2933" i="20"/>
  <c r="F2934" i="20"/>
  <c r="F2935" i="20"/>
  <c r="F2936" i="20"/>
  <c r="F2937" i="20"/>
  <c r="F2938" i="20"/>
  <c r="F2939" i="20"/>
  <c r="F2940" i="20"/>
  <c r="F2941" i="20"/>
  <c r="F2942" i="20"/>
  <c r="F2943" i="20"/>
  <c r="F2944" i="20"/>
  <c r="F2945" i="20"/>
  <c r="F2946" i="20"/>
  <c r="F2947" i="20"/>
  <c r="F2948" i="20"/>
  <c r="F2949" i="20"/>
  <c r="F2950" i="20"/>
  <c r="F2951" i="20"/>
  <c r="F2952" i="20"/>
  <c r="F2953" i="20"/>
  <c r="F2954" i="20"/>
  <c r="F2955" i="20"/>
  <c r="F2956" i="20"/>
  <c r="F2957" i="20"/>
  <c r="F2958" i="20"/>
  <c r="F2959" i="20"/>
  <c r="F2960" i="20"/>
  <c r="F2961" i="20"/>
  <c r="F2962" i="20"/>
  <c r="F2963" i="20"/>
  <c r="F2964" i="20"/>
  <c r="F2965" i="20"/>
  <c r="F2966" i="20"/>
  <c r="F2967" i="20"/>
  <c r="F2968" i="20"/>
  <c r="F2969" i="20"/>
  <c r="F2970" i="20"/>
  <c r="F2971" i="20"/>
  <c r="F2972" i="20"/>
  <c r="F2973" i="20"/>
  <c r="F2974" i="20"/>
  <c r="F2975" i="20"/>
  <c r="F2976" i="20"/>
  <c r="F2977" i="20"/>
  <c r="F2978" i="20"/>
  <c r="F2979" i="20"/>
  <c r="F2980" i="20"/>
  <c r="F2981" i="20"/>
  <c r="F2982" i="20"/>
  <c r="F2983" i="20"/>
  <c r="F2984" i="20"/>
  <c r="F2985" i="20"/>
  <c r="F2986" i="20"/>
  <c r="F2987" i="20"/>
  <c r="F2988" i="20"/>
  <c r="F2989" i="20"/>
  <c r="F2990" i="20"/>
  <c r="F2991" i="20"/>
  <c r="F2992" i="20"/>
  <c r="F2993" i="20"/>
  <c r="F2994" i="20"/>
  <c r="F2995" i="20"/>
  <c r="F2996" i="20"/>
  <c r="F2997" i="20"/>
  <c r="F2998" i="20"/>
  <c r="F2999" i="20"/>
  <c r="F3000" i="20"/>
  <c r="F3001" i="20"/>
  <c r="F3002" i="20"/>
  <c r="F3003" i="20"/>
  <c r="F3004" i="20"/>
  <c r="F3005" i="20"/>
  <c r="F3006" i="20"/>
  <c r="F3007" i="20"/>
  <c r="F3008" i="20"/>
  <c r="F3009" i="20"/>
  <c r="F3010" i="20"/>
  <c r="F3011" i="20"/>
  <c r="F3012" i="20"/>
  <c r="F3013" i="20"/>
  <c r="F3014" i="20"/>
  <c r="F3015" i="20"/>
  <c r="F3016" i="20"/>
  <c r="F3017" i="20"/>
  <c r="F3018" i="20"/>
  <c r="F3019" i="20"/>
  <c r="F3020" i="20"/>
  <c r="F3021" i="20"/>
  <c r="F3022" i="20"/>
  <c r="F3023" i="20"/>
  <c r="F3024" i="20"/>
  <c r="F3025" i="20"/>
  <c r="F3026" i="20"/>
  <c r="F3027" i="20"/>
  <c r="F3028" i="20"/>
  <c r="F3029" i="20"/>
  <c r="F3030" i="20"/>
  <c r="F3031" i="20"/>
  <c r="F3032" i="20"/>
  <c r="F3033" i="20"/>
  <c r="F3034" i="20"/>
  <c r="F3035" i="20"/>
  <c r="F3036" i="20"/>
  <c r="F3037" i="20"/>
  <c r="F3038" i="20"/>
  <c r="F3039" i="20"/>
  <c r="F3040" i="20"/>
  <c r="F3041" i="20"/>
  <c r="F3042" i="20"/>
  <c r="F3043" i="20"/>
  <c r="F3044" i="20"/>
  <c r="F3045" i="20"/>
  <c r="F3046" i="20"/>
  <c r="F3047" i="20"/>
  <c r="F3048" i="20"/>
  <c r="F3049" i="20"/>
  <c r="F3050" i="20"/>
  <c r="F3051" i="20"/>
  <c r="F3052" i="20"/>
  <c r="F3053" i="20"/>
  <c r="F3054" i="20"/>
  <c r="F3055" i="20"/>
  <c r="F3056" i="20"/>
  <c r="F3057" i="20"/>
  <c r="F3058" i="20"/>
  <c r="F3059" i="20"/>
  <c r="F3060" i="20"/>
  <c r="F3061" i="20"/>
  <c r="F3062" i="20"/>
  <c r="F3063" i="20"/>
  <c r="F3064" i="20"/>
  <c r="F3065" i="20"/>
  <c r="F3066" i="20"/>
  <c r="F3067" i="20"/>
  <c r="F3068" i="20"/>
  <c r="F3069" i="20"/>
  <c r="F3070" i="20"/>
  <c r="F3071" i="20"/>
  <c r="F3072" i="20"/>
  <c r="F3073" i="20"/>
  <c r="F3074" i="20"/>
  <c r="F3075" i="20"/>
  <c r="F3076" i="20"/>
  <c r="F3077" i="20"/>
  <c r="F3078" i="20"/>
  <c r="F3079" i="20"/>
  <c r="F3080" i="20"/>
  <c r="F3081" i="20"/>
  <c r="F3082" i="20"/>
  <c r="F3083" i="20"/>
  <c r="F3084" i="20"/>
  <c r="F3085" i="20"/>
  <c r="F3086" i="20"/>
  <c r="F3087" i="20"/>
  <c r="I8" i="20"/>
  <c r="G8" i="20"/>
  <c r="F8" i="20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J8" i="12"/>
  <c r="H8" i="12"/>
  <c r="G8" i="12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J8" i="11"/>
  <c r="H8" i="11"/>
  <c r="G8" i="11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J8" i="10"/>
  <c r="H8" i="10"/>
  <c r="G8" i="10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J8" i="9"/>
  <c r="H8" i="9"/>
  <c r="G8" i="9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H8" i="8"/>
  <c r="G8" i="8"/>
  <c r="J8" i="8"/>
  <c r="K293" i="9" l="1"/>
  <c r="K289" i="9" l="1"/>
  <c r="K290" i="9"/>
  <c r="K291" i="9"/>
  <c r="K292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A599" i="9" l="1"/>
  <c r="A8" i="21"/>
  <c r="N601" i="9"/>
  <c r="N600" i="9"/>
  <c r="N599" i="9"/>
  <c r="N598" i="9"/>
  <c r="A3087" i="20"/>
  <c r="A25" i="19"/>
  <c r="A9" i="27"/>
  <c r="A240" i="22"/>
  <c r="A177" i="12"/>
  <c r="A226" i="11"/>
  <c r="A34" i="21"/>
  <c r="A118" i="10"/>
  <c r="K601" i="9"/>
  <c r="K600" i="9"/>
  <c r="N201" i="8" l="1"/>
  <c r="N200" i="8"/>
  <c r="N293" i="9"/>
  <c r="A87" i="12" l="1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2" i="12"/>
  <c r="A133" i="12"/>
  <c r="A134" i="12"/>
  <c r="A135" i="12"/>
  <c r="A136" i="12"/>
  <c r="A137" i="12"/>
  <c r="A138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4" i="11"/>
  <c r="A225" i="11"/>
  <c r="A141" i="11"/>
  <c r="A142" i="11"/>
  <c r="N153" i="11"/>
  <c r="K153" i="11"/>
  <c r="A1427" i="20"/>
  <c r="A1428" i="20"/>
  <c r="A1429" i="20"/>
  <c r="A1430" i="20"/>
  <c r="A1431" i="20"/>
  <c r="A1432" i="20"/>
  <c r="A1433" i="20"/>
  <c r="A1434" i="20"/>
  <c r="A1435" i="20"/>
  <c r="A1436" i="20"/>
  <c r="A1437" i="20"/>
  <c r="A1438" i="20"/>
  <c r="A1439" i="20"/>
  <c r="A1440" i="20"/>
  <c r="A1441" i="20"/>
  <c r="A1442" i="20"/>
  <c r="A1443" i="20"/>
  <c r="A1444" i="20"/>
  <c r="A1445" i="20"/>
  <c r="A1446" i="20"/>
  <c r="A1447" i="20"/>
  <c r="A1448" i="20"/>
  <c r="A1449" i="20"/>
  <c r="A1450" i="20"/>
  <c r="A1451" i="20"/>
  <c r="A1452" i="20"/>
  <c r="A1453" i="20"/>
  <c r="A1454" i="20"/>
  <c r="A1455" i="20"/>
  <c r="A1456" i="20"/>
  <c r="A1457" i="20"/>
  <c r="A1458" i="20"/>
  <c r="A1459" i="20"/>
  <c r="A1460" i="20"/>
  <c r="A1461" i="20"/>
  <c r="A1462" i="20"/>
  <c r="A1463" i="20"/>
  <c r="A1464" i="20"/>
  <c r="A1465" i="20"/>
  <c r="A1466" i="20"/>
  <c r="A1467" i="20"/>
  <c r="A1468" i="20"/>
  <c r="A1469" i="20"/>
  <c r="A1470" i="20"/>
  <c r="A1471" i="20"/>
  <c r="A1472" i="20"/>
  <c r="A1473" i="20"/>
  <c r="A1474" i="20"/>
  <c r="A1475" i="20"/>
  <c r="A1476" i="20"/>
  <c r="A1477" i="20"/>
  <c r="A1478" i="20"/>
  <c r="A1479" i="20"/>
  <c r="A1480" i="20"/>
  <c r="A1481" i="20"/>
  <c r="A1482" i="20"/>
  <c r="A1483" i="20"/>
  <c r="A1484" i="20"/>
  <c r="A1485" i="20"/>
  <c r="A1486" i="20"/>
  <c r="A1487" i="20"/>
  <c r="A1488" i="20"/>
  <c r="A1489" i="20"/>
  <c r="A1490" i="20"/>
  <c r="A1491" i="20"/>
  <c r="A1492" i="20"/>
  <c r="A1493" i="20"/>
  <c r="A1494" i="20"/>
  <c r="A1495" i="20"/>
  <c r="A1496" i="20"/>
  <c r="A1497" i="20"/>
  <c r="A1498" i="20"/>
  <c r="A1499" i="20"/>
  <c r="A1500" i="20"/>
  <c r="A1501" i="20"/>
  <c r="A1502" i="20"/>
  <c r="A1503" i="20"/>
  <c r="A1504" i="20"/>
  <c r="A1505" i="20"/>
  <c r="A1506" i="20"/>
  <c r="A1507" i="20"/>
  <c r="A1508" i="20"/>
  <c r="A1509" i="20"/>
  <c r="A1510" i="20"/>
  <c r="A1511" i="20"/>
  <c r="A1512" i="20"/>
  <c r="A1513" i="20"/>
  <c r="A1514" i="20"/>
  <c r="A1515" i="20"/>
  <c r="A1516" i="20"/>
  <c r="A1517" i="20"/>
  <c r="A1518" i="20"/>
  <c r="A1519" i="20"/>
  <c r="A1520" i="20"/>
  <c r="A1521" i="20"/>
  <c r="A1522" i="20"/>
  <c r="A1523" i="20"/>
  <c r="A1524" i="20"/>
  <c r="A1525" i="20"/>
  <c r="A1526" i="20"/>
  <c r="A1527" i="20"/>
  <c r="A1528" i="20"/>
  <c r="A1529" i="20"/>
  <c r="A1530" i="20"/>
  <c r="A1531" i="20"/>
  <c r="A1532" i="20"/>
  <c r="A1533" i="20"/>
  <c r="A1534" i="20"/>
  <c r="A1535" i="20"/>
  <c r="A1536" i="20"/>
  <c r="A1537" i="20"/>
  <c r="A1538" i="20"/>
  <c r="A1539" i="20"/>
  <c r="A1540" i="20"/>
  <c r="A1541" i="20"/>
  <c r="A1542" i="20"/>
  <c r="A1543" i="20"/>
  <c r="A1544" i="20"/>
  <c r="A1545" i="20"/>
  <c r="A1546" i="20"/>
  <c r="A1547" i="20"/>
  <c r="A1548" i="20"/>
  <c r="A1549" i="20"/>
  <c r="A1550" i="20"/>
  <c r="A1551" i="20"/>
  <c r="A1552" i="20"/>
  <c r="A1553" i="20"/>
  <c r="A1554" i="20"/>
  <c r="A1555" i="20"/>
  <c r="A1556" i="20"/>
  <c r="A1557" i="20"/>
  <c r="A1558" i="20"/>
  <c r="A1559" i="20"/>
  <c r="A1560" i="20"/>
  <c r="A1561" i="20"/>
  <c r="A1562" i="20"/>
  <c r="A1563" i="20"/>
  <c r="A1564" i="20"/>
  <c r="A1565" i="20"/>
  <c r="A1566" i="20"/>
  <c r="A1567" i="20"/>
  <c r="A1568" i="20"/>
  <c r="A1569" i="20"/>
  <c r="A1570" i="20"/>
  <c r="A1571" i="20"/>
  <c r="A1572" i="20"/>
  <c r="A1573" i="20"/>
  <c r="A1574" i="20"/>
  <c r="A1575" i="20"/>
  <c r="A1576" i="20"/>
  <c r="A1577" i="20"/>
  <c r="A1578" i="20"/>
  <c r="A1579" i="20"/>
  <c r="A1580" i="20"/>
  <c r="A1581" i="20"/>
  <c r="A1582" i="20"/>
  <c r="A1583" i="20"/>
  <c r="A1584" i="20"/>
  <c r="A1585" i="20"/>
  <c r="A1586" i="20"/>
  <c r="A1587" i="20"/>
  <c r="A1588" i="20"/>
  <c r="A1589" i="20"/>
  <c r="A1590" i="20"/>
  <c r="A1591" i="20"/>
  <c r="A1592" i="20"/>
  <c r="A1593" i="20"/>
  <c r="A1594" i="20"/>
  <c r="A1595" i="20"/>
  <c r="A1596" i="20"/>
  <c r="A1597" i="20"/>
  <c r="A1598" i="20"/>
  <c r="A1599" i="20"/>
  <c r="A1600" i="20"/>
  <c r="A1601" i="20"/>
  <c r="A1602" i="20"/>
  <c r="A1603" i="20"/>
  <c r="A1604" i="20"/>
  <c r="A1605" i="20"/>
  <c r="A1606" i="20"/>
  <c r="A1607" i="20"/>
  <c r="A1608" i="20"/>
  <c r="A1609" i="20"/>
  <c r="A1610" i="20"/>
  <c r="A1611" i="20"/>
  <c r="A1612" i="20"/>
  <c r="A1613" i="20"/>
  <c r="A1614" i="20"/>
  <c r="A1615" i="20"/>
  <c r="A1616" i="20"/>
  <c r="A1617" i="20"/>
  <c r="A1618" i="20"/>
  <c r="A1619" i="20"/>
  <c r="A1620" i="20"/>
  <c r="A1621" i="20"/>
  <c r="A1622" i="20"/>
  <c r="A1623" i="20"/>
  <c r="A1624" i="20"/>
  <c r="A1625" i="20"/>
  <c r="A1626" i="20"/>
  <c r="A1627" i="20"/>
  <c r="A1628" i="20"/>
  <c r="A1629" i="20"/>
  <c r="A1630" i="20"/>
  <c r="A1631" i="20"/>
  <c r="A1632" i="20"/>
  <c r="A1633" i="20"/>
  <c r="A1634" i="20"/>
  <c r="A1635" i="20"/>
  <c r="A1636" i="20"/>
  <c r="A1637" i="20"/>
  <c r="A1638" i="20"/>
  <c r="A1639" i="20"/>
  <c r="A1640" i="20"/>
  <c r="A1641" i="20"/>
  <c r="A1642" i="20"/>
  <c r="A1643" i="20"/>
  <c r="A1644" i="20"/>
  <c r="A1645" i="20"/>
  <c r="A1646" i="20"/>
  <c r="A1647" i="20"/>
  <c r="A1648" i="20"/>
  <c r="A1649" i="20"/>
  <c r="A1650" i="20"/>
  <c r="A1651" i="20"/>
  <c r="A1652" i="20"/>
  <c r="A1653" i="20"/>
  <c r="A1654" i="20"/>
  <c r="A1655" i="20"/>
  <c r="A1656" i="20"/>
  <c r="A1657" i="20"/>
  <c r="A1658" i="20"/>
  <c r="A1659" i="20"/>
  <c r="A1660" i="20"/>
  <c r="A1661" i="20"/>
  <c r="A1662" i="20"/>
  <c r="A1663" i="20"/>
  <c r="A1664" i="20"/>
  <c r="A1665" i="20"/>
  <c r="A1666" i="20"/>
  <c r="A1667" i="20"/>
  <c r="A1668" i="20"/>
  <c r="A1669" i="20"/>
  <c r="A1670" i="20"/>
  <c r="A1671" i="20"/>
  <c r="A1672" i="20"/>
  <c r="A1673" i="20"/>
  <c r="A1674" i="20"/>
  <c r="A1675" i="20"/>
  <c r="A1676" i="20"/>
  <c r="A1677" i="20"/>
  <c r="A1678" i="20"/>
  <c r="A1679" i="20"/>
  <c r="A1680" i="20"/>
  <c r="A1681" i="20"/>
  <c r="A1682" i="20"/>
  <c r="A1683" i="20"/>
  <c r="A1684" i="20"/>
  <c r="A1685" i="20"/>
  <c r="A1686" i="20"/>
  <c r="A1687" i="20"/>
  <c r="A1688" i="20"/>
  <c r="A1689" i="20"/>
  <c r="A1690" i="20"/>
  <c r="A1691" i="20"/>
  <c r="A1692" i="20"/>
  <c r="A1693" i="20"/>
  <c r="A1694" i="20"/>
  <c r="A1695" i="20"/>
  <c r="A1696" i="20"/>
  <c r="A1697" i="20"/>
  <c r="A1698" i="20"/>
  <c r="A1699" i="20"/>
  <c r="A1700" i="20"/>
  <c r="A1701" i="20"/>
  <c r="A1702" i="20"/>
  <c r="A1703" i="20"/>
  <c r="A1704" i="20"/>
  <c r="A1705" i="20"/>
  <c r="A1706" i="20"/>
  <c r="A1707" i="20"/>
  <c r="A1708" i="20"/>
  <c r="A1709" i="20"/>
  <c r="A1710" i="20"/>
  <c r="A1711" i="20"/>
  <c r="A1712" i="20"/>
  <c r="A1713" i="20"/>
  <c r="A1714" i="20"/>
  <c r="A1715" i="20"/>
  <c r="A1716" i="20"/>
  <c r="A1717" i="20"/>
  <c r="A1718" i="20"/>
  <c r="A1719" i="20"/>
  <c r="A1720" i="20"/>
  <c r="A1721" i="20"/>
  <c r="A1722" i="20"/>
  <c r="A1723" i="20"/>
  <c r="A1724" i="20"/>
  <c r="A1725" i="20"/>
  <c r="A1726" i="20"/>
  <c r="A1727" i="20"/>
  <c r="A1728" i="20"/>
  <c r="A1729" i="20"/>
  <c r="A1730" i="20"/>
  <c r="A1731" i="20"/>
  <c r="A1732" i="20"/>
  <c r="A1733" i="20"/>
  <c r="A1734" i="20"/>
  <c r="A1735" i="20"/>
  <c r="A1736" i="20"/>
  <c r="A1737" i="20"/>
  <c r="A1738" i="20"/>
  <c r="A1739" i="20"/>
  <c r="A1740" i="20"/>
  <c r="A1741" i="20"/>
  <c r="A1742" i="20"/>
  <c r="A1743" i="20"/>
  <c r="A1744" i="20"/>
  <c r="A1745" i="20"/>
  <c r="A1746" i="20"/>
  <c r="A1747" i="20"/>
  <c r="A1748" i="20"/>
  <c r="A1749" i="20"/>
  <c r="A1750" i="20"/>
  <c r="A1751" i="20"/>
  <c r="A1752" i="20"/>
  <c r="A1753" i="20"/>
  <c r="A1754" i="20"/>
  <c r="A1755" i="20"/>
  <c r="A1756" i="20"/>
  <c r="A1757" i="20"/>
  <c r="A1758" i="20"/>
  <c r="A1759" i="20"/>
  <c r="A1760" i="20"/>
  <c r="A1761" i="20"/>
  <c r="A1762" i="20"/>
  <c r="A1763" i="20"/>
  <c r="A1764" i="20"/>
  <c r="A1765" i="20"/>
  <c r="A1766" i="20"/>
  <c r="A1767" i="20"/>
  <c r="A1768" i="20"/>
  <c r="A1769" i="20"/>
  <c r="A1770" i="20"/>
  <c r="A1771" i="20"/>
  <c r="A1772" i="20"/>
  <c r="A1773" i="20"/>
  <c r="A1774" i="20"/>
  <c r="A1775" i="20"/>
  <c r="A1776" i="20"/>
  <c r="A1777" i="20"/>
  <c r="A1778" i="20"/>
  <c r="A1779" i="20"/>
  <c r="A1780" i="20"/>
  <c r="A1781" i="20"/>
  <c r="A1782" i="20"/>
  <c r="A1783" i="20"/>
  <c r="A1784" i="20"/>
  <c r="A1785" i="20"/>
  <c r="A1786" i="20"/>
  <c r="A1787" i="20"/>
  <c r="A1788" i="20"/>
  <c r="A1789" i="20"/>
  <c r="A1790" i="20"/>
  <c r="A1791" i="20"/>
  <c r="A1792" i="20"/>
  <c r="A1793" i="20"/>
  <c r="A1794" i="20"/>
  <c r="A1795" i="20"/>
  <c r="A1796" i="20"/>
  <c r="A1797" i="20"/>
  <c r="A1798" i="20"/>
  <c r="A1799" i="20"/>
  <c r="A1800" i="20"/>
  <c r="A1801" i="20"/>
  <c r="A1802" i="20"/>
  <c r="A1803" i="20"/>
  <c r="A1804" i="20"/>
  <c r="A1805" i="20"/>
  <c r="A1806" i="20"/>
  <c r="A1807" i="20"/>
  <c r="A1808" i="20"/>
  <c r="A1809" i="20"/>
  <c r="A1810" i="20"/>
  <c r="A1811" i="20"/>
  <c r="A1812" i="20"/>
  <c r="A1813" i="20"/>
  <c r="A1814" i="20"/>
  <c r="A1815" i="20"/>
  <c r="A1816" i="20"/>
  <c r="A1817" i="20"/>
  <c r="A1818" i="20"/>
  <c r="A1819" i="20"/>
  <c r="A1820" i="20"/>
  <c r="A1821" i="20"/>
  <c r="A1822" i="20"/>
  <c r="A1823" i="20"/>
  <c r="A1824" i="20"/>
  <c r="A1825" i="20"/>
  <c r="A1826" i="20"/>
  <c r="A1827" i="20"/>
  <c r="A1828" i="20"/>
  <c r="A1829" i="20"/>
  <c r="A1830" i="20"/>
  <c r="A1831" i="20"/>
  <c r="A1832" i="20"/>
  <c r="A1833" i="20"/>
  <c r="A1834" i="20"/>
  <c r="A1835" i="20"/>
  <c r="A1836" i="20"/>
  <c r="A1837" i="20"/>
  <c r="A1838" i="20"/>
  <c r="A1839" i="20"/>
  <c r="A1840" i="20"/>
  <c r="A1841" i="20"/>
  <c r="A1842" i="20"/>
  <c r="A1843" i="20"/>
  <c r="A1844" i="20"/>
  <c r="A1845" i="20"/>
  <c r="A1846" i="20"/>
  <c r="A1847" i="20"/>
  <c r="A1848" i="20"/>
  <c r="A1849" i="20"/>
  <c r="A1850" i="20"/>
  <c r="A1851" i="20"/>
  <c r="A1852" i="20"/>
  <c r="A1853" i="20"/>
  <c r="A1854" i="20"/>
  <c r="A1855" i="20"/>
  <c r="A1856" i="20"/>
  <c r="A1857" i="20"/>
  <c r="A1858" i="20"/>
  <c r="A1859" i="20"/>
  <c r="A1860" i="20"/>
  <c r="A1861" i="20"/>
  <c r="A1862" i="20"/>
  <c r="A1863" i="20"/>
  <c r="A1864" i="20"/>
  <c r="A1865" i="20"/>
  <c r="A1866" i="20"/>
  <c r="A1867" i="20"/>
  <c r="A1868" i="20"/>
  <c r="A1869" i="20"/>
  <c r="A1870" i="20"/>
  <c r="A1871" i="20"/>
  <c r="A1872" i="20"/>
  <c r="A1873" i="20"/>
  <c r="A1874" i="20"/>
  <c r="A1875" i="20"/>
  <c r="A1876" i="20"/>
  <c r="A1877" i="20"/>
  <c r="A1878" i="20"/>
  <c r="A1879" i="20"/>
  <c r="A1880" i="20"/>
  <c r="A1881" i="20"/>
  <c r="A1882" i="20"/>
  <c r="A1883" i="20"/>
  <c r="A1884" i="20"/>
  <c r="A1885" i="20"/>
  <c r="A1886" i="20"/>
  <c r="A1887" i="20"/>
  <c r="A1888" i="20"/>
  <c r="A1889" i="20"/>
  <c r="A1890" i="20"/>
  <c r="A1891" i="20"/>
  <c r="A1892" i="20"/>
  <c r="A1893" i="20"/>
  <c r="A1894" i="20"/>
  <c r="A1895" i="20"/>
  <c r="A1896" i="20"/>
  <c r="A1897" i="20"/>
  <c r="A1898" i="20"/>
  <c r="A1899" i="20"/>
  <c r="A1900" i="20"/>
  <c r="A1901" i="20"/>
  <c r="A1902" i="20"/>
  <c r="A1903" i="20"/>
  <c r="A1904" i="20"/>
  <c r="A1905" i="20"/>
  <c r="A1906" i="20"/>
  <c r="A1907" i="20"/>
  <c r="A1908" i="20"/>
  <c r="A1909" i="20"/>
  <c r="A1910" i="20"/>
  <c r="A1911" i="20"/>
  <c r="A1912" i="20"/>
  <c r="A1913" i="20"/>
  <c r="A1914" i="20"/>
  <c r="A1915" i="20"/>
  <c r="A1916" i="20"/>
  <c r="A1917" i="20"/>
  <c r="A1918" i="20"/>
  <c r="A1919" i="20"/>
  <c r="A1920" i="20"/>
  <c r="A1921" i="20"/>
  <c r="A1922" i="20"/>
  <c r="A1923" i="20"/>
  <c r="A1924" i="20"/>
  <c r="A1925" i="20"/>
  <c r="A1926" i="20"/>
  <c r="A1927" i="20"/>
  <c r="A1928" i="20"/>
  <c r="A1929" i="20"/>
  <c r="A1930" i="20"/>
  <c r="A1931" i="20"/>
  <c r="A1932" i="20"/>
  <c r="A1933" i="20"/>
  <c r="A1934" i="20"/>
  <c r="A1935" i="20"/>
  <c r="A1936" i="20"/>
  <c r="A1937" i="20"/>
  <c r="A1938" i="20"/>
  <c r="A1939" i="20"/>
  <c r="A1940" i="20"/>
  <c r="A1941" i="20"/>
  <c r="A1942" i="20"/>
  <c r="A1943" i="20"/>
  <c r="A1944" i="20"/>
  <c r="A1945" i="20"/>
  <c r="A1946" i="20"/>
  <c r="A1947" i="20"/>
  <c r="A1948" i="20"/>
  <c r="A1949" i="20"/>
  <c r="A1950" i="20"/>
  <c r="A1951" i="20"/>
  <c r="A1952" i="20"/>
  <c r="A1953" i="20"/>
  <c r="A1954" i="20"/>
  <c r="A1955" i="20"/>
  <c r="A1956" i="20"/>
  <c r="A1957" i="20"/>
  <c r="A1958" i="20"/>
  <c r="A1959" i="20"/>
  <c r="A1960" i="20"/>
  <c r="A1961" i="20"/>
  <c r="A1962" i="20"/>
  <c r="A1963" i="20"/>
  <c r="A1964" i="20"/>
  <c r="A1965" i="20"/>
  <c r="A1966" i="20"/>
  <c r="A1967" i="20"/>
  <c r="A1968" i="20"/>
  <c r="A1969" i="20"/>
  <c r="A1970" i="20"/>
  <c r="A1971" i="20"/>
  <c r="A1972" i="20"/>
  <c r="A1973" i="20"/>
  <c r="A1974" i="20"/>
  <c r="A1975" i="20"/>
  <c r="A1976" i="20"/>
  <c r="A1977" i="20"/>
  <c r="A1978" i="20"/>
  <c r="A1979" i="20"/>
  <c r="A1980" i="20"/>
  <c r="A1981" i="20"/>
  <c r="A1982" i="20"/>
  <c r="A1983" i="20"/>
  <c r="A1984" i="20"/>
  <c r="A1985" i="20"/>
  <c r="A1986" i="20"/>
  <c r="A1987" i="20"/>
  <c r="A1988" i="20"/>
  <c r="A1989" i="20"/>
  <c r="A1990" i="20"/>
  <c r="A1991" i="20"/>
  <c r="A1992" i="20"/>
  <c r="A1993" i="20"/>
  <c r="A1994" i="20"/>
  <c r="A1995" i="20"/>
  <c r="A1996" i="20"/>
  <c r="A1997" i="20"/>
  <c r="A1998" i="20"/>
  <c r="A1999" i="20"/>
  <c r="A2000" i="20"/>
  <c r="A2001" i="20"/>
  <c r="A2002" i="20"/>
  <c r="A2003" i="20"/>
  <c r="A2004" i="20"/>
  <c r="A2005" i="20"/>
  <c r="A2006" i="20"/>
  <c r="A2007" i="20"/>
  <c r="A2008" i="20"/>
  <c r="A2009" i="20"/>
  <c r="A2010" i="20"/>
  <c r="A2011" i="20"/>
  <c r="A2012" i="20"/>
  <c r="A2013" i="20"/>
  <c r="A2014" i="20"/>
  <c r="A2015" i="20"/>
  <c r="A2016" i="20"/>
  <c r="A2017" i="20"/>
  <c r="A2018" i="20"/>
  <c r="A2019" i="20"/>
  <c r="A2020" i="20"/>
  <c r="A2021" i="20"/>
  <c r="A2022" i="20"/>
  <c r="A2023" i="20"/>
  <c r="A2024" i="20"/>
  <c r="A2025" i="20"/>
  <c r="A2026" i="20"/>
  <c r="A2027" i="20"/>
  <c r="A2028" i="20"/>
  <c r="A2029" i="20"/>
  <c r="A2030" i="20"/>
  <c r="A2031" i="20"/>
  <c r="A2032" i="20"/>
  <c r="A2033" i="20"/>
  <c r="A2034" i="20"/>
  <c r="A2036" i="20"/>
  <c r="A2037" i="20"/>
  <c r="A2038" i="20"/>
  <c r="A2039" i="20"/>
  <c r="A2040" i="20"/>
  <c r="A2041" i="20"/>
  <c r="A2042" i="20"/>
  <c r="A2043" i="20"/>
  <c r="A2044" i="20"/>
  <c r="A2045" i="20"/>
  <c r="A2046" i="20"/>
  <c r="A2047" i="20"/>
  <c r="A2048" i="20"/>
  <c r="A2049" i="20"/>
  <c r="A2050" i="20"/>
  <c r="A2051" i="20"/>
  <c r="A2052" i="20"/>
  <c r="A2053" i="20"/>
  <c r="A2054" i="20"/>
  <c r="A2055" i="20"/>
  <c r="A2056" i="20"/>
  <c r="A2057" i="20"/>
  <c r="A2058" i="20"/>
  <c r="A2059" i="20"/>
  <c r="A2060" i="20"/>
  <c r="A2061" i="20"/>
  <c r="A2062" i="20"/>
  <c r="A2063" i="20"/>
  <c r="A2064" i="20"/>
  <c r="A2065" i="20"/>
  <c r="A2066" i="20"/>
  <c r="A2067" i="20"/>
  <c r="A2068" i="20"/>
  <c r="A2069" i="20"/>
  <c r="A2070" i="20"/>
  <c r="A2071" i="20"/>
  <c r="A2072" i="20"/>
  <c r="A2073" i="20"/>
  <c r="A2074" i="20"/>
  <c r="A2075" i="20"/>
  <c r="A2076" i="20"/>
  <c r="A2077" i="20"/>
  <c r="A2078" i="20"/>
  <c r="A2079" i="20"/>
  <c r="A2080" i="20"/>
  <c r="A2081" i="20"/>
  <c r="A2082" i="20"/>
  <c r="A2083" i="20"/>
  <c r="A2084" i="20"/>
  <c r="A2085" i="20"/>
  <c r="A2086" i="20"/>
  <c r="A2087" i="20"/>
  <c r="A2088" i="20"/>
  <c r="A2089" i="20"/>
  <c r="A2090" i="20"/>
  <c r="A2091" i="20"/>
  <c r="A2092" i="20"/>
  <c r="A2093" i="20"/>
  <c r="A2094" i="20"/>
  <c r="A2095" i="20"/>
  <c r="A2096" i="20"/>
  <c r="A2097" i="20"/>
  <c r="A2098" i="20"/>
  <c r="A2099" i="20"/>
  <c r="A2100" i="20"/>
  <c r="A2101" i="20"/>
  <c r="A2102" i="20"/>
  <c r="A2103" i="20"/>
  <c r="A2104" i="20"/>
  <c r="A2105" i="20"/>
  <c r="A2106" i="20"/>
  <c r="A2107" i="20"/>
  <c r="A2108" i="20"/>
  <c r="A2109" i="20"/>
  <c r="A2110" i="20"/>
  <c r="A2111" i="20"/>
  <c r="A2112" i="20"/>
  <c r="A2113" i="20"/>
  <c r="A2114" i="20"/>
  <c r="A2115" i="20"/>
  <c r="A2116" i="20"/>
  <c r="A2117" i="20"/>
  <c r="A2118" i="20"/>
  <c r="A2119" i="20"/>
  <c r="A2120" i="20"/>
  <c r="A2121" i="20"/>
  <c r="A2122" i="20"/>
  <c r="A2123" i="20"/>
  <c r="A2124" i="20"/>
  <c r="A2125" i="20"/>
  <c r="A2126" i="20"/>
  <c r="A2127" i="20"/>
  <c r="A2128" i="20"/>
  <c r="A2129" i="20"/>
  <c r="A2130" i="20"/>
  <c r="A2131" i="20"/>
  <c r="A2132" i="20"/>
  <c r="A2133" i="20"/>
  <c r="A2134" i="20"/>
  <c r="A2135" i="20"/>
  <c r="A2136" i="20"/>
  <c r="A2137" i="20"/>
  <c r="A2138" i="20"/>
  <c r="A2139" i="20"/>
  <c r="A2140" i="20"/>
  <c r="A2141" i="20"/>
  <c r="A2142" i="20"/>
  <c r="A2143" i="20"/>
  <c r="A2144" i="20"/>
  <c r="A2145" i="20"/>
  <c r="A2146" i="20"/>
  <c r="A2147" i="20"/>
  <c r="A2148" i="20"/>
  <c r="A2149" i="20"/>
  <c r="A2150" i="20"/>
  <c r="A2151" i="20"/>
  <c r="A2152" i="20"/>
  <c r="A2153" i="20"/>
  <c r="A2154" i="20"/>
  <c r="A2155" i="20"/>
  <c r="A2156" i="20"/>
  <c r="A2157" i="20"/>
  <c r="A2158" i="20"/>
  <c r="A2159" i="20"/>
  <c r="A2160" i="20"/>
  <c r="A2161" i="20"/>
  <c r="A2162" i="20"/>
  <c r="A2163" i="20"/>
  <c r="A2164" i="20"/>
  <c r="A2165" i="20"/>
  <c r="A2166" i="20"/>
  <c r="A2167" i="20"/>
  <c r="A2168" i="20"/>
  <c r="A2169" i="20"/>
  <c r="A2170" i="20"/>
  <c r="A2171" i="20"/>
  <c r="A2172" i="20"/>
  <c r="A2173" i="20"/>
  <c r="A2174" i="20"/>
  <c r="A2175" i="20"/>
  <c r="A2176" i="20"/>
  <c r="A2177" i="20"/>
  <c r="A2178" i="20"/>
  <c r="A2179" i="20"/>
  <c r="A2180" i="20"/>
  <c r="A2181" i="20"/>
  <c r="A2182" i="20"/>
  <c r="A2183" i="20"/>
  <c r="A2184" i="20"/>
  <c r="A2185" i="20"/>
  <c r="A2186" i="20"/>
  <c r="A2187" i="20"/>
  <c r="A2188" i="20"/>
  <c r="A2189" i="20"/>
  <c r="A2190" i="20"/>
  <c r="A2191" i="20"/>
  <c r="A2192" i="20"/>
  <c r="A2193" i="20"/>
  <c r="A2194" i="20"/>
  <c r="A2195" i="20"/>
  <c r="A2196" i="20"/>
  <c r="A2197" i="20"/>
  <c r="A2198" i="20"/>
  <c r="A2199" i="20"/>
  <c r="A2200" i="20"/>
  <c r="A2201" i="20"/>
  <c r="A2202" i="20"/>
  <c r="A2203" i="20"/>
  <c r="A2204" i="20"/>
  <c r="A2205" i="20"/>
  <c r="A2206" i="20"/>
  <c r="A2207" i="20"/>
  <c r="A2208" i="20"/>
  <c r="A2209" i="20"/>
  <c r="A2210" i="20"/>
  <c r="A2211" i="20"/>
  <c r="A2212" i="20"/>
  <c r="A2213" i="20"/>
  <c r="A2214" i="20"/>
  <c r="A2215" i="20"/>
  <c r="A2216" i="20"/>
  <c r="A2217" i="20"/>
  <c r="A2218" i="20"/>
  <c r="A2219" i="20"/>
  <c r="A2220" i="20"/>
  <c r="A2221" i="20"/>
  <c r="A2222" i="20"/>
  <c r="A2223" i="20"/>
  <c r="A2224" i="20"/>
  <c r="A2225" i="20"/>
  <c r="A2226" i="20"/>
  <c r="A2227" i="20"/>
  <c r="A2228" i="20"/>
  <c r="A2229" i="20"/>
  <c r="A2230" i="20"/>
  <c r="A2231" i="20"/>
  <c r="A2232" i="20"/>
  <c r="A2233" i="20"/>
  <c r="A2234" i="20"/>
  <c r="A2235" i="20"/>
  <c r="A2236" i="20"/>
  <c r="A2237" i="20"/>
  <c r="A2238" i="20"/>
  <c r="A2239" i="20"/>
  <c r="A2240" i="20"/>
  <c r="A2241" i="20"/>
  <c r="A2242" i="20"/>
  <c r="A2243" i="20"/>
  <c r="A2244" i="20"/>
  <c r="A2245" i="20"/>
  <c r="A2246" i="20"/>
  <c r="A2247" i="20"/>
  <c r="A2248" i="20"/>
  <c r="A2249" i="20"/>
  <c r="A2250" i="20"/>
  <c r="A2251" i="20"/>
  <c r="A2252" i="20"/>
  <c r="A2253" i="20"/>
  <c r="A2254" i="20"/>
  <c r="A2255" i="20"/>
  <c r="A2256" i="20"/>
  <c r="A2257" i="20"/>
  <c r="A2258" i="20"/>
  <c r="A2259" i="20"/>
  <c r="A2260" i="20"/>
  <c r="A2261" i="20"/>
  <c r="A2262" i="20"/>
  <c r="A2263" i="20"/>
  <c r="A2264" i="20"/>
  <c r="A2265" i="20"/>
  <c r="A2266" i="20"/>
  <c r="A2267" i="20"/>
  <c r="A2268" i="20"/>
  <c r="A2269" i="20"/>
  <c r="A2270" i="20"/>
  <c r="A2271" i="20"/>
  <c r="A2272" i="20"/>
  <c r="A2273" i="20"/>
  <c r="A2274" i="20"/>
  <c r="A2275" i="20"/>
  <c r="A2276" i="20"/>
  <c r="A2277" i="20"/>
  <c r="A2278" i="20"/>
  <c r="A2279" i="20"/>
  <c r="A2280" i="20"/>
  <c r="A2281" i="20"/>
  <c r="A2282" i="20"/>
  <c r="A2283" i="20"/>
  <c r="A2284" i="20"/>
  <c r="A2285" i="20"/>
  <c r="A2286" i="20"/>
  <c r="A2287" i="20"/>
  <c r="A2288" i="20"/>
  <c r="A2289" i="20"/>
  <c r="A2290" i="20"/>
  <c r="A2291" i="20"/>
  <c r="A2292" i="20"/>
  <c r="A2293" i="20"/>
  <c r="A2294" i="20"/>
  <c r="A2295" i="20"/>
  <c r="A2296" i="20"/>
  <c r="A2297" i="20"/>
  <c r="A2298" i="20"/>
  <c r="A2299" i="20"/>
  <c r="A2300" i="20"/>
  <c r="A2301" i="20"/>
  <c r="A2302" i="20"/>
  <c r="A2303" i="20"/>
  <c r="A2304" i="20"/>
  <c r="A2305" i="20"/>
  <c r="A2306" i="20"/>
  <c r="A2307" i="20"/>
  <c r="A2308" i="20"/>
  <c r="A2309" i="20"/>
  <c r="A2310" i="20"/>
  <c r="A2311" i="20"/>
  <c r="A2312" i="20"/>
  <c r="A2313" i="20"/>
  <c r="A2314" i="20"/>
  <c r="A2315" i="20"/>
  <c r="A2316" i="20"/>
  <c r="A2317" i="20"/>
  <c r="A2318" i="20"/>
  <c r="A2319" i="20"/>
  <c r="A2320" i="20"/>
  <c r="A2321" i="20"/>
  <c r="A2322" i="20"/>
  <c r="A2323" i="20"/>
  <c r="A2324" i="20"/>
  <c r="A2325" i="20"/>
  <c r="A2326" i="20"/>
  <c r="A2327" i="20"/>
  <c r="A2328" i="20"/>
  <c r="A2329" i="20"/>
  <c r="A2330" i="20"/>
  <c r="A2331" i="20"/>
  <c r="A2332" i="20"/>
  <c r="A2333" i="20"/>
  <c r="A2334" i="20"/>
  <c r="A2335" i="20"/>
  <c r="A2336" i="20"/>
  <c r="A2337" i="20"/>
  <c r="A2338" i="20"/>
  <c r="A2339" i="20"/>
  <c r="A2340" i="20"/>
  <c r="A2341" i="20"/>
  <c r="A2342" i="20"/>
  <c r="A2343" i="20"/>
  <c r="A2344" i="20"/>
  <c r="A2345" i="20"/>
  <c r="A2346" i="20"/>
  <c r="A2347" i="20"/>
  <c r="A2348" i="20"/>
  <c r="A2349" i="20"/>
  <c r="A2350" i="20"/>
  <c r="A2351" i="20"/>
  <c r="A2352" i="20"/>
  <c r="A2353" i="20"/>
  <c r="A2354" i="20"/>
  <c r="A2355" i="20"/>
  <c r="A2356" i="20"/>
  <c r="A2357" i="20"/>
  <c r="A2358" i="20"/>
  <c r="A2359" i="20"/>
  <c r="A2360" i="20"/>
  <c r="A2361" i="20"/>
  <c r="A2362" i="20"/>
  <c r="A2363" i="20"/>
  <c r="A2364" i="20"/>
  <c r="A2365" i="20"/>
  <c r="A2366" i="20"/>
  <c r="A2367" i="20"/>
  <c r="A2368" i="20"/>
  <c r="A2369" i="20"/>
  <c r="A2370" i="20"/>
  <c r="A2371" i="20"/>
  <c r="A2372" i="20"/>
  <c r="A2373" i="20"/>
  <c r="A2374" i="20"/>
  <c r="A2375" i="20"/>
  <c r="A2376" i="20"/>
  <c r="A2377" i="20"/>
  <c r="A2378" i="20"/>
  <c r="A2379" i="20"/>
  <c r="A2380" i="20"/>
  <c r="A2381" i="20"/>
  <c r="A2382" i="20"/>
  <c r="A2383" i="20"/>
  <c r="A2384" i="20"/>
  <c r="A2385" i="20"/>
  <c r="A2386" i="20"/>
  <c r="A2387" i="20"/>
  <c r="A2388" i="20"/>
  <c r="A2389" i="20"/>
  <c r="A2390" i="20"/>
  <c r="A2391" i="20"/>
  <c r="A2392" i="20"/>
  <c r="A2393" i="20"/>
  <c r="A2394" i="20"/>
  <c r="A2395" i="20"/>
  <c r="A2396" i="20"/>
  <c r="A2397" i="20"/>
  <c r="A2398" i="20"/>
  <c r="A2399" i="20"/>
  <c r="A2400" i="20"/>
  <c r="A2401" i="20"/>
  <c r="A2402" i="20"/>
  <c r="A2403" i="20"/>
  <c r="A2404" i="20"/>
  <c r="A2405" i="20"/>
  <c r="A2406" i="20"/>
  <c r="A2407" i="20"/>
  <c r="A2408" i="20"/>
  <c r="A2409" i="20"/>
  <c r="A2410" i="20"/>
  <c r="A2411" i="20"/>
  <c r="A2412" i="20"/>
  <c r="A2413" i="20"/>
  <c r="A2414" i="20"/>
  <c r="A2415" i="20"/>
  <c r="A2416" i="20"/>
  <c r="A2417" i="20"/>
  <c r="A2418" i="20"/>
  <c r="A2419" i="20"/>
  <c r="A2420" i="20"/>
  <c r="A2421" i="20"/>
  <c r="A2422" i="20"/>
  <c r="A2423" i="20"/>
  <c r="A2424" i="20"/>
  <c r="A2425" i="20"/>
  <c r="A2426" i="20"/>
  <c r="A2427" i="20"/>
  <c r="A2428" i="20"/>
  <c r="A2429" i="20"/>
  <c r="A2430" i="20"/>
  <c r="A2431" i="20"/>
  <c r="A2432" i="20"/>
  <c r="A2433" i="20"/>
  <c r="A2434" i="20"/>
  <c r="A2435" i="20"/>
  <c r="A2436" i="20"/>
  <c r="A2437" i="20"/>
  <c r="A2438" i="20"/>
  <c r="A2439" i="20"/>
  <c r="A2440" i="20"/>
  <c r="A2441" i="20"/>
  <c r="A2442" i="20"/>
  <c r="A2443" i="20"/>
  <c r="A2444" i="20"/>
  <c r="A2445" i="20"/>
  <c r="A2446" i="20"/>
  <c r="A2447" i="20"/>
  <c r="A2448" i="20"/>
  <c r="A2449" i="20"/>
  <c r="A2450" i="20"/>
  <c r="A2451" i="20"/>
  <c r="A2452" i="20"/>
  <c r="A2453" i="20"/>
  <c r="A2454" i="20"/>
  <c r="A2455" i="20"/>
  <c r="A2456" i="20"/>
  <c r="A2457" i="20"/>
  <c r="A2458" i="20"/>
  <c r="A2459" i="20"/>
  <c r="A2460" i="20"/>
  <c r="A2461" i="20"/>
  <c r="A2462" i="20"/>
  <c r="A2463" i="20"/>
  <c r="A2464" i="20"/>
  <c r="A2465" i="20"/>
  <c r="A2466" i="20"/>
  <c r="A2467" i="20"/>
  <c r="A2468" i="20"/>
  <c r="A2469" i="20"/>
  <c r="A2470" i="20"/>
  <c r="A2471" i="20"/>
  <c r="A2472" i="20"/>
  <c r="A2473" i="20"/>
  <c r="A2474" i="20"/>
  <c r="A2475" i="20"/>
  <c r="A2476" i="20"/>
  <c r="A2477" i="20"/>
  <c r="A2478" i="20"/>
  <c r="A2479" i="20"/>
  <c r="A2480" i="20"/>
  <c r="A2481" i="20"/>
  <c r="A2482" i="20"/>
  <c r="A2483" i="20"/>
  <c r="A2484" i="20"/>
  <c r="A2485" i="20"/>
  <c r="A2486" i="20"/>
  <c r="A2487" i="20"/>
  <c r="A2488" i="20"/>
  <c r="A2489" i="20"/>
  <c r="A2490" i="20"/>
  <c r="A2491" i="20"/>
  <c r="A2492" i="20"/>
  <c r="A2493" i="20"/>
  <c r="A2494" i="20"/>
  <c r="A2495" i="20"/>
  <c r="A2496" i="20"/>
  <c r="A2497" i="20"/>
  <c r="A2498" i="20"/>
  <c r="A2499" i="20"/>
  <c r="A2500" i="20"/>
  <c r="A2501" i="20"/>
  <c r="A2502" i="20"/>
  <c r="A2503" i="20"/>
  <c r="A2504" i="20"/>
  <c r="A2505" i="20"/>
  <c r="A2506" i="20"/>
  <c r="A2507" i="20"/>
  <c r="A2508" i="20"/>
  <c r="A2509" i="20"/>
  <c r="A2510" i="20"/>
  <c r="A2511" i="20"/>
  <c r="A2512" i="20"/>
  <c r="A2513" i="20"/>
  <c r="A2514" i="20"/>
  <c r="A2515" i="20"/>
  <c r="A2516" i="20"/>
  <c r="A2517" i="20"/>
  <c r="A2518" i="20"/>
  <c r="A2519" i="20"/>
  <c r="A2520" i="20"/>
  <c r="A2521" i="20"/>
  <c r="A2522" i="20"/>
  <c r="A2523" i="20"/>
  <c r="A2524" i="20"/>
  <c r="A2525" i="20"/>
  <c r="A2526" i="20"/>
  <c r="A2527" i="20"/>
  <c r="A2528" i="20"/>
  <c r="A2529" i="20"/>
  <c r="A2530" i="20"/>
  <c r="A2531" i="20"/>
  <c r="A2532" i="20"/>
  <c r="A2533" i="20"/>
  <c r="A2534" i="20"/>
  <c r="A2535" i="20"/>
  <c r="A2536" i="20"/>
  <c r="A2537" i="20"/>
  <c r="A2538" i="20"/>
  <c r="A2539" i="20"/>
  <c r="A2540" i="20"/>
  <c r="A2541" i="20"/>
  <c r="A2542" i="20"/>
  <c r="A2543" i="20"/>
  <c r="A2544" i="20"/>
  <c r="A2545" i="20"/>
  <c r="A2546" i="20"/>
  <c r="A2547" i="20"/>
  <c r="A2548" i="20"/>
  <c r="A2549" i="20"/>
  <c r="A2550" i="20"/>
  <c r="A2551" i="20"/>
  <c r="A2552" i="20"/>
  <c r="A2553" i="20"/>
  <c r="A2554" i="20"/>
  <c r="A2555" i="20"/>
  <c r="A2556" i="20"/>
  <c r="A2557" i="20"/>
  <c r="A2558" i="20"/>
  <c r="A2559" i="20"/>
  <c r="A2560" i="20"/>
  <c r="A2561" i="20"/>
  <c r="A2562" i="20"/>
  <c r="A2563" i="20"/>
  <c r="A2564" i="20"/>
  <c r="A2565" i="20"/>
  <c r="A2566" i="20"/>
  <c r="A2567" i="20"/>
  <c r="A2568" i="20"/>
  <c r="A2569" i="20"/>
  <c r="A2570" i="20"/>
  <c r="A2571" i="20"/>
  <c r="A2572" i="20"/>
  <c r="A2573" i="20"/>
  <c r="A2574" i="20"/>
  <c r="A2575" i="20"/>
  <c r="A2576" i="20"/>
  <c r="A2577" i="20"/>
  <c r="A2578" i="20"/>
  <c r="A2579" i="20"/>
  <c r="A2580" i="20"/>
  <c r="A2581" i="20"/>
  <c r="A2582" i="20"/>
  <c r="A2583" i="20"/>
  <c r="A2584" i="20"/>
  <c r="A2585" i="20"/>
  <c r="A2586" i="20"/>
  <c r="A2587" i="20"/>
  <c r="A2588" i="20"/>
  <c r="A2589" i="20"/>
  <c r="A2590" i="20"/>
  <c r="A2591" i="20"/>
  <c r="A2592" i="20"/>
  <c r="A2593" i="20"/>
  <c r="A2594" i="20"/>
  <c r="A2595" i="20"/>
  <c r="A2596" i="20"/>
  <c r="A2597" i="20"/>
  <c r="A2598" i="20"/>
  <c r="A2599" i="20"/>
  <c r="A2600" i="20"/>
  <c r="A2601" i="20"/>
  <c r="A2602" i="20"/>
  <c r="A2603" i="20"/>
  <c r="A2604" i="20"/>
  <c r="A2605" i="20"/>
  <c r="A2606" i="20"/>
  <c r="A2607" i="20"/>
  <c r="A2608" i="20"/>
  <c r="A2609" i="20"/>
  <c r="A2610" i="20"/>
  <c r="A2611" i="20"/>
  <c r="A2612" i="20"/>
  <c r="A2613" i="20"/>
  <c r="A2614" i="20"/>
  <c r="A2615" i="20"/>
  <c r="A2616" i="20"/>
  <c r="A2617" i="20"/>
  <c r="A2618" i="20"/>
  <c r="A2619" i="20"/>
  <c r="A2620" i="20"/>
  <c r="A2621" i="20"/>
  <c r="A2622" i="20"/>
  <c r="A2623" i="20"/>
  <c r="A2624" i="20"/>
  <c r="A2625" i="20"/>
  <c r="A2626" i="20"/>
  <c r="A2627" i="20"/>
  <c r="A2628" i="20"/>
  <c r="A2629" i="20"/>
  <c r="A2630" i="20"/>
  <c r="A2631" i="20"/>
  <c r="A2632" i="20"/>
  <c r="A2633" i="20"/>
  <c r="A2634" i="20"/>
  <c r="A2635" i="20"/>
  <c r="A2636" i="20"/>
  <c r="A2637" i="20"/>
  <c r="A2638" i="20"/>
  <c r="A2639" i="20"/>
  <c r="A2640" i="20"/>
  <c r="A2641" i="20"/>
  <c r="A2642" i="20"/>
  <c r="A2643" i="20"/>
  <c r="A2644" i="20"/>
  <c r="A2645" i="20"/>
  <c r="A2646" i="20"/>
  <c r="A2647" i="20"/>
  <c r="A2648" i="20"/>
  <c r="A2649" i="20"/>
  <c r="A2650" i="20"/>
  <c r="A2651" i="20"/>
  <c r="A2652" i="20"/>
  <c r="A2653" i="20"/>
  <c r="A2654" i="20"/>
  <c r="A2655" i="20"/>
  <c r="A2656" i="20"/>
  <c r="A2657" i="20"/>
  <c r="A2658" i="20"/>
  <c r="A2659" i="20"/>
  <c r="A2660" i="20"/>
  <c r="A2661" i="20"/>
  <c r="A2662" i="20"/>
  <c r="A2663" i="20"/>
  <c r="A2664" i="20"/>
  <c r="A2665" i="20"/>
  <c r="A2666" i="20"/>
  <c r="A2667" i="20"/>
  <c r="A2668" i="20"/>
  <c r="A2669" i="20"/>
  <c r="A2670" i="20"/>
  <c r="A2671" i="20"/>
  <c r="A2672" i="20"/>
  <c r="A2673" i="20"/>
  <c r="A2674" i="20"/>
  <c r="A2675" i="20"/>
  <c r="A2676" i="20"/>
  <c r="A2677" i="20"/>
  <c r="A2678" i="20"/>
  <c r="A2679" i="20"/>
  <c r="A2680" i="20"/>
  <c r="A2681" i="20"/>
  <c r="A2682" i="20"/>
  <c r="A2683" i="20"/>
  <c r="A2684" i="20"/>
  <c r="A2685" i="20"/>
  <c r="A2686" i="20"/>
  <c r="A2687" i="20"/>
  <c r="A2688" i="20"/>
  <c r="A2689" i="20"/>
  <c r="A2690" i="20"/>
  <c r="A2691" i="20"/>
  <c r="A2692" i="20"/>
  <c r="A2693" i="20"/>
  <c r="A2694" i="20"/>
  <c r="A2695" i="20"/>
  <c r="A2696" i="20"/>
  <c r="A2697" i="20"/>
  <c r="A2698" i="20"/>
  <c r="A2699" i="20"/>
  <c r="A2700" i="20"/>
  <c r="A2701" i="20"/>
  <c r="A2702" i="20"/>
  <c r="A2703" i="20"/>
  <c r="A2704" i="20"/>
  <c r="A2705" i="20"/>
  <c r="A2706" i="20"/>
  <c r="A2707" i="20"/>
  <c r="A2708" i="20"/>
  <c r="A2709" i="20"/>
  <c r="A2710" i="20"/>
  <c r="A2711" i="20"/>
  <c r="A2712" i="20"/>
  <c r="A2713" i="20"/>
  <c r="A2714" i="20"/>
  <c r="A2715" i="20"/>
  <c r="A2716" i="20"/>
  <c r="A2717" i="20"/>
  <c r="A2718" i="20"/>
  <c r="A2719" i="20"/>
  <c r="A2720" i="20"/>
  <c r="A2721" i="20"/>
  <c r="A2722" i="20"/>
  <c r="A2723" i="20"/>
  <c r="A2724" i="20"/>
  <c r="A2725" i="20"/>
  <c r="A2726" i="20"/>
  <c r="A2727" i="20"/>
  <c r="A2728" i="20"/>
  <c r="A2729" i="20"/>
  <c r="A2730" i="20"/>
  <c r="A2731" i="20"/>
  <c r="A2732" i="20"/>
  <c r="A2733" i="20"/>
  <c r="A2734" i="20"/>
  <c r="A2735" i="20"/>
  <c r="A2736" i="20"/>
  <c r="A2737" i="20"/>
  <c r="A2738" i="20"/>
  <c r="A2739" i="20"/>
  <c r="A2740" i="20"/>
  <c r="A2741" i="20"/>
  <c r="A2742" i="20"/>
  <c r="A2743" i="20"/>
  <c r="A2744" i="20"/>
  <c r="A2745" i="20"/>
  <c r="A2746" i="20"/>
  <c r="A2747" i="20"/>
  <c r="A2748" i="20"/>
  <c r="A2749" i="20"/>
  <c r="A2750" i="20"/>
  <c r="A2751" i="20"/>
  <c r="A2752" i="20"/>
  <c r="A2753" i="20"/>
  <c r="A2754" i="20"/>
  <c r="A2755" i="20"/>
  <c r="A2756" i="20"/>
  <c r="A2757" i="20"/>
  <c r="A2758" i="20"/>
  <c r="A2759" i="20"/>
  <c r="A2760" i="20"/>
  <c r="A2761" i="20"/>
  <c r="A2762" i="20"/>
  <c r="A2763" i="20"/>
  <c r="A2764" i="20"/>
  <c r="A2765" i="20"/>
  <c r="A2766" i="20"/>
  <c r="A2767" i="20"/>
  <c r="A2768" i="20"/>
  <c r="A2769" i="20"/>
  <c r="A2770" i="20"/>
  <c r="A2771" i="20"/>
  <c r="A2772" i="20"/>
  <c r="A2773" i="20"/>
  <c r="A2774" i="20"/>
  <c r="A2775" i="20"/>
  <c r="A2776" i="20"/>
  <c r="A2777" i="20"/>
  <c r="A2778" i="20"/>
  <c r="A2779" i="20"/>
  <c r="A2780" i="20"/>
  <c r="A2781" i="20"/>
  <c r="A2782" i="20"/>
  <c r="A2783" i="20"/>
  <c r="A2784" i="20"/>
  <c r="A2785" i="20"/>
  <c r="A2786" i="20"/>
  <c r="A2787" i="20"/>
  <c r="A2788" i="20"/>
  <c r="A2789" i="20"/>
  <c r="A2790" i="20"/>
  <c r="A2791" i="20"/>
  <c r="A2792" i="20"/>
  <c r="A2793" i="20"/>
  <c r="A2794" i="20"/>
  <c r="A2795" i="20"/>
  <c r="A2796" i="20"/>
  <c r="A2797" i="20"/>
  <c r="A2798" i="20"/>
  <c r="A2799" i="20"/>
  <c r="A2800" i="20"/>
  <c r="A2801" i="20"/>
  <c r="A2802" i="20"/>
  <c r="A2803" i="20"/>
  <c r="A2804" i="20"/>
  <c r="A2805" i="20"/>
  <c r="A2806" i="20"/>
  <c r="A2807" i="20"/>
  <c r="A2808" i="20"/>
  <c r="A2809" i="20"/>
  <c r="A2810" i="20"/>
  <c r="A2811" i="20"/>
  <c r="A2812" i="20"/>
  <c r="A2813" i="20"/>
  <c r="A2814" i="20"/>
  <c r="A2815" i="20"/>
  <c r="A2816" i="20"/>
  <c r="A2817" i="20"/>
  <c r="A2818" i="20"/>
  <c r="A2819" i="20"/>
  <c r="A2820" i="20"/>
  <c r="A2821" i="20"/>
  <c r="A2822" i="20"/>
  <c r="A2823" i="20"/>
  <c r="A2824" i="20"/>
  <c r="A2825" i="20"/>
  <c r="A2826" i="20"/>
  <c r="A2827" i="20"/>
  <c r="A2828" i="20"/>
  <c r="A2829" i="20"/>
  <c r="A2830" i="20"/>
  <c r="A2831" i="20"/>
  <c r="A2832" i="20"/>
  <c r="A2833" i="20"/>
  <c r="A2834" i="20"/>
  <c r="A2835" i="20"/>
  <c r="A2836" i="20"/>
  <c r="A2837" i="20"/>
  <c r="A2838" i="20"/>
  <c r="A2839" i="20"/>
  <c r="A2840" i="20"/>
  <c r="A2841" i="20"/>
  <c r="A2842" i="20"/>
  <c r="A2843" i="20"/>
  <c r="A2844" i="20"/>
  <c r="A2845" i="20"/>
  <c r="A2846" i="20"/>
  <c r="A2847" i="20"/>
  <c r="A2848" i="20"/>
  <c r="A2849" i="20"/>
  <c r="A2850" i="20"/>
  <c r="A2851" i="20"/>
  <c r="A2852" i="20"/>
  <c r="A2853" i="20"/>
  <c r="A2854" i="20"/>
  <c r="A2855" i="20"/>
  <c r="A2856" i="20"/>
  <c r="A2857" i="20"/>
  <c r="A2858" i="20"/>
  <c r="A2859" i="20"/>
  <c r="A2860" i="20"/>
  <c r="A2861" i="20"/>
  <c r="A2862" i="20"/>
  <c r="A2863" i="20"/>
  <c r="A2864" i="20"/>
  <c r="A2865" i="20"/>
  <c r="A2866" i="20"/>
  <c r="A2867" i="20"/>
  <c r="A2868" i="20"/>
  <c r="A2869" i="20"/>
  <c r="A2870" i="20"/>
  <c r="A2871" i="20"/>
  <c r="A2872" i="20"/>
  <c r="A2873" i="20"/>
  <c r="A2874" i="20"/>
  <c r="A2875" i="20"/>
  <c r="A2876" i="20"/>
  <c r="A2877" i="20"/>
  <c r="A2878" i="20"/>
  <c r="A2879" i="20"/>
  <c r="A2880" i="20"/>
  <c r="A2881" i="20"/>
  <c r="A2882" i="20"/>
  <c r="A2883" i="20"/>
  <c r="A2884" i="20"/>
  <c r="A2885" i="20"/>
  <c r="A2886" i="20"/>
  <c r="A2887" i="20"/>
  <c r="A2888" i="20"/>
  <c r="A2889" i="20"/>
  <c r="A2890" i="20"/>
  <c r="A2891" i="20"/>
  <c r="A2892" i="20"/>
  <c r="A2893" i="20"/>
  <c r="A2894" i="20"/>
  <c r="A2895" i="20"/>
  <c r="A2896" i="20"/>
  <c r="A2897" i="20"/>
  <c r="A2898" i="20"/>
  <c r="A2899" i="20"/>
  <c r="A2900" i="20"/>
  <c r="A2901" i="20"/>
  <c r="A2902" i="20"/>
  <c r="A2903" i="20"/>
  <c r="A2904" i="20"/>
  <c r="A2905" i="20"/>
  <c r="A2906" i="20"/>
  <c r="A2907" i="20"/>
  <c r="A2908" i="20"/>
  <c r="A2909" i="20"/>
  <c r="A2910" i="20"/>
  <c r="A2911" i="20"/>
  <c r="A2912" i="20"/>
  <c r="A2913" i="20"/>
  <c r="A2914" i="20"/>
  <c r="A2915" i="20"/>
  <c r="A2916" i="20"/>
  <c r="A2917" i="20"/>
  <c r="A2918" i="20"/>
  <c r="A2919" i="20"/>
  <c r="A2920" i="20"/>
  <c r="A2921" i="20"/>
  <c r="A2922" i="20"/>
  <c r="A2923" i="20"/>
  <c r="A2924" i="20"/>
  <c r="A2925" i="20"/>
  <c r="A2926" i="20"/>
  <c r="A2927" i="20"/>
  <c r="A2928" i="20"/>
  <c r="A2929" i="20"/>
  <c r="A2930" i="20"/>
  <c r="A2931" i="20"/>
  <c r="A2932" i="20"/>
  <c r="A2933" i="20"/>
  <c r="A2934" i="20"/>
  <c r="A2935" i="20"/>
  <c r="A2936" i="20"/>
  <c r="A2937" i="20"/>
  <c r="A2938" i="20"/>
  <c r="A2939" i="20"/>
  <c r="A2940" i="20"/>
  <c r="A2941" i="20"/>
  <c r="A2942" i="20"/>
  <c r="A2943" i="20"/>
  <c r="A2944" i="20"/>
  <c r="A2945" i="20"/>
  <c r="A2946" i="20"/>
  <c r="A2947" i="20"/>
  <c r="A2948" i="20"/>
  <c r="A2949" i="20"/>
  <c r="A2950" i="20"/>
  <c r="A2951" i="20"/>
  <c r="A2952" i="20"/>
  <c r="A2953" i="20"/>
  <c r="A2954" i="20"/>
  <c r="A2955" i="20"/>
  <c r="A2956" i="20"/>
  <c r="A2957" i="20"/>
  <c r="A2958" i="20"/>
  <c r="A2959" i="20"/>
  <c r="A2960" i="20"/>
  <c r="A2961" i="20"/>
  <c r="A2962" i="20"/>
  <c r="A2963" i="20"/>
  <c r="A2964" i="20"/>
  <c r="A2965" i="20"/>
  <c r="A2966" i="20"/>
  <c r="A2967" i="20"/>
  <c r="A2968" i="20"/>
  <c r="A2969" i="20"/>
  <c r="A2970" i="20"/>
  <c r="A2971" i="20"/>
  <c r="A2972" i="20"/>
  <c r="A2973" i="20"/>
  <c r="A2974" i="20"/>
  <c r="A2975" i="20"/>
  <c r="A2976" i="20"/>
  <c r="A2977" i="20"/>
  <c r="A2978" i="20"/>
  <c r="A2979" i="20"/>
  <c r="A2980" i="20"/>
  <c r="A2981" i="20"/>
  <c r="A2982" i="20"/>
  <c r="A2983" i="20"/>
  <c r="A2984" i="20"/>
  <c r="A2985" i="20"/>
  <c r="A2986" i="20"/>
  <c r="A2987" i="20"/>
  <c r="A2988" i="20"/>
  <c r="A2989" i="20"/>
  <c r="A2990" i="20"/>
  <c r="A2991" i="20"/>
  <c r="A2992" i="20"/>
  <c r="A2993" i="20"/>
  <c r="A2994" i="20"/>
  <c r="A2995" i="20"/>
  <c r="A2996" i="20"/>
  <c r="A2997" i="20"/>
  <c r="A2998" i="20"/>
  <c r="A2999" i="20"/>
  <c r="A3000" i="20"/>
  <c r="A3001" i="20"/>
  <c r="A3002" i="20"/>
  <c r="A3003" i="20"/>
  <c r="A3004" i="20"/>
  <c r="A3005" i="20"/>
  <c r="A3006" i="20"/>
  <c r="A3007" i="20"/>
  <c r="A3008" i="20"/>
  <c r="A3009" i="20"/>
  <c r="A3010" i="20"/>
  <c r="A3011" i="20"/>
  <c r="A3012" i="20"/>
  <c r="A3013" i="20"/>
  <c r="A3014" i="20"/>
  <c r="A3015" i="20"/>
  <c r="A3016" i="20"/>
  <c r="A3017" i="20"/>
  <c r="A3018" i="20"/>
  <c r="A3019" i="20"/>
  <c r="A3020" i="20"/>
  <c r="A3021" i="20"/>
  <c r="A3022" i="20"/>
  <c r="A3023" i="20"/>
  <c r="A3024" i="20"/>
  <c r="A3025" i="20"/>
  <c r="A3026" i="20"/>
  <c r="A3027" i="20"/>
  <c r="A3028" i="20"/>
  <c r="A3029" i="20"/>
  <c r="A3030" i="20"/>
  <c r="A3031" i="20"/>
  <c r="A3032" i="20"/>
  <c r="A3033" i="20"/>
  <c r="A3034" i="20"/>
  <c r="A3035" i="20"/>
  <c r="A3036" i="20"/>
  <c r="A3037" i="20"/>
  <c r="A3038" i="20"/>
  <c r="A3039" i="20"/>
  <c r="A3040" i="20"/>
  <c r="A3041" i="20"/>
  <c r="A3042" i="20"/>
  <c r="A3043" i="20"/>
  <c r="A3044" i="20"/>
  <c r="A3045" i="20"/>
  <c r="A3046" i="20"/>
  <c r="A3047" i="20"/>
  <c r="A3048" i="20"/>
  <c r="A3049" i="20"/>
  <c r="A3050" i="20"/>
  <c r="A3051" i="20"/>
  <c r="A3052" i="20"/>
  <c r="A3053" i="20"/>
  <c r="A3054" i="20"/>
  <c r="A3055" i="20"/>
  <c r="A3056" i="20"/>
  <c r="A3057" i="20"/>
  <c r="A3058" i="20"/>
  <c r="A3059" i="20"/>
  <c r="A3060" i="20"/>
  <c r="A3061" i="20"/>
  <c r="A3062" i="20"/>
  <c r="A3063" i="20"/>
  <c r="A3064" i="20"/>
  <c r="A3065" i="20"/>
  <c r="A3066" i="20"/>
  <c r="A3067" i="20"/>
  <c r="A3068" i="20"/>
  <c r="A3069" i="20"/>
  <c r="A3070" i="20"/>
  <c r="A3071" i="20"/>
  <c r="A3072" i="20"/>
  <c r="A3073" i="20"/>
  <c r="A3074" i="20"/>
  <c r="A3075" i="20"/>
  <c r="A3076" i="20"/>
  <c r="A3077" i="20"/>
  <c r="A3078" i="20"/>
  <c r="A3079" i="20"/>
  <c r="A3080" i="20"/>
  <c r="A3081" i="20"/>
  <c r="A3082" i="20"/>
  <c r="A3083" i="20"/>
  <c r="A3084" i="20"/>
  <c r="A3085" i="20"/>
  <c r="A3086" i="20"/>
  <c r="J2068" i="20"/>
  <c r="J2069" i="20"/>
  <c r="J2070" i="20"/>
  <c r="J2071" i="20"/>
  <c r="J2072" i="20"/>
  <c r="J2073" i="20"/>
  <c r="J2074" i="20"/>
  <c r="J2075" i="20"/>
  <c r="J2076" i="20"/>
  <c r="J2077" i="20"/>
  <c r="J2078" i="20"/>
  <c r="J2079" i="20"/>
  <c r="J2080" i="20"/>
  <c r="J2081" i="20"/>
  <c r="J2082" i="20"/>
  <c r="J2083" i="20"/>
  <c r="J2084" i="20"/>
  <c r="J2085" i="20"/>
  <c r="J2086" i="20"/>
  <c r="J2087" i="20"/>
  <c r="J2088" i="20"/>
  <c r="J2089" i="20"/>
  <c r="J2090" i="20"/>
  <c r="J2091" i="20"/>
  <c r="J2092" i="20"/>
  <c r="J2093" i="20"/>
  <c r="J2094" i="20"/>
  <c r="J2095" i="20"/>
  <c r="J2096" i="20"/>
  <c r="J2097" i="20"/>
  <c r="J2098" i="20"/>
  <c r="J2099" i="20"/>
  <c r="J2100" i="20"/>
  <c r="J2101" i="20"/>
  <c r="J2102" i="20"/>
  <c r="J2103" i="20"/>
  <c r="J2104" i="20"/>
  <c r="J2105" i="20"/>
  <c r="J2106" i="20"/>
  <c r="J2107" i="20"/>
  <c r="J2108" i="20"/>
  <c r="J2109" i="20"/>
  <c r="J2110" i="20"/>
  <c r="J2111" i="20"/>
  <c r="J2112" i="20"/>
  <c r="J2113" i="20"/>
  <c r="J2114" i="20"/>
  <c r="J2115" i="20"/>
  <c r="J2116" i="20"/>
  <c r="J2117" i="20"/>
  <c r="J2118" i="20"/>
  <c r="J2119" i="20"/>
  <c r="J2120" i="20"/>
  <c r="J2121" i="20"/>
  <c r="J2122" i="20"/>
  <c r="J2123" i="20"/>
  <c r="J2124" i="20"/>
  <c r="J2125" i="20"/>
  <c r="J2126" i="20"/>
  <c r="J2127" i="20"/>
  <c r="J2128" i="20"/>
  <c r="J2129" i="20"/>
  <c r="J2130" i="20"/>
  <c r="J2131" i="20"/>
  <c r="J2132" i="20"/>
  <c r="J2133" i="20"/>
  <c r="J2134" i="20"/>
  <c r="J2135" i="20"/>
  <c r="J2136" i="20"/>
  <c r="J2137" i="20"/>
  <c r="J2138" i="20"/>
  <c r="J2139" i="20"/>
  <c r="J2140" i="20"/>
  <c r="J2141" i="20"/>
  <c r="J2142" i="20"/>
  <c r="J2143" i="20"/>
  <c r="J2144" i="20"/>
  <c r="J2145" i="20"/>
  <c r="J2146" i="20"/>
  <c r="J2147" i="20"/>
  <c r="J2148" i="20"/>
  <c r="J2149" i="20"/>
  <c r="J2150" i="20"/>
  <c r="J2151" i="20"/>
  <c r="J2152" i="20"/>
  <c r="J2153" i="20"/>
  <c r="J2154" i="20"/>
  <c r="J2155" i="20"/>
  <c r="J2156" i="20"/>
  <c r="J2157" i="20"/>
  <c r="J2158" i="20"/>
  <c r="J2159" i="20"/>
  <c r="J2160" i="20"/>
  <c r="J2161" i="20"/>
  <c r="J2162" i="20"/>
  <c r="J2163" i="20"/>
  <c r="J2164" i="20"/>
  <c r="J2165" i="20"/>
  <c r="J2166" i="20"/>
  <c r="J2167" i="20"/>
  <c r="J2168" i="20"/>
  <c r="J2169" i="20"/>
  <c r="J2170" i="20"/>
  <c r="J2171" i="20"/>
  <c r="J2172" i="20"/>
  <c r="J2173" i="20"/>
  <c r="J2174" i="20"/>
  <c r="J2175" i="20"/>
  <c r="J2176" i="20"/>
  <c r="J2177" i="20"/>
  <c r="J2178" i="20"/>
  <c r="J2179" i="20"/>
  <c r="J2180" i="20"/>
  <c r="J2181" i="20"/>
  <c r="J2182" i="20"/>
  <c r="J2183" i="20"/>
  <c r="J2184" i="20"/>
  <c r="J2185" i="20"/>
  <c r="J2186" i="20"/>
  <c r="J2187" i="20"/>
  <c r="J2188" i="20"/>
  <c r="J2189" i="20"/>
  <c r="J2190" i="20"/>
  <c r="J2191" i="20"/>
  <c r="J2192" i="20"/>
  <c r="J2193" i="20"/>
  <c r="J2194" i="20"/>
  <c r="J2195" i="20"/>
  <c r="J2196" i="20"/>
  <c r="J2197" i="20"/>
  <c r="J2198" i="20"/>
  <c r="J2199" i="20"/>
  <c r="J2200" i="20"/>
  <c r="J2201" i="20"/>
  <c r="J2202" i="20"/>
  <c r="J2203" i="20"/>
  <c r="J2204" i="20"/>
  <c r="J2205" i="20"/>
  <c r="J2206" i="20"/>
  <c r="J2207" i="20"/>
  <c r="J2208" i="20"/>
  <c r="J2209" i="20"/>
  <c r="J2210" i="20"/>
  <c r="J2211" i="20"/>
  <c r="J2212" i="20"/>
  <c r="J2213" i="20"/>
  <c r="J2214" i="20"/>
  <c r="J2215" i="20"/>
  <c r="J2216" i="20"/>
  <c r="J2217" i="20"/>
  <c r="J2218" i="20"/>
  <c r="J2219" i="20"/>
  <c r="J2220" i="20"/>
  <c r="J2221" i="20"/>
  <c r="J2222" i="20"/>
  <c r="J2223" i="20"/>
  <c r="J2224" i="20"/>
  <c r="J2225" i="20"/>
  <c r="J2226" i="20"/>
  <c r="J2227" i="20"/>
  <c r="J2228" i="20"/>
  <c r="J2229" i="20"/>
  <c r="J2230" i="20"/>
  <c r="J2231" i="20"/>
  <c r="J2232" i="20"/>
  <c r="J2233" i="20"/>
  <c r="J2234" i="20"/>
  <c r="J2235" i="20"/>
  <c r="J2236" i="20"/>
  <c r="J2237" i="20"/>
  <c r="J2238" i="20"/>
  <c r="J2239" i="20"/>
  <c r="J2240" i="20"/>
  <c r="J2241" i="20"/>
  <c r="J2242" i="20"/>
  <c r="J2243" i="20"/>
  <c r="J2244" i="20"/>
  <c r="J2245" i="20"/>
  <c r="J2246" i="20"/>
  <c r="J2247" i="20"/>
  <c r="J2248" i="20"/>
  <c r="J2249" i="20"/>
  <c r="J2250" i="20"/>
  <c r="J2251" i="20"/>
  <c r="J2252" i="20"/>
  <c r="J2253" i="20"/>
  <c r="J2254" i="20"/>
  <c r="J2255" i="20"/>
  <c r="J2256" i="20"/>
  <c r="J2257" i="20"/>
  <c r="J2258" i="20"/>
  <c r="J2259" i="20"/>
  <c r="J2260" i="20"/>
  <c r="J2261" i="20"/>
  <c r="J2262" i="20"/>
  <c r="J2263" i="20"/>
  <c r="J2264" i="20"/>
  <c r="J2265" i="20"/>
  <c r="J2266" i="20"/>
  <c r="J2267" i="20"/>
  <c r="J2268" i="20"/>
  <c r="J2269" i="20"/>
  <c r="J2270" i="20"/>
  <c r="J2271" i="20"/>
  <c r="J2272" i="20"/>
  <c r="J2273" i="20"/>
  <c r="J2274" i="20"/>
  <c r="J2275" i="20"/>
  <c r="J2276" i="20"/>
  <c r="J2277" i="20"/>
  <c r="J2278" i="20"/>
  <c r="J2279" i="20"/>
  <c r="J2280" i="20"/>
  <c r="J2281" i="20"/>
  <c r="J2282" i="20"/>
  <c r="J2283" i="20"/>
  <c r="J2284" i="20"/>
  <c r="J2285" i="20"/>
  <c r="J2286" i="20"/>
  <c r="J2287" i="20"/>
  <c r="J2288" i="20"/>
  <c r="J2289" i="20"/>
  <c r="J2290" i="20"/>
  <c r="J2291" i="20"/>
  <c r="J2292" i="20"/>
  <c r="J2293" i="20"/>
  <c r="J2294" i="20"/>
  <c r="J2295" i="20"/>
  <c r="J2296" i="20"/>
  <c r="J2297" i="20"/>
  <c r="J2298" i="20"/>
  <c r="J2299" i="20"/>
  <c r="J2300" i="20"/>
  <c r="J2301" i="20"/>
  <c r="J2302" i="20"/>
  <c r="J2303" i="20"/>
  <c r="J2304" i="20"/>
  <c r="J2305" i="20"/>
  <c r="J2306" i="20"/>
  <c r="J2307" i="20"/>
  <c r="J2308" i="20"/>
  <c r="J2309" i="20"/>
  <c r="J2310" i="20"/>
  <c r="J2311" i="20"/>
  <c r="J2312" i="20"/>
  <c r="J2313" i="20"/>
  <c r="J2314" i="20"/>
  <c r="J2315" i="20"/>
  <c r="J2316" i="20"/>
  <c r="J2317" i="20"/>
  <c r="J2318" i="20"/>
  <c r="J2319" i="20"/>
  <c r="J2320" i="20"/>
  <c r="J2321" i="20"/>
  <c r="J2322" i="20"/>
  <c r="J2323" i="20"/>
  <c r="J2324" i="20"/>
  <c r="J2325" i="20"/>
  <c r="J2326" i="20"/>
  <c r="J2327" i="20"/>
  <c r="J2328" i="20"/>
  <c r="J2329" i="20"/>
  <c r="J2330" i="20"/>
  <c r="J2331" i="20"/>
  <c r="J2332" i="20"/>
  <c r="J2333" i="20"/>
  <c r="J2334" i="20"/>
  <c r="J2335" i="20"/>
  <c r="J2336" i="20"/>
  <c r="J2337" i="20"/>
  <c r="J2338" i="20"/>
  <c r="J2339" i="20"/>
  <c r="J2340" i="20"/>
  <c r="J2341" i="20"/>
  <c r="J2342" i="20"/>
  <c r="J2343" i="20"/>
  <c r="J2344" i="20"/>
  <c r="J2345" i="20"/>
  <c r="J2346" i="20"/>
  <c r="J2347" i="20"/>
  <c r="J2348" i="20"/>
  <c r="J2349" i="20"/>
  <c r="J2350" i="20"/>
  <c r="J2351" i="20"/>
  <c r="J2352" i="20"/>
  <c r="J2353" i="20"/>
  <c r="J2354" i="20"/>
  <c r="J2355" i="20"/>
  <c r="J2356" i="20"/>
  <c r="J2357" i="20"/>
  <c r="J2358" i="20"/>
  <c r="J2359" i="20"/>
  <c r="J2360" i="20"/>
  <c r="J2361" i="20"/>
  <c r="J2362" i="20"/>
  <c r="J2363" i="20"/>
  <c r="J2364" i="20"/>
  <c r="J2365" i="20"/>
  <c r="J2366" i="20"/>
  <c r="J2367" i="20"/>
  <c r="J2368" i="20"/>
  <c r="J2369" i="20"/>
  <c r="J2370" i="20"/>
  <c r="J2371" i="20"/>
  <c r="J2372" i="20"/>
  <c r="J2373" i="20"/>
  <c r="J2374" i="20"/>
  <c r="J2375" i="20"/>
  <c r="J2376" i="20"/>
  <c r="J2377" i="20"/>
  <c r="J2378" i="20"/>
  <c r="J2379" i="20"/>
  <c r="J2380" i="20"/>
  <c r="J2381" i="20"/>
  <c r="J2382" i="20"/>
  <c r="J2383" i="20"/>
  <c r="J2384" i="20"/>
  <c r="J2385" i="20"/>
  <c r="J2386" i="20"/>
  <c r="J2387" i="20"/>
  <c r="J2388" i="20"/>
  <c r="J2389" i="20"/>
  <c r="J2390" i="20"/>
  <c r="J2391" i="20"/>
  <c r="J2392" i="20"/>
  <c r="J2393" i="20"/>
  <c r="J2394" i="20"/>
  <c r="J2395" i="20"/>
  <c r="J2396" i="20"/>
  <c r="J2397" i="20"/>
  <c r="J2398" i="20"/>
  <c r="J2399" i="20"/>
  <c r="J2400" i="20"/>
  <c r="J2401" i="20"/>
  <c r="J2402" i="20"/>
  <c r="J2403" i="20"/>
  <c r="J2404" i="20"/>
  <c r="J2405" i="20"/>
  <c r="J2406" i="20"/>
  <c r="J2407" i="20"/>
  <c r="J2408" i="20"/>
  <c r="J2409" i="20"/>
  <c r="J2410" i="20"/>
  <c r="J2411" i="20"/>
  <c r="J2412" i="20"/>
  <c r="J2413" i="20"/>
  <c r="J2414" i="20"/>
  <c r="J2415" i="20"/>
  <c r="J2416" i="20"/>
  <c r="J2417" i="20"/>
  <c r="J2418" i="20"/>
  <c r="J2419" i="20"/>
  <c r="J2420" i="20"/>
  <c r="J2421" i="20"/>
  <c r="J2422" i="20"/>
  <c r="J2423" i="20"/>
  <c r="J2424" i="20"/>
  <c r="J2425" i="20"/>
  <c r="J2426" i="20"/>
  <c r="J2427" i="20"/>
  <c r="J2428" i="20"/>
  <c r="J2429" i="20"/>
  <c r="J2430" i="20"/>
  <c r="J2431" i="20"/>
  <c r="J2432" i="20"/>
  <c r="J2433" i="20"/>
  <c r="J2434" i="20"/>
  <c r="J2435" i="20"/>
  <c r="J2436" i="20"/>
  <c r="J2437" i="20"/>
  <c r="J2438" i="20"/>
  <c r="J2439" i="20"/>
  <c r="J2440" i="20"/>
  <c r="J2441" i="20"/>
  <c r="J2442" i="20"/>
  <c r="J2443" i="20"/>
  <c r="J2444" i="20"/>
  <c r="J2445" i="20"/>
  <c r="J2446" i="20"/>
  <c r="J2447" i="20"/>
  <c r="J2448" i="20"/>
  <c r="J2449" i="20"/>
  <c r="J2450" i="20"/>
  <c r="J2451" i="20"/>
  <c r="J2452" i="20"/>
  <c r="J2453" i="20"/>
  <c r="J2454" i="20"/>
  <c r="J2455" i="20"/>
  <c r="J2456" i="20"/>
  <c r="J2457" i="20"/>
  <c r="J2458" i="20"/>
  <c r="J2459" i="20"/>
  <c r="J2460" i="20"/>
  <c r="J2461" i="20"/>
  <c r="J2462" i="20"/>
  <c r="J2463" i="20"/>
  <c r="J2464" i="20"/>
  <c r="J2465" i="20"/>
  <c r="J2466" i="20"/>
  <c r="J2467" i="20"/>
  <c r="J2468" i="20"/>
  <c r="J2469" i="20"/>
  <c r="J2470" i="20"/>
  <c r="J2471" i="20"/>
  <c r="J2472" i="20"/>
  <c r="J2473" i="20"/>
  <c r="J2474" i="20"/>
  <c r="J2475" i="20"/>
  <c r="J2476" i="20"/>
  <c r="J2477" i="20"/>
  <c r="J2478" i="20"/>
  <c r="J2479" i="20"/>
  <c r="J2480" i="20"/>
  <c r="J2481" i="20"/>
  <c r="J2482" i="20"/>
  <c r="J2483" i="20"/>
  <c r="J2484" i="20"/>
  <c r="J2485" i="20"/>
  <c r="J2486" i="20"/>
  <c r="J2487" i="20"/>
  <c r="J2488" i="20"/>
  <c r="J2489" i="20"/>
  <c r="J2490" i="20"/>
  <c r="J2491" i="20"/>
  <c r="J2492" i="20"/>
  <c r="J2493" i="20"/>
  <c r="J2494" i="20"/>
  <c r="J2495" i="20"/>
  <c r="J2496" i="20"/>
  <c r="J2497" i="20"/>
  <c r="J2498" i="20"/>
  <c r="J2499" i="20"/>
  <c r="J2500" i="20"/>
  <c r="J2501" i="20"/>
  <c r="J2502" i="20"/>
  <c r="J2503" i="20"/>
  <c r="J2504" i="20"/>
  <c r="J2505" i="20"/>
  <c r="J2506" i="20"/>
  <c r="J2507" i="20"/>
  <c r="J2508" i="20"/>
  <c r="J2509" i="20"/>
  <c r="J2510" i="20"/>
  <c r="J2511" i="20"/>
  <c r="J2512" i="20"/>
  <c r="J2513" i="20"/>
  <c r="J2514" i="20"/>
  <c r="J2515" i="20"/>
  <c r="J2516" i="20"/>
  <c r="J2517" i="20"/>
  <c r="J2518" i="20"/>
  <c r="J2519" i="20"/>
  <c r="J2520" i="20"/>
  <c r="J2521" i="20"/>
  <c r="J2522" i="20"/>
  <c r="J2523" i="20"/>
  <c r="J2524" i="20"/>
  <c r="J2525" i="20"/>
  <c r="J2526" i="20"/>
  <c r="J2527" i="20"/>
  <c r="J2528" i="20"/>
  <c r="J2529" i="20"/>
  <c r="J2530" i="20"/>
  <c r="J2531" i="20"/>
  <c r="J2532" i="20"/>
  <c r="J2533" i="20"/>
  <c r="J2534" i="20"/>
  <c r="J2535" i="20"/>
  <c r="J2536" i="20"/>
  <c r="J2537" i="20"/>
  <c r="J2538" i="20"/>
  <c r="J2539" i="20"/>
  <c r="J2540" i="20"/>
  <c r="J2541" i="20"/>
  <c r="J2542" i="20"/>
  <c r="J2543" i="20"/>
  <c r="J2544" i="20"/>
  <c r="J2545" i="20"/>
  <c r="J2546" i="20"/>
  <c r="J2547" i="20"/>
  <c r="J2548" i="20"/>
  <c r="J2549" i="20"/>
  <c r="J2550" i="20"/>
  <c r="J2551" i="20"/>
  <c r="J2552" i="20"/>
  <c r="J2553" i="20"/>
  <c r="J2554" i="20"/>
  <c r="J2555" i="20"/>
  <c r="J2556" i="20"/>
  <c r="J2557" i="20"/>
  <c r="J2558" i="20"/>
  <c r="J2559" i="20"/>
  <c r="J2560" i="20"/>
  <c r="J2561" i="20"/>
  <c r="J2562" i="20"/>
  <c r="J2563" i="20"/>
  <c r="J2564" i="20"/>
  <c r="J2565" i="20"/>
  <c r="J2566" i="20"/>
  <c r="J2567" i="20"/>
  <c r="J2568" i="20"/>
  <c r="J2569" i="20"/>
  <c r="J2570" i="20"/>
  <c r="J2571" i="20"/>
  <c r="J2572" i="20"/>
  <c r="J2573" i="20"/>
  <c r="J2574" i="20"/>
  <c r="J2575" i="20"/>
  <c r="J2576" i="20"/>
  <c r="J2577" i="20"/>
  <c r="J2578" i="20"/>
  <c r="J2579" i="20"/>
  <c r="J2580" i="20"/>
  <c r="J2581" i="20"/>
  <c r="J2582" i="20"/>
  <c r="J2583" i="20"/>
  <c r="J2584" i="20"/>
  <c r="J2585" i="20"/>
  <c r="J2586" i="20"/>
  <c r="J2587" i="20"/>
  <c r="J2588" i="20"/>
  <c r="J2589" i="20"/>
  <c r="J2590" i="20"/>
  <c r="J2591" i="20"/>
  <c r="J2592" i="20"/>
  <c r="J2593" i="20"/>
  <c r="J2594" i="20"/>
  <c r="J2595" i="20"/>
  <c r="J2596" i="20"/>
  <c r="J2597" i="20"/>
  <c r="J2598" i="20"/>
  <c r="J2599" i="20"/>
  <c r="J2600" i="20"/>
  <c r="J2601" i="20"/>
  <c r="J2602" i="20"/>
  <c r="J2603" i="20"/>
  <c r="J2604" i="20"/>
  <c r="J2605" i="20"/>
  <c r="J2606" i="20"/>
  <c r="J2607" i="20"/>
  <c r="J2608" i="20"/>
  <c r="J2609" i="20"/>
  <c r="J2610" i="20"/>
  <c r="J2611" i="20"/>
  <c r="J2612" i="20"/>
  <c r="J2613" i="20"/>
  <c r="J2614" i="20"/>
  <c r="J2615" i="20"/>
  <c r="J2616" i="20"/>
  <c r="J2617" i="20"/>
  <c r="J2618" i="20"/>
  <c r="J2619" i="20"/>
  <c r="J2620" i="20"/>
  <c r="J2621" i="20"/>
  <c r="J2622" i="20"/>
  <c r="J2623" i="20"/>
  <c r="J2624" i="20"/>
  <c r="J2625" i="20"/>
  <c r="J2626" i="20"/>
  <c r="J2627" i="20"/>
  <c r="J2628" i="20"/>
  <c r="J2629" i="20"/>
  <c r="J2630" i="20"/>
  <c r="J2631" i="20"/>
  <c r="J2632" i="20"/>
  <c r="J2633" i="20"/>
  <c r="J2634" i="20"/>
  <c r="J2635" i="20"/>
  <c r="J2636" i="20"/>
  <c r="J2637" i="20"/>
  <c r="J2638" i="20"/>
  <c r="J2639" i="20"/>
  <c r="J2640" i="20"/>
  <c r="J2641" i="20"/>
  <c r="J2642" i="20"/>
  <c r="J2643" i="20"/>
  <c r="J2644" i="20"/>
  <c r="J2645" i="20"/>
  <c r="J2646" i="20"/>
  <c r="J2647" i="20"/>
  <c r="J2648" i="20"/>
  <c r="J2649" i="20"/>
  <c r="J2650" i="20"/>
  <c r="J2651" i="20"/>
  <c r="J2652" i="20"/>
  <c r="J2653" i="20"/>
  <c r="J2654" i="20"/>
  <c r="J2655" i="20"/>
  <c r="J2656" i="20"/>
  <c r="J2657" i="20"/>
  <c r="J2658" i="20"/>
  <c r="J2659" i="20"/>
  <c r="J2660" i="20"/>
  <c r="J2661" i="20"/>
  <c r="J2662" i="20"/>
  <c r="J2663" i="20"/>
  <c r="J2664" i="20"/>
  <c r="J2665" i="20"/>
  <c r="J2666" i="20"/>
  <c r="J2667" i="20"/>
  <c r="J2668" i="20"/>
  <c r="J2669" i="20"/>
  <c r="J2670" i="20"/>
  <c r="J2671" i="20"/>
  <c r="J2672" i="20"/>
  <c r="J2673" i="20"/>
  <c r="J2674" i="20"/>
  <c r="J2675" i="20"/>
  <c r="J2676" i="20"/>
  <c r="J2677" i="20"/>
  <c r="J2678" i="20"/>
  <c r="J2679" i="20"/>
  <c r="J2680" i="20"/>
  <c r="J2681" i="20"/>
  <c r="J2682" i="20"/>
  <c r="J2683" i="20"/>
  <c r="J2684" i="20"/>
  <c r="J2685" i="20"/>
  <c r="J2686" i="20"/>
  <c r="J2687" i="20"/>
  <c r="J2688" i="20"/>
  <c r="J2689" i="20"/>
  <c r="J2690" i="20"/>
  <c r="J2691" i="20"/>
  <c r="J2692" i="20"/>
  <c r="J2693" i="20"/>
  <c r="J2694" i="20"/>
  <c r="J2695" i="20"/>
  <c r="J2696" i="20"/>
  <c r="J2697" i="20"/>
  <c r="J2698" i="20"/>
  <c r="J2699" i="20"/>
  <c r="J2700" i="20"/>
  <c r="J2701" i="20"/>
  <c r="J2702" i="20"/>
  <c r="J2703" i="20"/>
  <c r="J2704" i="20"/>
  <c r="J2705" i="20"/>
  <c r="J2706" i="20"/>
  <c r="J2707" i="20"/>
  <c r="J2708" i="20"/>
  <c r="J2709" i="20"/>
  <c r="J2710" i="20"/>
  <c r="J2711" i="20"/>
  <c r="J2712" i="20"/>
  <c r="J2713" i="20"/>
  <c r="J2714" i="20"/>
  <c r="J2715" i="20"/>
  <c r="J2716" i="20"/>
  <c r="J2717" i="20"/>
  <c r="J2718" i="20"/>
  <c r="J2719" i="20"/>
  <c r="J2720" i="20"/>
  <c r="J2721" i="20"/>
  <c r="J2722" i="20"/>
  <c r="J2723" i="20"/>
  <c r="J2724" i="20"/>
  <c r="J2725" i="20"/>
  <c r="J2726" i="20"/>
  <c r="J2727" i="20"/>
  <c r="J2728" i="20"/>
  <c r="J2729" i="20"/>
  <c r="J2730" i="20"/>
  <c r="J2731" i="20"/>
  <c r="J2732" i="20"/>
  <c r="J2733" i="20"/>
  <c r="J2734" i="20"/>
  <c r="J2735" i="20"/>
  <c r="J2736" i="20"/>
  <c r="J2737" i="20"/>
  <c r="J2738" i="20"/>
  <c r="J2739" i="20"/>
  <c r="J2740" i="20"/>
  <c r="J2741" i="20"/>
  <c r="J2742" i="20"/>
  <c r="J2743" i="20"/>
  <c r="J2744" i="20"/>
  <c r="J2745" i="20"/>
  <c r="J2746" i="20"/>
  <c r="J2747" i="20"/>
  <c r="J2748" i="20"/>
  <c r="J2749" i="20"/>
  <c r="J2750" i="20"/>
  <c r="J2751" i="20"/>
  <c r="J2752" i="20"/>
  <c r="J2753" i="20"/>
  <c r="J2754" i="20"/>
  <c r="J2755" i="20"/>
  <c r="J2756" i="20"/>
  <c r="J2757" i="20"/>
  <c r="J2758" i="20"/>
  <c r="J2759" i="20"/>
  <c r="J2760" i="20"/>
  <c r="J2761" i="20"/>
  <c r="J2762" i="20"/>
  <c r="J2763" i="20"/>
  <c r="J2764" i="20"/>
  <c r="J2765" i="20"/>
  <c r="J2766" i="20"/>
  <c r="J2767" i="20"/>
  <c r="J2768" i="20"/>
  <c r="J2769" i="20"/>
  <c r="J2770" i="20"/>
  <c r="J2771" i="20"/>
  <c r="J2772" i="20"/>
  <c r="J2773" i="20"/>
  <c r="J2774" i="20"/>
  <c r="J2775" i="20"/>
  <c r="J2776" i="20"/>
  <c r="J2777" i="20"/>
  <c r="J2778" i="20"/>
  <c r="J2779" i="20"/>
  <c r="J2780" i="20"/>
  <c r="J2781" i="20"/>
  <c r="J2782" i="20"/>
  <c r="J2783" i="20"/>
  <c r="J2784" i="20"/>
  <c r="J2785" i="20"/>
  <c r="J2786" i="20"/>
  <c r="J2787" i="20"/>
  <c r="J2788" i="20"/>
  <c r="J2789" i="20"/>
  <c r="J2790" i="20"/>
  <c r="J2791" i="20"/>
  <c r="J2792" i="20"/>
  <c r="J2793" i="20"/>
  <c r="J2794" i="20"/>
  <c r="J2795" i="20"/>
  <c r="J2796" i="20"/>
  <c r="J2797" i="20"/>
  <c r="J2798" i="20"/>
  <c r="J2799" i="20"/>
  <c r="J2800" i="20"/>
  <c r="J2801" i="20"/>
  <c r="J2802" i="20"/>
  <c r="J2803" i="20"/>
  <c r="J2804" i="20"/>
  <c r="J2805" i="20"/>
  <c r="J2806" i="20"/>
  <c r="J2807" i="20"/>
  <c r="J2808" i="20"/>
  <c r="J2809" i="20"/>
  <c r="J2810" i="20"/>
  <c r="J2811" i="20"/>
  <c r="J2812" i="20"/>
  <c r="J2813" i="20"/>
  <c r="J2814" i="20"/>
  <c r="J2815" i="20"/>
  <c r="J2816" i="20"/>
  <c r="J2817" i="20"/>
  <c r="J2818" i="20"/>
  <c r="J2819" i="20"/>
  <c r="J2820" i="20"/>
  <c r="J2821" i="20"/>
  <c r="J2822" i="20"/>
  <c r="J2823" i="20"/>
  <c r="J2824" i="20"/>
  <c r="J2825" i="20"/>
  <c r="J2826" i="20"/>
  <c r="J2827" i="20"/>
  <c r="J2828" i="20"/>
  <c r="J2829" i="20"/>
  <c r="J2830" i="20"/>
  <c r="J2831" i="20"/>
  <c r="J2832" i="20"/>
  <c r="J2833" i="20"/>
  <c r="J2834" i="20"/>
  <c r="J2835" i="20"/>
  <c r="J2836" i="20"/>
  <c r="J2837" i="20"/>
  <c r="J2838" i="20"/>
  <c r="J2839" i="20"/>
  <c r="J2840" i="20"/>
  <c r="J2841" i="20"/>
  <c r="J2842" i="20"/>
  <c r="J2843" i="20"/>
  <c r="J2844" i="20"/>
  <c r="J2845" i="20"/>
  <c r="J2846" i="20"/>
  <c r="J2847" i="20"/>
  <c r="J2848" i="20"/>
  <c r="J2849" i="20"/>
  <c r="J2850" i="20"/>
  <c r="J2851" i="20"/>
  <c r="J2852" i="20"/>
  <c r="J2853" i="20"/>
  <c r="J2854" i="20"/>
  <c r="J2855" i="20"/>
  <c r="J2856" i="20"/>
  <c r="J2857" i="20"/>
  <c r="J2858" i="20"/>
  <c r="J2859" i="20"/>
  <c r="J2860" i="20"/>
  <c r="J2861" i="20"/>
  <c r="J2862" i="20"/>
  <c r="J2863" i="20"/>
  <c r="J2864" i="20"/>
  <c r="J2865" i="20"/>
  <c r="J2866" i="20"/>
  <c r="J2867" i="20"/>
  <c r="J2868" i="20"/>
  <c r="J2869" i="20"/>
  <c r="J2870" i="20"/>
  <c r="J2871" i="20"/>
  <c r="J2872" i="20"/>
  <c r="J2873" i="20"/>
  <c r="J2874" i="20"/>
  <c r="J2875" i="20"/>
  <c r="J2876" i="20"/>
  <c r="J2877" i="20"/>
  <c r="J2878" i="20"/>
  <c r="J2879" i="20"/>
  <c r="J2880" i="20"/>
  <c r="J2881" i="20"/>
  <c r="J2882" i="20"/>
  <c r="J2883" i="20"/>
  <c r="J2884" i="20"/>
  <c r="J2885" i="20"/>
  <c r="J2886" i="20"/>
  <c r="J2887" i="20"/>
  <c r="J2888" i="20"/>
  <c r="J2889" i="20"/>
  <c r="J2890" i="20"/>
  <c r="J2891" i="20"/>
  <c r="J2892" i="20"/>
  <c r="J2893" i="20"/>
  <c r="J2894" i="20"/>
  <c r="J2895" i="20"/>
  <c r="J2896" i="20"/>
  <c r="J2897" i="20"/>
  <c r="J2898" i="20"/>
  <c r="J2899" i="20"/>
  <c r="J2900" i="20"/>
  <c r="J2901" i="20"/>
  <c r="J2902" i="20"/>
  <c r="J2903" i="20"/>
  <c r="J2904" i="20"/>
  <c r="J2905" i="20"/>
  <c r="J2906" i="20"/>
  <c r="J2907" i="20"/>
  <c r="J2908" i="20"/>
  <c r="J2909" i="20"/>
  <c r="J2910" i="20"/>
  <c r="J2911" i="20"/>
  <c r="J2912" i="20"/>
  <c r="J2913" i="20"/>
  <c r="J2914" i="20"/>
  <c r="J2915" i="20"/>
  <c r="J2916" i="20"/>
  <c r="J2917" i="20"/>
  <c r="J2918" i="20"/>
  <c r="J2919" i="20"/>
  <c r="J2920" i="20"/>
  <c r="J2921" i="20"/>
  <c r="J2922" i="20"/>
  <c r="J2923" i="20"/>
  <c r="J2924" i="20"/>
  <c r="J2925" i="20"/>
  <c r="J2926" i="20"/>
  <c r="J2927" i="20"/>
  <c r="J2928" i="20"/>
  <c r="J2929" i="20"/>
  <c r="J2930" i="20"/>
  <c r="J2931" i="20"/>
  <c r="J2932" i="20"/>
  <c r="J2933" i="20"/>
  <c r="J2934" i="20"/>
  <c r="J2935" i="20"/>
  <c r="J2936" i="20"/>
  <c r="J2937" i="20"/>
  <c r="J2938" i="20"/>
  <c r="J2939" i="20"/>
  <c r="J2940" i="20"/>
  <c r="J2941" i="20"/>
  <c r="J2942" i="20"/>
  <c r="J2943" i="20"/>
  <c r="J2944" i="20"/>
  <c r="J2945" i="20"/>
  <c r="J2946" i="20"/>
  <c r="J2947" i="20"/>
  <c r="J2948" i="20"/>
  <c r="J2949" i="20"/>
  <c r="J2950" i="20"/>
  <c r="J2951" i="20"/>
  <c r="J2952" i="20"/>
  <c r="J2953" i="20"/>
  <c r="J2954" i="20"/>
  <c r="J2955" i="20"/>
  <c r="J2956" i="20"/>
  <c r="J2957" i="20"/>
  <c r="J2958" i="20"/>
  <c r="J2959" i="20"/>
  <c r="J2960" i="20"/>
  <c r="J2961" i="20"/>
  <c r="J2962" i="20"/>
  <c r="J2963" i="20"/>
  <c r="J2964" i="20"/>
  <c r="J2965" i="20"/>
  <c r="J2966" i="20"/>
  <c r="J2967" i="20"/>
  <c r="J2968" i="20"/>
  <c r="J2969" i="20"/>
  <c r="J2970" i="20"/>
  <c r="J2971" i="20"/>
  <c r="J2972" i="20"/>
  <c r="J2973" i="20"/>
  <c r="J2974" i="20"/>
  <c r="J2975" i="20"/>
  <c r="J2976" i="20"/>
  <c r="J2977" i="20"/>
  <c r="J2978" i="20"/>
  <c r="J2979" i="20"/>
  <c r="J2980" i="20"/>
  <c r="J2981" i="20"/>
  <c r="J2982" i="20"/>
  <c r="J2983" i="20"/>
  <c r="J2984" i="20"/>
  <c r="J2985" i="20"/>
  <c r="J2986" i="20"/>
  <c r="J2987" i="20"/>
  <c r="J2988" i="20"/>
  <c r="J2989" i="20"/>
  <c r="J2990" i="20"/>
  <c r="J2991" i="20"/>
  <c r="J2992" i="20"/>
  <c r="J2993" i="20"/>
  <c r="J2994" i="20"/>
  <c r="J2995" i="20"/>
  <c r="J2996" i="20"/>
  <c r="J2997" i="20"/>
  <c r="J2998" i="20"/>
  <c r="J2999" i="20"/>
  <c r="J3000" i="20"/>
  <c r="J3001" i="20"/>
  <c r="J3002" i="20"/>
  <c r="J3003" i="20"/>
  <c r="J3004" i="20"/>
  <c r="J3005" i="20"/>
  <c r="J3006" i="20"/>
  <c r="J3007" i="20"/>
  <c r="J3008" i="20"/>
  <c r="J3009" i="20"/>
  <c r="J3010" i="20"/>
  <c r="J3011" i="20"/>
  <c r="J3012" i="20"/>
  <c r="J3013" i="20"/>
  <c r="J3014" i="20"/>
  <c r="J3015" i="20"/>
  <c r="J3016" i="20"/>
  <c r="J3017" i="20"/>
  <c r="J3018" i="20"/>
  <c r="J3019" i="20"/>
  <c r="J3020" i="20"/>
  <c r="J3021" i="20"/>
  <c r="J3022" i="20"/>
  <c r="J3023" i="20"/>
  <c r="J3024" i="20"/>
  <c r="J3025" i="20"/>
  <c r="J3026" i="20"/>
  <c r="J3027" i="20"/>
  <c r="J3028" i="20"/>
  <c r="J3029" i="20"/>
  <c r="J3030" i="20"/>
  <c r="J3031" i="20"/>
  <c r="J3032" i="20"/>
  <c r="J3033" i="20"/>
  <c r="J3034" i="20"/>
  <c r="J3035" i="20"/>
  <c r="J3036" i="20"/>
  <c r="J3037" i="20"/>
  <c r="J3038" i="20"/>
  <c r="J3039" i="20"/>
  <c r="J3040" i="20"/>
  <c r="J3041" i="20"/>
  <c r="J3042" i="20"/>
  <c r="J3043" i="20"/>
  <c r="J3044" i="20"/>
  <c r="J3045" i="20"/>
  <c r="J3046" i="20"/>
  <c r="J3047" i="20"/>
  <c r="J3048" i="20"/>
  <c r="J3049" i="20"/>
  <c r="J3050" i="20"/>
  <c r="J3051" i="20"/>
  <c r="J3052" i="20"/>
  <c r="J3053" i="20"/>
  <c r="J3054" i="20"/>
  <c r="J3055" i="20"/>
  <c r="J3056" i="20"/>
  <c r="J3057" i="20"/>
  <c r="J3058" i="20"/>
  <c r="J3059" i="20"/>
  <c r="J3060" i="20"/>
  <c r="J3061" i="20"/>
  <c r="J3062" i="20"/>
  <c r="J3063" i="20"/>
  <c r="J3064" i="20"/>
  <c r="J3065" i="20"/>
  <c r="J3066" i="20"/>
  <c r="J3067" i="20"/>
  <c r="J3068" i="20"/>
  <c r="J3069" i="20"/>
  <c r="J3070" i="20"/>
  <c r="J3071" i="20"/>
  <c r="J3072" i="20"/>
  <c r="J3073" i="20"/>
  <c r="J3074" i="20"/>
  <c r="J3075" i="20"/>
  <c r="J3076" i="20"/>
  <c r="J3077" i="20"/>
  <c r="J3078" i="20"/>
  <c r="J3079" i="20"/>
  <c r="J3080" i="20"/>
  <c r="J3081" i="20"/>
  <c r="J3082" i="20"/>
  <c r="J3083" i="20"/>
  <c r="J3084" i="20"/>
  <c r="J3085" i="20"/>
  <c r="J3086" i="20"/>
  <c r="J3087" i="20"/>
  <c r="J2067" i="20"/>
  <c r="J2066" i="20"/>
  <c r="J2065" i="20"/>
  <c r="J1059" i="20"/>
  <c r="J1060" i="20"/>
  <c r="J1061" i="20"/>
  <c r="J1062" i="20"/>
  <c r="J1063" i="20"/>
  <c r="J1064" i="20"/>
  <c r="J1065" i="20"/>
  <c r="J1066" i="20"/>
  <c r="J1067" i="20"/>
  <c r="J1068" i="20"/>
  <c r="J1069" i="20"/>
  <c r="J1070" i="20"/>
  <c r="J1071" i="20"/>
  <c r="J1072" i="20"/>
  <c r="J1073" i="20"/>
  <c r="J1074" i="20"/>
  <c r="J1075" i="20"/>
  <c r="J1076" i="20"/>
  <c r="J1077" i="20"/>
  <c r="J1078" i="20"/>
  <c r="J1079" i="20"/>
  <c r="J1080" i="20"/>
  <c r="J1081" i="20"/>
  <c r="J1082" i="20"/>
  <c r="J1083" i="20"/>
  <c r="J1084" i="20"/>
  <c r="J1085" i="20"/>
  <c r="J1086" i="20"/>
  <c r="J1087" i="20"/>
  <c r="J1088" i="20"/>
  <c r="J1089" i="20"/>
  <c r="J1090" i="20"/>
  <c r="J1091" i="20"/>
  <c r="J1092" i="20"/>
  <c r="J1093" i="20"/>
  <c r="J1094" i="20"/>
  <c r="J1095" i="20"/>
  <c r="J1096" i="20"/>
  <c r="J1097" i="20"/>
  <c r="J1098" i="20"/>
  <c r="J1099" i="20"/>
  <c r="J1100" i="20"/>
  <c r="J1101" i="20"/>
  <c r="J1102" i="20"/>
  <c r="J1103" i="20"/>
  <c r="J1104" i="20"/>
  <c r="J1105" i="20"/>
  <c r="J1106" i="20"/>
  <c r="J1107" i="20"/>
  <c r="J1108" i="20"/>
  <c r="J1109" i="20"/>
  <c r="J1110" i="20"/>
  <c r="J1111" i="20"/>
  <c r="J1112" i="20"/>
  <c r="J1113" i="20"/>
  <c r="J1114" i="20"/>
  <c r="J1115" i="20"/>
  <c r="J1116" i="20"/>
  <c r="J1117" i="20"/>
  <c r="J1118" i="20"/>
  <c r="J1119" i="20"/>
  <c r="J1120" i="20"/>
  <c r="J1121" i="20"/>
  <c r="J1122" i="20"/>
  <c r="J1123" i="20"/>
  <c r="J1124" i="20"/>
  <c r="J1125" i="20"/>
  <c r="J1126" i="20"/>
  <c r="J1127" i="20"/>
  <c r="J1128" i="20"/>
  <c r="J1129" i="20"/>
  <c r="J1130" i="20"/>
  <c r="J1131" i="20"/>
  <c r="J1132" i="20"/>
  <c r="J1133" i="20"/>
  <c r="J1134" i="20"/>
  <c r="J1135" i="20"/>
  <c r="J1136" i="20"/>
  <c r="J1137" i="20"/>
  <c r="J1138" i="20"/>
  <c r="J1139" i="20"/>
  <c r="J1140" i="20"/>
  <c r="J1141" i="20"/>
  <c r="J1142" i="20"/>
  <c r="J1143" i="20"/>
  <c r="J1144" i="20"/>
  <c r="J1145" i="20"/>
  <c r="J1146" i="20"/>
  <c r="J1147" i="20"/>
  <c r="J1148" i="20"/>
  <c r="J1149" i="20"/>
  <c r="J1150" i="20"/>
  <c r="J1151" i="20"/>
  <c r="J1152" i="20"/>
  <c r="J1153" i="20"/>
  <c r="J1154" i="20"/>
  <c r="J1155" i="20"/>
  <c r="J1156" i="20"/>
  <c r="J1157" i="20"/>
  <c r="J1158" i="20"/>
  <c r="J1159" i="20"/>
  <c r="J1160" i="20"/>
  <c r="J1161" i="20"/>
  <c r="J1162" i="20"/>
  <c r="J1163" i="20"/>
  <c r="J1164" i="20"/>
  <c r="J1165" i="20"/>
  <c r="J1166" i="20"/>
  <c r="J1167" i="20"/>
  <c r="J1168" i="20"/>
  <c r="J1169" i="20"/>
  <c r="J1170" i="20"/>
  <c r="J1171" i="20"/>
  <c r="J1172" i="20"/>
  <c r="J1173" i="20"/>
  <c r="J1174" i="20"/>
  <c r="J1175" i="20"/>
  <c r="J1176" i="20"/>
  <c r="J1177" i="20"/>
  <c r="J1178" i="20"/>
  <c r="J1179" i="20"/>
  <c r="J1180" i="20"/>
  <c r="J1181" i="20"/>
  <c r="J1182" i="20"/>
  <c r="J1183" i="20"/>
  <c r="J1184" i="20"/>
  <c r="J1185" i="20"/>
  <c r="J1186" i="20"/>
  <c r="J1187" i="20"/>
  <c r="J1188" i="20"/>
  <c r="J1189" i="20"/>
  <c r="J1190" i="20"/>
  <c r="J1191" i="20"/>
  <c r="J1192" i="20"/>
  <c r="J1193" i="20"/>
  <c r="J1194" i="20"/>
  <c r="J1195" i="20"/>
  <c r="J1196" i="20"/>
  <c r="J1197" i="20"/>
  <c r="J1198" i="20"/>
  <c r="J1199" i="20"/>
  <c r="J1200" i="20"/>
  <c r="J1201" i="20"/>
  <c r="J1202" i="20"/>
  <c r="J1203" i="20"/>
  <c r="J1204" i="20"/>
  <c r="J1205" i="20"/>
  <c r="J1206" i="20"/>
  <c r="J1207" i="20"/>
  <c r="J1208" i="20"/>
  <c r="J1209" i="20"/>
  <c r="J1210" i="20"/>
  <c r="J1211" i="20"/>
  <c r="J1212" i="20"/>
  <c r="J1213" i="20"/>
  <c r="J1214" i="20"/>
  <c r="J1215" i="20"/>
  <c r="J1216" i="20"/>
  <c r="J1217" i="20"/>
  <c r="J1218" i="20"/>
  <c r="J1219" i="20"/>
  <c r="J1220" i="20"/>
  <c r="J1221" i="20"/>
  <c r="J1222" i="20"/>
  <c r="J1223" i="20"/>
  <c r="J1224" i="20"/>
  <c r="J1225" i="20"/>
  <c r="J1226" i="20"/>
  <c r="J1227" i="20"/>
  <c r="J1228" i="20"/>
  <c r="J1229" i="20"/>
  <c r="J1230" i="20"/>
  <c r="J1231" i="20"/>
  <c r="J1232" i="20"/>
  <c r="J1233" i="20"/>
  <c r="J1234" i="20"/>
  <c r="J1235" i="20"/>
  <c r="J1236" i="20"/>
  <c r="J1237" i="20"/>
  <c r="J1238" i="20"/>
  <c r="J1239" i="20"/>
  <c r="J1240" i="20"/>
  <c r="J1241" i="20"/>
  <c r="J1242" i="20"/>
  <c r="J1243" i="20"/>
  <c r="J1244" i="20"/>
  <c r="J1245" i="20"/>
  <c r="J1246" i="20"/>
  <c r="J1247" i="20"/>
  <c r="J1248" i="20"/>
  <c r="J1249" i="20"/>
  <c r="J1250" i="20"/>
  <c r="J1251" i="20"/>
  <c r="J1252" i="20"/>
  <c r="J1253" i="20"/>
  <c r="J1254" i="20"/>
  <c r="J1255" i="20"/>
  <c r="J1256" i="20"/>
  <c r="J1257" i="20"/>
  <c r="J1258" i="20"/>
  <c r="J1259" i="20"/>
  <c r="J1260" i="20"/>
  <c r="J1261" i="20"/>
  <c r="J1262" i="20"/>
  <c r="J1263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633" i="20"/>
  <c r="J1634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J1879" i="20"/>
  <c r="J1880" i="20"/>
  <c r="J1881" i="20"/>
  <c r="J1882" i="20"/>
  <c r="J1883" i="20"/>
  <c r="J1884" i="20"/>
  <c r="J1885" i="20"/>
  <c r="J1886" i="20"/>
  <c r="J1887" i="20"/>
  <c r="J1888" i="20"/>
  <c r="J1889" i="20"/>
  <c r="J1890" i="20"/>
  <c r="J1891" i="20"/>
  <c r="J1892" i="20"/>
  <c r="J1893" i="20"/>
  <c r="J1894" i="20"/>
  <c r="J1895" i="20"/>
  <c r="J1896" i="20"/>
  <c r="J1897" i="20"/>
  <c r="J1898" i="20"/>
  <c r="J1899" i="20"/>
  <c r="J1900" i="20"/>
  <c r="J1901" i="20"/>
  <c r="J1902" i="20"/>
  <c r="J1903" i="20"/>
  <c r="J1904" i="20"/>
  <c r="J1905" i="20"/>
  <c r="J1906" i="20"/>
  <c r="J1907" i="20"/>
  <c r="J1908" i="20"/>
  <c r="J1909" i="20"/>
  <c r="J1910" i="20"/>
  <c r="J1911" i="20"/>
  <c r="J1912" i="20"/>
  <c r="J1913" i="20"/>
  <c r="J1914" i="20"/>
  <c r="J1915" i="20"/>
  <c r="J1916" i="20"/>
  <c r="J1917" i="20"/>
  <c r="J1918" i="20"/>
  <c r="J1919" i="20"/>
  <c r="J1920" i="20"/>
  <c r="J1921" i="20"/>
  <c r="J1922" i="20"/>
  <c r="J1923" i="20"/>
  <c r="J1924" i="20"/>
  <c r="J1925" i="20"/>
  <c r="J1926" i="20"/>
  <c r="J1927" i="20"/>
  <c r="J1928" i="20"/>
  <c r="J1929" i="20"/>
  <c r="J1930" i="20"/>
  <c r="J1931" i="20"/>
  <c r="J1932" i="20"/>
  <c r="J1933" i="20"/>
  <c r="J1934" i="20"/>
  <c r="J1935" i="20"/>
  <c r="J1936" i="20"/>
  <c r="J1937" i="20"/>
  <c r="J1938" i="20"/>
  <c r="J1939" i="20"/>
  <c r="J1940" i="20"/>
  <c r="J1941" i="20"/>
  <c r="J1942" i="20"/>
  <c r="J1943" i="20"/>
  <c r="J1944" i="20"/>
  <c r="J1945" i="20"/>
  <c r="J1946" i="20"/>
  <c r="J1947" i="20"/>
  <c r="J1948" i="20"/>
  <c r="J1949" i="20"/>
  <c r="J1950" i="20"/>
  <c r="J1951" i="20"/>
  <c r="J1952" i="20"/>
  <c r="J1953" i="20"/>
  <c r="J1954" i="20"/>
  <c r="J1955" i="20"/>
  <c r="J1956" i="20"/>
  <c r="J1957" i="20"/>
  <c r="J1958" i="20"/>
  <c r="J1959" i="20"/>
  <c r="J1960" i="20"/>
  <c r="J1961" i="20"/>
  <c r="J1962" i="20"/>
  <c r="J1963" i="20"/>
  <c r="J1964" i="20"/>
  <c r="J1965" i="20"/>
  <c r="J1966" i="20"/>
  <c r="J1967" i="20"/>
  <c r="J1968" i="20"/>
  <c r="J1969" i="20"/>
  <c r="J1970" i="20"/>
  <c r="J1971" i="20"/>
  <c r="J1972" i="20"/>
  <c r="J1973" i="20"/>
  <c r="J1974" i="20"/>
  <c r="J1975" i="20"/>
  <c r="J1976" i="20"/>
  <c r="J1977" i="20"/>
  <c r="J1978" i="20"/>
  <c r="J1979" i="20"/>
  <c r="J1980" i="20"/>
  <c r="J1981" i="20"/>
  <c r="J1982" i="20"/>
  <c r="J1983" i="20"/>
  <c r="J1984" i="20"/>
  <c r="J1985" i="20"/>
  <c r="J1986" i="20"/>
  <c r="J1987" i="20"/>
  <c r="J1988" i="20"/>
  <c r="J1989" i="20"/>
  <c r="J1990" i="20"/>
  <c r="J1991" i="20"/>
  <c r="J1992" i="20"/>
  <c r="J1993" i="20"/>
  <c r="J1994" i="20"/>
  <c r="J1995" i="20"/>
  <c r="J1996" i="20"/>
  <c r="J1997" i="20"/>
  <c r="J1998" i="20"/>
  <c r="J1999" i="20"/>
  <c r="J2000" i="20"/>
  <c r="J2001" i="20"/>
  <c r="J2002" i="20"/>
  <c r="J2003" i="20"/>
  <c r="J2004" i="20"/>
  <c r="J2005" i="20"/>
  <c r="J2006" i="20"/>
  <c r="J2007" i="20"/>
  <c r="J2008" i="20"/>
  <c r="J2009" i="20"/>
  <c r="J2010" i="20"/>
  <c r="J2011" i="20"/>
  <c r="J2012" i="20"/>
  <c r="J2013" i="20"/>
  <c r="J2014" i="20"/>
  <c r="J2015" i="20"/>
  <c r="J2016" i="20"/>
  <c r="J2017" i="20"/>
  <c r="J2018" i="20"/>
  <c r="J2019" i="20"/>
  <c r="J2020" i="20"/>
  <c r="J2021" i="20"/>
  <c r="J2022" i="20"/>
  <c r="J2023" i="20"/>
  <c r="J2024" i="20"/>
  <c r="J2025" i="20"/>
  <c r="J2026" i="20"/>
  <c r="J2027" i="20"/>
  <c r="J2028" i="20"/>
  <c r="J2029" i="20"/>
  <c r="J2030" i="20"/>
  <c r="J2031" i="20"/>
  <c r="J2032" i="20"/>
  <c r="J2033" i="20"/>
  <c r="J2034" i="20"/>
  <c r="J2035" i="20"/>
  <c r="J2036" i="20"/>
  <c r="J2037" i="20"/>
  <c r="J2038" i="20"/>
  <c r="J2039" i="20"/>
  <c r="J2040" i="20"/>
  <c r="J2041" i="20"/>
  <c r="J2042" i="20"/>
  <c r="J2043" i="20"/>
  <c r="J2044" i="20"/>
  <c r="J2045" i="20"/>
  <c r="J2046" i="20"/>
  <c r="J2047" i="20"/>
  <c r="J2048" i="20"/>
  <c r="J2049" i="20"/>
  <c r="J2050" i="20"/>
  <c r="J2051" i="20"/>
  <c r="J2052" i="20"/>
  <c r="J2053" i="20"/>
  <c r="J2054" i="20"/>
  <c r="J2055" i="20"/>
  <c r="J2056" i="20"/>
  <c r="J2057" i="20"/>
  <c r="J2058" i="20"/>
  <c r="J2059" i="20"/>
  <c r="J2060" i="20"/>
  <c r="J2061" i="20"/>
  <c r="J2062" i="20"/>
  <c r="J2063" i="20"/>
  <c r="J1058" i="20"/>
  <c r="J1057" i="20"/>
  <c r="J1056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680" i="20"/>
  <c r="A681" i="20"/>
  <c r="A682" i="20"/>
  <c r="A683" i="20"/>
  <c r="A684" i="20"/>
  <c r="A685" i="20"/>
  <c r="A686" i="20"/>
  <c r="A687" i="20"/>
  <c r="A688" i="20"/>
  <c r="A689" i="20"/>
  <c r="A690" i="20"/>
  <c r="A691" i="20"/>
  <c r="A692" i="20"/>
  <c r="A693" i="20"/>
  <c r="A694" i="20"/>
  <c r="A695" i="20"/>
  <c r="A696" i="20"/>
  <c r="A697" i="20"/>
  <c r="A698" i="20"/>
  <c r="A699" i="20"/>
  <c r="A700" i="20"/>
  <c r="A701" i="20"/>
  <c r="A702" i="20"/>
  <c r="A703" i="20"/>
  <c r="A704" i="20"/>
  <c r="A705" i="20"/>
  <c r="A706" i="20"/>
  <c r="A707" i="20"/>
  <c r="A708" i="20"/>
  <c r="A709" i="20"/>
  <c r="A710" i="20"/>
  <c r="A711" i="20"/>
  <c r="A712" i="20"/>
  <c r="A713" i="20"/>
  <c r="A714" i="20"/>
  <c r="A715" i="20"/>
  <c r="A716" i="20"/>
  <c r="A717" i="20"/>
  <c r="A718" i="20"/>
  <c r="A719" i="20"/>
  <c r="A720" i="20"/>
  <c r="A721" i="20"/>
  <c r="A722" i="20"/>
  <c r="A723" i="20"/>
  <c r="A724" i="20"/>
  <c r="A725" i="20"/>
  <c r="A726" i="20"/>
  <c r="A727" i="20"/>
  <c r="A728" i="20"/>
  <c r="A729" i="20"/>
  <c r="A730" i="20"/>
  <c r="A731" i="20"/>
  <c r="A732" i="20"/>
  <c r="A733" i="20"/>
  <c r="A734" i="20"/>
  <c r="A735" i="20"/>
  <c r="A736" i="20"/>
  <c r="A737" i="20"/>
  <c r="A738" i="20"/>
  <c r="A739" i="20"/>
  <c r="A740" i="20"/>
  <c r="A741" i="20"/>
  <c r="A742" i="20"/>
  <c r="A743" i="20"/>
  <c r="A744" i="20"/>
  <c r="A745" i="20"/>
  <c r="A746" i="20"/>
  <c r="A747" i="20"/>
  <c r="A748" i="20"/>
  <c r="A749" i="20"/>
  <c r="A750" i="20"/>
  <c r="A751" i="20"/>
  <c r="A752" i="20"/>
  <c r="A753" i="20"/>
  <c r="A754" i="20"/>
  <c r="A755" i="20"/>
  <c r="A756" i="20"/>
  <c r="A757" i="20"/>
  <c r="A758" i="20"/>
  <c r="A759" i="20"/>
  <c r="A760" i="20"/>
  <c r="A761" i="20"/>
  <c r="A762" i="20"/>
  <c r="A763" i="20"/>
  <c r="A764" i="20"/>
  <c r="A765" i="20"/>
  <c r="A766" i="20"/>
  <c r="A767" i="20"/>
  <c r="A768" i="20"/>
  <c r="A769" i="20"/>
  <c r="A770" i="20"/>
  <c r="A771" i="20"/>
  <c r="A772" i="20"/>
  <c r="A773" i="20"/>
  <c r="A774" i="20"/>
  <c r="A775" i="20"/>
  <c r="A776" i="20"/>
  <c r="A777" i="20"/>
  <c r="A778" i="20"/>
  <c r="A779" i="20"/>
  <c r="A780" i="20"/>
  <c r="A781" i="20"/>
  <c r="A782" i="20"/>
  <c r="A783" i="20"/>
  <c r="A784" i="20"/>
  <c r="A785" i="20"/>
  <c r="A786" i="20"/>
  <c r="A787" i="20"/>
  <c r="A788" i="20"/>
  <c r="A789" i="20"/>
  <c r="A790" i="20"/>
  <c r="A791" i="20"/>
  <c r="A792" i="20"/>
  <c r="A793" i="20"/>
  <c r="A794" i="20"/>
  <c r="A795" i="20"/>
  <c r="A796" i="20"/>
  <c r="A797" i="20"/>
  <c r="A798" i="20"/>
  <c r="A799" i="20"/>
  <c r="A800" i="20"/>
  <c r="A801" i="20"/>
  <c r="A802" i="20"/>
  <c r="A803" i="20"/>
  <c r="A804" i="20"/>
  <c r="A805" i="20"/>
  <c r="A806" i="20"/>
  <c r="A807" i="20"/>
  <c r="A808" i="20"/>
  <c r="A809" i="20"/>
  <c r="A810" i="20"/>
  <c r="A811" i="20"/>
  <c r="A812" i="20"/>
  <c r="A813" i="20"/>
  <c r="A814" i="20"/>
  <c r="A815" i="20"/>
  <c r="A816" i="20"/>
  <c r="A817" i="20"/>
  <c r="A818" i="20"/>
  <c r="A819" i="20"/>
  <c r="A820" i="20"/>
  <c r="A821" i="20"/>
  <c r="A822" i="20"/>
  <c r="A823" i="20"/>
  <c r="A824" i="20"/>
  <c r="A825" i="20"/>
  <c r="A826" i="20"/>
  <c r="A827" i="20"/>
  <c r="A828" i="20"/>
  <c r="A829" i="20"/>
  <c r="A830" i="20"/>
  <c r="A831" i="20"/>
  <c r="A832" i="20"/>
  <c r="A833" i="20"/>
  <c r="A834" i="20"/>
  <c r="A835" i="20"/>
  <c r="A836" i="20"/>
  <c r="A837" i="20"/>
  <c r="A838" i="20"/>
  <c r="A839" i="20"/>
  <c r="A840" i="20"/>
  <c r="A841" i="20"/>
  <c r="A842" i="20"/>
  <c r="A843" i="20"/>
  <c r="A844" i="20"/>
  <c r="A845" i="20"/>
  <c r="A846" i="20"/>
  <c r="A847" i="20"/>
  <c r="A848" i="20"/>
  <c r="A849" i="20"/>
  <c r="A850" i="20"/>
  <c r="A851" i="20"/>
  <c r="A852" i="20"/>
  <c r="A853" i="20"/>
  <c r="A854" i="20"/>
  <c r="A855" i="20"/>
  <c r="A856" i="20"/>
  <c r="A857" i="20"/>
  <c r="A858" i="20"/>
  <c r="A859" i="20"/>
  <c r="A860" i="20"/>
  <c r="A861" i="20"/>
  <c r="A862" i="20"/>
  <c r="A863" i="20"/>
  <c r="A864" i="20"/>
  <c r="A865" i="20"/>
  <c r="A866" i="20"/>
  <c r="A867" i="20"/>
  <c r="A868" i="20"/>
  <c r="A869" i="20"/>
  <c r="A870" i="20"/>
  <c r="A871" i="20"/>
  <c r="A872" i="20"/>
  <c r="A873" i="20"/>
  <c r="A874" i="20"/>
  <c r="A875" i="20"/>
  <c r="A876" i="20"/>
  <c r="A877" i="20"/>
  <c r="A878" i="20"/>
  <c r="A879" i="20"/>
  <c r="A880" i="20"/>
  <c r="A881" i="20"/>
  <c r="A882" i="20"/>
  <c r="A883" i="20"/>
  <c r="A884" i="20"/>
  <c r="A885" i="20"/>
  <c r="A886" i="20"/>
  <c r="A887" i="20"/>
  <c r="A888" i="20"/>
  <c r="A889" i="20"/>
  <c r="A890" i="20"/>
  <c r="A891" i="20"/>
  <c r="A892" i="20"/>
  <c r="A893" i="20"/>
  <c r="A894" i="20"/>
  <c r="A895" i="20"/>
  <c r="A896" i="20"/>
  <c r="A897" i="20"/>
  <c r="A898" i="20"/>
  <c r="A899" i="20"/>
  <c r="A900" i="20"/>
  <c r="A901" i="20"/>
  <c r="A902" i="20"/>
  <c r="A903" i="20"/>
  <c r="A904" i="20"/>
  <c r="A905" i="20"/>
  <c r="A906" i="20"/>
  <c r="A907" i="20"/>
  <c r="A908" i="20"/>
  <c r="A909" i="20"/>
  <c r="A910" i="20"/>
  <c r="A911" i="20"/>
  <c r="A912" i="20"/>
  <c r="A913" i="20"/>
  <c r="A914" i="20"/>
  <c r="A915" i="20"/>
  <c r="A916" i="20"/>
  <c r="A917" i="20"/>
  <c r="A918" i="20"/>
  <c r="A919" i="20"/>
  <c r="A920" i="20"/>
  <c r="A921" i="20"/>
  <c r="A922" i="20"/>
  <c r="A923" i="20"/>
  <c r="A924" i="20"/>
  <c r="A925" i="20"/>
  <c r="A926" i="20"/>
  <c r="A927" i="20"/>
  <c r="A928" i="20"/>
  <c r="A929" i="20"/>
  <c r="A930" i="20"/>
  <c r="A931" i="20"/>
  <c r="A932" i="20"/>
  <c r="A933" i="20"/>
  <c r="A934" i="20"/>
  <c r="A935" i="20"/>
  <c r="A936" i="20"/>
  <c r="A937" i="20"/>
  <c r="A938" i="20"/>
  <c r="A939" i="20"/>
  <c r="A940" i="20"/>
  <c r="A941" i="20"/>
  <c r="A942" i="20"/>
  <c r="A943" i="20"/>
  <c r="A944" i="20"/>
  <c r="A945" i="20"/>
  <c r="A946" i="20"/>
  <c r="A947" i="20"/>
  <c r="A948" i="20"/>
  <c r="A949" i="20"/>
  <c r="A950" i="20"/>
  <c r="A951" i="20"/>
  <c r="A952" i="20"/>
  <c r="A953" i="20"/>
  <c r="A954" i="20"/>
  <c r="A955" i="20"/>
  <c r="A956" i="20"/>
  <c r="A957" i="20"/>
  <c r="A958" i="20"/>
  <c r="A959" i="20"/>
  <c r="A960" i="20"/>
  <c r="A961" i="20"/>
  <c r="A962" i="20"/>
  <c r="A963" i="20"/>
  <c r="A964" i="20"/>
  <c r="A965" i="20"/>
  <c r="A966" i="20"/>
  <c r="A967" i="20"/>
  <c r="A968" i="20"/>
  <c r="A969" i="20"/>
  <c r="A970" i="20"/>
  <c r="A971" i="20"/>
  <c r="A972" i="20"/>
  <c r="A973" i="20"/>
  <c r="A974" i="20"/>
  <c r="A975" i="20"/>
  <c r="A976" i="20"/>
  <c r="A977" i="20"/>
  <c r="A978" i="20"/>
  <c r="A979" i="20"/>
  <c r="A980" i="20"/>
  <c r="A981" i="20"/>
  <c r="A982" i="20"/>
  <c r="A983" i="20"/>
  <c r="A984" i="20"/>
  <c r="A985" i="20"/>
  <c r="A986" i="20"/>
  <c r="A987" i="20"/>
  <c r="A988" i="20"/>
  <c r="A989" i="20"/>
  <c r="A990" i="20"/>
  <c r="A991" i="20"/>
  <c r="A992" i="20"/>
  <c r="A993" i="20"/>
  <c r="A994" i="20"/>
  <c r="A995" i="20"/>
  <c r="A996" i="20"/>
  <c r="A997" i="20"/>
  <c r="A998" i="20"/>
  <c r="A999" i="20"/>
  <c r="A1000" i="20"/>
  <c r="A1001" i="20"/>
  <c r="A1002" i="20"/>
  <c r="A1003" i="20"/>
  <c r="A1004" i="20"/>
  <c r="A1005" i="20"/>
  <c r="A1006" i="20"/>
  <c r="A1007" i="20"/>
  <c r="A1008" i="20"/>
  <c r="A1009" i="20"/>
  <c r="A1010" i="20"/>
  <c r="A1011" i="20"/>
  <c r="A1012" i="20"/>
  <c r="A1013" i="20"/>
  <c r="A1014" i="20"/>
  <c r="A1015" i="20"/>
  <c r="A1016" i="20"/>
  <c r="A1017" i="20"/>
  <c r="A1018" i="20"/>
  <c r="A1019" i="20"/>
  <c r="A1020" i="20"/>
  <c r="A1021" i="20"/>
  <c r="A1022" i="20"/>
  <c r="A1023" i="20"/>
  <c r="A1024" i="20"/>
  <c r="A1025" i="20"/>
  <c r="A1026" i="20"/>
  <c r="A1027" i="20"/>
  <c r="A1028" i="20"/>
  <c r="A1029" i="20"/>
  <c r="A1030" i="20"/>
  <c r="A1031" i="20"/>
  <c r="A1032" i="20"/>
  <c r="A1033" i="20"/>
  <c r="A1034" i="20"/>
  <c r="A1035" i="20"/>
  <c r="A1036" i="20"/>
  <c r="A1037" i="20"/>
  <c r="A1038" i="20"/>
  <c r="A1039" i="20"/>
  <c r="A1040" i="20"/>
  <c r="A1041" i="20"/>
  <c r="A1042" i="20"/>
  <c r="A1043" i="20"/>
  <c r="A1044" i="20"/>
  <c r="A1045" i="20"/>
  <c r="A1046" i="20"/>
  <c r="A1047" i="20"/>
  <c r="A1048" i="20"/>
  <c r="A1049" i="20"/>
  <c r="A1050" i="20"/>
  <c r="A1051" i="20"/>
  <c r="A1052" i="20"/>
  <c r="A1053" i="20"/>
  <c r="A1054" i="20"/>
  <c r="A1056" i="20" s="1"/>
  <c r="A1055" i="20"/>
  <c r="A1057" i="20"/>
  <c r="A1058" i="20"/>
  <c r="A1059" i="20"/>
  <c r="A1060" i="20"/>
  <c r="A1061" i="20"/>
  <c r="A1062" i="20"/>
  <c r="A1063" i="20"/>
  <c r="A1064" i="20"/>
  <c r="A1065" i="20"/>
  <c r="A1066" i="20"/>
  <c r="A1067" i="20"/>
  <c r="A1068" i="20"/>
  <c r="A1069" i="20"/>
  <c r="A1070" i="20"/>
  <c r="A1071" i="20"/>
  <c r="A1072" i="20"/>
  <c r="A1073" i="20"/>
  <c r="A1074" i="20"/>
  <c r="A1075" i="20"/>
  <c r="A1076" i="20"/>
  <c r="A1077" i="20"/>
  <c r="A1078" i="20"/>
  <c r="A1079" i="20"/>
  <c r="A1080" i="20"/>
  <c r="A1081" i="20"/>
  <c r="A1082" i="20"/>
  <c r="A1083" i="20"/>
  <c r="A1084" i="20"/>
  <c r="A1085" i="20"/>
  <c r="A1086" i="20"/>
  <c r="A1087" i="20"/>
  <c r="A1088" i="20"/>
  <c r="A1089" i="20"/>
  <c r="A1090" i="20"/>
  <c r="A1091" i="20"/>
  <c r="A1092" i="20"/>
  <c r="A1093" i="20"/>
  <c r="A1094" i="20"/>
  <c r="A1095" i="20"/>
  <c r="A1096" i="20"/>
  <c r="A1097" i="20"/>
  <c r="A1098" i="20"/>
  <c r="A1099" i="20"/>
  <c r="A1100" i="20"/>
  <c r="A1101" i="20"/>
  <c r="A1102" i="20"/>
  <c r="A1103" i="20"/>
  <c r="A1104" i="20"/>
  <c r="A1105" i="20"/>
  <c r="A1106" i="20"/>
  <c r="A1107" i="20"/>
  <c r="A1108" i="20"/>
  <c r="A1109" i="20"/>
  <c r="A1110" i="20"/>
  <c r="A1111" i="20"/>
  <c r="A1112" i="20"/>
  <c r="A1113" i="20"/>
  <c r="A1114" i="20"/>
  <c r="A1115" i="20"/>
  <c r="A1116" i="20"/>
  <c r="A1117" i="20"/>
  <c r="A1118" i="20"/>
  <c r="A1119" i="20"/>
  <c r="A1120" i="20"/>
  <c r="A1121" i="20"/>
  <c r="A1122" i="20"/>
  <c r="A1123" i="20"/>
  <c r="A1124" i="20"/>
  <c r="A1125" i="20"/>
  <c r="A1126" i="20"/>
  <c r="A1127" i="20"/>
  <c r="A1128" i="20"/>
  <c r="A1129" i="20"/>
  <c r="A1130" i="20"/>
  <c r="A1131" i="20"/>
  <c r="A1132" i="20"/>
  <c r="A1133" i="20"/>
  <c r="A1134" i="20"/>
  <c r="A1135" i="20"/>
  <c r="A1136" i="20"/>
  <c r="A1137" i="20"/>
  <c r="A1138" i="20"/>
  <c r="A1139" i="20"/>
  <c r="A1140" i="20"/>
  <c r="A1141" i="20"/>
  <c r="A1142" i="20"/>
  <c r="A1143" i="20"/>
  <c r="A1144" i="20"/>
  <c r="A1145" i="20"/>
  <c r="A1146" i="20"/>
  <c r="A1147" i="20"/>
  <c r="A1148" i="20"/>
  <c r="A1149" i="20"/>
  <c r="A1150" i="20"/>
  <c r="A1151" i="20"/>
  <c r="A1152" i="20"/>
  <c r="A1153" i="20"/>
  <c r="A1154" i="20"/>
  <c r="A1155" i="20"/>
  <c r="A1156" i="20"/>
  <c r="A1157" i="20"/>
  <c r="A1158" i="20"/>
  <c r="A1159" i="20"/>
  <c r="A1160" i="20"/>
  <c r="A1161" i="20"/>
  <c r="A1162" i="20"/>
  <c r="A1163" i="20"/>
  <c r="A1164" i="20"/>
  <c r="A1165" i="20"/>
  <c r="A1166" i="20"/>
  <c r="A1167" i="20"/>
  <c r="A1168" i="20"/>
  <c r="A1169" i="20"/>
  <c r="A1170" i="20"/>
  <c r="A1171" i="20"/>
  <c r="A1172" i="20"/>
  <c r="A1173" i="20"/>
  <c r="A1174" i="20"/>
  <c r="A1175" i="20"/>
  <c r="A1176" i="20"/>
  <c r="A1177" i="20"/>
  <c r="A1178" i="20"/>
  <c r="A1179" i="20"/>
  <c r="A1180" i="20"/>
  <c r="A1181" i="20"/>
  <c r="A1182" i="20"/>
  <c r="A1183" i="20"/>
  <c r="A1184" i="20"/>
  <c r="A1185" i="20"/>
  <c r="A1186" i="20"/>
  <c r="A1187" i="20"/>
  <c r="A1188" i="20"/>
  <c r="A1189" i="20"/>
  <c r="A1190" i="20"/>
  <c r="A1191" i="20"/>
  <c r="A1192" i="20"/>
  <c r="A1193" i="20"/>
  <c r="A1194" i="20"/>
  <c r="A1195" i="20"/>
  <c r="A1196" i="20"/>
  <c r="A1197" i="20"/>
  <c r="A1198" i="20"/>
  <c r="A1199" i="20"/>
  <c r="A1200" i="20"/>
  <c r="A1201" i="20"/>
  <c r="A1202" i="20"/>
  <c r="A1203" i="20"/>
  <c r="A1204" i="20"/>
  <c r="A1205" i="20"/>
  <c r="A1206" i="20"/>
  <c r="A1207" i="20"/>
  <c r="A1208" i="20"/>
  <c r="A1209" i="20"/>
  <c r="A1210" i="20"/>
  <c r="A1211" i="20"/>
  <c r="A1212" i="20"/>
  <c r="A1213" i="20"/>
  <c r="A1214" i="20"/>
  <c r="A1215" i="20"/>
  <c r="A1216" i="20"/>
  <c r="A1217" i="20"/>
  <c r="A1218" i="20"/>
  <c r="A1219" i="20"/>
  <c r="A1220" i="20"/>
  <c r="A1221" i="20"/>
  <c r="A1222" i="20"/>
  <c r="A1223" i="20"/>
  <c r="A1224" i="20"/>
  <c r="A1225" i="20"/>
  <c r="A1226" i="20"/>
  <c r="A1227" i="20"/>
  <c r="A1228" i="20"/>
  <c r="A1229" i="20"/>
  <c r="A1230" i="20"/>
  <c r="A1231" i="20"/>
  <c r="A1232" i="20"/>
  <c r="A1233" i="20"/>
  <c r="A1234" i="20"/>
  <c r="A1235" i="20"/>
  <c r="A1236" i="20"/>
  <c r="A1237" i="20"/>
  <c r="A1238" i="20"/>
  <c r="A1239" i="20"/>
  <c r="A1240" i="20"/>
  <c r="A1241" i="20"/>
  <c r="A1242" i="20"/>
  <c r="A1243" i="20"/>
  <c r="A1244" i="20"/>
  <c r="A1245" i="20"/>
  <c r="A1246" i="20"/>
  <c r="A1247" i="20"/>
  <c r="A1248" i="20"/>
  <c r="A1249" i="20"/>
  <c r="A1250" i="20"/>
  <c r="A1251" i="20"/>
  <c r="A1252" i="20"/>
  <c r="A1253" i="20"/>
  <c r="A1254" i="20"/>
  <c r="A1255" i="20"/>
  <c r="A1256" i="20"/>
  <c r="A1257" i="20"/>
  <c r="A1258" i="20"/>
  <c r="A1259" i="20"/>
  <c r="A1260" i="20"/>
  <c r="A1261" i="20"/>
  <c r="A1262" i="20"/>
  <c r="A1263" i="20"/>
  <c r="A1264" i="20"/>
  <c r="A1265" i="20"/>
  <c r="A1266" i="20"/>
  <c r="A1267" i="20"/>
  <c r="A1268" i="20"/>
  <c r="A1269" i="20"/>
  <c r="A1270" i="20"/>
  <c r="A1271" i="20"/>
  <c r="A1272" i="20"/>
  <c r="A1273" i="20"/>
  <c r="A1274" i="20"/>
  <c r="A1275" i="20"/>
  <c r="A1276" i="20"/>
  <c r="A1277" i="20"/>
  <c r="A1278" i="20"/>
  <c r="A1279" i="20"/>
  <c r="A1280" i="20"/>
  <c r="A1281" i="20"/>
  <c r="A1282" i="20"/>
  <c r="A1283" i="20"/>
  <c r="A1284" i="20"/>
  <c r="A1285" i="20"/>
  <c r="A1286" i="20"/>
  <c r="A1287" i="20"/>
  <c r="A1288" i="20"/>
  <c r="A1289" i="20"/>
  <c r="A1290" i="20"/>
  <c r="A1291" i="20"/>
  <c r="A1292" i="20"/>
  <c r="A1293" i="20"/>
  <c r="A1294" i="20"/>
  <c r="A1295" i="20"/>
  <c r="A1296" i="20"/>
  <c r="A1297" i="20"/>
  <c r="A1298" i="20"/>
  <c r="A1299" i="20"/>
  <c r="A1300" i="20"/>
  <c r="A1301" i="20"/>
  <c r="A1302" i="20"/>
  <c r="A1303" i="20"/>
  <c r="A1304" i="20"/>
  <c r="A1305" i="20"/>
  <c r="A1306" i="20"/>
  <c r="A1307" i="20"/>
  <c r="A1308" i="20"/>
  <c r="A1309" i="20"/>
  <c r="A1310" i="20"/>
  <c r="A1311" i="20"/>
  <c r="A1312" i="20"/>
  <c r="A1313" i="20"/>
  <c r="A1314" i="20"/>
  <c r="A1315" i="20"/>
  <c r="A1316" i="20"/>
  <c r="A1317" i="20"/>
  <c r="A1318" i="20"/>
  <c r="A1319" i="20"/>
  <c r="A1320" i="20"/>
  <c r="A1321" i="20"/>
  <c r="A1322" i="20"/>
  <c r="A1323" i="20"/>
  <c r="A1324" i="20"/>
  <c r="A1325" i="20"/>
  <c r="A1326" i="20"/>
  <c r="A1327" i="20"/>
  <c r="A1328" i="20"/>
  <c r="A1329" i="20"/>
  <c r="A1330" i="20"/>
  <c r="A1331" i="20"/>
  <c r="A1332" i="20"/>
  <c r="A1333" i="20"/>
  <c r="A1334" i="20"/>
  <c r="A1335" i="20"/>
  <c r="A1336" i="20"/>
  <c r="A1337" i="20"/>
  <c r="A1338" i="20"/>
  <c r="A1339" i="20"/>
  <c r="A1340" i="20"/>
  <c r="A1341" i="20"/>
  <c r="A1342" i="20"/>
  <c r="A1343" i="20"/>
  <c r="A1344" i="20"/>
  <c r="A1345" i="20"/>
  <c r="A1346" i="20"/>
  <c r="A1347" i="20"/>
  <c r="A1348" i="20"/>
  <c r="A1349" i="20"/>
  <c r="A1350" i="20"/>
  <c r="A1351" i="20"/>
  <c r="A1352" i="20"/>
  <c r="A1353" i="20"/>
  <c r="A1354" i="20"/>
  <c r="A1355" i="20"/>
  <c r="A1356" i="20"/>
  <c r="A1357" i="20"/>
  <c r="A1358" i="20"/>
  <c r="A1359" i="20"/>
  <c r="A1360" i="20"/>
  <c r="A1361" i="20"/>
  <c r="A1362" i="20"/>
  <c r="A1363" i="20"/>
  <c r="A1364" i="20"/>
  <c r="A1365" i="20"/>
  <c r="A1366" i="20"/>
  <c r="A1367" i="20"/>
  <c r="A1368" i="20"/>
  <c r="A1369" i="20"/>
  <c r="A1370" i="20"/>
  <c r="A1371" i="20"/>
  <c r="A1372" i="20"/>
  <c r="A1373" i="20"/>
  <c r="A1374" i="20"/>
  <c r="A1375" i="20"/>
  <c r="A1376" i="20"/>
  <c r="A1377" i="20"/>
  <c r="A1378" i="20"/>
  <c r="A1379" i="20"/>
  <c r="A1380" i="20"/>
  <c r="A1381" i="20"/>
  <c r="A1382" i="20"/>
  <c r="A1383" i="20"/>
  <c r="A1384" i="20"/>
  <c r="A1385" i="20"/>
  <c r="A1386" i="20"/>
  <c r="A1387" i="20"/>
  <c r="A1388" i="20"/>
  <c r="A1389" i="20"/>
  <c r="A1390" i="20"/>
  <c r="A1391" i="20"/>
  <c r="A1392" i="20"/>
  <c r="A1393" i="20"/>
  <c r="A1394" i="20"/>
  <c r="A1395" i="20"/>
  <c r="A1396" i="20"/>
  <c r="A1397" i="20"/>
  <c r="A1398" i="20"/>
  <c r="A1399" i="20"/>
  <c r="A1400" i="20"/>
  <c r="A1401" i="20"/>
  <c r="A1402" i="20"/>
  <c r="A1403" i="20"/>
  <c r="A1404" i="20"/>
  <c r="A1405" i="20"/>
  <c r="A1406" i="20"/>
  <c r="A1407" i="20"/>
  <c r="A1408" i="20"/>
  <c r="A1409" i="20"/>
  <c r="A1410" i="20"/>
  <c r="A1411" i="20"/>
  <c r="A1412" i="20"/>
  <c r="A1413" i="20"/>
  <c r="A1414" i="20"/>
  <c r="A1415" i="20"/>
  <c r="A1416" i="20"/>
  <c r="A1417" i="20"/>
  <c r="A1418" i="20"/>
  <c r="A1419" i="20"/>
  <c r="A1420" i="20"/>
  <c r="A1421" i="20"/>
  <c r="A1422" i="20"/>
  <c r="A1423" i="20"/>
  <c r="A1424" i="20"/>
  <c r="A1425" i="20"/>
  <c r="A1426" i="20"/>
  <c r="A20" i="19"/>
  <c r="A21" i="19"/>
  <c r="A22" i="19"/>
  <c r="A23" i="19"/>
  <c r="A24" i="19"/>
  <c r="A19" i="19"/>
  <c r="A18" i="19"/>
  <c r="A10" i="20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6" i="26"/>
  <c r="A267" i="26"/>
  <c r="A268" i="26"/>
  <c r="A269" i="26"/>
  <c r="A270" i="26"/>
  <c r="A271" i="26"/>
  <c r="A272" i="26"/>
  <c r="A273" i="26"/>
  <c r="A274" i="26"/>
  <c r="A275" i="26"/>
  <c r="A10" i="26"/>
  <c r="A9" i="26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9" i="25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10" i="24"/>
  <c r="A9" i="24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10" i="22"/>
  <c r="A9" i="22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872" i="20"/>
  <c r="J873" i="20"/>
  <c r="J874" i="20"/>
  <c r="J875" i="20"/>
  <c r="J876" i="20"/>
  <c r="J877" i="20"/>
  <c r="J878" i="20"/>
  <c r="J879" i="20"/>
  <c r="J880" i="20"/>
  <c r="J881" i="20"/>
  <c r="J882" i="20"/>
  <c r="J883" i="20"/>
  <c r="J884" i="20"/>
  <c r="J885" i="20"/>
  <c r="J886" i="20"/>
  <c r="J887" i="20"/>
  <c r="J888" i="20"/>
  <c r="J889" i="20"/>
  <c r="J890" i="20"/>
  <c r="J891" i="20"/>
  <c r="J892" i="20"/>
  <c r="J893" i="20"/>
  <c r="J894" i="20"/>
  <c r="J895" i="20"/>
  <c r="J896" i="20"/>
  <c r="J897" i="20"/>
  <c r="J898" i="20"/>
  <c r="J899" i="20"/>
  <c r="J900" i="20"/>
  <c r="J901" i="20"/>
  <c r="J902" i="20"/>
  <c r="J903" i="20"/>
  <c r="J904" i="20"/>
  <c r="J905" i="20"/>
  <c r="J906" i="20"/>
  <c r="J907" i="20"/>
  <c r="J908" i="20"/>
  <c r="J909" i="20"/>
  <c r="J910" i="20"/>
  <c r="J911" i="20"/>
  <c r="J912" i="20"/>
  <c r="J913" i="20"/>
  <c r="J914" i="20"/>
  <c r="J915" i="20"/>
  <c r="J916" i="20"/>
  <c r="J917" i="20"/>
  <c r="J918" i="20"/>
  <c r="J919" i="20"/>
  <c r="J920" i="20"/>
  <c r="J921" i="20"/>
  <c r="J922" i="20"/>
  <c r="J923" i="20"/>
  <c r="J924" i="20"/>
  <c r="J925" i="20"/>
  <c r="J926" i="20"/>
  <c r="J927" i="20"/>
  <c r="J928" i="20"/>
  <c r="J929" i="20"/>
  <c r="J930" i="20"/>
  <c r="J931" i="20"/>
  <c r="J932" i="20"/>
  <c r="J933" i="20"/>
  <c r="J934" i="20"/>
  <c r="J935" i="20"/>
  <c r="J936" i="20"/>
  <c r="J937" i="20"/>
  <c r="J938" i="20"/>
  <c r="J939" i="20"/>
  <c r="J940" i="20"/>
  <c r="J941" i="20"/>
  <c r="J942" i="20"/>
  <c r="J943" i="20"/>
  <c r="J944" i="20"/>
  <c r="J945" i="20"/>
  <c r="J946" i="20"/>
  <c r="J947" i="20"/>
  <c r="J948" i="20"/>
  <c r="J949" i="20"/>
  <c r="J950" i="20"/>
  <c r="J951" i="20"/>
  <c r="J952" i="20"/>
  <c r="J953" i="20"/>
  <c r="J954" i="20"/>
  <c r="J955" i="20"/>
  <c r="J956" i="20"/>
  <c r="J957" i="20"/>
  <c r="J958" i="20"/>
  <c r="J959" i="20"/>
  <c r="J960" i="20"/>
  <c r="J961" i="20"/>
  <c r="J962" i="20"/>
  <c r="J963" i="20"/>
  <c r="J964" i="20"/>
  <c r="J965" i="20"/>
  <c r="J966" i="20"/>
  <c r="J967" i="20"/>
  <c r="J968" i="20"/>
  <c r="J969" i="20"/>
  <c r="J970" i="20"/>
  <c r="J971" i="20"/>
  <c r="J972" i="20"/>
  <c r="J973" i="20"/>
  <c r="J974" i="20"/>
  <c r="J975" i="20"/>
  <c r="J976" i="20"/>
  <c r="J977" i="20"/>
  <c r="J978" i="20"/>
  <c r="J979" i="20"/>
  <c r="J980" i="20"/>
  <c r="J981" i="20"/>
  <c r="J982" i="20"/>
  <c r="J983" i="20"/>
  <c r="J984" i="20"/>
  <c r="J985" i="20"/>
  <c r="J986" i="20"/>
  <c r="J987" i="20"/>
  <c r="J988" i="20"/>
  <c r="J989" i="20"/>
  <c r="J990" i="20"/>
  <c r="J991" i="20"/>
  <c r="J992" i="20"/>
  <c r="J993" i="20"/>
  <c r="J994" i="20"/>
  <c r="J995" i="20"/>
  <c r="J996" i="20"/>
  <c r="J997" i="20"/>
  <c r="J998" i="20"/>
  <c r="J999" i="20"/>
  <c r="J1000" i="20"/>
  <c r="J1001" i="20"/>
  <c r="J1002" i="20"/>
  <c r="J1003" i="20"/>
  <c r="J1004" i="20"/>
  <c r="J1005" i="20"/>
  <c r="J1006" i="20"/>
  <c r="J1007" i="20"/>
  <c r="J1008" i="20"/>
  <c r="J1009" i="20"/>
  <c r="J1010" i="20"/>
  <c r="J1011" i="20"/>
  <c r="J1012" i="20"/>
  <c r="J1013" i="20"/>
  <c r="J1014" i="20"/>
  <c r="J1015" i="20"/>
  <c r="J1016" i="20"/>
  <c r="J1017" i="20"/>
  <c r="J1018" i="20"/>
  <c r="J1019" i="20"/>
  <c r="J1020" i="20"/>
  <c r="J1021" i="20"/>
  <c r="J1022" i="20"/>
  <c r="J1023" i="20"/>
  <c r="J1024" i="20"/>
  <c r="J1025" i="20"/>
  <c r="J1026" i="20"/>
  <c r="J1027" i="20"/>
  <c r="J1028" i="20"/>
  <c r="J1029" i="20"/>
  <c r="J1030" i="20"/>
  <c r="J1031" i="20"/>
  <c r="J1032" i="20"/>
  <c r="J1033" i="20"/>
  <c r="J1034" i="20"/>
  <c r="J1035" i="20"/>
  <c r="J1036" i="20"/>
  <c r="J1037" i="20"/>
  <c r="J1038" i="20"/>
  <c r="J1039" i="20"/>
  <c r="J1040" i="20"/>
  <c r="J1041" i="20"/>
  <c r="J1042" i="20"/>
  <c r="J1043" i="20"/>
  <c r="J1044" i="20"/>
  <c r="J1045" i="20"/>
  <c r="J1046" i="20"/>
  <c r="J1047" i="20"/>
  <c r="J1048" i="20"/>
  <c r="J1049" i="20"/>
  <c r="J1050" i="20"/>
  <c r="J1051" i="20"/>
  <c r="J1052" i="20"/>
  <c r="J1053" i="20"/>
  <c r="J1054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6" i="20"/>
  <c r="M327" i="20"/>
  <c r="M328" i="20"/>
  <c r="M329" i="20"/>
  <c r="M330" i="20"/>
  <c r="M331" i="20"/>
  <c r="M332" i="20"/>
  <c r="M333" i="20"/>
  <c r="M334" i="20"/>
  <c r="M335" i="20"/>
  <c r="M336" i="20"/>
  <c r="M337" i="20"/>
  <c r="M338" i="20"/>
  <c r="M339" i="20"/>
  <c r="M340" i="20"/>
  <c r="M341" i="20"/>
  <c r="M342" i="20"/>
  <c r="M343" i="20"/>
  <c r="M344" i="20"/>
  <c r="M345" i="20"/>
  <c r="M346" i="20"/>
  <c r="M347" i="20"/>
  <c r="M348" i="20"/>
  <c r="M349" i="20"/>
  <c r="M350" i="20"/>
  <c r="M351" i="20"/>
  <c r="M352" i="20"/>
  <c r="M353" i="20"/>
  <c r="M354" i="20"/>
  <c r="M355" i="20"/>
  <c r="M356" i="20"/>
  <c r="M357" i="20"/>
  <c r="M358" i="20"/>
  <c r="M359" i="20"/>
  <c r="M360" i="20"/>
  <c r="M361" i="20"/>
  <c r="M362" i="20"/>
  <c r="M363" i="20"/>
  <c r="M364" i="20"/>
  <c r="M365" i="20"/>
  <c r="M366" i="20"/>
  <c r="M367" i="20"/>
  <c r="M368" i="20"/>
  <c r="M369" i="20"/>
  <c r="M370" i="20"/>
  <c r="M371" i="20"/>
  <c r="M372" i="20"/>
  <c r="M373" i="20"/>
  <c r="M374" i="20"/>
  <c r="M375" i="20"/>
  <c r="M376" i="20"/>
  <c r="M377" i="20"/>
  <c r="M378" i="20"/>
  <c r="M379" i="20"/>
  <c r="M380" i="20"/>
  <c r="M381" i="20"/>
  <c r="M382" i="20"/>
  <c r="M383" i="20"/>
  <c r="M384" i="20"/>
  <c r="M385" i="20"/>
  <c r="M386" i="20"/>
  <c r="M387" i="20"/>
  <c r="M388" i="20"/>
  <c r="M389" i="20"/>
  <c r="M390" i="20"/>
  <c r="M391" i="20"/>
  <c r="M392" i="20"/>
  <c r="M393" i="20"/>
  <c r="M394" i="20"/>
  <c r="M395" i="20"/>
  <c r="M396" i="20"/>
  <c r="M397" i="20"/>
  <c r="M398" i="20"/>
  <c r="M399" i="20"/>
  <c r="M400" i="20"/>
  <c r="M401" i="20"/>
  <c r="M402" i="20"/>
  <c r="M403" i="20"/>
  <c r="M404" i="20"/>
  <c r="M405" i="20"/>
  <c r="M406" i="20"/>
  <c r="M407" i="20"/>
  <c r="M408" i="20"/>
  <c r="M409" i="20"/>
  <c r="M410" i="20"/>
  <c r="M411" i="20"/>
  <c r="M412" i="20"/>
  <c r="M413" i="20"/>
  <c r="M414" i="20"/>
  <c r="M415" i="20"/>
  <c r="M416" i="20"/>
  <c r="M417" i="20"/>
  <c r="M418" i="20"/>
  <c r="M419" i="20"/>
  <c r="M420" i="20"/>
  <c r="M421" i="20"/>
  <c r="M422" i="20"/>
  <c r="M423" i="20"/>
  <c r="M424" i="20"/>
  <c r="M425" i="20"/>
  <c r="M426" i="20"/>
  <c r="M427" i="20"/>
  <c r="M428" i="20"/>
  <c r="M429" i="20"/>
  <c r="M430" i="20"/>
  <c r="M431" i="20"/>
  <c r="M432" i="20"/>
  <c r="M433" i="20"/>
  <c r="M434" i="20"/>
  <c r="M435" i="20"/>
  <c r="M436" i="20"/>
  <c r="M437" i="20"/>
  <c r="M438" i="20"/>
  <c r="M439" i="20"/>
  <c r="M440" i="20"/>
  <c r="M441" i="20"/>
  <c r="M442" i="20"/>
  <c r="M443" i="20"/>
  <c r="M444" i="20"/>
  <c r="M445" i="20"/>
  <c r="M446" i="20"/>
  <c r="M447" i="20"/>
  <c r="M448" i="20"/>
  <c r="M449" i="20"/>
  <c r="M450" i="20"/>
  <c r="M451" i="20"/>
  <c r="M452" i="20"/>
  <c r="M453" i="20"/>
  <c r="M454" i="20"/>
  <c r="M455" i="20"/>
  <c r="M456" i="20"/>
  <c r="M457" i="20"/>
  <c r="M458" i="20"/>
  <c r="M459" i="20"/>
  <c r="M460" i="20"/>
  <c r="M461" i="20"/>
  <c r="M462" i="20"/>
  <c r="M463" i="20"/>
  <c r="M464" i="20"/>
  <c r="M465" i="20"/>
  <c r="M466" i="20"/>
  <c r="M467" i="20"/>
  <c r="M468" i="20"/>
  <c r="M469" i="20"/>
  <c r="M470" i="20"/>
  <c r="M471" i="20"/>
  <c r="M472" i="20"/>
  <c r="M473" i="20"/>
  <c r="M474" i="20"/>
  <c r="M475" i="20"/>
  <c r="M476" i="20"/>
  <c r="M477" i="20"/>
  <c r="M478" i="20"/>
  <c r="M479" i="20"/>
  <c r="M480" i="20"/>
  <c r="M481" i="20"/>
  <c r="M482" i="20"/>
  <c r="M483" i="20"/>
  <c r="M484" i="20"/>
  <c r="M485" i="20"/>
  <c r="M486" i="20"/>
  <c r="M487" i="20"/>
  <c r="M488" i="20"/>
  <c r="M489" i="20"/>
  <c r="M490" i="20"/>
  <c r="M491" i="20"/>
  <c r="M492" i="20"/>
  <c r="M493" i="20"/>
  <c r="M494" i="20"/>
  <c r="M495" i="20"/>
  <c r="M496" i="20"/>
  <c r="M497" i="20"/>
  <c r="M498" i="20"/>
  <c r="M499" i="20"/>
  <c r="M500" i="20"/>
  <c r="M501" i="20"/>
  <c r="M502" i="20"/>
  <c r="M503" i="20"/>
  <c r="M504" i="20"/>
  <c r="M505" i="20"/>
  <c r="M506" i="20"/>
  <c r="M507" i="20"/>
  <c r="M508" i="20"/>
  <c r="M509" i="20"/>
  <c r="M510" i="20"/>
  <c r="M511" i="20"/>
  <c r="M512" i="20"/>
  <c r="M513" i="20"/>
  <c r="M514" i="20"/>
  <c r="M515" i="20"/>
  <c r="M516" i="20"/>
  <c r="M517" i="20"/>
  <c r="M518" i="20"/>
  <c r="M519" i="20"/>
  <c r="M520" i="20"/>
  <c r="M521" i="20"/>
  <c r="M522" i="20"/>
  <c r="M523" i="20"/>
  <c r="M524" i="20"/>
  <c r="M525" i="20"/>
  <c r="M526" i="20"/>
  <c r="M527" i="20"/>
  <c r="M528" i="20"/>
  <c r="M529" i="20"/>
  <c r="M530" i="20"/>
  <c r="M531" i="20"/>
  <c r="M532" i="20"/>
  <c r="M533" i="20"/>
  <c r="M534" i="20"/>
  <c r="M535" i="20"/>
  <c r="M536" i="20"/>
  <c r="M537" i="20"/>
  <c r="M538" i="20"/>
  <c r="M539" i="20"/>
  <c r="M540" i="20"/>
  <c r="M541" i="20"/>
  <c r="M542" i="20"/>
  <c r="M543" i="20"/>
  <c r="M544" i="20"/>
  <c r="M545" i="20"/>
  <c r="M546" i="20"/>
  <c r="M547" i="20"/>
  <c r="M548" i="20"/>
  <c r="M549" i="20"/>
  <c r="M550" i="20"/>
  <c r="M551" i="20"/>
  <c r="M552" i="20"/>
  <c r="M553" i="20"/>
  <c r="M554" i="20"/>
  <c r="M555" i="20"/>
  <c r="M556" i="20"/>
  <c r="M557" i="20"/>
  <c r="M558" i="20"/>
  <c r="M559" i="20"/>
  <c r="M560" i="20"/>
  <c r="M561" i="20"/>
  <c r="M562" i="20"/>
  <c r="M563" i="20"/>
  <c r="M564" i="20"/>
  <c r="M565" i="20"/>
  <c r="M566" i="20"/>
  <c r="M567" i="20"/>
  <c r="M568" i="20"/>
  <c r="M569" i="20"/>
  <c r="M570" i="20"/>
  <c r="M571" i="20"/>
  <c r="M572" i="20"/>
  <c r="M573" i="20"/>
  <c r="M574" i="20"/>
  <c r="M575" i="20"/>
  <c r="M576" i="20"/>
  <c r="M577" i="20"/>
  <c r="M578" i="20"/>
  <c r="M579" i="20"/>
  <c r="M580" i="20"/>
  <c r="M581" i="20"/>
  <c r="M582" i="20"/>
  <c r="M583" i="20"/>
  <c r="M584" i="20"/>
  <c r="M585" i="20"/>
  <c r="M586" i="20"/>
  <c r="M587" i="20"/>
  <c r="M588" i="20"/>
  <c r="M589" i="20"/>
  <c r="M590" i="20"/>
  <c r="M591" i="20"/>
  <c r="M592" i="20"/>
  <c r="M593" i="20"/>
  <c r="M594" i="20"/>
  <c r="M595" i="20"/>
  <c r="M596" i="20"/>
  <c r="M597" i="20"/>
  <c r="M598" i="20"/>
  <c r="M599" i="20"/>
  <c r="M600" i="20"/>
  <c r="M601" i="20"/>
  <c r="M602" i="20"/>
  <c r="M603" i="20"/>
  <c r="M604" i="20"/>
  <c r="M605" i="20"/>
  <c r="M606" i="20"/>
  <c r="M607" i="20"/>
  <c r="M608" i="20"/>
  <c r="M609" i="20"/>
  <c r="M610" i="20"/>
  <c r="M611" i="20"/>
  <c r="M612" i="20"/>
  <c r="M613" i="20"/>
  <c r="M614" i="20"/>
  <c r="M615" i="20"/>
  <c r="M616" i="20"/>
  <c r="M617" i="20"/>
  <c r="M618" i="20"/>
  <c r="M619" i="20"/>
  <c r="M620" i="20"/>
  <c r="M621" i="20"/>
  <c r="M622" i="20"/>
  <c r="M623" i="20"/>
  <c r="M624" i="20"/>
  <c r="M625" i="20"/>
  <c r="M626" i="20"/>
  <c r="M627" i="20"/>
  <c r="M628" i="20"/>
  <c r="M629" i="20"/>
  <c r="M630" i="20"/>
  <c r="M631" i="20"/>
  <c r="M632" i="20"/>
  <c r="M633" i="20"/>
  <c r="M634" i="20"/>
  <c r="M635" i="20"/>
  <c r="M636" i="20"/>
  <c r="M637" i="20"/>
  <c r="M638" i="20"/>
  <c r="M639" i="20"/>
  <c r="M640" i="20"/>
  <c r="M641" i="20"/>
  <c r="M642" i="20"/>
  <c r="M643" i="20"/>
  <c r="M644" i="20"/>
  <c r="M645" i="20"/>
  <c r="M646" i="20"/>
  <c r="M647" i="20"/>
  <c r="M648" i="20"/>
  <c r="M649" i="20"/>
  <c r="M650" i="20"/>
  <c r="M651" i="20"/>
  <c r="M652" i="20"/>
  <c r="M653" i="20"/>
  <c r="M654" i="20"/>
  <c r="M655" i="20"/>
  <c r="M656" i="20"/>
  <c r="M657" i="20"/>
  <c r="M658" i="20"/>
  <c r="M659" i="20"/>
  <c r="M660" i="20"/>
  <c r="M661" i="20"/>
  <c r="M662" i="20"/>
  <c r="M663" i="20"/>
  <c r="M664" i="20"/>
  <c r="M665" i="20"/>
  <c r="M666" i="20"/>
  <c r="M667" i="20"/>
  <c r="M668" i="20"/>
  <c r="M669" i="20"/>
  <c r="M670" i="20"/>
  <c r="M671" i="20"/>
  <c r="M672" i="20"/>
  <c r="M673" i="20"/>
  <c r="M674" i="20"/>
  <c r="M675" i="20"/>
  <c r="M676" i="20"/>
  <c r="M677" i="20"/>
  <c r="M678" i="20"/>
  <c r="M679" i="20"/>
  <c r="M680" i="20"/>
  <c r="M681" i="20"/>
  <c r="M682" i="20"/>
  <c r="M683" i="20"/>
  <c r="M684" i="20"/>
  <c r="M685" i="20"/>
  <c r="M686" i="20"/>
  <c r="M687" i="20"/>
  <c r="M688" i="20"/>
  <c r="M689" i="20"/>
  <c r="M690" i="20"/>
  <c r="M691" i="20"/>
  <c r="M692" i="20"/>
  <c r="M693" i="20"/>
  <c r="M694" i="20"/>
  <c r="M695" i="20"/>
  <c r="M696" i="20"/>
  <c r="M697" i="20"/>
  <c r="M698" i="20"/>
  <c r="M699" i="20"/>
  <c r="M700" i="20"/>
  <c r="M701" i="20"/>
  <c r="M702" i="20"/>
  <c r="M703" i="20"/>
  <c r="M704" i="20"/>
  <c r="M705" i="20"/>
  <c r="M706" i="20"/>
  <c r="M707" i="20"/>
  <c r="M708" i="20"/>
  <c r="M709" i="20"/>
  <c r="M710" i="20"/>
  <c r="M711" i="20"/>
  <c r="M712" i="20"/>
  <c r="M713" i="20"/>
  <c r="M714" i="20"/>
  <c r="M715" i="20"/>
  <c r="M716" i="20"/>
  <c r="M717" i="20"/>
  <c r="M718" i="20"/>
  <c r="M719" i="20"/>
  <c r="M720" i="20"/>
  <c r="M721" i="20"/>
  <c r="M722" i="20"/>
  <c r="M723" i="20"/>
  <c r="M724" i="20"/>
  <c r="M725" i="20"/>
  <c r="M726" i="20"/>
  <c r="M727" i="20"/>
  <c r="M728" i="20"/>
  <c r="M729" i="20"/>
  <c r="M730" i="20"/>
  <c r="M731" i="20"/>
  <c r="M732" i="20"/>
  <c r="M733" i="20"/>
  <c r="M734" i="20"/>
  <c r="M735" i="20"/>
  <c r="M736" i="20"/>
  <c r="M737" i="20"/>
  <c r="M738" i="20"/>
  <c r="M739" i="20"/>
  <c r="M740" i="20"/>
  <c r="M741" i="20"/>
  <c r="M742" i="20"/>
  <c r="M743" i="20"/>
  <c r="M744" i="20"/>
  <c r="M745" i="20"/>
  <c r="M746" i="20"/>
  <c r="M747" i="20"/>
  <c r="M748" i="20"/>
  <c r="M749" i="20"/>
  <c r="M750" i="20"/>
  <c r="M751" i="20"/>
  <c r="M752" i="20"/>
  <c r="M753" i="20"/>
  <c r="M754" i="20"/>
  <c r="M755" i="20"/>
  <c r="M756" i="20"/>
  <c r="M757" i="20"/>
  <c r="M758" i="20"/>
  <c r="M759" i="20"/>
  <c r="M760" i="20"/>
  <c r="M761" i="20"/>
  <c r="M762" i="20"/>
  <c r="M763" i="20"/>
  <c r="M764" i="20"/>
  <c r="M765" i="20"/>
  <c r="M766" i="20"/>
  <c r="M767" i="20"/>
  <c r="M768" i="20"/>
  <c r="M769" i="20"/>
  <c r="M770" i="20"/>
  <c r="M771" i="20"/>
  <c r="M772" i="20"/>
  <c r="M773" i="20"/>
  <c r="M774" i="20"/>
  <c r="M775" i="20"/>
  <c r="M776" i="20"/>
  <c r="M777" i="20"/>
  <c r="M778" i="20"/>
  <c r="M779" i="20"/>
  <c r="M780" i="20"/>
  <c r="M781" i="20"/>
  <c r="M782" i="20"/>
  <c r="M783" i="20"/>
  <c r="M784" i="20"/>
  <c r="M785" i="20"/>
  <c r="M786" i="20"/>
  <c r="M787" i="20"/>
  <c r="M788" i="20"/>
  <c r="M789" i="20"/>
  <c r="M790" i="20"/>
  <c r="M791" i="20"/>
  <c r="M792" i="20"/>
  <c r="M793" i="20"/>
  <c r="M794" i="20"/>
  <c r="M795" i="20"/>
  <c r="M796" i="20"/>
  <c r="M797" i="20"/>
  <c r="M798" i="20"/>
  <c r="M799" i="20"/>
  <c r="M800" i="20"/>
  <c r="M801" i="20"/>
  <c r="M802" i="20"/>
  <c r="M803" i="20"/>
  <c r="M804" i="20"/>
  <c r="M805" i="20"/>
  <c r="M806" i="20"/>
  <c r="M807" i="20"/>
  <c r="M808" i="20"/>
  <c r="M809" i="20"/>
  <c r="M810" i="20"/>
  <c r="M811" i="20"/>
  <c r="M812" i="20"/>
  <c r="M813" i="20"/>
  <c r="M814" i="20"/>
  <c r="M815" i="20"/>
  <c r="M816" i="20"/>
  <c r="M817" i="20"/>
  <c r="M818" i="20"/>
  <c r="M819" i="20"/>
  <c r="M820" i="20"/>
  <c r="M821" i="20"/>
  <c r="M822" i="20"/>
  <c r="M823" i="20"/>
  <c r="M824" i="20"/>
  <c r="M825" i="20"/>
  <c r="M826" i="20"/>
  <c r="M827" i="20"/>
  <c r="M828" i="20"/>
  <c r="M829" i="20"/>
  <c r="M830" i="20"/>
  <c r="M831" i="20"/>
  <c r="M832" i="20"/>
  <c r="M833" i="20"/>
  <c r="M834" i="20"/>
  <c r="M835" i="20"/>
  <c r="M836" i="20"/>
  <c r="M837" i="20"/>
  <c r="M838" i="20"/>
  <c r="M839" i="20"/>
  <c r="M840" i="20"/>
  <c r="M841" i="20"/>
  <c r="M842" i="20"/>
  <c r="M843" i="20"/>
  <c r="M844" i="20"/>
  <c r="M845" i="20"/>
  <c r="M846" i="20"/>
  <c r="M847" i="20"/>
  <c r="M848" i="20"/>
  <c r="M849" i="20"/>
  <c r="M850" i="20"/>
  <c r="M851" i="20"/>
  <c r="M852" i="20"/>
  <c r="M853" i="20"/>
  <c r="M854" i="20"/>
  <c r="M855" i="20"/>
  <c r="M856" i="20"/>
  <c r="M857" i="20"/>
  <c r="M858" i="20"/>
  <c r="M859" i="20"/>
  <c r="M860" i="20"/>
  <c r="M861" i="20"/>
  <c r="M862" i="20"/>
  <c r="M863" i="20"/>
  <c r="M864" i="20"/>
  <c r="M865" i="20"/>
  <c r="M866" i="20"/>
  <c r="M867" i="20"/>
  <c r="M868" i="20"/>
  <c r="M869" i="20"/>
  <c r="M870" i="20"/>
  <c r="M871" i="20"/>
  <c r="M872" i="20"/>
  <c r="M873" i="20"/>
  <c r="M874" i="20"/>
  <c r="M875" i="20"/>
  <c r="M876" i="20"/>
  <c r="M877" i="20"/>
  <c r="M878" i="20"/>
  <c r="M879" i="20"/>
  <c r="M880" i="20"/>
  <c r="M881" i="20"/>
  <c r="M882" i="20"/>
  <c r="M883" i="20"/>
  <c r="M884" i="20"/>
  <c r="M885" i="20"/>
  <c r="M886" i="20"/>
  <c r="M887" i="20"/>
  <c r="M888" i="20"/>
  <c r="M889" i="20"/>
  <c r="M890" i="20"/>
  <c r="M891" i="20"/>
  <c r="M892" i="20"/>
  <c r="M893" i="20"/>
  <c r="M894" i="20"/>
  <c r="M895" i="20"/>
  <c r="M896" i="20"/>
  <c r="M897" i="20"/>
  <c r="M898" i="20"/>
  <c r="M899" i="20"/>
  <c r="M900" i="20"/>
  <c r="M901" i="20"/>
  <c r="M902" i="20"/>
  <c r="M903" i="20"/>
  <c r="M904" i="20"/>
  <c r="M905" i="20"/>
  <c r="M906" i="20"/>
  <c r="M907" i="20"/>
  <c r="M908" i="20"/>
  <c r="M909" i="20"/>
  <c r="M910" i="20"/>
  <c r="M911" i="20"/>
  <c r="M912" i="20"/>
  <c r="M913" i="20"/>
  <c r="M914" i="20"/>
  <c r="M915" i="20"/>
  <c r="M916" i="20"/>
  <c r="M917" i="20"/>
  <c r="M918" i="20"/>
  <c r="M919" i="20"/>
  <c r="M920" i="20"/>
  <c r="M921" i="20"/>
  <c r="M922" i="20"/>
  <c r="M923" i="20"/>
  <c r="M924" i="20"/>
  <c r="M925" i="20"/>
  <c r="M926" i="20"/>
  <c r="M927" i="20"/>
  <c r="M928" i="20"/>
  <c r="M929" i="20"/>
  <c r="M930" i="20"/>
  <c r="M931" i="20"/>
  <c r="M932" i="20"/>
  <c r="M933" i="20"/>
  <c r="M934" i="20"/>
  <c r="M935" i="20"/>
  <c r="M936" i="20"/>
  <c r="M937" i="20"/>
  <c r="M938" i="20"/>
  <c r="M939" i="20"/>
  <c r="M940" i="20"/>
  <c r="M941" i="20"/>
  <c r="M942" i="20"/>
  <c r="M943" i="20"/>
  <c r="M944" i="20"/>
  <c r="M945" i="20"/>
  <c r="M946" i="20"/>
  <c r="M947" i="20"/>
  <c r="M948" i="20"/>
  <c r="M949" i="20"/>
  <c r="M950" i="20"/>
  <c r="M951" i="20"/>
  <c r="M952" i="20"/>
  <c r="M953" i="20"/>
  <c r="M954" i="20"/>
  <c r="M955" i="20"/>
  <c r="M956" i="20"/>
  <c r="M957" i="20"/>
  <c r="M958" i="20"/>
  <c r="M959" i="20"/>
  <c r="M960" i="20"/>
  <c r="M961" i="20"/>
  <c r="M962" i="20"/>
  <c r="M963" i="20"/>
  <c r="M964" i="20"/>
  <c r="M965" i="20"/>
  <c r="M966" i="20"/>
  <c r="M967" i="20"/>
  <c r="M968" i="20"/>
  <c r="M969" i="20"/>
  <c r="M970" i="20"/>
  <c r="M971" i="20"/>
  <c r="M972" i="20"/>
  <c r="M973" i="20"/>
  <c r="M974" i="20"/>
  <c r="M975" i="20"/>
  <c r="M976" i="20"/>
  <c r="M977" i="20"/>
  <c r="M978" i="20"/>
  <c r="M979" i="20"/>
  <c r="M980" i="20"/>
  <c r="M981" i="20"/>
  <c r="M982" i="20"/>
  <c r="M983" i="20"/>
  <c r="M984" i="20"/>
  <c r="M985" i="20"/>
  <c r="M986" i="20"/>
  <c r="M987" i="20"/>
  <c r="M988" i="20"/>
  <c r="M989" i="20"/>
  <c r="M990" i="20"/>
  <c r="M991" i="20"/>
  <c r="M992" i="20"/>
  <c r="M993" i="20"/>
  <c r="M994" i="20"/>
  <c r="M995" i="20"/>
  <c r="M996" i="20"/>
  <c r="M997" i="20"/>
  <c r="M998" i="20"/>
  <c r="M999" i="20"/>
  <c r="M1000" i="20"/>
  <c r="M1001" i="20"/>
  <c r="M1002" i="20"/>
  <c r="M1003" i="20"/>
  <c r="M1004" i="20"/>
  <c r="M1005" i="20"/>
  <c r="M1006" i="20"/>
  <c r="M1007" i="20"/>
  <c r="M1008" i="20"/>
  <c r="M1009" i="20"/>
  <c r="M1010" i="20"/>
  <c r="M1011" i="20"/>
  <c r="M1012" i="20"/>
  <c r="M1013" i="20"/>
  <c r="M1014" i="20"/>
  <c r="M1015" i="20"/>
  <c r="M1016" i="20"/>
  <c r="M1017" i="20"/>
  <c r="M1018" i="20"/>
  <c r="M1019" i="20"/>
  <c r="M1020" i="20"/>
  <c r="M1021" i="20"/>
  <c r="M1022" i="20"/>
  <c r="M1023" i="20"/>
  <c r="M1024" i="20"/>
  <c r="M1025" i="20"/>
  <c r="M1026" i="20"/>
  <c r="M1027" i="20"/>
  <c r="M1028" i="20"/>
  <c r="M1029" i="20"/>
  <c r="M1030" i="20"/>
  <c r="M1031" i="20"/>
  <c r="M1032" i="20"/>
  <c r="M1033" i="20"/>
  <c r="M1034" i="20"/>
  <c r="M1035" i="20"/>
  <c r="M1036" i="20"/>
  <c r="M1037" i="20"/>
  <c r="M1038" i="20"/>
  <c r="M1039" i="20"/>
  <c r="M1040" i="20"/>
  <c r="M1041" i="20"/>
  <c r="M1042" i="20"/>
  <c r="M1043" i="20"/>
  <c r="M1044" i="20"/>
  <c r="M1045" i="20"/>
  <c r="M1046" i="20"/>
  <c r="M1047" i="20"/>
  <c r="M1048" i="20"/>
  <c r="M1049" i="20"/>
  <c r="M1050" i="20"/>
  <c r="M1051" i="20"/>
  <c r="M1052" i="20"/>
  <c r="M1053" i="20"/>
  <c r="M1054" i="20"/>
  <c r="M1056" i="20"/>
  <c r="M1057" i="20"/>
  <c r="M1058" i="20"/>
  <c r="M1059" i="20"/>
  <c r="M1060" i="20"/>
  <c r="M1061" i="20"/>
  <c r="M1062" i="20"/>
  <c r="M1063" i="20"/>
  <c r="M1064" i="20"/>
  <c r="M1065" i="20"/>
  <c r="M1066" i="20"/>
  <c r="M1067" i="20"/>
  <c r="M1068" i="20"/>
  <c r="M1069" i="20"/>
  <c r="M1070" i="20"/>
  <c r="M1071" i="20"/>
  <c r="M1072" i="20"/>
  <c r="M1073" i="20"/>
  <c r="M1074" i="20"/>
  <c r="M1075" i="20"/>
  <c r="M1076" i="20"/>
  <c r="M1077" i="20"/>
  <c r="M1078" i="20"/>
  <c r="M1079" i="20"/>
  <c r="M1080" i="20"/>
  <c r="M1081" i="20"/>
  <c r="M1082" i="20"/>
  <c r="M1083" i="20"/>
  <c r="M1084" i="20"/>
  <c r="M1085" i="20"/>
  <c r="M1086" i="20"/>
  <c r="M1087" i="20"/>
  <c r="M1088" i="20"/>
  <c r="M1089" i="20"/>
  <c r="M1090" i="20"/>
  <c r="M1091" i="20"/>
  <c r="M1092" i="20"/>
  <c r="M1093" i="20"/>
  <c r="M1094" i="20"/>
  <c r="M1095" i="20"/>
  <c r="M1096" i="20"/>
  <c r="M1097" i="20"/>
  <c r="M1098" i="20"/>
  <c r="M1099" i="20"/>
  <c r="M1100" i="20"/>
  <c r="M1101" i="20"/>
  <c r="M1102" i="20"/>
  <c r="M1103" i="20"/>
  <c r="M1104" i="20"/>
  <c r="M1105" i="20"/>
  <c r="M1106" i="20"/>
  <c r="M1107" i="20"/>
  <c r="M1108" i="20"/>
  <c r="M1109" i="20"/>
  <c r="M1110" i="20"/>
  <c r="M1111" i="20"/>
  <c r="M1112" i="20"/>
  <c r="M1113" i="20"/>
  <c r="M1114" i="20"/>
  <c r="M1115" i="20"/>
  <c r="M1116" i="20"/>
  <c r="M1117" i="20"/>
  <c r="M1118" i="20"/>
  <c r="M1119" i="20"/>
  <c r="M1120" i="20"/>
  <c r="M1121" i="20"/>
  <c r="M1122" i="20"/>
  <c r="M1123" i="20"/>
  <c r="M1124" i="20"/>
  <c r="M1125" i="20"/>
  <c r="M1126" i="20"/>
  <c r="M1127" i="20"/>
  <c r="M1128" i="20"/>
  <c r="M1129" i="20"/>
  <c r="M1130" i="20"/>
  <c r="M1131" i="20"/>
  <c r="M1132" i="20"/>
  <c r="M1133" i="20"/>
  <c r="M1134" i="20"/>
  <c r="M1135" i="20"/>
  <c r="M1136" i="20"/>
  <c r="M1137" i="20"/>
  <c r="M1138" i="20"/>
  <c r="M1139" i="20"/>
  <c r="M1140" i="20"/>
  <c r="M1141" i="20"/>
  <c r="M1142" i="20"/>
  <c r="M1143" i="20"/>
  <c r="M1144" i="20"/>
  <c r="M1145" i="20"/>
  <c r="M1146" i="20"/>
  <c r="M1147" i="20"/>
  <c r="M1148" i="20"/>
  <c r="M1149" i="20"/>
  <c r="M1150" i="20"/>
  <c r="M1151" i="20"/>
  <c r="M1152" i="20"/>
  <c r="M1153" i="20"/>
  <c r="M1154" i="20"/>
  <c r="M1155" i="20"/>
  <c r="M1156" i="20"/>
  <c r="M1157" i="20"/>
  <c r="M1158" i="20"/>
  <c r="M1159" i="20"/>
  <c r="M1160" i="20"/>
  <c r="M1161" i="20"/>
  <c r="M1162" i="20"/>
  <c r="M1163" i="20"/>
  <c r="M1164" i="20"/>
  <c r="M1165" i="20"/>
  <c r="M1166" i="20"/>
  <c r="M1167" i="20"/>
  <c r="M1168" i="20"/>
  <c r="M1169" i="20"/>
  <c r="M1170" i="20"/>
  <c r="M1171" i="20"/>
  <c r="M1172" i="20"/>
  <c r="M1173" i="20"/>
  <c r="M1174" i="20"/>
  <c r="M1175" i="20"/>
  <c r="M1176" i="20"/>
  <c r="M1177" i="20"/>
  <c r="M1178" i="20"/>
  <c r="M1179" i="20"/>
  <c r="M1180" i="20"/>
  <c r="M1181" i="20"/>
  <c r="M1182" i="20"/>
  <c r="M1183" i="20"/>
  <c r="M1184" i="20"/>
  <c r="M1185" i="20"/>
  <c r="M1186" i="20"/>
  <c r="M1187" i="20"/>
  <c r="M1188" i="20"/>
  <c r="M1189" i="20"/>
  <c r="M1190" i="20"/>
  <c r="M1191" i="20"/>
  <c r="M1192" i="20"/>
  <c r="M1193" i="20"/>
  <c r="M1194" i="20"/>
  <c r="M1195" i="20"/>
  <c r="M1196" i="20"/>
  <c r="M1197" i="20"/>
  <c r="M1198" i="20"/>
  <c r="M1199" i="20"/>
  <c r="M1200" i="20"/>
  <c r="M1201" i="20"/>
  <c r="M1202" i="20"/>
  <c r="M1203" i="20"/>
  <c r="M1204" i="20"/>
  <c r="M1205" i="20"/>
  <c r="M1206" i="20"/>
  <c r="M1207" i="20"/>
  <c r="M1208" i="20"/>
  <c r="M1209" i="20"/>
  <c r="M1210" i="20"/>
  <c r="M1211" i="20"/>
  <c r="M1212" i="20"/>
  <c r="M1213" i="20"/>
  <c r="M1214" i="20"/>
  <c r="M1215" i="20"/>
  <c r="M1216" i="20"/>
  <c r="M1217" i="20"/>
  <c r="M1218" i="20"/>
  <c r="M1219" i="20"/>
  <c r="M1220" i="20"/>
  <c r="M1221" i="20"/>
  <c r="M1222" i="20"/>
  <c r="M1223" i="20"/>
  <c r="M1224" i="20"/>
  <c r="M1225" i="20"/>
  <c r="M1226" i="20"/>
  <c r="M1227" i="20"/>
  <c r="M1228" i="20"/>
  <c r="M1229" i="20"/>
  <c r="M1230" i="20"/>
  <c r="M1231" i="20"/>
  <c r="M1232" i="20"/>
  <c r="M1233" i="20"/>
  <c r="M1234" i="20"/>
  <c r="M1235" i="20"/>
  <c r="M1236" i="20"/>
  <c r="M1237" i="20"/>
  <c r="M1238" i="20"/>
  <c r="M1239" i="20"/>
  <c r="M1240" i="20"/>
  <c r="M1241" i="20"/>
  <c r="M1242" i="20"/>
  <c r="M1243" i="20"/>
  <c r="M1244" i="20"/>
  <c r="M1245" i="20"/>
  <c r="M1246" i="20"/>
  <c r="M1247" i="20"/>
  <c r="M1248" i="20"/>
  <c r="M1249" i="20"/>
  <c r="M1250" i="20"/>
  <c r="M1251" i="20"/>
  <c r="M1252" i="20"/>
  <c r="M1253" i="20"/>
  <c r="M1254" i="20"/>
  <c r="M1255" i="20"/>
  <c r="M1256" i="20"/>
  <c r="M1257" i="20"/>
  <c r="M1258" i="20"/>
  <c r="M1259" i="20"/>
  <c r="M1260" i="20"/>
  <c r="M1261" i="20"/>
  <c r="M1262" i="20"/>
  <c r="M1263" i="20"/>
  <c r="M1264" i="20"/>
  <c r="M1265" i="20"/>
  <c r="M1266" i="20"/>
  <c r="M1267" i="20"/>
  <c r="M1268" i="20"/>
  <c r="M1269" i="20"/>
  <c r="M1270" i="20"/>
  <c r="M1271" i="20"/>
  <c r="M1272" i="20"/>
  <c r="M1273" i="20"/>
  <c r="M1274" i="20"/>
  <c r="M1275" i="20"/>
  <c r="M1276" i="20"/>
  <c r="M1277" i="20"/>
  <c r="M1278" i="20"/>
  <c r="M1279" i="20"/>
  <c r="M1280" i="20"/>
  <c r="M1281" i="20"/>
  <c r="M1282" i="20"/>
  <c r="M1283" i="20"/>
  <c r="M1284" i="20"/>
  <c r="M1285" i="20"/>
  <c r="M1286" i="20"/>
  <c r="M1287" i="20"/>
  <c r="M1288" i="20"/>
  <c r="M1289" i="20"/>
  <c r="M1290" i="20"/>
  <c r="M1291" i="20"/>
  <c r="M1292" i="20"/>
  <c r="M1293" i="20"/>
  <c r="M1294" i="20"/>
  <c r="M1295" i="20"/>
  <c r="M1296" i="20"/>
  <c r="M1297" i="20"/>
  <c r="M1298" i="20"/>
  <c r="M1299" i="20"/>
  <c r="M1300" i="20"/>
  <c r="M1301" i="20"/>
  <c r="M1302" i="20"/>
  <c r="M1303" i="20"/>
  <c r="M1304" i="20"/>
  <c r="M1305" i="20"/>
  <c r="M1306" i="20"/>
  <c r="M1307" i="20"/>
  <c r="M1308" i="20"/>
  <c r="M1309" i="20"/>
  <c r="M1310" i="20"/>
  <c r="M1311" i="20"/>
  <c r="M1312" i="20"/>
  <c r="M1313" i="20"/>
  <c r="M1314" i="20"/>
  <c r="M1315" i="20"/>
  <c r="M1316" i="20"/>
  <c r="M1317" i="20"/>
  <c r="M1318" i="20"/>
  <c r="M1319" i="20"/>
  <c r="M1320" i="20"/>
  <c r="M1321" i="20"/>
  <c r="M1322" i="20"/>
  <c r="M1323" i="20"/>
  <c r="M1324" i="20"/>
  <c r="M1325" i="20"/>
  <c r="M1326" i="20"/>
  <c r="M1327" i="20"/>
  <c r="M1328" i="20"/>
  <c r="M1329" i="20"/>
  <c r="M1330" i="20"/>
  <c r="M1331" i="20"/>
  <c r="M1332" i="20"/>
  <c r="M1333" i="20"/>
  <c r="M1334" i="20"/>
  <c r="M1335" i="20"/>
  <c r="M1336" i="20"/>
  <c r="M1337" i="20"/>
  <c r="M1338" i="20"/>
  <c r="M1339" i="20"/>
  <c r="M1340" i="20"/>
  <c r="M1341" i="20"/>
  <c r="M1342" i="20"/>
  <c r="M1343" i="20"/>
  <c r="M1344" i="20"/>
  <c r="M1345" i="20"/>
  <c r="M1346" i="20"/>
  <c r="M1347" i="20"/>
  <c r="M1348" i="20"/>
  <c r="M1349" i="20"/>
  <c r="M1350" i="20"/>
  <c r="M1351" i="20"/>
  <c r="M1352" i="20"/>
  <c r="M1353" i="20"/>
  <c r="M1354" i="20"/>
  <c r="M1355" i="20"/>
  <c r="M1356" i="20"/>
  <c r="M1357" i="20"/>
  <c r="M1358" i="20"/>
  <c r="M1359" i="20"/>
  <c r="M1360" i="20"/>
  <c r="M1361" i="20"/>
  <c r="M1362" i="20"/>
  <c r="M1363" i="20"/>
  <c r="M1364" i="20"/>
  <c r="M1365" i="20"/>
  <c r="M1366" i="20"/>
  <c r="M1367" i="20"/>
  <c r="M1368" i="20"/>
  <c r="M1369" i="20"/>
  <c r="M1370" i="20"/>
  <c r="M1371" i="20"/>
  <c r="M1372" i="20"/>
  <c r="M1373" i="20"/>
  <c r="M1374" i="20"/>
  <c r="M1375" i="20"/>
  <c r="M1376" i="20"/>
  <c r="M1377" i="20"/>
  <c r="M1378" i="20"/>
  <c r="M1379" i="20"/>
  <c r="M1380" i="20"/>
  <c r="M1381" i="20"/>
  <c r="M1382" i="20"/>
  <c r="M1383" i="20"/>
  <c r="M1384" i="20"/>
  <c r="M1385" i="20"/>
  <c r="M1386" i="20"/>
  <c r="M1387" i="20"/>
  <c r="M1388" i="20"/>
  <c r="M1389" i="20"/>
  <c r="M1390" i="20"/>
  <c r="M1391" i="20"/>
  <c r="M1392" i="20"/>
  <c r="M1393" i="20"/>
  <c r="M1394" i="20"/>
  <c r="M1395" i="20"/>
  <c r="M1396" i="20"/>
  <c r="M1397" i="20"/>
  <c r="M1398" i="20"/>
  <c r="M1399" i="20"/>
  <c r="M1400" i="20"/>
  <c r="M1401" i="20"/>
  <c r="M1402" i="20"/>
  <c r="M1403" i="20"/>
  <c r="M1404" i="20"/>
  <c r="M1405" i="20"/>
  <c r="M1406" i="20"/>
  <c r="M1407" i="20"/>
  <c r="M1408" i="20"/>
  <c r="M1409" i="20"/>
  <c r="M1410" i="20"/>
  <c r="M1411" i="20"/>
  <c r="M1412" i="20"/>
  <c r="M1413" i="20"/>
  <c r="M1414" i="20"/>
  <c r="M1415" i="20"/>
  <c r="M1416" i="20"/>
  <c r="M1417" i="20"/>
  <c r="M1418" i="20"/>
  <c r="M1419" i="20"/>
  <c r="M1420" i="20"/>
  <c r="M1421" i="20"/>
  <c r="M1422" i="20"/>
  <c r="M1423" i="20"/>
  <c r="M1424" i="20"/>
  <c r="M1425" i="20"/>
  <c r="M1426" i="20"/>
  <c r="M1427" i="20"/>
  <c r="M1633" i="20"/>
  <c r="M1634" i="20"/>
  <c r="M1428" i="20"/>
  <c r="M1429" i="20"/>
  <c r="M1430" i="20"/>
  <c r="M1431" i="20"/>
  <c r="M1432" i="20"/>
  <c r="M1433" i="20"/>
  <c r="M1434" i="20"/>
  <c r="M1435" i="20"/>
  <c r="M1436" i="20"/>
  <c r="M1437" i="20"/>
  <c r="M1438" i="20"/>
  <c r="M1439" i="20"/>
  <c r="M1440" i="20"/>
  <c r="M1441" i="20"/>
  <c r="M1442" i="20"/>
  <c r="M1443" i="20"/>
  <c r="M1444" i="20"/>
  <c r="M1445" i="20"/>
  <c r="M1446" i="20"/>
  <c r="M1447" i="20"/>
  <c r="M1448" i="20"/>
  <c r="M1449" i="20"/>
  <c r="M1450" i="20"/>
  <c r="M1451" i="20"/>
  <c r="M1452" i="20"/>
  <c r="M1453" i="20"/>
  <c r="M1454" i="20"/>
  <c r="M1455" i="20"/>
  <c r="M1456" i="20"/>
  <c r="M1457" i="20"/>
  <c r="M1458" i="20"/>
  <c r="M1459" i="20"/>
  <c r="M1460" i="20"/>
  <c r="M1461" i="20"/>
  <c r="M1462" i="20"/>
  <c r="M1463" i="20"/>
  <c r="M1464" i="20"/>
  <c r="M1465" i="20"/>
  <c r="M1466" i="20"/>
  <c r="M1467" i="20"/>
  <c r="M1468" i="20"/>
  <c r="M1469" i="20"/>
  <c r="M1470" i="20"/>
  <c r="M1471" i="20"/>
  <c r="M1472" i="20"/>
  <c r="M1473" i="20"/>
  <c r="M1474" i="20"/>
  <c r="M1475" i="20"/>
  <c r="M1476" i="20"/>
  <c r="M1477" i="20"/>
  <c r="M1478" i="20"/>
  <c r="M1479" i="20"/>
  <c r="M1480" i="20"/>
  <c r="M1481" i="20"/>
  <c r="M1482" i="20"/>
  <c r="M1483" i="20"/>
  <c r="M1484" i="20"/>
  <c r="M1485" i="20"/>
  <c r="M1486" i="20"/>
  <c r="M1487" i="20"/>
  <c r="M1488" i="20"/>
  <c r="M1489" i="20"/>
  <c r="M1490" i="20"/>
  <c r="M1491" i="20"/>
  <c r="M1492" i="20"/>
  <c r="M1493" i="20"/>
  <c r="M1494" i="20"/>
  <c r="M1495" i="20"/>
  <c r="M1496" i="20"/>
  <c r="M1497" i="20"/>
  <c r="M1498" i="20"/>
  <c r="M1499" i="20"/>
  <c r="M1500" i="20"/>
  <c r="M1501" i="20"/>
  <c r="M1502" i="20"/>
  <c r="M1503" i="20"/>
  <c r="M1504" i="20"/>
  <c r="M1505" i="20"/>
  <c r="M1506" i="20"/>
  <c r="M1507" i="20"/>
  <c r="M1508" i="20"/>
  <c r="M1509" i="20"/>
  <c r="M1510" i="20"/>
  <c r="M1511" i="20"/>
  <c r="M1512" i="20"/>
  <c r="M1513" i="20"/>
  <c r="M1514" i="20"/>
  <c r="M1515" i="20"/>
  <c r="M1516" i="20"/>
  <c r="M1517" i="20"/>
  <c r="M1518" i="20"/>
  <c r="M1519" i="20"/>
  <c r="M1520" i="20"/>
  <c r="M1521" i="20"/>
  <c r="M1522" i="20"/>
  <c r="M1523" i="20"/>
  <c r="M1524" i="20"/>
  <c r="M1525" i="20"/>
  <c r="M1526" i="20"/>
  <c r="M1527" i="20"/>
  <c r="M1528" i="20"/>
  <c r="M1529" i="20"/>
  <c r="M1530" i="20"/>
  <c r="M1531" i="20"/>
  <c r="M1532" i="20"/>
  <c r="M1533" i="20"/>
  <c r="M1534" i="20"/>
  <c r="M1535" i="20"/>
  <c r="M1536" i="20"/>
  <c r="M1537" i="20"/>
  <c r="M1538" i="20"/>
  <c r="M1539" i="20"/>
  <c r="M1540" i="20"/>
  <c r="M1541" i="20"/>
  <c r="M1542" i="20"/>
  <c r="M1543" i="20"/>
  <c r="M1544" i="20"/>
  <c r="M1545" i="20"/>
  <c r="M1546" i="20"/>
  <c r="M1547" i="20"/>
  <c r="M1548" i="20"/>
  <c r="M1549" i="20"/>
  <c r="M1550" i="20"/>
  <c r="M1551" i="20"/>
  <c r="M1552" i="20"/>
  <c r="M1553" i="20"/>
  <c r="M1554" i="20"/>
  <c r="M1555" i="20"/>
  <c r="M1556" i="20"/>
  <c r="M1557" i="20"/>
  <c r="M1558" i="20"/>
  <c r="M1559" i="20"/>
  <c r="M1560" i="20"/>
  <c r="M1561" i="20"/>
  <c r="M1562" i="20"/>
  <c r="M1563" i="20"/>
  <c r="M1564" i="20"/>
  <c r="M1565" i="20"/>
  <c r="M1566" i="20"/>
  <c r="M1567" i="20"/>
  <c r="M1568" i="20"/>
  <c r="M1569" i="20"/>
  <c r="M1570" i="20"/>
  <c r="M1571" i="20"/>
  <c r="M1572" i="20"/>
  <c r="M1573" i="20"/>
  <c r="M1574" i="20"/>
  <c r="M1575" i="20"/>
  <c r="M1576" i="20"/>
  <c r="M1577" i="20"/>
  <c r="M1578" i="20"/>
  <c r="M1579" i="20"/>
  <c r="M1580" i="20"/>
  <c r="M1581" i="20"/>
  <c r="M1582" i="20"/>
  <c r="M1583" i="20"/>
  <c r="M1584" i="20"/>
  <c r="M1585" i="20"/>
  <c r="M1586" i="20"/>
  <c r="M1587" i="20"/>
  <c r="M1588" i="20"/>
  <c r="M1589" i="20"/>
  <c r="M1590" i="20"/>
  <c r="M1591" i="20"/>
  <c r="M1592" i="20"/>
  <c r="M1593" i="20"/>
  <c r="M1594" i="20"/>
  <c r="M1595" i="20"/>
  <c r="M1596" i="20"/>
  <c r="M1597" i="20"/>
  <c r="M1598" i="20"/>
  <c r="M1599" i="20"/>
  <c r="M1600" i="20"/>
  <c r="M1601" i="20"/>
  <c r="M1602" i="20"/>
  <c r="M1603" i="20"/>
  <c r="M1604" i="20"/>
  <c r="M1605" i="20"/>
  <c r="M1606" i="20"/>
  <c r="M1607" i="20"/>
  <c r="M1608" i="20"/>
  <c r="M1609" i="20"/>
  <c r="M1610" i="20"/>
  <c r="M1611" i="20"/>
  <c r="M1612" i="20"/>
  <c r="M1613" i="20"/>
  <c r="M1614" i="20"/>
  <c r="M1615" i="20"/>
  <c r="M1616" i="20"/>
  <c r="M1617" i="20"/>
  <c r="M1618" i="20"/>
  <c r="M1619" i="20"/>
  <c r="M1620" i="20"/>
  <c r="M1621" i="20"/>
  <c r="M1622" i="20"/>
  <c r="M1623" i="20"/>
  <c r="M1624" i="20"/>
  <c r="M1625" i="20"/>
  <c r="M1626" i="20"/>
  <c r="M1627" i="20"/>
  <c r="M1628" i="20"/>
  <c r="M1629" i="20"/>
  <c r="M1630" i="20"/>
  <c r="M1631" i="20"/>
  <c r="M1632" i="20"/>
  <c r="M1635" i="20"/>
  <c r="M1636" i="20"/>
  <c r="M1637" i="20"/>
  <c r="M1638" i="20"/>
  <c r="M1639" i="20"/>
  <c r="M1640" i="20"/>
  <c r="M1641" i="20"/>
  <c r="M1642" i="20"/>
  <c r="M1643" i="20"/>
  <c r="M1644" i="20"/>
  <c r="M1645" i="20"/>
  <c r="M1646" i="20"/>
  <c r="M1647" i="20"/>
  <c r="M1648" i="20"/>
  <c r="M1649" i="20"/>
  <c r="M1650" i="20"/>
  <c r="M1651" i="20"/>
  <c r="M1652" i="20"/>
  <c r="M1653" i="20"/>
  <c r="M1654" i="20"/>
  <c r="M1655" i="20"/>
  <c r="M1656" i="20"/>
  <c r="M1657" i="20"/>
  <c r="M1658" i="20"/>
  <c r="M1659" i="20"/>
  <c r="M1660" i="20"/>
  <c r="M1661" i="20"/>
  <c r="M1662" i="20"/>
  <c r="M1663" i="20"/>
  <c r="M1664" i="20"/>
  <c r="M1665" i="20"/>
  <c r="M1666" i="20"/>
  <c r="M1667" i="20"/>
  <c r="M1668" i="20"/>
  <c r="M1669" i="20"/>
  <c r="M1670" i="20"/>
  <c r="M1671" i="20"/>
  <c r="M1672" i="20"/>
  <c r="M1673" i="20"/>
  <c r="M1674" i="20"/>
  <c r="M1675" i="20"/>
  <c r="M1676" i="20"/>
  <c r="M1677" i="20"/>
  <c r="M1678" i="20"/>
  <c r="M1679" i="20"/>
  <c r="M1680" i="20"/>
  <c r="M1681" i="20"/>
  <c r="M1682" i="20"/>
  <c r="M1683" i="20"/>
  <c r="M1684" i="20"/>
  <c r="M1685" i="20"/>
  <c r="M1686" i="20"/>
  <c r="M1687" i="20"/>
  <c r="M1688" i="20"/>
  <c r="M1689" i="20"/>
  <c r="M1690" i="20"/>
  <c r="M1691" i="20"/>
  <c r="M1692" i="20"/>
  <c r="M1693" i="20"/>
  <c r="M1694" i="20"/>
  <c r="M1695" i="20"/>
  <c r="M1696" i="20"/>
  <c r="M1697" i="20"/>
  <c r="M1698" i="20"/>
  <c r="M1699" i="20"/>
  <c r="M1700" i="20"/>
  <c r="M1701" i="20"/>
  <c r="M1702" i="20"/>
  <c r="M1703" i="20"/>
  <c r="M1704" i="20"/>
  <c r="M1705" i="20"/>
  <c r="M1706" i="20"/>
  <c r="M1707" i="20"/>
  <c r="M1708" i="20"/>
  <c r="M1709" i="20"/>
  <c r="M1710" i="20"/>
  <c r="M1711" i="20"/>
  <c r="M1712" i="20"/>
  <c r="M1713" i="20"/>
  <c r="M1714" i="20"/>
  <c r="M1715" i="20"/>
  <c r="M1716" i="20"/>
  <c r="M1717" i="20"/>
  <c r="M1718" i="20"/>
  <c r="M1719" i="20"/>
  <c r="M1720" i="20"/>
  <c r="M1721" i="20"/>
  <c r="M1722" i="20"/>
  <c r="M1723" i="20"/>
  <c r="M1724" i="20"/>
  <c r="M1725" i="20"/>
  <c r="M1726" i="20"/>
  <c r="M1727" i="20"/>
  <c r="M1728" i="20"/>
  <c r="M1729" i="20"/>
  <c r="M1730" i="20"/>
  <c r="M1731" i="20"/>
  <c r="M1732" i="20"/>
  <c r="M1733" i="20"/>
  <c r="M1734" i="20"/>
  <c r="M1735" i="20"/>
  <c r="M1736" i="20"/>
  <c r="M1737" i="20"/>
  <c r="M1738" i="20"/>
  <c r="M1739" i="20"/>
  <c r="M1740" i="20"/>
  <c r="M1741" i="20"/>
  <c r="M1742" i="20"/>
  <c r="M1743" i="20"/>
  <c r="M1744" i="20"/>
  <c r="M1745" i="20"/>
  <c r="M1746" i="20"/>
  <c r="M1747" i="20"/>
  <c r="M1748" i="20"/>
  <c r="M1749" i="20"/>
  <c r="M1750" i="20"/>
  <c r="M1751" i="20"/>
  <c r="M1752" i="20"/>
  <c r="M1753" i="20"/>
  <c r="M1754" i="20"/>
  <c r="M1755" i="20"/>
  <c r="M1756" i="20"/>
  <c r="M1757" i="20"/>
  <c r="M1758" i="20"/>
  <c r="M1759" i="20"/>
  <c r="M1760" i="20"/>
  <c r="M1761" i="20"/>
  <c r="M1762" i="20"/>
  <c r="M1763" i="20"/>
  <c r="M1764" i="20"/>
  <c r="M1765" i="20"/>
  <c r="M1766" i="20"/>
  <c r="M1767" i="20"/>
  <c r="M1768" i="20"/>
  <c r="M1769" i="20"/>
  <c r="M1770" i="20"/>
  <c r="M1771" i="20"/>
  <c r="M1772" i="20"/>
  <c r="M1773" i="20"/>
  <c r="M1774" i="20"/>
  <c r="M1775" i="20"/>
  <c r="M1776" i="20"/>
  <c r="M1777" i="20"/>
  <c r="M1778" i="20"/>
  <c r="M1779" i="20"/>
  <c r="M1780" i="20"/>
  <c r="M1781" i="20"/>
  <c r="M1782" i="20"/>
  <c r="M1783" i="20"/>
  <c r="M1784" i="20"/>
  <c r="M1785" i="20"/>
  <c r="M1786" i="20"/>
  <c r="M1787" i="20"/>
  <c r="M1788" i="20"/>
  <c r="M1789" i="20"/>
  <c r="M1790" i="20"/>
  <c r="M1791" i="20"/>
  <c r="M1792" i="20"/>
  <c r="M1793" i="20"/>
  <c r="M1794" i="20"/>
  <c r="M1795" i="20"/>
  <c r="M1796" i="20"/>
  <c r="M1797" i="20"/>
  <c r="M1798" i="20"/>
  <c r="M1799" i="20"/>
  <c r="M1800" i="20"/>
  <c r="M1801" i="20"/>
  <c r="M1802" i="20"/>
  <c r="M1803" i="20"/>
  <c r="M1804" i="20"/>
  <c r="M1805" i="20"/>
  <c r="M1806" i="20"/>
  <c r="M1807" i="20"/>
  <c r="M1808" i="20"/>
  <c r="M1809" i="20"/>
  <c r="M1810" i="20"/>
  <c r="M1811" i="20"/>
  <c r="M1812" i="20"/>
  <c r="M1813" i="20"/>
  <c r="M1814" i="20"/>
  <c r="M1815" i="20"/>
  <c r="M1816" i="20"/>
  <c r="M1817" i="20"/>
  <c r="M1818" i="20"/>
  <c r="M1819" i="20"/>
  <c r="M1820" i="20"/>
  <c r="M1821" i="20"/>
  <c r="M1822" i="20"/>
  <c r="M1823" i="20"/>
  <c r="M1824" i="20"/>
  <c r="M1825" i="20"/>
  <c r="M1826" i="20"/>
  <c r="M1827" i="20"/>
  <c r="M1828" i="20"/>
  <c r="M1829" i="20"/>
  <c r="M1830" i="20"/>
  <c r="M1831" i="20"/>
  <c r="M1832" i="20"/>
  <c r="M1833" i="20"/>
  <c r="M1834" i="20"/>
  <c r="M1835" i="20"/>
  <c r="M1836" i="20"/>
  <c r="M1837" i="20"/>
  <c r="M1838" i="20"/>
  <c r="M1839" i="20"/>
  <c r="M1840" i="20"/>
  <c r="M1841" i="20"/>
  <c r="M1842" i="20"/>
  <c r="M1843" i="20"/>
  <c r="M1844" i="20"/>
  <c r="M1845" i="20"/>
  <c r="M1846" i="20"/>
  <c r="M1847" i="20"/>
  <c r="M1848" i="20"/>
  <c r="M1849" i="20"/>
  <c r="M1850" i="20"/>
  <c r="M1851" i="20"/>
  <c r="M1852" i="20"/>
  <c r="M1853" i="20"/>
  <c r="M1854" i="20"/>
  <c r="M1855" i="20"/>
  <c r="M1856" i="20"/>
  <c r="M1857" i="20"/>
  <c r="M1858" i="20"/>
  <c r="M1859" i="20"/>
  <c r="M1860" i="20"/>
  <c r="M1861" i="20"/>
  <c r="M1862" i="20"/>
  <c r="M1863" i="20"/>
  <c r="M1864" i="20"/>
  <c r="M1865" i="20"/>
  <c r="M1866" i="20"/>
  <c r="M1867" i="20"/>
  <c r="M1868" i="20"/>
  <c r="M1869" i="20"/>
  <c r="M1870" i="20"/>
  <c r="M1871" i="20"/>
  <c r="M1872" i="20"/>
  <c r="M1873" i="20"/>
  <c r="M1874" i="20"/>
  <c r="M1875" i="20"/>
  <c r="M1876" i="20"/>
  <c r="M1877" i="20"/>
  <c r="M1878" i="20"/>
  <c r="M1879" i="20"/>
  <c r="M1880" i="20"/>
  <c r="M1881" i="20"/>
  <c r="M1882" i="20"/>
  <c r="M1883" i="20"/>
  <c r="M1884" i="20"/>
  <c r="M1885" i="20"/>
  <c r="M1886" i="20"/>
  <c r="M1887" i="20"/>
  <c r="M1888" i="20"/>
  <c r="M1889" i="20"/>
  <c r="M1890" i="20"/>
  <c r="M1891" i="20"/>
  <c r="M1892" i="20"/>
  <c r="M1893" i="20"/>
  <c r="M1894" i="20"/>
  <c r="M1895" i="20"/>
  <c r="M1896" i="20"/>
  <c r="M1897" i="20"/>
  <c r="M1898" i="20"/>
  <c r="M1899" i="20"/>
  <c r="M1900" i="20"/>
  <c r="M1901" i="20"/>
  <c r="M1902" i="20"/>
  <c r="M1903" i="20"/>
  <c r="M1904" i="20"/>
  <c r="M1905" i="20"/>
  <c r="M1906" i="20"/>
  <c r="M1907" i="20"/>
  <c r="M1908" i="20"/>
  <c r="M1909" i="20"/>
  <c r="M1910" i="20"/>
  <c r="M1911" i="20"/>
  <c r="M1912" i="20"/>
  <c r="M1913" i="20"/>
  <c r="M1914" i="20"/>
  <c r="M1915" i="20"/>
  <c r="M1916" i="20"/>
  <c r="M1917" i="20"/>
  <c r="M1918" i="20"/>
  <c r="M1919" i="20"/>
  <c r="M1920" i="20"/>
  <c r="M1921" i="20"/>
  <c r="M1922" i="20"/>
  <c r="M1923" i="20"/>
  <c r="M1924" i="20"/>
  <c r="M1925" i="20"/>
  <c r="M1926" i="20"/>
  <c r="M1927" i="20"/>
  <c r="M1928" i="20"/>
  <c r="M1929" i="20"/>
  <c r="M1930" i="20"/>
  <c r="M1931" i="20"/>
  <c r="M1932" i="20"/>
  <c r="M1933" i="20"/>
  <c r="M1934" i="20"/>
  <c r="M1935" i="20"/>
  <c r="M1936" i="20"/>
  <c r="M1937" i="20"/>
  <c r="M1938" i="20"/>
  <c r="M1939" i="20"/>
  <c r="M1940" i="20"/>
  <c r="M1941" i="20"/>
  <c r="M1942" i="20"/>
  <c r="M1943" i="20"/>
  <c r="M1944" i="20"/>
  <c r="M1945" i="20"/>
  <c r="M1946" i="20"/>
  <c r="M1947" i="20"/>
  <c r="M1948" i="20"/>
  <c r="M1949" i="20"/>
  <c r="M1950" i="20"/>
  <c r="M1951" i="20"/>
  <c r="M1952" i="20"/>
  <c r="M1953" i="20"/>
  <c r="M1954" i="20"/>
  <c r="M1955" i="20"/>
  <c r="M1956" i="20"/>
  <c r="M1957" i="20"/>
  <c r="M1958" i="20"/>
  <c r="M1959" i="20"/>
  <c r="M1960" i="20"/>
  <c r="M1961" i="20"/>
  <c r="M1962" i="20"/>
  <c r="M1963" i="20"/>
  <c r="M1964" i="20"/>
  <c r="M1965" i="20"/>
  <c r="M1966" i="20"/>
  <c r="M1967" i="20"/>
  <c r="M1968" i="20"/>
  <c r="M1969" i="20"/>
  <c r="M1970" i="20"/>
  <c r="M1971" i="20"/>
  <c r="M1972" i="20"/>
  <c r="M1973" i="20"/>
  <c r="M1974" i="20"/>
  <c r="M1975" i="20"/>
  <c r="M1976" i="20"/>
  <c r="M1977" i="20"/>
  <c r="M1978" i="20"/>
  <c r="M1979" i="20"/>
  <c r="M1980" i="20"/>
  <c r="M1981" i="20"/>
  <c r="M1982" i="20"/>
  <c r="M1983" i="20"/>
  <c r="M1984" i="20"/>
  <c r="M1985" i="20"/>
  <c r="M1986" i="20"/>
  <c r="M1987" i="20"/>
  <c r="M1988" i="20"/>
  <c r="M1989" i="20"/>
  <c r="M1990" i="20"/>
  <c r="M1991" i="20"/>
  <c r="M1992" i="20"/>
  <c r="M1993" i="20"/>
  <c r="M1994" i="20"/>
  <c r="M1995" i="20"/>
  <c r="M1996" i="20"/>
  <c r="M1997" i="20"/>
  <c r="M1998" i="20"/>
  <c r="M1999" i="20"/>
  <c r="M2000" i="20"/>
  <c r="M2001" i="20"/>
  <c r="M2002" i="20"/>
  <c r="M2003" i="20"/>
  <c r="M2004" i="20"/>
  <c r="M2005" i="20"/>
  <c r="M2006" i="20"/>
  <c r="M2007" i="20"/>
  <c r="M2008" i="20"/>
  <c r="M2009" i="20"/>
  <c r="M2010" i="20"/>
  <c r="M2011" i="20"/>
  <c r="M2012" i="20"/>
  <c r="M2013" i="20"/>
  <c r="M2014" i="20"/>
  <c r="M2015" i="20"/>
  <c r="M2016" i="20"/>
  <c r="M2017" i="20"/>
  <c r="M2018" i="20"/>
  <c r="M2019" i="20"/>
  <c r="M2020" i="20"/>
  <c r="M2021" i="20"/>
  <c r="M2022" i="20"/>
  <c r="M2023" i="20"/>
  <c r="M2024" i="20"/>
  <c r="M2025" i="20"/>
  <c r="M2026" i="20"/>
  <c r="M2027" i="20"/>
  <c r="M2028" i="20"/>
  <c r="M2029" i="20"/>
  <c r="M2030" i="20"/>
  <c r="M2031" i="20"/>
  <c r="M2032" i="20"/>
  <c r="M2033" i="20"/>
  <c r="M2034" i="20"/>
  <c r="M2035" i="20"/>
  <c r="M2036" i="20"/>
  <c r="M2037" i="20"/>
  <c r="M2038" i="20"/>
  <c r="M2039" i="20"/>
  <c r="M2040" i="20"/>
  <c r="M2041" i="20"/>
  <c r="M2042" i="20"/>
  <c r="M2043" i="20"/>
  <c r="M2044" i="20"/>
  <c r="M2045" i="20"/>
  <c r="M2046" i="20"/>
  <c r="M2047" i="20"/>
  <c r="M2048" i="20"/>
  <c r="M2049" i="20"/>
  <c r="M2050" i="20"/>
  <c r="M2051" i="20"/>
  <c r="M2052" i="20"/>
  <c r="M2053" i="20"/>
  <c r="M2054" i="20"/>
  <c r="M2055" i="20"/>
  <c r="M2056" i="20"/>
  <c r="M2057" i="20"/>
  <c r="M2058" i="20"/>
  <c r="M2059" i="20"/>
  <c r="M2060" i="20"/>
  <c r="M2061" i="20"/>
  <c r="M2062" i="20"/>
  <c r="M2063" i="20"/>
  <c r="M2065" i="20"/>
  <c r="M2066" i="20"/>
  <c r="M2067" i="20"/>
  <c r="M2068" i="20"/>
  <c r="M2069" i="20"/>
  <c r="M2070" i="20"/>
  <c r="M2071" i="20"/>
  <c r="M2072" i="20"/>
  <c r="M2073" i="20"/>
  <c r="M2074" i="20"/>
  <c r="M2075" i="20"/>
  <c r="M2076" i="20"/>
  <c r="M2077" i="20"/>
  <c r="M2078" i="20"/>
  <c r="M2079" i="20"/>
  <c r="M2080" i="20"/>
  <c r="M2081" i="20"/>
  <c r="M2082" i="20"/>
  <c r="M2083" i="20"/>
  <c r="M2084" i="20"/>
  <c r="M2085" i="20"/>
  <c r="M2086" i="20"/>
  <c r="M2087" i="20"/>
  <c r="M2088" i="20"/>
  <c r="M2089" i="20"/>
  <c r="M2090" i="20"/>
  <c r="M2091" i="20"/>
  <c r="M2092" i="20"/>
  <c r="M2093" i="20"/>
  <c r="M2094" i="20"/>
  <c r="M2095" i="20"/>
  <c r="M2096" i="20"/>
  <c r="M2097" i="20"/>
  <c r="M2098" i="20"/>
  <c r="M2099" i="20"/>
  <c r="M2100" i="20"/>
  <c r="M2101" i="20"/>
  <c r="M2102" i="20"/>
  <c r="M2103" i="20"/>
  <c r="M2104" i="20"/>
  <c r="M2105" i="20"/>
  <c r="M2106" i="20"/>
  <c r="M2107" i="20"/>
  <c r="M2108" i="20"/>
  <c r="M2109" i="20"/>
  <c r="M2110" i="20"/>
  <c r="M2111" i="20"/>
  <c r="M2112" i="20"/>
  <c r="M2113" i="20"/>
  <c r="M2114" i="20"/>
  <c r="M2115" i="20"/>
  <c r="M2116" i="20"/>
  <c r="M2117" i="20"/>
  <c r="M2118" i="20"/>
  <c r="M2119" i="20"/>
  <c r="M2120" i="20"/>
  <c r="M2121" i="20"/>
  <c r="M2122" i="20"/>
  <c r="M2123" i="20"/>
  <c r="M2124" i="20"/>
  <c r="M2125" i="20"/>
  <c r="M2126" i="20"/>
  <c r="M2127" i="20"/>
  <c r="M2128" i="20"/>
  <c r="M2129" i="20"/>
  <c r="M2130" i="20"/>
  <c r="M2131" i="20"/>
  <c r="M2132" i="20"/>
  <c r="M2133" i="20"/>
  <c r="M2134" i="20"/>
  <c r="M2135" i="20"/>
  <c r="M2136" i="20"/>
  <c r="M2137" i="20"/>
  <c r="M2138" i="20"/>
  <c r="M2139" i="20"/>
  <c r="M2140" i="20"/>
  <c r="M2141" i="20"/>
  <c r="M2142" i="20"/>
  <c r="M2143" i="20"/>
  <c r="M2144" i="20"/>
  <c r="M2145" i="20"/>
  <c r="M2146" i="20"/>
  <c r="M2147" i="20"/>
  <c r="M2148" i="20"/>
  <c r="M2149" i="20"/>
  <c r="M2150" i="20"/>
  <c r="M2151" i="20"/>
  <c r="M2152" i="20"/>
  <c r="M2153" i="20"/>
  <c r="M2154" i="20"/>
  <c r="M2155" i="20"/>
  <c r="M2156" i="20"/>
  <c r="M2157" i="20"/>
  <c r="M2158" i="20"/>
  <c r="M2159" i="20"/>
  <c r="M2160" i="20"/>
  <c r="M2161" i="20"/>
  <c r="M2162" i="20"/>
  <c r="M2163" i="20"/>
  <c r="M2164" i="20"/>
  <c r="M2165" i="20"/>
  <c r="M2166" i="20"/>
  <c r="M2167" i="20"/>
  <c r="M2168" i="20"/>
  <c r="M2169" i="20"/>
  <c r="M2170" i="20"/>
  <c r="M2171" i="20"/>
  <c r="M2172" i="20"/>
  <c r="M2173" i="20"/>
  <c r="M2174" i="20"/>
  <c r="M2175" i="20"/>
  <c r="M2176" i="20"/>
  <c r="M2177" i="20"/>
  <c r="M2178" i="20"/>
  <c r="M2179" i="20"/>
  <c r="M2180" i="20"/>
  <c r="M2181" i="20"/>
  <c r="M2182" i="20"/>
  <c r="M2183" i="20"/>
  <c r="M2184" i="20"/>
  <c r="M2185" i="20"/>
  <c r="M2186" i="20"/>
  <c r="M2187" i="20"/>
  <c r="M2188" i="20"/>
  <c r="M2189" i="20"/>
  <c r="M2190" i="20"/>
  <c r="M2191" i="20"/>
  <c r="M2192" i="20"/>
  <c r="M2193" i="20"/>
  <c r="M2194" i="20"/>
  <c r="M2195" i="20"/>
  <c r="M2196" i="20"/>
  <c r="M2197" i="20"/>
  <c r="M2198" i="20"/>
  <c r="M2199" i="20"/>
  <c r="M2200" i="20"/>
  <c r="M2201" i="20"/>
  <c r="M2202" i="20"/>
  <c r="M2203" i="20"/>
  <c r="M2204" i="20"/>
  <c r="M2205" i="20"/>
  <c r="M2206" i="20"/>
  <c r="M2207" i="20"/>
  <c r="M2208" i="20"/>
  <c r="M2209" i="20"/>
  <c r="M2210" i="20"/>
  <c r="M2211" i="20"/>
  <c r="M2212" i="20"/>
  <c r="M2213" i="20"/>
  <c r="M2214" i="20"/>
  <c r="M2215" i="20"/>
  <c r="M2216" i="20"/>
  <c r="M2217" i="20"/>
  <c r="M2218" i="20"/>
  <c r="M2219" i="20"/>
  <c r="M2220" i="20"/>
  <c r="M2221" i="20"/>
  <c r="M2222" i="20"/>
  <c r="M2223" i="20"/>
  <c r="M2224" i="20"/>
  <c r="M2225" i="20"/>
  <c r="M2226" i="20"/>
  <c r="M2227" i="20"/>
  <c r="M2228" i="20"/>
  <c r="M2229" i="20"/>
  <c r="M2230" i="20"/>
  <c r="M2231" i="20"/>
  <c r="M2232" i="20"/>
  <c r="M2233" i="20"/>
  <c r="M2234" i="20"/>
  <c r="M2235" i="20"/>
  <c r="M2236" i="20"/>
  <c r="M2237" i="20"/>
  <c r="M2238" i="20"/>
  <c r="M2239" i="20"/>
  <c r="M2240" i="20"/>
  <c r="M2241" i="20"/>
  <c r="M2242" i="20"/>
  <c r="M2243" i="20"/>
  <c r="M2244" i="20"/>
  <c r="M2245" i="20"/>
  <c r="M2246" i="20"/>
  <c r="M2247" i="20"/>
  <c r="M2248" i="20"/>
  <c r="M2249" i="20"/>
  <c r="M2250" i="20"/>
  <c r="M2251" i="20"/>
  <c r="M2252" i="20"/>
  <c r="M2253" i="20"/>
  <c r="M2254" i="20"/>
  <c r="M2255" i="20"/>
  <c r="M2256" i="20"/>
  <c r="M2257" i="20"/>
  <c r="M2258" i="20"/>
  <c r="M2259" i="20"/>
  <c r="M2260" i="20"/>
  <c r="M2261" i="20"/>
  <c r="M2262" i="20"/>
  <c r="M2263" i="20"/>
  <c r="M2264" i="20"/>
  <c r="M2265" i="20"/>
  <c r="M2266" i="20"/>
  <c r="M2267" i="20"/>
  <c r="M2268" i="20"/>
  <c r="M2269" i="20"/>
  <c r="M2270" i="20"/>
  <c r="M2271" i="20"/>
  <c r="M2272" i="20"/>
  <c r="M2273" i="20"/>
  <c r="M2274" i="20"/>
  <c r="M2275" i="20"/>
  <c r="M2276" i="20"/>
  <c r="M2277" i="20"/>
  <c r="M2278" i="20"/>
  <c r="M2279" i="20"/>
  <c r="M2280" i="20"/>
  <c r="M2281" i="20"/>
  <c r="M2282" i="20"/>
  <c r="M2283" i="20"/>
  <c r="M2284" i="20"/>
  <c r="M2285" i="20"/>
  <c r="M2286" i="20"/>
  <c r="M2287" i="20"/>
  <c r="M2288" i="20"/>
  <c r="M2289" i="20"/>
  <c r="M2290" i="20"/>
  <c r="M2291" i="20"/>
  <c r="M2292" i="20"/>
  <c r="M2293" i="20"/>
  <c r="M2294" i="20"/>
  <c r="M2295" i="20"/>
  <c r="M2296" i="20"/>
  <c r="M2297" i="20"/>
  <c r="M2298" i="20"/>
  <c r="M2299" i="20"/>
  <c r="M2300" i="20"/>
  <c r="M2301" i="20"/>
  <c r="M2302" i="20"/>
  <c r="M2303" i="20"/>
  <c r="M2304" i="20"/>
  <c r="M2305" i="20"/>
  <c r="M2306" i="20"/>
  <c r="M2307" i="20"/>
  <c r="M2308" i="20"/>
  <c r="M2309" i="20"/>
  <c r="M2310" i="20"/>
  <c r="M2311" i="20"/>
  <c r="M2312" i="20"/>
  <c r="M2313" i="20"/>
  <c r="M2314" i="20"/>
  <c r="M2315" i="20"/>
  <c r="M2316" i="20"/>
  <c r="M2317" i="20"/>
  <c r="M2318" i="20"/>
  <c r="M2319" i="20"/>
  <c r="M2320" i="20"/>
  <c r="M2321" i="20"/>
  <c r="M2322" i="20"/>
  <c r="M2323" i="20"/>
  <c r="M2324" i="20"/>
  <c r="M2325" i="20"/>
  <c r="M2326" i="20"/>
  <c r="M2327" i="20"/>
  <c r="M2328" i="20"/>
  <c r="M2329" i="20"/>
  <c r="M2330" i="20"/>
  <c r="M2331" i="20"/>
  <c r="M2332" i="20"/>
  <c r="M2333" i="20"/>
  <c r="M2334" i="20"/>
  <c r="M2335" i="20"/>
  <c r="M2336" i="20"/>
  <c r="M2337" i="20"/>
  <c r="M2338" i="20"/>
  <c r="M2339" i="20"/>
  <c r="M2340" i="20"/>
  <c r="M2341" i="20"/>
  <c r="M2342" i="20"/>
  <c r="M2343" i="20"/>
  <c r="M2344" i="20"/>
  <c r="M2345" i="20"/>
  <c r="M2346" i="20"/>
  <c r="M2347" i="20"/>
  <c r="M2348" i="20"/>
  <c r="M2349" i="20"/>
  <c r="M2350" i="20"/>
  <c r="M2351" i="20"/>
  <c r="M2352" i="20"/>
  <c r="M2353" i="20"/>
  <c r="M2354" i="20"/>
  <c r="M2355" i="20"/>
  <c r="M2356" i="20"/>
  <c r="M2357" i="20"/>
  <c r="M2358" i="20"/>
  <c r="M2359" i="20"/>
  <c r="M2360" i="20"/>
  <c r="M2361" i="20"/>
  <c r="M2362" i="20"/>
  <c r="M2363" i="20"/>
  <c r="M2364" i="20"/>
  <c r="M2365" i="20"/>
  <c r="M2366" i="20"/>
  <c r="M2367" i="20"/>
  <c r="M2368" i="20"/>
  <c r="M2369" i="20"/>
  <c r="M2370" i="20"/>
  <c r="M2371" i="20"/>
  <c r="M2372" i="20"/>
  <c r="M2373" i="20"/>
  <c r="M2374" i="20"/>
  <c r="M2375" i="20"/>
  <c r="M2376" i="20"/>
  <c r="M2377" i="20"/>
  <c r="M2378" i="20"/>
  <c r="M2379" i="20"/>
  <c r="M2380" i="20"/>
  <c r="M2381" i="20"/>
  <c r="M2382" i="20"/>
  <c r="M2383" i="20"/>
  <c r="M2384" i="20"/>
  <c r="M2385" i="20"/>
  <c r="M2386" i="20"/>
  <c r="M2387" i="20"/>
  <c r="M2388" i="20"/>
  <c r="M2389" i="20"/>
  <c r="M2390" i="20"/>
  <c r="M2391" i="20"/>
  <c r="M2392" i="20"/>
  <c r="M2393" i="20"/>
  <c r="M2394" i="20"/>
  <c r="M2395" i="20"/>
  <c r="M2396" i="20"/>
  <c r="M2397" i="20"/>
  <c r="M2398" i="20"/>
  <c r="M2399" i="20"/>
  <c r="M2400" i="20"/>
  <c r="M2401" i="20"/>
  <c r="M2402" i="20"/>
  <c r="M2403" i="20"/>
  <c r="M2404" i="20"/>
  <c r="M2405" i="20"/>
  <c r="M2406" i="20"/>
  <c r="M2407" i="20"/>
  <c r="M2408" i="20"/>
  <c r="M2409" i="20"/>
  <c r="M2410" i="20"/>
  <c r="M2411" i="20"/>
  <c r="M2412" i="20"/>
  <c r="M2413" i="20"/>
  <c r="M2414" i="20"/>
  <c r="M2415" i="20"/>
  <c r="M2416" i="20"/>
  <c r="M2417" i="20"/>
  <c r="M2418" i="20"/>
  <c r="M2419" i="20"/>
  <c r="M2420" i="20"/>
  <c r="M2421" i="20"/>
  <c r="M2422" i="20"/>
  <c r="M2423" i="20"/>
  <c r="M2424" i="20"/>
  <c r="M2425" i="20"/>
  <c r="M2426" i="20"/>
  <c r="M2427" i="20"/>
  <c r="M2428" i="20"/>
  <c r="M2429" i="20"/>
  <c r="M2430" i="20"/>
  <c r="M2431" i="20"/>
  <c r="M2432" i="20"/>
  <c r="M2433" i="20"/>
  <c r="M2434" i="20"/>
  <c r="M2435" i="20"/>
  <c r="M2436" i="20"/>
  <c r="M2437" i="20"/>
  <c r="M2438" i="20"/>
  <c r="M2439" i="20"/>
  <c r="M2440" i="20"/>
  <c r="M2441" i="20"/>
  <c r="M2442" i="20"/>
  <c r="M2443" i="20"/>
  <c r="M2444" i="20"/>
  <c r="M2445" i="20"/>
  <c r="M2446" i="20"/>
  <c r="M2447" i="20"/>
  <c r="M2448" i="20"/>
  <c r="M2449" i="20"/>
  <c r="M2450" i="20"/>
  <c r="M2451" i="20"/>
  <c r="M2452" i="20"/>
  <c r="M2453" i="20"/>
  <c r="M2454" i="20"/>
  <c r="M2455" i="20"/>
  <c r="M2456" i="20"/>
  <c r="M2457" i="20"/>
  <c r="M2458" i="20"/>
  <c r="M2459" i="20"/>
  <c r="M2460" i="20"/>
  <c r="M2461" i="20"/>
  <c r="M2462" i="20"/>
  <c r="M2463" i="20"/>
  <c r="M2464" i="20"/>
  <c r="M2465" i="20"/>
  <c r="M2466" i="20"/>
  <c r="M2467" i="20"/>
  <c r="M2468" i="20"/>
  <c r="M2469" i="20"/>
  <c r="M2470" i="20"/>
  <c r="M2471" i="20"/>
  <c r="M2472" i="20"/>
  <c r="M2473" i="20"/>
  <c r="M2474" i="20"/>
  <c r="M2475" i="20"/>
  <c r="M2476" i="20"/>
  <c r="M2477" i="20"/>
  <c r="M2478" i="20"/>
  <c r="M2479" i="20"/>
  <c r="M2480" i="20"/>
  <c r="M2481" i="20"/>
  <c r="M2482" i="20"/>
  <c r="M2483" i="20"/>
  <c r="M2484" i="20"/>
  <c r="M2485" i="20"/>
  <c r="M2486" i="20"/>
  <c r="M2487" i="20"/>
  <c r="M2488" i="20"/>
  <c r="M2489" i="20"/>
  <c r="M2490" i="20"/>
  <c r="M2491" i="20"/>
  <c r="M2492" i="20"/>
  <c r="M2493" i="20"/>
  <c r="M2494" i="20"/>
  <c r="M2495" i="20"/>
  <c r="M2496" i="20"/>
  <c r="M2497" i="20"/>
  <c r="M2498" i="20"/>
  <c r="M2499" i="20"/>
  <c r="M2500" i="20"/>
  <c r="M2501" i="20"/>
  <c r="M2502" i="20"/>
  <c r="M2503" i="20"/>
  <c r="M2504" i="20"/>
  <c r="M2505" i="20"/>
  <c r="M2506" i="20"/>
  <c r="M2507" i="20"/>
  <c r="M2508" i="20"/>
  <c r="M2509" i="20"/>
  <c r="M2510" i="20"/>
  <c r="M2511" i="20"/>
  <c r="M2512" i="20"/>
  <c r="M2513" i="20"/>
  <c r="M2514" i="20"/>
  <c r="M2515" i="20"/>
  <c r="M2516" i="20"/>
  <c r="M2517" i="20"/>
  <c r="M2518" i="20"/>
  <c r="M2519" i="20"/>
  <c r="M2520" i="20"/>
  <c r="M2521" i="20"/>
  <c r="M2522" i="20"/>
  <c r="M2523" i="20"/>
  <c r="M2524" i="20"/>
  <c r="M2525" i="20"/>
  <c r="M2526" i="20"/>
  <c r="M2527" i="20"/>
  <c r="M2528" i="20"/>
  <c r="M2529" i="20"/>
  <c r="M2530" i="20"/>
  <c r="M2531" i="20"/>
  <c r="M2532" i="20"/>
  <c r="M2533" i="20"/>
  <c r="M2534" i="20"/>
  <c r="M2535" i="20"/>
  <c r="M2536" i="20"/>
  <c r="M2537" i="20"/>
  <c r="M2538" i="20"/>
  <c r="M2539" i="20"/>
  <c r="M2540" i="20"/>
  <c r="M2541" i="20"/>
  <c r="M2542" i="20"/>
  <c r="M2543" i="20"/>
  <c r="M2544" i="20"/>
  <c r="M2545" i="20"/>
  <c r="M2546" i="20"/>
  <c r="M2547" i="20"/>
  <c r="M2548" i="20"/>
  <c r="M2549" i="20"/>
  <c r="M2550" i="20"/>
  <c r="M2551" i="20"/>
  <c r="M2552" i="20"/>
  <c r="M2553" i="20"/>
  <c r="M2554" i="20"/>
  <c r="M2555" i="20"/>
  <c r="M2556" i="20"/>
  <c r="M2557" i="20"/>
  <c r="M2558" i="20"/>
  <c r="M2559" i="20"/>
  <c r="M2560" i="20"/>
  <c r="M2561" i="20"/>
  <c r="M2562" i="20"/>
  <c r="M2563" i="20"/>
  <c r="M2564" i="20"/>
  <c r="M2565" i="20"/>
  <c r="M2566" i="20"/>
  <c r="M2567" i="20"/>
  <c r="M2568" i="20"/>
  <c r="M2569" i="20"/>
  <c r="M2570" i="20"/>
  <c r="M2571" i="20"/>
  <c r="M2572" i="20"/>
  <c r="M2573" i="20"/>
  <c r="M2574" i="20"/>
  <c r="M2575" i="20"/>
  <c r="M2576" i="20"/>
  <c r="M2577" i="20"/>
  <c r="M2578" i="20"/>
  <c r="M2579" i="20"/>
  <c r="M2580" i="20"/>
  <c r="M2581" i="20"/>
  <c r="M2582" i="20"/>
  <c r="M2583" i="20"/>
  <c r="M2584" i="20"/>
  <c r="M2585" i="20"/>
  <c r="M2586" i="20"/>
  <c r="M2587" i="20"/>
  <c r="M2588" i="20"/>
  <c r="M2589" i="20"/>
  <c r="M2590" i="20"/>
  <c r="M2591" i="20"/>
  <c r="M2592" i="20"/>
  <c r="M2593" i="20"/>
  <c r="M2594" i="20"/>
  <c r="M2595" i="20"/>
  <c r="M2596" i="20"/>
  <c r="M2597" i="20"/>
  <c r="M2598" i="20"/>
  <c r="M2599" i="20"/>
  <c r="M2600" i="20"/>
  <c r="M2601" i="20"/>
  <c r="M2602" i="20"/>
  <c r="M2603" i="20"/>
  <c r="M2604" i="20"/>
  <c r="M2605" i="20"/>
  <c r="M2606" i="20"/>
  <c r="M2607" i="20"/>
  <c r="M2608" i="20"/>
  <c r="M2609" i="20"/>
  <c r="M2610" i="20"/>
  <c r="M2611" i="20"/>
  <c r="M2612" i="20"/>
  <c r="M2613" i="20"/>
  <c r="M2614" i="20"/>
  <c r="M2615" i="20"/>
  <c r="M2616" i="20"/>
  <c r="M2617" i="20"/>
  <c r="M2618" i="20"/>
  <c r="M2619" i="20"/>
  <c r="M2620" i="20"/>
  <c r="M2621" i="20"/>
  <c r="M2622" i="20"/>
  <c r="M2623" i="20"/>
  <c r="M2624" i="20"/>
  <c r="M2625" i="20"/>
  <c r="M2626" i="20"/>
  <c r="M2627" i="20"/>
  <c r="M2628" i="20"/>
  <c r="M2629" i="20"/>
  <c r="M2630" i="20"/>
  <c r="M2631" i="20"/>
  <c r="M2632" i="20"/>
  <c r="M2633" i="20"/>
  <c r="M2634" i="20"/>
  <c r="M2635" i="20"/>
  <c r="M2636" i="20"/>
  <c r="M2637" i="20"/>
  <c r="M2638" i="20"/>
  <c r="M2639" i="20"/>
  <c r="M2640" i="20"/>
  <c r="M2641" i="20"/>
  <c r="M2642" i="20"/>
  <c r="M2643" i="20"/>
  <c r="M2644" i="20"/>
  <c r="M2645" i="20"/>
  <c r="M2646" i="20"/>
  <c r="M2647" i="20"/>
  <c r="M2648" i="20"/>
  <c r="M2649" i="20"/>
  <c r="M2650" i="20"/>
  <c r="M2651" i="20"/>
  <c r="M2652" i="20"/>
  <c r="M2653" i="20"/>
  <c r="M2654" i="20"/>
  <c r="M2655" i="20"/>
  <c r="M2656" i="20"/>
  <c r="M2657" i="20"/>
  <c r="M2658" i="20"/>
  <c r="M2659" i="20"/>
  <c r="M2660" i="20"/>
  <c r="M2661" i="20"/>
  <c r="M2662" i="20"/>
  <c r="M2663" i="20"/>
  <c r="M2664" i="20"/>
  <c r="M2665" i="20"/>
  <c r="M2666" i="20"/>
  <c r="M2667" i="20"/>
  <c r="M2668" i="20"/>
  <c r="M2669" i="20"/>
  <c r="M2670" i="20"/>
  <c r="M2671" i="20"/>
  <c r="M2672" i="20"/>
  <c r="M2673" i="20"/>
  <c r="M2674" i="20"/>
  <c r="M2675" i="20"/>
  <c r="M2676" i="20"/>
  <c r="M2677" i="20"/>
  <c r="M2678" i="20"/>
  <c r="M2679" i="20"/>
  <c r="M2680" i="20"/>
  <c r="M2681" i="20"/>
  <c r="M2682" i="20"/>
  <c r="M2683" i="20"/>
  <c r="M2684" i="20"/>
  <c r="M2685" i="20"/>
  <c r="M2686" i="20"/>
  <c r="M2687" i="20"/>
  <c r="M2688" i="20"/>
  <c r="M2689" i="20"/>
  <c r="M2690" i="20"/>
  <c r="M2691" i="20"/>
  <c r="M2692" i="20"/>
  <c r="M2693" i="20"/>
  <c r="M2694" i="20"/>
  <c r="M2695" i="20"/>
  <c r="M2696" i="20"/>
  <c r="M2697" i="20"/>
  <c r="M2698" i="20"/>
  <c r="M2699" i="20"/>
  <c r="M2700" i="20"/>
  <c r="M2701" i="20"/>
  <c r="M2702" i="20"/>
  <c r="M2703" i="20"/>
  <c r="M2704" i="20"/>
  <c r="M2705" i="20"/>
  <c r="M2706" i="20"/>
  <c r="M2707" i="20"/>
  <c r="M2708" i="20"/>
  <c r="M2709" i="20"/>
  <c r="M2710" i="20"/>
  <c r="M2711" i="20"/>
  <c r="M2712" i="20"/>
  <c r="M2713" i="20"/>
  <c r="M2714" i="20"/>
  <c r="M2715" i="20"/>
  <c r="M2716" i="20"/>
  <c r="M2717" i="20"/>
  <c r="M2718" i="20"/>
  <c r="M2719" i="20"/>
  <c r="M2720" i="20"/>
  <c r="M2721" i="20"/>
  <c r="M2722" i="20"/>
  <c r="M2723" i="20"/>
  <c r="M2724" i="20"/>
  <c r="M2725" i="20"/>
  <c r="M2726" i="20"/>
  <c r="M2727" i="20"/>
  <c r="M2728" i="20"/>
  <c r="M2729" i="20"/>
  <c r="M2730" i="20"/>
  <c r="M2731" i="20"/>
  <c r="M2732" i="20"/>
  <c r="M2733" i="20"/>
  <c r="M2734" i="20"/>
  <c r="M2735" i="20"/>
  <c r="M2736" i="20"/>
  <c r="M2737" i="20"/>
  <c r="M2738" i="20"/>
  <c r="M2739" i="20"/>
  <c r="M2740" i="20"/>
  <c r="M2741" i="20"/>
  <c r="M2742" i="20"/>
  <c r="M2743" i="20"/>
  <c r="M2744" i="20"/>
  <c r="M2745" i="20"/>
  <c r="M2746" i="20"/>
  <c r="M2747" i="20"/>
  <c r="M2748" i="20"/>
  <c r="M2749" i="20"/>
  <c r="M2750" i="20"/>
  <c r="M2751" i="20"/>
  <c r="M2752" i="20"/>
  <c r="M2753" i="20"/>
  <c r="M2754" i="20"/>
  <c r="M2755" i="20"/>
  <c r="M2756" i="20"/>
  <c r="M2757" i="20"/>
  <c r="M2758" i="20"/>
  <c r="M2759" i="20"/>
  <c r="M2760" i="20"/>
  <c r="M2761" i="20"/>
  <c r="M2762" i="20"/>
  <c r="M2763" i="20"/>
  <c r="M2764" i="20"/>
  <c r="M2765" i="20"/>
  <c r="M2766" i="20"/>
  <c r="M2767" i="20"/>
  <c r="M2768" i="20"/>
  <c r="M2769" i="20"/>
  <c r="M2770" i="20"/>
  <c r="M2771" i="20"/>
  <c r="M2772" i="20"/>
  <c r="M2773" i="20"/>
  <c r="M2774" i="20"/>
  <c r="M2775" i="20"/>
  <c r="M2776" i="20"/>
  <c r="M2777" i="20"/>
  <c r="M2778" i="20"/>
  <c r="M2779" i="20"/>
  <c r="M2780" i="20"/>
  <c r="M2781" i="20"/>
  <c r="M2782" i="20"/>
  <c r="M2783" i="20"/>
  <c r="M2784" i="20"/>
  <c r="M2785" i="20"/>
  <c r="M2786" i="20"/>
  <c r="M2787" i="20"/>
  <c r="M2788" i="20"/>
  <c r="M2789" i="20"/>
  <c r="M2790" i="20"/>
  <c r="M2791" i="20"/>
  <c r="M2792" i="20"/>
  <c r="M2793" i="20"/>
  <c r="M2794" i="20"/>
  <c r="M2795" i="20"/>
  <c r="M2796" i="20"/>
  <c r="M2797" i="20"/>
  <c r="M2798" i="20"/>
  <c r="M2799" i="20"/>
  <c r="M2800" i="20"/>
  <c r="M2801" i="20"/>
  <c r="M2802" i="20"/>
  <c r="M2803" i="20"/>
  <c r="M2804" i="20"/>
  <c r="M2805" i="20"/>
  <c r="M2806" i="20"/>
  <c r="M2807" i="20"/>
  <c r="M2808" i="20"/>
  <c r="M2809" i="20"/>
  <c r="M2810" i="20"/>
  <c r="M2811" i="20"/>
  <c r="M2812" i="20"/>
  <c r="M2813" i="20"/>
  <c r="M2814" i="20"/>
  <c r="M2815" i="20"/>
  <c r="M2816" i="20"/>
  <c r="M2817" i="20"/>
  <c r="M2818" i="20"/>
  <c r="M2819" i="20"/>
  <c r="M2820" i="20"/>
  <c r="M2821" i="20"/>
  <c r="M2822" i="20"/>
  <c r="M2823" i="20"/>
  <c r="M2824" i="20"/>
  <c r="M2825" i="20"/>
  <c r="M2826" i="20"/>
  <c r="M2827" i="20"/>
  <c r="M2828" i="20"/>
  <c r="M2829" i="20"/>
  <c r="M2830" i="20"/>
  <c r="M2831" i="20"/>
  <c r="M2832" i="20"/>
  <c r="M2833" i="20"/>
  <c r="M2834" i="20"/>
  <c r="M2835" i="20"/>
  <c r="M2836" i="20"/>
  <c r="M2837" i="20"/>
  <c r="M2838" i="20"/>
  <c r="M2839" i="20"/>
  <c r="M2840" i="20"/>
  <c r="M2841" i="20"/>
  <c r="M2842" i="20"/>
  <c r="M2843" i="20"/>
  <c r="M2844" i="20"/>
  <c r="M2845" i="20"/>
  <c r="M2846" i="20"/>
  <c r="M2847" i="20"/>
  <c r="M2848" i="20"/>
  <c r="M2849" i="20"/>
  <c r="M2850" i="20"/>
  <c r="M2851" i="20"/>
  <c r="M2852" i="20"/>
  <c r="M2853" i="20"/>
  <c r="M2854" i="20"/>
  <c r="M2855" i="20"/>
  <c r="M2856" i="20"/>
  <c r="M2857" i="20"/>
  <c r="M2858" i="20"/>
  <c r="M2859" i="20"/>
  <c r="M2860" i="20"/>
  <c r="M2861" i="20"/>
  <c r="M2862" i="20"/>
  <c r="M2863" i="20"/>
  <c r="M2864" i="20"/>
  <c r="M2865" i="20"/>
  <c r="M2866" i="20"/>
  <c r="M2867" i="20"/>
  <c r="M2868" i="20"/>
  <c r="M2869" i="20"/>
  <c r="M2870" i="20"/>
  <c r="M2871" i="20"/>
  <c r="M2872" i="20"/>
  <c r="M2873" i="20"/>
  <c r="M2874" i="20"/>
  <c r="M2875" i="20"/>
  <c r="M2876" i="20"/>
  <c r="M2877" i="20"/>
  <c r="M2878" i="20"/>
  <c r="M2879" i="20"/>
  <c r="M2880" i="20"/>
  <c r="M2881" i="20"/>
  <c r="M2882" i="20"/>
  <c r="M2883" i="20"/>
  <c r="M2884" i="20"/>
  <c r="M2885" i="20"/>
  <c r="M2886" i="20"/>
  <c r="M2887" i="20"/>
  <c r="M2888" i="20"/>
  <c r="M2889" i="20"/>
  <c r="M2890" i="20"/>
  <c r="M2891" i="20"/>
  <c r="M2892" i="20"/>
  <c r="M2893" i="20"/>
  <c r="M2894" i="20"/>
  <c r="M2895" i="20"/>
  <c r="M2896" i="20"/>
  <c r="M2897" i="20"/>
  <c r="M2898" i="20"/>
  <c r="M2899" i="20"/>
  <c r="M2900" i="20"/>
  <c r="M2901" i="20"/>
  <c r="M2902" i="20"/>
  <c r="M2903" i="20"/>
  <c r="M2904" i="20"/>
  <c r="M2905" i="20"/>
  <c r="M2906" i="20"/>
  <c r="M2907" i="20"/>
  <c r="M2908" i="20"/>
  <c r="M2909" i="20"/>
  <c r="M2910" i="20"/>
  <c r="M2911" i="20"/>
  <c r="M2912" i="20"/>
  <c r="M2913" i="20"/>
  <c r="M2914" i="20"/>
  <c r="M2915" i="20"/>
  <c r="M2916" i="20"/>
  <c r="M2917" i="20"/>
  <c r="M2918" i="20"/>
  <c r="M2919" i="20"/>
  <c r="M2920" i="20"/>
  <c r="M2921" i="20"/>
  <c r="M2922" i="20"/>
  <c r="M2923" i="20"/>
  <c r="M2924" i="20"/>
  <c r="M2925" i="20"/>
  <c r="M2926" i="20"/>
  <c r="M2927" i="20"/>
  <c r="M2928" i="20"/>
  <c r="M2929" i="20"/>
  <c r="M2930" i="20"/>
  <c r="M2931" i="20"/>
  <c r="M2932" i="20"/>
  <c r="M2933" i="20"/>
  <c r="M2934" i="20"/>
  <c r="M2935" i="20"/>
  <c r="M2936" i="20"/>
  <c r="M2937" i="20"/>
  <c r="M2938" i="20"/>
  <c r="M2939" i="20"/>
  <c r="M2940" i="20"/>
  <c r="M2941" i="20"/>
  <c r="M2942" i="20"/>
  <c r="M2943" i="20"/>
  <c r="M2944" i="20"/>
  <c r="M2945" i="20"/>
  <c r="M2946" i="20"/>
  <c r="M2947" i="20"/>
  <c r="M2948" i="20"/>
  <c r="M2949" i="20"/>
  <c r="M2950" i="20"/>
  <c r="M2951" i="20"/>
  <c r="M2952" i="20"/>
  <c r="M2953" i="20"/>
  <c r="M2954" i="20"/>
  <c r="M2955" i="20"/>
  <c r="M2956" i="20"/>
  <c r="M2957" i="20"/>
  <c r="M2958" i="20"/>
  <c r="M2959" i="20"/>
  <c r="M2960" i="20"/>
  <c r="M2961" i="20"/>
  <c r="M2962" i="20"/>
  <c r="M2963" i="20"/>
  <c r="M2964" i="20"/>
  <c r="M2965" i="20"/>
  <c r="M2966" i="20"/>
  <c r="M2967" i="20"/>
  <c r="M2968" i="20"/>
  <c r="M2969" i="20"/>
  <c r="M2970" i="20"/>
  <c r="M2971" i="20"/>
  <c r="M2972" i="20"/>
  <c r="M2973" i="20"/>
  <c r="M2974" i="20"/>
  <c r="M2975" i="20"/>
  <c r="M2976" i="20"/>
  <c r="M2977" i="20"/>
  <c r="M2978" i="20"/>
  <c r="M2979" i="20"/>
  <c r="M2980" i="20"/>
  <c r="M2981" i="20"/>
  <c r="M2982" i="20"/>
  <c r="M2983" i="20"/>
  <c r="M2984" i="20"/>
  <c r="M2985" i="20"/>
  <c r="M2986" i="20"/>
  <c r="M2987" i="20"/>
  <c r="M2988" i="20"/>
  <c r="M2989" i="20"/>
  <c r="M2990" i="20"/>
  <c r="M2991" i="20"/>
  <c r="M2992" i="20"/>
  <c r="M2993" i="20"/>
  <c r="M2994" i="20"/>
  <c r="M2995" i="20"/>
  <c r="M2996" i="20"/>
  <c r="M2997" i="20"/>
  <c r="M2998" i="20"/>
  <c r="M2999" i="20"/>
  <c r="M3000" i="20"/>
  <c r="M3001" i="20"/>
  <c r="M3002" i="20"/>
  <c r="M3003" i="20"/>
  <c r="M3004" i="20"/>
  <c r="M3005" i="20"/>
  <c r="M3006" i="20"/>
  <c r="M3007" i="20"/>
  <c r="M3008" i="20"/>
  <c r="M3009" i="20"/>
  <c r="M3010" i="20"/>
  <c r="M3011" i="20"/>
  <c r="M3012" i="20"/>
  <c r="M3013" i="20"/>
  <c r="M3014" i="20"/>
  <c r="M3015" i="20"/>
  <c r="M3016" i="20"/>
  <c r="M3017" i="20"/>
  <c r="M3018" i="20"/>
  <c r="M3019" i="20"/>
  <c r="M3020" i="20"/>
  <c r="M3021" i="20"/>
  <c r="M3022" i="20"/>
  <c r="M3023" i="20"/>
  <c r="M3024" i="20"/>
  <c r="M3025" i="20"/>
  <c r="M3026" i="20"/>
  <c r="M3027" i="20"/>
  <c r="M3028" i="20"/>
  <c r="M3029" i="20"/>
  <c r="M3030" i="20"/>
  <c r="M3031" i="20"/>
  <c r="M3032" i="20"/>
  <c r="M3033" i="20"/>
  <c r="M3034" i="20"/>
  <c r="M3035" i="20"/>
  <c r="M3036" i="20"/>
  <c r="M3037" i="20"/>
  <c r="M3038" i="20"/>
  <c r="M3039" i="20"/>
  <c r="M3040" i="20"/>
  <c r="M3041" i="20"/>
  <c r="M3042" i="20"/>
  <c r="M3043" i="20"/>
  <c r="M3044" i="20"/>
  <c r="M3045" i="20"/>
  <c r="M3046" i="20"/>
  <c r="M3047" i="20"/>
  <c r="M3048" i="20"/>
  <c r="M3049" i="20"/>
  <c r="M3050" i="20"/>
  <c r="M3051" i="20"/>
  <c r="M3052" i="20"/>
  <c r="M3053" i="20"/>
  <c r="M3054" i="20"/>
  <c r="M3055" i="20"/>
  <c r="M3056" i="20"/>
  <c r="M3057" i="20"/>
  <c r="M3058" i="20"/>
  <c r="M3059" i="20"/>
  <c r="M3060" i="20"/>
  <c r="M3061" i="20"/>
  <c r="M3062" i="20"/>
  <c r="M3063" i="20"/>
  <c r="M3064" i="20"/>
  <c r="M3065" i="20"/>
  <c r="M3066" i="20"/>
  <c r="M3067" i="20"/>
  <c r="M3068" i="20"/>
  <c r="M3069" i="20"/>
  <c r="M3070" i="20"/>
  <c r="M3071" i="20"/>
  <c r="M3072" i="20"/>
  <c r="M3073" i="20"/>
  <c r="M3074" i="20"/>
  <c r="M3075" i="20"/>
  <c r="M3076" i="20"/>
  <c r="M3077" i="20"/>
  <c r="M3078" i="20"/>
  <c r="M3079" i="20"/>
  <c r="M3080" i="20"/>
  <c r="M3081" i="20"/>
  <c r="M3082" i="20"/>
  <c r="M3083" i="20"/>
  <c r="M3084" i="20"/>
  <c r="M3085" i="20"/>
  <c r="M3086" i="20"/>
  <c r="M3087" i="20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210" i="26"/>
  <c r="K211" i="26"/>
  <c r="K212" i="26"/>
  <c r="K213" i="26"/>
  <c r="K214" i="26"/>
  <c r="K215" i="26"/>
  <c r="K216" i="26"/>
  <c r="K217" i="26"/>
  <c r="K218" i="26"/>
  <c r="K219" i="26"/>
  <c r="K220" i="26"/>
  <c r="K221" i="26"/>
  <c r="K222" i="26"/>
  <c r="K223" i="26"/>
  <c r="K224" i="26"/>
  <c r="K225" i="26"/>
  <c r="K226" i="26"/>
  <c r="K227" i="26"/>
  <c r="K228" i="26"/>
  <c r="K229" i="26"/>
  <c r="K230" i="26"/>
  <c r="K231" i="26"/>
  <c r="K232" i="26"/>
  <c r="K233" i="26"/>
  <c r="K234" i="26"/>
  <c r="K235" i="26"/>
  <c r="K236" i="26"/>
  <c r="K237" i="26"/>
  <c r="K238" i="26"/>
  <c r="K239" i="26"/>
  <c r="K240" i="26"/>
  <c r="K241" i="26"/>
  <c r="K242" i="26"/>
  <c r="K243" i="26"/>
  <c r="K244" i="26"/>
  <c r="K245" i="26"/>
  <c r="K246" i="26"/>
  <c r="K247" i="26"/>
  <c r="K248" i="26"/>
  <c r="K249" i="26"/>
  <c r="K250" i="26"/>
  <c r="K251" i="26"/>
  <c r="K252" i="26"/>
  <c r="K253" i="26"/>
  <c r="K254" i="26"/>
  <c r="K255" i="26"/>
  <c r="K256" i="26"/>
  <c r="K257" i="26"/>
  <c r="K258" i="26"/>
  <c r="K259" i="26"/>
  <c r="K260" i="26"/>
  <c r="K261" i="26"/>
  <c r="K262" i="26"/>
  <c r="K263" i="26"/>
  <c r="K264" i="26"/>
  <c r="K265" i="26"/>
  <c r="K266" i="26"/>
  <c r="K267" i="26"/>
  <c r="K268" i="26"/>
  <c r="K269" i="26"/>
  <c r="K270" i="26"/>
  <c r="K271" i="26"/>
  <c r="K272" i="26"/>
  <c r="K273" i="26"/>
  <c r="K274" i="26"/>
  <c r="K275" i="26"/>
  <c r="K276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210" i="24"/>
  <c r="K211" i="24"/>
  <c r="K212" i="24"/>
  <c r="K213" i="24"/>
  <c r="K214" i="24"/>
  <c r="K215" i="24"/>
  <c r="K216" i="24"/>
  <c r="K217" i="24"/>
  <c r="K218" i="24"/>
  <c r="K219" i="24"/>
  <c r="K220" i="24"/>
  <c r="K221" i="24"/>
  <c r="K222" i="24"/>
  <c r="K223" i="24"/>
  <c r="K224" i="24"/>
  <c r="K225" i="24"/>
  <c r="K226" i="24"/>
  <c r="K227" i="24"/>
  <c r="K228" i="24"/>
  <c r="K229" i="24"/>
  <c r="K230" i="24"/>
  <c r="K231" i="24"/>
  <c r="K232" i="24"/>
  <c r="K233" i="24"/>
  <c r="K234" i="24"/>
  <c r="K235" i="24"/>
  <c r="K236" i="24"/>
  <c r="K237" i="24"/>
  <c r="K238" i="24"/>
  <c r="K239" i="24"/>
  <c r="K240" i="24"/>
  <c r="K241" i="24"/>
  <c r="K242" i="24"/>
  <c r="K243" i="24"/>
  <c r="K244" i="24"/>
  <c r="K245" i="24"/>
  <c r="K246" i="24"/>
  <c r="K247" i="24"/>
  <c r="K248" i="24"/>
  <c r="K249" i="24"/>
  <c r="K250" i="24"/>
  <c r="K251" i="24"/>
  <c r="K252" i="24"/>
  <c r="K253" i="24"/>
  <c r="K254" i="24"/>
  <c r="K255" i="24"/>
  <c r="K256" i="24"/>
  <c r="K257" i="24"/>
  <c r="K258" i="24"/>
  <c r="K259" i="24"/>
  <c r="K260" i="24"/>
  <c r="K261" i="24"/>
  <c r="K262" i="24"/>
  <c r="K263" i="24"/>
  <c r="K264" i="24"/>
  <c r="K265" i="24"/>
  <c r="K266" i="24"/>
  <c r="K267" i="24"/>
  <c r="K268" i="24"/>
  <c r="K269" i="24"/>
  <c r="K270" i="24"/>
  <c r="K271" i="24"/>
  <c r="K272" i="24"/>
  <c r="K273" i="24"/>
  <c r="K274" i="24"/>
  <c r="K275" i="24"/>
  <c r="K276" i="24"/>
  <c r="K277" i="24"/>
  <c r="K278" i="24"/>
  <c r="K279" i="24"/>
  <c r="K280" i="24"/>
  <c r="K281" i="24"/>
  <c r="K282" i="24"/>
  <c r="K283" i="24"/>
  <c r="K284" i="24"/>
  <c r="K285" i="24"/>
  <c r="K286" i="24"/>
  <c r="K287" i="24"/>
  <c r="K288" i="24"/>
  <c r="K289" i="24"/>
  <c r="K290" i="24"/>
  <c r="K291" i="24"/>
  <c r="K292" i="24"/>
  <c r="K293" i="24"/>
  <c r="K294" i="24"/>
  <c r="K295" i="24"/>
  <c r="K296" i="24"/>
  <c r="K297" i="24"/>
  <c r="K298" i="24"/>
  <c r="K299" i="24"/>
  <c r="K300" i="24"/>
  <c r="K301" i="24"/>
  <c r="K302" i="24"/>
  <c r="K303" i="24"/>
  <c r="K304" i="24"/>
  <c r="K305" i="24"/>
  <c r="K306" i="24"/>
  <c r="K307" i="24"/>
  <c r="K308" i="24"/>
  <c r="K309" i="24"/>
  <c r="K310" i="24"/>
  <c r="K311" i="24"/>
  <c r="K312" i="24"/>
  <c r="K313" i="24"/>
  <c r="K314" i="24"/>
  <c r="K315" i="24"/>
  <c r="K316" i="24"/>
  <c r="K317" i="24"/>
  <c r="K318" i="24"/>
  <c r="K319" i="24"/>
  <c r="K320" i="24"/>
  <c r="K321" i="24"/>
  <c r="K322" i="24"/>
  <c r="K323" i="24"/>
  <c r="K324" i="24"/>
  <c r="K325" i="24"/>
  <c r="K326" i="24"/>
  <c r="K327" i="24"/>
  <c r="K328" i="24"/>
  <c r="K329" i="24"/>
  <c r="K330" i="24"/>
  <c r="K331" i="24"/>
  <c r="K332" i="24"/>
  <c r="K333" i="24"/>
  <c r="K334" i="24"/>
  <c r="K335" i="24"/>
  <c r="K336" i="24"/>
  <c r="K337" i="24"/>
  <c r="K338" i="24"/>
  <c r="K339" i="24"/>
  <c r="K340" i="24"/>
  <c r="K341" i="24"/>
  <c r="K342" i="24"/>
  <c r="K343" i="24"/>
  <c r="K344" i="24"/>
  <c r="K345" i="24"/>
  <c r="K346" i="24"/>
  <c r="K347" i="24"/>
  <c r="K348" i="24"/>
  <c r="K349" i="24"/>
  <c r="K350" i="24"/>
  <c r="K351" i="24"/>
  <c r="K352" i="24"/>
  <c r="K353" i="24"/>
  <c r="K354" i="24"/>
  <c r="K355" i="24"/>
  <c r="K356" i="24"/>
  <c r="K357" i="24"/>
  <c r="K358" i="24"/>
  <c r="K359" i="24"/>
  <c r="K360" i="24"/>
  <c r="K361" i="24"/>
  <c r="K362" i="24"/>
  <c r="K363" i="24"/>
  <c r="K364" i="24"/>
  <c r="K365" i="24"/>
  <c r="K366" i="24"/>
  <c r="K367" i="24"/>
  <c r="K368" i="24"/>
  <c r="K369" i="24"/>
  <c r="K370" i="24"/>
  <c r="K371" i="24"/>
  <c r="K372" i="24"/>
  <c r="K373" i="24"/>
  <c r="K374" i="24"/>
  <c r="K375" i="24"/>
  <c r="K376" i="24"/>
  <c r="K377" i="24"/>
  <c r="K378" i="24"/>
  <c r="K379" i="24"/>
  <c r="K380" i="24"/>
  <c r="K381" i="24"/>
  <c r="K382" i="24"/>
  <c r="K383" i="24"/>
  <c r="K384" i="24"/>
  <c r="K385" i="24"/>
  <c r="K386" i="24"/>
  <c r="K387" i="24"/>
  <c r="K388" i="24"/>
  <c r="K389" i="24"/>
  <c r="K390" i="24"/>
  <c r="K391" i="24"/>
  <c r="K392" i="24"/>
  <c r="K393" i="24"/>
  <c r="K394" i="24"/>
  <c r="K395" i="24"/>
  <c r="K396" i="24"/>
  <c r="K397" i="24"/>
  <c r="K398" i="24"/>
  <c r="K399" i="24"/>
  <c r="K400" i="24"/>
  <c r="K401" i="24"/>
  <c r="K402" i="24"/>
  <c r="K403" i="24"/>
  <c r="K404" i="24"/>
  <c r="K405" i="24"/>
  <c r="K406" i="24"/>
  <c r="K407" i="24"/>
  <c r="K408" i="24"/>
  <c r="K409" i="24"/>
  <c r="K410" i="24"/>
  <c r="K411" i="24"/>
  <c r="K412" i="24"/>
  <c r="K413" i="24"/>
  <c r="K414" i="24"/>
  <c r="K415" i="24"/>
  <c r="K416" i="24"/>
  <c r="K417" i="24"/>
  <c r="K418" i="24"/>
  <c r="K419" i="24"/>
  <c r="K420" i="24"/>
  <c r="K421" i="24"/>
  <c r="K422" i="24"/>
  <c r="K423" i="24"/>
  <c r="K424" i="24"/>
  <c r="K425" i="24"/>
  <c r="K426" i="24"/>
  <c r="K427" i="24"/>
  <c r="K428" i="24"/>
  <c r="K429" i="24"/>
  <c r="K430" i="24"/>
  <c r="K431" i="24"/>
  <c r="K432" i="24"/>
  <c r="K433" i="24"/>
  <c r="K434" i="24"/>
  <c r="K435" i="24"/>
  <c r="K436" i="24"/>
  <c r="K437" i="24"/>
  <c r="K438" i="24"/>
  <c r="K439" i="24"/>
  <c r="K440" i="24"/>
  <c r="K441" i="24"/>
  <c r="K442" i="24"/>
  <c r="K443" i="24"/>
  <c r="K444" i="24"/>
  <c r="K445" i="24"/>
  <c r="K446" i="24"/>
  <c r="K447" i="24"/>
  <c r="K448" i="24"/>
  <c r="K449" i="24"/>
  <c r="K450" i="24"/>
  <c r="K451" i="24"/>
  <c r="K452" i="24"/>
  <c r="K453" i="24"/>
  <c r="K454" i="24"/>
  <c r="K455" i="24"/>
  <c r="K456" i="24"/>
  <c r="K457" i="24"/>
  <c r="K458" i="24"/>
  <c r="K459" i="24"/>
  <c r="K460" i="24"/>
  <c r="K461" i="24"/>
  <c r="K462" i="24"/>
  <c r="K463" i="24"/>
  <c r="K464" i="24"/>
  <c r="K465" i="24"/>
  <c r="K466" i="24"/>
  <c r="K467" i="24"/>
  <c r="K468" i="24"/>
  <c r="K469" i="24"/>
  <c r="K470" i="24"/>
  <c r="K471" i="24"/>
  <c r="K472" i="24"/>
  <c r="K473" i="24"/>
  <c r="K474" i="24"/>
  <c r="K475" i="24"/>
  <c r="K476" i="24"/>
  <c r="K477" i="24"/>
  <c r="K478" i="24"/>
  <c r="K479" i="24"/>
  <c r="K480" i="24"/>
  <c r="K481" i="24"/>
  <c r="K482" i="24"/>
  <c r="K483" i="24"/>
  <c r="K484" i="24"/>
  <c r="K485" i="24"/>
  <c r="K486" i="24"/>
  <c r="K487" i="24"/>
  <c r="K488" i="24"/>
  <c r="K489" i="24"/>
  <c r="K490" i="24"/>
  <c r="K491" i="24"/>
  <c r="K492" i="24"/>
  <c r="K493" i="24"/>
  <c r="K494" i="24"/>
  <c r="K495" i="24"/>
  <c r="K496" i="24"/>
  <c r="K497" i="24"/>
  <c r="K498" i="24"/>
  <c r="K499" i="24"/>
  <c r="K500" i="24"/>
  <c r="K501" i="24"/>
  <c r="K502" i="24"/>
  <c r="K503" i="24"/>
  <c r="K504" i="24"/>
  <c r="K505" i="24"/>
  <c r="K506" i="24"/>
  <c r="K507" i="24"/>
  <c r="K508" i="24"/>
  <c r="K509" i="24"/>
  <c r="K510" i="24"/>
  <c r="K511" i="24"/>
  <c r="K512" i="24"/>
  <c r="K513" i="24"/>
  <c r="K514" i="24"/>
  <c r="K515" i="24"/>
  <c r="K516" i="24"/>
  <c r="K517" i="24"/>
  <c r="K518" i="24"/>
  <c r="K519" i="24"/>
  <c r="K520" i="24"/>
  <c r="K521" i="24"/>
  <c r="K522" i="24"/>
  <c r="N12" i="24"/>
  <c r="N13" i="24"/>
  <c r="N14" i="24"/>
  <c r="N15" i="24"/>
  <c r="N16" i="24"/>
  <c r="N17" i="24"/>
  <c r="N18" i="24"/>
  <c r="N19" i="24"/>
  <c r="N20" i="24"/>
  <c r="N21" i="24"/>
  <c r="N22" i="24"/>
  <c r="N23" i="24"/>
  <c r="N24" i="24"/>
  <c r="N25" i="24"/>
  <c r="N26" i="24"/>
  <c r="N27" i="24"/>
  <c r="N28" i="24"/>
  <c r="N29" i="24"/>
  <c r="N30" i="24"/>
  <c r="N31" i="24"/>
  <c r="N32" i="24"/>
  <c r="N33" i="24"/>
  <c r="N34" i="24"/>
  <c r="N35" i="24"/>
  <c r="N36" i="24"/>
  <c r="N37" i="24"/>
  <c r="N38" i="24"/>
  <c r="N39" i="24"/>
  <c r="N40" i="24"/>
  <c r="N41" i="24"/>
  <c r="N42" i="24"/>
  <c r="N43" i="24"/>
  <c r="N44" i="24"/>
  <c r="N45" i="24"/>
  <c r="N46" i="24"/>
  <c r="N47" i="24"/>
  <c r="N48" i="24"/>
  <c r="N49" i="24"/>
  <c r="N50" i="24"/>
  <c r="N51" i="24"/>
  <c r="N52" i="24"/>
  <c r="N53" i="24"/>
  <c r="N54" i="24"/>
  <c r="N55" i="24"/>
  <c r="N56" i="24"/>
  <c r="N57" i="24"/>
  <c r="N58" i="24"/>
  <c r="N59" i="24"/>
  <c r="N60" i="24"/>
  <c r="N61" i="24"/>
  <c r="N62" i="24"/>
  <c r="N63" i="24"/>
  <c r="N64" i="24"/>
  <c r="N65" i="24"/>
  <c r="N66" i="24"/>
  <c r="N67" i="24"/>
  <c r="N68" i="24"/>
  <c r="N69" i="24"/>
  <c r="N70" i="24"/>
  <c r="N71" i="24"/>
  <c r="N72" i="24"/>
  <c r="N73" i="24"/>
  <c r="N74" i="24"/>
  <c r="N75" i="24"/>
  <c r="N76" i="24"/>
  <c r="N77" i="24"/>
  <c r="N78" i="24"/>
  <c r="N79" i="24"/>
  <c r="N80" i="24"/>
  <c r="N81" i="24"/>
  <c r="N82" i="24"/>
  <c r="N83" i="24"/>
  <c r="N84" i="24"/>
  <c r="N85" i="24"/>
  <c r="N86" i="24"/>
  <c r="N87" i="24"/>
  <c r="N88" i="24"/>
  <c r="N89" i="24"/>
  <c r="N90" i="24"/>
  <c r="N91" i="24"/>
  <c r="N92" i="24"/>
  <c r="N93" i="24"/>
  <c r="N94" i="24"/>
  <c r="N95" i="24"/>
  <c r="N96" i="24"/>
  <c r="N97" i="24"/>
  <c r="N98" i="24"/>
  <c r="N99" i="24"/>
  <c r="N100" i="24"/>
  <c r="N101" i="24"/>
  <c r="N102" i="24"/>
  <c r="N103" i="24"/>
  <c r="N104" i="24"/>
  <c r="N105" i="24"/>
  <c r="N106" i="24"/>
  <c r="N107" i="24"/>
  <c r="N108" i="24"/>
  <c r="N109" i="24"/>
  <c r="N110" i="24"/>
  <c r="N111" i="24"/>
  <c r="N112" i="24"/>
  <c r="N113" i="24"/>
  <c r="N114" i="24"/>
  <c r="N115" i="24"/>
  <c r="N116" i="24"/>
  <c r="N117" i="24"/>
  <c r="N118" i="24"/>
  <c r="N119" i="24"/>
  <c r="N120" i="24"/>
  <c r="N121" i="24"/>
  <c r="N122" i="24"/>
  <c r="N123" i="24"/>
  <c r="N124" i="24"/>
  <c r="N125" i="24"/>
  <c r="N126" i="24"/>
  <c r="N127" i="24"/>
  <c r="N128" i="24"/>
  <c r="N129" i="24"/>
  <c r="N130" i="24"/>
  <c r="N131" i="24"/>
  <c r="N132" i="24"/>
  <c r="N133" i="24"/>
  <c r="N134" i="24"/>
  <c r="N135" i="24"/>
  <c r="N136" i="24"/>
  <c r="N137" i="24"/>
  <c r="N138" i="24"/>
  <c r="N139" i="24"/>
  <c r="N140" i="24"/>
  <c r="N141" i="24"/>
  <c r="N142" i="24"/>
  <c r="N143" i="24"/>
  <c r="N144" i="24"/>
  <c r="N145" i="24"/>
  <c r="N146" i="24"/>
  <c r="N147" i="24"/>
  <c r="N148" i="24"/>
  <c r="N149" i="24"/>
  <c r="N150" i="24"/>
  <c r="N151" i="24"/>
  <c r="N152" i="24"/>
  <c r="N153" i="24"/>
  <c r="N154" i="24"/>
  <c r="N155" i="24"/>
  <c r="N156" i="24"/>
  <c r="N157" i="24"/>
  <c r="N158" i="24"/>
  <c r="N159" i="24"/>
  <c r="N160" i="24"/>
  <c r="N161" i="24"/>
  <c r="N162" i="24"/>
  <c r="N163" i="24"/>
  <c r="N164" i="24"/>
  <c r="N165" i="24"/>
  <c r="N166" i="24"/>
  <c r="N167" i="24"/>
  <c r="N168" i="24"/>
  <c r="N169" i="24"/>
  <c r="N170" i="24"/>
  <c r="N171" i="24"/>
  <c r="N172" i="24"/>
  <c r="N173" i="24"/>
  <c r="N174" i="24"/>
  <c r="N175" i="24"/>
  <c r="N176" i="24"/>
  <c r="N177" i="24"/>
  <c r="N178" i="24"/>
  <c r="N179" i="24"/>
  <c r="N180" i="24"/>
  <c r="N181" i="24"/>
  <c r="N182" i="24"/>
  <c r="N183" i="24"/>
  <c r="N184" i="24"/>
  <c r="N185" i="24"/>
  <c r="N186" i="24"/>
  <c r="N187" i="24"/>
  <c r="N188" i="24"/>
  <c r="N189" i="24"/>
  <c r="N190" i="24"/>
  <c r="N191" i="24"/>
  <c r="N192" i="24"/>
  <c r="N193" i="24"/>
  <c r="N194" i="24"/>
  <c r="N195" i="24"/>
  <c r="N196" i="24"/>
  <c r="N197" i="24"/>
  <c r="N198" i="24"/>
  <c r="N199" i="24"/>
  <c r="N200" i="24"/>
  <c r="N201" i="24"/>
  <c r="N202" i="24"/>
  <c r="N203" i="24"/>
  <c r="N204" i="24"/>
  <c r="N205" i="24"/>
  <c r="N206" i="24"/>
  <c r="N207" i="24"/>
  <c r="N208" i="24"/>
  <c r="N209" i="24"/>
  <c r="N210" i="24"/>
  <c r="N211" i="24"/>
  <c r="N212" i="24"/>
  <c r="N213" i="24"/>
  <c r="N214" i="24"/>
  <c r="N215" i="24"/>
  <c r="N216" i="24"/>
  <c r="N217" i="24"/>
  <c r="N218" i="24"/>
  <c r="N219" i="24"/>
  <c r="N220" i="24"/>
  <c r="N221" i="24"/>
  <c r="N222" i="24"/>
  <c r="N223" i="24"/>
  <c r="N224" i="24"/>
  <c r="N225" i="24"/>
  <c r="N226" i="24"/>
  <c r="N227" i="24"/>
  <c r="N228" i="24"/>
  <c r="N229" i="24"/>
  <c r="N230" i="24"/>
  <c r="N231" i="24"/>
  <c r="N232" i="24"/>
  <c r="N233" i="24"/>
  <c r="N234" i="24"/>
  <c r="N235" i="24"/>
  <c r="N236" i="24"/>
  <c r="N237" i="24"/>
  <c r="N238" i="24"/>
  <c r="N239" i="24"/>
  <c r="N240" i="24"/>
  <c r="N241" i="24"/>
  <c r="N242" i="24"/>
  <c r="N243" i="24"/>
  <c r="N244" i="24"/>
  <c r="N245" i="24"/>
  <c r="N246" i="24"/>
  <c r="N247" i="24"/>
  <c r="N248" i="24"/>
  <c r="N249" i="24"/>
  <c r="N250" i="24"/>
  <c r="N251" i="24"/>
  <c r="N252" i="24"/>
  <c r="N253" i="24"/>
  <c r="N254" i="24"/>
  <c r="N255" i="24"/>
  <c r="N256" i="24"/>
  <c r="N257" i="24"/>
  <c r="N258" i="24"/>
  <c r="N259" i="24"/>
  <c r="N260" i="24"/>
  <c r="N261" i="24"/>
  <c r="N262" i="24"/>
  <c r="N263" i="24"/>
  <c r="N264" i="24"/>
  <c r="N265" i="24"/>
  <c r="N266" i="24"/>
  <c r="N267" i="24"/>
  <c r="N268" i="24"/>
  <c r="N269" i="24"/>
  <c r="N270" i="24"/>
  <c r="N271" i="24"/>
  <c r="N272" i="24"/>
  <c r="N273" i="24"/>
  <c r="N274" i="24"/>
  <c r="N275" i="24"/>
  <c r="N276" i="24"/>
  <c r="N277" i="24"/>
  <c r="N278" i="24"/>
  <c r="N279" i="24"/>
  <c r="N280" i="24"/>
  <c r="N281" i="24"/>
  <c r="N282" i="24"/>
  <c r="N283" i="24"/>
  <c r="N284" i="24"/>
  <c r="N285" i="24"/>
  <c r="N286" i="24"/>
  <c r="N287" i="24"/>
  <c r="N288" i="24"/>
  <c r="N289" i="24"/>
  <c r="N290" i="24"/>
  <c r="N291" i="24"/>
  <c r="N292" i="24"/>
  <c r="N293" i="24"/>
  <c r="N294" i="24"/>
  <c r="N295" i="24"/>
  <c r="N296" i="24"/>
  <c r="N297" i="24"/>
  <c r="N298" i="24"/>
  <c r="N299" i="24"/>
  <c r="N300" i="24"/>
  <c r="N301" i="24"/>
  <c r="N302" i="24"/>
  <c r="N303" i="24"/>
  <c r="N304" i="24"/>
  <c r="N305" i="24"/>
  <c r="N306" i="24"/>
  <c r="N307" i="24"/>
  <c r="N308" i="24"/>
  <c r="N309" i="24"/>
  <c r="N310" i="24"/>
  <c r="N311" i="24"/>
  <c r="N312" i="24"/>
  <c r="N313" i="24"/>
  <c r="N314" i="24"/>
  <c r="N315" i="24"/>
  <c r="N316" i="24"/>
  <c r="N317" i="24"/>
  <c r="N318" i="24"/>
  <c r="N319" i="24"/>
  <c r="N320" i="24"/>
  <c r="N321" i="24"/>
  <c r="N322" i="24"/>
  <c r="N323" i="24"/>
  <c r="N324" i="24"/>
  <c r="N325" i="24"/>
  <c r="N326" i="24"/>
  <c r="N327" i="24"/>
  <c r="N328" i="24"/>
  <c r="N329" i="24"/>
  <c r="N330" i="24"/>
  <c r="N331" i="24"/>
  <c r="N332" i="24"/>
  <c r="N333" i="24"/>
  <c r="N334" i="24"/>
  <c r="N335" i="24"/>
  <c r="N336" i="24"/>
  <c r="N337" i="24"/>
  <c r="N338" i="24"/>
  <c r="N339" i="24"/>
  <c r="N340" i="24"/>
  <c r="N341" i="24"/>
  <c r="N342" i="24"/>
  <c r="N343" i="24"/>
  <c r="N344" i="24"/>
  <c r="N345" i="24"/>
  <c r="N346" i="24"/>
  <c r="N347" i="24"/>
  <c r="N348" i="24"/>
  <c r="N349" i="24"/>
  <c r="N350" i="24"/>
  <c r="N351" i="24"/>
  <c r="N352" i="24"/>
  <c r="N353" i="24"/>
  <c r="N354" i="24"/>
  <c r="N355" i="24"/>
  <c r="N356" i="24"/>
  <c r="N357" i="24"/>
  <c r="N358" i="24"/>
  <c r="N359" i="24"/>
  <c r="N360" i="24"/>
  <c r="N361" i="24"/>
  <c r="N362" i="24"/>
  <c r="N363" i="24"/>
  <c r="N364" i="24"/>
  <c r="N365" i="24"/>
  <c r="N366" i="24"/>
  <c r="N367" i="24"/>
  <c r="N368" i="24"/>
  <c r="N369" i="24"/>
  <c r="N370" i="24"/>
  <c r="N371" i="24"/>
  <c r="N372" i="24"/>
  <c r="N373" i="24"/>
  <c r="N374" i="24"/>
  <c r="N375" i="24"/>
  <c r="N376" i="24"/>
  <c r="N377" i="24"/>
  <c r="N378" i="24"/>
  <c r="N379" i="24"/>
  <c r="N380" i="24"/>
  <c r="N381" i="24"/>
  <c r="N382" i="24"/>
  <c r="N383" i="24"/>
  <c r="N384" i="24"/>
  <c r="N385" i="24"/>
  <c r="N386" i="24"/>
  <c r="N387" i="24"/>
  <c r="N388" i="24"/>
  <c r="N389" i="24"/>
  <c r="N390" i="24"/>
  <c r="N391" i="24"/>
  <c r="N392" i="24"/>
  <c r="N393" i="24"/>
  <c r="N394" i="24"/>
  <c r="N395" i="24"/>
  <c r="N396" i="24"/>
  <c r="N397" i="24"/>
  <c r="N398" i="24"/>
  <c r="N399" i="24"/>
  <c r="N400" i="24"/>
  <c r="N401" i="24"/>
  <c r="N402" i="24"/>
  <c r="N403" i="24"/>
  <c r="N404" i="24"/>
  <c r="N405" i="24"/>
  <c r="N406" i="24"/>
  <c r="N407" i="24"/>
  <c r="N408" i="24"/>
  <c r="N409" i="24"/>
  <c r="N410" i="24"/>
  <c r="N411" i="24"/>
  <c r="N412" i="24"/>
  <c r="N413" i="24"/>
  <c r="N414" i="24"/>
  <c r="N415" i="24"/>
  <c r="N416" i="24"/>
  <c r="N417" i="24"/>
  <c r="N418" i="24"/>
  <c r="N419" i="24"/>
  <c r="N420" i="24"/>
  <c r="N421" i="24"/>
  <c r="N422" i="24"/>
  <c r="N423" i="24"/>
  <c r="N424" i="24"/>
  <c r="N425" i="24"/>
  <c r="N426" i="24"/>
  <c r="N427" i="24"/>
  <c r="N428" i="24"/>
  <c r="N429" i="24"/>
  <c r="N430" i="24"/>
  <c r="N431" i="24"/>
  <c r="N432" i="24"/>
  <c r="N433" i="24"/>
  <c r="N434" i="24"/>
  <c r="N435" i="24"/>
  <c r="N436" i="24"/>
  <c r="N437" i="24"/>
  <c r="N438" i="24"/>
  <c r="N439" i="24"/>
  <c r="N440" i="24"/>
  <c r="N441" i="24"/>
  <c r="N442" i="24"/>
  <c r="N443" i="24"/>
  <c r="N444" i="24"/>
  <c r="N445" i="24"/>
  <c r="N446" i="24"/>
  <c r="N447" i="24"/>
  <c r="N448" i="24"/>
  <c r="N449" i="24"/>
  <c r="N450" i="24"/>
  <c r="N451" i="24"/>
  <c r="N452" i="24"/>
  <c r="N453" i="24"/>
  <c r="N454" i="24"/>
  <c r="N455" i="24"/>
  <c r="N456" i="24"/>
  <c r="N457" i="24"/>
  <c r="N458" i="24"/>
  <c r="N459" i="24"/>
  <c r="N460" i="24"/>
  <c r="N461" i="24"/>
  <c r="N462" i="24"/>
  <c r="N463" i="24"/>
  <c r="N464" i="24"/>
  <c r="N465" i="24"/>
  <c r="N466" i="24"/>
  <c r="N467" i="24"/>
  <c r="N468" i="24"/>
  <c r="N469" i="24"/>
  <c r="N470" i="24"/>
  <c r="N471" i="24"/>
  <c r="N472" i="24"/>
  <c r="N473" i="24"/>
  <c r="N474" i="24"/>
  <c r="N475" i="24"/>
  <c r="N476" i="24"/>
  <c r="N477" i="24"/>
  <c r="N478" i="24"/>
  <c r="N479" i="24"/>
  <c r="N480" i="24"/>
  <c r="N481" i="24"/>
  <c r="N482" i="24"/>
  <c r="N483" i="24"/>
  <c r="N484" i="24"/>
  <c r="N485" i="24"/>
  <c r="N486" i="24"/>
  <c r="N487" i="24"/>
  <c r="N488" i="24"/>
  <c r="N489" i="24"/>
  <c r="N490" i="24"/>
  <c r="N491" i="24"/>
  <c r="N492" i="24"/>
  <c r="N493" i="24"/>
  <c r="N494" i="24"/>
  <c r="N495" i="24"/>
  <c r="N496" i="24"/>
  <c r="N497" i="24"/>
  <c r="N498" i="24"/>
  <c r="N499" i="24"/>
  <c r="N500" i="24"/>
  <c r="N501" i="24"/>
  <c r="N502" i="24"/>
  <c r="N503" i="24"/>
  <c r="N504" i="24"/>
  <c r="N505" i="24"/>
  <c r="N506" i="24"/>
  <c r="N507" i="24"/>
  <c r="N508" i="24"/>
  <c r="N509" i="24"/>
  <c r="N510" i="24"/>
  <c r="N511" i="24"/>
  <c r="N512" i="24"/>
  <c r="N513" i="24"/>
  <c r="N514" i="24"/>
  <c r="N515" i="24"/>
  <c r="N516" i="24"/>
  <c r="N517" i="24"/>
  <c r="N518" i="24"/>
  <c r="N519" i="24"/>
  <c r="N520" i="24"/>
  <c r="N521" i="24"/>
  <c r="N522" i="24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K208" i="22"/>
  <c r="K209" i="22"/>
  <c r="K210" i="22"/>
  <c r="K211" i="22"/>
  <c r="K212" i="22"/>
  <c r="K213" i="22"/>
  <c r="K214" i="22"/>
  <c r="K215" i="22"/>
  <c r="K216" i="22"/>
  <c r="K217" i="22"/>
  <c r="K218" i="22"/>
  <c r="K219" i="22"/>
  <c r="K220" i="22"/>
  <c r="K221" i="22"/>
  <c r="K222" i="22"/>
  <c r="K223" i="22"/>
  <c r="K224" i="22"/>
  <c r="K225" i="22"/>
  <c r="K226" i="22"/>
  <c r="K227" i="22"/>
  <c r="K228" i="22"/>
  <c r="K229" i="22"/>
  <c r="K230" i="22"/>
  <c r="K231" i="22"/>
  <c r="K232" i="22"/>
  <c r="K233" i="22"/>
  <c r="K234" i="22"/>
  <c r="K235" i="22"/>
  <c r="K236" i="22"/>
  <c r="K237" i="22"/>
  <c r="K238" i="22"/>
  <c r="K239" i="22"/>
  <c r="K240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4" i="22"/>
  <c r="N85" i="22"/>
  <c r="N86" i="22"/>
  <c r="N87" i="22"/>
  <c r="N88" i="22"/>
  <c r="N89" i="22"/>
  <c r="N90" i="22"/>
  <c r="N91" i="22"/>
  <c r="N92" i="22"/>
  <c r="N93" i="22"/>
  <c r="N94" i="22"/>
  <c r="N95" i="22"/>
  <c r="N96" i="22"/>
  <c r="N97" i="22"/>
  <c r="N98" i="22"/>
  <c r="N99" i="22"/>
  <c r="N100" i="22"/>
  <c r="N101" i="22"/>
  <c r="N102" i="22"/>
  <c r="N103" i="22"/>
  <c r="N104" i="22"/>
  <c r="N105" i="22"/>
  <c r="N106" i="22"/>
  <c r="N107" i="22"/>
  <c r="N108" i="22"/>
  <c r="N109" i="22"/>
  <c r="N110" i="22"/>
  <c r="N111" i="22"/>
  <c r="N112" i="22"/>
  <c r="N113" i="22"/>
  <c r="N114" i="22"/>
  <c r="N115" i="22"/>
  <c r="N116" i="22"/>
  <c r="N117" i="22"/>
  <c r="N118" i="22"/>
  <c r="N119" i="22"/>
  <c r="N120" i="22"/>
  <c r="N121" i="22"/>
  <c r="N122" i="22"/>
  <c r="N123" i="22"/>
  <c r="N124" i="22"/>
  <c r="N125" i="22"/>
  <c r="N126" i="22"/>
  <c r="N127" i="22"/>
  <c r="N128" i="22"/>
  <c r="N129" i="22"/>
  <c r="N130" i="22"/>
  <c r="N131" i="22"/>
  <c r="N132" i="22"/>
  <c r="N133" i="22"/>
  <c r="N134" i="22"/>
  <c r="N135" i="22"/>
  <c r="N136" i="22"/>
  <c r="N137" i="22"/>
  <c r="N138" i="22"/>
  <c r="N139" i="22"/>
  <c r="N140" i="22"/>
  <c r="N141" i="22"/>
  <c r="N142" i="22"/>
  <c r="N143" i="22"/>
  <c r="N144" i="22"/>
  <c r="N145" i="22"/>
  <c r="N146" i="22"/>
  <c r="N147" i="22"/>
  <c r="N148" i="22"/>
  <c r="N149" i="22"/>
  <c r="N150" i="22"/>
  <c r="N151" i="22"/>
  <c r="N152" i="22"/>
  <c r="N153" i="22"/>
  <c r="N154" i="22"/>
  <c r="N155" i="22"/>
  <c r="N156" i="22"/>
  <c r="N157" i="22"/>
  <c r="N158" i="22"/>
  <c r="N159" i="22"/>
  <c r="N160" i="22"/>
  <c r="N161" i="22"/>
  <c r="N162" i="22"/>
  <c r="N163" i="22"/>
  <c r="N164" i="22"/>
  <c r="N165" i="22"/>
  <c r="N166" i="22"/>
  <c r="N167" i="22"/>
  <c r="N168" i="22"/>
  <c r="N169" i="22"/>
  <c r="N170" i="22"/>
  <c r="N171" i="22"/>
  <c r="N172" i="22"/>
  <c r="N173" i="22"/>
  <c r="N174" i="22"/>
  <c r="N175" i="22"/>
  <c r="N176" i="22"/>
  <c r="N177" i="22"/>
  <c r="N178" i="22"/>
  <c r="N179" i="22"/>
  <c r="N180" i="22"/>
  <c r="N181" i="22"/>
  <c r="N182" i="22"/>
  <c r="N183" i="22"/>
  <c r="N184" i="22"/>
  <c r="N185" i="22"/>
  <c r="N186" i="22"/>
  <c r="N187" i="22"/>
  <c r="N188" i="22"/>
  <c r="N189" i="22"/>
  <c r="N190" i="22"/>
  <c r="N191" i="22"/>
  <c r="N192" i="22"/>
  <c r="N193" i="22"/>
  <c r="N194" i="22"/>
  <c r="N195" i="22"/>
  <c r="N196" i="22"/>
  <c r="N197" i="22"/>
  <c r="N198" i="22"/>
  <c r="N199" i="22"/>
  <c r="N200" i="22"/>
  <c r="N201" i="22"/>
  <c r="N202" i="22"/>
  <c r="N203" i="22"/>
  <c r="N204" i="22"/>
  <c r="N205" i="22"/>
  <c r="N206" i="22"/>
  <c r="N207" i="22"/>
  <c r="N208" i="22"/>
  <c r="N209" i="22"/>
  <c r="N210" i="22"/>
  <c r="N211" i="22"/>
  <c r="N212" i="22"/>
  <c r="N213" i="22"/>
  <c r="N214" i="22"/>
  <c r="N215" i="22"/>
  <c r="N216" i="22"/>
  <c r="N217" i="22"/>
  <c r="N218" i="22"/>
  <c r="N219" i="22"/>
  <c r="N220" i="22"/>
  <c r="N221" i="22"/>
  <c r="N222" i="22"/>
  <c r="N223" i="22"/>
  <c r="N224" i="22"/>
  <c r="N225" i="22"/>
  <c r="N226" i="22"/>
  <c r="N227" i="22"/>
  <c r="N228" i="22"/>
  <c r="N229" i="22"/>
  <c r="N230" i="22"/>
  <c r="N231" i="22"/>
  <c r="N232" i="22"/>
  <c r="N233" i="22"/>
  <c r="N234" i="22"/>
  <c r="N235" i="22"/>
  <c r="N236" i="22"/>
  <c r="N237" i="22"/>
  <c r="N238" i="22"/>
  <c r="N239" i="22"/>
  <c r="N240" i="22"/>
  <c r="K12" i="12"/>
  <c r="K13" i="12"/>
  <c r="K14" i="12"/>
  <c r="K17" i="12"/>
  <c r="K18" i="12"/>
  <c r="K19" i="12"/>
  <c r="K20" i="12"/>
  <c r="K21" i="12"/>
  <c r="K22" i="12"/>
  <c r="K23" i="12"/>
  <c r="K27" i="12"/>
  <c r="K28" i="12"/>
  <c r="K29" i="12"/>
  <c r="K30" i="12"/>
  <c r="K31" i="12"/>
  <c r="K32" i="12"/>
  <c r="K34" i="12"/>
  <c r="K35" i="12"/>
  <c r="K36" i="12"/>
  <c r="K37" i="12"/>
  <c r="K38" i="12"/>
  <c r="K39" i="12"/>
  <c r="K40" i="12"/>
  <c r="K42" i="12"/>
  <c r="K43" i="12"/>
  <c r="K44" i="12"/>
  <c r="K45" i="12"/>
  <c r="K47" i="12"/>
  <c r="K48" i="12"/>
  <c r="K49" i="12"/>
  <c r="K50" i="12"/>
  <c r="K52" i="12"/>
  <c r="K53" i="12"/>
  <c r="K55" i="12"/>
  <c r="K56" i="12"/>
  <c r="K57" i="12"/>
  <c r="K58" i="12"/>
  <c r="K59" i="12"/>
  <c r="K60" i="12"/>
  <c r="K61" i="12"/>
  <c r="K62" i="12"/>
  <c r="K63" i="12"/>
  <c r="K65" i="12"/>
  <c r="K66" i="12"/>
  <c r="K67" i="12"/>
  <c r="K69" i="12"/>
  <c r="K70" i="12"/>
  <c r="K71" i="12"/>
  <c r="K73" i="12"/>
  <c r="K74" i="12"/>
  <c r="K77" i="12"/>
  <c r="K78" i="12"/>
  <c r="K79" i="12"/>
  <c r="K80" i="12"/>
  <c r="K81" i="12"/>
  <c r="K82" i="12"/>
  <c r="K83" i="12"/>
  <c r="K84" i="12"/>
  <c r="K85" i="12"/>
  <c r="K86" i="12"/>
  <c r="K87" i="12"/>
  <c r="K125" i="12"/>
  <c r="K126" i="12"/>
  <c r="K127" i="12"/>
  <c r="K128" i="12"/>
  <c r="K88" i="12"/>
  <c r="K90" i="12"/>
  <c r="K91" i="12"/>
  <c r="K92" i="12"/>
  <c r="K93" i="12"/>
  <c r="K94" i="12"/>
  <c r="K95" i="12"/>
  <c r="K96" i="12"/>
  <c r="K97" i="12"/>
  <c r="K100" i="12"/>
  <c r="K101" i="12"/>
  <c r="K102" i="12"/>
  <c r="K103" i="12"/>
  <c r="K104" i="12"/>
  <c r="K105" i="12"/>
  <c r="K106" i="12"/>
  <c r="K107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30" i="12"/>
  <c r="K131" i="12"/>
  <c r="K132" i="12"/>
  <c r="K133" i="12"/>
  <c r="K136" i="12"/>
  <c r="K137" i="12"/>
  <c r="K138" i="12"/>
  <c r="K139" i="12"/>
  <c r="K140" i="12"/>
  <c r="K141" i="12"/>
  <c r="K142" i="12"/>
  <c r="K143" i="12"/>
  <c r="K144" i="12"/>
  <c r="K146" i="12"/>
  <c r="K147" i="12"/>
  <c r="K148" i="12"/>
  <c r="K149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8" i="12"/>
  <c r="K169" i="12"/>
  <c r="K170" i="12"/>
  <c r="K171" i="12"/>
  <c r="K172" i="12"/>
  <c r="K173" i="12"/>
  <c r="K174" i="12"/>
  <c r="K175" i="12"/>
  <c r="K176" i="12"/>
  <c r="N12" i="12"/>
  <c r="N13" i="12"/>
  <c r="N14" i="12"/>
  <c r="N17" i="12"/>
  <c r="N18" i="12"/>
  <c r="N19" i="12"/>
  <c r="N20" i="12"/>
  <c r="N21" i="12"/>
  <c r="N22" i="12"/>
  <c r="N23" i="12"/>
  <c r="N27" i="12"/>
  <c r="N28" i="12"/>
  <c r="N29" i="12"/>
  <c r="N30" i="12"/>
  <c r="N31" i="12"/>
  <c r="N32" i="12"/>
  <c r="N34" i="12"/>
  <c r="N35" i="12"/>
  <c r="N36" i="12"/>
  <c r="N37" i="12"/>
  <c r="N38" i="12"/>
  <c r="N39" i="12"/>
  <c r="N40" i="12"/>
  <c r="N42" i="12"/>
  <c r="N43" i="12"/>
  <c r="N44" i="12"/>
  <c r="N45" i="12"/>
  <c r="N47" i="12"/>
  <c r="N48" i="12"/>
  <c r="N49" i="12"/>
  <c r="N50" i="12"/>
  <c r="N52" i="12"/>
  <c r="N53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9" i="12"/>
  <c r="N70" i="12"/>
  <c r="N71" i="12"/>
  <c r="N73" i="12"/>
  <c r="N74" i="12"/>
  <c r="N77" i="12"/>
  <c r="N78" i="12"/>
  <c r="N79" i="12"/>
  <c r="N80" i="12"/>
  <c r="N81" i="12"/>
  <c r="N82" i="12"/>
  <c r="N83" i="12"/>
  <c r="N84" i="12"/>
  <c r="N85" i="12"/>
  <c r="N86" i="12"/>
  <c r="N87" i="12"/>
  <c r="N125" i="12"/>
  <c r="N126" i="12"/>
  <c r="N127" i="12"/>
  <c r="N128" i="12"/>
  <c r="N88" i="12"/>
  <c r="N90" i="12"/>
  <c r="N91" i="12"/>
  <c r="N92" i="12"/>
  <c r="N93" i="12"/>
  <c r="N94" i="12"/>
  <c r="N95" i="12"/>
  <c r="N96" i="12"/>
  <c r="N97" i="12"/>
  <c r="N100" i="12"/>
  <c r="N101" i="12"/>
  <c r="N102" i="12"/>
  <c r="N103" i="12"/>
  <c r="N104" i="12"/>
  <c r="N105" i="12"/>
  <c r="N106" i="12"/>
  <c r="N107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30" i="12"/>
  <c r="N131" i="12"/>
  <c r="N132" i="12"/>
  <c r="N133" i="12"/>
  <c r="N136" i="12"/>
  <c r="N137" i="12"/>
  <c r="N138" i="12"/>
  <c r="N139" i="12"/>
  <c r="N140" i="12"/>
  <c r="N141" i="12"/>
  <c r="N142" i="12"/>
  <c r="N143" i="12"/>
  <c r="N144" i="12"/>
  <c r="N146" i="12"/>
  <c r="N147" i="12"/>
  <c r="N148" i="12"/>
  <c r="N149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8" i="12"/>
  <c r="N169" i="12"/>
  <c r="N170" i="12"/>
  <c r="N171" i="12"/>
  <c r="N172" i="12"/>
  <c r="N173" i="12"/>
  <c r="N174" i="12"/>
  <c r="N175" i="12"/>
  <c r="N176" i="12"/>
  <c r="K12" i="11"/>
  <c r="K13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8" i="11"/>
  <c r="K29" i="11"/>
  <c r="K30" i="11"/>
  <c r="K31" i="11"/>
  <c r="K32" i="11"/>
  <c r="K33" i="11"/>
  <c r="K35" i="11"/>
  <c r="K36" i="11"/>
  <c r="K37" i="11"/>
  <c r="K38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61" i="11"/>
  <c r="K62" i="11"/>
  <c r="K63" i="11"/>
  <c r="K64" i="11"/>
  <c r="K65" i="11"/>
  <c r="K67" i="11"/>
  <c r="K68" i="11"/>
  <c r="K69" i="11"/>
  <c r="K70" i="11"/>
  <c r="K71" i="11"/>
  <c r="K73" i="11"/>
  <c r="K74" i="11"/>
  <c r="K75" i="11"/>
  <c r="K76" i="11"/>
  <c r="K77" i="11"/>
  <c r="K78" i="11"/>
  <c r="K80" i="11"/>
  <c r="K81" i="11"/>
  <c r="K82" i="11"/>
  <c r="K83" i="11"/>
  <c r="K84" i="11"/>
  <c r="K86" i="11"/>
  <c r="K87" i="11"/>
  <c r="K88" i="11"/>
  <c r="K90" i="11"/>
  <c r="K91" i="11"/>
  <c r="K92" i="11"/>
  <c r="K93" i="11"/>
  <c r="K94" i="11"/>
  <c r="K95" i="11"/>
  <c r="K97" i="11"/>
  <c r="K98" i="11"/>
  <c r="K99" i="11"/>
  <c r="K100" i="11"/>
  <c r="K101" i="11"/>
  <c r="K102" i="11"/>
  <c r="K104" i="11"/>
  <c r="K105" i="11"/>
  <c r="K106" i="11"/>
  <c r="K107" i="11"/>
  <c r="K108" i="11"/>
  <c r="K109" i="11"/>
  <c r="K111" i="11"/>
  <c r="K112" i="11"/>
  <c r="K113" i="11"/>
  <c r="K114" i="11"/>
  <c r="K120" i="11"/>
  <c r="K121" i="11"/>
  <c r="K122" i="11"/>
  <c r="K123" i="11"/>
  <c r="K124" i="11"/>
  <c r="K127" i="11"/>
  <c r="K128" i="11"/>
  <c r="K129" i="11"/>
  <c r="K130" i="11"/>
  <c r="K131" i="11"/>
  <c r="K132" i="11"/>
  <c r="K133" i="11"/>
  <c r="K134" i="11"/>
  <c r="K136" i="11"/>
  <c r="K137" i="11"/>
  <c r="K138" i="11"/>
  <c r="K139" i="11"/>
  <c r="K140" i="11"/>
  <c r="K154" i="11"/>
  <c r="K155" i="11"/>
  <c r="K144" i="11"/>
  <c r="K145" i="11"/>
  <c r="K146" i="11"/>
  <c r="K148" i="11"/>
  <c r="K149" i="11"/>
  <c r="K150" i="11"/>
  <c r="K151" i="11"/>
  <c r="K142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4" i="11"/>
  <c r="K195" i="11"/>
  <c r="K196" i="11"/>
  <c r="K197" i="11"/>
  <c r="K198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N12" i="11"/>
  <c r="N13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8" i="11"/>
  <c r="N29" i="11"/>
  <c r="N30" i="11"/>
  <c r="N31" i="11"/>
  <c r="N32" i="11"/>
  <c r="N33" i="11"/>
  <c r="N35" i="11"/>
  <c r="N36" i="11"/>
  <c r="N37" i="11"/>
  <c r="N38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61" i="11"/>
  <c r="N62" i="11"/>
  <c r="N63" i="11"/>
  <c r="N64" i="11"/>
  <c r="N65" i="11"/>
  <c r="N67" i="11"/>
  <c r="N68" i="11"/>
  <c r="N69" i="11"/>
  <c r="N70" i="11"/>
  <c r="N71" i="11"/>
  <c r="N73" i="11"/>
  <c r="N74" i="11"/>
  <c r="N75" i="11"/>
  <c r="N76" i="11"/>
  <c r="N77" i="11"/>
  <c r="N78" i="11"/>
  <c r="N80" i="11"/>
  <c r="N81" i="11"/>
  <c r="N82" i="11"/>
  <c r="N83" i="11"/>
  <c r="N84" i="11"/>
  <c r="N86" i="11"/>
  <c r="N87" i="11"/>
  <c r="N88" i="11"/>
  <c r="N90" i="11"/>
  <c r="N91" i="11"/>
  <c r="N92" i="11"/>
  <c r="N93" i="11"/>
  <c r="N94" i="11"/>
  <c r="N95" i="11"/>
  <c r="N97" i="11"/>
  <c r="N98" i="11"/>
  <c r="N99" i="11"/>
  <c r="N100" i="11"/>
  <c r="N101" i="11"/>
  <c r="N102" i="11"/>
  <c r="N104" i="11"/>
  <c r="N105" i="11"/>
  <c r="N106" i="11"/>
  <c r="N107" i="11"/>
  <c r="N108" i="11"/>
  <c r="N109" i="11"/>
  <c r="N111" i="11"/>
  <c r="N112" i="11"/>
  <c r="N113" i="11"/>
  <c r="N114" i="11"/>
  <c r="N120" i="11"/>
  <c r="N121" i="11"/>
  <c r="N122" i="11"/>
  <c r="N123" i="11"/>
  <c r="N124" i="11"/>
  <c r="N127" i="11"/>
  <c r="N128" i="11"/>
  <c r="N129" i="11"/>
  <c r="N130" i="11"/>
  <c r="N131" i="11"/>
  <c r="N132" i="11"/>
  <c r="N133" i="11"/>
  <c r="N134" i="11"/>
  <c r="N136" i="11"/>
  <c r="N137" i="11"/>
  <c r="N138" i="11"/>
  <c r="N139" i="11"/>
  <c r="N140" i="11"/>
  <c r="N154" i="11"/>
  <c r="N155" i="11"/>
  <c r="N144" i="11"/>
  <c r="N145" i="11"/>
  <c r="N146" i="11"/>
  <c r="N148" i="11"/>
  <c r="N149" i="11"/>
  <c r="N150" i="11"/>
  <c r="N151" i="11"/>
  <c r="N142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4" i="11"/>
  <c r="N195" i="11"/>
  <c r="N196" i="11"/>
  <c r="N197" i="11"/>
  <c r="N198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K12" i="10"/>
  <c r="K13" i="10"/>
  <c r="K15" i="10"/>
  <c r="K16" i="10"/>
  <c r="K17" i="10"/>
  <c r="K19" i="10"/>
  <c r="K20" i="10"/>
  <c r="K21" i="10"/>
  <c r="K22" i="10"/>
  <c r="K24" i="10"/>
  <c r="K25" i="10"/>
  <c r="K26" i="10"/>
  <c r="K27" i="10"/>
  <c r="K33" i="10"/>
  <c r="K34" i="10"/>
  <c r="K35" i="10"/>
  <c r="K36" i="10"/>
  <c r="K38" i="10"/>
  <c r="K39" i="10"/>
  <c r="K40" i="10"/>
  <c r="K41" i="10"/>
  <c r="K43" i="10"/>
  <c r="K44" i="10"/>
  <c r="K45" i="10"/>
  <c r="K47" i="10"/>
  <c r="K48" i="10"/>
  <c r="K49" i="10"/>
  <c r="K50" i="10"/>
  <c r="K51" i="10"/>
  <c r="K52" i="10"/>
  <c r="K54" i="10"/>
  <c r="K55" i="10"/>
  <c r="K56" i="10"/>
  <c r="K57" i="10"/>
  <c r="K58" i="10"/>
  <c r="K61" i="10"/>
  <c r="K63" i="10"/>
  <c r="K64" i="10"/>
  <c r="K65" i="10"/>
  <c r="K66" i="10"/>
  <c r="K67" i="10"/>
  <c r="K68" i="10"/>
  <c r="K71" i="10"/>
  <c r="K72" i="10"/>
  <c r="K73" i="10"/>
  <c r="K74" i="10"/>
  <c r="K75" i="10"/>
  <c r="K76" i="10"/>
  <c r="K77" i="10"/>
  <c r="K78" i="10"/>
  <c r="K80" i="10"/>
  <c r="K81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1" i="10"/>
  <c r="K102" i="10"/>
  <c r="K104" i="10"/>
  <c r="K105" i="10"/>
  <c r="K108" i="10"/>
  <c r="K109" i="10"/>
  <c r="K110" i="10"/>
  <c r="K9" i="10"/>
  <c r="N12" i="10"/>
  <c r="N13" i="10"/>
  <c r="N15" i="10"/>
  <c r="N16" i="10"/>
  <c r="N17" i="10"/>
  <c r="N19" i="10"/>
  <c r="N20" i="10"/>
  <c r="N21" i="10"/>
  <c r="N22" i="10"/>
  <c r="N24" i="10"/>
  <c r="N25" i="10"/>
  <c r="N26" i="10"/>
  <c r="N27" i="10"/>
  <c r="N33" i="10"/>
  <c r="N34" i="10"/>
  <c r="N35" i="10"/>
  <c r="N36" i="10"/>
  <c r="N38" i="10"/>
  <c r="N39" i="10"/>
  <c r="N40" i="10"/>
  <c r="N41" i="10"/>
  <c r="N43" i="10"/>
  <c r="N44" i="10"/>
  <c r="N45" i="10"/>
  <c r="N47" i="10"/>
  <c r="N48" i="10"/>
  <c r="N49" i="10"/>
  <c r="N50" i="10"/>
  <c r="N51" i="10"/>
  <c r="N52" i="10"/>
  <c r="N54" i="10"/>
  <c r="N55" i="10"/>
  <c r="N56" i="10"/>
  <c r="N57" i="10"/>
  <c r="N58" i="10"/>
  <c r="N61" i="10"/>
  <c r="N63" i="10"/>
  <c r="N64" i="10"/>
  <c r="N65" i="10"/>
  <c r="N66" i="10"/>
  <c r="N67" i="10"/>
  <c r="N68" i="10"/>
  <c r="N71" i="10"/>
  <c r="N72" i="10"/>
  <c r="N73" i="10"/>
  <c r="N74" i="10"/>
  <c r="N75" i="10"/>
  <c r="N76" i="10"/>
  <c r="N77" i="10"/>
  <c r="N78" i="10"/>
  <c r="N80" i="10"/>
  <c r="N81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1" i="10"/>
  <c r="N102" i="10"/>
  <c r="N104" i="10"/>
  <c r="N105" i="10"/>
  <c r="N108" i="10"/>
  <c r="N109" i="10"/>
  <c r="N110" i="10"/>
  <c r="N8" i="10"/>
  <c r="N9" i="10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39" i="28"/>
  <c r="N40" i="28"/>
  <c r="N41" i="28"/>
  <c r="N42" i="28"/>
  <c r="N43" i="28"/>
  <c r="N44" i="28"/>
  <c r="N45" i="28"/>
  <c r="N46" i="28"/>
  <c r="N47" i="28"/>
  <c r="N48" i="28"/>
  <c r="N49" i="28"/>
  <c r="N50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5" i="28"/>
  <c r="N116" i="28"/>
  <c r="N117" i="28"/>
  <c r="N118" i="28"/>
  <c r="N119" i="28"/>
  <c r="N120" i="28"/>
  <c r="N121" i="2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A18" i="8" l="1"/>
  <c r="A19" i="8"/>
  <c r="A20" i="8" s="1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30" i="8"/>
  <c r="A131" i="8"/>
  <c r="A132" i="8"/>
  <c r="A135" i="8"/>
  <c r="A136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2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 s="1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6" i="8"/>
  <c r="A247" i="8"/>
  <c r="A248" i="8"/>
  <c r="A249" i="8"/>
  <c r="A250" i="8"/>
  <c r="A251" i="8"/>
  <c r="A252" i="8"/>
  <c r="A253" i="8"/>
  <c r="A254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13" i="10"/>
  <c r="A14" i="10"/>
  <c r="A15" i="10"/>
  <c r="A16" i="10"/>
  <c r="A17" i="10"/>
  <c r="A18" i="10"/>
  <c r="A19" i="10"/>
  <c r="A20" i="10"/>
  <c r="A22" i="10"/>
  <c r="A23" i="10"/>
  <c r="A24" i="10"/>
  <c r="A25" i="10"/>
  <c r="A27" i="10"/>
  <c r="A28" i="10"/>
  <c r="A29" i="10"/>
  <c r="A30" i="10"/>
  <c r="A31" i="10"/>
  <c r="A32" i="10"/>
  <c r="A33" i="10"/>
  <c r="A34" i="10"/>
  <c r="A36" i="10"/>
  <c r="A37" i="10"/>
  <c r="A38" i="10"/>
  <c r="A39" i="10"/>
  <c r="A41" i="10"/>
  <c r="A42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1" i="10"/>
  <c r="A112" i="10"/>
  <c r="A113" i="10"/>
  <c r="A114" i="10"/>
  <c r="A115" i="10"/>
  <c r="A117" i="10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7" i="11"/>
  <c r="A138" i="11"/>
  <c r="A139" i="11"/>
  <c r="A140" i="11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9" i="12"/>
  <c r="A10" i="12"/>
  <c r="A11" i="12"/>
  <c r="A199" i="8" l="1"/>
  <c r="A202" i="8" s="1"/>
  <c r="A203" i="8" s="1"/>
  <c r="K8" i="12"/>
  <c r="N8" i="12"/>
  <c r="A11" i="9" l="1"/>
  <c r="A12" i="9"/>
  <c r="A12" i="21"/>
  <c r="A11" i="8" l="1"/>
  <c r="J9" i="20" l="1"/>
  <c r="J10" i="20"/>
  <c r="J11" i="20"/>
  <c r="J8" i="20"/>
  <c r="J18" i="19"/>
  <c r="K18" i="19" s="1"/>
  <c r="J19" i="19"/>
  <c r="K19" i="19" s="1"/>
  <c r="J20" i="19"/>
  <c r="K20" i="19" s="1"/>
  <c r="J21" i="19"/>
  <c r="K21" i="19" s="1"/>
  <c r="J22" i="19"/>
  <c r="K22" i="19" s="1"/>
  <c r="J23" i="19"/>
  <c r="K23" i="19" s="1"/>
  <c r="J24" i="19"/>
  <c r="K24" i="19" s="1"/>
  <c r="J25" i="19"/>
  <c r="K25" i="19" s="1"/>
  <c r="J17" i="19"/>
  <c r="K17" i="19" s="1"/>
  <c r="K9" i="27"/>
  <c r="K8" i="27"/>
  <c r="K10" i="26"/>
  <c r="K11" i="26"/>
  <c r="K9" i="26"/>
  <c r="K8" i="26"/>
  <c r="K10" i="25"/>
  <c r="K11" i="25"/>
  <c r="K9" i="25"/>
  <c r="K8" i="25"/>
  <c r="K10" i="24"/>
  <c r="K11" i="24"/>
  <c r="K9" i="24"/>
  <c r="K8" i="24"/>
  <c r="K10" i="22"/>
  <c r="K11" i="22"/>
  <c r="K9" i="22"/>
  <c r="K8" i="22"/>
  <c r="K10" i="12"/>
  <c r="K11" i="12"/>
  <c r="K9" i="12"/>
  <c r="K9" i="11"/>
  <c r="K10" i="11"/>
  <c r="K11" i="11"/>
  <c r="K11" i="10"/>
  <c r="K8" i="10"/>
  <c r="K10" i="21"/>
  <c r="K11" i="21"/>
  <c r="K9" i="21"/>
  <c r="K8" i="21"/>
  <c r="K10" i="9"/>
  <c r="K11" i="9"/>
  <c r="K9" i="9"/>
  <c r="K8" i="9"/>
  <c r="K9" i="28"/>
  <c r="K10" i="28"/>
  <c r="K11" i="28"/>
  <c r="K8" i="28"/>
  <c r="K9" i="8"/>
  <c r="K10" i="8"/>
  <c r="K11" i="8"/>
  <c r="K8" i="8"/>
  <c r="K8" i="11"/>
  <c r="K3" i="19" l="1"/>
  <c r="K6" i="19"/>
  <c r="M4" i="18" s="1"/>
  <c r="K7" i="19"/>
  <c r="M5" i="18" s="1"/>
  <c r="K8" i="19"/>
  <c r="M6" i="18" s="1"/>
  <c r="K5" i="19"/>
  <c r="K2" i="19"/>
  <c r="A12" i="12"/>
  <c r="A13" i="12"/>
  <c r="A9" i="11"/>
  <c r="A10" i="11"/>
  <c r="A11" i="11"/>
  <c r="A12" i="11"/>
  <c r="A9" i="10"/>
  <c r="A10" i="10"/>
  <c r="A11" i="10"/>
  <c r="A12" i="10"/>
  <c r="A9" i="21"/>
  <c r="A10" i="21"/>
  <c r="A11" i="21"/>
  <c r="A9" i="9"/>
  <c r="A10" i="9"/>
  <c r="A9" i="28" l="1"/>
  <c r="A10" i="28"/>
  <c r="A11" i="28"/>
  <c r="A12" i="28"/>
  <c r="K6" i="18"/>
  <c r="K5" i="18"/>
  <c r="K4" i="18"/>
  <c r="K3" i="18" l="1"/>
  <c r="K2" i="18"/>
  <c r="N11" i="28" l="1"/>
  <c r="N10" i="28"/>
  <c r="N9" i="28"/>
  <c r="N8" i="28"/>
  <c r="N12" i="8" l="1"/>
  <c r="K13" i="19" l="1"/>
  <c r="K12" i="19"/>
  <c r="K11" i="19"/>
  <c r="K10" i="19"/>
  <c r="K9" i="19"/>
  <c r="K4" i="19"/>
  <c r="M3" i="18" s="1"/>
  <c r="N11" i="22" l="1"/>
  <c r="N10" i="22"/>
  <c r="N9" i="22"/>
  <c r="N8" i="22"/>
  <c r="N11" i="21"/>
  <c r="N10" i="21"/>
  <c r="N9" i="21"/>
  <c r="N8" i="21"/>
  <c r="N11" i="26"/>
  <c r="N10" i="26"/>
  <c r="N9" i="26"/>
  <c r="N11" i="24"/>
  <c r="N10" i="24"/>
  <c r="N9" i="24"/>
  <c r="N8" i="24"/>
  <c r="N8" i="25"/>
  <c r="N9" i="25"/>
  <c r="N10" i="25"/>
  <c r="N9" i="27"/>
  <c r="N8" i="27"/>
  <c r="N8" i="26"/>
  <c r="N8" i="9" l="1"/>
  <c r="N9" i="9"/>
  <c r="N10" i="9"/>
  <c r="N11" i="9"/>
  <c r="M8" i="20" l="1"/>
  <c r="M12" i="20"/>
  <c r="M11" i="20"/>
  <c r="M10" i="20"/>
  <c r="M9" i="20"/>
  <c r="N10" i="12"/>
  <c r="N11" i="12"/>
  <c r="N9" i="11"/>
  <c r="N10" i="11"/>
  <c r="N11" i="11"/>
  <c r="N11" i="10"/>
  <c r="N9" i="8"/>
  <c r="N10" i="8"/>
  <c r="N11" i="8"/>
  <c r="N8" i="11"/>
  <c r="N9" i="12"/>
  <c r="N8" i="8"/>
  <c r="A8" i="8"/>
  <c r="A9" i="8" l="1"/>
  <c r="A12" i="8" s="1"/>
  <c r="K26" i="19"/>
  <c r="A10" i="8" l="1"/>
  <c r="A13" i="8"/>
  <c r="A14" i="8"/>
  <c r="A15" i="8" s="1"/>
  <c r="A55" i="8"/>
  <c r="A91" i="8" s="1"/>
  <c r="A300" i="8"/>
  <c r="A17" i="8" l="1"/>
  <c r="A16" i="8"/>
  <c r="A129" i="8"/>
  <c r="A8" i="28"/>
  <c r="A133" i="8" l="1"/>
  <c r="A121" i="28"/>
  <c r="A122" i="28" s="1"/>
  <c r="A134" i="8" l="1"/>
  <c r="A137" i="8"/>
  <c r="A8" i="9"/>
  <c r="A338" i="9" l="1"/>
  <c r="A339" i="9" s="1"/>
  <c r="A161" i="8"/>
  <c r="A163" i="8" s="1"/>
  <c r="A164" i="8" s="1"/>
  <c r="A245" i="8" s="1"/>
  <c r="A255" i="8" s="1"/>
  <c r="A600" i="9"/>
  <c r="A601" i="9" s="1"/>
  <c r="A301" i="8" l="1"/>
  <c r="A602" i="9"/>
  <c r="A35" i="21"/>
  <c r="A8" i="10" l="1"/>
  <c r="A110" i="10" l="1"/>
  <c r="A21" i="10"/>
  <c r="A8" i="11"/>
  <c r="A26" i="10" l="1"/>
  <c r="A223" i="11"/>
  <c r="A8" i="12"/>
  <c r="A35" i="10" l="1"/>
  <c r="A40" i="10" s="1"/>
  <c r="A8" i="22"/>
  <c r="A8" i="24"/>
  <c r="A43" i="10" l="1"/>
  <c r="A65" i="10" s="1"/>
  <c r="A91" i="10" s="1"/>
  <c r="A119" i="10" s="1"/>
  <c r="A506" i="24"/>
  <c r="A522" i="24" s="1"/>
  <c r="A241" i="22"/>
  <c r="A44" i="11" l="1"/>
  <c r="A8" i="25"/>
  <c r="A523" i="24"/>
  <c r="A136" i="11" l="1"/>
  <c r="A131" i="12" s="1"/>
  <c r="A10" i="25"/>
  <c r="A26" i="25" s="1"/>
  <c r="A227" i="11" l="1"/>
  <c r="A139" i="12"/>
  <c r="A178" i="12" s="1"/>
  <c r="A27" i="25"/>
  <c r="A8" i="26"/>
  <c r="A265" i="26" l="1"/>
  <c r="A276" i="26" s="1"/>
  <c r="A8" i="27"/>
  <c r="A10" i="27" s="1"/>
  <c r="A277" i="26" l="1"/>
  <c r="A17" i="19"/>
  <c r="A26" i="19" l="1"/>
  <c r="A8" i="20"/>
  <c r="A2035" i="20" l="1"/>
  <c r="A9" i="20"/>
  <c r="A3088" i="20" s="1"/>
  <c r="D26" i="18" l="1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6" i="18"/>
  <c r="D90" i="18"/>
  <c r="D94" i="18"/>
  <c r="D98" i="18"/>
  <c r="D102" i="18"/>
  <c r="D106" i="18"/>
  <c r="D110" i="18"/>
  <c r="D21" i="18"/>
  <c r="D25" i="18"/>
  <c r="D76" i="18"/>
  <c r="D92" i="18"/>
  <c r="D104" i="18"/>
  <c r="D23" i="18"/>
  <c r="D41" i="18"/>
  <c r="D53" i="18"/>
  <c r="D69" i="18"/>
  <c r="D81" i="18"/>
  <c r="D93" i="18"/>
  <c r="D109" i="18"/>
  <c r="D27" i="18"/>
  <c r="D31" i="18"/>
  <c r="D35" i="18"/>
  <c r="D39" i="18"/>
  <c r="D43" i="18"/>
  <c r="D47" i="18"/>
  <c r="D51" i="18"/>
  <c r="D55" i="18"/>
  <c r="D59" i="18"/>
  <c r="D63" i="18"/>
  <c r="D67" i="18"/>
  <c r="D71" i="18"/>
  <c r="D75" i="18"/>
  <c r="D79" i="18"/>
  <c r="D83" i="18"/>
  <c r="D87" i="18"/>
  <c r="D91" i="18"/>
  <c r="D95" i="18"/>
  <c r="D99" i="18"/>
  <c r="D103" i="18"/>
  <c r="D107" i="18"/>
  <c r="D111" i="18"/>
  <c r="D22" i="18"/>
  <c r="D19" i="18"/>
  <c r="D84" i="18"/>
  <c r="D96" i="18"/>
  <c r="D108" i="18"/>
  <c r="D18" i="18"/>
  <c r="D33" i="18"/>
  <c r="D49" i="18"/>
  <c r="D65" i="18"/>
  <c r="D77" i="18"/>
  <c r="D89" i="18"/>
  <c r="D105" i="18"/>
  <c r="D24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80" i="18"/>
  <c r="D88" i="18"/>
  <c r="D100" i="18"/>
  <c r="D112" i="18"/>
  <c r="D29" i="18"/>
  <c r="D37" i="18"/>
  <c r="D45" i="18"/>
  <c r="D57" i="18"/>
  <c r="D61" i="18"/>
  <c r="D73" i="18"/>
  <c r="D85" i="18"/>
  <c r="D97" i="18"/>
  <c r="D101" i="18"/>
  <c r="D20" i="18"/>
  <c r="K18" i="18"/>
  <c r="B20" i="18"/>
  <c r="C22" i="18"/>
  <c r="G19" i="18"/>
  <c r="F18" i="18"/>
  <c r="J18" i="18"/>
  <c r="B18" i="18"/>
  <c r="G18" i="18"/>
  <c r="C18" i="18"/>
  <c r="H18" i="18"/>
  <c r="J19" i="18"/>
  <c r="F19" i="18"/>
  <c r="B19" i="18"/>
  <c r="K19" i="18"/>
  <c r="C19" i="18"/>
  <c r="H19" i="18"/>
  <c r="J20" i="18"/>
  <c r="C21" i="18"/>
  <c r="B21" i="18"/>
  <c r="H21" i="18"/>
  <c r="G20" i="18"/>
  <c r="J21" i="18"/>
  <c r="F21" i="18"/>
  <c r="C20" i="18"/>
  <c r="K21" i="18"/>
  <c r="G21" i="18"/>
  <c r="H20" i="18"/>
  <c r="K20" i="18"/>
  <c r="F20" i="18"/>
  <c r="H22" i="18"/>
  <c r="F22" i="18"/>
  <c r="K22" i="18"/>
  <c r="J22" i="18"/>
  <c r="B22" i="18"/>
  <c r="G22" i="18"/>
  <c r="B24" i="18"/>
  <c r="K23" i="18"/>
  <c r="H23" i="18"/>
  <c r="C23" i="18"/>
  <c r="F23" i="18"/>
  <c r="G23" i="18"/>
  <c r="B23" i="18"/>
  <c r="J23" i="18"/>
  <c r="J24" i="18"/>
  <c r="C24" i="18"/>
  <c r="G24" i="18"/>
  <c r="K24" i="18"/>
  <c r="F24" i="18"/>
  <c r="H24" i="18"/>
  <c r="J25" i="18"/>
  <c r="K25" i="18"/>
  <c r="F25" i="18"/>
  <c r="G25" i="18"/>
  <c r="C25" i="18"/>
  <c r="B25" i="18"/>
  <c r="H25" i="18"/>
  <c r="H26" i="18"/>
  <c r="J26" i="18"/>
  <c r="B26" i="18"/>
  <c r="F26" i="18"/>
  <c r="C26" i="18"/>
  <c r="G26" i="18"/>
  <c r="K26" i="18"/>
  <c r="B27" i="18"/>
  <c r="K27" i="18"/>
  <c r="G27" i="18"/>
  <c r="J27" i="18"/>
  <c r="H27" i="18"/>
  <c r="F27" i="18"/>
  <c r="C27" i="18"/>
  <c r="H29" i="18"/>
  <c r="K28" i="18"/>
  <c r="F28" i="18"/>
  <c r="K29" i="18"/>
  <c r="B28" i="18"/>
  <c r="G29" i="18"/>
  <c r="C28" i="18"/>
  <c r="F29" i="18"/>
  <c r="J28" i="18"/>
  <c r="G28" i="18"/>
  <c r="B29" i="18"/>
  <c r="J29" i="18"/>
  <c r="C29" i="18"/>
  <c r="H28" i="18"/>
  <c r="C31" i="18"/>
  <c r="B30" i="18"/>
  <c r="G30" i="18"/>
  <c r="F30" i="18"/>
  <c r="J30" i="18"/>
  <c r="C30" i="18"/>
  <c r="K30" i="18"/>
  <c r="H30" i="18"/>
  <c r="J31" i="18"/>
  <c r="H31" i="18"/>
  <c r="F32" i="18"/>
  <c r="B31" i="18"/>
  <c r="K31" i="18"/>
  <c r="G31" i="18"/>
  <c r="F31" i="18"/>
  <c r="C32" i="18"/>
  <c r="H32" i="18"/>
  <c r="B33" i="18"/>
  <c r="J32" i="18"/>
  <c r="B32" i="18"/>
  <c r="G32" i="18"/>
  <c r="K32" i="18"/>
  <c r="G33" i="18"/>
  <c r="J33" i="18"/>
  <c r="K33" i="18"/>
  <c r="F33" i="18"/>
  <c r="H33" i="18"/>
  <c r="C33" i="18"/>
  <c r="C35" i="18"/>
  <c r="K34" i="18"/>
  <c r="J34" i="18"/>
  <c r="B34" i="18"/>
  <c r="C34" i="18"/>
  <c r="H34" i="18"/>
  <c r="G34" i="18"/>
  <c r="F34" i="18"/>
  <c r="J35" i="18"/>
  <c r="G35" i="18"/>
  <c r="H35" i="18"/>
  <c r="F35" i="18"/>
  <c r="K35" i="18"/>
  <c r="B35" i="18"/>
  <c r="F38" i="18"/>
  <c r="K36" i="18"/>
  <c r="H36" i="18"/>
  <c r="F36" i="18"/>
  <c r="B36" i="18"/>
  <c r="G36" i="18"/>
  <c r="L36" i="18" s="1"/>
  <c r="C36" i="18"/>
  <c r="J36" i="18"/>
  <c r="B37" i="18"/>
  <c r="C37" i="18"/>
  <c r="J37" i="18"/>
  <c r="H37" i="18"/>
  <c r="K37" i="18"/>
  <c r="F37" i="18"/>
  <c r="G37" i="18"/>
  <c r="C38" i="18"/>
  <c r="H38" i="18"/>
  <c r="J38" i="18"/>
  <c r="K38" i="18"/>
  <c r="G38" i="18"/>
  <c r="B38" i="18"/>
  <c r="B104" i="18"/>
  <c r="G39" i="18"/>
  <c r="J39" i="18"/>
  <c r="B39" i="18"/>
  <c r="K39" i="18"/>
  <c r="C39" i="18"/>
  <c r="F39" i="18"/>
  <c r="H39" i="18"/>
  <c r="F41" i="18"/>
  <c r="G40" i="18"/>
  <c r="F40" i="18"/>
  <c r="C40" i="18"/>
  <c r="J40" i="18"/>
  <c r="B40" i="18"/>
  <c r="G41" i="18"/>
  <c r="K41" i="18"/>
  <c r="J41" i="18"/>
  <c r="B41" i="18"/>
  <c r="H41" i="18"/>
  <c r="K40" i="18"/>
  <c r="H40" i="18"/>
  <c r="C41" i="18"/>
  <c r="F42" i="18"/>
  <c r="B42" i="18"/>
  <c r="G42" i="18"/>
  <c r="L42" i="18" s="1"/>
  <c r="C42" i="18"/>
  <c r="K42" i="18"/>
  <c r="B43" i="18"/>
  <c r="F43" i="18"/>
  <c r="C43" i="18"/>
  <c r="G43" i="18"/>
  <c r="K43" i="18"/>
  <c r="B60" i="18"/>
  <c r="F47" i="18"/>
  <c r="C79" i="18"/>
  <c r="G64" i="18"/>
  <c r="L64" i="18" s="1"/>
  <c r="F112" i="18"/>
  <c r="G45" i="18"/>
  <c r="G80" i="18"/>
  <c r="L80" i="18" s="1"/>
  <c r="J43" i="18"/>
  <c r="B67" i="18"/>
  <c r="B49" i="18"/>
  <c r="C84" i="18"/>
  <c r="B97" i="18"/>
  <c r="B46" i="18"/>
  <c r="K50" i="18"/>
  <c r="H107" i="18"/>
  <c r="K84" i="18"/>
  <c r="C58" i="18"/>
  <c r="K98" i="18"/>
  <c r="J97" i="18"/>
  <c r="F66" i="18"/>
  <c r="G73" i="18"/>
  <c r="L73" i="18" s="1"/>
  <c r="H75" i="18"/>
  <c r="F106" i="18"/>
  <c r="H100" i="18"/>
  <c r="F98" i="18"/>
  <c r="K93" i="18"/>
  <c r="G92" i="18"/>
  <c r="L92" i="18" s="1"/>
  <c r="C107" i="18"/>
  <c r="B109" i="18"/>
  <c r="G97" i="18"/>
  <c r="L97" i="18" s="1"/>
  <c r="J58" i="18"/>
  <c r="F82" i="18"/>
  <c r="G79" i="18"/>
  <c r="L79" i="18" s="1"/>
  <c r="J94" i="18"/>
  <c r="B70" i="18"/>
  <c r="K76" i="18"/>
  <c r="G91" i="18"/>
  <c r="L91" i="18" s="1"/>
  <c r="K100" i="18"/>
  <c r="B69" i="18"/>
  <c r="C64" i="18"/>
  <c r="H81" i="18"/>
  <c r="H101" i="18"/>
  <c r="J64" i="18"/>
  <c r="H51" i="18"/>
  <c r="J74" i="18"/>
  <c r="H109" i="18"/>
  <c r="J77" i="18"/>
  <c r="H76" i="18"/>
  <c r="H87" i="18"/>
  <c r="J111" i="18"/>
  <c r="H104" i="18"/>
  <c r="H48" i="18"/>
  <c r="K85" i="18"/>
  <c r="J92" i="18"/>
  <c r="C109" i="18"/>
  <c r="B55" i="18"/>
  <c r="F76" i="18"/>
  <c r="F84" i="18"/>
  <c r="C85" i="18"/>
  <c r="J53" i="18"/>
  <c r="K61" i="18"/>
  <c r="F58" i="18"/>
  <c r="G55" i="18"/>
  <c r="L55" i="18" s="1"/>
  <c r="C104" i="18"/>
  <c r="G61" i="18"/>
  <c r="L61" i="18" s="1"/>
  <c r="F105" i="18"/>
  <c r="C95" i="18"/>
  <c r="H74" i="18"/>
  <c r="C61" i="18"/>
  <c r="J45" i="18"/>
  <c r="K78" i="18"/>
  <c r="K47" i="18"/>
  <c r="J79" i="18"/>
  <c r="K66" i="18"/>
  <c r="J59" i="18"/>
  <c r="C46" i="18"/>
  <c r="F111" i="18"/>
  <c r="J106" i="18"/>
  <c r="J63" i="18"/>
  <c r="K74" i="18"/>
  <c r="J67" i="18"/>
  <c r="G85" i="18"/>
  <c r="L85" i="18" s="1"/>
  <c r="H82" i="18"/>
  <c r="F68" i="18"/>
  <c r="K107" i="18"/>
  <c r="J98" i="18"/>
  <c r="B90" i="18"/>
  <c r="C90" i="18"/>
  <c r="F107" i="18"/>
  <c r="K72" i="18"/>
  <c r="B54" i="18"/>
  <c r="F62" i="18"/>
  <c r="H55" i="18"/>
  <c r="K73" i="18"/>
  <c r="F54" i="18"/>
  <c r="K82" i="18"/>
  <c r="H92" i="18"/>
  <c r="G87" i="18"/>
  <c r="L87" i="18" s="1"/>
  <c r="G78" i="18"/>
  <c r="L78" i="18" s="1"/>
  <c r="G77" i="18"/>
  <c r="L77" i="18" s="1"/>
  <c r="J48" i="18"/>
  <c r="G51" i="18"/>
  <c r="L51" i="18" s="1"/>
  <c r="G62" i="18"/>
  <c r="L62" i="18" s="1"/>
  <c r="J66" i="18"/>
  <c r="K96" i="18"/>
  <c r="B47" i="18"/>
  <c r="F75" i="18"/>
  <c r="J56" i="18"/>
  <c r="H103" i="18"/>
  <c r="G50" i="18"/>
  <c r="L50" i="18" s="1"/>
  <c r="G57" i="18"/>
  <c r="L57" i="18" s="1"/>
  <c r="F85" i="18"/>
  <c r="B87" i="18"/>
  <c r="B61" i="18"/>
  <c r="J69" i="18"/>
  <c r="B107" i="18"/>
  <c r="C55" i="18"/>
  <c r="K106" i="18"/>
  <c r="F67" i="18"/>
  <c r="F103" i="18"/>
  <c r="J89" i="18"/>
  <c r="H67" i="18"/>
  <c r="J104" i="18"/>
  <c r="H90" i="18"/>
  <c r="G53" i="18"/>
  <c r="L53" i="18" s="1"/>
  <c r="C87" i="18"/>
  <c r="B92" i="18"/>
  <c r="B68" i="18"/>
  <c r="J107" i="18"/>
  <c r="G81" i="18"/>
  <c r="L81" i="18" s="1"/>
  <c r="C60" i="18"/>
  <c r="C86" i="18"/>
  <c r="F57" i="18"/>
  <c r="H43" i="18"/>
  <c r="J78" i="18"/>
  <c r="H85" i="18"/>
  <c r="K89" i="18"/>
  <c r="J46" i="18"/>
  <c r="G108" i="18"/>
  <c r="L108" i="18" s="1"/>
  <c r="J96" i="18"/>
  <c r="C81" i="18"/>
  <c r="B77" i="18"/>
  <c r="C44" i="18"/>
  <c r="C52" i="18"/>
  <c r="K64" i="18"/>
  <c r="J95" i="18"/>
  <c r="J60" i="18"/>
  <c r="F48" i="18"/>
  <c r="C110" i="18"/>
  <c r="F100" i="18"/>
  <c r="B89" i="18"/>
  <c r="H70" i="18"/>
  <c r="J57" i="18"/>
  <c r="G110" i="18"/>
  <c r="L110" i="18" s="1"/>
  <c r="B102" i="18"/>
  <c r="B100" i="18"/>
  <c r="J103" i="18"/>
  <c r="B72" i="18"/>
  <c r="H102" i="18"/>
  <c r="F51" i="18"/>
  <c r="H110" i="18"/>
  <c r="J71" i="18"/>
  <c r="J82" i="18"/>
  <c r="H46" i="18"/>
  <c r="H62" i="18"/>
  <c r="J85" i="18"/>
  <c r="H91" i="18"/>
  <c r="H78" i="18"/>
  <c r="J87" i="18"/>
  <c r="J52" i="18"/>
  <c r="J68" i="18"/>
  <c r="J75" i="18"/>
  <c r="B50" i="18"/>
  <c r="K111" i="18"/>
  <c r="H94" i="18"/>
  <c r="J44" i="18"/>
  <c r="J83" i="18"/>
  <c r="K77" i="18"/>
  <c r="C69" i="18"/>
  <c r="F49" i="18"/>
  <c r="H54" i="18"/>
  <c r="H89" i="18"/>
  <c r="F89" i="18"/>
  <c r="J101" i="18"/>
  <c r="K91" i="18"/>
  <c r="H63" i="18"/>
  <c r="H44" i="18"/>
  <c r="B110" i="18"/>
  <c r="G44" i="18"/>
  <c r="K109" i="18"/>
  <c r="F65" i="18"/>
  <c r="G111" i="18"/>
  <c r="L111" i="18" s="1"/>
  <c r="C83" i="18"/>
  <c r="K44" i="18"/>
  <c r="J62" i="18"/>
  <c r="B103" i="18"/>
  <c r="K99" i="18"/>
  <c r="J91" i="18"/>
  <c r="K60" i="18"/>
  <c r="K56" i="18"/>
  <c r="G65" i="18"/>
  <c r="L65" i="18" s="1"/>
  <c r="H52" i="18"/>
  <c r="G71" i="18"/>
  <c r="L71" i="18" s="1"/>
  <c r="J50" i="18"/>
  <c r="J84" i="18"/>
  <c r="F56" i="18"/>
  <c r="F90" i="18"/>
  <c r="J80" i="18"/>
  <c r="H108" i="18"/>
  <c r="H65" i="18"/>
  <c r="J49" i="18"/>
  <c r="K80" i="18"/>
  <c r="G93" i="18"/>
  <c r="L93" i="18" s="1"/>
  <c r="G89" i="18"/>
  <c r="L89" i="18" s="1"/>
  <c r="G100" i="18"/>
  <c r="L100" i="18" s="1"/>
  <c r="H50" i="18"/>
  <c r="J108" i="18"/>
  <c r="C74" i="18"/>
  <c r="F55" i="18"/>
  <c r="J90" i="18"/>
  <c r="C112" i="18"/>
  <c r="G82" i="18"/>
  <c r="L82" i="18" s="1"/>
  <c r="K67" i="18"/>
  <c r="K58" i="18"/>
  <c r="H49" i="18"/>
  <c r="B53" i="18"/>
  <c r="C102" i="18"/>
  <c r="K88" i="18"/>
  <c r="F81" i="18"/>
  <c r="B106" i="18"/>
  <c r="K101" i="18"/>
  <c r="J102" i="18"/>
  <c r="G107" i="18"/>
  <c r="L107" i="18" s="1"/>
  <c r="K51" i="18"/>
  <c r="C93" i="18"/>
  <c r="B56" i="18"/>
  <c r="G112" i="18"/>
  <c r="L112" i="18" s="1"/>
  <c r="F70" i="18"/>
  <c r="C106" i="18"/>
  <c r="H47" i="18"/>
  <c r="H68" i="18"/>
  <c r="J65" i="18"/>
  <c r="C59" i="18"/>
  <c r="G63" i="18"/>
  <c r="L63" i="18" s="1"/>
  <c r="F71" i="18"/>
  <c r="H95" i="18"/>
  <c r="H96" i="18"/>
  <c r="J99" i="18"/>
  <c r="K45" i="18"/>
  <c r="C96" i="18"/>
  <c r="K79" i="18"/>
  <c r="C45" i="18"/>
  <c r="F88" i="18"/>
  <c r="J76" i="18"/>
  <c r="J81" i="18"/>
  <c r="G98" i="18"/>
  <c r="L98" i="18" s="1"/>
  <c r="B66" i="18"/>
  <c r="K55" i="18"/>
  <c r="C97" i="18"/>
  <c r="F50" i="18"/>
  <c r="H80" i="18"/>
  <c r="B85" i="18"/>
  <c r="K62" i="18"/>
  <c r="G106" i="18"/>
  <c r="L106" i="18" s="1"/>
  <c r="F52" i="18"/>
  <c r="G52" i="18"/>
  <c r="L52" i="18" s="1"/>
  <c r="F61" i="18"/>
  <c r="C48" i="18"/>
  <c r="K97" i="18"/>
  <c r="G90" i="18"/>
  <c r="L90" i="18" s="1"/>
  <c r="G68" i="18"/>
  <c r="L68" i="18" s="1"/>
  <c r="G105" i="18"/>
  <c r="L105" i="18" s="1"/>
  <c r="C91" i="18"/>
  <c r="H56" i="18"/>
  <c r="B101" i="18"/>
  <c r="B112" i="18"/>
  <c r="C56" i="18"/>
  <c r="B44" i="18"/>
  <c r="H72" i="18"/>
  <c r="H84" i="18"/>
  <c r="G47" i="18"/>
  <c r="L47" i="18" s="1"/>
  <c r="G48" i="18"/>
  <c r="B51" i="18"/>
  <c r="F80" i="18"/>
  <c r="G83" i="18"/>
  <c r="L83" i="18" s="1"/>
  <c r="J93" i="18"/>
  <c r="B99" i="18"/>
  <c r="H71" i="18"/>
  <c r="C101" i="18"/>
  <c r="B65" i="18"/>
  <c r="F74" i="18"/>
  <c r="H106" i="18"/>
  <c r="K86" i="18"/>
  <c r="K90" i="18"/>
  <c r="B74" i="18"/>
  <c r="C70" i="18"/>
  <c r="K108" i="18"/>
  <c r="F73" i="18"/>
  <c r="G56" i="18"/>
  <c r="L56" i="18" s="1"/>
  <c r="K46" i="18"/>
  <c r="G67" i="18"/>
  <c r="L67" i="18" s="1"/>
  <c r="B64" i="18"/>
  <c r="G76" i="18"/>
  <c r="L76" i="18" s="1"/>
  <c r="K102" i="18"/>
  <c r="F64" i="18"/>
  <c r="H83" i="18"/>
  <c r="C108" i="18"/>
  <c r="C54" i="18"/>
  <c r="J73" i="18"/>
  <c r="C92" i="18"/>
  <c r="J86" i="18"/>
  <c r="H53" i="18"/>
  <c r="J51" i="18"/>
  <c r="B84" i="18"/>
  <c r="J88" i="18"/>
  <c r="K49" i="18"/>
  <c r="H88" i="18"/>
  <c r="K53" i="18"/>
  <c r="K105" i="18"/>
  <c r="B82" i="18"/>
  <c r="K87" i="18"/>
  <c r="H111" i="18"/>
  <c r="F44" i="18"/>
  <c r="B93" i="18"/>
  <c r="G69" i="18"/>
  <c r="L69" i="18" s="1"/>
  <c r="K103" i="18"/>
  <c r="G59" i="18"/>
  <c r="L59" i="18" s="1"/>
  <c r="H57" i="18"/>
  <c r="C100" i="18"/>
  <c r="J110" i="18"/>
  <c r="B59" i="18"/>
  <c r="H105" i="18"/>
  <c r="K71" i="18"/>
  <c r="H45" i="18"/>
  <c r="C53" i="18"/>
  <c r="B71" i="18"/>
  <c r="B52" i="18"/>
  <c r="G95" i="18"/>
  <c r="L95" i="18" s="1"/>
  <c r="K59" i="18"/>
  <c r="F78" i="18"/>
  <c r="C62" i="18"/>
  <c r="G96" i="18"/>
  <c r="L96" i="18" s="1"/>
  <c r="G66" i="18"/>
  <c r="L66" i="18" s="1"/>
  <c r="K57" i="18"/>
  <c r="H86" i="18"/>
  <c r="H58" i="18"/>
  <c r="B76" i="18"/>
  <c r="C71" i="18"/>
  <c r="K95" i="18"/>
  <c r="G60" i="18"/>
  <c r="L60" i="18" s="1"/>
  <c r="G88" i="18"/>
  <c r="L88" i="18" s="1"/>
  <c r="G101" i="18"/>
  <c r="L101" i="18" s="1"/>
  <c r="F46" i="18"/>
  <c r="C103" i="18"/>
  <c r="K52" i="18"/>
  <c r="K75" i="18"/>
  <c r="K69" i="18"/>
  <c r="F79" i="18"/>
  <c r="G103" i="18"/>
  <c r="L103" i="18" s="1"/>
  <c r="B73" i="18"/>
  <c r="F101" i="18"/>
  <c r="F83" i="18"/>
  <c r="C78" i="18"/>
  <c r="B75" i="18"/>
  <c r="C47" i="18"/>
  <c r="K65" i="18"/>
  <c r="C105" i="18"/>
  <c r="J47" i="18"/>
  <c r="G109" i="18"/>
  <c r="L109" i="18" s="1"/>
  <c r="F97" i="18"/>
  <c r="G74" i="18"/>
  <c r="L74" i="18" s="1"/>
  <c r="G86" i="18"/>
  <c r="L86" i="18" s="1"/>
  <c r="K68" i="18"/>
  <c r="F63" i="18"/>
  <c r="J105" i="18"/>
  <c r="F110" i="18"/>
  <c r="G102" i="18"/>
  <c r="L102" i="18" s="1"/>
  <c r="C88" i="18"/>
  <c r="H42" i="18"/>
  <c r="C66" i="18"/>
  <c r="H66" i="18"/>
  <c r="K112" i="18"/>
  <c r="K63" i="18"/>
  <c r="C50" i="18"/>
  <c r="C99" i="18"/>
  <c r="K54" i="18"/>
  <c r="K70" i="18"/>
  <c r="H60" i="18"/>
  <c r="C72" i="18"/>
  <c r="B80" i="18"/>
  <c r="F53" i="18"/>
  <c r="K48" i="18"/>
  <c r="B94" i="18"/>
  <c r="F95" i="18"/>
  <c r="H97" i="18"/>
  <c r="C77" i="18"/>
  <c r="J112" i="18"/>
  <c r="C68" i="18"/>
  <c r="K110" i="18"/>
  <c r="H64" i="18"/>
  <c r="B83" i="18"/>
  <c r="J61" i="18"/>
  <c r="G84" i="18"/>
  <c r="L84" i="18" s="1"/>
  <c r="F93" i="18"/>
  <c r="B96" i="18"/>
  <c r="G58" i="18"/>
  <c r="L58" i="18" s="1"/>
  <c r="B58" i="18"/>
  <c r="B95" i="18"/>
  <c r="C67" i="18"/>
  <c r="F72" i="18"/>
  <c r="G99" i="18"/>
  <c r="L99" i="18" s="1"/>
  <c r="K81" i="18"/>
  <c r="K94" i="18"/>
  <c r="C73" i="18"/>
  <c r="J70" i="18"/>
  <c r="H98" i="18"/>
  <c r="C98" i="18"/>
  <c r="H61" i="18"/>
  <c r="F109" i="18"/>
  <c r="B62" i="18"/>
  <c r="H59" i="18"/>
  <c r="J72" i="18"/>
  <c r="H93" i="18"/>
  <c r="J109" i="18"/>
  <c r="H112" i="18"/>
  <c r="B57" i="18"/>
  <c r="J55" i="18"/>
  <c r="G94" i="18"/>
  <c r="L94" i="18" s="1"/>
  <c r="K104" i="18"/>
  <c r="C65" i="18"/>
  <c r="G46" i="18"/>
  <c r="F102" i="18"/>
  <c r="H73" i="18"/>
  <c r="H77" i="18"/>
  <c r="B63" i="18"/>
  <c r="C89" i="18"/>
  <c r="F60" i="18"/>
  <c r="C76" i="18"/>
  <c r="B78" i="18"/>
  <c r="C82" i="18"/>
  <c r="K92" i="18"/>
  <c r="B48" i="18"/>
  <c r="C51" i="18"/>
  <c r="F59" i="18"/>
  <c r="G70" i="18"/>
  <c r="L70" i="18" s="1"/>
  <c r="F77" i="18"/>
  <c r="J42" i="18"/>
  <c r="B91" i="18"/>
  <c r="B88" i="18"/>
  <c r="J54" i="18"/>
  <c r="B86" i="18"/>
  <c r="B98" i="18"/>
  <c r="C57" i="18"/>
  <c r="C111" i="18"/>
  <c r="G104" i="18"/>
  <c r="L104" i="18" s="1"/>
  <c r="F45" i="18"/>
  <c r="H99" i="18"/>
  <c r="F91" i="18"/>
  <c r="F96" i="18"/>
  <c r="F94" i="18"/>
  <c r="F104" i="18"/>
  <c r="F86" i="18"/>
  <c r="B108" i="18"/>
  <c r="F69" i="18"/>
  <c r="F99" i="18"/>
  <c r="B79" i="18"/>
  <c r="H69" i="18"/>
  <c r="F87" i="18"/>
  <c r="C75" i="18"/>
  <c r="C63" i="18"/>
  <c r="F92" i="18"/>
  <c r="J100" i="18"/>
  <c r="H79" i="18"/>
  <c r="B81" i="18"/>
  <c r="B105" i="18"/>
  <c r="F108" i="18"/>
  <c r="G75" i="18"/>
  <c r="L75" i="18" s="1"/>
  <c r="C80" i="18"/>
  <c r="G49" i="18"/>
  <c r="L49" i="18" s="1"/>
  <c r="G54" i="18"/>
  <c r="L54" i="18" s="1"/>
  <c r="C94" i="18"/>
  <c r="C49" i="18"/>
  <c r="G72" i="18"/>
  <c r="L72" i="18" s="1"/>
  <c r="B111" i="18"/>
  <c r="K83" i="18"/>
  <c r="B45" i="18"/>
  <c r="L21" i="18" l="1"/>
  <c r="L34" i="18"/>
  <c r="L29" i="18"/>
  <c r="L24" i="18"/>
  <c r="L28" i="18"/>
  <c r="L27" i="18"/>
  <c r="L23" i="18"/>
  <c r="L22" i="18"/>
  <c r="L26" i="18"/>
  <c r="L25" i="18"/>
  <c r="L18" i="18"/>
  <c r="L19" i="18"/>
  <c r="L20" i="18"/>
  <c r="L31" i="18"/>
  <c r="L48" i="18"/>
  <c r="L46" i="18"/>
  <c r="L38" i="18"/>
  <c r="L43" i="18"/>
  <c r="L40" i="18"/>
  <c r="L41" i="18"/>
  <c r="L39" i="18"/>
  <c r="L37" i="18"/>
  <c r="L35" i="18"/>
  <c r="L33" i="18"/>
  <c r="L30" i="18"/>
  <c r="L32" i="18"/>
  <c r="L45" i="18"/>
  <c r="L44" i="18"/>
  <c r="L113" i="18" l="1"/>
  <c r="L15" i="18" s="1"/>
</calcChain>
</file>

<file path=xl/sharedStrings.xml><?xml version="1.0" encoding="utf-8"?>
<sst xmlns="http://schemas.openxmlformats.org/spreadsheetml/2006/main" count="17835" uniqueCount="11215">
  <si>
    <t>100-3188</t>
  </si>
  <si>
    <t>100-3189</t>
  </si>
  <si>
    <t>100-3190</t>
  </si>
  <si>
    <t>100-3191</t>
  </si>
  <si>
    <t>100-3192</t>
  </si>
  <si>
    <t>100-3193</t>
  </si>
  <si>
    <t>101-3198</t>
  </si>
  <si>
    <t>101-3199</t>
  </si>
  <si>
    <t>101-3200</t>
  </si>
  <si>
    <t>101-3201</t>
  </si>
  <si>
    <t>101-3202</t>
  </si>
  <si>
    <t>102-3203</t>
  </si>
  <si>
    <t>102-3204</t>
  </si>
  <si>
    <t>102-3205</t>
  </si>
  <si>
    <t>102-3206</t>
  </si>
  <si>
    <t>102-3207</t>
  </si>
  <si>
    <t>102-1074</t>
  </si>
  <si>
    <t>103-3208</t>
  </si>
  <si>
    <t>103-3209</t>
  </si>
  <si>
    <t>103-P-3211</t>
  </si>
  <si>
    <t>103-P-3212</t>
  </si>
  <si>
    <t>104-3220</t>
  </si>
  <si>
    <t>104-3221</t>
  </si>
  <si>
    <t>104-P-3223</t>
  </si>
  <si>
    <t>104-P-3224</t>
  </si>
  <si>
    <t>105-3233</t>
  </si>
  <si>
    <t>105-3234</t>
  </si>
  <si>
    <t>105-3235</t>
  </si>
  <si>
    <t>105-3236</t>
  </si>
  <si>
    <t>105-3237</t>
  </si>
  <si>
    <t>105-X-3239</t>
  </si>
  <si>
    <t>105-X-3240</t>
  </si>
  <si>
    <t>105-X-3241</t>
  </si>
  <si>
    <t>105-X-3242</t>
  </si>
  <si>
    <t>106-3251</t>
  </si>
  <si>
    <t>106-3252</t>
  </si>
  <si>
    <t>106-3253</t>
  </si>
  <si>
    <t>106-3254</t>
  </si>
  <si>
    <t>106-3255</t>
  </si>
  <si>
    <t>107-3263</t>
  </si>
  <si>
    <t>107-3264</t>
  </si>
  <si>
    <t>107-3265</t>
  </si>
  <si>
    <t>107-3266</t>
  </si>
  <si>
    <t>107-3267</t>
  </si>
  <si>
    <t>107-3268</t>
  </si>
  <si>
    <t>109-3286</t>
  </si>
  <si>
    <t>109-3287</t>
  </si>
  <si>
    <t>109-3288</t>
  </si>
  <si>
    <t>109-3289</t>
  </si>
  <si>
    <t>109-3290</t>
  </si>
  <si>
    <t>116-3301</t>
  </si>
  <si>
    <t>116-3302</t>
  </si>
  <si>
    <t>116-3303</t>
  </si>
  <si>
    <t>116-3304</t>
  </si>
  <si>
    <t>116-3305</t>
  </si>
  <si>
    <t>117-3307</t>
  </si>
  <si>
    <t>117-3308</t>
  </si>
  <si>
    <t>119-3312</t>
  </si>
  <si>
    <t>119-3314</t>
  </si>
  <si>
    <t>119-3316</t>
  </si>
  <si>
    <t>123-3322</t>
  </si>
  <si>
    <t>130-3337</t>
  </si>
  <si>
    <t>130-3338</t>
  </si>
  <si>
    <t>130-3339</t>
  </si>
  <si>
    <t>130-3340</t>
  </si>
  <si>
    <t>130-3341</t>
  </si>
  <si>
    <t>131-5285</t>
  </si>
  <si>
    <t>131-5289</t>
  </si>
  <si>
    <t>300-3354</t>
  </si>
  <si>
    <t>300-3355</t>
  </si>
  <si>
    <t>300-3356</t>
  </si>
  <si>
    <t>300-3357</t>
  </si>
  <si>
    <t>300-3358</t>
  </si>
  <si>
    <t>300-3359</t>
  </si>
  <si>
    <t>302-3370</t>
  </si>
  <si>
    <t>302-3371</t>
  </si>
  <si>
    <t>302-3372</t>
  </si>
  <si>
    <t>302-3373</t>
  </si>
  <si>
    <t>302-3374</t>
  </si>
  <si>
    <t>303-3376</t>
  </si>
  <si>
    <t>304-3378</t>
  </si>
  <si>
    <t>304-3379</t>
  </si>
  <si>
    <t>304-3380</t>
  </si>
  <si>
    <t>304-3381</t>
  </si>
  <si>
    <t>309-3386</t>
  </si>
  <si>
    <t>309-3387</t>
  </si>
  <si>
    <t>309-3388</t>
  </si>
  <si>
    <t>309-3389</t>
  </si>
  <si>
    <t>310-4153</t>
  </si>
  <si>
    <t>319-3392</t>
  </si>
  <si>
    <t>319-3393</t>
  </si>
  <si>
    <t>319-3394</t>
  </si>
  <si>
    <t>319-3395</t>
  </si>
  <si>
    <t>320-3396</t>
  </si>
  <si>
    <t>320-3397</t>
  </si>
  <si>
    <t>320-3398</t>
  </si>
  <si>
    <t>320-3399</t>
  </si>
  <si>
    <t>321-3401</t>
  </si>
  <si>
    <t>321-3402</t>
  </si>
  <si>
    <t>321-3403</t>
  </si>
  <si>
    <t>321-3404</t>
  </si>
  <si>
    <t>321-3405</t>
  </si>
  <si>
    <t>323-3408</t>
  </si>
  <si>
    <t>323-3409</t>
  </si>
  <si>
    <t>323-3410</t>
  </si>
  <si>
    <t>323-3411</t>
  </si>
  <si>
    <t>323-3412</t>
  </si>
  <si>
    <t>324-3416</t>
  </si>
  <si>
    <t>324-3417</t>
  </si>
  <si>
    <t>324-3418</t>
  </si>
  <si>
    <t>324-3419</t>
  </si>
  <si>
    <t>324-3420</t>
  </si>
  <si>
    <t>326-3421</t>
  </si>
  <si>
    <t>326-3422</t>
  </si>
  <si>
    <t>326-3423</t>
  </si>
  <si>
    <t>326-3424</t>
  </si>
  <si>
    <t>326-3425</t>
  </si>
  <si>
    <t>327-3427</t>
  </si>
  <si>
    <t>327-3428</t>
  </si>
  <si>
    <t>327-3429</t>
  </si>
  <si>
    <t>329-3430</t>
  </si>
  <si>
    <t>330-3431</t>
  </si>
  <si>
    <t>331-3434</t>
  </si>
  <si>
    <t>331-3435</t>
  </si>
  <si>
    <t>331-3436</t>
  </si>
  <si>
    <t>333-3441</t>
  </si>
  <si>
    <t>333-3442</t>
  </si>
  <si>
    <t>333-3443</t>
  </si>
  <si>
    <t>400-3462</t>
  </si>
  <si>
    <t>400-3463</t>
  </si>
  <si>
    <t>400-3464</t>
  </si>
  <si>
    <t>400-3465</t>
  </si>
  <si>
    <t>400-3466</t>
  </si>
  <si>
    <t>400-3467</t>
  </si>
  <si>
    <t>401-3469</t>
  </si>
  <si>
    <t>401-3470</t>
  </si>
  <si>
    <t>401-3471</t>
  </si>
  <si>
    <t>401-3472</t>
  </si>
  <si>
    <t>401-3473</t>
  </si>
  <si>
    <t>401-3475</t>
  </si>
  <si>
    <t>401-3476</t>
  </si>
  <si>
    <t>401-3477</t>
  </si>
  <si>
    <t>403-3479</t>
  </si>
  <si>
    <t>403-3480</t>
  </si>
  <si>
    <t>403-3481</t>
  </si>
  <si>
    <t>403-3482</t>
  </si>
  <si>
    <t>403-3483</t>
  </si>
  <si>
    <t>404-3487</t>
  </si>
  <si>
    <t>404-3488</t>
  </si>
  <si>
    <t>428-3509</t>
  </si>
  <si>
    <t>428-3510</t>
  </si>
  <si>
    <t>428-3511</t>
  </si>
  <si>
    <t>428-3512</t>
  </si>
  <si>
    <t>429-3513</t>
  </si>
  <si>
    <t>429-3514</t>
  </si>
  <si>
    <t>429-3516</t>
  </si>
  <si>
    <t>429-3518</t>
  </si>
  <si>
    <t>429-3519</t>
  </si>
  <si>
    <t>444-3534</t>
  </si>
  <si>
    <t>444-3535</t>
  </si>
  <si>
    <t>444-3536</t>
  </si>
  <si>
    <t>444-3537</t>
  </si>
  <si>
    <t>444-X-3539</t>
  </si>
  <si>
    <t>444-X-3540</t>
  </si>
  <si>
    <t>444-X-3541</t>
  </si>
  <si>
    <t>444-X-3542</t>
  </si>
  <si>
    <t>448-3557</t>
  </si>
  <si>
    <t>448-3558</t>
  </si>
  <si>
    <t>501-3561</t>
  </si>
  <si>
    <t>501-3562</t>
  </si>
  <si>
    <t>501-3563</t>
  </si>
  <si>
    <t>501-3564</t>
  </si>
  <si>
    <t>502-3567</t>
  </si>
  <si>
    <t>502-3568</t>
  </si>
  <si>
    <t>502-3569</t>
  </si>
  <si>
    <t>502-3570</t>
  </si>
  <si>
    <t>502-3571</t>
  </si>
  <si>
    <t>503-3572</t>
  </si>
  <si>
    <t>503-3573</t>
  </si>
  <si>
    <t>503-3574</t>
  </si>
  <si>
    <t>504-3580</t>
  </si>
  <si>
    <t>504-3582</t>
  </si>
  <si>
    <t>507-3590</t>
  </si>
  <si>
    <t>507-3592</t>
  </si>
  <si>
    <t>600-3606</t>
  </si>
  <si>
    <t>600-3607</t>
  </si>
  <si>
    <t>600-3608</t>
  </si>
  <si>
    <t>600-3609</t>
  </si>
  <si>
    <t>600-3610</t>
  </si>
  <si>
    <t>600-3611</t>
  </si>
  <si>
    <t>601-3615</t>
  </si>
  <si>
    <t>601-3616</t>
  </si>
  <si>
    <t>601-3617</t>
  </si>
  <si>
    <t>601-3618</t>
  </si>
  <si>
    <t>601-3619</t>
  </si>
  <si>
    <t>601-3621</t>
  </si>
  <si>
    <t>601-3622</t>
  </si>
  <si>
    <t>601-3624</t>
  </si>
  <si>
    <t>602-3629</t>
  </si>
  <si>
    <t>602-3630</t>
  </si>
  <si>
    <t>602-3631</t>
  </si>
  <si>
    <t>602-3632</t>
  </si>
  <si>
    <t>603-3635</t>
  </si>
  <si>
    <t>603-3636</t>
  </si>
  <si>
    <t>611-3637</t>
  </si>
  <si>
    <t>611-3638</t>
  </si>
  <si>
    <t>611-3639</t>
  </si>
  <si>
    <t>611-3640</t>
  </si>
  <si>
    <t>611-3641</t>
  </si>
  <si>
    <t>612-3643</t>
  </si>
  <si>
    <t>700-3653</t>
  </si>
  <si>
    <t>700-3654</t>
  </si>
  <si>
    <t>700-3655</t>
  </si>
  <si>
    <t>700-3656</t>
  </si>
  <si>
    <t>706-X-3668</t>
  </si>
  <si>
    <t>706-X-3669</t>
  </si>
  <si>
    <t>706-X-3670</t>
  </si>
  <si>
    <t>706-X-3671</t>
  </si>
  <si>
    <t>707-X-3676</t>
  </si>
  <si>
    <t>708-P-3681</t>
  </si>
  <si>
    <t>708-P-3682</t>
  </si>
  <si>
    <t>800-3703</t>
  </si>
  <si>
    <t>800-3704</t>
  </si>
  <si>
    <t>800-KO-3705</t>
  </si>
  <si>
    <t>800-KO-3706</t>
  </si>
  <si>
    <t>801-3707</t>
  </si>
  <si>
    <t>105-X-3243</t>
  </si>
  <si>
    <t>Multiplier</t>
  </si>
  <si>
    <t>401-005</t>
  </si>
  <si>
    <t>401-007</t>
  </si>
  <si>
    <t>401-010</t>
  </si>
  <si>
    <t>401-012</t>
  </si>
  <si>
    <t>401-015</t>
  </si>
  <si>
    <t>401-020</t>
  </si>
  <si>
    <t>401-025</t>
  </si>
  <si>
    <t>401-030</t>
  </si>
  <si>
    <t>401-040</t>
  </si>
  <si>
    <t>401-101</t>
  </si>
  <si>
    <t>401-130</t>
  </si>
  <si>
    <t>401-131</t>
  </si>
  <si>
    <t>402-005</t>
  </si>
  <si>
    <t>402-007</t>
  </si>
  <si>
    <t>402-010</t>
  </si>
  <si>
    <t>406-005</t>
  </si>
  <si>
    <t>406-007</t>
  </si>
  <si>
    <t>406-010</t>
  </si>
  <si>
    <t>406-012</t>
  </si>
  <si>
    <t>406-015</t>
  </si>
  <si>
    <t>406-020</t>
  </si>
  <si>
    <t>406-025</t>
  </si>
  <si>
    <t>406-030</t>
  </si>
  <si>
    <t>406-040</t>
  </si>
  <si>
    <t>407-005</t>
  </si>
  <si>
    <t>407-007</t>
  </si>
  <si>
    <t>407-010</t>
  </si>
  <si>
    <t>417-005</t>
  </si>
  <si>
    <t>417-007</t>
  </si>
  <si>
    <t>417-010</t>
  </si>
  <si>
    <t>417-012</t>
  </si>
  <si>
    <t>417-015</t>
  </si>
  <si>
    <t>417-020</t>
  </si>
  <si>
    <t>417-025</t>
  </si>
  <si>
    <t>417-030</t>
  </si>
  <si>
    <t>417-040</t>
  </si>
  <si>
    <t>429-005</t>
  </si>
  <si>
    <t>429-007</t>
  </si>
  <si>
    <t>429-010</t>
  </si>
  <si>
    <t>429-012</t>
  </si>
  <si>
    <t>429-015</t>
  </si>
  <si>
    <t>429-020</t>
  </si>
  <si>
    <t>429-025</t>
  </si>
  <si>
    <t>429-030</t>
  </si>
  <si>
    <t>429-040</t>
  </si>
  <si>
    <t>435-005</t>
  </si>
  <si>
    <t>435-007</t>
  </si>
  <si>
    <t>435-010</t>
  </si>
  <si>
    <t>435-012</t>
  </si>
  <si>
    <t>435-015</t>
  </si>
  <si>
    <t>435-020</t>
  </si>
  <si>
    <t>435-025</t>
  </si>
  <si>
    <t>435-030</t>
  </si>
  <si>
    <t>435-040</t>
  </si>
  <si>
    <t>436-005</t>
  </si>
  <si>
    <t>436-007</t>
  </si>
  <si>
    <t>436-010</t>
  </si>
  <si>
    <t>436-012</t>
  </si>
  <si>
    <t>436-015</t>
  </si>
  <si>
    <t>436-020</t>
  </si>
  <si>
    <t>436-025</t>
  </si>
  <si>
    <t>436-030</t>
  </si>
  <si>
    <t>436-040</t>
  </si>
  <si>
    <t>438-101</t>
  </si>
  <si>
    <t>438-130</t>
  </si>
  <si>
    <t>438-131</t>
  </si>
  <si>
    <t>438-166</t>
  </si>
  <si>
    <t>438-167</t>
  </si>
  <si>
    <t>438-168</t>
  </si>
  <si>
    <t>438-210</t>
  </si>
  <si>
    <t>438-211</t>
  </si>
  <si>
    <t>438-212</t>
  </si>
  <si>
    <t>438-248</t>
  </si>
  <si>
    <t>438-251</t>
  </si>
  <si>
    <t>437-101</t>
  </si>
  <si>
    <t>437-130</t>
  </si>
  <si>
    <t>437-131</t>
  </si>
  <si>
    <t>437-166</t>
  </si>
  <si>
    <t>437-167</t>
  </si>
  <si>
    <t>437-168</t>
  </si>
  <si>
    <t>437-210</t>
  </si>
  <si>
    <t>437-211</t>
  </si>
  <si>
    <t>437-212</t>
  </si>
  <si>
    <t>437-247</t>
  </si>
  <si>
    <t>437-248</t>
  </si>
  <si>
    <t>437-249</t>
  </si>
  <si>
    <t>437-250</t>
  </si>
  <si>
    <t>437-251</t>
  </si>
  <si>
    <t>437-290</t>
  </si>
  <si>
    <t>437-291</t>
  </si>
  <si>
    <t>437-292</t>
  </si>
  <si>
    <t>437-338</t>
  </si>
  <si>
    <t>437-339</t>
  </si>
  <si>
    <t>437-420</t>
  </si>
  <si>
    <t>437-422</t>
  </si>
  <si>
    <t>447-005</t>
  </si>
  <si>
    <t>447-007</t>
  </si>
  <si>
    <t>447-010</t>
  </si>
  <si>
    <t>447-012</t>
  </si>
  <si>
    <t>447-015</t>
  </si>
  <si>
    <t>447-020</t>
  </si>
  <si>
    <t>447-030</t>
  </si>
  <si>
    <t>447-040</t>
  </si>
  <si>
    <t>448-005</t>
  </si>
  <si>
    <t>448-007</t>
  </si>
  <si>
    <t>448-010</t>
  </si>
  <si>
    <t>448-025</t>
  </si>
  <si>
    <t>448-030</t>
  </si>
  <si>
    <t>448-040</t>
  </si>
  <si>
    <t>37-1024</t>
  </si>
  <si>
    <t>37-1025</t>
  </si>
  <si>
    <t>37-1026</t>
  </si>
  <si>
    <t>37-87</t>
  </si>
  <si>
    <t>37-88</t>
  </si>
  <si>
    <t>37-89</t>
  </si>
  <si>
    <t>37-1027</t>
  </si>
  <si>
    <t>37-1028</t>
  </si>
  <si>
    <t>37-1029</t>
  </si>
  <si>
    <t>37-808</t>
  </si>
  <si>
    <t>37-809</t>
  </si>
  <si>
    <t>37-140</t>
  </si>
  <si>
    <t>37-141</t>
  </si>
  <si>
    <t>37-142</t>
  </si>
  <si>
    <t>37-144</t>
  </si>
  <si>
    <t>37-145</t>
  </si>
  <si>
    <t>37-1033</t>
  </si>
  <si>
    <t>37-1034</t>
  </si>
  <si>
    <t>37-1035</t>
  </si>
  <si>
    <t>37-1036</t>
  </si>
  <si>
    <t>37-1037</t>
  </si>
  <si>
    <t>37-116</t>
  </si>
  <si>
    <t>37-117</t>
  </si>
  <si>
    <t>37-120</t>
  </si>
  <si>
    <t>37-121</t>
  </si>
  <si>
    <t>37-1038</t>
  </si>
  <si>
    <t>37-1039</t>
  </si>
  <si>
    <t>37-786</t>
  </si>
  <si>
    <t>37-1016</t>
  </si>
  <si>
    <t>37-1017</t>
  </si>
  <si>
    <t>37-157</t>
  </si>
  <si>
    <t>37-1020</t>
  </si>
  <si>
    <t>37-1021</t>
  </si>
  <si>
    <t>37-176</t>
  </si>
  <si>
    <t>37-1012</t>
  </si>
  <si>
    <t>37-1013</t>
  </si>
  <si>
    <t>37-156</t>
  </si>
  <si>
    <t>37-1014</t>
  </si>
  <si>
    <t>37-1015</t>
  </si>
  <si>
    <t>37-175</t>
  </si>
  <si>
    <t>37-1008</t>
  </si>
  <si>
    <t>37-1009</t>
  </si>
  <si>
    <t>37-155</t>
  </si>
  <si>
    <t>37-1010</t>
  </si>
  <si>
    <t>37-1011</t>
  </si>
  <si>
    <t>37-174</t>
  </si>
  <si>
    <t>37-1005</t>
  </si>
  <si>
    <t>37-1006</t>
  </si>
  <si>
    <t>37-1007</t>
  </si>
  <si>
    <t>37-1002</t>
  </si>
  <si>
    <t>37-1003</t>
  </si>
  <si>
    <t>37-1004</t>
  </si>
  <si>
    <t>37-1022</t>
  </si>
  <si>
    <t>37-55</t>
  </si>
  <si>
    <t>37-59</t>
  </si>
  <si>
    <t>37-1000</t>
  </si>
  <si>
    <t>37-1001</t>
  </si>
  <si>
    <t>37-1040</t>
  </si>
  <si>
    <t>37-1041</t>
  </si>
  <si>
    <t>37-1042</t>
  </si>
  <si>
    <t>35-1500</t>
  </si>
  <si>
    <t>35-1501</t>
  </si>
  <si>
    <t>35-1502</t>
  </si>
  <si>
    <t>35-1503</t>
  </si>
  <si>
    <t>35-1504</t>
  </si>
  <si>
    <t>35-451</t>
  </si>
  <si>
    <t>35-452</t>
  </si>
  <si>
    <t>35-453</t>
  </si>
  <si>
    <t>35-455</t>
  </si>
  <si>
    <t>35-456</t>
  </si>
  <si>
    <t>35-457</t>
  </si>
  <si>
    <t>35-460</t>
  </si>
  <si>
    <t>35-1505</t>
  </si>
  <si>
    <t>35-1506</t>
  </si>
  <si>
    <t>35-1507</t>
  </si>
  <si>
    <t>35-1508</t>
  </si>
  <si>
    <t>35-1509</t>
  </si>
  <si>
    <t>35-493</t>
  </si>
  <si>
    <t>35-1510</t>
  </si>
  <si>
    <t>35-1511</t>
  </si>
  <si>
    <t>35-47</t>
  </si>
  <si>
    <t>35-48</t>
  </si>
  <si>
    <t>35-1515</t>
  </si>
  <si>
    <t>35-1516</t>
  </si>
  <si>
    <t>35-77</t>
  </si>
  <si>
    <t>35-78</t>
  </si>
  <si>
    <t>35-1528</t>
  </si>
  <si>
    <t>35-1529</t>
  </si>
  <si>
    <t>35-1530</t>
  </si>
  <si>
    <t>35-1531</t>
  </si>
  <si>
    <t>35-1711</t>
  </si>
  <si>
    <t>35-1532</t>
  </si>
  <si>
    <t>35-367</t>
  </si>
  <si>
    <t>35-368</t>
  </si>
  <si>
    <t>35-369</t>
  </si>
  <si>
    <t>35-371</t>
  </si>
  <si>
    <t>35-372</t>
  </si>
  <si>
    <t>35-374</t>
  </si>
  <si>
    <t>35-373</t>
  </si>
  <si>
    <t>35-376</t>
  </si>
  <si>
    <t>35-1546</t>
  </si>
  <si>
    <t>35-1547</t>
  </si>
  <si>
    <t>35-1548</t>
  </si>
  <si>
    <t>35-236</t>
  </si>
  <si>
    <t>35-237</t>
  </si>
  <si>
    <t>35-1549</t>
  </si>
  <si>
    <t>35-1550</t>
  </si>
  <si>
    <t>35-1551</t>
  </si>
  <si>
    <t>35-230</t>
  </si>
  <si>
    <t>35-231</t>
  </si>
  <si>
    <t>35-1800</t>
  </si>
  <si>
    <t>35-1801</t>
  </si>
  <si>
    <t>35-1802</t>
  </si>
  <si>
    <t>35-1803</t>
  </si>
  <si>
    <t>35-1804</t>
  </si>
  <si>
    <t>35-1813</t>
  </si>
  <si>
    <t>35-1740</t>
  </si>
  <si>
    <t>35-326</t>
  </si>
  <si>
    <t>35-330</t>
  </si>
  <si>
    <t>35-331</t>
  </si>
  <si>
    <t>35-1807</t>
  </si>
  <si>
    <t>35-1810</t>
  </si>
  <si>
    <t>35-1811</t>
  </si>
  <si>
    <t>35-1741</t>
  </si>
  <si>
    <t>35-1742</t>
  </si>
  <si>
    <t>35-1755</t>
  </si>
  <si>
    <t>35-1578</t>
  </si>
  <si>
    <t>35-285</t>
  </si>
  <si>
    <t>35-286</t>
  </si>
  <si>
    <t>35-287</t>
  </si>
  <si>
    <t>35-288</t>
  </si>
  <si>
    <t>35-291</t>
  </si>
  <si>
    <t>35-292</t>
  </si>
  <si>
    <t>35-295</t>
  </si>
  <si>
    <t>35-296</t>
  </si>
  <si>
    <t>35-300</t>
  </si>
  <si>
    <t>35-301</t>
  </si>
  <si>
    <t>35-1579</t>
  </si>
  <si>
    <t>35-245</t>
  </si>
  <si>
    <t>35-246</t>
  </si>
  <si>
    <t>35-247</t>
  </si>
  <si>
    <t>35-248</t>
  </si>
  <si>
    <t>35-250</t>
  </si>
  <si>
    <t>35-251</t>
  </si>
  <si>
    <t>35-254</t>
  </si>
  <si>
    <t>35-255</t>
  </si>
  <si>
    <t>35-259</t>
  </si>
  <si>
    <t>35-260</t>
  </si>
  <si>
    <t>35-1586</t>
  </si>
  <si>
    <t>35-1587</t>
  </si>
  <si>
    <t>35-1588</t>
  </si>
  <si>
    <t>35-1591</t>
  </si>
  <si>
    <t>35-1592</t>
  </si>
  <si>
    <t>35-1593</t>
  </si>
  <si>
    <t>35-1596</t>
  </si>
  <si>
    <t>35-1597</t>
  </si>
  <si>
    <t>35-96</t>
  </si>
  <si>
    <t>35-105</t>
  </si>
  <si>
    <t>35-114</t>
  </si>
  <si>
    <t>35-1598</t>
  </si>
  <si>
    <t>35-1599</t>
  </si>
  <si>
    <t>35-97</t>
  </si>
  <si>
    <t>35-1600</t>
  </si>
  <si>
    <t>35-1709</t>
  </si>
  <si>
    <t>35-1601</t>
  </si>
  <si>
    <t>35-94</t>
  </si>
  <si>
    <t>35-103</t>
  </si>
  <si>
    <t>35-112</t>
  </si>
  <si>
    <t>35-1602</t>
  </si>
  <si>
    <t>35-1710</t>
  </si>
  <si>
    <t>35-1603</t>
  </si>
  <si>
    <t>35-95</t>
  </si>
  <si>
    <t>35-104</t>
  </si>
  <si>
    <t>35-113</t>
  </si>
  <si>
    <t>35-1604</t>
  </si>
  <si>
    <t>35-1707</t>
  </si>
  <si>
    <t>35-1605</t>
  </si>
  <si>
    <t>35-90</t>
  </si>
  <si>
    <t>35-99</t>
  </si>
  <si>
    <t>35-108</t>
  </si>
  <si>
    <t>35-1606</t>
  </si>
  <si>
    <t>35-1708</t>
  </si>
  <si>
    <t>35-1607</t>
  </si>
  <si>
    <t>35-91</t>
  </si>
  <si>
    <t>35-1608</t>
  </si>
  <si>
    <t>35-1609</t>
  </si>
  <si>
    <t>35-217</t>
  </si>
  <si>
    <t>35-218</t>
  </si>
  <si>
    <t>35-219</t>
  </si>
  <si>
    <t>35-1610</t>
  </si>
  <si>
    <t>35-1611</t>
  </si>
  <si>
    <t>35-1612</t>
  </si>
  <si>
    <t>35-1626</t>
  </si>
  <si>
    <t>35-885</t>
  </si>
  <si>
    <t>35-895</t>
  </si>
  <si>
    <t>35-1627</t>
  </si>
  <si>
    <t>35-181</t>
  </si>
  <si>
    <t>35-182</t>
  </si>
  <si>
    <t>35-183</t>
  </si>
  <si>
    <t>35-1630</t>
  </si>
  <si>
    <t>35-1678</t>
  </si>
  <si>
    <t>35-1679</t>
  </si>
  <si>
    <t>35-1700</t>
  </si>
  <si>
    <t>35-1701</t>
  </si>
  <si>
    <t>35-1702</t>
  </si>
  <si>
    <t>35-1648</t>
  </si>
  <si>
    <t>35-1649</t>
  </si>
  <si>
    <t>35-1650</t>
  </si>
  <si>
    <t>35-1688</t>
  </si>
  <si>
    <t>35-1689</t>
  </si>
  <si>
    <t>35-664</t>
  </si>
  <si>
    <t>35-1664</t>
  </si>
  <si>
    <t>35-1666</t>
  </si>
  <si>
    <t>35-1665</t>
  </si>
  <si>
    <t>35-1613</t>
  </si>
  <si>
    <t>35-1614</t>
  </si>
  <si>
    <t>35-1615</t>
  </si>
  <si>
    <t>35-224</t>
  </si>
  <si>
    <t>35-225</t>
  </si>
  <si>
    <t>35-1623</t>
  </si>
  <si>
    <t>35-1624</t>
  </si>
  <si>
    <t>35-1625</t>
  </si>
  <si>
    <t>35-83</t>
  </si>
  <si>
    <t>35-84</t>
  </si>
  <si>
    <t>35-1311</t>
  </si>
  <si>
    <t>35-1312</t>
  </si>
  <si>
    <t>35-1313</t>
  </si>
  <si>
    <t>35-1314</t>
  </si>
  <si>
    <t>35-1315</t>
  </si>
  <si>
    <t>35-1316</t>
  </si>
  <si>
    <t>36-1084</t>
  </si>
  <si>
    <t>36-1085</t>
  </si>
  <si>
    <t>36-1086</t>
  </si>
  <si>
    <t>36-1087</t>
  </si>
  <si>
    <t>36-1088</t>
  </si>
  <si>
    <t>36-722</t>
  </si>
  <si>
    <t>36-724</t>
  </si>
  <si>
    <t>36-725</t>
  </si>
  <si>
    <t>36-726</t>
  </si>
  <si>
    <t>36-715</t>
  </si>
  <si>
    <t>36-733</t>
  </si>
  <si>
    <t>36-734</t>
  </si>
  <si>
    <t>36-735</t>
  </si>
  <si>
    <t>36-326</t>
  </si>
  <si>
    <t>36-327</t>
  </si>
  <si>
    <t>36-328</t>
  </si>
  <si>
    <t>36-329</t>
  </si>
  <si>
    <t>36-736</t>
  </si>
  <si>
    <t>36-737</t>
  </si>
  <si>
    <t>36-1054</t>
  </si>
  <si>
    <t>36-1055</t>
  </si>
  <si>
    <t>36-776</t>
  </si>
  <si>
    <t>36-777</t>
  </si>
  <si>
    <t>36-1554</t>
  </si>
  <si>
    <t>36-1555</t>
  </si>
  <si>
    <t>36-678</t>
  </si>
  <si>
    <t>36-679</t>
  </si>
  <si>
    <t>36-681</t>
  </si>
  <si>
    <t>36-682</t>
  </si>
  <si>
    <t>36-685</t>
  </si>
  <si>
    <t>36-742</t>
  </si>
  <si>
    <t>36-743</t>
  </si>
  <si>
    <t>36-673</t>
  </si>
  <si>
    <t>36-676</t>
  </si>
  <si>
    <t>36-669</t>
  </si>
  <si>
    <t>36-670</t>
  </si>
  <si>
    <t>36-1043</t>
  </si>
  <si>
    <t>36-1044</t>
  </si>
  <si>
    <t>36-1075</t>
  </si>
  <si>
    <t>36-665</t>
  </si>
  <si>
    <t>36-667</t>
  </si>
  <si>
    <t>36-701</t>
  </si>
  <si>
    <t>36-702</t>
  </si>
  <si>
    <t>36-706</t>
  </si>
  <si>
    <t>36-707</t>
  </si>
  <si>
    <t>36-708</t>
  </si>
  <si>
    <t>36-812</t>
  </si>
  <si>
    <t>36-813</t>
  </si>
  <si>
    <t>36-814</t>
  </si>
  <si>
    <t>36-662</t>
  </si>
  <si>
    <t>36-656</t>
  </si>
  <si>
    <t>36-658</t>
  </si>
  <si>
    <t>36-655</t>
  </si>
  <si>
    <t>36-657</t>
  </si>
  <si>
    <t>36-566</t>
  </si>
  <si>
    <t>36-688</t>
  </si>
  <si>
    <t>36-642</t>
  </si>
  <si>
    <t>36-643</t>
  </si>
  <si>
    <t>36-644</t>
  </si>
  <si>
    <t>36-333</t>
  </si>
  <si>
    <t>36-404</t>
  </si>
  <si>
    <t>36-406</t>
  </si>
  <si>
    <t>36-1062</t>
  </si>
  <si>
    <t>36-1063</t>
  </si>
  <si>
    <t>36-712</t>
  </si>
  <si>
    <t>36-713</t>
  </si>
  <si>
    <t>36-714</t>
  </si>
  <si>
    <t>36-709</t>
  </si>
  <si>
    <t>36-710</t>
  </si>
  <si>
    <t>36-711</t>
  </si>
  <si>
    <t>36-695</t>
  </si>
  <si>
    <t>36-696</t>
  </si>
  <si>
    <t>36-697</t>
  </si>
  <si>
    <t>36-698</t>
  </si>
  <si>
    <t>36-699</t>
  </si>
  <si>
    <t>36-727</t>
  </si>
  <si>
    <t>36-651</t>
  </si>
  <si>
    <t>36-652</t>
  </si>
  <si>
    <t>36-653</t>
  </si>
  <si>
    <t>36-654</t>
  </si>
  <si>
    <t>36-647</t>
  </si>
  <si>
    <t>36-648</t>
  </si>
  <si>
    <t>36-650</t>
  </si>
  <si>
    <t>Tigre Code</t>
  </si>
  <si>
    <t>Description</t>
  </si>
  <si>
    <t>DWV</t>
  </si>
  <si>
    <t>SCH 40</t>
  </si>
  <si>
    <t>SDR 26</t>
  </si>
  <si>
    <t>SDR 35 G</t>
  </si>
  <si>
    <t>SDR 35 SW</t>
  </si>
  <si>
    <t>35-370</t>
  </si>
  <si>
    <t>Line Total $</t>
  </si>
  <si>
    <t>Company:</t>
  </si>
  <si>
    <t>Contact name:</t>
  </si>
  <si>
    <t>Payment Terms:</t>
  </si>
  <si>
    <t>Phone:</t>
  </si>
  <si>
    <t>Fax:</t>
  </si>
  <si>
    <t>Email:</t>
  </si>
  <si>
    <t>Order Date:</t>
  </si>
  <si>
    <t xml:space="preserve"> </t>
  </si>
  <si>
    <t>Ship To:</t>
  </si>
  <si>
    <t>Bill To:</t>
  </si>
  <si>
    <t>P.O. #:</t>
  </si>
  <si>
    <t>Sales Representative:</t>
  </si>
  <si>
    <t>Job Name:</t>
  </si>
  <si>
    <r>
      <rPr>
        <b/>
        <sz val="12"/>
        <color indexed="8"/>
        <rFont val="Calibri"/>
        <family val="2"/>
      </rPr>
      <t>*Note</t>
    </r>
    <r>
      <rPr>
        <sz val="12"/>
        <color indexed="8"/>
        <rFont val="Calibri"/>
        <family val="2"/>
      </rPr>
      <t xml:space="preserve">: All order quantites are </t>
    </r>
    <r>
      <rPr>
        <b/>
        <u/>
        <sz val="12"/>
        <color indexed="8"/>
        <rFont val="Calibri"/>
        <family val="2"/>
      </rPr>
      <t>Piece Quantity</t>
    </r>
  </si>
  <si>
    <t>123-3320</t>
  </si>
  <si>
    <t>131-5288</t>
  </si>
  <si>
    <t>612-3645</t>
  </si>
  <si>
    <t>612-3646</t>
  </si>
  <si>
    <t>612-3647</t>
  </si>
  <si>
    <t>6 X 4 PIPE INCREASER REDUCER DWV</t>
  </si>
  <si>
    <t>3 X 2 PIPE INCREASER REDUCER DWV</t>
  </si>
  <si>
    <t>4 X 2 PIPE INCREASER REDUCER DWV</t>
  </si>
  <si>
    <t>4 X 3 PIPE INCREASER REDUCER DWV</t>
  </si>
  <si>
    <t>2 REPAIR COUPLING DWV</t>
  </si>
  <si>
    <t>4 REPAIR COUPLING DWV</t>
  </si>
  <si>
    <t>2 SANITARY TEE STREET DWV</t>
  </si>
  <si>
    <t>4X4X2X2 DOUBLE WYE DWV</t>
  </si>
  <si>
    <t>4X3 CLOSET FLANGE HUB DWV</t>
  </si>
  <si>
    <t>4X3 CLOSET FLANGE RED SPIGOT DWV</t>
  </si>
  <si>
    <t>Price List</t>
  </si>
  <si>
    <t>35-111</t>
  </si>
  <si>
    <t>35-117</t>
  </si>
  <si>
    <t>35-118</t>
  </si>
  <si>
    <t>35-119</t>
  </si>
  <si>
    <t>35-121</t>
  </si>
  <si>
    <t>35-122</t>
  </si>
  <si>
    <t>35-123</t>
  </si>
  <si>
    <t>35-124</t>
  </si>
  <si>
    <t>35-125</t>
  </si>
  <si>
    <t>35-126</t>
  </si>
  <si>
    <t>35-127</t>
  </si>
  <si>
    <t>35-128</t>
  </si>
  <si>
    <t>35-129</t>
  </si>
  <si>
    <t>35-130</t>
  </si>
  <si>
    <t>35-131</t>
  </si>
  <si>
    <t>35-132</t>
  </si>
  <si>
    <t>35-133</t>
  </si>
  <si>
    <t>35-134</t>
  </si>
  <si>
    <t>35-135</t>
  </si>
  <si>
    <t>35-136</t>
  </si>
  <si>
    <t>35-137</t>
  </si>
  <si>
    <t>35-138</t>
  </si>
  <si>
    <t>35-139</t>
  </si>
  <si>
    <t>35-140</t>
  </si>
  <si>
    <t>35-141</t>
  </si>
  <si>
    <t>35-142</t>
  </si>
  <si>
    <t>35-143</t>
  </si>
  <si>
    <t>35-144</t>
  </si>
  <si>
    <t>35-145</t>
  </si>
  <si>
    <t>35-146</t>
  </si>
  <si>
    <t>35-147</t>
  </si>
  <si>
    <t>35-148</t>
  </si>
  <si>
    <t>35-149</t>
  </si>
  <si>
    <t>35-150</t>
  </si>
  <si>
    <t>35-151</t>
  </si>
  <si>
    <t>35-152</t>
  </si>
  <si>
    <t>35-153</t>
  </si>
  <si>
    <t>35-154</t>
  </si>
  <si>
    <t>35-155</t>
  </si>
  <si>
    <t>35-156</t>
  </si>
  <si>
    <t>35-157</t>
  </si>
  <si>
    <t>35-158</t>
  </si>
  <si>
    <t>35-159</t>
  </si>
  <si>
    <t>35-160</t>
  </si>
  <si>
    <t>35-161</t>
  </si>
  <si>
    <t>35-162</t>
  </si>
  <si>
    <t>35-163</t>
  </si>
  <si>
    <t>35-164</t>
  </si>
  <si>
    <t>35-165</t>
  </si>
  <si>
    <t>35-166</t>
  </si>
  <si>
    <t>35-167</t>
  </si>
  <si>
    <t>35-168</t>
  </si>
  <si>
    <t>35-169</t>
  </si>
  <si>
    <t>35-170</t>
  </si>
  <si>
    <t>35-171</t>
  </si>
  <si>
    <t>35-172</t>
  </si>
  <si>
    <t>35-173</t>
  </si>
  <si>
    <t>35-174</t>
  </si>
  <si>
    <t>35-175</t>
  </si>
  <si>
    <t>35-176</t>
  </si>
  <si>
    <t>35-177</t>
  </si>
  <si>
    <t>35-178</t>
  </si>
  <si>
    <t>35-179</t>
  </si>
  <si>
    <t>35-180</t>
  </si>
  <si>
    <t>35-1805</t>
  </si>
  <si>
    <t>35-1806</t>
  </si>
  <si>
    <t>35-1808</t>
  </si>
  <si>
    <t>35-1809</t>
  </si>
  <si>
    <t>35-1816</t>
  </si>
  <si>
    <t>35-1817</t>
  </si>
  <si>
    <t>35-1818</t>
  </si>
  <si>
    <t>35-1819</t>
  </si>
  <si>
    <t>35-1820</t>
  </si>
  <si>
    <t>35-1821</t>
  </si>
  <si>
    <t>35-1822</t>
  </si>
  <si>
    <t>35-1823</t>
  </si>
  <si>
    <t>35-1824</t>
  </si>
  <si>
    <t>35-1825</t>
  </si>
  <si>
    <t>35-1826</t>
  </si>
  <si>
    <t>35-1827</t>
  </si>
  <si>
    <t>35-1828</t>
  </si>
  <si>
    <t>35-1829</t>
  </si>
  <si>
    <t>35-1830</t>
  </si>
  <si>
    <t>35-1831</t>
  </si>
  <si>
    <t>35-1832</t>
  </si>
  <si>
    <t>35-1833</t>
  </si>
  <si>
    <t>35-1834</t>
  </si>
  <si>
    <t>35-1835</t>
  </si>
  <si>
    <t>35-1836</t>
  </si>
  <si>
    <t>35-1837</t>
  </si>
  <si>
    <t>35-1838</t>
  </si>
  <si>
    <t>35-1839</t>
  </si>
  <si>
    <t>35-1840</t>
  </si>
  <si>
    <t>35-1841</t>
  </si>
  <si>
    <t>35-1842</t>
  </si>
  <si>
    <t>35-1843</t>
  </si>
  <si>
    <t>35-1844</t>
  </si>
  <si>
    <t>35-1845</t>
  </si>
  <si>
    <t>35-1846</t>
  </si>
  <si>
    <t>35-1847</t>
  </si>
  <si>
    <t>35-1848</t>
  </si>
  <si>
    <t>35-1849</t>
  </si>
  <si>
    <t>35-1850</t>
  </si>
  <si>
    <t>35-1851</t>
  </si>
  <si>
    <t>35-1852</t>
  </si>
  <si>
    <t>35-1853</t>
  </si>
  <si>
    <t>35-1854</t>
  </si>
  <si>
    <t>35-1855</t>
  </si>
  <si>
    <t>35-1856</t>
  </si>
  <si>
    <t>35-1857</t>
  </si>
  <si>
    <t>35-1858</t>
  </si>
  <si>
    <t>35-1859</t>
  </si>
  <si>
    <t>35-1860</t>
  </si>
  <si>
    <t>35-1861</t>
  </si>
  <si>
    <t>35-1862</t>
  </si>
  <si>
    <t>35-1863</t>
  </si>
  <si>
    <t>35-1864</t>
  </si>
  <si>
    <t>35-1865</t>
  </si>
  <si>
    <t>35-1866</t>
  </si>
  <si>
    <t>35-1867</t>
  </si>
  <si>
    <t>35-1868</t>
  </si>
  <si>
    <t>35-1869</t>
  </si>
  <si>
    <t>35-1870</t>
  </si>
  <si>
    <t>35-1871</t>
  </si>
  <si>
    <t>35-1872</t>
  </si>
  <si>
    <t>35-1873</t>
  </si>
  <si>
    <t>35-1874</t>
  </si>
  <si>
    <t>35-1875</t>
  </si>
  <si>
    <t>35-1876</t>
  </si>
  <si>
    <t>35-1877</t>
  </si>
  <si>
    <t>35-1878</t>
  </si>
  <si>
    <t>35-1879</t>
  </si>
  <si>
    <t>35-1880</t>
  </si>
  <si>
    <t>35-1881</t>
  </si>
  <si>
    <t>35-1882</t>
  </si>
  <si>
    <t>35-1883</t>
  </si>
  <si>
    <t>35-1884</t>
  </si>
  <si>
    <t>35-1885</t>
  </si>
  <si>
    <t>35-1886</t>
  </si>
  <si>
    <t>35-1887</t>
  </si>
  <si>
    <t>35-1888</t>
  </si>
  <si>
    <t>35-1889</t>
  </si>
  <si>
    <t>35-1890</t>
  </si>
  <si>
    <t>35-1891</t>
  </si>
  <si>
    <t>35-1892</t>
  </si>
  <si>
    <t>35-1893</t>
  </si>
  <si>
    <t>35-1894</t>
  </si>
  <si>
    <t>35-1895</t>
  </si>
  <si>
    <t>35-1896</t>
  </si>
  <si>
    <t>35-1897</t>
  </si>
  <si>
    <t>35-1898</t>
  </si>
  <si>
    <t>35-1899</t>
  </si>
  <si>
    <t>35-1900</t>
  </si>
  <si>
    <t>35-1901</t>
  </si>
  <si>
    <t>35-1902</t>
  </si>
  <si>
    <t>35-1903</t>
  </si>
  <si>
    <t>35-1904</t>
  </si>
  <si>
    <t>35-1905</t>
  </si>
  <si>
    <t>35-1906</t>
  </si>
  <si>
    <t>35-1907</t>
  </si>
  <si>
    <t>35-1908</t>
  </si>
  <si>
    <t>35-1909</t>
  </si>
  <si>
    <t>35-1910</t>
  </si>
  <si>
    <t>35-1911</t>
  </si>
  <si>
    <t>35-1912</t>
  </si>
  <si>
    <t>35-1913</t>
  </si>
  <si>
    <t>35-1914</t>
  </si>
  <si>
    <t>35-1915</t>
  </si>
  <si>
    <t>35-1916</t>
  </si>
  <si>
    <t>35-1917</t>
  </si>
  <si>
    <t>35-1918</t>
  </si>
  <si>
    <t>35-1919</t>
  </si>
  <si>
    <t>35-1920</t>
  </si>
  <si>
    <t>35-1921</t>
  </si>
  <si>
    <t>35-1922</t>
  </si>
  <si>
    <t>35-1923</t>
  </si>
  <si>
    <t>35-1924</t>
  </si>
  <si>
    <t>35-1925</t>
  </si>
  <si>
    <t>35-1926</t>
  </si>
  <si>
    <t>35-1927</t>
  </si>
  <si>
    <t>35-1928</t>
  </si>
  <si>
    <t>35-1929</t>
  </si>
  <si>
    <t>35-1930</t>
  </si>
  <si>
    <t>35-1931</t>
  </si>
  <si>
    <t>35-1932</t>
  </si>
  <si>
    <t>35-1933</t>
  </si>
  <si>
    <t>35-1934</t>
  </si>
  <si>
    <t>35-1935</t>
  </si>
  <si>
    <t>35-1936</t>
  </si>
  <si>
    <t>35-1937</t>
  </si>
  <si>
    <t>35-1938</t>
  </si>
  <si>
    <t>35-1939</t>
  </si>
  <si>
    <t>35-1940</t>
  </si>
  <si>
    <t>35-1941</t>
  </si>
  <si>
    <t>35-1942</t>
  </si>
  <si>
    <t>35-1943</t>
  </si>
  <si>
    <t>35-1944</t>
  </si>
  <si>
    <t>35-1945</t>
  </si>
  <si>
    <t>35-1946</t>
  </si>
  <si>
    <t>35-1947</t>
  </si>
  <si>
    <t>35-1948</t>
  </si>
  <si>
    <t>35-1949</t>
  </si>
  <si>
    <t>35-1950</t>
  </si>
  <si>
    <t>35-1951</t>
  </si>
  <si>
    <t>35-1952</t>
  </si>
  <si>
    <t>35-1953</t>
  </si>
  <si>
    <t>35-1954</t>
  </si>
  <si>
    <t>35-1955</t>
  </si>
  <si>
    <t>35-1956</t>
  </si>
  <si>
    <t>35-1957</t>
  </si>
  <si>
    <t>35-1958</t>
  </si>
  <si>
    <t>35-1959</t>
  </si>
  <si>
    <t>35-1960</t>
  </si>
  <si>
    <t>35-1961</t>
  </si>
  <si>
    <t>35-1962</t>
  </si>
  <si>
    <t>35-1963</t>
  </si>
  <si>
    <t>35-1964</t>
  </si>
  <si>
    <t>35-1965</t>
  </si>
  <si>
    <t>35-1966</t>
  </si>
  <si>
    <t>35-1967</t>
  </si>
  <si>
    <t>35-1968</t>
  </si>
  <si>
    <t>35-1969</t>
  </si>
  <si>
    <t>35-1970</t>
  </si>
  <si>
    <t>35-1971</t>
  </si>
  <si>
    <t>35-1972</t>
  </si>
  <si>
    <t>35-1973</t>
  </si>
  <si>
    <t>35-1974</t>
  </si>
  <si>
    <t>35-1975</t>
  </si>
  <si>
    <t>35-1976</t>
  </si>
  <si>
    <t>35-1977</t>
  </si>
  <si>
    <t>35-1978</t>
  </si>
  <si>
    <t>35-1979</t>
  </si>
  <si>
    <t>35-1980</t>
  </si>
  <si>
    <t>35-1981</t>
  </si>
  <si>
    <t>35-1982</t>
  </si>
  <si>
    <t>35-1983</t>
  </si>
  <si>
    <t>35-1984</t>
  </si>
  <si>
    <t>35-1985</t>
  </si>
  <si>
    <t>35-1986</t>
  </si>
  <si>
    <t>35-1987</t>
  </si>
  <si>
    <t>35-1988</t>
  </si>
  <si>
    <t>35-1989</t>
  </si>
  <si>
    <t>35-1990</t>
  </si>
  <si>
    <t>35-1991</t>
  </si>
  <si>
    <t>35-1992</t>
  </si>
  <si>
    <t>35-1993</t>
  </si>
  <si>
    <t>35-1994</t>
  </si>
  <si>
    <t>35-1995</t>
  </si>
  <si>
    <t>35-1996</t>
  </si>
  <si>
    <t>35-1997</t>
  </si>
  <si>
    <t>35-1998</t>
  </si>
  <si>
    <t>35-1999</t>
  </si>
  <si>
    <t>35-2000</t>
  </si>
  <si>
    <t>35-2001</t>
  </si>
  <si>
    <t>35-2002</t>
  </si>
  <si>
    <t>35-2003</t>
  </si>
  <si>
    <t>35-2004</t>
  </si>
  <si>
    <t>35-2005</t>
  </si>
  <si>
    <t>35-2006</t>
  </si>
  <si>
    <t>35-2007</t>
  </si>
  <si>
    <t>35-2008</t>
  </si>
  <si>
    <t>35-2009</t>
  </si>
  <si>
    <t>35-2010</t>
  </si>
  <si>
    <t>35-2011</t>
  </si>
  <si>
    <t>35-2012</t>
  </si>
  <si>
    <t>35-2013</t>
  </si>
  <si>
    <t>35-2014</t>
  </si>
  <si>
    <t>35-2015</t>
  </si>
  <si>
    <t>35-2016</t>
  </si>
  <si>
    <t>35-2017</t>
  </si>
  <si>
    <t>35-2018</t>
  </si>
  <si>
    <t>35-2019</t>
  </si>
  <si>
    <t>35-2020</t>
  </si>
  <si>
    <t>35-2021</t>
  </si>
  <si>
    <t>35-2022</t>
  </si>
  <si>
    <t>35-2023</t>
  </si>
  <si>
    <t>35-2024</t>
  </si>
  <si>
    <t>35-2025</t>
  </si>
  <si>
    <t>35-2026</t>
  </si>
  <si>
    <t>35-2027</t>
  </si>
  <si>
    <t>35-2028</t>
  </si>
  <si>
    <t>35-2029</t>
  </si>
  <si>
    <t>35-2030</t>
  </si>
  <si>
    <t>35-2031</t>
  </si>
  <si>
    <t>35-2032</t>
  </si>
  <si>
    <t>35-2033</t>
  </si>
  <si>
    <t>35-2034</t>
  </si>
  <si>
    <t>35-2035</t>
  </si>
  <si>
    <t>35-2036</t>
  </si>
  <si>
    <t>35-2037</t>
  </si>
  <si>
    <t>35-2038</t>
  </si>
  <si>
    <t>35-2039</t>
  </si>
  <si>
    <t>35-2040</t>
  </si>
  <si>
    <t>35-2041</t>
  </si>
  <si>
    <t>35-2042</t>
  </si>
  <si>
    <t>35-2043</t>
  </si>
  <si>
    <t>35-2044</t>
  </si>
  <si>
    <t>35-2045</t>
  </si>
  <si>
    <t>35-2046</t>
  </si>
  <si>
    <t>35-2047</t>
  </si>
  <si>
    <t>35-2048</t>
  </si>
  <si>
    <t>35-2049</t>
  </si>
  <si>
    <t>35-2050</t>
  </si>
  <si>
    <t>35-2051</t>
  </si>
  <si>
    <t>35-2052</t>
  </si>
  <si>
    <t>35-2053</t>
  </si>
  <si>
    <t>35-2054</t>
  </si>
  <si>
    <t>35-2055</t>
  </si>
  <si>
    <t>35-2056</t>
  </si>
  <si>
    <t>35-2057</t>
  </si>
  <si>
    <t>35-2058</t>
  </si>
  <si>
    <t>35-2059</t>
  </si>
  <si>
    <t>35-2060</t>
  </si>
  <si>
    <t>35-2061</t>
  </si>
  <si>
    <t>35-2062</t>
  </si>
  <si>
    <t>35-2063</t>
  </si>
  <si>
    <t>35-2064</t>
  </si>
  <si>
    <t>35-2065</t>
  </si>
  <si>
    <t>35-2066</t>
  </si>
  <si>
    <t>35-2067</t>
  </si>
  <si>
    <t>35-2068</t>
  </si>
  <si>
    <t>35-2069</t>
  </si>
  <si>
    <t>35-2070</t>
  </si>
  <si>
    <t>35-2071</t>
  </si>
  <si>
    <t>35-2072</t>
  </si>
  <si>
    <t>35-2073</t>
  </si>
  <si>
    <t>35-2074</t>
  </si>
  <si>
    <t>35-2075</t>
  </si>
  <si>
    <t>35-2076</t>
  </si>
  <si>
    <t>35-2077</t>
  </si>
  <si>
    <t>35-2078</t>
  </si>
  <si>
    <t>35-2079</t>
  </si>
  <si>
    <t>35-2080</t>
  </si>
  <si>
    <t>35-2081</t>
  </si>
  <si>
    <t>35-2082</t>
  </si>
  <si>
    <t>35-2083</t>
  </si>
  <si>
    <t>35-2084</t>
  </si>
  <si>
    <t>35-2085</t>
  </si>
  <si>
    <t>35-191</t>
  </si>
  <si>
    <t>35-192</t>
  </si>
  <si>
    <t>35-193</t>
  </si>
  <si>
    <t>35-194</t>
  </si>
  <si>
    <t>35-195</t>
  </si>
  <si>
    <t>35-196</t>
  </si>
  <si>
    <t>35-197</t>
  </si>
  <si>
    <t>35-198</t>
  </si>
  <si>
    <t>35-199</t>
  </si>
  <si>
    <t>35-200</t>
  </si>
  <si>
    <t>35-201</t>
  </si>
  <si>
    <t>35-202</t>
  </si>
  <si>
    <t>35-1112</t>
  </si>
  <si>
    <t>35-203</t>
  </si>
  <si>
    <t>35-204</t>
  </si>
  <si>
    <t>35-205</t>
  </si>
  <si>
    <t>35-206</t>
  </si>
  <si>
    <t>35-207</t>
  </si>
  <si>
    <t>35-208</t>
  </si>
  <si>
    <t>35-209</t>
  </si>
  <si>
    <t>35-2086</t>
  </si>
  <si>
    <t>35-2087</t>
  </si>
  <si>
    <t>35-2089</t>
  </si>
  <si>
    <t>35-2090</t>
  </si>
  <si>
    <t>35-2092</t>
  </si>
  <si>
    <t>35-2093</t>
  </si>
  <si>
    <t>35-2095</t>
  </si>
  <si>
    <t>35-2097</t>
  </si>
  <si>
    <t>35-2098</t>
  </si>
  <si>
    <t>35-2099</t>
  </si>
  <si>
    <t>35-2100</t>
  </si>
  <si>
    <t>35-2101</t>
  </si>
  <si>
    <t>35-2102</t>
  </si>
  <si>
    <t>35-2103</t>
  </si>
  <si>
    <t>35-2104</t>
  </si>
  <si>
    <t>35-2105</t>
  </si>
  <si>
    <t>35-2106</t>
  </si>
  <si>
    <t>35-2107</t>
  </si>
  <si>
    <t>35-2108</t>
  </si>
  <si>
    <t>35-2109</t>
  </si>
  <si>
    <t>35-2110</t>
  </si>
  <si>
    <t>35-2111</t>
  </si>
  <si>
    <t>35-2112</t>
  </si>
  <si>
    <t>35-2113</t>
  </si>
  <si>
    <t>35-2114</t>
  </si>
  <si>
    <t>35-2116</t>
  </si>
  <si>
    <t>35-2117</t>
  </si>
  <si>
    <t>35-2118</t>
  </si>
  <si>
    <t>35-2119</t>
  </si>
  <si>
    <t>35-2120</t>
  </si>
  <si>
    <t>35-2121</t>
  </si>
  <si>
    <t>35-2122</t>
  </si>
  <si>
    <t>35-2123</t>
  </si>
  <si>
    <t>35-2124</t>
  </si>
  <si>
    <t>35-2125</t>
  </si>
  <si>
    <t>35-2126</t>
  </si>
  <si>
    <t>35-2127</t>
  </si>
  <si>
    <t>35-2128</t>
  </si>
  <si>
    <t>35-2129</t>
  </si>
  <si>
    <t>35-2130</t>
  </si>
  <si>
    <t>35-2131</t>
  </si>
  <si>
    <t>35-2132</t>
  </si>
  <si>
    <t>35-2133</t>
  </si>
  <si>
    <t>35-2134</t>
  </si>
  <si>
    <t>35-2135</t>
  </si>
  <si>
    <t>35-2136</t>
  </si>
  <si>
    <t>35-2137</t>
  </si>
  <si>
    <t>35-2138</t>
  </si>
  <si>
    <t>35-2139</t>
  </si>
  <si>
    <t>35-2140</t>
  </si>
  <si>
    <t>35-2141</t>
  </si>
  <si>
    <t>35-2142</t>
  </si>
  <si>
    <t>35-2143</t>
  </si>
  <si>
    <t>35-2144</t>
  </si>
  <si>
    <t>35-2145</t>
  </si>
  <si>
    <t>35-2146</t>
  </si>
  <si>
    <t>35-2147</t>
  </si>
  <si>
    <t>35-2149</t>
  </si>
  <si>
    <t>35-2150</t>
  </si>
  <si>
    <t>35-2151</t>
  </si>
  <si>
    <t>35-2152</t>
  </si>
  <si>
    <t>35-2153</t>
  </si>
  <si>
    <t>35-2154</t>
  </si>
  <si>
    <t>35-2155</t>
  </si>
  <si>
    <t>35-2156</t>
  </si>
  <si>
    <t>35-2157</t>
  </si>
  <si>
    <t>35-2158</t>
  </si>
  <si>
    <t>35-2159</t>
  </si>
  <si>
    <t>35-2160</t>
  </si>
  <si>
    <t>35-2161</t>
  </si>
  <si>
    <t>35-2162</t>
  </si>
  <si>
    <t>35-2163</t>
  </si>
  <si>
    <t>35-2164</t>
  </si>
  <si>
    <t>35-2165</t>
  </si>
  <si>
    <t>35-2166</t>
  </si>
  <si>
    <t>35-2167</t>
  </si>
  <si>
    <t>35-2168</t>
  </si>
  <si>
    <t>35-2169</t>
  </si>
  <si>
    <t>35-2170</t>
  </si>
  <si>
    <t>35-2171</t>
  </si>
  <si>
    <t>35-2172</t>
  </si>
  <si>
    <t>35-2173</t>
  </si>
  <si>
    <t>35-2174</t>
  </si>
  <si>
    <t>35-2175</t>
  </si>
  <si>
    <t>35-2176</t>
  </si>
  <si>
    <t>35-2177</t>
  </si>
  <si>
    <t>35-2178</t>
  </si>
  <si>
    <t>35-2179</t>
  </si>
  <si>
    <t>35-2180</t>
  </si>
  <si>
    <t>35-2181</t>
  </si>
  <si>
    <t>35-2182</t>
  </si>
  <si>
    <t>35-2183</t>
  </si>
  <si>
    <t>35-2184</t>
  </si>
  <si>
    <t>35-2185</t>
  </si>
  <si>
    <t>35-2186</t>
  </si>
  <si>
    <t>35-2187</t>
  </si>
  <si>
    <t>35-2188</t>
  </si>
  <si>
    <t>35-2189</t>
  </si>
  <si>
    <t>35-2190</t>
  </si>
  <si>
    <t>35-2191</t>
  </si>
  <si>
    <t>35-2192</t>
  </si>
  <si>
    <t>35-2193</t>
  </si>
  <si>
    <t>35-2194</t>
  </si>
  <si>
    <t>35-2195</t>
  </si>
  <si>
    <t>35-2196</t>
  </si>
  <si>
    <t>35-2197</t>
  </si>
  <si>
    <t>35-2198</t>
  </si>
  <si>
    <t>35-2199</t>
  </si>
  <si>
    <t>35-2200</t>
  </si>
  <si>
    <t>35-2201</t>
  </si>
  <si>
    <t>35-2202</t>
  </si>
  <si>
    <t>35-2203</t>
  </si>
  <si>
    <t>35-2204</t>
  </si>
  <si>
    <t>35-2205</t>
  </si>
  <si>
    <t>35-2206</t>
  </si>
  <si>
    <t>35-2207</t>
  </si>
  <si>
    <t>35-2208</t>
  </si>
  <si>
    <t>35-2209</t>
  </si>
  <si>
    <t>35-2210</t>
  </si>
  <si>
    <t>35-2211</t>
  </si>
  <si>
    <t>35-2212</t>
  </si>
  <si>
    <t>35-2213</t>
  </si>
  <si>
    <t>35-2214</t>
  </si>
  <si>
    <t>35-2215</t>
  </si>
  <si>
    <t>35-2216</t>
  </si>
  <si>
    <t>35-2217</t>
  </si>
  <si>
    <t>35-2218</t>
  </si>
  <si>
    <t>35-2219</t>
  </si>
  <si>
    <t>35-2220</t>
  </si>
  <si>
    <t>35-2221</t>
  </si>
  <si>
    <t>35-2222</t>
  </si>
  <si>
    <t>35-2223</t>
  </si>
  <si>
    <t>35-2224</t>
  </si>
  <si>
    <t>35-2225</t>
  </si>
  <si>
    <t>35-2226</t>
  </si>
  <si>
    <t>35-2227</t>
  </si>
  <si>
    <t>35-2228</t>
  </si>
  <si>
    <t>35-2229</t>
  </si>
  <si>
    <t>35-210</t>
  </si>
  <si>
    <t>35-211</t>
  </si>
  <si>
    <t>35-212</t>
  </si>
  <si>
    <t>35-213</t>
  </si>
  <si>
    <t>35-120</t>
  </si>
  <si>
    <t>35-214</t>
  </si>
  <si>
    <t>35-215</t>
  </si>
  <si>
    <t>35-216</t>
  </si>
  <si>
    <t>35-220</t>
  </si>
  <si>
    <t>35-221</t>
  </si>
  <si>
    <t>35-222</t>
  </si>
  <si>
    <t>35-223</t>
  </si>
  <si>
    <t>35-2237</t>
  </si>
  <si>
    <t>35-2238</t>
  </si>
  <si>
    <t>35-2239</t>
  </si>
  <si>
    <t>35-2240</t>
  </si>
  <si>
    <t>35-2241</t>
  </si>
  <si>
    <t>35-2242</t>
  </si>
  <si>
    <t>35-2243</t>
  </si>
  <si>
    <t>35-2244</t>
  </si>
  <si>
    <t>35-2245</t>
  </si>
  <si>
    <t>35-2246</t>
  </si>
  <si>
    <t>35-2247</t>
  </si>
  <si>
    <t>35-2248</t>
  </si>
  <si>
    <t>35-2249</t>
  </si>
  <si>
    <t>35-2250</t>
  </si>
  <si>
    <t>35-2251</t>
  </si>
  <si>
    <t>35-2252</t>
  </si>
  <si>
    <t>35-2253</t>
  </si>
  <si>
    <t>35-2254</t>
  </si>
  <si>
    <t>35-2255</t>
  </si>
  <si>
    <t>35-2256</t>
  </si>
  <si>
    <t>35-2257</t>
  </si>
  <si>
    <t>35-2258</t>
  </si>
  <si>
    <t>35-2259</t>
  </si>
  <si>
    <t>35-2260</t>
  </si>
  <si>
    <t>35-2261</t>
  </si>
  <si>
    <t>35-2262</t>
  </si>
  <si>
    <t>35-2263</t>
  </si>
  <si>
    <t>35-2264</t>
  </si>
  <si>
    <t>35-2265</t>
  </si>
  <si>
    <t>35-2266</t>
  </si>
  <si>
    <t>35-2267</t>
  </si>
  <si>
    <t>35-2268</t>
  </si>
  <si>
    <t>35-2272</t>
  </si>
  <si>
    <t>35-2273</t>
  </si>
  <si>
    <t>35-2274</t>
  </si>
  <si>
    <t>35-2275</t>
  </si>
  <si>
    <t>35-2276</t>
  </si>
  <si>
    <t>35-2277</t>
  </si>
  <si>
    <t>35-2278</t>
  </si>
  <si>
    <t>35-2279</t>
  </si>
  <si>
    <t>35-2280</t>
  </si>
  <si>
    <t>35-226</t>
  </si>
  <si>
    <t>35-227</t>
  </si>
  <si>
    <t>35-228</t>
  </si>
  <si>
    <t>35-229</t>
  </si>
  <si>
    <t>35-232</t>
  </si>
  <si>
    <t>35-233</t>
  </si>
  <si>
    <t>35-234</t>
  </si>
  <si>
    <t>35-235</t>
  </si>
  <si>
    <t>35-238</t>
  </si>
  <si>
    <t>35-239</t>
  </si>
  <si>
    <t>35-240</t>
  </si>
  <si>
    <t>35-241</t>
  </si>
  <si>
    <t>35-242</t>
  </si>
  <si>
    <t>35-243</t>
  </si>
  <si>
    <t>35-2285</t>
  </si>
  <si>
    <t>35-2286</t>
  </si>
  <si>
    <t>35-244</t>
  </si>
  <si>
    <t>35-261</t>
  </si>
  <si>
    <t>35-262</t>
  </si>
  <si>
    <t>35-263</t>
  </si>
  <si>
    <t>35-264</t>
  </si>
  <si>
    <t>35-265</t>
  </si>
  <si>
    <t>35-266</t>
  </si>
  <si>
    <t>35-267</t>
  </si>
  <si>
    <t>35-268</t>
  </si>
  <si>
    <t>35-2289</t>
  </si>
  <si>
    <t>35-269</t>
  </si>
  <si>
    <t>35-2288</t>
  </si>
  <si>
    <t>35-270</t>
  </si>
  <si>
    <t>35-271</t>
  </si>
  <si>
    <t>35-272</t>
  </si>
  <si>
    <t>35-273</t>
  </si>
  <si>
    <t>35-274</t>
  </si>
  <si>
    <t>35-275</t>
  </si>
  <si>
    <t>35-276</t>
  </si>
  <si>
    <t>35-277</t>
  </si>
  <si>
    <t>35-278</t>
  </si>
  <si>
    <t>35-279</t>
  </si>
  <si>
    <t>35-280</t>
  </si>
  <si>
    <t>35-281</t>
  </si>
  <si>
    <t>35-282</t>
  </si>
  <si>
    <t>35-283</t>
  </si>
  <si>
    <t>35-284</t>
  </si>
  <si>
    <t>35-289</t>
  </si>
  <si>
    <t>35-290</t>
  </si>
  <si>
    <t>35-293</t>
  </si>
  <si>
    <t>35-2287</t>
  </si>
  <si>
    <t>35-294</t>
  </si>
  <si>
    <t>35-297</t>
  </si>
  <si>
    <t>35-298</t>
  </si>
  <si>
    <t>35-299</t>
  </si>
  <si>
    <t>35-302</t>
  </si>
  <si>
    <t>35-303</t>
  </si>
  <si>
    <t>35-304</t>
  </si>
  <si>
    <t>35-305</t>
  </si>
  <si>
    <t>35-306</t>
  </si>
  <si>
    <t>35-307</t>
  </si>
  <si>
    <t>35-308</t>
  </si>
  <si>
    <t>35-309</t>
  </si>
  <si>
    <t>35-310</t>
  </si>
  <si>
    <t>35-311</t>
  </si>
  <si>
    <t>35-312</t>
  </si>
  <si>
    <t>35-313</t>
  </si>
  <si>
    <t>35-314</t>
  </si>
  <si>
    <t>35-315</t>
  </si>
  <si>
    <t>35-316</t>
  </si>
  <si>
    <t>35-317</t>
  </si>
  <si>
    <t>35-318</t>
  </si>
  <si>
    <t>35-319</t>
  </si>
  <si>
    <t>35-320</t>
  </si>
  <si>
    <t>35-321</t>
  </si>
  <si>
    <t>35-322</t>
  </si>
  <si>
    <t>35-323</t>
  </si>
  <si>
    <t>35-324</t>
  </si>
  <si>
    <t>35-325</t>
  </si>
  <si>
    <t>35-327</t>
  </si>
  <si>
    <t>35-328</t>
  </si>
  <si>
    <t>35-329</t>
  </si>
  <si>
    <t>35-332</t>
  </si>
  <si>
    <t>35-377</t>
  </si>
  <si>
    <t>35-378</t>
  </si>
  <si>
    <t>35-379</t>
  </si>
  <si>
    <t>35-380</t>
  </si>
  <si>
    <t>35-381</t>
  </si>
  <si>
    <t>35-382</t>
  </si>
  <si>
    <t>35-383</t>
  </si>
  <si>
    <t>35-384</t>
  </si>
  <si>
    <t>35-385</t>
  </si>
  <si>
    <t>35-386</t>
  </si>
  <si>
    <t>35-387</t>
  </si>
  <si>
    <t>35-388</t>
  </si>
  <si>
    <t>35-389</t>
  </si>
  <si>
    <t>35-390</t>
  </si>
  <si>
    <t>35-391</t>
  </si>
  <si>
    <t>35-392</t>
  </si>
  <si>
    <t>35-393</t>
  </si>
  <si>
    <t>35-394</t>
  </si>
  <si>
    <t>35-395</t>
  </si>
  <si>
    <t>35-396</t>
  </si>
  <si>
    <t>35-397</t>
  </si>
  <si>
    <t>35-398</t>
  </si>
  <si>
    <t>35-399</t>
  </si>
  <si>
    <t>35-400</t>
  </si>
  <si>
    <t>35-401</t>
  </si>
  <si>
    <t>35-402</t>
  </si>
  <si>
    <t>35-403</t>
  </si>
  <si>
    <t>35-404</t>
  </si>
  <si>
    <t>35-405</t>
  </si>
  <si>
    <t>35-406</t>
  </si>
  <si>
    <t>35-407</t>
  </si>
  <si>
    <t>35-408</t>
  </si>
  <si>
    <t>35-409</t>
  </si>
  <si>
    <t>35-410</t>
  </si>
  <si>
    <t>35-411</t>
  </si>
  <si>
    <t>35-412</t>
  </si>
  <si>
    <t>35-413</t>
  </si>
  <si>
    <t>35-414</t>
  </si>
  <si>
    <t>35-415</t>
  </si>
  <si>
    <t>35-416</t>
  </si>
  <si>
    <t>35-417</t>
  </si>
  <si>
    <t>35-418</t>
  </si>
  <si>
    <t>35-419</t>
  </si>
  <si>
    <t>35-420</t>
  </si>
  <si>
    <t>35-421</t>
  </si>
  <si>
    <t>35-422</t>
  </si>
  <si>
    <t>35-423</t>
  </si>
  <si>
    <t>35-424</t>
  </si>
  <si>
    <t>35-425</t>
  </si>
  <si>
    <t>35-426</t>
  </si>
  <si>
    <t>35-427</t>
  </si>
  <si>
    <t>35-428</t>
  </si>
  <si>
    <t>35-429</t>
  </si>
  <si>
    <t>35-430</t>
  </si>
  <si>
    <t>35-431</t>
  </si>
  <si>
    <t>35-432</t>
  </si>
  <si>
    <t>35-433</t>
  </si>
  <si>
    <t>35-434</t>
  </si>
  <si>
    <t>35-435</t>
  </si>
  <si>
    <t>35-436</t>
  </si>
  <si>
    <t>35-437</t>
  </si>
  <si>
    <t>35-438</t>
  </si>
  <si>
    <t>35-439</t>
  </si>
  <si>
    <t>35-440</t>
  </si>
  <si>
    <t>35-441</t>
  </si>
  <si>
    <t>35-442</t>
  </si>
  <si>
    <t>35-443</t>
  </si>
  <si>
    <t>35-444</t>
  </si>
  <si>
    <t>35-445</t>
  </si>
  <si>
    <t>35-446</t>
  </si>
  <si>
    <t>35-447</t>
  </si>
  <si>
    <t>35-448</t>
  </si>
  <si>
    <t>35-449</t>
  </si>
  <si>
    <t>35-450</t>
  </si>
  <si>
    <t>35-461</t>
  </si>
  <si>
    <t>35-464</t>
  </si>
  <si>
    <t>35-465</t>
  </si>
  <si>
    <t>35-466</t>
  </si>
  <si>
    <t>35-467</t>
  </si>
  <si>
    <t>35-468</t>
  </si>
  <si>
    <t>35-469</t>
  </si>
  <si>
    <t>35-470</t>
  </si>
  <si>
    <t>35-471</t>
  </si>
  <si>
    <t>35-472</t>
  </si>
  <si>
    <t>35-473</t>
  </si>
  <si>
    <t>35-474</t>
  </si>
  <si>
    <t>35-475</t>
  </si>
  <si>
    <t>35-476</t>
  </si>
  <si>
    <t>35-477</t>
  </si>
  <si>
    <t>35-478</t>
  </si>
  <si>
    <t>35-479</t>
  </si>
  <si>
    <t>35-480</t>
  </si>
  <si>
    <t>35-481</t>
  </si>
  <si>
    <t>35-482</t>
  </si>
  <si>
    <t>35-483</t>
  </si>
  <si>
    <t>35-484</t>
  </si>
  <si>
    <t>35-485</t>
  </si>
  <si>
    <t>35-486</t>
  </si>
  <si>
    <t>35-487</t>
  </si>
  <si>
    <t>35-488</t>
  </si>
  <si>
    <t>35-489</t>
  </si>
  <si>
    <t>35-490</t>
  </si>
  <si>
    <t>35-491</t>
  </si>
  <si>
    <t>35-492</t>
  </si>
  <si>
    <t>35-494</t>
  </si>
  <si>
    <t>35-495</t>
  </si>
  <si>
    <t>35-496</t>
  </si>
  <si>
    <t>35-497</t>
  </si>
  <si>
    <t>35-498</t>
  </si>
  <si>
    <t>35-499</t>
  </si>
  <si>
    <t>35-500</t>
  </si>
  <si>
    <t>35-501</t>
  </si>
  <si>
    <t>35-502</t>
  </si>
  <si>
    <t>35-503</t>
  </si>
  <si>
    <t>35-504</t>
  </si>
  <si>
    <t>35-505</t>
  </si>
  <si>
    <t>35-506</t>
  </si>
  <si>
    <t>35-507</t>
  </si>
  <si>
    <t>35-508</t>
  </si>
  <si>
    <t>35-509</t>
  </si>
  <si>
    <t>35-510</t>
  </si>
  <si>
    <t>35-511</t>
  </si>
  <si>
    <t>35-512</t>
  </si>
  <si>
    <t>35-513</t>
  </si>
  <si>
    <t>35-514</t>
  </si>
  <si>
    <t>35-515</t>
  </si>
  <si>
    <t>35-516</t>
  </si>
  <si>
    <t>35-517</t>
  </si>
  <si>
    <t>35-518</t>
  </si>
  <si>
    <t>35-519</t>
  </si>
  <si>
    <t>35-520</t>
  </si>
  <si>
    <t>35-521</t>
  </si>
  <si>
    <t>35-522</t>
  </si>
  <si>
    <t>35-523</t>
  </si>
  <si>
    <t>35-524</t>
  </si>
  <si>
    <t>35-525</t>
  </si>
  <si>
    <t>35-526</t>
  </si>
  <si>
    <t>35-527</t>
  </si>
  <si>
    <t>35-528</t>
  </si>
  <si>
    <t>35-529</t>
  </si>
  <si>
    <t>35-530</t>
  </si>
  <si>
    <t>35-531</t>
  </si>
  <si>
    <t>35-532</t>
  </si>
  <si>
    <t>35-533</t>
  </si>
  <si>
    <t>35-534</t>
  </si>
  <si>
    <t>35-535</t>
  </si>
  <si>
    <t>35-536</t>
  </si>
  <si>
    <t>35-537</t>
  </si>
  <si>
    <t>35-538</t>
  </si>
  <si>
    <t>35-539</t>
  </si>
  <si>
    <t>35-540</t>
  </si>
  <si>
    <t>35-541</t>
  </si>
  <si>
    <t>35-542</t>
  </si>
  <si>
    <t>35-543</t>
  </si>
  <si>
    <t>35-544</t>
  </si>
  <si>
    <t>35-545</t>
  </si>
  <si>
    <t>35-546</t>
  </si>
  <si>
    <t>35-547</t>
  </si>
  <si>
    <t>35-548</t>
  </si>
  <si>
    <t>35-549</t>
  </si>
  <si>
    <t>35-550</t>
  </si>
  <si>
    <t>35-551</t>
  </si>
  <si>
    <t>35-552</t>
  </si>
  <si>
    <t>35-553</t>
  </si>
  <si>
    <t>35-554</t>
  </si>
  <si>
    <t>35-555</t>
  </si>
  <si>
    <t>35-556</t>
  </si>
  <si>
    <t>35-557</t>
  </si>
  <si>
    <t>35-558</t>
  </si>
  <si>
    <t>35-559</t>
  </si>
  <si>
    <t>35-560</t>
  </si>
  <si>
    <t>35-561</t>
  </si>
  <si>
    <t>35-562</t>
  </si>
  <si>
    <t>35-563</t>
  </si>
  <si>
    <t>35-564</t>
  </si>
  <si>
    <t>35-565</t>
  </si>
  <si>
    <t>35-566</t>
  </si>
  <si>
    <t>35-567</t>
  </si>
  <si>
    <t>35-568</t>
  </si>
  <si>
    <t>35-569</t>
  </si>
  <si>
    <t>35-570</t>
  </si>
  <si>
    <t>35-571</t>
  </si>
  <si>
    <t>35-572</t>
  </si>
  <si>
    <t>35-573</t>
  </si>
  <si>
    <t>35-574</t>
  </si>
  <si>
    <t>35-575</t>
  </si>
  <si>
    <t>35-576</t>
  </si>
  <si>
    <t>35-577</t>
  </si>
  <si>
    <t>35-578</t>
  </si>
  <si>
    <t>35-579</t>
  </si>
  <si>
    <t>35-580</t>
  </si>
  <si>
    <t>35-581</t>
  </si>
  <si>
    <t>35-582</t>
  </si>
  <si>
    <t>35-583</t>
  </si>
  <si>
    <t>35-584</t>
  </si>
  <si>
    <t>35-585</t>
  </si>
  <si>
    <t>35-586</t>
  </si>
  <si>
    <t>35-587</t>
  </si>
  <si>
    <t>35-588</t>
  </si>
  <si>
    <t>35-589</t>
  </si>
  <si>
    <t>35-590</t>
  </si>
  <si>
    <t>35-591</t>
  </si>
  <si>
    <t>35-592</t>
  </si>
  <si>
    <t>35-593</t>
  </si>
  <si>
    <t>35-594</t>
  </si>
  <si>
    <t>35-595</t>
  </si>
  <si>
    <t>35-596</t>
  </si>
  <si>
    <t>35-597</t>
  </si>
  <si>
    <t>35-598</t>
  </si>
  <si>
    <t>35-599</t>
  </si>
  <si>
    <t>35-600</t>
  </si>
  <si>
    <t>35-601</t>
  </si>
  <si>
    <t>35-602</t>
  </si>
  <si>
    <t>35-603</t>
  </si>
  <si>
    <t>35-604</t>
  </si>
  <si>
    <t>35-605</t>
  </si>
  <si>
    <t>35-606</t>
  </si>
  <si>
    <t>35-607</t>
  </si>
  <si>
    <t>35-608</t>
  </si>
  <si>
    <t>35-609</t>
  </si>
  <si>
    <t>35-610</t>
  </si>
  <si>
    <t>35-611</t>
  </si>
  <si>
    <t>35-612</t>
  </si>
  <si>
    <t>35-613</t>
  </si>
  <si>
    <t>35-614</t>
  </si>
  <si>
    <t>35-615</t>
  </si>
  <si>
    <t>35-616</t>
  </si>
  <si>
    <t>35-617</t>
  </si>
  <si>
    <t>35-618</t>
  </si>
  <si>
    <t>35-619</t>
  </si>
  <si>
    <t>35-620</t>
  </si>
  <si>
    <t>35-621</t>
  </si>
  <si>
    <t>35-622</t>
  </si>
  <si>
    <t>35-623</t>
  </si>
  <si>
    <t>35-624</t>
  </si>
  <si>
    <t>35-625</t>
  </si>
  <si>
    <t>35-626</t>
  </si>
  <si>
    <t>35-627</t>
  </si>
  <si>
    <t>35-628</t>
  </si>
  <si>
    <t>35-629</t>
  </si>
  <si>
    <t>35-630</t>
  </si>
  <si>
    <t>35-631</t>
  </si>
  <si>
    <t>35-632</t>
  </si>
  <si>
    <t>35-633</t>
  </si>
  <si>
    <t>35-634</t>
  </si>
  <si>
    <t>35-635</t>
  </si>
  <si>
    <t>35-636</t>
  </si>
  <si>
    <t>35-637</t>
  </si>
  <si>
    <t>35-638</t>
  </si>
  <si>
    <t>35-639</t>
  </si>
  <si>
    <t>35-640</t>
  </si>
  <si>
    <t>35-641</t>
  </si>
  <si>
    <t>35-642</t>
  </si>
  <si>
    <t>35-643</t>
  </si>
  <si>
    <t>35-644</t>
  </si>
  <si>
    <t>35-645</t>
  </si>
  <si>
    <t>35-646</t>
  </si>
  <si>
    <t>35-647</t>
  </si>
  <si>
    <t>35-648</t>
  </si>
  <si>
    <t>35-649</t>
  </si>
  <si>
    <t>35-650</t>
  </si>
  <si>
    <t>35-651</t>
  </si>
  <si>
    <t>35-652</t>
  </si>
  <si>
    <t>35-653</t>
  </si>
  <si>
    <t>35-654</t>
  </si>
  <si>
    <t>35-655</t>
  </si>
  <si>
    <t>35-656</t>
  </si>
  <si>
    <t>35-657</t>
  </si>
  <si>
    <t>35-658</t>
  </si>
  <si>
    <t>35-659</t>
  </si>
  <si>
    <t>35-660</t>
  </si>
  <si>
    <t>35-661</t>
  </si>
  <si>
    <t>35-662</t>
  </si>
  <si>
    <t>35-663</t>
  </si>
  <si>
    <t>35-665</t>
  </si>
  <si>
    <t>35-666</t>
  </si>
  <si>
    <t>35-667</t>
  </si>
  <si>
    <t>35-668</t>
  </si>
  <si>
    <t>35-669</t>
  </si>
  <si>
    <t>35-670</t>
  </si>
  <si>
    <t>35-671</t>
  </si>
  <si>
    <t>35-672</t>
  </si>
  <si>
    <t>35-673</t>
  </si>
  <si>
    <t>35-674</t>
  </si>
  <si>
    <t>35-675</t>
  </si>
  <si>
    <t>35-676</t>
  </si>
  <si>
    <t>35-677</t>
  </si>
  <si>
    <t>35-678</t>
  </si>
  <si>
    <t>35-679</t>
  </si>
  <si>
    <t>35-680</t>
  </si>
  <si>
    <t>35-681</t>
  </si>
  <si>
    <t>35-682</t>
  </si>
  <si>
    <t>35-683</t>
  </si>
  <si>
    <t>35-684</t>
  </si>
  <si>
    <t>35-685</t>
  </si>
  <si>
    <t>35-686</t>
  </si>
  <si>
    <t>35-687</t>
  </si>
  <si>
    <t>35-688</t>
  </si>
  <si>
    <t>35-689</t>
  </si>
  <si>
    <t>35-690</t>
  </si>
  <si>
    <t>35-691</t>
  </si>
  <si>
    <t>35-692</t>
  </si>
  <si>
    <t>35-693</t>
  </si>
  <si>
    <t>35-694</t>
  </si>
  <si>
    <t>35-695</t>
  </si>
  <si>
    <t>35-696</t>
  </si>
  <si>
    <t>35-697</t>
  </si>
  <si>
    <t>35-698</t>
  </si>
  <si>
    <t>35-699</t>
  </si>
  <si>
    <t>35-700</t>
  </si>
  <si>
    <t>35-701</t>
  </si>
  <si>
    <t>35-702</t>
  </si>
  <si>
    <t>35-703</t>
  </si>
  <si>
    <t>35-704</t>
  </si>
  <si>
    <t>35-705</t>
  </si>
  <si>
    <t>35-706</t>
  </si>
  <si>
    <t>35-707</t>
  </si>
  <si>
    <t>35-708</t>
  </si>
  <si>
    <t>35-709</t>
  </si>
  <si>
    <t>35-710</t>
  </si>
  <si>
    <t>35-711</t>
  </si>
  <si>
    <t>35-712</t>
  </si>
  <si>
    <t>35-713</t>
  </si>
  <si>
    <t>35-714</t>
  </si>
  <si>
    <t>35-715</t>
  </si>
  <si>
    <t>35-716</t>
  </si>
  <si>
    <t>35-717</t>
  </si>
  <si>
    <t>35-718</t>
  </si>
  <si>
    <t>35-719</t>
  </si>
  <si>
    <t>35-720</t>
  </si>
  <si>
    <t>35-721</t>
  </si>
  <si>
    <t>35-722</t>
  </si>
  <si>
    <t>35-723</t>
  </si>
  <si>
    <t>35-724</t>
  </si>
  <si>
    <t>35-725</t>
  </si>
  <si>
    <t>35-726</t>
  </si>
  <si>
    <t>35-727</t>
  </si>
  <si>
    <t>35-728</t>
  </si>
  <si>
    <t>35-729</t>
  </si>
  <si>
    <t>35-730</t>
  </si>
  <si>
    <t>35-731</t>
  </si>
  <si>
    <t>35-732</t>
  </si>
  <si>
    <t>35-733</t>
  </si>
  <si>
    <t>35-734</t>
  </si>
  <si>
    <t>35-735</t>
  </si>
  <si>
    <t>35-736</t>
  </si>
  <si>
    <t>35-737</t>
  </si>
  <si>
    <t>35-738</t>
  </si>
  <si>
    <t>35-739</t>
  </si>
  <si>
    <t>35-740</t>
  </si>
  <si>
    <t>35-741</t>
  </si>
  <si>
    <t>35-742</t>
  </si>
  <si>
    <t>35-743</t>
  </si>
  <si>
    <t>35-744</t>
  </si>
  <si>
    <t>37-1018</t>
  </si>
  <si>
    <t>37-1019</t>
  </si>
  <si>
    <t>37-1023</t>
  </si>
  <si>
    <t>37-1031</t>
  </si>
  <si>
    <t>37-1032</t>
  </si>
  <si>
    <t>37-1043</t>
  </si>
  <si>
    <t>37-1044</t>
  </si>
  <si>
    <t>37-1045</t>
  </si>
  <si>
    <t>37-1046</t>
  </si>
  <si>
    <t>37-1047</t>
  </si>
  <si>
    <t>37-1048</t>
  </si>
  <si>
    <t>37-1049</t>
  </si>
  <si>
    <t>37-1050</t>
  </si>
  <si>
    <t>37-1051</t>
  </si>
  <si>
    <t>37-1052</t>
  </si>
  <si>
    <t>37-1053</t>
  </si>
  <si>
    <t>37-1054</t>
  </si>
  <si>
    <t>37-1055</t>
  </si>
  <si>
    <t>37-1056</t>
  </si>
  <si>
    <t>37-1057</t>
  </si>
  <si>
    <t>37-1058</t>
  </si>
  <si>
    <t>37-1059</t>
  </si>
  <si>
    <t>37-1060</t>
  </si>
  <si>
    <t>37-1061</t>
  </si>
  <si>
    <t>37-1062</t>
  </si>
  <si>
    <t>37-1063</t>
  </si>
  <si>
    <t>37-1064</t>
  </si>
  <si>
    <t>37-1065</t>
  </si>
  <si>
    <t>37-1066</t>
  </si>
  <si>
    <t>37-1067</t>
  </si>
  <si>
    <t>37-1068</t>
  </si>
  <si>
    <t>37-1069</t>
  </si>
  <si>
    <t>37-1070</t>
  </si>
  <si>
    <t>37-1071</t>
  </si>
  <si>
    <t>37-1072</t>
  </si>
  <si>
    <t>37-1073</t>
  </si>
  <si>
    <t>37-1074</t>
  </si>
  <si>
    <t>37-1075</t>
  </si>
  <si>
    <t>37-1076</t>
  </si>
  <si>
    <t>37-1077</t>
  </si>
  <si>
    <t>37-1078</t>
  </si>
  <si>
    <t>37-1079</t>
  </si>
  <si>
    <t>37-1080</t>
  </si>
  <si>
    <t>37-1081</t>
  </si>
  <si>
    <t>37-1082</t>
  </si>
  <si>
    <t>37-1083</t>
  </si>
  <si>
    <t>37-1084</t>
  </si>
  <si>
    <t>37-1085</t>
  </si>
  <si>
    <t>37-1086</t>
  </si>
  <si>
    <t>37-1087</t>
  </si>
  <si>
    <t>37-1088</t>
  </si>
  <si>
    <t>37-1089</t>
  </si>
  <si>
    <t>37-1090</t>
  </si>
  <si>
    <t>37-1091</t>
  </si>
  <si>
    <t>37-1092</t>
  </si>
  <si>
    <t>37-1093</t>
  </si>
  <si>
    <t>37-1094</t>
  </si>
  <si>
    <t>37-1095</t>
  </si>
  <si>
    <t>37-1096</t>
  </si>
  <si>
    <t>37-1097</t>
  </si>
  <si>
    <t>37-1098</t>
  </si>
  <si>
    <t>37-1099</t>
  </si>
  <si>
    <t>37-1100</t>
  </si>
  <si>
    <t>37-1101</t>
  </si>
  <si>
    <t>37-1102</t>
  </si>
  <si>
    <t>37-1103</t>
  </si>
  <si>
    <t>37-1104</t>
  </si>
  <si>
    <t>37-1105</t>
  </si>
  <si>
    <t>37-1106</t>
  </si>
  <si>
    <t>37-1107</t>
  </si>
  <si>
    <t>37-1108</t>
  </si>
  <si>
    <t>37-1109</t>
  </si>
  <si>
    <t>37-1110</t>
  </si>
  <si>
    <t>37-1111</t>
  </si>
  <si>
    <t>37-1112</t>
  </si>
  <si>
    <t>37-1113</t>
  </si>
  <si>
    <t>37-1114</t>
  </si>
  <si>
    <t>37-1115</t>
  </si>
  <si>
    <t>37-1116</t>
  </si>
  <si>
    <t>37-1117</t>
  </si>
  <si>
    <t>37-1118</t>
  </si>
  <si>
    <t>37-1119</t>
  </si>
  <si>
    <t>37-1120</t>
  </si>
  <si>
    <t>37-1121</t>
  </si>
  <si>
    <t>37-1122</t>
  </si>
  <si>
    <t>37-1123</t>
  </si>
  <si>
    <t>37-1124</t>
  </si>
  <si>
    <t>37-1125</t>
  </si>
  <si>
    <t>37-1126</t>
  </si>
  <si>
    <t>37-1127</t>
  </si>
  <si>
    <t>37-1128</t>
  </si>
  <si>
    <t>37-1129</t>
  </si>
  <si>
    <t>37-1130</t>
  </si>
  <si>
    <t>37-1131</t>
  </si>
  <si>
    <t>37-1132</t>
  </si>
  <si>
    <t>37-1133</t>
  </si>
  <si>
    <t>37-1134</t>
  </si>
  <si>
    <t>37-1135</t>
  </si>
  <si>
    <t>37-1136</t>
  </si>
  <si>
    <t>37-1137</t>
  </si>
  <si>
    <t>37-1138</t>
  </si>
  <si>
    <t>37-1139</t>
  </si>
  <si>
    <t>37-1140</t>
  </si>
  <si>
    <t>37-1141</t>
  </si>
  <si>
    <t>37-1142</t>
  </si>
  <si>
    <t>37-1143</t>
  </si>
  <si>
    <t>37-1144</t>
  </si>
  <si>
    <t>37-1145</t>
  </si>
  <si>
    <t>37-1146</t>
  </si>
  <si>
    <t>37-1147</t>
  </si>
  <si>
    <t>37-1148</t>
  </si>
  <si>
    <t>37-1149</t>
  </si>
  <si>
    <t>37-1150</t>
  </si>
  <si>
    <t>37-1151</t>
  </si>
  <si>
    <t>37-1152</t>
  </si>
  <si>
    <t>37-1153</t>
  </si>
  <si>
    <t>37-1154</t>
  </si>
  <si>
    <t>37-1155</t>
  </si>
  <si>
    <t>37-1156</t>
  </si>
  <si>
    <t>37-1157</t>
  </si>
  <si>
    <t>37-1158</t>
  </si>
  <si>
    <t>37-1159</t>
  </si>
  <si>
    <t>37-1160</t>
  </si>
  <si>
    <t>37-1161</t>
  </si>
  <si>
    <t>37-1162</t>
  </si>
  <si>
    <t>37-1163</t>
  </si>
  <si>
    <t>37-1164</t>
  </si>
  <si>
    <t>37-1165</t>
  </si>
  <si>
    <t>37-1166</t>
  </si>
  <si>
    <t>37-1167</t>
  </si>
  <si>
    <t>37-1168</t>
  </si>
  <si>
    <t>37-1169</t>
  </si>
  <si>
    <t>37-1170</t>
  </si>
  <si>
    <t>37-1171</t>
  </si>
  <si>
    <t>37-1172</t>
  </si>
  <si>
    <t>37-1173</t>
  </si>
  <si>
    <t>37-1174</t>
  </si>
  <si>
    <t>37-1175</t>
  </si>
  <si>
    <t>37-1176</t>
  </si>
  <si>
    <t>37-1177</t>
  </si>
  <si>
    <t>37-1178</t>
  </si>
  <si>
    <t>37-1179</t>
  </si>
  <si>
    <t>37-1180</t>
  </si>
  <si>
    <t>37-1181</t>
  </si>
  <si>
    <t>37-1182</t>
  </si>
  <si>
    <t>37-1183</t>
  </si>
  <si>
    <t>37-1184</t>
  </si>
  <si>
    <t>37-1185</t>
  </si>
  <si>
    <t>37-1186</t>
  </si>
  <si>
    <t>37-1187</t>
  </si>
  <si>
    <t>37-1188</t>
  </si>
  <si>
    <t>37-1189</t>
  </si>
  <si>
    <t>37-1190</t>
  </si>
  <si>
    <t>37-1191</t>
  </si>
  <si>
    <t>37-1192</t>
  </si>
  <si>
    <t>37-1193</t>
  </si>
  <si>
    <t>37-1194</t>
  </si>
  <si>
    <t>37-1195</t>
  </si>
  <si>
    <t>37-1196</t>
  </si>
  <si>
    <t>37-1197</t>
  </si>
  <si>
    <t>37-1198</t>
  </si>
  <si>
    <t>37-1199</t>
  </si>
  <si>
    <t>37-1200</t>
  </si>
  <si>
    <t>37-1201</t>
  </si>
  <si>
    <t>37-1202</t>
  </si>
  <si>
    <t>37-1203</t>
  </si>
  <si>
    <t>37-1204</t>
  </si>
  <si>
    <t>37-1205</t>
  </si>
  <si>
    <t>37-1206</t>
  </si>
  <si>
    <t>37-1207</t>
  </si>
  <si>
    <t>37-1208</t>
  </si>
  <si>
    <t>37-1209</t>
  </si>
  <si>
    <t>37-1210</t>
  </si>
  <si>
    <t>37-1211</t>
  </si>
  <si>
    <t>37-1212</t>
  </si>
  <si>
    <t>37-1213</t>
  </si>
  <si>
    <t>37-1214</t>
  </si>
  <si>
    <t>37-1215</t>
  </si>
  <si>
    <t>37-1216</t>
  </si>
  <si>
    <t>37-1217</t>
  </si>
  <si>
    <t>37-1218</t>
  </si>
  <si>
    <t>37-1219</t>
  </si>
  <si>
    <t>37-1220</t>
  </si>
  <si>
    <t>37-1221</t>
  </si>
  <si>
    <t>37-1222</t>
  </si>
  <si>
    <t>37-1223</t>
  </si>
  <si>
    <t>37-1224</t>
  </si>
  <si>
    <t>37-1225</t>
  </si>
  <si>
    <t>37-1226</t>
  </si>
  <si>
    <t>37-1227</t>
  </si>
  <si>
    <t>37-1228</t>
  </si>
  <si>
    <t>37-1229</t>
  </si>
  <si>
    <t>37-1230</t>
  </si>
  <si>
    <t>37-1231</t>
  </si>
  <si>
    <t>37-1232</t>
  </si>
  <si>
    <t>37-1233</t>
  </si>
  <si>
    <t>37-1234</t>
  </si>
  <si>
    <t>37-1235</t>
  </si>
  <si>
    <t>37-1236</t>
  </si>
  <si>
    <t>37-1237</t>
  </si>
  <si>
    <t>37-1238</t>
  </si>
  <si>
    <t>37-1239</t>
  </si>
  <si>
    <t>37-1240</t>
  </si>
  <si>
    <t>37-1241</t>
  </si>
  <si>
    <t>37-1242</t>
  </si>
  <si>
    <t>37-1243</t>
  </si>
  <si>
    <t>37-1244</t>
  </si>
  <si>
    <t>37-1245</t>
  </si>
  <si>
    <t>37-1246</t>
  </si>
  <si>
    <t>37-1247</t>
  </si>
  <si>
    <t>37-1248</t>
  </si>
  <si>
    <t>37-1249</t>
  </si>
  <si>
    <t>37-1250</t>
  </si>
  <si>
    <t>37-1251</t>
  </si>
  <si>
    <t>37-1252</t>
  </si>
  <si>
    <t>37-1253</t>
  </si>
  <si>
    <t>37-1254</t>
  </si>
  <si>
    <t>37-1255</t>
  </si>
  <si>
    <t>37-1256</t>
  </si>
  <si>
    <t>37-1257</t>
  </si>
  <si>
    <t>37-1258</t>
  </si>
  <si>
    <t>37-1259</t>
  </si>
  <si>
    <t>37-1260</t>
  </si>
  <si>
    <t>37-1261</t>
  </si>
  <si>
    <t>37-1262</t>
  </si>
  <si>
    <t>37-1263</t>
  </si>
  <si>
    <t>37-1264</t>
  </si>
  <si>
    <t>37-1265</t>
  </si>
  <si>
    <t>37-1266</t>
  </si>
  <si>
    <t>37-1267</t>
  </si>
  <si>
    <t>37-1268</t>
  </si>
  <si>
    <t>37-1269</t>
  </si>
  <si>
    <t>37-1270</t>
  </si>
  <si>
    <t>37-1271</t>
  </si>
  <si>
    <t>37-1272</t>
  </si>
  <si>
    <t>37-1273</t>
  </si>
  <si>
    <t>37-1274</t>
  </si>
  <si>
    <t>37-1275</t>
  </si>
  <si>
    <t>37-1276</t>
  </si>
  <si>
    <t>37-1277</t>
  </si>
  <si>
    <t>37-1278</t>
  </si>
  <si>
    <t>37-1279</t>
  </si>
  <si>
    <t>37-1280</t>
  </si>
  <si>
    <t>37-1281</t>
  </si>
  <si>
    <t>37-1282</t>
  </si>
  <si>
    <t>37-1283</t>
  </si>
  <si>
    <t>37-1284</t>
  </si>
  <si>
    <t>37-1285</t>
  </si>
  <si>
    <t>37-1286</t>
  </si>
  <si>
    <t>37-1287</t>
  </si>
  <si>
    <t>37-1288</t>
  </si>
  <si>
    <t>37-1289</t>
  </si>
  <si>
    <t>37-1290</t>
  </si>
  <si>
    <t>37-1291</t>
  </si>
  <si>
    <t>37-1292</t>
  </si>
  <si>
    <t>37-1293</t>
  </si>
  <si>
    <t>37-1294</t>
  </si>
  <si>
    <t>37-1295</t>
  </si>
  <si>
    <t>37-1296</t>
  </si>
  <si>
    <t>37-1297</t>
  </si>
  <si>
    <t>37-1298</t>
  </si>
  <si>
    <t>37-1299</t>
  </si>
  <si>
    <t>37-1300</t>
  </si>
  <si>
    <t>37-1301</t>
  </si>
  <si>
    <t>37-1302</t>
  </si>
  <si>
    <t>37-1303</t>
  </si>
  <si>
    <t>37-1304</t>
  </si>
  <si>
    <t>37-1305</t>
  </si>
  <si>
    <t>37-1306</t>
  </si>
  <si>
    <t>37-1307</t>
  </si>
  <si>
    <t>37-1308</t>
  </si>
  <si>
    <t>37-1309</t>
  </si>
  <si>
    <t>37-1310</t>
  </si>
  <si>
    <t>37-1311</t>
  </si>
  <si>
    <t>37-1312</t>
  </si>
  <si>
    <t>37-1313</t>
  </si>
  <si>
    <t>37-1314</t>
  </si>
  <si>
    <t>37-1315</t>
  </si>
  <si>
    <t>37-1316</t>
  </si>
  <si>
    <t>37-1317</t>
  </si>
  <si>
    <t>37-1318</t>
  </si>
  <si>
    <t>37-1319</t>
  </si>
  <si>
    <t>37-1320</t>
  </si>
  <si>
    <t>37-1321</t>
  </si>
  <si>
    <t>37-1322</t>
  </si>
  <si>
    <t>37-1323</t>
  </si>
  <si>
    <t>37-1324</t>
  </si>
  <si>
    <t>37-1325</t>
  </si>
  <si>
    <t>37-1326</t>
  </si>
  <si>
    <t>37-1327</t>
  </si>
  <si>
    <t>37-1328</t>
  </si>
  <si>
    <t>37-1329</t>
  </si>
  <si>
    <t>37-1330</t>
  </si>
  <si>
    <t>37-1331</t>
  </si>
  <si>
    <t>37-1332</t>
  </si>
  <si>
    <t>37-1333</t>
  </si>
  <si>
    <t>37-1334</t>
  </si>
  <si>
    <t>37-1335</t>
  </si>
  <si>
    <t>37-1336</t>
  </si>
  <si>
    <t>37-1337</t>
  </si>
  <si>
    <t>37-1338</t>
  </si>
  <si>
    <t>37-1339</t>
  </si>
  <si>
    <t>37-1340</t>
  </si>
  <si>
    <t>37-1341</t>
  </si>
  <si>
    <t>37-1342</t>
  </si>
  <si>
    <t>37-1343</t>
  </si>
  <si>
    <t>37-1344</t>
  </si>
  <si>
    <t>37-1345</t>
  </si>
  <si>
    <t>37-1346</t>
  </si>
  <si>
    <t>37-1347</t>
  </si>
  <si>
    <t>37-1348</t>
  </si>
  <si>
    <t>37-1349</t>
  </si>
  <si>
    <t>37-1350</t>
  </si>
  <si>
    <t>37-1351</t>
  </si>
  <si>
    <t>37-1352</t>
  </si>
  <si>
    <t>37-1353</t>
  </si>
  <si>
    <t>37-1354</t>
  </si>
  <si>
    <t>37-1355</t>
  </si>
  <si>
    <t>37-1356</t>
  </si>
  <si>
    <t>37-1357</t>
  </si>
  <si>
    <t>37-1358</t>
  </si>
  <si>
    <t>37-1359</t>
  </si>
  <si>
    <t>37-1360</t>
  </si>
  <si>
    <t>37-1361</t>
  </si>
  <si>
    <t>37-1362</t>
  </si>
  <si>
    <t>37-1363</t>
  </si>
  <si>
    <t>37-1364</t>
  </si>
  <si>
    <t>37-1365</t>
  </si>
  <si>
    <t>37-1366</t>
  </si>
  <si>
    <t>37-1367</t>
  </si>
  <si>
    <t>37-1368</t>
  </si>
  <si>
    <t>37-1369</t>
  </si>
  <si>
    <t>37-1370</t>
  </si>
  <si>
    <t>37-1371</t>
  </si>
  <si>
    <t>37-1372</t>
  </si>
  <si>
    <t>37-1373</t>
  </si>
  <si>
    <t>37-1374</t>
  </si>
  <si>
    <t>37-1375</t>
  </si>
  <si>
    <t>37-1376</t>
  </si>
  <si>
    <t>37-1377</t>
  </si>
  <si>
    <t>37-1378</t>
  </si>
  <si>
    <t>37-1379</t>
  </si>
  <si>
    <t>37-1380</t>
  </si>
  <si>
    <t>37-1381</t>
  </si>
  <si>
    <t>37-1382</t>
  </si>
  <si>
    <t>37-1383</t>
  </si>
  <si>
    <t>37-1384</t>
  </si>
  <si>
    <t>37-1385</t>
  </si>
  <si>
    <t>37-1386</t>
  </si>
  <si>
    <t>37-1387</t>
  </si>
  <si>
    <t>37-1388</t>
  </si>
  <si>
    <t>37-1389</t>
  </si>
  <si>
    <t>37-1390</t>
  </si>
  <si>
    <t>37-1391</t>
  </si>
  <si>
    <t>37-1392</t>
  </si>
  <si>
    <t>37-1393</t>
  </si>
  <si>
    <t>37-1394</t>
  </si>
  <si>
    <t>37-1395</t>
  </si>
  <si>
    <t>37-1396</t>
  </si>
  <si>
    <t>37-1397</t>
  </si>
  <si>
    <t>37-1398</t>
  </si>
  <si>
    <t>37-1399</t>
  </si>
  <si>
    <t>37-1400</t>
  </si>
  <si>
    <t>37-1401</t>
  </si>
  <si>
    <t>37-1402</t>
  </si>
  <si>
    <t>37-1403</t>
  </si>
  <si>
    <t>37-1404</t>
  </si>
  <si>
    <t>37-1405</t>
  </si>
  <si>
    <t>37-1406</t>
  </si>
  <si>
    <t>37-1407</t>
  </si>
  <si>
    <t>37-1408</t>
  </si>
  <si>
    <t>37-1409</t>
  </si>
  <si>
    <t>37-1410</t>
  </si>
  <si>
    <t>37-1412</t>
  </si>
  <si>
    <t>37-1411</t>
  </si>
  <si>
    <t>37-1413</t>
  </si>
  <si>
    <t>37-1414</t>
  </si>
  <si>
    <t>37-1415</t>
  </si>
  <si>
    <t>37-1416</t>
  </si>
  <si>
    <t>37-1417</t>
  </si>
  <si>
    <t>37-1418</t>
  </si>
  <si>
    <t>37-1419</t>
  </si>
  <si>
    <t>37-1420</t>
  </si>
  <si>
    <t>37-1421</t>
  </si>
  <si>
    <t>37-1422</t>
  </si>
  <si>
    <t>37-1423</t>
  </si>
  <si>
    <t>37-1424</t>
  </si>
  <si>
    <t>37-1425</t>
  </si>
  <si>
    <t>37-1426</t>
  </si>
  <si>
    <t>37-1427</t>
  </si>
  <si>
    <t>37-1428</t>
  </si>
  <si>
    <t>37-1429</t>
  </si>
  <si>
    <t>37-1430</t>
  </si>
  <si>
    <t>37-1431</t>
  </si>
  <si>
    <t>37-1432</t>
  </si>
  <si>
    <t>37-1433</t>
  </si>
  <si>
    <t>37-1434</t>
  </si>
  <si>
    <t>37-1435</t>
  </si>
  <si>
    <t>37-1436</t>
  </si>
  <si>
    <t>37-1437</t>
  </si>
  <si>
    <t>37-1438</t>
  </si>
  <si>
    <t>37-1439</t>
  </si>
  <si>
    <t>37-1440</t>
  </si>
  <si>
    <t>37-1441</t>
  </si>
  <si>
    <t>37-1442</t>
  </si>
  <si>
    <t>37-1443</t>
  </si>
  <si>
    <t>37-1444</t>
  </si>
  <si>
    <t>37-1445</t>
  </si>
  <si>
    <t>37-1446</t>
  </si>
  <si>
    <t>37-1447</t>
  </si>
  <si>
    <t>37-1448</t>
  </si>
  <si>
    <t>37-1449</t>
  </si>
  <si>
    <t>37-1450</t>
  </si>
  <si>
    <t>37-1451</t>
  </si>
  <si>
    <t>37-1452</t>
  </si>
  <si>
    <t>37-1453</t>
  </si>
  <si>
    <t>37-1454</t>
  </si>
  <si>
    <t>37-1455</t>
  </si>
  <si>
    <t>37-1456</t>
  </si>
  <si>
    <t>37-1457</t>
  </si>
  <si>
    <t>37-1458</t>
  </si>
  <si>
    <t>37-1459</t>
  </si>
  <si>
    <t>37-1460</t>
  </si>
  <si>
    <t>37-1461</t>
  </si>
  <si>
    <t>37-1462</t>
  </si>
  <si>
    <t>37-1463</t>
  </si>
  <si>
    <t>37-1464</t>
  </si>
  <si>
    <t>37-1465</t>
  </si>
  <si>
    <t>37-1466</t>
  </si>
  <si>
    <t>37-1467</t>
  </si>
  <si>
    <t>37-1468</t>
  </si>
  <si>
    <t>37-1469</t>
  </si>
  <si>
    <t>37-1470</t>
  </si>
  <si>
    <t>37-1471</t>
  </si>
  <si>
    <t>37-1472</t>
  </si>
  <si>
    <t>37-1473</t>
  </si>
  <si>
    <t>37-1474</t>
  </si>
  <si>
    <t>37-1475</t>
  </si>
  <si>
    <t>37-1476</t>
  </si>
  <si>
    <t>37-1477</t>
  </si>
  <si>
    <t>37-1478</t>
  </si>
  <si>
    <t>37-1479</t>
  </si>
  <si>
    <t>37-1480</t>
  </si>
  <si>
    <t>37-1481</t>
  </si>
  <si>
    <t>37-1482</t>
  </si>
  <si>
    <t>37-1483</t>
  </si>
  <si>
    <t>37-1484</t>
  </si>
  <si>
    <t>37-1485</t>
  </si>
  <si>
    <t>37-1486</t>
  </si>
  <si>
    <t>37-1487</t>
  </si>
  <si>
    <t>37-1488</t>
  </si>
  <si>
    <t>37-1489</t>
  </si>
  <si>
    <t>37-1490</t>
  </si>
  <si>
    <t>37-1491</t>
  </si>
  <si>
    <t>37-1492</t>
  </si>
  <si>
    <t>37-1493</t>
  </si>
  <si>
    <t>37-1494</t>
  </si>
  <si>
    <t>37-1495</t>
  </si>
  <si>
    <t>37-1496</t>
  </si>
  <si>
    <t>37-1497</t>
  </si>
  <si>
    <t>37-1498</t>
  </si>
  <si>
    <t>37-1499</t>
  </si>
  <si>
    <t>37-1500</t>
  </si>
  <si>
    <t>37-1501</t>
  </si>
  <si>
    <t>37-1502</t>
  </si>
  <si>
    <t>37-1503</t>
  </si>
  <si>
    <t>37-1504</t>
  </si>
  <si>
    <t>37-1505</t>
  </si>
  <si>
    <t>37-1506</t>
  </si>
  <si>
    <t>37-1507</t>
  </si>
  <si>
    <t>37-1508</t>
  </si>
  <si>
    <t>37-1509</t>
  </si>
  <si>
    <t>37-1510</t>
  </si>
  <si>
    <t>37-1511</t>
  </si>
  <si>
    <t>37-1512</t>
  </si>
  <si>
    <t>37-1513</t>
  </si>
  <si>
    <t>37-1514</t>
  </si>
  <si>
    <t>37-1515</t>
  </si>
  <si>
    <t>37-1516</t>
  </si>
  <si>
    <t>37-1517</t>
  </si>
  <si>
    <t>37-1518</t>
  </si>
  <si>
    <t>37-1519</t>
  </si>
  <si>
    <t>37-1520</t>
  </si>
  <si>
    <t>37-1521</t>
  </si>
  <si>
    <t>37-1522</t>
  </si>
  <si>
    <t>37-1523</t>
  </si>
  <si>
    <t>37-1524</t>
  </si>
  <si>
    <t>37-1525</t>
  </si>
  <si>
    <t>37-1526</t>
  </si>
  <si>
    <t>37-1527</t>
  </si>
  <si>
    <t>37-1528</t>
  </si>
  <si>
    <t>37-1529</t>
  </si>
  <si>
    <t>37-153</t>
  </si>
  <si>
    <t>37-1530</t>
  </si>
  <si>
    <t>37-1531</t>
  </si>
  <si>
    <t>37-1532</t>
  </si>
  <si>
    <t>37-1533</t>
  </si>
  <si>
    <t>37-1534</t>
  </si>
  <si>
    <t>37-1535</t>
  </si>
  <si>
    <t>37-1536</t>
  </si>
  <si>
    <t>37-1537</t>
  </si>
  <si>
    <t>37-1538</t>
  </si>
  <si>
    <t>37-1539</t>
  </si>
  <si>
    <t>37-154</t>
  </si>
  <si>
    <t>37-1540</t>
  </si>
  <si>
    <t>37-1541</t>
  </si>
  <si>
    <t>37-1542</t>
  </si>
  <si>
    <t>37-1543</t>
  </si>
  <si>
    <t>37-1544</t>
  </si>
  <si>
    <t>37-1545</t>
  </si>
  <si>
    <t>37-1546</t>
  </si>
  <si>
    <t>37-1547</t>
  </si>
  <si>
    <t>37-1548</t>
  </si>
  <si>
    <t>37-1549</t>
  </si>
  <si>
    <t>37-1550</t>
  </si>
  <si>
    <t>37-1551</t>
  </si>
  <si>
    <t>37-1552</t>
  </si>
  <si>
    <t>37-1553</t>
  </si>
  <si>
    <t>37-1554</t>
  </si>
  <si>
    <t>37-1555</t>
  </si>
  <si>
    <t>37-1556</t>
  </si>
  <si>
    <t>37-1557</t>
  </si>
  <si>
    <t>37-1558</t>
  </si>
  <si>
    <t>37-1559</t>
  </si>
  <si>
    <t>37-1560</t>
  </si>
  <si>
    <t>37-1561</t>
  </si>
  <si>
    <t>37-1562</t>
  </si>
  <si>
    <t>37-1563</t>
  </si>
  <si>
    <t>37-1564</t>
  </si>
  <si>
    <t>37-1565</t>
  </si>
  <si>
    <t>37-1566</t>
  </si>
  <si>
    <t>37-1567</t>
  </si>
  <si>
    <t>37-1568</t>
  </si>
  <si>
    <t>37-1569</t>
  </si>
  <si>
    <t>37-1570</t>
  </si>
  <si>
    <t>37-1571</t>
  </si>
  <si>
    <t>37-1572</t>
  </si>
  <si>
    <t>37-1573</t>
  </si>
  <si>
    <t>37-1574</t>
  </si>
  <si>
    <t>37-1575</t>
  </si>
  <si>
    <t>37-1576</t>
  </si>
  <si>
    <t>37-1577</t>
  </si>
  <si>
    <t>37-1578</t>
  </si>
  <si>
    <t>37-1579</t>
  </si>
  <si>
    <t>37-1580</t>
  </si>
  <si>
    <t>37-1581</t>
  </si>
  <si>
    <t>37-1582</t>
  </si>
  <si>
    <t>37-1583</t>
  </si>
  <si>
    <t>37-1584</t>
  </si>
  <si>
    <t>37-1585</t>
  </si>
  <si>
    <t>37-1586</t>
  </si>
  <si>
    <t>37-1587</t>
  </si>
  <si>
    <t>37-1588</t>
  </si>
  <si>
    <t>37-1589</t>
  </si>
  <si>
    <t>37-1590</t>
  </si>
  <si>
    <t>37-1591</t>
  </si>
  <si>
    <t>37-1592</t>
  </si>
  <si>
    <t>37-1593</t>
  </si>
  <si>
    <t>37-1594</t>
  </si>
  <si>
    <t>37-1595</t>
  </si>
  <si>
    <t>37-1596</t>
  </si>
  <si>
    <t>37-1597</t>
  </si>
  <si>
    <t>37-1598</t>
  </si>
  <si>
    <t>37-1599</t>
  </si>
  <si>
    <t>37-1600</t>
  </si>
  <si>
    <t>37-1601</t>
  </si>
  <si>
    <t>37-1602</t>
  </si>
  <si>
    <t>37-1603</t>
  </si>
  <si>
    <t>37-1604</t>
  </si>
  <si>
    <t>37-1605</t>
  </si>
  <si>
    <t>37-1606</t>
  </si>
  <si>
    <t>37-1607</t>
  </si>
  <si>
    <t>37-1608</t>
  </si>
  <si>
    <t>37-1609</t>
  </si>
  <si>
    <t>37-1610</t>
  </si>
  <si>
    <t>37-1611</t>
  </si>
  <si>
    <t>37-1612</t>
  </si>
  <si>
    <t>37-1613</t>
  </si>
  <si>
    <t>37-1614</t>
  </si>
  <si>
    <t>37-1615</t>
  </si>
  <si>
    <t>37-1616</t>
  </si>
  <si>
    <t>37-1617</t>
  </si>
  <si>
    <t>37-1618</t>
  </si>
  <si>
    <t>37-1619</t>
  </si>
  <si>
    <t>37-1620</t>
  </si>
  <si>
    <t>37-1621</t>
  </si>
  <si>
    <t>37-1622</t>
  </si>
  <si>
    <t>37-1623</t>
  </si>
  <si>
    <t>37-1624</t>
  </si>
  <si>
    <t>37-1625</t>
  </si>
  <si>
    <t>37-1626</t>
  </si>
  <si>
    <t>37-1627</t>
  </si>
  <si>
    <t>37-1628</t>
  </si>
  <si>
    <t>37-1629</t>
  </si>
  <si>
    <t>37-1630</t>
  </si>
  <si>
    <t>37-1631</t>
  </si>
  <si>
    <t>37-1632</t>
  </si>
  <si>
    <t>37-158</t>
  </si>
  <si>
    <t>37-160</t>
  </si>
  <si>
    <t>37-161</t>
  </si>
  <si>
    <t>37-162</t>
  </si>
  <si>
    <t>37-163</t>
  </si>
  <si>
    <t>37-164</t>
  </si>
  <si>
    <t>37-165</t>
  </si>
  <si>
    <t>37-1633</t>
  </si>
  <si>
    <t>37-1634</t>
  </si>
  <si>
    <t>37-1635</t>
  </si>
  <si>
    <t>37-1636</t>
  </si>
  <si>
    <t>37-1637</t>
  </si>
  <si>
    <t>37-1638</t>
  </si>
  <si>
    <t>37-1639</t>
  </si>
  <si>
    <t>37-1640</t>
  </si>
  <si>
    <t>37-1641</t>
  </si>
  <si>
    <t>37-1642</t>
  </si>
  <si>
    <t>37-1643</t>
  </si>
  <si>
    <t>37-1644</t>
  </si>
  <si>
    <t>37-1645</t>
  </si>
  <si>
    <t>37-1646</t>
  </si>
  <si>
    <t>37-1647</t>
  </si>
  <si>
    <t>37-1648</t>
  </si>
  <si>
    <t>37-1649</t>
  </si>
  <si>
    <t>37-1650</t>
  </si>
  <si>
    <t>37-1651</t>
  </si>
  <si>
    <t>37-1652</t>
  </si>
  <si>
    <t>37-1653</t>
  </si>
  <si>
    <t>37-1654</t>
  </si>
  <si>
    <t>37-1655</t>
  </si>
  <si>
    <t>37-1656</t>
  </si>
  <si>
    <t>37-1657</t>
  </si>
  <si>
    <t>37-1658</t>
  </si>
  <si>
    <t>37-1659</t>
  </si>
  <si>
    <t>37-1660</t>
  </si>
  <si>
    <t>37-1661</t>
  </si>
  <si>
    <t>37-1662</t>
  </si>
  <si>
    <t>37-1663</t>
  </si>
  <si>
    <t>37-1664</t>
  </si>
  <si>
    <t>37-1665</t>
  </si>
  <si>
    <t>37-1666</t>
  </si>
  <si>
    <t>37-1667</t>
  </si>
  <si>
    <t>37-1668</t>
  </si>
  <si>
    <t>37-1669</t>
  </si>
  <si>
    <t>37-1670</t>
  </si>
  <si>
    <t>37-1671</t>
  </si>
  <si>
    <t>37-1672</t>
  </si>
  <si>
    <t>37-1673</t>
  </si>
  <si>
    <t>37-1674</t>
  </si>
  <si>
    <t>37-1675</t>
  </si>
  <si>
    <t>37-1676</t>
  </si>
  <si>
    <t>37-1677</t>
  </si>
  <si>
    <t>37-1678</t>
  </si>
  <si>
    <t>37-1679</t>
  </si>
  <si>
    <t>37-1680</t>
  </si>
  <si>
    <t>37-1681</t>
  </si>
  <si>
    <t>37-1682</t>
  </si>
  <si>
    <t>37-1683</t>
  </si>
  <si>
    <t>37-1684</t>
  </si>
  <si>
    <t>37-1685</t>
  </si>
  <si>
    <t>37-1686</t>
  </si>
  <si>
    <t>37-166</t>
  </si>
  <si>
    <t>37-167</t>
  </si>
  <si>
    <t>37-168</t>
  </si>
  <si>
    <t>37-169</t>
  </si>
  <si>
    <t>37-170</t>
  </si>
  <si>
    <t>37-171</t>
  </si>
  <si>
    <t>37-1687</t>
  </si>
  <si>
    <t>37-1688</t>
  </si>
  <si>
    <t>37-1689</t>
  </si>
  <si>
    <t>37-1690</t>
  </si>
  <si>
    <t>37-1691</t>
  </si>
  <si>
    <t>37-1692</t>
  </si>
  <si>
    <t>37-1693</t>
  </si>
  <si>
    <t>37-1694</t>
  </si>
  <si>
    <t>37-1695</t>
  </si>
  <si>
    <t>37-1696</t>
  </si>
  <si>
    <t>37-1697</t>
  </si>
  <si>
    <t>37-1698</t>
  </si>
  <si>
    <t>37-1699</t>
  </si>
  <si>
    <t>37-1700</t>
  </si>
  <si>
    <t>37-1701</t>
  </si>
  <si>
    <t>37-1702</t>
  </si>
  <si>
    <t>37-1703</t>
  </si>
  <si>
    <t>37-1704</t>
  </si>
  <si>
    <t>37-172</t>
  </si>
  <si>
    <t>37-173</t>
  </si>
  <si>
    <t>37-1705</t>
  </si>
  <si>
    <t>37-1706</t>
  </si>
  <si>
    <t>37-1707</t>
  </si>
  <si>
    <t>37-1708</t>
  </si>
  <si>
    <t>37-1709</t>
  </si>
  <si>
    <t>37-1710</t>
  </si>
  <si>
    <t>37-1711</t>
  </si>
  <si>
    <t>37-1712</t>
  </si>
  <si>
    <t>37-1713</t>
  </si>
  <si>
    <t>37-1714</t>
  </si>
  <si>
    <t>37-1715</t>
  </si>
  <si>
    <t>37-1716</t>
  </si>
  <si>
    <t>37-1717</t>
  </si>
  <si>
    <t>37-1718</t>
  </si>
  <si>
    <t>37-1719</t>
  </si>
  <si>
    <t>37-1720</t>
  </si>
  <si>
    <t>37-1721</t>
  </si>
  <si>
    <t>37-177</t>
  </si>
  <si>
    <t>37-178</t>
  </si>
  <si>
    <t>37-1722</t>
  </si>
  <si>
    <t>37-1723</t>
  </si>
  <si>
    <t>37-1724</t>
  </si>
  <si>
    <t>37-1725</t>
  </si>
  <si>
    <t>37-1726</t>
  </si>
  <si>
    <t>37-1727</t>
  </si>
  <si>
    <t>37-1728</t>
  </si>
  <si>
    <t>37-1729</t>
  </si>
  <si>
    <t>37-1730</t>
  </si>
  <si>
    <t>37-1731</t>
  </si>
  <si>
    <t>37-1732</t>
  </si>
  <si>
    <t>37-1733</t>
  </si>
  <si>
    <t>37-1734</t>
  </si>
  <si>
    <t>37-1735</t>
  </si>
  <si>
    <t>37-1736</t>
  </si>
  <si>
    <t>37-1737</t>
  </si>
  <si>
    <t>37-1738</t>
  </si>
  <si>
    <t>37-1739</t>
  </si>
  <si>
    <t>37-1740</t>
  </si>
  <si>
    <t>37-1741</t>
  </si>
  <si>
    <t>37-1742</t>
  </si>
  <si>
    <t>37-1743</t>
  </si>
  <si>
    <t>37-1744</t>
  </si>
  <si>
    <t>37-1745</t>
  </si>
  <si>
    <t>37-1746</t>
  </si>
  <si>
    <t>37-1747</t>
  </si>
  <si>
    <t>37-1748</t>
  </si>
  <si>
    <t>37-1749</t>
  </si>
  <si>
    <t>37-1750</t>
  </si>
  <si>
    <t>37-1751</t>
  </si>
  <si>
    <t>37-1752</t>
  </si>
  <si>
    <t>37-1753</t>
  </si>
  <si>
    <t>37-1754</t>
  </si>
  <si>
    <t>37-1755</t>
  </si>
  <si>
    <t>37-1756</t>
  </si>
  <si>
    <t>37-1757</t>
  </si>
  <si>
    <t>37-1758</t>
  </si>
  <si>
    <t>37-1759</t>
  </si>
  <si>
    <t>37-1760</t>
  </si>
  <si>
    <t>37-1761</t>
  </si>
  <si>
    <t>37-1762</t>
  </si>
  <si>
    <t>37-1763</t>
  </si>
  <si>
    <t>37-1764</t>
  </si>
  <si>
    <t>37-1765</t>
  </si>
  <si>
    <t>37-1766</t>
  </si>
  <si>
    <t>37-1767</t>
  </si>
  <si>
    <t>37-1768</t>
  </si>
  <si>
    <t>37-1769</t>
  </si>
  <si>
    <t>37-1770</t>
  </si>
  <si>
    <t>37-1771</t>
  </si>
  <si>
    <t>37-1772</t>
  </si>
  <si>
    <t>37-1773</t>
  </si>
  <si>
    <t>37-1774</t>
  </si>
  <si>
    <t>37-1775</t>
  </si>
  <si>
    <t>37-1776</t>
  </si>
  <si>
    <t>37-1777</t>
  </si>
  <si>
    <t>37-1778</t>
  </si>
  <si>
    <t>37-1779</t>
  </si>
  <si>
    <t>37-1780</t>
  </si>
  <si>
    <t>37-1781</t>
  </si>
  <si>
    <t>37-1782</t>
  </si>
  <si>
    <t>37-1783</t>
  </si>
  <si>
    <t>37-1784</t>
  </si>
  <si>
    <t>37-1785</t>
  </si>
  <si>
    <t>37-1786</t>
  </si>
  <si>
    <t>37-1787</t>
  </si>
  <si>
    <t>37-1788</t>
  </si>
  <si>
    <t>37-1789</t>
  </si>
  <si>
    <t>37-1790</t>
  </si>
  <si>
    <t>37-1791</t>
  </si>
  <si>
    <t>37-1792</t>
  </si>
  <si>
    <t>37-1793</t>
  </si>
  <si>
    <t>37-1794</t>
  </si>
  <si>
    <t>37-1795</t>
  </si>
  <si>
    <t>37-1796</t>
  </si>
  <si>
    <t>37-1797</t>
  </si>
  <si>
    <t>37-1798</t>
  </si>
  <si>
    <t>37-1799</t>
  </si>
  <si>
    <t>37-1800</t>
  </si>
  <si>
    <t>37-1801</t>
  </si>
  <si>
    <t>37-1802</t>
  </si>
  <si>
    <t>37-1803</t>
  </si>
  <si>
    <t>37-1804</t>
  </si>
  <si>
    <t>37-1805</t>
  </si>
  <si>
    <t>37-1806</t>
  </si>
  <si>
    <t>37-1807</t>
  </si>
  <si>
    <t>37-1808</t>
  </si>
  <si>
    <t>37-1809</t>
  </si>
  <si>
    <t>37-1810</t>
  </si>
  <si>
    <t>37-1811</t>
  </si>
  <si>
    <t>37-1812</t>
  </si>
  <si>
    <t>37-1813</t>
  </si>
  <si>
    <t>37-1814</t>
  </si>
  <si>
    <t>37-1815</t>
  </si>
  <si>
    <t>37-1816</t>
  </si>
  <si>
    <t>37-1817</t>
  </si>
  <si>
    <t>37-1818</t>
  </si>
  <si>
    <t>37-1819</t>
  </si>
  <si>
    <t>37-1820</t>
  </si>
  <si>
    <t>37-1821</t>
  </si>
  <si>
    <t>37-1822</t>
  </si>
  <si>
    <t>37-1823</t>
  </si>
  <si>
    <t>37-1824</t>
  </si>
  <si>
    <t>37-1825</t>
  </si>
  <si>
    <t>37-1826</t>
  </si>
  <si>
    <t>37-1827</t>
  </si>
  <si>
    <t>37-1828</t>
  </si>
  <si>
    <t>37-1829</t>
  </si>
  <si>
    <t>37-1830</t>
  </si>
  <si>
    <t>37-1831</t>
  </si>
  <si>
    <t>37-1832</t>
  </si>
  <si>
    <t>37-1833</t>
  </si>
  <si>
    <t>37-1834</t>
  </si>
  <si>
    <t>37-1835</t>
  </si>
  <si>
    <t>37-1836</t>
  </si>
  <si>
    <t>37-1837</t>
  </si>
  <si>
    <t>37-1838</t>
  </si>
  <si>
    <t>37-1839</t>
  </si>
  <si>
    <t>37-1840</t>
  </si>
  <si>
    <t>37-1841</t>
  </si>
  <si>
    <t>37-1842</t>
  </si>
  <si>
    <t>37-1843</t>
  </si>
  <si>
    <t>37-1844</t>
  </si>
  <si>
    <t>37-1845</t>
  </si>
  <si>
    <t>37-1846</t>
  </si>
  <si>
    <t>37-1847</t>
  </si>
  <si>
    <t>37-1848</t>
  </si>
  <si>
    <t>37-1849</t>
  </si>
  <si>
    <t>37-1850</t>
  </si>
  <si>
    <t>37-179</t>
  </si>
  <si>
    <t>37-180</t>
  </si>
  <si>
    <t>37-181</t>
  </si>
  <si>
    <t>37-182</t>
  </si>
  <si>
    <t>37-183</t>
  </si>
  <si>
    <t>37-184</t>
  </si>
  <si>
    <t>37-185</t>
  </si>
  <si>
    <t>37-186</t>
  </si>
  <si>
    <t>37-187</t>
  </si>
  <si>
    <t>37-188</t>
  </si>
  <si>
    <t>37-1851</t>
  </si>
  <si>
    <t>37-1852</t>
  </si>
  <si>
    <t>37-1853</t>
  </si>
  <si>
    <t>37-1854</t>
  </si>
  <si>
    <t>37-1855</t>
  </si>
  <si>
    <t>37-1856</t>
  </si>
  <si>
    <t>37-1857</t>
  </si>
  <si>
    <t>37-1858</t>
  </si>
  <si>
    <t>37-1859</t>
  </si>
  <si>
    <t>37-1860</t>
  </si>
  <si>
    <t>37-1861</t>
  </si>
  <si>
    <t>37-1862</t>
  </si>
  <si>
    <t>37-1863</t>
  </si>
  <si>
    <t>37-1864</t>
  </si>
  <si>
    <t>37-1865</t>
  </si>
  <si>
    <t>37-1866</t>
  </si>
  <si>
    <t>37-1867</t>
  </si>
  <si>
    <t>37-1868</t>
  </si>
  <si>
    <t>37-1869</t>
  </si>
  <si>
    <t>37-1870</t>
  </si>
  <si>
    <t>37-1871</t>
  </si>
  <si>
    <t>37-1872</t>
  </si>
  <si>
    <t>37-1873</t>
  </si>
  <si>
    <t>37-1874</t>
  </si>
  <si>
    <t>37-1875</t>
  </si>
  <si>
    <t>37-1876</t>
  </si>
  <si>
    <t>37-1877</t>
  </si>
  <si>
    <t>37-1878</t>
  </si>
  <si>
    <t>37-1879</t>
  </si>
  <si>
    <t>37-1880</t>
  </si>
  <si>
    <t>37-1881</t>
  </si>
  <si>
    <t>37-1882</t>
  </si>
  <si>
    <t>37-1883</t>
  </si>
  <si>
    <t>37-1884</t>
  </si>
  <si>
    <t>37-1885</t>
  </si>
  <si>
    <t>37-1886</t>
  </si>
  <si>
    <t>37-1887</t>
  </si>
  <si>
    <t>37-1888</t>
  </si>
  <si>
    <t>37-1889</t>
  </si>
  <si>
    <t>37-1890</t>
  </si>
  <si>
    <t>37-1891</t>
  </si>
  <si>
    <t>37-1892</t>
  </si>
  <si>
    <t>37-1893</t>
  </si>
  <si>
    <t>37-1894</t>
  </si>
  <si>
    <t>37-1895</t>
  </si>
  <si>
    <t>37-1896</t>
  </si>
  <si>
    <t>37-1897</t>
  </si>
  <si>
    <t>37-1898</t>
  </si>
  <si>
    <t>37-1899</t>
  </si>
  <si>
    <t>37-1900</t>
  </si>
  <si>
    <t>37-1901</t>
  </si>
  <si>
    <t>37-1902</t>
  </si>
  <si>
    <t>37-1903</t>
  </si>
  <si>
    <t>37-1904</t>
  </si>
  <si>
    <t>37-1905</t>
  </si>
  <si>
    <t>37-1906</t>
  </si>
  <si>
    <t>37-1907</t>
  </si>
  <si>
    <t>37-1908</t>
  </si>
  <si>
    <t>37-1909</t>
  </si>
  <si>
    <t>37-1910</t>
  </si>
  <si>
    <t>37-1911</t>
  </si>
  <si>
    <t>37-1912</t>
  </si>
  <si>
    <t>37-1913</t>
  </si>
  <si>
    <t>37-1914</t>
  </si>
  <si>
    <t>37-1915</t>
  </si>
  <si>
    <t>37-1916</t>
  </si>
  <si>
    <t>37-189</t>
  </si>
  <si>
    <t>37-190</t>
  </si>
  <si>
    <t>37-191</t>
  </si>
  <si>
    <t>37-192</t>
  </si>
  <si>
    <t>37-1917</t>
  </si>
  <si>
    <t>37-1918</t>
  </si>
  <si>
    <t>37-1919</t>
  </si>
  <si>
    <t>37-1920</t>
  </si>
  <si>
    <t>37-1921</t>
  </si>
  <si>
    <t>37-1922</t>
  </si>
  <si>
    <t>37-1923</t>
  </si>
  <si>
    <t>37-1924</t>
  </si>
  <si>
    <t>37-1925</t>
  </si>
  <si>
    <t>37-1926</t>
  </si>
  <si>
    <t>37-193</t>
  </si>
  <si>
    <t>37-194</t>
  </si>
  <si>
    <t>37-1927</t>
  </si>
  <si>
    <t>37-1928</t>
  </si>
  <si>
    <t>37-1929</t>
  </si>
  <si>
    <t>37-1930</t>
  </si>
  <si>
    <t>37-1931</t>
  </si>
  <si>
    <t>37-1932</t>
  </si>
  <si>
    <t>37-1933</t>
  </si>
  <si>
    <t>37-1934</t>
  </si>
  <si>
    <t>37-1935</t>
  </si>
  <si>
    <t>37-1936</t>
  </si>
  <si>
    <t>37-1937</t>
  </si>
  <si>
    <t>37-1938</t>
  </si>
  <si>
    <t>37-1939</t>
  </si>
  <si>
    <t>37-1940</t>
  </si>
  <si>
    <t>37-1941</t>
  </si>
  <si>
    <t>37-1942</t>
  </si>
  <si>
    <t>37-1943</t>
  </si>
  <si>
    <t>37-1944</t>
  </si>
  <si>
    <t>37-1945</t>
  </si>
  <si>
    <t>37-1946</t>
  </si>
  <si>
    <t>37-1947</t>
  </si>
  <si>
    <t>37-1948</t>
  </si>
  <si>
    <t>37-1949</t>
  </si>
  <si>
    <t>37-1950</t>
  </si>
  <si>
    <t>37-1951</t>
  </si>
  <si>
    <t>37-1952</t>
  </si>
  <si>
    <t>37-1953</t>
  </si>
  <si>
    <t>37-1954</t>
  </si>
  <si>
    <t>37-1955</t>
  </si>
  <si>
    <t>37-1956</t>
  </si>
  <si>
    <t>37-1957</t>
  </si>
  <si>
    <t>37-1958</t>
  </si>
  <si>
    <t>37-1959</t>
  </si>
  <si>
    <t>37-1960</t>
  </si>
  <si>
    <t>37-1961</t>
  </si>
  <si>
    <t>37-195</t>
  </si>
  <si>
    <t>37-196</t>
  </si>
  <si>
    <t>37-197</t>
  </si>
  <si>
    <t>37-198</t>
  </si>
  <si>
    <t>37-1962</t>
  </si>
  <si>
    <t>37-1963</t>
  </si>
  <si>
    <t>37-1964</t>
  </si>
  <si>
    <t>37-1965</t>
  </si>
  <si>
    <t>37-1966</t>
  </si>
  <si>
    <t>37-1967</t>
  </si>
  <si>
    <t>37-1968</t>
  </si>
  <si>
    <t>37-1969</t>
  </si>
  <si>
    <t>37-1970</t>
  </si>
  <si>
    <t>37-1971</t>
  </si>
  <si>
    <t>37-1972</t>
  </si>
  <si>
    <t>37-1973</t>
  </si>
  <si>
    <t>37-1974</t>
  </si>
  <si>
    <t>37-1975</t>
  </si>
  <si>
    <t>37-1976</t>
  </si>
  <si>
    <t>37-1977</t>
  </si>
  <si>
    <t>37-1978</t>
  </si>
  <si>
    <t>37-1979</t>
  </si>
  <si>
    <t>37-1980</t>
  </si>
  <si>
    <t>37-1981</t>
  </si>
  <si>
    <t>37-1982</t>
  </si>
  <si>
    <t>37-1983</t>
  </si>
  <si>
    <t>37-1984</t>
  </si>
  <si>
    <t>37-1985</t>
  </si>
  <si>
    <t>37-1986</t>
  </si>
  <si>
    <t>37-1987</t>
  </si>
  <si>
    <t>37-1988</t>
  </si>
  <si>
    <t>37-1989</t>
  </si>
  <si>
    <t>37-1990</t>
  </si>
  <si>
    <t>37-1991</t>
  </si>
  <si>
    <t>37-1992</t>
  </si>
  <si>
    <t>37-1993</t>
  </si>
  <si>
    <t>37-1994</t>
  </si>
  <si>
    <t>37-1995</t>
  </si>
  <si>
    <t>37-1996</t>
  </si>
  <si>
    <t>37-1997</t>
  </si>
  <si>
    <t>37-1998</t>
  </si>
  <si>
    <t>37-1999</t>
  </si>
  <si>
    <t>37-2000</t>
  </si>
  <si>
    <t>37-2002</t>
  </si>
  <si>
    <t>37-199</t>
  </si>
  <si>
    <t>37-200</t>
  </si>
  <si>
    <t>37-201</t>
  </si>
  <si>
    <t>37-202</t>
  </si>
  <si>
    <t>37-203</t>
  </si>
  <si>
    <t>37-204</t>
  </si>
  <si>
    <t>37-205</t>
  </si>
  <si>
    <t>37-206</t>
  </si>
  <si>
    <t>37-207</t>
  </si>
  <si>
    <t>37-208</t>
  </si>
  <si>
    <t>37-209</t>
  </si>
  <si>
    <t>37-210</t>
  </si>
  <si>
    <t>37-211</t>
  </si>
  <si>
    <t>37-212</t>
  </si>
  <si>
    <t>37-213</t>
  </si>
  <si>
    <t>37-214</t>
  </si>
  <si>
    <t>37-215</t>
  </si>
  <si>
    <t>37-216</t>
  </si>
  <si>
    <t>37-217</t>
  </si>
  <si>
    <t>37-218</t>
  </si>
  <si>
    <t>37-219</t>
  </si>
  <si>
    <t>37-220</t>
  </si>
  <si>
    <t>37-221</t>
  </si>
  <si>
    <t>37-222</t>
  </si>
  <si>
    <t>37-223</t>
  </si>
  <si>
    <t>37-224</t>
  </si>
  <si>
    <t>37-225</t>
  </si>
  <si>
    <t>37-226</t>
  </si>
  <si>
    <t>37-227</t>
  </si>
  <si>
    <t>37-228</t>
  </si>
  <si>
    <t>37-229</t>
  </si>
  <si>
    <t>37-230</t>
  </si>
  <si>
    <t>37-231</t>
  </si>
  <si>
    <t>37-232</t>
  </si>
  <si>
    <t>37-233</t>
  </si>
  <si>
    <t>37-234</t>
  </si>
  <si>
    <t>37-235</t>
  </si>
  <si>
    <t>37-236</t>
  </si>
  <si>
    <t>37-237</t>
  </si>
  <si>
    <t>37-238</t>
  </si>
  <si>
    <t>37-239</t>
  </si>
  <si>
    <t>37-240</t>
  </si>
  <si>
    <t>37-241</t>
  </si>
  <si>
    <t>37-242</t>
  </si>
  <si>
    <t>37-243</t>
  </si>
  <si>
    <t>37-244</t>
  </si>
  <si>
    <t>37-245</t>
  </si>
  <si>
    <t>37-246</t>
  </si>
  <si>
    <t>36-1000</t>
  </si>
  <si>
    <t>36-1001</t>
  </si>
  <si>
    <t>36-1002</t>
  </si>
  <si>
    <t>36-1003</t>
  </si>
  <si>
    <t>36-1004</t>
  </si>
  <si>
    <t>36-1005</t>
  </si>
  <si>
    <t>36-1006</t>
  </si>
  <si>
    <t>36-1007</t>
  </si>
  <si>
    <t>36-1008</t>
  </si>
  <si>
    <t>36-1009</t>
  </si>
  <si>
    <t>36-1010</t>
  </si>
  <si>
    <t>36-1011</t>
  </si>
  <si>
    <t>36-1012</t>
  </si>
  <si>
    <t>36-1013</t>
  </si>
  <si>
    <t>36-1014</t>
  </si>
  <si>
    <t>36-1015</t>
  </si>
  <si>
    <t>36-1016</t>
  </si>
  <si>
    <t>36-1017</t>
  </si>
  <si>
    <t>36-1018</t>
  </si>
  <si>
    <t>36-1019</t>
  </si>
  <si>
    <t>36-1020</t>
  </si>
  <si>
    <t>36-1021</t>
  </si>
  <si>
    <t>36-1022</t>
  </si>
  <si>
    <t>36-1023</t>
  </si>
  <si>
    <t>36-1024</t>
  </si>
  <si>
    <t>36-1025</t>
  </si>
  <si>
    <t>36-1026</t>
  </si>
  <si>
    <t>36-1027</t>
  </si>
  <si>
    <t>36-1028</t>
  </si>
  <si>
    <t>36-1029</t>
  </si>
  <si>
    <t>36-1030</t>
  </si>
  <si>
    <t>36-1031</t>
  </si>
  <si>
    <t>36-1032</t>
  </si>
  <si>
    <t>36-1033</t>
  </si>
  <si>
    <t>36-1034</t>
  </si>
  <si>
    <t>36-1035</t>
  </si>
  <si>
    <t>36-1036</t>
  </si>
  <si>
    <t>36-1037</t>
  </si>
  <si>
    <t>36-1038</t>
  </si>
  <si>
    <t>36-1039</t>
  </si>
  <si>
    <t>36-1040</t>
  </si>
  <si>
    <t>36-1041</t>
  </si>
  <si>
    <t>36-1042</t>
  </si>
  <si>
    <t>36-1045</t>
  </si>
  <si>
    <t>36-1046</t>
  </si>
  <si>
    <t>36-1047</t>
  </si>
  <si>
    <t>36-1048</t>
  </si>
  <si>
    <t>36-1049</t>
  </si>
  <si>
    <t>36-1050</t>
  </si>
  <si>
    <t>36-1051</t>
  </si>
  <si>
    <t>36-1052</t>
  </si>
  <si>
    <t>36-1053</t>
  </si>
  <si>
    <t>36-1056</t>
  </si>
  <si>
    <t>36-1057</t>
  </si>
  <si>
    <t>36-1058</t>
  </si>
  <si>
    <t>36-1059</t>
  </si>
  <si>
    <t>36-1060</t>
  </si>
  <si>
    <t>36-1061</t>
  </si>
  <si>
    <t>36-1064</t>
  </si>
  <si>
    <t>36-1065</t>
  </si>
  <si>
    <t>36-1066</t>
  </si>
  <si>
    <t>36-1067</t>
  </si>
  <si>
    <t>36-1068</t>
  </si>
  <si>
    <t>36-1069</t>
  </si>
  <si>
    <t>36-1070</t>
  </si>
  <si>
    <t>36-1071</t>
  </si>
  <si>
    <t>36-1072</t>
  </si>
  <si>
    <t>36-1073</t>
  </si>
  <si>
    <t>36-1074</t>
  </si>
  <si>
    <t>36-1078</t>
  </si>
  <si>
    <t>36-1079</t>
  </si>
  <si>
    <t>36-1080</t>
  </si>
  <si>
    <t>36-1081</t>
  </si>
  <si>
    <t>36-1082</t>
  </si>
  <si>
    <t>36-1090</t>
  </si>
  <si>
    <t>36-1091</t>
  </si>
  <si>
    <t>36-1092</t>
  </si>
  <si>
    <t>36-1093</t>
  </si>
  <si>
    <t>36-1094</t>
  </si>
  <si>
    <t>36-1095</t>
  </si>
  <si>
    <t>36-1096</t>
  </si>
  <si>
    <t>36-1097</t>
  </si>
  <si>
    <t>36-1098</t>
  </si>
  <si>
    <t>36-1099</t>
  </si>
  <si>
    <t>36-1100</t>
  </si>
  <si>
    <t>36-1101</t>
  </si>
  <si>
    <t>36-1102</t>
  </si>
  <si>
    <t>36-1103</t>
  </si>
  <si>
    <t>36-1104</t>
  </si>
  <si>
    <t>36-1105</t>
  </si>
  <si>
    <t>36-1106</t>
  </si>
  <si>
    <t>36-1107</t>
  </si>
  <si>
    <t>36-1108</t>
  </si>
  <si>
    <t>36-1109</t>
  </si>
  <si>
    <t>36-1110</t>
  </si>
  <si>
    <t>36-1111</t>
  </si>
  <si>
    <t>36-1112</t>
  </si>
  <si>
    <t>36-1113</t>
  </si>
  <si>
    <t>36-1114</t>
  </si>
  <si>
    <t>36-1115</t>
  </si>
  <si>
    <t>36-1116</t>
  </si>
  <si>
    <t>36-1117</t>
  </si>
  <si>
    <t>36-1118</t>
  </si>
  <si>
    <t>36-1119</t>
  </si>
  <si>
    <t>36-1120</t>
  </si>
  <si>
    <t>36-1121</t>
  </si>
  <si>
    <t>36-1122</t>
  </si>
  <si>
    <t>36-1123</t>
  </si>
  <si>
    <t>36-1124</t>
  </si>
  <si>
    <t>36-1125</t>
  </si>
  <si>
    <t>36-1126</t>
  </si>
  <si>
    <t>36-1127</t>
  </si>
  <si>
    <t>36-1128</t>
  </si>
  <si>
    <t>36-1129</t>
  </si>
  <si>
    <t>36-1130</t>
  </si>
  <si>
    <t>36-1131</t>
  </si>
  <si>
    <t>36-1132</t>
  </si>
  <si>
    <t>36-1133</t>
  </si>
  <si>
    <t>36-1134</t>
  </si>
  <si>
    <t>36-1135</t>
  </si>
  <si>
    <t>36-1136</t>
  </si>
  <si>
    <t>36-1137</t>
  </si>
  <si>
    <t>36-1138</t>
  </si>
  <si>
    <t>36-1139</t>
  </si>
  <si>
    <t>36-1140</t>
  </si>
  <si>
    <t>36-1141</t>
  </si>
  <si>
    <t>36-1142</t>
  </si>
  <si>
    <t>36-1143</t>
  </si>
  <si>
    <t>36-1144</t>
  </si>
  <si>
    <t>36-1145</t>
  </si>
  <si>
    <t>36-1146</t>
  </si>
  <si>
    <t>36-1147</t>
  </si>
  <si>
    <t>36-1148</t>
  </si>
  <si>
    <t>36-1149</t>
  </si>
  <si>
    <t>36-1150</t>
  </si>
  <si>
    <t>36-1151</t>
  </si>
  <si>
    <t>36-1152</t>
  </si>
  <si>
    <t>36-1153</t>
  </si>
  <si>
    <t>36-1154</t>
  </si>
  <si>
    <t>36-1155</t>
  </si>
  <si>
    <t>36-1156</t>
  </si>
  <si>
    <t>36-1157</t>
  </si>
  <si>
    <t>36-1158</t>
  </si>
  <si>
    <t>36-1159</t>
  </si>
  <si>
    <t>36-1160</t>
  </si>
  <si>
    <t>36-1161</t>
  </si>
  <si>
    <t>36-1162</t>
  </si>
  <si>
    <t>36-1163</t>
  </si>
  <si>
    <t>36-1164</t>
  </si>
  <si>
    <t>36-1165</t>
  </si>
  <si>
    <t>36-1166</t>
  </si>
  <si>
    <t>36-1167</t>
  </si>
  <si>
    <t>36-1168</t>
  </si>
  <si>
    <t>36-1169</t>
  </si>
  <si>
    <t>36-1170</t>
  </si>
  <si>
    <t>36-1171</t>
  </si>
  <si>
    <t>36-1172</t>
  </si>
  <si>
    <t>36-1173</t>
  </si>
  <si>
    <t>36-1174</t>
  </si>
  <si>
    <t>36-1175</t>
  </si>
  <si>
    <t>36-1176</t>
  </si>
  <si>
    <t>36-1177</t>
  </si>
  <si>
    <t>36-1178</t>
  </si>
  <si>
    <t>36-1179</t>
  </si>
  <si>
    <t>36-1180</t>
  </si>
  <si>
    <t>36-1181</t>
  </si>
  <si>
    <t>36-1182</t>
  </si>
  <si>
    <t>36-1183</t>
  </si>
  <si>
    <t>36-1184</t>
  </si>
  <si>
    <t>36-1185</t>
  </si>
  <si>
    <t>36-1186</t>
  </si>
  <si>
    <t>36-1187</t>
  </si>
  <si>
    <t>36-1188</t>
  </si>
  <si>
    <t>36-1189</t>
  </si>
  <si>
    <t>36-1190</t>
  </si>
  <si>
    <t>36-1191</t>
  </si>
  <si>
    <t>36-1192</t>
  </si>
  <si>
    <t>36-1193</t>
  </si>
  <si>
    <t>36-1194</t>
  </si>
  <si>
    <t>36-1195</t>
  </si>
  <si>
    <t>36-1196</t>
  </si>
  <si>
    <t>36-1197</t>
  </si>
  <si>
    <t>36-1198</t>
  </si>
  <si>
    <t>36-1199</t>
  </si>
  <si>
    <t>36-1200</t>
  </si>
  <si>
    <t>36-1201</t>
  </si>
  <si>
    <t>36-1202</t>
  </si>
  <si>
    <t>36-1203</t>
  </si>
  <si>
    <t>36-1204</t>
  </si>
  <si>
    <t>36-1205</t>
  </si>
  <si>
    <t>36-1206</t>
  </si>
  <si>
    <t>36-1207</t>
  </si>
  <si>
    <t>36-1208</t>
  </si>
  <si>
    <t>36-1209</t>
  </si>
  <si>
    <t>36-1210</t>
  </si>
  <si>
    <t>36-1211</t>
  </si>
  <si>
    <t>36-1212</t>
  </si>
  <si>
    <t>36-1213</t>
  </si>
  <si>
    <t>36-1214</t>
  </si>
  <si>
    <t>36-1215</t>
  </si>
  <si>
    <t>36-1216</t>
  </si>
  <si>
    <t>36-1217</t>
  </si>
  <si>
    <t>36-1218</t>
  </si>
  <si>
    <t>36-1219</t>
  </si>
  <si>
    <t>36-1220</t>
  </si>
  <si>
    <t>36-1221</t>
  </si>
  <si>
    <t>36-1222</t>
  </si>
  <si>
    <t>36-1223</t>
  </si>
  <si>
    <t>36-1224</t>
  </si>
  <si>
    <t>36-1225</t>
  </si>
  <si>
    <t>36-1226</t>
  </si>
  <si>
    <t>36-1227</t>
  </si>
  <si>
    <t>36-1228</t>
  </si>
  <si>
    <t>36-1229</t>
  </si>
  <si>
    <t>36-1230</t>
  </si>
  <si>
    <t>36-1231</t>
  </si>
  <si>
    <t>36-1232</t>
  </si>
  <si>
    <t>36-1233</t>
  </si>
  <si>
    <t>36-1234</t>
  </si>
  <si>
    <t>36-1235</t>
  </si>
  <si>
    <t>36-1236</t>
  </si>
  <si>
    <t>36-1237</t>
  </si>
  <si>
    <t>36-1238</t>
  </si>
  <si>
    <t>36-1239</t>
  </si>
  <si>
    <t>36-1240</t>
  </si>
  <si>
    <t>36-1241</t>
  </si>
  <si>
    <t>36-1242</t>
  </si>
  <si>
    <t>36-1243</t>
  </si>
  <si>
    <t>36-1244</t>
  </si>
  <si>
    <t>36-1245</t>
  </si>
  <si>
    <t>36-1246</t>
  </si>
  <si>
    <t>36-1247</t>
  </si>
  <si>
    <t>36-1248</t>
  </si>
  <si>
    <t>36-1249</t>
  </si>
  <si>
    <t>36-1250</t>
  </si>
  <si>
    <t>36-1251</t>
  </si>
  <si>
    <t>36-1252</t>
  </si>
  <si>
    <t>36-1253</t>
  </si>
  <si>
    <t>36-1254</t>
  </si>
  <si>
    <t>36-1255</t>
  </si>
  <si>
    <t>36-1256</t>
  </si>
  <si>
    <t>36-1257</t>
  </si>
  <si>
    <t>36-1258</t>
  </si>
  <si>
    <t>36-1259</t>
  </si>
  <si>
    <t>36-1260</t>
  </si>
  <si>
    <t>36-1261</t>
  </si>
  <si>
    <t>36-1262</t>
  </si>
  <si>
    <t>36-1263</t>
  </si>
  <si>
    <t>36-1264</t>
  </si>
  <si>
    <t>36-1265</t>
  </si>
  <si>
    <t>36-1266</t>
  </si>
  <si>
    <t>36-1267</t>
  </si>
  <si>
    <t>36-1268</t>
  </si>
  <si>
    <t>36-1269</t>
  </si>
  <si>
    <t>36-1270</t>
  </si>
  <si>
    <t>36-1271</t>
  </si>
  <si>
    <t>36-1272</t>
  </si>
  <si>
    <t>36-1273</t>
  </si>
  <si>
    <t>36-1274</t>
  </si>
  <si>
    <t>36-1275</t>
  </si>
  <si>
    <t>36-1276</t>
  </si>
  <si>
    <t>36-1277</t>
  </si>
  <si>
    <t>36-1278</t>
  </si>
  <si>
    <t>36-1279</t>
  </si>
  <si>
    <t>36-1280</t>
  </si>
  <si>
    <t>36-1281</t>
  </si>
  <si>
    <t>36-1282</t>
  </si>
  <si>
    <t>36-1283</t>
  </si>
  <si>
    <t>36-1284</t>
  </si>
  <si>
    <t>36-1285</t>
  </si>
  <si>
    <t>36-1286</t>
  </si>
  <si>
    <t>36-1287</t>
  </si>
  <si>
    <t>36-1288</t>
  </si>
  <si>
    <t>36-1289</t>
  </si>
  <si>
    <t>36-1290</t>
  </si>
  <si>
    <t>36-1291</t>
  </si>
  <si>
    <t>36-1292</t>
  </si>
  <si>
    <t>36-1293</t>
  </si>
  <si>
    <t>36-1294</t>
  </si>
  <si>
    <t>36-1295</t>
  </si>
  <si>
    <t>36-1296</t>
  </si>
  <si>
    <t>36-1297</t>
  </si>
  <si>
    <t>36-1298</t>
  </si>
  <si>
    <t>36-1299</t>
  </si>
  <si>
    <t>36-1300</t>
  </si>
  <si>
    <t>36-1301</t>
  </si>
  <si>
    <t>36-1302</t>
  </si>
  <si>
    <t>36-1303</t>
  </si>
  <si>
    <t>36-1304</t>
  </si>
  <si>
    <t>36-1305</t>
  </si>
  <si>
    <t>36-1306</t>
  </si>
  <si>
    <t>36-1307</t>
  </si>
  <si>
    <t>36-1308</t>
  </si>
  <si>
    <t>36-1309</t>
  </si>
  <si>
    <t>36-1310</t>
  </si>
  <si>
    <t>36-1311</t>
  </si>
  <si>
    <t>36-1312</t>
  </si>
  <si>
    <t>36-1313</t>
  </si>
  <si>
    <t>36-1314</t>
  </si>
  <si>
    <t>36-1315</t>
  </si>
  <si>
    <t>36-1316</t>
  </si>
  <si>
    <t>36-1317</t>
  </si>
  <si>
    <t>36-1318</t>
  </si>
  <si>
    <t>36-1319</t>
  </si>
  <si>
    <t>36-1320</t>
  </si>
  <si>
    <t>36-1321</t>
  </si>
  <si>
    <t>36-1322</t>
  </si>
  <si>
    <t>36-1323</t>
  </si>
  <si>
    <t>36-1324</t>
  </si>
  <si>
    <t>36-1325</t>
  </si>
  <si>
    <t>36-1326</t>
  </si>
  <si>
    <t>36-1327</t>
  </si>
  <si>
    <t>36-1328</t>
  </si>
  <si>
    <t>36-1329</t>
  </si>
  <si>
    <t>36-1330</t>
  </si>
  <si>
    <t>36-1331</t>
  </si>
  <si>
    <t>36-1332</t>
  </si>
  <si>
    <t>36-1333</t>
  </si>
  <si>
    <t>36-1334</t>
  </si>
  <si>
    <t>36-1335</t>
  </si>
  <si>
    <t>36-1336</t>
  </si>
  <si>
    <t>36-1337</t>
  </si>
  <si>
    <t>36-1338</t>
  </si>
  <si>
    <t>36-1339</t>
  </si>
  <si>
    <t>36-1340</t>
  </si>
  <si>
    <t>36-1341</t>
  </si>
  <si>
    <t>36-1342</t>
  </si>
  <si>
    <t>36-1343</t>
  </si>
  <si>
    <t>36-1344</t>
  </si>
  <si>
    <t>36-1345</t>
  </si>
  <si>
    <t>36-1346</t>
  </si>
  <si>
    <t>36-1347</t>
  </si>
  <si>
    <t>36-1348</t>
  </si>
  <si>
    <t>36-1349</t>
  </si>
  <si>
    <t>36-1350</t>
  </si>
  <si>
    <t>36-1351</t>
  </si>
  <si>
    <t>36-1352</t>
  </si>
  <si>
    <t>36-1353</t>
  </si>
  <si>
    <t>36-1354</t>
  </si>
  <si>
    <t>36-1355</t>
  </si>
  <si>
    <t>36-1356</t>
  </si>
  <si>
    <t>36-1357</t>
  </si>
  <si>
    <t>36-1358</t>
  </si>
  <si>
    <t>36-1359</t>
  </si>
  <si>
    <t>36-1360</t>
  </si>
  <si>
    <t>36-1361</t>
  </si>
  <si>
    <t>36-1362</t>
  </si>
  <si>
    <t>36-1363</t>
  </si>
  <si>
    <t>36-1364</t>
  </si>
  <si>
    <t>36-1365</t>
  </si>
  <si>
    <t>36-1366</t>
  </si>
  <si>
    <t>36-1367</t>
  </si>
  <si>
    <t>36-1368</t>
  </si>
  <si>
    <t>36-1369</t>
  </si>
  <si>
    <t>36-1370</t>
  </si>
  <si>
    <t>36-1371</t>
  </si>
  <si>
    <t>36-1372</t>
  </si>
  <si>
    <t>36-1373</t>
  </si>
  <si>
    <t>36-1374</t>
  </si>
  <si>
    <t>36-1375</t>
  </si>
  <si>
    <t>36-1376</t>
  </si>
  <si>
    <t>36-1377</t>
  </si>
  <si>
    <t>36-1378</t>
  </si>
  <si>
    <t>36-1379</t>
  </si>
  <si>
    <t>36-1380</t>
  </si>
  <si>
    <t>36-1381</t>
  </si>
  <si>
    <t>36-1382</t>
  </si>
  <si>
    <t>36-1383</t>
  </si>
  <si>
    <t>36-1384</t>
  </si>
  <si>
    <t>36-1385</t>
  </si>
  <si>
    <t>36-1386</t>
  </si>
  <si>
    <t>36-1387</t>
  </si>
  <si>
    <t>36-1388</t>
  </si>
  <si>
    <t>36-1389</t>
  </si>
  <si>
    <t>36-1390</t>
  </si>
  <si>
    <t>36-1391</t>
  </si>
  <si>
    <t>36-1392</t>
  </si>
  <si>
    <t>36-1393</t>
  </si>
  <si>
    <t>36-1394</t>
  </si>
  <si>
    <t>36-1395</t>
  </si>
  <si>
    <t>36-1396</t>
  </si>
  <si>
    <t>36-1397</t>
  </si>
  <si>
    <t>36-1398</t>
  </si>
  <si>
    <t>36-1399</t>
  </si>
  <si>
    <t>36-1400</t>
  </si>
  <si>
    <t>36-1401</t>
  </si>
  <si>
    <t>36-1402</t>
  </si>
  <si>
    <t>36-1403</t>
  </si>
  <si>
    <t>36-1404</t>
  </si>
  <si>
    <t>36-1405</t>
  </si>
  <si>
    <t>36-1406</t>
  </si>
  <si>
    <t>36-1407</t>
  </si>
  <si>
    <t>36-1408</t>
  </si>
  <si>
    <t>36-1409</t>
  </si>
  <si>
    <t>36-1410</t>
  </si>
  <si>
    <t>36-1411</t>
  </si>
  <si>
    <t>36-1412</t>
  </si>
  <si>
    <t>36-1413</t>
  </si>
  <si>
    <t>36-1414</t>
  </si>
  <si>
    <t>36-1415</t>
  </si>
  <si>
    <t>36-1416</t>
  </si>
  <si>
    <t>36-1417</t>
  </si>
  <si>
    <t>36-1418</t>
  </si>
  <si>
    <t>36-1419</t>
  </si>
  <si>
    <t>36-1420</t>
  </si>
  <si>
    <t>36-1421</t>
  </si>
  <si>
    <t>36-1422</t>
  </si>
  <si>
    <t>36-1423</t>
  </si>
  <si>
    <t>36-1424</t>
  </si>
  <si>
    <t>36-1425</t>
  </si>
  <si>
    <t>36-1426</t>
  </si>
  <si>
    <t>36-1427</t>
  </si>
  <si>
    <t>36-1428</t>
  </si>
  <si>
    <t>36-1429</t>
  </si>
  <si>
    <t>36-1430</t>
  </si>
  <si>
    <t>36-1431</t>
  </si>
  <si>
    <t>36-1432</t>
  </si>
  <si>
    <t>36-1433</t>
  </si>
  <si>
    <t>36-1441</t>
  </si>
  <si>
    <t>36-1442</t>
  </si>
  <si>
    <t>36-1443</t>
  </si>
  <si>
    <t>36-1444</t>
  </si>
  <si>
    <t>36-1445</t>
  </si>
  <si>
    <t>36-1446</t>
  </si>
  <si>
    <t>36-1447</t>
  </si>
  <si>
    <t>36-1448</t>
  </si>
  <si>
    <t>36-1449</t>
  </si>
  <si>
    <t>36-1450</t>
  </si>
  <si>
    <t>36-1451</t>
  </si>
  <si>
    <t>36-1452</t>
  </si>
  <si>
    <t>36-1453</t>
  </si>
  <si>
    <t>36-1454</t>
  </si>
  <si>
    <t>36-1455</t>
  </si>
  <si>
    <t>36-1456</t>
  </si>
  <si>
    <t>36-1457</t>
  </si>
  <si>
    <t>36-1458</t>
  </si>
  <si>
    <t>36-1459</t>
  </si>
  <si>
    <t>36-1460</t>
  </si>
  <si>
    <t>36-1461</t>
  </si>
  <si>
    <t>36-1462</t>
  </si>
  <si>
    <t>36-1463</t>
  </si>
  <si>
    <t>36-1464</t>
  </si>
  <si>
    <t>36-1465</t>
  </si>
  <si>
    <t>36-1466</t>
  </si>
  <si>
    <t>36-1467</t>
  </si>
  <si>
    <t>36-1468</t>
  </si>
  <si>
    <t>36-1469</t>
  </si>
  <si>
    <t>36-1470</t>
  </si>
  <si>
    <t>36-1471</t>
  </si>
  <si>
    <t>36-1472</t>
  </si>
  <si>
    <t>36-1473</t>
  </si>
  <si>
    <t>36-1474</t>
  </si>
  <si>
    <t>36-1475</t>
  </si>
  <si>
    <t>36-1476</t>
  </si>
  <si>
    <t>36-1477</t>
  </si>
  <si>
    <t>36-1478</t>
  </si>
  <si>
    <t>36-1479</t>
  </si>
  <si>
    <t>36-1480</t>
  </si>
  <si>
    <t>36-1481</t>
  </si>
  <si>
    <t>36-1482</t>
  </si>
  <si>
    <t>36-1483</t>
  </si>
  <si>
    <t>36-1484</t>
  </si>
  <si>
    <t>36-1485</t>
  </si>
  <si>
    <t>36-1486</t>
  </si>
  <si>
    <t>36-1487</t>
  </si>
  <si>
    <t>36-1488</t>
  </si>
  <si>
    <t>36-1489</t>
  </si>
  <si>
    <t>36-1490</t>
  </si>
  <si>
    <t>36-1491</t>
  </si>
  <si>
    <t>36-1492</t>
  </si>
  <si>
    <t>36-1493</t>
  </si>
  <si>
    <t>36-1494</t>
  </si>
  <si>
    <t>36-1495</t>
  </si>
  <si>
    <t>36-1496</t>
  </si>
  <si>
    <t>36-1497</t>
  </si>
  <si>
    <t>36-1498</t>
  </si>
  <si>
    <t>36-1499</t>
  </si>
  <si>
    <t>36-1500</t>
  </si>
  <si>
    <t>36-1501</t>
  </si>
  <si>
    <t>36-1502</t>
  </si>
  <si>
    <t>36-1503</t>
  </si>
  <si>
    <t>36-1504</t>
  </si>
  <si>
    <t>36-1505</t>
  </si>
  <si>
    <t>36-1506</t>
  </si>
  <si>
    <t>36-1507</t>
  </si>
  <si>
    <t>36-1508</t>
  </si>
  <si>
    <t>36-1509</t>
  </si>
  <si>
    <t>36-1510</t>
  </si>
  <si>
    <t>36-1511</t>
  </si>
  <si>
    <t>36-1512</t>
  </si>
  <si>
    <t>36-1513</t>
  </si>
  <si>
    <t>36-1514</t>
  </si>
  <si>
    <t>36-1515</t>
  </si>
  <si>
    <t>36-1516</t>
  </si>
  <si>
    <t>36-1517</t>
  </si>
  <si>
    <t>36-1518</t>
  </si>
  <si>
    <t>36-1519</t>
  </si>
  <si>
    <t>36-1520</t>
  </si>
  <si>
    <t>36-1521</t>
  </si>
  <si>
    <t>36-1522</t>
  </si>
  <si>
    <t>36-1523</t>
  </si>
  <si>
    <t>36-1524</t>
  </si>
  <si>
    <t>36-1525</t>
  </si>
  <si>
    <t>36-1526</t>
  </si>
  <si>
    <t>36-1527</t>
  </si>
  <si>
    <t>36-1528</t>
  </si>
  <si>
    <t>36-1529</t>
  </si>
  <si>
    <t>36-1530</t>
  </si>
  <si>
    <t>36-1531</t>
  </si>
  <si>
    <t>36-1532</t>
  </si>
  <si>
    <t>36-1533</t>
  </si>
  <si>
    <t>36-1534</t>
  </si>
  <si>
    <t>36-1535</t>
  </si>
  <si>
    <t>36-1536</t>
  </si>
  <si>
    <t>36-1537</t>
  </si>
  <si>
    <t>36-1538</t>
  </si>
  <si>
    <t>36-1539</t>
  </si>
  <si>
    <t>36-1540</t>
  </si>
  <si>
    <t>36-1541</t>
  </si>
  <si>
    <t>36-1542</t>
  </si>
  <si>
    <t>36-1543</t>
  </si>
  <si>
    <t>36-1544</t>
  </si>
  <si>
    <t>36-1545</t>
  </si>
  <si>
    <t>36-1546</t>
  </si>
  <si>
    <t>36-1547</t>
  </si>
  <si>
    <t>36-1548</t>
  </si>
  <si>
    <t>36-1549</t>
  </si>
  <si>
    <t>36-1550</t>
  </si>
  <si>
    <t>36-1551</t>
  </si>
  <si>
    <t>36-1552</t>
  </si>
  <si>
    <t>36-1553</t>
  </si>
  <si>
    <t>36-1556</t>
  </si>
  <si>
    <t>36-1557</t>
  </si>
  <si>
    <t>36-1558</t>
  </si>
  <si>
    <t>36-1559</t>
  </si>
  <si>
    <t>36-1560</t>
  </si>
  <si>
    <t>36-1561</t>
  </si>
  <si>
    <t>36-1562</t>
  </si>
  <si>
    <t>36-1563</t>
  </si>
  <si>
    <t>36-1564</t>
  </si>
  <si>
    <t>36-1565</t>
  </si>
  <si>
    <t>36-1566</t>
  </si>
  <si>
    <t>36-1567</t>
  </si>
  <si>
    <t>36-1568</t>
  </si>
  <si>
    <t>36-1569</t>
  </si>
  <si>
    <t>36-1570</t>
  </si>
  <si>
    <t>36-1571</t>
  </si>
  <si>
    <t>36-1572</t>
  </si>
  <si>
    <t>36-1573</t>
  </si>
  <si>
    <t>36-1574</t>
  </si>
  <si>
    <t>36-1575</t>
  </si>
  <si>
    <t>36-1576</t>
  </si>
  <si>
    <t>36-1577</t>
  </si>
  <si>
    <t>36-1578</t>
  </si>
  <si>
    <t>36-1579</t>
  </si>
  <si>
    <t>36-1580</t>
  </si>
  <si>
    <t>36-1581</t>
  </si>
  <si>
    <t>36-1582</t>
  </si>
  <si>
    <t>36-1583</t>
  </si>
  <si>
    <t>36-1584</t>
  </si>
  <si>
    <t>36-1585</t>
  </si>
  <si>
    <t>36-1586</t>
  </si>
  <si>
    <t>36-1587</t>
  </si>
  <si>
    <t>36-1588</t>
  </si>
  <si>
    <t>36-1589</t>
  </si>
  <si>
    <t>36-1590</t>
  </si>
  <si>
    <t>36-1591</t>
  </si>
  <si>
    <t>36-1592</t>
  </si>
  <si>
    <t>36-1593</t>
  </si>
  <si>
    <t>36-1594</t>
  </si>
  <si>
    <t>36-1595</t>
  </si>
  <si>
    <t>36-1596</t>
  </si>
  <si>
    <t>36-1597</t>
  </si>
  <si>
    <t>36-1598</t>
  </si>
  <si>
    <t>36-1599</t>
  </si>
  <si>
    <t>36-1600</t>
  </si>
  <si>
    <t>36-1601</t>
  </si>
  <si>
    <t>36-1602</t>
  </si>
  <si>
    <t>36-1603</t>
  </si>
  <si>
    <t>36-1604</t>
  </si>
  <si>
    <t>36-1605</t>
  </si>
  <si>
    <t>36-1606</t>
  </si>
  <si>
    <t>36-1607</t>
  </si>
  <si>
    <t>36-1608</t>
  </si>
  <si>
    <t>36-1609</t>
  </si>
  <si>
    <t>36-1610</t>
  </si>
  <si>
    <t>36-1611</t>
  </si>
  <si>
    <t>36-1612</t>
  </si>
  <si>
    <t>36-1613</t>
  </si>
  <si>
    <t>36-1614</t>
  </si>
  <si>
    <t>36-1615</t>
  </si>
  <si>
    <t>36-1616</t>
  </si>
  <si>
    <t>36-1617</t>
  </si>
  <si>
    <t>36-1618</t>
  </si>
  <si>
    <t>36-1619</t>
  </si>
  <si>
    <t>36-1620</t>
  </si>
  <si>
    <t>36-1621</t>
  </si>
  <si>
    <t>36-1622</t>
  </si>
  <si>
    <t>36-1623</t>
  </si>
  <si>
    <t>36-1624</t>
  </si>
  <si>
    <t>36-1625</t>
  </si>
  <si>
    <t>36-1626</t>
  </si>
  <si>
    <t>36-1627</t>
  </si>
  <si>
    <t>36-1628</t>
  </si>
  <si>
    <t>36-1629</t>
  </si>
  <si>
    <t>36-1630</t>
  </si>
  <si>
    <t>36-1631</t>
  </si>
  <si>
    <t>36-1632</t>
  </si>
  <si>
    <t>36-1633</t>
  </si>
  <si>
    <t>36-1634</t>
  </si>
  <si>
    <t>36-1635</t>
  </si>
  <si>
    <t>36-1636</t>
  </si>
  <si>
    <t>36-1637</t>
  </si>
  <si>
    <t>36-1638</t>
  </si>
  <si>
    <t>36-1639</t>
  </si>
  <si>
    <t>36-1640</t>
  </si>
  <si>
    <t>36-1641</t>
  </si>
  <si>
    <t>36-1642</t>
  </si>
  <si>
    <t>36-1643</t>
  </si>
  <si>
    <t>36-1644</t>
  </si>
  <si>
    <t>36-1645</t>
  </si>
  <si>
    <t>36-1646</t>
  </si>
  <si>
    <t>36-1647</t>
  </si>
  <si>
    <t>36-1648</t>
  </si>
  <si>
    <t>36-1649</t>
  </si>
  <si>
    <t>36-1650</t>
  </si>
  <si>
    <t>36-1651</t>
  </si>
  <si>
    <t>36-1652</t>
  </si>
  <si>
    <t>36-1653</t>
  </si>
  <si>
    <t>36-1654</t>
  </si>
  <si>
    <t>36-1655</t>
  </si>
  <si>
    <t>36-1656</t>
  </si>
  <si>
    <t>36-1657</t>
  </si>
  <si>
    <t>36-1658</t>
  </si>
  <si>
    <t>36-1659</t>
  </si>
  <si>
    <t>36-1660</t>
  </si>
  <si>
    <t>36-1661</t>
  </si>
  <si>
    <t>36-1662</t>
  </si>
  <si>
    <t>36-1663</t>
  </si>
  <si>
    <t>36-1664</t>
  </si>
  <si>
    <t>36-1665</t>
  </si>
  <si>
    <t>36-1666</t>
  </si>
  <si>
    <t>36-1667</t>
  </si>
  <si>
    <t>36-1668</t>
  </si>
  <si>
    <t>36-1669</t>
  </si>
  <si>
    <t>36-1670</t>
  </si>
  <si>
    <t>36-1671</t>
  </si>
  <si>
    <t>36-1673</t>
  </si>
  <si>
    <t>36-1674</t>
  </si>
  <si>
    <t>36-1675</t>
  </si>
  <si>
    <t>36-1676</t>
  </si>
  <si>
    <t>36-1677</t>
  </si>
  <si>
    <t>36-1678</t>
  </si>
  <si>
    <t>36-1679</t>
  </si>
  <si>
    <t>36-1680</t>
  </si>
  <si>
    <t>36-1681</t>
  </si>
  <si>
    <t>36-1683</t>
  </si>
  <si>
    <t>36-1684</t>
  </si>
  <si>
    <t>36-1685</t>
  </si>
  <si>
    <t>36-1686</t>
  </si>
  <si>
    <t>36-1687</t>
  </si>
  <si>
    <t>36-1688</t>
  </si>
  <si>
    <t>36-1689</t>
  </si>
  <si>
    <t>36-1690</t>
  </si>
  <si>
    <t>36-1691</t>
  </si>
  <si>
    <t>36-1692</t>
  </si>
  <si>
    <t>36-1693</t>
  </si>
  <si>
    <t>36-1694</t>
  </si>
  <si>
    <t>36-1695</t>
  </si>
  <si>
    <t>36-1696</t>
  </si>
  <si>
    <t>36-1697</t>
  </si>
  <si>
    <t>36-1698</t>
  </si>
  <si>
    <t>36-1699</t>
  </si>
  <si>
    <t>36-1700</t>
  </si>
  <si>
    <t>36-1701</t>
  </si>
  <si>
    <t>36-1702</t>
  </si>
  <si>
    <t>36-1703</t>
  </si>
  <si>
    <t>36-1704</t>
  </si>
  <si>
    <t>36-1705</t>
  </si>
  <si>
    <t>36-1706</t>
  </si>
  <si>
    <t>36-1707</t>
  </si>
  <si>
    <t>36-1708</t>
  </si>
  <si>
    <t>36-1709</t>
  </si>
  <si>
    <t>36-1710</t>
  </si>
  <si>
    <t>36-1711</t>
  </si>
  <si>
    <t>36-1712</t>
  </si>
  <si>
    <t>36-1713</t>
  </si>
  <si>
    <t>36-1714</t>
  </si>
  <si>
    <t>36-1715</t>
  </si>
  <si>
    <t>36-1716</t>
  </si>
  <si>
    <t>36-1717</t>
  </si>
  <si>
    <t>36-1718</t>
  </si>
  <si>
    <t>36-1719</t>
  </si>
  <si>
    <t>36-1720</t>
  </si>
  <si>
    <t>36-1721</t>
  </si>
  <si>
    <t>36-1722</t>
  </si>
  <si>
    <t>36-1723</t>
  </si>
  <si>
    <t>36-1724</t>
  </si>
  <si>
    <t>36-1725</t>
  </si>
  <si>
    <t>36-1726</t>
  </si>
  <si>
    <t>36-1727</t>
  </si>
  <si>
    <t>36-1728</t>
  </si>
  <si>
    <t>36-1729</t>
  </si>
  <si>
    <t>36-1730</t>
  </si>
  <si>
    <t>36-1731</t>
  </si>
  <si>
    <t>36-1732</t>
  </si>
  <si>
    <t>36-1733</t>
  </si>
  <si>
    <t>36-1734</t>
  </si>
  <si>
    <t>36-1735</t>
  </si>
  <si>
    <t>36-1736</t>
  </si>
  <si>
    <t>36-1737</t>
  </si>
  <si>
    <t>36-1738</t>
  </si>
  <si>
    <t>36-1739</t>
  </si>
  <si>
    <t>36-1740</t>
  </si>
  <si>
    <t>36-1741</t>
  </si>
  <si>
    <t>36-1742</t>
  </si>
  <si>
    <t>36-1743</t>
  </si>
  <si>
    <t>36-1744</t>
  </si>
  <si>
    <t>36-1745</t>
  </si>
  <si>
    <t>36-1746</t>
  </si>
  <si>
    <t>36-1747</t>
  </si>
  <si>
    <t>36-1748</t>
  </si>
  <si>
    <t>36-1749</t>
  </si>
  <si>
    <t>36-1750</t>
  </si>
  <si>
    <t>36-1751</t>
  </si>
  <si>
    <t>36-1752</t>
  </si>
  <si>
    <t>36-1753</t>
  </si>
  <si>
    <t>36-1754</t>
  </si>
  <si>
    <t>36-1755</t>
  </si>
  <si>
    <t>36-1756</t>
  </si>
  <si>
    <t>36-1757</t>
  </si>
  <si>
    <t>36-1758</t>
  </si>
  <si>
    <t>36-1759</t>
  </si>
  <si>
    <t>36-1760</t>
  </si>
  <si>
    <t>36-1761</t>
  </si>
  <si>
    <t>36-1762</t>
  </si>
  <si>
    <t>36-1763</t>
  </si>
  <si>
    <t>36-1764</t>
  </si>
  <si>
    <t>36-1765</t>
  </si>
  <si>
    <t>36-1766</t>
  </si>
  <si>
    <t>36-1767</t>
  </si>
  <si>
    <t>36-1768</t>
  </si>
  <si>
    <t>36-1769</t>
  </si>
  <si>
    <t>36-1780</t>
  </si>
  <si>
    <t>36-1781</t>
  </si>
  <si>
    <t>36-1782</t>
  </si>
  <si>
    <t>36-1783</t>
  </si>
  <si>
    <t>36-1784</t>
  </si>
  <si>
    <t>36-1785</t>
  </si>
  <si>
    <t>36-1786</t>
  </si>
  <si>
    <t>36-1787</t>
  </si>
  <si>
    <t>36-1788</t>
  </si>
  <si>
    <t>36-1789</t>
  </si>
  <si>
    <t>36-1790</t>
  </si>
  <si>
    <t>36-1791</t>
  </si>
  <si>
    <t>36-1792</t>
  </si>
  <si>
    <t>36-1793</t>
  </si>
  <si>
    <t>36-1794</t>
  </si>
  <si>
    <t>36-1795</t>
  </si>
  <si>
    <t>36-1796</t>
  </si>
  <si>
    <t>36-1797</t>
  </si>
  <si>
    <t>36-1798</t>
  </si>
  <si>
    <t>36-1799</t>
  </si>
  <si>
    <t>36-1800</t>
  </si>
  <si>
    <t>36-1801</t>
  </si>
  <si>
    <t>36-1802</t>
  </si>
  <si>
    <t>36-1803</t>
  </si>
  <si>
    <t>36-1804</t>
  </si>
  <si>
    <t>36-1805</t>
  </si>
  <si>
    <t>36-1806</t>
  </si>
  <si>
    <t>36-1807</t>
  </si>
  <si>
    <t>36-1808</t>
  </si>
  <si>
    <t>36-1809</t>
  </si>
  <si>
    <t>36-1810</t>
  </si>
  <si>
    <t>36-1811</t>
  </si>
  <si>
    <t>36-1812</t>
  </si>
  <si>
    <t>36-1813</t>
  </si>
  <si>
    <t>36-1814</t>
  </si>
  <si>
    <t>36-1815</t>
  </si>
  <si>
    <t>36-1816</t>
  </si>
  <si>
    <t>36-1817</t>
  </si>
  <si>
    <t>36-1818</t>
  </si>
  <si>
    <t>36-1819</t>
  </si>
  <si>
    <t>36-1820</t>
  </si>
  <si>
    <t>36-1821</t>
  </si>
  <si>
    <t>36-1822</t>
  </si>
  <si>
    <t>36-1823</t>
  </si>
  <si>
    <t>36-1824</t>
  </si>
  <si>
    <t>36-1825</t>
  </si>
  <si>
    <t>36-1826</t>
  </si>
  <si>
    <t>36-1827</t>
  </si>
  <si>
    <t>36-1828</t>
  </si>
  <si>
    <t>36-1829</t>
  </si>
  <si>
    <t>36-1830</t>
  </si>
  <si>
    <t>36-1831</t>
  </si>
  <si>
    <t>36-1832</t>
  </si>
  <si>
    <t>36-1833</t>
  </si>
  <si>
    <t>36-1834</t>
  </si>
  <si>
    <t>36-1835</t>
  </si>
  <si>
    <t>36-1836</t>
  </si>
  <si>
    <t>36-1837</t>
  </si>
  <si>
    <t>36-1838</t>
  </si>
  <si>
    <t>36-1839</t>
  </si>
  <si>
    <t>36-1840</t>
  </si>
  <si>
    <t>36-1841</t>
  </si>
  <si>
    <t>36-1842</t>
  </si>
  <si>
    <t>36-1843</t>
  </si>
  <si>
    <t>36-1844</t>
  </si>
  <si>
    <t>36-1845</t>
  </si>
  <si>
    <t>36-1846</t>
  </si>
  <si>
    <t>36-1847</t>
  </si>
  <si>
    <t>36-1848</t>
  </si>
  <si>
    <t>36-1849</t>
  </si>
  <si>
    <t>36-1850</t>
  </si>
  <si>
    <t>36-1851</t>
  </si>
  <si>
    <t>36-1852</t>
  </si>
  <si>
    <t>36-1853</t>
  </si>
  <si>
    <t>36-1854</t>
  </si>
  <si>
    <t>36-1855</t>
  </si>
  <si>
    <t>36-1856</t>
  </si>
  <si>
    <t>36-1857</t>
  </si>
  <si>
    <t>36-1858</t>
  </si>
  <si>
    <t>36-1859</t>
  </si>
  <si>
    <t>36-1860</t>
  </si>
  <si>
    <t>36-1861</t>
  </si>
  <si>
    <t>36-1862</t>
  </si>
  <si>
    <t>36-1863</t>
  </si>
  <si>
    <t>36-1864</t>
  </si>
  <si>
    <t>36-1865</t>
  </si>
  <si>
    <t>36-1866</t>
  </si>
  <si>
    <t>36-1867</t>
  </si>
  <si>
    <t>36-1868</t>
  </si>
  <si>
    <t>36-1869</t>
  </si>
  <si>
    <t>36-1870</t>
  </si>
  <si>
    <t>36-1871</t>
  </si>
  <si>
    <t>36-1872</t>
  </si>
  <si>
    <t>36-1873</t>
  </si>
  <si>
    <t>36-1874</t>
  </si>
  <si>
    <t>36-1875</t>
  </si>
  <si>
    <t>36-1876</t>
  </si>
  <si>
    <t>36-1877</t>
  </si>
  <si>
    <t>36-1878</t>
  </si>
  <si>
    <t>36-1879</t>
  </si>
  <si>
    <t>36-1880</t>
  </si>
  <si>
    <t>36-1881</t>
  </si>
  <si>
    <t>36-1882</t>
  </si>
  <si>
    <t>36-1883</t>
  </si>
  <si>
    <t>36-1884</t>
  </si>
  <si>
    <t>36-1885</t>
  </si>
  <si>
    <t>36-1886</t>
  </si>
  <si>
    <t>36-1887</t>
  </si>
  <si>
    <t>36-1888</t>
  </si>
  <si>
    <t>36-1889</t>
  </si>
  <si>
    <t>36-1890</t>
  </si>
  <si>
    <t>36-1891</t>
  </si>
  <si>
    <t>36-1892</t>
  </si>
  <si>
    <t>36-1893</t>
  </si>
  <si>
    <t>36-1894</t>
  </si>
  <si>
    <t>36-1895</t>
  </si>
  <si>
    <t>36-1896</t>
  </si>
  <si>
    <t>36-1897</t>
  </si>
  <si>
    <t>36-1898</t>
  </si>
  <si>
    <t>36-1899</t>
  </si>
  <si>
    <t>36-1900</t>
  </si>
  <si>
    <t>36-1901</t>
  </si>
  <si>
    <t>36-1902</t>
  </si>
  <si>
    <t>36-1903</t>
  </si>
  <si>
    <t>36-1904</t>
  </si>
  <si>
    <t>36-1905</t>
  </si>
  <si>
    <t>36-1906</t>
  </si>
  <si>
    <t>36-1907</t>
  </si>
  <si>
    <t>36-1908</t>
  </si>
  <si>
    <t>36-1909</t>
  </si>
  <si>
    <t>36-1910</t>
  </si>
  <si>
    <t>36-1911</t>
  </si>
  <si>
    <t>36-1912</t>
  </si>
  <si>
    <t>36-1913</t>
  </si>
  <si>
    <t>36-1914</t>
  </si>
  <si>
    <t>36-1915</t>
  </si>
  <si>
    <t>36-1916</t>
  </si>
  <si>
    <t>36-1917</t>
  </si>
  <si>
    <t>36-1918</t>
  </si>
  <si>
    <t>36-1919</t>
  </si>
  <si>
    <t>36-1920</t>
  </si>
  <si>
    <t>36-1921</t>
  </si>
  <si>
    <t>36-1922</t>
  </si>
  <si>
    <t>36-1923</t>
  </si>
  <si>
    <t>36-1924</t>
  </si>
  <si>
    <t>36-1925</t>
  </si>
  <si>
    <t>36-1926</t>
  </si>
  <si>
    <t>36-1927</t>
  </si>
  <si>
    <t>36-1928</t>
  </si>
  <si>
    <t>36-1929</t>
  </si>
  <si>
    <t>36-1930</t>
  </si>
  <si>
    <t>36-1931</t>
  </si>
  <si>
    <t>36-1932</t>
  </si>
  <si>
    <t>36-1933</t>
  </si>
  <si>
    <t>36-1934</t>
  </si>
  <si>
    <t>36-1935</t>
  </si>
  <si>
    <t>36-1936</t>
  </si>
  <si>
    <t>36-1937</t>
  </si>
  <si>
    <t>36-1938</t>
  </si>
  <si>
    <t>36-1939</t>
  </si>
  <si>
    <t>36-1940</t>
  </si>
  <si>
    <t>36-1941</t>
  </si>
  <si>
    <t>36-1942</t>
  </si>
  <si>
    <t>36-1943</t>
  </si>
  <si>
    <t>36-1944</t>
  </si>
  <si>
    <t>36-1945</t>
  </si>
  <si>
    <t>36-1946</t>
  </si>
  <si>
    <t>36-1947</t>
  </si>
  <si>
    <t>36-1948</t>
  </si>
  <si>
    <t>36-1949</t>
  </si>
  <si>
    <t>36-1950</t>
  </si>
  <si>
    <t>36-1951</t>
  </si>
  <si>
    <t>36-1952</t>
  </si>
  <si>
    <t>36-1953</t>
  </si>
  <si>
    <t>36-1954</t>
  </si>
  <si>
    <t>36-1955</t>
  </si>
  <si>
    <t>36-1956</t>
  </si>
  <si>
    <t>36-1957</t>
  </si>
  <si>
    <t>36-1958</t>
  </si>
  <si>
    <t>36-1959</t>
  </si>
  <si>
    <t>36-1960</t>
  </si>
  <si>
    <t>36-1961</t>
  </si>
  <si>
    <t>36-1962</t>
  </si>
  <si>
    <t>36-1963</t>
  </si>
  <si>
    <t>36-1964</t>
  </si>
  <si>
    <t>36-1965</t>
  </si>
  <si>
    <t>36-1966</t>
  </si>
  <si>
    <t>36-1967</t>
  </si>
  <si>
    <t>36-1968</t>
  </si>
  <si>
    <t>36-1969</t>
  </si>
  <si>
    <t>36-1970</t>
  </si>
  <si>
    <t>36-1971</t>
  </si>
  <si>
    <t>36-1972</t>
  </si>
  <si>
    <t>36-1973</t>
  </si>
  <si>
    <t>36-1974</t>
  </si>
  <si>
    <t>36-1975</t>
  </si>
  <si>
    <t>36-1976</t>
  </si>
  <si>
    <t>36-1977</t>
  </si>
  <si>
    <t>36-1978</t>
  </si>
  <si>
    <t>36-1979</t>
  </si>
  <si>
    <t>36-1980</t>
  </si>
  <si>
    <t>36-1981</t>
  </si>
  <si>
    <t>36-1982</t>
  </si>
  <si>
    <t>36-1983</t>
  </si>
  <si>
    <t>36-1984</t>
  </si>
  <si>
    <t>36-1985</t>
  </si>
  <si>
    <t>36-1986</t>
  </si>
  <si>
    <t>36-1987</t>
  </si>
  <si>
    <t>36-1988</t>
  </si>
  <si>
    <t>36-1992</t>
  </si>
  <si>
    <t>36-1993</t>
  </si>
  <si>
    <t>36-1994</t>
  </si>
  <si>
    <t>36-1995</t>
  </si>
  <si>
    <t>36-1996</t>
  </si>
  <si>
    <t>36-1997</t>
  </si>
  <si>
    <t>36-1998</t>
  </si>
  <si>
    <t>36-1999</t>
  </si>
  <si>
    <t>36-2000</t>
  </si>
  <si>
    <t>36-2001</t>
  </si>
  <si>
    <t>36-2002</t>
  </si>
  <si>
    <t>36-2003</t>
  </si>
  <si>
    <t>36-2004</t>
  </si>
  <si>
    <t>36-2005</t>
  </si>
  <si>
    <t>36-2006</t>
  </si>
  <si>
    <t>36-2007</t>
  </si>
  <si>
    <t>36-2008</t>
  </si>
  <si>
    <t>36-2009</t>
  </si>
  <si>
    <t>36-2010</t>
  </si>
  <si>
    <t>36-2011</t>
  </si>
  <si>
    <t>36-2012</t>
  </si>
  <si>
    <t>36-2013</t>
  </si>
  <si>
    <t>36-2014</t>
  </si>
  <si>
    <t>36-2015</t>
  </si>
  <si>
    <t>36-2016</t>
  </si>
  <si>
    <t>36-2017</t>
  </si>
  <si>
    <t>36-2018</t>
  </si>
  <si>
    <t>36-2019</t>
  </si>
  <si>
    <t>36-2020</t>
  </si>
  <si>
    <t>36-2022</t>
  </si>
  <si>
    <t>36-2023</t>
  </si>
  <si>
    <t>36-2024</t>
  </si>
  <si>
    <t>36-2025</t>
  </si>
  <si>
    <t>36-2026</t>
  </si>
  <si>
    <t>36-2021</t>
  </si>
  <si>
    <t>36-2032</t>
  </si>
  <si>
    <t>36-2033</t>
  </si>
  <si>
    <t>36-2034</t>
  </si>
  <si>
    <t>36-2035</t>
  </si>
  <si>
    <t>36-2036</t>
  </si>
  <si>
    <t>36-2037</t>
  </si>
  <si>
    <t>36-2038</t>
  </si>
  <si>
    <t>36-2039</t>
  </si>
  <si>
    <t>36-2040</t>
  </si>
  <si>
    <t>36-2041</t>
  </si>
  <si>
    <t>36-2042</t>
  </si>
  <si>
    <t>36-2043</t>
  </si>
  <si>
    <t>36-2044</t>
  </si>
  <si>
    <t>36-2045</t>
  </si>
  <si>
    <t>36-2046</t>
  </si>
  <si>
    <t>36-2047</t>
  </si>
  <si>
    <t>36-2048</t>
  </si>
  <si>
    <t>36-2049</t>
  </si>
  <si>
    <t>36-2050</t>
  </si>
  <si>
    <t>36-2051</t>
  </si>
  <si>
    <t>36-2052</t>
  </si>
  <si>
    <t>36-2053</t>
  </si>
  <si>
    <t>37-159</t>
  </si>
  <si>
    <t>35-1814</t>
  </si>
  <si>
    <t>35-1284</t>
  </si>
  <si>
    <t>Product Line</t>
  </si>
  <si>
    <t>Non-Standard</t>
  </si>
  <si>
    <t>Fabricated Caps</t>
  </si>
  <si>
    <t>Fabricated Repair Couplings</t>
  </si>
  <si>
    <t>Fabricated Stop Couplings</t>
  </si>
  <si>
    <t>Go Back</t>
  </si>
  <si>
    <t>Fabricated Tee Wye GGG</t>
  </si>
  <si>
    <t>Fabricated Tee Wye SGG</t>
  </si>
  <si>
    <t>Fabricated Double Tee Wye GGGG</t>
  </si>
  <si>
    <t>Fabricated Wye GGG</t>
  </si>
  <si>
    <t>Fabricated Wye SGG</t>
  </si>
  <si>
    <t>Fabricated Double Wye GGGG</t>
  </si>
  <si>
    <t>Fabricated Cross GGGG</t>
  </si>
  <si>
    <t>Fabricated Permanent Plug</t>
  </si>
  <si>
    <t>Fabricated Temporary Plug</t>
  </si>
  <si>
    <t>Fabricated Adapter Sewer by IPS GG</t>
  </si>
  <si>
    <t>Fabricated Repair Coupling GG</t>
  </si>
  <si>
    <t>Fabricated Stop Coupling GG</t>
  </si>
  <si>
    <t>35-2230</t>
  </si>
  <si>
    <t>35-2231</t>
  </si>
  <si>
    <t>35-2232</t>
  </si>
  <si>
    <t>35-2233</t>
  </si>
  <si>
    <t>35-2234</t>
  </si>
  <si>
    <t>35-2235</t>
  </si>
  <si>
    <t>35-2236</t>
  </si>
  <si>
    <t>Fabricated Cap</t>
  </si>
  <si>
    <t>Fabricated Reducer Bushing Concentric SG</t>
  </si>
  <si>
    <t>Fabricated Increaser Coupling Eccentric GG</t>
  </si>
  <si>
    <t>Fabricated Tee Wye HHH</t>
  </si>
  <si>
    <t>Fabricated Tee Wye SHH</t>
  </si>
  <si>
    <t>Fabricated Double Tee Wye HHHH</t>
  </si>
  <si>
    <t>Fabricated Cross HHHH</t>
  </si>
  <si>
    <t>Fabricated Wye HHH</t>
  </si>
  <si>
    <t>Fabricated Double Wye HHHH</t>
  </si>
  <si>
    <t>Fabricated Increaser Coupling Concentric HH</t>
  </si>
  <si>
    <t>Fabricated Reducer Bushing Concentric SH</t>
  </si>
  <si>
    <t>Product Total:</t>
  </si>
  <si>
    <t>FFA $:</t>
  </si>
  <si>
    <t xml:space="preserve">Quote to Order Acceptance Signature: </t>
  </si>
  <si>
    <t>448-012</t>
  </si>
  <si>
    <t>448-015</t>
  </si>
  <si>
    <t>List Price</t>
  </si>
  <si>
    <t>Ship To Phone:</t>
  </si>
  <si>
    <t>P.O. Number:</t>
  </si>
  <si>
    <t>401-003</t>
  </si>
  <si>
    <t>401-050</t>
  </si>
  <si>
    <t>401-060</t>
  </si>
  <si>
    <t>401-080</t>
  </si>
  <si>
    <t>401-100</t>
  </si>
  <si>
    <t>401-120</t>
  </si>
  <si>
    <t>401-053</t>
  </si>
  <si>
    <t>401-074</t>
  </si>
  <si>
    <t>401-094</t>
  </si>
  <si>
    <t>401-095</t>
  </si>
  <si>
    <t>401-102</t>
  </si>
  <si>
    <t>402-012</t>
  </si>
  <si>
    <t>402-015</t>
  </si>
  <si>
    <t>402-020</t>
  </si>
  <si>
    <t>402-025</t>
  </si>
  <si>
    <t>402-030</t>
  </si>
  <si>
    <t>402-040</t>
  </si>
  <si>
    <t>402-053</t>
  </si>
  <si>
    <t>402-071</t>
  </si>
  <si>
    <t>402-072</t>
  </si>
  <si>
    <t>402-074</t>
  </si>
  <si>
    <t>402-094</t>
  </si>
  <si>
    <t>402-095</t>
  </si>
  <si>
    <t>402-101</t>
  </si>
  <si>
    <t>402-102</t>
  </si>
  <si>
    <t>402-122</t>
  </si>
  <si>
    <t>402-124</t>
  </si>
  <si>
    <t>402-125</t>
  </si>
  <si>
    <t>402-126</t>
  </si>
  <si>
    <t>402-130</t>
  </si>
  <si>
    <t>402-131</t>
  </si>
  <si>
    <t>402-132</t>
  </si>
  <si>
    <t>402-156</t>
  </si>
  <si>
    <t>402-157</t>
  </si>
  <si>
    <t>402-158</t>
  </si>
  <si>
    <t>402-166</t>
  </si>
  <si>
    <t>402-167</t>
  </si>
  <si>
    <t>402-168</t>
  </si>
  <si>
    <t>402-169</t>
  </si>
  <si>
    <t>402-199</t>
  </si>
  <si>
    <t>402-201</t>
  </si>
  <si>
    <t>402-202</t>
  </si>
  <si>
    <t>402-209</t>
  </si>
  <si>
    <t>402-210</t>
  </si>
  <si>
    <t>402-211</t>
  </si>
  <si>
    <t>402-212</t>
  </si>
  <si>
    <t>402-213</t>
  </si>
  <si>
    <t>402-238</t>
  </si>
  <si>
    <t>402-239</t>
  </si>
  <si>
    <t>402-247</t>
  </si>
  <si>
    <t>402-248</t>
  </si>
  <si>
    <t>402-249</t>
  </si>
  <si>
    <t>402-250</t>
  </si>
  <si>
    <t>402-251</t>
  </si>
  <si>
    <t>402-287</t>
  </si>
  <si>
    <t>402-288</t>
  </si>
  <si>
    <t>402-289</t>
  </si>
  <si>
    <t>402-290</t>
  </si>
  <si>
    <t>402-291</t>
  </si>
  <si>
    <t>402-292</t>
  </si>
  <si>
    <t>402-333</t>
  </si>
  <si>
    <t>402-334</t>
  </si>
  <si>
    <t>402-335</t>
  </si>
  <si>
    <t>402-337</t>
  </si>
  <si>
    <t>402-338</t>
  </si>
  <si>
    <t>402-415</t>
  </si>
  <si>
    <t>402-416</t>
  </si>
  <si>
    <t>402-417</t>
  </si>
  <si>
    <t>402-420</t>
  </si>
  <si>
    <t>402-422</t>
  </si>
  <si>
    <t>402-486</t>
  </si>
  <si>
    <t>402-488</t>
  </si>
  <si>
    <t>402-490</t>
  </si>
  <si>
    <t>402-528</t>
  </si>
  <si>
    <t>402-530</t>
  </si>
  <si>
    <t>402-532</t>
  </si>
  <si>
    <t>402-578</t>
  </si>
  <si>
    <t>402-580</t>
  </si>
  <si>
    <t>402-582</t>
  </si>
  <si>
    <t>405-005</t>
  </si>
  <si>
    <t>405-007</t>
  </si>
  <si>
    <t>405-010</t>
  </si>
  <si>
    <t>405-012</t>
  </si>
  <si>
    <t>405-015</t>
  </si>
  <si>
    <t>405-020</t>
  </si>
  <si>
    <t>406-101</t>
  </si>
  <si>
    <t>406-130</t>
  </si>
  <si>
    <t>406-131</t>
  </si>
  <si>
    <t>406-168</t>
  </si>
  <si>
    <t>406-251</t>
  </si>
  <si>
    <t>406-003</t>
  </si>
  <si>
    <t>406-050</t>
  </si>
  <si>
    <t>406-060</t>
  </si>
  <si>
    <t>406-080</t>
  </si>
  <si>
    <t>406-100</t>
  </si>
  <si>
    <t>406-120</t>
  </si>
  <si>
    <t>407-012</t>
  </si>
  <si>
    <t>407-015</t>
  </si>
  <si>
    <t>407-020</t>
  </si>
  <si>
    <t>407-025</t>
  </si>
  <si>
    <t>407-030</t>
  </si>
  <si>
    <t>407-040</t>
  </si>
  <si>
    <t>407-101</t>
  </si>
  <si>
    <t>407-130</t>
  </si>
  <si>
    <t>407-131</t>
  </si>
  <si>
    <t>407-168</t>
  </si>
  <si>
    <t>407-211</t>
  </si>
  <si>
    <t>408-005</t>
  </si>
  <si>
    <t>408-007</t>
  </si>
  <si>
    <t>408-010</t>
  </si>
  <si>
    <t>408-012</t>
  </si>
  <si>
    <t>408-015</t>
  </si>
  <si>
    <t>408-020</t>
  </si>
  <si>
    <t>409-005</t>
  </si>
  <si>
    <t>409-007</t>
  </si>
  <si>
    <t>409-010</t>
  </si>
  <si>
    <t>409-012</t>
  </si>
  <si>
    <t>409-015</t>
  </si>
  <si>
    <t>409-020</t>
  </si>
  <si>
    <t>409-074</t>
  </si>
  <si>
    <t>409-101</t>
  </si>
  <si>
    <t>409-102</t>
  </si>
  <si>
    <t>409-130</t>
  </si>
  <si>
    <t>409-131</t>
  </si>
  <si>
    <t>410-005</t>
  </si>
  <si>
    <t>410-007</t>
  </si>
  <si>
    <t>410-010</t>
  </si>
  <si>
    <t>410-012</t>
  </si>
  <si>
    <t>410-015</t>
  </si>
  <si>
    <t>410-020</t>
  </si>
  <si>
    <t>410-074</t>
  </si>
  <si>
    <t>410-101</t>
  </si>
  <si>
    <t>410-102</t>
  </si>
  <si>
    <t>410-130</t>
  </si>
  <si>
    <t>410-131</t>
  </si>
  <si>
    <t>411-005</t>
  </si>
  <si>
    <t>411-007</t>
  </si>
  <si>
    <t>411-010</t>
  </si>
  <si>
    <t>411-012</t>
  </si>
  <si>
    <t>411-015</t>
  </si>
  <si>
    <t>411-020</t>
  </si>
  <si>
    <t>412-005</t>
  </si>
  <si>
    <t>412-006</t>
  </si>
  <si>
    <t>412-007</t>
  </si>
  <si>
    <t>412-008</t>
  </si>
  <si>
    <t>412-010</t>
  </si>
  <si>
    <t>412-011</t>
  </si>
  <si>
    <t>412-012</t>
  </si>
  <si>
    <t>412-015</t>
  </si>
  <si>
    <t>412-020</t>
  </si>
  <si>
    <t>413-005</t>
  </si>
  <si>
    <t>413-101</t>
  </si>
  <si>
    <t>413-130</t>
  </si>
  <si>
    <t>414-005</t>
  </si>
  <si>
    <t>414-007</t>
  </si>
  <si>
    <t>414-101</t>
  </si>
  <si>
    <t>414-130</t>
  </si>
  <si>
    <t>414-131</t>
  </si>
  <si>
    <t>417-050</t>
  </si>
  <si>
    <t>417-060</t>
  </si>
  <si>
    <t>417-080</t>
  </si>
  <si>
    <t>417-100</t>
  </si>
  <si>
    <t>417-120</t>
  </si>
  <si>
    <t>420-005</t>
  </si>
  <si>
    <t>420-007</t>
  </si>
  <si>
    <t>420-010</t>
  </si>
  <si>
    <t>420-012</t>
  </si>
  <si>
    <t>420-015</t>
  </si>
  <si>
    <t>420-020</t>
  </si>
  <si>
    <t>427-010</t>
  </si>
  <si>
    <t>427-012</t>
  </si>
  <si>
    <t>427-015</t>
  </si>
  <si>
    <t>427-020</t>
  </si>
  <si>
    <t>429-050</t>
  </si>
  <si>
    <t>429-060</t>
  </si>
  <si>
    <t>429-080</t>
  </si>
  <si>
    <t>429-100</t>
  </si>
  <si>
    <t>429-120</t>
  </si>
  <si>
    <t>429-006</t>
  </si>
  <si>
    <t>S429-012</t>
  </si>
  <si>
    <t>S429-015</t>
  </si>
  <si>
    <t>S429-020</t>
  </si>
  <si>
    <t>429-101</t>
  </si>
  <si>
    <t>429-130</t>
  </si>
  <si>
    <t>429-131</t>
  </si>
  <si>
    <t>429-167</t>
  </si>
  <si>
    <t>429-168</t>
  </si>
  <si>
    <t>429-211</t>
  </si>
  <si>
    <t>429-212</t>
  </si>
  <si>
    <t>429-250</t>
  </si>
  <si>
    <t>429-251</t>
  </si>
  <si>
    <t>429-626</t>
  </si>
  <si>
    <t>429-628</t>
  </si>
  <si>
    <t>429-666</t>
  </si>
  <si>
    <t>429-668</t>
  </si>
  <si>
    <t>429-670</t>
  </si>
  <si>
    <t>430-073W</t>
  </si>
  <si>
    <t>430-101</t>
  </si>
  <si>
    <t>430-131</t>
  </si>
  <si>
    <t>430-168</t>
  </si>
  <si>
    <t>430-212</t>
  </si>
  <si>
    <t>430-251</t>
  </si>
  <si>
    <t>431-040</t>
  </si>
  <si>
    <t>431-060</t>
  </si>
  <si>
    <t>431-100</t>
  </si>
  <si>
    <t>431-120</t>
  </si>
  <si>
    <t>433-002</t>
  </si>
  <si>
    <t>433-003</t>
  </si>
  <si>
    <t>433-005</t>
  </si>
  <si>
    <t>433-007</t>
  </si>
  <si>
    <t>433-010</t>
  </si>
  <si>
    <t>433-012</t>
  </si>
  <si>
    <t>433-015</t>
  </si>
  <si>
    <t>433-020</t>
  </si>
  <si>
    <t>434-006</t>
  </si>
  <si>
    <t>435-002</t>
  </si>
  <si>
    <t>435-053</t>
  </si>
  <si>
    <t>435-072</t>
  </si>
  <si>
    <t>435-073</t>
  </si>
  <si>
    <t>435-074</t>
  </si>
  <si>
    <t>435-101</t>
  </si>
  <si>
    <t>435-102</t>
  </si>
  <si>
    <t>435-130</t>
  </si>
  <si>
    <t>435-131</t>
  </si>
  <si>
    <t>435-132</t>
  </si>
  <si>
    <t>435-168</t>
  </si>
  <si>
    <t>435-169</t>
  </si>
  <si>
    <t>435-212</t>
  </si>
  <si>
    <t>435-213</t>
  </si>
  <si>
    <t>436-043</t>
  </si>
  <si>
    <t>436-045</t>
  </si>
  <si>
    <t>436-052</t>
  </si>
  <si>
    <t>436-053</t>
  </si>
  <si>
    <t>436-060</t>
  </si>
  <si>
    <t>436-072-2</t>
  </si>
  <si>
    <t>436-073</t>
  </si>
  <si>
    <t>436-074</t>
  </si>
  <si>
    <t>436-075</t>
  </si>
  <si>
    <t>436-080</t>
  </si>
  <si>
    <t>436-098-2</t>
  </si>
  <si>
    <t>436-099-2</t>
  </si>
  <si>
    <t>436-101</t>
  </si>
  <si>
    <t>436-102</t>
  </si>
  <si>
    <t>436-103</t>
  </si>
  <si>
    <t>436-131</t>
  </si>
  <si>
    <t>436-132</t>
  </si>
  <si>
    <t>436-168</t>
  </si>
  <si>
    <t>436-003</t>
  </si>
  <si>
    <t>436-169</t>
  </si>
  <si>
    <t>436-210-2</t>
  </si>
  <si>
    <t>436-211-2</t>
  </si>
  <si>
    <t>436-212</t>
  </si>
  <si>
    <t>436-213</t>
  </si>
  <si>
    <t>436-247-2</t>
  </si>
  <si>
    <t>436-249-2</t>
  </si>
  <si>
    <t>436-251-2</t>
  </si>
  <si>
    <t>436-287-2</t>
  </si>
  <si>
    <t>436-288-2</t>
  </si>
  <si>
    <t>436-289-2</t>
  </si>
  <si>
    <t>436-290-2</t>
  </si>
  <si>
    <t>436-291-2</t>
  </si>
  <si>
    <t>436-292-2</t>
  </si>
  <si>
    <t>436-339-2</t>
  </si>
  <si>
    <t>436-341</t>
  </si>
  <si>
    <t>436-422-2</t>
  </si>
  <si>
    <t>437-072</t>
  </si>
  <si>
    <t>437-073</t>
  </si>
  <si>
    <t>437-209</t>
  </si>
  <si>
    <t>437-287</t>
  </si>
  <si>
    <t>437-288</t>
  </si>
  <si>
    <t>437-289</t>
  </si>
  <si>
    <t>437-333</t>
  </si>
  <si>
    <t>437-334</t>
  </si>
  <si>
    <t>437-335</t>
  </si>
  <si>
    <t>437-336</t>
  </si>
  <si>
    <t>437-337</t>
  </si>
  <si>
    <t>437-421</t>
  </si>
  <si>
    <t>437-486</t>
  </si>
  <si>
    <t>437-487</t>
  </si>
  <si>
    <t>437-488</t>
  </si>
  <si>
    <t>437-490</t>
  </si>
  <si>
    <t>437-528</t>
  </si>
  <si>
    <t>437-529</t>
  </si>
  <si>
    <t>437-530</t>
  </si>
  <si>
    <t>437-532</t>
  </si>
  <si>
    <t>437-534</t>
  </si>
  <si>
    <t>437-578</t>
  </si>
  <si>
    <t>437-579</t>
  </si>
  <si>
    <t>437-580</t>
  </si>
  <si>
    <t>437-582</t>
  </si>
  <si>
    <t>437-583</t>
  </si>
  <si>
    <t>437-585</t>
  </si>
  <si>
    <t>437-624</t>
  </si>
  <si>
    <t>437-626</t>
  </si>
  <si>
    <t>437-628</t>
  </si>
  <si>
    <t>437-664</t>
  </si>
  <si>
    <t>437-666</t>
  </si>
  <si>
    <t>437-668</t>
  </si>
  <si>
    <t>437-670</t>
  </si>
  <si>
    <t>438-071</t>
  </si>
  <si>
    <t>438-072</t>
  </si>
  <si>
    <t>438-073</t>
  </si>
  <si>
    <t>438-098</t>
  </si>
  <si>
    <t>438-099</t>
  </si>
  <si>
    <t>438-128</t>
  </si>
  <si>
    <t>438-129</t>
  </si>
  <si>
    <t>438-209</t>
  </si>
  <si>
    <t>438-247</t>
  </si>
  <si>
    <t>438-249</t>
  </si>
  <si>
    <t>438-250</t>
  </si>
  <si>
    <t>438-287</t>
  </si>
  <si>
    <t>438-288</t>
  </si>
  <si>
    <t>438-289</t>
  </si>
  <si>
    <t>438-290</t>
  </si>
  <si>
    <t>438-291</t>
  </si>
  <si>
    <t>438-292</t>
  </si>
  <si>
    <t>438-333</t>
  </si>
  <si>
    <t>438-334</t>
  </si>
  <si>
    <t>438-335</t>
  </si>
  <si>
    <t>438-336</t>
  </si>
  <si>
    <t>438-337</t>
  </si>
  <si>
    <t>438-338</t>
  </si>
  <si>
    <t>438-339</t>
  </si>
  <si>
    <t>438-415</t>
  </si>
  <si>
    <t>438-416</t>
  </si>
  <si>
    <t>438-417</t>
  </si>
  <si>
    <t>438-418</t>
  </si>
  <si>
    <t>438-419</t>
  </si>
  <si>
    <t>438-420</t>
  </si>
  <si>
    <t>438-421</t>
  </si>
  <si>
    <t>438-422</t>
  </si>
  <si>
    <t>439-041</t>
  </si>
  <si>
    <t>439-050</t>
  </si>
  <si>
    <t>439-052</t>
  </si>
  <si>
    <t>439-071</t>
  </si>
  <si>
    <t>439-072</t>
  </si>
  <si>
    <t>439-073</t>
  </si>
  <si>
    <t>439-098</t>
  </si>
  <si>
    <t>439-099</t>
  </si>
  <si>
    <t>439-101</t>
  </si>
  <si>
    <t>439-128</t>
  </si>
  <si>
    <t>439-129</t>
  </si>
  <si>
    <t>439-130</t>
  </si>
  <si>
    <t>439-131</t>
  </si>
  <si>
    <t>439-166</t>
  </si>
  <si>
    <t>439-167</t>
  </si>
  <si>
    <t>439-168</t>
  </si>
  <si>
    <t>439-209</t>
  </si>
  <si>
    <t>439-210</t>
  </si>
  <si>
    <t>439-211</t>
  </si>
  <si>
    <t>439-212</t>
  </si>
  <si>
    <t>439-251</t>
  </si>
  <si>
    <t>447-025</t>
  </si>
  <si>
    <t>447-050</t>
  </si>
  <si>
    <t>447-060</t>
  </si>
  <si>
    <t>447-080</t>
  </si>
  <si>
    <t>447-100</t>
  </si>
  <si>
    <t>447-120</t>
  </si>
  <si>
    <t>449-005</t>
  </si>
  <si>
    <t>449-007</t>
  </si>
  <si>
    <t>449-010</t>
  </si>
  <si>
    <t>449-012</t>
  </si>
  <si>
    <t>449-015</t>
  </si>
  <si>
    <t>449-020</t>
  </si>
  <si>
    <t>449-025</t>
  </si>
  <si>
    <t>449-030</t>
  </si>
  <si>
    <t>449-040</t>
  </si>
  <si>
    <t>450-002</t>
  </si>
  <si>
    <t>450-003</t>
  </si>
  <si>
    <t>450-005</t>
  </si>
  <si>
    <t>450-007</t>
  </si>
  <si>
    <t>450-010</t>
  </si>
  <si>
    <t>450-012</t>
  </si>
  <si>
    <t>450-015</t>
  </si>
  <si>
    <t>450-020</t>
  </si>
  <si>
    <t>450-025</t>
  </si>
  <si>
    <t>450-030</t>
  </si>
  <si>
    <t>450-040</t>
  </si>
  <si>
    <t>457-005</t>
  </si>
  <si>
    <t>457-007</t>
  </si>
  <si>
    <t>457-010</t>
  </si>
  <si>
    <t>457-012</t>
  </si>
  <si>
    <t>457-015</t>
  </si>
  <si>
    <t>457-020</t>
  </si>
  <si>
    <t>457-025</t>
  </si>
  <si>
    <t>457-030</t>
  </si>
  <si>
    <t>457-040</t>
  </si>
  <si>
    <t>458-005</t>
  </si>
  <si>
    <t>458-007</t>
  </si>
  <si>
    <t>458-010</t>
  </si>
  <si>
    <t>458-012</t>
  </si>
  <si>
    <t>458-015</t>
  </si>
  <si>
    <t>458-020</t>
  </si>
  <si>
    <t>458-025</t>
  </si>
  <si>
    <t>458-030</t>
  </si>
  <si>
    <t>458-040</t>
  </si>
  <si>
    <t>459-005</t>
  </si>
  <si>
    <t>459-007</t>
  </si>
  <si>
    <t>459-010</t>
  </si>
  <si>
    <t>459-012</t>
  </si>
  <si>
    <t>459-015</t>
  </si>
  <si>
    <t>459-020</t>
  </si>
  <si>
    <t>459-025</t>
  </si>
  <si>
    <t>459-030</t>
  </si>
  <si>
    <t>463-005</t>
  </si>
  <si>
    <t>463-007</t>
  </si>
  <si>
    <t>463-010</t>
  </si>
  <si>
    <t>463-012</t>
  </si>
  <si>
    <t>463-015</t>
  </si>
  <si>
    <t>463-020</t>
  </si>
  <si>
    <t>463-025</t>
  </si>
  <si>
    <t>463-030</t>
  </si>
  <si>
    <t>463-040</t>
  </si>
  <si>
    <t>463-101</t>
  </si>
  <si>
    <t>463-130</t>
  </si>
  <si>
    <t>464-005</t>
  </si>
  <si>
    <t>464-007</t>
  </si>
  <si>
    <t>464-010</t>
  </si>
  <si>
    <t>464-071</t>
  </si>
  <si>
    <t>464-072</t>
  </si>
  <si>
    <t>464-101</t>
  </si>
  <si>
    <t>464-130</t>
  </si>
  <si>
    <t>465-010</t>
  </si>
  <si>
    <t>465-131</t>
  </si>
  <si>
    <t>474-015</t>
  </si>
  <si>
    <t>474-020</t>
  </si>
  <si>
    <t>475-007</t>
  </si>
  <si>
    <t>475-010</t>
  </si>
  <si>
    <t>475-131</t>
  </si>
  <si>
    <t>477-020</t>
  </si>
  <si>
    <t>477-040</t>
  </si>
  <si>
    <t>477-060</t>
  </si>
  <si>
    <t>478-005</t>
  </si>
  <si>
    <t>478-007</t>
  </si>
  <si>
    <t>478-010</t>
  </si>
  <si>
    <t>478-012</t>
  </si>
  <si>
    <t>478-015</t>
  </si>
  <si>
    <t>478-020</t>
  </si>
  <si>
    <t>478-025</t>
  </si>
  <si>
    <t>478-030</t>
  </si>
  <si>
    <t>478-040</t>
  </si>
  <si>
    <t>478-212</t>
  </si>
  <si>
    <t>479-015</t>
  </si>
  <si>
    <t>479-020</t>
  </si>
  <si>
    <t>479-025</t>
  </si>
  <si>
    <t>479-030</t>
  </si>
  <si>
    <t>479-040</t>
  </si>
  <si>
    <t>401-628</t>
  </si>
  <si>
    <t>401-670</t>
  </si>
  <si>
    <t>401-122</t>
  </si>
  <si>
    <t>401-124</t>
  </si>
  <si>
    <t>401-125</t>
  </si>
  <si>
    <t>401-126</t>
  </si>
  <si>
    <t>401-132</t>
  </si>
  <si>
    <t>401-133</t>
  </si>
  <si>
    <t>401-156</t>
  </si>
  <si>
    <t>401-157</t>
  </si>
  <si>
    <t>401-158</t>
  </si>
  <si>
    <t>401-166</t>
  </si>
  <si>
    <t>401-167</t>
  </si>
  <si>
    <t>401-168</t>
  </si>
  <si>
    <t>401-169</t>
  </si>
  <si>
    <t>401-199</t>
  </si>
  <si>
    <t>401-201</t>
  </si>
  <si>
    <t>401-202</t>
  </si>
  <si>
    <t>401-209</t>
  </si>
  <si>
    <t>401-210</t>
  </si>
  <si>
    <t>401-211</t>
  </si>
  <si>
    <t>401-212</t>
  </si>
  <si>
    <t>401-213</t>
  </si>
  <si>
    <t>401-238</t>
  </si>
  <si>
    <t>401-239</t>
  </si>
  <si>
    <t>401-247</t>
  </si>
  <si>
    <t>401-248</t>
  </si>
  <si>
    <t>401-249</t>
  </si>
  <si>
    <t>401-250</t>
  </si>
  <si>
    <t>401-251</t>
  </si>
  <si>
    <t>401-287</t>
  </si>
  <si>
    <t>401-288</t>
  </si>
  <si>
    <t>401-289</t>
  </si>
  <si>
    <t>401-290</t>
  </si>
  <si>
    <t>401-291</t>
  </si>
  <si>
    <t>401-292</t>
  </si>
  <si>
    <t>401-333</t>
  </si>
  <si>
    <t>401-334</t>
  </si>
  <si>
    <t>401-335</t>
  </si>
  <si>
    <t>401-336</t>
  </si>
  <si>
    <t>401-337</t>
  </si>
  <si>
    <t>401-338</t>
  </si>
  <si>
    <t>401-415</t>
  </si>
  <si>
    <t>401-416</t>
  </si>
  <si>
    <t>401-417</t>
  </si>
  <si>
    <t>401-420</t>
  </si>
  <si>
    <t>401-422</t>
  </si>
  <si>
    <t>401-486</t>
  </si>
  <si>
    <t>401-488</t>
  </si>
  <si>
    <t>401-490</t>
  </si>
  <si>
    <t>401-528</t>
  </si>
  <si>
    <t>401-530</t>
  </si>
  <si>
    <t>401-532</t>
  </si>
  <si>
    <t>401-578</t>
  </si>
  <si>
    <t>401-580</t>
  </si>
  <si>
    <t>401-582</t>
  </si>
  <si>
    <t>401-585</t>
  </si>
  <si>
    <t>DWV Gasketed IPS Class 160</t>
  </si>
  <si>
    <t>G301-0064</t>
  </si>
  <si>
    <t>G301-0084</t>
  </si>
  <si>
    <t>G301-0086</t>
  </si>
  <si>
    <t>G301-0104</t>
  </si>
  <si>
    <t>G301-0106</t>
  </si>
  <si>
    <t>G301-0108</t>
  </si>
  <si>
    <t>G301-0124</t>
  </si>
  <si>
    <t>G301-0126</t>
  </si>
  <si>
    <t>G301-0128</t>
  </si>
  <si>
    <t>G301-1210</t>
  </si>
  <si>
    <t>G302-0064</t>
  </si>
  <si>
    <t>G302-0084</t>
  </si>
  <si>
    <t>G302-0086</t>
  </si>
  <si>
    <t>G302-0104</t>
  </si>
  <si>
    <t>G302-0106</t>
  </si>
  <si>
    <t>G302-0108</t>
  </si>
  <si>
    <t>G302-0124</t>
  </si>
  <si>
    <t>G302-0126</t>
  </si>
  <si>
    <t>G302-0128</t>
  </si>
  <si>
    <t>G302-1210</t>
  </si>
  <si>
    <t>G303-0064</t>
  </si>
  <si>
    <t>G303-0066</t>
  </si>
  <si>
    <t>G303-0084</t>
  </si>
  <si>
    <t>G303-0086</t>
  </si>
  <si>
    <t>G303-0088</t>
  </si>
  <si>
    <t>G303-0104</t>
  </si>
  <si>
    <t>G303-0106</t>
  </si>
  <si>
    <t>G303-0108</t>
  </si>
  <si>
    <t>G303-1010</t>
  </si>
  <si>
    <t>G303-0124</t>
  </si>
  <si>
    <t>G303-0126</t>
  </si>
  <si>
    <t>G303-0128</t>
  </si>
  <si>
    <t>G303-1210</t>
  </si>
  <si>
    <t>G303-1212</t>
  </si>
  <si>
    <t>G305-0004</t>
  </si>
  <si>
    <t>G305-0006</t>
  </si>
  <si>
    <t>G305-0008</t>
  </si>
  <si>
    <t>G305-0010</t>
  </si>
  <si>
    <t>G305-0012</t>
  </si>
  <si>
    <t>G306-0004</t>
  </si>
  <si>
    <t>G306-0006</t>
  </si>
  <si>
    <t>G306-0008</t>
  </si>
  <si>
    <t>G306-0010</t>
  </si>
  <si>
    <t>G306-0012</t>
  </si>
  <si>
    <t>G307-0064</t>
  </si>
  <si>
    <t>G307-0066</t>
  </si>
  <si>
    <t>G307-0084</t>
  </si>
  <si>
    <t>G307-0086</t>
  </si>
  <si>
    <t>G307-0088</t>
  </si>
  <si>
    <t>G307-0104</t>
  </si>
  <si>
    <t>G307-0106</t>
  </si>
  <si>
    <t>G307-0108</t>
  </si>
  <si>
    <t>G307-1010</t>
  </si>
  <si>
    <t>G307-0124</t>
  </si>
  <si>
    <t>G307-0126</t>
  </si>
  <si>
    <t>G307-0128</t>
  </si>
  <si>
    <t>G307-1210</t>
  </si>
  <si>
    <t>G307-1212</t>
  </si>
  <si>
    <t>G309-0046</t>
  </si>
  <si>
    <t>G309-0048</t>
  </si>
  <si>
    <t>G309-0410</t>
  </si>
  <si>
    <t>G309-0412</t>
  </si>
  <si>
    <t>G309-0068</t>
  </si>
  <si>
    <t>G309-0610</t>
  </si>
  <si>
    <t>G309-0612</t>
  </si>
  <si>
    <t>G309-0810</t>
  </si>
  <si>
    <t>G309-0812</t>
  </si>
  <si>
    <t>G309-1012</t>
  </si>
  <si>
    <t>G310-0064</t>
  </si>
  <si>
    <t>G310-0084</t>
  </si>
  <si>
    <t>G310-0086</t>
  </si>
  <si>
    <t>G310-0104</t>
  </si>
  <si>
    <t>G310-0106</t>
  </si>
  <si>
    <t>G310-0108</t>
  </si>
  <si>
    <t>G310-0124</t>
  </si>
  <si>
    <t>G310-0126</t>
  </si>
  <si>
    <t>G310-0128</t>
  </si>
  <si>
    <t>G310-1210</t>
  </si>
  <si>
    <t>G309-0046ECC</t>
  </si>
  <si>
    <t>G309-0048ECC</t>
  </si>
  <si>
    <t>G309-0410ECC</t>
  </si>
  <si>
    <t>G309-0412ECC</t>
  </si>
  <si>
    <t>G309-0068ECC</t>
  </si>
  <si>
    <t>G309-0610ECC</t>
  </si>
  <si>
    <t>G309-0612ECC</t>
  </si>
  <si>
    <t>G309-0810ECC</t>
  </si>
  <si>
    <t>G309-0812ECC</t>
  </si>
  <si>
    <t>G309-1012ECC</t>
  </si>
  <si>
    <t>G310-0064ECC</t>
  </si>
  <si>
    <t>G310-0084ECC</t>
  </si>
  <si>
    <t>G310-0086ECC</t>
  </si>
  <si>
    <t>G310-0104ECC</t>
  </si>
  <si>
    <t>G310-0106ECC</t>
  </si>
  <si>
    <t>G310-0108ECC</t>
  </si>
  <si>
    <t>G310-0124ECC</t>
  </si>
  <si>
    <t>G310-0126ECC</t>
  </si>
  <si>
    <t>G310-0128ECC</t>
  </si>
  <si>
    <t>G310-1210ECC</t>
  </si>
  <si>
    <t>G311-0004</t>
  </si>
  <si>
    <t>G311-0006</t>
  </si>
  <si>
    <t>G311-0008</t>
  </si>
  <si>
    <t>G311-0010</t>
  </si>
  <si>
    <t>G311-0012</t>
  </si>
  <si>
    <t>G313-0064</t>
  </si>
  <si>
    <t>G313-0066</t>
  </si>
  <si>
    <t>G313-0084</t>
  </si>
  <si>
    <t>G313-0086</t>
  </si>
  <si>
    <t>G313-0088</t>
  </si>
  <si>
    <t>G313-0104</t>
  </si>
  <si>
    <t>G313-0106</t>
  </si>
  <si>
    <t>G313-0108</t>
  </si>
  <si>
    <t>G313-0124</t>
  </si>
  <si>
    <t>G313-0126</t>
  </si>
  <si>
    <t>G313-0128</t>
  </si>
  <si>
    <t>G315-0064</t>
  </si>
  <si>
    <t>G315-0066</t>
  </si>
  <si>
    <t>G315-0084</t>
  </si>
  <si>
    <t>G315-0086</t>
  </si>
  <si>
    <t>G315-0088</t>
  </si>
  <si>
    <t>G315-0104</t>
  </si>
  <si>
    <t>G315-0106</t>
  </si>
  <si>
    <t>G315-0108</t>
  </si>
  <si>
    <t>G315-1010</t>
  </si>
  <si>
    <t>G315-0124</t>
  </si>
  <si>
    <t>G315-0126</t>
  </si>
  <si>
    <t>G315-0128</t>
  </si>
  <si>
    <t>G315-1210</t>
  </si>
  <si>
    <t>G315-1212</t>
  </si>
  <si>
    <t>G326-0064</t>
  </si>
  <si>
    <t>G326-0066</t>
  </si>
  <si>
    <t>G326-0084</t>
  </si>
  <si>
    <t>G326-0086</t>
  </si>
  <si>
    <t>G326-0088</t>
  </si>
  <si>
    <t>G326-0104</t>
  </si>
  <si>
    <t>G326-0106</t>
  </si>
  <si>
    <t>G326-0108</t>
  </si>
  <si>
    <t>G326-1010</t>
  </si>
  <si>
    <t>G326-0124</t>
  </si>
  <si>
    <t>G326-0126</t>
  </si>
  <si>
    <t>G326-0128</t>
  </si>
  <si>
    <t>G326-1210</t>
  </si>
  <si>
    <t>G326-1212</t>
  </si>
  <si>
    <t>G316-0004</t>
  </si>
  <si>
    <t>G316-0006</t>
  </si>
  <si>
    <t>G316-0008</t>
  </si>
  <si>
    <t>G316-0010</t>
  </si>
  <si>
    <t>G316-0012</t>
  </si>
  <si>
    <t>G359-0004</t>
  </si>
  <si>
    <t>G359-0006</t>
  </si>
  <si>
    <t>G359-0008</t>
  </si>
  <si>
    <t>G359-0010</t>
  </si>
  <si>
    <t>G359-0012</t>
  </si>
  <si>
    <t>G360-0004</t>
  </si>
  <si>
    <t>G360-0006</t>
  </si>
  <si>
    <t>G360-0008</t>
  </si>
  <si>
    <t>G360-0010</t>
  </si>
  <si>
    <t>G360-0012</t>
  </si>
  <si>
    <t>G317-0004</t>
  </si>
  <si>
    <t>G317-0006</t>
  </si>
  <si>
    <t>G317-0008</t>
  </si>
  <si>
    <t>G317-0010</t>
  </si>
  <si>
    <t>G317-0012</t>
  </si>
  <si>
    <t>G318-0004</t>
  </si>
  <si>
    <t>G318-0006</t>
  </si>
  <si>
    <t>G318-0008</t>
  </si>
  <si>
    <t>G318-0010</t>
  </si>
  <si>
    <t>G318-0012</t>
  </si>
  <si>
    <t>G361-0004</t>
  </si>
  <si>
    <t>G361-0006</t>
  </si>
  <si>
    <t>G361-0008</t>
  </si>
  <si>
    <t>G361-0010</t>
  </si>
  <si>
    <t>G361-0012</t>
  </si>
  <si>
    <t>G362-0004</t>
  </si>
  <si>
    <t>G362-0006</t>
  </si>
  <si>
    <t>G362-0008</t>
  </si>
  <si>
    <t>G362-0010</t>
  </si>
  <si>
    <t>G362-0012</t>
  </si>
  <si>
    <t>G321-0004</t>
  </si>
  <si>
    <t>G321-0006</t>
  </si>
  <si>
    <t>G321-0008</t>
  </si>
  <si>
    <t>G321-0010</t>
  </si>
  <si>
    <t>G321-0012</t>
  </si>
  <si>
    <t>G322-0004</t>
  </si>
  <si>
    <t>G322-0006</t>
  </si>
  <si>
    <t>G322-0008</t>
  </si>
  <si>
    <t>G322-0010</t>
  </si>
  <si>
    <t>G322-0012</t>
  </si>
  <si>
    <t>G323-0004</t>
  </si>
  <si>
    <t>G323-0006</t>
  </si>
  <si>
    <t>G323-0008</t>
  </si>
  <si>
    <t>G323-0010</t>
  </si>
  <si>
    <t>G323-0012</t>
  </si>
  <si>
    <t>G324-0004</t>
  </si>
  <si>
    <t>G324-0006</t>
  </si>
  <si>
    <t>G324-0008</t>
  </si>
  <si>
    <t>G324-0010</t>
  </si>
  <si>
    <t>G324-0012</t>
  </si>
  <si>
    <t>G330-0004</t>
  </si>
  <si>
    <t>G330-0006</t>
  </si>
  <si>
    <t>G330-0008</t>
  </si>
  <si>
    <t>G330-0010</t>
  </si>
  <si>
    <t>G330-0012</t>
  </si>
  <si>
    <t>G331-0004</t>
  </si>
  <si>
    <t>G331-0006</t>
  </si>
  <si>
    <t>G331-0008</t>
  </si>
  <si>
    <t>G331-0010</t>
  </si>
  <si>
    <t>G331-0012</t>
  </si>
  <si>
    <t>G332-0004</t>
  </si>
  <si>
    <t>G332-0006</t>
  </si>
  <si>
    <t>G332-0008</t>
  </si>
  <si>
    <t>G332-0010</t>
  </si>
  <si>
    <t>G332-0012</t>
  </si>
  <si>
    <t>G348-0064</t>
  </si>
  <si>
    <t>G348-0066</t>
  </si>
  <si>
    <t>G348-0084</t>
  </si>
  <si>
    <t>G348-0086</t>
  </si>
  <si>
    <t>G348-0088</t>
  </si>
  <si>
    <t>G348-0104</t>
  </si>
  <si>
    <t>G348-0106</t>
  </si>
  <si>
    <t>G348-0108</t>
  </si>
  <si>
    <t>G348-0124</t>
  </si>
  <si>
    <t>G348-0126</t>
  </si>
  <si>
    <t>G348-0128</t>
  </si>
  <si>
    <t>G317-0DS4</t>
  </si>
  <si>
    <t>G317-0DS6</t>
  </si>
  <si>
    <t>G351-0DS4</t>
  </si>
  <si>
    <t>G351-0DS6</t>
  </si>
  <si>
    <t>G305-0DS4</t>
  </si>
  <si>
    <t>G305-0DS6</t>
  </si>
  <si>
    <t>G325-0DS4</t>
  </si>
  <si>
    <t>G325-0DS6</t>
  </si>
  <si>
    <t>DWV G</t>
  </si>
  <si>
    <t>SCH 80</t>
  </si>
  <si>
    <t>Lrg SCH 80</t>
  </si>
  <si>
    <t>SCH 80 CPVC</t>
  </si>
  <si>
    <t>Lrg SCH 40</t>
  </si>
  <si>
    <t>Lrg SCH 80 CPVC</t>
  </si>
  <si>
    <t>801-002</t>
  </si>
  <si>
    <t>801-003</t>
  </si>
  <si>
    <t>801-005</t>
  </si>
  <si>
    <t>801-007</t>
  </si>
  <si>
    <t>801-010</t>
  </si>
  <si>
    <t>801-012</t>
  </si>
  <si>
    <t>801-015</t>
  </si>
  <si>
    <t>801-020</t>
  </si>
  <si>
    <t>801-025</t>
  </si>
  <si>
    <t>801-030</t>
  </si>
  <si>
    <t>801-040</t>
  </si>
  <si>
    <t>801-060</t>
  </si>
  <si>
    <t>801-080</t>
  </si>
  <si>
    <t>801-101</t>
  </si>
  <si>
    <t>801-130</t>
  </si>
  <si>
    <t>801-131</t>
  </si>
  <si>
    <t>801-251</t>
  </si>
  <si>
    <t>801-287</t>
  </si>
  <si>
    <t>801-288</t>
  </si>
  <si>
    <t>801-289</t>
  </si>
  <si>
    <t>801-290</t>
  </si>
  <si>
    <t>801-291</t>
  </si>
  <si>
    <t>801-292</t>
  </si>
  <si>
    <t>801-420</t>
  </si>
  <si>
    <t>801-532</t>
  </si>
  <si>
    <t>801-585</t>
  </si>
  <si>
    <t>802-002</t>
  </si>
  <si>
    <t>802-003</t>
  </si>
  <si>
    <t>802-005</t>
  </si>
  <si>
    <t>802-007</t>
  </si>
  <si>
    <t>802-010</t>
  </si>
  <si>
    <t>802-012</t>
  </si>
  <si>
    <t>802-015</t>
  </si>
  <si>
    <t>802-020</t>
  </si>
  <si>
    <t>803-002</t>
  </si>
  <si>
    <t>803-003</t>
  </si>
  <si>
    <t>803-005</t>
  </si>
  <si>
    <t>803-007</t>
  </si>
  <si>
    <t>803-010</t>
  </si>
  <si>
    <t>803-012</t>
  </si>
  <si>
    <t>803-015</t>
  </si>
  <si>
    <t>803-020</t>
  </si>
  <si>
    <t>804-002</t>
  </si>
  <si>
    <t>804-003</t>
  </si>
  <si>
    <t>804-005</t>
  </si>
  <si>
    <t>804-007</t>
  </si>
  <si>
    <t>804-010</t>
  </si>
  <si>
    <t>804-012</t>
  </si>
  <si>
    <t>804-015</t>
  </si>
  <si>
    <t>804-020</t>
  </si>
  <si>
    <t>805-002</t>
  </si>
  <si>
    <t>805-003</t>
  </si>
  <si>
    <t>805-005</t>
  </si>
  <si>
    <t>805-007</t>
  </si>
  <si>
    <t>805-010</t>
  </si>
  <si>
    <t>805-012</t>
  </si>
  <si>
    <t>805-015</t>
  </si>
  <si>
    <t>805-020</t>
  </si>
  <si>
    <t>805-025</t>
  </si>
  <si>
    <t>805-030</t>
  </si>
  <si>
    <t>805-040</t>
  </si>
  <si>
    <t>806-002</t>
  </si>
  <si>
    <t>806-003</t>
  </si>
  <si>
    <t>806-005</t>
  </si>
  <si>
    <t>806-007</t>
  </si>
  <si>
    <t>806-010</t>
  </si>
  <si>
    <t>806-012</t>
  </si>
  <si>
    <t>806-015</t>
  </si>
  <si>
    <t>806-020</t>
  </si>
  <si>
    <t>806-025</t>
  </si>
  <si>
    <t>806-030</t>
  </si>
  <si>
    <t>806-040</t>
  </si>
  <si>
    <t>806-060</t>
  </si>
  <si>
    <t>806-080</t>
  </si>
  <si>
    <t>807-002</t>
  </si>
  <si>
    <t>807-003</t>
  </si>
  <si>
    <t>807-005</t>
  </si>
  <si>
    <t>807-007</t>
  </si>
  <si>
    <t>807-010</t>
  </si>
  <si>
    <t>807-012</t>
  </si>
  <si>
    <t>807-015</t>
  </si>
  <si>
    <t>807-020</t>
  </si>
  <si>
    <t>807-030</t>
  </si>
  <si>
    <t>808-002</t>
  </si>
  <si>
    <t>808-003</t>
  </si>
  <si>
    <t>808-005</t>
  </si>
  <si>
    <t>808-007</t>
  </si>
  <si>
    <t>808-010</t>
  </si>
  <si>
    <t>808-012</t>
  </si>
  <si>
    <t>808-015</t>
  </si>
  <si>
    <t>808-020</t>
  </si>
  <si>
    <t>808-025</t>
  </si>
  <si>
    <t>808-030</t>
  </si>
  <si>
    <t>808-040</t>
  </si>
  <si>
    <t>809-010</t>
  </si>
  <si>
    <t>809-012</t>
  </si>
  <si>
    <t>809-015</t>
  </si>
  <si>
    <t>810-010</t>
  </si>
  <si>
    <t>810-012</t>
  </si>
  <si>
    <t>810-015</t>
  </si>
  <si>
    <t>810-132</t>
  </si>
  <si>
    <t>810-133</t>
  </si>
  <si>
    <t>810-168</t>
  </si>
  <si>
    <t>810-169</t>
  </si>
  <si>
    <t>810-211</t>
  </si>
  <si>
    <t>810-212</t>
  </si>
  <si>
    <t>811-010</t>
  </si>
  <si>
    <t>811-012</t>
  </si>
  <si>
    <t>811-015</t>
  </si>
  <si>
    <t>812-010</t>
  </si>
  <si>
    <t>812-012</t>
  </si>
  <si>
    <t>812-015</t>
  </si>
  <si>
    <t>812-132</t>
  </si>
  <si>
    <t>812-133</t>
  </si>
  <si>
    <t>812-168</t>
  </si>
  <si>
    <t>812-169</t>
  </si>
  <si>
    <t>812-211</t>
  </si>
  <si>
    <t>812-212</t>
  </si>
  <si>
    <t>817-002</t>
  </si>
  <si>
    <t>817-003</t>
  </si>
  <si>
    <t>817-005</t>
  </si>
  <si>
    <t>817-007</t>
  </si>
  <si>
    <t>817-010</t>
  </si>
  <si>
    <t>817-012</t>
  </si>
  <si>
    <t>817-015</t>
  </si>
  <si>
    <t>817-020</t>
  </si>
  <si>
    <t>817-025</t>
  </si>
  <si>
    <t>817-030</t>
  </si>
  <si>
    <t>817-040</t>
  </si>
  <si>
    <t>817-060</t>
  </si>
  <si>
    <t>817-080</t>
  </si>
  <si>
    <t>819-005</t>
  </si>
  <si>
    <t>819-007</t>
  </si>
  <si>
    <t>819-010</t>
  </si>
  <si>
    <t>819-012</t>
  </si>
  <si>
    <t>819-015</t>
  </si>
  <si>
    <t>819-020</t>
  </si>
  <si>
    <t>819-030</t>
  </si>
  <si>
    <t>819-040</t>
  </si>
  <si>
    <t>829-002</t>
  </si>
  <si>
    <t>829-003</t>
  </si>
  <si>
    <t>829-005</t>
  </si>
  <si>
    <t>829-007</t>
  </si>
  <si>
    <t>829-010</t>
  </si>
  <si>
    <t>829-012</t>
  </si>
  <si>
    <t>829-015</t>
  </si>
  <si>
    <t>829-020</t>
  </si>
  <si>
    <t>829-025</t>
  </si>
  <si>
    <t>829-030</t>
  </si>
  <si>
    <t>829-040</t>
  </si>
  <si>
    <t>829-060</t>
  </si>
  <si>
    <t>829-080</t>
  </si>
  <si>
    <t>829-101</t>
  </si>
  <si>
    <t>829-130</t>
  </si>
  <si>
    <t>829-131</t>
  </si>
  <si>
    <t>829-168</t>
  </si>
  <si>
    <t>829-211</t>
  </si>
  <si>
    <t>829-212</t>
  </si>
  <si>
    <t>829-251</t>
  </si>
  <si>
    <t>829-338</t>
  </si>
  <si>
    <t>829-422</t>
  </si>
  <si>
    <t>829-532</t>
  </si>
  <si>
    <t>829-585</t>
  </si>
  <si>
    <t>830-002</t>
  </si>
  <si>
    <t>830-003</t>
  </si>
  <si>
    <t>830-005</t>
  </si>
  <si>
    <t>830-007</t>
  </si>
  <si>
    <t>830-010</t>
  </si>
  <si>
    <t>830-012</t>
  </si>
  <si>
    <t>830-015</t>
  </si>
  <si>
    <t>830-020</t>
  </si>
  <si>
    <t>830-025</t>
  </si>
  <si>
    <t>830-030</t>
  </si>
  <si>
    <t>830-040</t>
  </si>
  <si>
    <t>830-052</t>
  </si>
  <si>
    <t>830-072</t>
  </si>
  <si>
    <t>830-073</t>
  </si>
  <si>
    <t>830-101</t>
  </si>
  <si>
    <t>830-130</t>
  </si>
  <si>
    <t>830-131</t>
  </si>
  <si>
    <t>830-167</t>
  </si>
  <si>
    <t>830-168</t>
  </si>
  <si>
    <t>830-211</t>
  </si>
  <si>
    <t>830-212</t>
  </si>
  <si>
    <t>830-251</t>
  </si>
  <si>
    <t>833-002</t>
  </si>
  <si>
    <t>833-003</t>
  </si>
  <si>
    <t>833-005</t>
  </si>
  <si>
    <t>833-007</t>
  </si>
  <si>
    <t>833-010</t>
  </si>
  <si>
    <t>833-012</t>
  </si>
  <si>
    <t>833-015</t>
  </si>
  <si>
    <t>833-020</t>
  </si>
  <si>
    <t>835-002</t>
  </si>
  <si>
    <t>835-003</t>
  </si>
  <si>
    <t>835-005</t>
  </si>
  <si>
    <t>835-007</t>
  </si>
  <si>
    <t>835-010</t>
  </si>
  <si>
    <t>835-012</t>
  </si>
  <si>
    <t>835-015</t>
  </si>
  <si>
    <t>835-020</t>
  </si>
  <si>
    <t>835-025</t>
  </si>
  <si>
    <t>835-030</t>
  </si>
  <si>
    <t>835-040</t>
  </si>
  <si>
    <t>835-102</t>
  </si>
  <si>
    <t>835-131</t>
  </si>
  <si>
    <t>835-213</t>
  </si>
  <si>
    <t>836-002</t>
  </si>
  <si>
    <t>836-003</t>
  </si>
  <si>
    <t>836-005</t>
  </si>
  <si>
    <t>836-007</t>
  </si>
  <si>
    <t>836-010</t>
  </si>
  <si>
    <t>836-012</t>
  </si>
  <si>
    <t>836-015</t>
  </si>
  <si>
    <t>836-020</t>
  </si>
  <si>
    <t>836-025</t>
  </si>
  <si>
    <t>836-030</t>
  </si>
  <si>
    <t>836-040</t>
  </si>
  <si>
    <t>836-043</t>
  </si>
  <si>
    <t>836-045</t>
  </si>
  <si>
    <t>836-052</t>
  </si>
  <si>
    <t>836-053</t>
  </si>
  <si>
    <t>836-072-2</t>
  </si>
  <si>
    <t>836-073</t>
  </si>
  <si>
    <t>836-074</t>
  </si>
  <si>
    <t>836-098-2</t>
  </si>
  <si>
    <t>836-099-2</t>
  </si>
  <si>
    <t>836-101</t>
  </si>
  <si>
    <t>836-102</t>
  </si>
  <si>
    <t>836-130-2</t>
  </si>
  <si>
    <t>836-131</t>
  </si>
  <si>
    <t>836-131-2</t>
  </si>
  <si>
    <t>836-132</t>
  </si>
  <si>
    <t>836-168</t>
  </si>
  <si>
    <t>836-168-2</t>
  </si>
  <si>
    <t>836-169</t>
  </si>
  <si>
    <t>836-211-2</t>
  </si>
  <si>
    <t>836-212</t>
  </si>
  <si>
    <t>836-212-2</t>
  </si>
  <si>
    <t>836-213</t>
  </si>
  <si>
    <t>836-251-2</t>
  </si>
  <si>
    <t>836-292-2</t>
  </si>
  <si>
    <t>836-339-2</t>
  </si>
  <si>
    <t>836-422-2</t>
  </si>
  <si>
    <t>837-072</t>
  </si>
  <si>
    <t>837-073</t>
  </si>
  <si>
    <t>837-101</t>
  </si>
  <si>
    <t>837-130</t>
  </si>
  <si>
    <t>837-131</t>
  </si>
  <si>
    <t>837-166</t>
  </si>
  <si>
    <t>837-167</t>
  </si>
  <si>
    <t>837-168</t>
  </si>
  <si>
    <t>837-209</t>
  </si>
  <si>
    <t>837-210</t>
  </si>
  <si>
    <t>837-211</t>
  </si>
  <si>
    <t>837-212</t>
  </si>
  <si>
    <t>837-247</t>
  </si>
  <si>
    <t>837-248</t>
  </si>
  <si>
    <t>837-249</t>
  </si>
  <si>
    <t>837-250</t>
  </si>
  <si>
    <t>837-251</t>
  </si>
  <si>
    <t>837-287</t>
  </si>
  <si>
    <t>837-288</t>
  </si>
  <si>
    <t>837-289</t>
  </si>
  <si>
    <t>837-290</t>
  </si>
  <si>
    <t>837-291</t>
  </si>
  <si>
    <t>837-292</t>
  </si>
  <si>
    <t>837-333</t>
  </si>
  <si>
    <t>837-334</t>
  </si>
  <si>
    <t>837-335</t>
  </si>
  <si>
    <t>837-336</t>
  </si>
  <si>
    <t>837-337</t>
  </si>
  <si>
    <t>837-338</t>
  </si>
  <si>
    <t>837-339</t>
  </si>
  <si>
    <t>837-420</t>
  </si>
  <si>
    <t>837-421</t>
  </si>
  <si>
    <t>837-422</t>
  </si>
  <si>
    <t>837-490</t>
  </si>
  <si>
    <t>837-528</t>
  </si>
  <si>
    <t>837-529</t>
  </si>
  <si>
    <t>837-530</t>
  </si>
  <si>
    <t>837-532</t>
  </si>
  <si>
    <t>837-534</t>
  </si>
  <si>
    <t>838-052</t>
  </si>
  <si>
    <t>838-071</t>
  </si>
  <si>
    <t>838-072</t>
  </si>
  <si>
    <t>838-073</t>
  </si>
  <si>
    <t>838-098</t>
  </si>
  <si>
    <t>838-099</t>
  </si>
  <si>
    <t>838-101</t>
  </si>
  <si>
    <t>838-128</t>
  </si>
  <si>
    <t>838-129</t>
  </si>
  <si>
    <t>838-130</t>
  </si>
  <si>
    <t>838-131</t>
  </si>
  <si>
    <t>838-166</t>
  </si>
  <si>
    <t>838-167</t>
  </si>
  <si>
    <t>838-168</t>
  </si>
  <si>
    <t>838-209</t>
  </si>
  <si>
    <t>838-210</t>
  </si>
  <si>
    <t>838-211</t>
  </si>
  <si>
    <t>838-212</t>
  </si>
  <si>
    <t>838-247</t>
  </si>
  <si>
    <t>838-248</t>
  </si>
  <si>
    <t>838-249</t>
  </si>
  <si>
    <t>838-250</t>
  </si>
  <si>
    <t>838-251</t>
  </si>
  <si>
    <t>838-287</t>
  </si>
  <si>
    <t>838-288</t>
  </si>
  <si>
    <t>838-289</t>
  </si>
  <si>
    <t>838-290</t>
  </si>
  <si>
    <t>838-291</t>
  </si>
  <si>
    <t>838-292</t>
  </si>
  <si>
    <t>838-333</t>
  </si>
  <si>
    <t>838-334</t>
  </si>
  <si>
    <t>838-335</t>
  </si>
  <si>
    <t>838-336</t>
  </si>
  <si>
    <t>838-337</t>
  </si>
  <si>
    <t>838-338</t>
  </si>
  <si>
    <t>838-339</t>
  </si>
  <si>
    <t>838-415</t>
  </si>
  <si>
    <t>838-416</t>
  </si>
  <si>
    <t>838-417</t>
  </si>
  <si>
    <t>838-418</t>
  </si>
  <si>
    <t>838-419</t>
  </si>
  <si>
    <t>838-420</t>
  </si>
  <si>
    <t>838-421</t>
  </si>
  <si>
    <t>838-422</t>
  </si>
  <si>
    <t>839-041</t>
  </si>
  <si>
    <t>839-050</t>
  </si>
  <si>
    <t>839-052</t>
  </si>
  <si>
    <t>839-071</t>
  </si>
  <si>
    <t>839-072</t>
  </si>
  <si>
    <t>839-073</t>
  </si>
  <si>
    <t>839-098</t>
  </si>
  <si>
    <t>839-099</t>
  </si>
  <si>
    <t>839-101</t>
  </si>
  <si>
    <t>839-128</t>
  </si>
  <si>
    <t>839-129</t>
  </si>
  <si>
    <t>839-130</t>
  </si>
  <si>
    <t>839-131</t>
  </si>
  <si>
    <t>839-166</t>
  </si>
  <si>
    <t>839-167</t>
  </si>
  <si>
    <t>839-168</t>
  </si>
  <si>
    <t>839-209</t>
  </si>
  <si>
    <t>839-210</t>
  </si>
  <si>
    <t>839-211</t>
  </si>
  <si>
    <t>839-212</t>
  </si>
  <si>
    <t>839-247</t>
  </si>
  <si>
    <t>839-248</t>
  </si>
  <si>
    <t>839-249</t>
  </si>
  <si>
    <t>839-250</t>
  </si>
  <si>
    <t>839-251</t>
  </si>
  <si>
    <t>839-338</t>
  </si>
  <si>
    <t>839-420</t>
  </si>
  <si>
    <t>839-422</t>
  </si>
  <si>
    <t>847-002</t>
  </si>
  <si>
    <t>847-003</t>
  </si>
  <si>
    <t>847-005</t>
  </si>
  <si>
    <t>847-007</t>
  </si>
  <si>
    <t>847-010</t>
  </si>
  <si>
    <t>847-012</t>
  </si>
  <si>
    <t>847-015</t>
  </si>
  <si>
    <t>847-020</t>
  </si>
  <si>
    <t>847-025</t>
  </si>
  <si>
    <t>847-030</t>
  </si>
  <si>
    <t>847-040</t>
  </si>
  <si>
    <t>847-060</t>
  </si>
  <si>
    <t>847-080</t>
  </si>
  <si>
    <t>848-002</t>
  </si>
  <si>
    <t>848-003</t>
  </si>
  <si>
    <t>848-005</t>
  </si>
  <si>
    <t>848-007</t>
  </si>
  <si>
    <t>848-010</t>
  </si>
  <si>
    <t>848-012</t>
  </si>
  <si>
    <t>848-015</t>
  </si>
  <si>
    <t>848-020</t>
  </si>
  <si>
    <t>848-025</t>
  </si>
  <si>
    <t>848-030</t>
  </si>
  <si>
    <t>848-040</t>
  </si>
  <si>
    <t>849-005</t>
  </si>
  <si>
    <t>849-007</t>
  </si>
  <si>
    <t>849-010</t>
  </si>
  <si>
    <t>849-012</t>
  </si>
  <si>
    <t>849-015</t>
  </si>
  <si>
    <t>849-020</t>
  </si>
  <si>
    <t>849-025</t>
  </si>
  <si>
    <t>849-030</t>
  </si>
  <si>
    <t>849-040</t>
  </si>
  <si>
    <t>850-002</t>
  </si>
  <si>
    <t>850-003</t>
  </si>
  <si>
    <t>850-005</t>
  </si>
  <si>
    <t>850-007</t>
  </si>
  <si>
    <t>850-010</t>
  </si>
  <si>
    <t>850-012</t>
  </si>
  <si>
    <t>850-015</t>
  </si>
  <si>
    <t>850-020</t>
  </si>
  <si>
    <t>850-025</t>
  </si>
  <si>
    <t>850-030</t>
  </si>
  <si>
    <t>850-040</t>
  </si>
  <si>
    <t>852-005</t>
  </si>
  <si>
    <t>852-007</t>
  </si>
  <si>
    <t>852-010</t>
  </si>
  <si>
    <t>852-012</t>
  </si>
  <si>
    <t>852-015</t>
  </si>
  <si>
    <t>852-020</t>
  </si>
  <si>
    <t>852-025</t>
  </si>
  <si>
    <t>852-030</t>
  </si>
  <si>
    <t>852-040</t>
  </si>
  <si>
    <t>853-015</t>
  </si>
  <si>
    <t>853-020</t>
  </si>
  <si>
    <t>853-020-1</t>
  </si>
  <si>
    <t>853-020-2</t>
  </si>
  <si>
    <t>853-025</t>
  </si>
  <si>
    <t>853-025-1</t>
  </si>
  <si>
    <t>853-025-2</t>
  </si>
  <si>
    <t>853-030</t>
  </si>
  <si>
    <t>853-030-1</t>
  </si>
  <si>
    <t>853-030-2</t>
  </si>
  <si>
    <t>853-040</t>
  </si>
  <si>
    <t>853-040-1</t>
  </si>
  <si>
    <t>853-040-2</t>
  </si>
  <si>
    <t>853-050</t>
  </si>
  <si>
    <t>853-050-1</t>
  </si>
  <si>
    <t>853-050-2</t>
  </si>
  <si>
    <t>853-060</t>
  </si>
  <si>
    <t>853-060-1</t>
  </si>
  <si>
    <t>853-060-2</t>
  </si>
  <si>
    <t>853-080</t>
  </si>
  <si>
    <t>853-080-1</t>
  </si>
  <si>
    <t>853-080-2</t>
  </si>
  <si>
    <t>854-020-1</t>
  </si>
  <si>
    <t>854-020-2</t>
  </si>
  <si>
    <t>854-025</t>
  </si>
  <si>
    <t>854-025-1</t>
  </si>
  <si>
    <t>854-025-2</t>
  </si>
  <si>
    <t>854-030</t>
  </si>
  <si>
    <t>854-030-1</t>
  </si>
  <si>
    <t>854-030-2</t>
  </si>
  <si>
    <t>854-040</t>
  </si>
  <si>
    <t>854-040-1</t>
  </si>
  <si>
    <t>854-040-2</t>
  </si>
  <si>
    <t>854-050</t>
  </si>
  <si>
    <t>854-050-1</t>
  </si>
  <si>
    <t>854-050-2</t>
  </si>
  <si>
    <t>854-060</t>
  </si>
  <si>
    <t>854-060-1</t>
  </si>
  <si>
    <t>854-060-2</t>
  </si>
  <si>
    <t>854-080</t>
  </si>
  <si>
    <t>854-080-1</t>
  </si>
  <si>
    <t>854-080-2</t>
  </si>
  <si>
    <t>856-020-1</t>
  </si>
  <si>
    <t>856-020-2</t>
  </si>
  <si>
    <t>856-025</t>
  </si>
  <si>
    <t>856-025-1</t>
  </si>
  <si>
    <t>856-025-2</t>
  </si>
  <si>
    <t>856-030</t>
  </si>
  <si>
    <t>856-030-1</t>
  </si>
  <si>
    <t>856-030-2</t>
  </si>
  <si>
    <t>856-040</t>
  </si>
  <si>
    <t>856-040-1</t>
  </si>
  <si>
    <t>856-040-2</t>
  </si>
  <si>
    <t>856-050</t>
  </si>
  <si>
    <t>856-050-1</t>
  </si>
  <si>
    <t>856-050-2</t>
  </si>
  <si>
    <t>856-060</t>
  </si>
  <si>
    <t>856-060-1</t>
  </si>
  <si>
    <t>856-060-2</t>
  </si>
  <si>
    <t>856-080</t>
  </si>
  <si>
    <t>856-080-1</t>
  </si>
  <si>
    <t>856-080-2</t>
  </si>
  <si>
    <t>877-040</t>
  </si>
  <si>
    <t>877-060</t>
  </si>
  <si>
    <t>878-002</t>
  </si>
  <si>
    <t>878-003</t>
  </si>
  <si>
    <t>878-005</t>
  </si>
  <si>
    <t>878-007</t>
  </si>
  <si>
    <t>878-010</t>
  </si>
  <si>
    <t>878-012</t>
  </si>
  <si>
    <t>878-015</t>
  </si>
  <si>
    <t>878-020</t>
  </si>
  <si>
    <t>897-002</t>
  </si>
  <si>
    <t>897-003</t>
  </si>
  <si>
    <t>897-005</t>
  </si>
  <si>
    <t>897-007</t>
  </si>
  <si>
    <t>897-010</t>
  </si>
  <si>
    <t>897-012</t>
  </si>
  <si>
    <t>897-015</t>
  </si>
  <si>
    <t>897-020</t>
  </si>
  <si>
    <t>897-025</t>
  </si>
  <si>
    <t>897-030</t>
  </si>
  <si>
    <t>897-040</t>
  </si>
  <si>
    <t>898-002</t>
  </si>
  <si>
    <t>898-003</t>
  </si>
  <si>
    <t>898-005</t>
  </si>
  <si>
    <t>898-007</t>
  </si>
  <si>
    <t>898-010</t>
  </si>
  <si>
    <t>898-012</t>
  </si>
  <si>
    <t>898-015</t>
  </si>
  <si>
    <t>898-020</t>
  </si>
  <si>
    <t>898-025</t>
  </si>
  <si>
    <t>898-030</t>
  </si>
  <si>
    <t>898-040</t>
  </si>
  <si>
    <t>899-002</t>
  </si>
  <si>
    <t>899-003</t>
  </si>
  <si>
    <t>899-005</t>
  </si>
  <si>
    <t>899-007</t>
  </si>
  <si>
    <t>899-010</t>
  </si>
  <si>
    <t>899-012</t>
  </si>
  <si>
    <t>899-015</t>
  </si>
  <si>
    <t>899-020</t>
  </si>
  <si>
    <t>899-025</t>
  </si>
  <si>
    <t>899-030</t>
  </si>
  <si>
    <t>853-100</t>
  </si>
  <si>
    <t>853-100-1</t>
  </si>
  <si>
    <t>853-100-2</t>
  </si>
  <si>
    <t>853-120</t>
  </si>
  <si>
    <t>853-120-1</t>
  </si>
  <si>
    <t>853-120-2</t>
  </si>
  <si>
    <t>854-020</t>
  </si>
  <si>
    <t>854-100</t>
  </si>
  <si>
    <t>854-100-1</t>
  </si>
  <si>
    <t>854-100-2</t>
  </si>
  <si>
    <t>854-120</t>
  </si>
  <si>
    <t>854-120-1</t>
  </si>
  <si>
    <t>854-120-2</t>
  </si>
  <si>
    <t>856-020</t>
  </si>
  <si>
    <t>9801-005</t>
  </si>
  <si>
    <t>9801-007</t>
  </si>
  <si>
    <t>9801-010</t>
  </si>
  <si>
    <t>9801-012</t>
  </si>
  <si>
    <t>9801-015</t>
  </si>
  <si>
    <t>9801-020</t>
  </si>
  <si>
    <t>9801-025</t>
  </si>
  <si>
    <t>9801-030</t>
  </si>
  <si>
    <t>9801-040</t>
  </si>
  <si>
    <t>9801-060</t>
  </si>
  <si>
    <t>9801-080</t>
  </si>
  <si>
    <t>9801-585</t>
  </si>
  <si>
    <t>9805-002</t>
  </si>
  <si>
    <t>9805-003</t>
  </si>
  <si>
    <t>9805-005</t>
  </si>
  <si>
    <t>9805-007</t>
  </si>
  <si>
    <t>9805-010</t>
  </si>
  <si>
    <t>9805-012</t>
  </si>
  <si>
    <t>9805-015</t>
  </si>
  <si>
    <t>9805-020</t>
  </si>
  <si>
    <t>9806-002</t>
  </si>
  <si>
    <t>9806-003</t>
  </si>
  <si>
    <t>9806-005</t>
  </si>
  <si>
    <t>9806-007</t>
  </si>
  <si>
    <t>9806-010</t>
  </si>
  <si>
    <t>9806-012</t>
  </si>
  <si>
    <t>9806-015</t>
  </si>
  <si>
    <t>9806-020</t>
  </si>
  <si>
    <t>9806-025</t>
  </si>
  <si>
    <t>9806-030</t>
  </si>
  <si>
    <t>9806-040</t>
  </si>
  <si>
    <t>9806-060</t>
  </si>
  <si>
    <t>9806-080</t>
  </si>
  <si>
    <t>9808-002</t>
  </si>
  <si>
    <t>9808-003</t>
  </si>
  <si>
    <t>9808-005</t>
  </si>
  <si>
    <t>9808-007</t>
  </si>
  <si>
    <t>9808-010</t>
  </si>
  <si>
    <t>9808-012</t>
  </si>
  <si>
    <t>9808-015</t>
  </si>
  <si>
    <t>9808-020</t>
  </si>
  <si>
    <t>9817-002</t>
  </si>
  <si>
    <t>9817-003</t>
  </si>
  <si>
    <t>9817-005</t>
  </si>
  <si>
    <t>9817-007</t>
  </si>
  <si>
    <t>9817-010</t>
  </si>
  <si>
    <t>9817-012</t>
  </si>
  <si>
    <t>9817-015</t>
  </si>
  <si>
    <t>9817-020</t>
  </si>
  <si>
    <t>9817-025</t>
  </si>
  <si>
    <t>9817-030</t>
  </si>
  <si>
    <t>9817-040</t>
  </si>
  <si>
    <t>9817-060</t>
  </si>
  <si>
    <t>9817-080</t>
  </si>
  <si>
    <t>9819-002</t>
  </si>
  <si>
    <t>9819-003</t>
  </si>
  <si>
    <t>9819-005</t>
  </si>
  <si>
    <t>9819-007</t>
  </si>
  <si>
    <t>9819-010</t>
  </si>
  <si>
    <t>9819-012</t>
  </si>
  <si>
    <t>9819-015</t>
  </si>
  <si>
    <t>9819-020</t>
  </si>
  <si>
    <t>9819-030</t>
  </si>
  <si>
    <t>9829-002</t>
  </si>
  <si>
    <t>9829-003</t>
  </si>
  <si>
    <t>9829-005</t>
  </si>
  <si>
    <t>9829-007</t>
  </si>
  <si>
    <t>9829-010</t>
  </si>
  <si>
    <t>9829-012</t>
  </si>
  <si>
    <t>9829-015</t>
  </si>
  <si>
    <t>9829-020</t>
  </si>
  <si>
    <t>9829-025</t>
  </si>
  <si>
    <t>9829-030</t>
  </si>
  <si>
    <t>9829-040</t>
  </si>
  <si>
    <t>9829-060</t>
  </si>
  <si>
    <t>9829-073</t>
  </si>
  <si>
    <t>9829-080</t>
  </si>
  <si>
    <t>9829-101</t>
  </si>
  <si>
    <t>9829-130</t>
  </si>
  <si>
    <t>9829-131</t>
  </si>
  <si>
    <t>9829-211</t>
  </si>
  <si>
    <t>9829-212</t>
  </si>
  <si>
    <t>9829-251</t>
  </si>
  <si>
    <t>9829-338</t>
  </si>
  <si>
    <t>9829-422</t>
  </si>
  <si>
    <t>9829-585</t>
  </si>
  <si>
    <t>9830-002</t>
  </si>
  <si>
    <t>9830-003</t>
  </si>
  <si>
    <t>9830-005</t>
  </si>
  <si>
    <t>9830-007</t>
  </si>
  <si>
    <t>9830-010</t>
  </si>
  <si>
    <t>9830-015</t>
  </si>
  <si>
    <t>9830-020</t>
  </si>
  <si>
    <t>9830-072</t>
  </si>
  <si>
    <t>9830-073</t>
  </si>
  <si>
    <t>9830-101</t>
  </si>
  <si>
    <t>9830-130</t>
  </si>
  <si>
    <t>9830-131</t>
  </si>
  <si>
    <t>9830-211</t>
  </si>
  <si>
    <t>9835-002</t>
  </si>
  <si>
    <t>9835-003</t>
  </si>
  <si>
    <t>9835-005</t>
  </si>
  <si>
    <t>9835-007</t>
  </si>
  <si>
    <t>9835-010</t>
  </si>
  <si>
    <t>9835-012</t>
  </si>
  <si>
    <t>9835-015</t>
  </si>
  <si>
    <t>9835-020</t>
  </si>
  <si>
    <t>9835-030</t>
  </si>
  <si>
    <t>9835-040</t>
  </si>
  <si>
    <t>9836-005</t>
  </si>
  <si>
    <t>9836-007</t>
  </si>
  <si>
    <t>9836-010</t>
  </si>
  <si>
    <t>9836-012</t>
  </si>
  <si>
    <t>9836-015</t>
  </si>
  <si>
    <t>9837-072</t>
  </si>
  <si>
    <t>9837-073</t>
  </si>
  <si>
    <t>9837-101</t>
  </si>
  <si>
    <t>9837-130</t>
  </si>
  <si>
    <t>9837-131</t>
  </si>
  <si>
    <t>9837-166</t>
  </si>
  <si>
    <t>9837-167</t>
  </si>
  <si>
    <t>9837-168</t>
  </si>
  <si>
    <t>9837-209</t>
  </si>
  <si>
    <t>9837-210</t>
  </si>
  <si>
    <t>9837-211</t>
  </si>
  <si>
    <t>9837-212</t>
  </si>
  <si>
    <t>9837-247</t>
  </si>
  <si>
    <t>9837-248</t>
  </si>
  <si>
    <t>9837-249</t>
  </si>
  <si>
    <t>9837-250</t>
  </si>
  <si>
    <t>9837-251</t>
  </si>
  <si>
    <t>9837-291</t>
  </si>
  <si>
    <t>9837-292</t>
  </si>
  <si>
    <t>9837-338</t>
  </si>
  <si>
    <t>9837-339</t>
  </si>
  <si>
    <t>9837-420</t>
  </si>
  <si>
    <t>9837-422</t>
  </si>
  <si>
    <t>9837-532</t>
  </si>
  <si>
    <t>9838-052</t>
  </si>
  <si>
    <t>9838-072</t>
  </si>
  <si>
    <t>9838-073</t>
  </si>
  <si>
    <t>9838-101</t>
  </si>
  <si>
    <t>9838-130</t>
  </si>
  <si>
    <t>9838-131</t>
  </si>
  <si>
    <t>9838-166</t>
  </si>
  <si>
    <t>9838-167</t>
  </si>
  <si>
    <t>9838-168</t>
  </si>
  <si>
    <t>9838-209</t>
  </si>
  <si>
    <t>9838-210</t>
  </si>
  <si>
    <t>9838-211</t>
  </si>
  <si>
    <t>9838-212</t>
  </si>
  <si>
    <t>9838-247</t>
  </si>
  <si>
    <t>9838-248</t>
  </si>
  <si>
    <t>9838-249</t>
  </si>
  <si>
    <t>9838-250</t>
  </si>
  <si>
    <t>9838-251</t>
  </si>
  <si>
    <t>9838-291</t>
  </si>
  <si>
    <t>9838-292</t>
  </si>
  <si>
    <t>9838-338</t>
  </si>
  <si>
    <t>9838-420</t>
  </si>
  <si>
    <t>9838-422</t>
  </si>
  <si>
    <t>9839-101</t>
  </si>
  <si>
    <t>9839-131</t>
  </si>
  <si>
    <t>9839-168</t>
  </si>
  <si>
    <t>9839-212</t>
  </si>
  <si>
    <t>9839-251</t>
  </si>
  <si>
    <t>9847-003</t>
  </si>
  <si>
    <t>9847-005</t>
  </si>
  <si>
    <t>9847-007</t>
  </si>
  <si>
    <t>9847-010</t>
  </si>
  <si>
    <t>9847-012</t>
  </si>
  <si>
    <t>9847-015</t>
  </si>
  <si>
    <t>9847-020</t>
  </si>
  <si>
    <t>9847-025</t>
  </si>
  <si>
    <t>9847-030</t>
  </si>
  <si>
    <t>9847-040</t>
  </si>
  <si>
    <t>9847-060</t>
  </si>
  <si>
    <t>9847-080</t>
  </si>
  <si>
    <t>9848-002</t>
  </si>
  <si>
    <t>9848-003</t>
  </si>
  <si>
    <t>9848-005</t>
  </si>
  <si>
    <t>9848-007</t>
  </si>
  <si>
    <t>9848-010</t>
  </si>
  <si>
    <t>9848-012</t>
  </si>
  <si>
    <t>9848-015</t>
  </si>
  <si>
    <t>9848-020</t>
  </si>
  <si>
    <t>9848-030</t>
  </si>
  <si>
    <t>9848-040</t>
  </si>
  <si>
    <t>9850-002</t>
  </si>
  <si>
    <t>9850-003</t>
  </si>
  <si>
    <t>9850-005</t>
  </si>
  <si>
    <t>9850-007</t>
  </si>
  <si>
    <t>9850-010</t>
  </si>
  <si>
    <t>9850-015</t>
  </si>
  <si>
    <t>9850-020</t>
  </si>
  <si>
    <t>9850-030</t>
  </si>
  <si>
    <t>9850-040</t>
  </si>
  <si>
    <t>9851-005</t>
  </si>
  <si>
    <t>9851-007</t>
  </si>
  <si>
    <t>9851-010</t>
  </si>
  <si>
    <t>9851-012</t>
  </si>
  <si>
    <t>9851-015</t>
  </si>
  <si>
    <t>9851-020</t>
  </si>
  <si>
    <t>9851-025</t>
  </si>
  <si>
    <t>9851-030</t>
  </si>
  <si>
    <t>9851-040</t>
  </si>
  <si>
    <t>9851-060</t>
  </si>
  <si>
    <t>9852-005</t>
  </si>
  <si>
    <t>9852-007</t>
  </si>
  <si>
    <t>9852-010</t>
  </si>
  <si>
    <t>9852-015</t>
  </si>
  <si>
    <t>9852-020</t>
  </si>
  <si>
    <t>9852-030</t>
  </si>
  <si>
    <t>9852-040</t>
  </si>
  <si>
    <t>9853-015</t>
  </si>
  <si>
    <t>9853-020</t>
  </si>
  <si>
    <t>9853-030</t>
  </si>
  <si>
    <t>9853-040</t>
  </si>
  <si>
    <t>9854-005</t>
  </si>
  <si>
    <t>9854-007</t>
  </si>
  <si>
    <t>9854-010</t>
  </si>
  <si>
    <t>9854-012</t>
  </si>
  <si>
    <t>9854-015</t>
  </si>
  <si>
    <t>9854-020</t>
  </si>
  <si>
    <t>9854-025</t>
  </si>
  <si>
    <t>9854-030</t>
  </si>
  <si>
    <t>9854-040</t>
  </si>
  <si>
    <t>9854-060</t>
  </si>
  <si>
    <t>9854-080</t>
  </si>
  <si>
    <t>9855-005</t>
  </si>
  <si>
    <t>9855-007</t>
  </si>
  <si>
    <t>9855-010</t>
  </si>
  <si>
    <t>9855-012</t>
  </si>
  <si>
    <t>9855-015</t>
  </si>
  <si>
    <t>9855-020</t>
  </si>
  <si>
    <t>9855-025</t>
  </si>
  <si>
    <t>9855-030</t>
  </si>
  <si>
    <t>9855-040</t>
  </si>
  <si>
    <t>9856-005</t>
  </si>
  <si>
    <t>9856-007</t>
  </si>
  <si>
    <t>9856-010</t>
  </si>
  <si>
    <t>9856-012</t>
  </si>
  <si>
    <t>9856-015</t>
  </si>
  <si>
    <t>9856-020</t>
  </si>
  <si>
    <t>9856-025</t>
  </si>
  <si>
    <t>9856-030</t>
  </si>
  <si>
    <t>9856-040</t>
  </si>
  <si>
    <t>9856-060</t>
  </si>
  <si>
    <t>9856-080</t>
  </si>
  <si>
    <t>9858-030</t>
  </si>
  <si>
    <t>9877-020</t>
  </si>
  <si>
    <t>9877-040</t>
  </si>
  <si>
    <t>9877-060</t>
  </si>
  <si>
    <t>9897-002</t>
  </si>
  <si>
    <t>9897-003</t>
  </si>
  <si>
    <t>9897-005</t>
  </si>
  <si>
    <t>9897-007</t>
  </si>
  <si>
    <t>9897-010</t>
  </si>
  <si>
    <t>9897-012</t>
  </si>
  <si>
    <t>9897-015</t>
  </si>
  <si>
    <t>9897-020</t>
  </si>
  <si>
    <t>9897-030</t>
  </si>
  <si>
    <t>9898-003</t>
  </si>
  <si>
    <t>9898-005</t>
  </si>
  <si>
    <t>9898-007</t>
  </si>
  <si>
    <t>9898-010</t>
  </si>
  <si>
    <t>9898-012</t>
  </si>
  <si>
    <t>9898-015</t>
  </si>
  <si>
    <t>9898-020</t>
  </si>
  <si>
    <t>9854-100</t>
  </si>
  <si>
    <t>9854-120</t>
  </si>
  <si>
    <t>110-3015</t>
  </si>
  <si>
    <t>110-3292</t>
  </si>
  <si>
    <t>110-3293</t>
  </si>
  <si>
    <t>126-6004</t>
  </si>
  <si>
    <t>126-6006</t>
  </si>
  <si>
    <t>300-S-3362</t>
  </si>
  <si>
    <t>327-3040</t>
  </si>
  <si>
    <t>328-3711</t>
  </si>
  <si>
    <t>404-3486</t>
  </si>
  <si>
    <t>416-3501</t>
  </si>
  <si>
    <t>417-3504</t>
  </si>
  <si>
    <t>417-3505</t>
  </si>
  <si>
    <t>418-3507</t>
  </si>
  <si>
    <t>418-3508</t>
  </si>
  <si>
    <t>444-X-0216</t>
  </si>
  <si>
    <t>445-X-3548</t>
  </si>
  <si>
    <t>445-X-3549</t>
  </si>
  <si>
    <t>507-3591</t>
  </si>
  <si>
    <t>507-3593</t>
  </si>
  <si>
    <t>507-3594</t>
  </si>
  <si>
    <t>601-3623</t>
  </si>
  <si>
    <t>612-0615</t>
  </si>
  <si>
    <t>711-P-3694</t>
  </si>
  <si>
    <t>811-3710</t>
  </si>
  <si>
    <t>812-3714</t>
  </si>
  <si>
    <t>103-R-3015</t>
  </si>
  <si>
    <t>109-3296</t>
  </si>
  <si>
    <t>2 TEST CAP DWV</t>
  </si>
  <si>
    <t>331-3437</t>
  </si>
  <si>
    <t>4 VENT ELL DWV</t>
  </si>
  <si>
    <t>333-3444</t>
  </si>
  <si>
    <t>416-3500</t>
  </si>
  <si>
    <t>416-3502</t>
  </si>
  <si>
    <t>417-3503</t>
  </si>
  <si>
    <t>2 VENT TEE DWV</t>
  </si>
  <si>
    <t>4 VENT TEE DWV</t>
  </si>
  <si>
    <t>448-3559</t>
  </si>
  <si>
    <t>4X4X1-1/2 WYE REDUCING DWV</t>
  </si>
  <si>
    <t>603-3633</t>
  </si>
  <si>
    <t>888-P-0003</t>
  </si>
  <si>
    <t>4 CLOSET FLG W/ADJ MTL RNG H DWV</t>
  </si>
  <si>
    <t>4 CLOSET FLG W/ADJ MTL RNG SPG DWV</t>
  </si>
  <si>
    <t>119-3311</t>
  </si>
  <si>
    <t>123-3321</t>
  </si>
  <si>
    <t>123R-3326</t>
  </si>
  <si>
    <t>820-3720</t>
  </si>
  <si>
    <t>815-3719</t>
  </si>
  <si>
    <t>815-3718</t>
  </si>
  <si>
    <t>812-3715</t>
  </si>
  <si>
    <t>811-3711</t>
  </si>
  <si>
    <t>612-3644</t>
  </si>
  <si>
    <t>601-3620</t>
  </si>
  <si>
    <t>441-3533</t>
  </si>
  <si>
    <t>441-3531</t>
  </si>
  <si>
    <t>439-3528</t>
  </si>
  <si>
    <t>439-3527</t>
  </si>
  <si>
    <t>404-3485</t>
  </si>
  <si>
    <t>404-3484</t>
  </si>
  <si>
    <t>327-3426</t>
  </si>
  <si>
    <t>303-3377</t>
  </si>
  <si>
    <t>131-5287</t>
  </si>
  <si>
    <t>304-3382</t>
  </si>
  <si>
    <t>309-3390</t>
  </si>
  <si>
    <t/>
  </si>
  <si>
    <t>430-005</t>
  </si>
  <si>
    <t>448-020</t>
  </si>
  <si>
    <t>1-1/2 MALE FITTING ADAPTER SPGXMIPT</t>
  </si>
  <si>
    <t>431-080</t>
  </si>
  <si>
    <t>G304-0004</t>
  </si>
  <si>
    <t>G304-0006</t>
  </si>
  <si>
    <t>877-020</t>
  </si>
  <si>
    <t>856-100</t>
  </si>
  <si>
    <t>856-100-1</t>
  </si>
  <si>
    <t>856-100-2</t>
  </si>
  <si>
    <t>856-120</t>
  </si>
  <si>
    <t>856-120-1</t>
  </si>
  <si>
    <t>856-120-2</t>
  </si>
  <si>
    <t>10X4 INCR COUPLING CONC GXG SDR26</t>
  </si>
  <si>
    <t>10X6 INCR COUPLING CONC GXG SDR26</t>
  </si>
  <si>
    <t>10X8 INCR COUPLING CONC GXG SDR26</t>
  </si>
  <si>
    <t>12X4 INCR COUPLING CONC GXG SDR26</t>
  </si>
  <si>
    <t>12X6 INCR COUPLING CONC GXG SDR26</t>
  </si>
  <si>
    <t>12X8 INCR COUPLING CONC GXG SDR26</t>
  </si>
  <si>
    <t>12X10 INCR COUPLING CONC GXG SDR26</t>
  </si>
  <si>
    <t>15X4 INCR COUPLING CONC GXG SDR26</t>
  </si>
  <si>
    <t>15X6 INCR COUPLING CONC GXG SDR26</t>
  </si>
  <si>
    <t>15X8 INCR COUPLING CONC GXG SDR26</t>
  </si>
  <si>
    <t>15X10 INCR COUPLING CONC GXG SDR26</t>
  </si>
  <si>
    <t>15X12 INCR COUPLING CONC GXG SDR26</t>
  </si>
  <si>
    <t>18X4 INCR COUPLING CONC GXG SDR26</t>
  </si>
  <si>
    <t>18X6 INCR COUPLING CONC GXG SDR26</t>
  </si>
  <si>
    <t>18X8 INCR COUPLING CONC GXG SDR26</t>
  </si>
  <si>
    <t>18X10 INCR COUPLING CONC GXG SDR26</t>
  </si>
  <si>
    <t>18X12 INCR COUPLING CONC GXG SDR26</t>
  </si>
  <si>
    <t>18X15 INCR COUPLING CONC GXG SDR26</t>
  </si>
  <si>
    <t>21X4 INCR COUPLING CONC GXG SDR26</t>
  </si>
  <si>
    <t>21X6 INCR COUPLING CONC GXG SDR26</t>
  </si>
  <si>
    <t>21X8 INCR COUPLING CONC GXG SDR26</t>
  </si>
  <si>
    <t>21X10 INCR COUPLING CONC GXG SDR26</t>
  </si>
  <si>
    <t>21X12 INCR COUPLING CONC GXG SDR26</t>
  </si>
  <si>
    <t>21X15 INCR COUPLING CONC GXG SDR26</t>
  </si>
  <si>
    <t>21X18 INCR COUPLING CONC GXG SDR26</t>
  </si>
  <si>
    <t>24X4 INCR COUPLING CONC GXG SDR26</t>
  </si>
  <si>
    <t>24X6 INCR COUPLING CONC GXG SDR26</t>
  </si>
  <si>
    <t>24X8 INCR COUPLING CONC GXG SDR26</t>
  </si>
  <si>
    <t>24X10 INCR COUPLING CONC GXG SDR26</t>
  </si>
  <si>
    <t>24X12 INCR COUPLING CONC GXG SDR26</t>
  </si>
  <si>
    <t>24X15 INCR COUPLING CONC GXG SDR26</t>
  </si>
  <si>
    <t>24X18 INCR COUPLING CONC GXG SDR26</t>
  </si>
  <si>
    <t>24X21 INCR COUPLING CONC GXG SDR26</t>
  </si>
  <si>
    <t>27X4 INCR COUPLING CONC GXG SDR26</t>
  </si>
  <si>
    <t>27X6 INCR COUPLING CONC GXG SDR26</t>
  </si>
  <si>
    <t>27X8 INCR COUPLING CONC GXG SDR26</t>
  </si>
  <si>
    <t>27X10 INCR COUPLING CONC GXG SDR26</t>
  </si>
  <si>
    <t>27X12 INCR COUPLING CONC GXG SDR26</t>
  </si>
  <si>
    <t>27X15 INCR COUPLING CONC GXG SDR26</t>
  </si>
  <si>
    <t>27X18 INCR COUPLING CONC GXG SDR26</t>
  </si>
  <si>
    <t>27X21 INCR COUPLING CONC GXG SDR26</t>
  </si>
  <si>
    <t>27X24 INCR COUPLING CONC GXG SDR26</t>
  </si>
  <si>
    <t>30X4 INCR COUPLING CONC GXG SDR26</t>
  </si>
  <si>
    <t>30X6 INCR COUPLING CONC GXG SDR26</t>
  </si>
  <si>
    <t>30X8 INCR COUPLING CONC GXG SDR26</t>
  </si>
  <si>
    <t>30X10 INCR COUPLING CONC GXG SDR26</t>
  </si>
  <si>
    <t>30X12 INCR COUPLING CONC GXG SDR26</t>
  </si>
  <si>
    <t>30X15 INCR COUPLING CONC GXG SDR26</t>
  </si>
  <si>
    <t>30X18 INCR COUPLING CONC GXG SDR26</t>
  </si>
  <si>
    <t>30X21 INCR COUPLING CONC GXG SDR26</t>
  </si>
  <si>
    <t>30X24 INCR COUPLING CONC GXG SDR26</t>
  </si>
  <si>
    <t>30X27 INCR COUPLING CONC GXG SDR26</t>
  </si>
  <si>
    <t>36X4 INCR COUPLING CONC GXG SDR26</t>
  </si>
  <si>
    <t>36X6 INCR COUPLING CONC GXG SDR26</t>
  </si>
  <si>
    <t>36X8 INCR COUPLING CONC GXG SDR26</t>
  </si>
  <si>
    <t>36X10 INCR COUPLING CONC GXG SDR26</t>
  </si>
  <si>
    <t>36X12 INCR COUPLING CONC GXG SDR26</t>
  </si>
  <si>
    <t>36X15 INCR COUPLING CONC GXG SDR26</t>
  </si>
  <si>
    <t>36X18 INCR COUPLING CONC GXG SDR26</t>
  </si>
  <si>
    <t>36X21 INCR COUPLING CONC GXG SDR26</t>
  </si>
  <si>
    <t>36X24 INCR COUPLING CONC GXG SDR26</t>
  </si>
  <si>
    <t>36X27 INCR COUPLING CONC GXG SDR26</t>
  </si>
  <si>
    <t>36X30 INCR COUPLING CONC GXG SDR26</t>
  </si>
  <si>
    <t>6X4 INCR COUPLING ECC GXG SDR26</t>
  </si>
  <si>
    <t>8X4 INCR COUPLING ECC GXG SDR26</t>
  </si>
  <si>
    <t>8X6 INCR COUPLING ECC GXG SDR26</t>
  </si>
  <si>
    <t>10X4 INCR COUPLING ECC GXG SDR26</t>
  </si>
  <si>
    <t>10X6 INCR COUPLING ECC GXG SDR26</t>
  </si>
  <si>
    <t>10X8 INCR COUPLING ECC GXG SDR26</t>
  </si>
  <si>
    <t>12X4 INCR COUPLING ECC GXG SDR26</t>
  </si>
  <si>
    <t>12X6 INCR COUPLING ECC GXG SDR26</t>
  </si>
  <si>
    <t>12X8 INCR COUPLING ECC GXG SDR26</t>
  </si>
  <si>
    <t>12X10 INCR COUPLING ECC GXG SDR26</t>
  </si>
  <si>
    <t>15X4 INCR COUPLING ECC GXG SDR26</t>
  </si>
  <si>
    <t>15X6 INCR COUPLING ECC GXG SDR26</t>
  </si>
  <si>
    <t>15X8 INCR COUPLING ECC GXG SDR26</t>
  </si>
  <si>
    <t>15X10 INCR COUPLING ECC GXG SDR26</t>
  </si>
  <si>
    <t>15X12 INCR COUPLING ECC GXG SDR26</t>
  </si>
  <si>
    <t>18X4 INCR COUPLING ECC GXG SDR26</t>
  </si>
  <si>
    <t>18X6 INCR COUPLING ECC GXG SDR26</t>
  </si>
  <si>
    <t>18X8 INCR COUPLING ECC GXG SDR26</t>
  </si>
  <si>
    <t>18X10 INCR COUPLING ECC GXG SDR26</t>
  </si>
  <si>
    <t>18X12 INCR COUPLING ECC GXG SDR26</t>
  </si>
  <si>
    <t>18X15 INCR COUPLING ECC GXG SDR26</t>
  </si>
  <si>
    <t>21X4 INCR COUPLING ECC GXG SDR26</t>
  </si>
  <si>
    <t>21X8 INCR COUPLING ECC GXG SDR26</t>
  </si>
  <si>
    <t>21X10 INCR COUPLING ECC GXG SDR26</t>
  </si>
  <si>
    <t>21X12 INCR COUPLING ECC GXG SDR26</t>
  </si>
  <si>
    <t>21X15 INCR COUPLING ECC GXG SDR26</t>
  </si>
  <si>
    <t>21X18 INCR COUPLING ECC GXG SDR26</t>
  </si>
  <si>
    <t>24X4 INCR COUPLING ECC GXG SDR26</t>
  </si>
  <si>
    <t>24X6 INCR COUPLING ECC GXG SDR26</t>
  </si>
  <si>
    <t>24X8 INCR COUPLING ECC GXG SDR26</t>
  </si>
  <si>
    <t>24X10 INCR COUPLING ECC GXG SDR26</t>
  </si>
  <si>
    <t>24X12 INCR COUPLING ECC GXG SDR26</t>
  </si>
  <si>
    <t>24X15 INCR COUPLING ECC GXG SDR26</t>
  </si>
  <si>
    <t>24X18 INCR COUPLING ECC GXG SDR26</t>
  </si>
  <si>
    <t>24X21 INCR COUPLING ECC GXG SDR26</t>
  </si>
  <si>
    <t>27X4 INCR COUPLING ECC GXG SDR26</t>
  </si>
  <si>
    <t>27X6 INCR COUPLING ECC GXG SDR26</t>
  </si>
  <si>
    <t>27X8 INCR COUPLING ECC GXG SDR26</t>
  </si>
  <si>
    <t>27X10 INCR COUPLING ECC GXG SDR26</t>
  </si>
  <si>
    <t>27X12 INCR COUPLING ECC GXG SDR26</t>
  </si>
  <si>
    <t>27X15 INCR COUPLING ECC GXG SDR26</t>
  </si>
  <si>
    <t>27X18 INCR COUPLING ECC GXG SDR26</t>
  </si>
  <si>
    <t>27X21 INCR COUPLING ECC GXG SDR26</t>
  </si>
  <si>
    <t>27X24 INCR COUPLING ECC GXG SDR26</t>
  </si>
  <si>
    <t>30X4 INCR COUPLING ECC GXG SDR26</t>
  </si>
  <si>
    <t>30X6 INCR COUPLING ECC GXG SDR26</t>
  </si>
  <si>
    <t>30X8 INCR COUPLING ECC GXG SDR26</t>
  </si>
  <si>
    <t>30X10 INCR COUPLING ECC GXG SDR26</t>
  </si>
  <si>
    <t>30X12 INCR COUPLING ECC GXG SDR26</t>
  </si>
  <si>
    <t>30X15 INCR COUPLING ECC GXG SDR26</t>
  </si>
  <si>
    <t>30X18 INCR COUPLING ECC GXG SDR26</t>
  </si>
  <si>
    <t>30X21 INCR COUPLING ECC GXG SDR26</t>
  </si>
  <si>
    <t>30X24 INCR COUPLING ECC GXG SDR26</t>
  </si>
  <si>
    <t>30X27 INCR COUPLING ECC GXG SDR26</t>
  </si>
  <si>
    <t>36X4 INCR COUPLING ECC GXG SDR26</t>
  </si>
  <si>
    <t>36X6 INCR COUPLING ECC GXG SDR26</t>
  </si>
  <si>
    <t>36X8 INCR COUPLING ECC GXG SDR26</t>
  </si>
  <si>
    <t>36X10 INCR COUPLING ECC GXG SDR26</t>
  </si>
  <si>
    <t>36X12 INCR COUPLING ECC GXG SDR26</t>
  </si>
  <si>
    <t>36X15 INCR COUPLING ECC GXG SDR26</t>
  </si>
  <si>
    <t>36X18 INCR COUPLING ECC GXG SDR26</t>
  </si>
  <si>
    <t>36X21 INCR COUPLING ECC GXG SDR26</t>
  </si>
  <si>
    <t>36X24 INCR COUPLING ECC GXG SDR26</t>
  </si>
  <si>
    <t>36X27 INCR COUPLING ECC GXG SDR26</t>
  </si>
  <si>
    <t>36X30 INCR COUPLING ECC GXG SDR26</t>
  </si>
  <si>
    <t>8X4 INCR COUPLING ECC GXG SDR35</t>
  </si>
  <si>
    <t>8X6 INCR COUPLING ECC GXG SDR35</t>
  </si>
  <si>
    <t>10X4 INCR COUPLING ECC GXG SDR35</t>
  </si>
  <si>
    <t>10X6 INCR COUPLING ECC GXG SDR35</t>
  </si>
  <si>
    <t>10X8 INCR COUPLING ECC GXG SDR35</t>
  </si>
  <si>
    <t>12X4 INCR COUPLING ECC GXG SDR35</t>
  </si>
  <si>
    <t>12X6 INCR COUPLING ECC GXG SDR35</t>
  </si>
  <si>
    <t>12X8 INCR COUPLING ECC GXG SDR35</t>
  </si>
  <si>
    <t>12X10 INCR COUPLING ECC GXG SDR35</t>
  </si>
  <si>
    <t>15X4 INCR COUPLING ECC GXG SDR35</t>
  </si>
  <si>
    <t>15X6 INCR COUPLING ECC GXG SDR35</t>
  </si>
  <si>
    <t>15X8 INCR COUPLING ECC GXG SDR35</t>
  </si>
  <si>
    <t>15X10 INCR COUPLING ECC GXG SDR35</t>
  </si>
  <si>
    <t>15X12 INCR COUPLING ECC GXG SDR35</t>
  </si>
  <si>
    <t>18X4 INCR COUPLING ECC GXG SDR35</t>
  </si>
  <si>
    <t>18X6 INCR COUPLING ECC GXG SDR35</t>
  </si>
  <si>
    <t>18X8 INCR COUPLING ECC GXG SDR35</t>
  </si>
  <si>
    <t>18X10 INCR COUPLING ECC GXG SDR35</t>
  </si>
  <si>
    <t>18X12 INCR COUPLING ECC GXG SDR35</t>
  </si>
  <si>
    <t>18X15 INCR COUPLING ECC GXG SDR35</t>
  </si>
  <si>
    <t>21X4 INCR COUPLING ECC GXG SDR35</t>
  </si>
  <si>
    <t>21X6 INCR COUPLING ECC GXG SDR35</t>
  </si>
  <si>
    <t>21X8 INCR COUPLING ECC GXG SDR35</t>
  </si>
  <si>
    <t>21X10 INCR COUPLING ECC GXG SDR35</t>
  </si>
  <si>
    <t>21X12 INCR COUPLING ECC GXG SDR35</t>
  </si>
  <si>
    <t>21X15 INCR COUPLING ECC GXG SDR35</t>
  </si>
  <si>
    <t>21X18 INCR COUPLING ECC GXG SDR35</t>
  </si>
  <si>
    <t>24X4 INCR COUPLING ECC GXG SDR35</t>
  </si>
  <si>
    <t>24X6 INCR COUPLING ECC GXG SDR35</t>
  </si>
  <si>
    <t>24X8 INCR COUPLING ECC GXG SDR35</t>
  </si>
  <si>
    <t>24X10 INCR COUPLING ECC GXG SDR35</t>
  </si>
  <si>
    <t>24X12 INCR COUPLING ECC GXG SDR35</t>
  </si>
  <si>
    <t>6X4 INCR COUPLING ECC HXH SDR35 SW</t>
  </si>
  <si>
    <t>8X4 INCR COUPLING ECC HXH SDR35 SW</t>
  </si>
  <si>
    <t>8X6 INCR COUPLING ECC HXH SDR35 SW</t>
  </si>
  <si>
    <t>10X4 INCR COUPLING ECC HXH SDR35 SW</t>
  </si>
  <si>
    <t>10X6 INCR COUPLING ECC HXH SDR35 SW</t>
  </si>
  <si>
    <t>10X8 INCR COUPLING ECC HXH SDR35 SW</t>
  </si>
  <si>
    <t>12X4 INCR COUPLING ECC HXH SDR35 SW</t>
  </si>
  <si>
    <t>12X6 INCR COUPLING ECC HXH SDR35 SW</t>
  </si>
  <si>
    <t>12X8 INCR COUPLING ECC HXH SDR35 SW</t>
  </si>
  <si>
    <t>12X10 INCR COUPLING ECC HXH SDR35 SW</t>
  </si>
  <si>
    <t>15X4 INCR COUPLING ECC HXH SDR35 SW</t>
  </si>
  <si>
    <t>15X6 INCR COUPLING ECC HXH SDR35 SW</t>
  </si>
  <si>
    <t>15X8 INCR COUPLING ECC HXH SDR35 SW</t>
  </si>
  <si>
    <t>15X10 INCR COUPLING ECC HXH SDR35 SW</t>
  </si>
  <si>
    <t>15X12 INCR COUPLING ECC HXH SDR35 SW</t>
  </si>
  <si>
    <t>18X4 INCR COUPLING ECC HXH SDR35 SW</t>
  </si>
  <si>
    <t>18X6 INCR COUPLING ECC HXH SDR35 SW</t>
  </si>
  <si>
    <t>18X8 INCR COUPLING ECC HXH SDR35 SW</t>
  </si>
  <si>
    <t>18X10 INCR COUPLING ECC HXH SDR35 SW</t>
  </si>
  <si>
    <t>18X12 INCR COUPLING ECC HXH SDR35 SW</t>
  </si>
  <si>
    <t>18X15 INCR COUPLING ECC HXH SDR35 SW</t>
  </si>
  <si>
    <t>21X4 INCR COUPLING ECC HXH SDR35 SW</t>
  </si>
  <si>
    <t>21X6 INCR COUPLING ECC HXH SDR35 SW</t>
  </si>
  <si>
    <t>21X8 INCR COUPLING ECC HXH SDR35 SW</t>
  </si>
  <si>
    <t>21X10 INCR COUPLING ECC HXH SDR35 SW</t>
  </si>
  <si>
    <t>21X12 INCR COUPLING ECC HXH SDR35 SW</t>
  </si>
  <si>
    <t>21X15 INCR COUPLING ECC HXH SDR35 SW</t>
  </si>
  <si>
    <t>21X18 INCR COUPLING ECC HXH SDR35 SW</t>
  </si>
  <si>
    <t>24X4 INCR COUPLING ECC HXH SDR35 SW</t>
  </si>
  <si>
    <t>24X6 INCR COUPLING ECC HXH SDR35 SW</t>
  </si>
  <si>
    <t>24X8 INCR COUPLING ECC HXH SDR35 SW</t>
  </si>
  <si>
    <t>24X10 INCR COUPLING ECC HXH SDR35 SW</t>
  </si>
  <si>
    <t>24X12 INCR COUPLING ECC HXH SDR35 SW</t>
  </si>
  <si>
    <t>24X15 INCR COUPLING ECC HXH SDR35 SW</t>
  </si>
  <si>
    <t>24X18 INCR COUPLING ECC HXH SDR35 SW</t>
  </si>
  <si>
    <t>24X21 INCR COUPLING ECC HXH SDR35 SW</t>
  </si>
  <si>
    <t>27X4 INCR COUPLING ECC HXH SDR35 SW</t>
  </si>
  <si>
    <t>27X6 INCR COUPLING ECC HXH SDR35 SW</t>
  </si>
  <si>
    <t>27X8 INCR COUPLING ECC HXH SDR35 SW</t>
  </si>
  <si>
    <t>27X10 INCR COUPLING ECC HXH SDR35 SW</t>
  </si>
  <si>
    <t>27X12 INCR COUPLING ECC HXH SDR35 SW</t>
  </si>
  <si>
    <t>27X15 INCR COUPLING ECC HXH SDR35 SW</t>
  </si>
  <si>
    <t>27X18 INCR COUPLING ECC HXH SDR35 SW</t>
  </si>
  <si>
    <t>27X21 INCR COUPLING ECC HXH SDR35 SW</t>
  </si>
  <si>
    <t>27X24 INCR COUPLING ECC HXH SDR35 SW</t>
  </si>
  <si>
    <t>30X4 INCR COUPLING ECC HXH SDR35 SW</t>
  </si>
  <si>
    <t>30X6 INCR COUPLING ECC HXH SDR35 SW</t>
  </si>
  <si>
    <t>30X8 INCR COUPLING ECC HXH SDR35 SW</t>
  </si>
  <si>
    <t>30X10 INCR COUPLING ECC HXH SDR35 SW</t>
  </si>
  <si>
    <t>30X12 INCR COUPLING ECC HXH SDR35 SW</t>
  </si>
  <si>
    <t>30X15 INCR COUPLING ECC HXH SDR35 SW</t>
  </si>
  <si>
    <t>30X18 INCR COUPLING ECC HXH SDR35 SW</t>
  </si>
  <si>
    <t>30X21 INCR COUPLING ECC HXH SDR35 SW</t>
  </si>
  <si>
    <t>30X24 INCR COUPLING ECC HXH SDR35 SW</t>
  </si>
  <si>
    <t>30X27 INCR COUPLING ECC HXH SDR35 SW</t>
  </si>
  <si>
    <t>36X4 INCR COUPLING ECC HXH SDR35 SW</t>
  </si>
  <si>
    <t>36X6 INCR COUPLING ECC HXH SDR35 SW</t>
  </si>
  <si>
    <t>36X8 INCR COUPLING ECC HXH SDR35 SW</t>
  </si>
  <si>
    <t>36X10 INCR COUPLING ECC HXH SDR35 SW</t>
  </si>
  <si>
    <t>36X12 INCR COUPLING ECC HXH SDR35 SW</t>
  </si>
  <si>
    <t>36X15 INCR COUPLING ECC HXH SDR35 SW</t>
  </si>
  <si>
    <t>36X18 INCR COUPLING ECC HXH SDR35 SW</t>
  </si>
  <si>
    <t>36X21 INCR COUPLING ECC HXH SDR35 SW</t>
  </si>
  <si>
    <t>36X24 INCR COUPLING ECC HXH SDR35 SW</t>
  </si>
  <si>
    <t>36X27 INCR COUPLING ECC HXH SDR35 SW</t>
  </si>
  <si>
    <t>36X30 INCR COUPLING ECC HXH SDR35 SW</t>
  </si>
  <si>
    <t>Large Diameter DWV</t>
  </si>
  <si>
    <t>100-3194</t>
  </si>
  <si>
    <t>100-3195</t>
  </si>
  <si>
    <t>100-3196</t>
  </si>
  <si>
    <t>101-2192</t>
  </si>
  <si>
    <t>101-4012</t>
  </si>
  <si>
    <t>102-1122</t>
  </si>
  <si>
    <t>102-1123</t>
  </si>
  <si>
    <t>102-1124</t>
  </si>
  <si>
    <t>102-0012</t>
  </si>
  <si>
    <t>102-0014</t>
  </si>
  <si>
    <t>105-3238</t>
  </si>
  <si>
    <t>105-1075</t>
  </si>
  <si>
    <t>105-1076</t>
  </si>
  <si>
    <t>105-X-3244</t>
  </si>
  <si>
    <t>106-3256</t>
  </si>
  <si>
    <t>106-2185</t>
  </si>
  <si>
    <t>106-3258</t>
  </si>
  <si>
    <t>107-0618</t>
  </si>
  <si>
    <t>107-3269</t>
  </si>
  <si>
    <t>107-2187</t>
  </si>
  <si>
    <t>107-1346</t>
  </si>
  <si>
    <t>107-3272</t>
  </si>
  <si>
    <t>108-0628</t>
  </si>
  <si>
    <t>108-0668</t>
  </si>
  <si>
    <t>108-X-0628</t>
  </si>
  <si>
    <t>108-X-0668</t>
  </si>
  <si>
    <t>107-0634</t>
  </si>
  <si>
    <t>107-0181</t>
  </si>
  <si>
    <t>107-0182</t>
  </si>
  <si>
    <t>116-0252</t>
  </si>
  <si>
    <t>116-1121</t>
  </si>
  <si>
    <t>116-6012</t>
  </si>
  <si>
    <t>118-2108</t>
  </si>
  <si>
    <t>118-2124</t>
  </si>
  <si>
    <t>126-6008</t>
  </si>
  <si>
    <t>130-2217</t>
  </si>
  <si>
    <t>130-2215</t>
  </si>
  <si>
    <t>300-3360</t>
  </si>
  <si>
    <t>300-6910</t>
  </si>
  <si>
    <t>300-0168</t>
  </si>
  <si>
    <t>302-1348</t>
  </si>
  <si>
    <t>302-3376</t>
  </si>
  <si>
    <t>302-2221</t>
  </si>
  <si>
    <t>321-3406</t>
  </si>
  <si>
    <t>321-0020</t>
  </si>
  <si>
    <t>321-0026</t>
  </si>
  <si>
    <t>323-3413</t>
  </si>
  <si>
    <t>323-0142</t>
  </si>
  <si>
    <t>323-3415</t>
  </si>
  <si>
    <t>324-1350</t>
  </si>
  <si>
    <t>324-0100</t>
  </si>
  <si>
    <t>324-0120</t>
  </si>
  <si>
    <t>326-2234</t>
  </si>
  <si>
    <t>331-0080</t>
  </si>
  <si>
    <t>331-0100</t>
  </si>
  <si>
    <t>331-0120</t>
  </si>
  <si>
    <t>400-3468</t>
  </si>
  <si>
    <t>400-0100</t>
  </si>
  <si>
    <t>400-0120</t>
  </si>
  <si>
    <t>401-3478</t>
  </si>
  <si>
    <t>401-3479</t>
  </si>
  <si>
    <t>401-3481</t>
  </si>
  <si>
    <t>401-3482</t>
  </si>
  <si>
    <t>401-3484</t>
  </si>
  <si>
    <t>401-3485</t>
  </si>
  <si>
    <t>401-3486</t>
  </si>
  <si>
    <t>403-0080</t>
  </si>
  <si>
    <t>403-0100</t>
  </si>
  <si>
    <t>403-0120</t>
  </si>
  <si>
    <t>441-0080</t>
  </si>
  <si>
    <t>441-0100</t>
  </si>
  <si>
    <t>441-0120</t>
  </si>
  <si>
    <t>442-0582</t>
  </si>
  <si>
    <t>442-0585</t>
  </si>
  <si>
    <t>442-0624</t>
  </si>
  <si>
    <t>442-0626</t>
  </si>
  <si>
    <t>442-0628</t>
  </si>
  <si>
    <t>442-0664</t>
  </si>
  <si>
    <t>442-0666</t>
  </si>
  <si>
    <t>442-0668</t>
  </si>
  <si>
    <t>442-0670</t>
  </si>
  <si>
    <t>503-3575</t>
  </si>
  <si>
    <t>503-0169</t>
  </si>
  <si>
    <t>503-0170</t>
  </si>
  <si>
    <t>504-0580</t>
  </si>
  <si>
    <t>504-3583</t>
  </si>
  <si>
    <t>504-3584</t>
  </si>
  <si>
    <t>504-0623</t>
  </si>
  <si>
    <t>504-0236</t>
  </si>
  <si>
    <t>504-0238</t>
  </si>
  <si>
    <t>504-0172</t>
  </si>
  <si>
    <t>504-0237</t>
  </si>
  <si>
    <t>504-0239</t>
  </si>
  <si>
    <t>504-0173</t>
  </si>
  <si>
    <t>504-0174</t>
  </si>
  <si>
    <t>600-3612</t>
  </si>
  <si>
    <t>600-3613</t>
  </si>
  <si>
    <t>600-3614</t>
  </si>
  <si>
    <t>601-0578</t>
  </si>
  <si>
    <t>601-0617</t>
  </si>
  <si>
    <t>601-3625</t>
  </si>
  <si>
    <t>601-0240</t>
  </si>
  <si>
    <t>601-0241</t>
  </si>
  <si>
    <t>601-0022</t>
  </si>
  <si>
    <t>601-0242</t>
  </si>
  <si>
    <t>601-0243</t>
  </si>
  <si>
    <t>601-3626</t>
  </si>
  <si>
    <t>601-3627</t>
  </si>
  <si>
    <t>700-3668</t>
  </si>
  <si>
    <t>706-X-0080</t>
  </si>
  <si>
    <t>706-X-0100</t>
  </si>
  <si>
    <t>706-X-0120</t>
  </si>
  <si>
    <t>8 COUPLING DWV</t>
  </si>
  <si>
    <t>10 COUPLING DWV</t>
  </si>
  <si>
    <t>12 COUPLING DWV</t>
  </si>
  <si>
    <t>8 CAP DWV</t>
  </si>
  <si>
    <t>10 CAP DWV</t>
  </si>
  <si>
    <t>12 CAP DWV</t>
  </si>
  <si>
    <t>10X8 CONC RED BUSHING SXH DWV</t>
  </si>
  <si>
    <t>12X4 CONC RED BUSHING SXH DWV</t>
  </si>
  <si>
    <t>8 SANITARY TEE DWV</t>
  </si>
  <si>
    <t>10 SANITARY TEE DWV</t>
  </si>
  <si>
    <t>12 SANITARY TEE DWV</t>
  </si>
  <si>
    <t>8 WYE DWV</t>
  </si>
  <si>
    <t>10 WYE DWV</t>
  </si>
  <si>
    <t>12 WYE DWV</t>
  </si>
  <si>
    <t>Lrg DWV</t>
  </si>
  <si>
    <t>Schedule 40 Pressure</t>
  </si>
  <si>
    <t>Drain Waste and Vent</t>
  </si>
  <si>
    <t>Total Non-Standard Items:</t>
  </si>
  <si>
    <r>
      <rPr>
        <b/>
        <sz val="12"/>
        <color indexed="8"/>
        <rFont val="Calibri"/>
        <family val="2"/>
        <scheme val="minor"/>
      </rPr>
      <t>*Note</t>
    </r>
    <r>
      <rPr>
        <sz val="12"/>
        <color indexed="8"/>
        <rFont val="Calibri"/>
        <family val="2"/>
        <scheme val="minor"/>
      </rPr>
      <t xml:space="preserve">: All order/quote quantites are </t>
    </r>
    <r>
      <rPr>
        <b/>
        <u/>
        <sz val="12"/>
        <color indexed="8"/>
        <rFont val="Calibri"/>
        <family val="2"/>
        <scheme val="minor"/>
      </rPr>
      <t>Piece Quantity</t>
    </r>
  </si>
  <si>
    <t>Boxes Ordered</t>
  </si>
  <si>
    <t>Line</t>
  </si>
  <si>
    <t>Net/Unit $</t>
  </si>
  <si>
    <t>Received Quantity</t>
  </si>
  <si>
    <t>Box Quantity</t>
  </si>
  <si>
    <t>Tigre Part Number</t>
  </si>
  <si>
    <t>Large Diameter Schedule 40 Pressure</t>
  </si>
  <si>
    <t>SDR 35 Gasketed</t>
  </si>
  <si>
    <t>SDR 35 Solvent Weld</t>
  </si>
  <si>
    <t>Schedule 80</t>
  </si>
  <si>
    <t>Large Diameter Schedule 80</t>
  </si>
  <si>
    <t>Schedule 80 CPVC</t>
  </si>
  <si>
    <t>Large Diameter Schedule 80 CPVC</t>
  </si>
  <si>
    <t>Quantity Ordered</t>
  </si>
  <si>
    <t>Quantity Ordered*</t>
  </si>
  <si>
    <t>SDR35G</t>
  </si>
  <si>
    <t>SDR35SW</t>
  </si>
  <si>
    <t>35-1114</t>
  </si>
  <si>
    <t>35-2284</t>
  </si>
  <si>
    <r>
      <rPr>
        <b/>
        <sz val="11"/>
        <color theme="0"/>
        <rFont val="Wingdings 2"/>
        <family val="1"/>
        <charset val="2"/>
      </rPr>
      <t>P</t>
    </r>
    <r>
      <rPr>
        <b/>
        <sz val="11"/>
        <color theme="0"/>
        <rFont val="Calibri"/>
        <family val="2"/>
      </rPr>
      <t xml:space="preserve"> Box Quantity</t>
    </r>
  </si>
  <si>
    <t>Enter Piece Quantity Here</t>
  </si>
  <si>
    <t>504-3565</t>
  </si>
  <si>
    <t>441-3534</t>
  </si>
  <si>
    <t>6 VENT TEE DWV</t>
  </si>
  <si>
    <t>500-4155</t>
  </si>
  <si>
    <t>2 DBL FIXTURE FITTING HXHXHXH DWV</t>
  </si>
  <si>
    <t>1-1/4 COUPLING DWV</t>
  </si>
  <si>
    <t>1-1/2 COUPLING DWV</t>
  </si>
  <si>
    <t>2 COUPLING DWV</t>
  </si>
  <si>
    <t>3 COUPLING DWV</t>
  </si>
  <si>
    <t>4 COUPLING DWV</t>
  </si>
  <si>
    <t>6 COUPLING DWV</t>
  </si>
  <si>
    <t>1-1/2 FEMALE ADAPTER HXFPT DWV</t>
  </si>
  <si>
    <t>2 FEMALE ADAPTER HXFPT DWV</t>
  </si>
  <si>
    <t>3 FEMALE ADAPTER HXFPT DWV</t>
  </si>
  <si>
    <t>4 FEMALE ADAPTER HXFPT DWV</t>
  </si>
  <si>
    <t>6 FEMALE ADAPTER HXFPT DWV</t>
  </si>
  <si>
    <t>2X1-1/2 PIPE INCREASER REDUCER DWV</t>
  </si>
  <si>
    <t>3X1-1/2 PIPE INCREASER REDUCER DWV</t>
  </si>
  <si>
    <t>1-1/2 X 1-1/4 TRAP ADAPTER MALE DWV</t>
  </si>
  <si>
    <t>1-1/2 TRAP ADAPTER MALE DWV</t>
  </si>
  <si>
    <t>1-1/2X1-1/4 TRAP AD M W/PL NUT DWV</t>
  </si>
  <si>
    <t>1-1/2 TRAP AD MALE W/PLAST NUT DWV</t>
  </si>
  <si>
    <t>1-1/2 TRAP AD M W/PL NUT&amp;W SXSJ DWV</t>
  </si>
  <si>
    <t>1-1/2X1-1/4 TRAP ADAPTER FEMALE DWV</t>
  </si>
  <si>
    <t>1-1/2 TRAP ADAPTER FEMALE DWV</t>
  </si>
  <si>
    <t>1-1/2X1-1/4 TRAP AD F W/PL NUT DWV</t>
  </si>
  <si>
    <t>1-1/2 TRAP AD FEMALE W/PL NUT DWV</t>
  </si>
  <si>
    <t>1-1/2 CLEANOUT ADAP SXFPT DWV</t>
  </si>
  <si>
    <t>2 CLEANOUT ADAP SXFPT DWV</t>
  </si>
  <si>
    <t>3 CLEANOUT ADAP SXFPT DWV</t>
  </si>
  <si>
    <t>4 CLEANOUT ADAP SXFPT DWV</t>
  </si>
  <si>
    <t>6 CLEANOUT ADAP SXFPT DWV</t>
  </si>
  <si>
    <t>1-1/2CLEANOUT AD W/CO PLG SXFPT DWV</t>
  </si>
  <si>
    <t>2 CLEANOUT AD W/CO PLG SXFPT DWV</t>
  </si>
  <si>
    <t>3 CLEANOUT AD W/CO PLG SXFPT DWV</t>
  </si>
  <si>
    <t>4 CLEANOUT AD W/CO PLG SXFPT DWV</t>
  </si>
  <si>
    <t>6 CLEANOUT AD W/CO PLG SXFPT DWV</t>
  </si>
  <si>
    <t>1-1/2 CLEANOUT PLUG MPT DWV</t>
  </si>
  <si>
    <t>2 CLEANOUT PLUG MPT DWV</t>
  </si>
  <si>
    <t>3 CLEANOUT PLUG MPT DWV</t>
  </si>
  <si>
    <t>4 CLEANOUT PLUG MPT DWV</t>
  </si>
  <si>
    <t>6 CLEANOUT PLUG MPT DWV</t>
  </si>
  <si>
    <t>2 X 1-1/2 FLUSH BUSHING SXH DWV</t>
  </si>
  <si>
    <t>3 X 1-1/2 FLUSH BUSHING SXH DWV</t>
  </si>
  <si>
    <t>3 X 2 FLUSH BUSHING SXH DWV</t>
  </si>
  <si>
    <t>4 X 2 FLUSH BUSHING SXH DWV</t>
  </si>
  <si>
    <t>4 X 3 FLUSH BUSHING SXH DWV</t>
  </si>
  <si>
    <t>6 X 4 FLUSH BUSHING SXH DWV</t>
  </si>
  <si>
    <t>1-1/2 MALE ADAPTER HXMPT DWV</t>
  </si>
  <si>
    <t>1-1/2X1-1/4 MALE ADAPTER HXMPT DWV</t>
  </si>
  <si>
    <t>2 MALE ADAPTER HXMPT DWV</t>
  </si>
  <si>
    <t>3 MALE ADAPTER HXMPT DWV</t>
  </si>
  <si>
    <t>4 MALE ADAPTER HXMPT DWV</t>
  </si>
  <si>
    <t>6 MALE ADAPTER HXMPT DWV</t>
  </si>
  <si>
    <t>1-1/2 FLUSH C/O PLUG MPT DWV</t>
  </si>
  <si>
    <t>3 FLUSH C/O PLUG MPT DWV</t>
  </si>
  <si>
    <t>4 FLUSH C/O PLUG MPT DWV</t>
  </si>
  <si>
    <t>1-1/2 CAP DWV</t>
  </si>
  <si>
    <t>2 CAP DWV</t>
  </si>
  <si>
    <t>3 CAP DWV</t>
  </si>
  <si>
    <t>4 CAP DWV</t>
  </si>
  <si>
    <t>6 CAP DWV</t>
  </si>
  <si>
    <t>4X3 ADAPT COUPLING S&amp;D H X DWV H</t>
  </si>
  <si>
    <t>4 ADAPT COUPLING S&amp;D H X DWV H</t>
  </si>
  <si>
    <t>1-1/2 NO HUB ADAPTER SXH DWV</t>
  </si>
  <si>
    <t>2 NO HUB ADAPTER SXH DWV</t>
  </si>
  <si>
    <t>3 NO HUB ADAPTER SXH DWV</t>
  </si>
  <si>
    <t>4 NO HUB ADAPTER SXH DWV</t>
  </si>
  <si>
    <t>2 HUB ADAPTER CAST IRON HXS DWV</t>
  </si>
  <si>
    <t>3 HUB ADAPTER CAST IRON HXS DWV</t>
  </si>
  <si>
    <t>4 HUB ADAPTER CAST IRON HXS DWV</t>
  </si>
  <si>
    <t>3X4 HUB ADAPT CAST IRON INC HXS DWV</t>
  </si>
  <si>
    <t>4 DWV SPIGOT PLUG DWV</t>
  </si>
  <si>
    <t>6 DWV SPIGOT PLUG DWV</t>
  </si>
  <si>
    <t>1-1/2 REPAIR COUPLING DWV</t>
  </si>
  <si>
    <t>3 REPAIR COUPLING DWV</t>
  </si>
  <si>
    <t>6 REPAIR COUPLING DWV</t>
  </si>
  <si>
    <t>1-1/2 TEST CAP DWV</t>
  </si>
  <si>
    <t>3 TEST CAP DWV</t>
  </si>
  <si>
    <t>4 TEST CAP DWV</t>
  </si>
  <si>
    <t>1-1/4 1/4 BEND DWV</t>
  </si>
  <si>
    <t>1-1/2 1/4 BEND DWV</t>
  </si>
  <si>
    <t>2 1/4 BEND DWV</t>
  </si>
  <si>
    <t>3 1/4 BEND DWV</t>
  </si>
  <si>
    <t>4 1/4 BEND DWV</t>
  </si>
  <si>
    <t>6 1/4 BEND DWV</t>
  </si>
  <si>
    <t>3 1/4 BEND W/2" SIDE OUTLET DWV</t>
  </si>
  <si>
    <t>1-1/2 1/4 BEND STREET DWV</t>
  </si>
  <si>
    <t>2 1/4 BEND STREET DWV</t>
  </si>
  <si>
    <t>3 1/4 BEND STREET DWV</t>
  </si>
  <si>
    <t>4 1/4 BEND STREET DWV</t>
  </si>
  <si>
    <t>6 1/4 BEND STREET DWV</t>
  </si>
  <si>
    <t>3 1/4 BEND W/2" LOW HEEL INLET DWV</t>
  </si>
  <si>
    <t>4 1/4 BEND W/2" LOW HEEL INLET DWV</t>
  </si>
  <si>
    <t>1-1/2 LONG SWEEP 1/4 BEND DWV</t>
  </si>
  <si>
    <t>2 LONG SWEEP 1/4 BEND DWV</t>
  </si>
  <si>
    <t>3 LONG SWEEP 1/4 BEND DWV</t>
  </si>
  <si>
    <t>4 LONG SWEEP 1/4 BEND DWV</t>
  </si>
  <si>
    <t>6 LONG SWEEP 1/4 BEND DWV</t>
  </si>
  <si>
    <t>1-1/2 LONG SWP 1/4 BEND STREET DWV</t>
  </si>
  <si>
    <t>2 LONG SWEEP 1/4 BEND STREET DWV</t>
  </si>
  <si>
    <t>3 LONG SWEEP 1/4 BEND STREET DWV</t>
  </si>
  <si>
    <t>4 LONG SWEEP 1/4 BEND STREET DWV</t>
  </si>
  <si>
    <t>6 LONG SWEEP 1/4 BEND STREET DWV</t>
  </si>
  <si>
    <t>3 1/4 BEND ST W/2" LOW HEEL INLET</t>
  </si>
  <si>
    <t>1-1/2 1/6 BEND DWV</t>
  </si>
  <si>
    <t>2 1/6 BEND DWV</t>
  </si>
  <si>
    <t>3 1/6 BEND DWV</t>
  </si>
  <si>
    <t>4 1/6 BEND DWV</t>
  </si>
  <si>
    <t>1-1/2 1/6 BEND STREET DWV</t>
  </si>
  <si>
    <t>2 1/6 BEND STREET DWV</t>
  </si>
  <si>
    <t>3 1/6 BEND STREET DWV</t>
  </si>
  <si>
    <t>4 1/6 BEND STREET DWV</t>
  </si>
  <si>
    <t>1-1/2 1/8 BEND DWV</t>
  </si>
  <si>
    <t>2 1/8 BEND DWV</t>
  </si>
  <si>
    <t>3 1/8 BEND DWV</t>
  </si>
  <si>
    <t>4 1/8 BEND DWV</t>
  </si>
  <si>
    <t>6 1/8 BEND DWV</t>
  </si>
  <si>
    <t>1-1/2 1/8 BEND STREET DWV</t>
  </si>
  <si>
    <t>2 1/8 BEND STREET DWV</t>
  </si>
  <si>
    <t>3 1/8 BEND STREET DWV</t>
  </si>
  <si>
    <t>4 1/8 BEND STREET DWV</t>
  </si>
  <si>
    <t>6 1/8 BEND STREET DWV</t>
  </si>
  <si>
    <t>1-1/2 1/16 BEND DWV</t>
  </si>
  <si>
    <t>2 1/16 BEND DWV</t>
  </si>
  <si>
    <t>3 1/16 BEND DWV</t>
  </si>
  <si>
    <t>4 1/16 BEND DWV</t>
  </si>
  <si>
    <t>6 1/16 BEND DWV</t>
  </si>
  <si>
    <t>1-1/2 1/16 BEND STREET DWV</t>
  </si>
  <si>
    <t>2 1/16 BEND STREET DWV</t>
  </si>
  <si>
    <t>3 1/16 BEND STREET DWV</t>
  </si>
  <si>
    <t>4 1/16 BEND STREET DWV</t>
  </si>
  <si>
    <t>6 1/16 BEND STREET DWV</t>
  </si>
  <si>
    <t>4 DOUBLE 1/4 BEND DWV</t>
  </si>
  <si>
    <t>1-1/2 DOUBLE 1/4 BEND DWV</t>
  </si>
  <si>
    <t>2 DOUBLE 1/4 BEND DWV</t>
  </si>
  <si>
    <t>2X1-1/2X1-1/2 DOUBLE 1/4 BEND DWV</t>
  </si>
  <si>
    <t>3 DOUBLE 1/4 BEND DWV</t>
  </si>
  <si>
    <t>6 1/32 BEND DWV</t>
  </si>
  <si>
    <t>3X4 CLOSET BEND REDUCING HXH DWV</t>
  </si>
  <si>
    <t>3X4 CLOSET BEND REDUCING HXS DWV</t>
  </si>
  <si>
    <t>1-1/2 VENT ELL DWV</t>
  </si>
  <si>
    <t>2 VENT ELL DWV</t>
  </si>
  <si>
    <t>3 VENT ELL DWV</t>
  </si>
  <si>
    <t>1-1/2 VENT ELL STREET DWV</t>
  </si>
  <si>
    <t>2 VENT ELL STREET DWV</t>
  </si>
  <si>
    <t>3 VENT ELL STREET DWV</t>
  </si>
  <si>
    <t>4 VENT ELL STREET DWV</t>
  </si>
  <si>
    <t>1-1/4 SANITARY TEE DWV</t>
  </si>
  <si>
    <t>1-1/2 SANITARY TEE DWV</t>
  </si>
  <si>
    <t>2 SANITARY TEE DWV</t>
  </si>
  <si>
    <t>3 SANITARY TEE DWV</t>
  </si>
  <si>
    <t>4 SANITARY TEE DWV</t>
  </si>
  <si>
    <t>6 SANITARY TEE DWV</t>
  </si>
  <si>
    <t>2X1-1/2X1-1/2 SANITARY TEE RED DWV</t>
  </si>
  <si>
    <t>2X1-1/2X2 SANITARY TEE RED DWV</t>
  </si>
  <si>
    <t>2X2X1-1/2 SANITARY TEE RED DWV</t>
  </si>
  <si>
    <t>3X3X1-1/2 SANITARY TEE RED DWV</t>
  </si>
  <si>
    <t>3X3X2 SANITARY TEE RED DWV</t>
  </si>
  <si>
    <t>4X4X2 SANITARY TEE RED DWV</t>
  </si>
  <si>
    <t>4X4X3 SANITARY TEE RED DWV</t>
  </si>
  <si>
    <t>6X6X4 SANITARY TEE RED DWV</t>
  </si>
  <si>
    <t>1-1/2 SANITARY TEE STREET DWV</t>
  </si>
  <si>
    <t>3 SANITARY TEE STREET DWV</t>
  </si>
  <si>
    <t>4 SANITARY TEE STREET DWV</t>
  </si>
  <si>
    <t>6 SANITARY TEE STREET DWV</t>
  </si>
  <si>
    <t>2X2X1-1/2 SANITARY TEE STREET DWV</t>
  </si>
  <si>
    <t>3X3X1-1/2 SANITARY TEE ST RED DWV</t>
  </si>
  <si>
    <t>3X3X2 SANITARY TEE STREET RED DWV</t>
  </si>
  <si>
    <t>4X4X2 SANITARY TEE STREET RED DWV</t>
  </si>
  <si>
    <t>4X4X3 SANITARY TEE STREET RED DWV</t>
  </si>
  <si>
    <t>3 SAN TEE W/1-1/2" L SIDE INLET DWV</t>
  </si>
  <si>
    <t>3 SAN TEE W/2" L SIDE INLET DWV</t>
  </si>
  <si>
    <t>4 SAN TEE W/2" L SIDE INLET DWV</t>
  </si>
  <si>
    <t>3 SAN TEE W/1-1/2" R SIDE INLET DWV</t>
  </si>
  <si>
    <t>3 SAN TEE W/2" R SIDE INLET DWV</t>
  </si>
  <si>
    <t>4 SAN TEE W/2" R SIDE INLET DWV</t>
  </si>
  <si>
    <t>3 SAN TEE W/2" R&amp;L SIDE INLETS DWV</t>
  </si>
  <si>
    <t>4 SAN TEE W/2" R&amp;L SIDE INLETS DWV</t>
  </si>
  <si>
    <t>1-1/2 DOUBLE SAN TEE ALL HUB DWV</t>
  </si>
  <si>
    <t>2 DOUBLE SANITARY TEE ALL HUB DWV</t>
  </si>
  <si>
    <t>3 DOUBLE SANITARY TEE ALL HUB DWV</t>
  </si>
  <si>
    <t>4 DOUBLE SANITARY TEE ALL HUB DWV</t>
  </si>
  <si>
    <t>2X2X1-1/2X1-1/2 DBL SAN TEE RED DWV</t>
  </si>
  <si>
    <t>3X3X1-1/2X1-1/2 DBL SAN TEE RED DWV</t>
  </si>
  <si>
    <t>3X3X2X2 DBL SAN TEE RED DWV</t>
  </si>
  <si>
    <t>4X4X2X2 DBL SAN TEE RED DWV</t>
  </si>
  <si>
    <t>4X4X3X3 DBL SAN TEE RED DWV</t>
  </si>
  <si>
    <t>1-1/2 CLEAN OUT TEE HXHXFPT DWV</t>
  </si>
  <si>
    <t>2 CLEAN OUT TEE HXHXFPT DWV</t>
  </si>
  <si>
    <t>3 CLEAN OUT TEE HXHXFPT DWV</t>
  </si>
  <si>
    <t>4 CLEANOUT TEE HXHXFPT DWV</t>
  </si>
  <si>
    <t>6 CLEANOUT TEE W/CO PLUG DWV</t>
  </si>
  <si>
    <t>1-1/2 CLEAN OUT TEE W/CO PLUG DWV</t>
  </si>
  <si>
    <t>2 CLEAN OUT TEE W/CO PLUG DWV</t>
  </si>
  <si>
    <t>3 CLEANOUT TEE W/CO PLUG DWV</t>
  </si>
  <si>
    <t>4 CLEANOUT TEE W/CO PLUG DWV</t>
  </si>
  <si>
    <t>3 CLEANOUT TEE W/FLUSH PLUG DWV</t>
  </si>
  <si>
    <t>4 CLEANOUT TEE W/FLUSH PLUG DWV</t>
  </si>
  <si>
    <t>3 TWO WAY CLEANOUT TEE HXHXH DWV</t>
  </si>
  <si>
    <t>4 TWO WAY CLEANOUT TEE HXHXH DWV</t>
  </si>
  <si>
    <t>6 TWO WAY CLEANOUT TEE HXHXH DWV</t>
  </si>
  <si>
    <t>1-1/2 COMBO WYE &amp; 1/8 BEND 1PC DWV</t>
  </si>
  <si>
    <t>2 COMBO WYE &amp; 1/8 BEND 1PC DWV</t>
  </si>
  <si>
    <t>3 COMBO WYE &amp; 1/8 BEND 1PC DWV</t>
  </si>
  <si>
    <t>4 COMBO WYE &amp; 1/8 BEND 1PC DWV</t>
  </si>
  <si>
    <t>2X1-1/2X1-1/2 COMBWYE &amp; 1/8 BEND 2P</t>
  </si>
  <si>
    <t>2X2X1-1/2 COMB WYE &amp; 1/8 BEND 1PC</t>
  </si>
  <si>
    <t>3X3X1-1/2 COMB WYE &amp; 1/8 BEND 1PC</t>
  </si>
  <si>
    <t>3X3X2 COMB WYE &amp; 1/8 BEND 1PC DWV</t>
  </si>
  <si>
    <t>4X4X2 COMB WYE &amp; 1/8 BEND 1PC DWV</t>
  </si>
  <si>
    <t>4X4X3 COMB WYE &amp; 1/8 BEND 1PC DWV</t>
  </si>
  <si>
    <t>3 COMBO WYE &amp; 1/8 BEND 2PC DWV</t>
  </si>
  <si>
    <t>4 COMBO WYE &amp; 1/8 BEND 2PC DWV</t>
  </si>
  <si>
    <t>6 COMBO WYE &amp; 1/8 BEND 2PC DWV</t>
  </si>
  <si>
    <t>4X4X3 COMBO WYE &amp; 1/8 BEND 2PC DWV</t>
  </si>
  <si>
    <t>6X6X4 COMBO WYE &amp; 1/8 BEND 2PC DWV</t>
  </si>
  <si>
    <t>1-1/2 DBL COMB WYE &amp; 1/8 BEND DWV</t>
  </si>
  <si>
    <t>2 DBL COMB WYE &amp; 1/8 BEND DWV</t>
  </si>
  <si>
    <t>2X1-1/2 DBL COMB WYE &amp; 1/8 BEND DWV</t>
  </si>
  <si>
    <t>3 DBL COMB WYE &amp; 1/8 BEND DWV</t>
  </si>
  <si>
    <t>4 DBL COMB WYE &amp; 1/8 BEND DWV</t>
  </si>
  <si>
    <t>1-1/4 WYE DWV</t>
  </si>
  <si>
    <t>1-1/2 WYE DWV</t>
  </si>
  <si>
    <t>2 WYE DWV</t>
  </si>
  <si>
    <t>3 WYE DWV</t>
  </si>
  <si>
    <t>4 WYE DWV</t>
  </si>
  <si>
    <t>6 WYE DWV</t>
  </si>
  <si>
    <t>2X1-1/2X1-1/2 WYE REDUCING DWV</t>
  </si>
  <si>
    <t>2X1-1/2X2 WYE REDUCING DWV</t>
  </si>
  <si>
    <t>2X2X1-1/2 WYE REDUCING DWV</t>
  </si>
  <si>
    <t>3X3X1-1/2 WYE REDUCING DWV</t>
  </si>
  <si>
    <t>3X3X2 WYE REDUCING DWV</t>
  </si>
  <si>
    <t>4X4X2 WYE REDUCING DWV</t>
  </si>
  <si>
    <t>4X4X3 WYE REDUCING DWV</t>
  </si>
  <si>
    <t>6X6X3 WYE REDUCING DWV</t>
  </si>
  <si>
    <t>6X6X4 WYE REDUCING DWV</t>
  </si>
  <si>
    <t>1-1/2 WYE STREET SXHXH DWV</t>
  </si>
  <si>
    <t>2 WYE STREET SXHXH DWV</t>
  </si>
  <si>
    <t>3 WYE STREET SXHXH DWV</t>
  </si>
  <si>
    <t>4 WYE STREET SXHXH DWV</t>
  </si>
  <si>
    <t>3X3X1-1/2 WYE RED STREET SXHXH DWV</t>
  </si>
  <si>
    <t>4X4X2 WYE RED STREET SXHXH DWV</t>
  </si>
  <si>
    <t>4X4X3 WYE RED STREET SXHXH DWV</t>
  </si>
  <si>
    <t>1-1/2 DOUBLE WYE DWV</t>
  </si>
  <si>
    <t>2 DOUBLE WYE DWV</t>
  </si>
  <si>
    <t>3 DOUBLE WYE DWV</t>
  </si>
  <si>
    <t>4 DOUBLE WYE DWV</t>
  </si>
  <si>
    <t>6 DOUBLE WYE DWV</t>
  </si>
  <si>
    <t>6X6X4X4 DOUBLE WYE DWV</t>
  </si>
  <si>
    <t>2X2X1-1/2X1-1/2 DOUBLE WYE DWV</t>
  </si>
  <si>
    <t>3X3X1-1/2X1-1/2 DOUBLE WYE DWV</t>
  </si>
  <si>
    <t>3X3X2X2 DOUBLE WYE DWV</t>
  </si>
  <si>
    <t>4X4X3X3 DOUBLE WYE DWV</t>
  </si>
  <si>
    <t>1-1/2 RETURN BEND DWV</t>
  </si>
  <si>
    <t>2 RETURN BEND DWV</t>
  </si>
  <si>
    <t>3 RETURN BEND DWV</t>
  </si>
  <si>
    <t>4 RETURN BEND DWV</t>
  </si>
  <si>
    <t>1-1/2 PTRAP DWV</t>
  </si>
  <si>
    <t>2 PTRAP DWV</t>
  </si>
  <si>
    <t>3 PTRAP DWV</t>
  </si>
  <si>
    <t>4 PTRAP DWV</t>
  </si>
  <si>
    <t>1-1/2 PTRAP W/CO HXH DWV</t>
  </si>
  <si>
    <t>1-1/2 PTRAP HXH W/PLSTC NUT DWV</t>
  </si>
  <si>
    <t>2 PTRAP HXH W/PLSTC NUT DWV</t>
  </si>
  <si>
    <t>1-1/2 LA PATTERN PTRAP W/PL NUT SXH</t>
  </si>
  <si>
    <t>4 CLOSET FLANGE HUB DWV</t>
  </si>
  <si>
    <t>4X3 CLOSET FLANGE W/KO H DWV</t>
  </si>
  <si>
    <t>4 CLOSET FLANGE W/KO H DWV</t>
  </si>
  <si>
    <t>4X3 CLOSET FLG W/ADJ MTL RNG H DWV</t>
  </si>
  <si>
    <t>4X3 CLOSET FLG ADJ MTL RNG SPG DWV</t>
  </si>
  <si>
    <t>4X3 FLUSH CLOSET FLANGE DWV</t>
  </si>
  <si>
    <t>4X3 FLUSH CLOSET FLANGE W/KO DWV</t>
  </si>
  <si>
    <t>4X3 OFFSET CLOS FLG W/ADJ MTL RNG H</t>
  </si>
  <si>
    <t>3 INSIDE FIT CLOSET FLANGE DWV</t>
  </si>
  <si>
    <t>Pallet Quantity</t>
  </si>
  <si>
    <t>-</t>
  </si>
  <si>
    <t>Fab (*)</t>
  </si>
  <si>
    <t>101-1342</t>
  </si>
  <si>
    <t>444-x-0217</t>
  </si>
  <si>
    <t>8 FEMALE ADAPTER HXFPT DWV</t>
  </si>
  <si>
    <t>10 FEMALE ADAPTER HXFPT DWV</t>
  </si>
  <si>
    <t>12 FEMALE ADAPTER HXFPT DWV</t>
  </si>
  <si>
    <t>8 X 4 PIPE INCREASER REDUCER DWV</t>
  </si>
  <si>
    <t>8 X 6 PIPE INCREASER REDUCER DWV</t>
  </si>
  <si>
    <t>10 X 6 PIPE INCREASER REDUCER DWV</t>
  </si>
  <si>
    <t>10 X 8 PIPE INCREASER REDUCER DWV</t>
  </si>
  <si>
    <t>12 X 8 PIPE INCREASER REDUCER DWV</t>
  </si>
  <si>
    <t>8 CLEANOUT ADAP SXFPT DWV</t>
  </si>
  <si>
    <t>10 CLEANOUT ADAP SXFPT DWV</t>
  </si>
  <si>
    <t>12 CLEANOUT ADAP SXFPT DWV</t>
  </si>
  <si>
    <t>8 CLEANOUT AD W/CO PLG SXFPT DWV</t>
  </si>
  <si>
    <t>8 CLEANOUT PLUG MPT DWV</t>
  </si>
  <si>
    <t>10 CLEANOUT PLUG MPT DWV</t>
  </si>
  <si>
    <t>12 CLEANOUT PLUG MPT DWV</t>
  </si>
  <si>
    <t>8 X 4 FLUSH BUSHING SXH DWV</t>
  </si>
  <si>
    <t>8 X 6 FLUSH BUSHING SXH DWV</t>
  </si>
  <si>
    <t>10 X 4 FLUSH BUSHING SXH DWV</t>
  </si>
  <si>
    <t>10 X 6 FLUSH BUSHING SXH DWV</t>
  </si>
  <si>
    <t>10 X 8 FLUSH BUSHING SXH DWV</t>
  </si>
  <si>
    <t>12 X 6 FLUSH BUSHING SXH DWV</t>
  </si>
  <si>
    <t>12 X 8 FLUSH BUSHING SXH DWV</t>
  </si>
  <si>
    <t>12 X 10 FLUSH BUSHING SXH DWV</t>
  </si>
  <si>
    <t>10 X 8 FLUSH BUSHING SXFPT DWV</t>
  </si>
  <si>
    <t>12 X 8 FLUSH BUSHING SXFPT DWV</t>
  </si>
  <si>
    <t>10 X 8 FLUSH BUSH W/PLG SXFPT DWV</t>
  </si>
  <si>
    <t>12 X 8 FLUSH BUSH W/PLG SXFPT DWV</t>
  </si>
  <si>
    <t>8 DWV SPIGOT PLUG DWV</t>
  </si>
  <si>
    <t>8 REPAIR COUPLING DWV</t>
  </si>
  <si>
    <t>10 REPAIR COUPLING DWV</t>
  </si>
  <si>
    <t>8 1/4 BEND DWV</t>
  </si>
  <si>
    <t>10 1/4 BEND DWV</t>
  </si>
  <si>
    <t>12 1/4 BEND DWV</t>
  </si>
  <si>
    <t>8 1/4 BEND STREET DWV</t>
  </si>
  <si>
    <t>10 1/4 BEND STREET DWV</t>
  </si>
  <si>
    <t>12 1/4 BEND STREET DWV</t>
  </si>
  <si>
    <t>8 1/8 BEND DWV</t>
  </si>
  <si>
    <t>10 1/8 BEND DWV</t>
  </si>
  <si>
    <t>12 1/8 BEND DWV</t>
  </si>
  <si>
    <t>8 1/8 BEND STREET DWV</t>
  </si>
  <si>
    <t>10 1/8 BEND STREET DWV</t>
  </si>
  <si>
    <t>12 1/8 BEND STREET DWV</t>
  </si>
  <si>
    <t>8 1/16 BEND DWV</t>
  </si>
  <si>
    <t>10 1/16 BEND DWV</t>
  </si>
  <si>
    <t>12 1/16 BEND DWV</t>
  </si>
  <si>
    <t>8 1/16 BEND STREET DWV</t>
  </si>
  <si>
    <t>8 VENT ELL DWV</t>
  </si>
  <si>
    <t>10 VENT ELL DWV</t>
  </si>
  <si>
    <t>12 VENT ELL DWV</t>
  </si>
  <si>
    <t>8X8X4 SANITARY TEE RED DWV</t>
  </si>
  <si>
    <t>8X8X6 SANITARY TEE RED DWV</t>
  </si>
  <si>
    <t>10X10X6 SANITARY TEE RED DWV</t>
  </si>
  <si>
    <t>10X10X8 SANITARY TEE RED DWV</t>
  </si>
  <si>
    <t>12X12X6 SANITARY TEE RED DWV</t>
  </si>
  <si>
    <t>12X12X8 SANITARY TEE RED DWV</t>
  </si>
  <si>
    <t>12X12X10 SANITARY TEE RED DWV</t>
  </si>
  <si>
    <t>8 SANITARY TEE STREET DWV</t>
  </si>
  <si>
    <t>10 SANITARY TEE STREET DWV</t>
  </si>
  <si>
    <t>12 SANITARY TEE STREET DWV</t>
  </si>
  <si>
    <t>8 VENT TEE DWV</t>
  </si>
  <si>
    <t>10 VENT TEE DWV</t>
  </si>
  <si>
    <t>12 VENT TEE DWV</t>
  </si>
  <si>
    <t>8X8X4 RED VENT TEE HXHXH</t>
  </si>
  <si>
    <t>8X8X6 RED VENT TEE HXHXH</t>
  </si>
  <si>
    <t>10X10X4 RED VENT TEE HXHXH</t>
  </si>
  <si>
    <t>10X10X6 RED VENT TEE HXHXH</t>
  </si>
  <si>
    <t>10X10X8 RED VENT TEE HXHXH</t>
  </si>
  <si>
    <t>12X12X4 RED VENT TEE HXHXH</t>
  </si>
  <si>
    <t>12X12X6 RED VENT TEE HXHXH</t>
  </si>
  <si>
    <t>12X12X8 RED VENT TEE HXHXH</t>
  </si>
  <si>
    <t>12X12X10 RED VENT TEE HXHXH</t>
  </si>
  <si>
    <t>8 CLEANOUT TEE W/CO PLUG DWV</t>
  </si>
  <si>
    <t>8 COMBO WYE &amp; 1/8 BEND 2PC DWV</t>
  </si>
  <si>
    <t>10 COMBO WYE &amp; 1/8 BEND 2PC DWV</t>
  </si>
  <si>
    <t>12 COMBO WYE &amp; 1/8 BEND 2PC DWV</t>
  </si>
  <si>
    <t>8X8X3 COMBO WYE &amp; 1/8 BEND 2PC DWV</t>
  </si>
  <si>
    <t>8X8X4 COMBO WYE &amp; 1/8 BEND 2PC DWV</t>
  </si>
  <si>
    <t>8X8X6 COMBO WYE &amp; 1/8 BEND 2PC DWV</t>
  </si>
  <si>
    <t>10X10X3 COMB WYE &amp; 1/8 BEND 2PC DWV</t>
  </si>
  <si>
    <t>10X10X4 COMB WYE &amp; 1/8 BEND 2PC DWV</t>
  </si>
  <si>
    <t>10X10X6 COMB WYE &amp; 1/8 BEND 2PC DWV</t>
  </si>
  <si>
    <t>10X10X8 COMB WYE &amp; 1/8 BEND 2PC DWV</t>
  </si>
  <si>
    <t>12X12X4 COMB WYE &amp; 1/8 BEND 2PC DWV</t>
  </si>
  <si>
    <t>12X12X6 COMB WYE &amp; 1/8 BEND 2PC DWV</t>
  </si>
  <si>
    <t>12X12X8 COMB WYE &amp; 1/8 BEND 2PC DWV</t>
  </si>
  <si>
    <t>12X12X10 COMB WYE &amp; 1/8 BEND 2P DWV</t>
  </si>
  <si>
    <t>8X8X2 WYE REDUCING DWV</t>
  </si>
  <si>
    <t>8X8X4 WYE REDUCING DWV</t>
  </si>
  <si>
    <t>8X8X6 WYE REDUCING DWV</t>
  </si>
  <si>
    <t>10X10X4 WYE REDUCING DWV</t>
  </si>
  <si>
    <t>12X12X8 WYE REDUCING DWV</t>
  </si>
  <si>
    <t>12X12X10 WYE REDUCING DWV</t>
  </si>
  <si>
    <t>12X12X4 WYE REDUCING DWV</t>
  </si>
  <si>
    <t>12X12X6 WYE REDUCING DWV</t>
  </si>
  <si>
    <t>10X10X6 WYE REDUCING DWV</t>
  </si>
  <si>
    <t>10X10X8 WYE REDUCING DWV</t>
  </si>
  <si>
    <t>8 RETURN BEND DWV</t>
  </si>
  <si>
    <t>8 PTRAP DWV</t>
  </si>
  <si>
    <t>10 PTRAP DWV</t>
  </si>
  <si>
    <t>12 PTRAP DWV</t>
  </si>
  <si>
    <t>*</t>
  </si>
  <si>
    <t>3/8 TEE SLIP X SLIP X SLIP</t>
  </si>
  <si>
    <t>1/2 TEE SLIP X SLIP X SLIP</t>
  </si>
  <si>
    <t>3/4 TEE SLIP X SLIP X SLIP</t>
  </si>
  <si>
    <t>1 TEE SLIP X SLIP X SLIP</t>
  </si>
  <si>
    <t>1-1/4 TEE SLIP X SLIP X SLIP</t>
  </si>
  <si>
    <t>1-1/2 TEE SLIP X SLIP X SLIP</t>
  </si>
  <si>
    <t>2 TEE SLIP X SLIP X SLIP</t>
  </si>
  <si>
    <t>2-1/2 TEE SLIP X SLIP X SLIP</t>
  </si>
  <si>
    <t>3 TEE SLIP X SLIP X SLIP</t>
  </si>
  <si>
    <t>4 TEE SLIP X SLIP X SLIP</t>
  </si>
  <si>
    <t>5 TEE SLIP X SLIP X SLIP</t>
  </si>
  <si>
    <t>6 TEE SLIP X SLIP X SLIP</t>
  </si>
  <si>
    <t>8 TEE SLIP X SLIP X SLIP</t>
  </si>
  <si>
    <t>3/8X3/8X1/2 REDUCING TEE SXSXS</t>
  </si>
  <si>
    <t>1/2X1/2X3/4 REDUCING TEE SXSXS</t>
  </si>
  <si>
    <t>3/4X1/2X1/2 REDUCING TEE SXSXS</t>
  </si>
  <si>
    <t>3/4X1/2X3/4 REDUCING TEE SXSXS</t>
  </si>
  <si>
    <t>3/4X1/2 REDUCING TEE SXSXS</t>
  </si>
  <si>
    <t>3/4X3/4X1 REDUCING TEE SXSXS</t>
  </si>
  <si>
    <t>1X1/2X1 REDUCING TEE SXSXS</t>
  </si>
  <si>
    <t>1X3/4X1/2 REDUCING TEE S X S X S</t>
  </si>
  <si>
    <t>1X3/4X3/4 REDUCING TEE S X S X S</t>
  </si>
  <si>
    <t>1X3/4X1 REDUCING TEE S X S X S</t>
  </si>
  <si>
    <t>1X1/2 REDUCING TEE S X S X S</t>
  </si>
  <si>
    <t>1X3/4 REDUCING TEE S X S X S</t>
  </si>
  <si>
    <t>1X1X1-1/4 REDUCING TEE S X S X S</t>
  </si>
  <si>
    <t>1X1X1-1/2 REDUCING TEE S X S XS</t>
  </si>
  <si>
    <t>1-1/4X1X1/2 REDUCING TEE SXSXS</t>
  </si>
  <si>
    <t>1-1/4X1X3/4 REDUCING TEE SXSXS</t>
  </si>
  <si>
    <t>1-1/4X1X1 REDUCING TEE SXSXS</t>
  </si>
  <si>
    <t>1-1/4X1-1/4X1/2 REDUCING TEE SXSXS</t>
  </si>
  <si>
    <t>1-1/4X1-1/4X3/4 REDUCING TEE SXSXS</t>
  </si>
  <si>
    <t>1-1/4X1-1/4X1 REDUCING TEE SXSXS</t>
  </si>
  <si>
    <t>1-1/4X1-1/4X1-1/2 REDUCINGTEE SXSXS</t>
  </si>
  <si>
    <t>1-1/2X1-1/4X1/2 REDUCING TEE SXSXS</t>
  </si>
  <si>
    <t>1-1/2X1-1/4X3/4 REDUCING TEE SXSXS</t>
  </si>
  <si>
    <t>1-1/2X1-1/4X1 REDUCING TEE SXSXS</t>
  </si>
  <si>
    <t>1-1/2X1-1/2X1/2 REDUCING TEE SXSXS</t>
  </si>
  <si>
    <t>1-1/2X1-1/2X3/4 REDUCING TEE SXSXS</t>
  </si>
  <si>
    <t>1-1/2X1-1/2X1 REDUCING TEE SXSXS</t>
  </si>
  <si>
    <t>1-1/2X1-1/2X1-1/4 REDUCINGTEE SXSXS</t>
  </si>
  <si>
    <t>1-1/2X1-1/2X2 REDUCING TEE SXSXS</t>
  </si>
  <si>
    <t>2X1-1/2X3/4 REDUCING TEE SXSXS</t>
  </si>
  <si>
    <t>2X1-1/2X1 REDUCING TEE SXSXS</t>
  </si>
  <si>
    <t>2X2X1/2 REDUCING TEE SXSXS</t>
  </si>
  <si>
    <t>2X2X3/4 REDUCING TEE SXSXS</t>
  </si>
  <si>
    <t>2X2X1 REDUCING TEE SXSXS</t>
  </si>
  <si>
    <t>2X2X1-1/4 REDUCING TEE SXSXS</t>
  </si>
  <si>
    <t>2X2X1-1/2 REDUCING TEE SXSXS</t>
  </si>
  <si>
    <t>2-1/2X2-1/2X1/2 REDUCING TEE SXSXS</t>
  </si>
  <si>
    <t>2-1/2X2-1/2X3/4 REDUCING TEE SXSXS</t>
  </si>
  <si>
    <t>2-1/2X2-1/2X1 REDUCING TEE SXSXS</t>
  </si>
  <si>
    <t>2-1/2X2-1/2X1-1/4 REDUCINGTEE SXSXS</t>
  </si>
  <si>
    <t>2-1/2X2-1/2X1-1/2 REDUCINGTEE SXSXS</t>
  </si>
  <si>
    <t>2-1/2X2-1/2X2 REDUCING TEE SXSXS</t>
  </si>
  <si>
    <t>3X3X1/2 REDUCING TEE SXSXS</t>
  </si>
  <si>
    <t>3X3X3/4 REDUCING TEE SXSXS</t>
  </si>
  <si>
    <t>3X3X1 REDUCING TEE SXSXS</t>
  </si>
  <si>
    <t>3X3X1-1/4 REDUCING TEE SXSXS</t>
  </si>
  <si>
    <t>3X3X1-1/2 REDUCING TEE SXSXS</t>
  </si>
  <si>
    <t>3X3X2 REDUCING TEE SXSXS</t>
  </si>
  <si>
    <t>4X4X1/2 REDUCING TEE SXSXS</t>
  </si>
  <si>
    <t>4X4X3/4 REDUCING TEE SXSXS</t>
  </si>
  <si>
    <t>4X4X2 REDUCING TEE SXSXS</t>
  </si>
  <si>
    <t>4X4X3 REDUCING TEE SXSXS</t>
  </si>
  <si>
    <t>5X5X2 REDUCING TEE SXSXS</t>
  </si>
  <si>
    <t>5X5X3 REDUCING TEE SXSXS</t>
  </si>
  <si>
    <t>5X5X4 REDUCING TEE SXSXS</t>
  </si>
  <si>
    <t>6X6X2 REDUCING TEE SXSXS</t>
  </si>
  <si>
    <t>6X6X3 REDUCING TEE SXSXS</t>
  </si>
  <si>
    <t>6X6X4 REDUCING TEE SXSXS</t>
  </si>
  <si>
    <t>8X8X2 REDUCING TEE SXSXS</t>
  </si>
  <si>
    <t>8X8X3 REDUCING TEE SXSXS</t>
  </si>
  <si>
    <t>8X8X4 REDUCING TEE SXSXS</t>
  </si>
  <si>
    <t>8X8X6 REDUCING TEE SXSXS</t>
  </si>
  <si>
    <t>1/2 TEE SLIP X SLIP X FIPT</t>
  </si>
  <si>
    <t>3/4 TEE SLIP X SLIP X FIPT</t>
  </si>
  <si>
    <t>1 TEE SLIP X SLIP X FIPT</t>
  </si>
  <si>
    <t>1-1/4 TEE SLIP X SLIP X FIPT</t>
  </si>
  <si>
    <t>2 TEE SLIP X SLIP X FIPT</t>
  </si>
  <si>
    <t>2-1/2 TEE SLIP X SLIP X FIPT</t>
  </si>
  <si>
    <t>3 TEE SLIP X SLIP X FIPT</t>
  </si>
  <si>
    <t>4 TEE SLIP X SLIP X FIPT</t>
  </si>
  <si>
    <t>3/8X3/8X1/2 REDUCING TEE SXSXFIPT</t>
  </si>
  <si>
    <t>1/2X1/2X1/8 REDUCING TEE SXSXFIPT</t>
  </si>
  <si>
    <t>1/2X1/2X1/4 REDUCING TEE SXSXFIPT</t>
  </si>
  <si>
    <t>1/2X1/2X3/4 REDUCING TEE SXSXFIPT</t>
  </si>
  <si>
    <t>3/4X1/2X1/2 REDUCING TEE SXSXFIPT</t>
  </si>
  <si>
    <t>3/4X1/2X3/4 REDUCING TEE SXSXFIPT</t>
  </si>
  <si>
    <t>3/4X3/4X1/2 REDUCING TEE SXSXFIPT</t>
  </si>
  <si>
    <t>3/4X3/4X1 REDUCING TEE SXSXFIPT</t>
  </si>
  <si>
    <t>1X1/2X1 REDUCING TEE SXSXFIPT</t>
  </si>
  <si>
    <t>1X3/4X1/2 REDUCING TEE SXSXFIPT</t>
  </si>
  <si>
    <t>1X3/4X3/4 REDUCING TEE SXSXFIPT</t>
  </si>
  <si>
    <t>1X3/4X1 REDUCING TEE SXSXFIPT</t>
  </si>
  <si>
    <t>1X1X1/2 REDUCING TEE SXSXFIPT</t>
  </si>
  <si>
    <t>1X1X3/4 REDUCING TEE SXSXFIPT</t>
  </si>
  <si>
    <t>1X1X1-1/4 REDUCING TEE SXSXFIPT</t>
  </si>
  <si>
    <t>1-1/4X1X1/2 REDUCING TEE SXSXFIPT</t>
  </si>
  <si>
    <t>1-1/4X1X3/4 REDUCING TEE SXSXFIPT</t>
  </si>
  <si>
    <t>1-1/4X1X1 REDUCING TEE SXSXFIPT</t>
  </si>
  <si>
    <t>1-1/4X1-1/4X1/2 RED TEE SXSXFIPT</t>
  </si>
  <si>
    <t>1-1/4X1-1/4X3/4 RED TEE SXSXFIPT</t>
  </si>
  <si>
    <t>1-1/4X1-1/4X1 RED TEE SXSXFIPT</t>
  </si>
  <si>
    <t>1-1/4X1-1/4X1-1/2 RED TEE SXSXFIPT</t>
  </si>
  <si>
    <t>1-1/2X1-1/4X1/2 RED TEE SXSXFIPT</t>
  </si>
  <si>
    <t>1-1/2X1-1/4X3/4 RED TEE SXSXFIPT</t>
  </si>
  <si>
    <t>1-1/2X1-1/4X1 RED TEE SXSXFIPT</t>
  </si>
  <si>
    <t>1-1/2X1-1/2X1/2 RED TEE SXSXFIPT</t>
  </si>
  <si>
    <t>1-1/2X1-1/2X3/4 RED TEE SXSXFIPT</t>
  </si>
  <si>
    <t>1-1/2X1-1/2X1 RED TEE SXSXFIPT</t>
  </si>
  <si>
    <t>1-1/2X1-1/2X1-1/4 RED TEE SXSXFIPT</t>
  </si>
  <si>
    <t>1-1/2X1-1/2X2 RED TEE SXSXFIPT</t>
  </si>
  <si>
    <t>2X1-1/2X3/4 REDUCING TEE SXSXFIPT</t>
  </si>
  <si>
    <t>2X2X1 REDUCING TEE SXSXFIPT</t>
  </si>
  <si>
    <t>2X2X1/2 REDUCING TEE SXSXFIPT</t>
  </si>
  <si>
    <t>2X2X3/4 REDUCING TEE SXSXFIPT</t>
  </si>
  <si>
    <t>2X2X1-1/4 REDUCING TEE SXSXFIPT</t>
  </si>
  <si>
    <t>2X2X1-1/2 REDUCING TEE SXSXFIPT</t>
  </si>
  <si>
    <t>2-1/2X2-1/2X1/2 RED TEE SXSXFIPT</t>
  </si>
  <si>
    <t>2-1/2X2-1/2X3/4 RED TEE SXSXFIPT</t>
  </si>
  <si>
    <t>2-1/2X2-1/2X1 RED TEE SXSXFIPT</t>
  </si>
  <si>
    <t>2-1/2X2-1/2X1-1/4 RED TEE SXSXFPT</t>
  </si>
  <si>
    <t>2-1/2X2-1/2X1-1/2 RED TEE SXSXFIPT</t>
  </si>
  <si>
    <t>2-1/2X2-1/2X2 RED TEE SXSXFIPT</t>
  </si>
  <si>
    <t>3X3X1/2 REDUCING TEE SXSXFIPT</t>
  </si>
  <si>
    <t>3X3X3/4 REDUCING TEE SXSXFIPT</t>
  </si>
  <si>
    <t>3X3X1 REDUCING TEE SXSXFIPT</t>
  </si>
  <si>
    <t>3X3X1-1/2 REDUCING TEE SXSXFIPT</t>
  </si>
  <si>
    <t>3X3X2 REDUCING TEE SXSXFIPT</t>
  </si>
  <si>
    <t>4X4X1/2 REDUCING TEE SXSXFIPT</t>
  </si>
  <si>
    <t>4X4X3/4 REDUCING TEE SXSXFIPT</t>
  </si>
  <si>
    <t>4X4X1 REDUCING TEE SXSXFIPT</t>
  </si>
  <si>
    <t>4X4X2 REDUCING TEE SXSXFIPT</t>
  </si>
  <si>
    <t>4X4X3 REDUCING TEE SXSXFIPT</t>
  </si>
  <si>
    <t>5X5X2 REDUCING TEE SXSXFIPT</t>
  </si>
  <si>
    <t>5X5X3 REDUCING TEE SXSXFIPT</t>
  </si>
  <si>
    <t>5X5X4 REDUCING TEE SXSXFIPT</t>
  </si>
  <si>
    <t>6X6X2 REDUCING TEE SXSXFIPT</t>
  </si>
  <si>
    <t>6X6X3 REDUCING TEE SXSXFIPT</t>
  </si>
  <si>
    <t>6X6X4 REDUCING TEE SXSXFIPT</t>
  </si>
  <si>
    <t>8X8X2 REDUCING TEE SXSXFIPT</t>
  </si>
  <si>
    <t>8X8X3 REDUCING TEE SXSXFIPT</t>
  </si>
  <si>
    <t>8X8X4 REDUCING TEE SXSXFIPT</t>
  </si>
  <si>
    <t>1/2 TEE FIPT X FIPT X FIPT</t>
  </si>
  <si>
    <t>3/4 TEE FIPT X FIPT X FIPT</t>
  </si>
  <si>
    <t>1 TEE FIPT X FIPT X FIPT</t>
  </si>
  <si>
    <t>1-1/4 TEE FIPT X FIPT X FIPT</t>
  </si>
  <si>
    <t>1-1/2 TEE FIPT X FIPT X FIPT</t>
  </si>
  <si>
    <t>2 TEE FIPT X FIPT X FIPT</t>
  </si>
  <si>
    <t>3/8 90 ELL SLIP X SLIP</t>
  </si>
  <si>
    <t>1/2 90 ELL SLIP X SLIP</t>
  </si>
  <si>
    <t>3/4 90 ELL SLIP X SLIP</t>
  </si>
  <si>
    <t>1 90 ELL SLIP X SLIP</t>
  </si>
  <si>
    <t>1-1/4 90 ELL SLIP X SLIP</t>
  </si>
  <si>
    <t>1-1/2 90 ELL SLIP X SLIP</t>
  </si>
  <si>
    <t>2 90 ELL SLIP X SLIP</t>
  </si>
  <si>
    <t>2-1/2 90 ELL SLIP X SLIP</t>
  </si>
  <si>
    <t>3 90 ELL SLIP X SLIP</t>
  </si>
  <si>
    <t>4 90 ELL SLIP X SLIP</t>
  </si>
  <si>
    <t>5 90 ELL SLIP X SLIP</t>
  </si>
  <si>
    <t>6 90 ELL SLIP X SLIP</t>
  </si>
  <si>
    <t>8 90 ELL SLIP X SLIP</t>
  </si>
  <si>
    <t>3/4X1/2 90 REDUCING ELL SLIP X SLIP</t>
  </si>
  <si>
    <t>1X1/2 90 REDUCING ELL SLIP X SLIP</t>
  </si>
  <si>
    <t>1X3/4 90 REDUCING ELL SLIP X SLIP</t>
  </si>
  <si>
    <t>1-1/4X1 90 REDUCING ELL SLIP X SLIP</t>
  </si>
  <si>
    <t>2X1-1/2 90 REDUCING ELL SLIP X SLIP</t>
  </si>
  <si>
    <t>1/2 90 ELL SLIP X FIPT</t>
  </si>
  <si>
    <t>3/4 90 ELL SLIP X FIPT</t>
  </si>
  <si>
    <t>1 90 ELL SLIP X FIPT</t>
  </si>
  <si>
    <t>1-1/4 90 ELL SLIP X FIPT</t>
  </si>
  <si>
    <t>1-1/2 90 ELL SLIP X FIPT</t>
  </si>
  <si>
    <t>2 90 ELL SLIP X FIPT</t>
  </si>
  <si>
    <t>2-1/2 90 ELL SLIP X FIPT</t>
  </si>
  <si>
    <t>3 90 ELL SLIP X FIPT</t>
  </si>
  <si>
    <t>4 90 ELL SLIP X FIPT</t>
  </si>
  <si>
    <t>3/4X1/2 90 REDUCING ELL SXFIPT</t>
  </si>
  <si>
    <t>1X1/2 90 REDUCING ELL SXFIPT</t>
  </si>
  <si>
    <t>1X3/4 90 REDUCING ELL SXFIPT</t>
  </si>
  <si>
    <t>1-1/4X1 90 REDUCING ELL SLIPXFIPT</t>
  </si>
  <si>
    <t>1-1/2X1 90 REDUCING ELL SLIPXFIPT</t>
  </si>
  <si>
    <t>1/2 90 ELL FIPT X FIPT</t>
  </si>
  <si>
    <t>3/4 90 ELL FIPT X FIPT</t>
  </si>
  <si>
    <t>1 90 ELL FIPT X FIPT</t>
  </si>
  <si>
    <t>1-1/4 90 ELL FIPT X FIPT</t>
  </si>
  <si>
    <t>1-1/2 90 ELL FIPT X FIPT</t>
  </si>
  <si>
    <t>2 90 ELL FIPT X FIPT</t>
  </si>
  <si>
    <t>1/2 90 STREET ELL SPGXSLIP</t>
  </si>
  <si>
    <t>3/4 90 STREET ELL SPGXSLIP</t>
  </si>
  <si>
    <t>1 90 STREET ELL SPGXSLIP</t>
  </si>
  <si>
    <t>1-1/4 90 STREET ELL SPGXSLIP</t>
  </si>
  <si>
    <t>1-1/2 90 STREET ELL SPGXSLIP</t>
  </si>
  <si>
    <t>2 90 STREET ELL SPGXSLIP</t>
  </si>
  <si>
    <t>1/2X3/4 90 RED STREET ELL SPGXSLIP</t>
  </si>
  <si>
    <t>3/4X1/2 90 RED STREET ELL SPGXSLIP</t>
  </si>
  <si>
    <t>3/4X1 90 RED STREET ELL SPGXSLIP</t>
  </si>
  <si>
    <t>1X1/2 90 RED STREET ELL SPGXSLIP</t>
  </si>
  <si>
    <t>1X3/4 90 RED STREET ELL SPGXSLIP</t>
  </si>
  <si>
    <t>1/2 90 STREET ELL MIPT X SLIP</t>
  </si>
  <si>
    <t>3/4 90 STREET ELL MIPT X SLIP</t>
  </si>
  <si>
    <t>1 90 STREET ELL MIPT X SLIP</t>
  </si>
  <si>
    <t>1-1/4 90 STREET ELL MIPT X SLIP</t>
  </si>
  <si>
    <t>1-1/2 90 STREET ELL MIPT X SLIP</t>
  </si>
  <si>
    <t>2 90 STREET ELL MIPT X SLIP</t>
  </si>
  <si>
    <t>1/2X3/4 90 RED STREET ELL MIPTXSLIP</t>
  </si>
  <si>
    <t>3/4X1/2 90 RED STREET ELL MIPTXSLIP</t>
  </si>
  <si>
    <t>3/4X1 90 RED STREET ELL MIPTXSLIP</t>
  </si>
  <si>
    <t>1X1/2 90 RED STREET ELL MIPTXSLIP</t>
  </si>
  <si>
    <t>1X3/4 90 RED STREET ELL MIPTXSLIP</t>
  </si>
  <si>
    <t>1/2 90 STREET ELL SPGXFIPT</t>
  </si>
  <si>
    <t>3/4 90 STREET ELL SPGXFIPT</t>
  </si>
  <si>
    <t>1 90 STREET ELL SPGXFIPT</t>
  </si>
  <si>
    <t>1-1/4 90 STREET ELL SPGXFIPT</t>
  </si>
  <si>
    <t>1-1/2 90 STREET ELL SPGXFIPT</t>
  </si>
  <si>
    <t>2 90 STREET ELL SPGXFIPT</t>
  </si>
  <si>
    <t>1/2 90 STREET ELL MIPT X FIPT</t>
  </si>
  <si>
    <t>1/2 90 STREET ELL MIPT XFIPT MARLEX</t>
  </si>
  <si>
    <t>3/4 90 STREET ELL MIPT X FIPT</t>
  </si>
  <si>
    <t>3/4 90 STREET ELL MIPT XFIPT MARLEX</t>
  </si>
  <si>
    <t>1 90 STREET ELL MIPT X FIPT</t>
  </si>
  <si>
    <t>1 90 STREET ELL MIPT X FIPT MARLEX</t>
  </si>
  <si>
    <t>1-1/4 90 STREET ELL MIPT X FIPT</t>
  </si>
  <si>
    <t>1-1/2 90 STREET ELL MIPT XFIPT</t>
  </si>
  <si>
    <t>2 90 STREET ELL MIPT X FIPT</t>
  </si>
  <si>
    <t>1/2 SIDE OUTLET 90 ELL SXSXS</t>
  </si>
  <si>
    <t>3/4X3/4X1/2 SIDE OUTLET 90 SXSXS</t>
  </si>
  <si>
    <t>1X1X1/2 SIDE OUTLET 90 ELL SXSXS</t>
  </si>
  <si>
    <t>1/2 SIDE OUTLET 90 ELL SXSXFIPT</t>
  </si>
  <si>
    <t>3/4 SIDE OUTLET 90 ELL SXSXFIPT</t>
  </si>
  <si>
    <t>3/4X3/4X1/2 SIDE OUTLET 90 SXSXFIPT</t>
  </si>
  <si>
    <t>1X1X1/2 SIDE OUTLET 90 SXSXFIPT</t>
  </si>
  <si>
    <t>1X1X3/4 SIDE OUTLET 90 SXSXFIPT</t>
  </si>
  <si>
    <t>1/2 45 ELL SLIP X SLIP</t>
  </si>
  <si>
    <t>3/4 45 ELL SLIP X SLIP</t>
  </si>
  <si>
    <t>1 45 ELL SLIP X SLIP</t>
  </si>
  <si>
    <t>1-1/4 45 ELL SLIP X SLIP</t>
  </si>
  <si>
    <t>1-1/2 45 ELL SLIP X SLIP</t>
  </si>
  <si>
    <t>2 45 ELL SLIP X SLIP</t>
  </si>
  <si>
    <t>2-1/2 45 ELL SLIP X SLIP</t>
  </si>
  <si>
    <t>3 45 ELL SLIP X SLIP</t>
  </si>
  <si>
    <t>4 45 ELL SLIP X SLIP</t>
  </si>
  <si>
    <t>5 45 ELL SLIP X SLIP</t>
  </si>
  <si>
    <t>6 45 ELL SLIP X SLIP</t>
  </si>
  <si>
    <t>8 45 ELL SLIP X SLIP</t>
  </si>
  <si>
    <t>1/2 CROSS SLIP</t>
  </si>
  <si>
    <t>3/4 CROSS SLIP</t>
  </si>
  <si>
    <t>1 CROSS SLIP</t>
  </si>
  <si>
    <t>1-1/4 CROSS SLIP</t>
  </si>
  <si>
    <t>1-1/2 CROSS SLIP</t>
  </si>
  <si>
    <t>2 CROSS SLIP</t>
  </si>
  <si>
    <t>1 45 ELL SPGX SLIP</t>
  </si>
  <si>
    <t>1-1/4 45 ELL SPGX SLIP</t>
  </si>
  <si>
    <t>1-1/2 45 ELL SPGX SLIP</t>
  </si>
  <si>
    <t>2 45 ELL SPGX SLIP</t>
  </si>
  <si>
    <t>1/2 COUPLING SLIP X SLIP</t>
  </si>
  <si>
    <t>1/2 COUPLING SLIP X SLIP NESTED</t>
  </si>
  <si>
    <t>3/4 COUPLING SLIP X SLIP</t>
  </si>
  <si>
    <t>1 COUPLING SLIP X SLIP</t>
  </si>
  <si>
    <t>1-1/4 COUPLING SLIP X SLIP</t>
  </si>
  <si>
    <t>1-1/2 COUPLING SLIP X SLIP</t>
  </si>
  <si>
    <t>2 COUPLING SLIP X SLIP</t>
  </si>
  <si>
    <t>2-1/2 COUPLING SLIP X SLIP</t>
  </si>
  <si>
    <t>3 COUPLING SLIP X SLIP</t>
  </si>
  <si>
    <t>4 COUPLING SLIP X SLIP</t>
  </si>
  <si>
    <t>5 COUPLING SLIP X SLIP</t>
  </si>
  <si>
    <t>6 COUPLING SLIP X SLIP</t>
  </si>
  <si>
    <t>8 COUPLING SLIP X SLIP</t>
  </si>
  <si>
    <t>1-1/4 SHORT COUPLING SLIP X SLIP</t>
  </si>
  <si>
    <t>1-1/2 SHORT COUPLING SLIP X SLIP</t>
  </si>
  <si>
    <t>2 SHORT COUPLING SLIP X SLIP</t>
  </si>
  <si>
    <t>3/4X1/2 REDUCER COUPLING S X S</t>
  </si>
  <si>
    <t>1X1/2 REDUCER COUPLING SLIP X SLIP</t>
  </si>
  <si>
    <t>1X3/4 REDUCER COUPLING S X S</t>
  </si>
  <si>
    <t>1-1/4X3/4 REDUCER COUPLING S X S</t>
  </si>
  <si>
    <t>1-1/4X1 REDUCER COUPLING S X S</t>
  </si>
  <si>
    <t>1-1/2X1 REDUCER COUPLING S X S</t>
  </si>
  <si>
    <t>1-1/2X1-1/4 REDUCER COUPLING S X S</t>
  </si>
  <si>
    <t>2X1-1/4 REDUCER COUPLING S X S</t>
  </si>
  <si>
    <t>2X1-1/2 REDUCER COUPLING S X S</t>
  </si>
  <si>
    <t>1/2X3/8 RED THREADED COUPLING FXF</t>
  </si>
  <si>
    <t>1/2 THREADED COUPLING FXF GRAY</t>
  </si>
  <si>
    <t>3/4X1/2 RED THREADED COUPLING FXF</t>
  </si>
  <si>
    <t>1X3/4 RED THREADED COUPLING FXF</t>
  </si>
  <si>
    <t>1-1/4X1 RED THREADED COUPLING FXF</t>
  </si>
  <si>
    <t>1-1/2X1-1/4 RED THREAD COUPLING FXF</t>
  </si>
  <si>
    <t>2X1-1/2 RED THREADED COUPLING FXF</t>
  </si>
  <si>
    <t>4 P.I.P. PLASTIC IRR PIPE IPSX PIP</t>
  </si>
  <si>
    <t>6 P.I.P. PLASTIC IRR PIPE IPSX PIP</t>
  </si>
  <si>
    <t>1/4 MALE FITTING ADAPTER SPGX MIPT</t>
  </si>
  <si>
    <t>3/8 MALE FITTING ADAPTER SPGX MIPT</t>
  </si>
  <si>
    <t>1/2 MALE FITTING ADAPTER SPGX MIPT</t>
  </si>
  <si>
    <t>3/4 MALE FITTING ADAPTER SPGX MIPT</t>
  </si>
  <si>
    <t>1 MALE FITTING ADAPTER SPGX MIPT</t>
  </si>
  <si>
    <t>1-1/4 MALE FITTING ADAPTER SPGXMIPT</t>
  </si>
  <si>
    <t>2 MALE FITTING ADAPTER SPGX MIPT</t>
  </si>
  <si>
    <t>1/2 RISER EXT MARLEX FIPTXMIPT</t>
  </si>
  <si>
    <t>1/4 FEMALE ADAPTER SLIP X FIPT</t>
  </si>
  <si>
    <t>1/2 FEMALE ADAPTER SLIP X FIPT</t>
  </si>
  <si>
    <t>3/4 FEMALE ADAPTER SLIP X FIPT</t>
  </si>
  <si>
    <t>1 FEMALE ADAPTER SLIP X FIPT</t>
  </si>
  <si>
    <t>1-1/4 FEMALE ADAPTER SLIP X FIPT</t>
  </si>
  <si>
    <t>1-1/2 FEMALE ADAPTER SLIP X FIPT</t>
  </si>
  <si>
    <t>2 FEMALE ADAPTER SLIP X FIPT</t>
  </si>
  <si>
    <t>2-1/2 FEMALE ADAPTER SLIP X FIPT</t>
  </si>
  <si>
    <t>3 FEMALE ADAPTER SLIP X FIPT</t>
  </si>
  <si>
    <t>4 FEMALE ADAPTER SLIP X FIPT</t>
  </si>
  <si>
    <t>3/8X1/2 RED FEM ADAPTER SLIPXFIPT</t>
  </si>
  <si>
    <t>1/2X1/4 RED FEM ADAPTER SLIPXFIPT</t>
  </si>
  <si>
    <t>1/2X3/8 RED FEM ADAPTER SLIPXFIPT</t>
  </si>
  <si>
    <t>1/2X3/4 RED FEM ADAPTER SLIPXFIPT</t>
  </si>
  <si>
    <t>3/4X1/2 RED FEM ADAPTER SLIPXFIPT</t>
  </si>
  <si>
    <t>3/4X1 RED FEM ADAPTER SLIPXFIPT</t>
  </si>
  <si>
    <t>1X1/2 RED FEM ADAPTER SLIPXFIPT</t>
  </si>
  <si>
    <t>1X3/4 RED FEM ADAPTER SLIPXFIPT</t>
  </si>
  <si>
    <t>1X1-1/4 RED FEM ADAPTER SLIPXFIPT</t>
  </si>
  <si>
    <t>1-1/4X1 RED FEM ADAPTER SLIPXFIPT</t>
  </si>
  <si>
    <t>1-1/4X1-1/2 RED FEM ADAPTER SXFIPT</t>
  </si>
  <si>
    <t>1-1/2X1-1/4 RED FEM ADAPTER SXFIPT</t>
  </si>
  <si>
    <t>1-1/2X2 RED FEM ADAPTER SLIPXFIPT</t>
  </si>
  <si>
    <t>3/8 MALE ADAPTER MIPT X SLIP</t>
  </si>
  <si>
    <t>1/2 MALE ADAPTER MIPT X SLIP</t>
  </si>
  <si>
    <t>3/4 MALE ADAPTER MIPT X SLIP</t>
  </si>
  <si>
    <t>1 MALE ADAPTER MIPT X SLIP</t>
  </si>
  <si>
    <t>1-1/4 MALE ADAPTER MIPT X SLIP</t>
  </si>
  <si>
    <t>1-1/2 MALE ADAPTER MIPT X SLIP</t>
  </si>
  <si>
    <t>2 MALE ADAPTER MIPT X SLIP</t>
  </si>
  <si>
    <t>2-1/2 MALE ADAPTER MIPT X SLIP</t>
  </si>
  <si>
    <t>3 MALE ADAPTER MIPT X SLIP</t>
  </si>
  <si>
    <t>4 MALE ADAPTER MIPT X SLIP</t>
  </si>
  <si>
    <t>1/4X3/8 RED MALE ADAPTER MIPT X S</t>
  </si>
  <si>
    <t>1/4X1/2 RED MALE ADAPTER MIPT X S</t>
  </si>
  <si>
    <t>3/8X1/4 RED MALE ADAPTER MIPT X S</t>
  </si>
  <si>
    <t>3/8X1/2 RED MALE ADAPTER MIPT X S</t>
  </si>
  <si>
    <t>6 MALE ADAPTER MIPT X SLIP</t>
  </si>
  <si>
    <t>1/2X1/4 RED MALE ADAPTER MIPT X S</t>
  </si>
  <si>
    <t>1/2X3/8 RED MALE ADAPTER MIPT X S</t>
  </si>
  <si>
    <t>1/2X3/4 RED MALE ADAPTER MIPT X S</t>
  </si>
  <si>
    <t>1/2X1 RED MALE ADAPTER MIPT X S</t>
  </si>
  <si>
    <t>8 MALE ADAPTER MIPT X SLIP</t>
  </si>
  <si>
    <t>3/4X1/4 RED MALE ADAPTER MIPT X S</t>
  </si>
  <si>
    <t>3/4X3/8 RED MALE ADAPTER MIPT X S</t>
  </si>
  <si>
    <t>3/4X1/2 RED MALE ADAPTER MIPT X S</t>
  </si>
  <si>
    <t>3/4X1 RED MALE ADAPTER MIPT X S</t>
  </si>
  <si>
    <t>3/4X1-1/4 RED MALE ADAPTER MIPTXS</t>
  </si>
  <si>
    <t>1X3/4 RED MALE ADAPTER MIPT X S</t>
  </si>
  <si>
    <t>1x1-1/4 RED MALE ADAPTER MIPTXS</t>
  </si>
  <si>
    <t>1-1/4X1 RED MALE ADAPTER MIPT X S</t>
  </si>
  <si>
    <t>1-1/4X1-1/2 RED MALE ADAPT MIPTXS</t>
  </si>
  <si>
    <t>1-1/2X3/4 RED MALE ADAPTER MIPT X S</t>
  </si>
  <si>
    <t>1-1/2X1 RED MALE ADAPTER MIPT X S</t>
  </si>
  <si>
    <t>1-1/2X1-1/4 RED MALE ADAPTER MXS</t>
  </si>
  <si>
    <t>1-1/2X2 RED MALE ADAPTER MXS</t>
  </si>
  <si>
    <t>2X1/2 RED MALE ADAPTER MIPTXS</t>
  </si>
  <si>
    <t>2X1 REDUCING MALE ADAPTER MIPT X S</t>
  </si>
  <si>
    <t>2X1-1/2 RED MALE ADAPTER MIPTXS</t>
  </si>
  <si>
    <t>2-1/2X1/2 RED MALE ADAPTER MIPTXS</t>
  </si>
  <si>
    <t>2-1/2X3/4 RED MALE ADAPTER MIPTXS</t>
  </si>
  <si>
    <t>2-1/2X1 RED MALE ADAPTER MIPTXS</t>
  </si>
  <si>
    <t>2-1/2X1-1/4 RED MALE ADAPTER MIPTXS</t>
  </si>
  <si>
    <t>2-1/2X1-1/2 RED MALE ADAPTER MIPTXS</t>
  </si>
  <si>
    <t>2-1/2X2 RED MALE ADAPTER MIPTXS</t>
  </si>
  <si>
    <t>3X2-1/2 RED MALE ADAPTER MIPTXS</t>
  </si>
  <si>
    <t>3X4 REDUCING MALE ADAPTER MIPT X S</t>
  </si>
  <si>
    <t>4X3 REDUCING MALE ADAPTER MIPT X S</t>
  </si>
  <si>
    <t>1/2X1/4 REDUCER BUSHING SPGX SLIP</t>
  </si>
  <si>
    <t>1/2X3/8 REDUCER BUSHING SPGX SLIP</t>
  </si>
  <si>
    <t>3/4X1/2 REDUCER BUSHING SPGX SLIP</t>
  </si>
  <si>
    <t>1X1/2 REDUCER BUSHING SPGX SLIP</t>
  </si>
  <si>
    <t>1X3/4 REDUCER BUSHING SPGX SLIP</t>
  </si>
  <si>
    <t>1-1/4X1/2 RED BUSHING SPGX SLIP</t>
  </si>
  <si>
    <t>1-1/4X3/4 RED BUSHING SPGX SLIP</t>
  </si>
  <si>
    <t>1-1/4X1 RED BUSHING SPGX SLIP</t>
  </si>
  <si>
    <t>1-1/2X1/2 REDUCER BUSHING SPGX S</t>
  </si>
  <si>
    <t>1-1/2X3/4 REDUCER BUSHING SPGX S</t>
  </si>
  <si>
    <t>1-1/2X1 REDUCER BUSHING SPGXSLIP</t>
  </si>
  <si>
    <t>1-1/2X1-1/4 RED BUSHING SPGXS</t>
  </si>
  <si>
    <t>2X1/2 REDUCER BUSHING SPGX S</t>
  </si>
  <si>
    <t>2X3/4 REDUCER BUSHING SPGX S</t>
  </si>
  <si>
    <t>2X1 REDUCER BUSHING SPGX S</t>
  </si>
  <si>
    <t>2X1-1/4 REDUCER BUSHING SPGX S</t>
  </si>
  <si>
    <t>2X1-1/2 REDUCER BUSHING SPGX S</t>
  </si>
  <si>
    <t>2-1/2X1/2 REDUCER BUSHING SPGX S</t>
  </si>
  <si>
    <t>2-1/2X3/4 REDUCER BUSHING SPGX S</t>
  </si>
  <si>
    <t>2-1/2X1 REDUCER BUSHING SPGX SLIP</t>
  </si>
  <si>
    <t>2-1/2X1-1/4 RED BUSHING SPGX SLIP</t>
  </si>
  <si>
    <t>2-1/2X1-1/2 RED BUSHING SPGX SLIP</t>
  </si>
  <si>
    <t>2-1/2X2 REDUCER BUSHING SPGX SLIP</t>
  </si>
  <si>
    <t>3X1/2 REDUCER BUSHING SPGX SLIP</t>
  </si>
  <si>
    <t>3X3/4 REDUCER BUSHING SPGX SLIP</t>
  </si>
  <si>
    <t>3X1 REDUCER BUSHING SPGX SLIP</t>
  </si>
  <si>
    <t>3X1-1/4 REDUCER BUSHING SPGX SLIP</t>
  </si>
  <si>
    <t>3X1-1/2 REDUCER BUSHING SPGX SLIP</t>
  </si>
  <si>
    <t>3X2 REDUCER BUSHING SPGX SLIP</t>
  </si>
  <si>
    <t>3X2-1/2 REDUCER BUSHING SPGX SLIP</t>
  </si>
  <si>
    <t>4X2 REDUCER BUSHING SPGX SLIP</t>
  </si>
  <si>
    <t>4X2-1/2 REDUCER BUSHING SPGX SLIP</t>
  </si>
  <si>
    <t>4X3 REDUCER BUSHING SPGX SLIP</t>
  </si>
  <si>
    <t>5X2 REDUCER BUSHING SPGX SLIP</t>
  </si>
  <si>
    <t>5X2-1/2 REDUCER BUSHING SPGX SLIP</t>
  </si>
  <si>
    <t>5X3 REDUCER BUSHING SPGX SLIP</t>
  </si>
  <si>
    <t>5X4 REDUCER BUSHING SPGX SLIP</t>
  </si>
  <si>
    <t>6X2 REDUCER BUSHING SPGX SLIP</t>
  </si>
  <si>
    <t>6X2-1/2 REDUCER BUSHING SPGX SLIP</t>
  </si>
  <si>
    <t>6X3 REDUCER BUSHING SPGX SLIP</t>
  </si>
  <si>
    <t>6X4 REDUCER BUSHING SPGX SLIP</t>
  </si>
  <si>
    <t>6X5 REDUCER BUSHING SPGX SLIP</t>
  </si>
  <si>
    <t>8X2 REDUCER BUSHING SPGX SLIP</t>
  </si>
  <si>
    <t>8X2-1/2 REDUCER BUSHING SPGX SLIP</t>
  </si>
  <si>
    <t>8X3 REDUCER BUSHING SPGX SLIP</t>
  </si>
  <si>
    <t>8X4 REDUCER BUSHING SPGX SLIP</t>
  </si>
  <si>
    <t>8X5 REDUCER BUSHING SPGX SLIP</t>
  </si>
  <si>
    <t>8X6 REDUCER BUSHING SPGX SLIP</t>
  </si>
  <si>
    <t>1/2X1/8 REDUCER BUSHING SPGX FIPT</t>
  </si>
  <si>
    <t>1/2X1/4 REDUCER BUSHING SPGX FIPT</t>
  </si>
  <si>
    <t>1/2X3/8 REDUCER BUSHING SPGX FIPT</t>
  </si>
  <si>
    <t>3/4X1/4 REDUCER BUSHING SPGX FIPT</t>
  </si>
  <si>
    <t>3/4X3/8 REDUCER BUSHING SPGX FIPT</t>
  </si>
  <si>
    <t>3/4X1/2 REDUCER BUSHING SPGX FIPT</t>
  </si>
  <si>
    <t>1X1/4 REDUCER BUSHING SPGX FIPT</t>
  </si>
  <si>
    <t>1X3/8 REDUCER BUSHING SPGX FIPT</t>
  </si>
  <si>
    <t>1X1/2 REDUCER BUSHING SPGX FIPT</t>
  </si>
  <si>
    <t>1X3/4 REDUCER BUSHING SPGX FIPT</t>
  </si>
  <si>
    <t>1-1/4X1/2 RED BUSHING SPGX FIPT</t>
  </si>
  <si>
    <t>1-1/4X3/4 RED BUSHING SPGX FIPT</t>
  </si>
  <si>
    <t>1-1/4X1 RED BUSHING SPGX FIPT</t>
  </si>
  <si>
    <t>1-1/2X1/2 RED BUSHING SPGX FIPT</t>
  </si>
  <si>
    <t>1-1/2X3/4 RED BUSHING SPGX FIPT</t>
  </si>
  <si>
    <t>1-1/2X1 REDUCER BUSHING SPGX FIPT</t>
  </si>
  <si>
    <t>1-1/2X1-1/4 RED BUSHING SPGX FIPT</t>
  </si>
  <si>
    <t>2X1/2 REDUCER BUSHING SPGX FIPT</t>
  </si>
  <si>
    <t>2X3/4 REDUCER BUSHING SPGX FIPT</t>
  </si>
  <si>
    <t>2X1 REDUCER BUSHING SPGX FIPT</t>
  </si>
  <si>
    <t>2X1-1/4 REDUCER BUSHING SPGX FIPT</t>
  </si>
  <si>
    <t>2X1-1/2 REDUCER BUSHING SPGX FIPT</t>
  </si>
  <si>
    <t>2-1/2X1/2 RED BUSHING SPG X FIPT</t>
  </si>
  <si>
    <t>2-1/2X3/4 RED BUSHING SPG X FIPT</t>
  </si>
  <si>
    <t>2-1/2X1 REDUCER BUSHING SPGX FIPT</t>
  </si>
  <si>
    <t>2-1/2X1-1/4 RED BUSHING SPG X FIPT</t>
  </si>
  <si>
    <t>2-1/2X1-1/2 RED BUSHING SPG X FIPT</t>
  </si>
  <si>
    <t>2-1/2X2 REDUCER BUSHING SPGX FIPT</t>
  </si>
  <si>
    <t>3X1/2 REDUCER BUSHING SPGX FIPT</t>
  </si>
  <si>
    <t>3X3/4 REDUCER BUSHING SPGX FIPT</t>
  </si>
  <si>
    <t>3X1 REDUCER BUSHING SPGX FIPT</t>
  </si>
  <si>
    <t>3X1-1/4 REDUCER BUSHING SPGX FIPT</t>
  </si>
  <si>
    <t>3X1-1/2 REDUCER BUSHING SPGX FIPT</t>
  </si>
  <si>
    <t>3X2 REDUCER BUSHING SPGX FIPT</t>
  </si>
  <si>
    <t>3X2-1/2 REDUCER BUSHING SPGX FIPT</t>
  </si>
  <si>
    <t>4X1/2 REDUCER BUSHING SPGX FIPT</t>
  </si>
  <si>
    <t>4X3/4 REDUCER BUSHING SPGX FIPT</t>
  </si>
  <si>
    <t>4X1 REDUCER BUSHING SPGX FIPT</t>
  </si>
  <si>
    <t>4X1-1/4 REDUCER BUSHING SPGX FIPT</t>
  </si>
  <si>
    <t>4X1-1/2 REDUCER BUSHING SPGX FIPT</t>
  </si>
  <si>
    <t>4X2 REDUCER BUSHING SPGX FIPT</t>
  </si>
  <si>
    <t>4X2-1/2 REDUCER BUSHING SPGX FIPT</t>
  </si>
  <si>
    <t>4X3 REDUCER BUSHING SPGX FIPT</t>
  </si>
  <si>
    <t>1/4X1/8 RED BUSHING MIPT X FIPT</t>
  </si>
  <si>
    <t>3/8X1/8 REDUCER BUSHING MIPTXFIPT</t>
  </si>
  <si>
    <t>3/8X1/4 REDUCER BUSHING MIPTXFIPT</t>
  </si>
  <si>
    <t>1/2X1/8 REDUCER BUSHING MIPTXFIPT</t>
  </si>
  <si>
    <t>1/2X1/4 REDUCER BUSHING MIPTXFIPT</t>
  </si>
  <si>
    <t>1/2X3/8 REDUCER BUSHING MIPTXFIPT</t>
  </si>
  <si>
    <t>3/4X1/4 REDUCER BUSHING MIPTXFIPT</t>
  </si>
  <si>
    <t>3/4X3/8 REDUCER BUSHING MIPTXFIPT</t>
  </si>
  <si>
    <t>3/4X1/2 RED BUSHING MIPT X FIPT</t>
  </si>
  <si>
    <t>1X1/4 REDUCER BUSHING MIPT X FIPT</t>
  </si>
  <si>
    <t>1X3/8 REDUCER BUSHING MIPT X FIPT</t>
  </si>
  <si>
    <t>1X1/2 REDUCER BUSHING MIPT X FIPT</t>
  </si>
  <si>
    <t>1X3/4 REDUCER BUSHING MIPT X FIPT</t>
  </si>
  <si>
    <t>1-1/4X1/2 RED BUSHING MIPT X FIPT</t>
  </si>
  <si>
    <t>1-1/4X3/4 RED BUSHING MIPT X FIPT</t>
  </si>
  <si>
    <t>1-1/4X1 REDUCER BUSHING MIPTXFIPT</t>
  </si>
  <si>
    <t>1-1/2X1/2 RED BUSHING MIPTXFIPT</t>
  </si>
  <si>
    <t>1-1/2X3/4 RED BUSHING MIPT X FIPT</t>
  </si>
  <si>
    <t>1-1/2X1 RED BUSHING MIPT X FIPT</t>
  </si>
  <si>
    <t>1-1/2X1-1/4 RED BUSHING MIPTXFIPT</t>
  </si>
  <si>
    <t>2X1-1/2 REDUCER BUSHING MIPTXFIPT</t>
  </si>
  <si>
    <t>1/2 CAP SLIP</t>
  </si>
  <si>
    <t>3/4 CAP SLIP</t>
  </si>
  <si>
    <t>1 CAP SLIP</t>
  </si>
  <si>
    <t>1-1/4 CAP SLIP</t>
  </si>
  <si>
    <t>1-1/2 CAP SLIP</t>
  </si>
  <si>
    <t>2 CAP SLIP</t>
  </si>
  <si>
    <t>2-1/2 CAP SLIP</t>
  </si>
  <si>
    <t>3 CAP SLIP</t>
  </si>
  <si>
    <t>4 CAP SLIP</t>
  </si>
  <si>
    <t>5 CAP SLIP</t>
  </si>
  <si>
    <t>6 CAP SLIP</t>
  </si>
  <si>
    <t>8 CAP SLIP</t>
  </si>
  <si>
    <t>1/2 CAP FIPT</t>
  </si>
  <si>
    <t>3/4 CAP FIPT</t>
  </si>
  <si>
    <t>1 CAP FIPT</t>
  </si>
  <si>
    <t>1-1/4 CAP FIPT</t>
  </si>
  <si>
    <t>1-1/2 CAP FIPT</t>
  </si>
  <si>
    <t>2 CAP FIPT</t>
  </si>
  <si>
    <t>2-1/2 CAP FIPT</t>
  </si>
  <si>
    <t>3 CAP FIPT</t>
  </si>
  <si>
    <t>4 CAP FIPT</t>
  </si>
  <si>
    <t>1/2 SPIGOT PLUG</t>
  </si>
  <si>
    <t>3/4 SPIGOT PLUG</t>
  </si>
  <si>
    <t>1 SPIGOT PLUG</t>
  </si>
  <si>
    <t>1-1/4 SPIGOT PLUG</t>
  </si>
  <si>
    <t>1-1/2 SPIGOT PLUG</t>
  </si>
  <si>
    <t>2 SPIGOT PLUG</t>
  </si>
  <si>
    <t>2-1/2 SPIGOT PLUG</t>
  </si>
  <si>
    <t>3 SPIGOT PLUG</t>
  </si>
  <si>
    <t>4 SPIGOT PLUG</t>
  </si>
  <si>
    <t>1/4 PLUG MIPT</t>
  </si>
  <si>
    <t>3/8 PLUG MIPT</t>
  </si>
  <si>
    <t>1/2 PLUG MIPT</t>
  </si>
  <si>
    <t>3/4 PLUG MIPT</t>
  </si>
  <si>
    <t>1 PLUG MIPT</t>
  </si>
  <si>
    <t>1-1/4 PLUG MIPT</t>
  </si>
  <si>
    <t>1-1/2 PLUG MIPT</t>
  </si>
  <si>
    <t>2 PLUG MIPT</t>
  </si>
  <si>
    <t>2-1/2 PLUG MIPT</t>
  </si>
  <si>
    <t>3 PLUG MIPT</t>
  </si>
  <si>
    <t>4 PLUG MIPT</t>
  </si>
  <si>
    <t>1/2 UNION SLIP X SLIP</t>
  </si>
  <si>
    <t>3/4 UNION SLIP X SLIP</t>
  </si>
  <si>
    <t>1 UNION SLIP X SLIP</t>
  </si>
  <si>
    <t>1-1/4 UNION SLIP X SLIP</t>
  </si>
  <si>
    <t>1-1/2 UNION SLIP X SLIP</t>
  </si>
  <si>
    <t>2 UNION SLIP X SLIP</t>
  </si>
  <si>
    <t>2-1/2 UNION SLIP X SLIP</t>
  </si>
  <si>
    <t>3 UNION SLIP X SLIP</t>
  </si>
  <si>
    <t>4 UNION SLIP X SLIP</t>
  </si>
  <si>
    <t>1/2 UNION FIPT X FIPT</t>
  </si>
  <si>
    <t>3/4 UNION FIPT X FIPT</t>
  </si>
  <si>
    <t>1 UNION FIPT X FIPT</t>
  </si>
  <si>
    <t>1-1/4 UNION FIPT X FIPT</t>
  </si>
  <si>
    <t>1-1/2 UNION FIPT X FIPT</t>
  </si>
  <si>
    <t>2 UNION FIPT X FIPT</t>
  </si>
  <si>
    <t>2-1/2 UNION FIPT X FIPT</t>
  </si>
  <si>
    <t>3 UNION FIPT X FIPT</t>
  </si>
  <si>
    <t>4 UNION FIPT X FIPT</t>
  </si>
  <si>
    <t>1/2 UNION SLIP X FIPT</t>
  </si>
  <si>
    <t>3/4 UNION SLIP X FIPT</t>
  </si>
  <si>
    <t>1 UNION SLIP X FIPT</t>
  </si>
  <si>
    <t>1-1/4 UNION SLIP X FIPT</t>
  </si>
  <si>
    <t>1-1/2 UNION SLIP X FIPT</t>
  </si>
  <si>
    <t>2 UNION SLIP X FIPT</t>
  </si>
  <si>
    <t>2-1/2 UNION SLIP X FIPT</t>
  </si>
  <si>
    <t>3 UNION SLIP X FIPT</t>
  </si>
  <si>
    <t>1/2 SNAP TEE SNAPXSLIP</t>
  </si>
  <si>
    <t>3/4 SNAP TEE SNAPXSLIP</t>
  </si>
  <si>
    <t>1 SNAP TEE SNAPXSLIP</t>
  </si>
  <si>
    <t>1-1/4 SNAP TEE SNAPXSLIP</t>
  </si>
  <si>
    <t>1-1/2 SNAP TEE SNAPXSLIP</t>
  </si>
  <si>
    <t>2 SNAP TEE SNAPXSLIP</t>
  </si>
  <si>
    <t>2-1/2 SNAP TEE SNAPXSLIP</t>
  </si>
  <si>
    <t>3 SNAP TEE SNAPXSLIP</t>
  </si>
  <si>
    <t>4 SNAP TEE SNAPXSLIP</t>
  </si>
  <si>
    <t>3/4X1/2 SNAP TEE SNAPXSLIP</t>
  </si>
  <si>
    <t>1X1/2 SNAP TEE SNAPXSLIP</t>
  </si>
  <si>
    <t>1/2 SNAP TEE SNAP X FIPT</t>
  </si>
  <si>
    <t>3/4 SNAP TEE SNAP X FIPT</t>
  </si>
  <si>
    <t>1 SNAP TEE SNAP X FIPT</t>
  </si>
  <si>
    <t>1/2X1/8 SNAP TEE SNAP X FIPT</t>
  </si>
  <si>
    <t>1/2X1/4 SNAP TEE SNAP X FIPT</t>
  </si>
  <si>
    <t>3/4X1/2 SNAP TEE SNAP X FIPT</t>
  </si>
  <si>
    <t>1X1/2 SNAP TEE SNAP X FIPT</t>
  </si>
  <si>
    <t>1 SNAP TEE SNAP X MIPT</t>
  </si>
  <si>
    <t>1X1X3/4 SNAP TEE SNAP X MIPT</t>
  </si>
  <si>
    <t>1-1/2 INSERT FITG ADAPTER INSXSLIP</t>
  </si>
  <si>
    <t>2 INSERT FITTING ADAPTER INSXSLIP</t>
  </si>
  <si>
    <t>3/4 MANIFOLD TEE SLIPXSPGXMIPT</t>
  </si>
  <si>
    <t>1 MANIFOLD TEE SLIPXSPGXMIPT</t>
  </si>
  <si>
    <t>1X1X3/4 MANIFOLD TEE SLIPXSPGXMIPT</t>
  </si>
  <si>
    <t>2 WYE SLIP X SLIP X SLIP</t>
  </si>
  <si>
    <t>4 WYE SLIP X SLIP X SLIP</t>
  </si>
  <si>
    <t>6 WYE SLIP X SLIP X SLIP</t>
  </si>
  <si>
    <t>1/2 FEM FITTING ADAPTER SPG X FIPT</t>
  </si>
  <si>
    <t>3/4 FEM FITTING ADAPTER SPG X FIPT</t>
  </si>
  <si>
    <t>1 FEMALE FITTING ADAPTER SPG X FIPT</t>
  </si>
  <si>
    <t>1-1/4 FEM FITTING ADAPT SPG X FIPT</t>
  </si>
  <si>
    <t>1-1/2 FEM FITTING ADAPT SPG X FIPT</t>
  </si>
  <si>
    <t>2 FEMALE FITTING ADAPTER SPG X FIPT</t>
  </si>
  <si>
    <t>2-1/2 FEM FITTING ADAPT SPG X FIPT</t>
  </si>
  <si>
    <t>3 FEMALE FITTING ADAPTER SPG X FIPT</t>
  </si>
  <si>
    <t>4 FEMALE FITTING ADAPTER SPG X FIPT</t>
  </si>
  <si>
    <t>1-1/2X1-1/4 FEM FITG ADAPT SPGXFIPT</t>
  </si>
  <si>
    <t>1-1/2 EXTRA DEEP COUPLING S X S</t>
  </si>
  <si>
    <t>2 EXTRA DEEP COUPLING SLIP X SLIP</t>
  </si>
  <si>
    <t>2-1/2 EXTRA DEEP COUPLING S X S</t>
  </si>
  <si>
    <t>3 EXTRA DEEP COUPLING SLIP X SLIP</t>
  </si>
  <si>
    <t>4 EXTRA DEEP COUPLING SLIP X SLIP</t>
  </si>
  <si>
    <t>10 TEE SLIP X SLIP X SLIP</t>
  </si>
  <si>
    <t>12 TEE SLIP X SLIP X SLIP</t>
  </si>
  <si>
    <t>10X10X8 REDUCING TEE SXSXS</t>
  </si>
  <si>
    <t>12X12X10 REDUCING TEE SXSXS</t>
  </si>
  <si>
    <t>10 90 ELL SLIP X SLIP</t>
  </si>
  <si>
    <t>12 90 ELL SLIP X SLIP</t>
  </si>
  <si>
    <t>10 45 ELL SLIP X SLIP</t>
  </si>
  <si>
    <t>12 45 ELL SLIP X SLIP</t>
  </si>
  <si>
    <t>10 COUPLING SLIP X SLIP</t>
  </si>
  <si>
    <t>12 COUPLING SLIP X SLIP</t>
  </si>
  <si>
    <t>10X6 REDUCER COUPLING SLIP X SLIP</t>
  </si>
  <si>
    <t>10X8 REDUCER COUPLING SLIP X SLIP</t>
  </si>
  <si>
    <t>12X6 REDUCER COUPLING SLIP X SLIP</t>
  </si>
  <si>
    <t>12X8 REDUCER COUPLING SLIP X SLIP</t>
  </si>
  <si>
    <t>12X10 REDUCER COUPLING S X S</t>
  </si>
  <si>
    <t>8 P.I.P. PLASTIC IRR PIPE IPSX PIP</t>
  </si>
  <si>
    <t>10 P.I.P. PLASTIC IRR PIPE IPSX PIP</t>
  </si>
  <si>
    <t>12 P.I.P. PLASTIC IRR PIPE IPSX PIP</t>
  </si>
  <si>
    <t>10X4 REDUCER BUSHING SPGX SLIP</t>
  </si>
  <si>
    <t>10X6 REDUCER BUSHING SPGX SLIP</t>
  </si>
  <si>
    <t>10X8 REDUCER BUSHING SPGX SLIP</t>
  </si>
  <si>
    <t>12X4 REDUCER BUSHING SPGX SLIP</t>
  </si>
  <si>
    <t>12X6 REDUCER BUSHING SPGX SLIP</t>
  </si>
  <si>
    <t>12X8 REDUCER BUSHING SPGX SLIP</t>
  </si>
  <si>
    <t>12X10 REDUCER BUSHING SPGX SLIP</t>
  </si>
  <si>
    <t>10 CAP SLIP</t>
  </si>
  <si>
    <t>12 CAP SLIP</t>
  </si>
  <si>
    <t>37-2004</t>
  </si>
  <si>
    <t>37-2001</t>
  </si>
  <si>
    <t>4 TWO WAY CLEANOUT TEE GXGXG SDR 26</t>
  </si>
  <si>
    <t>6 TWO WAY CLEANOUT TEE GXGXG SDR 26</t>
  </si>
  <si>
    <t>37-100</t>
  </si>
  <si>
    <t>6 TEE WYE SXGXG SDR26</t>
  </si>
  <si>
    <t>37-2111</t>
  </si>
  <si>
    <t>8X4 TEE WYE SXGXG SDR26</t>
  </si>
  <si>
    <t>37-139</t>
  </si>
  <si>
    <t>4 COMBO WYE &amp; 45 BEND 2 PC SDR26</t>
  </si>
  <si>
    <t>12X4 WYE GXGXG SDR26</t>
  </si>
  <si>
    <t>12X6 WYE GXGXG SDR26</t>
  </si>
  <si>
    <t>4 WYE SXGXG SDR26</t>
  </si>
  <si>
    <t>6 WYE SXGXG SDR26</t>
  </si>
  <si>
    <t>6X4 DOUBLE WYE GXGXGXG SDR26</t>
  </si>
  <si>
    <t>6 DOUBLE WYE GXGXGXG SDR26</t>
  </si>
  <si>
    <t>37-3490</t>
  </si>
  <si>
    <t>37-3690</t>
  </si>
  <si>
    <t>37-781</t>
  </si>
  <si>
    <t>4 ELBOW 90 LONG TURN GXG SDR26</t>
  </si>
  <si>
    <t>6 ELBOW 90 LONG TURN GXG SDR26</t>
  </si>
  <si>
    <t>8 ELBOW 90 LONG TURN GXG SDR26</t>
  </si>
  <si>
    <t>37-782</t>
  </si>
  <si>
    <t>37-783</t>
  </si>
  <si>
    <t>4 ELBOW 90 LONG TURN GXS SDR26</t>
  </si>
  <si>
    <t>6 ELBOW 90 LONG TURN GXS SDR26</t>
  </si>
  <si>
    <t>37-2704</t>
  </si>
  <si>
    <t>10 STOP COUPLING GXG SDR26</t>
  </si>
  <si>
    <t>37-2003</t>
  </si>
  <si>
    <t>6X4 REDUCER BUSHING ECC SXG SDR26</t>
  </si>
  <si>
    <t>37-2935</t>
  </si>
  <si>
    <t>4 TEMPORARY PLUG SDR26</t>
  </si>
  <si>
    <t>4 CAP GASKET SDR26</t>
  </si>
  <si>
    <t>6 CAP GASKET SDR26</t>
  </si>
  <si>
    <t>4 REPAIR COUPLING GXG SDR26</t>
  </si>
  <si>
    <t>6 REPAIR COUPLING GXG SDR26</t>
  </si>
  <si>
    <t>8 REPAIR COUPLING GXG SDR26</t>
  </si>
  <si>
    <t>4 STOP COUPLING GXG SDR26</t>
  </si>
  <si>
    <t>6 STOP COUPLING GXG SDR26</t>
  </si>
  <si>
    <t>8 STOP COUPLING GXG SDR26</t>
  </si>
  <si>
    <t>4 ELBOW 22.5 GXG SDR26</t>
  </si>
  <si>
    <t>5 ELBOW 22.5 GXG SDR26</t>
  </si>
  <si>
    <t>6 ELBOW 22.5 GXG SDR26</t>
  </si>
  <si>
    <t>8 ELBOW 22.5 GXG SDR26</t>
  </si>
  <si>
    <t>4 ELBOW 22.5 GXS SDR26</t>
  </si>
  <si>
    <t>5 ELBOW 22.5 GXS SDR26</t>
  </si>
  <si>
    <t>6 ELBOW 22.5 GXS SDR26</t>
  </si>
  <si>
    <t>8 ELBOW 22.5 GXS SDR26</t>
  </si>
  <si>
    <t>4 ELBOW 45 GXG SDR26</t>
  </si>
  <si>
    <t>5 ELBOW 45 GXG SDR26</t>
  </si>
  <si>
    <t>6 ELBOW 45 GXG SDR26</t>
  </si>
  <si>
    <t>8 ELBOW 45 GXG SDR26</t>
  </si>
  <si>
    <t>4 ELBOW 45 GXS SDR26</t>
  </si>
  <si>
    <t>5 ELBOW 45 GXS SDR26</t>
  </si>
  <si>
    <t>6 ELBOW 45 GXS SDR26</t>
  </si>
  <si>
    <t>8 ELBOW 45 GXS SDR26</t>
  </si>
  <si>
    <t>4 ELBOW 90 GXG SDR26</t>
  </si>
  <si>
    <t>6 ELBOW 90 GXG SDR26</t>
  </si>
  <si>
    <t>8 ELBOW 90 GXG SDR26</t>
  </si>
  <si>
    <t>4 ELBOW 90 GXS SDR26</t>
  </si>
  <si>
    <t>6 ELBOW 90 GXS SDR26</t>
  </si>
  <si>
    <t>8 ELBOW 90 GXS SDR26</t>
  </si>
  <si>
    <t>6X4 INCR COUPLING CONC GXG SDR26</t>
  </si>
  <si>
    <t>8X4 INCR COUPLING CONC GXG SDR26</t>
  </si>
  <si>
    <t>8X6 INCR COUPLING CONC GXG SDR26</t>
  </si>
  <si>
    <t>4 TEE GXGXG SDR26</t>
  </si>
  <si>
    <t>6X4 TEE GXGXG SDR26</t>
  </si>
  <si>
    <t>6 TEE GXGXG SDR26</t>
  </si>
  <si>
    <t>8X4 TEE GXGXG SDR26</t>
  </si>
  <si>
    <t>8X6 TEE GXGXG SDR26</t>
  </si>
  <si>
    <t>8 TEE GXGXG SDR26</t>
  </si>
  <si>
    <t>4 TEE WYE GXGXG SDR26</t>
  </si>
  <si>
    <t>6X4 TEE WYE GXGXG SDR26</t>
  </si>
  <si>
    <t>6 TEE WYE GXGXG SDR26</t>
  </si>
  <si>
    <t>8X4 TEE WYE GXGXG SDR26</t>
  </si>
  <si>
    <t>8X6 TEE WYE GXGXG SDR26</t>
  </si>
  <si>
    <t>8 TEE WYE GXGXG SDR26</t>
  </si>
  <si>
    <t>10X4 COMBO WYE &amp; 45 BEND 2 PC SDR26</t>
  </si>
  <si>
    <t>10X6 COMBO WYE &amp; 45 BEND 2 PC SDR26</t>
  </si>
  <si>
    <t>12X4 COMBO WYE &amp; 45 BEND 2 PC SDR26</t>
  </si>
  <si>
    <t>12X6 COMBO WYE &amp; 45 BEND 2 PC SDR26</t>
  </si>
  <si>
    <t>8X4 TEE SDR26 CLASS 160 X SCH40 GLUE</t>
  </si>
  <si>
    <t>4 WYE GXGXG SDR26</t>
  </si>
  <si>
    <t>6X4 WYE GXGXG SDR26</t>
  </si>
  <si>
    <t>6 WYE GXGXG SDR26</t>
  </si>
  <si>
    <t>8X4 WYE GXGXG SDR26</t>
  </si>
  <si>
    <t>8X6 WYE GXGXG SDR26</t>
  </si>
  <si>
    <t>8 WYE GXGXG SDR26</t>
  </si>
  <si>
    <t>10X4 WYE GXGXG SDR26</t>
  </si>
  <si>
    <t>10X6 WYE GXGXG SDR26</t>
  </si>
  <si>
    <t>4 PERMANENT PLUG SDR26</t>
  </si>
  <si>
    <t>6 PERMANENT PLUG SDR26</t>
  </si>
  <si>
    <t>8 PERMANENT PLUG SDR26</t>
  </si>
  <si>
    <t>4 SAND MANHOLE ADAPT NOSTOP GXSLIP</t>
  </si>
  <si>
    <t>Fabricated Sanded Manhole Adapter No Stop Style GxSlip</t>
  </si>
  <si>
    <t>4 SAND MANHOLE ADAPTER STOP GXSLIP</t>
  </si>
  <si>
    <t>Fabricated Sanded Manhole Adapter Stop Style GxSlip</t>
  </si>
  <si>
    <t>Fabricated Adapter GxS</t>
  </si>
  <si>
    <t>Fabricated Van Stone Flange Flg x Fem 150#BP x SDR35</t>
  </si>
  <si>
    <t>8 CAP GASKET SDR26</t>
  </si>
  <si>
    <t>10 CAP GASKET SDR26</t>
  </si>
  <si>
    <t>12 CAP GASKET SDR26</t>
  </si>
  <si>
    <t>15 CAP GASKET SDR26</t>
  </si>
  <si>
    <t>18 CAP GASKET SDR26</t>
  </si>
  <si>
    <t>21 CAP GASKET SDR26</t>
  </si>
  <si>
    <t>24 CAP GASKET SDR26</t>
  </si>
  <si>
    <t>27 CAP GASKET SDR26</t>
  </si>
  <si>
    <t>30 CAP GASKET SDR26</t>
  </si>
  <si>
    <t>36 CAP GASKET SDR26</t>
  </si>
  <si>
    <t>10 REPAIR COUPLING GXG SDR26</t>
  </si>
  <si>
    <t>12 REPAIR COUPLING GXG SDR26</t>
  </si>
  <si>
    <t>15 REPAIR COUPLING GXG SDR26</t>
  </si>
  <si>
    <t>18 REPAIR COUPLING GXG SDR26</t>
  </si>
  <si>
    <t>21 REPAIR COUPLING GXG SDR26</t>
  </si>
  <si>
    <t>24 REPAIR COUPLING GXG SDR26</t>
  </si>
  <si>
    <t>27 REPAIR COUPLING GXG SDR26</t>
  </si>
  <si>
    <t>30 REPAIR COUPLING GXG SDR26</t>
  </si>
  <si>
    <t>36 REPAIR COUPLING GXG SDR26</t>
  </si>
  <si>
    <t>36 ELBOW 90 GXS SDR26</t>
  </si>
  <si>
    <t>12 STOP COUPLING GXG SDR26</t>
  </si>
  <si>
    <t>15 STOP COUPLING GXG SDR26</t>
  </si>
  <si>
    <t>18 STOP COUPLING GXG SDR26</t>
  </si>
  <si>
    <t>21 STOP COUPLING GXG SDR26</t>
  </si>
  <si>
    <t>24 STOP COUPLING GXG SDR26</t>
  </si>
  <si>
    <t>27 STOP COUPLING GXG SDR26</t>
  </si>
  <si>
    <t>30 STOP COUPLING GXG SDR26</t>
  </si>
  <si>
    <t>36 STOP COUPLING GXG SDR26</t>
  </si>
  <si>
    <t>10 ELBOW 22.5 GXG SDR26</t>
  </si>
  <si>
    <t>12 ELBOW 22.5 GXG SDR26</t>
  </si>
  <si>
    <t>15 ELBOW 22.5 GXG SDR26</t>
  </si>
  <si>
    <t>18 ELBOW 22.5 GXG SDR26</t>
  </si>
  <si>
    <t>21 ELBOW 22.5 GXG SDR26</t>
  </si>
  <si>
    <t>24 ELBOW 22.5 GXG SDR26</t>
  </si>
  <si>
    <t>27 ELBOW 22.5 GXG SDR26</t>
  </si>
  <si>
    <t>30 ELBOW 22.5 GXG SDR26</t>
  </si>
  <si>
    <t>36 ELBOW 22.5 GXG SDR26</t>
  </si>
  <si>
    <t>10 ELBOW 22.5 GXS SDR26</t>
  </si>
  <si>
    <t>12 ELBOW 22.5 GXS SDR26</t>
  </si>
  <si>
    <t>15 ELBOW 22.5 GXS SDR26</t>
  </si>
  <si>
    <t>18 ELBOW 22.5 GXS SDR26</t>
  </si>
  <si>
    <t>21 ELBOW 22.5 GXS SDR26</t>
  </si>
  <si>
    <t>24 ELBOW 22.5 GXS SDR26</t>
  </si>
  <si>
    <t>27 ELBOW 22.5 GXS SDR26</t>
  </si>
  <si>
    <t>30 ELBOW 22.5 GXS SDR26</t>
  </si>
  <si>
    <t>36 ELBOW 22.5 GXS SDR26</t>
  </si>
  <si>
    <t>4 ELBOW 30 GXG SDR26</t>
  </si>
  <si>
    <t>6 ELBOW 30 GXG SDR26</t>
  </si>
  <si>
    <t>8 ELBOW 30 GXG SDR26</t>
  </si>
  <si>
    <t>10 ELBOW 30 GXG SDR26</t>
  </si>
  <si>
    <t>12 ELBOW 30 GXG SDR26</t>
  </si>
  <si>
    <t>15 ELBOW 30 GXG SDR26</t>
  </si>
  <si>
    <t>18 ELBOW 30 GXG SDR26</t>
  </si>
  <si>
    <t>21 ELBOW 30 GXG SDR26</t>
  </si>
  <si>
    <t>24 ELBOW 30 GXG SDR26</t>
  </si>
  <si>
    <t>27 ELBOW 30 GXG SDR26</t>
  </si>
  <si>
    <t>30 ELBOW 30 GXG SDR26</t>
  </si>
  <si>
    <t>36 ELBOW 30 GXG SDR26</t>
  </si>
  <si>
    <t>4 ELBOW 30 GXS SDR26</t>
  </si>
  <si>
    <t>6 ELBOW 30 GXS SDR26</t>
  </si>
  <si>
    <t>8 ELBOW 30 GXS SDR26</t>
  </si>
  <si>
    <t>10 ELBOW 30 GXS SDR26</t>
  </si>
  <si>
    <t>12 ELBOW 30 GXS SDR26</t>
  </si>
  <si>
    <t>15 ELBOW 30 GXS SDR26</t>
  </si>
  <si>
    <t>18 ELBOW 30 GXS SDR26</t>
  </si>
  <si>
    <t>21 ELBOW 30 GXS SDR26</t>
  </si>
  <si>
    <t>24 ELBOW 30 GXS SDR26</t>
  </si>
  <si>
    <t>27 ELBOW 30 GXS SDR26</t>
  </si>
  <si>
    <t>30 ELBOW 30 GXS SDR26</t>
  </si>
  <si>
    <t>36 ELBOW 30 GXS SDR26</t>
  </si>
  <si>
    <t>4 ELBOW 11.25 GXG SDR26</t>
  </si>
  <si>
    <t>6 ELBOW 11.25 GXG SDR26</t>
  </si>
  <si>
    <t>8 ELBOW 11.25 GXG SDR26</t>
  </si>
  <si>
    <t>10 ELBOW 11.25 GXG SDR26</t>
  </si>
  <si>
    <t>12 ELBOW 11.25 GXG SDR26</t>
  </si>
  <si>
    <t>15 ELBOW 11.25 GXG SDR26</t>
  </si>
  <si>
    <t>18 ELBOW 11.25 GXG SDR26</t>
  </si>
  <si>
    <t>21 ELBOW 11.25 GXG SDR26</t>
  </si>
  <si>
    <t>24 ELBOW 11.25 GXG SDR26</t>
  </si>
  <si>
    <t>27 ELBOW 11.25 GXG SDR26</t>
  </si>
  <si>
    <t>30 ELBOW 11.25 GXG SDR26</t>
  </si>
  <si>
    <t>36 ELBOW 11.25 GXG SDR26</t>
  </si>
  <si>
    <t>4 ELBOW 11.25 GXS SDR26</t>
  </si>
  <si>
    <t>6 ELBOW 11.25 GXS SDR26</t>
  </si>
  <si>
    <t>8 ELBOW 11.25 GXS SDR26</t>
  </si>
  <si>
    <t>10 ELBOW 11.25 GXS SDR26</t>
  </si>
  <si>
    <t>12 ELBOW 11.25 GXS SDR26</t>
  </si>
  <si>
    <t>15 ELBOW 11.25 GXS SDR26</t>
  </si>
  <si>
    <t>18 ELBOW 11.25 GXS SDR26</t>
  </si>
  <si>
    <t>21 ELBOW 11.25 GXS SDR26</t>
  </si>
  <si>
    <t>24 ELBOW 11.25 GXS SDR26</t>
  </si>
  <si>
    <t>27 ELBOW 11.25 GXS SDR26</t>
  </si>
  <si>
    <t>30 ELBOW 11.25 GXS SDR26</t>
  </si>
  <si>
    <t>36 ELBOW 11.25 GXS SDR26</t>
  </si>
  <si>
    <t>10 ELBOW 45 GXG SDR26</t>
  </si>
  <si>
    <t>12 ELBOW 45 GXG SDR26</t>
  </si>
  <si>
    <t>15 ELBOW 45 GXG SDR26</t>
  </si>
  <si>
    <t>18 ELBOW 45 GXG SDR26</t>
  </si>
  <si>
    <t>21 ELBOW 45 GXG SDR26</t>
  </si>
  <si>
    <t>24 ELBOW 45 GXG SDR26</t>
  </si>
  <si>
    <t>27 ELBOW 45 GXG SDR26</t>
  </si>
  <si>
    <t>30 ELBOW 45 GXG SDR26</t>
  </si>
  <si>
    <t>36 ELBOW 45 GXG SDR26</t>
  </si>
  <si>
    <t>10 ELBOW 45 GXS SDR26</t>
  </si>
  <si>
    <t>12 ELBOW 45 GXS SDR26</t>
  </si>
  <si>
    <t>15 ELBOW 45 GXS SDR26</t>
  </si>
  <si>
    <t>18 ELBOW 45 GXS SDR26</t>
  </si>
  <si>
    <t>21 ELBOW 45 GXS SDR26</t>
  </si>
  <si>
    <t>24 ELBOW 45 GXS SDR26</t>
  </si>
  <si>
    <t>27 ELBOW 45 GXS SDR26</t>
  </si>
  <si>
    <t>30 ELBOW 45 GXS SDR26</t>
  </si>
  <si>
    <t>36 ELBOW 45 GXS SDR26</t>
  </si>
  <si>
    <t>10 ELBOW 90 GXG SDR26</t>
  </si>
  <si>
    <t>12 ELBOW 90 GXG SDR26</t>
  </si>
  <si>
    <t>15 ELBOW 90 GXG SDR26</t>
  </si>
  <si>
    <t>18 ELBOW 90 GXG SDR26</t>
  </si>
  <si>
    <t>21 ELBOW 90 GXG SDR26</t>
  </si>
  <si>
    <t>24 ELBOW 90 GXG SDR26</t>
  </si>
  <si>
    <t>27 ELBOW 90 GXG SDR26</t>
  </si>
  <si>
    <t>30 ELBOW 90 GXG SDR26</t>
  </si>
  <si>
    <t>36 ELBOW 90 GXG SDR26</t>
  </si>
  <si>
    <t>10 ELBOW 90 GXS SDR26</t>
  </si>
  <si>
    <t>12 ELBOW 90 GXS SDR26</t>
  </si>
  <si>
    <t>15 ELBOW 90 GXS SDR26</t>
  </si>
  <si>
    <t>18 ELBOW 90 GXS SDR26</t>
  </si>
  <si>
    <t>21 ELBOW 90 GXS SDR26</t>
  </si>
  <si>
    <t>24 ELBOW 90 GXS SDR26</t>
  </si>
  <si>
    <t>27 ELBOW 90 GXS SDR26</t>
  </si>
  <si>
    <t>30 ELBOW 90 GXS SDR26</t>
  </si>
  <si>
    <t>6X4 RED BUSHING CON SXG SDR26</t>
  </si>
  <si>
    <t>8X4 RED BUSHING CON SXG SDR26</t>
  </si>
  <si>
    <t>8X6 RED BUSHING CON SXG SDR26</t>
  </si>
  <si>
    <t>10X4 RED BUSHING CON SXG SDR26</t>
  </si>
  <si>
    <t>10X6 RED BUSHING CON SXG SDR26</t>
  </si>
  <si>
    <t>10X8 RED BUSHING CON SXG SDR26</t>
  </si>
  <si>
    <t>12X4 RED BUSHING CON SXG SDR26</t>
  </si>
  <si>
    <t>12X6 RED BUSHING CON SXG SDR26</t>
  </si>
  <si>
    <t>12X8 RED BUSHING CON SXG SDR26</t>
  </si>
  <si>
    <t>12X10 RED BUSHING CON SXG SDR26</t>
  </si>
  <si>
    <t>15X4 RED BUSHING CON SXG SDR26</t>
  </si>
  <si>
    <t>15X6 RED BUSHING CON SXG SDR26</t>
  </si>
  <si>
    <t>15X8 RED BUSHING CON SXG SDR26</t>
  </si>
  <si>
    <t>15X10 RED BUSHING CON SXG SDR26</t>
  </si>
  <si>
    <t>15X12 RED BUSHING CON SXG SDR26</t>
  </si>
  <si>
    <t>18X4 RED BUSHING CON SXG SDR26</t>
  </si>
  <si>
    <t>18X6 RED BUSHING CON SXG SDR26</t>
  </si>
  <si>
    <t>18X8 RED BUSHING CON SXG SDR26</t>
  </si>
  <si>
    <t>18X10 RED BUSHING CON SXG SDR26</t>
  </si>
  <si>
    <t>18X12 RED BUSHING CON SXG SDR26</t>
  </si>
  <si>
    <t>18X15 RED BUSHING CON SXG SDR26</t>
  </si>
  <si>
    <t>21X4 RED BUSHING CON SXG SDR26</t>
  </si>
  <si>
    <t>21X6 RED BUSHING CON SXG SDR26</t>
  </si>
  <si>
    <t>21X8 RED BUSHING CON SXG SDR26</t>
  </si>
  <si>
    <t>21X10 RED BUSHING CON SXG SDR26</t>
  </si>
  <si>
    <t>21X12 RED BUSHING CON SXG SDR26</t>
  </si>
  <si>
    <t>21X15 RED BUSHING CON SXG SDR26</t>
  </si>
  <si>
    <t>21X18 RED BUSHING CON SXG SDR26</t>
  </si>
  <si>
    <t>24X4 RED BUSHING CON SXG SDR26</t>
  </si>
  <si>
    <t>24X6 RED BUSHING CON SXG SDR26</t>
  </si>
  <si>
    <t>24X8 RED BUSHING CON SXG SDR26</t>
  </si>
  <si>
    <t>24X10 RED BUSHING CON SXG SDR26</t>
  </si>
  <si>
    <t>24X12 RED BUSHING CON SXG SDR26</t>
  </si>
  <si>
    <t>24X15 RED BUSHING CON SXG SDR26</t>
  </si>
  <si>
    <t>24X18 RED BUSHING CON SXG SDR26</t>
  </si>
  <si>
    <t>24X21 RED BUSHING CON SXG SDR26</t>
  </si>
  <si>
    <t>27X4 RED BUSHING CON SXG SDR26</t>
  </si>
  <si>
    <t>27X6 RED BUSHING CON SXG SDR26</t>
  </si>
  <si>
    <t>27X8 RED BUSHING CON SXG SDR26</t>
  </si>
  <si>
    <t>27X10 RED BUSHING CON SXG SDR26</t>
  </si>
  <si>
    <t>27X12 RED BUSHING CON SXG SDR26</t>
  </si>
  <si>
    <t>27X15 RED BUSHING CON SXG SDR26</t>
  </si>
  <si>
    <t>27X18 RED BUSHING CON SXG SDR26</t>
  </si>
  <si>
    <t>27X21 RED BUSHING CON SXG SDR26</t>
  </si>
  <si>
    <t>27X24 RED BUSHING CON SXG SDR26</t>
  </si>
  <si>
    <t>30X4 RED BUSHING CON SXG SDR26</t>
  </si>
  <si>
    <t>30X6 RED BUSHING CON SXG SDR26</t>
  </si>
  <si>
    <t>30X8 RED BUSHING CON SXG SDR26</t>
  </si>
  <si>
    <t>30X10 RED BUSHING CON SXG SDR26</t>
  </si>
  <si>
    <t>30X12 RED BUSHING CON SXG SDR26</t>
  </si>
  <si>
    <t>30X15 RED BUSHING CON SXG SDR26</t>
  </si>
  <si>
    <t>30X18 RED BUSHING CON SXG SDR26</t>
  </si>
  <si>
    <t>30X21 RED BUSHING CON SXG SDR26</t>
  </si>
  <si>
    <t>30X24 RED BUSHING CON SXG SDR26</t>
  </si>
  <si>
    <t>30X27 RED BUSHING CON SXG SDR26</t>
  </si>
  <si>
    <t>36X4 RED BUSHING CON SXG SDR26</t>
  </si>
  <si>
    <t>36X6 RED BUSHING CON SXG SDR26</t>
  </si>
  <si>
    <t>36X8 RED BUSHING CON SXG SDR26</t>
  </si>
  <si>
    <t>36X10 RED BUSHING CON SXG SDR26</t>
  </si>
  <si>
    <t>36X12 RED BUSHING CON SXG SDR26</t>
  </si>
  <si>
    <t>36X15 RED BUSHING CON SXG SDR26</t>
  </si>
  <si>
    <t>36X18 RED BUSHING CON SXG SDR26</t>
  </si>
  <si>
    <t>36X21 RED BUSHING CON SXG SDR26</t>
  </si>
  <si>
    <t>36X24 RED BUSHING CON SXG SDR26</t>
  </si>
  <si>
    <t>36X27 RED BUSHING CON SXG SDR26</t>
  </si>
  <si>
    <t>36X30 RED BUSHING CON SXG SDR26</t>
  </si>
  <si>
    <t>10X4 TEE GXGXG SDR26</t>
  </si>
  <si>
    <t>10X6 TEE GXGXG SDR26</t>
  </si>
  <si>
    <t>10X8 TEE GXGXG SDR26</t>
  </si>
  <si>
    <t>10 TEE GXGXG SDR26</t>
  </si>
  <si>
    <t>12X4 TEE GXGXG SDR26</t>
  </si>
  <si>
    <t>12X6 TEE GXGXG SDR26</t>
  </si>
  <si>
    <t>12X8 TEE GXGXG SDR26</t>
  </si>
  <si>
    <t>12X10 TEE GXGXG SDR26</t>
  </si>
  <si>
    <t>12 TEE GXGXG SDR26</t>
  </si>
  <si>
    <t>15X4 TEE GXGXG SDR26</t>
  </si>
  <si>
    <t>15X6 TEE GXGXG SDR26</t>
  </si>
  <si>
    <t>15X8 TEE GXGXG SDR26</t>
  </si>
  <si>
    <t>15X10 TEE GXGXG SDR26</t>
  </si>
  <si>
    <t>15X12 TEE GXGXG SDR26</t>
  </si>
  <si>
    <t>15 TEE GXGXG SDR26</t>
  </si>
  <si>
    <t>18X4 TEE GXGXG SDR26</t>
  </si>
  <si>
    <t>18X6 TEE GXGXG SDR26</t>
  </si>
  <si>
    <t>18X8 TEE GXGXG SDR26</t>
  </si>
  <si>
    <t>18X10 TEE GXGXG SDR26</t>
  </si>
  <si>
    <t>18X12 TEE GXGXG SDR26</t>
  </si>
  <si>
    <t>18X15 TEE GXGXG SDR26</t>
  </si>
  <si>
    <t>18 TEE GXGXG SDR26</t>
  </si>
  <si>
    <t>21X4 TEE GXGXG SDR26</t>
  </si>
  <si>
    <t>21X6 TEE GXGXG SDR26</t>
  </si>
  <si>
    <t>21X8 TEE GXGXG SDR26</t>
  </si>
  <si>
    <t>21X10 TEE GXGXG SDR26</t>
  </si>
  <si>
    <t>21X12 TEE GXGXG SDR26</t>
  </si>
  <si>
    <t>21X15 TEE GXGXG SDR26</t>
  </si>
  <si>
    <t>21X18 TEE GXGXG SDR26</t>
  </si>
  <si>
    <t>21 TEE GXGXG SDR26</t>
  </si>
  <si>
    <t>24X4 TEE GXGXG SDR26</t>
  </si>
  <si>
    <t>24X6 TEE GXGXG SDR26</t>
  </si>
  <si>
    <t>24X8 TEE GXGXG SDR26</t>
  </si>
  <si>
    <t>24X10 TEE GXGXG SDR26</t>
  </si>
  <si>
    <t>24X12 TEE GXGXG SDR26</t>
  </si>
  <si>
    <t>24X15 TEE GXGXG SDR26</t>
  </si>
  <si>
    <t>24X18 TEE GXGXG SDR26</t>
  </si>
  <si>
    <t>24X21 TEE GXGXG SDR26</t>
  </si>
  <si>
    <t>24 TEE GXGXG SDR26</t>
  </si>
  <si>
    <t>27X4 TEE GXGXG SDR26</t>
  </si>
  <si>
    <t>27X6 TEE GXGXG SDR26</t>
  </si>
  <si>
    <t>27X8 TEE GXGXG SDR26</t>
  </si>
  <si>
    <t>27X10 TEE GXGXG SDR26</t>
  </si>
  <si>
    <t>27X12 TEE GXGXG SDR26</t>
  </si>
  <si>
    <t>27X15 TEE GXGXG SDR26</t>
  </si>
  <si>
    <t>27X18 TEE GXGXG SDR26</t>
  </si>
  <si>
    <t>27X21 TEE GXGXG SDR26</t>
  </si>
  <si>
    <t>27X24 TEE GXGXG SDR26</t>
  </si>
  <si>
    <t>27 TEE GXGXG SDR26</t>
  </si>
  <si>
    <t>30X4 TEE GXGXG SDR26</t>
  </si>
  <si>
    <t>30X6 TEE GXGXG SDR26</t>
  </si>
  <si>
    <t>30X8 TEE GXGXG SDR26</t>
  </si>
  <si>
    <t>30X10 TEE GXGXG SDR26</t>
  </si>
  <si>
    <t>30X12 TEE GXGXG SDR26</t>
  </si>
  <si>
    <t>30X15 TEE GXGXG SDR26</t>
  </si>
  <si>
    <t>30X18 TEE GXGXG SDR26</t>
  </si>
  <si>
    <t>30X21 TEE GXGXG SDR26</t>
  </si>
  <si>
    <t>30X24 TEE GXGXG SDR26</t>
  </si>
  <si>
    <t>30X27 TEE GXGXG SDR26</t>
  </si>
  <si>
    <t>30 TEE GXGXG SDR26</t>
  </si>
  <si>
    <t>36X4 TEE GXGXG SDR26</t>
  </si>
  <si>
    <t>36X6 TEE GXGXG SDR26</t>
  </si>
  <si>
    <t>36X8 TEE GXGXG SDR26</t>
  </si>
  <si>
    <t>36X10 TEE GXGXG SDR26</t>
  </si>
  <si>
    <t>36X12 TEE GXGXG SDR26</t>
  </si>
  <si>
    <t>36X15 TEE GXGXG SDR26</t>
  </si>
  <si>
    <t>36X18 TEE GXGXG SDR26</t>
  </si>
  <si>
    <t>36X21 TEE GXGXG SDR26</t>
  </si>
  <si>
    <t>36X24 TEE GXGXG SDR26</t>
  </si>
  <si>
    <t>36X27 TEE GXGXG SDR26</t>
  </si>
  <si>
    <t>36X30 TEE GXGXG SDR26</t>
  </si>
  <si>
    <t>36 TEE GXGXG SDR26</t>
  </si>
  <si>
    <t>4 TEE SXGXG SDR26</t>
  </si>
  <si>
    <t>6X4 TEE SXGXG SDR26</t>
  </si>
  <si>
    <t>6 TEE SXGXG SDR26</t>
  </si>
  <si>
    <t>8X4 TEE SXGXG SDR26</t>
  </si>
  <si>
    <t>8X6 TEE SXGXG SDR26</t>
  </si>
  <si>
    <t>8 TEE SXGXG SDR26</t>
  </si>
  <si>
    <t>10X4 TEE SXGXG SDR26</t>
  </si>
  <si>
    <t>10X6 TEE SXGXG SDR26</t>
  </si>
  <si>
    <t>10X8 TEE SXGXG SDR26</t>
  </si>
  <si>
    <t>10 TEE SXGXG SDR26</t>
  </si>
  <si>
    <t>12X4 TEE SXGXG SDR26</t>
  </si>
  <si>
    <t>12X6 TEE SXGXG SDR26</t>
  </si>
  <si>
    <t>12X8 TEE SXGXG SDR26</t>
  </si>
  <si>
    <t>12X10 TEE SXGXG SDR26</t>
  </si>
  <si>
    <t>12 TEE SXGXG SDR26</t>
  </si>
  <si>
    <t>15X4 TEE SXGXG SDR26</t>
  </si>
  <si>
    <t>15X6 TEE SXGXG SDR26</t>
  </si>
  <si>
    <t>15X8 TEE SXGXG SDR26</t>
  </si>
  <si>
    <t>15X10 TEE SXGXG SDR26</t>
  </si>
  <si>
    <t>15X12 TEE SXGXG SDR26</t>
  </si>
  <si>
    <t>15 TEE SXGXG SDR26</t>
  </si>
  <si>
    <t>18X4 TEE SXGXG SDR26</t>
  </si>
  <si>
    <t>18X6 TEE SXGXG SDR26</t>
  </si>
  <si>
    <t>18X8 TEE SXGXG SDR26</t>
  </si>
  <si>
    <t>18X10 TEE SXGXG SDR26</t>
  </si>
  <si>
    <t>18X12 TEE SXGXG SDR26</t>
  </si>
  <si>
    <t>18X15 TEE SXGXG SDR26</t>
  </si>
  <si>
    <t>18 TEE SXGXG SDR26</t>
  </si>
  <si>
    <t>21X4 TEE SXGXG SDR26</t>
  </si>
  <si>
    <t>21X6 TEE SXGXG SDR26</t>
  </si>
  <si>
    <t>21X8 TEE SXGXG SDR26</t>
  </si>
  <si>
    <t>21X10 TEE SXGXG SDR26</t>
  </si>
  <si>
    <t>21X12 TEE SXGXG SDR26</t>
  </si>
  <si>
    <t>21X15 TEE SXGXG SDR26</t>
  </si>
  <si>
    <t>21X18 TEE SXGXG SDR26</t>
  </si>
  <si>
    <t>21 TEE SXGXG SDR26</t>
  </si>
  <si>
    <t>24X4 TEE SXGXG SDR26</t>
  </si>
  <si>
    <t>24X6 TEE SXGXG SDR26</t>
  </si>
  <si>
    <t>24X8 TEE SXGXG SDR26</t>
  </si>
  <si>
    <t>24X10 TEE SXGXG SDR26</t>
  </si>
  <si>
    <t>24X12 TEE SXGXG SDR26</t>
  </si>
  <si>
    <t>24X15 TEE SXGXG SDR26</t>
  </si>
  <si>
    <t>24X18 TEE SXGXG SDR26</t>
  </si>
  <si>
    <t>24X21 TEE SXGXG SDR26</t>
  </si>
  <si>
    <t>24 TEE SXGXG SDR26</t>
  </si>
  <si>
    <t>27X4 TEE SXGXG SDR26</t>
  </si>
  <si>
    <t>27X6 TEE SXGXG SDR26</t>
  </si>
  <si>
    <t>27X8 TEE SXGXG SDR26</t>
  </si>
  <si>
    <t>27X10 TEE SXGXG SDR26</t>
  </si>
  <si>
    <t>27X12 TEE SXGXG SDR26</t>
  </si>
  <si>
    <t>27X15 TEE SXGXG SDR26</t>
  </si>
  <si>
    <t>27X18 TEE SXGXG SDR26</t>
  </si>
  <si>
    <t>27X21 TEE SXGXG SDR26</t>
  </si>
  <si>
    <t>27X24 TEE SXGXG SDR26</t>
  </si>
  <si>
    <t>27 TEE SXGXG SDR26</t>
  </si>
  <si>
    <t>30X4 TEE SXGXG SDR26</t>
  </si>
  <si>
    <t>30X6 TEE SXGXG SDR26</t>
  </si>
  <si>
    <t>30X8 TEE SXGXG SDR26</t>
  </si>
  <si>
    <t>30X10 TEE SXGXG SDR26</t>
  </si>
  <si>
    <t>30X12 TEE SXGXG SDR26</t>
  </si>
  <si>
    <t>30X15 TEE SXGXG SDR26</t>
  </si>
  <si>
    <t>30X18 TEE SXGXG SDR26</t>
  </si>
  <si>
    <t>30X21 TEE SXGXG SDR26</t>
  </si>
  <si>
    <t>30X24 TEE SXGXG SDR26</t>
  </si>
  <si>
    <t>30X27 TEE SXGXG SDR26</t>
  </si>
  <si>
    <t>30 TEE SXGXG SDR26</t>
  </si>
  <si>
    <t>36X4 TEE SXGXG SDR26</t>
  </si>
  <si>
    <t>36X6 TEE SXGXG SDR26</t>
  </si>
  <si>
    <t>36X8 TEE SXGXG SDR26</t>
  </si>
  <si>
    <t>36X10 TEE SXGXG SDR26</t>
  </si>
  <si>
    <t>36X12 TEE SXGXG SDR26</t>
  </si>
  <si>
    <t>36X15 TEE SXGXG SDR26</t>
  </si>
  <si>
    <t>36X18 TEE SXGXG SDR26</t>
  </si>
  <si>
    <t>36X21 TEE SXGXG SDR26</t>
  </si>
  <si>
    <t>36X24 TEE SXGXG SDR26</t>
  </si>
  <si>
    <t>36X27 TEE SXGXG SDR26</t>
  </si>
  <si>
    <t>36X30 TEE SXGXG SDR26</t>
  </si>
  <si>
    <t>36 TEE SXGXG SDR26</t>
  </si>
  <si>
    <t>10X4 TEE WYE GXGXG SDR26</t>
  </si>
  <si>
    <t>10X6 TEE WYE GXGXG SDR26</t>
  </si>
  <si>
    <t>10X8 TEE WYE GXGXG SDR26</t>
  </si>
  <si>
    <t>10 TEE WYE GXGXG SDR26</t>
  </si>
  <si>
    <t>12X4 TEE WYE GXGXG SDR26</t>
  </si>
  <si>
    <t>12X6 TEE WYE GXGXG SDR26</t>
  </si>
  <si>
    <t>12X8 TEE WYE GXGXG SDR26</t>
  </si>
  <si>
    <t>12X10 TEE WYE GXGXG SDR26</t>
  </si>
  <si>
    <t>12 TEE WYE GXGXG SDR26</t>
  </si>
  <si>
    <t>15X4 TEE WYE GXGXG SDR26</t>
  </si>
  <si>
    <t>15X6 TEE WYE GXGXG SDR26</t>
  </si>
  <si>
    <t>15X8 TEE WYE GXGXG SDR26</t>
  </si>
  <si>
    <t>15X10 TEE WYE GXGXG SDR26</t>
  </si>
  <si>
    <t>15X12 TEE WYE GXGXG SDR26</t>
  </si>
  <si>
    <t>15 TEE WYE GXGXG SDR26</t>
  </si>
  <si>
    <t>18X4 TEE WYE GXGXG SDR26</t>
  </si>
  <si>
    <t>18X6 TEE WYE GXGXG SDR26</t>
  </si>
  <si>
    <t>18X8 TEE WYE GXGXG SDR26</t>
  </si>
  <si>
    <t>18X10 TEE WYE GXGXG SDR26</t>
  </si>
  <si>
    <t>18X12 TEE WYE GXGXG SDR26</t>
  </si>
  <si>
    <t>18X15 TEE WYE GXGXG SDR26</t>
  </si>
  <si>
    <t>18 TEE WYE GXGXG SDR26</t>
  </si>
  <si>
    <t>21X4 TEE WYE GXGXG SDR26</t>
  </si>
  <si>
    <t>21X6 TEE WYE GXGXG SDR26</t>
  </si>
  <si>
    <t>21X8 TEE WYE GXGXG SDR26</t>
  </si>
  <si>
    <t>21X10 TEE WYE GXGXG SDR26</t>
  </si>
  <si>
    <t>21X12 TEE WYE GXGXG SDR26</t>
  </si>
  <si>
    <t>21X15 TEE WYE GXGXG SDR26</t>
  </si>
  <si>
    <t>21X18 TEE WYE GXGXG SDR26</t>
  </si>
  <si>
    <t>21 TEE WYE GXGXG SDR26</t>
  </si>
  <si>
    <t>24X4 TEE WYE GXGXG SDR26</t>
  </si>
  <si>
    <t>24X6 TEE WYE GXGXG SDR26</t>
  </si>
  <si>
    <t>24X8 TEE WYE GXGXG SDR26</t>
  </si>
  <si>
    <t>24X10 TEE WYE GXGXG SDR26</t>
  </si>
  <si>
    <t>24X12 TEE WYE GXGXG SDR26</t>
  </si>
  <si>
    <t>24X15 TEE WYE GXGXG SDR26</t>
  </si>
  <si>
    <t>24X18 TEE WYE GXGXG SDR26</t>
  </si>
  <si>
    <t>24X21 TEE WYE GXGXG SDR26</t>
  </si>
  <si>
    <t>24 TEE WYE GXGXG SDR26</t>
  </si>
  <si>
    <t>27X4 TEE WYE GXGXG SDR26</t>
  </si>
  <si>
    <t>27X6 TEE WYE GXGXG SDR26</t>
  </si>
  <si>
    <t>27X8 TEE WYE GXGXG SDR26</t>
  </si>
  <si>
    <t>27X10 TEE WYE GXGXG SDR26</t>
  </si>
  <si>
    <t>27X12 TEE WYE GXGXG SDR26</t>
  </si>
  <si>
    <t>27X15 TEE WYE GXGXG SDR26</t>
  </si>
  <si>
    <t>27X18 TEE WYE GXGXG SDR26</t>
  </si>
  <si>
    <t>27X21 TEE WYE GXGXG SDR26</t>
  </si>
  <si>
    <t>27X24 TEE WYE GXGXG SDR26</t>
  </si>
  <si>
    <t>27 TEE WYE GXGXG SDR26</t>
  </si>
  <si>
    <t>30X4 TEE WYE GXGXG SDR26</t>
  </si>
  <si>
    <t>30X6 TEE WYE GXGXG SDR26</t>
  </si>
  <si>
    <t>30X8 TEE WYE GXGXG SDR26</t>
  </si>
  <si>
    <t>30X10 TEE WYE GXGXG SDR26</t>
  </si>
  <si>
    <t>30X12 TEE WYE GXGXG SDR26</t>
  </si>
  <si>
    <t>30X15 TEE WYE GXGXG SDR26</t>
  </si>
  <si>
    <t>30X18 TEE WYE GXGXG SDR26</t>
  </si>
  <si>
    <t>30X21 TEE WYE GXGXG SDR26</t>
  </si>
  <si>
    <t>30X24 TEE WYE GXGXG SDR26</t>
  </si>
  <si>
    <t>30X27 TEE WYE GXGXG SDR26</t>
  </si>
  <si>
    <t>30 TEE WYE GXGXG SDR26</t>
  </si>
  <si>
    <t>36X4 TEE WYE GXGXG SDR26</t>
  </si>
  <si>
    <t>36X6 TEE WYE GXGXG SDR26</t>
  </si>
  <si>
    <t>36X8 TEE WYE GXGXG SDR26</t>
  </si>
  <si>
    <t>36X10 TEE WYE GXGXG SDR26</t>
  </si>
  <si>
    <t>36X12 TEE WYE GXGXG SDR26</t>
  </si>
  <si>
    <t>36X15 TEE WYE GXGXG SDR26</t>
  </si>
  <si>
    <t>36X18 TEE WYE GXGXG SDR26</t>
  </si>
  <si>
    <t>36X21 TEE WYE GXGXG SDR26</t>
  </si>
  <si>
    <t>36X24 TEE WYE GXGXG SDR26</t>
  </si>
  <si>
    <t>36X27 TEE WYE GXGXG SDR26</t>
  </si>
  <si>
    <t>36X30 TEE WYE GXGXG SDR26</t>
  </si>
  <si>
    <t>36 TEE WYE GXGXG SDR26</t>
  </si>
  <si>
    <t>8 TEE WYE SXGXG SDR26</t>
  </si>
  <si>
    <t>10X4 TEE WYE SXGXG SDR26</t>
  </si>
  <si>
    <t>10X6 TEE WYE SXGXG SDR26</t>
  </si>
  <si>
    <t>10X8 TEE WYE SXGXG SDR26</t>
  </si>
  <si>
    <t>10 TEE WYE SXGXG SDR26</t>
  </si>
  <si>
    <t>12X4 TEE WYE SXGXG SDR26</t>
  </si>
  <si>
    <t>12X6 TEE WYE SXGXG SDR26</t>
  </si>
  <si>
    <t>12X8 TEE WYE SXGXG SDR26</t>
  </si>
  <si>
    <t>12X10 TEE WYE SXGXG SDR26</t>
  </si>
  <si>
    <t>12 TEE WYE SXGXG SDR26</t>
  </si>
  <si>
    <t>15X4 TEE WYE SXGXG SDR26</t>
  </si>
  <si>
    <t>15X6 TEE WYE SXGXG SDR26</t>
  </si>
  <si>
    <t>15X8 TEE WYE SXGXG SDR26</t>
  </si>
  <si>
    <t>15X10 TEE WYE SXGXG SDR26</t>
  </si>
  <si>
    <t>15X12 TEE WYE SXGXG SDR26</t>
  </si>
  <si>
    <t>15 TEE WYE SXGXG SDR26</t>
  </si>
  <si>
    <t>18X4 TEE WYE SXGXG SDR26</t>
  </si>
  <si>
    <t>18X6 TEE WYE SXGXG SDR26</t>
  </si>
  <si>
    <t>18X8 TEE WYE SXGXG SDR26</t>
  </si>
  <si>
    <t>18X10 TEE WYE SXGXG SDR26</t>
  </si>
  <si>
    <t>18X12 TEE WYE SXGXG SDR26</t>
  </si>
  <si>
    <t>18X15 TEE WYE SXGXG SDR26</t>
  </si>
  <si>
    <t>18 TEE WYE SXGXG SDR26</t>
  </si>
  <si>
    <t>21X4 TEE WYE SXGXG SDR26</t>
  </si>
  <si>
    <t>21X6 TEE WYE SXGXG SDR26</t>
  </si>
  <si>
    <t>21X8 TEE WYE SXGXG SDR26</t>
  </si>
  <si>
    <t>21X10 TEE WYE SXGXG SDR26</t>
  </si>
  <si>
    <t>21X12 TEE WYE SXGXG SDR26</t>
  </si>
  <si>
    <t>21X15 TEE WYE SXGXG SDR26</t>
  </si>
  <si>
    <t>21X18 TEE WYE SXGXG SDR26</t>
  </si>
  <si>
    <t>21 TEE WYE SXGXG SDR26</t>
  </si>
  <si>
    <t>24X4 TEE WYE SXGXG SDR26</t>
  </si>
  <si>
    <t>24X6 TEE WYE SXGXG SDR26</t>
  </si>
  <si>
    <t>24X8 TEE WYE SXGXG SDR26</t>
  </si>
  <si>
    <t>24X10 TEE WYE SXGXG SDR26</t>
  </si>
  <si>
    <t>24X12 TEE WYE SXGXG SDR26</t>
  </si>
  <si>
    <t>24X15 TEE WYE SXGXG SDR26</t>
  </si>
  <si>
    <t>24X18 TEE WYE SXGXG SDR26</t>
  </si>
  <si>
    <t>24X21 TEE WYE SXGXG SDR26</t>
  </si>
  <si>
    <t>24 TEE WYE SXGXG SDR26</t>
  </si>
  <si>
    <t>27X4 TEE WYE SXGXG SDR26</t>
  </si>
  <si>
    <t>27X6 TEE WYE SXGXG SDR26</t>
  </si>
  <si>
    <t>27X8 TEE WYE SXGXG SDR26</t>
  </si>
  <si>
    <t>27X10 TEE WYE SXGXG SDR26</t>
  </si>
  <si>
    <t>27X12 TEE WYE SXGXG SDR26</t>
  </si>
  <si>
    <t>27X15 TEE WYE SXGXG SDR26</t>
  </si>
  <si>
    <t>27X18 TEE WYE SXGXG SDR26</t>
  </si>
  <si>
    <t>27X21 TEE WYE SXGXG SDR26</t>
  </si>
  <si>
    <t>27X24 TEE WYE SXGXG SDR26</t>
  </si>
  <si>
    <t>27 TEE WYE SXGXG SDR26</t>
  </si>
  <si>
    <t>30X4 TEE WYE SXGXG SDR26</t>
  </si>
  <si>
    <t>30X6 TEE WYE SXGXG SDR26</t>
  </si>
  <si>
    <t>30X8 TEE WYE SXGXG SDR26</t>
  </si>
  <si>
    <t>30X10 TEE WYE SXGXG SDR26</t>
  </si>
  <si>
    <t>30X12 TEE WYE SXGXG SDR26</t>
  </si>
  <si>
    <t>30X15 TEE WYE SXGXG SDR26</t>
  </si>
  <si>
    <t>30X18 TEE WYE SXGXG SDR26</t>
  </si>
  <si>
    <t>30X21 TEE WYE SXGXG SDR26</t>
  </si>
  <si>
    <t>30X24 TEE WYE SXGXG SDR26</t>
  </si>
  <si>
    <t>30X27 TEE WYE SXGXG SDR26</t>
  </si>
  <si>
    <t>30 TEE WYE SXGXG SDR26</t>
  </si>
  <si>
    <t>36X4 TEE WYE SXGXG SDR26</t>
  </si>
  <si>
    <t>36X6 TEE WYE SXGXG SDR26</t>
  </si>
  <si>
    <t>36X8 TEE WYE SXGXG SDR26</t>
  </si>
  <si>
    <t>36X10 TEE WYE SXGXG SDR26</t>
  </si>
  <si>
    <t>36X12 TEE WYE SXGXG SDR26</t>
  </si>
  <si>
    <t>36X15 TEE WYE SXGXG SDR26</t>
  </si>
  <si>
    <t>36X18 TEE WYE SXGXG SDR26</t>
  </si>
  <si>
    <t>36X21 TEE WYE SXGXG SDR26</t>
  </si>
  <si>
    <t>36X24 TEE WYE SXGXG SDR26</t>
  </si>
  <si>
    <t>36X27 TEE WYE SXGXG SDR26</t>
  </si>
  <si>
    <t>36X30 TEE WYE SXGXG SDR26</t>
  </si>
  <si>
    <t>36 TEE WYE SXGXG SDR26</t>
  </si>
  <si>
    <t>6X4 DOUBLE TEE WYE GXGXGXG SDR26</t>
  </si>
  <si>
    <t>6 DOUBLE TEE WYE GXGXGXG SDR26</t>
  </si>
  <si>
    <t>8X4 DOUBLE TEE WYE GXGXGXG SDR26</t>
  </si>
  <si>
    <t>8X6 DOUBLE TEE WYE GXGXGXG SDR26</t>
  </si>
  <si>
    <t>8 DOUBLE TEE WYE GXGXGXG SDR26</t>
  </si>
  <si>
    <t>10X4 DOUBLE TEE WYE GXGXGXG SDR26</t>
  </si>
  <si>
    <t>10X6 DOUBLE TEE WYE GXGXGXG SDR26</t>
  </si>
  <si>
    <t>10X8 DOUBLE TEE WYE GXGXGXG SDR26</t>
  </si>
  <si>
    <t>10 DOUBLE TEE WYE GXGXGXG SDR26</t>
  </si>
  <si>
    <t>12X4 DOUBLE TEE WYE GXGXGXG SDR26</t>
  </si>
  <si>
    <t>12X6 DOUBLE TEE WYE GXGXGXG SDR26</t>
  </si>
  <si>
    <t>12X8 DOUBLE TEE WYE GXGXGXG SDR26</t>
  </si>
  <si>
    <t>12X10 DOUBLE TEE WYE GXGXGXG SDR26</t>
  </si>
  <si>
    <t>12 DOUBLE TEE WYE GXGXGXG SDR26</t>
  </si>
  <si>
    <t>15X4 DOUBLE TEE WYE GXGXGXG SDR26</t>
  </si>
  <si>
    <t>15X6 DOUBLE TEE WYE GXGXGXG SDR26</t>
  </si>
  <si>
    <t>15X8 DOUBLE TEE WYE GXGXGXG SDR26</t>
  </si>
  <si>
    <t>15X10 DOUBLE TEE WYE GXGXGXG SDR26</t>
  </si>
  <si>
    <t>15X12 DOUBLE TEE WYE GXGXGXG SDR26</t>
  </si>
  <si>
    <t>15 DOUBLE TEE WYE GXGXGXG SDR26</t>
  </si>
  <si>
    <t>18X4 DOUBLE TEE WYE GXGXGXG SDR26</t>
  </si>
  <si>
    <t>18X6 DOUBLE TEE WYE GXGXGXG SDR26</t>
  </si>
  <si>
    <t>18X8 DOUBLE TEE WYE GXGXGXG SDR26</t>
  </si>
  <si>
    <t>18X10 DOUBLE TEE WYE GXGXGXG SDR26</t>
  </si>
  <si>
    <t>18X12 DOUBLE TEE WYE GXGXGXG SDR26</t>
  </si>
  <si>
    <t>18X15 DOUBLE TEE WYE GXGXGXG SDR26</t>
  </si>
  <si>
    <t>18 DOUBLE TEE WYE GXGXGXG SDR26</t>
  </si>
  <si>
    <t>21X4 DOUBLE TEE WYE GXGXGXG SDR26</t>
  </si>
  <si>
    <t>21X6 DOUBLE TEE WYE GXGXGXG SDR26</t>
  </si>
  <si>
    <t>21X8 DOUBLE TEE WYE GXGXGXG SDR26</t>
  </si>
  <si>
    <t>21X10 DOUBLE TEE WYE GXGXGXG SDR26</t>
  </si>
  <si>
    <t>21X12 DOUBLE TEE WYE GXGXGXG SDR26</t>
  </si>
  <si>
    <t>21X15 DOUBLE TEE WYE GXGXGXG SDR26</t>
  </si>
  <si>
    <t>21X18 DOUBLE TEE WYE GXGXGXG SDR26</t>
  </si>
  <si>
    <t>21 DOUBLE TEE WYE GXGXGXG SDR26</t>
  </si>
  <si>
    <t>24X4 DOUBLE TEE WYE GXGXGXG SDR26</t>
  </si>
  <si>
    <t>24X6 DOUBLE TEE WYE GXGXGXG SDR26</t>
  </si>
  <si>
    <t>24X8 DOUBLE TEE WYE GXGXGXG SDR26</t>
  </si>
  <si>
    <t>24X10 DOUBLE TEE WYE GXGXGXG SDR26</t>
  </si>
  <si>
    <t>24X12 DOUBLE TEE WYE GXGXGXG SDR26</t>
  </si>
  <si>
    <t>24X15 DOUBLE TEE WYE GXGXGXG SDR26</t>
  </si>
  <si>
    <t>24X18 DOUBLE TEE WYE GXGXGXG SDR26</t>
  </si>
  <si>
    <t>24X21 DOUBLE TEE WYE GXGXGXG SDR26</t>
  </si>
  <si>
    <t>24 DOUBLE TEE WYE GXGXGXG SDR26</t>
  </si>
  <si>
    <t>27X4 DOUBLE TEE WYE GXGXGXG SDR26</t>
  </si>
  <si>
    <t>27X6 DOUBLE TEE WYE GXGXGXG SDR26</t>
  </si>
  <si>
    <t>27X8 DOUBLE TEE WYE GXGXGXG SDR26</t>
  </si>
  <si>
    <t>27X10 DOUBLE TEE WYE GXGXGXG SDR26</t>
  </si>
  <si>
    <t>27X12 DOUBLE TEE WYE GXGXGXG SDR26</t>
  </si>
  <si>
    <t>27X15 DOUBLE TEE WYE GXGXGXG SDR26</t>
  </si>
  <si>
    <t>27X18 DOUBLE TEE WYE GXGXGXG SDR26</t>
  </si>
  <si>
    <t>27X21 DOUBLE TEE WYE GXGXGXG SDR26</t>
  </si>
  <si>
    <t>27X24 DOUBLE TEE WYE GXGXGXG SDR26</t>
  </si>
  <si>
    <t>27 DOUBLE TEE WYE GXGXGXG SDR26</t>
  </si>
  <si>
    <t>30X4 DOUBLE TEE WYE GXGXGXG SDR26</t>
  </si>
  <si>
    <t>30X6 DOUBLE TEE WYE GXGXGXG SDR26</t>
  </si>
  <si>
    <t>30X8 DOUBLE TEE WYE GXGXGXG SDR26</t>
  </si>
  <si>
    <t>30X10 DOUBLE TEE WYE GXGXGXG SDR26</t>
  </si>
  <si>
    <t>30X12 DOUBLE TEE WYE GXGXGXG SDR26</t>
  </si>
  <si>
    <t>30X15 DOUBLE TEE WYE GXGXGXG SDR26</t>
  </si>
  <si>
    <t>30X18 DOUBLE TEE WYE GXGXGXG SDR26</t>
  </si>
  <si>
    <t>30X21 DOUBLE TEE WYE GXGXGXG SDR26</t>
  </si>
  <si>
    <t>30X24 DOUBLE TEE WYE GXGXGXG SDR26</t>
  </si>
  <si>
    <t>30X27 DOUBLE TEE WYE GXGXGXG SDR26</t>
  </si>
  <si>
    <t>30 DOUBLE TEE WYE GXGXGXG SDR26</t>
  </si>
  <si>
    <t>36X4 DOUBLE TEE WYE GXGXGXG SDR26</t>
  </si>
  <si>
    <t>36X6 DOUBLE TEE WYE GXGXGXG SDR26</t>
  </si>
  <si>
    <t>36X8 DOUBLE TEE WYE GXGXGXG SDR26</t>
  </si>
  <si>
    <t>36X10 DOUBLE TEE WYE GXGXGXG SDR26</t>
  </si>
  <si>
    <t>36X12 DOUBLE TEE WYE GXGXGXG SDR26</t>
  </si>
  <si>
    <t>36X15 DOUBLE TEE WYE GXGXGXG SDR26</t>
  </si>
  <si>
    <t>36X18 DOUBLE TEE WYE GXGXGXG SDR26</t>
  </si>
  <si>
    <t>36X21 DOUBLE TEE WYE GXGXGXG SDR26</t>
  </si>
  <si>
    <t>36X24 DOUBLE TEE WYE GXGXGXG SDR26</t>
  </si>
  <si>
    <t>36X27 DOUBLE TEE WYE GXGXGXG SDR26</t>
  </si>
  <si>
    <t>36X30 DOUBLE TEE WYE GXGXGXG SDR26</t>
  </si>
  <si>
    <t>36 DOUBLE TEE WYE GXGXGXG SDR26</t>
  </si>
  <si>
    <t>10X8 WYE GXGXG SDR26</t>
  </si>
  <si>
    <t>10 WYE GXGXG SDR26</t>
  </si>
  <si>
    <t>12X8 WYE GXGXG SDR26</t>
  </si>
  <si>
    <t>12X10 WYE GXGXG SDR26</t>
  </si>
  <si>
    <t>12 WYE GXGXG SDR26</t>
  </si>
  <si>
    <t>15X4 WYE GXGXG SDR26</t>
  </si>
  <si>
    <t>15X6 WYE GXGXG SDR26</t>
  </si>
  <si>
    <t>15X8 WYE GXGXG SDR26</t>
  </si>
  <si>
    <t>15X10 WYE GXGXG SDR26</t>
  </si>
  <si>
    <t>15X12 WYE GXGXG SDR26</t>
  </si>
  <si>
    <t>15 WYE GXGXG SDR26</t>
  </si>
  <si>
    <t>18X4 WYE GXGXG SDR26</t>
  </si>
  <si>
    <t>18X6 WYE GXGXG SDR26</t>
  </si>
  <si>
    <t>18X8 WYE GXGXG SDR26</t>
  </si>
  <si>
    <t>18X10 WYE GXGXG SDR26</t>
  </si>
  <si>
    <t>18X12 WYE GXGXG SDR26</t>
  </si>
  <si>
    <t>18X15 WYE GXGXG SDR26</t>
  </si>
  <si>
    <t>18 WYE GXGXG SDR26</t>
  </si>
  <si>
    <t>21X4 WYE GXGXG SDR26</t>
  </si>
  <si>
    <t>21X6 WYE GXGXG SDR26</t>
  </si>
  <si>
    <t>21X8 WYE GXGXG SDR26</t>
  </si>
  <si>
    <t>21X10 WYE GXGXG SDR26</t>
  </si>
  <si>
    <t>21X12 WYE GXGXG SDR26</t>
  </si>
  <si>
    <t>21X15 WYE GXGXG SDR26</t>
  </si>
  <si>
    <t>21X18 WYE GXGXG SDR26</t>
  </si>
  <si>
    <t>21 WYE GXGXG SDR26</t>
  </si>
  <si>
    <t>24X4 WYE GXGXG SDR26</t>
  </si>
  <si>
    <t>24X6 WYE GXGXG SDR26</t>
  </si>
  <si>
    <t>24X8 WYE GXGXG SDR26</t>
  </si>
  <si>
    <t>24X10 WYE GXGXG SDR26</t>
  </si>
  <si>
    <t>24X12 WYE GXGXG SDR26</t>
  </si>
  <si>
    <t>24X15 WYE GXGXG SDR26</t>
  </si>
  <si>
    <t>24X18 WYE GXGXG SDR26</t>
  </si>
  <si>
    <t>24X21 WYE GXGXG SDR26</t>
  </si>
  <si>
    <t>24 WYE GXGXG SDR26</t>
  </si>
  <si>
    <t>27X4 WYE GXGXG SDR26</t>
  </si>
  <si>
    <t>27X6 WYE GXGXG SDR26</t>
  </si>
  <si>
    <t>27X8 WYE GXGXG SDR26</t>
  </si>
  <si>
    <t>27X10 WYE GXGXG SDR26</t>
  </si>
  <si>
    <t>27X12 WYE GXGXG SDR26</t>
  </si>
  <si>
    <t>27X15 WYE GXGXG SDR26</t>
  </si>
  <si>
    <t>27X18 WYE GXGXG SDR26</t>
  </si>
  <si>
    <t>27X21 WYE GXGXG SDR26</t>
  </si>
  <si>
    <t>27X24 WYE GXGXG SDR26</t>
  </si>
  <si>
    <t>27 WYE GXGXG SDR26</t>
  </si>
  <si>
    <t>30X4 WYE GXGXG SDR26</t>
  </si>
  <si>
    <t>30X6 WYE GXGXG SDR26</t>
  </si>
  <si>
    <t>30X8 WYE GXGXG SDR26</t>
  </si>
  <si>
    <t>30X10 WYE GXGXG SDR26</t>
  </si>
  <si>
    <t>30X12 WYE GXGXG SDR26</t>
  </si>
  <si>
    <t>30X15 WYE GXGXG SDR26</t>
  </si>
  <si>
    <t>30X18 WYE GXGXG SDR26</t>
  </si>
  <si>
    <t>30X21 WYE GXGXG SDR26</t>
  </si>
  <si>
    <t>30X24 WYE GXGXG SDR26</t>
  </si>
  <si>
    <t>30X27 WYE GXGXG SDR26</t>
  </si>
  <si>
    <t>30 WYE GXGXG SDR26</t>
  </si>
  <si>
    <t>36X4 WYE GXGXG SDR26</t>
  </si>
  <si>
    <t>36X6 WYE GXGXG SDR26</t>
  </si>
  <si>
    <t>36X8 WYE GXGXG SDR26</t>
  </si>
  <si>
    <t>36X10 WYE GXGXG SDR26</t>
  </si>
  <si>
    <t>36X12 WYE GXGXG SDR26</t>
  </si>
  <si>
    <t>36X15 WYE GXGXG SDR26</t>
  </si>
  <si>
    <t>36X18 WYE GXGXG SDR26</t>
  </si>
  <si>
    <t>36X21 WYE GXGXG SDR26</t>
  </si>
  <si>
    <t>36X24 WYE GXGXG SDR26</t>
  </si>
  <si>
    <t>36X27 WYE GXGXG SDR26</t>
  </si>
  <si>
    <t>36X30 WYE GXGXG SDR26</t>
  </si>
  <si>
    <t>36 WYE GXGXG SDR26</t>
  </si>
  <si>
    <t>6X4 WYE SXGXG SDR26</t>
  </si>
  <si>
    <t>8X4 WYE SXGXG SDR26</t>
  </si>
  <si>
    <t>8X6 WYE SXGXG SDR26</t>
  </si>
  <si>
    <t>8 WYE SXGXG SDR26</t>
  </si>
  <si>
    <t>10X4 WYE SXGXG SDR26</t>
  </si>
  <si>
    <t>10X6 WYE SXGXG SDR26</t>
  </si>
  <si>
    <t>10X8 WYE SXGXG SDR26</t>
  </si>
  <si>
    <t>10 WYE SXGXG SDR26</t>
  </si>
  <si>
    <t>12X4 WYE SXGXG SDR26</t>
  </si>
  <si>
    <t>12X6 WYE SXGXG SDR26</t>
  </si>
  <si>
    <t>12X8 WYE SXGXG SDR26</t>
  </si>
  <si>
    <t>12X10 WYE SXGXG SDR26</t>
  </si>
  <si>
    <t>12 WYE SXGXG SDR26</t>
  </si>
  <si>
    <t>15X4 WYE SXGXG SDR26</t>
  </si>
  <si>
    <t>15X6 WYE SXGXG SDR26</t>
  </si>
  <si>
    <t>15X8 WYE SXGXG SDR26</t>
  </si>
  <si>
    <t>15X10 WYE SXGXG SDR26</t>
  </si>
  <si>
    <t>15X12 WYE SXGXG SDR26</t>
  </si>
  <si>
    <t>15 WYE SXGXG SDR26</t>
  </si>
  <si>
    <t>18X4 WYE SXGXG SDR26</t>
  </si>
  <si>
    <t>18X6 WYE SXGXG SDR26</t>
  </si>
  <si>
    <t>18X8 WYE SXGXG SDR26</t>
  </si>
  <si>
    <t>18X10 WYE SXGXG SDR26</t>
  </si>
  <si>
    <t>18X12 WYE SXGXG SDR26</t>
  </si>
  <si>
    <t>18X15 WYE SXGXG SDR26</t>
  </si>
  <si>
    <t>18 WYE SXGXG SDR26</t>
  </si>
  <si>
    <t>21X4 WYE SXGXG SDR26</t>
  </si>
  <si>
    <t>21X6 WYE SXGXG SDR26</t>
  </si>
  <si>
    <t>21X8 WYE SXGXG SDR26</t>
  </si>
  <si>
    <t>21X10 WYE SXGXG SDR26</t>
  </si>
  <si>
    <t>21X12 WYE SXGXG SDR26</t>
  </si>
  <si>
    <t>21X15 WYE SXGXG SDR26</t>
  </si>
  <si>
    <t>21X18 WYE SXGXG SDR26</t>
  </si>
  <si>
    <t>21 WYE SXGXG SDR26</t>
  </si>
  <si>
    <t>24X4 WYE SXGXG SDR26</t>
  </si>
  <si>
    <t>24X6 WYE SXGXG SDR26</t>
  </si>
  <si>
    <t>24X8 WYE SXGXG SDR26</t>
  </si>
  <si>
    <t>24X10 WYE SXGXG SDR26</t>
  </si>
  <si>
    <t>24X12 WYE SXGXG SDR26</t>
  </si>
  <si>
    <t>24X15 WYE SXGXG SDR26</t>
  </si>
  <si>
    <t>24X18 WYE SXGXG SDR26</t>
  </si>
  <si>
    <t>24X21 WYE SXGXG SDR26</t>
  </si>
  <si>
    <t>24 WYE SXGXG SDR26</t>
  </si>
  <si>
    <t>27X4 WYE SXGXG SDR26</t>
  </si>
  <si>
    <t>27X6 WYE SXGXG SDR26</t>
  </si>
  <si>
    <t>27X8 WYE SXGXG SDR26</t>
  </si>
  <si>
    <t>27X10 WYE SXGXG SDR26</t>
  </si>
  <si>
    <t>27X12 WYE SXGXG SDR26</t>
  </si>
  <si>
    <t>27X15 WYE SXGXG SDR26</t>
  </si>
  <si>
    <t>27X18 WYE SXGXG SDR26</t>
  </si>
  <si>
    <t>27X21 WYE SXGXG SDR26</t>
  </si>
  <si>
    <t>27X24 WYE SXGXG SDR26</t>
  </si>
  <si>
    <t>27 WYE SXGXG SDR26</t>
  </si>
  <si>
    <t>30X4 WYE SXGXG SDR26</t>
  </si>
  <si>
    <t>30X6 WYE SXGXG SDR26</t>
  </si>
  <si>
    <t>30X8 WYE SXGXG SDR26</t>
  </si>
  <si>
    <t>30X10 WYE SXGXG SDR26</t>
  </si>
  <si>
    <t>30X12 WYE SXGXG SDR26</t>
  </si>
  <si>
    <t>30X15 WYE SXGXG SDR26</t>
  </si>
  <si>
    <t>30X18 WYE SXGXG SDR26</t>
  </si>
  <si>
    <t>30X21 WYE SXGXG SDR26</t>
  </si>
  <si>
    <t>30X24 WYE SXGXG SDR26</t>
  </si>
  <si>
    <t>30X27 WYE SXGXG SDR26</t>
  </si>
  <si>
    <t>30 WYE SXGXG SDR26</t>
  </si>
  <si>
    <t>36X4 WYE SXGXG SDR26</t>
  </si>
  <si>
    <t>36X6 WYE SXGXG SDR26</t>
  </si>
  <si>
    <t>36X8 WYE SXGXG SDR26</t>
  </si>
  <si>
    <t>36X10 WYE SXGXG SDR26</t>
  </si>
  <si>
    <t>36X12 WYE SXGXG SDR26</t>
  </si>
  <si>
    <t>36X15 WYE SXGXG SDR26</t>
  </si>
  <si>
    <t>36X18 WYE SXGXG SDR26</t>
  </si>
  <si>
    <t>36X21 WYE SXGXG SDR26</t>
  </si>
  <si>
    <t>36X24 WYE SXGXG SDR26</t>
  </si>
  <si>
    <t>36X27 WYE SXGXG SDR26</t>
  </si>
  <si>
    <t>36X30 WYE SXGXG SDR26</t>
  </si>
  <si>
    <t>36 WYE SXGXG SDR26</t>
  </si>
  <si>
    <t>4 DOUBLE WYE GXGXGXG SDR26</t>
  </si>
  <si>
    <t>8X4 DOUBLE WYE GXGXGXG SDR26</t>
  </si>
  <si>
    <t>8X6 DOUBLE WYE GXGXGXG SDR26</t>
  </si>
  <si>
    <t>8 DOUBLE WYE GXGXGXG SDR26</t>
  </si>
  <si>
    <t>10X4 DOUBLE WYE GXGXGXG SDR26</t>
  </si>
  <si>
    <t>10X6 DOUBLE WYE GXGXGXG SDR26</t>
  </si>
  <si>
    <t>10X8 DOUBLE WYE GXGXGXG SDR26</t>
  </si>
  <si>
    <t>10 DOUBLE WYE GXGXGXG SDR26</t>
  </si>
  <si>
    <t>12X4 DOUBLE WYE GXGXGXG SDR26</t>
  </si>
  <si>
    <t>12X6 DOUBLE WYE GXGXGXG SDR26</t>
  </si>
  <si>
    <t>12X8 DOUBLE WYE GXGXGXG SDR26</t>
  </si>
  <si>
    <t>12X10 DOUBLE WYE GXGXGXG SDR26</t>
  </si>
  <si>
    <t>12 DOUBLE WYE GXGXGXG SDR26</t>
  </si>
  <si>
    <t>15X4 DOUBLE WYE GXGXGXG SDR26</t>
  </si>
  <si>
    <t>15X6 DOUBLE WYE GXGXGXG SDR26</t>
  </si>
  <si>
    <t>15X8 DOUBLE WYE GXGXGXG SDR26</t>
  </si>
  <si>
    <t>15X10 DOUBLE WYE GXGXGXG SDR26</t>
  </si>
  <si>
    <t>15X12 DOUBLE WYE GXGXGXG SDR26</t>
  </si>
  <si>
    <t>15 DOUBLE WYE GXGXGXG SDR26</t>
  </si>
  <si>
    <t>18X4 DOUBLE WYE GXGXGXG SDR26</t>
  </si>
  <si>
    <t>18X6 DOUBLE WYE GXGXGXG SDR26</t>
  </si>
  <si>
    <t>18X8 DOUBLE WYE GXGXGXG SDR26</t>
  </si>
  <si>
    <t>18X10 DOUBLE WYE GXGXGXG SDR26</t>
  </si>
  <si>
    <t>18X12 DOUBLE WYE GXGXGXG SDR26</t>
  </si>
  <si>
    <t>18X15 DOUBLE WYE GXGXGXG SDR26</t>
  </si>
  <si>
    <t>18 DOUBLE WYE GXGXGXG SDR26</t>
  </si>
  <si>
    <t>21X4 DOUBLE WYE GXGXGXG SDR26</t>
  </si>
  <si>
    <t>21X6 DOUBLE WYE GXGXGXG SDR26</t>
  </si>
  <si>
    <t>21X8 DOUBLE WYE GXGXGXG SDR26</t>
  </si>
  <si>
    <t>21X10 DOUBLE WYE GXGXGXG SDR26</t>
  </si>
  <si>
    <t>21X12 DOUBLE WYE GXGXGXG SDR26</t>
  </si>
  <si>
    <t>21X15 DOUBLE WYE GXGXGXG SDR26</t>
  </si>
  <si>
    <t>21X18 DOUBLE WYE GXGXGXG SDR26</t>
  </si>
  <si>
    <t>21 DOUBLE WYE GXGXGXG SDR26</t>
  </si>
  <si>
    <t>24X4 DOUBLE WYE GXGXGXG SDR26</t>
  </si>
  <si>
    <t>24X6 DOUBLE WYE GXGXGXG SDR26</t>
  </si>
  <si>
    <t>24X8 DOUBLE WYE GXGXGXG SDR26</t>
  </si>
  <si>
    <t>24X10 DOUBLE WYE GXGXGXG SDR26</t>
  </si>
  <si>
    <t>24X12 DOUBLE WYE GXGXGXG SDR26</t>
  </si>
  <si>
    <t>24X15 DOUBLE WYE GXGXGXG SDR26</t>
  </si>
  <si>
    <t>24X18 DOUBLE WYE GXGXGXG SDR26</t>
  </si>
  <si>
    <t>24X21 DOUBLE WYE GXGXGXG SDR26</t>
  </si>
  <si>
    <t>24 DOUBLE WYE GXGXGXG SDR26</t>
  </si>
  <si>
    <t>27X4 DOUBLE WYE GXGXGXG SDR26</t>
  </si>
  <si>
    <t>27X6 DOUBLE WYE GXGXGXG SDR26</t>
  </si>
  <si>
    <t>27X8 DOUBLE WYE GXGXGXG SDR26</t>
  </si>
  <si>
    <t>27X10 DOUBLE WYE GXGXGXG SDR26</t>
  </si>
  <si>
    <t>27X12 DOUBLE WYE GXGXGXG SDR26</t>
  </si>
  <si>
    <t>27X15 DOUBLE WYE GXGXGXG SDR26</t>
  </si>
  <si>
    <t>27X18 DOUBLE WYE GXGXGXG SDR26</t>
  </si>
  <si>
    <t>27X21 DOUBLE WYE GXGXGXG SDR26</t>
  </si>
  <si>
    <t>27X24 DOUBLE WYE GXGXGXG SDR26</t>
  </si>
  <si>
    <t>27 DOUBLE WYE GXGXGXG SDR26</t>
  </si>
  <si>
    <t>30X4 DOUBLE WYE GXGXGXG SDR26</t>
  </si>
  <si>
    <t>30X6 DOUBLE WYE GXGXGXG SDR26</t>
  </si>
  <si>
    <t>30X8 DOUBLE WYE GXGXGXG SDR26</t>
  </si>
  <si>
    <t>30X10 DOUBLE WYE GXGXGXG SDR26</t>
  </si>
  <si>
    <t>30X12 DOUBLE WYE GXGXGXG SDR26</t>
  </si>
  <si>
    <t>30X15 DOUBLE WYE GXGXGXG SDR26</t>
  </si>
  <si>
    <t>30X18 DOUBLE WYE GXGXGXG SDR26</t>
  </si>
  <si>
    <t>30X21 DOUBLE WYE GXGXGXG SDR26</t>
  </si>
  <si>
    <t>30X24 DOUBLE WYE GXGXGXG SDR26</t>
  </si>
  <si>
    <t>30X27 DOUBLE WYE GXGXGXG SDR26</t>
  </si>
  <si>
    <t>30 DOUBLE WYE GXGXGXG SDR26</t>
  </si>
  <si>
    <t>36X4 DOUBLE WYE GXGXGXG SDR26</t>
  </si>
  <si>
    <t>36X6 DOUBLE WYE GXGXGXG SDR26</t>
  </si>
  <si>
    <t>36X8 DOUBLE WYE GXGXGXG SDR26</t>
  </si>
  <si>
    <t>36X10 DOUBLE WYE GXGXGXG SDR26</t>
  </si>
  <si>
    <t>36X12 DOUBLE WYE GXGXGXG SDR26</t>
  </si>
  <si>
    <t>36X15 DOUBLE WYE GXGXGXG SDR26</t>
  </si>
  <si>
    <t>36X18 DOUBLE WYE GXGXGXG SDR26</t>
  </si>
  <si>
    <t>36X21 DOUBLE WYE GXGXGXG SDR26</t>
  </si>
  <si>
    <t>36X24 DOUBLE WYE GXGXGXG SDR26</t>
  </si>
  <si>
    <t>36X27 DOUBLE WYE GXGXGXG SDR26</t>
  </si>
  <si>
    <t>36X30 DOUBLE WYE GXGXGXG SDR26</t>
  </si>
  <si>
    <t>36 DOUBLE WYE GXGXGXG SDR26</t>
  </si>
  <si>
    <t>6X4 CROSS GXGXGXG SDR26</t>
  </si>
  <si>
    <t>6 CROSS GXGXGXG SDR26</t>
  </si>
  <si>
    <t>8X4 CROSS GXGXGXG SDR26</t>
  </si>
  <si>
    <t>8X6 CROSS GXGXGXG SDR26</t>
  </si>
  <si>
    <t>8 CROSS GXGXGXG SDR26</t>
  </si>
  <si>
    <t>10X4 CROSS GXGXGXG SDR26</t>
  </si>
  <si>
    <t>10X6 CROSS GXGXGXG SDR26</t>
  </si>
  <si>
    <t>10X8 CROSS GXGXGXG SDR26</t>
  </si>
  <si>
    <t>10 CROSS GXGXGXG SDR26</t>
  </si>
  <si>
    <t>12X4 CROSS GXGXGXG SDR26</t>
  </si>
  <si>
    <t>12X6 CROSS GXGXGXG SDR26</t>
  </si>
  <si>
    <t>12X8 CROSS GXGXGXG SDR26</t>
  </si>
  <si>
    <t>12X10 CROSS GXGXGXG SDR26</t>
  </si>
  <si>
    <t>12 CROSS GXGXGXG SDR26</t>
  </si>
  <si>
    <t>15X4 CROSS GXGXGXG SDR26</t>
  </si>
  <si>
    <t>15X6 CROSS GXGXGXG SDR26</t>
  </si>
  <si>
    <t>15X8 CROSS GXGXGXG SDR26</t>
  </si>
  <si>
    <t>15X10 CROSS GXGXGXG SDR26</t>
  </si>
  <si>
    <t>15X12 CROSS GXGXGXG SDR26</t>
  </si>
  <si>
    <t>15 CROSS GXGXGXG SDR26</t>
  </si>
  <si>
    <t>18X4 CROSS GXGXGXG SDR26</t>
  </si>
  <si>
    <t>18X6 CROSS GXGXGXG SDR26</t>
  </si>
  <si>
    <t>18X8 CROSS GXGXGXG SDR26</t>
  </si>
  <si>
    <t>18X10 CROSS GXGXGXG SDR26</t>
  </si>
  <si>
    <t>18X12 CROSS GXGXGXG SDR26</t>
  </si>
  <si>
    <t>18X15 CROSS GXGXGXG SDR26</t>
  </si>
  <si>
    <t>18 CROSS GXGXGXG SDR26</t>
  </si>
  <si>
    <t>21X4 CROSS GXGXGXG SDR26</t>
  </si>
  <si>
    <t>21X6 CROSS GXGXGXG SDR26</t>
  </si>
  <si>
    <t>21X8 CROSS GXGXGXG SDR26</t>
  </si>
  <si>
    <t>21X10 CROSS GXGXGXG SDR26</t>
  </si>
  <si>
    <t>21X12 CROSS GXGXGXG SDR26</t>
  </si>
  <si>
    <t>21X15 CROSS GXGXGXG SDR26</t>
  </si>
  <si>
    <t>21X18 CROSS GXGXGXG SDR26</t>
  </si>
  <si>
    <t>21 CROSS GXGXGXG SDR26</t>
  </si>
  <si>
    <t>24X4 CROSS GXGXGXG SDR26</t>
  </si>
  <si>
    <t>24X6 CROSS GXGXGXG SDR26</t>
  </si>
  <si>
    <t>24X8 CROSS GXGXGXG SDR26</t>
  </si>
  <si>
    <t>24X10 CROSS GXGXGXG SDR26</t>
  </si>
  <si>
    <t>24X12 CROSS GXGXGXG SDR26</t>
  </si>
  <si>
    <t>24X15 CROSS GXGXGXG SDR26</t>
  </si>
  <si>
    <t>24X18 CROSS GXGXGXG SDR26</t>
  </si>
  <si>
    <t>24X21 CROSS GXGXGXG SDR26</t>
  </si>
  <si>
    <t>24 CROSS GXGXGXG SDR26</t>
  </si>
  <si>
    <t>27X4 CROSS GXGXGXG SDR26</t>
  </si>
  <si>
    <t>27X6 CROSS GXGXGXG SDR26</t>
  </si>
  <si>
    <t>27X8 CROSS GXGXGXG SDR26</t>
  </si>
  <si>
    <t>27X10 CROSS GXGXGXG SDR26</t>
  </si>
  <si>
    <t>27X12 CROSS GXGXGXG SDR26</t>
  </si>
  <si>
    <t>27X15 CROSS GXGXGXG SDR26</t>
  </si>
  <si>
    <t>27X18 CROSS GXGXGXG SDR26</t>
  </si>
  <si>
    <t>27X21 CROSS GXGXGXG SDR26</t>
  </si>
  <si>
    <t>27X24 CROSS GXGXGXG SDR26</t>
  </si>
  <si>
    <t>27 CROSS GXGXGXG SDR26</t>
  </si>
  <si>
    <t>10 PERMANENT PLUG SDR26</t>
  </si>
  <si>
    <t>12 PERMANENT PLUG SDR26</t>
  </si>
  <si>
    <t>15 PERMANENT PLUG SDR26</t>
  </si>
  <si>
    <t>18 PERMANENT PLUG SDR26</t>
  </si>
  <si>
    <t>21 PERMANENT PLUG SDR26</t>
  </si>
  <si>
    <t>24 PERMANENT PLUG SDR26</t>
  </si>
  <si>
    <t>27 PERMANENT PLUG SDR26</t>
  </si>
  <si>
    <t>30 PERMANENT PLUG SDR26</t>
  </si>
  <si>
    <t>36 PERMANENT PLUG SDR26</t>
  </si>
  <si>
    <t>6 TEMPORARY PLUG SDR26</t>
  </si>
  <si>
    <t>8 TEMPORARY PLUG SDR26</t>
  </si>
  <si>
    <t>6 SAND MANHOLE ADAPT NOSTOP GXSLIP</t>
  </si>
  <si>
    <t>8 SAND MANHOLE ADAPT NOSTOP GXSLIP</t>
  </si>
  <si>
    <t>10 SAND MANHOLE ADAPT NOSTOP GXSLIP</t>
  </si>
  <si>
    <t>12 SAND MANHOLE ADAPT NOSTOP GXSLIP</t>
  </si>
  <si>
    <t>15 SAND MANHOLE ADAPT NOSTOP GXSLIP</t>
  </si>
  <si>
    <t>18 SAND MANHOLE ADAPT NOSTOP GXSLIP</t>
  </si>
  <si>
    <t>21 SAND MANHOLE ADAPT NOSTOP GXSLIP</t>
  </si>
  <si>
    <t>24 SAND MANHOLE ADAPT NOSTOP GXSLIP</t>
  </si>
  <si>
    <t>27 SAND MANHOLE ADAPT NOSTOP GXSLIP</t>
  </si>
  <si>
    <t>30 SAND MANHOLE ADAPT NOSTOP GXSLIP</t>
  </si>
  <si>
    <t>36 SAND MANHOLE ADAPT NOSTOP GXSLIP</t>
  </si>
  <si>
    <t>6 SAND MANHOLE ADAPTER STOP GXSLIP</t>
  </si>
  <si>
    <t>8 SAND MANHOLE ADAPTER STOP GXSLIP</t>
  </si>
  <si>
    <t>10 SAND MANHOLE ADAPTER STOP GXSLIP</t>
  </si>
  <si>
    <t>12 SAND MANHOLE ADAPTER STOP GXSLIP</t>
  </si>
  <si>
    <t>15 SAND MANHOLE ADAPTER STOP GXSLIP</t>
  </si>
  <si>
    <t>18 SAND MANHOLE ADAPTER STOP GXSLIP</t>
  </si>
  <si>
    <t>21 SAND MANHOLE ADAPTER STOP GXSLIP</t>
  </si>
  <si>
    <t>24 SAND MANHOLE ADAPTER STOP GXSLIP</t>
  </si>
  <si>
    <t>27 SAND MANHOLE ADAPTER STOP GXSLIP</t>
  </si>
  <si>
    <t>30 SAND MANHOLE ADAPTER STOP GXSLIP</t>
  </si>
  <si>
    <t>36 SAND MANHOLE ADAPTER STOP GXSLIP</t>
  </si>
  <si>
    <t>4 ADAPTER SEWER BY IPS GXG SDR26</t>
  </si>
  <si>
    <t>6X4 ADAPTER SEWER BY IPS GXG SDR26</t>
  </si>
  <si>
    <t>6 ADAPTER SEWER BY IPS GXG SDR26</t>
  </si>
  <si>
    <t>8 ADAPTER SEWER BY IPS GXG SDR26</t>
  </si>
  <si>
    <t>10 ADAPTER SEWER BY IPS GXG SDR26</t>
  </si>
  <si>
    <t>12 ADAPTER SEWER BY IPS GXG SDR26</t>
  </si>
  <si>
    <t>15X14 ADAPTER SEWER X IPS GXG SDR26</t>
  </si>
  <si>
    <t>15X16 ADAPTER SEWER X IPS GXG SDR26</t>
  </si>
  <si>
    <t>18 ADAPTER SEWER BY IPS GXG SDR26</t>
  </si>
  <si>
    <t>21X20 ADAPTER SEWER X IPS GXG SDR26</t>
  </si>
  <si>
    <t>4 ADAPTER GXH SDR26</t>
  </si>
  <si>
    <t>6 ADAPTER GXH SDR26</t>
  </si>
  <si>
    <t>8 ADAPTER GXH SDR26</t>
  </si>
  <si>
    <t>4 ADAPTER GXS SDR26</t>
  </si>
  <si>
    <t>6 ADAPTER GXS SDR26</t>
  </si>
  <si>
    <t>8 ADAPTER GXS SDR26</t>
  </si>
  <si>
    <t>10 ADAPTER GXS SDR26</t>
  </si>
  <si>
    <t>12 ADAPTER GXS SDR26</t>
  </si>
  <si>
    <t>15 ADAPTER GXS SDR26</t>
  </si>
  <si>
    <t>18 ADAPTER GXS SDR26</t>
  </si>
  <si>
    <t>21 ADAPTER GXS SDR26</t>
  </si>
  <si>
    <t>24 ADAPTER GXS SDR26</t>
  </si>
  <si>
    <t>27 ADAPTER GXS SDR26</t>
  </si>
  <si>
    <t>30 ADAPTER GXS SDR26</t>
  </si>
  <si>
    <t>36 ADAPTER GXS SDR26</t>
  </si>
  <si>
    <t>4 VANSTONE FLGEXFEM150#BPXSDR35</t>
  </si>
  <si>
    <t>6 VANSTONE FLGEXFEM150#BPXSDR35</t>
  </si>
  <si>
    <t>8 VANSTONE FLGEXFEM150#BPXSDR35</t>
  </si>
  <si>
    <t>10 VANSTONE FLGEXFEM150#BPXSDR35</t>
  </si>
  <si>
    <t>12 VANSTONE FLGEXFEM150#BPXSDR35</t>
  </si>
  <si>
    <t>14X15 VANSTONE FLGEXFEM150#BPXSDR35</t>
  </si>
  <si>
    <t>16X15 VANSTONE FLGEXFEM150#BPXSDR35</t>
  </si>
  <si>
    <t>18 VANSTONE FLGEXFEM150#BPXSDR35</t>
  </si>
  <si>
    <t>20X21 VANSTONE FLGEXFEM150#BPXSDR35</t>
  </si>
  <si>
    <t>24 VANSTONE FLGEXFEM150#BPXSDR35</t>
  </si>
  <si>
    <t>24X27 VANSTONE FLGEXFEM150#BPXSDR35</t>
  </si>
  <si>
    <t>26X27 VANSTONE FLGEXFEM150#BPXSDR35</t>
  </si>
  <si>
    <t>28X27 VANSTONE FLGEXFEM150#BPXSDR35</t>
  </si>
  <si>
    <t>30 VANSTONE FLGEXFEM150#BPXSDR35</t>
  </si>
  <si>
    <t>36 VANSTONE FLGEXFEM150#BPXSDR35</t>
  </si>
  <si>
    <t>8 TEE WYE GXGXG SDR35</t>
  </si>
  <si>
    <t>10 TEE WYE GXGXG SDR35</t>
  </si>
  <si>
    <t>35-100</t>
  </si>
  <si>
    <t>6 TEE WYE SXGXG SDR35G</t>
  </si>
  <si>
    <t>8 TEE WYE SXGXG SDR35G</t>
  </si>
  <si>
    <t>35-1557</t>
  </si>
  <si>
    <t>4 COMBO WYE ST &amp; 45 BEND 2PC SDR35G</t>
  </si>
  <si>
    <t>35-1560</t>
  </si>
  <si>
    <t>35-1561</t>
  </si>
  <si>
    <t>8X4 WYE ST &amp; 45 BEND 2PC SDR35G</t>
  </si>
  <si>
    <t>8X6 WYE ST &amp; 45 BEND 2PC SDR35G</t>
  </si>
  <si>
    <t>35-4556</t>
  </si>
  <si>
    <t>15X8 WYE GXGXG SDR35</t>
  </si>
  <si>
    <t>35-4555</t>
  </si>
  <si>
    <t>15 WYE GXGXG SDR35</t>
  </si>
  <si>
    <t>35-1552</t>
  </si>
  <si>
    <t>35-1554</t>
  </si>
  <si>
    <t>4 COMBO WYE &amp; 45 BEND 2PC SDR35G</t>
  </si>
  <si>
    <t>6 COMBO WYE &amp; 45 BEND 2PC SDR35G</t>
  </si>
  <si>
    <t>35-1553</t>
  </si>
  <si>
    <t>35-1555</t>
  </si>
  <si>
    <t>35-1556</t>
  </si>
  <si>
    <t>6X4 COMBO WYE &amp; 45 BEND 2PC SDR35G</t>
  </si>
  <si>
    <t>8X4 COMBO WYE &amp; 45 BEND 2PC SDR35G</t>
  </si>
  <si>
    <t>8X6 COMBO WYE &amp; 45 BEND 2PC SDR35G</t>
  </si>
  <si>
    <t>35-1558</t>
  </si>
  <si>
    <t>10X6 COMBO WYE &amp; 45 BEND 2PC SDR35G</t>
  </si>
  <si>
    <t>35-3031</t>
  </si>
  <si>
    <t>4 CROSS GXGXGXG SDR35</t>
  </si>
  <si>
    <t>35-3334</t>
  </si>
  <si>
    <t>35-3086</t>
  </si>
  <si>
    <t>35-3335</t>
  </si>
  <si>
    <t>35-3106</t>
  </si>
  <si>
    <t>35-3223</t>
  </si>
  <si>
    <t>35-3126</t>
  </si>
  <si>
    <t>8X4 SDR35 X DWV WYE GXGXH</t>
  </si>
  <si>
    <t>8X6 SDR35 X DWV WYE GXGXH</t>
  </si>
  <si>
    <t>10X4 SDR35 X DWV WYE GXGXH</t>
  </si>
  <si>
    <t>10X6 SDR35 X DWV WYE GXGXH</t>
  </si>
  <si>
    <t>12X4 SDR35 X DWV WYE GXGXH</t>
  </si>
  <si>
    <t>12X6 SDR35 X DWV WYE GXGXH</t>
  </si>
  <si>
    <t>Fabricated Wye SDR35 X DWV Branch GxGxH</t>
  </si>
  <si>
    <t>35-898</t>
  </si>
  <si>
    <t>35-2290</t>
  </si>
  <si>
    <t>10X6 REDUCER BUSHING ECC SXG SDR35</t>
  </si>
  <si>
    <t>12X6 REDUCER BUSHING ECC SXG SDR 35</t>
  </si>
  <si>
    <t>Fabricated Reducer Bushing Eccentric SG</t>
  </si>
  <si>
    <t>35-1640</t>
  </si>
  <si>
    <t>35-1641</t>
  </si>
  <si>
    <t>35-1642</t>
  </si>
  <si>
    <t>6X4 INCR COUPLING CON GXG 35 SDR35</t>
  </si>
  <si>
    <t>8X4 INCR COUPLING CON GXG 35 SDR35</t>
  </si>
  <si>
    <t>8X6 INCR COUPLING CON GXG 35 SDR35</t>
  </si>
  <si>
    <t>Fabricated Increaser Coupling Concentric GG</t>
  </si>
  <si>
    <t>35-187</t>
  </si>
  <si>
    <t>12X4 RED BUSHING CON SXG SDR35</t>
  </si>
  <si>
    <t>35-190</t>
  </si>
  <si>
    <t>12X10 RED BUSHING CON SXG SDR35</t>
  </si>
  <si>
    <t>35-6606</t>
  </si>
  <si>
    <t>35-6608</t>
  </si>
  <si>
    <t>35-6610</t>
  </si>
  <si>
    <t>6 ADAPTER SDR35XC900 GXG SDR35</t>
  </si>
  <si>
    <t>8 ADAPTER SDSR35XC900 GXG SDR35</t>
  </si>
  <si>
    <t>10 ADAPTER SDR35XC900 GXG SDR35</t>
  </si>
  <si>
    <t>4 ADAPTER SWR SPGXDWV GSK SDR35</t>
  </si>
  <si>
    <t>6X4 ADAPTER SWR SPGXDWV GSK SDR35</t>
  </si>
  <si>
    <t>6 ADAPTER SWR SPGXDWV GSK SDR35</t>
  </si>
  <si>
    <t>4 ADAPTER SWR H X DWV GSK SDR35</t>
  </si>
  <si>
    <t>6X4 ADAPTER SWR H X DWV GKTD SDR35</t>
  </si>
  <si>
    <t>6 ADAPTER SWR H X DWV GKTD SDR35</t>
  </si>
  <si>
    <t>4 WYE GXGXG SDR35</t>
  </si>
  <si>
    <t>6X4 WYE GXGXG SDR35</t>
  </si>
  <si>
    <t>6 WYE GXGXG SDR35</t>
  </si>
  <si>
    <t>8X4 WYE GXGXG SDR35</t>
  </si>
  <si>
    <t>8X6 WYE GXGXG SDR35</t>
  </si>
  <si>
    <t>8 WYE GXGXG SDR35</t>
  </si>
  <si>
    <t>10X4 WYE GXGXG SDR35</t>
  </si>
  <si>
    <t>10X6 WYE GXGXG SDR35</t>
  </si>
  <si>
    <t>10 WYE GXGXG SDR35</t>
  </si>
  <si>
    <t>12X4 WYE GXGXG SDR35</t>
  </si>
  <si>
    <t>12X6 WYE GXGXG SDR35</t>
  </si>
  <si>
    <t>12 WYE GXGXG SDR35</t>
  </si>
  <si>
    <t>4 WYE SXGXG SDR35</t>
  </si>
  <si>
    <t>6 X 4 WYE SXGXG SDR35</t>
  </si>
  <si>
    <t>6 WYE SXGXG SDR35</t>
  </si>
  <si>
    <t>8X4 WYE SXGXG DR 35 SDR35</t>
  </si>
  <si>
    <t>8X6 WYE SXGXG SDR35</t>
  </si>
  <si>
    <t>8 WYE SXGXG SDR35</t>
  </si>
  <si>
    <t>6X4 DOUBLE WYE GXGXGXG SDR35</t>
  </si>
  <si>
    <t>6 DOUBLE WYE GXGXGXG SDR35</t>
  </si>
  <si>
    <t>8X4 DOUBLE WYE GXGXGXG SDR35</t>
  </si>
  <si>
    <t>8X6 DOUBLE WYE GXGXGXG SDR35</t>
  </si>
  <si>
    <t>6X4 DOUBLE WYE SXGXGXG SDR35</t>
  </si>
  <si>
    <t>6 DOUBLE WYE SXGXGXG SDR35</t>
  </si>
  <si>
    <t>8X4 DOUBLE WYE SXGXGXG SDR35</t>
  </si>
  <si>
    <t>8X6 DOUBLE WYE SXGXGXG SDR35</t>
  </si>
  <si>
    <t>4 TEE GXGXG SDR35</t>
  </si>
  <si>
    <t>6X4 TEE GXGXG SDR35</t>
  </si>
  <si>
    <t>6 TEE GXGXG SDR35</t>
  </si>
  <si>
    <t>8X4 TEE GXGXG SDR35</t>
  </si>
  <si>
    <t>8X5 TEE GXGXG SDR35</t>
  </si>
  <si>
    <t>8X6 TEE GXGXG SDR35</t>
  </si>
  <si>
    <t>8 TEE GXGXG SDR35</t>
  </si>
  <si>
    <t>10 X 4 TEE GXGXG SDR35</t>
  </si>
  <si>
    <t>10X5 TEE GXGXG SDR35</t>
  </si>
  <si>
    <t>10X6 TEE GXGXG SDR35</t>
  </si>
  <si>
    <t>10X8 TEE GXGXG SDR35</t>
  </si>
  <si>
    <t>10 TEE GXGXG SDR35</t>
  </si>
  <si>
    <t>12 X 4 TEE GXGXG SDR35</t>
  </si>
  <si>
    <t>12X6 TEE GXGXG SDR35</t>
  </si>
  <si>
    <t>12X5 TEE GXGXG SDR35</t>
  </si>
  <si>
    <t>12X8 TEE GXGXG SDR35</t>
  </si>
  <si>
    <t>12X10 TEE GXGXG SDR35</t>
  </si>
  <si>
    <t>12 TEE GXGXG SDR35</t>
  </si>
  <si>
    <t>4 TEE SXGXG SDR35</t>
  </si>
  <si>
    <t>6X4 TEE SXGXG SDR35</t>
  </si>
  <si>
    <t>6 TEE SXGXG SDR35</t>
  </si>
  <si>
    <t>8X4 TEE SXGXG SDR35</t>
  </si>
  <si>
    <t>8X6 TEE SXGXG SDR35</t>
  </si>
  <si>
    <t>8 TEE SXGXG SDR35</t>
  </si>
  <si>
    <t>4 STOP COUPLING GXG SDR35</t>
  </si>
  <si>
    <t>6 STOP COUPLING GXG SDR35</t>
  </si>
  <si>
    <t>8 STOP COUPLING GXG SDR35</t>
  </si>
  <si>
    <t>10 STOP COUPLING GXG SDR35</t>
  </si>
  <si>
    <t>12 STOP COUPLING GXG SDR35</t>
  </si>
  <si>
    <t>4 REPAIR COUPLING GXG SDR35</t>
  </si>
  <si>
    <t>6 REPAIR COUPLING GXG SDR35</t>
  </si>
  <si>
    <t>8 REPAIR COUPLING GXG SDR35</t>
  </si>
  <si>
    <t>10 REPAIR COUPLING GXG SDR35</t>
  </si>
  <si>
    <t>12 REPAIR COUPLING GXG SDR35</t>
  </si>
  <si>
    <t>4 ELBOW 90 LONG SWEEP GXG SDR35</t>
  </si>
  <si>
    <t>6 ELBOW 90 LONG SWEEP GXG SDR35</t>
  </si>
  <si>
    <t>8 ELBOW 90 LONG SWEEP GXG SDR35</t>
  </si>
  <si>
    <t>4 ELBOW 90 LONG SWEEP GXS SDR35</t>
  </si>
  <si>
    <t>6 ELBOW 90 LONG SWEEP GXS SDR35</t>
  </si>
  <si>
    <t>8 ELBOW 90 LONG SWEEP GXS SDR35</t>
  </si>
  <si>
    <t>4 ELBOW 90 GXG SDR35</t>
  </si>
  <si>
    <t>6 ELBOW 90 GXG SDR35</t>
  </si>
  <si>
    <t>8 ELBOW 90 GXG SDR35</t>
  </si>
  <si>
    <t>10 ELBOW 90 GXG SDR35</t>
  </si>
  <si>
    <t>12 ELBOW 90 GXG SDR35</t>
  </si>
  <si>
    <t>15 ELBOW 90 GXG SDR35</t>
  </si>
  <si>
    <t>4 ELBOW 90 GXS SDR35</t>
  </si>
  <si>
    <t>6 ELBOW 90 GXS SDR35</t>
  </si>
  <si>
    <t>8 ELBOW 90 GXS SDR35</t>
  </si>
  <si>
    <t>10 ELBOW 90 GXS SDR35</t>
  </si>
  <si>
    <t>12 ELBOW 90 GXS SDR35</t>
  </si>
  <si>
    <t>4 ELBOW 45 GXG SDR35</t>
  </si>
  <si>
    <t>5 ELBOW 45 GXG SDR35</t>
  </si>
  <si>
    <t>6 ELBOW 45 GXG SDR35</t>
  </si>
  <si>
    <t>8 ELBOW 45 GXG SDR35</t>
  </si>
  <si>
    <t>10 ELBOW 45 GXG SDR35</t>
  </si>
  <si>
    <t>12 ELBOW 45 GXG SDR35</t>
  </si>
  <si>
    <t>4 ELBOW 45 GXS SDR35</t>
  </si>
  <si>
    <t>5 ELBOW 45 GXS SDR35</t>
  </si>
  <si>
    <t>6 ELBOW 45 GXS SDR35</t>
  </si>
  <si>
    <t>8 ELBOW 45 GXS SDR35</t>
  </si>
  <si>
    <t>10 ELBOW 45 GXS SDR35</t>
  </si>
  <si>
    <t>12 ELBOW 45 GXS SDR35</t>
  </si>
  <si>
    <t>4 ELBOW 22.5 GXG SDR35</t>
  </si>
  <si>
    <t>5 ELBOW 22.5 GXG SDR35</t>
  </si>
  <si>
    <t>6 ELBOW 22.5 GXG SDR35</t>
  </si>
  <si>
    <t>8 ELBOW 22.5 GXG SDR35</t>
  </si>
  <si>
    <t>10 ELBOW 22.5 GXG SDR35</t>
  </si>
  <si>
    <t>12 ELBOW 22.5 GXG SDR35</t>
  </si>
  <si>
    <t>4 ELBOW 22.5 GXS SDR35</t>
  </si>
  <si>
    <t>5 ELBOW 22.5 GXS SDR35</t>
  </si>
  <si>
    <t>6 ELBOW 22.5 GXS SDR35</t>
  </si>
  <si>
    <t>8 ELBOW 22.5 GXS SDR35</t>
  </si>
  <si>
    <t>10 ELBOW 22.5 GXS SDR35</t>
  </si>
  <si>
    <t>12 ELBOW 22.5 GXS SDR35</t>
  </si>
  <si>
    <t>4 TEMP PLUG SDR35</t>
  </si>
  <si>
    <t>6 TEMP PLUG SDR35</t>
  </si>
  <si>
    <t>8 TEMP PLUG SDR35</t>
  </si>
  <si>
    <t>4 PERMANENT PLUG SDR35</t>
  </si>
  <si>
    <t>6 PERMANENT PLUG SDR35</t>
  </si>
  <si>
    <t>8 PERMANENT PLUG SDR35</t>
  </si>
  <si>
    <t>10 PERMANENT PLUG SDR35</t>
  </si>
  <si>
    <t>12 PERMANENT PLUG SDR35</t>
  </si>
  <si>
    <t>4 CAP SDR35</t>
  </si>
  <si>
    <t>6 CAP SDR35</t>
  </si>
  <si>
    <t>8 CAP SDR35</t>
  </si>
  <si>
    <t>10 CAP SDR35</t>
  </si>
  <si>
    <t>12 CAP SDR35</t>
  </si>
  <si>
    <t>6X4 REDUCER BUSHING ECC SXG SDR35</t>
  </si>
  <si>
    <t>8X4 REDUCER BUSHING ECC SXG SDR35</t>
  </si>
  <si>
    <t>8X6 REDUCER BUSHING ECC SXG SDR35</t>
  </si>
  <si>
    <t>6X4 RED BUSHING CON SXG SDR35</t>
  </si>
  <si>
    <t>8X4 RED BUSHING CON SXG SDR35</t>
  </si>
  <si>
    <t>8X6 RED BUSHING CON SXG SDR35</t>
  </si>
  <si>
    <t>10X4 RED BUSHING CON SXG SDR35</t>
  </si>
  <si>
    <t>6X4 INCR COUPLING ECC GXG SDR35</t>
  </si>
  <si>
    <t>4 ADAP SWR GSKT BY SW HUB SDR35</t>
  </si>
  <si>
    <t>6 ADAP SWR GSKT BY SW HUB SDR35</t>
  </si>
  <si>
    <t>8 ADAP SWR GSKT BY SW HUB SDR35</t>
  </si>
  <si>
    <t>4 2-WAY C/O TEE GXGXG SDR35</t>
  </si>
  <si>
    <t>6 2-WAY C/O TEE GXGXG SDR35</t>
  </si>
  <si>
    <t>4 2-WAY C/O TEE GXGXDWV G SDR35</t>
  </si>
  <si>
    <t>4X3 ADAP SWR GSKT BY DWV H SDR35</t>
  </si>
  <si>
    <t>4 ADAP SWR GSKT BY DWV H SDR35</t>
  </si>
  <si>
    <t>4 ADAP SWR GSKT X DWV SPGT SDR35</t>
  </si>
  <si>
    <t>6 ADAP SWR GSKT X DWV SPGT SDR35</t>
  </si>
  <si>
    <t>4 ADAPTER SWR G BY SWR SPG SDR35</t>
  </si>
  <si>
    <t>6 ADAPTER SWR G BY SWR SPG SDR35</t>
  </si>
  <si>
    <t>8 ADAPTER SWR G BY SWR SPG SDR35</t>
  </si>
  <si>
    <t>8 COMBO WYE &amp; 45 BEND 2PC SDR35G</t>
  </si>
  <si>
    <t>10X4 COMBO WYE &amp; 45 BEND 2PC SDR35G</t>
  </si>
  <si>
    <t>12X4 COMBO WYE &amp; 45 BEND 2PC SDR35G</t>
  </si>
  <si>
    <t>12X6 COMBO WYE &amp; 45 BEND 2PC SDR35G</t>
  </si>
  <si>
    <t>6 COMBO WYE ST &amp; 45 BEND 2PC SDR35G</t>
  </si>
  <si>
    <t>6X4 WYE ST &amp; 45 BEND 2PC SDR35G</t>
  </si>
  <si>
    <t>8x4 WYE W/DWV BRANCH GXGXDWVG</t>
  </si>
  <si>
    <t>4 TEE WYE GXGXG SDR35</t>
  </si>
  <si>
    <t>6X4 TEE WYE GXGXG SDR35</t>
  </si>
  <si>
    <t>6 TEE WYE GXGXG SDR35</t>
  </si>
  <si>
    <t>8X4 TEE WYE GXGXG SDR35</t>
  </si>
  <si>
    <t>8X6 TEE WYE GXGXG SDR35</t>
  </si>
  <si>
    <t>10X4 TEE WYE GXGXG SDR35</t>
  </si>
  <si>
    <t>10X6 TEE WYE GXGXG SDR35</t>
  </si>
  <si>
    <t>12X4 TEE WYE GXGXG SDR35</t>
  </si>
  <si>
    <t>12X6 TEE WYE GXGXG SDR35</t>
  </si>
  <si>
    <t>4 TEE WYE SXGXG SDR35</t>
  </si>
  <si>
    <t>8X4 TEE WYE SXGXG SDR35</t>
  </si>
  <si>
    <t>8X6 TEE WYE SXGXG SDR35</t>
  </si>
  <si>
    <t>6X4 SADDLE TEE SDR35</t>
  </si>
  <si>
    <t>8X4 SADDLE TEE SDR35</t>
  </si>
  <si>
    <t>8X6 SADDLE TEE SDR35</t>
  </si>
  <si>
    <t>10X4 SADDLE TEE SDR35</t>
  </si>
  <si>
    <t>10X6 SADDLE TEE SDR35</t>
  </si>
  <si>
    <t>12X4 SADDLE TEE SDR35</t>
  </si>
  <si>
    <t>12X6 SADDLE TEE SDR35</t>
  </si>
  <si>
    <t>15X4 SADDLE TEE SDR35</t>
  </si>
  <si>
    <t>15X6 SADDLE TEE SDR35</t>
  </si>
  <si>
    <t>18X4 SADDLE TEE SDR35</t>
  </si>
  <si>
    <t>18X6 SADDLE TEE SDR35</t>
  </si>
  <si>
    <t>6X4 SADDLE WYE SDR35</t>
  </si>
  <si>
    <t>8X4 SADDLE WYE SDR35</t>
  </si>
  <si>
    <t>8X6 SADDLE WYE SDR35</t>
  </si>
  <si>
    <t>10X4 SADDLE WYE SDR35</t>
  </si>
  <si>
    <t>10X6 SADDLE WYE SDR35</t>
  </si>
  <si>
    <t>12X4 SADDLE WYE SDR35</t>
  </si>
  <si>
    <t>12X6 SADDLE WYE SDR35</t>
  </si>
  <si>
    <t>15X4 SADDLE WYE SDR35</t>
  </si>
  <si>
    <t>15X6 SADDLE WYE SDR35</t>
  </si>
  <si>
    <t>18X4 SADDLE WYE SDR35</t>
  </si>
  <si>
    <t>18X6 SADDLE WYE SDR35</t>
  </si>
  <si>
    <t>4 ADAPTER SDR35XC900 GXG SDR35</t>
  </si>
  <si>
    <t>Fabricated Tee GGG</t>
  </si>
  <si>
    <t>Fabricated Tee SGG</t>
  </si>
  <si>
    <t>Fabricated Elbow 90 GG</t>
  </si>
  <si>
    <t>Fabricated Elbow 90 GS</t>
  </si>
  <si>
    <t>Fabricated Elbow 45 GG</t>
  </si>
  <si>
    <t>Fabricated Elbow 45 GS</t>
  </si>
  <si>
    <t>Fabricated Elbow 22.5 GG</t>
  </si>
  <si>
    <t>Fabricated Elbow 22.5 GS</t>
  </si>
  <si>
    <t>Fabricated Elbow 30 GG</t>
  </si>
  <si>
    <t>Fabricated Elbow 30 GS</t>
  </si>
  <si>
    <t>Fabricated Elbow 11.25 GG</t>
  </si>
  <si>
    <t>Fabricated Elbow 11.25 GS</t>
  </si>
  <si>
    <t>Fabricated Van Stone Flange Flge x Fem 150# BP X SDR 35</t>
  </si>
  <si>
    <t>Fabricated Adapter SDR35 x C900 GG</t>
  </si>
  <si>
    <t>10 ADAPTER SWR G BY SWR SPG SDR35</t>
  </si>
  <si>
    <t>12 ADAPTER SWR G BY SWR SPG SDR35</t>
  </si>
  <si>
    <t>15 ADAPTER SWR G BY SWR SPG SDR35</t>
  </si>
  <si>
    <t>18 ADAPTER SWR G BY SWR SPG SDR35</t>
  </si>
  <si>
    <t>21 ADAPTER SWR G BY SWR SPG SDR35</t>
  </si>
  <si>
    <t>24 ADAPTER SWR G BY SWR SPG SDR35</t>
  </si>
  <si>
    <t>27 ADAPTER SWR G BY SWR SPG SDR35</t>
  </si>
  <si>
    <t>30 ADAPTER SWR G BY SWR SPG SDR35</t>
  </si>
  <si>
    <t>36 ADAPTER SWR G BY SWR SPG SDR35</t>
  </si>
  <si>
    <t>10X8 WYE GXGXG SDR35</t>
  </si>
  <si>
    <t>12X8 WYE GXGXG SDR35</t>
  </si>
  <si>
    <t>12X10 WYE GXGXG SDR35</t>
  </si>
  <si>
    <t>15X4 WYE GXGXG SDR35</t>
  </si>
  <si>
    <t>15X6 WYE GXGXG SDR35</t>
  </si>
  <si>
    <t>15X10 WYE GXGXG SDR35</t>
  </si>
  <si>
    <t>15X12 WYE GXGXG SDR35</t>
  </si>
  <si>
    <t>18X4 WYE GXGXG SDR35</t>
  </si>
  <si>
    <t>18X6 WYE GXGXG SDR35</t>
  </si>
  <si>
    <t>18X8 WYE GXGXG SDR35</t>
  </si>
  <si>
    <t>18X10 WYE GXGXG SDR35</t>
  </si>
  <si>
    <t>18X12 WYE GXGXG SDR35</t>
  </si>
  <si>
    <t>18X15 WYE GXGXG SDR35</t>
  </si>
  <si>
    <t>18 WYE GXGXG SDR35</t>
  </si>
  <si>
    <t>21X4 WYE GXGXG SDR35</t>
  </si>
  <si>
    <t>21X8 WYE GXGXG SDR35</t>
  </si>
  <si>
    <t>21X10 WYE GXGXG SDR35</t>
  </si>
  <si>
    <t>21X12 WYE GXGXG SDR35</t>
  </si>
  <si>
    <t>21X15 WYE GXGXG SDR35</t>
  </si>
  <si>
    <t>21X18 WYE GXGXG SDR35</t>
  </si>
  <si>
    <t>21 WYE GXGXG SDR35</t>
  </si>
  <si>
    <t>24X4 WYE GXGXG SDR35</t>
  </si>
  <si>
    <t>24X6 WYE GXGXG SDR35</t>
  </si>
  <si>
    <t>24X8 WYE GXGXG SDR35</t>
  </si>
  <si>
    <t>24X10 WYE GXGXG SDR35</t>
  </si>
  <si>
    <t>24X12 WYE GXGXG SDR35</t>
  </si>
  <si>
    <t>24X15 WYE GXGXG SDR35</t>
  </si>
  <si>
    <t>24X18 WYE GXGXG SDR35</t>
  </si>
  <si>
    <t>24X21 WYE GXGXG SDR35</t>
  </si>
  <si>
    <t>24 WYE GXGXG SDR35</t>
  </si>
  <si>
    <t>27X4 WYE GXGXG SDR35</t>
  </si>
  <si>
    <t>27X6 WYE GXGXG SDR35</t>
  </si>
  <si>
    <t>27X8 WYE GXGXG SDR35</t>
  </si>
  <si>
    <t>27X10 WYE GXGXG SDR35</t>
  </si>
  <si>
    <t>27X12 WYE GXGXG SDR35</t>
  </si>
  <si>
    <t>27X15 WYE GXGXG SDR35</t>
  </si>
  <si>
    <t>27X18 WYE GXGXG SDR35</t>
  </si>
  <si>
    <t>27X21 WYE GXGXG SDR35</t>
  </si>
  <si>
    <t>27X24 WYE GXGXG SDR35</t>
  </si>
  <si>
    <t>27 WYE GXGXG SDR35</t>
  </si>
  <si>
    <t>30X4 WYE GXGXG SDR35</t>
  </si>
  <si>
    <t>30X6 WYE GXGXG SDR35</t>
  </si>
  <si>
    <t>30X8 WYE GXGXG SDR35</t>
  </si>
  <si>
    <t>30X10 WYE GXGXG SDR35</t>
  </si>
  <si>
    <t>30X12 WYE GXGXG SDR35</t>
  </si>
  <si>
    <t>30X15 WYE GXGXG SDR35</t>
  </si>
  <si>
    <t>30X18 WYE GXGXG SDR35</t>
  </si>
  <si>
    <t>30X21 WYE GXGXG SDR35</t>
  </si>
  <si>
    <t>30X24 WYE GXGXG SDR35</t>
  </si>
  <si>
    <t>30X27 WYE GXGXG SDR35</t>
  </si>
  <si>
    <t>30 WYE GXGXG SDR35</t>
  </si>
  <si>
    <t>36X4 WYE GXGXG SDR35</t>
  </si>
  <si>
    <t>36X6 WYE GXGXG SDR35</t>
  </si>
  <si>
    <t>36X8 WYE GXGXG SDR35</t>
  </si>
  <si>
    <t>36X10 WYE GXGXG SDR35</t>
  </si>
  <si>
    <t>36X12 WYE GXGXG SDR35</t>
  </si>
  <si>
    <t>36X15 WYE GXGXG SDR35</t>
  </si>
  <si>
    <t>36X18 WYE GXGXG SDR35</t>
  </si>
  <si>
    <t>36X21 WYE GXGXG SDR35</t>
  </si>
  <si>
    <t>36X24 WYE GXGXG SDR35</t>
  </si>
  <si>
    <t>36X27 WYE GXGXG SDR35</t>
  </si>
  <si>
    <t>36X30 WYE GXGXG SDR35</t>
  </si>
  <si>
    <t>36 WYE GXGXG SDR35</t>
  </si>
  <si>
    <t>10X4 WYE SXGXG SDR35</t>
  </si>
  <si>
    <t>10X6 WYE SXGXG SDR35</t>
  </si>
  <si>
    <t>10X8 WYE SXGXG SDR35</t>
  </si>
  <si>
    <t>10 WYE SXGXG SDR35</t>
  </si>
  <si>
    <t>12X4 WYE SXGXG SDR35</t>
  </si>
  <si>
    <t>12X6 WYE SXGXG SDR35</t>
  </si>
  <si>
    <t>12X8 WYE SXGXG SDR35</t>
  </si>
  <si>
    <t>12X10 WYE SXGXG SDR35</t>
  </si>
  <si>
    <t>12 WYE SXGXG SDR35</t>
  </si>
  <si>
    <t>15X4 WYE SXGXG SDR35</t>
  </si>
  <si>
    <t>15X6 WYE SXGXG SDR35</t>
  </si>
  <si>
    <t>15X8 WYE SXGXG SDR35</t>
  </si>
  <si>
    <t>15X10 WYE SXGXG SDR35</t>
  </si>
  <si>
    <t>15X12 WYE SXGXG SDR35</t>
  </si>
  <si>
    <t>15 WYE SXGXG SDR35</t>
  </si>
  <si>
    <t>18X4 WYE SXGXG SDR35</t>
  </si>
  <si>
    <t>18X6 WYE SXGXG SDR35</t>
  </si>
  <si>
    <t>18X8 WYE SXGXG SDR35</t>
  </si>
  <si>
    <t>21 X 6 WYE GXGXG SDR35</t>
  </si>
  <si>
    <t>18X10 WYE SXGXG SDR35</t>
  </si>
  <si>
    <t>18X12 WYE SXGXG SDR35</t>
  </si>
  <si>
    <t>18X15 WYE SXGXG SDR35</t>
  </si>
  <si>
    <t>18 WYE SXGXG SDR35</t>
  </si>
  <si>
    <t>21X4 WYE SXGXG SDR35</t>
  </si>
  <si>
    <t>21X6 WYE SXGXG SDR35</t>
  </si>
  <si>
    <t>21X8 WYE SXGXG SDR35</t>
  </si>
  <si>
    <t>21X10 WYE SXGXG SDR35</t>
  </si>
  <si>
    <t>21X12 WYE SXGXG SDR35</t>
  </si>
  <si>
    <t>21X15 WYE SXGXG SDR35</t>
  </si>
  <si>
    <t>21X18 WYE SXGXG SDR35</t>
  </si>
  <si>
    <t>21 WYE SXGXG SDR35</t>
  </si>
  <si>
    <t>24X4 WYE SXGXG SDR35</t>
  </si>
  <si>
    <t>24X6 WYE SXGXG SDR35</t>
  </si>
  <si>
    <t>24X8 WYE SXGXG SDR35</t>
  </si>
  <si>
    <t>24X10 WYE SXGXG SDR35</t>
  </si>
  <si>
    <t>24X12 WYE SXGXG SDR35</t>
  </si>
  <si>
    <t>24X15 WYE SXGXG SDR35</t>
  </si>
  <si>
    <t>24X18 WYE SXGXG SDR35</t>
  </si>
  <si>
    <t>24X21 WYE SXGXG SDR35</t>
  </si>
  <si>
    <t>24 WYE SXGXG SDR35</t>
  </si>
  <si>
    <t>27X4 WYE SXGXG SDR35</t>
  </si>
  <si>
    <t>27X6 WYE SXGXG SDR35</t>
  </si>
  <si>
    <t>27X8 WYE SXGXG SDR35</t>
  </si>
  <si>
    <t>27X10 WYE SXGXG SDR35</t>
  </si>
  <si>
    <t>27X12 WYE SXGXG SDR35</t>
  </si>
  <si>
    <t>27X15 WYE SXGXG SDR35</t>
  </si>
  <si>
    <t>27X18 WYE SXGXG SDR35</t>
  </si>
  <si>
    <t>27X21 WYE SXGXG SDR35</t>
  </si>
  <si>
    <t>27X24 WYE SXGXG SDR35</t>
  </si>
  <si>
    <t>27 WYE SXGXG SDR35</t>
  </si>
  <si>
    <t>30X4 WYE SXGXG SDR35</t>
  </si>
  <si>
    <t>30X6 WYE SXGXG SDR35</t>
  </si>
  <si>
    <t>30X8 WYE SXGXG SDR35</t>
  </si>
  <si>
    <t>30X10 WYE SXGXG SDR35</t>
  </si>
  <si>
    <t>30X12 WYE SXGXG SDR35</t>
  </si>
  <si>
    <t>30X15 WYE SXGXG SDR35</t>
  </si>
  <si>
    <t>30X18 WYE SXGXG SDR35</t>
  </si>
  <si>
    <t>30X21 WYE SXGXG SDR35</t>
  </si>
  <si>
    <t>30X24 WYE SXGXG SDR35</t>
  </si>
  <si>
    <t>30X27 WYE SXGXG SDR35</t>
  </si>
  <si>
    <t>30 WYE SXGXG SDR35</t>
  </si>
  <si>
    <t>36X4 WYE SXGXG SDR35</t>
  </si>
  <si>
    <t>36X6 WYE SXGXG SDR35</t>
  </si>
  <si>
    <t>36X8 WYE SXGXG SDR35</t>
  </si>
  <si>
    <t>36X10 WYE SXGXG SDR35</t>
  </si>
  <si>
    <t>36X12 WYE SXGXG SDR35</t>
  </si>
  <si>
    <t>36X15 WYE SXGXG SDR35</t>
  </si>
  <si>
    <t>36X18 WYE SXGXG SDR35</t>
  </si>
  <si>
    <t>36X21 WYE SXGXG SDR35</t>
  </si>
  <si>
    <t>36X24 WYE SXGXG SDR35</t>
  </si>
  <si>
    <t>36X27 WYE SXGXG SDR35</t>
  </si>
  <si>
    <t>36X30 WYE SXGXG SDR35</t>
  </si>
  <si>
    <t>36 WYE SXGXG SDR35</t>
  </si>
  <si>
    <t>4 DOUBLE WYE GXGXGXG SDR35</t>
  </si>
  <si>
    <t>8 DOUBLE WYE GXGXGXG SDR35</t>
  </si>
  <si>
    <t>10X4 DOUBLE WYE GXGXGXG SDR35</t>
  </si>
  <si>
    <t>10X6 DOUBLE WYE GXGXGXG SDR35</t>
  </si>
  <si>
    <t>10X8 DOUBLE WYE GXGXGXG SDR35</t>
  </si>
  <si>
    <t>10 DOUBLE WYE GXGXGXG SDR35</t>
  </si>
  <si>
    <t>12X4 DOUBLE WYE GXGXGXG SDR35</t>
  </si>
  <si>
    <t>12X6 DOUBLE WYE GXGXGXG SDR35</t>
  </si>
  <si>
    <t>12X8 DOUBLE WYE GXGXGXG SDR35</t>
  </si>
  <si>
    <t>12X10 DOUBLE WYE GXGXGXG SDR35</t>
  </si>
  <si>
    <t>12 DOUBLE WYE GXGXGXG SDR35</t>
  </si>
  <si>
    <t>15X4 DOUBLE WYE GXGXGXG SDR35</t>
  </si>
  <si>
    <t>15X6 DOUBLE WYE GXGXGXG SDR35</t>
  </si>
  <si>
    <t>15X8 DOUBLE WYE GXGXGXG SDR35</t>
  </si>
  <si>
    <t>15X10 DOUBLE WYE GXGXGXG SDR35</t>
  </si>
  <si>
    <t>15X12 DOUBLE WYE GXGXGXG SDR35</t>
  </si>
  <si>
    <t>15 DOUBLE WYE GXGXGXG SDR35</t>
  </si>
  <si>
    <t>18X4 DOUBLE WYE GXGXGXG SDR35</t>
  </si>
  <si>
    <t>18X6 DOUBLE WYE GXGXGXG SDR35</t>
  </si>
  <si>
    <t>18X8 DOUBLE WYE GXGXGXG SDR35</t>
  </si>
  <si>
    <t>18X10 DOUBLE WYE GXGXGXG SDR35</t>
  </si>
  <si>
    <t>18X12 DOUBLE WYE GXGXGXG SDR35</t>
  </si>
  <si>
    <t>18X15 DOUBLE WYE GXGXGXG SDR35</t>
  </si>
  <si>
    <t>18 DOUBLE WYE GXGXGXG SDR35</t>
  </si>
  <si>
    <t>21X4 DOUBLE WYE GXGXGXG SDR35</t>
  </si>
  <si>
    <t>21X6 DOUBLE WYE GXGXGXG SDR35</t>
  </si>
  <si>
    <t>21X8 DOUBLE WYE GXGXGXG SDR35</t>
  </si>
  <si>
    <t>21X10 DOUBLE WYE GXGXGXG SDR35</t>
  </si>
  <si>
    <t>21X12 DOUBLE WYE GXGXGXG SDR35</t>
  </si>
  <si>
    <t>21X15 DOUBLE WYE GXGXGXG SDR35</t>
  </si>
  <si>
    <t>21X18 DOUBLE WYE GXGXGXG SDR35</t>
  </si>
  <si>
    <t>21 DOUBLE WYE GXGXGXG SDR35</t>
  </si>
  <si>
    <t>24X4 DOUBLE WYE GXGXGXG SDR35</t>
  </si>
  <si>
    <t>24X6 DOUBLE WYE GXGXGXG SDR35</t>
  </si>
  <si>
    <t>24X8 DOUBLE WYE GXGXGXG SDR35</t>
  </si>
  <si>
    <t>24X10 DOUBLE WYE GXGXGXG SDR35</t>
  </si>
  <si>
    <t>24X12 DOUBLE WYE GXGXGXG SDR35</t>
  </si>
  <si>
    <t>24X15 DOUBLE WYE GXGXGXG SDR35</t>
  </si>
  <si>
    <t>24X18 DOUBLE WYE GXGXGXG SDR35</t>
  </si>
  <si>
    <t>24X21 DOUBLE WYE GXGXGXG SDR35</t>
  </si>
  <si>
    <t>24 DOUBLE WYE GXGXGXG SDR35</t>
  </si>
  <si>
    <t>27X4 DOUBLE WYE GXGXGXG SDR35</t>
  </si>
  <si>
    <t>27X6 DOUBLE WYE GXGXGXG SDR35</t>
  </si>
  <si>
    <t>27X8 DOUBLE WYE GXGXGXG SDR35</t>
  </si>
  <si>
    <t>27X10 DOUBLE WYE GXGXGXG SDR35</t>
  </si>
  <si>
    <t>27X12 DOUBLE WYE GXGXGXG SDR35</t>
  </si>
  <si>
    <t>27X15 DOUBLE WYE GXGXGXG SDR35</t>
  </si>
  <si>
    <t>27X18 DOUBLE WYE GXGXGXG SDR35</t>
  </si>
  <si>
    <t>27X21 DOUBLE WYE GXGXGXG SDR35</t>
  </si>
  <si>
    <t>27X24 DOUBLE WYE GXGXGXG SDR35</t>
  </si>
  <si>
    <t>27 DOUBLE WYE GXGXGXG SDR35</t>
  </si>
  <si>
    <t>30X4 DOUBLE WYE GXGXGXG SDR35</t>
  </si>
  <si>
    <t>30X6 DOUBLE WYE GXGXGXG SDR35</t>
  </si>
  <si>
    <t>30X8 DOUBLE WYE GXGXGXG SDR35</t>
  </si>
  <si>
    <t>30X10 DOUBLE WYE GXGXGXG SDR35</t>
  </si>
  <si>
    <t>30X12 DOUBLE WYE GXGXGXG SDR35</t>
  </si>
  <si>
    <t>30X15 DOUBLE WYE GXGXGXG SDR35</t>
  </si>
  <si>
    <t>30X18 DOUBLE WYE GXGXGXG SDR35</t>
  </si>
  <si>
    <t>30X21 DOUBLE WYE GXGXGXG SDR35</t>
  </si>
  <si>
    <t>30X24 DOUBLE WYE GXGXGXG SDR35</t>
  </si>
  <si>
    <t>30X27 DOUBLE WYE GXGXGXG SDR35</t>
  </si>
  <si>
    <t>30 DOUBLE WYE GXGXGXG SDR35</t>
  </si>
  <si>
    <t>36X4 DOUBLE WYE GXGXGXG SDR35</t>
  </si>
  <si>
    <t>36X6 DOUBLE WYE GXGXGXG SDR35</t>
  </si>
  <si>
    <t>36X8 DOUBLE WYE GXGXGXG SDR35</t>
  </si>
  <si>
    <t>36X10 DOUBLE WYE GXGXGXG SDR35</t>
  </si>
  <si>
    <t>36X12 DOUBLE WYE GXGXGXG SDR35</t>
  </si>
  <si>
    <t>36X15 DOUBLE WYE GXGXGXG SDR35</t>
  </si>
  <si>
    <t>36X18 DOUBLE WYE GXGXGXG SDR35</t>
  </si>
  <si>
    <t>36X21 DOUBLE WYE GXGXGXG SDR35</t>
  </si>
  <si>
    <t>36X24 DOUBLE WYE GXGXGXG SDR35</t>
  </si>
  <si>
    <t>36X27 DOUBLE WYE GXGXGXG SDR35</t>
  </si>
  <si>
    <t>36X30 DOUBLE WYE GXGXGXG SDR35</t>
  </si>
  <si>
    <t>36 DOUBLE WYE GXGXGXG SDR35</t>
  </si>
  <si>
    <t>15X4 TEE GXGXG SDR35</t>
  </si>
  <si>
    <t>15X6 TEE GXGXG SDR35</t>
  </si>
  <si>
    <t>15X8 TEE GXGXG SDR35</t>
  </si>
  <si>
    <t>15X10 TEE GXGXG SDR35</t>
  </si>
  <si>
    <t>15X12 TEE GXGXG SDR35</t>
  </si>
  <si>
    <t>15 TEE GXGXG SDR35</t>
  </si>
  <si>
    <t>18X4 TEE GXGXG SDR35</t>
  </si>
  <si>
    <t>18X6 TEE GXGXG SDR35</t>
  </si>
  <si>
    <t>18X8 TEE GXGXG SDR35</t>
  </si>
  <si>
    <t>18X10 TEE GXGXG SDR35</t>
  </si>
  <si>
    <t>18X12 TEE GXGXG SDR35</t>
  </si>
  <si>
    <t>18X15 TEE GXGXG SDR35</t>
  </si>
  <si>
    <t>18 TEE GXGXG SDR35</t>
  </si>
  <si>
    <t>21X4 TEE GXGXG SDR35</t>
  </si>
  <si>
    <t>21X6 TEE GXGXG SDR35</t>
  </si>
  <si>
    <t>21X8 TEE GXGXG SDR35</t>
  </si>
  <si>
    <t>21X10 TEE GXGXG SDR35</t>
  </si>
  <si>
    <t>21X12 TEE GXGXG SDR35</t>
  </si>
  <si>
    <t>21X15 TEE GXGXG SDR35</t>
  </si>
  <si>
    <t>21X18 TEE GXGXG SDR35</t>
  </si>
  <si>
    <t>21 TEE GXGXG SDR35</t>
  </si>
  <si>
    <t>24X4 TEE GXGXG SDR35</t>
  </si>
  <si>
    <t>24X6 TEE GXGXG SDR35</t>
  </si>
  <si>
    <t>24X8 TEE GXGXG SDR35</t>
  </si>
  <si>
    <t>24X10 TEE GXGXG SDR35</t>
  </si>
  <si>
    <t>24X12 TEE GXGXG SDR35</t>
  </si>
  <si>
    <t>24X15 TEE GXGXG SDR35</t>
  </si>
  <si>
    <t>24X18 TEE GXGXG SDR35</t>
  </si>
  <si>
    <t>24X21 TEE GXGXG SDR35</t>
  </si>
  <si>
    <t>24 TEE GXGXG SDR35</t>
  </si>
  <si>
    <t>27X4 TEE GXGXG SDR35</t>
  </si>
  <si>
    <t>27X6 TEE GXGXG SDR35</t>
  </si>
  <si>
    <t>27X8 TEE GXGXG SDR35</t>
  </si>
  <si>
    <t>27X10 TEE GXGXG SDR35</t>
  </si>
  <si>
    <t>27X12 TEE GXGXG SDR35</t>
  </si>
  <si>
    <t>27X15 TEE GXGXG SDR35</t>
  </si>
  <si>
    <t>27X18 TEE GXGXG SDR35</t>
  </si>
  <si>
    <t>27X21 TEE GXGXG SDR35</t>
  </si>
  <si>
    <t>27X24 TEE GXGXG SDR35</t>
  </si>
  <si>
    <t>27 TEE GXGXG SDR35</t>
  </si>
  <si>
    <t>30X4 TEE GXGXG SDR35</t>
  </si>
  <si>
    <t>30X6 TEE GXGXG SDR35</t>
  </si>
  <si>
    <t>30X8 TEE GXGXG SDR35</t>
  </si>
  <si>
    <t>30X10 TEE GXGXG SDR35</t>
  </si>
  <si>
    <t>30X12 TEE GXGXG SDR35</t>
  </si>
  <si>
    <t>30X15 TEE GXGXG SDR35</t>
  </si>
  <si>
    <t>30X18 TEE GXGXG SDR35</t>
  </si>
  <si>
    <t>30X21 TEE GXGXG SDR35</t>
  </si>
  <si>
    <t>30X24 TEE GXGXG SDR35</t>
  </si>
  <si>
    <t>30X27 TEE GXGXG SDR35</t>
  </si>
  <si>
    <t>30 TEE GXGXG SDR35</t>
  </si>
  <si>
    <t>36X4 TEE GXGXG SDR35</t>
  </si>
  <si>
    <t>36X6 TEE GXGXG SDR35</t>
  </si>
  <si>
    <t>36X8 TEE GXGXG SDR35</t>
  </si>
  <si>
    <t>36X10 TEE GXGXG SDR35</t>
  </si>
  <si>
    <t>36X12 TEE GXGXG SDR35</t>
  </si>
  <si>
    <t>36X15 TEE GXGXG SDR35</t>
  </si>
  <si>
    <t>36X18 TEE GXGXG SDR35</t>
  </si>
  <si>
    <t>36X21 TEE GXGXG SDR35</t>
  </si>
  <si>
    <t>36X24 TEE GXGXG SDR35</t>
  </si>
  <si>
    <t>36X27 TEE GXGXG SDR35</t>
  </si>
  <si>
    <t>36X30 TEE GXGXG SDR35</t>
  </si>
  <si>
    <t>36 TEE GXGXG SDR35</t>
  </si>
  <si>
    <t>10X4 TEE SXGXG SDR35</t>
  </si>
  <si>
    <t>10X6 TEE SXGXG SDR35</t>
  </si>
  <si>
    <t>10X8 TEE SXGXG SDR35</t>
  </si>
  <si>
    <t>10 TEE SXGXG SDR35</t>
  </si>
  <si>
    <t>12X4 TEE SXGXG SDR35</t>
  </si>
  <si>
    <t>12X6 TEE SXGXG SDR35</t>
  </si>
  <si>
    <t>12X8 TEE SXGXG SDR35</t>
  </si>
  <si>
    <t>12X10 TEE SXGXG SDR35</t>
  </si>
  <si>
    <t>12 TEE SXGXG SDR35</t>
  </si>
  <si>
    <t>15X4 TEE SXGXG SDR35</t>
  </si>
  <si>
    <t>15X6 TEE SXGXG SDR35</t>
  </si>
  <si>
    <t>15X8 TEE SXGXG SDR35</t>
  </si>
  <si>
    <t>15X10 TEE SXGXG SDR35</t>
  </si>
  <si>
    <t>15X12 TEE SXGXG SDR35</t>
  </si>
  <si>
    <t>15 TEE SXGXG SDR35</t>
  </si>
  <si>
    <t>18X4 TEE SXGXG SDR35</t>
  </si>
  <si>
    <t>18X6 TEE SXGXG SDR35</t>
  </si>
  <si>
    <t>18X8 TEE SXGXG SDR35</t>
  </si>
  <si>
    <t>18X10 TEE SXGXG SDR35</t>
  </si>
  <si>
    <t>18X12 TEE SXGXG SDR35</t>
  </si>
  <si>
    <t>18X15 TEE SXGXG SDR35</t>
  </si>
  <si>
    <t>18 TEE SXGXG SDR35</t>
  </si>
  <si>
    <t>21X4 TEE SXGXG SDR35</t>
  </si>
  <si>
    <t>21X6 TEE SXGXG SDR35</t>
  </si>
  <si>
    <t>21X8 TEE SXGXG SDR35</t>
  </si>
  <si>
    <t>21X10 TEE SXGXG SDR35</t>
  </si>
  <si>
    <t>21X12 TEE SXGXG SDR35</t>
  </si>
  <si>
    <t>21X15 TEE SXGXG SDR35</t>
  </si>
  <si>
    <t>21X18 TEE SXGXG SDR35</t>
  </si>
  <si>
    <t>21 TEE SXGXG SDR35</t>
  </si>
  <si>
    <t>24X4 TEE SXGXG SDR35</t>
  </si>
  <si>
    <t>24X6 TEE SXGXG SDR35</t>
  </si>
  <si>
    <t>24X8 TEE SXGXG SDR35</t>
  </si>
  <si>
    <t>24X10 TEE SXGXG SDR35</t>
  </si>
  <si>
    <t>24X12 TEE SXGXG SDR35</t>
  </si>
  <si>
    <t>24X15 TEE SXGXG SDR35</t>
  </si>
  <si>
    <t>24X18 TEE SXGXG SDR35</t>
  </si>
  <si>
    <t>24X21 TEE SXGXG SDR35</t>
  </si>
  <si>
    <t>24 TEE SXGXG SDR35</t>
  </si>
  <si>
    <t>27X4 TEE SXGXG SDR35</t>
  </si>
  <si>
    <t>27X6 TEE SXGXG SDR35</t>
  </si>
  <si>
    <t>27X8 TEE SXGXG SDR35</t>
  </si>
  <si>
    <t>27X10 TEE SXGXG SDR35</t>
  </si>
  <si>
    <t>27X12 TEE SXGXG SDR35</t>
  </si>
  <si>
    <t>27X15 TEE SXGXG SDR35</t>
  </si>
  <si>
    <t>27X18 TEE SXGXG SDR35</t>
  </si>
  <si>
    <t>27X21 TEE SXGXG SDR35</t>
  </si>
  <si>
    <t>27X24 TEE SXGXG SDR35</t>
  </si>
  <si>
    <t>27 TEE SXGXG SDR35</t>
  </si>
  <si>
    <t>30X4 TEE SXGXG SDR35</t>
  </si>
  <si>
    <t>30X6 TEE SXGXG SDR35</t>
  </si>
  <si>
    <t>30X8 TEE SXGXG SDR35</t>
  </si>
  <si>
    <t>30X10 TEE SXGXG SDR35</t>
  </si>
  <si>
    <t>30X12 TEE SXGXG SDR35</t>
  </si>
  <si>
    <t>30X15 TEE SXGXG SDR35</t>
  </si>
  <si>
    <t>30X18 TEE SXGXG SDR35</t>
  </si>
  <si>
    <t>30X21 TEE SXGXG SDR35</t>
  </si>
  <si>
    <t>30X24 TEE SXGXG SDR35</t>
  </si>
  <si>
    <t>30X27 TEE SXGXG SDR35</t>
  </si>
  <si>
    <t>30 TEE SXGXG SDR35</t>
  </si>
  <si>
    <t>36X4 TEE SXGXG SDR35</t>
  </si>
  <si>
    <t>36X6 TEE SXGXG SDR35</t>
  </si>
  <si>
    <t>36X8 TEE SXGXG SDR35</t>
  </si>
  <si>
    <t>36X10 TEE SXGXG SDR35</t>
  </si>
  <si>
    <t>36X12 TEE SXGXG SDR35</t>
  </si>
  <si>
    <t>36X15 TEE SXGXG SDR35</t>
  </si>
  <si>
    <t>36X18 TEE SXGXG SDR35</t>
  </si>
  <si>
    <t>36X21 TEE SXGXG SDR35</t>
  </si>
  <si>
    <t>36X24 TEE SXGXG SDR35</t>
  </si>
  <si>
    <t>36X27 TEE SXGXG SDR35</t>
  </si>
  <si>
    <t>36X30 TEE SXGXG SDR35</t>
  </si>
  <si>
    <t>36 TEE SXGXG SDR35</t>
  </si>
  <si>
    <t>15 STOP COUPLING GXG SDR35</t>
  </si>
  <si>
    <t>18 STOP COUPLING GXG SDR35</t>
  </si>
  <si>
    <t>21 STOP COUPLING GXG SDR35</t>
  </si>
  <si>
    <t>24STOP COUPLING GXG SDR35</t>
  </si>
  <si>
    <t>27 STOP COUPLING GXG SDR35</t>
  </si>
  <si>
    <t>30 STOP COUPLING GXG SDR35</t>
  </si>
  <si>
    <t>36 STOP COUPLING GXG SDR35</t>
  </si>
  <si>
    <t>15 REPAIR COUPLING GXG SDR35</t>
  </si>
  <si>
    <t>18 REPAIR COUPLING GXG SDR35</t>
  </si>
  <si>
    <t>21 REPAIR COUPLING GXG SDR35</t>
  </si>
  <si>
    <t>24 REPAIR COUPLING GXG SDR35</t>
  </si>
  <si>
    <t>27 REPAIR COUPLING GXG SDR35</t>
  </si>
  <si>
    <t>30 REPAIR COUPLING GXG SDR35</t>
  </si>
  <si>
    <t>36 REPAIR COUPLING GXG SDR35</t>
  </si>
  <si>
    <t>18 ELBOW 90 GXG SDR35</t>
  </si>
  <si>
    <t>21 ELBOW 90 GXG SDR35</t>
  </si>
  <si>
    <t>24 ELBOW 90 GXG SDR35</t>
  </si>
  <si>
    <t>27 ELBOW 90 GXG SDR35</t>
  </si>
  <si>
    <t>30 ELBOW 90 GXG SDR35</t>
  </si>
  <si>
    <t>36 ELBOW 90 GXG SDR35</t>
  </si>
  <si>
    <t>15 ELBOW 90 GXS SDR35</t>
  </si>
  <si>
    <t>18 ELBOW 90 GXS SDR35</t>
  </si>
  <si>
    <t>21 ELBOW 90 GXS SDR35</t>
  </si>
  <si>
    <t>24 ELBOW 90 GXS SDR35</t>
  </si>
  <si>
    <t>27 ELBOW 90 GXS SDR35</t>
  </si>
  <si>
    <t>30 ELBOW 90 GXS SDR35</t>
  </si>
  <si>
    <t>36 ELBOW 90 GXS SDR35</t>
  </si>
  <si>
    <t>15 ELBOW 45 GXG SDR35</t>
  </si>
  <si>
    <t>18 ELBOW 45 GXG SDR35</t>
  </si>
  <si>
    <t>21 ELBOW 45 GXG SDR35</t>
  </si>
  <si>
    <t>24 ELBOW 45 GXG SDR35</t>
  </si>
  <si>
    <t>27 ELBOW 45 GXG SDR35</t>
  </si>
  <si>
    <t>30 ELBOW 45 GXG SDR35</t>
  </si>
  <si>
    <t>36 ELBOW 45 GXG SDR35</t>
  </si>
  <si>
    <t>15 ELBOW 45 GXS SDR35</t>
  </si>
  <si>
    <t>18 ELBOW 45 GXS SDR35</t>
  </si>
  <si>
    <t>21 ELBOW 45 GXS SDR35</t>
  </si>
  <si>
    <t>24 ELBOW 45 GXS SDR35</t>
  </si>
  <si>
    <t>27 ELBOW 45 GXS SDR35</t>
  </si>
  <si>
    <t>30 ELBOW 45 GXS SDR35</t>
  </si>
  <si>
    <t>36 ELBOW 45 GXS SDR35</t>
  </si>
  <si>
    <t>15 ELBOW 22.5 GXG SDR35</t>
  </si>
  <si>
    <t>18 ELBOW 22.5 GXG SDR35</t>
  </si>
  <si>
    <t>21 ELBOW 22.5 GXG SDR35</t>
  </si>
  <si>
    <t>24 ELBOW 22.5 GXG SDR35</t>
  </si>
  <si>
    <t>27 ELBOW 22.5 GXG SDR35</t>
  </si>
  <si>
    <t>30 ELBOW 22.5 GXG SDR35</t>
  </si>
  <si>
    <t>36 ELBOW 22.5 GXG SDR35</t>
  </si>
  <si>
    <t>15 ELBOW 22.5 GXS SDR35</t>
  </si>
  <si>
    <t>18 ELBOW 22.5 GXS SDR35</t>
  </si>
  <si>
    <t>21 ELBOW 22.5 GXS SDR35</t>
  </si>
  <si>
    <t>24 ELBOW 22.5 GXS SDR35</t>
  </si>
  <si>
    <t>27 ELBOW 22.5 GXS SDR35</t>
  </si>
  <si>
    <t>30 ELBOW 22.5 GXS SDR35</t>
  </si>
  <si>
    <t>36 ELBOW 22.5 GXS SDR35</t>
  </si>
  <si>
    <t>4 ELBOW 30 GXG SDR35</t>
  </si>
  <si>
    <t>6 ELBOW 30 GXG SDR35</t>
  </si>
  <si>
    <t>8 ELBOW 30 GXG SDR35</t>
  </si>
  <si>
    <t>10 ELBOW 30 GXG SDR35</t>
  </si>
  <si>
    <t>12 ELBOW 30 GXG SDR35</t>
  </si>
  <si>
    <t>15 ELBOW 30 GXG SDR35</t>
  </si>
  <si>
    <t>18 ELBOW 30 GXG SDR35</t>
  </si>
  <si>
    <t>21 ELBOW 30 GXG SDR35</t>
  </si>
  <si>
    <t>24 ELBOW 30 GXG SDR35</t>
  </si>
  <si>
    <t>27 ELBOW 30 GXG SDR35</t>
  </si>
  <si>
    <t>30 ELBOW 30 GXG SDR35</t>
  </si>
  <si>
    <t>36 ELBOW 30 GXG SDR35</t>
  </si>
  <si>
    <t>4 ELBOW 30 GXS SDR35</t>
  </si>
  <si>
    <t>6 ELBOW 30 GXS SDR35</t>
  </si>
  <si>
    <t>8 ELBOW 30 GXS SDR35</t>
  </si>
  <si>
    <t>10 ELBOW 30 GXS SDR35</t>
  </si>
  <si>
    <t>12 ELBOW 30 GXS SDR35</t>
  </si>
  <si>
    <t>15 ELBOW 30 GXS SDR35</t>
  </si>
  <si>
    <t>18 ELBOW 30 GXS SDR35</t>
  </si>
  <si>
    <t>21 ELBOW 30 GXS SDR35</t>
  </si>
  <si>
    <t>24 ELBOW 30 GXS SDR35</t>
  </si>
  <si>
    <t>27 ELBOW 30 GXS SDR35</t>
  </si>
  <si>
    <t>30 ELBOW 30 GXS SDR35</t>
  </si>
  <si>
    <t>36 ELBOW 30 GXS SDR35</t>
  </si>
  <si>
    <t>4 ELBOW 11.25 GXG SDR35</t>
  </si>
  <si>
    <t>6 ELBOW 11.25 GXG SDR35</t>
  </si>
  <si>
    <t>8 ELBOW 11.25 GXG SDR35</t>
  </si>
  <si>
    <t>10 ELBOW 11.25 GXG SDR35</t>
  </si>
  <si>
    <t>12 ELBOW 11.25 GXG SDR35</t>
  </si>
  <si>
    <t>15 ELBOW 11.25 GXG SDR35</t>
  </si>
  <si>
    <t>18 ELBOW 11.25 GXG SDR35</t>
  </si>
  <si>
    <t>21 ELBOW 11.25 GXG SDR35</t>
  </si>
  <si>
    <t>24 ELBOW 11.25 GXG SDR35</t>
  </si>
  <si>
    <t>27 ELBOW 11.25 GXG SDR35</t>
  </si>
  <si>
    <t>30 ELBOW 11.25 GXG SDR35</t>
  </si>
  <si>
    <t>36 ELBOW 11.25 GXG SDR35</t>
  </si>
  <si>
    <t>4 ELBOW 11.25 GXS SDR35</t>
  </si>
  <si>
    <t>6 ELBOW 11.25 GXS SDR35</t>
  </si>
  <si>
    <t>8 ELBOW 11.25 GXS SDR35</t>
  </si>
  <si>
    <t>10 ELBOW 11.25 GXS SDR35</t>
  </si>
  <si>
    <t>12 ELBOW 11.25 GXS SDR35</t>
  </si>
  <si>
    <t>15 ELBOW 11.25 GXS SDR35</t>
  </si>
  <si>
    <t>18 ELBOW 11.25 GXS SDR35</t>
  </si>
  <si>
    <t>21 ELBOW 11.25 GXS SDR35</t>
  </si>
  <si>
    <t>24 ELBOW 11.25 GXS SDR35</t>
  </si>
  <si>
    <t>27 ELBOW 11.25 GXS SDR35</t>
  </si>
  <si>
    <t>30 ELBOW 11.25 GXS SDR35</t>
  </si>
  <si>
    <t>36 ELBOW 11.25 GXS SDR35</t>
  </si>
  <si>
    <t>15 PERMANENT PLUG SDR35</t>
  </si>
  <si>
    <t>18 PERMANENT PLUG SDR35</t>
  </si>
  <si>
    <t>21 PERMANENT PLUG SDR35</t>
  </si>
  <si>
    <t>24 PERMANENT PLUG SDR35</t>
  </si>
  <si>
    <t>27 PERMANENT PLUG SDR35</t>
  </si>
  <si>
    <t>30 PERMANENT PLUG SDR35</t>
  </si>
  <si>
    <t>36 PERMANENT PLUG SDR35</t>
  </si>
  <si>
    <t>15 CAP SDR35</t>
  </si>
  <si>
    <t>18 CAP SDR35</t>
  </si>
  <si>
    <t>21 CAP SDR35</t>
  </si>
  <si>
    <t>24 CAP SDR35</t>
  </si>
  <si>
    <t>27 CAP SDR35</t>
  </si>
  <si>
    <t>30 CAP SDR35</t>
  </si>
  <si>
    <t>36 CAP SDR35</t>
  </si>
  <si>
    <t>24X15 RED COUPLING ECC GXG SDR35</t>
  </si>
  <si>
    <t>24X18 INCR COUPLING ECC GXG SDR35</t>
  </si>
  <si>
    <t>24X21 INCR COUPLING ECC GXG SDR35</t>
  </si>
  <si>
    <t>27X4 INCR COUPLING ECC GXG SDR35</t>
  </si>
  <si>
    <t>27X6 INCR COUPLING ECC GXG SDR35</t>
  </si>
  <si>
    <t>27X8 INCR COUPLING ECC GXG SDR35</t>
  </si>
  <si>
    <t>27X10 INCR COUPLING ECC GXG SDR35</t>
  </si>
  <si>
    <t>27X12 INCR COUPLING ECC GXG SDR35</t>
  </si>
  <si>
    <t>27X15 INCR COUPLING ECC GXG SDR35</t>
  </si>
  <si>
    <t>27X18 INCR COUPLING ECC GXG SDR35</t>
  </si>
  <si>
    <t>27X21 INCR COUPLING ECC GXG SDR35</t>
  </si>
  <si>
    <t>27X24 INCR COUPLING ECC GXG SDR35</t>
  </si>
  <si>
    <t>30X4 INCR COUPLING ECC GXG SDR35</t>
  </si>
  <si>
    <t>30X6 INCR COUPLING ECC GXG SDR35</t>
  </si>
  <si>
    <t>30X8 INCR COUPLING ECC GXG SDR35</t>
  </si>
  <si>
    <t>30X10 INCR COUPLING ECC GXG SDR35</t>
  </si>
  <si>
    <t>30X12 INCR COUPLING ECC GXG SDR35</t>
  </si>
  <si>
    <t>30X15 INCR COUPLING ECC GXG SDR35</t>
  </si>
  <si>
    <t>30X18 INCR COUPLING ECC GXG SDR35</t>
  </si>
  <si>
    <t>30X21 INCR COUPLING ECC GXG SDR35</t>
  </si>
  <si>
    <t>30X24 INCR COUPLING ECC GXG SDR35</t>
  </si>
  <si>
    <t>30X27 INCR COUPLING ECC GXG SDR35</t>
  </si>
  <si>
    <t>36X4 INCR COUPLING ECC GXG SDR35</t>
  </si>
  <si>
    <t>36X6 INCR COUPLING ECC GXG SDR35</t>
  </si>
  <si>
    <t>36X8 INCR COUPLING ECC GXG SDR35</t>
  </si>
  <si>
    <t>36X10 INCR COUPLING ECC GXG SDR35</t>
  </si>
  <si>
    <t>36X12 INCR COUPLING ECC GXG SDR35</t>
  </si>
  <si>
    <t>36X15 INCR COUPLING ECC GXG SDR35</t>
  </si>
  <si>
    <t>36X18 INCR COUPLING ECC GXG SDR35</t>
  </si>
  <si>
    <t>36X21 INCR COUPLING ECC GXG SDR35</t>
  </si>
  <si>
    <t>36X24 INCR COUPLING ECC GXG SDR35</t>
  </si>
  <si>
    <t>36X27 INCR COUPLING ECC GXG SDR35</t>
  </si>
  <si>
    <t>36X30 INCR COUPLING ECC GXG SDR35</t>
  </si>
  <si>
    <t>10X6 RED BUSHING CON SXG SDR35</t>
  </si>
  <si>
    <t>10X8 RED BUSHING CON SXG SDR35</t>
  </si>
  <si>
    <t>12X6 RED BUSHING CON SXG SDR35</t>
  </si>
  <si>
    <t>12X8 RED BUSHING CON SXG SDR35</t>
  </si>
  <si>
    <t>15X4 RED BUSHING CON SXG SDR35</t>
  </si>
  <si>
    <t>15X6 RED BUSHING CON SXG SDR35</t>
  </si>
  <si>
    <t>15X8 RED BUSHING CON SXG SDR35</t>
  </si>
  <si>
    <t>15X10 RED BUSHING CON SXG SDR35</t>
  </si>
  <si>
    <t>15X12 RED BUSHING CON SXG SDR35</t>
  </si>
  <si>
    <t>18X4 RED BUSHING CON SXG SDR35</t>
  </si>
  <si>
    <t>18X6 RED BUSHING CON SXG SDR35</t>
  </si>
  <si>
    <t>18X8 RED BUSHING CON SXG SDR35</t>
  </si>
  <si>
    <t>18X10 RED BUSHING CON SXG SDR35</t>
  </si>
  <si>
    <t>18X12 RED BUSHING CON SXG SDR35</t>
  </si>
  <si>
    <t>18X15 RED BUSHING CON SXG SDR35</t>
  </si>
  <si>
    <t>21X4 RED BUSHING CON SXG SDR35</t>
  </si>
  <si>
    <t>21X6 RED BUSHING CON SXG SDR35</t>
  </si>
  <si>
    <t>21X8 RED BUSHING CON SXG SDR35</t>
  </si>
  <si>
    <t>21X10 RED BUSHING CON SXG SDR35</t>
  </si>
  <si>
    <t>21X12 RED BUSHING CON SXG SDR35</t>
  </si>
  <si>
    <t>21X15 RED BUSHING CON SXG SDR35</t>
  </si>
  <si>
    <t>21X18 RED BUSHING CON SXG SDR35</t>
  </si>
  <si>
    <t>24X4 RED BUSHING CON SXG SDR35</t>
  </si>
  <si>
    <t>24X6 RED BUSHING CON SXG SDR35</t>
  </si>
  <si>
    <t>24X8 RED BUSHING CON SXG SDR35</t>
  </si>
  <si>
    <t>24X10 RED BUSHING CON SXG SDR35</t>
  </si>
  <si>
    <t>24X12 RED BUSHING CON SXG SDR35</t>
  </si>
  <si>
    <t>24X15 RED BUSHING CON SXG SDR35</t>
  </si>
  <si>
    <t>24X18 RED BUSHING CON SXG SDR35</t>
  </si>
  <si>
    <t>24X21 RED BUSHING CON SXG SDR35</t>
  </si>
  <si>
    <t>27X4 RED BUSHING CON SXG SDR35</t>
  </si>
  <si>
    <t>27X6 RED BUSHING CON SXG SDR35</t>
  </si>
  <si>
    <t>27X8 RED BUSHING CON SXG SDR35</t>
  </si>
  <si>
    <t>27X10 RED BUSHING CON SXG SDR35</t>
  </si>
  <si>
    <t>27X12 RED BUSHING CON SXG SDR35</t>
  </si>
  <si>
    <t>27X15 RED BUSHING CON SXG SDR35</t>
  </si>
  <si>
    <t>27X18 RED BUSHING CON SXG SDR35</t>
  </si>
  <si>
    <t>27X21 RED BUSHING CON SXG SDR35</t>
  </si>
  <si>
    <t>27X24 RED BUSHING CON SXG SDR35</t>
  </si>
  <si>
    <t>30X4 RED BUSHING CON SXG SDR35</t>
  </si>
  <si>
    <t>30X6 RED BUSHING CON SXG SDR35</t>
  </si>
  <si>
    <t>30X8 RED BUSHING CON SXG SDR35</t>
  </si>
  <si>
    <t>30X10 RED BUSHING CON SXG SDR35</t>
  </si>
  <si>
    <t>30X12 RED BUSHING CON SXG SDR35</t>
  </si>
  <si>
    <t>30X15 RED BUSHING CON SXG SDR35</t>
  </si>
  <si>
    <t>30X18 RED BUSHING CON SXG SDR35</t>
  </si>
  <si>
    <t>30X21 RED BUSHING CON SXG SDR35</t>
  </si>
  <si>
    <t>30X24 RED BUSHING CON SXG SDR35</t>
  </si>
  <si>
    <t>30X27 RED BUSHING CON SXG SDR35</t>
  </si>
  <si>
    <t>36X4 RED BUSHING CON SXG SDR35</t>
  </si>
  <si>
    <t>36X6 RED BUSHING CON SXG SDR35</t>
  </si>
  <si>
    <t>36X8 RED BUSHING CON SXG SDR35</t>
  </si>
  <si>
    <t>36X10 RED BUSHING CON SXG SDR35</t>
  </si>
  <si>
    <t>36X12 RED BUSHING CON SXG SDR35</t>
  </si>
  <si>
    <t>36X15 RED BUSHING CON SXG SDR35</t>
  </si>
  <si>
    <t>36X18 RED BUSHING CON SXG SDR35</t>
  </si>
  <si>
    <t>36X21 RED BUSHING CON SXG SDR35</t>
  </si>
  <si>
    <t>36X24 RED BUSHING CON SXG SDR35</t>
  </si>
  <si>
    <t>36X27 RED BUSHING CON SXG SDR35</t>
  </si>
  <si>
    <t>36X30 RED BUSHING CON SXG SDR35</t>
  </si>
  <si>
    <t>10X4 INCR COUPLING CON GXG SDR35</t>
  </si>
  <si>
    <t>10X6 INCR COUPLING CON GXG SDR35</t>
  </si>
  <si>
    <t>10X8 INCR COUPLING CON GXG SDR35</t>
  </si>
  <si>
    <t>12X4 INCR COUPLING CON GXG SDR35</t>
  </si>
  <si>
    <t>12X6 INCR COUPLING CON GXG SDR35</t>
  </si>
  <si>
    <t>12X8 INCR COUPLING CON GXG SDR35</t>
  </si>
  <si>
    <t>12X10 INCR COUPLING CON GXG SDR35</t>
  </si>
  <si>
    <t>15X4 INCR COUPLING CON GXG SDR35</t>
  </si>
  <si>
    <t>15X6 INCR COUPLING CON GXG SDR35</t>
  </si>
  <si>
    <t>15X8 INCR COUPLING CON GXG SDR35</t>
  </si>
  <si>
    <t>15X10 INCR COUPLING CON GXG SDR35</t>
  </si>
  <si>
    <t>15X12 INCR COUPLING CON GXG SDR35</t>
  </si>
  <si>
    <t>18X4 INCR COUPLING CON GXG SDR35</t>
  </si>
  <si>
    <t>18X6 INCR COUPLING CON GXG SDR35</t>
  </si>
  <si>
    <t>18X8 INCR COUPLING CON GXG SDR35</t>
  </si>
  <si>
    <t>18X10 INCR COUPLING CON GXG SDR35</t>
  </si>
  <si>
    <t>18X12 INCR COUPLING CON GXG SDR35</t>
  </si>
  <si>
    <t>18X15 INCR COUPLING CON GXG SDR35</t>
  </si>
  <si>
    <t>21X4 INCR COUPLING CON GXG SDR35</t>
  </si>
  <si>
    <t>21X6 INCR COUPLING CON GXG SDR35</t>
  </si>
  <si>
    <t>21X8 INCR COUPLING CON GXG SDR35</t>
  </si>
  <si>
    <t>21X10 INCR COUPLING CON GXG SDR35</t>
  </si>
  <si>
    <t>21X12 INCR COUPLING CON GXG SDR35</t>
  </si>
  <si>
    <t>21X15 INCR COUPLING CON GXG SDR35</t>
  </si>
  <si>
    <t>21X18 INCR COUPLING CON GXG SDR35</t>
  </si>
  <si>
    <t>24X4 INCR COUPLING CON GXG SDR35</t>
  </si>
  <si>
    <t>24X6 INCR COUPLING CON GXG SDR35</t>
  </si>
  <si>
    <t>24X8 INCR COUPLING CON GXG SDR35</t>
  </si>
  <si>
    <t>24X10 INCR COUPLING CON GXG SDR35</t>
  </si>
  <si>
    <t>24X12 INCR COUPLING CON GXG SDR35</t>
  </si>
  <si>
    <t>24X15 INCR COUPLING CON GXG SDR35</t>
  </si>
  <si>
    <t>24X18 INCR COUPLING CON GXG SDR35</t>
  </si>
  <si>
    <t>24X21 INCR COUPLING CON GXG SDR35</t>
  </si>
  <si>
    <t>27X4 INCR COUPLING CON GXG SDR35</t>
  </si>
  <si>
    <t>27X6 INCR COUPLING CON GXG SDR35</t>
  </si>
  <si>
    <t>27X8 INCR COUPLING CON GXG SDR35</t>
  </si>
  <si>
    <t>27X10 INCR COUPLING CON GXG SDR35</t>
  </si>
  <si>
    <t>27X12 INCR COUPLING CON GXG SDR35</t>
  </si>
  <si>
    <t>27X15 INCR COUPLING CON GXG SDR35</t>
  </si>
  <si>
    <t>27X18 INCR COUPLING CON GXG SDR35</t>
  </si>
  <si>
    <t>27X21 INCR COUPLING CON GXG SDR35</t>
  </si>
  <si>
    <t>27X24 INCR COUPLING CON GXG SDR35</t>
  </si>
  <si>
    <t>30X4 INCR COUPLING CON GXG SDR35</t>
  </si>
  <si>
    <t>30X6 INCR COUPLING CON GXG SDR35</t>
  </si>
  <si>
    <t>30X8 INCR COUPLING CON GXG SDR35</t>
  </si>
  <si>
    <t>30X10 INCR COUPLING CON GXG SDR35</t>
  </si>
  <si>
    <t>30X12 INCR COUPLING CON GXG SDR35</t>
  </si>
  <si>
    <t>30X15 INCR COUPLING CON GXG SDR35</t>
  </si>
  <si>
    <t>30X18 INCR COUPLING CON GXG SDR35</t>
  </si>
  <si>
    <t>30X21 INCR COUPLING CON GXG SDR35</t>
  </si>
  <si>
    <t>30X24 INCR COUPLING CON GXG SDR35</t>
  </si>
  <si>
    <t>30X27 INCR COUPLING CON GXG SDR35</t>
  </si>
  <si>
    <t>36X4 INCR COUPLING CON GXG SDR35</t>
  </si>
  <si>
    <t>36X6 INCR COUPLING CON GXG SDR35</t>
  </si>
  <si>
    <t>36X8 INCR COUPLING CON GXG SDR35</t>
  </si>
  <si>
    <t>36X10 INCR COUPLING CON GXG SDR35</t>
  </si>
  <si>
    <t>36X12 INCR COUPLING CON GXG SDR35</t>
  </si>
  <si>
    <t>36X15 INCR COUPLING CON GXG SDR35</t>
  </si>
  <si>
    <t>36X18 INCR COUPLING CON GXG SDR35</t>
  </si>
  <si>
    <t>36X21 INCR COUPLING CON GXG SDR35</t>
  </si>
  <si>
    <t>36X24 INCR COUPLING CON GXG SDR35</t>
  </si>
  <si>
    <t>36X27 INCR COUPLING CON GXG SDR35</t>
  </si>
  <si>
    <t>36X30 INCR COUPLING CON GXG SDR35</t>
  </si>
  <si>
    <t>10X8 TEE WYE GXGXG SDR35</t>
  </si>
  <si>
    <t>12X8 TEE WYE GXGXG SDR35</t>
  </si>
  <si>
    <t>12X10 TEE WYE GXGXG SDR35</t>
  </si>
  <si>
    <t>12 TEE WYE GXGXG SDR35</t>
  </si>
  <si>
    <t>15X4 TEE WYE GXGXG SDR35</t>
  </si>
  <si>
    <t>15X6 TEE WYE GXGXG SDR35</t>
  </si>
  <si>
    <t>15X8 TEE WYE GXGXG SDR35</t>
  </si>
  <si>
    <t>15X10 TEE WYE GXGXG SDR35</t>
  </si>
  <si>
    <t>15X12 TEE WYE GXGXG SDR35</t>
  </si>
  <si>
    <t>15 TEE WYE GXGXG SDR35</t>
  </si>
  <si>
    <t>18X4 TEE WYE GXGXG SDR35</t>
  </si>
  <si>
    <t>18X6 TEE WYE GXGXG SDR35</t>
  </si>
  <si>
    <t>18X8 TEE WYE GXGXG SDR35</t>
  </si>
  <si>
    <t>18X10 TEE WYE GXGXG SDR35</t>
  </si>
  <si>
    <t>18X12 TEE WYE GXGXG SDR35</t>
  </si>
  <si>
    <t>18X15 TEE WYE GXGXG SDR35</t>
  </si>
  <si>
    <t>18 TEE WYE GXGXG SDR35</t>
  </si>
  <si>
    <t>21X4 TEE WYE GXGXG SDR35</t>
  </si>
  <si>
    <t>21X6 TEE WYE GXGXG SDR35</t>
  </si>
  <si>
    <t>21X8 TEE WYE GXGXG SDR35</t>
  </si>
  <si>
    <t>21X10 TEE WYE GXGXG SDR35</t>
  </si>
  <si>
    <t>21X12 TEE WYE GXGXG SDR35</t>
  </si>
  <si>
    <t>21X15 TEE WYE GXGXG SDR35</t>
  </si>
  <si>
    <t>21X18 TEE WYE GXGXG SDR35</t>
  </si>
  <si>
    <t>21 TEE WYE GXGXG SDR35</t>
  </si>
  <si>
    <t>24X4 TEE WYE GXGXG SDR35</t>
  </si>
  <si>
    <t>24X6 TEE WYE GXGXG SDR35</t>
  </si>
  <si>
    <t>24X8 TEE WYE GXGXG SDR35</t>
  </si>
  <si>
    <t>24X10 TEE WYE GXGXG SDR35</t>
  </si>
  <si>
    <t>24X12 TEE WYE GXGXG SDR35</t>
  </si>
  <si>
    <t>24X15 TEE WYE GXGXG SDR35</t>
  </si>
  <si>
    <t>24X18 TEE WYE GXGXG SDR35</t>
  </si>
  <si>
    <t>24X21 TEE WYE GXGXG SDR35</t>
  </si>
  <si>
    <t>24 TEE WYE GXGXG SDR35</t>
  </si>
  <si>
    <t>27X4 TEE WYE GXGXG SDR35</t>
  </si>
  <si>
    <t>27X6 TEE WYE GXGXG SDR35</t>
  </si>
  <si>
    <t>27X8 TEE WYE GXGXG SDR35</t>
  </si>
  <si>
    <t>27X10 TEE WYE GXGXG SDR35</t>
  </si>
  <si>
    <t>27X12 TEE WYE GXGXG SDR35</t>
  </si>
  <si>
    <t>27X15 TEE WYE GXGXG SDR35</t>
  </si>
  <si>
    <t>27X18 TEE WYE GXGXG SDR35</t>
  </si>
  <si>
    <t>27X21 TEE WYE GXGXG SDR35</t>
  </si>
  <si>
    <t>27X24 TEE WYE GXGXG SDR35</t>
  </si>
  <si>
    <t>27 TEE WYE GXGXG SDR35</t>
  </si>
  <si>
    <t>30X4 TEE WYE GXGXG SDR35</t>
  </si>
  <si>
    <t>30X6 TEE WYE GXGXG SDR35</t>
  </si>
  <si>
    <t>30X8 TEE WYE GXGXG SDR35</t>
  </si>
  <si>
    <t>30X10 TEE WYE GXGXG SDR35</t>
  </si>
  <si>
    <t>30X12 TEE WYE GXGXG SDR35</t>
  </si>
  <si>
    <t>30X15 TEE WYE GXGXG SDR35</t>
  </si>
  <si>
    <t>30X18 TEE WYE GXGXG SDR35</t>
  </si>
  <si>
    <t>30X21 TEE WYE GXGXG SDR35</t>
  </si>
  <si>
    <t>30X24 TEE WYE GXGXG SDR35</t>
  </si>
  <si>
    <t>30X27 TEE WYE GXGXG SDR35</t>
  </si>
  <si>
    <t>30 TEE WYE GXGXG SDR35</t>
  </si>
  <si>
    <t>36X4 TEE WYE GXGXG SDR35</t>
  </si>
  <si>
    <t>36X6 TEE WYE GXGXG SDR35</t>
  </si>
  <si>
    <t>36X8 TEE WYE GXGXG SDR35</t>
  </si>
  <si>
    <t>36X10 TEE WYE GXGXG SDR35</t>
  </si>
  <si>
    <t>36X12 TEE WYE GXGXG SDR35</t>
  </si>
  <si>
    <t>36X15 TEE WYE GXGXG SDR35</t>
  </si>
  <si>
    <t>36X18 TEE WYE GXGXG SDR35</t>
  </si>
  <si>
    <t>36X21 TEE WYE GXGXG SDR35</t>
  </si>
  <si>
    <t>36X24 TEE WYE GXGXG SDR35</t>
  </si>
  <si>
    <t>36X27 TEE WYE GXGXG SDR35</t>
  </si>
  <si>
    <t>36X30 TEE WYE GXGXG SDR35</t>
  </si>
  <si>
    <t>36 TEE WYE GXGXG SDR35</t>
  </si>
  <si>
    <t>10X4 TEE WYE SXGXG SDR35</t>
  </si>
  <si>
    <t>10X6 TEE WYE SXGXG SDR35</t>
  </si>
  <si>
    <t>10X8 TEE WYE SXGXG SDR35</t>
  </si>
  <si>
    <t>10 TEE WYE SXGXG SDR35</t>
  </si>
  <si>
    <t>12X4 TEE WYE SXGXG SDR35</t>
  </si>
  <si>
    <t>12X6 TEE WYE SXGXG SDR35</t>
  </si>
  <si>
    <t>12X8 TEE WYE SXGXG SDR35</t>
  </si>
  <si>
    <t>12X10 TEE WYE SXGXG SDR35</t>
  </si>
  <si>
    <t>12 TEE WYE SXGXG SDR35</t>
  </si>
  <si>
    <t>15X4 TEE WYE SXGXG SDR35</t>
  </si>
  <si>
    <t>15X6 TEE WYE SXGXG SDR35</t>
  </si>
  <si>
    <t>15X8 TEE WYE SXGXG SDR35</t>
  </si>
  <si>
    <t>15X10 TEE WYE SXGXG SDR35</t>
  </si>
  <si>
    <t>15X12 TEE WYE SXGXG SDR35</t>
  </si>
  <si>
    <t>15 TEE WYE SXGXG SDR35</t>
  </si>
  <si>
    <t>18X4 TEE WYE SXGXG SDR35</t>
  </si>
  <si>
    <t>18X6 TEE WYE SXGXG SDR35</t>
  </si>
  <si>
    <t>18X8 TEE WYE SXGXG SDR35</t>
  </si>
  <si>
    <t>18X10 TEE WYE SXGXG SDR35</t>
  </si>
  <si>
    <t>18X12 TEE WYE SXGXG SDR35</t>
  </si>
  <si>
    <t>18X15 TEE WYE SXGXG SDR35</t>
  </si>
  <si>
    <t>18 TEE WYE SXGXG SDR35</t>
  </si>
  <si>
    <t>21X4 TEE WYE SXGXG SDR35</t>
  </si>
  <si>
    <t>21X6 TEE WYE SXGXG SDR35</t>
  </si>
  <si>
    <t>21X8 TEE WYE SXGXG SDR35</t>
  </si>
  <si>
    <t>21X10 TEE WYE SXGXG SDR35</t>
  </si>
  <si>
    <t>21X12 TEE WYE SXGXG SDR35</t>
  </si>
  <si>
    <t>21X15 TEE WYE SXGXG SDR35</t>
  </si>
  <si>
    <t>21X18 TEE WYE SXGXG SDR35</t>
  </si>
  <si>
    <t>21 TEE WYE SXGXG SDR35</t>
  </si>
  <si>
    <t>24X4 TEE WYE SXGXG SDR35</t>
  </si>
  <si>
    <t>24X6 TEE WYE SXGXG SDR35</t>
  </si>
  <si>
    <t>24X8 TEE WYE SXGXG SDR35</t>
  </si>
  <si>
    <t>24X10 TEE WYE SXGXG SDR35</t>
  </si>
  <si>
    <t>24X12 TEE WYE SXGXG SDR35</t>
  </si>
  <si>
    <t>24X15 TEE WYE SXGXG SDR35</t>
  </si>
  <si>
    <t>24X18 TEE WYE SXGXG SDR35</t>
  </si>
  <si>
    <t>24X21 TEE WYE SXGXG SDR35</t>
  </si>
  <si>
    <t>24 TEE WYE SXGXG SDR35</t>
  </si>
  <si>
    <t>27X4 TEE WYE SXGXG SDR35</t>
  </si>
  <si>
    <t>27X6 TEE WYE SXGXG SDR35</t>
  </si>
  <si>
    <t>27X8 TEE WYE SXGXG SDR35</t>
  </si>
  <si>
    <t>27X10 TEE WYE SXGXG SDR35</t>
  </si>
  <si>
    <t>27X12 TEE WYE SXGXG SDR35</t>
  </si>
  <si>
    <t>27X15 TEE WYE SXGXG SDR35</t>
  </si>
  <si>
    <t>27X18 TEE WYE SXGXG SDR35</t>
  </si>
  <si>
    <t>27X21 TEE WYE SXGXG SDR35</t>
  </si>
  <si>
    <t>27X24 TEE WYE SXGXG SDR35</t>
  </si>
  <si>
    <t>27 TEE WYE SXGXG SDR35</t>
  </si>
  <si>
    <t>30X4 TEE WYE SXGXG SDR35</t>
  </si>
  <si>
    <t>30X6 TEE WYE SXGXG SDR35</t>
  </si>
  <si>
    <t>30X8 TEE WYE SXGXG SDR35</t>
  </si>
  <si>
    <t>30X10 TEE WYE SXGXG SDR35</t>
  </si>
  <si>
    <t>30X12 TEE WYE SXGXG SDR35</t>
  </si>
  <si>
    <t>30X15 TEE WYE SXGXG SDR35</t>
  </si>
  <si>
    <t>30X18 TEE WYE SXGXG SDR35</t>
  </si>
  <si>
    <t>30X21 TEE WYE SXGXG SDR35</t>
  </si>
  <si>
    <t>30X24 TEE WYE SXGXG SDR35</t>
  </si>
  <si>
    <t>30X27 TEE WYE SXGXG SDR35</t>
  </si>
  <si>
    <t>30 TEE WYE SXGXG SDR35</t>
  </si>
  <si>
    <t>36X4 TEE WYE SXGXG SDR35</t>
  </si>
  <si>
    <t>36X6 TEE WYE SXGXG SDR35</t>
  </si>
  <si>
    <t>36X8 TEE WYE SXGXG SDR35</t>
  </si>
  <si>
    <t>36X10 TEE WYE SXGXG SDR35</t>
  </si>
  <si>
    <t>36X12 TEE WYE SXGXG SDR35</t>
  </si>
  <si>
    <t>36X15 TEE WYE SXGXG SDR35</t>
  </si>
  <si>
    <t>36X18 TEE WYE SXGXG SDR35</t>
  </si>
  <si>
    <t>36X21 TEE WYE SXGXG SDR35</t>
  </si>
  <si>
    <t>36X24 TEE WYE SXGXG SDR35</t>
  </si>
  <si>
    <t>36X27 TEE WYE SXGXG SDR35</t>
  </si>
  <si>
    <t>36X30 TEE WYE SXGXG SDR35</t>
  </si>
  <si>
    <t>36 TEE WYE SXGXG SDR35</t>
  </si>
  <si>
    <t>6X4 DOUBLE TEE WYE GXGXGXG SDR35</t>
  </si>
  <si>
    <t>6 DOUBLE TEE WYE GXGXGXG SDR35</t>
  </si>
  <si>
    <t>8X4 DOUBLE TEE WYE GXGXGXG SDR35</t>
  </si>
  <si>
    <t>8X6 DOUBLE TEE WYE GXGXGXG SDR35</t>
  </si>
  <si>
    <t>8 DOUBLE TEE WYE GXGXGXG SDR35</t>
  </si>
  <si>
    <t>10X4 DOUBLE TEE WYE GXGXGXG SDR35</t>
  </si>
  <si>
    <t>10X6 DOUBLE TEE WYE GXGXGXG SDR35</t>
  </si>
  <si>
    <t>10X8 DOUBLE TEE WYE GXGXGXG SDR35</t>
  </si>
  <si>
    <t>10 DOUBLE TEE WYE GXGXGXG SDR35</t>
  </si>
  <si>
    <t>12X4 DOUBLE TEE WYE GXGXGXG SDR35</t>
  </si>
  <si>
    <t>12X6 DOUBLE TEE WYE GXGXGXG SDR35</t>
  </si>
  <si>
    <t>12X8 DOUBLE TEE WYE GXGXGXG SDR35</t>
  </si>
  <si>
    <t>12X10 DOUBLE TEE WYE GXGXGXG SDR35</t>
  </si>
  <si>
    <t>12 DOUBLE TEE WYE GXGXGXG SDR35</t>
  </si>
  <si>
    <t>15X4 DOUBLE TEE WYE GXGXGXG SDR35</t>
  </si>
  <si>
    <t>15X6 DOUBLE TEE WYE GXGXGXG SDR35</t>
  </si>
  <si>
    <t>15X8 DOUBLE TEE WYE GXGXGXG SDR35</t>
  </si>
  <si>
    <t>15X10 DOUBLE TEE WYE GXGXGXG SDR35</t>
  </si>
  <si>
    <t>15X12 DOUBLE TEE WYE GXGXGXG SDR35</t>
  </si>
  <si>
    <t>15 DOUBLE TEE WYE GXGXGXG SDR35</t>
  </si>
  <si>
    <t>18X4 DOUBLE TEE WYE GXGXGXG SDR35</t>
  </si>
  <si>
    <t>18X6 DOUBLE TEE WYE GXGXGXG SDR35</t>
  </si>
  <si>
    <t>18X8 DOUBLE TEE WYE GXGXGXG SDR35</t>
  </si>
  <si>
    <t>18X10 DOUBLE TEE WYE GXGXGXG SDR35</t>
  </si>
  <si>
    <t>18X12 DOUBLE TEE WYE GXGXGXG SDR35</t>
  </si>
  <si>
    <t>18X15 DOUBLE TEE WYE GXGXGXG SDR35</t>
  </si>
  <si>
    <t>18 DOUBLE TEE WYE GXGXGXG SDR35</t>
  </si>
  <si>
    <t>21X4 DOUBLE TEE WYE GXGXGXG SDR35</t>
  </si>
  <si>
    <t>21X6 DOUBLE TEE WYE GXGXGXG SDR35</t>
  </si>
  <si>
    <t>21X8 DOUBLE TEE WYE GXGXGXG SDR35</t>
  </si>
  <si>
    <t>21X10 DOUBLE TEE WYE GXGXGXG SDR35</t>
  </si>
  <si>
    <t>21X12 DOUBLE TEE WYE GXGXGXG SDR35</t>
  </si>
  <si>
    <t>21X15 DOUBLE TEE WYE GXGXGXG SDR35</t>
  </si>
  <si>
    <t>21X18 DOUBLE TEE WYE GXGXGXG SDR35</t>
  </si>
  <si>
    <t>21 DOUBLE TEE WYE GXGXGXG SDR35</t>
  </si>
  <si>
    <t>24X4 DOUBLE TEE WYE GXGXGXG SDR35</t>
  </si>
  <si>
    <t>24X6 DOUBLE TEE WYE GXGXGXG SDR35</t>
  </si>
  <si>
    <t>24X8 DOUBLE TEE WYE GXGXGXG SDR35</t>
  </si>
  <si>
    <t>24X10 DOUBLE TEE WYE GXGXGXG SDR35</t>
  </si>
  <si>
    <t>24X12 DOUBLE TEE WYE GXGXGXG SDR35</t>
  </si>
  <si>
    <t>24X15 DOUBLE TEE WYE GXGXGXG SDR35</t>
  </si>
  <si>
    <t>24X18 DOUBLE TEE WYE GXGXGXG SDR35</t>
  </si>
  <si>
    <t>24X21 DOUBLE TEE WYE GXGXGXG SDR35</t>
  </si>
  <si>
    <t>24 DOUBLE TEE WYE GXGXGXG SDR35</t>
  </si>
  <si>
    <t>27X4 DOUBLE TEE WYE GXGXGXG SDR35</t>
  </si>
  <si>
    <t>27X6 DOUBLE TEE WYE GXGXGXG SDR35</t>
  </si>
  <si>
    <t>27X8 DOUBLE TEE WYE GXGXGXG SDR35</t>
  </si>
  <si>
    <t>27X10 DOUBLE TEE WYE GXGXGXG SDR35</t>
  </si>
  <si>
    <t>27X12 DOUBLE TEE WYE GXGXGXG SDR35</t>
  </si>
  <si>
    <t>27X15 DOUBLE TEE WYE GXGXGXG SDR35</t>
  </si>
  <si>
    <t>27X18 DOUBLE TEE WYE GXGXGXG SDR35</t>
  </si>
  <si>
    <t>27X21 DOUBLE TEE WYE GXGXGXG SDR35</t>
  </si>
  <si>
    <t>27X24 DOUBLE TEE WYE GXGXGXG SDR35</t>
  </si>
  <si>
    <t>27 DOUBLE TEE WYE GXGXGXG SDR35</t>
  </si>
  <si>
    <t>30X4 DOUBLE TEE WYE GXGXGXG SDR35</t>
  </si>
  <si>
    <t>30X6 DOUBLE TEE WYE GXGXGXG SDR35</t>
  </si>
  <si>
    <t>30X8 DOUBLE TEE WYE GXGXGXG SDR35</t>
  </si>
  <si>
    <t>30X10 DOUBLE TEE WYE GXGXGXG SDR35</t>
  </si>
  <si>
    <t>30X12 DOUBLE TEE WYE GXGXGXG SDR35</t>
  </si>
  <si>
    <t>30X15 DOUBLE TEE WYE GXGXGXG SDR35</t>
  </si>
  <si>
    <t>30X18 DOUBLE TEE WYE GXGXGXG SDR35</t>
  </si>
  <si>
    <t>30X21 DOUBLE TEE WYE GXGXGXG SDR35</t>
  </si>
  <si>
    <t>30X24 DOUBLE TEE WYE GXGXGXG SDR35</t>
  </si>
  <si>
    <t>30X27 DOUBLE TEE WYE GXGXGXG SDR35</t>
  </si>
  <si>
    <t>30 DOUBLE TEE WYE GXGXGXG SDR35</t>
  </si>
  <si>
    <t>36X4 DOUBLE TEE WYE GXGXGXG SDR35</t>
  </si>
  <si>
    <t>36X6 DOUBLE TEE WYE GXGXGXG SDR35</t>
  </si>
  <si>
    <t>36X8 DOUBLE TEE WYE GXGXGXG SDR35</t>
  </si>
  <si>
    <t>36X10 DOUBLE TEE WYE GXGXGXG SDR35</t>
  </si>
  <si>
    <t>36X12 DOUBLE TEE WYE GXGXGXG SDR35</t>
  </si>
  <si>
    <t>36X15 DOUBLE TEE WYE GXGXGXG SDR35</t>
  </si>
  <si>
    <t>36X18 DOUBLE TEE WYE GXGXGXG SDR35</t>
  </si>
  <si>
    <t>36X21 DOUBLE TEE WYE GXGXGXG SDR35</t>
  </si>
  <si>
    <t>36X24 DOUBLE TEE WYE GXGXGXG SDR35</t>
  </si>
  <si>
    <t>36X27 DOUBLE TEE WYE GXGXGXG SDR35</t>
  </si>
  <si>
    <t>36X30 DOUBLE TEE WYE GXGXGXG SDR35</t>
  </si>
  <si>
    <t>36 DOUBLE TEE WYE GXGXGXG SDR35</t>
  </si>
  <si>
    <t>6X4 CROSS GXGXGXG SDR35</t>
  </si>
  <si>
    <t>6 CROSS GXGXGXG SDR35</t>
  </si>
  <si>
    <t>8X4 CROSS GXGXGXG SDR35</t>
  </si>
  <si>
    <t>8X6 CROSS GXGXGXG SDR35</t>
  </si>
  <si>
    <t>8 CROSS GXGXGXG SDR35</t>
  </si>
  <si>
    <t>10X4 CROSS GXGXGXG SDR35</t>
  </si>
  <si>
    <t>10X6 CROSS GXGXGXG SDR35</t>
  </si>
  <si>
    <t>10X8 CROSS GXGXGXG SDR35</t>
  </si>
  <si>
    <t>10 CROSS GXGXGXG SDR35</t>
  </si>
  <si>
    <t>12X4 CROSS GXGXGXG SDR35</t>
  </si>
  <si>
    <t>12X6 CROSS GXGXGXG SDR35</t>
  </si>
  <si>
    <t>12X8 CROSS GXGXGXG SDR35</t>
  </si>
  <si>
    <t>12X10 CROSS GXGXGXG SDR35</t>
  </si>
  <si>
    <t>12 CROSS GXGXGXG SDR35</t>
  </si>
  <si>
    <t>15X4 CROSS GXGXGXG SDR35</t>
  </si>
  <si>
    <t>15X6 CROSS GXGXGXG SDR35</t>
  </si>
  <si>
    <t>15X8 CROSS GXGXGXG SDR35</t>
  </si>
  <si>
    <t>15X10 CROSS GXGXGXG SDR35</t>
  </si>
  <si>
    <t>15X12 CROSS GXGXGXG SDR35</t>
  </si>
  <si>
    <t>15 CROSS GXGXGXG SDR35</t>
  </si>
  <si>
    <t>18X4 CROSS GXGXGXG SDR35</t>
  </si>
  <si>
    <t>18X6 CROSS GXGXGXG SDR35</t>
  </si>
  <si>
    <t>18X8 CROSS GXGXGXG SDR35</t>
  </si>
  <si>
    <t>18X10 CROSS GXGXGXG SDR35</t>
  </si>
  <si>
    <t>18X12 CROSS GXGXGXG SDR35</t>
  </si>
  <si>
    <t>18X15 CROSS GXGXGXG SDR35</t>
  </si>
  <si>
    <t>18 CROSS GXGXGXG SDR35</t>
  </si>
  <si>
    <t>21X4 CROSS GXGXGXG SDR35</t>
  </si>
  <si>
    <t>21X6 CROSS GXGXGXG SDR35</t>
  </si>
  <si>
    <t>21X8 CROSS GXGXGXG SDR35</t>
  </si>
  <si>
    <t>21X10 CROSS GXGXGXG SDR35</t>
  </si>
  <si>
    <t>21X12 CROSS GXGXGXG SDR35</t>
  </si>
  <si>
    <t>21X15 CROSS GXGXGXG SDR35</t>
  </si>
  <si>
    <t>21X18 CROSS GXGXGXG SDR35</t>
  </si>
  <si>
    <t>21 CROSS GXGXGXG SDR35</t>
  </si>
  <si>
    <t>24X4 CROSS GXGXGXG SDR35</t>
  </si>
  <si>
    <t>24X6 CROSS GXGXGXG SDR35</t>
  </si>
  <si>
    <t>24X8 CROSS GXGXGXG SDR35</t>
  </si>
  <si>
    <t>24X10 CROSS GXGXGXG SDR35</t>
  </si>
  <si>
    <t>24X12 CROSS GXGXGXG SDR35</t>
  </si>
  <si>
    <t>24X15 CROSS GXGXGXG SDR35</t>
  </si>
  <si>
    <t>24X18 CROSS GXGXGXG SDR35</t>
  </si>
  <si>
    <t>24X21 CROSS GXGXGXG SDR35</t>
  </si>
  <si>
    <t>24 CROSS GXGXGXG SDR35</t>
  </si>
  <si>
    <t>27X4 CROSS GXGXGXG SDR35</t>
  </si>
  <si>
    <t>27X6 CROSS GXGXGXG SDR35</t>
  </si>
  <si>
    <t>27X8 CROSS GXGXGXG SDR35</t>
  </si>
  <si>
    <t>27X10 CROSS GXGXGXG SDR35</t>
  </si>
  <si>
    <t>27X12 CROSS GXGXGXG SDR35</t>
  </si>
  <si>
    <t>27X15 CROSS GXGXGXG SDR35</t>
  </si>
  <si>
    <t>27X18 CROSS GXGXGXG SDR35</t>
  </si>
  <si>
    <t>27X21 CROSS GXGXGXG SDR35</t>
  </si>
  <si>
    <t>27X24 CROSS GXGXGXG SDR35</t>
  </si>
  <si>
    <t>27 CROSS GXGXGXG SDR35</t>
  </si>
  <si>
    <t>4 VAN STONE FLGEXFEM150#BPXSDR35</t>
  </si>
  <si>
    <t>6 VAN STONE FLGEXFEM150#BPXSDR35</t>
  </si>
  <si>
    <t>8 VAN STONE FLGEXFEM150#BPXSDR35</t>
  </si>
  <si>
    <t>10 VAN STONE FLGEXFEM150#BPXSDR35</t>
  </si>
  <si>
    <t>12 VAN STONE FLGEXFEM150#BPXSDR35</t>
  </si>
  <si>
    <t>14X15 VAN STONE FLGEXFEM150#BPXSDR35</t>
  </si>
  <si>
    <t>16X15 VAN STONE FLGEXFEM150#BPXSDR35</t>
  </si>
  <si>
    <t>18 VAN STONE FLGEXFEM150#BPXSDR35</t>
  </si>
  <si>
    <t>20X21 VAN STONE FLGEXFEM150#BPXSDR35</t>
  </si>
  <si>
    <t>24 VAN STONE FLGEXFEM150#BPXSDR35</t>
  </si>
  <si>
    <t>24X27 VAN STONE FLGEXFEM150#BPXSDR35</t>
  </si>
  <si>
    <t>26X27 VAN STONE FLGEXFEM150#BPXSDR35</t>
  </si>
  <si>
    <t>28X27 VAN STONE FLGEXFEM150#BPXSDR35</t>
  </si>
  <si>
    <t>30 VAN STONE FLGEXFEM150#BPXSDR35</t>
  </si>
  <si>
    <t>36 VAN STONE FLGEXFEM150#BPXSDR35</t>
  </si>
  <si>
    <t>4 ADAPTER SEWER BY IPS GXG SDR35</t>
  </si>
  <si>
    <t>6X4 ADAPTER SEWER BY IPS GXG SDR35</t>
  </si>
  <si>
    <t>6 ADAPTER SEWER BY IPS GXG SDR35</t>
  </si>
  <si>
    <t>8 ADAPTER SEWER BY IPS GXG SDR35</t>
  </si>
  <si>
    <t>10 ADAPTER SEWER BY IPS GXG SDR35</t>
  </si>
  <si>
    <t>12 ADAPTER SEWER BY IPS GXG SDR35</t>
  </si>
  <si>
    <t>15X14 ADAPTER SEWER X IPS GXG SDR35</t>
  </si>
  <si>
    <t>15X16 ADAPTER SEWER X IPS GXG SDR35</t>
  </si>
  <si>
    <t>18 ADAPTER SEWER BY IPS GXG SDR35</t>
  </si>
  <si>
    <t>21X20 ADAPTER SEWER X IPS GXG SDR35</t>
  </si>
  <si>
    <t>3 TEE HXHXH SDR35 SW</t>
  </si>
  <si>
    <t>36-729</t>
  </si>
  <si>
    <t>6 TWO WAY C/O TEE HXHXH SDR35 SW</t>
  </si>
  <si>
    <t>4 CLEAN OUT TEE HXHXFIPT SDR35 SW</t>
  </si>
  <si>
    <t>3 TEE WYE HXHXH SDR35 SW</t>
  </si>
  <si>
    <t>36-823</t>
  </si>
  <si>
    <t>36-825</t>
  </si>
  <si>
    <t>36-824</t>
  </si>
  <si>
    <t>36-826</t>
  </si>
  <si>
    <t>36-827</t>
  </si>
  <si>
    <t>4 COMBO WYE &amp; 45 BEND 2PC SDR35SW</t>
  </si>
  <si>
    <t>6 COMBO WYE &amp; 45 BEND 2PC SDR35SW</t>
  </si>
  <si>
    <t>6X4 COMBO WYE &amp; 45 BEND 2PC SDR35SW</t>
  </si>
  <si>
    <t>8X4 COMBO WYE &amp; 45 BEND 2PC SDR35SW</t>
  </si>
  <si>
    <t>8X6 COMBO WYE &amp; 45 BEND 2PC SDR35SW</t>
  </si>
  <si>
    <t>3 WYE HXHXH SDR35 SW</t>
  </si>
  <si>
    <t>36-1434</t>
  </si>
  <si>
    <t>36-1435</t>
  </si>
  <si>
    <t>36-1436</t>
  </si>
  <si>
    <t>36-1437</t>
  </si>
  <si>
    <t>36-1438</t>
  </si>
  <si>
    <t>36-1439</t>
  </si>
  <si>
    <t>36-1440</t>
  </si>
  <si>
    <t>27X10 CROSS HXHXHXH SDR35 SW</t>
  </si>
  <si>
    <t>27X12 CROSS HXHXHXH SDR35 SW</t>
  </si>
  <si>
    <t>27X15 CROSS HXHXHXH SDR35 SW</t>
  </si>
  <si>
    <t>27X18 CROSS HXHXHXH SDR35 SW</t>
  </si>
  <si>
    <t>27X21 CROSS HXHXHXH SDR35 SW</t>
  </si>
  <si>
    <t>27X24 CROSS HXHXHXH SDR35 SW</t>
  </si>
  <si>
    <t>27 CROSS HXHXHXH SDR35 SW</t>
  </si>
  <si>
    <t>3 ELBOW 90 LONG TURN HXH SDR35 SW</t>
  </si>
  <si>
    <t>3 ELBOW 45 HXH SDR35 SW</t>
  </si>
  <si>
    <t>36-2060</t>
  </si>
  <si>
    <t>36-2062</t>
  </si>
  <si>
    <t>3 ELBOW 90 HXS SDR35 SW</t>
  </si>
  <si>
    <t>4 ELBOW 90 HXS SDR35 SW</t>
  </si>
  <si>
    <t>3 ELBOW 90 LONG TURN HXS SDR35 SW</t>
  </si>
  <si>
    <t>3 ELBOW 45 HXS SDR35 SW</t>
  </si>
  <si>
    <t>3 ELBOW 22.5 HXH SDR35 SW</t>
  </si>
  <si>
    <t>3 ELBOW 22.5 HXS SDR35 SW</t>
  </si>
  <si>
    <t>36-661</t>
  </si>
  <si>
    <t>6X4 ADAPTER SWR HXDWV H SDR35 SW</t>
  </si>
  <si>
    <t>36-2056</t>
  </si>
  <si>
    <t>3X1-1/2 ADAPTER SPGXDWV H SDR35 SW</t>
  </si>
  <si>
    <t>36-6551</t>
  </si>
  <si>
    <t>36-6552</t>
  </si>
  <si>
    <t>4X1.5 ADAPTER SPGXDWV H SDR35 SW</t>
  </si>
  <si>
    <t>4X2 ADAPTER SPGXDWV H SDR35 SW</t>
  </si>
  <si>
    <t>36-2059</t>
  </si>
  <si>
    <t>3 ADAPTER DWV SPGXSWR HUB SDR35SW</t>
  </si>
  <si>
    <t>36-567</t>
  </si>
  <si>
    <t>6 ADAPTER DWV SPGXSWR HUB SDR35SW</t>
  </si>
  <si>
    <t>36-612</t>
  </si>
  <si>
    <t>12 ADAPTER DWV SPGXSWR HUB SDR35SW</t>
  </si>
  <si>
    <t>Fabricated Adapter DWV Spigot x Sewer Hub</t>
  </si>
  <si>
    <t>36-805</t>
  </si>
  <si>
    <t>4 ADAPTER CORR SPGXSWR HUB SDR35SW</t>
  </si>
  <si>
    <t>3 STOP COUPLING HXH SDR35 SW</t>
  </si>
  <si>
    <t>Fabricated Stop Coupling HH</t>
  </si>
  <si>
    <t>36-2073</t>
  </si>
  <si>
    <t>4 REPAIR COUPLING SDR35 SW</t>
  </si>
  <si>
    <t>36-1771</t>
  </si>
  <si>
    <t>36-1772</t>
  </si>
  <si>
    <t>36-1773</t>
  </si>
  <si>
    <t>36-1774</t>
  </si>
  <si>
    <t>36-1775</t>
  </si>
  <si>
    <t>36-1776</t>
  </si>
  <si>
    <t>36-1777</t>
  </si>
  <si>
    <t>36-1778</t>
  </si>
  <si>
    <t>36-1779</t>
  </si>
  <si>
    <t>10 STOP COUPLING HXH SDR35 SW</t>
  </si>
  <si>
    <t>12 STOP COUPLING HXH SDR35 SW</t>
  </si>
  <si>
    <t>15 STOP COUPLING HXH SDR35 SW</t>
  </si>
  <si>
    <t>18 STOP COUPLING HXH SDR35 SW</t>
  </si>
  <si>
    <t>21 STOP COUPLING HXH SDR35 SW</t>
  </si>
  <si>
    <t>24 STOP COUPLING HXH SDR35 SW</t>
  </si>
  <si>
    <t>27 STOP COUPLING HXH SDR35 SW</t>
  </si>
  <si>
    <t>30 STOP COUPLING HXH SDR35 SW</t>
  </si>
  <si>
    <t>36 STOP COUPLING HXH SDR35 SW</t>
  </si>
  <si>
    <t>3 CAP SDR35 SW</t>
  </si>
  <si>
    <t>36-2070</t>
  </si>
  <si>
    <t>36-806</t>
  </si>
  <si>
    <t>3 DRAIN GRATE SPIGOT SDR35 SW</t>
  </si>
  <si>
    <t>4 DRAIN GRATE SPIGOT SDR35 SW</t>
  </si>
  <si>
    <t>6 DRAIN GRATE SPIGOT SDR35 SW</t>
  </si>
  <si>
    <t>4 TEE HXHXH SDR35 SW</t>
  </si>
  <si>
    <t>6X4 TEE HXHXH SDR35 SW</t>
  </si>
  <si>
    <t>6 TEE HXHXH SDR35 SW</t>
  </si>
  <si>
    <t>8X4 TEE HXHXH SDR35 SW</t>
  </si>
  <si>
    <t>8X6 TEE HXHXH SDR35 SW</t>
  </si>
  <si>
    <t>8 TEE HXHXH SDR35 SW</t>
  </si>
  <si>
    <t>4 TEE WYE HXHXH SDR35 SW</t>
  </si>
  <si>
    <t>6X4 TEE WYE HXHXH SDR35 SW</t>
  </si>
  <si>
    <t>6 TEE WYE HXHXH SDR35 SW</t>
  </si>
  <si>
    <t>8X4 TEE WYE HXHXH SDR35 SW</t>
  </si>
  <si>
    <t>8X6 TEE WYE HXHXH SDR35 SW</t>
  </si>
  <si>
    <t>8 TEE WYE HXHXH SDR35 SW</t>
  </si>
  <si>
    <t>4 CROSS HXHXHXH SDR35 SW</t>
  </si>
  <si>
    <t>4 WYE HXHXH SDR35 SW</t>
  </si>
  <si>
    <t>6X4 WYE HXHXH SDR35 SW</t>
  </si>
  <si>
    <t>6 WYE HXHXH SDR35 SW</t>
  </si>
  <si>
    <t>8X4 WYE HXHXH SDR35 SW</t>
  </si>
  <si>
    <t>8X6 WYE HXHXH SDR35 SW</t>
  </si>
  <si>
    <t>8 WYE HXHXH SDR35 SW</t>
  </si>
  <si>
    <t>4 WYE SXHXH SDR35 SW</t>
  </si>
  <si>
    <t>6X4 WYE SXHXH SDR35 SW</t>
  </si>
  <si>
    <t>6 WYE SXHXH SDR35 SW</t>
  </si>
  <si>
    <t>8X4 WYE SXHXH SDR35 SW</t>
  </si>
  <si>
    <t>8X6 WYE SXHXH SDR35 SW</t>
  </si>
  <si>
    <t>6X4 DOUBLE WYE HXHXHXH SDR35 SW</t>
  </si>
  <si>
    <t>6 DOUBLE WYE HXHXHXH SDR35 SW</t>
  </si>
  <si>
    <t>8X4 DOUBLE WYE HXHXHXH SDR35 SW</t>
  </si>
  <si>
    <t>8X6 DOUBLE WYE HXHXHXH SDR35 SW</t>
  </si>
  <si>
    <t>6 DOUBLE WYE SXHXHXH SDR35 SW</t>
  </si>
  <si>
    <t>6X4 DOUBLE WYE SXHXHXH SDR35 SW</t>
  </si>
  <si>
    <t>8X4 DOUBLE WYE SXHXHXH SDR35 SW</t>
  </si>
  <si>
    <t>8X6 DOUBLE WYE SXHXHXH SDR35 SW</t>
  </si>
  <si>
    <t>4 TWO WAY C/O TEE HXHXH SDR35 SW</t>
  </si>
  <si>
    <t>4 FEMALE ADAP HXFPT W/PLUG SDR35SW</t>
  </si>
  <si>
    <t>6 FEMALE ADAP HXFPT W/PLUG SDR35SW</t>
  </si>
  <si>
    <t>4 ADAPTER DWV SPGXSWR HUB SDR35SW</t>
  </si>
  <si>
    <t>4 FITTING CLEANOUT SXFIPT SDR35 SW</t>
  </si>
  <si>
    <t>6 FITTING CLEANOUT SXFIPT SDR35 SW</t>
  </si>
  <si>
    <t>8 FITTING CLEANOUT SXFIPT SDR35 SW</t>
  </si>
  <si>
    <t>4 FEMALE ADAPTER HXFIPT SDR35 SW</t>
  </si>
  <si>
    <t>6 FEMALE ADAPTER HXFIPT SDR35 SW</t>
  </si>
  <si>
    <t>8 FEMALE ADAPTER HXFIPT SDR35 SW</t>
  </si>
  <si>
    <t>4 MALE ADAPTER HXMIPT SDR35 SW</t>
  </si>
  <si>
    <t>6 MALE ADAPTER HXMIPT SDR35 SW</t>
  </si>
  <si>
    <t>2X3X3 FLUSH DOWNSPOUT ADAPTER X H</t>
  </si>
  <si>
    <t>2X3X4 FLUSH DOWNSPOUT ADAPTER X H</t>
  </si>
  <si>
    <t>3X4X4 FLUSH DOWNSPOUT ADAPTER X H</t>
  </si>
  <si>
    <t>4X6X6 FLUSH DOWNSPOUT ADAPTER X H</t>
  </si>
  <si>
    <t>2X3X3 DOWNSPOUT ADAPTER X H SDR35SW</t>
  </si>
  <si>
    <t>2X3X4 DOWNSPOUT ADAPTER X H SDR35SW</t>
  </si>
  <si>
    <t>3X4X3 DOWNSPOUT ADAPTER X H SDR35SW</t>
  </si>
  <si>
    <t>3X4X4 DOWNSPOUT ADAPTER X H SDR35SW</t>
  </si>
  <si>
    <t>4 STOP COUPLING HXH SDR35 SW</t>
  </si>
  <si>
    <t>6 STOP COUPLING HXH SDR35 SW</t>
  </si>
  <si>
    <t>8 STOP COUPLING HXH SDR35 SW</t>
  </si>
  <si>
    <t>4 ELBOW 22.5 HXS SDR35 SW</t>
  </si>
  <si>
    <t>6 ELBOW 22.5 HXS SDR35 SW</t>
  </si>
  <si>
    <t>8 ELBOW 22.5 HXS SDR35 SW</t>
  </si>
  <si>
    <t>4 ELBOW 22.5 HXH SDR35 SW</t>
  </si>
  <si>
    <t>6 ELBOW 22.5 HXH SDR35 SW</t>
  </si>
  <si>
    <t>8 ELBOW 22.5 HXH SDR35 SW</t>
  </si>
  <si>
    <t>4 ELBOW 45 HXH SDR35 SW</t>
  </si>
  <si>
    <t>6 ELBOW 45 HXH SDR35 SW</t>
  </si>
  <si>
    <t>8 ELBOW 45 HXH SDR35 SW</t>
  </si>
  <si>
    <t>4 ELBOW 45 HXS SDR35 SW</t>
  </si>
  <si>
    <t>6 ELBOW 45 HXS SDR35 SW</t>
  </si>
  <si>
    <t>8 ELBOW 45 HXS SDR35 SW</t>
  </si>
  <si>
    <t>4 ELBOW 90 LONG TURN HXH SDR35 SW</t>
  </si>
  <si>
    <t>6 ELBOW 90 LONG TURN HXH SDR35 SW</t>
  </si>
  <si>
    <t>8 ELBOW 90 LONG TURN HXH SDR35 SW</t>
  </si>
  <si>
    <t>4 ELBOW 90 LONG TURN HXS SDR35 SW</t>
  </si>
  <si>
    <t>6 ELBOW 90 LONG TURN HXS SDR35 SW</t>
  </si>
  <si>
    <t>8 ELBOW 90 LONG TURN HXS SDR35 SW</t>
  </si>
  <si>
    <t>4 ELBOW 90 HXH SDR35 SW</t>
  </si>
  <si>
    <t>6 ELBOW 90 HXH SDR35 SW</t>
  </si>
  <si>
    <t>8 ELBOW 90 HXH SDR35 SW</t>
  </si>
  <si>
    <t>6 ELBOW 90 HXS SDR35 SW</t>
  </si>
  <si>
    <t>8 ELBOW 90 HXS SDR35 SW</t>
  </si>
  <si>
    <t>4 CAP SDR35 SW</t>
  </si>
  <si>
    <t>6 CAP SDR35 SW</t>
  </si>
  <si>
    <t>8 CAP SDR35 SW</t>
  </si>
  <si>
    <t>4 CLEANOUT THREADED PLUG SDR35SW</t>
  </si>
  <si>
    <t>6 CLEANOUT THREADED PLUG SDR35SW</t>
  </si>
  <si>
    <t>8 CLEANOUT THREADED PLUG SDR35SW</t>
  </si>
  <si>
    <t>4 CLEANOUT THREADED RECESSED PLUG</t>
  </si>
  <si>
    <t>6 CLEANOUT THREADED RECESSED PLUG</t>
  </si>
  <si>
    <t>3X4 INC COUPLING CON HXH SDR35 SW</t>
  </si>
  <si>
    <t>4X6 INC COUPLING CON HXH SDR35 SW</t>
  </si>
  <si>
    <t>4X8 INC COUPLING CON HXH SDR35 SW</t>
  </si>
  <si>
    <t>6X8 INC COUPLING CON HXH SDR35 SW</t>
  </si>
  <si>
    <t>4 ADAPTER SPGXDWV H SDR35 SW</t>
  </si>
  <si>
    <t>4X3 ADAPTER SPGXDWV H SDR35 SW</t>
  </si>
  <si>
    <t>6X4 ADAPTER SPGXDWV H SDR35 SW</t>
  </si>
  <si>
    <t>6 ADAPTER SPGXDWV H SDR35 SW</t>
  </si>
  <si>
    <t>4X3 ADAPTER SWR HXDWV H SDR35 SW</t>
  </si>
  <si>
    <t>4 ADAPTER SWR HXDWV H SDR35 SW</t>
  </si>
  <si>
    <t>6 ADAPTER SWR HXDWV H SDR35 SW</t>
  </si>
  <si>
    <t>4X3 RED BUSHING CON SXH SDR35 SW</t>
  </si>
  <si>
    <t>6X4 RED BUSHING CON SXH SDR35 SW</t>
  </si>
  <si>
    <t>8X4 RED BUSHING CON SXH SDR35 SW</t>
  </si>
  <si>
    <t>8X6 RED BUSHING CON SXH SDR35 SW</t>
  </si>
  <si>
    <t>6X4 RED BUSHING ECC SXH SDR35 SW</t>
  </si>
  <si>
    <t>8X4 RED BUSHING ECC SXH SDR35 SW</t>
  </si>
  <si>
    <t>8X6 RED BUSHING ECC SXH SDR35 SW</t>
  </si>
  <si>
    <t>6X4 SADDLE TEE W/SS STRAP SDR35 SW</t>
  </si>
  <si>
    <t>8X4 SADDLE TEE W/SS STRAP SDR35 SW</t>
  </si>
  <si>
    <t>8X6 SADDLE TEE W/SS STRAP SDR35 SW</t>
  </si>
  <si>
    <t>6X4 SADDLE WYE W/SS STRAPS SDR35 SW</t>
  </si>
  <si>
    <t>8X4 SADDLE WYE W/SS STRAPS SDR35 SW</t>
  </si>
  <si>
    <t>8X6 SADDLE WYE W SS STRAPS SDR35 SW</t>
  </si>
  <si>
    <t>10X4 TEE HXHXH SDR35 SW</t>
  </si>
  <si>
    <t>10X6 TEE HXHXH SDR35 SW</t>
  </si>
  <si>
    <t>10X8 TEE HXHXH SDR35 SW</t>
  </si>
  <si>
    <t>10 TEE HXHXH SDR35 SW</t>
  </si>
  <si>
    <t>12X4 TEE HXHXH SDR35 SW</t>
  </si>
  <si>
    <t>12X6 TEE HXHXH SDR35 SW</t>
  </si>
  <si>
    <t>12X8 TEE HXHXH SDR35 SW</t>
  </si>
  <si>
    <t>12X10 TEE HXHXH SDR35 SW</t>
  </si>
  <si>
    <t>12 TEE HXHXH SDR35 SW</t>
  </si>
  <si>
    <t>15X4 TEE HXHXH SDR35 SW</t>
  </si>
  <si>
    <t>15X6 TEE HXHXH SDR35 SW</t>
  </si>
  <si>
    <t>15X8 TEE HXHXH SDR35 SW</t>
  </si>
  <si>
    <t>15X10 TEE HXHXH SDR35 SW</t>
  </si>
  <si>
    <t>15X12 TEE HXHXH SDR35 SW</t>
  </si>
  <si>
    <t>15 TEE HXHXH SDR35 SW</t>
  </si>
  <si>
    <t>18X4 TEE HXHXH SDR35 SW</t>
  </si>
  <si>
    <t>18X6 TEE HXHXH SDR35 SW</t>
  </si>
  <si>
    <t>18X8 TEE HXHXH SDR35 SW</t>
  </si>
  <si>
    <t>18X10 TEE HXHXH SDR35 SW</t>
  </si>
  <si>
    <t>18X12 TEE HXHXH SDR35 SW</t>
  </si>
  <si>
    <t>18X15 TEE HXHXH SDR35 SW</t>
  </si>
  <si>
    <t>18 TEE HXHXH SDR35 SW</t>
  </si>
  <si>
    <t>21X4 TEE HXHXH SDR35 SW</t>
  </si>
  <si>
    <t>21X6 TEE HXHXH SDR35 SW</t>
  </si>
  <si>
    <t>21X8 TEE HXHXH SDR35 SW</t>
  </si>
  <si>
    <t>21X10 TEE HXHXH SDR35 SW</t>
  </si>
  <si>
    <t>21X12 TEE HXHXH SDR35 SW</t>
  </si>
  <si>
    <t>21X15 TEE HXHXH SDR35 SW</t>
  </si>
  <si>
    <t>21X18 TEE HXHXH SDR35 SW</t>
  </si>
  <si>
    <t>21 TEE HXHXH SDR35 SW</t>
  </si>
  <si>
    <t>24X4 TEE HXHXH SDR35 SW</t>
  </si>
  <si>
    <t>24X6 TEE HXHXH SDR35 SW</t>
  </si>
  <si>
    <t>24X8 TEE HXHXH SDR35 SW</t>
  </si>
  <si>
    <t>24X10 TEE HXHXH SDR35 SW</t>
  </si>
  <si>
    <t>24X12 TEE HXHXH SDR35 SW</t>
  </si>
  <si>
    <t>24X15 TEE HXHXH SDR35 SW</t>
  </si>
  <si>
    <t>24X18 TEE HXHXH SDR35 SW</t>
  </si>
  <si>
    <t>24X21 TEE HXHXH SDR35 SW</t>
  </si>
  <si>
    <t>24 TEE HXHXH SDR35 SW</t>
  </si>
  <si>
    <t>27X4 TEE HXHXH SDR35 SW</t>
  </si>
  <si>
    <t>27X6 TEE HXHXH SDR35 SW</t>
  </si>
  <si>
    <t>27X8 TEE HXHXH SDR35 SW</t>
  </si>
  <si>
    <t>27X10 TEE HXHXH SDR35 SW</t>
  </si>
  <si>
    <t>27X12 TEE HXHXH SDR35 SW</t>
  </si>
  <si>
    <t>27X15 TEE HXHXH SDR35 SW</t>
  </si>
  <si>
    <t>27X18 TEE HXHXH SDR35 SW</t>
  </si>
  <si>
    <t>27X21 TEE HXHXH SDR35 SW</t>
  </si>
  <si>
    <t>27X24 TEE HXHXH SDR35 SW</t>
  </si>
  <si>
    <t>27 TEE HXHXH SDR35 SW</t>
  </si>
  <si>
    <t>30X4 TEE HXHXH SDR35 SW</t>
  </si>
  <si>
    <t>30X6 TEE HXHXH SDR35 SW</t>
  </si>
  <si>
    <t>30X8 TEE HXHXH SDR35 SW</t>
  </si>
  <si>
    <t>30X10 TEE HXHXH SDR35 SW</t>
  </si>
  <si>
    <t>30X12 TEE HXHXH SDR35 SW</t>
  </si>
  <si>
    <t>30X15 TEE HXHXH SDR35 SW</t>
  </si>
  <si>
    <t>30X18 TEE HXHXH SDR35 SW</t>
  </si>
  <si>
    <t>30X21 TEE HXHXH SDR35 SW</t>
  </si>
  <si>
    <t>30X24 TEE HXHXH SDR35 SW</t>
  </si>
  <si>
    <t>30X27 TEE HXHXH SDR35 SW</t>
  </si>
  <si>
    <t>30 TEE HXHXH SDR35 SW</t>
  </si>
  <si>
    <t>36X4 TEE HXHXH SDR35 SW</t>
  </si>
  <si>
    <t>36X6 TEE HXHXH SDR35 SW</t>
  </si>
  <si>
    <t>36X8 TEE HXHXH SDR35 SW</t>
  </si>
  <si>
    <t>36X10 TEE HXHXH SDR35 SW</t>
  </si>
  <si>
    <t>36X12 TEE HXHXH SDR35 SW</t>
  </si>
  <si>
    <t>36X15 TEE HXHXH SDR35 SW</t>
  </si>
  <si>
    <t>36X18 TEE HXHXH SDR35 SW</t>
  </si>
  <si>
    <t>36X21 TEE HXHXH SDR35 SW</t>
  </si>
  <si>
    <t>36X24 TEE HXHXH SDR35 SW</t>
  </si>
  <si>
    <t>36X27 TEE HXHXH SDR35 SW</t>
  </si>
  <si>
    <t>36X30 TEE HXHXH SDR35 SW</t>
  </si>
  <si>
    <t>36 TEE HXHXH SDR35 SW</t>
  </si>
  <si>
    <t>6X4 TEE SXHXH SDR35 SW</t>
  </si>
  <si>
    <t>6 TEE SXHXH SDR35 SW</t>
  </si>
  <si>
    <t>8X4 TEE SXHXH SDR35 SW</t>
  </si>
  <si>
    <t>8X6 TEE SXHXH SDR35 SW</t>
  </si>
  <si>
    <t>8 TEE SXHXH SDR35 SW</t>
  </si>
  <si>
    <t>10X4 TEE SXHXH SDR35 SW</t>
  </si>
  <si>
    <t>10X6 TEE SXHXH SDR35 SW</t>
  </si>
  <si>
    <t>10X8 TEE SXHXH SDR35 SW</t>
  </si>
  <si>
    <t>10 TEE SXHXH SDR35 SW</t>
  </si>
  <si>
    <t>12X4 TEE SXHXH SDR35 SW</t>
  </si>
  <si>
    <t>12X6 TEE SXHXH SDR35 SW</t>
  </si>
  <si>
    <t>12X8 TEE SXHXH SDR35 SW</t>
  </si>
  <si>
    <t>12X10 TEE SXHXH SDR35 SW</t>
  </si>
  <si>
    <t>12 TEE SXHXH SDR35 SW</t>
  </si>
  <si>
    <t>15X4 TEE SXHXH SDR35 SW</t>
  </si>
  <si>
    <t>15X6 TEE SXHXH SDR35 SW</t>
  </si>
  <si>
    <t>15X8 TEE SXHXH SDR35 SW</t>
  </si>
  <si>
    <t>15X10 TEE SXHXH SDR35 SW</t>
  </si>
  <si>
    <t>15X12 TEE SXHXH SDR35 SW</t>
  </si>
  <si>
    <t>15 TEE SXHXH SDR35 SW</t>
  </si>
  <si>
    <t>18X4 TEE SXHXH SDR35 SW</t>
  </si>
  <si>
    <t>18X6 TEE SXHXH SDR35 SW</t>
  </si>
  <si>
    <t>18X8 TEE SXHXH SDR35 SW</t>
  </si>
  <si>
    <t>18X10 TEE SXHXH SDR35 SW</t>
  </si>
  <si>
    <t>18X12 TEE SXHXH SDR35 SW</t>
  </si>
  <si>
    <t>18X15 TEE SXHXH SDR35 SW</t>
  </si>
  <si>
    <t>18 TEE SXHXH SDR35 SW</t>
  </si>
  <si>
    <t>21X4 TEE SXHXH SDR35 SW</t>
  </si>
  <si>
    <t>21X6 TEE SXHXH SDR35 SW</t>
  </si>
  <si>
    <t>21X8 TEE SXHXH SDR35 SW</t>
  </si>
  <si>
    <t>21X10 TEE SXHXH SDR35 SW</t>
  </si>
  <si>
    <t>21X12 TEE SXHXH SDR35 SW</t>
  </si>
  <si>
    <t>21X15 TEE SXHXH SDR35 SW</t>
  </si>
  <si>
    <t>21X18 TEE SXHXH SDR35 SW</t>
  </si>
  <si>
    <t>21 TEE SXHXH SDR35 SW</t>
  </si>
  <si>
    <t>24X4 TEE SXHXH SDR35 SW</t>
  </si>
  <si>
    <t>24X6 TEE SXHXH SDR35 SW</t>
  </si>
  <si>
    <t>24X8 TEE SXHXH SDR35 SW</t>
  </si>
  <si>
    <t>24X10 TEE SXHXH SDR35 SW</t>
  </si>
  <si>
    <t>24X12 TEE SXHXH SDR35 SW</t>
  </si>
  <si>
    <t>24X15 TEE SXHXH SDR35 SW</t>
  </si>
  <si>
    <t>24X18 TEE SXHXH SDR35 SW</t>
  </si>
  <si>
    <t>24X21 TEE SXHXH SDR35 SW</t>
  </si>
  <si>
    <t>24 TEE SXHXH SDR35 SW</t>
  </si>
  <si>
    <t>27X4 TEE SXHXH SDR35 SW</t>
  </si>
  <si>
    <t>27X6 TEE SXHXH SDR35 SW</t>
  </si>
  <si>
    <t>27X8 TEE SXHXH SDR35 SW</t>
  </si>
  <si>
    <t>27X10 TEE SXHXH SDR35 SW</t>
  </si>
  <si>
    <t>27X12 TEE SXHXH SDR35 SW</t>
  </si>
  <si>
    <t>27X15 TEE SXHXH SDR35 SW</t>
  </si>
  <si>
    <t>27X18 TEE SXHXH SDR35 SW</t>
  </si>
  <si>
    <t>27X21 TEE SXHXH SDR35 SW</t>
  </si>
  <si>
    <t>27X24 TEE SXHXH SDR35 SW</t>
  </si>
  <si>
    <t>27 TEE SXHXH SDR35 SW</t>
  </si>
  <si>
    <t>30X4 TEE SXHXH SDR35 SW</t>
  </si>
  <si>
    <t>30X6 TEE SXHXH SDR35 SW</t>
  </si>
  <si>
    <t>30X8 TEE SXHXH SDR35 SW</t>
  </si>
  <si>
    <t>30X10 TEE SXHXH SDR35 SW</t>
  </si>
  <si>
    <t>30X12 TEE SXHXH SDR35 SW</t>
  </si>
  <si>
    <t>30X15 TEE SXHXH SDR35 SW</t>
  </si>
  <si>
    <t>30X18 TEE SXHXH SDR35 SW</t>
  </si>
  <si>
    <t>30X21 TEE SXHXH SDR35 SW</t>
  </si>
  <si>
    <t>30X24 TEE SXHXH SDR35 SW</t>
  </si>
  <si>
    <t>30X27 TEE SXHXH SDR35 SW</t>
  </si>
  <si>
    <t>30 TEE SXHXH SDR35 SW</t>
  </si>
  <si>
    <t>36X4 TEE SXHXH SDR35 SW</t>
  </si>
  <si>
    <t>36X6 TEE SXHXH SDR35 SW</t>
  </si>
  <si>
    <t>36X8 TEE SXHXH SDR35 SW</t>
  </si>
  <si>
    <t>36X10 TEE SXHXH SDR35 SW</t>
  </si>
  <si>
    <t>36X12 TEE SXHXH SDR35 SW</t>
  </si>
  <si>
    <t>36X15 TEE SXHXH SDR35 SW</t>
  </si>
  <si>
    <t>36X18 TEE SXHXH SDR35 SW</t>
  </si>
  <si>
    <t>36X21 TEE SXHXH SDR35 SW</t>
  </si>
  <si>
    <t>36X24 TEE SXHXH SDR35 SW</t>
  </si>
  <si>
    <t>36X27 TEE SXHXH SDR35 SW</t>
  </si>
  <si>
    <t>36X30 TEE SXHXH SDR35 SW</t>
  </si>
  <si>
    <t>36 TEE SXHXH SDR35 SW</t>
  </si>
  <si>
    <t>10X4 TEE WYE HXHXH SDR35 SW</t>
  </si>
  <si>
    <t>10X6 TEE WYE HXHXH SDR35 SW</t>
  </si>
  <si>
    <t>10X8 TEE WYE HXHXH SDR35 SW</t>
  </si>
  <si>
    <t>10 TEE WYE HXHXH SDR35 SW</t>
  </si>
  <si>
    <t>12X4 TEE WYE HXHXH SDR35 SW</t>
  </si>
  <si>
    <t>12X6 TEE WYE HXHXH SDR35 SW</t>
  </si>
  <si>
    <t>12X8 TEE WYE HXHXH SDR35 SW</t>
  </si>
  <si>
    <t>12X10 TEE WYE HXHXH SDR35 SW</t>
  </si>
  <si>
    <t>12 TEE WYE HXHXH SDR35 SW</t>
  </si>
  <si>
    <t>15X4 TEE WYE HXHXH SDR35 SW</t>
  </si>
  <si>
    <t>15X6 TEE WYE HXHXH SDR35 SW</t>
  </si>
  <si>
    <t>15X8 TEE WYE HXHXH SDR35 SW</t>
  </si>
  <si>
    <t>15X10 TEE WYE HXHXH SDR35 SW</t>
  </si>
  <si>
    <t>15X12 TEE WYE HXHXH SDR35 SW</t>
  </si>
  <si>
    <t>15 TEE WYE HXHXH SDR35 SW</t>
  </si>
  <si>
    <t>18X4 TEE WYE HXHXH SDR35 SW</t>
  </si>
  <si>
    <t>18X6 TEE WYE HXHXH SDR35 SW</t>
  </si>
  <si>
    <t>18X8 TEE WYE HXHXH SDR35 SW</t>
  </si>
  <si>
    <t>18X10 TEE WYE HXHXH SDR35 SW</t>
  </si>
  <si>
    <t>18X12 TEE WYE HXHXH SDR35 SW</t>
  </si>
  <si>
    <t>18X15 TEE WYE HXHXH SDR35 SW</t>
  </si>
  <si>
    <t>18 TEE WYE HXHXH SDR35 SW</t>
  </si>
  <si>
    <t>21X4 TEE WYE HXHXH SDR35 SW</t>
  </si>
  <si>
    <t>21X6 TEE WYE HXHXH SDR35 SW</t>
  </si>
  <si>
    <t>21X8 TEE WYE HXHXH SDR35 SW</t>
  </si>
  <si>
    <t>21X10 TEE WYE HXHXH SDR35 SW</t>
  </si>
  <si>
    <t>21X12 TEE WYE HXHXH SDR35 SW</t>
  </si>
  <si>
    <t>21X15 TEE WYE HXHXH SDR35 SW</t>
  </si>
  <si>
    <t>21X18 TEE WYE HXHXH SDR35 SW</t>
  </si>
  <si>
    <t>21 TEE WYE HXHXH SDR35 SW</t>
  </si>
  <si>
    <t>24X4 TEE WYE HXHXH SDR35 SW</t>
  </si>
  <si>
    <t>24X6 TEE WYE HXHXH SDR35 SW</t>
  </si>
  <si>
    <t>24X8 TEE WYE HXHXH SDR35 SW</t>
  </si>
  <si>
    <t>24X10 TEE WYE HXHXH SDR35 SW</t>
  </si>
  <si>
    <t>24X12 TEE WYE HXHXH SDR35 SW</t>
  </si>
  <si>
    <t>24X15 TEE WYE HXHXH SDR35 SW</t>
  </si>
  <si>
    <t>24X18 TEE WYE HXHXH SDR35 SW</t>
  </si>
  <si>
    <t>24X21 TEE WYE HXHXH SDR35 SW</t>
  </si>
  <si>
    <t>24 TEE WYE HXHXH SDR35 SW</t>
  </si>
  <si>
    <t>27X4 TEE WYE HXHXH SDR35 SW</t>
  </si>
  <si>
    <t>27X6 TEE WYE HXHXH SDR35 SW</t>
  </si>
  <si>
    <t>27X8 TEE WYE HXHXH SDR35 SW</t>
  </si>
  <si>
    <t>27X10 TEE WYE HXHXH SDR35 SW</t>
  </si>
  <si>
    <t>27X12 TEE WYE HXHXH SDR35 SW</t>
  </si>
  <si>
    <t>27X15 TEE WYE HXHXH SDR35 SW</t>
  </si>
  <si>
    <t>27X18 TEE WYE HXHXH SDR35 SW</t>
  </si>
  <si>
    <t>27X21 TEE WYE HXHXH SDR35 SW</t>
  </si>
  <si>
    <t>27X24 TEE WYE HXHXH SDR35 SW</t>
  </si>
  <si>
    <t>27 TEE WYE HXHXH SDR35 SW</t>
  </si>
  <si>
    <t>30X4 TEE WYE HXHXH SDR35 SW</t>
  </si>
  <si>
    <t>30X6 TEE WYE HXHXH SDR35 SW</t>
  </si>
  <si>
    <t>30X8 TEE WYE HXHXH SDR35 SW</t>
  </si>
  <si>
    <t>30X10 TEE WYE HXHXH SDR35 SW</t>
  </si>
  <si>
    <t>30X12 TEE WYE HXHXH SDR35 SW</t>
  </si>
  <si>
    <t>30X15 TEE WYE HXHXH SDR35 SW</t>
  </si>
  <si>
    <t>30X18 TEE WYE HXHXH SDR35 SW</t>
  </si>
  <si>
    <t>30X21 TEE WYE HXHXH SDR35 SW</t>
  </si>
  <si>
    <t>30X24 TEE WYE HXHXH SDR35 SW</t>
  </si>
  <si>
    <t>30X27 TEE WYE HXHXH SDR35 SW</t>
  </si>
  <si>
    <t>30 TEE WYE HXHXH SDR35 SW</t>
  </si>
  <si>
    <t>36X4 TEE WYE HXHXH SDR35 SW</t>
  </si>
  <si>
    <t>36X6 TEE WYE HXHXH SDR35 SW</t>
  </si>
  <si>
    <t>36X8 TEE WYE HXHXH SDR35 SW</t>
  </si>
  <si>
    <t>36X10 TEE WYE HXHXH SDR35 SW</t>
  </si>
  <si>
    <t>36X12 TEE WYE HXHXH SDR35 SW</t>
  </si>
  <si>
    <t>36X15 TEE WYE HXHXH SDR35 SW</t>
  </si>
  <si>
    <t>36X18 TEE WYE HXHXH SDR35 SW</t>
  </si>
  <si>
    <t>36X21 TEE WYE HXHXH SDR35 SW</t>
  </si>
  <si>
    <t>36X24 TEE WYE HXHXH SDR35 SW</t>
  </si>
  <si>
    <t>36X27 TEE WYE HXHXH SDR35 SW</t>
  </si>
  <si>
    <t>36X30 TEE WYE HXHXH SDR35 SW</t>
  </si>
  <si>
    <t>36 TEE WYE HXHXH SDR35 SW</t>
  </si>
  <si>
    <t>8 TEE WYE SXHXH SDR35 SW</t>
  </si>
  <si>
    <t>10X4 TEE WYE SXHXH SDR35 SW</t>
  </si>
  <si>
    <t>10X6 TEE WYE SXHXH SDR35 SW</t>
  </si>
  <si>
    <t>10X8 TEE WYE SXHXH SDR35 SW</t>
  </si>
  <si>
    <t>10 TEE WYE SXHXH SDR35 SW</t>
  </si>
  <si>
    <t>12X4 TEE WYE SXHXH SDR35 SW</t>
  </si>
  <si>
    <t>12X6 TEE WYE SXHXH SDR35 SW</t>
  </si>
  <si>
    <t>12X8 TEE WYE SXHXH SDR35 SW</t>
  </si>
  <si>
    <t>12X10 TEE WYE SXHXH SDR35 SW</t>
  </si>
  <si>
    <t>12 TEE WYE SXHXH SDR35 SW</t>
  </si>
  <si>
    <t>15X4 TEE WYE SXHXH SDR35 SW</t>
  </si>
  <si>
    <t>15X6 TEE WYE SXHXH SDR35 SW</t>
  </si>
  <si>
    <t>15X8 TEE WYE SXHXH SDR35 SW</t>
  </si>
  <si>
    <t>15X10 TEE WYE SXHXH SDR35 SW</t>
  </si>
  <si>
    <t>15X12 TEE WYE SXHXH SDR35 SW</t>
  </si>
  <si>
    <t>15 TEE WYE SXHXH SDR35 SW</t>
  </si>
  <si>
    <t>18X4 TEE WYE SXHXH SDR35 SW</t>
  </si>
  <si>
    <t>18X6 TEE WYE SXHXH SDR35 SW</t>
  </si>
  <si>
    <t>18X8 TEE WYE SXHXH SDR35 SW</t>
  </si>
  <si>
    <t>18X10 TEE WYE SXHXH SDR35 SW</t>
  </si>
  <si>
    <t>18X12 TEE WYE SXHXH SDR35 SW</t>
  </si>
  <si>
    <t>18X15 TEE WYE SXHXH SDR35 SW</t>
  </si>
  <si>
    <t>18 TEE WYE SXHXH SDR35 SW</t>
  </si>
  <si>
    <t>21X4 TEE WYE SXHXH SDR35 SW</t>
  </si>
  <si>
    <t>21X6 TEE WYE SXHXH SDR35 SW</t>
  </si>
  <si>
    <t>21X8 TEE WYE SXHXH SDR35 SW</t>
  </si>
  <si>
    <t>21X10 TEE WYE SXHXH SDR35 SW</t>
  </si>
  <si>
    <t>21X12 TEE WYE SXHXH SDR35 SW</t>
  </si>
  <si>
    <t>21X15 TEE WYE SXHXH SDR35 SW</t>
  </si>
  <si>
    <t>21X18 TEE WYE SXHXH SDR35 SW</t>
  </si>
  <si>
    <t>21 TEE WYE SXHXH SDR35 SW</t>
  </si>
  <si>
    <t>24X4 TEE WYE SXHXH SDR35 SW</t>
  </si>
  <si>
    <t>24X6 TEE WYE SXHXH SDR35 SW</t>
  </si>
  <si>
    <t>24X8 TEE WYE SXHXH SDR35 SW</t>
  </si>
  <si>
    <t>24X10 TEE WYE SXHXH SDR35 SW</t>
  </si>
  <si>
    <t>24X12 TEE WYE SXHXH SDR35 SW</t>
  </si>
  <si>
    <t>24X15 TEE WYE SXHXH SDR35 SW</t>
  </si>
  <si>
    <t>24X18 TEE WYE SXHXH SDR35 SW</t>
  </si>
  <si>
    <t>24X21 TEE WYE SXHXH SDR35 SW</t>
  </si>
  <si>
    <t>24 TEE WYE SXHXH SDR35 SW</t>
  </si>
  <si>
    <t>27X4 TEE WYE SXHXH SDR35 SW</t>
  </si>
  <si>
    <t>27X6 TEE WYE SXHXH SDR35 SW</t>
  </si>
  <si>
    <t>27X8 TEE WYE SXHXH SDR35 SW</t>
  </si>
  <si>
    <t>27X10 TEE WYE SXHXH SDR35 SW</t>
  </si>
  <si>
    <t>27X12 TEE WYE SXHXH SDR35 SW</t>
  </si>
  <si>
    <t>27X15 TEE WYE SXHXH SDR35 SW</t>
  </si>
  <si>
    <t>27X18 TEE WYE SXHXH SDR35 SW</t>
  </si>
  <si>
    <t>27X21 TEE WYE SXHXH SDR35 SW</t>
  </si>
  <si>
    <t>27X24 TEE WYE SXHXH SDR35 SW</t>
  </si>
  <si>
    <t>27 TEE WYE SXHXH SDR35 SW</t>
  </si>
  <si>
    <t>30X4 TEE WYE SXHXH SDR35 SW</t>
  </si>
  <si>
    <t>30X6 TEE WYE SXHXH SDR35 SW</t>
  </si>
  <si>
    <t>30X8 TEE WYE SXHXH SDR35 SW</t>
  </si>
  <si>
    <t>30X10 TEE WYE SXHXH SDR35 SW</t>
  </si>
  <si>
    <t>30X12 TEE WYE SXHXH SDR35 SW</t>
  </si>
  <si>
    <t>30X15 TEE WYE SXHXH SDR35 SW</t>
  </si>
  <si>
    <t>30X18 TEE WYE SXHXH SDR35 SW</t>
  </si>
  <si>
    <t>30X21 TEE WYE SXHXH SDR35 SW</t>
  </si>
  <si>
    <t>30X24 TEE WYE SXHXH SDR35 SW</t>
  </si>
  <si>
    <t>30X27 TEE WYE SXHXH SDR35 SW</t>
  </si>
  <si>
    <t>30 TEE WYE SXHXH SDR35 SW</t>
  </si>
  <si>
    <t>36X4 TEE WYE SXHXH SDR35 SW</t>
  </si>
  <si>
    <t>36X6 TEE WYE SXHXH SDR35 SW</t>
  </si>
  <si>
    <t>36X8 TEE WYE SXHXH SDR35 SW</t>
  </si>
  <si>
    <t>36X10 TEE WYE SXHXH SDR35 SW</t>
  </si>
  <si>
    <t>36X12 TEE WYE SXHXH SDR35 SW</t>
  </si>
  <si>
    <t>36X15 TEE WYE SXHXH SDR35 SW</t>
  </si>
  <si>
    <t>36X18 TEE WYE SXHXH SDR35 SW</t>
  </si>
  <si>
    <t>36X21 TEE WYE SXHXH SDR35 SW</t>
  </si>
  <si>
    <t>36X24 TEE WYE SXHXH SDR35 SW</t>
  </si>
  <si>
    <t>36X27 TEE WYE SXHXH SDR35 SW</t>
  </si>
  <si>
    <t>36X30 TEE WYE SXHXH SDR35 SW</t>
  </si>
  <si>
    <t>36 TEE WYE SXHXH SDR35 SW</t>
  </si>
  <si>
    <t>6X4 DOUBLE TEE WYE HXHXHXH SDR35 SW</t>
  </si>
  <si>
    <t>6 DOUBLE TEE WYE HXHXHXH SDR35 SW</t>
  </si>
  <si>
    <t>8X4 DOUBLE TEE WYE HXHXHXH SDR35 SW</t>
  </si>
  <si>
    <t>8X6 DOUBLE TEE WYE HXHXHXH SDR35 SW</t>
  </si>
  <si>
    <t>8 DOUBLE TEE WYE HXHXHXH SDR35 SW</t>
  </si>
  <si>
    <t>10X4 DBL TEE WYE HXHXHXH SDR35 SW</t>
  </si>
  <si>
    <t>10X6 DBL TEE WYE HXHXHXH SDR35 SW</t>
  </si>
  <si>
    <t>10X8 DBLTEE WYE HXHXHXH SDR35 SW</t>
  </si>
  <si>
    <t>10 DOUBLE TEE WYE HXHXHXH SDR35 SW</t>
  </si>
  <si>
    <t>12X4 DBL TEE WYE HXHXHXH SDR35 SW</t>
  </si>
  <si>
    <t>12X6 DBL TEE WYE HXHXHXH SDR35 SW</t>
  </si>
  <si>
    <t>12X8 DBL TEE WYE HXHXHXH SDR35 SW</t>
  </si>
  <si>
    <t>12X10 DBL TEE WYE HXHXHXH SDR35 SW</t>
  </si>
  <si>
    <t>12 DOUBLE TEE WYE HXHXHXH SDR35 SW</t>
  </si>
  <si>
    <t>15X4 DBL TEE WYE HXHXHXH SDR35 SW</t>
  </si>
  <si>
    <t>15X6 DBL TEE WYE HXHXHXH SDR35 SW</t>
  </si>
  <si>
    <t>15X8 DBL TEE WYE HXHXHXH SDR35 SW</t>
  </si>
  <si>
    <t>15X10 DBL TEE WYE HXHXHXH SDR35 SW</t>
  </si>
  <si>
    <t>15X12 DBL TEE WYE HXHXHXH SDR35 SW</t>
  </si>
  <si>
    <t>15 DOUBLE TEE WYE HXHXHXH SDR35 SW</t>
  </si>
  <si>
    <t>18X4 DBL TEE WYE HXHXHXH SDR35 SW</t>
  </si>
  <si>
    <t>18X6 DBL TEE WYE HXHXHXH SDR35 SW</t>
  </si>
  <si>
    <t>18X8 DBL TEE WYE HXHXHXH SDR35 SW</t>
  </si>
  <si>
    <t>18X10 DBL TEE WYE HXHXHXH SDR35 SW</t>
  </si>
  <si>
    <t>18X12 DBL TEE WYE HXHXHXH SDR35 SW</t>
  </si>
  <si>
    <t>18X15 DBL TEE WYE HXHXHXH SDR35 SW</t>
  </si>
  <si>
    <t>18 DOUBLE TEE WYE HXHXHXH SDR35 SW</t>
  </si>
  <si>
    <t>21X4 DBL TEE WYE HXHXHXH SDR35 SW</t>
  </si>
  <si>
    <t>21X6 DBL TEE WYE HXHXHXH SDR35 SW</t>
  </si>
  <si>
    <t>21X8 DBL TEE WYE HXHXHXH SDR35 SW</t>
  </si>
  <si>
    <t>21X10 DBL TEE WYE HXHXHXH SDR35 SW</t>
  </si>
  <si>
    <t>21X12 DBL TEE WYE HXHXHXH SDR35 SW</t>
  </si>
  <si>
    <t>21X15 DBL TEE WYE HXHXHXH SDR35 SW</t>
  </si>
  <si>
    <t>21X18 DBL TEE WYE HXHXHXH SDR35 SW</t>
  </si>
  <si>
    <t>21 DOUBLE TEE WYE HXHXHXH SDR35 SW</t>
  </si>
  <si>
    <t>24X4 DBL TEE WYE HXHXHXH SDR35 SW</t>
  </si>
  <si>
    <t>24X6 DBL TEE WYE HXHXHXH SDR35 SW</t>
  </si>
  <si>
    <t>24X8 DBL TEE WYE HXHXHXH SDR35 SW</t>
  </si>
  <si>
    <t>24X10 DBL TEE WYE HXHXHXH SDR35 SW</t>
  </si>
  <si>
    <t>24X12 DBL TEE WYE HXHXHXH SDR35 SW</t>
  </si>
  <si>
    <t>24X15 DBL TEE WYE HXHXHXH SDR35 SW</t>
  </si>
  <si>
    <t>24X18 DBL TEE WYE HXHXHXH SDR35 SW</t>
  </si>
  <si>
    <t>24X21 DBL TEE WYE HXHXHXH SDR35 SW</t>
  </si>
  <si>
    <t>24 DOUBLE TEE WYE HXHXHXH SDR35 SW</t>
  </si>
  <si>
    <t>27X4 DBL TEE WYE HXHXHXH SDR35 SW</t>
  </si>
  <si>
    <t>27X6 DBL TEE WYE HXHXHXH SDR35 SW</t>
  </si>
  <si>
    <t>27X8 DBL TEE WYE HXHXHXH SDR35 SW</t>
  </si>
  <si>
    <t>27X10 DBL TEE WYE HXHXHXH SDR35 SW</t>
  </si>
  <si>
    <t>27X12 DBL TEE WYE HXHXHXH SDR35 SW</t>
  </si>
  <si>
    <t>27X15 DBL TEE WYE HXHXHXH SDR35 SW</t>
  </si>
  <si>
    <t>27X18 DBL TEE WYE HXHXHXH SDR35 SW</t>
  </si>
  <si>
    <t>27X21 DBL TEE WYE HXHXHXH SDR35 SW</t>
  </si>
  <si>
    <t>27X24 DBL TEE WYE HXHXHXH SDR35 SW</t>
  </si>
  <si>
    <t>27 DOUBLE TEE WYE HXHXHXH SDR35 SW</t>
  </si>
  <si>
    <t>30X4 DBL TEE WYE HXHXHXH SDR35 SW</t>
  </si>
  <si>
    <t>30X6 DBL TEE WYE HXHXHXH SDR35 SW</t>
  </si>
  <si>
    <t>30X8 DBL TEE WYE HXHXHXH SDR35 SW</t>
  </si>
  <si>
    <t>30X10 DBL TEE WYE HXHXHXH SDR35 SW</t>
  </si>
  <si>
    <t>30X12 DBL TEE WYE HXHXHXH SDR35 SW</t>
  </si>
  <si>
    <t>30X15 DBL TEE WYE HXHXHXH SDR35 SW</t>
  </si>
  <si>
    <t>30X18 DBL TEE WYE HXHXHXH SDR35 SW</t>
  </si>
  <si>
    <t>30X21 DBL TEE WYE HXHXHXH SDR35 SW</t>
  </si>
  <si>
    <t>30X24 DBL TEE WYE HXHXHXH SDR35 SW</t>
  </si>
  <si>
    <t>30X27 DBL TEE WYE HXHXHXH SDR35 SW</t>
  </si>
  <si>
    <t>30 DOUBLE TEE WYE HXHXHXH SDR35 SW</t>
  </si>
  <si>
    <t>36X4 DBL TEE WYE HXHXHXH SDR35 SW</t>
  </si>
  <si>
    <t>36X6 DBL TEE WYE HXHXHXH SDR35 SW</t>
  </si>
  <si>
    <t>36X8 DBL TEE WYE HXHXHXH SDR35 SW</t>
  </si>
  <si>
    <t>36X10 DBL TEE WYE HXHXHXH SDR35 SW</t>
  </si>
  <si>
    <t>36X12 DBL TEE WYE HXHXHXH SDR35 SW</t>
  </si>
  <si>
    <t>36X15 DBL TEE WYE HXHXHXH SDR35 SW</t>
  </si>
  <si>
    <t>36X18 DBL TEE WYE HXHXHXH SDR35 SW</t>
  </si>
  <si>
    <t>36X21 DBL TEE WYE HXHXHXH SDR35 SW</t>
  </si>
  <si>
    <t>36X24 DBL TEE WYE HXHXHXH SDR35 SW</t>
  </si>
  <si>
    <t>36X27 DBL TEE WYE HXHXHXH SDR35 SW</t>
  </si>
  <si>
    <t>36X30 DBL TEE WYE HXHXHXH SDR35 SW</t>
  </si>
  <si>
    <t>36 DOUBLE TEE WYE HXHXHXH SDR35 SW</t>
  </si>
  <si>
    <t>6X4 CROSS HXHXHXH SDR35 SW</t>
  </si>
  <si>
    <t>6 CROSS HXHXHXH SDR35 SW</t>
  </si>
  <si>
    <t>8X4 CROSS HXHXHXH SDR35 SW</t>
  </si>
  <si>
    <t>8X6 CROSS HXHXHXH SDR35 SW</t>
  </si>
  <si>
    <t>8 CROSS HXHXHXH SDR35 SW</t>
  </si>
  <si>
    <t>10X4 CROSS HXHXHXH SDR35 SW</t>
  </si>
  <si>
    <t>10X6 CROSS HXHXHXH SDR35 SW</t>
  </si>
  <si>
    <t>10X8 CROSS HXHXHXH SDR35 SW</t>
  </si>
  <si>
    <t>10 CROSS HXHXHXH SDR35 SW</t>
  </si>
  <si>
    <t>12X4 CROSS HXHXHXH SDR35 SW</t>
  </si>
  <si>
    <t>12X6 CROSS HXHXHXH SDR35 SW</t>
  </si>
  <si>
    <t>12X8 CROSS HXHXHXH SDR35 SW</t>
  </si>
  <si>
    <t>12X10 CROSS HXHXHXH SDR35 SW</t>
  </si>
  <si>
    <t>12 CROSS HXHXHXH SDR35 SW</t>
  </si>
  <si>
    <t>15X4 CROSS HXHXHXH SDR35 SW</t>
  </si>
  <si>
    <t>15X6 CROSS HXHXHXH SDR35 SW</t>
  </si>
  <si>
    <t>15X8 CROSS HXHXHXH SDR35 SW</t>
  </si>
  <si>
    <t>15X10 CROSS HXHXHXH SDR35 SW</t>
  </si>
  <si>
    <t>15X12 CROSS HXHXHXH SDR35 SW</t>
  </si>
  <si>
    <t>15 CROSS HXHXHXH SDR35 SW</t>
  </si>
  <si>
    <t>18X4 CROSS HXHXHXH SDR35 SW</t>
  </si>
  <si>
    <t>18X6 CROSS HXHXHXH SDR35 SW</t>
  </si>
  <si>
    <t>18X8 CROSS HXHXHXH SDR35 SW</t>
  </si>
  <si>
    <t>18X10 CROSS HXHXHXH SDR35 SW</t>
  </si>
  <si>
    <t>18X12 CROSS HXHXHXH SDR35 SW</t>
  </si>
  <si>
    <t>18X15 CROSS HXHXHXH SDR35 SW</t>
  </si>
  <si>
    <t>18 CROSS HXHXHXH SDR35 SW</t>
  </si>
  <si>
    <t>21X4 CROSS HXHXHXH SDR35 SW</t>
  </si>
  <si>
    <t>21X6 CROSS HXHXHXH SDR35 SW</t>
  </si>
  <si>
    <t>21X8 CROSS HXHXHXH SDR35 SW</t>
  </si>
  <si>
    <t>21X10 CROSS HXHXHXH SDR35 SW</t>
  </si>
  <si>
    <t>21X12 CROSS HXHXHXH SDR35 SW</t>
  </si>
  <si>
    <t>21X15 CROSS HXHXHXH SDR35 SW</t>
  </si>
  <si>
    <t>21X18 CROSS HXHXHXH SDR35 SW</t>
  </si>
  <si>
    <t>21 CROSS HXHXHXH SDR35 SW</t>
  </si>
  <si>
    <t>24X4 CROSS HXHXHXH SDR35 SW</t>
  </si>
  <si>
    <t>24X6 CROSS HXHXHXH SDR35 SW</t>
  </si>
  <si>
    <t>24X8 CROSS HXHXHXH SDR35 SW</t>
  </si>
  <si>
    <t>24X10 CROSS HXHXHXH SDR35 SW</t>
  </si>
  <si>
    <t>24X12 CROSS HXHXHXH SDR35 SW</t>
  </si>
  <si>
    <t>24X15 CROSS HXHXHXH SDR35 SW</t>
  </si>
  <si>
    <t>24X18 CROSS HXHXHXH SDR35 SW</t>
  </si>
  <si>
    <t>24X21 CROSS HXHXHXH SDR35 SW</t>
  </si>
  <si>
    <t>24 CROSS HXHXHXH SDR35 SW</t>
  </si>
  <si>
    <t>27X4 CROSS HXHXHXH SDR35 SW</t>
  </si>
  <si>
    <t>27X6 CROSS HXHXHXH SDR35 SW</t>
  </si>
  <si>
    <t>27X8 CROSS HXHXHXH SDR35 SW</t>
  </si>
  <si>
    <t>10X4 WYE HXHXH SDR35 SW</t>
  </si>
  <si>
    <t>10X6 WYE HXHXH SDR35 SW</t>
  </si>
  <si>
    <t>10X8 WYE HXHXH SDR35 SW</t>
  </si>
  <si>
    <t>10 WYE HXHXH SDR35 SW</t>
  </si>
  <si>
    <t>12X4 WYE HXHXH SDR35 SW</t>
  </si>
  <si>
    <t>12X6 WYE HXHXH SDR35 SW</t>
  </si>
  <si>
    <t>12X8 WYE HXHXH SDR35 SW</t>
  </si>
  <si>
    <t>12X10 WYE HXHXH SDR35 SW</t>
  </si>
  <si>
    <t>12 WYE HXHXH SDR35 SW</t>
  </si>
  <si>
    <t>15X4 WYE HXHXH SDR35 SW</t>
  </si>
  <si>
    <t>15X6 WYE HXHXH SDR35 SW</t>
  </si>
  <si>
    <t>15X8 WYE HXHXH SDR35 SW</t>
  </si>
  <si>
    <t>15X10 WYE HXHXH SDR35 SW</t>
  </si>
  <si>
    <t>15X12 WYE HXHXH SDR35 SW</t>
  </si>
  <si>
    <t>15 WYE HXHXH SDR35 SW</t>
  </si>
  <si>
    <t>18X4 WYE HXHXH SDR35 SW</t>
  </si>
  <si>
    <t>18X6 WYE HXHXH SDR35 SW</t>
  </si>
  <si>
    <t>18X8 WYE HXHXH SDR35 SW</t>
  </si>
  <si>
    <t>18X10 WYE HXHXH SDR35 SW</t>
  </si>
  <si>
    <t>18X12 WYE HXHXH SDR35 SW</t>
  </si>
  <si>
    <t>18X15 WYE HXHXH SDR35 SW</t>
  </si>
  <si>
    <t>18 WYE HXHXH SDR35 SW</t>
  </si>
  <si>
    <t>21X4 WYE HXHXH SDR35 SW</t>
  </si>
  <si>
    <t>21X6 WYE HXHXH SDR35 SW</t>
  </si>
  <si>
    <t>21X8 WYE HXHXH SDR35 SW</t>
  </si>
  <si>
    <t>21X10 WYE HXHXH SDR35 SW</t>
  </si>
  <si>
    <t>21X12 WYE HXHXH SDR35 SW</t>
  </si>
  <si>
    <t>21X15 WYE HXHXH SDR35 SW</t>
  </si>
  <si>
    <t>21X18 WYE HXHXH SDR35 SW</t>
  </si>
  <si>
    <t>21 WYE HXHXH SDR35 SW</t>
  </si>
  <si>
    <t>24X4 WYE HXHXH SDR35 SW</t>
  </si>
  <si>
    <t>24X6 WYE HXHXH SDR35 SW</t>
  </si>
  <si>
    <t>24X8 WYE HXHXH SDR35 SW</t>
  </si>
  <si>
    <t>24X10 WYE HXHXH SDR35 SW</t>
  </si>
  <si>
    <t>24X12 WYE HXHXH SDR35 SW</t>
  </si>
  <si>
    <t>24X15 WYE HXHXH SDR35 SW</t>
  </si>
  <si>
    <t>24X18 WYE HXHXH SDR35 SW</t>
  </si>
  <si>
    <t>24X21 WYE HXHXH SDR35 SW</t>
  </si>
  <si>
    <t>24 WYE HXHXH SDR35 SW</t>
  </si>
  <si>
    <t>27X4 WYE HXHXH SDR35 SW</t>
  </si>
  <si>
    <t>27X6 WYE HXHXH SDR35 SW</t>
  </si>
  <si>
    <t>27X8 WYE HXHXH SDR35 SW</t>
  </si>
  <si>
    <t>27X10 WYE HXHXH SDR35 SW</t>
  </si>
  <si>
    <t>27X12 WYE HXHXH SDR35 SW</t>
  </si>
  <si>
    <t>27X15 WYE HXHXH SDR35 SW</t>
  </si>
  <si>
    <t>27X18 WYE HXHXH SDR35 SW</t>
  </si>
  <si>
    <t>27X21 WYE HXHXH SDR35 SW</t>
  </si>
  <si>
    <t>27X24 WYE HXHXH SDR35 SW</t>
  </si>
  <si>
    <t>27 WYE HXHXH SDR35 SW</t>
  </si>
  <si>
    <t>30X4 WYE HXHXH SDR35 SW</t>
  </si>
  <si>
    <t>30X6 WYE HXHXH SDR35 SW</t>
  </si>
  <si>
    <t>30X8 WYE HXHXH SDR35 SW</t>
  </si>
  <si>
    <t>30X10 WYE HXHXH SDR35 SW</t>
  </si>
  <si>
    <t>30X12 WYE HXHXH SDR35 SW</t>
  </si>
  <si>
    <t>30X15 WYE HXHXH SDR35 SW</t>
  </si>
  <si>
    <t>30X18 WYE HXHXH SDR35 SW</t>
  </si>
  <si>
    <t>30X21 WYE HXHXH SDR35 SW</t>
  </si>
  <si>
    <t>30X24 WYE HXHXH SDR35 SW</t>
  </si>
  <si>
    <t>30X27 WYE HXHXH SDR35 SW</t>
  </si>
  <si>
    <t>30 WYE HXHXH SDR35 SW</t>
  </si>
  <si>
    <t>36X4 WYE HXHXH SDR35 SW</t>
  </si>
  <si>
    <t>36X6 WYE HXHXH SDR35 SW</t>
  </si>
  <si>
    <t>36X8 WYE HXHXH SDR35 SW</t>
  </si>
  <si>
    <t>36X10 WYE HXHXH SDR35 SW</t>
  </si>
  <si>
    <t>36X12 WYE HXHXH SDR35 SW</t>
  </si>
  <si>
    <t>36X15 WYE HXHXH SDR35 SW</t>
  </si>
  <si>
    <t>36X18 WYE HXHXH SDR35 SW</t>
  </si>
  <si>
    <t>36X21 WYE HXHXH SDR35 SW</t>
  </si>
  <si>
    <t>36X24 WYE HXHXH SDR35 SW</t>
  </si>
  <si>
    <t>36X27 WYE HXHXH SDR35 SW</t>
  </si>
  <si>
    <t>36X30 WYE HXHXH SDR35 SW</t>
  </si>
  <si>
    <t>36 WYE HXHXH SDR35 SW</t>
  </si>
  <si>
    <t>8 WYE SXHXH SDR35 SW</t>
  </si>
  <si>
    <t>10X4 WYE SXHXH SDR35 SW</t>
  </si>
  <si>
    <t>10X6 WYE SXHXH SDR35 SW</t>
  </si>
  <si>
    <t>10X8 WYE SXHXH SDR35 SW</t>
  </si>
  <si>
    <t>10 WYE SXHXH SDR35 SW</t>
  </si>
  <si>
    <t>12X4 WYE SXHXH SDR35 SW</t>
  </si>
  <si>
    <t>12X6 WYE SXHXH SDR35 SW</t>
  </si>
  <si>
    <t>12X8 WYE SXHXH SDR35 SW</t>
  </si>
  <si>
    <t>12X10 WYE SXHXH SDR35 SW</t>
  </si>
  <si>
    <t>12 WYE SXHXH SDR35 SW</t>
  </si>
  <si>
    <t>15X4 WYE SXHXH SDR35 SW</t>
  </si>
  <si>
    <t>15X6 WYE SXHXH SDR35 SW</t>
  </si>
  <si>
    <t>15X8 WYE SXHXH SDR35 SW</t>
  </si>
  <si>
    <t>15X10 WYE SXHXH SDR35 SW</t>
  </si>
  <si>
    <t>15X12 WYE SXHXH SDR35 SW</t>
  </si>
  <si>
    <t>15 WYE SXHXH SDR35 SW</t>
  </si>
  <si>
    <t>18X4 WYE SXHXH SDR35 SW</t>
  </si>
  <si>
    <t>18X6 WYE SXHXH SDR35 SW</t>
  </si>
  <si>
    <t>18X8 WYE SXHXH SDR35 SW</t>
  </si>
  <si>
    <t>18X10 WYE SXHXH SDR35 SW</t>
  </si>
  <si>
    <t>18X12 WYE SXHXH SDR35 SW</t>
  </si>
  <si>
    <t>18X15 WYE SXHXH SDR35 SW</t>
  </si>
  <si>
    <t>18 WYE SXHXH SDR35 SW</t>
  </si>
  <si>
    <t>21X4 WYE SXHXH SDR35 SW</t>
  </si>
  <si>
    <t>21X6 WYE SXHXH SDR35 SW</t>
  </si>
  <si>
    <t>21X8 WYE SXHXH SDR35 SW</t>
  </si>
  <si>
    <t>21X10 WYE SXHXH SDR35 SW</t>
  </si>
  <si>
    <t>21X12 WYE SXHXH SDR35 SW</t>
  </si>
  <si>
    <t>21X15 WYE SXHXH SDR35 SW</t>
  </si>
  <si>
    <t>21X18 WYE SXHXH SDR35 SW</t>
  </si>
  <si>
    <t>21 WYE SXHXH SDR35 SW</t>
  </si>
  <si>
    <t>24X4 WYE SXHXH SDR35 SW</t>
  </si>
  <si>
    <t>24X6 WYE SXHXH SDR35 SW</t>
  </si>
  <si>
    <t>24X8 WYE SXHXH SDR35 SW</t>
  </si>
  <si>
    <t>24X10 WYE SXHXH SDR35 SW</t>
  </si>
  <si>
    <t>24X12 WYE SXHXH SDR35 SW</t>
  </si>
  <si>
    <t>24X15 WYE SXHXH SDR35 SW</t>
  </si>
  <si>
    <t>24X18 WYE SXHXH SDR35 SW</t>
  </si>
  <si>
    <t>24X21 WYE SXHXH SDR35 SW</t>
  </si>
  <si>
    <t>24 WYE SXHXH SDR35 SW</t>
  </si>
  <si>
    <t>27X4 WYE SXHXH SDR35 SW</t>
  </si>
  <si>
    <t>27X6 WYE SXHXH SDR35 SW</t>
  </si>
  <si>
    <t>27X8 WYE SXHXH SDR35 SW</t>
  </si>
  <si>
    <t>27X10 WYE SXHXH SDR35 SW</t>
  </si>
  <si>
    <t>27X12 WYE SXHXH SDR35 SW</t>
  </si>
  <si>
    <t>27X15 WYE SXHXH SDR35 SW</t>
  </si>
  <si>
    <t>27X18 WYE SXHXH SDR35 SW</t>
  </si>
  <si>
    <t>27X21 WYE SXHXH SDR35 SW</t>
  </si>
  <si>
    <t>27X24 WYE SXHXH SDR35 SW</t>
  </si>
  <si>
    <t>27 WYE SXHXH SDR35 SW</t>
  </si>
  <si>
    <t>30X4 WYE SXHXH SDR35 SW</t>
  </si>
  <si>
    <t>30X6 WYE SXHXH SDR35 SW</t>
  </si>
  <si>
    <t>30X8 WYE SXHXH SDR35 SW</t>
  </si>
  <si>
    <t>30X10 WYE SXHXH SDR35 SW</t>
  </si>
  <si>
    <t>30X12 WYE SXHXH SDR35 SW</t>
  </si>
  <si>
    <t>30X15 WYE SXHXH SDR35 SW</t>
  </si>
  <si>
    <t>30X18 WYE SXHXH SDR35 SW</t>
  </si>
  <si>
    <t>30X21 WYE SXHXH SDR35 SW</t>
  </si>
  <si>
    <t>30X24 WYE SXHXH SDR35 SW</t>
  </si>
  <si>
    <t>30X27 WYE SXHXH SDR35 SW</t>
  </si>
  <si>
    <t>30 WYE SXHXH SDR35 SW</t>
  </si>
  <si>
    <t>36X4 WYE SXHXH SDR35 SW</t>
  </si>
  <si>
    <t>36X6 WYE SXHXH SDR35 SW</t>
  </si>
  <si>
    <t>36X8 WYE SXHXH SDR35 SW</t>
  </si>
  <si>
    <t>36X10 WYE SXHXH SDR35 SW</t>
  </si>
  <si>
    <t>36X12 WYE SXHXH SDR35 SW</t>
  </si>
  <si>
    <t>36X15 WYE SXHXH SDR35 SW</t>
  </si>
  <si>
    <t>36X18 WYE SXHXH SDR35 SW</t>
  </si>
  <si>
    <t>36X21 WYE SXHXH SDR35 SW</t>
  </si>
  <si>
    <t>36X24 WYE SXHXH SDR35 SW</t>
  </si>
  <si>
    <t>36X27 WYE SXHXH SDR35 SW</t>
  </si>
  <si>
    <t>36X30 WYE SXHXH SDR35 SW</t>
  </si>
  <si>
    <t>36 WYE SXHXH SDR35 SW</t>
  </si>
  <si>
    <t>4 DOUBLE WYE HXHXHXH SDR35 SW</t>
  </si>
  <si>
    <t>8 DOUBLE WYE HXHXHXH SDR35 SW</t>
  </si>
  <si>
    <t>10X4 DOUBLE WYE HXHXHXH SDR35 SW</t>
  </si>
  <si>
    <t>10X6 DOUBLE WYE HXHXHXH SDR35 SW</t>
  </si>
  <si>
    <t>10X8 DOUBLE WYE HXHXHXH SDR35 SW</t>
  </si>
  <si>
    <t>10 DOUBLE WYE HXHXHXH SDR35 SW</t>
  </si>
  <si>
    <t>12X4 DOUBLE WYE HXHXHXH SDR35 SW</t>
  </si>
  <si>
    <t>12X6 DOUBLE WYE HXHXHXH SDR35 SW</t>
  </si>
  <si>
    <t>12X8 DOUBLE WYE HXHXHXH SDR35 SW</t>
  </si>
  <si>
    <t>12X10 DOUBLE WYE HXHXHXH SDR35 SW</t>
  </si>
  <si>
    <t>12 DOUBLE WYE HXHXHXH SDR35 SW</t>
  </si>
  <si>
    <t>15X4 DOUBLE WYE HXHXHXH SDR35 SW</t>
  </si>
  <si>
    <t>15X6 DOUBLE WYE HXHXHXH SDR35 SW</t>
  </si>
  <si>
    <t>15X8 DOUBLE WYE HXHXHXH SDR35 SW</t>
  </si>
  <si>
    <t>15X10 DOUBLE WYE HXHXHXH SDR35 SW</t>
  </si>
  <si>
    <t>15X12 DOUBLE WYE HXHXHXH SDR35 SW</t>
  </si>
  <si>
    <t>15 DOUBLE WYE HXHXHXH SDR35 SW</t>
  </si>
  <si>
    <t>18X4 DOUBLE WYE HXHXHXH SDR35 SW</t>
  </si>
  <si>
    <t>18X6 DOUBLE WYE HXHXHXH SDR35 SW</t>
  </si>
  <si>
    <t>18X8 DOUBLE WYE HXHXHXH SDR35 SW</t>
  </si>
  <si>
    <t>18X10 DOUBLE WYE HXHXHXH SDR35 SW</t>
  </si>
  <si>
    <t>18X12 DOUBLE WYE HXHXHXH SDR35 SW</t>
  </si>
  <si>
    <t>18X15 DOUBLE WYE HXHXHXH SDR35 SW</t>
  </si>
  <si>
    <t>18 DOUBLE WYE HXHXHXH SDR35 SW</t>
  </si>
  <si>
    <t>21X4 DOUBLE WYE HXHXHXH SDR35 SW</t>
  </si>
  <si>
    <t>21X6 DOUBLE WYE HXHXHXH SDR35 SW</t>
  </si>
  <si>
    <t>21X8 DOUBLE WYE HXHXHXH SDR35 SW</t>
  </si>
  <si>
    <t>21X10 DOUBLE WYE HXHXHXH SDR35 SW</t>
  </si>
  <si>
    <t>21X12 DOUBLE WYE HXHXHXH SDR35 SW</t>
  </si>
  <si>
    <t>21X15 DOUBLE WYE HXHXHXH SDR35 SW</t>
  </si>
  <si>
    <t>21X18 DOUBLE WYE HXHXHXH SDR35 SW</t>
  </si>
  <si>
    <t>21 DOUBLE WYE HXHXHXH SDR35 SW</t>
  </si>
  <si>
    <t>24X4 DOUBLE WYE HXHXHXH SDR35 SW</t>
  </si>
  <si>
    <t>24X6 DOUBLE WYE HXHXHXH SDR35 SW</t>
  </si>
  <si>
    <t>24X8 DOUBLE WYE HXHXHXH SDR35 SW</t>
  </si>
  <si>
    <t>24X10 DOUBLE WYE HXHXHXH SDR35 SW</t>
  </si>
  <si>
    <t>24X12 DOUBLE WYE HXHXHXH SDR35 SW</t>
  </si>
  <si>
    <t>24X15 DOUBLE WYE HXHXHXH SDR35 SW</t>
  </si>
  <si>
    <t>24X18 DOUBLE WYE HXHXHXH SDR35 SW</t>
  </si>
  <si>
    <t>24X21 DOUBLE WYE HXHXHXH SDR35 SW</t>
  </si>
  <si>
    <t>24 DOUBLE WYE HXHXHXH SDR35 SW</t>
  </si>
  <si>
    <t>27X4 DOUBLE WYE HXHXHXH SDR35 SW</t>
  </si>
  <si>
    <t>27X6 DOUBLE WYE HXHXHXH SDR35 SW</t>
  </si>
  <si>
    <t>27X8 DOUBLE WYE HXHXHXH SDR35 SW</t>
  </si>
  <si>
    <t>27X10 DOUBLE WYE HXHXHXH SDR35 SW</t>
  </si>
  <si>
    <t>27X12 DOUBLE WYE HXHXHXH SDR35 SW</t>
  </si>
  <si>
    <t>27X15 DOUBLE WYE HXHXHXH SDR35 SW</t>
  </si>
  <si>
    <t>27X18 DOUBLE WYE HXHXHXH SDR35 SW</t>
  </si>
  <si>
    <t>27X21 DOUBLE WYE HXHXHXH SDR35 SW</t>
  </si>
  <si>
    <t>27X24 DOUBLE WYE HXHXHXH SDR35 SW</t>
  </si>
  <si>
    <t>27 DOUBLE WYE HXHXHXH SDR35 SW</t>
  </si>
  <si>
    <t>30X4 DOUBLE WYE HXHXHXH SDR35 SW</t>
  </si>
  <si>
    <t>30X6 DOUBLE WYE HXHXHXH SDR35 SW</t>
  </si>
  <si>
    <t>30X8 DOUBLE WYE HXHXHXH SDR35 SW</t>
  </si>
  <si>
    <t>30X10 DOUBLE WYE HXHXHXH SDR35 SW</t>
  </si>
  <si>
    <t>30X12 DOUBLE WYE HXHXHXH SDR35 SW</t>
  </si>
  <si>
    <t>30X15 DOUBLE WYE HXHXHXH SDR35 SW</t>
  </si>
  <si>
    <t>30X18 DOUBLE WYE HXHXHXH SDR35 SW</t>
  </si>
  <si>
    <t>30X21 DOUBLE WYE HXHXHXH SDR35 SW</t>
  </si>
  <si>
    <t>30X24 DOUBLE WYE HXHXHXH SDR35 SW</t>
  </si>
  <si>
    <t>30X27 DOUBLE WYE HXHXHXH SDR35 SW</t>
  </si>
  <si>
    <t>30 DOUBLE WYE HXHXHXH SDR35 SW</t>
  </si>
  <si>
    <t>36X4 DOUBLE WYE HXHXHXH SDR35 SW</t>
  </si>
  <si>
    <t>36X6 DOUBLE WYE HXHXHXH SDR35 SW</t>
  </si>
  <si>
    <t>36X8 DOUBLE WYE HXHXHXH SDR35 SW</t>
  </si>
  <si>
    <t>36X10 DOUBLE WYE HXHXHXH SDR35 SW</t>
  </si>
  <si>
    <t>36X12 DOUBLE WYE HXHXHXH SDR35 SW</t>
  </si>
  <si>
    <t>36X15 DOUBLE WYE HXHXHXH SDR35 SW</t>
  </si>
  <si>
    <t>36X18 DOUBLE WYE HXHXHXH SDR35 SW</t>
  </si>
  <si>
    <t>36X21 DOUBLE WYE HXHXHXH SDR35 SW</t>
  </si>
  <si>
    <t>36X24 DOUBLE WYE HXHXHXH SDR35 SW</t>
  </si>
  <si>
    <t>36X27 DOUBLE WYE HXHXHXH SDR35 SW</t>
  </si>
  <si>
    <t>36X30 DOUBLE WYE HXHXHXH SDR35 SW</t>
  </si>
  <si>
    <t>36 DOUBLE WYE HXHXHXH SDR35 SW</t>
  </si>
  <si>
    <t>3 FITTING CLEANOUT SXFIPT SDR35 SW</t>
  </si>
  <si>
    <t>10 FITTING CLEANOUT SXFIPT SDR35 SW</t>
  </si>
  <si>
    <t>12 FITTING CLEANOUT SXFIPT SDR35 SW</t>
  </si>
  <si>
    <t>15X16 FITTING CLEANOUT SXFIPT 35SW</t>
  </si>
  <si>
    <t>18 FITTING CLEANOUT SXFIPT SDR35 SW</t>
  </si>
  <si>
    <t>21X20 FITTING CLEANOUT SXFIPT 35SW</t>
  </si>
  <si>
    <t>3 FEMALE ADAPTER HXFIPT SDR35 SW</t>
  </si>
  <si>
    <t>10 FEMALE ADAPTER HXFIPT SDR35 SW</t>
  </si>
  <si>
    <t>12 FEMALE ADAPTER HXFIPT SDR35 SW</t>
  </si>
  <si>
    <t>15X16 FEMALE ADAPTER HXFIPT SDR35SW</t>
  </si>
  <si>
    <t>18 FEMALE ADAPTER HXFIPT SDR35 SW</t>
  </si>
  <si>
    <t>21X20 FEMALE ADAPTER HXFIPT SDR35SW</t>
  </si>
  <si>
    <t>24 FEMALE ADAPTER HXFIPT SDR35 SW</t>
  </si>
  <si>
    <t>8 ADAPTER SEWERXIPS HXH SDR35 SW</t>
  </si>
  <si>
    <t>10 ADAPTER SEWERXIPS HXH SDR35 SW</t>
  </si>
  <si>
    <t>12 ADAPTER SEWERXIPS HXH SDR35 SW</t>
  </si>
  <si>
    <t>15X14 ADAPT SEWERXIPS HXH SDR35 SW</t>
  </si>
  <si>
    <t>15X16 ADAPT SEWERXIPS HXH SDR35 SW</t>
  </si>
  <si>
    <t>18 ADAPTER SEWERXIPS HXH SDR35 SW</t>
  </si>
  <si>
    <t>21X20 ADAPT SEWERXIPS HXH SDR35 SW</t>
  </si>
  <si>
    <t>4 ADAPTER HXS SDR35 SW</t>
  </si>
  <si>
    <t>6 ADAPTER HXS SDR35 SW</t>
  </si>
  <si>
    <t>8 ADAPTER HXS SDR35 SW</t>
  </si>
  <si>
    <t>10 ADAPTER HXS SDR35 SW</t>
  </si>
  <si>
    <t>12 ADAPTER HXS SDR35 SW</t>
  </si>
  <si>
    <t>15 ADAPTER HXS SDR35 SW</t>
  </si>
  <si>
    <t>18 ADAPTER HXS SDR35 SW</t>
  </si>
  <si>
    <t>21 ADAPTER HXS SDR35 SW</t>
  </si>
  <si>
    <t>24 ADAPTER HXS SDR35 SW</t>
  </si>
  <si>
    <t>27 ADAPTER HXS SDR35 SW</t>
  </si>
  <si>
    <t>30 ADAPTER HXS SDR35 SW</t>
  </si>
  <si>
    <t>36 ADAPTER HXS SDR35 SW</t>
  </si>
  <si>
    <t>4 ELBOW 11.25 HXH SDR35 SW</t>
  </si>
  <si>
    <t>6 ELBOW 11.25 HXH SDR35 SW</t>
  </si>
  <si>
    <t>8 ELBOW 11.25 HXH SDR35 SW</t>
  </si>
  <si>
    <t>10 ELBOW 11.25 HXH SDR35 SW</t>
  </si>
  <si>
    <t>12 ELBOW 11.25 HXH SDR35 SW</t>
  </si>
  <si>
    <t>15 ELBOW 11.25 HXH SDR35 SW</t>
  </si>
  <si>
    <t>18 ELBOW 11.25 HXH SDR35 SW</t>
  </si>
  <si>
    <t>21 ELBOW 11.25 HXH SDR35 SW</t>
  </si>
  <si>
    <t>24 ELBOW 11.25 HXH SDR35 SW</t>
  </si>
  <si>
    <t>27 ELBOW 11.25 HXH SDR35 SW</t>
  </si>
  <si>
    <t>30 ELBOW 11.25 HXH SDR35 SW</t>
  </si>
  <si>
    <t>36 ELBOW 11.25 HXH SDR35 SW</t>
  </si>
  <si>
    <t>4 ELBOW 11.25 HXS SDR35 SW</t>
  </si>
  <si>
    <t>6 ELBOW 11.25 HXS SDR35 SW</t>
  </si>
  <si>
    <t>8 ELBOW 11.25 HXS SDR35 SW</t>
  </si>
  <si>
    <t>10 ELBOW 11.25 HXS SDR35 SW</t>
  </si>
  <si>
    <t>12 ELBOW 11.25 HXS SDR35 SW</t>
  </si>
  <si>
    <t>15 ELBOW 11.25 HXS SDR35 SW</t>
  </si>
  <si>
    <t>18 ELBOW 11.25 HXS SDR35 SW</t>
  </si>
  <si>
    <t>21 ELBOW 11.25 HXS SDR35 SW</t>
  </si>
  <si>
    <t>24 ELBOW 11.25 HXS SDR35 SW</t>
  </si>
  <si>
    <t>27 ELBOW 11.25 HXS SDR35 SW</t>
  </si>
  <si>
    <t>30 ELBOW 11.25 HXS SDR35 SW</t>
  </si>
  <si>
    <t>36 ELBOW 11.25 HXS SDR35 SW</t>
  </si>
  <si>
    <t>10 ELBOW 22.5 HXS SDR35 SW</t>
  </si>
  <si>
    <t>12 ELBOW 22.5 HXS SDR35 SW</t>
  </si>
  <si>
    <t>15 ELBOW 22.5 HXS SDR35 SW</t>
  </si>
  <si>
    <t>18 ELBOW 22.5 HXS SDR35 SW</t>
  </si>
  <si>
    <t>21 ELBOW 22.5 HXS SDR35 SW</t>
  </si>
  <si>
    <t>24 ELBOW 22.5 HXS SDR35 SW</t>
  </si>
  <si>
    <t>27 ELBOW 22.5 HXS SDR35 SW</t>
  </si>
  <si>
    <t>30 ELBOW 22.5 HXS SDR35 SW</t>
  </si>
  <si>
    <t>36 ELBOW 22.5 HXS SDR35 SW</t>
  </si>
  <si>
    <t>10 ELBOW 22.5 HXH SDR35 SW</t>
  </si>
  <si>
    <t>12 ELBOW 22.5 HXH SDR35 SW</t>
  </si>
  <si>
    <t>15 ELBOW 22.5 HXH SDR35 SW</t>
  </si>
  <si>
    <t>18 ELBOW 22.5 HXH SDR35 SW</t>
  </si>
  <si>
    <t>21 ELBOW 22.5 HXH SDR35 SW</t>
  </si>
  <si>
    <t>24 ELBOW 22.5 HXH SDR35 SW</t>
  </si>
  <si>
    <t>27 ELBOW 22.5 HXH SDR35 SW</t>
  </si>
  <si>
    <t>30 ELBOW 22.5 HXH SDR35 SW</t>
  </si>
  <si>
    <t>36 ELBOW 22.5 HXH SDR35 SW</t>
  </si>
  <si>
    <t>4 ELBOW 30 HXH SDR35 SW</t>
  </si>
  <si>
    <t>6 ELBOW 30 HXH SDR35 SW</t>
  </si>
  <si>
    <t>8 ELBOW 30 HXH SDR35 SW</t>
  </si>
  <si>
    <t>10 ELBOW 30 HXH SDR35 SW</t>
  </si>
  <si>
    <t>12 ELBOW 30 HXH SDR35 SW</t>
  </si>
  <si>
    <t>15 ELBOW 30 HXH SDR35 SW</t>
  </si>
  <si>
    <t>18 ELBOW 30 HXH SDR35 SW</t>
  </si>
  <si>
    <t>21 ELBOW 30 HXH SDR35 SW</t>
  </si>
  <si>
    <t>24 ELBOW 30 HXH SDR35 SW</t>
  </si>
  <si>
    <t>27 ELBOW 30 HXH SDR35 SW</t>
  </si>
  <si>
    <t>30 ELBOW 30 HXH SDR35 SW</t>
  </si>
  <si>
    <t>36 ELBOW 30 HXH SDR35 SW</t>
  </si>
  <si>
    <t>4 ELBOW 30 HXS SDR35 SW</t>
  </si>
  <si>
    <t>6 ELBOW 30 HXS SDR35 SW</t>
  </si>
  <si>
    <t>8 ELBOW 30 HXS SDR35 SW</t>
  </si>
  <si>
    <t>10 ELBOW 30 HXS SDR35 SW</t>
  </si>
  <si>
    <t>12 ELBOW 30 HXS SDR35 SW</t>
  </si>
  <si>
    <t>15 ELBOW 30 HXS SDR35 SW</t>
  </si>
  <si>
    <t>18 ELBOW 30 HXS SDR35 SW</t>
  </si>
  <si>
    <t>21 ELBOW 30 HXS SDR35 SW</t>
  </si>
  <si>
    <t>24 ELBOW 30 HXS SDR35 SW</t>
  </si>
  <si>
    <t>27 ELBOW 30 HXS SDR35 SW</t>
  </si>
  <si>
    <t>30 ELBOW 30 HXS SDR35 SW</t>
  </si>
  <si>
    <t>36 ELBOW 30 HXS SDR35 SW</t>
  </si>
  <si>
    <t>10 ELBOW 45 HXH SDR35 SW</t>
  </si>
  <si>
    <t>12 ELBOW 45 HXH SDR35 SW</t>
  </si>
  <si>
    <t>15 ELBOW 45 HXH SDR35 SW</t>
  </si>
  <si>
    <t>18 ELBOW 45 HXH SDR35 SW</t>
  </si>
  <si>
    <t>21 ELBOW 45 HXH SDR35 SW</t>
  </si>
  <si>
    <t>24 ELBOW 45 HXH SDR35 SW</t>
  </si>
  <si>
    <t>27 ELBOW 45 HXH SDR35 SW</t>
  </si>
  <si>
    <t>30 ELBOW 45 HXH SDR35 SW</t>
  </si>
  <si>
    <t>36 ELBOW 45 HXH SDR35 SW</t>
  </si>
  <si>
    <t>10 ELBOW 45 HXS SDR35 SW</t>
  </si>
  <si>
    <t>12 ELBOW 45 HXS SDR35 SW</t>
  </si>
  <si>
    <t>15 ELBOW 45 HXS SDR35 SW</t>
  </si>
  <si>
    <t>18 ELBOW 45 HXS SDR35 SW</t>
  </si>
  <si>
    <t>21 ELBOW 45 HXS SDR35 SW</t>
  </si>
  <si>
    <t>24 ELBOW 45 HXS SDR35 SW</t>
  </si>
  <si>
    <t>27 ELBOW 45 HXS SDR35 SW</t>
  </si>
  <si>
    <t>30 ELBOW 45 HXS SDR35 SW</t>
  </si>
  <si>
    <t>36 ELBOW 45 HXS SDR35 SW</t>
  </si>
  <si>
    <t>10 ELBOW 90 HXH SDR35 SW</t>
  </si>
  <si>
    <t>12 ELBOW 90 HXH SDR35 SW</t>
  </si>
  <si>
    <t>15 ELBOW 90 HXH SDR35 SW</t>
  </si>
  <si>
    <t>18 ELBOW 90 HXH SDR35 SW</t>
  </si>
  <si>
    <t>21 ELBOW 90 HXH SDR35 SW</t>
  </si>
  <si>
    <t>24 ELBOW 90 HXH SDR35 SW</t>
  </si>
  <si>
    <t>27 ELBOW 90 HXH SDR35 SW</t>
  </si>
  <si>
    <t>30 ELBOW 90 HXH SDR35 SW</t>
  </si>
  <si>
    <t>36 ELBOW 90 HXH SDR35 SW</t>
  </si>
  <si>
    <t>10 ELBOW 90 HXS SDR35 SW</t>
  </si>
  <si>
    <t>12 ELBOW 90 HXS SDR35 SW</t>
  </si>
  <si>
    <t>15 ELBOW 90 HXS SDR35 SW</t>
  </si>
  <si>
    <t>18 ELBOW 90 HXS SDR35 SW</t>
  </si>
  <si>
    <t>21 ELBOW 90 HXS SDR35 SW</t>
  </si>
  <si>
    <t>24 ELBOW 90 HXS SDR35 SW</t>
  </si>
  <si>
    <t>27 ELBOW 90 HXS SDR35 SW</t>
  </si>
  <si>
    <t>30 ELBOW 90 HXS SDR35 SW</t>
  </si>
  <si>
    <t>36 ELBOW 90 HXS SDR35 SW</t>
  </si>
  <si>
    <t>10 CAP SDR35 SW</t>
  </si>
  <si>
    <t>12 CAP SDR35 SW</t>
  </si>
  <si>
    <t>15 CAP SDR35 SW</t>
  </si>
  <si>
    <t>18 CAP SDR35 SW</t>
  </si>
  <si>
    <t>21 CAP SDR35 SW</t>
  </si>
  <si>
    <t>24 CAP SDR35 SW</t>
  </si>
  <si>
    <t>27 CAP SDR35 SW</t>
  </si>
  <si>
    <t>30 CAP SDR35 SW</t>
  </si>
  <si>
    <t>36 CAP SDR35 SW</t>
  </si>
  <si>
    <t>15 PERMANENT PLUG SDR35 SW</t>
  </si>
  <si>
    <t>18 PERMANENT PLUG SDR35 SW</t>
  </si>
  <si>
    <t>21 PERMANENT PLUG SDR35 SW</t>
  </si>
  <si>
    <t>24 PERMANENT PLUG SDR35 SW</t>
  </si>
  <si>
    <t>27 PERMANENT PLUG SDR35 SW</t>
  </si>
  <si>
    <t>30 PERMANENT PLUG SDR35 SW</t>
  </si>
  <si>
    <t>36 PERMANENT PLUG SDR35 SW</t>
  </si>
  <si>
    <t>3 CLEANOUT THREADED PLUG SDR35SW</t>
  </si>
  <si>
    <t>10 CLEANOUT THREADED PLUG SDR35SW</t>
  </si>
  <si>
    <t>12 CLEANOUT THREADED PLUG SDR35SW</t>
  </si>
  <si>
    <t>8 CLEANOUT THREADED RECESSED PLUG</t>
  </si>
  <si>
    <t>10 CLEANOUT THREADED RECESSED PLUG</t>
  </si>
  <si>
    <t>12 CLEANOUT THREADED RECESSED PLUG</t>
  </si>
  <si>
    <t>3X2 INC COUPLING CON HXH SDR35 SW</t>
  </si>
  <si>
    <t>4X2 INC COUPLING CON HXH SDR35 SW</t>
  </si>
  <si>
    <t>10X4 INC COUPLING CON HXH SDR35 SW</t>
  </si>
  <si>
    <t>10X6 INC COUPLING CON HXH SDR35 SW</t>
  </si>
  <si>
    <t>10X8 INC COUPLING CON HXH SDR35 SW</t>
  </si>
  <si>
    <t>12X4 INC COUPLING CON HXH SDR35 SW</t>
  </si>
  <si>
    <t>12X6 INC COUPLING CON HXH SDR35 SW</t>
  </si>
  <si>
    <t>12X8 INC COUPLING CON HXH SDR35 SW</t>
  </si>
  <si>
    <t>12X10 INC COUPLING CON HXH SDR35 SW</t>
  </si>
  <si>
    <t>15X4 INC COUPLING CON HXH SDR35 SW</t>
  </si>
  <si>
    <t>15X6 INC COUPLING CON HXH SDR35 SW</t>
  </si>
  <si>
    <t>15X8 INC COUPLING CON HXH SDR35 SW</t>
  </si>
  <si>
    <t>15X10 INC COUPLING CON HXH SDR35 SW</t>
  </si>
  <si>
    <t>15X12 INC COUPLING CON HXH SDR35 SW</t>
  </si>
  <si>
    <t>18X4 INC COUPLING CON HXH SDR35 SW</t>
  </si>
  <si>
    <t>18X6 INC COUPLING CON HXH SDR35 SW</t>
  </si>
  <si>
    <t>18X8 INC COUPLING CON HXH SDR35 SW</t>
  </si>
  <si>
    <t>18X10 INC COUPLING CON HXH SDR35 SW</t>
  </si>
  <si>
    <t>18X12 INC COUPLING CON HXH SDR35 SW</t>
  </si>
  <si>
    <t>18X15 INC COUPLING CON HXH SDR35 SW</t>
  </si>
  <si>
    <t>21X4 INC COUPLING CON HXH SDR35 SW</t>
  </si>
  <si>
    <t>21X6 INC COUPLING CON HXH SDR35 SW</t>
  </si>
  <si>
    <t>21X8 INC COUPLING CON HXH SDR35 SW</t>
  </si>
  <si>
    <t>21X10 INC COUPLING CON HXH SDR35 SW</t>
  </si>
  <si>
    <t>21X12 INC COUPLING CON HXH SDR35 SW</t>
  </si>
  <si>
    <t>21X15 INC COUPLING CON HXH SDR35 SW</t>
  </si>
  <si>
    <t>21X18 INC COUPLING CON HXH SDR35 SW</t>
  </si>
  <si>
    <t>24X4 INC COUPLING CON HXH SDR35 SW</t>
  </si>
  <si>
    <t>24X6 INC COUPLING CON HXH SDR35 SW</t>
  </si>
  <si>
    <t>24X8 INC COUPLING CON HXH SDR35 SW</t>
  </si>
  <si>
    <t>24X10 INC COUPLING CON HXH SDR35 SW</t>
  </si>
  <si>
    <t>24X12 INC COUPLING CON HXH SDR35 SW</t>
  </si>
  <si>
    <t>24X15 INC COUPLING CON HXH SDR35 SW</t>
  </si>
  <si>
    <t>24X18 INC COUPLING CON HXH SDR35 SW</t>
  </si>
  <si>
    <t>24X21 INC COUPLING CON HXH SDR35 SW</t>
  </si>
  <si>
    <t>27X4 INC COUPLING CON HXH SDR35 SW</t>
  </si>
  <si>
    <t>27X6 INC COUPLING CON HXH SDR35 SW</t>
  </si>
  <si>
    <t>27X8 INC COUPLING CON HXH SDR35 SW</t>
  </si>
  <si>
    <t>27X10 INC COUPLING CON HXH SDR35 SW</t>
  </si>
  <si>
    <t>27X12 INC COUPLING CON HXH SDR35 SW</t>
  </si>
  <si>
    <t>27X15 INC COUPLING CON HXH SDR35 SW</t>
  </si>
  <si>
    <t>27X18 INC COUPLING CON HXH SDR35 SW</t>
  </si>
  <si>
    <t>27X21 INC COUPLING CON HXH SDR35 SW</t>
  </si>
  <si>
    <t>27X24 INC COUPLING CON HXH SDR35 SW</t>
  </si>
  <si>
    <t>30X4 INC COUPLING CON HXH SDR35 SW</t>
  </si>
  <si>
    <t>30X6 INC COUPLING CON HXH SDR35 SW</t>
  </si>
  <si>
    <t>30X8 INC COUPLING CON HXH SDR35 SW</t>
  </si>
  <si>
    <t>30X10 INC COUPLING CON HXH SDR35 SW</t>
  </si>
  <si>
    <t>30X12 INC COUPLING CON HXH SDR35 SW</t>
  </si>
  <si>
    <t>30X15 INC COUPLING CON HXH SDR35 SW</t>
  </si>
  <si>
    <t>30X18 INC COUPLING CON HXH SDR35 SW</t>
  </si>
  <si>
    <t>30X21 INC COUPLING CON HXH SDR35 SW</t>
  </si>
  <si>
    <t>30X24 INC COUPLING CON HXH SDR35 SW</t>
  </si>
  <si>
    <t>30X27 INC COUPLING CON HXH SDR35 SW</t>
  </si>
  <si>
    <t>36X4 INC COUPLING CON HXH SDR35 SW</t>
  </si>
  <si>
    <t>36X6 INC COUPLING CON HXH SDR35 SW</t>
  </si>
  <si>
    <t>36X8 INC COUPLING CON HXH SDR35 SW</t>
  </si>
  <si>
    <t>36X10 INC COUPLING CON HXH SDR35 SW</t>
  </si>
  <si>
    <t>36X12 INC COUPLING CON HXH SDR35 SW</t>
  </si>
  <si>
    <t>36X15 INC COUPLING CON HXH SDR35 SW</t>
  </si>
  <si>
    <t>36X18 INC COUPLING CON HXH SDR35 SW</t>
  </si>
  <si>
    <t>36X21 INC COUPLING CON HXH SDR35 SW</t>
  </si>
  <si>
    <t>36X24 INC COUPLING CON HXH SDR35 SW</t>
  </si>
  <si>
    <t>36X27 INC COUPLING CON HXH SDR35 SW</t>
  </si>
  <si>
    <t>36X30 INC COUPLING CON HXH SDR35 SW</t>
  </si>
  <si>
    <t>3X2 RED BUSHING CON SXH SDR35 SW</t>
  </si>
  <si>
    <t>4X2 RED BUSHING CON SXH SDR35 SW</t>
  </si>
  <si>
    <t>10X4 RED BUSHING CON SXH SDR35 SW</t>
  </si>
  <si>
    <t>10X6 RED BUSHING CON SXH SDR35 SW</t>
  </si>
  <si>
    <t>10X8 RED BUSHING CON SXH SDR35 SW</t>
  </si>
  <si>
    <t>12X4 RED BUSHING CON SXH SDR35 SW</t>
  </si>
  <si>
    <t>12X6 RED BUSHING CON SXH SDR35 SW</t>
  </si>
  <si>
    <t>12X8 RED BUSHING CON SXH SDR35 SW</t>
  </si>
  <si>
    <t>12X10 RED BUSHING CON SXH SDR35 SW</t>
  </si>
  <si>
    <t>15X4 RED BUSHING CON SXH SDR35 SW</t>
  </si>
  <si>
    <t>15X6 RED BUSHING CON SXH SDR35 SW</t>
  </si>
  <si>
    <t>15X8 RED BUSHING CON SXH SDR35 SW</t>
  </si>
  <si>
    <t>15X10 RED BUSHING CON SXH SDR35 SW</t>
  </si>
  <si>
    <t>15X12 RED BUSHING CON SXH SDR35 SW</t>
  </si>
  <si>
    <t>18X4 RED BUSHING CON SXH SDR35 SW</t>
  </si>
  <si>
    <t>18X6 RED BUSHING CON SXH SDR35 SW</t>
  </si>
  <si>
    <t>18X8 RED BUSHING CON SXH SDR35 SW</t>
  </si>
  <si>
    <t>18X10 RED BUSHING CON SXH SDR35 SW</t>
  </si>
  <si>
    <t>18X12 RED BUSHING CON SXH SDR35 SW</t>
  </si>
  <si>
    <t>18X15 RED BUSHING CON SXH SDR35 SW</t>
  </si>
  <si>
    <t>21X4 RED BUSHING CON SXH SDR35 SW</t>
  </si>
  <si>
    <t>21X6 RED BUSHING CON SXH SDR35 SW</t>
  </si>
  <si>
    <t>21X8 RED BUSHING CON SXH SDR35 SW</t>
  </si>
  <si>
    <t>21X10 RED BUSHING CON SXH SDR35 SW</t>
  </si>
  <si>
    <t>21X12 RED BUSHING CON SXH SDR35 SW</t>
  </si>
  <si>
    <t>21X15 RED BUSHING CON SXH SDR35 SW</t>
  </si>
  <si>
    <t>21X18 RED BUSHING CON SXH SDR35 SW</t>
  </si>
  <si>
    <t>24X4 RED BUSHING CON SXH SDR35 SW</t>
  </si>
  <si>
    <t>24X6 RED BUSHING CON SXH SDR35 SW</t>
  </si>
  <si>
    <t>24X8 RED BUSHING CON SXH SDR35 SW</t>
  </si>
  <si>
    <t>24X10 RED BUSHING CON SXH SDR35 SW</t>
  </si>
  <si>
    <t>24X12 RED BUSHING CON SXH SDR35 SW</t>
  </si>
  <si>
    <t>24X15 RED BUSHING CON SXH SDR35 SW</t>
  </si>
  <si>
    <t>24X18 RED BUSHING CON SXH SDR35 SW</t>
  </si>
  <si>
    <t>24X21 RED BUSHING CON SXH SDR35 SW</t>
  </si>
  <si>
    <t>27X4 RED BUSHING CON SXH SDR35 SW</t>
  </si>
  <si>
    <t>27X6 RED BUSHING CON SXH SDR35 SW</t>
  </si>
  <si>
    <t>27X8 RED BUSHING CON SXH SDR35 SW</t>
  </si>
  <si>
    <t>27X10 RED BUSHING CON SXH SDR35 SW</t>
  </si>
  <si>
    <t>27X12 RED BUSHING CON SXH SDR35 SW</t>
  </si>
  <si>
    <t>27X15 RED BUSHING CON SXH SDR35 SW</t>
  </si>
  <si>
    <t>27X18 RED BUSHING CON SXH SDR35 SW</t>
  </si>
  <si>
    <t>27X21 RED BUSHING CON SXH SDR35 SW</t>
  </si>
  <si>
    <t>27X24 RED BUSHING CON SXH SDR35 SW</t>
  </si>
  <si>
    <t>30X4 RED BUSHING CON SXH SDR35 SW</t>
  </si>
  <si>
    <t>30X6 RED BUSHING CON SXH SDR35 SW</t>
  </si>
  <si>
    <t>30X8 RED BUSHING CON SXH SDR35 SW</t>
  </si>
  <si>
    <t>30X10 RED BUSHING CON SXH SDR35 SW</t>
  </si>
  <si>
    <t>30X12 RED BUSHING CON SXH SDR35 SW</t>
  </si>
  <si>
    <t>30X15 RED BUSHING CON SXH SDR35 SW</t>
  </si>
  <si>
    <t>30X18 RED BUSHING CON SXH SDR35 SW</t>
  </si>
  <si>
    <t>30X21 RED BUSHING CON SXH SDR35 SW</t>
  </si>
  <si>
    <t>30X24 RED BUSHING CON SXH SDR35 SW</t>
  </si>
  <si>
    <t>30X27 RED BUSHING CON SXH SDR35 SW</t>
  </si>
  <si>
    <t>36X4 RED BUSHING CON SXH SDR35 SW</t>
  </si>
  <si>
    <t>36X6 RED BUSHING CON SXH SDR35 SW</t>
  </si>
  <si>
    <t>36X8 RED BUSHING CON SXH SDR35 SW</t>
  </si>
  <si>
    <t>36X10 RED BUSHING CON SXH SDR35 SW</t>
  </si>
  <si>
    <t>36X12 RED BUSHING CON SXH SDR35 SW</t>
  </si>
  <si>
    <t>36X15 RED BUSHING CON SXH SDR35 SW</t>
  </si>
  <si>
    <t>36X18 RED BUSHING CON SXH SDR35 SW</t>
  </si>
  <si>
    <t>36X21 RED BUSHING CON SXH SDR35 SW</t>
  </si>
  <si>
    <t>36X24 RED BUSHING CON SXH SDR35 SW</t>
  </si>
  <si>
    <t>36X27 RED BUSHING CON SXH SDR35 SW</t>
  </si>
  <si>
    <t>36X30 RED BUSHING CON SXH SDR35 SW</t>
  </si>
  <si>
    <t>Fabricated Double Wye SHHH</t>
  </si>
  <si>
    <t>Fabricated Cleanout Threaded Recessed Plug</t>
  </si>
  <si>
    <t>Fabricated Tee HHH</t>
  </si>
  <si>
    <t>Fabricated Tee SHH</t>
  </si>
  <si>
    <t>Fabricated Wye SHH</t>
  </si>
  <si>
    <t>Fabricated Female Adapter HxFIPT</t>
  </si>
  <si>
    <t>Fabricated Fitting Cleanout SxFIPT</t>
  </si>
  <si>
    <t>Fabricated Adapter Sewer x IPS HH</t>
  </si>
  <si>
    <t>Fabricated Adapter HS</t>
  </si>
  <si>
    <t>Fabricated Elbow 11.25 HH &amp; HS</t>
  </si>
  <si>
    <t>Fabricated Elbow 22.5 HS &amp; HH</t>
  </si>
  <si>
    <t>Fabricated Elbow 30 HH &amp; HS</t>
  </si>
  <si>
    <t>Fabricated Elbow 45 HH &amp; HS</t>
  </si>
  <si>
    <t>Fabricated Elbow 90 HH &amp; HS</t>
  </si>
  <si>
    <t>Fabricated Van Stone Flange Flge X Fem 150# BP x SDR 35</t>
  </si>
  <si>
    <t>Fabricated Increaser Coupling Eccentric HH</t>
  </si>
  <si>
    <t>6X4 IPS SADDLE WYE G</t>
  </si>
  <si>
    <t>8X4 IPS SADDLE WYE G</t>
  </si>
  <si>
    <t>8X6 IPS SADDLE WYE G</t>
  </si>
  <si>
    <t>10X4 IPS SADDLE WYE G</t>
  </si>
  <si>
    <t>10X6 IPS SADDLE WYE G</t>
  </si>
  <si>
    <t>10X8 IPS SADDLE WYE G</t>
  </si>
  <si>
    <t>12X4 IPS SADDLE WYE G</t>
  </si>
  <si>
    <t>12X6 IPS SADDLE WYE G</t>
  </si>
  <si>
    <t>12X8 IPS SADDLE WYE G</t>
  </si>
  <si>
    <t>12X10 IPS SADDLE WYE G</t>
  </si>
  <si>
    <t>6X4 IPS SADDLE TEE G</t>
  </si>
  <si>
    <t>8X4 IPS SADDLE TEE G</t>
  </si>
  <si>
    <t>8X6 IPS SADDLE TEE G</t>
  </si>
  <si>
    <t>10X4 IPS SADDLE TEE G</t>
  </si>
  <si>
    <t>10X6 IPS SADDLE TEE G</t>
  </si>
  <si>
    <t>10X8 IPS SADDLE TEE G</t>
  </si>
  <si>
    <t>12X4 IPS SADDLE TEE G</t>
  </si>
  <si>
    <t>12X6 IPS SADDLE TEE G</t>
  </si>
  <si>
    <t>12X8 IPS SADDLE TEE G</t>
  </si>
  <si>
    <t>12X10 IPS SADDLE TEE G</t>
  </si>
  <si>
    <t>6X4 IPS TEE GXGXG</t>
  </si>
  <si>
    <t>6X6 IPS TEE GXGXG</t>
  </si>
  <si>
    <t>8X4 IPS TEE GXGXG</t>
  </si>
  <si>
    <t>8X6 IPS TEE GXGXG</t>
  </si>
  <si>
    <t>8X8 IPS TEE GXGXG</t>
  </si>
  <si>
    <t>10X4 IPS TEE GXGXG</t>
  </si>
  <si>
    <t>10X6 IPS TEE GXGXG</t>
  </si>
  <si>
    <t>10X8 IPS TEE GXGXG</t>
  </si>
  <si>
    <t>10X10 IPS TEE GXGXG</t>
  </si>
  <si>
    <t>12X4 IPS TEE GXGXG</t>
  </si>
  <si>
    <t>12X6 IPS TEE GXGXG</t>
  </si>
  <si>
    <t>12X8 IPS TEE GXGXG</t>
  </si>
  <si>
    <t>12X10 IPS TEE GXGXG</t>
  </si>
  <si>
    <t>12X12 IPS TEE GXGXG</t>
  </si>
  <si>
    <t>4 IPS SPIGOT PLUG</t>
  </si>
  <si>
    <t>6 IPS SPIGOT PLUG</t>
  </si>
  <si>
    <t>4 IPS STOP COUPLING G</t>
  </si>
  <si>
    <t>6 IPS STOP COUPLING G</t>
  </si>
  <si>
    <t>8 IPS STOP COUPLING G</t>
  </si>
  <si>
    <t>10 IPS STOP COUPLING G</t>
  </si>
  <si>
    <t>12 IPS STOP COUPLING G</t>
  </si>
  <si>
    <t>4 IPS REPAIR COUPLING G</t>
  </si>
  <si>
    <t>6 IPS REPAIR COUPLING G</t>
  </si>
  <si>
    <t>8 IPS REPAIR COUPLING G</t>
  </si>
  <si>
    <t>10 IPS REPAIR COUPLING G</t>
  </si>
  <si>
    <t>12 IPS REPAIR COUPLING G</t>
  </si>
  <si>
    <t>6X4 IPS WYE GXGXG</t>
  </si>
  <si>
    <t>6X6 IPS WYE GXGXG</t>
  </si>
  <si>
    <t>8X4 IPS WYE GXGXG</t>
  </si>
  <si>
    <t>8X6 IPS WYE GXGXG</t>
  </si>
  <si>
    <t>8X8 IPS WYE GXGXG</t>
  </si>
  <si>
    <t>10X4 IPS WYE GXGXG</t>
  </si>
  <si>
    <t>10X6 IPS WYE GXGXG</t>
  </si>
  <si>
    <t>10X8 IPS WYE GXGXG</t>
  </si>
  <si>
    <t>10X10 IPS WYE GXGXG</t>
  </si>
  <si>
    <t>12X4 IPS WYE GXGXG</t>
  </si>
  <si>
    <t>12X6 IPS WYE GXGXG</t>
  </si>
  <si>
    <t>12X8 IPS WYE GXGXG</t>
  </si>
  <si>
    <t>12X10 IPS WYE GXGXG</t>
  </si>
  <si>
    <t>12X12 IPS WYE GXGXG</t>
  </si>
  <si>
    <t>4X6 IPS INCREASER COUPLING CON GXG</t>
  </si>
  <si>
    <t>4X8 IPS INCREASER COUPLING CON GXG</t>
  </si>
  <si>
    <t>4X10 IPS INCREASER COUPLING CON GXG</t>
  </si>
  <si>
    <t>4X12 IPS INCREASER COUPLING CON GXG</t>
  </si>
  <si>
    <t>6X8 IPS INCREASER COUPLING CON GXG</t>
  </si>
  <si>
    <t>6X10 IPS INCREASER COUPLING CON GXG</t>
  </si>
  <si>
    <t>6X12 IPS INCREASER COUPLING CON GXG</t>
  </si>
  <si>
    <t>8X10 IPS INCREASER COUPLING CON GXG</t>
  </si>
  <si>
    <t>8X12 IPS INCREASER COUPLING CON GXG</t>
  </si>
  <si>
    <t>10X12 IPS INCR COUPLING CON GXG</t>
  </si>
  <si>
    <t>6X4 IPS REDUCER BUSHING CON SXG</t>
  </si>
  <si>
    <t>8X4 IPS REDUCER BUSHING CON SXG</t>
  </si>
  <si>
    <t>8X6 IPS REDUCER BUSHING CON SXG</t>
  </si>
  <si>
    <t>10X4 IPS REDUCER BUSHING CON SXG</t>
  </si>
  <si>
    <t>10X6 IPS REDUCER BUSHING CON SXG</t>
  </si>
  <si>
    <t>10X8 IPS REDUCER BUSHING CON SXG</t>
  </si>
  <si>
    <t>12X4 IPS REDUCER BUSHING CON SXG</t>
  </si>
  <si>
    <t>12X6 IPS REDUCER BUSHING CON SXG</t>
  </si>
  <si>
    <t>12X8 IPS REDUCER BUSHING CON SXG</t>
  </si>
  <si>
    <t>12X10 IPS REDUCER BUSHING CON SXG</t>
  </si>
  <si>
    <t>4X6 IPS INCREASER COUPLING ECC GXG</t>
  </si>
  <si>
    <t>4X8 IPS INCREASER COUPLING ECC GXG</t>
  </si>
  <si>
    <t>4X10 IPS INCREASER COUPLING ECC GXG</t>
  </si>
  <si>
    <t>4X12 IPS INCREASER COUPLING ECC GXG</t>
  </si>
  <si>
    <t>6X8 IPS INCREASER COUPLING ECC GXG</t>
  </si>
  <si>
    <t>6X10 IPS INCREASER COUPLING ECC GXG</t>
  </si>
  <si>
    <t>6X12 IPS INCREASER COUPLING ECC GXG</t>
  </si>
  <si>
    <t>8X10 IPS INCREASER COUPLING ECC GXG</t>
  </si>
  <si>
    <t>8X12 IPS INCREASER COUPLING ECC GXG</t>
  </si>
  <si>
    <t>10X12 IPS INCR COUPLING ECC GXG</t>
  </si>
  <si>
    <t>6X4 IPS REDUCER BUSHING ECC SXG</t>
  </si>
  <si>
    <t>8X4 IPS REDUCER BUSHING ECC SXG</t>
  </si>
  <si>
    <t>8X6 IPS REDUCER BUSHING ECC SXG</t>
  </si>
  <si>
    <t>10X4 IPS REDUCER BUSHING ECC SXG</t>
  </si>
  <si>
    <t>10X6 IPS REDUCER BUSHING ECC SXG</t>
  </si>
  <si>
    <t>10X8 IPS REDUCER BUSHING ECC SXG</t>
  </si>
  <si>
    <t>12X4 IPS REDUCER BUSHING ECC SXG</t>
  </si>
  <si>
    <t>12X6 IPS REDUCER BUSHING ECC SXG</t>
  </si>
  <si>
    <t>12X8 IPS REDUCER BUSHING ECC SXG</t>
  </si>
  <si>
    <t>12X10 IPS REDUCER BUSHING ECC SXG</t>
  </si>
  <si>
    <t>4 IPS CAP G</t>
  </si>
  <si>
    <t>6 IPS CAP G</t>
  </si>
  <si>
    <t>8 IPS CAP G</t>
  </si>
  <si>
    <t>10 IPS CAP G</t>
  </si>
  <si>
    <t>12 IPS CAP G</t>
  </si>
  <si>
    <t>6X4 IPS TEE WYE GXGXG</t>
  </si>
  <si>
    <t>6X6 IPS TEE WYE GXGXG</t>
  </si>
  <si>
    <t>8X4 IPS TEE WYE GXGXG</t>
  </si>
  <si>
    <t>8X6 IPS TEE WYE GXGXG</t>
  </si>
  <si>
    <t>8X8 IPS TEE WYE GXGXG</t>
  </si>
  <si>
    <t>10X4 IPS TEE WYE GXGXG</t>
  </si>
  <si>
    <t>10X6 IPS TEE WYE GXGXG</t>
  </si>
  <si>
    <t>10X8 IPS TEE WYE GXGXG</t>
  </si>
  <si>
    <t>12X4 IPS TEE WYE GXGXG</t>
  </si>
  <si>
    <t>12X6 IPS TEE WYE GXGXG</t>
  </si>
  <si>
    <t>12X8 IPS TEE WYE GXGXG</t>
  </si>
  <si>
    <t>6X4 IPS DOUBLE WYE GXGXG</t>
  </si>
  <si>
    <t>6X6 IPS DOUBLE WYE GXGXG</t>
  </si>
  <si>
    <t>8X4 IPS DOUBLE WYE GXGXG</t>
  </si>
  <si>
    <t>8X6 IPS DOUBLE WYE GXGXG</t>
  </si>
  <si>
    <t>8X8 IPS DOUBLE WYE GXGXG</t>
  </si>
  <si>
    <t>10X4 IPS DOUBLE WYE GXGXG</t>
  </si>
  <si>
    <t>10X6 IPS DOUBLE WYE GXGXG</t>
  </si>
  <si>
    <t>10X8 IPS DOUBLE WYE GXGXG</t>
  </si>
  <si>
    <t>10X10 IPS DOUBLE WYE GXGXG</t>
  </si>
  <si>
    <t>12X4 IPS DOUBLE WYE GXGXG</t>
  </si>
  <si>
    <t>12X6 IPS DOUBLE WYE GXGXG</t>
  </si>
  <si>
    <t>12X8 IPS DOUBLE WYE GXGXG</t>
  </si>
  <si>
    <t>12X10 IPS DOUBLE WYE GXGXG</t>
  </si>
  <si>
    <t>12X12 IPS DOUBLE WYE GXGXG</t>
  </si>
  <si>
    <t>6X4 IPS CROSS GXGXGXG</t>
  </si>
  <si>
    <t>6X6 IPS CROSS GXGXGXG</t>
  </si>
  <si>
    <t>8X4 IPS CROSS GXGXGXG</t>
  </si>
  <si>
    <t>8X6 IPS CROSS GXGXGXG</t>
  </si>
  <si>
    <t>8X8 IPS CROSS GXGXGXG</t>
  </si>
  <si>
    <t>10X4 IPS CROSS GXGXGXG</t>
  </si>
  <si>
    <t>10X6 IPS CROSS GXGXGXG</t>
  </si>
  <si>
    <t>10X8 IPS CROSS GXGXGXG</t>
  </si>
  <si>
    <t>10X10 IPS CROSS GXGXGXG</t>
  </si>
  <si>
    <t>12X4 IPS CROSS GXGXGXG</t>
  </si>
  <si>
    <t>12X6 IPS CROSS GXGXGXG</t>
  </si>
  <si>
    <t>12X8 IPS CROSS GXGXGXG</t>
  </si>
  <si>
    <t>12X10 IPS CROSS GXGXGXG</t>
  </si>
  <si>
    <t>12X12 IPS CROSS GXGXGXG</t>
  </si>
  <si>
    <t>4 IPS MANHOLE ADAPTER</t>
  </si>
  <si>
    <t>6 IPS MANHOLE ADAPTER</t>
  </si>
  <si>
    <t>8 IPS MANHOLE ADAPTER</t>
  </si>
  <si>
    <t>10 IPS MANHOLE ADAPTER</t>
  </si>
  <si>
    <t>12 IPS MANHOLE ADAPTER</t>
  </si>
  <si>
    <t>4 IPS ELBOW 11.25 GXG</t>
  </si>
  <si>
    <t>6 IPS ELBOW 11.25 GXG</t>
  </si>
  <si>
    <t>8 IPS ELBOW 11.25 GXG</t>
  </si>
  <si>
    <t>10 IPS ELBOW 11.25 GXG</t>
  </si>
  <si>
    <t>12 IPS ELBOW 11.25 GXG</t>
  </si>
  <si>
    <t>4 IPS ELBOW 11.25 SXG</t>
  </si>
  <si>
    <t>6 IPS ELBOW 11.25 SXG</t>
  </si>
  <si>
    <t>8 IPS ELBOW 11.25 SXG</t>
  </si>
  <si>
    <t>10 IPS ELBOW 11.25 SXG</t>
  </si>
  <si>
    <t>12 IPS ELBOW 11.25 SXG</t>
  </si>
  <si>
    <t>4 IPS ELBOW 22.5 GXG</t>
  </si>
  <si>
    <t>6 IPS ELBOW 22.5 GXG</t>
  </si>
  <si>
    <t>8 IPS ELBOW 22.5 GXG</t>
  </si>
  <si>
    <t>10 IPS ELBOW 22.5 GXG</t>
  </si>
  <si>
    <t>12 IPS ELBOW 22.5 GXG</t>
  </si>
  <si>
    <t>4 IPS ELBOW 22.5 SXG</t>
  </si>
  <si>
    <t>6 IPS ELBOW 22.5 SXG</t>
  </si>
  <si>
    <t>8 IPS ELBOW 22.5 SXG</t>
  </si>
  <si>
    <t>10 IPS ELBOW 22.5 SXG</t>
  </si>
  <si>
    <t>12 IPS ELBOW 22.5 SXG</t>
  </si>
  <si>
    <t>4 IPS ELBOW 30 GXG</t>
  </si>
  <si>
    <t>6 IPS ELBOW 30 GXG</t>
  </si>
  <si>
    <t>8 IPS ELBOW 30 GXG</t>
  </si>
  <si>
    <t>10 IPS ELBOW 30 GXG</t>
  </si>
  <si>
    <t>12 IPS ELBOW 30 GXG</t>
  </si>
  <si>
    <t>4 IPS ELBOW 30 SXG</t>
  </si>
  <si>
    <t>6 IPS ELBOW 30 SXG</t>
  </si>
  <si>
    <t>8 IPS ELBOW 30 SXG</t>
  </si>
  <si>
    <t>10 IPS ELBOW 30 SXG</t>
  </si>
  <si>
    <t>12 IPS ELBOW 30 SXG</t>
  </si>
  <si>
    <t>4 IPS ELBOW 45 GXG</t>
  </si>
  <si>
    <t>6 IPS ELBOW 45 GXG</t>
  </si>
  <si>
    <t>8 IPS ELBOW 45 GXG</t>
  </si>
  <si>
    <t>1 IPS ELBOW 45 GXG</t>
  </si>
  <si>
    <t>12 IPS ELBOW 45 GXG</t>
  </si>
  <si>
    <t>4 IPS ELBOW 45 SXG</t>
  </si>
  <si>
    <t>6 IPS ELBOW 45 SXG</t>
  </si>
  <si>
    <t>8 IPS ELBOW 45 SXG</t>
  </si>
  <si>
    <t>10 IPS ELBOW 45 SXG</t>
  </si>
  <si>
    <t>12 IPS ELBOW 45 SXG</t>
  </si>
  <si>
    <t>4 IPS ELBOW 90 GXG</t>
  </si>
  <si>
    <t>6 IPS ELBOW 90 GXG</t>
  </si>
  <si>
    <t>8 IPS ELBOW 90 GXG</t>
  </si>
  <si>
    <t>10 IPS ELBOW 90 GXG</t>
  </si>
  <si>
    <t>12 IPS ELBOW 90 GXG</t>
  </si>
  <si>
    <t>4 IPS ELBOW 90 SXG</t>
  </si>
  <si>
    <t>6 IPS ELBOW 90 SXG</t>
  </si>
  <si>
    <t>8 IPS ELBOW 90 SXG</t>
  </si>
  <si>
    <t>10 IPS ELBOW 90 SXG</t>
  </si>
  <si>
    <t>12 IPS ELBOW 90 SXG</t>
  </si>
  <si>
    <t>4 IPS G X PSM SPG ADAPTER</t>
  </si>
  <si>
    <t>6 IPS G X PSM SPG ADAPTER</t>
  </si>
  <si>
    <t>8 IPS G X PSM SPG ADAPTER</t>
  </si>
  <si>
    <t>10 IPS G X PSM SPG ADAPTER</t>
  </si>
  <si>
    <t>12 IPS G X PSM SPG ADAPTER</t>
  </si>
  <si>
    <t>4 IPS SPG X PSM G ADAPTER</t>
  </si>
  <si>
    <t>6 IPS SPG X PSM G ADAPTER</t>
  </si>
  <si>
    <t>8 IPS SPG X PSM G ADAPTER</t>
  </si>
  <si>
    <t>10 IPS SPG X PSM G ADAPTER</t>
  </si>
  <si>
    <t>12 IPS SPG X PSM G ADAPTER</t>
  </si>
  <si>
    <t>4 IPS G X PSM G ADAPTER</t>
  </si>
  <si>
    <t>6 IPS G X PSM G ADAPTER</t>
  </si>
  <si>
    <t>8 IPS G X PSM G ADAPTER</t>
  </si>
  <si>
    <t>10 IPS G X PSM G ADAPTER</t>
  </si>
  <si>
    <t>12 IPS G X PSM G ADAPTER</t>
  </si>
  <si>
    <t>6X4 IPS TEE WYE &amp; 45 BEND GXGXG</t>
  </si>
  <si>
    <t>6X6 IPS TEE WYE &amp; 45 BEND GXGXG</t>
  </si>
  <si>
    <t>8X4 IPS TEE WYE &amp; 45 BEND GXGXG</t>
  </si>
  <si>
    <t>8X6 IPS TEE WYE &amp; 45 BEND GXGXG</t>
  </si>
  <si>
    <t>8X8 IPS TEE WYE &amp; 45 BEND GXGXG</t>
  </si>
  <si>
    <t>10X4 IPS TEE WYE &amp; 45 BEND GXGXG</t>
  </si>
  <si>
    <t>10X6 IPS TEE WYE &amp; 45 BEND GXGXG</t>
  </si>
  <si>
    <t>10X8 IPS TEE WYE &amp; 45 BEND GXGXG</t>
  </si>
  <si>
    <t>12X4 IPS TEE WYE &amp; 45 BEND GXGXG</t>
  </si>
  <si>
    <t>12X6 IPS TEE WYE &amp; 45 BEND GXGXG</t>
  </si>
  <si>
    <t>12X8 IPS TEE WYE &amp; 45 BEND GXGXG</t>
  </si>
  <si>
    <t>4 IPS ELBOW 22.5 SCH40 GXDSG</t>
  </si>
  <si>
    <t>6 IPS ELBOW 22.5 SCH40 GXDSG</t>
  </si>
  <si>
    <t>4 IPS ELBOW 45 SCH40 GXDSG</t>
  </si>
  <si>
    <t>6 IPS ELBOW 45 SCH40 GXDSG</t>
  </si>
  <si>
    <t>4 IPS COUPLING SCH40 GXDSG</t>
  </si>
  <si>
    <t>6 IPS COUPLING SCH40 GXDSG</t>
  </si>
  <si>
    <t>4 IPS COUPLING SCH40 SPXDSG</t>
  </si>
  <si>
    <t>6 IPS COUPLING SCH40 SPXDSG</t>
  </si>
  <si>
    <t>1/4 TEE SXSXS SCH80</t>
  </si>
  <si>
    <t>3/8 TEE SXSXS SCH80</t>
  </si>
  <si>
    <t>1/2 TEE SXSXS SCH80</t>
  </si>
  <si>
    <t>3/4 TEE SXSXS SCH80</t>
  </si>
  <si>
    <t>1 TEE SXSXS SCH80</t>
  </si>
  <si>
    <t>1-1/4 TEE SXSXS SCH80</t>
  </si>
  <si>
    <t>1-1/2 TEE SXSXS SCH80</t>
  </si>
  <si>
    <t>2 TEE SXSXS SCH80</t>
  </si>
  <si>
    <t>2-1/2 TEE SXSXS SCH80</t>
  </si>
  <si>
    <t>3 TEE SXSXS SCH80</t>
  </si>
  <si>
    <t>4 TEE SXSXS SCH80</t>
  </si>
  <si>
    <t>6 TEE SXSXS SCH80</t>
  </si>
  <si>
    <t>8 TEE SXSXS SCH80</t>
  </si>
  <si>
    <t>3/4 X 3/4 X 1/2 RED TEE SXSXS SCH80</t>
  </si>
  <si>
    <t>1 X 1 X 1/2 RED TEE SXSXS SCH80</t>
  </si>
  <si>
    <t>1 X 1 X 3/4 RED TEE SXSXS SCH80</t>
  </si>
  <si>
    <t>2 X 2 X 1-1/2 RED TEE SXSXS SCH80</t>
  </si>
  <si>
    <t>2-1/2X2-1/2X1/2 RED TEE SXSXS SCH80</t>
  </si>
  <si>
    <t>2-1/2X2-1/2X3/4 RED TEE SXSXS SCH80</t>
  </si>
  <si>
    <t>2-1/2X2-1/2X1 RED TEE SXSXS SCH80</t>
  </si>
  <si>
    <t>2-1/2X2-1/2X1-1/4 TEE SXSXS SCH80</t>
  </si>
  <si>
    <t>2-1/2X2-1/2X1-1/2 TEE SXSXS SCH80</t>
  </si>
  <si>
    <t>2-1/2X2-1/2X2 RED TEE SXSXS SCH80</t>
  </si>
  <si>
    <t>4 X 4 X 2 RED TEE SXSXS SCH80</t>
  </si>
  <si>
    <t>6 X 6 X 4 RED TEE SXSXS SCH80</t>
  </si>
  <si>
    <t>8 X 8 X 6 RED TEE SXSXS SCH80</t>
  </si>
  <si>
    <t>1/4 VAN STONE FLANGED TEE GASKET</t>
  </si>
  <si>
    <t>3/8 VAN STONE FLANGED TEE O-RING</t>
  </si>
  <si>
    <t>1/2 VAN STONE FLANGED TEE BLANK</t>
  </si>
  <si>
    <t>3/4 TEE SXSXFIPT SCH80</t>
  </si>
  <si>
    <t>1 TEE SXSXFIPT SCH80</t>
  </si>
  <si>
    <t>1-1/4 TEE SXSXFIPT SCH80</t>
  </si>
  <si>
    <t>1-1/2 TEE SXSXFIPT SCH80</t>
  </si>
  <si>
    <t>2 TEE SXSXFIPT SCH80</t>
  </si>
  <si>
    <t>1/4 TEE SXSXFIPT SCH80</t>
  </si>
  <si>
    <t>3/8 TEE SXSXFIPT SCH80</t>
  </si>
  <si>
    <t>1/2 TEE SXSXFIPT SCH80</t>
  </si>
  <si>
    <t>3/4 TEE SXFIPTXFIPT SCH80</t>
  </si>
  <si>
    <t>1 TEE SXFIPTXFIPT SCH80</t>
  </si>
  <si>
    <t>1-1/4 TEE SXFIPTXFIPT SCH80</t>
  </si>
  <si>
    <t>1-1/2 TEE SXFIPTXFIPT SCH80</t>
  </si>
  <si>
    <t>2 TEE SXFIPTXFIPT SCH80</t>
  </si>
  <si>
    <t>1/4 TEE FIPTXFIPTXS SCH80</t>
  </si>
  <si>
    <t>3/8 TEE FIPTXFIPTXS SCH80</t>
  </si>
  <si>
    <t>1/2 TEE FIPTXFIPTXS SCH80</t>
  </si>
  <si>
    <t>3/4 TEE FIPTXFIPTXS SCH80</t>
  </si>
  <si>
    <t>1 TEE FIPTXFIPTXS SCH80</t>
  </si>
  <si>
    <t>1-1/4 TEE FIPTXFIPTXS SCH80</t>
  </si>
  <si>
    <t>1-1/2 TEE FIPTXFIPTXS SCH80</t>
  </si>
  <si>
    <t>2 TEE FIPTXFIPTXS SCH80</t>
  </si>
  <si>
    <t>1/4 TEE FIPTXFIPTXFIPT SCH80</t>
  </si>
  <si>
    <t>3/8 TEE FIPTXFIPTXFIPT SCH80</t>
  </si>
  <si>
    <t>1/2 TEE FIPTXFIPTXFIPT SCH80</t>
  </si>
  <si>
    <t>3/4 TEE FIPTXFIPTXFIPT SCH80</t>
  </si>
  <si>
    <t>1 TEE FIPTXFIPTXFIPT SCH80</t>
  </si>
  <si>
    <t>1-1/4 TEE FIPTXFIPTXFIPT SCH80</t>
  </si>
  <si>
    <t>1-1/2 TEE FIPTXFIPTXFIPT SCH80</t>
  </si>
  <si>
    <t>2 TEE FIPTXFIPTXFIPT SCH80</t>
  </si>
  <si>
    <t>2-1/2 TEE FIPTXFIPTXFIPT SCH80</t>
  </si>
  <si>
    <t>3 TEE FIPTXFIPTXFIPT SCH80</t>
  </si>
  <si>
    <t>4 TEE FIPTXFIPTXFIPT SCH80</t>
  </si>
  <si>
    <t>1/4 ELBOW 90 SXS SCH80</t>
  </si>
  <si>
    <t>3/8 ELBOW 90 SXS SCH80</t>
  </si>
  <si>
    <t>1/2 ELBOW 90 SXS SCH80</t>
  </si>
  <si>
    <t>3/4 ELBOW 90 SXS SCH80</t>
  </si>
  <si>
    <t>1 ELBOW 90 SXS SCH80</t>
  </si>
  <si>
    <t>1-1/4 ELBOW 90 SXS SCH80</t>
  </si>
  <si>
    <t>1-1/2 ELBOW 90 SXS SCH80</t>
  </si>
  <si>
    <t>2 ELBOW 90 SXS SCH80</t>
  </si>
  <si>
    <t>2-1/2 ELBOW 90 SXS SCH80</t>
  </si>
  <si>
    <t>3 ELBOW 90 SXS SCH80</t>
  </si>
  <si>
    <t>4 ELBOW 90 SXS SCH80</t>
  </si>
  <si>
    <t>6 ELBOW 90 SXS SCH80</t>
  </si>
  <si>
    <t>8 ELBOW 90 SXS SCH80</t>
  </si>
  <si>
    <t>1/4 ELBOW 90 SXFIPT SCH80</t>
  </si>
  <si>
    <t>3/8 ELBOW 90 SXFIPT SCH80</t>
  </si>
  <si>
    <t>1/2 ELBOW 90 SXFIPT SCH80</t>
  </si>
  <si>
    <t>3/4 ELBOW 90 SXFIPT SCH80</t>
  </si>
  <si>
    <t>1 ELBOW 90 SXFIPT SCH80</t>
  </si>
  <si>
    <t>1-1/4 ELBOW 90 SXFIPT SCH80</t>
  </si>
  <si>
    <t>1-1/2 ELBOW 90 SXFIPT SCH80</t>
  </si>
  <si>
    <t>2 ELBOW 90 SXFIPT SCH80</t>
  </si>
  <si>
    <t>3 ELBOW 90 SXFIPT SCH80</t>
  </si>
  <si>
    <t>1/4 ELBOW 90 FIPTXFIPT SCH80</t>
  </si>
  <si>
    <t>3/8 ELBOW 90 FIPTXFIPT SCH80</t>
  </si>
  <si>
    <t>1/2 ELBOW 90 FIPTXFIPT SCH80</t>
  </si>
  <si>
    <t>3/4 ELBOW 90 FIPTXFIPT SCH80</t>
  </si>
  <si>
    <t>1 ELBOW 90 FIPTXFIPT SCH80</t>
  </si>
  <si>
    <t>1-1/4 ELBOW 90 FIPTXFIPT SCH80</t>
  </si>
  <si>
    <t>1-1/2 ELBOW 90 FIPTXFIPT SCH80</t>
  </si>
  <si>
    <t>2 ELBOW 90 FIPTXFIPT SCH80</t>
  </si>
  <si>
    <t>2-1/2 ELBOW 90 FIPTXFIPT SCH80</t>
  </si>
  <si>
    <t>3 ELBOW 90 FIPTXFIPT SCH80</t>
  </si>
  <si>
    <t>4 ELBOW 90 FIPTXFIPT SCH80</t>
  </si>
  <si>
    <t>1 ELBOW 90 STREET SPGXS SCH80</t>
  </si>
  <si>
    <t>1-1/4 ELBOW 90 STREET SPGXS SCH80</t>
  </si>
  <si>
    <t>1-1/2 ELBOW 90 STREET SPGXS SCH80</t>
  </si>
  <si>
    <t>1 ELBOW 90 STREET MIPTXS SCH80</t>
  </si>
  <si>
    <t>1-1/4 ELBOW 90 STREET MIPTXS SCH80</t>
  </si>
  <si>
    <t>1-1/2 ELBOW 90 STREET MIPTXS SCH80</t>
  </si>
  <si>
    <t>1X1-1/4 RED ELL 90 ST MIPTXS SCH80</t>
  </si>
  <si>
    <t>1X1-1/2 RED ELL 90 ST MIPTXS SCH80</t>
  </si>
  <si>
    <t>1-1/4X1 RED ELL 90 ST MIPTXS SCH80</t>
  </si>
  <si>
    <t>1-1/4X1-1/2 ELL 90 ST MIPTXS SCH80</t>
  </si>
  <si>
    <t>1-1/2X1 RED ELL 90 ST MIPTXS SCH80</t>
  </si>
  <si>
    <t>1-1/2X1-1/4 ELL 90 ST MIPTXS SCH80</t>
  </si>
  <si>
    <t>1 ELBOW 90 ST SPGXFIPT SCH80</t>
  </si>
  <si>
    <t>1-1/4 ELBOW 90 ST SPGXFIPT SCH80</t>
  </si>
  <si>
    <t>1-1/2 ELBOW 90 ST SPGXFIPT SCH80</t>
  </si>
  <si>
    <t>1 ELBOW 90 ST MIPTXFIPT SCH80</t>
  </si>
  <si>
    <t>1-1/4 ELBOW 90 ST MIPTXFIPT SCH80</t>
  </si>
  <si>
    <t>1-1/2 ELBOW 90 ST MIPTXFIPT SCH80</t>
  </si>
  <si>
    <t>1X1-1/4 ELBOW 90 ST MIPTXFIPT SCH80</t>
  </si>
  <si>
    <t>1X1-1/2 ELBOW 90 ST MIPTXFIPT SCH80</t>
  </si>
  <si>
    <t>1-1/4X1 ELBOW 90 ST MIPTXFIPT SCH80</t>
  </si>
  <si>
    <t>1-1/4X1-1/2 ELL 90 MIPTXFIPT SCH80</t>
  </si>
  <si>
    <t>1-1/2X1 ELBOW 90 ST MIPTXFIPT SCH80</t>
  </si>
  <si>
    <t>1-1/2X1-1/4 ELL 90 MIPTXFIPT SCH80</t>
  </si>
  <si>
    <t>1/4 ELBOW 45 SXS SCH80</t>
  </si>
  <si>
    <t>3/8 ELBOW 45 SXS SCH80</t>
  </si>
  <si>
    <t>1/2 ELBOW 45 SXS SCH80</t>
  </si>
  <si>
    <t>3/4 ELBOW 45 SXS SCH80</t>
  </si>
  <si>
    <t>1 ELBOW 45 SXS SCH80</t>
  </si>
  <si>
    <t>1-1/4 ELBOW 45 SXS SCH80</t>
  </si>
  <si>
    <t>1-1/2 ELBOW 45 SXS SCH80</t>
  </si>
  <si>
    <t>2 ELBOW 45 SXS SCH80</t>
  </si>
  <si>
    <t>2-1/2 ELBOW 45 SXS SCH80</t>
  </si>
  <si>
    <t>3 ELBOW 45 SXS SCH80</t>
  </si>
  <si>
    <t>4 ELBOW 45 SXS SCH80</t>
  </si>
  <si>
    <t>6 ELBOW 45 SXS SCH80</t>
  </si>
  <si>
    <t>8 ELBOW 45 SXS SCH80</t>
  </si>
  <si>
    <t>1/2 ELBOW 45 FIPTXFIPT SCH80</t>
  </si>
  <si>
    <t>3/4 ELBOW 45 FIPTXFIPT SCH80</t>
  </si>
  <si>
    <t>1 ELBOW 45 FIPTXFIPT SCH80</t>
  </si>
  <si>
    <t>1-1/4 ELBOW 45 FIPTXFIPT SCH80</t>
  </si>
  <si>
    <t>1-1/2 ELBOW 45 FIPTXFIPT SCH80</t>
  </si>
  <si>
    <t>2 ELBOW 45 FIPTXFIPT SCH80</t>
  </si>
  <si>
    <t>3 ELBOW 45 FIPTXFIPT SCH80</t>
  </si>
  <si>
    <t>4 ELBOW 45 FIPTXFIPT SCH80</t>
  </si>
  <si>
    <t>1/4 COUPLING SXS SCH80</t>
  </si>
  <si>
    <t>3/8 COUPLING SXS SCH80</t>
  </si>
  <si>
    <t>1/2 COUPLING SXS SCH80</t>
  </si>
  <si>
    <t>3/4 COUPLING SXS SCH80</t>
  </si>
  <si>
    <t>1 COUPLING SXS SCH80</t>
  </si>
  <si>
    <t>1-1/4 COUPLING SXS SCH80</t>
  </si>
  <si>
    <t>1-1/2 COUPLING SXS SCH80</t>
  </si>
  <si>
    <t>2 COUPLING SXS SCH80</t>
  </si>
  <si>
    <t>2-1/2 COUPLING SXS SCH80</t>
  </si>
  <si>
    <t>3 COUPLING SXS SCH80</t>
  </si>
  <si>
    <t>4 COUPLING SXS SCH80</t>
  </si>
  <si>
    <t>6 COUPLING SXS SCH80</t>
  </si>
  <si>
    <t>8 COUPLING SXS SCH80</t>
  </si>
  <si>
    <t>3/4 X 1/2 RED COUPLING SXS SCH80</t>
  </si>
  <si>
    <t>1 X 1/2 RED COUPLING SXS SCH80</t>
  </si>
  <si>
    <t>1 X 3/4 RED COUPLING SXS SCH80</t>
  </si>
  <si>
    <t>1-1/4 X 1 RED COUPLING SXS SCH80</t>
  </si>
  <si>
    <t>1-1/2 X 1 RED COUPLING SXS SCH80</t>
  </si>
  <si>
    <t>1-1/2X1-1/4 RED COUPLING SXS SCH80</t>
  </si>
  <si>
    <t>2 X 1-1/2 RED COUPLING SXS SCH80</t>
  </si>
  <si>
    <t>3 X 2 RED COUPLING SXS SCH80</t>
  </si>
  <si>
    <t>4 X 3 RED COUPLING SXS SCH80</t>
  </si>
  <si>
    <t>6 X 4 RED COUPLING SXS SCH80</t>
  </si>
  <si>
    <t>8 X 6 RED COUPLING SXS SCH80</t>
  </si>
  <si>
    <t>1/4 COUPLING FIPTXFIPT SCH80</t>
  </si>
  <si>
    <t>3/8 COUPLING FIPTXFIPT SCH80</t>
  </si>
  <si>
    <t>1/2 COUPLING FIPTXFIPT SCH80</t>
  </si>
  <si>
    <t>3/4 COUPLING FIPTXFIPT SCH80</t>
  </si>
  <si>
    <t>1 COUPLING FIPTXFIPT SCH80</t>
  </si>
  <si>
    <t>1-1/4 COUPLING FIPTXFIPT SCH80</t>
  </si>
  <si>
    <t>1-1/2 COUPLING FIPTXFIPT SCH80</t>
  </si>
  <si>
    <t>2 COUPLING FIPTXFIPT SCH80</t>
  </si>
  <si>
    <t>2-1/2 COUPLING FPTXFPT SCH80</t>
  </si>
  <si>
    <t>3 COUPLING FIPTXFIPT SCH80</t>
  </si>
  <si>
    <t>4 COUPLING FIPTXFIPT SCH80</t>
  </si>
  <si>
    <t>3/8X1/4 COUPLING FIPTXFIPT SCH80</t>
  </si>
  <si>
    <t>1/2X1/4 COUPLING FIPTXFIPT SCH80</t>
  </si>
  <si>
    <t>1/2X3/8 COUPLING FIPTXFIPT SCH80</t>
  </si>
  <si>
    <t>3/4X1/2 COUPLING FIPTXFIPT SCH80</t>
  </si>
  <si>
    <t>1X1/2 COUPLING FIPTXFIPT SCH80</t>
  </si>
  <si>
    <t>1X3/4 COUPLING FIPTXFIPT SCH80</t>
  </si>
  <si>
    <t>1-1/4X3/4 COUPLING FIPTXFIPT SCH80</t>
  </si>
  <si>
    <t>1-1/4X1 COUPLING FIPTXFIPT SCH80</t>
  </si>
  <si>
    <t>1-1/2X1 COUPLING FIPTXFIPT SCH80</t>
  </si>
  <si>
    <t>1-1/2X1-1/4 COUPLING FPTXFPT SCH80</t>
  </si>
  <si>
    <t>2X1-1/2 COUPLING FIPTXFIPT SCH80</t>
  </si>
  <si>
    <t>1/4 MALE FITTING ADAPTER SPGXMIPT</t>
  </si>
  <si>
    <t>3/8 MALE FITTING ADAPTER SPGXMIPT</t>
  </si>
  <si>
    <t>1/2 MALE FITTING ADAPTER SPGXMIPT</t>
  </si>
  <si>
    <t>3/4 MALE FITTING ADAPTER SPGXMIPT</t>
  </si>
  <si>
    <t>1 MALE FITTING ADAPTER SPGXMIPT</t>
  </si>
  <si>
    <t>2 MALE FITTING ADAPTER SPGXMIPT</t>
  </si>
  <si>
    <t>1/4 FEMALE ADAPTER SXFIPT SCH80</t>
  </si>
  <si>
    <t>3/8 FEMALE ADAPTER SXFIPT SCH80</t>
  </si>
  <si>
    <t>1/2 FEMALE ADAPTER SXFIPT SCH80</t>
  </si>
  <si>
    <t>3/4 FEMALE ADAPTER SXFIPT SCH80</t>
  </si>
  <si>
    <t>1 FEMALE ADAPTER SXFIPT SCH80</t>
  </si>
  <si>
    <t>1-1/4 FEMALE ADAPTER SXFIPT SCH80</t>
  </si>
  <si>
    <t>1-1/2 FEMALE ADAPTER SXFIPT SCH80</t>
  </si>
  <si>
    <t>2 FEMALE ADAPTER SXFIPT SCH80</t>
  </si>
  <si>
    <t>2-1/2 FEMALE ADAPTER SXFIPT SCH80</t>
  </si>
  <si>
    <t>3 FEMALE ADAPTER SXFIPT SCH80</t>
  </si>
  <si>
    <t>4 FEMALE ADAPTER SXFIPT SCH80</t>
  </si>
  <si>
    <t>3/4X1 RED FEM ADAPTER SXFIPT SCH80</t>
  </si>
  <si>
    <t>1X3/4 RED FEM ADAPTER SXFIPT SCH80</t>
  </si>
  <si>
    <t>1-1/2X2 RED FEM ADAPTER SXFPT SCH80</t>
  </si>
  <si>
    <t>1/4 MALE ADAPTER MIPTXS SCH80</t>
  </si>
  <si>
    <t>3/8 MALE ADAPTER MIPTXS SCH80</t>
  </si>
  <si>
    <t>1/2 MALE ADAPTER MIPTXS SCH80</t>
  </si>
  <si>
    <t>3/4 MALE ADAPTER MIPTXS SCH80</t>
  </si>
  <si>
    <t>1 MALE ADAPTER MIPTXS SCH80</t>
  </si>
  <si>
    <t>1-1/4 MALE ADAPTER MIPTXS SCH80</t>
  </si>
  <si>
    <t>1-1/2 MALE ADAPTER MIPTXS SCH80</t>
  </si>
  <si>
    <t>2 MALE ADAPTER MIPTXS SCH80</t>
  </si>
  <si>
    <t>2-1/2 MALE ADAPTER MIPTXS SCH80</t>
  </si>
  <si>
    <t>3 MALE ADAPTER MIPTXS SCH80</t>
  </si>
  <si>
    <t>4 MALE ADAPTER MIPTXS SCH80</t>
  </si>
  <si>
    <t>1/4X3/8 MALE ADAPTER MIPTXS SCH80</t>
  </si>
  <si>
    <t>1/4X1/2 MALE ADAPTER MIPTXS SCH80</t>
  </si>
  <si>
    <t>3/8X1/4 MALE ADAPTER MIPTXS SCH80</t>
  </si>
  <si>
    <t>3/8X1/2 MALE ADAPTER MIPTXS SCH80</t>
  </si>
  <si>
    <t>1/2X1/4 FLUSH MALE ADAPTER MIPTXS</t>
  </si>
  <si>
    <t>1/2X3/8 MALE ADAPTER MIPTXS SCH80</t>
  </si>
  <si>
    <t>1/2X3/4 MALE ADAPTER MIPTXS SCH80</t>
  </si>
  <si>
    <t>3/4X1/4 FLUSH MALE ADAPTER MIPTXS</t>
  </si>
  <si>
    <t>3/4X3/8 FLUSH MALE ADAPTER MIPTXS</t>
  </si>
  <si>
    <t>3/4X1/2 MALE ADAPTER MIPTXS SCH80</t>
  </si>
  <si>
    <t>3/4X1 MALE ADAPTER MIPTXS SCH80</t>
  </si>
  <si>
    <t>1X1/2 FLUSH MALE ADAPTER MIPTXS</t>
  </si>
  <si>
    <t>1X3/4 MALE ADAPTER MIPTXS SCH80</t>
  </si>
  <si>
    <t>1X3/4 FLUSH MALE ADAPTER MIPTXS</t>
  </si>
  <si>
    <t>1X1-1/4 MALE ADAPTER MIPTXS SCH80</t>
  </si>
  <si>
    <t>1-1/4X1 MALE ADAPTER MIPTXS SCH80</t>
  </si>
  <si>
    <t>1-1/4X1 FLUSH MALE ADAPTER MIPTXS</t>
  </si>
  <si>
    <t>1-1/4X1-1/2 MALE ADAPT MIPTXS SCH80</t>
  </si>
  <si>
    <t>1-1/2X1 FLUSH MALE ADAPTER MIPTXS</t>
  </si>
  <si>
    <t>1-1/2X1-1/4 MALE ADAPT MIPTXS SCH80</t>
  </si>
  <si>
    <t>1-1/2X1-1/4 FLUSH MALE ADAPT MIPTXS</t>
  </si>
  <si>
    <t>1-1/2X2 MALE ADAPTER MIPTXS SCH80</t>
  </si>
  <si>
    <t>2X1-1/2 FLUSH MALE ADAPTER MIPTXS</t>
  </si>
  <si>
    <t>2-1/2X2 FLUSH MALE ADAPTER MIPTXS</t>
  </si>
  <si>
    <t>3X2-1/2 FLUSH MALE ADAPTER MIPTXS</t>
  </si>
  <si>
    <t>4X3 FLUSH MALE ADAPTER MIPTXS</t>
  </si>
  <si>
    <t>1/2X1/4 RED BUSHING SPGXS SCH80</t>
  </si>
  <si>
    <t>1/2X3/8 RED BUSHING SPGXS SCH80</t>
  </si>
  <si>
    <t>3/4X1/2 RED BUSHING SPGXS SCH80</t>
  </si>
  <si>
    <t>1X1/2 RED BUSHING SPGXS SCH80</t>
  </si>
  <si>
    <t>1X3/4 RED BUSHING SPGXS SCH80</t>
  </si>
  <si>
    <t>1-1/4X1/2 RED BUSHING SPGXS SCH80</t>
  </si>
  <si>
    <t>1-1/4X3/4 RED BUSHING SPGXS SCH80</t>
  </si>
  <si>
    <t>1-1/4X1 RED BUSHING SPGXS SCH80</t>
  </si>
  <si>
    <t>1-1/2X1/2 RED BUSHING SPGXS SCH80</t>
  </si>
  <si>
    <t>1-1/2X3/4 RED BUSHING SPGXS SCH80</t>
  </si>
  <si>
    <t>1-1/2X1 RED BUSHING SPGXS SCH80</t>
  </si>
  <si>
    <t>1-1/2X1-1/4 RED BUSHING SPGXS SCH80</t>
  </si>
  <si>
    <t>2X1/2 RED BUSHING SPGXS SCH80</t>
  </si>
  <si>
    <t>2X3/4 RED BUSHING SPGXS SCH80</t>
  </si>
  <si>
    <t>2X1 RED BUSHING SPGXS SCH80</t>
  </si>
  <si>
    <t>2X1-1/4 RED BUSHING SPGXS SCH80</t>
  </si>
  <si>
    <t>2X1-1/2 RED BUSHING SPGXS SCH80</t>
  </si>
  <si>
    <t>2-1/2X1/2 RED BUSHING SPGXS SCH80</t>
  </si>
  <si>
    <t>2-1/2X3/4 RED BUSHING SPGXS SCH80</t>
  </si>
  <si>
    <t>2-1/2X1 RED BUSHING SPGXS SCH80</t>
  </si>
  <si>
    <t>2-1/2X1-1/4 RED BUSHING SPGXS SCH80</t>
  </si>
  <si>
    <t>2-1/2X1-1/2 RED BUSHING SPGXS SCH80</t>
  </si>
  <si>
    <t>2-1/2X2 RED BUSHING SPGXS SCH80</t>
  </si>
  <si>
    <t>3X1/2 RED BUSHING SPGXS SCH80</t>
  </si>
  <si>
    <t>3X3/4 RED BUSHING SPGXS SCH80</t>
  </si>
  <si>
    <t>3X1 RED BUSHING SPGXS SCH80</t>
  </si>
  <si>
    <t>3X1-1/4 RED BUSHING SPGXS SCH80</t>
  </si>
  <si>
    <t>3X1-1/2 RED BUSHING SPGXS SCH80</t>
  </si>
  <si>
    <t>3X2 RED BUSHING SPGXS SCH80</t>
  </si>
  <si>
    <t>3X2-1/2 RED BUSHING SPGXS SCH80</t>
  </si>
  <si>
    <t>4X2 RED BUSHING SPGXS SCH80</t>
  </si>
  <si>
    <t>4X2-1/2 RED BUSHING SPGXS SCH80</t>
  </si>
  <si>
    <t>4X3 RED BUSHING SPGXS SCH80</t>
  </si>
  <si>
    <t>5X4 RED BUSHING SPGXS SCH80</t>
  </si>
  <si>
    <t>6X2 RED BUSHING SPGXS SCH80</t>
  </si>
  <si>
    <t>6X2-1/2 RED BUSHING SPGXS SCH80</t>
  </si>
  <si>
    <t>6X3 RED BUSHING SPGXS SCH80</t>
  </si>
  <si>
    <t>6X4 RED BUSHING SPGXS SCH80</t>
  </si>
  <si>
    <t>6X5 RED BUSHING SPGXS SCH80</t>
  </si>
  <si>
    <t>3/8X1/4 RED BUSHING SPGXFIPT SCH80</t>
  </si>
  <si>
    <t>1/2X1/8 RED BUSHING SPGXFIPT SCH80</t>
  </si>
  <si>
    <t>1/2X1/4 RED BUSHING SPGXFIPT SCH80</t>
  </si>
  <si>
    <t>1/2X3/8 RED BUSHING SPGXFIPT SCH80</t>
  </si>
  <si>
    <t>3/4X1/4 RED BUSHING SPGXFIPT SCH80</t>
  </si>
  <si>
    <t>3/4X3/8 RED BUSHING SPGXFIPT SCH80</t>
  </si>
  <si>
    <t>3/4X1/2 RED BUSHING SPGXFIPT SCH80</t>
  </si>
  <si>
    <t>1X1/4 RED BUSHING SPGXFIPT SCH80</t>
  </si>
  <si>
    <t>1X3/8 RED BUSHING SPGXFIPT SCH80</t>
  </si>
  <si>
    <t>1X1/2 RED BUSHING SPGXFIPT SCH80</t>
  </si>
  <si>
    <t>1X3/4 RED BUSHING SPGXFIPT SCH80</t>
  </si>
  <si>
    <t>1-1/4X1/2 RED BUSHING SPGXFPT SCH80</t>
  </si>
  <si>
    <t>1-1/4X3/4 RED BUSHING SPGXFPT SCH80</t>
  </si>
  <si>
    <t>1-1/4X1 RED BUSHING SPGXFIPT SCH80</t>
  </si>
  <si>
    <t>1-1/2X1/2 RED BUSHING SPGXFPT SCH80</t>
  </si>
  <si>
    <t>1-1/2X3/4 RED BUSHING SPGXFPT SCH80</t>
  </si>
  <si>
    <t>1-1/2X1 RED BUSHING SPGXFIPT SCH80</t>
  </si>
  <si>
    <t>1-1/2X1-1/4 BUSHING SPGXFIPT SCH80</t>
  </si>
  <si>
    <t>2X1/2 RED BUSHING SPGXFIPT SCH80</t>
  </si>
  <si>
    <t>2X3/4 RED BUSHING SPGXFIPT SCH80</t>
  </si>
  <si>
    <t>2X1 RED BUSHING SPGXFIPT SCH80</t>
  </si>
  <si>
    <t>2X1-1/4 RED BUSHING SPGXFIPT SCH80</t>
  </si>
  <si>
    <t>2X1-1/2 RED BUSHING SPGXFIPT SCH80</t>
  </si>
  <si>
    <t>2-1/2X1/2 RED BUSHING SPGXFPT SCH80</t>
  </si>
  <si>
    <t>2-1/2X3/4 RED BUSHING SPGXFPT SCH80</t>
  </si>
  <si>
    <t>2-1/2X1 RED BUSHING SPGXFIPT SCH80</t>
  </si>
  <si>
    <t>2-1/2X1-1/4 BUSHING SPGXFIPT SCH80</t>
  </si>
  <si>
    <t>2-1/2X1-1/2 BUSHING SPGXFIPT SCH80</t>
  </si>
  <si>
    <t>2-1/2X2 RED BUSHING SPGXFIPT SCH80</t>
  </si>
  <si>
    <t>3X1/2 RED BUSHING SPGXFIPT SCH80</t>
  </si>
  <si>
    <t>3X3/4 RED BUSHING SPGXFIPT SCH80</t>
  </si>
  <si>
    <t>3X1 RED BUSHING SPGXFIPT SCH80</t>
  </si>
  <si>
    <t>3X1-1/4 RED BUSHING SPGXFIPT SCH80</t>
  </si>
  <si>
    <t>3X1-1/2 RED BUSHING SPGXFIPT SCH80</t>
  </si>
  <si>
    <t>3X2 RED BUSHING SPGXFIPT SCH80</t>
  </si>
  <si>
    <t>3X2-1/2 RED BUSHING SPGXFIPT SCH80</t>
  </si>
  <si>
    <t>4X1/2 RED BUSHING SPGXFIPT SCH80</t>
  </si>
  <si>
    <t>4X3/4 RED BUSHING SPGXFIPT SCH80</t>
  </si>
  <si>
    <t>4X1 RED BUSHING SPGXFIPT SCH80</t>
  </si>
  <si>
    <t>4X1-1/4 RED BUSHING SPGXFIPT SCH80</t>
  </si>
  <si>
    <t>4X1-1/2 RED BUSHING SPGXFIPT SCH80</t>
  </si>
  <si>
    <t>4X2 RED BUSHING SPGXFIPT SCH80</t>
  </si>
  <si>
    <t>4X2-1/2 RED BUSHING SPGXFIPT SCH80</t>
  </si>
  <si>
    <t>4X3 RED BUSHING SPGXFIPT SCH80</t>
  </si>
  <si>
    <t>1/4X1/8 RED BUSHING MIPTXFIPT SCH80</t>
  </si>
  <si>
    <t>3/8X1/8 RED BUSHING MIPTXFIPT SCH80</t>
  </si>
  <si>
    <t>3/8X1/4 RED BUSHING MIPTXFIPT SCH80</t>
  </si>
  <si>
    <t>1/2X1/8 RED BUSHING MIPTXFIPT SCH80</t>
  </si>
  <si>
    <t>1/2X1/4 RED BUSHING MIPTXFIPT SCH80</t>
  </si>
  <si>
    <t>1/2X3/8 RED BUSHING MIPTXFIPT SCH80</t>
  </si>
  <si>
    <t>3/4X1/4 RED BUSHING MIPTXFIPT SCH80</t>
  </si>
  <si>
    <t>3/4X3/8 RED BUSHING MIPTXFIPT SCH80</t>
  </si>
  <si>
    <t>3/4X1/2 RED BUSHING MIPTXFIPT SCH80</t>
  </si>
  <si>
    <t>1X1/4 RED BUSHING MIPTXFIPT SCH80</t>
  </si>
  <si>
    <t>1X3/8 RED BUSHING MIPTXFIPT SCH80</t>
  </si>
  <si>
    <t>1X1/2 RED BUSHING MIPTXFIPT SCH80</t>
  </si>
  <si>
    <t>1X3/4 RED BUSHING MIPTXFIPT SCH80</t>
  </si>
  <si>
    <t>1-1/4X1/2 BUSHING MIPTXFIPT SCH80</t>
  </si>
  <si>
    <t>1-1/4X3/4 BUSHING MIPTXFIPT SCH80</t>
  </si>
  <si>
    <t>1-1/4X1 RED BUSHING MIPTXFIPT SCH80</t>
  </si>
  <si>
    <t>1-1/2X1/2 BUSHING MIPTXFIPT SCH80</t>
  </si>
  <si>
    <t>1-1/2X3/4 BUSHING MIPTXFIPT SCH80</t>
  </si>
  <si>
    <t>1-1/2X1 RED BUSHING MIPTXFIPT SCH80</t>
  </si>
  <si>
    <t>1-1/2X1-1/4 BUSHING MIPTXFIPT SCH80</t>
  </si>
  <si>
    <t>2X1/2 RED BUSHING MIPTXFIPT SCH80</t>
  </si>
  <si>
    <t>2X3/4 RED BUSHING MIPTXFIPT SCH80</t>
  </si>
  <si>
    <t>2X1 RED BUSHING MIPTXFIPT SCH80</t>
  </si>
  <si>
    <t>2X1-1/4 RED BUSHING MIPTXFIPT SCH80</t>
  </si>
  <si>
    <t>2X1-1/2 RED BUSHING MIPTXFIPT SCH80</t>
  </si>
  <si>
    <t>3X2 RED BUSHING MIPTXFIPT SCH80</t>
  </si>
  <si>
    <t>4X2 RED BUSHING MIPTXFIPT SCH80</t>
  </si>
  <si>
    <t>4X3 RED BUSHING MIPTXFIPT SCH80</t>
  </si>
  <si>
    <t>1/4 CAP SLIP SCH80</t>
  </si>
  <si>
    <t>3/8 CAP SLIP SCH80</t>
  </si>
  <si>
    <t>1/2 CAP SLIP SCH80</t>
  </si>
  <si>
    <t>3/4 CAP SLIP SCH80</t>
  </si>
  <si>
    <t>1 CAP SLIP SCH80</t>
  </si>
  <si>
    <t>1-1/4 CAP SLIP SCH80</t>
  </si>
  <si>
    <t>1-1/2 CAP SLIP SCH80</t>
  </si>
  <si>
    <t>2 CAP SLIP SCH80</t>
  </si>
  <si>
    <t>2-1/2 CAP SLIP SCH80</t>
  </si>
  <si>
    <t>3 CAP SLIP SCH80</t>
  </si>
  <si>
    <t>4 CAP SLIP SCH80</t>
  </si>
  <si>
    <t>6 CAP SLIP SCH80</t>
  </si>
  <si>
    <t>8 CAP SLIP SCH80</t>
  </si>
  <si>
    <t>1/4 CAP FIPT SCH80</t>
  </si>
  <si>
    <t>3/8 CAP FIPT SCH80</t>
  </si>
  <si>
    <t>1/2 CAP FIPT SCH80</t>
  </si>
  <si>
    <t>3/4 CAP FIPT SCH80</t>
  </si>
  <si>
    <t>1 CAP FIPT SCH80</t>
  </si>
  <si>
    <t>1-1/4 CAP FIPT SCH80</t>
  </si>
  <si>
    <t>1-1/2 CAP FIPT SCH80</t>
  </si>
  <si>
    <t>2 CAP FIPT SCH80</t>
  </si>
  <si>
    <t>2-1/2 CAP FIPT SCH80</t>
  </si>
  <si>
    <t>3 CAP FIPT SCH80</t>
  </si>
  <si>
    <t>4 CAP FIPT SCH80</t>
  </si>
  <si>
    <t>1/2 SPIGOT PLUG SCH80</t>
  </si>
  <si>
    <t>3/4 SPIGOT PLUG SCH80</t>
  </si>
  <si>
    <t>1 SPIGOT PLUG SCH80</t>
  </si>
  <si>
    <t>1-1/4 SPIGOT PLUG SCH80</t>
  </si>
  <si>
    <t>1-1/2 SPIGOT PLUG SCH80</t>
  </si>
  <si>
    <t>2 SPIGOT PLUG SCH80</t>
  </si>
  <si>
    <t>2-1/2 SPIGOT PLUG SCH80</t>
  </si>
  <si>
    <t>3 SPIGOT PLUG SCH80</t>
  </si>
  <si>
    <t>4 SPIGOT PLUG SCH80</t>
  </si>
  <si>
    <t>1/4 PLUG MIPT SCH80</t>
  </si>
  <si>
    <t>3/8 PLUG MIPT SCH80</t>
  </si>
  <si>
    <t>1/2 PLUG MIPT SCH80</t>
  </si>
  <si>
    <t>3/4 PLUG MIPT SCH80</t>
  </si>
  <si>
    <t>1 PLUG MIPT SCH80</t>
  </si>
  <si>
    <t>1-1/4 PLUG MIPT SCH80</t>
  </si>
  <si>
    <t>1-1/2 PLUG MIPT SCH80</t>
  </si>
  <si>
    <t>2 PLUG MIPT SCH80</t>
  </si>
  <si>
    <t>2-1/2 PLUG MIPT SCH80</t>
  </si>
  <si>
    <t>3 PLUG MIPT SCH80</t>
  </si>
  <si>
    <t>4 PLUG MIPT SCH80</t>
  </si>
  <si>
    <t>1/2 THREADED FLANGE GASKET TYPE</t>
  </si>
  <si>
    <t>3/4 THREADED FLANGE GASKET TYPE</t>
  </si>
  <si>
    <t>1 THREADED FLANGE GASKET TYPE</t>
  </si>
  <si>
    <t>1-1/4 THREADED FLANGE GASKET TYPE</t>
  </si>
  <si>
    <t>1-1/2 THREADED FLANGE GASKET TYPE</t>
  </si>
  <si>
    <t>2 THREADED FLANGE GASKET TYPE</t>
  </si>
  <si>
    <t>2-1/2 THREADED FLANGE GASKET TYPE</t>
  </si>
  <si>
    <t>3 THREADED FLANGE GASKET TYPE</t>
  </si>
  <si>
    <t>4 THREADED FLANGE GASKET TYPE</t>
  </si>
  <si>
    <t>1-1/2 BLIND FLANGE GASKET TYPE</t>
  </si>
  <si>
    <t>2 BLIND FLANGE GASKET TYPE</t>
  </si>
  <si>
    <t>2 BLIND FLANGE O-RING TYPE</t>
  </si>
  <si>
    <t>2 BLIND FLANGE BLANK TYPE</t>
  </si>
  <si>
    <t>2-1/2 BLIND FLANGE GASKET TYPE</t>
  </si>
  <si>
    <t>2-1/2 BLIND FLANGE O-RING TYPE</t>
  </si>
  <si>
    <t>2-1/2 BLIND FLANGE BLANK TYPE</t>
  </si>
  <si>
    <t>3 BLIND FLANGE GASKET TYPE</t>
  </si>
  <si>
    <t>3 BLIND FLANGE O-RING TYPE</t>
  </si>
  <si>
    <t>3 BLIND FLANGE BLANK TYPE</t>
  </si>
  <si>
    <t>4 BLIND FLANGE GASKET TYPE</t>
  </si>
  <si>
    <t>4 BLIND FLANGE O-RING TYPE</t>
  </si>
  <si>
    <t>4 BLIND FLANGE BLANK TYPE</t>
  </si>
  <si>
    <t>5 BLIND FLANGE GASKET TYPE</t>
  </si>
  <si>
    <t>5 BLIND FLANGE O-RING TYPE</t>
  </si>
  <si>
    <t>5 BLIND FLANGE BLANK TYPE</t>
  </si>
  <si>
    <t>6 BLIND FLANGE GASKET TYPE</t>
  </si>
  <si>
    <t>6 BLIND FLANGE O-RING TYPE</t>
  </si>
  <si>
    <t>6 BLIND FLANGE BLANK TYPE</t>
  </si>
  <si>
    <t>8 BLIND FLANGE GASKET TYPE</t>
  </si>
  <si>
    <t>8 BLIND FLANGE O-RING TYPE</t>
  </si>
  <si>
    <t>8 BLIND FLANGE BLANK TYPE</t>
  </si>
  <si>
    <t>2 VANSTONE FLANGE SLIP GASKET TYPE</t>
  </si>
  <si>
    <t>2 VANSTONE FLANGE SLIP O-RING TYPE</t>
  </si>
  <si>
    <t>2 VANSTONE FLANGE SLIP BLANK TYPE</t>
  </si>
  <si>
    <t>2-1/2 VANSTONE FLANGE SLIP GASKET</t>
  </si>
  <si>
    <t>2-1/2 VANSTONE FLANGE SLIP O-RING</t>
  </si>
  <si>
    <t>2-1/2 VANSTONE FLANGE SLIP BLANK</t>
  </si>
  <si>
    <t>3 VANSTONE FLANGE SLIP GASKET TYPE</t>
  </si>
  <si>
    <t>3 VANSTONE FLANGE SLIP O-RING TYPE</t>
  </si>
  <si>
    <t>3 VANSTONE FLANGE SLIP BLANK TYPE</t>
  </si>
  <si>
    <t>4 VANSTONE FLANGE SLIP GASKET TYPE</t>
  </si>
  <si>
    <t>4 VANSTONE FLANGE SLIP O-RING TYPE</t>
  </si>
  <si>
    <t>4 VANSTONE FLANGE SLIP BLANK TYPE</t>
  </si>
  <si>
    <t>5 VANSTONE FLANGE SLIP GASKET TYPE</t>
  </si>
  <si>
    <t>5 VANSTONE FLANGE SLIP O-RING TYPE</t>
  </si>
  <si>
    <t>5 VANSTONE FLANGE SLIP BLANK TYPE</t>
  </si>
  <si>
    <t>6 VANSTONE FLANGE SLIP GASKET TYPE</t>
  </si>
  <si>
    <t>6 VANSTONE FLANGE SLIP O-RING TYPE</t>
  </si>
  <si>
    <t>6 VANSTONE FLANGE SLIP BLANK TYPE</t>
  </si>
  <si>
    <t>8 VANSTONE FLANGE SLIP GASKET TYPE</t>
  </si>
  <si>
    <t>8 VANSTONE FLANGE SLIP O-RING TYPE</t>
  </si>
  <si>
    <t>8 VANSTONE FLANGE SLIP BLANK TYPE</t>
  </si>
  <si>
    <t>2 VANSTONE FLANGE SPG GASKET TYPE</t>
  </si>
  <si>
    <t>2 VANSTONE FLANGE SPG O-RING TYPE</t>
  </si>
  <si>
    <t>2 VANSTONE FLANGE SPG BLANK TYPE</t>
  </si>
  <si>
    <t>2-1/2 VANSTONE FLANGE SPG GASKET</t>
  </si>
  <si>
    <t>2-1/2 VANSTONE FLANGE SPG O-RING</t>
  </si>
  <si>
    <t>2-1/2 VANSTONE FLANGE SPG BLANK</t>
  </si>
  <si>
    <t>3 VANSTONE FLANGE SPG GASKET TYPE</t>
  </si>
  <si>
    <t>3 VANSTONE FLANGE SPG O-RING TYPE</t>
  </si>
  <si>
    <t>3 VANSTONE FLANGE SPG BLANK TYPE</t>
  </si>
  <si>
    <t>4 VANSTONE FLANGE SPG GASKET TYPE</t>
  </si>
  <si>
    <t>4 VANSTONE FLANGE SPG O-RING TYPE</t>
  </si>
  <si>
    <t>4 VANSTONE FLANGE SPG BLANK TYPE</t>
  </si>
  <si>
    <t>5 VANSTONE FLANGE SPG GASKET TYPE</t>
  </si>
  <si>
    <t>5 VANSTONE FLANGE SPG O-RING TYPE</t>
  </si>
  <si>
    <t>5 VANSTONE FLANGE SPG BLANK TYPE</t>
  </si>
  <si>
    <t>6 VANSTONE FLANGE SPG GASKET TYPE</t>
  </si>
  <si>
    <t>6 VANSTONE FLANGE SPG O-RING TYPE</t>
  </si>
  <si>
    <t>6 VANSTONE FLANGE SPG BLANK TYPE</t>
  </si>
  <si>
    <t>8 VANSTONE FLANGE SPG GASKET TYPE</t>
  </si>
  <si>
    <t>8 VANSTONE FLANGE SPG O-RING TYPE</t>
  </si>
  <si>
    <t>8 VANSTONE FLANGE SPG BLANK TYPE</t>
  </si>
  <si>
    <t>2 WYE SXSXS SCH80</t>
  </si>
  <si>
    <t>4 WYE SXSXS SCH80</t>
  </si>
  <si>
    <t>6 WYE SXSXS SCH80</t>
  </si>
  <si>
    <t>1/4 FEMALE FITTING ADAPTER SPGXFIPT</t>
  </si>
  <si>
    <t>3/8 FEMALE FITTING ADAPTER SPGXFIPT</t>
  </si>
  <si>
    <t>1/2 FEMALE FITTING ADAPTER SPGXFIPT</t>
  </si>
  <si>
    <t>3/4 FEMALE FITTING ADAPTER SPGXFIPT</t>
  </si>
  <si>
    <t>1 FEMALE FITTING ADAPTER SPGXFIPT</t>
  </si>
  <si>
    <t>1-1/4 FEMALE FITTING ADAPT SPGXFIPT</t>
  </si>
  <si>
    <t>1-1/2 FEMALE FITTING ADAPT SPGXFIPT</t>
  </si>
  <si>
    <t>2 FEMALE FITTING ADAPTER SPGXFIPT</t>
  </si>
  <si>
    <t>1/4 UNION SXS SCH80</t>
  </si>
  <si>
    <t>3/8 UNION SXS SCH80</t>
  </si>
  <si>
    <t>1/2 UNION SXS SCH80</t>
  </si>
  <si>
    <t>3/4 UNION SXS SCH80</t>
  </si>
  <si>
    <t>1 UNION SXS SCH80</t>
  </si>
  <si>
    <t>1-1/4 UNION SXS SCH80</t>
  </si>
  <si>
    <t>1-1/2 UNION SXS SCH80</t>
  </si>
  <si>
    <t>2 UNION SXS SCH80</t>
  </si>
  <si>
    <t>2-1/2 UNION SXS SCH80</t>
  </si>
  <si>
    <t>3 UNION SXS SCH80</t>
  </si>
  <si>
    <t>4 UNION SXS SCH80</t>
  </si>
  <si>
    <t>1/4 UNION FIPTXFIPT SCH80</t>
  </si>
  <si>
    <t>3/8 UNION FIPTXFIPT SCH80</t>
  </si>
  <si>
    <t>1/2 UNION FIPTXFIPT SCH80</t>
  </si>
  <si>
    <t>3/4 UNION FIPTXFIPT SCH80</t>
  </si>
  <si>
    <t>1 UNION FIPTXFIPT SCH80</t>
  </si>
  <si>
    <t>1-1/4 UNION FIPTXFIPT SCH80</t>
  </si>
  <si>
    <t>1-1/2 UNION FIPTXFIPT SCH80</t>
  </si>
  <si>
    <t>2 UNION FIPTXFIPT SCH80</t>
  </si>
  <si>
    <t>2-1/2 UNION FIPTXFIPT SCH80</t>
  </si>
  <si>
    <t>3 UNION FIPTXFIPT SCH80</t>
  </si>
  <si>
    <t>4 UNION FIPTXFIPT SCH80</t>
  </si>
  <si>
    <t>1/4 UNION SXFIPT SCH80</t>
  </si>
  <si>
    <t>3/8 UNION SXFIPT SCH80</t>
  </si>
  <si>
    <t>1/2 UNION SXFIPT SCH80</t>
  </si>
  <si>
    <t>3/4 UNION SXFIPT SCH80</t>
  </si>
  <si>
    <t>1 UNION SXFIPT SCH80</t>
  </si>
  <si>
    <t>1-1/4 UNION SXFIPT SCH80</t>
  </si>
  <si>
    <t>1-1/2 UNION SXFIPT SCH80</t>
  </si>
  <si>
    <t>2 UNION SXFIPT SCH80</t>
  </si>
  <si>
    <t>2-1/2 UNION SXFIPT SCH80</t>
  </si>
  <si>
    <t>3 UNION SXFIPT SCH80</t>
  </si>
  <si>
    <t>10 VANSTONE FLANGE BLIND GASKET</t>
  </si>
  <si>
    <t>10 VANSTONE FLANGE BLIND O-RING</t>
  </si>
  <si>
    <t>10 VANSTONE FLANGE BLIND BLANK</t>
  </si>
  <si>
    <t>12 VANSTONE FLANGE BLIND GASKET</t>
  </si>
  <si>
    <t>12 VANSTONE FLANGE BLIND O-RING</t>
  </si>
  <si>
    <t>12 VANSTONE FLANGE BLIND BLANK</t>
  </si>
  <si>
    <t>10 VANSTONE FLANGE SLIP GASKET TYPE</t>
  </si>
  <si>
    <t>10 VANSTONE FLANGE SLIP O-RING TYPE</t>
  </si>
  <si>
    <t>10 VANSTONE FLANGE SLIP BLANK TYPE</t>
  </si>
  <si>
    <t>12 VANSTONE FLANGE SLIP GASKET TYPE</t>
  </si>
  <si>
    <t>12 VANSTONE FLANGE SLIP O-RING TYPE</t>
  </si>
  <si>
    <t>12 VANSTONE FLANGE SLIP BLANK TYPE</t>
  </si>
  <si>
    <t>10 VANSTONE FLANGE SPG GASKET TYPE</t>
  </si>
  <si>
    <t>10 VANSTONE FLANGE SPG O-RING TYPE</t>
  </si>
  <si>
    <t>10 VANSTONE FLANGE SPG BLANK TYPE</t>
  </si>
  <si>
    <t>12 VANSTONE FLANGE SPG GASKET TYPE</t>
  </si>
  <si>
    <t>12 VANSTONE FLANGE SPG O-RING TYPE</t>
  </si>
  <si>
    <t>12 VANSTONE FLANGE SPG BLANK TYPE</t>
  </si>
  <si>
    <t>1/2 TEE SXSXS SCH80CPVC</t>
  </si>
  <si>
    <t>3/4 TEE SXSXS SCH80CPVC</t>
  </si>
  <si>
    <t>1 TEE SXSXS SCH80CPVC</t>
  </si>
  <si>
    <t>1-1/4 TEE SXSXS SCH80CPVC</t>
  </si>
  <si>
    <t>1-1/2 TEE SXSXS SCH80CPVC</t>
  </si>
  <si>
    <t>2 TEE SXSXS SCH80CPVC</t>
  </si>
  <si>
    <t>2-1/2 TEE SXSXS SCH80CPVC</t>
  </si>
  <si>
    <t>3 TEE SXSXS SCH80CPVC</t>
  </si>
  <si>
    <t>4 TEE SXSXS SCH80CPVC</t>
  </si>
  <si>
    <t>6 TEE SXSXS SCH80CPVC</t>
  </si>
  <si>
    <t>8 TEE SXSXS SCH80CPVC</t>
  </si>
  <si>
    <t>8X8X6 TEE SXSXS SCH80CPVC</t>
  </si>
  <si>
    <t>1/4 TEE FIPTXFIPTXFIPT SCH80CPVC</t>
  </si>
  <si>
    <t>3/8 TEE FIPTXFIPTXFIPT SCH80CPVC</t>
  </si>
  <si>
    <t>1/2 TEE FIPTXFIPTXFIPT SCH80CPVC</t>
  </si>
  <si>
    <t>3/4 TEE FIPTXFIPTXFIPT SCH80CPVC</t>
  </si>
  <si>
    <t>1 TEE FIPTXFIPTXFIPT SCH80CPVC</t>
  </si>
  <si>
    <t>1-1/4 TEE FIPTXFIPTXFIPT SCH80CPVC</t>
  </si>
  <si>
    <t>1-1/2 TEE FIPTXFIPTXFIPT SCH80CPVC</t>
  </si>
  <si>
    <t>2 TEE FIPTXFIPTXFIPT SCH80CPVC</t>
  </si>
  <si>
    <t>1/4 ELBOW 90 SXS SCH80CPVC</t>
  </si>
  <si>
    <t>3/8 ELBOW 90 SXS SCH80CPVC</t>
  </si>
  <si>
    <t>1/2 ELBOW 90 SXS SCH80CPVC</t>
  </si>
  <si>
    <t>3/4 ELBOW 90 SXS SCH80CPVC</t>
  </si>
  <si>
    <t>1 ELBOW 90 SXS SCH80CPVC</t>
  </si>
  <si>
    <t>1-1/4 ELBOW 90 SXS SCH80CPVC</t>
  </si>
  <si>
    <t>1-1/2 ELBOW 90 SXS SCH80CPVC</t>
  </si>
  <si>
    <t>2 ELBOW 90 SXS SCH80CPVC</t>
  </si>
  <si>
    <t>2-1/2 ELBOW 90 SXS SCH80CPVC</t>
  </si>
  <si>
    <t>3 ELBOW 90 SXS SCH80CPVC</t>
  </si>
  <si>
    <t>4 ELBOW 90 SXS SCH80CPVC</t>
  </si>
  <si>
    <t>6 ELBOW 90 SXS SCH80CPVC</t>
  </si>
  <si>
    <t>8 ELBOW 90 SXS SCH80CPVC</t>
  </si>
  <si>
    <t>1/4 ELBOW 90 FIPTXFIPT SCH80CPVC</t>
  </si>
  <si>
    <t>3/8 ELBOW 90 FIPTXFIPT SCH80CPVC</t>
  </si>
  <si>
    <t>1/2 ELBOW 90 FIPTXFIPT SCH80CPVC</t>
  </si>
  <si>
    <t>3/4 ELBOW 90 FIPTXFIPT SCH80CPVC</t>
  </si>
  <si>
    <t>1 ELBOW 90 FIPTXFIPT SCH80CPVC</t>
  </si>
  <si>
    <t>1-1/4 ELBOW 90 FIPTXFIPT SCH80CPVC</t>
  </si>
  <si>
    <t>1-1/2 ELBOW 90 FIPTXFIPT SCH80CPVC</t>
  </si>
  <si>
    <t>2 ELBOW 90 FIPTXFIPT SCH80CPVC</t>
  </si>
  <si>
    <t>1/4 ELBOW 45 SXS SCH80CPVC</t>
  </si>
  <si>
    <t>3/8 ELBOW 45 SXS SCH80CPVC</t>
  </si>
  <si>
    <t>1/2 ELBOW 45 SXS SCH80CPVC</t>
  </si>
  <si>
    <t>3/4 ELBOW 45 SXS SCH80CPVC</t>
  </si>
  <si>
    <t>1 ELBOW 45 SXS SCH80CPVC</t>
  </si>
  <si>
    <t>1-1/4 ELBOW 45 SXS SCH80CPVC</t>
  </si>
  <si>
    <t>1-1/2 ELBOW 45 SXS SCH80CPVC</t>
  </si>
  <si>
    <t>2 ELBOW 45 SXS SCH80CPVC</t>
  </si>
  <si>
    <t>2-1/2 ELBOW 45 SXS SCH80CPVC</t>
  </si>
  <si>
    <t>3 ELBOW 45 SXS SCH80CPVC</t>
  </si>
  <si>
    <t>4 ELBOW 45 SXS SCH80CPVC</t>
  </si>
  <si>
    <t>6 ELBOW 45 SXS SCH80CPVC</t>
  </si>
  <si>
    <t>8 ELBOW 45 SXS SCH80CPVC</t>
  </si>
  <si>
    <t>1/4 ELBOW 45 FIPTXFIPT SCH80CPVC</t>
  </si>
  <si>
    <t>3/8 ELBOW 45 FIPTXFIPT SCH80CPVC</t>
  </si>
  <si>
    <t>1/2 ELBOW 45 FIPTXFIPT SCH80CPVC</t>
  </si>
  <si>
    <t>3/4 ELBOW 45 FIPTXFIPT SCH80CPVC</t>
  </si>
  <si>
    <t>1 ELBOW 45 FIPTXFIPT SCH80CPVC</t>
  </si>
  <si>
    <t>1-1/4 ELBOW 45 FIPTXFIPT SCH80CPVC</t>
  </si>
  <si>
    <t>1-1/2 ELBOW 45 FIPTXFIPT SCH80CPVC</t>
  </si>
  <si>
    <t>2 ELBOW 45 FIPTXFIPT SCH80CPVC</t>
  </si>
  <si>
    <t>3 ELBOW 45 FIPTXFIPT SCH80CPVC</t>
  </si>
  <si>
    <t>1/4 COUPLING SXS SCH80CPVC</t>
  </si>
  <si>
    <t>3/8 COUPLING SXS SCH80CPVC</t>
  </si>
  <si>
    <t>1/2 COUPLING SXS SCH80CPVC</t>
  </si>
  <si>
    <t>3/4 COUPLING SXS SCH80CPVC</t>
  </si>
  <si>
    <t>1 COUPLING SXS SCH80CPVC</t>
  </si>
  <si>
    <t>1-1/4 COUPLING SXS SCH80CPVC</t>
  </si>
  <si>
    <t>1-1/2 COUPLING SXS SCH80CPVC</t>
  </si>
  <si>
    <t>2 COUPLING SXS SCH80CPVC</t>
  </si>
  <si>
    <t>2-1/2 COUPLING SXS SCH80CPVC</t>
  </si>
  <si>
    <t>3 COUPLING SXS SCH80CPVC</t>
  </si>
  <si>
    <t>4 COUPLING SXS SCH80CPVC</t>
  </si>
  <si>
    <t>6 COUPLING SXS SCH80CPVC</t>
  </si>
  <si>
    <t>8 COUPLING SXS SCH80CPVC</t>
  </si>
  <si>
    <t>1/2X3/8 RED COUPLING SXS SCH80CPVC</t>
  </si>
  <si>
    <t>3/4X1/2 RED COUPLING SXS SCH80CPVC</t>
  </si>
  <si>
    <t>1X1/2 RED COUPLING SXS SCH80CPVC</t>
  </si>
  <si>
    <t>1X3/4 RED COUPLING SXS SCH80CPVC</t>
  </si>
  <si>
    <t>1-1/2X1 RED COUPLING SXS SCH80CPVC</t>
  </si>
  <si>
    <t>1-1/2X1-1/4 COUPLING SXS SCH80CPVC</t>
  </si>
  <si>
    <t>2X1-1/2 RED COUPLING SXS SCH80CPVC</t>
  </si>
  <si>
    <t>3X2 RED COUPLING SXS SCH80CPVC</t>
  </si>
  <si>
    <t>4X3 RED COUPLING SXS SCH80CPVC</t>
  </si>
  <si>
    <t>8X6 RED COUPLING SXS SCH80CPVC</t>
  </si>
  <si>
    <t>1/4 COUPLING FIPTXFIPT SCH80CPVC</t>
  </si>
  <si>
    <t>3/8 COUPLING FIPTXFIPT SCH80CPVC</t>
  </si>
  <si>
    <t>1/2 COUPLING FIPTXFIPT SCH80CPVC</t>
  </si>
  <si>
    <t>3/4 COUPLING FIPTXFIPT SCH80CPVC</t>
  </si>
  <si>
    <t>1 COUPLING FIPTXFIPT SCH80CPVC</t>
  </si>
  <si>
    <t>1-1/2 COUPLING FIPTXFIPT SCH80CPVC</t>
  </si>
  <si>
    <t>2 COUPLING FIPTXFIPT SCH80CPVC</t>
  </si>
  <si>
    <t>1/2X1/4 COUPLING FPTXFPT SCH80CPVC</t>
  </si>
  <si>
    <t>1/2X3/8 COUPLING FPTXFPT SCH80CPVC</t>
  </si>
  <si>
    <t>3/4X1/2 COUPLING FPTXFPT SCH80CPVC</t>
  </si>
  <si>
    <t>1X1/2 COUPLING FIPTXFIPT SCH80CPVC</t>
  </si>
  <si>
    <t>1X3/4 COUPLING FIPTXFIPT SCH80CPVC</t>
  </si>
  <si>
    <t>1-1/2X1 COUPLING FPTXFPT SCH80CPVC</t>
  </si>
  <si>
    <t>1/4 FEMALE ADAPTER SXFIPT SCH80CPVC</t>
  </si>
  <si>
    <t>3/8 FEMALE ADAPTER SXFIPT SCH80CPVC</t>
  </si>
  <si>
    <t>1/2 FEMALE ADAPTER SXFIPT SCH80CPVC</t>
  </si>
  <si>
    <t>3/4 FEMALE ADAPTER SXFIPT SCH80CPVC</t>
  </si>
  <si>
    <t>1 FEMALE ADAPTER SXFIPT SCH80CPVC</t>
  </si>
  <si>
    <t>1-1/4 FEMALE ADAPT SXFIPT SCH80CPVC</t>
  </si>
  <si>
    <t>1-1/2 FEMALE ADAPT SXFIPT SCH80CPVC</t>
  </si>
  <si>
    <t>2 FEMALE ADAPTER SXFIPT SCH80CPVC</t>
  </si>
  <si>
    <t>3 FEMALE ADAPTER SXFIPT SCH80CPVC</t>
  </si>
  <si>
    <t>4 FEMALE ADAPTER SXFIPT SCH80CPVC</t>
  </si>
  <si>
    <t>1/2 MALE ADAPTER MIPTXS SCH80CPVC</t>
  </si>
  <si>
    <t>3/4 MALE ADAPTER MIPTXS SCH80CPVC</t>
  </si>
  <si>
    <t>1 MALE ADAPTER MIPTXS SCH80CPVC</t>
  </si>
  <si>
    <t>1-1/4 MALE ADAPTER MIPTXS SCH80CPVC</t>
  </si>
  <si>
    <t>1-1/2 MALE ADAPTER MIPTXS SCH80CPVC</t>
  </si>
  <si>
    <t>1/2X1/4 RED BUSHING SPGXS SCH80CPVC</t>
  </si>
  <si>
    <t>1/2X3/8 RED BUSHING SPGXS SCH80CPVC</t>
  </si>
  <si>
    <t>3/4X1/2 RED BUSHING SPGXS SCH80CPVC</t>
  </si>
  <si>
    <t>1X1/2 RED BUSHING SPGXS SCH80CPVC</t>
  </si>
  <si>
    <t>1X3/4 RED BUSHING SPGXS SCH80CPVC</t>
  </si>
  <si>
    <t>1-1/4X1/2 BUSHING SPGXS SCH80CPVC</t>
  </si>
  <si>
    <t>1-1/4X3/4 BUSHING SPGXS SCH80CPVC</t>
  </si>
  <si>
    <t>1-1/4X1 RED BUSHING SPGXS SCH80CPVC</t>
  </si>
  <si>
    <t>1-1/2X1/2 BUSHING SPGXS SCH80CPVC</t>
  </si>
  <si>
    <t>1-1/2X3/4 BUSHING SPGXS SCH80CPVC</t>
  </si>
  <si>
    <t>1-1/2X1 RED BUSHING SPGXS SCH80CPVC</t>
  </si>
  <si>
    <t>1-1/2X1-1/4 BUSHING SPGXS SCH80CPVC</t>
  </si>
  <si>
    <t>2X1/2 RED BUSHING SPGXS SCH80CPVC</t>
  </si>
  <si>
    <t>2X3/4 RED BUSHING SPGXS SCH80CPVC</t>
  </si>
  <si>
    <t>2X1 RED BUSHING SPGXS SCH80CPVC</t>
  </si>
  <si>
    <t>2X1-1/4 RED BUSHING SPGXS SCH80CPVC</t>
  </si>
  <si>
    <t>2X1-1/2 RED BUSHING SPGXS SCH80CPVC</t>
  </si>
  <si>
    <t>2-1/2X1-1/2 BUSHING SPGXS SCH80CPVC</t>
  </si>
  <si>
    <t>2-1/2X2 RED BUSHING SPGXS SCH80CPVC</t>
  </si>
  <si>
    <t>3X2 RED BUSHING SPGXS SCH80CPVC</t>
  </si>
  <si>
    <t>3X2-1/2 RED BUSHING SPGXS SCH80CPVC</t>
  </si>
  <si>
    <t>4X2 RED BUSHING SPGXS SCH80CPVC</t>
  </si>
  <si>
    <t>4X3 RED BUSHING SPGXS SCH80CPVC</t>
  </si>
  <si>
    <t>6X4 RED BUSHING SPGXS SCH80CPVC</t>
  </si>
  <si>
    <t>3/8X1/4 BUSHING SPGXFIPT SCH80CPVC</t>
  </si>
  <si>
    <t>1/2X1/4 BUSHING SPGXFIPT SCH80CPVC</t>
  </si>
  <si>
    <t>1/2X3/8 BUSHING SPGXFIPT SCH80CPVC</t>
  </si>
  <si>
    <t>3/4X1/2 BUSHING SPGXFIPT SCH80CPVC</t>
  </si>
  <si>
    <t>1X1/2 BUSHING SPGXFIPT SCH80CPVC</t>
  </si>
  <si>
    <t>1X3/4 BUSHING SPGXFIPT SCH80CPVC</t>
  </si>
  <si>
    <t>1-1/4X1/2 BUSHING SPGXFPT SCH80CPVC</t>
  </si>
  <si>
    <t>1-1/4X3/4 BUSHING SPGXFPT SCH80CPVC</t>
  </si>
  <si>
    <t>1-1/4X1 BUSHING SPGXFIPT SCH80CPVC</t>
  </si>
  <si>
    <t>1-1/2X1/2 BUSHING SPGXFPT SCH80CPVC</t>
  </si>
  <si>
    <t>1-1/2X3/4 BUSHING SPGXFPT SCH80CPVC</t>
  </si>
  <si>
    <t>1-1/2X1 BUSHING SPGXFIPT SCH80CPVC</t>
  </si>
  <si>
    <t>1-1/2X1-1/4 BUSHG SPGXFPT SCH80CPVC</t>
  </si>
  <si>
    <t>2X1/2 BUSHING SPGXFIPT SCH80CPVC</t>
  </si>
  <si>
    <t>2X3/4 BUSHING SPGXFIPT SCH80CPVC</t>
  </si>
  <si>
    <t>2X1 BUSHING SPGXFIPT SCH80CPVC</t>
  </si>
  <si>
    <t>2X1-1/4 BUSHING SPGXFIPT SCH80CPVC</t>
  </si>
  <si>
    <t>2X1-1/2 BUSHING SPGXFIPT SCH80CPVC</t>
  </si>
  <si>
    <t>2-1/2X1-1/2 BUSHG SPGXFPT SCH80CPVC</t>
  </si>
  <si>
    <t>2-1/2X2 BUSHING SPGXFIPT SCH80CPVC</t>
  </si>
  <si>
    <t>3X2 BUSHING SPGXFIPT SCH80CPVC</t>
  </si>
  <si>
    <t>4X2 BUSHING SPGXFIPT SCH80CPVC</t>
  </si>
  <si>
    <t>4X3 BUSHING SPGXFIPT SCH80CPVC</t>
  </si>
  <si>
    <t>3/4X1/2 BUSHING MIPTXFIPT SCH80CPVC</t>
  </si>
  <si>
    <t>1X3/4 BUSHING MIPTXFIPT SCH80CPVC</t>
  </si>
  <si>
    <t>1-1/4X1 BUSHING MIPTXFIPT SCH80CPVC</t>
  </si>
  <si>
    <t>1/2X1-1/4 BUSHING MPTXFPT SCH80CPVC</t>
  </si>
  <si>
    <t>2X1-1/2 BUSHING MIPTXFIPT SCH80CPVC</t>
  </si>
  <si>
    <t>3/8 CAP SLIP SCH80CPVC</t>
  </si>
  <si>
    <t>1/2 CAP SLIP SCH80CPVC</t>
  </si>
  <si>
    <t>3/4 CAP SLIP SCH80CPVC</t>
  </si>
  <si>
    <t>1 CAP SLIP SCH80CPVC</t>
  </si>
  <si>
    <t>1-1/4 CAP SLIP SCH80CPVC</t>
  </si>
  <si>
    <t>1-1/2 CAP SLIP SCH80CPVC</t>
  </si>
  <si>
    <t>2 CAP SLIP SCH80CPVC</t>
  </si>
  <si>
    <t>2-1/2 CAP SLIP SCH80CPVC</t>
  </si>
  <si>
    <t>3 CAP SLIP SCH80CPVC</t>
  </si>
  <si>
    <t>4 CAP SLIP SCH80CPVC</t>
  </si>
  <si>
    <t>6 CAP SLIP SCH80CPVC</t>
  </si>
  <si>
    <t>8 CAP SLIP SCH80CPVC</t>
  </si>
  <si>
    <t>1/4 CAP FIPT SCH80CPVC</t>
  </si>
  <si>
    <t>3/8 CAP FIPT SCH80CPVC</t>
  </si>
  <si>
    <t>1/2 CAP FIPT SCH80CPVC</t>
  </si>
  <si>
    <t>3/4 CAP FIPT SCH80CPVC</t>
  </si>
  <si>
    <t>1 CAP FIPT SCH80CPVC</t>
  </si>
  <si>
    <t>1-1/4 CAP FIPT SCH80CPVC</t>
  </si>
  <si>
    <t>1-1/2 CAP FIPT SCH80CPVC</t>
  </si>
  <si>
    <t>2 CAP FIPT SCH80CPVC</t>
  </si>
  <si>
    <t>3 CAP FIPT SCH80CPVC</t>
  </si>
  <si>
    <t>4 CAP FIPT SCH80CPVC</t>
  </si>
  <si>
    <t>1/4 PLUG MIPT SCH80CPVC</t>
  </si>
  <si>
    <t>3/8 PLUG MIPT SCH80CPVC</t>
  </si>
  <si>
    <t>1/2 PLUG MIPT SCH80CPVC</t>
  </si>
  <si>
    <t>3/4 PLUG MIPT SCH80CPVC</t>
  </si>
  <si>
    <t>1 PLUG MIPT SCH80CPVC</t>
  </si>
  <si>
    <t>1-1/2 PLUG MIPT SCH80CPVC</t>
  </si>
  <si>
    <t>2 PLUG MIPT SCH80CPVC</t>
  </si>
  <si>
    <t>3 PLUG MIPT SCH80CPVC</t>
  </si>
  <si>
    <t>4 PLUG MIPT SCH80CPVC</t>
  </si>
  <si>
    <t>1/2 FLANGE SLIP SCH80CPVC</t>
  </si>
  <si>
    <t>3/4 FLANGE SLIP SCH80CPVC</t>
  </si>
  <si>
    <t>1 FLANGE SLIP SCH80CPVC</t>
  </si>
  <si>
    <t>1-1/4 FLANGE SLIP SCH80CPVC</t>
  </si>
  <si>
    <t>1-1/2 FLANGE SLIP SCH80CPVC</t>
  </si>
  <si>
    <t>2 FLANGE SLIP SCH80CPVC</t>
  </si>
  <si>
    <t>2-1/2 FLANGE SLIP SCH80CPVC</t>
  </si>
  <si>
    <t>3 FLANGE SLIP SCH80CPVC</t>
  </si>
  <si>
    <t>4 FLANGE SLIP SCH80CPVC</t>
  </si>
  <si>
    <t>6 FLANGE SLIP SCH80CPVC</t>
  </si>
  <si>
    <t>1/2 FLANGE FIPT SCH80CPVC</t>
  </si>
  <si>
    <t>3/4 FLANGE FIPT SCH80CPVC</t>
  </si>
  <si>
    <t>1 FLANGE FIPT SCH80CPVC</t>
  </si>
  <si>
    <t>1-1/2 FLANGE FIPT SCH80CPVC</t>
  </si>
  <si>
    <t>2 FLANGE FIPT SCH80CPVC</t>
  </si>
  <si>
    <t>3 FLANGE FIPT SCH80CPVC</t>
  </si>
  <si>
    <t>4 FLANGE FIPT SCH80CPVC</t>
  </si>
  <si>
    <t>1-1/2 FLANGE BLIND SCH80CPVC</t>
  </si>
  <si>
    <t>2 FLANGE BLIND SCH80CPVC</t>
  </si>
  <si>
    <t>3 FLANGE BLIND SCH80CPVC</t>
  </si>
  <si>
    <t>4 FLANGE BLIND SCH80CPVC</t>
  </si>
  <si>
    <t>1/2 VANSTONE FLANGE SLIPXH CPVC</t>
  </si>
  <si>
    <t>3/4 VANSTONE FLANGE SLIPXH CPVC</t>
  </si>
  <si>
    <t>1 VANSTONE FLANGE SLIPXH CPVC</t>
  </si>
  <si>
    <t>1-1/4 VANSTONE FLANGE SLIPXH CPVC</t>
  </si>
  <si>
    <t>1-1/2 VANSTONE FLANGE SLIPXH CPVC</t>
  </si>
  <si>
    <t>2 VANSTONE FLANGE SLIPXH CPVC</t>
  </si>
  <si>
    <t>2-1/2 VANSTONE FLANGE SLIPXH CPVC</t>
  </si>
  <si>
    <t>3 VANSTONE FLANGE SLIPXH CPVC</t>
  </si>
  <si>
    <t>4 VANSTONE FLANGE SLIPXH CPVC</t>
  </si>
  <si>
    <t>6 VANSTONE FLANGE SLIPXH CPVC</t>
  </si>
  <si>
    <t>8 VANSTONE FLANGE SLIPXH CPVC</t>
  </si>
  <si>
    <t>1/2 VANSTONE FLANGE FIPT SCH80CPVC</t>
  </si>
  <si>
    <t>3/4 VANSTONE FLANGE FIPT SCH80CPVC</t>
  </si>
  <si>
    <t>1 VANSTONE FLANGE FIPT SCH80CPVC</t>
  </si>
  <si>
    <t>1-1/4 VANSTONE FLANGE FIPT CPVC</t>
  </si>
  <si>
    <t>1-1/2 VANSTONE FLANGE FIPT CPVC</t>
  </si>
  <si>
    <t>2 VANSTONE FLANGE FIPT SCH80CPVC</t>
  </si>
  <si>
    <t>2-1/2 VANSTONE FLANGE FIPT CPVC</t>
  </si>
  <si>
    <t>3 VANSTONE FLANGE FIPT SCH80CPVC</t>
  </si>
  <si>
    <t>4 VANSTONE FLANGE FIPT SCH80CPVC</t>
  </si>
  <si>
    <t>1/2 VANSTONE FLANGE SPG SCH80CPVC</t>
  </si>
  <si>
    <t>3/4 VANSTONE FLANGE SPG SCH80CPVC</t>
  </si>
  <si>
    <t>1 VANSTONE FLANGE SPG SCH80CPVC</t>
  </si>
  <si>
    <t>1-1/4 VANSTONE FLANGE SPG SCH80CPVC</t>
  </si>
  <si>
    <t>1-1/2 VANSTONE FLANGE SPG SCH80CPVC</t>
  </si>
  <si>
    <t>2 VANSTONE FLANGE SPG SCH80CPVC</t>
  </si>
  <si>
    <t>2-1/2 VANSTONE FLANGE SPG SCH80CPVC</t>
  </si>
  <si>
    <t>3 VANSTONE FLANGE SPG SCH80CPVC</t>
  </si>
  <si>
    <t>4 VANSTONE FLANGE SPG SCH80CPVC</t>
  </si>
  <si>
    <t>6 VANSTONE FLANGE SPG SCH80CPVC</t>
  </si>
  <si>
    <t>8 VANSTONE FLANGE SPG SCH80CPVC</t>
  </si>
  <si>
    <t>3 UNION FIPTXFIPT SCH80CPVC</t>
  </si>
  <si>
    <t>2 WYE SXSXS SCH80CPVC</t>
  </si>
  <si>
    <t>4 WYE SXSXS SCH80CPVC</t>
  </si>
  <si>
    <t>6 WYE SXSXS SCH80CPVC</t>
  </si>
  <si>
    <t>1/4 UNION SXS SCH80CPVC</t>
  </si>
  <si>
    <t>3/8 UNION SXS SCH80CPVC</t>
  </si>
  <si>
    <t>1/2 UNION SXS SCH80CPVC</t>
  </si>
  <si>
    <t>3/4 UNION SXS SCH80CPVC</t>
  </si>
  <si>
    <t>1 UNION SXS SCH80CPVC</t>
  </si>
  <si>
    <t>1-1/4 UNION SXS SCH80CPVC</t>
  </si>
  <si>
    <t>1-1/2 UNION SXS SCH80CPVC</t>
  </si>
  <si>
    <t>2 UNION SXS SCH80CPVC</t>
  </si>
  <si>
    <t>3 UNION SXS SCH80CPVC</t>
  </si>
  <si>
    <t>3/8 UNION FIPTXFIPT SCH80CPVC</t>
  </si>
  <si>
    <t>1/2 UNION FIPTXFIPT SCH80CPVC</t>
  </si>
  <si>
    <t>3/4 UNION FIPTXFIPT SCH80CPVC</t>
  </si>
  <si>
    <t>1 UNION FIPTXFIPT SCH80CPVC</t>
  </si>
  <si>
    <t>1-1/4 UNION FIPTXFIPT SCH80CPVC</t>
  </si>
  <si>
    <t>1-1/2 UNION FIPTXFIPT SCH80CPVC</t>
  </si>
  <si>
    <t>2 UNION FIPTXFIPT SCH80CPVC</t>
  </si>
  <si>
    <t>10 VANSTONE FLANGE SLIPXH CPVC</t>
  </si>
  <si>
    <t>12 VANSTONE FLANGE SLIPXH CPVC</t>
  </si>
  <si>
    <t>Fabricated Adapter GxH</t>
  </si>
  <si>
    <t>DWVG0115</t>
  </si>
  <si>
    <t>3/4 THREADED COUPLING FXF WHITE</t>
  </si>
  <si>
    <t>438-3523</t>
  </si>
  <si>
    <t>438-3524</t>
  </si>
  <si>
    <t>3X3X3X3X2 DBL SAN TEE W/SIDE INLET</t>
  </si>
  <si>
    <t>4X4X4X4X2  DBL SAN TEE W/SIDE INLET</t>
  </si>
  <si>
    <t xml:space="preserve">3 DBL SAN T W/2" R&amp;L SIDE INLET </t>
  </si>
  <si>
    <t>4 DBL SAN T W/2" R&amp;L SIDE INLET</t>
  </si>
  <si>
    <t>Effective April 2015</t>
  </si>
  <si>
    <t>List Price Schedule 80 SCH800415</t>
  </si>
  <si>
    <t>SCH800415</t>
  </si>
  <si>
    <t>List Price Large Diameter Schedule 80 LSCH800415</t>
  </si>
  <si>
    <t>LSCH800415</t>
  </si>
  <si>
    <t>List Price Schedule 80 CPVC SCH80CPVC0415</t>
  </si>
  <si>
    <t>SCH80CPVC0415</t>
  </si>
  <si>
    <t>List Price Large Diameter Schedule 80 CPVC LSCH80CPVC0415</t>
  </si>
  <si>
    <t>Effective  April 2015</t>
  </si>
  <si>
    <t>LSCH80CPVC0415</t>
  </si>
  <si>
    <t>488-007</t>
  </si>
  <si>
    <t>489-007</t>
  </si>
  <si>
    <t xml:space="preserve">3/4 RUNNING TRAP </t>
  </si>
  <si>
    <t xml:space="preserve">3/4 P TRAP </t>
  </si>
  <si>
    <t>2X1-1/2X1 REDUCING TEE SXSXFIPT</t>
  </si>
  <si>
    <t>Effective January 01, 2017</t>
  </si>
  <si>
    <t>List Price Large Diameter Schedule 40 LSCH400117</t>
  </si>
  <si>
    <t>List Price Large Diameter Drain Waste and Vent DWV0117</t>
  </si>
  <si>
    <t>List Price DWV Gasketed DWVG0117</t>
  </si>
  <si>
    <t>LDWV0117</t>
  </si>
  <si>
    <t>LSCH400117</t>
  </si>
  <si>
    <t>SDR FABRICATED PARTS</t>
  </si>
  <si>
    <t>Box Qty</t>
  </si>
  <si>
    <t>Pallet Qty</t>
  </si>
  <si>
    <t>36-6589</t>
  </si>
  <si>
    <t>36-6590</t>
  </si>
  <si>
    <t>36-6582</t>
  </si>
  <si>
    <t>36-6591</t>
  </si>
  <si>
    <t>36-6594</t>
  </si>
  <si>
    <t>36-6583</t>
  </si>
  <si>
    <t>36-6584</t>
  </si>
  <si>
    <t>36-6592</t>
  </si>
  <si>
    <t>36-6585</t>
  </si>
  <si>
    <t>36-6574</t>
  </si>
  <si>
    <t>36-6568</t>
  </si>
  <si>
    <t>36-6572</t>
  </si>
  <si>
    <t>36-6593</t>
  </si>
  <si>
    <t>36-6564</t>
  </si>
  <si>
    <t>36-6556</t>
  </si>
  <si>
    <t>36-6561</t>
  </si>
  <si>
    <t>36-6555</t>
  </si>
  <si>
    <t>36-6553</t>
  </si>
  <si>
    <t>36-6554</t>
  </si>
  <si>
    <t>36-6570</t>
  </si>
  <si>
    <t>36-6557</t>
  </si>
  <si>
    <t>36-6559</t>
  </si>
  <si>
    <t>36-6558</t>
  </si>
  <si>
    <t>36-6581</t>
  </si>
  <si>
    <t>36-6586</t>
  </si>
  <si>
    <t>36-6565</t>
  </si>
  <si>
    <t>36-6562</t>
  </si>
  <si>
    <t>36-6569</t>
  </si>
  <si>
    <t>36-6560</t>
  </si>
  <si>
    <t>36-6571</t>
  </si>
  <si>
    <t>36-6567</t>
  </si>
  <si>
    <t>36-6587</t>
  </si>
  <si>
    <t>36-6563</t>
  </si>
  <si>
    <t>36-6566</t>
  </si>
  <si>
    <t>430-007W</t>
  </si>
  <si>
    <t>List Price Drain Waste and Vent DWV092120</t>
  </si>
  <si>
    <t>Effective September 21, 2020</t>
  </si>
  <si>
    <t>SEPT212020</t>
  </si>
  <si>
    <t>List Price Schedule 40 SCH400920</t>
  </si>
  <si>
    <t>List Price SDR26 Gasketed SDR26G0920</t>
  </si>
  <si>
    <t>List Price SDR35 Gasketed SDR35G0920</t>
  </si>
  <si>
    <t>List Price SDR35 Solvent Weld SDR35SW0920</t>
  </si>
  <si>
    <t>List Price SDR35 Solvent Weld SDR FAB 0920</t>
  </si>
  <si>
    <t>36-659</t>
  </si>
  <si>
    <t>DWV092120</t>
  </si>
  <si>
    <t>SCH40092120</t>
  </si>
  <si>
    <t>SDR26G092120</t>
  </si>
  <si>
    <t>SDR35G092120</t>
  </si>
  <si>
    <t>SDR35SW092120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</si>
</sst>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&lt;=9999999]###\-####;\(###\)\ ###\-####"/>
    <numFmt numFmtId="165" formatCode="0.0000"/>
    <numFmt numFmtId="166" formatCode="#,##0.0000_);[Red]\(#,##0.0000\)"/>
    <numFmt numFmtId="167" formatCode="_(* #,##0.0000_);_(* \(#,##0.0000\);_(* &quot;-&quot;????_);_(@_)"/>
    <numFmt numFmtId="168" formatCode="#,##0.0000"/>
    <numFmt numFmtId="169" formatCode="0.000"/>
    <numFmt numFmtId="170" formatCode="_(* #,##0.000_);_(* \(#,##0.000\);_(* &quot;-&quot;???_);_(@_)"/>
    <numFmt numFmtId="171" formatCode="#,##0.000_);[Red]\(#,##0.000\)"/>
  </numFmts>
  <fonts count="4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2"/>
      <color indexed="8"/>
      <name val="Arial Narrow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u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Arial Narrow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0"/>
      <name val="Wingdings 2"/>
      <family val="1"/>
      <charset val="2"/>
    </font>
    <font>
      <b/>
      <sz val="11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indexed="8"/>
      <name val="Calibri"/>
      <family val="2"/>
    </font>
    <font>
      <sz val="11"/>
      <color theme="4" tint="0.7999816888943144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medium">
        <color indexed="10"/>
      </right>
      <top/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/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20">
    <xf numFmtId="0" fontId="0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63">
    <xf numFmtId="0" fontId="0" fillId="0" borderId="0" xfId="0"/>
    <xf numFmtId="0" fontId="0" fillId="0" borderId="1" xfId="0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1" fontId="11" fillId="0" borderId="1" xfId="0" applyNumberFormat="1" applyFont="1" applyFill="1" applyBorder="1" applyAlignment="1" applyProtection="1">
      <alignment horizontal="center"/>
      <protection hidden="1"/>
    </xf>
    <xf numFmtId="0" fontId="11" fillId="0" borderId="1" xfId="0" applyFont="1" applyFill="1" applyBorder="1" applyAlignment="1" applyProtection="1">
      <alignment horizontal="center"/>
      <protection hidden="1"/>
    </xf>
    <xf numFmtId="0" fontId="11" fillId="0" borderId="1" xfId="0" applyFont="1" applyFill="1" applyBorder="1" applyAlignment="1" applyProtection="1">
      <alignment horizontal="left"/>
      <protection hidden="1"/>
    </xf>
    <xf numFmtId="0" fontId="0" fillId="0" borderId="1" xfId="0" applyFont="1" applyFill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1" fontId="12" fillId="0" borderId="0" xfId="0" applyNumberFormat="1" applyFont="1" applyAlignment="1" applyProtection="1">
      <alignment horizontal="center"/>
      <protection hidden="1"/>
    </xf>
    <xf numFmtId="4" fontId="0" fillId="0" borderId="1" xfId="0" applyNumberFormat="1" applyBorder="1" applyProtection="1">
      <protection hidden="1"/>
    </xf>
    <xf numFmtId="1" fontId="11" fillId="0" borderId="9" xfId="0" applyNumberFormat="1" applyFont="1" applyFill="1" applyBorder="1" applyAlignment="1" applyProtection="1">
      <alignment horizontal="center"/>
      <protection hidden="1"/>
    </xf>
    <xf numFmtId="0" fontId="11" fillId="0" borderId="9" xfId="0" applyFont="1" applyFill="1" applyBorder="1" applyAlignment="1" applyProtection="1">
      <alignment horizontal="center"/>
      <protection hidden="1"/>
    </xf>
    <xf numFmtId="0" fontId="11" fillId="0" borderId="9" xfId="0" applyFont="1" applyFill="1" applyBorder="1" applyAlignment="1" applyProtection="1">
      <alignment horizontal="left"/>
      <protection hidden="1"/>
    </xf>
    <xf numFmtId="0" fontId="0" fillId="0" borderId="9" xfId="0" applyFont="1" applyFill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protection hidden="1"/>
    </xf>
    <xf numFmtId="0" fontId="11" fillId="0" borderId="1" xfId="0" applyNumberFormat="1" applyFont="1" applyFill="1" applyBorder="1" applyAlignment="1" applyProtection="1">
      <alignment horizontal="center"/>
      <protection hidden="1"/>
    </xf>
    <xf numFmtId="0" fontId="11" fillId="0" borderId="9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44" fontId="9" fillId="0" borderId="0" xfId="0" applyNumberFormat="1" applyFont="1" applyBorder="1" applyProtection="1">
      <protection hidden="1"/>
    </xf>
    <xf numFmtId="0" fontId="0" fillId="0" borderId="1" xfId="0" applyNumberFormat="1" applyFill="1" applyBorder="1" applyAlignment="1" applyProtection="1">
      <alignment horizontal="center"/>
      <protection hidden="1"/>
    </xf>
    <xf numFmtId="1" fontId="11" fillId="0" borderId="0" xfId="0" applyNumberFormat="1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left"/>
      <protection hidden="1"/>
    </xf>
    <xf numFmtId="0" fontId="0" fillId="0" borderId="0" xfId="0" applyFont="1" applyFill="1" applyBorder="1" applyAlignment="1" applyProtection="1">
      <alignment horizontal="center"/>
      <protection hidden="1"/>
    </xf>
    <xf numFmtId="4" fontId="0" fillId="0" borderId="1" xfId="0" applyNumberFormat="1" applyBorder="1" applyAlignment="1" applyProtection="1">
      <alignment horizontal="center"/>
      <protection hidden="1"/>
    </xf>
    <xf numFmtId="0" fontId="0" fillId="0" borderId="0" xfId="0" applyFont="1" applyAlignment="1" applyProtection="1">
      <alignment horizontal="right"/>
      <protection hidden="1"/>
    </xf>
    <xf numFmtId="0" fontId="7" fillId="0" borderId="0" xfId="0" applyFont="1" applyFill="1" applyBorder="1" applyProtection="1"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Protection="1">
      <protection hidden="1"/>
    </xf>
    <xf numFmtId="0" fontId="19" fillId="0" borderId="0" xfId="0" applyFont="1" applyBorder="1" applyProtection="1">
      <protection hidden="1"/>
    </xf>
    <xf numFmtId="2" fontId="7" fillId="0" borderId="0" xfId="0" applyNumberFormat="1" applyFont="1" applyProtection="1">
      <protection hidden="1"/>
    </xf>
    <xf numFmtId="0" fontId="7" fillId="0" borderId="0" xfId="0" applyFont="1" applyFill="1" applyProtection="1">
      <protection hidden="1"/>
    </xf>
    <xf numFmtId="0" fontId="19" fillId="0" borderId="0" xfId="0" applyFont="1" applyProtection="1">
      <protection hidden="1"/>
    </xf>
    <xf numFmtId="0" fontId="15" fillId="0" borderId="1" xfId="0" applyNumberFormat="1" applyFont="1" applyBorder="1" applyAlignment="1" applyProtection="1">
      <alignment horizontal="center"/>
      <protection hidden="1"/>
    </xf>
    <xf numFmtId="168" fontId="0" fillId="0" borderId="1" xfId="0" applyNumberFormat="1" applyBorder="1" applyAlignment="1" applyProtection="1">
      <alignment horizontal="right"/>
      <protection hidden="1"/>
    </xf>
    <xf numFmtId="0" fontId="0" fillId="0" borderId="1" xfId="0" applyNumberFormat="1" applyBorder="1" applyAlignment="1" applyProtection="1">
      <alignment horizontal="center"/>
      <protection hidden="1"/>
    </xf>
    <xf numFmtId="3" fontId="0" fillId="0" borderId="1" xfId="0" applyNumberFormat="1" applyBorder="1" applyAlignment="1" applyProtection="1">
      <alignment horizontal="center"/>
      <protection hidden="1"/>
    </xf>
    <xf numFmtId="168" fontId="0" fillId="0" borderId="0" xfId="0" applyNumberFormat="1" applyBorder="1" applyAlignment="1" applyProtection="1">
      <alignment horizontal="right"/>
      <protection hidden="1"/>
    </xf>
    <xf numFmtId="0" fontId="0" fillId="0" borderId="9" xfId="0" applyNumberFormat="1" applyBorder="1" applyAlignment="1" applyProtection="1">
      <alignment horizontal="center"/>
      <protection hidden="1"/>
    </xf>
    <xf numFmtId="168" fontId="1" fillId="0" borderId="0" xfId="3" applyNumberFormat="1" applyFont="1" applyFill="1" applyBorder="1" applyAlignment="1" applyProtection="1">
      <alignment horizontal="right"/>
      <protection hidden="1"/>
    </xf>
    <xf numFmtId="0" fontId="0" fillId="0" borderId="0" xfId="0" applyNumberForma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0" fontId="21" fillId="3" borderId="0" xfId="0" applyFont="1" applyFill="1" applyBorder="1" applyAlignment="1" applyProtection="1">
      <alignment horizontal="center" shrinkToFit="1"/>
      <protection hidden="1"/>
    </xf>
    <xf numFmtId="165" fontId="9" fillId="3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right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 applyFont="1" applyAlignment="1" applyProtection="1">
      <protection hidden="1"/>
    </xf>
    <xf numFmtId="1" fontId="9" fillId="0" borderId="0" xfId="0" applyNumberFormat="1" applyFont="1" applyAlignment="1" applyProtection="1">
      <alignment horizontal="right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9" fillId="0" borderId="0" xfId="0" applyFont="1" applyBorder="1" applyAlignment="1" applyProtection="1">
      <alignment horizontal="left"/>
      <protection hidden="1"/>
    </xf>
    <xf numFmtId="1" fontId="0" fillId="0" borderId="0" xfId="0" applyNumberFormat="1" applyProtection="1">
      <protection hidden="1"/>
    </xf>
    <xf numFmtId="166" fontId="0" fillId="0" borderId="0" xfId="0" applyNumberFormat="1" applyAlignment="1" applyProtection="1">
      <alignment horizontal="right"/>
      <protection hidden="1"/>
    </xf>
    <xf numFmtId="165" fontId="0" fillId="0" borderId="0" xfId="0" applyNumberForma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6" fillId="0" borderId="0" xfId="16" applyNumberFormat="1" applyFont="1" applyFill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0" fillId="2" borderId="2" xfId="0" applyFill="1" applyBorder="1" applyAlignment="1" applyProtection="1">
      <alignment vertical="center"/>
      <protection hidden="1"/>
    </xf>
    <xf numFmtId="0" fontId="0" fillId="2" borderId="3" xfId="0" applyFill="1" applyBorder="1" applyProtection="1">
      <protection hidden="1"/>
    </xf>
    <xf numFmtId="0" fontId="0" fillId="2" borderId="4" xfId="0" applyFill="1" applyBorder="1" applyAlignment="1" applyProtection="1">
      <alignment vertical="center"/>
      <protection hidden="1"/>
    </xf>
    <xf numFmtId="0" fontId="0" fillId="2" borderId="5" xfId="0" applyFill="1" applyBorder="1" applyProtection="1"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Border="1" applyProtection="1">
      <protection hidden="1"/>
    </xf>
    <xf numFmtId="0" fontId="0" fillId="0" borderId="1" xfId="0" applyBorder="1" applyAlignment="1" applyProtection="1">
      <alignment horizontal="left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166" fontId="0" fillId="0" borderId="0" xfId="0" applyNumberFormat="1" applyFont="1" applyBorder="1" applyAlignment="1" applyProtection="1">
      <alignment horizontal="right"/>
      <protection hidden="1"/>
    </xf>
    <xf numFmtId="166" fontId="0" fillId="0" borderId="0" xfId="0" applyNumberFormat="1" applyBorder="1" applyProtection="1">
      <protection hidden="1"/>
    </xf>
    <xf numFmtId="165" fontId="0" fillId="0" borderId="0" xfId="0" applyNumberFormat="1" applyBorder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Border="1" applyAlignment="1" applyProtection="1">
      <alignment horizontal="left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horizontal="right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43" fontId="6" fillId="0" borderId="8" xfId="1" applyFont="1" applyBorder="1" applyProtection="1">
      <protection hidden="1"/>
    </xf>
    <xf numFmtId="0" fontId="15" fillId="0" borderId="1" xfId="0" applyFont="1" applyBorder="1" applyAlignment="1" applyProtection="1">
      <alignment horizontal="center"/>
      <protection hidden="1"/>
    </xf>
    <xf numFmtId="0" fontId="15" fillId="0" borderId="1" xfId="0" applyFont="1" applyBorder="1" applyAlignment="1" applyProtection="1">
      <alignment horizontal="left"/>
      <protection hidden="1"/>
    </xf>
    <xf numFmtId="0" fontId="15" fillId="0" borderId="9" xfId="0" applyNumberFormat="1" applyFont="1" applyBorder="1" applyAlignment="1" applyProtection="1">
      <alignment horizontal="center"/>
      <protection hidden="1"/>
    </xf>
    <xf numFmtId="0" fontId="15" fillId="0" borderId="9" xfId="0" applyFont="1" applyBorder="1" applyAlignment="1" applyProtection="1">
      <alignment horizontal="left"/>
      <protection hidden="1"/>
    </xf>
    <xf numFmtId="0" fontId="15" fillId="0" borderId="9" xfId="0" applyFont="1" applyBorder="1" applyAlignment="1" applyProtection="1">
      <alignment horizontal="center"/>
      <protection hidden="1"/>
    </xf>
    <xf numFmtId="0" fontId="0" fillId="0" borderId="9" xfId="0" applyBorder="1" applyProtection="1">
      <protection hidden="1"/>
    </xf>
    <xf numFmtId="0" fontId="0" fillId="0" borderId="4" xfId="0" applyBorder="1" applyProtection="1">
      <protection hidden="1"/>
    </xf>
    <xf numFmtId="1" fontId="15" fillId="0" borderId="1" xfId="0" applyNumberFormat="1" applyFont="1" applyBorder="1" applyAlignment="1" applyProtection="1">
      <alignment horizontal="center"/>
      <protection hidden="1"/>
    </xf>
    <xf numFmtId="0" fontId="15" fillId="0" borderId="1" xfId="0" applyNumberFormat="1" applyFont="1" applyFill="1" applyBorder="1" applyAlignment="1" applyProtection="1">
      <alignment horizontal="center"/>
      <protection hidden="1"/>
    </xf>
    <xf numFmtId="0" fontId="15" fillId="0" borderId="1" xfId="0" applyFont="1" applyFill="1" applyBorder="1" applyAlignment="1" applyProtection="1">
      <alignment horizontal="left"/>
      <protection hidden="1"/>
    </xf>
    <xf numFmtId="1" fontId="15" fillId="0" borderId="9" xfId="0" applyNumberFormat="1" applyFont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168" fontId="0" fillId="0" borderId="0" xfId="0" applyNumberFormat="1" applyFont="1" applyAlignment="1" applyProtection="1">
      <alignment horizontal="right"/>
      <protection hidden="1"/>
    </xf>
    <xf numFmtId="166" fontId="0" fillId="0" borderId="0" xfId="0" applyNumberForma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0" fillId="0" borderId="0" xfId="0" applyFont="1" applyProtection="1">
      <protection hidden="1"/>
    </xf>
    <xf numFmtId="168" fontId="0" fillId="0" borderId="0" xfId="0" applyNumberFormat="1" applyBorder="1" applyAlignment="1" applyProtection="1">
      <alignment horizontal="right" vertical="center"/>
      <protection hidden="1"/>
    </xf>
    <xf numFmtId="0" fontId="0" fillId="0" borderId="2" xfId="0" applyBorder="1" applyProtection="1">
      <protection hidden="1"/>
    </xf>
    <xf numFmtId="0" fontId="0" fillId="0" borderId="0" xfId="0" applyFill="1" applyBorder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4" fontId="20" fillId="0" borderId="0" xfId="0" applyNumberFormat="1" applyFont="1" applyFill="1" applyBorder="1" applyAlignment="1" applyProtection="1">
      <alignment horizontal="center" vertical="center"/>
      <protection hidden="1"/>
    </xf>
    <xf numFmtId="4" fontId="20" fillId="0" borderId="0" xfId="0" applyNumberFormat="1" applyFont="1" applyFill="1" applyBorder="1" applyAlignment="1" applyProtection="1">
      <alignment horizontal="left" vertical="center"/>
      <protection hidden="1"/>
    </xf>
    <xf numFmtId="168" fontId="20" fillId="0" borderId="0" xfId="0" applyNumberFormat="1" applyFont="1" applyFill="1" applyBorder="1" applyAlignment="1" applyProtection="1">
      <alignment horizontal="right"/>
      <protection hidden="1"/>
    </xf>
    <xf numFmtId="168" fontId="19" fillId="0" borderId="0" xfId="0" applyNumberFormat="1" applyFont="1" applyBorder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left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left"/>
      <protection hidden="1"/>
    </xf>
    <xf numFmtId="0" fontId="0" fillId="0" borderId="0" xfId="0" applyNumberFormat="1" applyBorder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6" fillId="0" borderId="0" xfId="16" applyNumberFormat="1" applyFont="1" applyFill="1" applyAlignment="1" applyProtection="1">
      <alignment horizontal="center"/>
      <protection hidden="1"/>
    </xf>
    <xf numFmtId="0" fontId="7" fillId="0" borderId="0" xfId="0" applyNumberFormat="1" applyFont="1" applyFill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left"/>
      <protection hidden="1"/>
    </xf>
    <xf numFmtId="168" fontId="0" fillId="0" borderId="1" xfId="0" applyNumberFormat="1" applyFill="1" applyBorder="1" applyAlignment="1" applyProtection="1">
      <alignment horizontal="right"/>
      <protection hidden="1"/>
    </xf>
    <xf numFmtId="43" fontId="6" fillId="0" borderId="0" xfId="1" applyFont="1" applyBorder="1" applyAlignment="1" applyProtection="1">
      <alignment horizontal="center"/>
      <protection hidden="1"/>
    </xf>
    <xf numFmtId="14" fontId="0" fillId="0" borderId="0" xfId="0" applyNumberFormat="1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center" wrapText="1"/>
      <protection hidden="1"/>
    </xf>
    <xf numFmtId="0" fontId="0" fillId="0" borderId="0" xfId="0" applyBorder="1" applyAlignment="1" applyProtection="1">
      <alignment horizontal="center" wrapText="1"/>
      <protection hidden="1"/>
    </xf>
    <xf numFmtId="0" fontId="0" fillId="0" borderId="6" xfId="0" applyBorder="1" applyProtection="1">
      <protection hidden="1"/>
    </xf>
    <xf numFmtId="43" fontId="6" fillId="0" borderId="0" xfId="1" applyFont="1" applyBorder="1" applyProtection="1">
      <protection hidden="1"/>
    </xf>
    <xf numFmtId="168" fontId="0" fillId="0" borderId="0" xfId="0" applyNumberFormat="1" applyAlignment="1" applyProtection="1">
      <alignment horizontal="right"/>
      <protection hidden="1"/>
    </xf>
    <xf numFmtId="0" fontId="9" fillId="0" borderId="9" xfId="0" applyFont="1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locked="0" hidden="1"/>
    </xf>
    <xf numFmtId="0" fontId="0" fillId="0" borderId="11" xfId="0" applyBorder="1" applyAlignment="1" applyProtection="1">
      <alignment horizontal="center"/>
      <protection locked="0" hidden="1"/>
    </xf>
    <xf numFmtId="0" fontId="0" fillId="0" borderId="1" xfId="0" applyBorder="1" applyAlignment="1" applyProtection="1">
      <alignment horizontal="left"/>
      <protection locked="0" hidden="1"/>
    </xf>
    <xf numFmtId="165" fontId="0" fillId="0" borderId="12" xfId="0" applyNumberFormat="1" applyBorder="1" applyAlignment="1" applyProtection="1">
      <alignment horizontal="right"/>
      <protection locked="0" hidden="1"/>
    </xf>
    <xf numFmtId="167" fontId="6" fillId="0" borderId="1" xfId="1" applyNumberFormat="1" applyFont="1" applyBorder="1" applyAlignment="1" applyProtection="1">
      <alignment horizontal="right"/>
      <protection hidden="1"/>
    </xf>
    <xf numFmtId="14" fontId="0" fillId="0" borderId="1" xfId="0" applyNumberFormat="1" applyBorder="1" applyAlignment="1" applyProtection="1">
      <alignment horizontal="center"/>
      <protection locked="0" hidden="1"/>
    </xf>
    <xf numFmtId="1" fontId="24" fillId="0" borderId="0" xfId="0" applyNumberFormat="1" applyFont="1" applyAlignment="1" applyProtection="1">
      <protection hidden="1"/>
    </xf>
    <xf numFmtId="1" fontId="0" fillId="0" borderId="0" xfId="0" applyNumberFormat="1" applyFont="1" applyAlignment="1" applyProtection="1">
      <alignment horizontal="right"/>
      <protection hidden="1"/>
    </xf>
    <xf numFmtId="0" fontId="0" fillId="0" borderId="0" xfId="0" applyFont="1" applyAlignment="1" applyProtection="1">
      <alignment horizontal="left"/>
      <protection hidden="1"/>
    </xf>
    <xf numFmtId="0" fontId="0" fillId="0" borderId="0" xfId="0" applyFont="1" applyAlignment="1" applyProtection="1">
      <alignment horizontal="center"/>
      <protection hidden="1"/>
    </xf>
    <xf numFmtId="0" fontId="0" fillId="0" borderId="0" xfId="0" applyFont="1" applyBorder="1" applyProtection="1">
      <protection hidden="1"/>
    </xf>
    <xf numFmtId="2" fontId="0" fillId="3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protection hidden="1"/>
    </xf>
    <xf numFmtId="1" fontId="0" fillId="0" borderId="0" xfId="0" applyNumberFormat="1" applyFont="1" applyProtection="1">
      <protection hidden="1"/>
    </xf>
    <xf numFmtId="166" fontId="0" fillId="0" borderId="9" xfId="0" applyNumberFormat="1" applyFont="1" applyFill="1" applyBorder="1" applyAlignment="1" applyProtection="1">
      <alignment horizontal="right"/>
      <protection hidden="1"/>
    </xf>
    <xf numFmtId="166" fontId="0" fillId="0" borderId="9" xfId="0" applyNumberFormat="1" applyFont="1" applyBorder="1" applyAlignment="1" applyProtection="1">
      <alignment horizontal="right"/>
      <protection hidden="1"/>
    </xf>
    <xf numFmtId="1" fontId="22" fillId="4" borderId="28" xfId="0" applyNumberFormat="1" applyFont="1" applyFill="1" applyBorder="1" applyAlignment="1" applyProtection="1">
      <alignment horizontal="center" vertical="center" wrapText="1"/>
      <protection hidden="1"/>
    </xf>
    <xf numFmtId="40" fontId="22" fillId="4" borderId="28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6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44" fontId="9" fillId="0" borderId="24" xfId="14" applyFont="1" applyBorder="1" applyProtection="1">
      <protection hidden="1"/>
    </xf>
    <xf numFmtId="0" fontId="9" fillId="0" borderId="3" xfId="0" applyFont="1" applyBorder="1" applyAlignment="1" applyProtection="1">
      <alignment horizontal="right"/>
      <protection hidden="1"/>
    </xf>
    <xf numFmtId="0" fontId="22" fillId="4" borderId="28" xfId="0" applyFont="1" applyFill="1" applyBorder="1" applyAlignment="1" applyProtection="1">
      <alignment horizontal="center" vertical="center" wrapText="1"/>
      <protection hidden="1"/>
    </xf>
    <xf numFmtId="0" fontId="22" fillId="0" borderId="6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22" fillId="4" borderId="28" xfId="0" applyFont="1" applyFill="1" applyBorder="1" applyAlignment="1" applyProtection="1">
      <alignment vertical="center" wrapText="1"/>
      <protection hidden="1"/>
    </xf>
    <xf numFmtId="0" fontId="0" fillId="0" borderId="0" xfId="0" applyFont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horizontal="center"/>
      <protection hidden="1"/>
    </xf>
    <xf numFmtId="0" fontId="0" fillId="2" borderId="9" xfId="0" applyFont="1" applyFill="1" applyBorder="1" applyAlignment="1" applyProtection="1">
      <alignment horizontal="center"/>
      <protection hidden="1"/>
    </xf>
    <xf numFmtId="166" fontId="0" fillId="2" borderId="9" xfId="0" applyNumberFormat="1" applyFont="1" applyFill="1" applyBorder="1" applyAlignment="1" applyProtection="1">
      <alignment horizontal="right"/>
      <protection hidden="1"/>
    </xf>
    <xf numFmtId="0" fontId="27" fillId="2" borderId="27" xfId="0" applyFont="1" applyFill="1" applyBorder="1" applyAlignment="1" applyProtection="1">
      <alignment horizontal="center"/>
      <protection hidden="1"/>
    </xf>
    <xf numFmtId="169" fontId="0" fillId="0" borderId="9" xfId="0" applyNumberFormat="1" applyFont="1" applyFill="1" applyBorder="1" applyAlignment="1" applyProtection="1">
      <alignment horizontal="center"/>
      <protection hidden="1"/>
    </xf>
    <xf numFmtId="169" fontId="0" fillId="2" borderId="9" xfId="0" applyNumberFormat="1" applyFont="1" applyFill="1" applyBorder="1" applyAlignment="1" applyProtection="1">
      <alignment horizontal="center"/>
      <protection hidden="1"/>
    </xf>
    <xf numFmtId="0" fontId="22" fillId="4" borderId="31" xfId="0" applyFont="1" applyFill="1" applyBorder="1" applyAlignment="1" applyProtection="1">
      <alignment horizontal="center"/>
      <protection hidden="1"/>
    </xf>
    <xf numFmtId="0" fontId="22" fillId="4" borderId="32" xfId="0" applyFont="1" applyFill="1" applyBorder="1" applyAlignment="1" applyProtection="1">
      <alignment horizontal="center"/>
      <protection hidden="1"/>
    </xf>
    <xf numFmtId="0" fontId="30" fillId="4" borderId="33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2" fillId="0" borderId="0" xfId="0" applyFont="1" applyFill="1" applyBorder="1" applyAlignment="1" applyProtection="1">
      <alignment horizontal="right"/>
      <protection hidden="1"/>
    </xf>
    <xf numFmtId="44" fontId="9" fillId="2" borderId="10" xfId="14" applyFont="1" applyFill="1" applyBorder="1" applyProtection="1">
      <protection hidden="1"/>
    </xf>
    <xf numFmtId="0" fontId="12" fillId="0" borderId="9" xfId="0" applyFont="1" applyFill="1" applyBorder="1" applyAlignment="1" applyProtection="1">
      <alignment horizontal="center"/>
      <protection hidden="1"/>
    </xf>
    <xf numFmtId="0" fontId="12" fillId="2" borderId="9" xfId="0" applyFont="1" applyFill="1" applyBorder="1" applyAlignment="1" applyProtection="1">
      <alignment horizontal="center"/>
      <protection hidden="1"/>
    </xf>
    <xf numFmtId="1" fontId="12" fillId="0" borderId="9" xfId="0" applyNumberFormat="1" applyFont="1" applyFill="1" applyBorder="1" applyAlignment="1" applyProtection="1">
      <alignment horizontal="center"/>
      <protection hidden="1"/>
    </xf>
    <xf numFmtId="1" fontId="12" fillId="2" borderId="9" xfId="0" applyNumberFormat="1" applyFont="1" applyFill="1" applyBorder="1" applyAlignment="1" applyProtection="1">
      <alignment horizontal="center"/>
      <protection hidden="1"/>
    </xf>
    <xf numFmtId="166" fontId="12" fillId="0" borderId="9" xfId="0" applyNumberFormat="1" applyFont="1" applyFill="1" applyBorder="1" applyAlignment="1" applyProtection="1">
      <alignment horizontal="right"/>
      <protection hidden="1"/>
    </xf>
    <xf numFmtId="166" fontId="12" fillId="2" borderId="9" xfId="0" applyNumberFormat="1" applyFont="1" applyFill="1" applyBorder="1" applyAlignment="1" applyProtection="1">
      <alignment horizontal="right"/>
      <protection hidden="1"/>
    </xf>
    <xf numFmtId="166" fontId="0" fillId="2" borderId="1" xfId="0" applyNumberFormat="1" applyFont="1" applyFill="1" applyBorder="1" applyAlignment="1" applyProtection="1">
      <alignment horizontal="center"/>
      <protection hidden="1"/>
    </xf>
    <xf numFmtId="166" fontId="0" fillId="0" borderId="1" xfId="0" applyNumberFormat="1" applyFont="1" applyBorder="1" applyAlignment="1" applyProtection="1">
      <alignment horizontal="center"/>
      <protection hidden="1"/>
    </xf>
    <xf numFmtId="170" fontId="6" fillId="0" borderId="1" xfId="1" applyNumberFormat="1" applyFont="1" applyBorder="1" applyProtection="1">
      <protection hidden="1"/>
    </xf>
    <xf numFmtId="2" fontId="23" fillId="0" borderId="25" xfId="0" applyNumberFormat="1" applyFont="1" applyBorder="1" applyAlignment="1" applyProtection="1">
      <alignment horizontal="center"/>
      <protection hidden="1"/>
    </xf>
    <xf numFmtId="2" fontId="23" fillId="0" borderId="15" xfId="0" applyNumberFormat="1" applyFont="1" applyBorder="1" applyAlignment="1" applyProtection="1">
      <alignment horizontal="center"/>
      <protection hidden="1"/>
    </xf>
    <xf numFmtId="2" fontId="23" fillId="0" borderId="16" xfId="0" applyNumberFormat="1" applyFont="1" applyBorder="1" applyAlignment="1" applyProtection="1">
      <alignment horizontal="center"/>
      <protection hidden="1"/>
    </xf>
    <xf numFmtId="0" fontId="27" fillId="2" borderId="34" xfId="0" applyFont="1" applyFill="1" applyBorder="1" applyAlignment="1" applyProtection="1">
      <alignment horizontal="center"/>
      <protection hidden="1"/>
    </xf>
    <xf numFmtId="0" fontId="15" fillId="0" borderId="1" xfId="0" applyFont="1" applyFill="1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Protection="1">
      <protection hidden="1"/>
    </xf>
    <xf numFmtId="170" fontId="6" fillId="0" borderId="9" xfId="1" applyNumberFormat="1" applyFont="1" applyBorder="1" applyProtection="1"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8" fillId="0" borderId="1" xfId="15" applyFill="1" applyBorder="1" applyAlignment="1" applyProtection="1">
      <alignment horizontal="left"/>
      <protection hidden="1"/>
    </xf>
    <xf numFmtId="1" fontId="11" fillId="0" borderId="1" xfId="0" applyNumberFormat="1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left" vertical="center"/>
      <protection hidden="1"/>
    </xf>
    <xf numFmtId="170" fontId="6" fillId="0" borderId="1" xfId="1" applyNumberFormat="1" applyFont="1" applyBorder="1" applyAlignment="1" applyProtection="1">
      <alignment horizontal="center"/>
      <protection hidden="1"/>
    </xf>
    <xf numFmtId="167" fontId="6" fillId="0" borderId="9" xfId="1" applyNumberFormat="1" applyFont="1" applyBorder="1" applyAlignment="1" applyProtection="1">
      <alignment horizontal="right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22" fillId="4" borderId="35" xfId="0" applyFont="1" applyFill="1" applyBorder="1" applyAlignment="1" applyProtection="1">
      <alignment horizontal="center"/>
      <protection hidden="1"/>
    </xf>
    <xf numFmtId="0" fontId="22" fillId="4" borderId="33" xfId="0" applyFont="1" applyFill="1" applyBorder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center"/>
      <protection hidden="1"/>
    </xf>
    <xf numFmtId="0" fontId="13" fillId="0" borderId="7" xfId="0" applyFont="1" applyBorder="1" applyAlignment="1" applyProtection="1">
      <alignment horizontal="center"/>
      <protection hidden="1"/>
    </xf>
    <xf numFmtId="0" fontId="14" fillId="0" borderId="9" xfId="0" applyFont="1" applyBorder="1" applyAlignment="1" applyProtection="1">
      <alignment horizontal="center"/>
      <protection hidden="1"/>
    </xf>
    <xf numFmtId="0" fontId="0" fillId="0" borderId="9" xfId="0" applyNumberFormat="1" applyFill="1" applyBorder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wrapText="1"/>
      <protection hidden="1"/>
    </xf>
    <xf numFmtId="165" fontId="9" fillId="0" borderId="0" xfId="0" applyNumberFormat="1" applyFont="1" applyAlignment="1" applyProtection="1">
      <alignment horizontal="center" wrapText="1"/>
      <protection hidden="1"/>
    </xf>
    <xf numFmtId="0" fontId="22" fillId="4" borderId="0" xfId="0" applyFont="1" applyFill="1" applyAlignment="1" applyProtection="1">
      <alignment horizontal="center" wrapText="1"/>
      <protection hidden="1"/>
    </xf>
    <xf numFmtId="166" fontId="22" fillId="4" borderId="0" xfId="0" applyNumberFormat="1" applyFont="1" applyFill="1" applyAlignment="1" applyProtection="1">
      <alignment horizontal="center" wrapText="1"/>
      <protection hidden="1"/>
    </xf>
    <xf numFmtId="49" fontId="22" fillId="4" borderId="0" xfId="0" applyNumberFormat="1" applyFont="1" applyFill="1" applyAlignment="1" applyProtection="1">
      <alignment horizontal="center" wrapText="1"/>
      <protection hidden="1"/>
    </xf>
    <xf numFmtId="40" fontId="22" fillId="4" borderId="0" xfId="0" applyNumberFormat="1" applyFont="1" applyFill="1" applyAlignment="1" applyProtection="1">
      <alignment horizontal="center" wrapText="1"/>
      <protection hidden="1"/>
    </xf>
    <xf numFmtId="0" fontId="32" fillId="4" borderId="0" xfId="0" applyFont="1" applyFill="1" applyAlignment="1" applyProtection="1">
      <alignment horizont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28" fillId="2" borderId="26" xfId="0" applyFont="1" applyFill="1" applyBorder="1" applyAlignment="1" applyProtection="1">
      <alignment horizontal="center"/>
      <protection hidden="1"/>
    </xf>
    <xf numFmtId="0" fontId="28" fillId="2" borderId="13" xfId="0" applyFont="1" applyFill="1" applyBorder="1" applyAlignment="1" applyProtection="1">
      <alignment horizontal="center"/>
      <protection hidden="1"/>
    </xf>
    <xf numFmtId="0" fontId="29" fillId="2" borderId="14" xfId="0" applyFont="1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center"/>
      <protection locked="0" hidden="1"/>
    </xf>
    <xf numFmtId="0" fontId="0" fillId="2" borderId="11" xfId="0" applyFill="1" applyBorder="1" applyAlignment="1" applyProtection="1">
      <alignment horizontal="center"/>
      <protection locked="0" hidden="1"/>
    </xf>
    <xf numFmtId="0" fontId="0" fillId="2" borderId="1" xfId="0" applyFill="1" applyBorder="1" applyAlignment="1" applyProtection="1">
      <alignment horizontal="left"/>
      <protection locked="0" hidden="1"/>
    </xf>
    <xf numFmtId="165" fontId="0" fillId="2" borderId="12" xfId="0" applyNumberFormat="1" applyFill="1" applyBorder="1" applyAlignment="1" applyProtection="1">
      <alignment horizontal="right"/>
      <protection locked="0" hidden="1"/>
    </xf>
    <xf numFmtId="167" fontId="6" fillId="2" borderId="1" xfId="1" applyNumberFormat="1" applyFont="1" applyFill="1" applyBorder="1" applyAlignment="1" applyProtection="1">
      <alignment horizontal="right"/>
      <protection hidden="1"/>
    </xf>
    <xf numFmtId="44" fontId="6" fillId="2" borderId="10" xfId="14" applyFont="1" applyFill="1" applyBorder="1" applyAlignment="1" applyProtection="1">
      <alignment horizontal="right"/>
      <protection hidden="1"/>
    </xf>
    <xf numFmtId="0" fontId="0" fillId="0" borderId="3" xfId="0" applyFont="1" applyBorder="1" applyAlignment="1" applyProtection="1">
      <alignment wrapText="1"/>
      <protection hidden="1"/>
    </xf>
    <xf numFmtId="0" fontId="0" fillId="0" borderId="0" xfId="0" applyFont="1" applyAlignment="1" applyProtection="1">
      <alignment horizontal="right" vertical="top"/>
      <protection hidden="1"/>
    </xf>
    <xf numFmtId="0" fontId="0" fillId="0" borderId="0" xfId="0" applyBorder="1" applyAlignment="1" applyProtection="1">
      <alignment horizontal="center"/>
      <protection hidden="1"/>
    </xf>
    <xf numFmtId="0" fontId="31" fillId="0" borderId="5" xfId="0" applyFont="1" applyFill="1" applyBorder="1" applyAlignment="1" applyProtection="1">
      <alignment horizontal="center"/>
      <protection hidden="1"/>
    </xf>
    <xf numFmtId="0" fontId="31" fillId="3" borderId="17" xfId="0" applyFont="1" applyFill="1" applyBorder="1" applyAlignment="1" applyProtection="1">
      <alignment horizontal="center"/>
      <protection hidden="1"/>
    </xf>
    <xf numFmtId="2" fontId="9" fillId="0" borderId="36" xfId="0" applyNumberFormat="1" applyFont="1" applyFill="1" applyBorder="1" applyAlignment="1" applyProtection="1">
      <alignment horizontal="center"/>
      <protection hidden="1"/>
    </xf>
    <xf numFmtId="2" fontId="9" fillId="3" borderId="37" xfId="0" applyNumberFormat="1" applyFont="1" applyFill="1" applyBorder="1" applyAlignment="1" applyProtection="1">
      <alignment horizontal="center"/>
      <protection hidden="1"/>
    </xf>
    <xf numFmtId="0" fontId="22" fillId="4" borderId="38" xfId="0" applyFont="1" applyFill="1" applyBorder="1" applyAlignment="1" applyProtection="1">
      <alignment horizontal="center"/>
      <protection hidden="1"/>
    </xf>
    <xf numFmtId="165" fontId="9" fillId="0" borderId="39" xfId="0" applyNumberFormat="1" applyFont="1" applyFill="1" applyBorder="1" applyAlignment="1" applyProtection="1">
      <alignment horizontal="center"/>
      <protection locked="0" hidden="1"/>
    </xf>
    <xf numFmtId="165" fontId="9" fillId="3" borderId="40" xfId="0" applyNumberFormat="1" applyFont="1" applyFill="1" applyBorder="1" applyAlignment="1" applyProtection="1">
      <alignment horizontal="center"/>
      <protection locked="0" hidden="1"/>
    </xf>
    <xf numFmtId="0" fontId="34" fillId="0" borderId="0" xfId="0" applyFont="1" applyAlignment="1" applyProtection="1">
      <alignment horizontal="right"/>
      <protection hidden="1"/>
    </xf>
    <xf numFmtId="0" fontId="0" fillId="0" borderId="41" xfId="0" applyBorder="1" applyProtection="1">
      <protection locked="0" hidden="1"/>
    </xf>
    <xf numFmtId="0" fontId="0" fillId="0" borderId="42" xfId="0" applyBorder="1" applyProtection="1">
      <protection locked="0" hidden="1"/>
    </xf>
    <xf numFmtId="0" fontId="0" fillId="0" borderId="43" xfId="0" applyBorder="1" applyProtection="1">
      <protection locked="0" hidden="1"/>
    </xf>
    <xf numFmtId="168" fontId="0" fillId="0" borderId="12" xfId="0" applyNumberFormat="1" applyBorder="1" applyAlignment="1" applyProtection="1">
      <alignment horizontal="right"/>
      <protection hidden="1"/>
    </xf>
    <xf numFmtId="40" fontId="9" fillId="0" borderId="18" xfId="0" applyNumberFormat="1" applyFont="1" applyBorder="1" applyAlignment="1" applyProtection="1">
      <alignment horizontal="center"/>
      <protection hidden="1"/>
    </xf>
    <xf numFmtId="0" fontId="0" fillId="0" borderId="44" xfId="0" applyBorder="1" applyProtection="1">
      <protection locked="0" hidden="1"/>
    </xf>
    <xf numFmtId="40" fontId="9" fillId="0" borderId="44" xfId="0" applyNumberFormat="1" applyFont="1" applyBorder="1" applyAlignment="1" applyProtection="1">
      <alignment horizontal="center"/>
      <protection locked="0" hidden="1"/>
    </xf>
    <xf numFmtId="40" fontId="9" fillId="0" borderId="42" xfId="0" applyNumberFormat="1" applyFont="1" applyBorder="1" applyAlignment="1" applyProtection="1">
      <alignment horizontal="center"/>
      <protection locked="0" hidden="1"/>
    </xf>
    <xf numFmtId="166" fontId="0" fillId="0" borderId="12" xfId="0" applyNumberFormat="1" applyFont="1" applyBorder="1" applyProtection="1">
      <protection hidden="1"/>
    </xf>
    <xf numFmtId="166" fontId="0" fillId="0" borderId="4" xfId="0" applyNumberFormat="1" applyFont="1" applyBorder="1" applyProtection="1">
      <protection hidden="1"/>
    </xf>
    <xf numFmtId="166" fontId="0" fillId="0" borderId="12" xfId="0" applyNumberFormat="1" applyBorder="1" applyProtection="1">
      <protection hidden="1"/>
    </xf>
    <xf numFmtId="0" fontId="0" fillId="0" borderId="18" xfId="0" applyFill="1" applyBorder="1" applyProtection="1">
      <protection hidden="1"/>
    </xf>
    <xf numFmtId="0" fontId="0" fillId="0" borderId="42" xfId="0" applyBorder="1" applyAlignment="1" applyProtection="1">
      <alignment vertical="center"/>
      <protection locked="0" hidden="1"/>
    </xf>
    <xf numFmtId="0" fontId="0" fillId="0" borderId="18" xfId="0" applyFill="1" applyBorder="1" applyAlignment="1" applyProtection="1">
      <alignment horizontal="center"/>
      <protection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42" xfId="0" applyBorder="1" applyAlignment="1" applyProtection="1">
      <alignment horizontal="center"/>
      <protection locked="0" hidden="1"/>
    </xf>
    <xf numFmtId="0" fontId="0" fillId="0" borderId="42" xfId="0" applyFill="1" applyBorder="1" applyAlignment="1" applyProtection="1">
      <alignment horizontal="center"/>
      <protection locked="0" hidden="1"/>
    </xf>
    <xf numFmtId="0" fontId="0" fillId="0" borderId="42" xfId="0" applyBorder="1" applyAlignment="1" applyProtection="1">
      <alignment horizontal="center" vertical="center"/>
      <protection locked="0" hidden="1"/>
    </xf>
    <xf numFmtId="0" fontId="0" fillId="0" borderId="43" xfId="0" applyBorder="1" applyAlignment="1" applyProtection="1">
      <alignment horizontal="center"/>
      <protection locked="0" hidden="1"/>
    </xf>
    <xf numFmtId="0" fontId="15" fillId="0" borderId="41" xfId="0" applyFont="1" applyBorder="1" applyAlignment="1" applyProtection="1">
      <alignment horizontal="center"/>
      <protection locked="0" hidden="1"/>
    </xf>
    <xf numFmtId="165" fontId="0" fillId="0" borderId="12" xfId="0" applyNumberFormat="1" applyBorder="1" applyProtection="1">
      <protection hidden="1"/>
    </xf>
    <xf numFmtId="0" fontId="0" fillId="0" borderId="18" xfId="0" applyBorder="1" applyAlignment="1" applyProtection="1">
      <alignment vertical="center"/>
      <protection hidden="1"/>
    </xf>
    <xf numFmtId="1" fontId="0" fillId="0" borderId="41" xfId="0" applyNumberFormat="1" applyBorder="1" applyProtection="1">
      <protection locked="0" hidden="1"/>
    </xf>
    <xf numFmtId="1" fontId="0" fillId="0" borderId="42" xfId="0" applyNumberFormat="1" applyBorder="1" applyProtection="1">
      <protection locked="0" hidden="1"/>
    </xf>
    <xf numFmtId="1" fontId="0" fillId="0" borderId="42" xfId="0" applyNumberFormat="1" applyFill="1" applyBorder="1" applyProtection="1">
      <protection locked="0" hidden="1"/>
    </xf>
    <xf numFmtId="1" fontId="0" fillId="0" borderId="42" xfId="0" applyNumberFormat="1" applyBorder="1" applyAlignment="1" applyProtection="1">
      <alignment vertical="center"/>
      <protection locked="0" hidden="1"/>
    </xf>
    <xf numFmtId="1" fontId="0" fillId="0" borderId="43" xfId="0" applyNumberFormat="1" applyBorder="1" applyProtection="1">
      <protection locked="0" hidden="1"/>
    </xf>
    <xf numFmtId="0" fontId="9" fillId="0" borderId="4" xfId="0" applyFont="1" applyBorder="1" applyAlignment="1" applyProtection="1">
      <alignment horizontal="center"/>
      <protection hidden="1"/>
    </xf>
    <xf numFmtId="0" fontId="9" fillId="2" borderId="12" xfId="0" applyFont="1" applyFill="1" applyBorder="1" applyAlignment="1" applyProtection="1">
      <alignment horizontal="center"/>
      <protection hidden="1"/>
    </xf>
    <xf numFmtId="0" fontId="9" fillId="0" borderId="12" xfId="0" applyFont="1" applyBorder="1" applyAlignment="1" applyProtection="1">
      <alignment horizontal="center"/>
      <protection hidden="1"/>
    </xf>
    <xf numFmtId="0" fontId="9" fillId="2" borderId="4" xfId="0" applyFont="1" applyFill="1" applyBorder="1" applyAlignment="1" applyProtection="1">
      <alignment horizontal="center"/>
      <protection hidden="1"/>
    </xf>
    <xf numFmtId="167" fontId="6" fillId="0" borderId="19" xfId="1" applyNumberFormat="1" applyFont="1" applyBorder="1" applyAlignment="1" applyProtection="1">
      <alignment horizontal="right"/>
      <protection hidden="1"/>
    </xf>
    <xf numFmtId="167" fontId="6" fillId="2" borderId="11" xfId="1" applyNumberFormat="1" applyFont="1" applyFill="1" applyBorder="1" applyAlignment="1" applyProtection="1">
      <alignment horizontal="right"/>
      <protection hidden="1"/>
    </xf>
    <xf numFmtId="167" fontId="6" fillId="0" borderId="11" xfId="1" applyNumberFormat="1" applyFont="1" applyBorder="1" applyAlignment="1" applyProtection="1">
      <alignment horizontal="right"/>
      <protection hidden="1"/>
    </xf>
    <xf numFmtId="0" fontId="22" fillId="4" borderId="7" xfId="0" applyFont="1" applyFill="1" applyBorder="1" applyAlignment="1" applyProtection="1">
      <alignment horizontal="center" vertical="center" wrapText="1"/>
      <protection hidden="1"/>
    </xf>
    <xf numFmtId="0" fontId="9" fillId="0" borderId="45" xfId="0" applyFont="1" applyBorder="1" applyAlignment="1" applyProtection="1">
      <alignment horizontal="center"/>
      <protection locked="0" hidden="1"/>
    </xf>
    <xf numFmtId="0" fontId="0" fillId="0" borderId="46" xfId="0" applyBorder="1" applyAlignment="1" applyProtection="1">
      <alignment horizontal="center"/>
      <protection locked="0" hidden="1"/>
    </xf>
    <xf numFmtId="0" fontId="0" fillId="0" borderId="47" xfId="0" applyBorder="1" applyAlignment="1" applyProtection="1">
      <alignment horizontal="center"/>
      <protection locked="0" hidden="1"/>
    </xf>
    <xf numFmtId="0" fontId="0" fillId="0" borderId="46" xfId="0" applyBorder="1" applyAlignment="1" applyProtection="1">
      <alignment horizontal="left"/>
      <protection locked="0" hidden="1"/>
    </xf>
    <xf numFmtId="165" fontId="0" fillId="0" borderId="48" xfId="0" applyNumberFormat="1" applyBorder="1" applyAlignment="1" applyProtection="1">
      <alignment horizontal="right"/>
      <protection locked="0" hidden="1"/>
    </xf>
    <xf numFmtId="0" fontId="0" fillId="0" borderId="49" xfId="0" applyBorder="1" applyAlignment="1" applyProtection="1">
      <alignment horizontal="center"/>
      <protection locked="0" hidden="1"/>
    </xf>
    <xf numFmtId="0" fontId="9" fillId="2" borderId="50" xfId="0" applyFont="1" applyFill="1" applyBorder="1" applyAlignment="1" applyProtection="1">
      <alignment horizontal="center"/>
      <protection locked="0" hidden="1"/>
    </xf>
    <xf numFmtId="0" fontId="0" fillId="2" borderId="51" xfId="0" applyFill="1" applyBorder="1" applyAlignment="1" applyProtection="1">
      <alignment horizontal="center"/>
      <protection locked="0" hidden="1"/>
    </xf>
    <xf numFmtId="0" fontId="9" fillId="0" borderId="50" xfId="0" applyFont="1" applyBorder="1" applyAlignment="1" applyProtection="1">
      <alignment horizontal="center"/>
      <protection locked="0" hidden="1"/>
    </xf>
    <xf numFmtId="0" fontId="0" fillId="0" borderId="51" xfId="0" applyBorder="1" applyAlignment="1" applyProtection="1">
      <alignment horizontal="center"/>
      <protection locked="0" hidden="1"/>
    </xf>
    <xf numFmtId="0" fontId="9" fillId="0" borderId="52" xfId="0" applyFont="1" applyBorder="1" applyAlignment="1" applyProtection="1">
      <alignment horizontal="center"/>
      <protection locked="0" hidden="1"/>
    </xf>
    <xf numFmtId="0" fontId="0" fillId="0" borderId="53" xfId="0" applyBorder="1" applyAlignment="1" applyProtection="1">
      <alignment horizontal="center"/>
      <protection locked="0" hidden="1"/>
    </xf>
    <xf numFmtId="0" fontId="0" fillId="0" borderId="54" xfId="0" applyBorder="1" applyAlignment="1" applyProtection="1">
      <alignment horizontal="center"/>
      <protection locked="0" hidden="1"/>
    </xf>
    <xf numFmtId="0" fontId="0" fillId="0" borderId="53" xfId="0" applyBorder="1" applyAlignment="1" applyProtection="1">
      <alignment horizontal="left"/>
      <protection locked="0" hidden="1"/>
    </xf>
    <xf numFmtId="165" fontId="0" fillId="0" borderId="55" xfId="0" applyNumberFormat="1" applyBorder="1" applyAlignment="1" applyProtection="1">
      <alignment horizontal="right"/>
      <protection locked="0" hidden="1"/>
    </xf>
    <xf numFmtId="0" fontId="0" fillId="0" borderId="56" xfId="0" applyBorder="1" applyAlignment="1" applyProtection="1">
      <alignment horizontal="center"/>
      <protection locked="0" hidden="1"/>
    </xf>
    <xf numFmtId="166" fontId="0" fillId="0" borderId="0" xfId="0" applyNumberFormat="1" applyFill="1" applyBorder="1" applyAlignment="1" applyProtection="1">
      <alignment horizontal="right"/>
      <protection hidden="1"/>
    </xf>
    <xf numFmtId="0" fontId="7" fillId="0" borderId="0" xfId="0" applyFont="1" applyBorder="1" applyAlignment="1" applyProtection="1">
      <alignment vertical="center"/>
      <protection hidden="1"/>
    </xf>
    <xf numFmtId="1" fontId="0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66" fontId="0" fillId="0" borderId="12" xfId="0" applyNumberFormat="1" applyBorder="1" applyAlignment="1" applyProtection="1">
      <alignment horizontal="right" vertical="center"/>
      <protection hidden="1"/>
    </xf>
    <xf numFmtId="170" fontId="6" fillId="0" borderId="11" xfId="1" applyNumberFormat="1" applyFont="1" applyBorder="1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43" xfId="0" applyBorder="1" applyAlignment="1" applyProtection="1">
      <alignment vertical="center"/>
      <protection locked="0" hidden="1"/>
    </xf>
    <xf numFmtId="0" fontId="0" fillId="0" borderId="41" xfId="0" applyBorder="1" applyAlignment="1" applyProtection="1">
      <alignment vertical="center"/>
      <protection locked="0" hidden="1"/>
    </xf>
    <xf numFmtId="0" fontId="0" fillId="0" borderId="8" xfId="0" applyFont="1" applyBorder="1" applyProtection="1">
      <protection hidden="1"/>
    </xf>
    <xf numFmtId="0" fontId="36" fillId="0" borderId="9" xfId="15" applyFont="1" applyBorder="1" applyAlignment="1" applyProtection="1">
      <protection hidden="1"/>
    </xf>
    <xf numFmtId="0" fontId="0" fillId="0" borderId="9" xfId="0" applyFont="1" applyBorder="1" applyProtection="1">
      <protection hidden="1"/>
    </xf>
    <xf numFmtId="0" fontId="36" fillId="0" borderId="8" xfId="15" applyFont="1" applyBorder="1" applyAlignment="1" applyProtection="1">
      <protection hidden="1"/>
    </xf>
    <xf numFmtId="0" fontId="0" fillId="0" borderId="8" xfId="0" applyFont="1" applyBorder="1" applyAlignment="1" applyProtection="1">
      <protection hidden="1"/>
    </xf>
    <xf numFmtId="0" fontId="0" fillId="0" borderId="9" xfId="0" applyFont="1" applyBorder="1" applyAlignment="1" applyProtection="1"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2" fontId="0" fillId="0" borderId="0" xfId="0" applyNumberFormat="1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21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0" fontId="0" fillId="2" borderId="5" xfId="0" applyFill="1" applyBorder="1" applyAlignment="1" applyProtection="1">
      <alignment vertical="center"/>
      <protection hidden="1"/>
    </xf>
    <xf numFmtId="0" fontId="0" fillId="2" borderId="3" xfId="0" applyFill="1" applyBorder="1" applyAlignment="1" applyProtection="1">
      <alignment vertical="center"/>
      <protection hidden="1"/>
    </xf>
    <xf numFmtId="0" fontId="0" fillId="2" borderId="21" xfId="0" applyFill="1" applyBorder="1" applyProtection="1">
      <protection hidden="1"/>
    </xf>
    <xf numFmtId="0" fontId="0" fillId="2" borderId="19" xfId="0" applyFill="1" applyBorder="1" applyProtection="1">
      <protection hidden="1"/>
    </xf>
    <xf numFmtId="0" fontId="0" fillId="2" borderId="21" xfId="0" applyFill="1" applyBorder="1" applyAlignment="1" applyProtection="1">
      <alignment vertical="center"/>
      <protection hidden="1"/>
    </xf>
    <xf numFmtId="0" fontId="0" fillId="2" borderId="19" xfId="0" applyFill="1" applyBorder="1" applyAlignment="1" applyProtection="1">
      <alignment vertical="center"/>
      <protection hidden="1"/>
    </xf>
    <xf numFmtId="0" fontId="37" fillId="0" borderId="1" xfId="0" applyFont="1" applyFill="1" applyBorder="1" applyAlignment="1"/>
    <xf numFmtId="0" fontId="0" fillId="0" borderId="18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8" fillId="0" borderId="8" xfId="15" applyBorder="1" applyAlignment="1" applyProtection="1">
      <protection hidden="1"/>
    </xf>
    <xf numFmtId="0" fontId="0" fillId="0" borderId="1" xfId="0" applyFont="1" applyFill="1" applyBorder="1" applyAlignment="1" applyProtection="1">
      <alignment horizontal="center" vertical="center"/>
      <protection hidden="1"/>
    </xf>
    <xf numFmtId="168" fontId="0" fillId="0" borderId="12" xfId="0" applyNumberFormat="1" applyBorder="1" applyAlignment="1" applyProtection="1">
      <alignment horizontal="right" vertical="center"/>
      <protection hidden="1"/>
    </xf>
    <xf numFmtId="170" fontId="6" fillId="0" borderId="1" xfId="1" applyNumberFormat="1" applyFont="1" applyBorder="1" applyAlignment="1" applyProtection="1">
      <alignment vertical="center"/>
      <protection hidden="1"/>
    </xf>
    <xf numFmtId="170" fontId="6" fillId="0" borderId="9" xfId="1" applyNumberFormat="1" applyFont="1" applyBorder="1" applyAlignment="1" applyProtection="1">
      <alignment vertical="center"/>
      <protection hidden="1"/>
    </xf>
    <xf numFmtId="0" fontId="8" fillId="0" borderId="1" xfId="15" applyFill="1" applyBorder="1" applyAlignment="1" applyProtection="1">
      <alignment horizontal="left" vertical="center"/>
      <protection hidden="1"/>
    </xf>
    <xf numFmtId="0" fontId="0" fillId="0" borderId="1" xfId="0" applyFill="1" applyBorder="1" applyAlignment="1" applyProtection="1">
      <alignment horizontal="center" vertical="center"/>
      <protection hidden="1"/>
    </xf>
    <xf numFmtId="0" fontId="0" fillId="0" borderId="1" xfId="0" applyNumberFormat="1" applyFill="1" applyBorder="1" applyAlignment="1" applyProtection="1">
      <alignment horizontal="center" vertical="center"/>
      <protection hidden="1"/>
    </xf>
    <xf numFmtId="0" fontId="11" fillId="0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NumberFormat="1" applyBorder="1" applyAlignment="1" applyProtection="1">
      <alignment horizontal="right" vertical="center"/>
      <protection hidden="1"/>
    </xf>
    <xf numFmtId="0" fontId="8" fillId="0" borderId="1" xfId="15" applyBorder="1" applyAlignment="1" applyProtection="1">
      <protection hidden="1"/>
    </xf>
    <xf numFmtId="0" fontId="8" fillId="0" borderId="7" xfId="15" applyBorder="1" applyAlignment="1" applyProtection="1">
      <protection hidden="1"/>
    </xf>
    <xf numFmtId="0" fontId="0" fillId="0" borderId="3" xfId="0" applyFont="1" applyFill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71" fontId="0" fillId="0" borderId="0" xfId="0" applyNumberFormat="1" applyFont="1" applyBorder="1" applyAlignment="1" applyProtection="1">
      <protection hidden="1"/>
    </xf>
    <xf numFmtId="171" fontId="0" fillId="0" borderId="0" xfId="0" applyNumberFormat="1" applyBorder="1" applyAlignment="1" applyProtection="1">
      <alignment vertical="center"/>
      <protection hidden="1"/>
    </xf>
    <xf numFmtId="171" fontId="22" fillId="4" borderId="0" xfId="0" applyNumberFormat="1" applyFont="1" applyFill="1" applyAlignment="1" applyProtection="1">
      <alignment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57" xfId="0" applyBorder="1" applyProtection="1">
      <protection locked="0" hidden="1"/>
    </xf>
    <xf numFmtId="0" fontId="37" fillId="0" borderId="1" xfId="0" applyNumberFormat="1" applyFont="1" applyFill="1" applyBorder="1" applyAlignment="1" applyProtection="1">
      <alignment horizontal="center"/>
    </xf>
    <xf numFmtId="0" fontId="37" fillId="0" borderId="1" xfId="0" applyFont="1" applyFill="1" applyBorder="1" applyAlignment="1" applyProtection="1"/>
    <xf numFmtId="0" fontId="0" fillId="0" borderId="12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59" xfId="0" applyBorder="1" applyAlignment="1" applyProtection="1">
      <alignment vertical="center"/>
      <protection locked="0" hidden="1"/>
    </xf>
    <xf numFmtId="0" fontId="0" fillId="0" borderId="60" xfId="0" applyBorder="1" applyAlignment="1" applyProtection="1">
      <alignment vertical="center"/>
      <protection locked="0" hidden="1"/>
    </xf>
    <xf numFmtId="0" fontId="0" fillId="0" borderId="58" xfId="0" applyBorder="1" applyAlignment="1" applyProtection="1">
      <alignment vertical="center"/>
      <protection locked="0" hidden="1"/>
    </xf>
    <xf numFmtId="0" fontId="0" fillId="0" borderId="62" xfId="0" applyBorder="1" applyAlignment="1" applyProtection="1">
      <alignment vertical="center"/>
      <protection locked="0" hidden="1"/>
    </xf>
    <xf numFmtId="0" fontId="0" fillId="0" borderId="63" xfId="0" applyBorder="1" applyAlignment="1" applyProtection="1">
      <alignment vertical="center"/>
      <protection locked="0" hidden="1"/>
    </xf>
    <xf numFmtId="0" fontId="0" fillId="0" borderId="58" xfId="0" applyFont="1" applyBorder="1" applyAlignment="1" applyProtection="1">
      <alignment vertical="center"/>
      <protection locked="0" hidden="1"/>
    </xf>
    <xf numFmtId="0" fontId="0" fillId="0" borderId="59" xfId="0" applyFont="1" applyBorder="1" applyAlignment="1" applyProtection="1">
      <alignment vertical="center"/>
      <protection locked="0" hidden="1"/>
    </xf>
    <xf numFmtId="0" fontId="0" fillId="0" borderId="61" xfId="0" applyFont="1" applyBorder="1" applyAlignment="1" applyProtection="1">
      <alignment vertical="center"/>
      <protection locked="0" hidden="1"/>
    </xf>
    <xf numFmtId="0" fontId="0" fillId="0" borderId="58" xfId="0" applyBorder="1" applyProtection="1">
      <protection locked="0" hidden="1"/>
    </xf>
    <xf numFmtId="0" fontId="0" fillId="0" borderId="59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61" xfId="0" applyBorder="1" applyProtection="1">
      <protection locked="0" hidden="1"/>
    </xf>
    <xf numFmtId="0" fontId="0" fillId="0" borderId="59" xfId="0" applyFill="1" applyBorder="1" applyProtection="1">
      <protection locked="0" hidden="1"/>
    </xf>
    <xf numFmtId="0" fontId="0" fillId="0" borderId="59" xfId="0" applyBorder="1" applyAlignment="1" applyProtection="1">
      <alignment vertical="center"/>
      <protection locked="0" hidden="1"/>
    </xf>
    <xf numFmtId="0" fontId="0" fillId="0" borderId="58" xfId="0" applyBorder="1" applyProtection="1">
      <protection locked="0" hidden="1"/>
    </xf>
    <xf numFmtId="0" fontId="0" fillId="0" borderId="59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61" xfId="0" applyBorder="1" applyProtection="1">
      <protection locked="0" hidden="1"/>
    </xf>
    <xf numFmtId="0" fontId="27" fillId="3" borderId="0" xfId="0" applyFont="1" applyFill="1" applyBorder="1" applyAlignment="1" applyProtection="1">
      <alignment horizontal="center"/>
      <protection hidden="1"/>
    </xf>
    <xf numFmtId="0" fontId="31" fillId="3" borderId="0" xfId="0" applyFont="1" applyFill="1" applyBorder="1" applyAlignment="1" applyProtection="1">
      <alignment horizontal="center"/>
      <protection hidden="1"/>
    </xf>
    <xf numFmtId="165" fontId="9" fillId="3" borderId="0" xfId="0" applyNumberFormat="1" applyFont="1" applyFill="1" applyBorder="1" applyAlignment="1" applyProtection="1">
      <alignment horizontal="center"/>
      <protection locked="0" hidden="1"/>
    </xf>
    <xf numFmtId="2" fontId="9" fillId="3" borderId="0" xfId="0" applyNumberFormat="1" applyFont="1" applyFill="1" applyBorder="1" applyAlignment="1" applyProtection="1">
      <alignment horizontal="center"/>
      <protection hidden="1"/>
    </xf>
    <xf numFmtId="0" fontId="29" fillId="3" borderId="0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43" fontId="0" fillId="0" borderId="1" xfId="1" applyFont="1" applyBorder="1" applyAlignment="1" applyProtection="1">
      <alignment horizontal="right"/>
      <protection hidden="1"/>
    </xf>
    <xf numFmtId="43" fontId="0" fillId="0" borderId="1" xfId="1" applyFont="1" applyBorder="1" applyAlignment="1" applyProtection="1">
      <alignment horizontal="right" vertical="center"/>
      <protection hidden="1"/>
    </xf>
    <xf numFmtId="168" fontId="0" fillId="3" borderId="0" xfId="0" applyNumberFormat="1" applyFill="1" applyBorder="1" applyAlignment="1" applyProtection="1">
      <alignment horizontal="right"/>
      <protection hidden="1"/>
    </xf>
    <xf numFmtId="168" fontId="0" fillId="3" borderId="65" xfId="0" applyNumberFormat="1" applyFill="1" applyBorder="1" applyAlignment="1" applyProtection="1">
      <alignment horizontal="right"/>
      <protection hidden="1"/>
    </xf>
    <xf numFmtId="0" fontId="0" fillId="3" borderId="0" xfId="0" applyFill="1" applyProtection="1">
      <protection hidden="1"/>
    </xf>
    <xf numFmtId="0" fontId="0" fillId="3" borderId="0" xfId="0" applyFill="1" applyBorder="1" applyProtection="1">
      <protection hidden="1"/>
    </xf>
    <xf numFmtId="0" fontId="2" fillId="3" borderId="0" xfId="0" applyFont="1" applyFill="1" applyBorder="1" applyAlignment="1" applyProtection="1">
      <alignment horizontal="left"/>
      <protection hidden="1"/>
    </xf>
    <xf numFmtId="165" fontId="6" fillId="3" borderId="0" xfId="16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left"/>
      <protection hidden="1"/>
    </xf>
    <xf numFmtId="0" fontId="0" fillId="3" borderId="0" xfId="0" applyFill="1" applyBorder="1" applyAlignment="1" applyProtection="1">
      <alignment horizontal="center"/>
      <protection hidden="1"/>
    </xf>
    <xf numFmtId="166" fontId="0" fillId="3" borderId="0" xfId="0" applyNumberFormat="1" applyFill="1" applyBorder="1" applyAlignment="1" applyProtection="1">
      <alignment horizontal="right"/>
      <protection hidden="1"/>
    </xf>
    <xf numFmtId="0" fontId="7" fillId="3" borderId="0" xfId="0" applyFont="1" applyFill="1" applyBorder="1" applyProtection="1">
      <protection hidden="1"/>
    </xf>
    <xf numFmtId="0" fontId="27" fillId="2" borderId="0" xfId="0" applyFont="1" applyFill="1" applyBorder="1" applyAlignment="1" applyProtection="1">
      <alignment horizontal="center"/>
      <protection hidden="1"/>
    </xf>
    <xf numFmtId="49" fontId="39" fillId="2" borderId="5" xfId="0" applyNumberFormat="1" applyFont="1" applyFill="1" applyBorder="1" applyAlignment="1" applyProtection="1">
      <alignment vertical="center"/>
      <protection hidden="1"/>
    </xf>
    <xf numFmtId="49" fontId="39" fillId="2" borderId="5" xfId="0" applyNumberFormat="1" applyFont="1" applyFill="1" applyBorder="1" applyProtection="1">
      <protection hidden="1"/>
    </xf>
    <xf numFmtId="41" fontId="0" fillId="0" borderId="1" xfId="1" applyNumberFormat="1" applyFont="1" applyBorder="1" applyAlignment="1" applyProtection="1">
      <alignment horizontal="center" vertical="center"/>
      <protection hidden="1"/>
    </xf>
    <xf numFmtId="0" fontId="39" fillId="2" borderId="3" xfId="0" applyFont="1" applyFill="1" applyBorder="1" applyAlignment="1" applyProtection="1">
      <alignment vertical="center"/>
      <protection hidden="1"/>
    </xf>
    <xf numFmtId="0" fontId="39" fillId="2" borderId="5" xfId="0" applyFont="1" applyFill="1" applyBorder="1" applyAlignment="1" applyProtection="1">
      <alignment vertical="center"/>
      <protection hidden="1"/>
    </xf>
    <xf numFmtId="0" fontId="7" fillId="3" borderId="0" xfId="0" applyFont="1" applyFill="1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left"/>
      <protection locked="0" hidden="1"/>
    </xf>
    <xf numFmtId="0" fontId="38" fillId="0" borderId="5" xfId="0" applyFont="1" applyBorder="1" applyAlignment="1" applyProtection="1">
      <alignment horizontal="left"/>
      <protection locked="0" hidden="1"/>
    </xf>
    <xf numFmtId="1" fontId="0" fillId="2" borderId="12" xfId="0" applyNumberFormat="1" applyFont="1" applyFill="1" applyBorder="1" applyAlignment="1" applyProtection="1">
      <alignment horizontal="center"/>
      <protection hidden="1"/>
    </xf>
    <xf numFmtId="1" fontId="0" fillId="2" borderId="11" xfId="0" applyNumberFormat="1" applyFont="1" applyFill="1" applyBorder="1" applyAlignment="1" applyProtection="1">
      <alignment horizontal="center"/>
      <protection hidden="1"/>
    </xf>
    <xf numFmtId="1" fontId="0" fillId="0" borderId="12" xfId="0" applyNumberFormat="1" applyFont="1" applyFill="1" applyBorder="1" applyAlignment="1" applyProtection="1">
      <alignment horizontal="center"/>
      <protection hidden="1"/>
    </xf>
    <xf numFmtId="1" fontId="0" fillId="0" borderId="11" xfId="0" applyNumberFormat="1" applyFont="1" applyFill="1" applyBorder="1" applyAlignment="1" applyProtection="1">
      <alignment horizontal="center"/>
      <protection hidden="1"/>
    </xf>
    <xf numFmtId="0" fontId="9" fillId="0" borderId="17" xfId="0" applyFont="1" applyBorder="1" applyAlignment="1" applyProtection="1">
      <alignment horizontal="left"/>
      <protection locked="0" hidden="1"/>
    </xf>
    <xf numFmtId="0" fontId="0" fillId="0" borderId="5" xfId="0" applyFont="1" applyBorder="1" applyAlignment="1" applyProtection="1">
      <alignment horizontal="left" wrapText="1"/>
      <protection locked="0" hidden="1"/>
    </xf>
    <xf numFmtId="0" fontId="9" fillId="0" borderId="5" xfId="0" applyFont="1" applyBorder="1" applyAlignment="1" applyProtection="1">
      <alignment horizontal="left"/>
      <protection locked="0" hidden="1"/>
    </xf>
    <xf numFmtId="0" fontId="0" fillId="0" borderId="17" xfId="0" applyFont="1" applyBorder="1" applyAlignment="1" applyProtection="1">
      <alignment horizontal="left"/>
      <protection locked="0" hidden="1"/>
    </xf>
    <xf numFmtId="164" fontId="0" fillId="0" borderId="17" xfId="0" applyNumberFormat="1" applyFont="1" applyBorder="1" applyAlignment="1" applyProtection="1">
      <alignment horizontal="left"/>
      <protection locked="0" hidden="1"/>
    </xf>
    <xf numFmtId="0" fontId="0" fillId="0" borderId="12" xfId="0" applyFont="1" applyFill="1" applyBorder="1" applyAlignment="1" applyProtection="1">
      <alignment horizontal="left" indent="1"/>
      <protection hidden="1"/>
    </xf>
    <xf numFmtId="0" fontId="0" fillId="0" borderId="11" xfId="0" applyFont="1" applyFill="1" applyBorder="1" applyAlignment="1" applyProtection="1">
      <alignment horizontal="left" indent="1"/>
      <protection hidden="1"/>
    </xf>
    <xf numFmtId="0" fontId="0" fillId="2" borderId="12" xfId="0" applyFont="1" applyFill="1" applyBorder="1" applyAlignment="1" applyProtection="1">
      <alignment horizontal="left" indent="1"/>
      <protection hidden="1"/>
    </xf>
    <xf numFmtId="0" fontId="0" fillId="2" borderId="11" xfId="0" applyFont="1" applyFill="1" applyBorder="1" applyAlignment="1" applyProtection="1">
      <alignment horizontal="left" indent="1"/>
      <protection hidden="1"/>
    </xf>
    <xf numFmtId="0" fontId="22" fillId="4" borderId="29" xfId="0" applyFont="1" applyFill="1" applyBorder="1" applyAlignment="1" applyProtection="1">
      <alignment horizontal="center" vertical="center" wrapText="1"/>
      <protection hidden="1"/>
    </xf>
    <xf numFmtId="0" fontId="22" fillId="4" borderId="30" xfId="0" applyFont="1" applyFill="1" applyBorder="1" applyAlignment="1" applyProtection="1">
      <alignment horizontal="center" vertical="center" wrapText="1"/>
      <protection hidden="1"/>
    </xf>
    <xf numFmtId="1" fontId="22" fillId="4" borderId="29" xfId="0" applyNumberFormat="1" applyFont="1" applyFill="1" applyBorder="1" applyAlignment="1" applyProtection="1">
      <alignment horizontal="center" vertical="center" wrapText="1"/>
      <protection hidden="1"/>
    </xf>
    <xf numFmtId="1" fontId="22" fillId="4" borderId="30" xfId="0" applyNumberFormat="1" applyFont="1" applyFill="1" applyBorder="1" applyAlignment="1" applyProtection="1">
      <alignment horizontal="center" vertical="center" wrapText="1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0" fillId="0" borderId="20" xfId="0" applyFont="1" applyBorder="1" applyAlignment="1" applyProtection="1">
      <alignment horizontal="left"/>
      <protection locked="0" hidden="1"/>
    </xf>
    <xf numFmtId="44" fontId="12" fillId="2" borderId="22" xfId="0" applyNumberFormat="1" applyFont="1" applyFill="1" applyBorder="1" applyAlignment="1" applyProtection="1">
      <alignment horizontal="center"/>
      <protection hidden="1"/>
    </xf>
    <xf numFmtId="44" fontId="12" fillId="2" borderId="23" xfId="0" applyNumberFormat="1" applyFont="1" applyFill="1" applyBorder="1" applyAlignment="1" applyProtection="1">
      <alignment horizontal="center"/>
      <protection hidden="1"/>
    </xf>
    <xf numFmtId="0" fontId="34" fillId="0" borderId="0" xfId="0" applyFont="1" applyAlignment="1" applyProtection="1">
      <alignment horizontal="right"/>
      <protection hidden="1"/>
    </xf>
    <xf numFmtId="0" fontId="0" fillId="0" borderId="0" xfId="0" applyFont="1" applyAlignment="1" applyProtection="1">
      <alignment horizontal="right" vertical="top"/>
      <protection hidden="1"/>
    </xf>
    <xf numFmtId="0" fontId="0" fillId="0" borderId="0" xfId="0" applyFont="1" applyAlignment="1" applyProtection="1">
      <alignment horizontal="right" wrapText="1"/>
      <protection hidden="1"/>
    </xf>
    <xf numFmtId="14" fontId="9" fillId="0" borderId="12" xfId="0" applyNumberFormat="1" applyFont="1" applyBorder="1" applyAlignment="1" applyProtection="1">
      <alignment horizontal="center"/>
      <protection locked="0" hidden="1"/>
    </xf>
    <xf numFmtId="14" fontId="9" fillId="0" borderId="11" xfId="0" applyNumberFormat="1" applyFont="1" applyBorder="1" applyAlignment="1" applyProtection="1">
      <alignment horizontal="center"/>
      <protection locked="0" hidden="1"/>
    </xf>
    <xf numFmtId="0" fontId="0" fillId="0" borderId="0" xfId="0" applyFont="1" applyAlignment="1" applyProtection="1">
      <alignment horizontal="right"/>
      <protection hidden="1"/>
    </xf>
    <xf numFmtId="1" fontId="24" fillId="0" borderId="0" xfId="0" applyNumberFormat="1" applyFont="1" applyBorder="1" applyAlignment="1" applyProtection="1">
      <alignment horizontal="center"/>
      <protection hidden="1"/>
    </xf>
    <xf numFmtId="166" fontId="34" fillId="0" borderId="0" xfId="0" applyNumberFormat="1" applyFont="1" applyAlignment="1" applyProtection="1">
      <alignment horizontal="center" wrapText="1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21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18" fillId="0" borderId="1" xfId="0" applyFont="1" applyBorder="1" applyAlignment="1" applyProtection="1">
      <alignment horizontal="center" vertical="center" textRotation="255"/>
      <protection hidden="1"/>
    </xf>
    <xf numFmtId="0" fontId="22" fillId="0" borderId="2" xfId="0" applyFont="1" applyFill="1" applyBorder="1" applyAlignment="1" applyProtection="1">
      <alignment horizontal="center" wrapText="1"/>
      <protection hidden="1"/>
    </xf>
    <xf numFmtId="0" fontId="22" fillId="0" borderId="21" xfId="0" applyFont="1" applyFill="1" applyBorder="1" applyAlignment="1" applyProtection="1">
      <alignment horizontal="center" wrapText="1"/>
      <protection hidden="1"/>
    </xf>
    <xf numFmtId="0" fontId="22" fillId="0" borderId="6" xfId="0" applyFont="1" applyFill="1" applyBorder="1" applyAlignment="1" applyProtection="1">
      <alignment horizontal="center" wrapText="1"/>
      <protection hidden="1"/>
    </xf>
    <xf numFmtId="0" fontId="22" fillId="0" borderId="18" xfId="0" applyFont="1" applyFill="1" applyBorder="1" applyAlignment="1" applyProtection="1">
      <alignment horizontal="center" wrapText="1"/>
      <protection hidden="1"/>
    </xf>
    <xf numFmtId="0" fontId="22" fillId="0" borderId="4" xfId="0" applyFont="1" applyFill="1" applyBorder="1" applyAlignment="1" applyProtection="1">
      <alignment horizontal="center" wrapText="1"/>
      <protection hidden="1"/>
    </xf>
    <xf numFmtId="0" fontId="22" fillId="0" borderId="19" xfId="0" applyFont="1" applyFill="1" applyBorder="1" applyAlignment="1" applyProtection="1">
      <alignment horizontal="center" wrapText="1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0" fontId="0" fillId="2" borderId="3" xfId="0" applyFill="1" applyBorder="1" applyAlignment="1" applyProtection="1">
      <alignment horizontal="left" vertical="center"/>
      <protection hidden="1"/>
    </xf>
    <xf numFmtId="0" fontId="0" fillId="2" borderId="4" xfId="0" applyFill="1" applyBorder="1" applyAlignment="1" applyProtection="1">
      <alignment horizontal="left" vertical="center"/>
      <protection hidden="1"/>
    </xf>
    <xf numFmtId="0" fontId="0" fillId="2" borderId="5" xfId="0" applyFill="1" applyBorder="1" applyAlignment="1" applyProtection="1">
      <alignment horizontal="left" vertical="center"/>
      <protection hidden="1"/>
    </xf>
    <xf numFmtId="0" fontId="0" fillId="2" borderId="21" xfId="0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/>
      <protection hidden="1"/>
    </xf>
    <xf numFmtId="0" fontId="0" fillId="0" borderId="17" xfId="0" applyBorder="1" applyAlignment="1" applyProtection="1">
      <alignment horizontal="left"/>
      <protection locked="0" hidden="1"/>
    </xf>
    <xf numFmtId="0" fontId="0" fillId="0" borderId="0" xfId="0" applyAlignment="1" applyProtection="1">
      <alignment horizontal="left" wrapText="1"/>
      <protection hidden="1"/>
    </xf>
    <xf numFmtId="0" fontId="16" fillId="0" borderId="5" xfId="0" applyFont="1" applyBorder="1" applyAlignment="1" applyProtection="1">
      <alignment horizontal="left"/>
      <protection locked="0" hidden="1"/>
    </xf>
    <xf numFmtId="0" fontId="0" fillId="0" borderId="5" xfId="0" applyBorder="1" applyAlignment="1" applyProtection="1">
      <alignment horizontal="left"/>
      <protection locked="0" hidden="1"/>
    </xf>
    <xf numFmtId="0" fontId="0" fillId="0" borderId="17" xfId="0" applyBorder="1" applyAlignment="1" applyProtection="1">
      <alignment horizontal="left" wrapText="1"/>
      <protection locked="0" hidden="1"/>
    </xf>
    <xf numFmtId="164" fontId="0" fillId="0" borderId="17" xfId="0" applyNumberFormat="1" applyBorder="1" applyAlignment="1" applyProtection="1">
      <alignment horizontal="left"/>
      <protection locked="0" hidden="1"/>
    </xf>
    <xf numFmtId="0" fontId="9" fillId="0" borderId="0" xfId="0" applyFont="1" applyBorder="1" applyAlignment="1" applyProtection="1">
      <alignment horizontal="right"/>
      <protection hidden="1"/>
    </xf>
    <xf numFmtId="0" fontId="9" fillId="0" borderId="3" xfId="0" applyFont="1" applyBorder="1" applyAlignment="1" applyProtection="1">
      <alignment horizontal="right"/>
      <protection hidden="1"/>
    </xf>
    <xf numFmtId="0" fontId="0" fillId="0" borderId="5" xfId="0" applyBorder="1" applyAlignment="1" applyProtection="1">
      <alignment horizontal="left" wrapText="1"/>
      <protection locked="0" hidden="1"/>
    </xf>
    <xf numFmtId="0" fontId="35" fillId="3" borderId="64" xfId="0" applyFont="1" applyFill="1" applyBorder="1" applyAlignment="1" applyProtection="1">
      <alignment horizontal="center"/>
      <protection hidden="1"/>
    </xf>
    <xf numFmtId="166" fontId="34" fillId="3" borderId="0" xfId="0" applyNumberFormat="1" applyFont="1" applyFill="1" applyBorder="1" applyAlignment="1" applyProtection="1">
      <alignment horizontal="center" wrapText="1"/>
      <protection hidden="1"/>
    </xf>
    <xf numFmtId="0" fontId="0" fillId="5" borderId="0" xfId="0" applyFill="1" applyBorder="1" applyAlignment="1" applyProtection="1">
      <alignment horizontal="left" vertical="center"/>
      <protection hidden="1"/>
    </xf>
  </cellXfs>
  <cellStyles count="20">
    <cellStyle name="Comma" xfId="1" builtinId="3"/>
    <cellStyle name="Comma 2" xfId="2" xr:uid="{00000000-0005-0000-0000-000001000000}"/>
    <cellStyle name="Comma 2 2" xfId="3" xr:uid="{00000000-0005-0000-0000-000002000000}"/>
    <cellStyle name="Comma 3" xfId="4" xr:uid="{00000000-0005-0000-0000-000003000000}"/>
    <cellStyle name="Comma 3 2" xfId="5" xr:uid="{00000000-0005-0000-0000-000004000000}"/>
    <cellStyle name="Comma 4" xfId="6" xr:uid="{00000000-0005-0000-0000-000005000000}"/>
    <cellStyle name="Comma 4 2" xfId="7" xr:uid="{00000000-0005-0000-0000-000006000000}"/>
    <cellStyle name="Comma 5" xfId="8" xr:uid="{00000000-0005-0000-0000-000007000000}"/>
    <cellStyle name="Comma 5 2" xfId="9" xr:uid="{00000000-0005-0000-0000-000008000000}"/>
    <cellStyle name="Comma 6" xfId="10" xr:uid="{00000000-0005-0000-0000-000009000000}"/>
    <cellStyle name="Comma 6 2" xfId="11" xr:uid="{00000000-0005-0000-0000-00000A000000}"/>
    <cellStyle name="Comma 7" xfId="12" xr:uid="{00000000-0005-0000-0000-00000B000000}"/>
    <cellStyle name="Comma 7 2" xfId="13" xr:uid="{00000000-0005-0000-0000-00000C000000}"/>
    <cellStyle name="Currency" xfId="14" builtinId="4"/>
    <cellStyle name="Currency 2" xfId="18" xr:uid="{00000000-0005-0000-0000-00000E000000}"/>
    <cellStyle name="Hyperlink" xfId="15" builtinId="8"/>
    <cellStyle name="Normal" xfId="0" builtinId="0"/>
    <cellStyle name="Normal 2" xfId="17" xr:uid="{00000000-0005-0000-0000-000011000000}"/>
    <cellStyle name="Percent" xfId="16" builtinId="5"/>
    <cellStyle name="Percent 2" xfId="19" xr:uid="{00000000-0005-0000-0000-00001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8.jpeg"/><Relationship Id="rId1" Type="http://schemas.openxmlformats.org/officeDocument/2006/relationships/image" Target="../media/image10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8.jpeg"/><Relationship Id="rId1" Type="http://schemas.openxmlformats.org/officeDocument/2006/relationships/image" Target="../media/image10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8.jpeg"/><Relationship Id="rId1" Type="http://schemas.openxmlformats.org/officeDocument/2006/relationships/image" Target="../media/image105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7.jpeg"/><Relationship Id="rId1" Type="http://schemas.openxmlformats.org/officeDocument/2006/relationships/image" Target="../media/image105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9.jpg"/><Relationship Id="rId1" Type="http://schemas.openxmlformats.org/officeDocument/2006/relationships/image" Target="../media/image88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.png"/><Relationship Id="rId21" Type="http://schemas.openxmlformats.org/officeDocument/2006/relationships/image" Target="../media/image28.png"/><Relationship Id="rId42" Type="http://schemas.openxmlformats.org/officeDocument/2006/relationships/image" Target="../media/image49.png"/><Relationship Id="rId47" Type="http://schemas.openxmlformats.org/officeDocument/2006/relationships/image" Target="../media/image54.jpeg"/><Relationship Id="rId63" Type="http://schemas.openxmlformats.org/officeDocument/2006/relationships/image" Target="../media/image70.jpeg"/><Relationship Id="rId68" Type="http://schemas.openxmlformats.org/officeDocument/2006/relationships/image" Target="../media/image75.png"/><Relationship Id="rId16" Type="http://schemas.openxmlformats.org/officeDocument/2006/relationships/image" Target="../media/image23.png"/><Relationship Id="rId11" Type="http://schemas.openxmlformats.org/officeDocument/2006/relationships/image" Target="../media/image18.png"/><Relationship Id="rId32" Type="http://schemas.openxmlformats.org/officeDocument/2006/relationships/image" Target="../media/image39.png"/><Relationship Id="rId37" Type="http://schemas.openxmlformats.org/officeDocument/2006/relationships/image" Target="../media/image44.png"/><Relationship Id="rId53" Type="http://schemas.openxmlformats.org/officeDocument/2006/relationships/image" Target="../media/image60.jpeg"/><Relationship Id="rId58" Type="http://schemas.openxmlformats.org/officeDocument/2006/relationships/image" Target="../media/image65.png"/><Relationship Id="rId74" Type="http://schemas.openxmlformats.org/officeDocument/2006/relationships/image" Target="../media/image81.jpeg"/><Relationship Id="rId79" Type="http://schemas.openxmlformats.org/officeDocument/2006/relationships/image" Target="../media/image86.jpeg"/><Relationship Id="rId5" Type="http://schemas.openxmlformats.org/officeDocument/2006/relationships/image" Target="../media/image12.png"/><Relationship Id="rId61" Type="http://schemas.openxmlformats.org/officeDocument/2006/relationships/image" Target="../media/image68.png"/><Relationship Id="rId82" Type="http://schemas.openxmlformats.org/officeDocument/2006/relationships/image" Target="../media/image89.jpg"/><Relationship Id="rId19" Type="http://schemas.openxmlformats.org/officeDocument/2006/relationships/image" Target="../media/image2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2.png"/><Relationship Id="rId43" Type="http://schemas.openxmlformats.org/officeDocument/2006/relationships/image" Target="../media/image50.png"/><Relationship Id="rId48" Type="http://schemas.openxmlformats.org/officeDocument/2006/relationships/image" Target="../media/image55.jpeg"/><Relationship Id="rId56" Type="http://schemas.openxmlformats.org/officeDocument/2006/relationships/image" Target="../media/image63.jpeg"/><Relationship Id="rId64" Type="http://schemas.openxmlformats.org/officeDocument/2006/relationships/image" Target="../media/image71.jpeg"/><Relationship Id="rId69" Type="http://schemas.openxmlformats.org/officeDocument/2006/relationships/image" Target="../media/image76.png"/><Relationship Id="rId77" Type="http://schemas.openxmlformats.org/officeDocument/2006/relationships/image" Target="../media/image84.png"/><Relationship Id="rId8" Type="http://schemas.openxmlformats.org/officeDocument/2006/relationships/image" Target="../media/image15.png"/><Relationship Id="rId51" Type="http://schemas.openxmlformats.org/officeDocument/2006/relationships/image" Target="../media/image58.jpeg"/><Relationship Id="rId72" Type="http://schemas.openxmlformats.org/officeDocument/2006/relationships/image" Target="../media/image79.jpeg"/><Relationship Id="rId80" Type="http://schemas.openxmlformats.org/officeDocument/2006/relationships/image" Target="../media/image87.jpeg"/><Relationship Id="rId3" Type="http://schemas.openxmlformats.org/officeDocument/2006/relationships/image" Target="../media/image10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38" Type="http://schemas.openxmlformats.org/officeDocument/2006/relationships/image" Target="../media/image45.png"/><Relationship Id="rId46" Type="http://schemas.openxmlformats.org/officeDocument/2006/relationships/image" Target="../media/image53.png"/><Relationship Id="rId59" Type="http://schemas.openxmlformats.org/officeDocument/2006/relationships/image" Target="../media/image66.png"/><Relationship Id="rId67" Type="http://schemas.openxmlformats.org/officeDocument/2006/relationships/image" Target="../media/image74.jpeg"/><Relationship Id="rId20" Type="http://schemas.openxmlformats.org/officeDocument/2006/relationships/image" Target="../media/image27.png"/><Relationship Id="rId41" Type="http://schemas.openxmlformats.org/officeDocument/2006/relationships/image" Target="../media/image48.png"/><Relationship Id="rId54" Type="http://schemas.openxmlformats.org/officeDocument/2006/relationships/image" Target="../media/image61.jpeg"/><Relationship Id="rId62" Type="http://schemas.openxmlformats.org/officeDocument/2006/relationships/image" Target="../media/image69.png"/><Relationship Id="rId70" Type="http://schemas.openxmlformats.org/officeDocument/2006/relationships/image" Target="../media/image77.png"/><Relationship Id="rId75" Type="http://schemas.openxmlformats.org/officeDocument/2006/relationships/image" Target="../media/image82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3.png"/><Relationship Id="rId49" Type="http://schemas.openxmlformats.org/officeDocument/2006/relationships/image" Target="../media/image56.jpeg"/><Relationship Id="rId57" Type="http://schemas.openxmlformats.org/officeDocument/2006/relationships/image" Target="../media/image64.jpeg"/><Relationship Id="rId10" Type="http://schemas.openxmlformats.org/officeDocument/2006/relationships/image" Target="../media/image17.png"/><Relationship Id="rId31" Type="http://schemas.openxmlformats.org/officeDocument/2006/relationships/image" Target="../media/image38.png"/><Relationship Id="rId44" Type="http://schemas.openxmlformats.org/officeDocument/2006/relationships/image" Target="../media/image51.png"/><Relationship Id="rId52" Type="http://schemas.openxmlformats.org/officeDocument/2006/relationships/image" Target="../media/image59.jpeg"/><Relationship Id="rId60" Type="http://schemas.openxmlformats.org/officeDocument/2006/relationships/image" Target="../media/image67.png"/><Relationship Id="rId65" Type="http://schemas.openxmlformats.org/officeDocument/2006/relationships/image" Target="../media/image72.png"/><Relationship Id="rId73" Type="http://schemas.openxmlformats.org/officeDocument/2006/relationships/image" Target="../media/image80.png"/><Relationship Id="rId78" Type="http://schemas.openxmlformats.org/officeDocument/2006/relationships/image" Target="../media/image85.png"/><Relationship Id="rId81" Type="http://schemas.openxmlformats.org/officeDocument/2006/relationships/image" Target="../media/image88.jpe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9" Type="http://schemas.openxmlformats.org/officeDocument/2006/relationships/image" Target="../media/image46.png"/><Relationship Id="rId34" Type="http://schemas.openxmlformats.org/officeDocument/2006/relationships/image" Target="../media/image41.png"/><Relationship Id="rId50" Type="http://schemas.openxmlformats.org/officeDocument/2006/relationships/image" Target="../media/image57.jpeg"/><Relationship Id="rId55" Type="http://schemas.openxmlformats.org/officeDocument/2006/relationships/image" Target="../media/image62.jpeg"/><Relationship Id="rId76" Type="http://schemas.openxmlformats.org/officeDocument/2006/relationships/image" Target="../media/image83.png"/><Relationship Id="rId7" Type="http://schemas.openxmlformats.org/officeDocument/2006/relationships/image" Target="../media/image14.png"/><Relationship Id="rId71" Type="http://schemas.openxmlformats.org/officeDocument/2006/relationships/image" Target="../media/image78.jpeg"/><Relationship Id="rId2" Type="http://schemas.openxmlformats.org/officeDocument/2006/relationships/image" Target="../media/image9.png"/><Relationship Id="rId29" Type="http://schemas.openxmlformats.org/officeDocument/2006/relationships/image" Target="../media/image36.tiff"/><Relationship Id="rId24" Type="http://schemas.openxmlformats.org/officeDocument/2006/relationships/image" Target="../media/image31.png"/><Relationship Id="rId40" Type="http://schemas.openxmlformats.org/officeDocument/2006/relationships/image" Target="../media/image47.png"/><Relationship Id="rId45" Type="http://schemas.openxmlformats.org/officeDocument/2006/relationships/image" Target="../media/image52.png"/><Relationship Id="rId66" Type="http://schemas.openxmlformats.org/officeDocument/2006/relationships/image" Target="../media/image7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png"/><Relationship Id="rId18" Type="http://schemas.openxmlformats.org/officeDocument/2006/relationships/image" Target="../media/image102.png"/><Relationship Id="rId26" Type="http://schemas.openxmlformats.org/officeDocument/2006/relationships/image" Target="../media/image62.jpeg"/><Relationship Id="rId3" Type="http://schemas.openxmlformats.org/officeDocument/2006/relationships/image" Target="../media/image92.png"/><Relationship Id="rId21" Type="http://schemas.openxmlformats.org/officeDocument/2006/relationships/image" Target="../media/image104.png"/><Relationship Id="rId34" Type="http://schemas.openxmlformats.org/officeDocument/2006/relationships/image" Target="../media/image112.jpeg"/><Relationship Id="rId7" Type="http://schemas.openxmlformats.org/officeDocument/2006/relationships/image" Target="../media/image94.png"/><Relationship Id="rId12" Type="http://schemas.openxmlformats.org/officeDocument/2006/relationships/image" Target="../media/image99.png"/><Relationship Id="rId17" Type="http://schemas.openxmlformats.org/officeDocument/2006/relationships/image" Target="../media/image101.png"/><Relationship Id="rId25" Type="http://schemas.openxmlformats.org/officeDocument/2006/relationships/image" Target="../media/image61.jpeg"/><Relationship Id="rId33" Type="http://schemas.openxmlformats.org/officeDocument/2006/relationships/image" Target="../media/image111.png"/><Relationship Id="rId2" Type="http://schemas.openxmlformats.org/officeDocument/2006/relationships/image" Target="../media/image91.png"/><Relationship Id="rId16" Type="http://schemas.openxmlformats.org/officeDocument/2006/relationships/image" Target="../media/image39.png"/><Relationship Id="rId20" Type="http://schemas.openxmlformats.org/officeDocument/2006/relationships/image" Target="../media/image103.png"/><Relationship Id="rId29" Type="http://schemas.openxmlformats.org/officeDocument/2006/relationships/image" Target="../media/image107.jpeg"/><Relationship Id="rId1" Type="http://schemas.openxmlformats.org/officeDocument/2006/relationships/image" Target="../media/image90.png"/><Relationship Id="rId6" Type="http://schemas.openxmlformats.org/officeDocument/2006/relationships/image" Target="../media/image16.png"/><Relationship Id="rId11" Type="http://schemas.openxmlformats.org/officeDocument/2006/relationships/image" Target="../media/image98.png"/><Relationship Id="rId24" Type="http://schemas.openxmlformats.org/officeDocument/2006/relationships/image" Target="../media/image60.jpeg"/><Relationship Id="rId32" Type="http://schemas.openxmlformats.org/officeDocument/2006/relationships/image" Target="../media/image110.png"/><Relationship Id="rId5" Type="http://schemas.openxmlformats.org/officeDocument/2006/relationships/image" Target="../media/image15.png"/><Relationship Id="rId15" Type="http://schemas.openxmlformats.org/officeDocument/2006/relationships/image" Target="../media/image35.png"/><Relationship Id="rId23" Type="http://schemas.openxmlformats.org/officeDocument/2006/relationships/image" Target="../media/image59.jpeg"/><Relationship Id="rId28" Type="http://schemas.openxmlformats.org/officeDocument/2006/relationships/image" Target="../media/image106.jpeg"/><Relationship Id="rId10" Type="http://schemas.openxmlformats.org/officeDocument/2006/relationships/image" Target="../media/image97.png"/><Relationship Id="rId19" Type="http://schemas.openxmlformats.org/officeDocument/2006/relationships/image" Target="../media/image43.png"/><Relationship Id="rId31" Type="http://schemas.openxmlformats.org/officeDocument/2006/relationships/image" Target="../media/image109.png"/><Relationship Id="rId4" Type="http://schemas.openxmlformats.org/officeDocument/2006/relationships/image" Target="../media/image93.png"/><Relationship Id="rId9" Type="http://schemas.openxmlformats.org/officeDocument/2006/relationships/image" Target="../media/image96.png"/><Relationship Id="rId14" Type="http://schemas.openxmlformats.org/officeDocument/2006/relationships/image" Target="../media/image100.png"/><Relationship Id="rId22" Type="http://schemas.openxmlformats.org/officeDocument/2006/relationships/image" Target="../media/image54.jpeg"/><Relationship Id="rId27" Type="http://schemas.openxmlformats.org/officeDocument/2006/relationships/image" Target="../media/image105.jpeg"/><Relationship Id="rId30" Type="http://schemas.openxmlformats.org/officeDocument/2006/relationships/image" Target="../media/image108.png"/><Relationship Id="rId8" Type="http://schemas.openxmlformats.org/officeDocument/2006/relationships/image" Target="../media/image95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5.png"/><Relationship Id="rId18" Type="http://schemas.openxmlformats.org/officeDocument/2006/relationships/image" Target="../media/image130.png"/><Relationship Id="rId26" Type="http://schemas.openxmlformats.org/officeDocument/2006/relationships/image" Target="../media/image138.png"/><Relationship Id="rId39" Type="http://schemas.openxmlformats.org/officeDocument/2006/relationships/image" Target="../media/image151.png"/><Relationship Id="rId21" Type="http://schemas.openxmlformats.org/officeDocument/2006/relationships/image" Target="../media/image133.png"/><Relationship Id="rId34" Type="http://schemas.openxmlformats.org/officeDocument/2006/relationships/image" Target="../media/image146.png"/><Relationship Id="rId42" Type="http://schemas.openxmlformats.org/officeDocument/2006/relationships/image" Target="../media/image154.png"/><Relationship Id="rId47" Type="http://schemas.openxmlformats.org/officeDocument/2006/relationships/image" Target="../media/image159.png"/><Relationship Id="rId50" Type="http://schemas.openxmlformats.org/officeDocument/2006/relationships/image" Target="../media/image112.jpeg"/><Relationship Id="rId7" Type="http://schemas.openxmlformats.org/officeDocument/2006/relationships/image" Target="../media/image119.png"/><Relationship Id="rId2" Type="http://schemas.openxmlformats.org/officeDocument/2006/relationships/image" Target="../media/image114.png"/><Relationship Id="rId16" Type="http://schemas.openxmlformats.org/officeDocument/2006/relationships/image" Target="../media/image128.png"/><Relationship Id="rId29" Type="http://schemas.openxmlformats.org/officeDocument/2006/relationships/image" Target="../media/image141.png"/><Relationship Id="rId11" Type="http://schemas.openxmlformats.org/officeDocument/2006/relationships/image" Target="../media/image123.png"/><Relationship Id="rId24" Type="http://schemas.openxmlformats.org/officeDocument/2006/relationships/image" Target="../media/image136.png"/><Relationship Id="rId32" Type="http://schemas.openxmlformats.org/officeDocument/2006/relationships/image" Target="../media/image144.png"/><Relationship Id="rId37" Type="http://schemas.openxmlformats.org/officeDocument/2006/relationships/image" Target="../media/image149.png"/><Relationship Id="rId40" Type="http://schemas.openxmlformats.org/officeDocument/2006/relationships/image" Target="../media/image152.png"/><Relationship Id="rId45" Type="http://schemas.openxmlformats.org/officeDocument/2006/relationships/image" Target="../media/image157.png"/><Relationship Id="rId53" Type="http://schemas.openxmlformats.org/officeDocument/2006/relationships/image" Target="../media/image89.jpg"/><Relationship Id="rId5" Type="http://schemas.openxmlformats.org/officeDocument/2006/relationships/image" Target="../media/image117.png"/><Relationship Id="rId10" Type="http://schemas.openxmlformats.org/officeDocument/2006/relationships/image" Target="../media/image122.png"/><Relationship Id="rId19" Type="http://schemas.openxmlformats.org/officeDocument/2006/relationships/image" Target="../media/image131.png"/><Relationship Id="rId31" Type="http://schemas.openxmlformats.org/officeDocument/2006/relationships/image" Target="../media/image143.png"/><Relationship Id="rId44" Type="http://schemas.openxmlformats.org/officeDocument/2006/relationships/image" Target="../media/image156.png"/><Relationship Id="rId52" Type="http://schemas.openxmlformats.org/officeDocument/2006/relationships/image" Target="../media/image163.jpeg"/><Relationship Id="rId4" Type="http://schemas.openxmlformats.org/officeDocument/2006/relationships/image" Target="../media/image116.png"/><Relationship Id="rId9" Type="http://schemas.openxmlformats.org/officeDocument/2006/relationships/image" Target="../media/image121.png"/><Relationship Id="rId14" Type="http://schemas.openxmlformats.org/officeDocument/2006/relationships/image" Target="../media/image126.png"/><Relationship Id="rId22" Type="http://schemas.openxmlformats.org/officeDocument/2006/relationships/image" Target="../media/image134.png"/><Relationship Id="rId27" Type="http://schemas.openxmlformats.org/officeDocument/2006/relationships/image" Target="../media/image139.png"/><Relationship Id="rId30" Type="http://schemas.openxmlformats.org/officeDocument/2006/relationships/image" Target="../media/image142.png"/><Relationship Id="rId35" Type="http://schemas.openxmlformats.org/officeDocument/2006/relationships/image" Target="../media/image147.png"/><Relationship Id="rId43" Type="http://schemas.openxmlformats.org/officeDocument/2006/relationships/image" Target="../media/image155.png"/><Relationship Id="rId48" Type="http://schemas.openxmlformats.org/officeDocument/2006/relationships/image" Target="../media/image160.png"/><Relationship Id="rId8" Type="http://schemas.openxmlformats.org/officeDocument/2006/relationships/image" Target="../media/image120.png"/><Relationship Id="rId51" Type="http://schemas.openxmlformats.org/officeDocument/2006/relationships/image" Target="../media/image162.jpeg"/><Relationship Id="rId3" Type="http://schemas.openxmlformats.org/officeDocument/2006/relationships/image" Target="../media/image115.png"/><Relationship Id="rId12" Type="http://schemas.openxmlformats.org/officeDocument/2006/relationships/image" Target="../media/image124.png"/><Relationship Id="rId17" Type="http://schemas.openxmlformats.org/officeDocument/2006/relationships/image" Target="../media/image129.png"/><Relationship Id="rId25" Type="http://schemas.openxmlformats.org/officeDocument/2006/relationships/image" Target="../media/image137.png"/><Relationship Id="rId33" Type="http://schemas.openxmlformats.org/officeDocument/2006/relationships/image" Target="../media/image145.png"/><Relationship Id="rId38" Type="http://schemas.openxmlformats.org/officeDocument/2006/relationships/image" Target="../media/image150.png"/><Relationship Id="rId46" Type="http://schemas.openxmlformats.org/officeDocument/2006/relationships/image" Target="../media/image158.jpeg"/><Relationship Id="rId20" Type="http://schemas.openxmlformats.org/officeDocument/2006/relationships/image" Target="../media/image132.png"/><Relationship Id="rId41" Type="http://schemas.openxmlformats.org/officeDocument/2006/relationships/image" Target="../media/image153.png"/><Relationship Id="rId1" Type="http://schemas.openxmlformats.org/officeDocument/2006/relationships/image" Target="../media/image113.png"/><Relationship Id="rId6" Type="http://schemas.openxmlformats.org/officeDocument/2006/relationships/image" Target="../media/image118.png"/><Relationship Id="rId15" Type="http://schemas.openxmlformats.org/officeDocument/2006/relationships/image" Target="../media/image127.png"/><Relationship Id="rId23" Type="http://schemas.openxmlformats.org/officeDocument/2006/relationships/image" Target="../media/image135.png"/><Relationship Id="rId28" Type="http://schemas.openxmlformats.org/officeDocument/2006/relationships/image" Target="../media/image140.png"/><Relationship Id="rId36" Type="http://schemas.openxmlformats.org/officeDocument/2006/relationships/image" Target="../media/image148.png"/><Relationship Id="rId49" Type="http://schemas.openxmlformats.org/officeDocument/2006/relationships/image" Target="../media/image16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9.png"/><Relationship Id="rId3" Type="http://schemas.openxmlformats.org/officeDocument/2006/relationships/image" Target="../media/image166.png"/><Relationship Id="rId7" Type="http://schemas.openxmlformats.org/officeDocument/2006/relationships/image" Target="../media/image142.png"/><Relationship Id="rId2" Type="http://schemas.openxmlformats.org/officeDocument/2006/relationships/image" Target="../media/image165.png"/><Relationship Id="rId1" Type="http://schemas.openxmlformats.org/officeDocument/2006/relationships/image" Target="../media/image164.png"/><Relationship Id="rId6" Type="http://schemas.openxmlformats.org/officeDocument/2006/relationships/image" Target="../media/image140.png"/><Relationship Id="rId11" Type="http://schemas.openxmlformats.org/officeDocument/2006/relationships/image" Target="../media/image88.jpeg"/><Relationship Id="rId5" Type="http://schemas.openxmlformats.org/officeDocument/2006/relationships/image" Target="../media/image168.png"/><Relationship Id="rId10" Type="http://schemas.openxmlformats.org/officeDocument/2006/relationships/image" Target="../media/image105.jpeg"/><Relationship Id="rId4" Type="http://schemas.openxmlformats.org/officeDocument/2006/relationships/image" Target="../media/image167.png"/><Relationship Id="rId9" Type="http://schemas.openxmlformats.org/officeDocument/2006/relationships/image" Target="../media/image170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3.png"/><Relationship Id="rId18" Type="http://schemas.openxmlformats.org/officeDocument/2006/relationships/image" Target="../media/image188.png"/><Relationship Id="rId26" Type="http://schemas.openxmlformats.org/officeDocument/2006/relationships/image" Target="../media/image196.png"/><Relationship Id="rId3" Type="http://schemas.openxmlformats.org/officeDocument/2006/relationships/image" Target="../media/image173.png"/><Relationship Id="rId21" Type="http://schemas.openxmlformats.org/officeDocument/2006/relationships/image" Target="../media/image191.png"/><Relationship Id="rId34" Type="http://schemas.openxmlformats.org/officeDocument/2006/relationships/image" Target="../media/image89.jpg"/><Relationship Id="rId7" Type="http://schemas.openxmlformats.org/officeDocument/2006/relationships/image" Target="../media/image177.png"/><Relationship Id="rId12" Type="http://schemas.openxmlformats.org/officeDocument/2006/relationships/image" Target="../media/image182.png"/><Relationship Id="rId17" Type="http://schemas.openxmlformats.org/officeDocument/2006/relationships/image" Target="../media/image187.png"/><Relationship Id="rId25" Type="http://schemas.openxmlformats.org/officeDocument/2006/relationships/image" Target="../media/image195.png"/><Relationship Id="rId33" Type="http://schemas.openxmlformats.org/officeDocument/2006/relationships/image" Target="../media/image203.jpeg"/><Relationship Id="rId2" Type="http://schemas.openxmlformats.org/officeDocument/2006/relationships/image" Target="../media/image172.png"/><Relationship Id="rId16" Type="http://schemas.openxmlformats.org/officeDocument/2006/relationships/image" Target="../media/image186.png"/><Relationship Id="rId20" Type="http://schemas.openxmlformats.org/officeDocument/2006/relationships/image" Target="../media/image190.png"/><Relationship Id="rId29" Type="http://schemas.openxmlformats.org/officeDocument/2006/relationships/image" Target="../media/image199.png"/><Relationship Id="rId1" Type="http://schemas.openxmlformats.org/officeDocument/2006/relationships/image" Target="../media/image171.png"/><Relationship Id="rId6" Type="http://schemas.openxmlformats.org/officeDocument/2006/relationships/image" Target="../media/image176.png"/><Relationship Id="rId11" Type="http://schemas.openxmlformats.org/officeDocument/2006/relationships/image" Target="../media/image181.png"/><Relationship Id="rId24" Type="http://schemas.openxmlformats.org/officeDocument/2006/relationships/image" Target="../media/image194.png"/><Relationship Id="rId32" Type="http://schemas.openxmlformats.org/officeDocument/2006/relationships/image" Target="../media/image202.png"/><Relationship Id="rId5" Type="http://schemas.openxmlformats.org/officeDocument/2006/relationships/image" Target="../media/image175.png"/><Relationship Id="rId15" Type="http://schemas.openxmlformats.org/officeDocument/2006/relationships/image" Target="../media/image185.png"/><Relationship Id="rId23" Type="http://schemas.openxmlformats.org/officeDocument/2006/relationships/image" Target="../media/image193.png"/><Relationship Id="rId28" Type="http://schemas.openxmlformats.org/officeDocument/2006/relationships/image" Target="../media/image198.png"/><Relationship Id="rId10" Type="http://schemas.openxmlformats.org/officeDocument/2006/relationships/image" Target="../media/image180.png"/><Relationship Id="rId19" Type="http://schemas.openxmlformats.org/officeDocument/2006/relationships/image" Target="../media/image189.png"/><Relationship Id="rId31" Type="http://schemas.openxmlformats.org/officeDocument/2006/relationships/image" Target="../media/image201.png"/><Relationship Id="rId4" Type="http://schemas.openxmlformats.org/officeDocument/2006/relationships/image" Target="../media/image174.png"/><Relationship Id="rId9" Type="http://schemas.openxmlformats.org/officeDocument/2006/relationships/image" Target="../media/image179.png"/><Relationship Id="rId14" Type="http://schemas.openxmlformats.org/officeDocument/2006/relationships/image" Target="../media/image184.png"/><Relationship Id="rId22" Type="http://schemas.openxmlformats.org/officeDocument/2006/relationships/image" Target="../media/image192.png"/><Relationship Id="rId27" Type="http://schemas.openxmlformats.org/officeDocument/2006/relationships/image" Target="../media/image197.png"/><Relationship Id="rId30" Type="http://schemas.openxmlformats.org/officeDocument/2006/relationships/image" Target="../media/image200.png"/><Relationship Id="rId8" Type="http://schemas.openxmlformats.org/officeDocument/2006/relationships/image" Target="../media/image178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6.png"/><Relationship Id="rId18" Type="http://schemas.openxmlformats.org/officeDocument/2006/relationships/image" Target="../media/image221.png"/><Relationship Id="rId26" Type="http://schemas.openxmlformats.org/officeDocument/2006/relationships/image" Target="../media/image229.png"/><Relationship Id="rId39" Type="http://schemas.openxmlformats.org/officeDocument/2006/relationships/image" Target="../media/image240.png"/><Relationship Id="rId21" Type="http://schemas.openxmlformats.org/officeDocument/2006/relationships/image" Target="../media/image224.png"/><Relationship Id="rId34" Type="http://schemas.openxmlformats.org/officeDocument/2006/relationships/image" Target="../media/image235.png"/><Relationship Id="rId42" Type="http://schemas.openxmlformats.org/officeDocument/2006/relationships/image" Target="../media/image243.png"/><Relationship Id="rId7" Type="http://schemas.openxmlformats.org/officeDocument/2006/relationships/image" Target="../media/image210.png"/><Relationship Id="rId2" Type="http://schemas.openxmlformats.org/officeDocument/2006/relationships/image" Target="../media/image205.png"/><Relationship Id="rId16" Type="http://schemas.openxmlformats.org/officeDocument/2006/relationships/image" Target="../media/image219.png"/><Relationship Id="rId20" Type="http://schemas.openxmlformats.org/officeDocument/2006/relationships/image" Target="../media/image223.png"/><Relationship Id="rId29" Type="http://schemas.openxmlformats.org/officeDocument/2006/relationships/image" Target="../media/image201.png"/><Relationship Id="rId41" Type="http://schemas.openxmlformats.org/officeDocument/2006/relationships/image" Target="../media/image242.png"/><Relationship Id="rId1" Type="http://schemas.openxmlformats.org/officeDocument/2006/relationships/image" Target="../media/image204.png"/><Relationship Id="rId6" Type="http://schemas.openxmlformats.org/officeDocument/2006/relationships/image" Target="../media/image209.png"/><Relationship Id="rId11" Type="http://schemas.openxmlformats.org/officeDocument/2006/relationships/image" Target="../media/image214.png"/><Relationship Id="rId24" Type="http://schemas.openxmlformats.org/officeDocument/2006/relationships/image" Target="../media/image227.png"/><Relationship Id="rId32" Type="http://schemas.openxmlformats.org/officeDocument/2006/relationships/image" Target="../media/image233.jpeg"/><Relationship Id="rId37" Type="http://schemas.openxmlformats.org/officeDocument/2006/relationships/image" Target="../media/image238.png"/><Relationship Id="rId40" Type="http://schemas.openxmlformats.org/officeDocument/2006/relationships/image" Target="../media/image241.png"/><Relationship Id="rId5" Type="http://schemas.openxmlformats.org/officeDocument/2006/relationships/image" Target="../media/image208.png"/><Relationship Id="rId15" Type="http://schemas.openxmlformats.org/officeDocument/2006/relationships/image" Target="../media/image218.png"/><Relationship Id="rId23" Type="http://schemas.openxmlformats.org/officeDocument/2006/relationships/image" Target="../media/image226.png"/><Relationship Id="rId28" Type="http://schemas.openxmlformats.org/officeDocument/2006/relationships/image" Target="../media/image230.jpeg"/><Relationship Id="rId36" Type="http://schemas.openxmlformats.org/officeDocument/2006/relationships/image" Target="../media/image237.png"/><Relationship Id="rId10" Type="http://schemas.openxmlformats.org/officeDocument/2006/relationships/image" Target="../media/image213.png"/><Relationship Id="rId19" Type="http://schemas.openxmlformats.org/officeDocument/2006/relationships/image" Target="../media/image222.png"/><Relationship Id="rId31" Type="http://schemas.openxmlformats.org/officeDocument/2006/relationships/image" Target="../media/image232.png"/><Relationship Id="rId4" Type="http://schemas.openxmlformats.org/officeDocument/2006/relationships/image" Target="../media/image207.png"/><Relationship Id="rId9" Type="http://schemas.openxmlformats.org/officeDocument/2006/relationships/image" Target="../media/image212.png"/><Relationship Id="rId14" Type="http://schemas.openxmlformats.org/officeDocument/2006/relationships/image" Target="../media/image217.png"/><Relationship Id="rId22" Type="http://schemas.openxmlformats.org/officeDocument/2006/relationships/image" Target="../media/image225.png"/><Relationship Id="rId27" Type="http://schemas.openxmlformats.org/officeDocument/2006/relationships/image" Target="../media/image88.jpeg"/><Relationship Id="rId30" Type="http://schemas.openxmlformats.org/officeDocument/2006/relationships/image" Target="../media/image231.png"/><Relationship Id="rId35" Type="http://schemas.openxmlformats.org/officeDocument/2006/relationships/image" Target="../media/image236.png"/><Relationship Id="rId43" Type="http://schemas.openxmlformats.org/officeDocument/2006/relationships/image" Target="../media/image89.jpg"/><Relationship Id="rId8" Type="http://schemas.openxmlformats.org/officeDocument/2006/relationships/image" Target="../media/image211.png"/><Relationship Id="rId3" Type="http://schemas.openxmlformats.org/officeDocument/2006/relationships/image" Target="../media/image206.png"/><Relationship Id="rId12" Type="http://schemas.openxmlformats.org/officeDocument/2006/relationships/image" Target="../media/image215.png"/><Relationship Id="rId17" Type="http://schemas.openxmlformats.org/officeDocument/2006/relationships/image" Target="../media/image220.png"/><Relationship Id="rId25" Type="http://schemas.openxmlformats.org/officeDocument/2006/relationships/image" Target="../media/image228.png"/><Relationship Id="rId33" Type="http://schemas.openxmlformats.org/officeDocument/2006/relationships/image" Target="../media/image234.png"/><Relationship Id="rId38" Type="http://schemas.openxmlformats.org/officeDocument/2006/relationships/image" Target="../media/image239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6.png"/><Relationship Id="rId18" Type="http://schemas.openxmlformats.org/officeDocument/2006/relationships/image" Target="../media/image261.png"/><Relationship Id="rId26" Type="http://schemas.openxmlformats.org/officeDocument/2006/relationships/image" Target="../media/image269.png"/><Relationship Id="rId39" Type="http://schemas.openxmlformats.org/officeDocument/2006/relationships/image" Target="../media/image282.png"/><Relationship Id="rId21" Type="http://schemas.openxmlformats.org/officeDocument/2006/relationships/image" Target="../media/image264.png"/><Relationship Id="rId34" Type="http://schemas.openxmlformats.org/officeDocument/2006/relationships/image" Target="../media/image277.emf"/><Relationship Id="rId42" Type="http://schemas.openxmlformats.org/officeDocument/2006/relationships/image" Target="../media/image285.png"/><Relationship Id="rId7" Type="http://schemas.openxmlformats.org/officeDocument/2006/relationships/image" Target="../media/image250.png"/><Relationship Id="rId2" Type="http://schemas.openxmlformats.org/officeDocument/2006/relationships/image" Target="../media/image245.png"/><Relationship Id="rId16" Type="http://schemas.openxmlformats.org/officeDocument/2006/relationships/image" Target="../media/image259.png"/><Relationship Id="rId29" Type="http://schemas.openxmlformats.org/officeDocument/2006/relationships/image" Target="../media/image272.png"/><Relationship Id="rId1" Type="http://schemas.openxmlformats.org/officeDocument/2006/relationships/image" Target="../media/image244.png"/><Relationship Id="rId6" Type="http://schemas.openxmlformats.org/officeDocument/2006/relationships/image" Target="../media/image249.png"/><Relationship Id="rId11" Type="http://schemas.openxmlformats.org/officeDocument/2006/relationships/image" Target="../media/image254.png"/><Relationship Id="rId24" Type="http://schemas.openxmlformats.org/officeDocument/2006/relationships/image" Target="../media/image267.png"/><Relationship Id="rId32" Type="http://schemas.openxmlformats.org/officeDocument/2006/relationships/image" Target="../media/image275.jpeg"/><Relationship Id="rId37" Type="http://schemas.openxmlformats.org/officeDocument/2006/relationships/image" Target="../media/image280.png"/><Relationship Id="rId40" Type="http://schemas.openxmlformats.org/officeDocument/2006/relationships/image" Target="../media/image283.png"/><Relationship Id="rId45" Type="http://schemas.openxmlformats.org/officeDocument/2006/relationships/image" Target="../media/image89.jpg"/><Relationship Id="rId5" Type="http://schemas.openxmlformats.org/officeDocument/2006/relationships/image" Target="../media/image248.png"/><Relationship Id="rId15" Type="http://schemas.openxmlformats.org/officeDocument/2006/relationships/image" Target="../media/image258.png"/><Relationship Id="rId23" Type="http://schemas.openxmlformats.org/officeDocument/2006/relationships/image" Target="../media/image266.png"/><Relationship Id="rId28" Type="http://schemas.openxmlformats.org/officeDocument/2006/relationships/image" Target="../media/image271.png"/><Relationship Id="rId36" Type="http://schemas.openxmlformats.org/officeDocument/2006/relationships/image" Target="../media/image279.jpeg"/><Relationship Id="rId10" Type="http://schemas.openxmlformats.org/officeDocument/2006/relationships/image" Target="../media/image253.png"/><Relationship Id="rId19" Type="http://schemas.openxmlformats.org/officeDocument/2006/relationships/image" Target="../media/image262.png"/><Relationship Id="rId31" Type="http://schemas.openxmlformats.org/officeDocument/2006/relationships/image" Target="../media/image274.png"/><Relationship Id="rId44" Type="http://schemas.openxmlformats.org/officeDocument/2006/relationships/image" Target="../media/image88.jpeg"/><Relationship Id="rId4" Type="http://schemas.openxmlformats.org/officeDocument/2006/relationships/image" Target="../media/image247.png"/><Relationship Id="rId9" Type="http://schemas.openxmlformats.org/officeDocument/2006/relationships/image" Target="../media/image252.png"/><Relationship Id="rId14" Type="http://schemas.openxmlformats.org/officeDocument/2006/relationships/image" Target="../media/image257.png"/><Relationship Id="rId22" Type="http://schemas.openxmlformats.org/officeDocument/2006/relationships/image" Target="../media/image265.png"/><Relationship Id="rId27" Type="http://schemas.openxmlformats.org/officeDocument/2006/relationships/image" Target="../media/image270.png"/><Relationship Id="rId30" Type="http://schemas.openxmlformats.org/officeDocument/2006/relationships/image" Target="../media/image273.png"/><Relationship Id="rId35" Type="http://schemas.openxmlformats.org/officeDocument/2006/relationships/image" Target="../media/image278.jpeg"/><Relationship Id="rId43" Type="http://schemas.openxmlformats.org/officeDocument/2006/relationships/image" Target="../media/image286.png"/><Relationship Id="rId8" Type="http://schemas.openxmlformats.org/officeDocument/2006/relationships/image" Target="../media/image251.png"/><Relationship Id="rId3" Type="http://schemas.openxmlformats.org/officeDocument/2006/relationships/image" Target="../media/image246.png"/><Relationship Id="rId12" Type="http://schemas.openxmlformats.org/officeDocument/2006/relationships/image" Target="../media/image255.png"/><Relationship Id="rId17" Type="http://schemas.openxmlformats.org/officeDocument/2006/relationships/image" Target="../media/image260.png"/><Relationship Id="rId25" Type="http://schemas.openxmlformats.org/officeDocument/2006/relationships/image" Target="../media/image268.png"/><Relationship Id="rId33" Type="http://schemas.openxmlformats.org/officeDocument/2006/relationships/image" Target="../media/image276.jpeg"/><Relationship Id="rId38" Type="http://schemas.openxmlformats.org/officeDocument/2006/relationships/image" Target="../media/image281.png"/><Relationship Id="rId20" Type="http://schemas.openxmlformats.org/officeDocument/2006/relationships/image" Target="../media/image263.png"/><Relationship Id="rId41" Type="http://schemas.openxmlformats.org/officeDocument/2006/relationships/image" Target="../media/image28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8.jpeg"/><Relationship Id="rId1" Type="http://schemas.openxmlformats.org/officeDocument/2006/relationships/image" Target="../media/image105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8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182880</xdr:colOff>
          <xdr:row>50</xdr:row>
          <xdr:rowOff>0</xdr:rowOff>
        </xdr:from>
        <xdr:to>
          <xdr:col>12</xdr:col>
          <xdr:colOff>190500</xdr:colOff>
          <xdr:row>87</xdr:row>
          <xdr:rowOff>144780</xdr:rowOff>
        </xdr:to>
        <xdr:sp macro="" textlink="">
          <xdr:nvSpPr>
            <xdr:cNvPr id="24604" name="Object 28" hidden="1">
              <a:extLst>
                <a:ext uri="{63B3BB69-23CF-44E3-9099-C40C66FF867C}">
                  <a14:compatExt spid="_x0000_s24604"/>
                </a:ext>
                <a:ext uri="{FF2B5EF4-FFF2-40B4-BE49-F238E27FC236}">
                  <a16:creationId xmlns:a16="http://schemas.microsoft.com/office/drawing/2014/main" id="{00000000-0008-0000-0000-00001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182880</xdr:colOff>
          <xdr:row>88</xdr:row>
          <xdr:rowOff>68580</xdr:rowOff>
        </xdr:from>
        <xdr:to>
          <xdr:col>12</xdr:col>
          <xdr:colOff>190500</xdr:colOff>
          <xdr:row>115</xdr:row>
          <xdr:rowOff>38100</xdr:rowOff>
        </xdr:to>
        <xdr:sp macro="" textlink="">
          <xdr:nvSpPr>
            <xdr:cNvPr id="24605" name="Object 29" hidden="1">
              <a:extLst>
                <a:ext uri="{63B3BB69-23CF-44E3-9099-C40C66FF867C}">
                  <a14:compatExt spid="_x0000_s24605"/>
                </a:ext>
                <a:ext uri="{FF2B5EF4-FFF2-40B4-BE49-F238E27FC236}">
                  <a16:creationId xmlns:a16="http://schemas.microsoft.com/office/drawing/2014/main" id="{00000000-0008-0000-0000-00001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160020</xdr:colOff>
          <xdr:row>1</xdr:row>
          <xdr:rowOff>106680</xdr:rowOff>
        </xdr:from>
        <xdr:to>
          <xdr:col>11</xdr:col>
          <xdr:colOff>571500</xdr:colOff>
          <xdr:row>48</xdr:row>
          <xdr:rowOff>106680</xdr:rowOff>
        </xdr:to>
        <xdr:sp macro="" textlink="">
          <xdr:nvSpPr>
            <xdr:cNvPr id="24608" name="Object 32" hidden="1">
              <a:extLst>
                <a:ext uri="{63B3BB69-23CF-44E3-9099-C40C66FF867C}">
                  <a14:compatExt spid="_x0000_s24608"/>
                </a:ext>
                <a:ext uri="{FF2B5EF4-FFF2-40B4-BE49-F238E27FC236}">
                  <a16:creationId xmlns:a16="http://schemas.microsoft.com/office/drawing/2014/main" id="{00000000-0008-0000-0000-00002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34000</xdr:colOff>
      <xdr:row>0</xdr:row>
      <xdr:rowOff>143199</xdr:rowOff>
    </xdr:from>
    <xdr:to>
      <xdr:col>4</xdr:col>
      <xdr:colOff>214732</xdr:colOff>
      <xdr:row>5</xdr:row>
      <xdr:rowOff>47949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25" y="143199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CxnSpPr/>
      </xdr:nvCxnSpPr>
      <xdr:spPr>
        <a:xfrm>
          <a:off x="85725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38100</xdr:colOff>
      <xdr:row>1</xdr:row>
      <xdr:rowOff>9525</xdr:rowOff>
    </xdr:from>
    <xdr:to>
      <xdr:col>13</xdr:col>
      <xdr:colOff>815340</xdr:colOff>
      <xdr:row>5</xdr:row>
      <xdr:rowOff>31434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01225" y="247650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24475</xdr:colOff>
      <xdr:row>0</xdr:row>
      <xdr:rowOff>152724</xdr:rowOff>
    </xdr:from>
    <xdr:to>
      <xdr:col>4</xdr:col>
      <xdr:colOff>205207</xdr:colOff>
      <xdr:row>5</xdr:row>
      <xdr:rowOff>57474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0" y="152724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CxnSpPr/>
      </xdr:nvCxnSpPr>
      <xdr:spPr>
        <a:xfrm>
          <a:off x="8448675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66675</xdr:colOff>
      <xdr:row>1</xdr:row>
      <xdr:rowOff>19050</xdr:rowOff>
    </xdr:from>
    <xdr:to>
      <xdr:col>13</xdr:col>
      <xdr:colOff>843915</xdr:colOff>
      <xdr:row>5</xdr:row>
      <xdr:rowOff>40959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63125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24475</xdr:colOff>
      <xdr:row>0</xdr:row>
      <xdr:rowOff>143199</xdr:rowOff>
    </xdr:from>
    <xdr:to>
      <xdr:col>4</xdr:col>
      <xdr:colOff>205207</xdr:colOff>
      <xdr:row>5</xdr:row>
      <xdr:rowOff>47949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75" y="143199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>
          <a:off x="843915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9525</xdr:colOff>
      <xdr:row>1</xdr:row>
      <xdr:rowOff>9525</xdr:rowOff>
    </xdr:from>
    <xdr:to>
      <xdr:col>14</xdr:col>
      <xdr:colOff>15240</xdr:colOff>
      <xdr:row>5</xdr:row>
      <xdr:rowOff>31434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44075" y="247650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24475</xdr:colOff>
      <xdr:row>0</xdr:row>
      <xdr:rowOff>143199</xdr:rowOff>
    </xdr:from>
    <xdr:to>
      <xdr:col>4</xdr:col>
      <xdr:colOff>205207</xdr:colOff>
      <xdr:row>5</xdr:row>
      <xdr:rowOff>47949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5" y="143199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CxnSpPr/>
      </xdr:nvCxnSpPr>
      <xdr:spPr>
        <a:xfrm>
          <a:off x="84963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85725</xdr:colOff>
      <xdr:row>1</xdr:row>
      <xdr:rowOff>19050</xdr:rowOff>
    </xdr:from>
    <xdr:to>
      <xdr:col>13</xdr:col>
      <xdr:colOff>862965</xdr:colOff>
      <xdr:row>4</xdr:row>
      <xdr:rowOff>183834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48850" y="257175"/>
          <a:ext cx="777240" cy="745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CxnSpPr/>
      </xdr:nvCxnSpPr>
      <xdr:spPr>
        <a:xfrm>
          <a:off x="9429750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66675</xdr:colOff>
      <xdr:row>1</xdr:row>
      <xdr:rowOff>19050</xdr:rowOff>
    </xdr:from>
    <xdr:to>
      <xdr:col>13</xdr:col>
      <xdr:colOff>131445</xdr:colOff>
      <xdr:row>5</xdr:row>
      <xdr:rowOff>40959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1075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209551</xdr:rowOff>
    </xdr:from>
    <xdr:to>
      <xdr:col>3</xdr:col>
      <xdr:colOff>630477</xdr:colOff>
      <xdr:row>5</xdr:row>
      <xdr:rowOff>38101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9551"/>
          <a:ext cx="2384982" cy="838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312420</xdr:colOff>
          <xdr:row>0</xdr:row>
          <xdr:rowOff>38100</xdr:rowOff>
        </xdr:from>
        <xdr:to>
          <xdr:col>14</xdr:col>
          <xdr:colOff>220980</xdr:colOff>
          <xdr:row>43</xdr:row>
          <xdr:rowOff>182880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10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13</xdr:row>
      <xdr:rowOff>76200</xdr:rowOff>
    </xdr:from>
    <xdr:to>
      <xdr:col>2</xdr:col>
      <xdr:colOff>247650</xdr:colOff>
      <xdr:row>16</xdr:row>
      <xdr:rowOff>28575</xdr:rowOff>
    </xdr:to>
    <xdr:pic>
      <xdr:nvPicPr>
        <xdr:cNvPr id="97010" name="Picture 2" descr="101-3197.tif">
          <a:extLst>
            <a:ext uri="{FF2B5EF4-FFF2-40B4-BE49-F238E27FC236}">
              <a16:creationId xmlns:a16="http://schemas.microsoft.com/office/drawing/2014/main" id="{00000000-0008-0000-0200-0000F2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06705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24</xdr:row>
      <xdr:rowOff>85725</xdr:rowOff>
    </xdr:from>
    <xdr:to>
      <xdr:col>2</xdr:col>
      <xdr:colOff>247650</xdr:colOff>
      <xdr:row>25</xdr:row>
      <xdr:rowOff>219075</xdr:rowOff>
    </xdr:to>
    <xdr:pic>
      <xdr:nvPicPr>
        <xdr:cNvPr id="97011" name="Picture 4" descr="04-14trapadaptsmale.tif">
          <a:extLst>
            <a:ext uri="{FF2B5EF4-FFF2-40B4-BE49-F238E27FC236}">
              <a16:creationId xmlns:a16="http://schemas.microsoft.com/office/drawing/2014/main" id="{00000000-0008-0000-0200-0000F3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905375"/>
          <a:ext cx="504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26</xdr:row>
      <xdr:rowOff>76200</xdr:rowOff>
    </xdr:from>
    <xdr:to>
      <xdr:col>2</xdr:col>
      <xdr:colOff>485775</xdr:colOff>
      <xdr:row>27</xdr:row>
      <xdr:rowOff>209550</xdr:rowOff>
    </xdr:to>
    <xdr:pic>
      <xdr:nvPicPr>
        <xdr:cNvPr id="97012" name="Picture 5" descr="103P3211.tif">
          <a:extLst>
            <a:ext uri="{FF2B5EF4-FFF2-40B4-BE49-F238E27FC236}">
              <a16:creationId xmlns:a16="http://schemas.microsoft.com/office/drawing/2014/main" id="{00000000-0008-0000-0200-0000F4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467350"/>
          <a:ext cx="942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29</xdr:row>
      <xdr:rowOff>66675</xdr:rowOff>
    </xdr:from>
    <xdr:to>
      <xdr:col>2</xdr:col>
      <xdr:colOff>295275</xdr:colOff>
      <xdr:row>30</xdr:row>
      <xdr:rowOff>228600</xdr:rowOff>
    </xdr:to>
    <xdr:pic>
      <xdr:nvPicPr>
        <xdr:cNvPr id="97013" name="Picture 6" descr="06-06trapadaptsfem.tif">
          <a:extLst>
            <a:ext uri="{FF2B5EF4-FFF2-40B4-BE49-F238E27FC236}">
              <a16:creationId xmlns:a16="http://schemas.microsoft.com/office/drawing/2014/main" id="{00000000-0008-0000-0200-0000F5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57200" y="6877050"/>
          <a:ext cx="5619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31</xdr:row>
      <xdr:rowOff>66675</xdr:rowOff>
    </xdr:from>
    <xdr:to>
      <xdr:col>2</xdr:col>
      <xdr:colOff>285750</xdr:colOff>
      <xdr:row>32</xdr:row>
      <xdr:rowOff>209550</xdr:rowOff>
    </xdr:to>
    <xdr:pic>
      <xdr:nvPicPr>
        <xdr:cNvPr id="97014" name="Picture 7" descr="07-07trapadaptfemnut.tif">
          <a:extLst>
            <a:ext uri="{FF2B5EF4-FFF2-40B4-BE49-F238E27FC236}">
              <a16:creationId xmlns:a16="http://schemas.microsoft.com/office/drawing/2014/main" id="{00000000-0008-0000-0200-0000F6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28625" y="7448550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33</xdr:row>
      <xdr:rowOff>180975</xdr:rowOff>
    </xdr:from>
    <xdr:to>
      <xdr:col>2</xdr:col>
      <xdr:colOff>209550</xdr:colOff>
      <xdr:row>36</xdr:row>
      <xdr:rowOff>152400</xdr:rowOff>
    </xdr:to>
    <xdr:pic>
      <xdr:nvPicPr>
        <xdr:cNvPr id="97015" name="Picture 8" descr="08-10NEWfitcleadapt.tif">
          <a:extLst>
            <a:ext uri="{FF2B5EF4-FFF2-40B4-BE49-F238E27FC236}">
              <a16:creationId xmlns:a16="http://schemas.microsoft.com/office/drawing/2014/main" id="{00000000-0008-0000-0200-0000F7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72375"/>
          <a:ext cx="447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39</xdr:row>
      <xdr:rowOff>38100</xdr:rowOff>
    </xdr:from>
    <xdr:to>
      <xdr:col>2</xdr:col>
      <xdr:colOff>438150</xdr:colOff>
      <xdr:row>42</xdr:row>
      <xdr:rowOff>19050</xdr:rowOff>
    </xdr:to>
    <xdr:pic>
      <xdr:nvPicPr>
        <xdr:cNvPr id="97016" name="Picture 9" descr="09-11fitcleadaptwcap.tif">
          <a:extLst>
            <a:ext uri="{FF2B5EF4-FFF2-40B4-BE49-F238E27FC236}">
              <a16:creationId xmlns:a16="http://schemas.microsoft.com/office/drawing/2014/main" id="{00000000-0008-0000-0200-0000F8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572500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</xdr:row>
      <xdr:rowOff>47625</xdr:rowOff>
    </xdr:from>
    <xdr:to>
      <xdr:col>2</xdr:col>
      <xdr:colOff>352425</xdr:colOff>
      <xdr:row>46</xdr:row>
      <xdr:rowOff>104775</xdr:rowOff>
    </xdr:to>
    <xdr:pic>
      <xdr:nvPicPr>
        <xdr:cNvPr id="97017" name="Picture 10" descr="10-12cleanoutplug.tif">
          <a:extLst>
            <a:ext uri="{FF2B5EF4-FFF2-40B4-BE49-F238E27FC236}">
              <a16:creationId xmlns:a16="http://schemas.microsoft.com/office/drawing/2014/main" id="{00000000-0008-0000-0200-0000F9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34525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49</xdr:row>
      <xdr:rowOff>47625</xdr:rowOff>
    </xdr:from>
    <xdr:to>
      <xdr:col>2</xdr:col>
      <xdr:colOff>276225</xdr:colOff>
      <xdr:row>52</xdr:row>
      <xdr:rowOff>104775</xdr:rowOff>
    </xdr:to>
    <xdr:pic>
      <xdr:nvPicPr>
        <xdr:cNvPr id="97018" name="Picture 11" descr="11-03flushbusing02.tif">
          <a:extLst>
            <a:ext uri="{FF2B5EF4-FFF2-40B4-BE49-F238E27FC236}">
              <a16:creationId xmlns:a16="http://schemas.microsoft.com/office/drawing/2014/main" id="{00000000-0008-0000-0200-0000FA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487025"/>
          <a:ext cx="581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54</xdr:row>
      <xdr:rowOff>161925</xdr:rowOff>
    </xdr:from>
    <xdr:to>
      <xdr:col>2</xdr:col>
      <xdr:colOff>390525</xdr:colOff>
      <xdr:row>58</xdr:row>
      <xdr:rowOff>19050</xdr:rowOff>
    </xdr:to>
    <xdr:pic>
      <xdr:nvPicPr>
        <xdr:cNvPr id="97019" name="Picture 12" descr="12-13maleadapt.tif">
          <a:extLst>
            <a:ext uri="{FF2B5EF4-FFF2-40B4-BE49-F238E27FC236}">
              <a16:creationId xmlns:a16="http://schemas.microsoft.com/office/drawing/2014/main" id="{00000000-0008-0000-0200-0000FB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125325"/>
          <a:ext cx="828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64</xdr:row>
      <xdr:rowOff>9525</xdr:rowOff>
    </xdr:from>
    <xdr:to>
      <xdr:col>2</xdr:col>
      <xdr:colOff>295275</xdr:colOff>
      <xdr:row>67</xdr:row>
      <xdr:rowOff>0</xdr:rowOff>
    </xdr:to>
    <xdr:pic>
      <xdr:nvPicPr>
        <xdr:cNvPr id="97020" name="Picture 13" descr="13-16cap.tif">
          <a:extLst>
            <a:ext uri="{FF2B5EF4-FFF2-40B4-BE49-F238E27FC236}">
              <a16:creationId xmlns:a16="http://schemas.microsoft.com/office/drawing/2014/main" id="{00000000-0008-0000-0200-0000FC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49692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81</xdr:row>
      <xdr:rowOff>57151</xdr:rowOff>
    </xdr:from>
    <xdr:to>
      <xdr:col>2</xdr:col>
      <xdr:colOff>305284</xdr:colOff>
      <xdr:row>83</xdr:row>
      <xdr:rowOff>114301</xdr:rowOff>
    </xdr:to>
    <xdr:pic>
      <xdr:nvPicPr>
        <xdr:cNvPr id="97024" name="Picture 17" descr="16-02repaircoupling.tif">
          <a:extLst>
            <a:ext uri="{FF2B5EF4-FFF2-40B4-BE49-F238E27FC236}">
              <a16:creationId xmlns:a16="http://schemas.microsoft.com/office/drawing/2014/main" id="{00000000-0008-0000-0200-000000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840326"/>
          <a:ext cx="638659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85</xdr:row>
      <xdr:rowOff>114300</xdr:rowOff>
    </xdr:from>
    <xdr:to>
      <xdr:col>2</xdr:col>
      <xdr:colOff>171450</xdr:colOff>
      <xdr:row>88</xdr:row>
      <xdr:rowOff>57150</xdr:rowOff>
    </xdr:to>
    <xdr:pic>
      <xdr:nvPicPr>
        <xdr:cNvPr id="97025" name="Picture 18" descr="17-17testcap.tif">
          <a:extLst>
            <a:ext uri="{FF2B5EF4-FFF2-40B4-BE49-F238E27FC236}">
              <a16:creationId xmlns:a16="http://schemas.microsoft.com/office/drawing/2014/main" id="{00000000-0008-0000-0200-000001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773650"/>
          <a:ext cx="390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90</xdr:row>
      <xdr:rowOff>47625</xdr:rowOff>
    </xdr:from>
    <xdr:to>
      <xdr:col>2</xdr:col>
      <xdr:colOff>295275</xdr:colOff>
      <xdr:row>93</xdr:row>
      <xdr:rowOff>142875</xdr:rowOff>
    </xdr:to>
    <xdr:pic>
      <xdr:nvPicPr>
        <xdr:cNvPr id="97026" name="Picture 19" descr="DWV14bendHH.tif">
          <a:extLst>
            <a:ext uri="{FF2B5EF4-FFF2-40B4-BE49-F238E27FC236}">
              <a16:creationId xmlns:a16="http://schemas.microsoft.com/office/drawing/2014/main" id="{00000000-0008-0000-0200-000002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8659475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96</xdr:row>
      <xdr:rowOff>171450</xdr:rowOff>
    </xdr:from>
    <xdr:to>
      <xdr:col>2</xdr:col>
      <xdr:colOff>285750</xdr:colOff>
      <xdr:row>100</xdr:row>
      <xdr:rowOff>66675</xdr:rowOff>
    </xdr:to>
    <xdr:pic>
      <xdr:nvPicPr>
        <xdr:cNvPr id="97027" name="Picture 20" descr="DWV14bendHS.tif">
          <a:extLst>
            <a:ext uri="{FF2B5EF4-FFF2-40B4-BE49-F238E27FC236}">
              <a16:creationId xmlns:a16="http://schemas.microsoft.com/office/drawing/2014/main" id="{00000000-0008-0000-0200-000003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3117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101</xdr:row>
      <xdr:rowOff>47625</xdr:rowOff>
    </xdr:from>
    <xdr:to>
      <xdr:col>2</xdr:col>
      <xdr:colOff>190500</xdr:colOff>
      <xdr:row>102</xdr:row>
      <xdr:rowOff>238125</xdr:rowOff>
    </xdr:to>
    <xdr:pic>
      <xdr:nvPicPr>
        <xdr:cNvPr id="97028" name="Picture 21" descr="14bendstreetwlowheelHSH.tif">
          <a:extLst>
            <a:ext uri="{FF2B5EF4-FFF2-40B4-BE49-F238E27FC236}">
              <a16:creationId xmlns:a16="http://schemas.microsoft.com/office/drawing/2014/main" id="{00000000-0008-0000-0200-000004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0945475"/>
          <a:ext cx="390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113</xdr:row>
      <xdr:rowOff>57150</xdr:rowOff>
    </xdr:from>
    <xdr:to>
      <xdr:col>2</xdr:col>
      <xdr:colOff>180975</xdr:colOff>
      <xdr:row>113</xdr:row>
      <xdr:rowOff>447675</xdr:rowOff>
    </xdr:to>
    <xdr:pic>
      <xdr:nvPicPr>
        <xdr:cNvPr id="97029" name="Picture 24" descr="DWV14bendlowheelHS.tif">
          <a:extLst>
            <a:ext uri="{FF2B5EF4-FFF2-40B4-BE49-F238E27FC236}">
              <a16:creationId xmlns:a16="http://schemas.microsoft.com/office/drawing/2014/main" id="{00000000-0008-0000-0200-000005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6746200"/>
          <a:ext cx="352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143</xdr:row>
      <xdr:rowOff>28575</xdr:rowOff>
    </xdr:from>
    <xdr:to>
      <xdr:col>2</xdr:col>
      <xdr:colOff>342900</xdr:colOff>
      <xdr:row>146</xdr:row>
      <xdr:rowOff>0</xdr:rowOff>
    </xdr:to>
    <xdr:pic>
      <xdr:nvPicPr>
        <xdr:cNvPr id="97030" name="Picture 31" descr="327-3426.tif">
          <a:extLst>
            <a:ext uri="{FF2B5EF4-FFF2-40B4-BE49-F238E27FC236}">
              <a16:creationId xmlns:a16="http://schemas.microsoft.com/office/drawing/2014/main" id="{00000000-0008-0000-0200-000006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384625"/>
          <a:ext cx="704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150</xdr:row>
      <xdr:rowOff>133350</xdr:rowOff>
    </xdr:from>
    <xdr:to>
      <xdr:col>2</xdr:col>
      <xdr:colOff>190500</xdr:colOff>
      <xdr:row>153</xdr:row>
      <xdr:rowOff>47625</xdr:rowOff>
    </xdr:to>
    <xdr:pic>
      <xdr:nvPicPr>
        <xdr:cNvPr id="97031" name="Picture 34" descr="VentEllHH.tif">
          <a:extLst>
            <a:ext uri="{FF2B5EF4-FFF2-40B4-BE49-F238E27FC236}">
              <a16:creationId xmlns:a16="http://schemas.microsoft.com/office/drawing/2014/main" id="{00000000-0008-0000-0200-000007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756725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154</xdr:row>
      <xdr:rowOff>161925</xdr:rowOff>
    </xdr:from>
    <xdr:to>
      <xdr:col>2</xdr:col>
      <xdr:colOff>209550</xdr:colOff>
      <xdr:row>157</xdr:row>
      <xdr:rowOff>0</xdr:rowOff>
    </xdr:to>
    <xdr:pic>
      <xdr:nvPicPr>
        <xdr:cNvPr id="97032" name="Picture 35" descr="VentEllHS.tif">
          <a:extLst>
            <a:ext uri="{FF2B5EF4-FFF2-40B4-BE49-F238E27FC236}">
              <a16:creationId xmlns:a16="http://schemas.microsoft.com/office/drawing/2014/main" id="{00000000-0008-0000-0200-000008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5547300"/>
          <a:ext cx="447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159</xdr:row>
      <xdr:rowOff>38100</xdr:rowOff>
    </xdr:from>
    <xdr:to>
      <xdr:col>2</xdr:col>
      <xdr:colOff>276225</xdr:colOff>
      <xdr:row>162</xdr:row>
      <xdr:rowOff>142875</xdr:rowOff>
    </xdr:to>
    <xdr:pic>
      <xdr:nvPicPr>
        <xdr:cNvPr id="97033" name="Picture 37" descr="30-29santee02.tif">
          <a:extLst>
            <a:ext uri="{FF2B5EF4-FFF2-40B4-BE49-F238E27FC236}">
              <a16:creationId xmlns:a16="http://schemas.microsoft.com/office/drawing/2014/main" id="{00000000-0008-0000-0200-000009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6375975"/>
          <a:ext cx="5238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165</xdr:row>
      <xdr:rowOff>180975</xdr:rowOff>
    </xdr:from>
    <xdr:to>
      <xdr:col>2</xdr:col>
      <xdr:colOff>352425</xdr:colOff>
      <xdr:row>169</xdr:row>
      <xdr:rowOff>171450</xdr:rowOff>
    </xdr:to>
    <xdr:pic>
      <xdr:nvPicPr>
        <xdr:cNvPr id="97034" name="Picture 36" descr="dblsanitaryteereducingall hub.tif">
          <a:extLst>
            <a:ext uri="{FF2B5EF4-FFF2-40B4-BE49-F238E27FC236}">
              <a16:creationId xmlns:a16="http://schemas.microsoft.com/office/drawing/2014/main" id="{00000000-0008-0000-0200-00000A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4318575"/>
          <a:ext cx="6381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172</xdr:row>
      <xdr:rowOff>123825</xdr:rowOff>
    </xdr:from>
    <xdr:to>
      <xdr:col>2</xdr:col>
      <xdr:colOff>238125</xdr:colOff>
      <xdr:row>176</xdr:row>
      <xdr:rowOff>9525</xdr:rowOff>
    </xdr:to>
    <xdr:pic>
      <xdr:nvPicPr>
        <xdr:cNvPr id="97035" name="Picture 38" descr="403-3479.tif">
          <a:extLst>
            <a:ext uri="{FF2B5EF4-FFF2-40B4-BE49-F238E27FC236}">
              <a16:creationId xmlns:a16="http://schemas.microsoft.com/office/drawing/2014/main" id="{00000000-0008-0000-0200-00000B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5594925"/>
          <a:ext cx="514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177</xdr:row>
      <xdr:rowOff>161925</xdr:rowOff>
    </xdr:from>
    <xdr:to>
      <xdr:col>2</xdr:col>
      <xdr:colOff>276224</xdr:colOff>
      <xdr:row>181</xdr:row>
      <xdr:rowOff>60463</xdr:rowOff>
    </xdr:to>
    <xdr:pic>
      <xdr:nvPicPr>
        <xdr:cNvPr id="97036" name="Picture 39" descr="404-3487NEW.tif">
          <a:extLst>
            <a:ext uri="{FF2B5EF4-FFF2-40B4-BE49-F238E27FC236}">
              <a16:creationId xmlns:a16="http://schemas.microsoft.com/office/drawing/2014/main" id="{00000000-0008-0000-0200-00000C7B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621" r="-1"/>
        <a:stretch/>
      </xdr:blipFill>
      <xdr:spPr bwMode="auto">
        <a:xfrm flipH="1">
          <a:off x="400049" y="38204775"/>
          <a:ext cx="600075" cy="660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190</xdr:row>
      <xdr:rowOff>66675</xdr:rowOff>
    </xdr:from>
    <xdr:to>
      <xdr:col>2</xdr:col>
      <xdr:colOff>276225</xdr:colOff>
      <xdr:row>193</xdr:row>
      <xdr:rowOff>104775</xdr:rowOff>
    </xdr:to>
    <xdr:pic>
      <xdr:nvPicPr>
        <xdr:cNvPr id="97037" name="Picture 44" descr="doublesantteeallhub03.tif">
          <a:extLst>
            <a:ext uri="{FF2B5EF4-FFF2-40B4-BE49-F238E27FC236}">
              <a16:creationId xmlns:a16="http://schemas.microsoft.com/office/drawing/2014/main" id="{00000000-0008-0000-0200-00000D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462575"/>
          <a:ext cx="6191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194</xdr:row>
      <xdr:rowOff>152400</xdr:rowOff>
    </xdr:from>
    <xdr:to>
      <xdr:col>2</xdr:col>
      <xdr:colOff>257175</xdr:colOff>
      <xdr:row>198</xdr:row>
      <xdr:rowOff>47625</xdr:rowOff>
    </xdr:to>
    <xdr:pic>
      <xdr:nvPicPr>
        <xdr:cNvPr id="97038" name="Picture 43" descr="429-3513NEW.tif">
          <a:extLst>
            <a:ext uri="{FF2B5EF4-FFF2-40B4-BE49-F238E27FC236}">
              <a16:creationId xmlns:a16="http://schemas.microsoft.com/office/drawing/2014/main" id="{00000000-0008-0000-0200-00000E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814500"/>
          <a:ext cx="590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366713</xdr:colOff>
      <xdr:row>206</xdr:row>
      <xdr:rowOff>71438</xdr:rowOff>
    </xdr:from>
    <xdr:to>
      <xdr:col>2</xdr:col>
      <xdr:colOff>200025</xdr:colOff>
      <xdr:row>209</xdr:row>
      <xdr:rowOff>119063</xdr:rowOff>
    </xdr:to>
    <xdr:pic>
      <xdr:nvPicPr>
        <xdr:cNvPr id="97039" name="Picture 47" descr="37-32cleanouttee.tif">
          <a:extLst>
            <a:ext uri="{FF2B5EF4-FFF2-40B4-BE49-F238E27FC236}">
              <a16:creationId xmlns:a16="http://schemas.microsoft.com/office/drawing/2014/main" id="{00000000-0008-0000-0200-00000F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2906" y="43936445"/>
          <a:ext cx="619125" cy="442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210</xdr:row>
      <xdr:rowOff>142875</xdr:rowOff>
    </xdr:from>
    <xdr:to>
      <xdr:col>2</xdr:col>
      <xdr:colOff>209550</xdr:colOff>
      <xdr:row>214</xdr:row>
      <xdr:rowOff>47625</xdr:rowOff>
    </xdr:to>
    <xdr:pic>
      <xdr:nvPicPr>
        <xdr:cNvPr id="97040" name="Picture 48" descr="36-31cleanoutteewco.tif">
          <a:extLst>
            <a:ext uri="{FF2B5EF4-FFF2-40B4-BE49-F238E27FC236}">
              <a16:creationId xmlns:a16="http://schemas.microsoft.com/office/drawing/2014/main" id="{00000000-0008-0000-0200-000010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52425" y="4476750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429441</xdr:colOff>
      <xdr:row>217</xdr:row>
      <xdr:rowOff>57150</xdr:rowOff>
    </xdr:from>
    <xdr:to>
      <xdr:col>2</xdr:col>
      <xdr:colOff>152401</xdr:colOff>
      <xdr:row>219</xdr:row>
      <xdr:rowOff>126719</xdr:rowOff>
    </xdr:to>
    <xdr:pic>
      <xdr:nvPicPr>
        <xdr:cNvPr id="45" name="Picture 44" descr="448-3557.tif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43741" y="46310550"/>
          <a:ext cx="332560" cy="450569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1</xdr:col>
      <xdr:colOff>390525</xdr:colOff>
      <xdr:row>221</xdr:row>
      <xdr:rowOff>114300</xdr:rowOff>
    </xdr:from>
    <xdr:to>
      <xdr:col>2</xdr:col>
      <xdr:colOff>333375</xdr:colOff>
      <xdr:row>224</xdr:row>
      <xdr:rowOff>104775</xdr:rowOff>
    </xdr:to>
    <xdr:pic>
      <xdr:nvPicPr>
        <xdr:cNvPr id="97042" name="Picture 50" descr="501-3561.tif">
          <a:extLst>
            <a:ext uri="{FF2B5EF4-FFF2-40B4-BE49-F238E27FC236}">
              <a16:creationId xmlns:a16="http://schemas.microsoft.com/office/drawing/2014/main" id="{00000000-0008-0000-0200-000012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9663350"/>
          <a:ext cx="5524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226</xdr:row>
      <xdr:rowOff>38100</xdr:rowOff>
    </xdr:from>
    <xdr:to>
      <xdr:col>2</xdr:col>
      <xdr:colOff>409575</xdr:colOff>
      <xdr:row>229</xdr:row>
      <xdr:rowOff>123825</xdr:rowOff>
    </xdr:to>
    <xdr:pic>
      <xdr:nvPicPr>
        <xdr:cNvPr id="97043" name="Picture 51" descr="502-3565.tif">
          <a:extLst>
            <a:ext uri="{FF2B5EF4-FFF2-40B4-BE49-F238E27FC236}">
              <a16:creationId xmlns:a16="http://schemas.microsoft.com/office/drawing/2014/main" id="{00000000-0008-0000-0200-000013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0539650"/>
          <a:ext cx="647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231</xdr:row>
      <xdr:rowOff>19050</xdr:rowOff>
    </xdr:from>
    <xdr:to>
      <xdr:col>2</xdr:col>
      <xdr:colOff>333375</xdr:colOff>
      <xdr:row>233</xdr:row>
      <xdr:rowOff>171450</xdr:rowOff>
    </xdr:to>
    <xdr:pic>
      <xdr:nvPicPr>
        <xdr:cNvPr id="97044" name="Picture 52" descr="38-34combowye18bend3.tif">
          <a:extLst>
            <a:ext uri="{FF2B5EF4-FFF2-40B4-BE49-F238E27FC236}">
              <a16:creationId xmlns:a16="http://schemas.microsoft.com/office/drawing/2014/main" id="{00000000-0008-0000-0200-000014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1473100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234</xdr:row>
      <xdr:rowOff>123825</xdr:rowOff>
    </xdr:from>
    <xdr:to>
      <xdr:col>2</xdr:col>
      <xdr:colOff>219075</xdr:colOff>
      <xdr:row>235</xdr:row>
      <xdr:rowOff>228600</xdr:rowOff>
    </xdr:to>
    <xdr:pic>
      <xdr:nvPicPr>
        <xdr:cNvPr id="97045" name="Picture 53" descr="39-newcombowye18bend3.tif">
          <a:extLst>
            <a:ext uri="{FF2B5EF4-FFF2-40B4-BE49-F238E27FC236}">
              <a16:creationId xmlns:a16="http://schemas.microsoft.com/office/drawing/2014/main" id="{00000000-0008-0000-0200-000015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6643925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237</xdr:row>
      <xdr:rowOff>66675</xdr:rowOff>
    </xdr:from>
    <xdr:to>
      <xdr:col>2</xdr:col>
      <xdr:colOff>352425</xdr:colOff>
      <xdr:row>239</xdr:row>
      <xdr:rowOff>95250</xdr:rowOff>
    </xdr:to>
    <xdr:pic>
      <xdr:nvPicPr>
        <xdr:cNvPr id="97046" name="Picture 54" descr="40-35dblcombowye.tif">
          <a:extLst>
            <a:ext uri="{FF2B5EF4-FFF2-40B4-BE49-F238E27FC236}">
              <a16:creationId xmlns:a16="http://schemas.microsoft.com/office/drawing/2014/main" id="{00000000-0008-0000-0200-000016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7444025"/>
          <a:ext cx="742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241</xdr:row>
      <xdr:rowOff>133350</xdr:rowOff>
    </xdr:from>
    <xdr:to>
      <xdr:col>2</xdr:col>
      <xdr:colOff>457200</xdr:colOff>
      <xdr:row>246</xdr:row>
      <xdr:rowOff>85725</xdr:rowOff>
    </xdr:to>
    <xdr:pic>
      <xdr:nvPicPr>
        <xdr:cNvPr id="97047" name="Picture 55" descr="41-36wye600-02.tif">
          <a:extLst>
            <a:ext uri="{FF2B5EF4-FFF2-40B4-BE49-F238E27FC236}">
              <a16:creationId xmlns:a16="http://schemas.microsoft.com/office/drawing/2014/main" id="{00000000-0008-0000-0200-000017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8272700"/>
          <a:ext cx="7810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248</xdr:row>
      <xdr:rowOff>133350</xdr:rowOff>
    </xdr:from>
    <xdr:to>
      <xdr:col>2</xdr:col>
      <xdr:colOff>390525</xdr:colOff>
      <xdr:row>253</xdr:row>
      <xdr:rowOff>0</xdr:rowOff>
    </xdr:to>
    <xdr:pic>
      <xdr:nvPicPr>
        <xdr:cNvPr id="97048" name="Picture 56" descr="DWweyereducing all.tif">
          <a:extLst>
            <a:ext uri="{FF2B5EF4-FFF2-40B4-BE49-F238E27FC236}">
              <a16:creationId xmlns:a16="http://schemas.microsoft.com/office/drawing/2014/main" id="{00000000-0008-0000-0200-000018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9606200"/>
          <a:ext cx="695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257</xdr:row>
      <xdr:rowOff>85725</xdr:rowOff>
    </xdr:from>
    <xdr:to>
      <xdr:col>2</xdr:col>
      <xdr:colOff>314325</xdr:colOff>
      <xdr:row>260</xdr:row>
      <xdr:rowOff>76200</xdr:rowOff>
    </xdr:to>
    <xdr:pic>
      <xdr:nvPicPr>
        <xdr:cNvPr id="97049" name="Picture 58" descr="43-37wyestreet602.tif">
          <a:extLst>
            <a:ext uri="{FF2B5EF4-FFF2-40B4-BE49-F238E27FC236}">
              <a16:creationId xmlns:a16="http://schemas.microsoft.com/office/drawing/2014/main" id="{00000000-0008-0000-0200-0000197B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018" r="-8773"/>
        <a:stretch/>
      </xdr:blipFill>
      <xdr:spPr bwMode="auto">
        <a:xfrm flipH="1">
          <a:off x="409575" y="5464492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261</xdr:row>
      <xdr:rowOff>9525</xdr:rowOff>
    </xdr:from>
    <xdr:to>
      <xdr:col>2</xdr:col>
      <xdr:colOff>228600</xdr:colOff>
      <xdr:row>263</xdr:row>
      <xdr:rowOff>173355</xdr:rowOff>
    </xdr:to>
    <xdr:pic>
      <xdr:nvPicPr>
        <xdr:cNvPr id="97050" name="Picture 57" descr="44-newwyestreet603.tif">
          <a:extLst>
            <a:ext uri="{FF2B5EF4-FFF2-40B4-BE49-F238E27FC236}">
              <a16:creationId xmlns:a16="http://schemas.microsoft.com/office/drawing/2014/main" id="{00000000-0008-0000-0200-00001A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57200" y="55302150"/>
          <a:ext cx="495300" cy="54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264</xdr:row>
      <xdr:rowOff>142875</xdr:rowOff>
    </xdr:from>
    <xdr:to>
      <xdr:col>2</xdr:col>
      <xdr:colOff>400050</xdr:colOff>
      <xdr:row>268</xdr:row>
      <xdr:rowOff>9525</xdr:rowOff>
    </xdr:to>
    <xdr:pic>
      <xdr:nvPicPr>
        <xdr:cNvPr id="97051" name="Picture 59" descr="doublesantteeallhub04.tif">
          <a:extLst>
            <a:ext uri="{FF2B5EF4-FFF2-40B4-BE49-F238E27FC236}">
              <a16:creationId xmlns:a16="http://schemas.microsoft.com/office/drawing/2014/main" id="{00000000-0008-0000-0200-00001B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5422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270</xdr:row>
      <xdr:rowOff>0</xdr:rowOff>
    </xdr:from>
    <xdr:to>
      <xdr:col>2</xdr:col>
      <xdr:colOff>342900</xdr:colOff>
      <xdr:row>273</xdr:row>
      <xdr:rowOff>47625</xdr:rowOff>
    </xdr:to>
    <xdr:pic>
      <xdr:nvPicPr>
        <xdr:cNvPr id="97052" name="Picture 60" descr="doublesantteeallhub02.tif">
          <a:extLst>
            <a:ext uri="{FF2B5EF4-FFF2-40B4-BE49-F238E27FC236}">
              <a16:creationId xmlns:a16="http://schemas.microsoft.com/office/drawing/2014/main" id="{00000000-0008-0000-0200-00001C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3493650"/>
          <a:ext cx="6953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275</xdr:row>
      <xdr:rowOff>123825</xdr:rowOff>
    </xdr:from>
    <xdr:to>
      <xdr:col>2</xdr:col>
      <xdr:colOff>314325</xdr:colOff>
      <xdr:row>277</xdr:row>
      <xdr:rowOff>95250</xdr:rowOff>
    </xdr:to>
    <xdr:pic>
      <xdr:nvPicPr>
        <xdr:cNvPr id="97053" name="Picture 61" descr="47-41returnbend.tif">
          <a:extLst>
            <a:ext uri="{FF2B5EF4-FFF2-40B4-BE49-F238E27FC236}">
              <a16:creationId xmlns:a16="http://schemas.microsoft.com/office/drawing/2014/main" id="{00000000-0008-0000-0200-00001D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4930675"/>
          <a:ext cx="619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279</xdr:row>
      <xdr:rowOff>76200</xdr:rowOff>
    </xdr:from>
    <xdr:to>
      <xdr:col>2</xdr:col>
      <xdr:colOff>371475</xdr:colOff>
      <xdr:row>282</xdr:row>
      <xdr:rowOff>0</xdr:rowOff>
    </xdr:to>
    <xdr:pic>
      <xdr:nvPicPr>
        <xdr:cNvPr id="97054" name="Picture 62" descr="48-39ptrap.tif">
          <a:extLst>
            <a:ext uri="{FF2B5EF4-FFF2-40B4-BE49-F238E27FC236}">
              <a16:creationId xmlns:a16="http://schemas.microsoft.com/office/drawing/2014/main" id="{00000000-0008-0000-0200-00001E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0893325"/>
          <a:ext cx="762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283</xdr:row>
      <xdr:rowOff>66675</xdr:rowOff>
    </xdr:from>
    <xdr:to>
      <xdr:col>2</xdr:col>
      <xdr:colOff>266700</xdr:colOff>
      <xdr:row>283</xdr:row>
      <xdr:rowOff>485775</xdr:rowOff>
    </xdr:to>
    <xdr:pic>
      <xdr:nvPicPr>
        <xdr:cNvPr id="97055" name="Picture 63" descr="707-X-3676.tif">
          <a:extLst>
            <a:ext uri="{FF2B5EF4-FFF2-40B4-BE49-F238E27FC236}">
              <a16:creationId xmlns:a16="http://schemas.microsoft.com/office/drawing/2014/main" id="{00000000-0008-0000-0200-00001F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1645800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284</xdr:row>
      <xdr:rowOff>123825</xdr:rowOff>
    </xdr:from>
    <xdr:to>
      <xdr:col>2</xdr:col>
      <xdr:colOff>295275</xdr:colOff>
      <xdr:row>285</xdr:row>
      <xdr:rowOff>276225</xdr:rowOff>
    </xdr:to>
    <xdr:pic>
      <xdr:nvPicPr>
        <xdr:cNvPr id="97056" name="Picture 64" descr="708-3680.tif">
          <a:extLst>
            <a:ext uri="{FF2B5EF4-FFF2-40B4-BE49-F238E27FC236}">
              <a16:creationId xmlns:a16="http://schemas.microsoft.com/office/drawing/2014/main" id="{00000000-0008-0000-0200-000020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283975"/>
          <a:ext cx="6762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287</xdr:row>
      <xdr:rowOff>76200</xdr:rowOff>
    </xdr:from>
    <xdr:to>
      <xdr:col>2</xdr:col>
      <xdr:colOff>390525</xdr:colOff>
      <xdr:row>288</xdr:row>
      <xdr:rowOff>152400</xdr:rowOff>
    </xdr:to>
    <xdr:pic>
      <xdr:nvPicPr>
        <xdr:cNvPr id="97057" name="Picture 65" descr="49-newclosetflange.tif">
          <a:extLst>
            <a:ext uri="{FF2B5EF4-FFF2-40B4-BE49-F238E27FC236}">
              <a16:creationId xmlns:a16="http://schemas.microsoft.com/office/drawing/2014/main" id="{00000000-0008-0000-0200-000021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7921525"/>
          <a:ext cx="762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289</xdr:row>
      <xdr:rowOff>85725</xdr:rowOff>
    </xdr:from>
    <xdr:to>
      <xdr:col>2</xdr:col>
      <xdr:colOff>381000</xdr:colOff>
      <xdr:row>290</xdr:row>
      <xdr:rowOff>123825</xdr:rowOff>
    </xdr:to>
    <xdr:pic>
      <xdr:nvPicPr>
        <xdr:cNvPr id="97058" name="Picture 66" descr="New_Pastors_letter_to_congregation.tif">
          <a:extLst>
            <a:ext uri="{FF2B5EF4-FFF2-40B4-BE49-F238E27FC236}">
              <a16:creationId xmlns:a16="http://schemas.microsoft.com/office/drawing/2014/main" id="{00000000-0008-0000-0200-000022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8483500"/>
          <a:ext cx="752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19</xdr:row>
      <xdr:rowOff>85725</xdr:rowOff>
    </xdr:from>
    <xdr:to>
      <xdr:col>2</xdr:col>
      <xdr:colOff>247650</xdr:colOff>
      <xdr:row>22</xdr:row>
      <xdr:rowOff>76200</xdr:rowOff>
    </xdr:to>
    <xdr:pic>
      <xdr:nvPicPr>
        <xdr:cNvPr id="97061" name="Picture 1106" descr="P102 Pipe Increaser - Reducer">
          <a:extLst>
            <a:ext uri="{FF2B5EF4-FFF2-40B4-BE49-F238E27FC236}">
              <a16:creationId xmlns:a16="http://schemas.microsoft.com/office/drawing/2014/main" id="{00000000-0008-0000-0200-000025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219575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104</xdr:row>
      <xdr:rowOff>28575</xdr:rowOff>
    </xdr:from>
    <xdr:to>
      <xdr:col>2</xdr:col>
      <xdr:colOff>238125</xdr:colOff>
      <xdr:row>107</xdr:row>
      <xdr:rowOff>9525</xdr:rowOff>
    </xdr:to>
    <xdr:pic>
      <xdr:nvPicPr>
        <xdr:cNvPr id="97062" name="Picture 3" descr="P304 Long Sweep 1/4 Bend">
          <a:extLst>
            <a:ext uri="{FF2B5EF4-FFF2-40B4-BE49-F238E27FC236}">
              <a16:creationId xmlns:a16="http://schemas.microsoft.com/office/drawing/2014/main" id="{00000000-0008-0000-0200-000026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9575" y="22945725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108</xdr:row>
      <xdr:rowOff>133350</xdr:rowOff>
    </xdr:from>
    <xdr:to>
      <xdr:col>2</xdr:col>
      <xdr:colOff>247650</xdr:colOff>
      <xdr:row>111</xdr:row>
      <xdr:rowOff>123825</xdr:rowOff>
    </xdr:to>
    <xdr:pic>
      <xdr:nvPicPr>
        <xdr:cNvPr id="97063" name="Picture 4" descr="P309 Long Sweep 1/4 Bend, Street">
          <a:extLst>
            <a:ext uri="{FF2B5EF4-FFF2-40B4-BE49-F238E27FC236}">
              <a16:creationId xmlns:a16="http://schemas.microsoft.com/office/drawing/2014/main" id="{00000000-0008-0000-0200-000027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9575" y="238125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114</xdr:row>
      <xdr:rowOff>123825</xdr:rowOff>
    </xdr:from>
    <xdr:to>
      <xdr:col>2</xdr:col>
      <xdr:colOff>247650</xdr:colOff>
      <xdr:row>117</xdr:row>
      <xdr:rowOff>114300</xdr:rowOff>
    </xdr:to>
    <xdr:pic>
      <xdr:nvPicPr>
        <xdr:cNvPr id="97064" name="Picture 1107" descr="P319 1/6 Bend">
          <a:extLst>
            <a:ext uri="{FF2B5EF4-FFF2-40B4-BE49-F238E27FC236}">
              <a16:creationId xmlns:a16="http://schemas.microsoft.com/office/drawing/2014/main" id="{00000000-0008-0000-0200-000028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9575" y="25231725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118</xdr:row>
      <xdr:rowOff>133350</xdr:rowOff>
    </xdr:from>
    <xdr:to>
      <xdr:col>2</xdr:col>
      <xdr:colOff>200025</xdr:colOff>
      <xdr:row>121</xdr:row>
      <xdr:rowOff>66675</xdr:rowOff>
    </xdr:to>
    <xdr:pic>
      <xdr:nvPicPr>
        <xdr:cNvPr id="97065" name="Picture 1025" descr="P320 1/6 Bend, Street">
          <a:extLst>
            <a:ext uri="{FF2B5EF4-FFF2-40B4-BE49-F238E27FC236}">
              <a16:creationId xmlns:a16="http://schemas.microsoft.com/office/drawing/2014/main" id="{00000000-0008-0000-0200-000029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9100" y="260032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122</xdr:row>
      <xdr:rowOff>161925</xdr:rowOff>
    </xdr:from>
    <xdr:to>
      <xdr:col>2</xdr:col>
      <xdr:colOff>219075</xdr:colOff>
      <xdr:row>125</xdr:row>
      <xdr:rowOff>142875</xdr:rowOff>
    </xdr:to>
    <xdr:pic>
      <xdr:nvPicPr>
        <xdr:cNvPr id="97066" name="Picture 1" descr="P321 1/8 Bend">
          <a:extLst>
            <a:ext uri="{FF2B5EF4-FFF2-40B4-BE49-F238E27FC236}">
              <a16:creationId xmlns:a16="http://schemas.microsoft.com/office/drawing/2014/main" id="{00000000-0008-0000-0200-00002A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525" y="26793825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128</xdr:row>
      <xdr:rowOff>0</xdr:rowOff>
    </xdr:from>
    <xdr:to>
      <xdr:col>2</xdr:col>
      <xdr:colOff>228600</xdr:colOff>
      <xdr:row>131</xdr:row>
      <xdr:rowOff>0</xdr:rowOff>
    </xdr:to>
    <xdr:pic>
      <xdr:nvPicPr>
        <xdr:cNvPr id="97067" name="Picture 2" descr="P323 1/8 Bend, Street">
          <a:extLst>
            <a:ext uri="{FF2B5EF4-FFF2-40B4-BE49-F238E27FC236}">
              <a16:creationId xmlns:a16="http://schemas.microsoft.com/office/drawing/2014/main" id="{00000000-0008-0000-0200-00002B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525" y="277749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133</xdr:row>
      <xdr:rowOff>19050</xdr:rowOff>
    </xdr:from>
    <xdr:to>
      <xdr:col>2</xdr:col>
      <xdr:colOff>228600</xdr:colOff>
      <xdr:row>135</xdr:row>
      <xdr:rowOff>171450</xdr:rowOff>
    </xdr:to>
    <xdr:pic>
      <xdr:nvPicPr>
        <xdr:cNvPr id="97068" name="Picture 1104" descr="P324 1/16 Bend">
          <a:extLst>
            <a:ext uri="{FF2B5EF4-FFF2-40B4-BE49-F238E27FC236}">
              <a16:creationId xmlns:a16="http://schemas.microsoft.com/office/drawing/2014/main" id="{00000000-0008-0000-0200-00002C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9100" y="28746450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138</xdr:row>
      <xdr:rowOff>0</xdr:rowOff>
    </xdr:from>
    <xdr:to>
      <xdr:col>2</xdr:col>
      <xdr:colOff>219075</xdr:colOff>
      <xdr:row>140</xdr:row>
      <xdr:rowOff>142875</xdr:rowOff>
    </xdr:to>
    <xdr:pic>
      <xdr:nvPicPr>
        <xdr:cNvPr id="97069" name="Picture 1105" descr="P326 1/16 Bend, Street">
          <a:extLst>
            <a:ext uri="{FF2B5EF4-FFF2-40B4-BE49-F238E27FC236}">
              <a16:creationId xmlns:a16="http://schemas.microsoft.com/office/drawing/2014/main" id="{00000000-0008-0000-0200-00002D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9100" y="2967990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148</xdr:row>
      <xdr:rowOff>47625</xdr:rowOff>
    </xdr:from>
    <xdr:to>
      <xdr:col>2</xdr:col>
      <xdr:colOff>171450</xdr:colOff>
      <xdr:row>148</xdr:row>
      <xdr:rowOff>457200</xdr:rowOff>
    </xdr:to>
    <xdr:pic>
      <xdr:nvPicPr>
        <xdr:cNvPr id="97070" name="Picture 1026" descr="P329 Closet Bend, Reducing">
          <a:extLst>
            <a:ext uri="{FF2B5EF4-FFF2-40B4-BE49-F238E27FC236}">
              <a16:creationId xmlns:a16="http://schemas.microsoft.com/office/drawing/2014/main" id="{00000000-0008-0000-0200-00002E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85775" y="3197542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149</xdr:row>
      <xdr:rowOff>47625</xdr:rowOff>
    </xdr:from>
    <xdr:to>
      <xdr:col>2</xdr:col>
      <xdr:colOff>180975</xdr:colOff>
      <xdr:row>149</xdr:row>
      <xdr:rowOff>466725</xdr:rowOff>
    </xdr:to>
    <xdr:pic>
      <xdr:nvPicPr>
        <xdr:cNvPr id="97071" name="Picture 1027" descr="P330 Closet Bend, Reducing">
          <a:extLst>
            <a:ext uri="{FF2B5EF4-FFF2-40B4-BE49-F238E27FC236}">
              <a16:creationId xmlns:a16="http://schemas.microsoft.com/office/drawing/2014/main" id="{00000000-0008-0000-0200-00002F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85775" y="324612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247649</xdr:colOff>
      <xdr:row>291</xdr:row>
      <xdr:rowOff>57150</xdr:rowOff>
    </xdr:from>
    <xdr:to>
      <xdr:col>2</xdr:col>
      <xdr:colOff>364127</xdr:colOff>
      <xdr:row>291</xdr:row>
      <xdr:rowOff>409575</xdr:rowOff>
    </xdr:to>
    <xdr:pic>
      <xdr:nvPicPr>
        <xdr:cNvPr id="66" name="Picture 67" descr="51-newclosetflange.tif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" y="64846200"/>
          <a:ext cx="726078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68</xdr:row>
      <xdr:rowOff>47625</xdr:rowOff>
    </xdr:from>
    <xdr:to>
      <xdr:col>2</xdr:col>
      <xdr:colOff>276225</xdr:colOff>
      <xdr:row>69</xdr:row>
      <xdr:rowOff>228600</xdr:rowOff>
    </xdr:to>
    <xdr:pic>
      <xdr:nvPicPr>
        <xdr:cNvPr id="67" name="Picture 14" descr="03-08pipeincrred.tif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9100" y="14859000"/>
          <a:ext cx="581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70</xdr:row>
      <xdr:rowOff>95250</xdr:rowOff>
    </xdr:from>
    <xdr:to>
      <xdr:col>2</xdr:col>
      <xdr:colOff>333375</xdr:colOff>
      <xdr:row>73</xdr:row>
      <xdr:rowOff>95250</xdr:rowOff>
    </xdr:to>
    <xdr:pic>
      <xdr:nvPicPr>
        <xdr:cNvPr id="68" name="Picture 15" descr="14-04nohubadapt.tif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4897100"/>
          <a:ext cx="70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74</xdr:row>
      <xdr:rowOff>142875</xdr:rowOff>
    </xdr:from>
    <xdr:to>
      <xdr:col>2</xdr:col>
      <xdr:colOff>323850</xdr:colOff>
      <xdr:row>77</xdr:row>
      <xdr:rowOff>19050</xdr:rowOff>
    </xdr:to>
    <xdr:pic>
      <xdr:nvPicPr>
        <xdr:cNvPr id="69" name="Picture 16" descr="15-09hubadaptcast.tif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1000" y="16268700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8591550" y="552450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285750</xdr:colOff>
      <xdr:row>8</xdr:row>
      <xdr:rowOff>152400</xdr:rowOff>
    </xdr:from>
    <xdr:to>
      <xdr:col>2</xdr:col>
      <xdr:colOff>314325</xdr:colOff>
      <xdr:row>11</xdr:row>
      <xdr:rowOff>9525</xdr:rowOff>
    </xdr:to>
    <xdr:pic>
      <xdr:nvPicPr>
        <xdr:cNvPr id="70" name="Picture 47" descr="01-01stopcouplinghxh.tif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000250"/>
          <a:ext cx="6381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28</xdr:row>
      <xdr:rowOff>57150</xdr:rowOff>
    </xdr:from>
    <xdr:to>
      <xdr:col>2</xdr:col>
      <xdr:colOff>285750</xdr:colOff>
      <xdr:row>28</xdr:row>
      <xdr:rowOff>533400</xdr:rowOff>
    </xdr:to>
    <xdr:pic>
      <xdr:nvPicPr>
        <xdr:cNvPr id="71" name="Picture 1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20" b="12122"/>
        <a:stretch>
          <a:fillRect/>
        </a:stretch>
      </xdr:blipFill>
      <xdr:spPr bwMode="auto">
        <a:xfrm>
          <a:off x="381000" y="6286500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219076</xdr:colOff>
      <xdr:row>60</xdr:row>
      <xdr:rowOff>57150</xdr:rowOff>
    </xdr:from>
    <xdr:to>
      <xdr:col>2</xdr:col>
      <xdr:colOff>333376</xdr:colOff>
      <xdr:row>62</xdr:row>
      <xdr:rowOff>143900</xdr:rowOff>
    </xdr:to>
    <xdr:pic>
      <xdr:nvPicPr>
        <xdr:cNvPr id="72" name="Picture 1024" descr="http://s3.pexsupply.com/images/products/large/p110-015-2.jpg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3" t="29033" r="14754" b="27419"/>
        <a:stretch>
          <a:fillRect/>
        </a:stretch>
      </xdr:blipFill>
      <xdr:spPr bwMode="auto">
        <a:xfrm>
          <a:off x="333376" y="13344525"/>
          <a:ext cx="723900" cy="46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78</xdr:row>
      <xdr:rowOff>95250</xdr:rowOff>
    </xdr:from>
    <xdr:to>
      <xdr:col>2</xdr:col>
      <xdr:colOff>171450</xdr:colOff>
      <xdr:row>79</xdr:row>
      <xdr:rowOff>255781</xdr:rowOff>
    </xdr:to>
    <xdr:pic>
      <xdr:nvPicPr>
        <xdr:cNvPr id="73" name="Picture 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983075"/>
          <a:ext cx="438150" cy="512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95</xdr:row>
      <xdr:rowOff>38100</xdr:rowOff>
    </xdr:from>
    <xdr:to>
      <xdr:col>2</xdr:col>
      <xdr:colOff>200025</xdr:colOff>
      <xdr:row>95</xdr:row>
      <xdr:rowOff>552450</xdr:rowOff>
    </xdr:to>
    <xdr:pic>
      <xdr:nvPicPr>
        <xdr:cNvPr id="74" name="Picture 1026" descr="https://images.ewins.com/digital_asset_manager/image_resize.php?cid=3&amp;ic=SPE%20P300S-338&amp;mdx=81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25"/>
        <a:stretch>
          <a:fillRect/>
        </a:stretch>
      </xdr:blipFill>
      <xdr:spPr bwMode="auto">
        <a:xfrm>
          <a:off x="390525" y="20488275"/>
          <a:ext cx="533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147</xdr:row>
      <xdr:rowOff>38100</xdr:rowOff>
    </xdr:from>
    <xdr:to>
      <xdr:col>2</xdr:col>
      <xdr:colOff>190500</xdr:colOff>
      <xdr:row>147</xdr:row>
      <xdr:rowOff>495300</xdr:rowOff>
    </xdr:to>
    <xdr:pic>
      <xdr:nvPicPr>
        <xdr:cNvPr id="75" name="Picture 99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4" t="1671" r="8028" b="5351"/>
        <a:stretch>
          <a:fillRect/>
        </a:stretch>
      </xdr:blipFill>
      <xdr:spPr bwMode="auto">
        <a:xfrm>
          <a:off x="504825" y="31432500"/>
          <a:ext cx="4095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182</xdr:row>
      <xdr:rowOff>66675</xdr:rowOff>
    </xdr:from>
    <xdr:to>
      <xdr:col>2</xdr:col>
      <xdr:colOff>76200</xdr:colOff>
      <xdr:row>184</xdr:row>
      <xdr:rowOff>133350</xdr:rowOff>
    </xdr:to>
    <xdr:pic>
      <xdr:nvPicPr>
        <xdr:cNvPr id="76" name="Picture 107" descr="416-3500.tif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9062025"/>
          <a:ext cx="3524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185</xdr:row>
      <xdr:rowOff>57150</xdr:rowOff>
    </xdr:from>
    <xdr:to>
      <xdr:col>2</xdr:col>
      <xdr:colOff>161925</xdr:colOff>
      <xdr:row>187</xdr:row>
      <xdr:rowOff>142875</xdr:rowOff>
    </xdr:to>
    <xdr:pic>
      <xdr:nvPicPr>
        <xdr:cNvPr id="77" name="Picture 108" descr="417-3503.tif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9624000"/>
          <a:ext cx="361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188</xdr:row>
      <xdr:rowOff>114300</xdr:rowOff>
    </xdr:from>
    <xdr:to>
      <xdr:col>2</xdr:col>
      <xdr:colOff>161925</xdr:colOff>
      <xdr:row>189</xdr:row>
      <xdr:rowOff>238125</xdr:rowOff>
    </xdr:to>
    <xdr:pic>
      <xdr:nvPicPr>
        <xdr:cNvPr id="78" name="Picture 109" descr="418-3507.tif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252650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201</xdr:row>
      <xdr:rowOff>47625</xdr:rowOff>
    </xdr:from>
    <xdr:to>
      <xdr:col>2</xdr:col>
      <xdr:colOff>247650</xdr:colOff>
      <xdr:row>202</xdr:row>
      <xdr:rowOff>238125</xdr:rowOff>
    </xdr:to>
    <xdr:pic>
      <xdr:nvPicPr>
        <xdr:cNvPr id="79" name="Picture 1102" descr="http://s3.pexsupply.com/images/products/large/p439-338-1.jpg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5" t="21526" r="19972" b="26630"/>
        <a:stretch>
          <a:fillRect/>
        </a:stretch>
      </xdr:blipFill>
      <xdr:spPr bwMode="auto">
        <a:xfrm>
          <a:off x="390525" y="43186350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203</xdr:row>
      <xdr:rowOff>38100</xdr:rowOff>
    </xdr:from>
    <xdr:to>
      <xdr:col>2</xdr:col>
      <xdr:colOff>171450</xdr:colOff>
      <xdr:row>205</xdr:row>
      <xdr:rowOff>171450</xdr:rowOff>
    </xdr:to>
    <xdr:pic>
      <xdr:nvPicPr>
        <xdr:cNvPr id="80" name="Picture 5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0" t="2940" r="12032" b="3209"/>
        <a:stretch>
          <a:fillRect/>
        </a:stretch>
      </xdr:blipFill>
      <xdr:spPr bwMode="auto">
        <a:xfrm>
          <a:off x="504825" y="43243500"/>
          <a:ext cx="390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215</xdr:row>
      <xdr:rowOff>47625</xdr:rowOff>
    </xdr:from>
    <xdr:to>
      <xdr:col>2</xdr:col>
      <xdr:colOff>104775</xdr:colOff>
      <xdr:row>216</xdr:row>
      <xdr:rowOff>333375</xdr:rowOff>
    </xdr:to>
    <xdr:pic>
      <xdr:nvPicPr>
        <xdr:cNvPr id="81" name="Picture 112" descr="37-32cleanouttee.tif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553902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215</xdr:row>
      <xdr:rowOff>209550</xdr:rowOff>
    </xdr:from>
    <xdr:to>
      <xdr:col>2</xdr:col>
      <xdr:colOff>314325</xdr:colOff>
      <xdr:row>216</xdr:row>
      <xdr:rowOff>171450</xdr:rowOff>
    </xdr:to>
    <xdr:pic>
      <xdr:nvPicPr>
        <xdr:cNvPr id="82" name="Picture 1024" descr="http://s3.pexsupply.com/images/products/large/p110-015-2.jpg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93" t="21587" r="40022" b="20030"/>
        <a:stretch>
          <a:fillRect/>
        </a:stretch>
      </xdr:blipFill>
      <xdr:spPr bwMode="auto">
        <a:xfrm>
          <a:off x="923925" y="45700950"/>
          <a:ext cx="114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276226</xdr:colOff>
      <xdr:row>220</xdr:row>
      <xdr:rowOff>57151</xdr:rowOff>
    </xdr:from>
    <xdr:to>
      <xdr:col>2</xdr:col>
      <xdr:colOff>295276</xdr:colOff>
      <xdr:row>220</xdr:row>
      <xdr:rowOff>544133</xdr:rowOff>
    </xdr:to>
    <xdr:pic>
      <xdr:nvPicPr>
        <xdr:cNvPr id="83" name="Picture 1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05" b="7018"/>
        <a:stretch>
          <a:fillRect/>
        </a:stretch>
      </xdr:blipFill>
      <xdr:spPr bwMode="auto">
        <a:xfrm>
          <a:off x="390526" y="46882051"/>
          <a:ext cx="628650" cy="486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286</xdr:row>
      <xdr:rowOff>95250</xdr:rowOff>
    </xdr:from>
    <xdr:to>
      <xdr:col>2</xdr:col>
      <xdr:colOff>209550</xdr:colOff>
      <xdr:row>286</xdr:row>
      <xdr:rowOff>447675</xdr:rowOff>
    </xdr:to>
    <xdr:pic>
      <xdr:nvPicPr>
        <xdr:cNvPr id="87" name="Picture 4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8331" r="3241" b="3703"/>
        <a:stretch>
          <a:fillRect/>
        </a:stretch>
      </xdr:blipFill>
      <xdr:spPr bwMode="auto">
        <a:xfrm>
          <a:off x="409575" y="629888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292</xdr:row>
      <xdr:rowOff>66675</xdr:rowOff>
    </xdr:from>
    <xdr:to>
      <xdr:col>2</xdr:col>
      <xdr:colOff>337857</xdr:colOff>
      <xdr:row>293</xdr:row>
      <xdr:rowOff>171450</xdr:rowOff>
    </xdr:to>
    <xdr:pic>
      <xdr:nvPicPr>
        <xdr:cNvPr id="88" name="Picture 63" descr="49-newclosetflange.tif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5408175"/>
          <a:ext cx="728382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294</xdr:row>
      <xdr:rowOff>57150</xdr:rowOff>
    </xdr:from>
    <xdr:to>
      <xdr:col>2</xdr:col>
      <xdr:colOff>304800</xdr:colOff>
      <xdr:row>295</xdr:row>
      <xdr:rowOff>161925</xdr:rowOff>
    </xdr:to>
    <xdr:pic>
      <xdr:nvPicPr>
        <xdr:cNvPr id="89" name="Picture 65" descr="51-newclosetflange.tif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5893950"/>
          <a:ext cx="685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296</xdr:row>
      <xdr:rowOff>123825</xdr:rowOff>
    </xdr:from>
    <xdr:to>
      <xdr:col>2</xdr:col>
      <xdr:colOff>351692</xdr:colOff>
      <xdr:row>297</xdr:row>
      <xdr:rowOff>161925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86" b="30482"/>
        <a:stretch>
          <a:fillRect/>
        </a:stretch>
      </xdr:blipFill>
      <xdr:spPr bwMode="auto">
        <a:xfrm>
          <a:off x="295275" y="66455925"/>
          <a:ext cx="780317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257174</xdr:colOff>
      <xdr:row>298</xdr:row>
      <xdr:rowOff>57149</xdr:rowOff>
    </xdr:from>
    <xdr:to>
      <xdr:col>2</xdr:col>
      <xdr:colOff>304799</xdr:colOff>
      <xdr:row>298</xdr:row>
      <xdr:rowOff>406339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7" t="15752" b="25641"/>
        <a:stretch>
          <a:fillRect/>
        </a:stretch>
      </xdr:blipFill>
      <xdr:spPr bwMode="auto">
        <a:xfrm>
          <a:off x="371474" y="66884549"/>
          <a:ext cx="657225" cy="396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299</xdr:row>
      <xdr:rowOff>66675</xdr:rowOff>
    </xdr:from>
    <xdr:to>
      <xdr:col>2</xdr:col>
      <xdr:colOff>285750</xdr:colOff>
      <xdr:row>299</xdr:row>
      <xdr:rowOff>419100</xdr:rowOff>
    </xdr:to>
    <xdr:pic>
      <xdr:nvPicPr>
        <xdr:cNvPr id="92" name="Picture 65" descr="51-newclosetflange.tif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7417950"/>
          <a:ext cx="685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1</xdr:row>
      <xdr:rowOff>19050</xdr:rowOff>
    </xdr:from>
    <xdr:to>
      <xdr:col>14</xdr:col>
      <xdr:colOff>34290</xdr:colOff>
      <xdr:row>5</xdr:row>
      <xdr:rowOff>31434</xdr:rowOff>
    </xdr:to>
    <xdr:pic>
      <xdr:nvPicPr>
        <xdr:cNvPr id="86" name="Picture 42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20275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199</xdr:row>
      <xdr:rowOff>47625</xdr:rowOff>
    </xdr:from>
    <xdr:to>
      <xdr:col>2</xdr:col>
      <xdr:colOff>247650</xdr:colOff>
      <xdr:row>200</xdr:row>
      <xdr:rowOff>238125</xdr:rowOff>
    </xdr:to>
    <xdr:pic>
      <xdr:nvPicPr>
        <xdr:cNvPr id="93" name="Picture 1102" descr="http://s3.pexsupply.com/images/products/large/p439-338-1.jpg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5" t="21526" r="19972" b="26630"/>
        <a:stretch>
          <a:fillRect/>
        </a:stretch>
      </xdr:blipFill>
      <xdr:spPr bwMode="auto">
        <a:xfrm>
          <a:off x="390525" y="42576750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219075</xdr:rowOff>
    </xdr:from>
    <xdr:to>
      <xdr:col>4</xdr:col>
      <xdr:colOff>590550</xdr:colOff>
      <xdr:row>5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19075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7</xdr:row>
      <xdr:rowOff>95250</xdr:rowOff>
    </xdr:from>
    <xdr:to>
      <xdr:col>2</xdr:col>
      <xdr:colOff>238125</xdr:colOff>
      <xdr:row>9</xdr:row>
      <xdr:rowOff>106746</xdr:rowOff>
    </xdr:to>
    <xdr:pic>
      <xdr:nvPicPr>
        <xdr:cNvPr id="2" name="Picture 1" descr="01-01stopcouplinghxh.ti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85900"/>
          <a:ext cx="457200" cy="4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10</xdr:row>
      <xdr:rowOff>47625</xdr:rowOff>
    </xdr:from>
    <xdr:to>
      <xdr:col>2</xdr:col>
      <xdr:colOff>238126</xdr:colOff>
      <xdr:row>12</xdr:row>
      <xdr:rowOff>164043</xdr:rowOff>
    </xdr:to>
    <xdr:pic>
      <xdr:nvPicPr>
        <xdr:cNvPr id="3" name="Picture 2" descr="101-3197.t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019300"/>
          <a:ext cx="447676" cy="497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18</xdr:row>
      <xdr:rowOff>76200</xdr:rowOff>
    </xdr:from>
    <xdr:to>
      <xdr:col>2</xdr:col>
      <xdr:colOff>190500</xdr:colOff>
      <xdr:row>20</xdr:row>
      <xdr:rowOff>159290</xdr:rowOff>
    </xdr:to>
    <xdr:pic>
      <xdr:nvPicPr>
        <xdr:cNvPr id="8" name="Picture 8" descr="08-10NEWfitcleadapt.tif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571875"/>
          <a:ext cx="390525" cy="47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285751</xdr:colOff>
      <xdr:row>21</xdr:row>
      <xdr:rowOff>28575</xdr:rowOff>
    </xdr:from>
    <xdr:to>
      <xdr:col>2</xdr:col>
      <xdr:colOff>333703</xdr:colOff>
      <xdr:row>21</xdr:row>
      <xdr:rowOff>447674</xdr:rowOff>
    </xdr:to>
    <xdr:pic>
      <xdr:nvPicPr>
        <xdr:cNvPr id="9" name="Picture 9" descr="09-11fitcleadaptwcap.tif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105275"/>
          <a:ext cx="657552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22</xdr:row>
      <xdr:rowOff>47625</xdr:rowOff>
    </xdr:from>
    <xdr:to>
      <xdr:col>2</xdr:col>
      <xdr:colOff>371475</xdr:colOff>
      <xdr:row>24</xdr:row>
      <xdr:rowOff>104775</xdr:rowOff>
    </xdr:to>
    <xdr:pic>
      <xdr:nvPicPr>
        <xdr:cNvPr id="10" name="Picture 10" descr="10-12cleanoutplug.tif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648200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26</xdr:row>
      <xdr:rowOff>76200</xdr:rowOff>
    </xdr:from>
    <xdr:to>
      <xdr:col>2</xdr:col>
      <xdr:colOff>304800</xdr:colOff>
      <xdr:row>29</xdr:row>
      <xdr:rowOff>133350</xdr:rowOff>
    </xdr:to>
    <xdr:pic>
      <xdr:nvPicPr>
        <xdr:cNvPr id="11" name="Picture 11" descr="11-03flushbusing02.tif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706100"/>
          <a:ext cx="581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37</xdr:row>
      <xdr:rowOff>66676</xdr:rowOff>
    </xdr:from>
    <xdr:to>
      <xdr:col>2</xdr:col>
      <xdr:colOff>228600</xdr:colOff>
      <xdr:row>39</xdr:row>
      <xdr:rowOff>145474</xdr:rowOff>
    </xdr:to>
    <xdr:pic>
      <xdr:nvPicPr>
        <xdr:cNvPr id="13" name="Picture 13" descr="13-16cap.tif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524751"/>
          <a:ext cx="514350" cy="459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43</xdr:row>
      <xdr:rowOff>66675</xdr:rowOff>
    </xdr:from>
    <xdr:to>
      <xdr:col>2</xdr:col>
      <xdr:colOff>227147</xdr:colOff>
      <xdr:row>44</xdr:row>
      <xdr:rowOff>161925</xdr:rowOff>
    </xdr:to>
    <xdr:pic>
      <xdr:nvPicPr>
        <xdr:cNvPr id="14" name="Picture 17" descr="16-02repaircoupling.tif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9477375"/>
          <a:ext cx="541472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209550</xdr:colOff>
      <xdr:row>47</xdr:row>
      <xdr:rowOff>117662</xdr:rowOff>
    </xdr:to>
    <xdr:pic>
      <xdr:nvPicPr>
        <xdr:cNvPr id="16" name="Picture 19" descr="DWV14bendHH.tif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0010775"/>
          <a:ext cx="438150" cy="45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48</xdr:row>
      <xdr:rowOff>28576</xdr:rowOff>
    </xdr:from>
    <xdr:to>
      <xdr:col>2</xdr:col>
      <xdr:colOff>202097</xdr:colOff>
      <xdr:row>50</xdr:row>
      <xdr:rowOff>104776</xdr:rowOff>
    </xdr:to>
    <xdr:pic>
      <xdr:nvPicPr>
        <xdr:cNvPr id="17" name="Picture 20" descr="DWV14bendHS.tif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10563226"/>
          <a:ext cx="430696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61</xdr:row>
      <xdr:rowOff>57150</xdr:rowOff>
    </xdr:from>
    <xdr:to>
      <xdr:col>2</xdr:col>
      <xdr:colOff>200025</xdr:colOff>
      <xdr:row>63</xdr:row>
      <xdr:rowOff>142097</xdr:rowOff>
    </xdr:to>
    <xdr:pic>
      <xdr:nvPicPr>
        <xdr:cNvPr id="21" name="Picture 34" descr="VentEllHH.tif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3344525"/>
          <a:ext cx="447675" cy="465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333376</xdr:colOff>
      <xdr:row>64</xdr:row>
      <xdr:rowOff>95250</xdr:rowOff>
    </xdr:from>
    <xdr:to>
      <xdr:col>2</xdr:col>
      <xdr:colOff>181244</xdr:colOff>
      <xdr:row>66</xdr:row>
      <xdr:rowOff>152399</xdr:rowOff>
    </xdr:to>
    <xdr:pic>
      <xdr:nvPicPr>
        <xdr:cNvPr id="23" name="Picture 37" descr="30-29santee02.tif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4430375"/>
          <a:ext cx="45746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67</xdr:row>
      <xdr:rowOff>180975</xdr:rowOff>
    </xdr:from>
    <xdr:to>
      <xdr:col>2</xdr:col>
      <xdr:colOff>304800</xdr:colOff>
      <xdr:row>71</xdr:row>
      <xdr:rowOff>171450</xdr:rowOff>
    </xdr:to>
    <xdr:pic>
      <xdr:nvPicPr>
        <xdr:cNvPr id="24" name="Picture 36" descr="dblsanitaryteereducingall hub.tif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316200"/>
          <a:ext cx="6381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74</xdr:row>
      <xdr:rowOff>114300</xdr:rowOff>
    </xdr:from>
    <xdr:to>
      <xdr:col>2</xdr:col>
      <xdr:colOff>171450</xdr:colOff>
      <xdr:row>76</xdr:row>
      <xdr:rowOff>113594</xdr:rowOff>
    </xdr:to>
    <xdr:pic>
      <xdr:nvPicPr>
        <xdr:cNvPr id="25" name="Picture 38" descr="403-3479.tif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583025"/>
          <a:ext cx="438150" cy="551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89</xdr:row>
      <xdr:rowOff>28575</xdr:rowOff>
    </xdr:from>
    <xdr:to>
      <xdr:col>2</xdr:col>
      <xdr:colOff>295275</xdr:colOff>
      <xdr:row>89</xdr:row>
      <xdr:rowOff>523875</xdr:rowOff>
    </xdr:to>
    <xdr:pic>
      <xdr:nvPicPr>
        <xdr:cNvPr id="30" name="Picture 48" descr="36-31cleanoutteewco.tif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027295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90</xdr:row>
      <xdr:rowOff>19050</xdr:rowOff>
    </xdr:from>
    <xdr:to>
      <xdr:col>2</xdr:col>
      <xdr:colOff>238125</xdr:colOff>
      <xdr:row>92</xdr:row>
      <xdr:rowOff>171450</xdr:rowOff>
    </xdr:to>
    <xdr:pic>
      <xdr:nvPicPr>
        <xdr:cNvPr id="34" name="Picture 52" descr="38-34combowye18bend3.tif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20252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93</xdr:row>
      <xdr:rowOff>171449</xdr:rowOff>
    </xdr:from>
    <xdr:to>
      <xdr:col>2</xdr:col>
      <xdr:colOff>374994</xdr:colOff>
      <xdr:row>96</xdr:row>
      <xdr:rowOff>104774</xdr:rowOff>
    </xdr:to>
    <xdr:pic>
      <xdr:nvPicPr>
        <xdr:cNvPr id="35" name="Picture 53" descr="39-newcombowye18bend3.tif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" y="20450174"/>
          <a:ext cx="69884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104</xdr:row>
      <xdr:rowOff>104776</xdr:rowOff>
    </xdr:from>
    <xdr:to>
      <xdr:col>2</xdr:col>
      <xdr:colOff>266700</xdr:colOff>
      <xdr:row>106</xdr:row>
      <xdr:rowOff>178304</xdr:rowOff>
    </xdr:to>
    <xdr:pic>
      <xdr:nvPicPr>
        <xdr:cNvPr id="37" name="Picture 55" descr="41-36wye600-02.tif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3021926"/>
          <a:ext cx="523875" cy="606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107</xdr:row>
      <xdr:rowOff>133350</xdr:rowOff>
    </xdr:from>
    <xdr:to>
      <xdr:col>2</xdr:col>
      <xdr:colOff>381000</xdr:colOff>
      <xdr:row>111</xdr:row>
      <xdr:rowOff>85725</xdr:rowOff>
    </xdr:to>
    <xdr:pic>
      <xdr:nvPicPr>
        <xdr:cNvPr id="38" name="Picture 56" descr="DWweyereducing all.tif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4326850"/>
          <a:ext cx="695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117</xdr:row>
      <xdr:rowOff>66675</xdr:rowOff>
    </xdr:from>
    <xdr:to>
      <xdr:col>2</xdr:col>
      <xdr:colOff>323850</xdr:colOff>
      <xdr:row>117</xdr:row>
      <xdr:rowOff>523875</xdr:rowOff>
    </xdr:to>
    <xdr:pic>
      <xdr:nvPicPr>
        <xdr:cNvPr id="43" name="Picture 61" descr="47-41returnbend.tif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5812750"/>
          <a:ext cx="619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118</xdr:row>
      <xdr:rowOff>38100</xdr:rowOff>
    </xdr:from>
    <xdr:to>
      <xdr:col>2</xdr:col>
      <xdr:colOff>323850</xdr:colOff>
      <xdr:row>120</xdr:row>
      <xdr:rowOff>134779</xdr:rowOff>
    </xdr:to>
    <xdr:pic>
      <xdr:nvPicPr>
        <xdr:cNvPr id="44" name="Picture 62" descr="48-39ptrap.tif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6346150"/>
          <a:ext cx="647700" cy="47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13</xdr:row>
      <xdr:rowOff>161925</xdr:rowOff>
    </xdr:from>
    <xdr:to>
      <xdr:col>2</xdr:col>
      <xdr:colOff>285750</xdr:colOff>
      <xdr:row>16</xdr:row>
      <xdr:rowOff>152400</xdr:rowOff>
    </xdr:to>
    <xdr:pic>
      <xdr:nvPicPr>
        <xdr:cNvPr id="50" name="Picture 1106" descr="P102 Pipe Increaser - Reducer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7051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51</xdr:row>
      <xdr:rowOff>28575</xdr:rowOff>
    </xdr:from>
    <xdr:to>
      <xdr:col>2</xdr:col>
      <xdr:colOff>228600</xdr:colOff>
      <xdr:row>53</xdr:row>
      <xdr:rowOff>161925</xdr:rowOff>
    </xdr:to>
    <xdr:pic>
      <xdr:nvPicPr>
        <xdr:cNvPr id="55" name="Picture 1" descr="P321 1/8 Bend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38150" y="11610975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342901</xdr:colOff>
      <xdr:row>54</xdr:row>
      <xdr:rowOff>38101</xdr:rowOff>
    </xdr:from>
    <xdr:to>
      <xdr:col>2</xdr:col>
      <xdr:colOff>209551</xdr:colOff>
      <xdr:row>56</xdr:row>
      <xdr:rowOff>133351</xdr:rowOff>
    </xdr:to>
    <xdr:pic>
      <xdr:nvPicPr>
        <xdr:cNvPr id="56" name="Picture 2" descr="P323 1/8 Bend, Street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201" y="12192001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57</xdr:row>
      <xdr:rowOff>28575</xdr:rowOff>
    </xdr:from>
    <xdr:to>
      <xdr:col>2</xdr:col>
      <xdr:colOff>219075</xdr:colOff>
      <xdr:row>59</xdr:row>
      <xdr:rowOff>114300</xdr:rowOff>
    </xdr:to>
    <xdr:pic>
      <xdr:nvPicPr>
        <xdr:cNvPr id="57" name="Picture 1104" descr="P324 1/16 Bend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6250" y="12753975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60</xdr:row>
      <xdr:rowOff>28576</xdr:rowOff>
    </xdr:from>
    <xdr:to>
      <xdr:col>2</xdr:col>
      <xdr:colOff>200025</xdr:colOff>
      <xdr:row>60</xdr:row>
      <xdr:rowOff>457200</xdr:rowOff>
    </xdr:to>
    <xdr:pic>
      <xdr:nvPicPr>
        <xdr:cNvPr id="58" name="Picture 1105" descr="P326 1/16 Bend, Street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95301" y="13315951"/>
          <a:ext cx="428624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14950</xdr:colOff>
      <xdr:row>0</xdr:row>
      <xdr:rowOff>152724</xdr:rowOff>
    </xdr:from>
    <xdr:to>
      <xdr:col>4</xdr:col>
      <xdr:colOff>129007</xdr:colOff>
      <xdr:row>5</xdr:row>
      <xdr:rowOff>47949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50" y="152724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CxnSpPr/>
      </xdr:nvCxnSpPr>
      <xdr:spPr>
        <a:xfrm>
          <a:off x="8591550" y="552450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228601</xdr:colOff>
      <xdr:row>33</xdr:row>
      <xdr:rowOff>142873</xdr:rowOff>
    </xdr:from>
    <xdr:to>
      <xdr:col>2</xdr:col>
      <xdr:colOff>392610</xdr:colOff>
      <xdr:row>34</xdr:row>
      <xdr:rowOff>209552</xdr:rowOff>
    </xdr:to>
    <xdr:pic>
      <xdr:nvPicPr>
        <xdr:cNvPr id="33" name="Picture 78" descr="11-03flushbusing02.tif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l="25000" r="24519"/>
        <a:stretch/>
      </xdr:blipFill>
      <xdr:spPr bwMode="auto">
        <a:xfrm rot="16200000">
          <a:off x="534441" y="6923633"/>
          <a:ext cx="390529" cy="773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35</xdr:row>
      <xdr:rowOff>47624</xdr:rowOff>
    </xdr:from>
    <xdr:to>
      <xdr:col>2</xdr:col>
      <xdr:colOff>276225</xdr:colOff>
      <xdr:row>36</xdr:row>
      <xdr:rowOff>285749</xdr:rowOff>
    </xdr:to>
    <xdr:pic>
      <xdr:nvPicPr>
        <xdr:cNvPr id="36" name="Picture 78" descr="11-03flushbusing02.tif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 bwMode="auto">
        <a:xfrm rot="16200000">
          <a:off x="438150" y="7667624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40</xdr:row>
      <xdr:rowOff>47625</xdr:rowOff>
    </xdr:from>
    <xdr:to>
      <xdr:col>2</xdr:col>
      <xdr:colOff>187584</xdr:colOff>
      <xdr:row>41</xdr:row>
      <xdr:rowOff>238125</xdr:rowOff>
    </xdr:to>
    <xdr:pic>
      <xdr:nvPicPr>
        <xdr:cNvPr id="39" name="Picture 23" descr="03redbushcon.tif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8625" y="8886825"/>
          <a:ext cx="482859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42</xdr:row>
      <xdr:rowOff>57151</xdr:rowOff>
    </xdr:from>
    <xdr:to>
      <xdr:col>2</xdr:col>
      <xdr:colOff>171450</xdr:colOff>
      <xdr:row>42</xdr:row>
      <xdr:rowOff>495872</xdr:rowOff>
    </xdr:to>
    <xdr:pic>
      <xdr:nvPicPr>
        <xdr:cNvPr id="40" name="Picture 37" descr="34permplug.tif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7675" y="9391651"/>
          <a:ext cx="447675" cy="438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266701</xdr:colOff>
      <xdr:row>77</xdr:row>
      <xdr:rowOff>38101</xdr:rowOff>
    </xdr:from>
    <xdr:to>
      <xdr:col>2</xdr:col>
      <xdr:colOff>152401</xdr:colOff>
      <xdr:row>79</xdr:row>
      <xdr:rowOff>152401</xdr:rowOff>
    </xdr:to>
    <xdr:pic>
      <xdr:nvPicPr>
        <xdr:cNvPr id="41" name="Picture 1180" descr="http://www.pepplastic.com/images/P441-015.jpg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381001" y="17335501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80</xdr:row>
      <xdr:rowOff>123825</xdr:rowOff>
    </xdr:from>
    <xdr:to>
      <xdr:col>2</xdr:col>
      <xdr:colOff>266700</xdr:colOff>
      <xdr:row>84</xdr:row>
      <xdr:rowOff>19050</xdr:rowOff>
    </xdr:to>
    <xdr:pic>
      <xdr:nvPicPr>
        <xdr:cNvPr id="42" name="Picture 1180" descr="http://www.pepplastic.com/images/P441-015.jpg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 bwMode="auto">
        <a:xfrm>
          <a:off x="333375" y="1799272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85724</xdr:colOff>
      <xdr:row>1</xdr:row>
      <xdr:rowOff>19049</xdr:rowOff>
    </xdr:from>
    <xdr:to>
      <xdr:col>13</xdr:col>
      <xdr:colOff>753034</xdr:colOff>
      <xdr:row>5</xdr:row>
      <xdr:rowOff>38100</xdr:rowOff>
    </xdr:to>
    <xdr:pic>
      <xdr:nvPicPr>
        <xdr:cNvPr id="45" name="Picture 6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9858374" y="257174"/>
          <a:ext cx="753035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8</xdr:row>
      <xdr:rowOff>9525</xdr:rowOff>
    </xdr:from>
    <xdr:to>
      <xdr:col>2</xdr:col>
      <xdr:colOff>266700</xdr:colOff>
      <xdr:row>11</xdr:row>
      <xdr:rowOff>180975</xdr:rowOff>
    </xdr:to>
    <xdr:pic>
      <xdr:nvPicPr>
        <xdr:cNvPr id="92565" name="Picture 13" descr="401-005NEW.tif">
          <a:extLst>
            <a:ext uri="{FF2B5EF4-FFF2-40B4-BE49-F238E27FC236}">
              <a16:creationId xmlns:a16="http://schemas.microsoft.com/office/drawing/2014/main" id="{00000000-0008-0000-0400-000095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57375"/>
          <a:ext cx="5238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361948</xdr:colOff>
      <xdr:row>21</xdr:row>
      <xdr:rowOff>38099</xdr:rowOff>
    </xdr:from>
    <xdr:to>
      <xdr:col>2</xdr:col>
      <xdr:colOff>276224</xdr:colOff>
      <xdr:row>25</xdr:row>
      <xdr:rowOff>77322</xdr:rowOff>
    </xdr:to>
    <xdr:pic>
      <xdr:nvPicPr>
        <xdr:cNvPr id="92566" name="Picture 14" descr="401-101NEW.tif">
          <a:extLst>
            <a:ext uri="{FF2B5EF4-FFF2-40B4-BE49-F238E27FC236}">
              <a16:creationId xmlns:a16="http://schemas.microsoft.com/office/drawing/2014/main" id="{00000000-0008-0000-0400-000096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04823" y="4362449"/>
          <a:ext cx="523876" cy="801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83</xdr:row>
      <xdr:rowOff>171450</xdr:rowOff>
    </xdr:from>
    <xdr:to>
      <xdr:col>2</xdr:col>
      <xdr:colOff>292308</xdr:colOff>
      <xdr:row>87</xdr:row>
      <xdr:rowOff>161925</xdr:rowOff>
    </xdr:to>
    <xdr:pic>
      <xdr:nvPicPr>
        <xdr:cNvPr id="92567" name="Picture 15" descr="02 SCH40TEESSFPIT.tif">
          <a:extLst>
            <a:ext uri="{FF2B5EF4-FFF2-40B4-BE49-F238E27FC236}">
              <a16:creationId xmlns:a16="http://schemas.microsoft.com/office/drawing/2014/main" id="{00000000-0008-0000-0400-000097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306800"/>
          <a:ext cx="53043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271462</xdr:colOff>
      <xdr:row>161</xdr:row>
      <xdr:rowOff>4764</xdr:rowOff>
    </xdr:from>
    <xdr:to>
      <xdr:col>2</xdr:col>
      <xdr:colOff>338137</xdr:colOff>
      <xdr:row>164</xdr:row>
      <xdr:rowOff>138114</xdr:rowOff>
    </xdr:to>
    <xdr:pic>
      <xdr:nvPicPr>
        <xdr:cNvPr id="92568" name="Picture 16" descr="03 ELBOW406.tif">
          <a:extLst>
            <a:ext uri="{FF2B5EF4-FFF2-40B4-BE49-F238E27FC236}">
              <a16:creationId xmlns:a16="http://schemas.microsoft.com/office/drawing/2014/main" id="{00000000-0008-0000-0400-000098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0050" y="31013401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276226</xdr:colOff>
      <xdr:row>179</xdr:row>
      <xdr:rowOff>76200</xdr:rowOff>
    </xdr:from>
    <xdr:to>
      <xdr:col>2</xdr:col>
      <xdr:colOff>228601</xdr:colOff>
      <xdr:row>182</xdr:row>
      <xdr:rowOff>9525</xdr:rowOff>
    </xdr:to>
    <xdr:pic>
      <xdr:nvPicPr>
        <xdr:cNvPr id="92569" name="Picture 17" descr="003 ELBOW406.tif">
          <a:extLst>
            <a:ext uri="{FF2B5EF4-FFF2-40B4-BE49-F238E27FC236}">
              <a16:creationId xmlns:a16="http://schemas.microsoft.com/office/drawing/2014/main" id="{00000000-0008-0000-0400-000099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100000" flipV="1">
          <a:off x="447676" y="34470975"/>
          <a:ext cx="5048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243</xdr:row>
      <xdr:rowOff>95251</xdr:rowOff>
    </xdr:from>
    <xdr:to>
      <xdr:col>2</xdr:col>
      <xdr:colOff>209550</xdr:colOff>
      <xdr:row>246</xdr:row>
      <xdr:rowOff>181571</xdr:rowOff>
    </xdr:to>
    <xdr:pic>
      <xdr:nvPicPr>
        <xdr:cNvPr id="92570" name="Picture 18" descr="05 ELBOW417.tif">
          <a:extLst>
            <a:ext uri="{FF2B5EF4-FFF2-40B4-BE49-F238E27FC236}">
              <a16:creationId xmlns:a16="http://schemas.microsoft.com/office/drawing/2014/main" id="{00000000-0008-0000-0400-00009A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6710601"/>
          <a:ext cx="495300" cy="65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266</xdr:row>
      <xdr:rowOff>19050</xdr:rowOff>
    </xdr:from>
    <xdr:to>
      <xdr:col>2</xdr:col>
      <xdr:colOff>319969</xdr:colOff>
      <xdr:row>269</xdr:row>
      <xdr:rowOff>142875</xdr:rowOff>
    </xdr:to>
    <xdr:pic>
      <xdr:nvPicPr>
        <xdr:cNvPr id="92571" name="Picture 19" descr="06 COUPLING429.tif">
          <a:extLst>
            <a:ext uri="{FF2B5EF4-FFF2-40B4-BE49-F238E27FC236}">
              <a16:creationId xmlns:a16="http://schemas.microsoft.com/office/drawing/2014/main" id="{00000000-0008-0000-0400-00009B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51015900"/>
          <a:ext cx="64381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310</xdr:row>
      <xdr:rowOff>47624</xdr:rowOff>
    </xdr:from>
    <xdr:to>
      <xdr:col>2</xdr:col>
      <xdr:colOff>285750</xdr:colOff>
      <xdr:row>313</xdr:row>
      <xdr:rowOff>38099</xdr:rowOff>
    </xdr:to>
    <xdr:pic>
      <xdr:nvPicPr>
        <xdr:cNvPr id="92572" name="Picture 20" descr="07 FEMADAPTSCH40.tif">
          <a:extLst>
            <a:ext uri="{FF2B5EF4-FFF2-40B4-BE49-F238E27FC236}">
              <a16:creationId xmlns:a16="http://schemas.microsoft.com/office/drawing/2014/main" id="{00000000-0008-0000-0400-00009C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0064649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333</xdr:row>
      <xdr:rowOff>47625</xdr:rowOff>
    </xdr:from>
    <xdr:to>
      <xdr:col>2</xdr:col>
      <xdr:colOff>301886</xdr:colOff>
      <xdr:row>336</xdr:row>
      <xdr:rowOff>171450</xdr:rowOff>
    </xdr:to>
    <xdr:pic>
      <xdr:nvPicPr>
        <xdr:cNvPr id="92573" name="Picture 21" descr="08 MALEADAPTSCH40.tif">
          <a:extLst>
            <a:ext uri="{FF2B5EF4-FFF2-40B4-BE49-F238E27FC236}">
              <a16:creationId xmlns:a16="http://schemas.microsoft.com/office/drawing/2014/main" id="{00000000-0008-0000-0400-00009D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4446150"/>
          <a:ext cx="597161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426</xdr:row>
      <xdr:rowOff>161925</xdr:rowOff>
    </xdr:from>
    <xdr:to>
      <xdr:col>2</xdr:col>
      <xdr:colOff>381001</xdr:colOff>
      <xdr:row>430</xdr:row>
      <xdr:rowOff>85725</xdr:rowOff>
    </xdr:to>
    <xdr:pic>
      <xdr:nvPicPr>
        <xdr:cNvPr id="92574" name="Picture 23" descr="10 REDUCBUSHTHRD.tif">
          <a:extLst>
            <a:ext uri="{FF2B5EF4-FFF2-40B4-BE49-F238E27FC236}">
              <a16:creationId xmlns:a16="http://schemas.microsoft.com/office/drawing/2014/main" id="{00000000-0008-0000-0400-00009E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8227695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190501</xdr:colOff>
      <xdr:row>378</xdr:row>
      <xdr:rowOff>19051</xdr:rowOff>
    </xdr:from>
    <xdr:to>
      <xdr:col>2</xdr:col>
      <xdr:colOff>342900</xdr:colOff>
      <xdr:row>381</xdr:row>
      <xdr:rowOff>165162</xdr:rowOff>
    </xdr:to>
    <xdr:pic>
      <xdr:nvPicPr>
        <xdr:cNvPr id="92575" name="Picture 22" descr="09 REDUCBUSHSLIP.tif">
          <a:extLst>
            <a:ext uri="{FF2B5EF4-FFF2-40B4-BE49-F238E27FC236}">
              <a16:creationId xmlns:a16="http://schemas.microsoft.com/office/drawing/2014/main" id="{00000000-0008-0000-0400-00009F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72990076"/>
          <a:ext cx="761999" cy="717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490</xdr:row>
      <xdr:rowOff>76200</xdr:rowOff>
    </xdr:from>
    <xdr:to>
      <xdr:col>2</xdr:col>
      <xdr:colOff>256246</xdr:colOff>
      <xdr:row>493</xdr:row>
      <xdr:rowOff>161925</xdr:rowOff>
    </xdr:to>
    <xdr:pic>
      <xdr:nvPicPr>
        <xdr:cNvPr id="92576" name="Picture 24" descr="SCH40CapNEW.tif">
          <a:extLst>
            <a:ext uri="{FF2B5EF4-FFF2-40B4-BE49-F238E27FC236}">
              <a16:creationId xmlns:a16="http://schemas.microsoft.com/office/drawing/2014/main" id="{00000000-0008-0000-0400-0000A0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4383225"/>
          <a:ext cx="56104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502</xdr:row>
      <xdr:rowOff>66675</xdr:rowOff>
    </xdr:from>
    <xdr:to>
      <xdr:col>2</xdr:col>
      <xdr:colOff>209550</xdr:colOff>
      <xdr:row>505</xdr:row>
      <xdr:rowOff>119984</xdr:rowOff>
    </xdr:to>
    <xdr:pic>
      <xdr:nvPicPr>
        <xdr:cNvPr id="92577" name="Picture 25" descr="12 SCH40CapFIPT.tif">
          <a:extLst>
            <a:ext uri="{FF2B5EF4-FFF2-40B4-BE49-F238E27FC236}">
              <a16:creationId xmlns:a16="http://schemas.microsoft.com/office/drawing/2014/main" id="{00000000-0008-0000-0400-0000A1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6659700"/>
          <a:ext cx="466725" cy="624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291820</xdr:colOff>
      <xdr:row>93</xdr:row>
      <xdr:rowOff>60605</xdr:rowOff>
    </xdr:from>
    <xdr:to>
      <xdr:col>2</xdr:col>
      <xdr:colOff>317780</xdr:colOff>
      <xdr:row>97</xdr:row>
      <xdr:rowOff>79655</xdr:rowOff>
    </xdr:to>
    <xdr:pic>
      <xdr:nvPicPr>
        <xdr:cNvPr id="18" name="Picture 1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61950" y="18173700"/>
          <a:ext cx="781050" cy="635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312148</xdr:colOff>
      <xdr:row>154</xdr:row>
      <xdr:rowOff>154578</xdr:rowOff>
    </xdr:from>
    <xdr:to>
      <xdr:col>2</xdr:col>
      <xdr:colOff>350248</xdr:colOff>
      <xdr:row>158</xdr:row>
      <xdr:rowOff>93073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28625" y="29841826"/>
          <a:ext cx="70049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290512</xdr:colOff>
      <xdr:row>173</xdr:row>
      <xdr:rowOff>128588</xdr:rowOff>
    </xdr:from>
    <xdr:to>
      <xdr:col>2</xdr:col>
      <xdr:colOff>242887</xdr:colOff>
      <xdr:row>176</xdr:row>
      <xdr:rowOff>185738</xdr:rowOff>
    </xdr:to>
    <xdr:pic>
      <xdr:nvPicPr>
        <xdr:cNvPr id="22" name="Picture 15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0050" y="3344227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265338</xdr:colOff>
      <xdr:row>187</xdr:row>
      <xdr:rowOff>115660</xdr:rowOff>
    </xdr:from>
    <xdr:to>
      <xdr:col>2</xdr:col>
      <xdr:colOff>353785</xdr:colOff>
      <xdr:row>190</xdr:row>
      <xdr:rowOff>144235</xdr:rowOff>
    </xdr:to>
    <xdr:pic>
      <xdr:nvPicPr>
        <xdr:cNvPr id="24" name="Picture 16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199" y="36014024"/>
          <a:ext cx="600075" cy="698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294033</xdr:colOff>
      <xdr:row>193</xdr:row>
      <xdr:rowOff>10768</xdr:rowOff>
    </xdr:from>
    <xdr:to>
      <xdr:col>2</xdr:col>
      <xdr:colOff>294033</xdr:colOff>
      <xdr:row>196</xdr:row>
      <xdr:rowOff>141634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525" y="37147501"/>
          <a:ext cx="702366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181874</xdr:colOff>
      <xdr:row>198</xdr:row>
      <xdr:rowOff>170551</xdr:rowOff>
    </xdr:from>
    <xdr:to>
      <xdr:col>2</xdr:col>
      <xdr:colOff>284851</xdr:colOff>
      <xdr:row>202</xdr:row>
      <xdr:rowOff>27676</xdr:rowOff>
    </xdr:to>
    <xdr:pic>
      <xdr:nvPicPr>
        <xdr:cNvPr id="28" name="Picture 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71475" y="38166675"/>
          <a:ext cx="619125" cy="71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262617</xdr:colOff>
      <xdr:row>204</xdr:row>
      <xdr:rowOff>146956</xdr:rowOff>
    </xdr:from>
    <xdr:to>
      <xdr:col>2</xdr:col>
      <xdr:colOff>300718</xdr:colOff>
      <xdr:row>207</xdr:row>
      <xdr:rowOff>176893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28624" y="39309674"/>
          <a:ext cx="601437" cy="64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238124</xdr:colOff>
      <xdr:row>209</xdr:row>
      <xdr:rowOff>171449</xdr:rowOff>
    </xdr:from>
    <xdr:to>
      <xdr:col>2</xdr:col>
      <xdr:colOff>314325</xdr:colOff>
      <xdr:row>213</xdr:row>
      <xdr:rowOff>95250</xdr:rowOff>
    </xdr:to>
    <xdr:pic>
      <xdr:nvPicPr>
        <xdr:cNvPr id="31" name="Picture 4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80999" y="40309799"/>
          <a:ext cx="685801" cy="685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240076</xdr:colOff>
      <xdr:row>215</xdr:row>
      <xdr:rowOff>131398</xdr:rowOff>
    </xdr:from>
    <xdr:to>
      <xdr:col>2</xdr:col>
      <xdr:colOff>325801</xdr:colOff>
      <xdr:row>219</xdr:row>
      <xdr:rowOff>30527</xdr:rowOff>
    </xdr:to>
    <xdr:pic>
      <xdr:nvPicPr>
        <xdr:cNvPr id="33" name="Picture 6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0049" y="41395650"/>
          <a:ext cx="66112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288386</xdr:colOff>
      <xdr:row>221</xdr:row>
      <xdr:rowOff>54514</xdr:rowOff>
    </xdr:from>
    <xdr:to>
      <xdr:col>2</xdr:col>
      <xdr:colOff>311690</xdr:colOff>
      <xdr:row>224</xdr:row>
      <xdr:rowOff>64040</xdr:rowOff>
    </xdr:to>
    <xdr:pic>
      <xdr:nvPicPr>
        <xdr:cNvPr id="34" name="Picture 7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200" y="42452925"/>
          <a:ext cx="581026" cy="632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217548</xdr:colOff>
      <xdr:row>227</xdr:row>
      <xdr:rowOff>68204</xdr:rowOff>
    </xdr:from>
    <xdr:to>
      <xdr:col>2</xdr:col>
      <xdr:colOff>287277</xdr:colOff>
      <xdr:row>230</xdr:row>
      <xdr:rowOff>96778</xdr:rowOff>
    </xdr:to>
    <xdr:pic>
      <xdr:nvPicPr>
        <xdr:cNvPr id="35" name="Picture 8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0051" y="43595926"/>
          <a:ext cx="600074" cy="67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235</xdr:row>
      <xdr:rowOff>57150</xdr:rowOff>
    </xdr:from>
    <xdr:to>
      <xdr:col>2</xdr:col>
      <xdr:colOff>176992</xdr:colOff>
      <xdr:row>237</xdr:row>
      <xdr:rowOff>123825</xdr:rowOff>
    </xdr:to>
    <xdr:pic>
      <xdr:nvPicPr>
        <xdr:cNvPr id="36" name="Picture 9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5148500"/>
          <a:ext cx="415117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276224</xdr:colOff>
      <xdr:row>238</xdr:row>
      <xdr:rowOff>95250</xdr:rowOff>
    </xdr:from>
    <xdr:to>
      <xdr:col>2</xdr:col>
      <xdr:colOff>276225</xdr:colOff>
      <xdr:row>242</xdr:row>
      <xdr:rowOff>35983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45758100"/>
          <a:ext cx="609601" cy="702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255</xdr:row>
      <xdr:rowOff>142874</xdr:rowOff>
    </xdr:from>
    <xdr:to>
      <xdr:col>2</xdr:col>
      <xdr:colOff>342266</xdr:colOff>
      <xdr:row>259</xdr:row>
      <xdr:rowOff>104775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681024"/>
          <a:ext cx="675641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282</xdr:row>
      <xdr:rowOff>114301</xdr:rowOff>
    </xdr:from>
    <xdr:to>
      <xdr:col>2</xdr:col>
      <xdr:colOff>288256</xdr:colOff>
      <xdr:row>285</xdr:row>
      <xdr:rowOff>142875</xdr:rowOff>
    </xdr:to>
    <xdr:pic>
      <xdr:nvPicPr>
        <xdr:cNvPr id="43" name="Picture 1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14350" y="54159151"/>
          <a:ext cx="526381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291</xdr:row>
      <xdr:rowOff>9526</xdr:rowOff>
    </xdr:from>
    <xdr:to>
      <xdr:col>2</xdr:col>
      <xdr:colOff>219075</xdr:colOff>
      <xdr:row>293</xdr:row>
      <xdr:rowOff>131052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5768876"/>
          <a:ext cx="485775" cy="502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298</xdr:row>
      <xdr:rowOff>123825</xdr:rowOff>
    </xdr:from>
    <xdr:to>
      <xdr:col>2</xdr:col>
      <xdr:colOff>152400</xdr:colOff>
      <xdr:row>299</xdr:row>
      <xdr:rowOff>205004</xdr:rowOff>
    </xdr:to>
    <xdr:pic>
      <xdr:nvPicPr>
        <xdr:cNvPr id="47" name="Picture 1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7026175"/>
          <a:ext cx="371475" cy="481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300</xdr:row>
      <xdr:rowOff>142875</xdr:rowOff>
    </xdr:from>
    <xdr:to>
      <xdr:col>2</xdr:col>
      <xdr:colOff>238125</xdr:colOff>
      <xdr:row>304</xdr:row>
      <xdr:rowOff>0</xdr:rowOff>
    </xdr:to>
    <xdr:pic>
      <xdr:nvPicPr>
        <xdr:cNvPr id="48" name="Picture 1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845325"/>
          <a:ext cx="5143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308</xdr:row>
      <xdr:rowOff>57151</xdr:rowOff>
    </xdr:from>
    <xdr:to>
      <xdr:col>2</xdr:col>
      <xdr:colOff>228600</xdr:colOff>
      <xdr:row>308</xdr:row>
      <xdr:rowOff>512565</xdr:rowOff>
    </xdr:to>
    <xdr:pic>
      <xdr:nvPicPr>
        <xdr:cNvPr id="50" name="Picture 15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9283601"/>
          <a:ext cx="428625" cy="455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320</xdr:row>
      <xdr:rowOff>47625</xdr:rowOff>
    </xdr:from>
    <xdr:to>
      <xdr:col>2</xdr:col>
      <xdr:colOff>272284</xdr:colOff>
      <xdr:row>323</xdr:row>
      <xdr:rowOff>85725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1969650"/>
          <a:ext cx="567559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342</xdr:row>
      <xdr:rowOff>114300</xdr:rowOff>
    </xdr:from>
    <xdr:to>
      <xdr:col>2</xdr:col>
      <xdr:colOff>571499</xdr:colOff>
      <xdr:row>348</xdr:row>
      <xdr:rowOff>178594</xdr:rowOff>
    </xdr:to>
    <xdr:pic>
      <xdr:nvPicPr>
        <xdr:cNvPr id="54" name="Picture 51" descr="http://www.duraplastics.com/dura/graphics/orderportal/Dura_Images/Sch40/436043-21.gif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66227325"/>
          <a:ext cx="1114425" cy="1207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469</xdr:row>
      <xdr:rowOff>28575</xdr:rowOff>
    </xdr:from>
    <xdr:to>
      <xdr:col>2</xdr:col>
      <xdr:colOff>295275</xdr:colOff>
      <xdr:row>472</xdr:row>
      <xdr:rowOff>136405</xdr:rowOff>
    </xdr:to>
    <xdr:pic>
      <xdr:nvPicPr>
        <xdr:cNvPr id="59" name="Picture 1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0335100"/>
          <a:ext cx="600075" cy="679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511</xdr:row>
      <xdr:rowOff>38100</xdr:rowOff>
    </xdr:from>
    <xdr:to>
      <xdr:col>2</xdr:col>
      <xdr:colOff>290036</xdr:colOff>
      <xdr:row>515</xdr:row>
      <xdr:rowOff>9525</xdr:rowOff>
    </xdr:to>
    <xdr:pic>
      <xdr:nvPicPr>
        <xdr:cNvPr id="61" name="Picture 3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8345625"/>
          <a:ext cx="623411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520</xdr:row>
      <xdr:rowOff>95250</xdr:rowOff>
    </xdr:from>
    <xdr:to>
      <xdr:col>2</xdr:col>
      <xdr:colOff>292418</xdr:colOff>
      <xdr:row>524</xdr:row>
      <xdr:rowOff>28575</xdr:rowOff>
    </xdr:to>
    <xdr:pic>
      <xdr:nvPicPr>
        <xdr:cNvPr id="62" name="Picture 4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0117275"/>
          <a:ext cx="625793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531</xdr:row>
      <xdr:rowOff>57151</xdr:rowOff>
    </xdr:from>
    <xdr:to>
      <xdr:col>2</xdr:col>
      <xdr:colOff>295275</xdr:colOff>
      <xdr:row>534</xdr:row>
      <xdr:rowOff>168495</xdr:rowOff>
    </xdr:to>
    <xdr:pic>
      <xdr:nvPicPr>
        <xdr:cNvPr id="64" name="Picture 5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2174676"/>
          <a:ext cx="628650" cy="682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304799</xdr:colOff>
      <xdr:row>540</xdr:row>
      <xdr:rowOff>161924</xdr:rowOff>
    </xdr:from>
    <xdr:to>
      <xdr:col>2</xdr:col>
      <xdr:colOff>266700</xdr:colOff>
      <xdr:row>543</xdr:row>
      <xdr:rowOff>180975</xdr:rowOff>
    </xdr:to>
    <xdr:pic>
      <xdr:nvPicPr>
        <xdr:cNvPr id="66" name="Picture 6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4" y="103993949"/>
          <a:ext cx="571501" cy="590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549</xdr:row>
      <xdr:rowOff>95250</xdr:rowOff>
    </xdr:from>
    <xdr:to>
      <xdr:col>2</xdr:col>
      <xdr:colOff>261323</xdr:colOff>
      <xdr:row>552</xdr:row>
      <xdr:rowOff>161925</xdr:rowOff>
    </xdr:to>
    <xdr:pic>
      <xdr:nvPicPr>
        <xdr:cNvPr id="68" name="Picture 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5641775"/>
          <a:ext cx="566123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558</xdr:row>
      <xdr:rowOff>85725</xdr:rowOff>
    </xdr:from>
    <xdr:to>
      <xdr:col>2</xdr:col>
      <xdr:colOff>247650</xdr:colOff>
      <xdr:row>561</xdr:row>
      <xdr:rowOff>151571</xdr:rowOff>
    </xdr:to>
    <xdr:pic>
      <xdr:nvPicPr>
        <xdr:cNvPr id="69" name="Picture 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1298375"/>
          <a:ext cx="542925" cy="637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323851</xdr:colOff>
      <xdr:row>568</xdr:row>
      <xdr:rowOff>114300</xdr:rowOff>
    </xdr:from>
    <xdr:to>
      <xdr:col>2</xdr:col>
      <xdr:colOff>266701</xdr:colOff>
      <xdr:row>572</xdr:row>
      <xdr:rowOff>23906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03231950"/>
          <a:ext cx="552450" cy="671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333374</xdr:colOff>
      <xdr:row>574</xdr:row>
      <xdr:rowOff>47625</xdr:rowOff>
    </xdr:from>
    <xdr:to>
      <xdr:col>2</xdr:col>
      <xdr:colOff>285749</xdr:colOff>
      <xdr:row>575</xdr:row>
      <xdr:rowOff>304800</xdr:rowOff>
    </xdr:to>
    <xdr:pic>
      <xdr:nvPicPr>
        <xdr:cNvPr id="72" name="Picture 1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" y="110356650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576</xdr:row>
      <xdr:rowOff>85726</xdr:rowOff>
    </xdr:from>
    <xdr:to>
      <xdr:col>2</xdr:col>
      <xdr:colOff>267433</xdr:colOff>
      <xdr:row>577</xdr:row>
      <xdr:rowOff>161926</xdr:rowOff>
    </xdr:to>
    <xdr:pic>
      <xdr:nvPicPr>
        <xdr:cNvPr id="74" name="Picture 44" descr="http://www.duraplastics.com/dura/graphics/orderportal/Dura_Images/insert/1474-015.gif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1118651"/>
          <a:ext cx="562708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361951</xdr:colOff>
      <xdr:row>578</xdr:row>
      <xdr:rowOff>57151</xdr:rowOff>
    </xdr:from>
    <xdr:to>
      <xdr:col>2</xdr:col>
      <xdr:colOff>161925</xdr:colOff>
      <xdr:row>580</xdr:row>
      <xdr:rowOff>164155</xdr:rowOff>
    </xdr:to>
    <xdr:pic>
      <xdr:nvPicPr>
        <xdr:cNvPr id="75" name="Picture 11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111623476"/>
          <a:ext cx="409574" cy="488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581</xdr:row>
      <xdr:rowOff>38100</xdr:rowOff>
    </xdr:from>
    <xdr:to>
      <xdr:col>2</xdr:col>
      <xdr:colOff>190501</xdr:colOff>
      <xdr:row>583</xdr:row>
      <xdr:rowOff>137160</xdr:rowOff>
    </xdr:to>
    <xdr:pic>
      <xdr:nvPicPr>
        <xdr:cNvPr id="77" name="Picture 50" descr="http://www.duraplastics.com/dura/graphics/orderportal/Schedule_40/877-060_cat.jpg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112175925"/>
          <a:ext cx="5334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586</xdr:row>
      <xdr:rowOff>161925</xdr:rowOff>
    </xdr:from>
    <xdr:to>
      <xdr:col>2</xdr:col>
      <xdr:colOff>200025</xdr:colOff>
      <xdr:row>589</xdr:row>
      <xdr:rowOff>104775</xdr:rowOff>
    </xdr:to>
    <xdr:pic>
      <xdr:nvPicPr>
        <xdr:cNvPr id="79" name="Picture 12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07851575"/>
          <a:ext cx="504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594</xdr:row>
      <xdr:rowOff>76200</xdr:rowOff>
    </xdr:from>
    <xdr:to>
      <xdr:col>2</xdr:col>
      <xdr:colOff>304800</xdr:colOff>
      <xdr:row>597</xdr:row>
      <xdr:rowOff>168923</xdr:rowOff>
    </xdr:to>
    <xdr:pic>
      <xdr:nvPicPr>
        <xdr:cNvPr id="81" name="Picture 52" descr="http://www.duraplastics.com/dura/graphics/orderportal/Dura_Images/Sch40/479-015.gif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9289850"/>
          <a:ext cx="638175" cy="66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CxnSpPr/>
      </xdr:nvCxnSpPr>
      <xdr:spPr>
        <a:xfrm>
          <a:off x="8591550" y="552450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361950</xdr:colOff>
      <xdr:row>232</xdr:row>
      <xdr:rowOff>19050</xdr:rowOff>
    </xdr:from>
    <xdr:to>
      <xdr:col>2</xdr:col>
      <xdr:colOff>447675</xdr:colOff>
      <xdr:row>235</xdr:row>
      <xdr:rowOff>123825</xdr:rowOff>
    </xdr:to>
    <xdr:pic>
      <xdr:nvPicPr>
        <xdr:cNvPr id="57" name="Picture 1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4538900"/>
          <a:ext cx="695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278</xdr:row>
      <xdr:rowOff>57151</xdr:rowOff>
    </xdr:from>
    <xdr:to>
      <xdr:col>2</xdr:col>
      <xdr:colOff>259672</xdr:colOff>
      <xdr:row>280</xdr:row>
      <xdr:rowOff>133350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4" t="13963" r="8024" b="8607"/>
        <a:stretch/>
      </xdr:blipFill>
      <xdr:spPr bwMode="auto">
        <a:xfrm>
          <a:off x="476250" y="53340001"/>
          <a:ext cx="535897" cy="457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1</xdr:row>
      <xdr:rowOff>19050</xdr:rowOff>
    </xdr:from>
    <xdr:to>
      <xdr:col>14</xdr:col>
      <xdr:colOff>19050</xdr:colOff>
      <xdr:row>5</xdr:row>
      <xdr:rowOff>47626</xdr:rowOff>
    </xdr:to>
    <xdr:pic>
      <xdr:nvPicPr>
        <xdr:cNvPr id="60" name="Picture 64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9258300" y="257175"/>
          <a:ext cx="752475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599</xdr:row>
      <xdr:rowOff>19050</xdr:rowOff>
    </xdr:from>
    <xdr:to>
      <xdr:col>2</xdr:col>
      <xdr:colOff>533400</xdr:colOff>
      <xdr:row>599</xdr:row>
      <xdr:rowOff>330159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15776375"/>
          <a:ext cx="1066800" cy="31110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600</xdr:row>
      <xdr:rowOff>61313</xdr:rowOff>
    </xdr:from>
    <xdr:to>
      <xdr:col>2</xdr:col>
      <xdr:colOff>416914</xdr:colOff>
      <xdr:row>600</xdr:row>
      <xdr:rowOff>447675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16209163"/>
          <a:ext cx="855064" cy="38636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200025</xdr:rowOff>
    </xdr:from>
    <xdr:to>
      <xdr:col>4</xdr:col>
      <xdr:colOff>638175</xdr:colOff>
      <xdr:row>5</xdr:row>
      <xdr:rowOff>66675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00025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409576</xdr:colOff>
      <xdr:row>7</xdr:row>
      <xdr:rowOff>28575</xdr:rowOff>
    </xdr:from>
    <xdr:to>
      <xdr:col>2</xdr:col>
      <xdr:colOff>142876</xdr:colOff>
      <xdr:row>8</xdr:row>
      <xdr:rowOff>248170</xdr:rowOff>
    </xdr:to>
    <xdr:pic>
      <xdr:nvPicPr>
        <xdr:cNvPr id="4" name="Picture 13" descr="401-005NEW.tif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1419225"/>
          <a:ext cx="342900" cy="486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9</xdr:row>
      <xdr:rowOff>28575</xdr:rowOff>
    </xdr:from>
    <xdr:to>
      <xdr:col>2</xdr:col>
      <xdr:colOff>76201</xdr:colOff>
      <xdr:row>10</xdr:row>
      <xdr:rowOff>228040</xdr:rowOff>
    </xdr:to>
    <xdr:pic>
      <xdr:nvPicPr>
        <xdr:cNvPr id="5" name="Picture 14" descr="401-101NEW.tif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1952625"/>
          <a:ext cx="304800" cy="466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11</xdr:row>
      <xdr:rowOff>47626</xdr:rowOff>
    </xdr:from>
    <xdr:to>
      <xdr:col>2</xdr:col>
      <xdr:colOff>160583</xdr:colOff>
      <xdr:row>12</xdr:row>
      <xdr:rowOff>200026</xdr:rowOff>
    </xdr:to>
    <xdr:pic>
      <xdr:nvPicPr>
        <xdr:cNvPr id="6" name="Picture 16" descr="03 ELBOW406.ti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505076"/>
          <a:ext cx="436808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371476</xdr:colOff>
      <xdr:row>13</xdr:row>
      <xdr:rowOff>28575</xdr:rowOff>
    </xdr:from>
    <xdr:to>
      <xdr:col>2</xdr:col>
      <xdr:colOff>113292</xdr:colOff>
      <xdr:row>14</xdr:row>
      <xdr:rowOff>228600</xdr:rowOff>
    </xdr:to>
    <xdr:pic>
      <xdr:nvPicPr>
        <xdr:cNvPr id="7" name="Picture 18" descr="05 ELBOW417.tif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3019425"/>
          <a:ext cx="351416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15</xdr:row>
      <xdr:rowOff>38101</xdr:rowOff>
    </xdr:from>
    <xdr:to>
      <xdr:col>2</xdr:col>
      <xdr:colOff>185208</xdr:colOff>
      <xdr:row>16</xdr:row>
      <xdr:rowOff>228601</xdr:rowOff>
    </xdr:to>
    <xdr:pic>
      <xdr:nvPicPr>
        <xdr:cNvPr id="8" name="Picture 19" descr="06 COUPLING429.tif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133851"/>
          <a:ext cx="423333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142875</xdr:rowOff>
    </xdr:from>
    <xdr:to>
      <xdr:col>2</xdr:col>
      <xdr:colOff>212056</xdr:colOff>
      <xdr:row>20</xdr:row>
      <xdr:rowOff>171449</xdr:rowOff>
    </xdr:to>
    <xdr:pic>
      <xdr:nvPicPr>
        <xdr:cNvPr id="9" name="Picture 1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772025"/>
          <a:ext cx="526381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22</xdr:row>
      <xdr:rowOff>38100</xdr:rowOff>
    </xdr:from>
    <xdr:to>
      <xdr:col>2</xdr:col>
      <xdr:colOff>152400</xdr:colOff>
      <xdr:row>24</xdr:row>
      <xdr:rowOff>138329</xdr:rowOff>
    </xdr:to>
    <xdr:pic>
      <xdr:nvPicPr>
        <xdr:cNvPr id="10" name="Picture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19750"/>
          <a:ext cx="371475" cy="481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25</xdr:row>
      <xdr:rowOff>171450</xdr:rowOff>
    </xdr:from>
    <xdr:to>
      <xdr:col>2</xdr:col>
      <xdr:colOff>400737</xdr:colOff>
      <xdr:row>30</xdr:row>
      <xdr:rowOff>0</xdr:rowOff>
    </xdr:to>
    <xdr:pic>
      <xdr:nvPicPr>
        <xdr:cNvPr id="11" name="Picture 22" descr="09 REDUCBUSHSLIP.tif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324600"/>
          <a:ext cx="829362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32</xdr:row>
      <xdr:rowOff>76200</xdr:rowOff>
    </xdr:from>
    <xdr:to>
      <xdr:col>2</xdr:col>
      <xdr:colOff>123825</xdr:colOff>
      <xdr:row>33</xdr:row>
      <xdr:rowOff>217714</xdr:rowOff>
    </xdr:to>
    <xdr:pic>
      <xdr:nvPicPr>
        <xdr:cNvPr id="12" name="Picture 24" descr="SCH40CapNEW.tif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562850"/>
          <a:ext cx="381000" cy="446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34000</xdr:colOff>
      <xdr:row>0</xdr:row>
      <xdr:rowOff>133674</xdr:rowOff>
    </xdr:from>
    <xdr:to>
      <xdr:col>4</xdr:col>
      <xdr:colOff>148057</xdr:colOff>
      <xdr:row>5</xdr:row>
      <xdr:rowOff>38424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5" y="133674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805815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28575</xdr:colOff>
      <xdr:row>1</xdr:row>
      <xdr:rowOff>19050</xdr:rowOff>
    </xdr:from>
    <xdr:to>
      <xdr:col>13</xdr:col>
      <xdr:colOff>805815</xdr:colOff>
      <xdr:row>5</xdr:row>
      <xdr:rowOff>40959</xdr:rowOff>
    </xdr:to>
    <xdr:pic>
      <xdr:nvPicPr>
        <xdr:cNvPr id="15" name="Picture 4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7265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63</xdr:row>
      <xdr:rowOff>152400</xdr:rowOff>
    </xdr:from>
    <xdr:to>
      <xdr:col>2</xdr:col>
      <xdr:colOff>405765</xdr:colOff>
      <xdr:row>67</xdr:row>
      <xdr:rowOff>114300</xdr:rowOff>
    </xdr:to>
    <xdr:pic>
      <xdr:nvPicPr>
        <xdr:cNvPr id="93701" name="Picture 21" descr="03teegxgxg.tif">
          <a:extLst>
            <a:ext uri="{FF2B5EF4-FFF2-40B4-BE49-F238E27FC236}">
              <a16:creationId xmlns:a16="http://schemas.microsoft.com/office/drawing/2014/main" id="{00000000-0008-0000-0600-000005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0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73</xdr:row>
      <xdr:rowOff>9525</xdr:rowOff>
    </xdr:from>
    <xdr:to>
      <xdr:col>2</xdr:col>
      <xdr:colOff>361950</xdr:colOff>
      <xdr:row>77</xdr:row>
      <xdr:rowOff>53340</xdr:rowOff>
    </xdr:to>
    <xdr:pic>
      <xdr:nvPicPr>
        <xdr:cNvPr id="93702" name="Picture 22" descr="06teewyegxgxg.tif">
          <a:extLst>
            <a:ext uri="{FF2B5EF4-FFF2-40B4-BE49-F238E27FC236}">
              <a16:creationId xmlns:a16="http://schemas.microsoft.com/office/drawing/2014/main" id="{00000000-0008-0000-0600-000006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125950"/>
          <a:ext cx="7334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83</xdr:row>
      <xdr:rowOff>152400</xdr:rowOff>
    </xdr:from>
    <xdr:to>
      <xdr:col>2</xdr:col>
      <xdr:colOff>253365</xdr:colOff>
      <xdr:row>86</xdr:row>
      <xdr:rowOff>177165</xdr:rowOff>
    </xdr:to>
    <xdr:pic>
      <xdr:nvPicPr>
        <xdr:cNvPr id="93703" name="Picture 23" descr="Replacementteewyedwv.tif">
          <a:extLst>
            <a:ext uri="{FF2B5EF4-FFF2-40B4-BE49-F238E27FC236}">
              <a16:creationId xmlns:a16="http://schemas.microsoft.com/office/drawing/2014/main" id="{00000000-0008-0000-0600-000007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792950"/>
          <a:ext cx="5334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90</xdr:row>
      <xdr:rowOff>0</xdr:rowOff>
    </xdr:from>
    <xdr:to>
      <xdr:col>2</xdr:col>
      <xdr:colOff>396240</xdr:colOff>
      <xdr:row>93</xdr:row>
      <xdr:rowOff>171450</xdr:rowOff>
    </xdr:to>
    <xdr:pic>
      <xdr:nvPicPr>
        <xdr:cNvPr id="93704" name="Picture 24" descr="01wyegxgxg.tif">
          <a:extLst>
            <a:ext uri="{FF2B5EF4-FFF2-40B4-BE49-F238E27FC236}">
              <a16:creationId xmlns:a16="http://schemas.microsoft.com/office/drawing/2014/main" id="{00000000-0008-0000-0600-000008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992725"/>
          <a:ext cx="723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42</xdr:row>
      <xdr:rowOff>85725</xdr:rowOff>
    </xdr:from>
    <xdr:to>
      <xdr:col>2</xdr:col>
      <xdr:colOff>304800</xdr:colOff>
      <xdr:row>45</xdr:row>
      <xdr:rowOff>91440</xdr:rowOff>
    </xdr:to>
    <xdr:pic>
      <xdr:nvPicPr>
        <xdr:cNvPr id="93706" name="Picture 28" descr="08elbow90gxg.tif">
          <a:extLst>
            <a:ext uri="{FF2B5EF4-FFF2-40B4-BE49-F238E27FC236}">
              <a16:creationId xmlns:a16="http://schemas.microsoft.com/office/drawing/2014/main" id="{00000000-0008-0000-0600-00000A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743950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49</xdr:row>
      <xdr:rowOff>66675</xdr:rowOff>
    </xdr:from>
    <xdr:to>
      <xdr:col>2</xdr:col>
      <xdr:colOff>304800</xdr:colOff>
      <xdr:row>52</xdr:row>
      <xdr:rowOff>24765</xdr:rowOff>
    </xdr:to>
    <xdr:pic>
      <xdr:nvPicPr>
        <xdr:cNvPr id="93707" name="Picture 29" descr="09elbow90gxs.tif">
          <a:extLst>
            <a:ext uri="{FF2B5EF4-FFF2-40B4-BE49-F238E27FC236}">
              <a16:creationId xmlns:a16="http://schemas.microsoft.com/office/drawing/2014/main" id="{00000000-0008-0000-0600-00000B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248775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32</xdr:row>
      <xdr:rowOff>142875</xdr:rowOff>
    </xdr:from>
    <xdr:to>
      <xdr:col>2</xdr:col>
      <xdr:colOff>304800</xdr:colOff>
      <xdr:row>36</xdr:row>
      <xdr:rowOff>15240</xdr:rowOff>
    </xdr:to>
    <xdr:pic>
      <xdr:nvPicPr>
        <xdr:cNvPr id="93708" name="Picture 30" descr="10elbow45gxg.tif">
          <a:extLst>
            <a:ext uri="{FF2B5EF4-FFF2-40B4-BE49-F238E27FC236}">
              <a16:creationId xmlns:a16="http://schemas.microsoft.com/office/drawing/2014/main" id="{00000000-0008-0000-0600-00000C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800850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37</xdr:row>
      <xdr:rowOff>114300</xdr:rowOff>
    </xdr:from>
    <xdr:to>
      <xdr:col>2</xdr:col>
      <xdr:colOff>291465</xdr:colOff>
      <xdr:row>40</xdr:row>
      <xdr:rowOff>152400</xdr:rowOff>
    </xdr:to>
    <xdr:pic>
      <xdr:nvPicPr>
        <xdr:cNvPr id="93709" name="Picture 31" descr="11elbow45gxs.tif">
          <a:extLst>
            <a:ext uri="{FF2B5EF4-FFF2-40B4-BE49-F238E27FC236}">
              <a16:creationId xmlns:a16="http://schemas.microsoft.com/office/drawing/2014/main" id="{00000000-0008-0000-0600-00000D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77240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19</xdr:row>
      <xdr:rowOff>0</xdr:rowOff>
    </xdr:from>
    <xdr:to>
      <xdr:col>2</xdr:col>
      <xdr:colOff>285750</xdr:colOff>
      <xdr:row>21</xdr:row>
      <xdr:rowOff>171450</xdr:rowOff>
    </xdr:to>
    <xdr:pic>
      <xdr:nvPicPr>
        <xdr:cNvPr id="93710" name="Picture 32" descr="12elbow225gxg.tif">
          <a:extLst>
            <a:ext uri="{FF2B5EF4-FFF2-40B4-BE49-F238E27FC236}">
              <a16:creationId xmlns:a16="http://schemas.microsoft.com/office/drawing/2014/main" id="{00000000-0008-0000-0600-00000E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57650"/>
          <a:ext cx="571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23</xdr:row>
      <xdr:rowOff>142875</xdr:rowOff>
    </xdr:from>
    <xdr:to>
      <xdr:col>2</xdr:col>
      <xdr:colOff>285750</xdr:colOff>
      <xdr:row>26</xdr:row>
      <xdr:rowOff>133350</xdr:rowOff>
    </xdr:to>
    <xdr:pic>
      <xdr:nvPicPr>
        <xdr:cNvPr id="93711" name="Picture 33" descr="13elbow225gxs.tif">
          <a:extLst>
            <a:ext uri="{FF2B5EF4-FFF2-40B4-BE49-F238E27FC236}">
              <a16:creationId xmlns:a16="http://schemas.microsoft.com/office/drawing/2014/main" id="{00000000-0008-0000-0600-00000F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000625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14</xdr:row>
      <xdr:rowOff>152400</xdr:rowOff>
    </xdr:from>
    <xdr:to>
      <xdr:col>2</xdr:col>
      <xdr:colOff>358140</xdr:colOff>
      <xdr:row>17</xdr:row>
      <xdr:rowOff>38100</xdr:rowOff>
    </xdr:to>
    <xdr:pic>
      <xdr:nvPicPr>
        <xdr:cNvPr id="93712" name="Picture 34" descr="04couplingstop.tif">
          <a:extLst>
            <a:ext uri="{FF2B5EF4-FFF2-40B4-BE49-F238E27FC236}">
              <a16:creationId xmlns:a16="http://schemas.microsoft.com/office/drawing/2014/main" id="{00000000-0008-0000-0600-000010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209925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10</xdr:row>
      <xdr:rowOff>142875</xdr:rowOff>
    </xdr:from>
    <xdr:to>
      <xdr:col>2</xdr:col>
      <xdr:colOff>342900</xdr:colOff>
      <xdr:row>13</xdr:row>
      <xdr:rowOff>53340</xdr:rowOff>
    </xdr:to>
    <xdr:pic>
      <xdr:nvPicPr>
        <xdr:cNvPr id="93713" name="Picture 35" descr="05repaircoupling.tif">
          <a:extLst>
            <a:ext uri="{FF2B5EF4-FFF2-40B4-BE49-F238E27FC236}">
              <a16:creationId xmlns:a16="http://schemas.microsoft.com/office/drawing/2014/main" id="{00000000-0008-0000-0600-000011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400300"/>
          <a:ext cx="7524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7</xdr:row>
      <xdr:rowOff>47625</xdr:rowOff>
    </xdr:from>
    <xdr:to>
      <xdr:col>2</xdr:col>
      <xdr:colOff>243840</xdr:colOff>
      <xdr:row>9</xdr:row>
      <xdr:rowOff>167640</xdr:rowOff>
    </xdr:to>
    <xdr:pic>
      <xdr:nvPicPr>
        <xdr:cNvPr id="93715" name="Picture 37" descr="16capgasket.tif">
          <a:extLst>
            <a:ext uri="{FF2B5EF4-FFF2-40B4-BE49-F238E27FC236}">
              <a16:creationId xmlns:a16="http://schemas.microsoft.com/office/drawing/2014/main" id="{00000000-0008-0000-0600-000013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28750"/>
          <a:ext cx="552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107</xdr:row>
      <xdr:rowOff>95250</xdr:rowOff>
    </xdr:from>
    <xdr:to>
      <xdr:col>2</xdr:col>
      <xdr:colOff>266700</xdr:colOff>
      <xdr:row>110</xdr:row>
      <xdr:rowOff>91440</xdr:rowOff>
    </xdr:to>
    <xdr:pic>
      <xdr:nvPicPr>
        <xdr:cNvPr id="93716" name="Picture 38" descr="15permplug.tif">
          <a:extLst>
            <a:ext uri="{FF2B5EF4-FFF2-40B4-BE49-F238E27FC236}">
              <a16:creationId xmlns:a16="http://schemas.microsoft.com/office/drawing/2014/main" id="{00000000-0008-0000-0600-000014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5212675"/>
          <a:ext cx="609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CxnSpPr/>
      </xdr:nvCxnSpPr>
      <xdr:spPr>
        <a:xfrm>
          <a:off x="84963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228600</xdr:colOff>
      <xdr:row>46</xdr:row>
      <xdr:rowOff>47626</xdr:rowOff>
    </xdr:from>
    <xdr:to>
      <xdr:col>2</xdr:col>
      <xdr:colOff>213224</xdr:colOff>
      <xdr:row>48</xdr:row>
      <xdr:rowOff>139065</xdr:rowOff>
    </xdr:to>
    <xdr:pic>
      <xdr:nvPicPr>
        <xdr:cNvPr id="23" name="Picture 19" descr="14-14bendlongggxg.tif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505951"/>
          <a:ext cx="599939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53</xdr:row>
      <xdr:rowOff>66674</xdr:rowOff>
    </xdr:from>
    <xdr:to>
      <xdr:col>2</xdr:col>
      <xdr:colOff>285750</xdr:colOff>
      <xdr:row>54</xdr:row>
      <xdr:rowOff>250816</xdr:rowOff>
    </xdr:to>
    <xdr:pic>
      <xdr:nvPicPr>
        <xdr:cNvPr id="24" name="Picture 20" descr="15-14bendlonggxs.tif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925174"/>
          <a:ext cx="590550" cy="490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55</xdr:row>
      <xdr:rowOff>104775</xdr:rowOff>
    </xdr:from>
    <xdr:to>
      <xdr:col>2</xdr:col>
      <xdr:colOff>238760</xdr:colOff>
      <xdr:row>58</xdr:row>
      <xdr:rowOff>76200</xdr:rowOff>
    </xdr:to>
    <xdr:pic>
      <xdr:nvPicPr>
        <xdr:cNvPr id="25" name="Picture 32" descr="Increaser Coupling Concentric.TIF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591925"/>
          <a:ext cx="539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59</xdr:row>
      <xdr:rowOff>57150</xdr:rowOff>
    </xdr:from>
    <xdr:to>
      <xdr:col>2</xdr:col>
      <xdr:colOff>243840</xdr:colOff>
      <xdr:row>59</xdr:row>
      <xdr:rowOff>569539</xdr:rowOff>
    </xdr:to>
    <xdr:pic>
      <xdr:nvPicPr>
        <xdr:cNvPr id="26" name="Picture 33" descr="25reducbushing.tif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344400"/>
          <a:ext cx="561975" cy="512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60</xdr:row>
      <xdr:rowOff>85726</xdr:rowOff>
    </xdr:from>
    <xdr:to>
      <xdr:col>2</xdr:col>
      <xdr:colOff>209550</xdr:colOff>
      <xdr:row>60</xdr:row>
      <xdr:rowOff>587620</xdr:rowOff>
    </xdr:to>
    <xdr:pic>
      <xdr:nvPicPr>
        <xdr:cNvPr id="27" name="Picture 28" descr="24rdcbuecsxg.tif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020676"/>
          <a:ext cx="542925" cy="509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285751</xdr:colOff>
      <xdr:row>61</xdr:row>
      <xdr:rowOff>57151</xdr:rowOff>
    </xdr:from>
    <xdr:to>
      <xdr:col>2</xdr:col>
      <xdr:colOff>212877</xdr:colOff>
      <xdr:row>61</xdr:row>
      <xdr:rowOff>609600</xdr:rowOff>
    </xdr:to>
    <xdr:pic>
      <xdr:nvPicPr>
        <xdr:cNvPr id="28" name="Picture 27" descr="26inccoupgxg.tif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3639801"/>
          <a:ext cx="529106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69</xdr:row>
      <xdr:rowOff>47625</xdr:rowOff>
    </xdr:from>
    <xdr:to>
      <xdr:col>2</xdr:col>
      <xdr:colOff>190500</xdr:colOff>
      <xdr:row>69</xdr:row>
      <xdr:rowOff>592626</xdr:rowOff>
    </xdr:to>
    <xdr:pic>
      <xdr:nvPicPr>
        <xdr:cNvPr id="29" name="Picture 32" descr="09teewyegxsxg.tif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5611475"/>
          <a:ext cx="428625" cy="537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70</xdr:row>
      <xdr:rowOff>76201</xdr:rowOff>
    </xdr:from>
    <xdr:to>
      <xdr:col>2</xdr:col>
      <xdr:colOff>243840</xdr:colOff>
      <xdr:row>71</xdr:row>
      <xdr:rowOff>284286</xdr:rowOff>
    </xdr:to>
    <xdr:pic>
      <xdr:nvPicPr>
        <xdr:cNvPr id="30" name="Picture 4" descr="33twowayclouttee02.tif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297276"/>
          <a:ext cx="485775" cy="560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304801</xdr:colOff>
      <xdr:row>79</xdr:row>
      <xdr:rowOff>85725</xdr:rowOff>
    </xdr:from>
    <xdr:to>
      <xdr:col>2</xdr:col>
      <xdr:colOff>139065</xdr:colOff>
      <xdr:row>81</xdr:row>
      <xdr:rowOff>132638</xdr:rowOff>
    </xdr:to>
    <xdr:pic>
      <xdr:nvPicPr>
        <xdr:cNvPr id="31" name="Picture 32" descr="09teewyegxsxg.tif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18345150"/>
          <a:ext cx="447674" cy="561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82</xdr:row>
      <xdr:rowOff>38100</xdr:rowOff>
    </xdr:from>
    <xdr:to>
      <xdr:col>2</xdr:col>
      <xdr:colOff>139065</xdr:colOff>
      <xdr:row>82</xdr:row>
      <xdr:rowOff>571500</xdr:rowOff>
    </xdr:to>
    <xdr:pic>
      <xdr:nvPicPr>
        <xdr:cNvPr id="32" name="Picture 22" descr="doublesantteeallhub03.tif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69050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100</xdr:row>
      <xdr:rowOff>66675</xdr:rowOff>
    </xdr:from>
    <xdr:to>
      <xdr:col>2</xdr:col>
      <xdr:colOff>281940</xdr:colOff>
      <xdr:row>102</xdr:row>
      <xdr:rowOff>207869</xdr:rowOff>
    </xdr:to>
    <xdr:pic>
      <xdr:nvPicPr>
        <xdr:cNvPr id="33" name="Picture 33" descr="02NEWwyesxgxg.tif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2945725"/>
          <a:ext cx="533400" cy="674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103</xdr:row>
      <xdr:rowOff>95250</xdr:rowOff>
    </xdr:from>
    <xdr:to>
      <xdr:col>2</xdr:col>
      <xdr:colOff>291465</xdr:colOff>
      <xdr:row>105</xdr:row>
      <xdr:rowOff>171450</xdr:rowOff>
    </xdr:to>
    <xdr:pic>
      <xdr:nvPicPr>
        <xdr:cNvPr id="34" name="Picture 9" descr="02dblwyegxgxgxg.tif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774400"/>
          <a:ext cx="7048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106</xdr:row>
      <xdr:rowOff>38101</xdr:rowOff>
    </xdr:from>
    <xdr:to>
      <xdr:col>2</xdr:col>
      <xdr:colOff>243840</xdr:colOff>
      <xdr:row>106</xdr:row>
      <xdr:rowOff>621815</xdr:rowOff>
    </xdr:to>
    <xdr:pic>
      <xdr:nvPicPr>
        <xdr:cNvPr id="35" name="Picture 23" descr="19crosshxhxhxhxh.tif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4488776"/>
          <a:ext cx="571500" cy="579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295276</xdr:colOff>
      <xdr:row>111</xdr:row>
      <xdr:rowOff>47625</xdr:rowOff>
    </xdr:from>
    <xdr:to>
      <xdr:col>2</xdr:col>
      <xdr:colOff>199506</xdr:colOff>
      <xdr:row>111</xdr:row>
      <xdr:rowOff>634365</xdr:rowOff>
    </xdr:to>
    <xdr:pic>
      <xdr:nvPicPr>
        <xdr:cNvPr id="36" name="Picture 28" descr="23tempplug.tif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25965150"/>
          <a:ext cx="51002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113</xdr:row>
      <xdr:rowOff>57150</xdr:rowOff>
    </xdr:from>
    <xdr:to>
      <xdr:col>2</xdr:col>
      <xdr:colOff>215265</xdr:colOff>
      <xdr:row>113</xdr:row>
      <xdr:rowOff>631594</xdr:rowOff>
    </xdr:to>
    <xdr:pic>
      <xdr:nvPicPr>
        <xdr:cNvPr id="37" name="Picture 26" descr="22manholeslv.tif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7346275"/>
          <a:ext cx="571500" cy="580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112</xdr:row>
      <xdr:rowOff>76201</xdr:rowOff>
    </xdr:from>
    <xdr:to>
      <xdr:col>2</xdr:col>
      <xdr:colOff>216644</xdr:colOff>
      <xdr:row>112</xdr:row>
      <xdr:rowOff>634365</xdr:rowOff>
    </xdr:to>
    <xdr:pic>
      <xdr:nvPicPr>
        <xdr:cNvPr id="38" name="Picture 27" descr="22manholeslv.tif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6679526"/>
          <a:ext cx="553829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116</xdr:row>
      <xdr:rowOff>104775</xdr:rowOff>
    </xdr:from>
    <xdr:to>
      <xdr:col>2</xdr:col>
      <xdr:colOff>253365</xdr:colOff>
      <xdr:row>116</xdr:row>
      <xdr:rowOff>596265</xdr:rowOff>
    </xdr:to>
    <xdr:pic>
      <xdr:nvPicPr>
        <xdr:cNvPr id="39" name="Picture 40" descr="30adaptsewspigxdwv.tif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765500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115</xdr:row>
      <xdr:rowOff>47625</xdr:rowOff>
    </xdr:from>
    <xdr:to>
      <xdr:col>2</xdr:col>
      <xdr:colOff>285750</xdr:colOff>
      <xdr:row>115</xdr:row>
      <xdr:rowOff>586740</xdr:rowOff>
    </xdr:to>
    <xdr:pic>
      <xdr:nvPicPr>
        <xdr:cNvPr id="40" name="Picture 29" descr="29adaptsewhubxdwv.tif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2130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</xdr:row>
      <xdr:rowOff>19050</xdr:rowOff>
    </xdr:from>
    <xdr:to>
      <xdr:col>13</xdr:col>
      <xdr:colOff>749225</xdr:colOff>
      <xdr:row>5</xdr:row>
      <xdr:rowOff>53341</xdr:rowOff>
    </xdr:to>
    <xdr:pic>
      <xdr:nvPicPr>
        <xdr:cNvPr id="41" name="Picture 64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9839325" y="257175"/>
          <a:ext cx="753035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0</xdr:row>
      <xdr:rowOff>219075</xdr:rowOff>
    </xdr:from>
    <xdr:to>
      <xdr:col>4</xdr:col>
      <xdr:colOff>647700</xdr:colOff>
      <xdr:row>5</xdr:row>
      <xdr:rowOff>91440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19075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14</xdr:row>
      <xdr:rowOff>161926</xdr:rowOff>
    </xdr:from>
    <xdr:to>
      <xdr:col>2</xdr:col>
      <xdr:colOff>336785</xdr:colOff>
      <xdr:row>18</xdr:row>
      <xdr:rowOff>140970</xdr:rowOff>
    </xdr:to>
    <xdr:pic>
      <xdr:nvPicPr>
        <xdr:cNvPr id="97417" name="Picture 41" descr="01wyegxgxg.tif">
          <a:extLst>
            <a:ext uri="{FF2B5EF4-FFF2-40B4-BE49-F238E27FC236}">
              <a16:creationId xmlns:a16="http://schemas.microsoft.com/office/drawing/2014/main" id="{00000000-0008-0000-0700-000089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533776"/>
          <a:ext cx="691115" cy="742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27</xdr:row>
      <xdr:rowOff>104775</xdr:rowOff>
    </xdr:from>
    <xdr:to>
      <xdr:col>2</xdr:col>
      <xdr:colOff>278130</xdr:colOff>
      <xdr:row>31</xdr:row>
      <xdr:rowOff>47625</xdr:rowOff>
    </xdr:to>
    <xdr:pic>
      <xdr:nvPicPr>
        <xdr:cNvPr id="97418" name="Picture 42" descr="02NEWwyesxgxg.tif">
          <a:extLst>
            <a:ext uri="{FF2B5EF4-FFF2-40B4-BE49-F238E27FC236}">
              <a16:creationId xmlns:a16="http://schemas.microsoft.com/office/drawing/2014/main" id="{00000000-0008-0000-0700-00008A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953125"/>
          <a:ext cx="600075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34</xdr:row>
      <xdr:rowOff>152401</xdr:rowOff>
    </xdr:from>
    <xdr:to>
      <xdr:col>2</xdr:col>
      <xdr:colOff>360661</xdr:colOff>
      <xdr:row>37</xdr:row>
      <xdr:rowOff>167640</xdr:rowOff>
    </xdr:to>
    <xdr:pic>
      <xdr:nvPicPr>
        <xdr:cNvPr id="97419" name="Picture 44" descr="03dblwyegxgxgxg02.tif">
          <a:extLst>
            <a:ext uri="{FF2B5EF4-FFF2-40B4-BE49-F238E27FC236}">
              <a16:creationId xmlns:a16="http://schemas.microsoft.com/office/drawing/2014/main" id="{00000000-0008-0000-0700-00008B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334251"/>
          <a:ext cx="756901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39</xdr:row>
      <xdr:rowOff>104776</xdr:rowOff>
    </xdr:from>
    <xdr:to>
      <xdr:col>2</xdr:col>
      <xdr:colOff>342900</xdr:colOff>
      <xdr:row>42</xdr:row>
      <xdr:rowOff>91842</xdr:rowOff>
    </xdr:to>
    <xdr:pic>
      <xdr:nvPicPr>
        <xdr:cNvPr id="97420" name="Picture 43" descr="03Adblwyegxgxgxs.tif">
          <a:extLst>
            <a:ext uri="{FF2B5EF4-FFF2-40B4-BE49-F238E27FC236}">
              <a16:creationId xmlns:a16="http://schemas.microsoft.com/office/drawing/2014/main" id="{00000000-0008-0000-0700-00008C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239126"/>
          <a:ext cx="752475" cy="562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44</xdr:row>
      <xdr:rowOff>28576</xdr:rowOff>
    </xdr:from>
    <xdr:to>
      <xdr:col>2</xdr:col>
      <xdr:colOff>311202</xdr:colOff>
      <xdr:row>48</xdr:row>
      <xdr:rowOff>91440</xdr:rowOff>
    </xdr:to>
    <xdr:pic>
      <xdr:nvPicPr>
        <xdr:cNvPr id="97421" name="Picture 45" descr="04teegxgxg.tif">
          <a:extLst>
            <a:ext uri="{FF2B5EF4-FFF2-40B4-BE49-F238E27FC236}">
              <a16:creationId xmlns:a16="http://schemas.microsoft.com/office/drawing/2014/main" id="{00000000-0008-0000-0700-00008D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115426"/>
          <a:ext cx="652197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60</xdr:row>
      <xdr:rowOff>209550</xdr:rowOff>
    </xdr:from>
    <xdr:to>
      <xdr:col>2</xdr:col>
      <xdr:colOff>396240</xdr:colOff>
      <xdr:row>64</xdr:row>
      <xdr:rowOff>0</xdr:rowOff>
    </xdr:to>
    <xdr:pic>
      <xdr:nvPicPr>
        <xdr:cNvPr id="97422" name="Picture 46" descr="05couplingstop.tif">
          <a:extLst>
            <a:ext uri="{FF2B5EF4-FFF2-40B4-BE49-F238E27FC236}">
              <a16:creationId xmlns:a16="http://schemas.microsoft.com/office/drawing/2014/main" id="{00000000-0008-0000-0700-00008E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820775"/>
          <a:ext cx="828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66</xdr:row>
      <xdr:rowOff>152400</xdr:rowOff>
    </xdr:from>
    <xdr:to>
      <xdr:col>2</xdr:col>
      <xdr:colOff>392430</xdr:colOff>
      <xdr:row>69</xdr:row>
      <xdr:rowOff>179070</xdr:rowOff>
    </xdr:to>
    <xdr:pic>
      <xdr:nvPicPr>
        <xdr:cNvPr id="97423" name="Picture 47" descr="06repaircoupling.tif">
          <a:extLst>
            <a:ext uri="{FF2B5EF4-FFF2-40B4-BE49-F238E27FC236}">
              <a16:creationId xmlns:a16="http://schemas.microsoft.com/office/drawing/2014/main" id="{00000000-0008-0000-0700-00008F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078075"/>
          <a:ext cx="800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185</xdr:row>
      <xdr:rowOff>152400</xdr:rowOff>
    </xdr:from>
    <xdr:to>
      <xdr:col>2</xdr:col>
      <xdr:colOff>281940</xdr:colOff>
      <xdr:row>189</xdr:row>
      <xdr:rowOff>167640</xdr:rowOff>
    </xdr:to>
    <xdr:pic>
      <xdr:nvPicPr>
        <xdr:cNvPr id="97424" name="Picture 48" descr="07teewyegxgxg.tif">
          <a:extLst>
            <a:ext uri="{FF2B5EF4-FFF2-40B4-BE49-F238E27FC236}">
              <a16:creationId xmlns:a16="http://schemas.microsoft.com/office/drawing/2014/main" id="{00000000-0008-0000-0700-000090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690800"/>
          <a:ext cx="666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170</xdr:row>
      <xdr:rowOff>76200</xdr:rowOff>
    </xdr:from>
    <xdr:to>
      <xdr:col>2</xdr:col>
      <xdr:colOff>342900</xdr:colOff>
      <xdr:row>173</xdr:row>
      <xdr:rowOff>125730</xdr:rowOff>
    </xdr:to>
    <xdr:pic>
      <xdr:nvPicPr>
        <xdr:cNvPr id="97425" name="Picture 49" descr="08NEWteewye1-8.tif">
          <a:extLst>
            <a:ext uri="{FF2B5EF4-FFF2-40B4-BE49-F238E27FC236}">
              <a16:creationId xmlns:a16="http://schemas.microsoft.com/office/drawing/2014/main" id="{00000000-0008-0000-0700-000091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7757100"/>
          <a:ext cx="666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193</xdr:row>
      <xdr:rowOff>85725</xdr:rowOff>
    </xdr:from>
    <xdr:to>
      <xdr:col>2</xdr:col>
      <xdr:colOff>320041</xdr:colOff>
      <xdr:row>197</xdr:row>
      <xdr:rowOff>64770</xdr:rowOff>
    </xdr:to>
    <xdr:pic>
      <xdr:nvPicPr>
        <xdr:cNvPr id="97426" name="Picture 50" descr="09teewyegxsxg.tif">
          <a:extLst>
            <a:ext uri="{FF2B5EF4-FFF2-40B4-BE49-F238E27FC236}">
              <a16:creationId xmlns:a16="http://schemas.microsoft.com/office/drawing/2014/main" id="{00000000-0008-0000-0700-000092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2719625"/>
          <a:ext cx="638176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179</xdr:row>
      <xdr:rowOff>161925</xdr:rowOff>
    </xdr:from>
    <xdr:to>
      <xdr:col>2</xdr:col>
      <xdr:colOff>228600</xdr:colOff>
      <xdr:row>182</xdr:row>
      <xdr:rowOff>91440</xdr:rowOff>
    </xdr:to>
    <xdr:pic>
      <xdr:nvPicPr>
        <xdr:cNvPr id="97427" name="Picture 51" descr="10nwteewye1-8 02.tif">
          <a:extLst>
            <a:ext uri="{FF2B5EF4-FFF2-40B4-BE49-F238E27FC236}">
              <a16:creationId xmlns:a16="http://schemas.microsoft.com/office/drawing/2014/main" id="{00000000-0008-0000-0700-000093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557325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213</xdr:row>
      <xdr:rowOff>19051</xdr:rowOff>
    </xdr:from>
    <xdr:to>
      <xdr:col>2</xdr:col>
      <xdr:colOff>416201</xdr:colOff>
      <xdr:row>216</xdr:row>
      <xdr:rowOff>15241</xdr:rowOff>
    </xdr:to>
    <xdr:pic>
      <xdr:nvPicPr>
        <xdr:cNvPr id="97430" name="Picture 54" descr="11saddlewye.tif">
          <a:extLst>
            <a:ext uri="{FF2B5EF4-FFF2-40B4-BE49-F238E27FC236}">
              <a16:creationId xmlns:a16="http://schemas.microsoft.com/office/drawing/2014/main" id="{00000000-0008-0000-0700-000096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234476"/>
          <a:ext cx="84482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201</xdr:row>
      <xdr:rowOff>161926</xdr:rowOff>
    </xdr:from>
    <xdr:to>
      <xdr:col>2</xdr:col>
      <xdr:colOff>389813</xdr:colOff>
      <xdr:row>206</xdr:row>
      <xdr:rowOff>26671</xdr:rowOff>
    </xdr:to>
    <xdr:pic>
      <xdr:nvPicPr>
        <xdr:cNvPr id="97431" name="Picture 55" descr="12saddletee.tif">
          <a:extLst>
            <a:ext uri="{FF2B5EF4-FFF2-40B4-BE49-F238E27FC236}">
              <a16:creationId xmlns:a16="http://schemas.microsoft.com/office/drawing/2014/main" id="{00000000-0008-0000-0700-000097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5091351"/>
          <a:ext cx="864158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72</xdr:row>
      <xdr:rowOff>47625</xdr:rowOff>
    </xdr:from>
    <xdr:to>
      <xdr:col>2</xdr:col>
      <xdr:colOff>256631</xdr:colOff>
      <xdr:row>74</xdr:row>
      <xdr:rowOff>152400</xdr:rowOff>
    </xdr:to>
    <xdr:pic>
      <xdr:nvPicPr>
        <xdr:cNvPr id="97433" name="Picture 57" descr="14-14bendlongggxg.tif">
          <a:extLst>
            <a:ext uri="{FF2B5EF4-FFF2-40B4-BE49-F238E27FC236}">
              <a16:creationId xmlns:a16="http://schemas.microsoft.com/office/drawing/2014/main" id="{00000000-0008-0000-0700-000099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039975"/>
          <a:ext cx="60143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79</xdr:row>
      <xdr:rowOff>180975</xdr:rowOff>
    </xdr:from>
    <xdr:to>
      <xdr:col>2</xdr:col>
      <xdr:colOff>292505</xdr:colOff>
      <xdr:row>83</xdr:row>
      <xdr:rowOff>38100</xdr:rowOff>
    </xdr:to>
    <xdr:pic>
      <xdr:nvPicPr>
        <xdr:cNvPr id="97434" name="Picture 59" descr="16elbow90gxg.tif">
          <a:extLst>
            <a:ext uri="{FF2B5EF4-FFF2-40B4-BE49-F238E27FC236}">
              <a16:creationId xmlns:a16="http://schemas.microsoft.com/office/drawing/2014/main" id="{00000000-0008-0000-0700-00009A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8030825"/>
          <a:ext cx="67541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85</xdr:row>
      <xdr:rowOff>76200</xdr:rowOff>
    </xdr:from>
    <xdr:to>
      <xdr:col>2</xdr:col>
      <xdr:colOff>281940</xdr:colOff>
      <xdr:row>88</xdr:row>
      <xdr:rowOff>82976</xdr:rowOff>
    </xdr:to>
    <xdr:pic>
      <xdr:nvPicPr>
        <xdr:cNvPr id="97435" name="Picture 60" descr="17elbow90gxs.tif">
          <a:extLst>
            <a:ext uri="{FF2B5EF4-FFF2-40B4-BE49-F238E27FC236}">
              <a16:creationId xmlns:a16="http://schemas.microsoft.com/office/drawing/2014/main" id="{00000000-0008-0000-0700-00009B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726025"/>
          <a:ext cx="676275" cy="576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89</xdr:row>
      <xdr:rowOff>190499</xdr:rowOff>
    </xdr:from>
    <xdr:to>
      <xdr:col>2</xdr:col>
      <xdr:colOff>293370</xdr:colOff>
      <xdr:row>93</xdr:row>
      <xdr:rowOff>152400</xdr:rowOff>
    </xdr:to>
    <xdr:pic>
      <xdr:nvPicPr>
        <xdr:cNvPr id="97436" name="Picture 61" descr="18elbow45gxg.tif">
          <a:extLst>
            <a:ext uri="{FF2B5EF4-FFF2-40B4-BE49-F238E27FC236}">
              <a16:creationId xmlns:a16="http://schemas.microsoft.com/office/drawing/2014/main" id="{00000000-0008-0000-0700-00009C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0516849"/>
          <a:ext cx="666750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96</xdr:row>
      <xdr:rowOff>161925</xdr:rowOff>
    </xdr:from>
    <xdr:to>
      <xdr:col>2</xdr:col>
      <xdr:colOff>293370</xdr:colOff>
      <xdr:row>100</xdr:row>
      <xdr:rowOff>53340</xdr:rowOff>
    </xdr:to>
    <xdr:pic>
      <xdr:nvPicPr>
        <xdr:cNvPr id="97437" name="Picture 62" descr="19elbow45gxs.tif">
          <a:extLst>
            <a:ext uri="{FF2B5EF4-FFF2-40B4-BE49-F238E27FC236}">
              <a16:creationId xmlns:a16="http://schemas.microsoft.com/office/drawing/2014/main" id="{00000000-0008-0000-0700-00009D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82177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104</xdr:row>
      <xdr:rowOff>38100</xdr:rowOff>
    </xdr:from>
    <xdr:to>
      <xdr:col>2</xdr:col>
      <xdr:colOff>266700</xdr:colOff>
      <xdr:row>107</xdr:row>
      <xdr:rowOff>87630</xdr:rowOff>
    </xdr:to>
    <xdr:pic>
      <xdr:nvPicPr>
        <xdr:cNvPr id="97438" name="Picture 63" descr="20elbow225gxg.tif">
          <a:extLst>
            <a:ext uri="{FF2B5EF4-FFF2-40B4-BE49-F238E27FC236}">
              <a16:creationId xmlns:a16="http://schemas.microsoft.com/office/drawing/2014/main" id="{00000000-0008-0000-0700-00009E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221950"/>
          <a:ext cx="609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110</xdr:row>
      <xdr:rowOff>133350</xdr:rowOff>
    </xdr:from>
    <xdr:to>
      <xdr:col>2</xdr:col>
      <xdr:colOff>255269</xdr:colOff>
      <xdr:row>114</xdr:row>
      <xdr:rowOff>18689</xdr:rowOff>
    </xdr:to>
    <xdr:pic>
      <xdr:nvPicPr>
        <xdr:cNvPr id="97439" name="Picture 64" descr="21elbow225gxs.tif">
          <a:extLst>
            <a:ext uri="{FF2B5EF4-FFF2-40B4-BE49-F238E27FC236}">
              <a16:creationId xmlns:a16="http://schemas.microsoft.com/office/drawing/2014/main" id="{00000000-0008-0000-0700-00009F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" y="22545675"/>
          <a:ext cx="581025" cy="65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126</xdr:row>
      <xdr:rowOff>57150</xdr:rowOff>
    </xdr:from>
    <xdr:to>
      <xdr:col>2</xdr:col>
      <xdr:colOff>190499</xdr:colOff>
      <xdr:row>128</xdr:row>
      <xdr:rowOff>140970</xdr:rowOff>
    </xdr:to>
    <xdr:pic>
      <xdr:nvPicPr>
        <xdr:cNvPr id="97441" name="Picture 66" descr="23tempplug.tif">
          <a:extLst>
            <a:ext uri="{FF2B5EF4-FFF2-40B4-BE49-F238E27FC236}">
              <a16:creationId xmlns:a16="http://schemas.microsoft.com/office/drawing/2014/main" id="{00000000-0008-0000-0700-0000A1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7813000"/>
          <a:ext cx="390524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159</xdr:row>
      <xdr:rowOff>57150</xdr:rowOff>
    </xdr:from>
    <xdr:to>
      <xdr:col>2</xdr:col>
      <xdr:colOff>217170</xdr:colOff>
      <xdr:row>160</xdr:row>
      <xdr:rowOff>243840</xdr:rowOff>
    </xdr:to>
    <xdr:pic>
      <xdr:nvPicPr>
        <xdr:cNvPr id="97450" name="Picture 75" descr="32twowayclouttee.tif">
          <a:extLst>
            <a:ext uri="{FF2B5EF4-FFF2-40B4-BE49-F238E27FC236}">
              <a16:creationId xmlns:a16="http://schemas.microsoft.com/office/drawing/2014/main" id="{00000000-0008-0000-0700-0000AA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404300"/>
          <a:ext cx="495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161</xdr:row>
      <xdr:rowOff>47625</xdr:rowOff>
    </xdr:from>
    <xdr:to>
      <xdr:col>2</xdr:col>
      <xdr:colOff>163830</xdr:colOff>
      <xdr:row>161</xdr:row>
      <xdr:rowOff>472440</xdr:rowOff>
    </xdr:to>
    <xdr:pic>
      <xdr:nvPicPr>
        <xdr:cNvPr id="97451" name="Picture 76" descr="32twowayclouttee.tif">
          <a:extLst>
            <a:ext uri="{FF2B5EF4-FFF2-40B4-BE49-F238E27FC236}">
              <a16:creationId xmlns:a16="http://schemas.microsoft.com/office/drawing/2014/main" id="{00000000-0008-0000-0700-0000AB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042475"/>
          <a:ext cx="4191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342901</xdr:colOff>
      <xdr:row>130</xdr:row>
      <xdr:rowOff>95250</xdr:rowOff>
    </xdr:from>
    <xdr:to>
      <xdr:col>2</xdr:col>
      <xdr:colOff>266701</xdr:colOff>
      <xdr:row>133</xdr:row>
      <xdr:rowOff>64771</xdr:rowOff>
    </xdr:to>
    <xdr:pic>
      <xdr:nvPicPr>
        <xdr:cNvPr id="97452" name="Picture 77" descr="34permplug.tif">
          <a:extLst>
            <a:ext uri="{FF2B5EF4-FFF2-40B4-BE49-F238E27FC236}">
              <a16:creationId xmlns:a16="http://schemas.microsoft.com/office/drawing/2014/main" id="{00000000-0008-0000-0700-0000AC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28927425"/>
          <a:ext cx="53340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304799</xdr:colOff>
      <xdr:row>135</xdr:row>
      <xdr:rowOff>161925</xdr:rowOff>
    </xdr:from>
    <xdr:to>
      <xdr:col>2</xdr:col>
      <xdr:colOff>274319</xdr:colOff>
      <xdr:row>139</xdr:row>
      <xdr:rowOff>102870</xdr:rowOff>
    </xdr:to>
    <xdr:pic>
      <xdr:nvPicPr>
        <xdr:cNvPr id="97453" name="Picture 78" descr="35capgasket.tif">
          <a:extLst>
            <a:ext uri="{FF2B5EF4-FFF2-40B4-BE49-F238E27FC236}">
              <a16:creationId xmlns:a16="http://schemas.microsoft.com/office/drawing/2014/main" id="{00000000-0008-0000-0700-0000AD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29632275"/>
          <a:ext cx="57721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75</xdr:row>
      <xdr:rowOff>38101</xdr:rowOff>
    </xdr:from>
    <xdr:to>
      <xdr:col>2</xdr:col>
      <xdr:colOff>228600</xdr:colOff>
      <xdr:row>77</xdr:row>
      <xdr:rowOff>152401</xdr:rowOff>
    </xdr:to>
    <xdr:pic>
      <xdr:nvPicPr>
        <xdr:cNvPr id="97456" name="Picture 58" descr="15-14bendlonggxs.tif">
          <a:extLst>
            <a:ext uri="{FF2B5EF4-FFF2-40B4-BE49-F238E27FC236}">
              <a16:creationId xmlns:a16="http://schemas.microsoft.com/office/drawing/2014/main" id="{00000000-0008-0000-0700-0000B0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744951"/>
          <a:ext cx="561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647313</xdr:colOff>
      <xdr:row>0</xdr:row>
      <xdr:rowOff>200025</xdr:rowOff>
    </xdr:from>
    <xdr:to>
      <xdr:col>13</xdr:col>
      <xdr:colOff>693033</xdr:colOff>
      <xdr:row>4</xdr:row>
      <xdr:rowOff>170499</xdr:rowOff>
    </xdr:to>
    <xdr:pic>
      <xdr:nvPicPr>
        <xdr:cNvPr id="97458" name="Picture 42">
          <a:extLst>
            <a:ext uri="{FF2B5EF4-FFF2-40B4-BE49-F238E27FC236}">
              <a16:creationId xmlns:a16="http://schemas.microsoft.com/office/drawing/2014/main" id="{00000000-0008-0000-0700-0000B27C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10363" y="20002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CxnSpPr/>
      </xdr:nvCxnSpPr>
      <xdr:spPr>
        <a:xfrm>
          <a:off x="82296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381000</xdr:colOff>
      <xdr:row>59</xdr:row>
      <xdr:rowOff>38100</xdr:rowOff>
    </xdr:from>
    <xdr:to>
      <xdr:col>2</xdr:col>
      <xdr:colOff>152400</xdr:colOff>
      <xdr:row>59</xdr:row>
      <xdr:rowOff>525317</xdr:rowOff>
    </xdr:to>
    <xdr:pic>
      <xdr:nvPicPr>
        <xdr:cNvPr id="45" name="Picture 1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982450"/>
          <a:ext cx="381000" cy="489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13</xdr:row>
      <xdr:rowOff>38100</xdr:rowOff>
    </xdr:from>
    <xdr:to>
      <xdr:col>2</xdr:col>
      <xdr:colOff>255270</xdr:colOff>
      <xdr:row>13</xdr:row>
      <xdr:rowOff>533400</xdr:rowOff>
    </xdr:to>
    <xdr:pic>
      <xdr:nvPicPr>
        <xdr:cNvPr id="46" name="Picture 40" descr="30adaptsewspigxdwv.tif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57150</xdr:rowOff>
    </xdr:from>
    <xdr:to>
      <xdr:col>2</xdr:col>
      <xdr:colOff>281940</xdr:colOff>
      <xdr:row>9</xdr:row>
      <xdr:rowOff>155726</xdr:rowOff>
    </xdr:to>
    <xdr:pic>
      <xdr:nvPicPr>
        <xdr:cNvPr id="47" name="Picture 40" descr="30adaptsewspigxdwv.tif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581025" cy="47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10</xdr:row>
      <xdr:rowOff>57150</xdr:rowOff>
    </xdr:from>
    <xdr:to>
      <xdr:col>2</xdr:col>
      <xdr:colOff>278130</xdr:colOff>
      <xdr:row>12</xdr:row>
      <xdr:rowOff>139065</xdr:rowOff>
    </xdr:to>
    <xdr:pic>
      <xdr:nvPicPr>
        <xdr:cNvPr id="48" name="Picture 44" descr="27adaptsewhubxdwv.tif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86000"/>
          <a:ext cx="581025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409576</xdr:colOff>
      <xdr:row>78</xdr:row>
      <xdr:rowOff>57150</xdr:rowOff>
    </xdr:from>
    <xdr:to>
      <xdr:col>2</xdr:col>
      <xdr:colOff>255271</xdr:colOff>
      <xdr:row>78</xdr:row>
      <xdr:rowOff>516979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17335500"/>
          <a:ext cx="457200" cy="463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119</xdr:row>
      <xdr:rowOff>161925</xdr:rowOff>
    </xdr:from>
    <xdr:to>
      <xdr:col>2</xdr:col>
      <xdr:colOff>293370</xdr:colOff>
      <xdr:row>122</xdr:row>
      <xdr:rowOff>167640</xdr:rowOff>
    </xdr:to>
    <xdr:pic>
      <xdr:nvPicPr>
        <xdr:cNvPr id="50" name="Picture 41" descr="22manholeslv.tif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6584275"/>
          <a:ext cx="657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152</xdr:row>
      <xdr:rowOff>95250</xdr:rowOff>
    </xdr:from>
    <xdr:to>
      <xdr:col>2</xdr:col>
      <xdr:colOff>264054</xdr:colOff>
      <xdr:row>155</xdr:row>
      <xdr:rowOff>87630</xdr:rowOff>
    </xdr:to>
    <xdr:pic>
      <xdr:nvPicPr>
        <xdr:cNvPr id="51" name="Picture 32" descr="Increaser Coupling Concentric.TIF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794075"/>
          <a:ext cx="530754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143</xdr:row>
      <xdr:rowOff>114300</xdr:rowOff>
    </xdr:from>
    <xdr:to>
      <xdr:col>2</xdr:col>
      <xdr:colOff>331470</xdr:colOff>
      <xdr:row>146</xdr:row>
      <xdr:rowOff>64770</xdr:rowOff>
    </xdr:to>
    <xdr:pic>
      <xdr:nvPicPr>
        <xdr:cNvPr id="52" name="Picture 28" descr="24rdcbuecsxg.tif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1489650"/>
          <a:ext cx="68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147</xdr:row>
      <xdr:rowOff>133350</xdr:rowOff>
    </xdr:from>
    <xdr:to>
      <xdr:col>2</xdr:col>
      <xdr:colOff>316230</xdr:colOff>
      <xdr:row>150</xdr:row>
      <xdr:rowOff>125730</xdr:rowOff>
    </xdr:to>
    <xdr:pic>
      <xdr:nvPicPr>
        <xdr:cNvPr id="53" name="Picture 33" descr="25reducbushing.tif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7070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141</xdr:row>
      <xdr:rowOff>85726</xdr:rowOff>
    </xdr:from>
    <xdr:to>
      <xdr:col>2</xdr:col>
      <xdr:colOff>281940</xdr:colOff>
      <xdr:row>142</xdr:row>
      <xdr:rowOff>297853</xdr:rowOff>
    </xdr:to>
    <xdr:pic>
      <xdr:nvPicPr>
        <xdr:cNvPr id="54" name="Picture 27" descr="26inccoupgxg.tif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403551"/>
          <a:ext cx="533400" cy="556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156</xdr:row>
      <xdr:rowOff>66675</xdr:rowOff>
    </xdr:from>
    <xdr:to>
      <xdr:col>2</xdr:col>
      <xdr:colOff>217170</xdr:colOff>
      <xdr:row>158</xdr:row>
      <xdr:rowOff>129994</xdr:rowOff>
    </xdr:to>
    <xdr:pic>
      <xdr:nvPicPr>
        <xdr:cNvPr id="55" name="Picture 34" descr="27adaptsewhubxdwv.tif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3842325"/>
          <a:ext cx="542925" cy="448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162</xdr:row>
      <xdr:rowOff>114300</xdr:rowOff>
    </xdr:from>
    <xdr:to>
      <xdr:col>2</xdr:col>
      <xdr:colOff>243840</xdr:colOff>
      <xdr:row>163</xdr:row>
      <xdr:rowOff>255270</xdr:rowOff>
    </xdr:to>
    <xdr:pic>
      <xdr:nvPicPr>
        <xdr:cNvPr id="56" name="Picture 34" descr="27adaptsewhubxdwv.tif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5623500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166</xdr:row>
      <xdr:rowOff>47625</xdr:rowOff>
    </xdr:from>
    <xdr:to>
      <xdr:col>2</xdr:col>
      <xdr:colOff>255270</xdr:colOff>
      <xdr:row>168</xdr:row>
      <xdr:rowOff>163830</xdr:rowOff>
    </xdr:to>
    <xdr:pic>
      <xdr:nvPicPr>
        <xdr:cNvPr id="58" name="Picture 40" descr="30adaptsewspigxdwv.tif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66525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164</xdr:row>
      <xdr:rowOff>95250</xdr:rowOff>
    </xdr:from>
    <xdr:to>
      <xdr:col>2</xdr:col>
      <xdr:colOff>255270</xdr:colOff>
      <xdr:row>165</xdr:row>
      <xdr:rowOff>240030</xdr:rowOff>
    </xdr:to>
    <xdr:pic>
      <xdr:nvPicPr>
        <xdr:cNvPr id="59" name="Picture 40" descr="30adaptsewspigxdwv.tif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309300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199</xdr:row>
      <xdr:rowOff>47626</xdr:rowOff>
    </xdr:from>
    <xdr:to>
      <xdr:col>2</xdr:col>
      <xdr:colOff>238498</xdr:colOff>
      <xdr:row>199</xdr:row>
      <xdr:rowOff>533400</xdr:rowOff>
    </xdr:to>
    <xdr:pic>
      <xdr:nvPicPr>
        <xdr:cNvPr id="60" name="Picture 42" descr="doublesantteeallhub02.tif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3824526"/>
          <a:ext cx="598543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295276</xdr:colOff>
      <xdr:row>200</xdr:row>
      <xdr:rowOff>47626</xdr:rowOff>
    </xdr:from>
    <xdr:to>
      <xdr:col>2</xdr:col>
      <xdr:colOff>190500</xdr:colOff>
      <xdr:row>200</xdr:row>
      <xdr:rowOff>548640</xdr:rowOff>
    </xdr:to>
    <xdr:pic>
      <xdr:nvPicPr>
        <xdr:cNvPr id="61" name="Picture 43" descr="19crosshxhxhxhxh.tif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44405551"/>
          <a:ext cx="504824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225</xdr:row>
      <xdr:rowOff>47625</xdr:rowOff>
    </xdr:from>
    <xdr:to>
      <xdr:col>2</xdr:col>
      <xdr:colOff>331470</xdr:colOff>
      <xdr:row>225</xdr:row>
      <xdr:rowOff>544830</xdr:rowOff>
    </xdr:to>
    <xdr:pic>
      <xdr:nvPicPr>
        <xdr:cNvPr id="62" name="Picture 39" descr="31adaptc900.tif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6682025"/>
          <a:ext cx="647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190500</xdr:rowOff>
    </xdr:from>
    <xdr:to>
      <xdr:col>4</xdr:col>
      <xdr:colOff>609600</xdr:colOff>
      <xdr:row>5</xdr:row>
      <xdr:rowOff>53340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0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8</xdr:row>
      <xdr:rowOff>19050</xdr:rowOff>
    </xdr:from>
    <xdr:to>
      <xdr:col>2</xdr:col>
      <xdr:colOff>316230</xdr:colOff>
      <xdr:row>12</xdr:row>
      <xdr:rowOff>49530</xdr:rowOff>
    </xdr:to>
    <xdr:pic>
      <xdr:nvPicPr>
        <xdr:cNvPr id="96225" name="Picture 1" descr="18teehxhxh.tif">
          <a:extLst>
            <a:ext uri="{FF2B5EF4-FFF2-40B4-BE49-F238E27FC236}">
              <a16:creationId xmlns:a16="http://schemas.microsoft.com/office/drawing/2014/main" id="{00000000-0008-0000-0800-0000E1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66900"/>
          <a:ext cx="571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31</xdr:row>
      <xdr:rowOff>85725</xdr:rowOff>
    </xdr:from>
    <xdr:to>
      <xdr:col>2</xdr:col>
      <xdr:colOff>342900</xdr:colOff>
      <xdr:row>32</xdr:row>
      <xdr:rowOff>320040</xdr:rowOff>
    </xdr:to>
    <xdr:pic>
      <xdr:nvPicPr>
        <xdr:cNvPr id="96227" name="Picture 3" descr="19crosshxhxhxhxh.tif">
          <a:extLst>
            <a:ext uri="{FF2B5EF4-FFF2-40B4-BE49-F238E27FC236}">
              <a16:creationId xmlns:a16="http://schemas.microsoft.com/office/drawing/2014/main" id="{00000000-0008-0000-0800-0000E3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458075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34</xdr:row>
      <xdr:rowOff>9526</xdr:rowOff>
    </xdr:from>
    <xdr:to>
      <xdr:col>2</xdr:col>
      <xdr:colOff>331470</xdr:colOff>
      <xdr:row>37</xdr:row>
      <xdr:rowOff>87631</xdr:rowOff>
    </xdr:to>
    <xdr:pic>
      <xdr:nvPicPr>
        <xdr:cNvPr id="96228" name="Picture 4" descr="36-730A.tif">
          <a:extLst>
            <a:ext uri="{FF2B5EF4-FFF2-40B4-BE49-F238E27FC236}">
              <a16:creationId xmlns:a16="http://schemas.microsoft.com/office/drawing/2014/main" id="{00000000-0008-0000-0800-0000E4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372476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41</xdr:row>
      <xdr:rowOff>104775</xdr:rowOff>
    </xdr:from>
    <xdr:to>
      <xdr:col>2</xdr:col>
      <xdr:colOff>381000</xdr:colOff>
      <xdr:row>45</xdr:row>
      <xdr:rowOff>49530</xdr:rowOff>
    </xdr:to>
    <xdr:pic>
      <xdr:nvPicPr>
        <xdr:cNvPr id="96229" name="Picture 5" descr="36-731B.tif">
          <a:extLst>
            <a:ext uri="{FF2B5EF4-FFF2-40B4-BE49-F238E27FC236}">
              <a16:creationId xmlns:a16="http://schemas.microsoft.com/office/drawing/2014/main" id="{00000000-0008-0000-0800-0000E5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658225"/>
          <a:ext cx="628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46</xdr:row>
      <xdr:rowOff>180975</xdr:rowOff>
    </xdr:from>
    <xdr:to>
      <xdr:col>2</xdr:col>
      <xdr:colOff>407670</xdr:colOff>
      <xdr:row>50</xdr:row>
      <xdr:rowOff>0</xdr:rowOff>
    </xdr:to>
    <xdr:pic>
      <xdr:nvPicPr>
        <xdr:cNvPr id="96230" name="Picture 6" descr="36-736.tif">
          <a:extLst>
            <a:ext uri="{FF2B5EF4-FFF2-40B4-BE49-F238E27FC236}">
              <a16:creationId xmlns:a16="http://schemas.microsoft.com/office/drawing/2014/main" id="{00000000-0008-0000-0800-0000E6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143875"/>
          <a:ext cx="752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51</xdr:row>
      <xdr:rowOff>19050</xdr:rowOff>
    </xdr:from>
    <xdr:to>
      <xdr:col>2</xdr:col>
      <xdr:colOff>342900</xdr:colOff>
      <xdr:row>53</xdr:row>
      <xdr:rowOff>167640</xdr:rowOff>
    </xdr:to>
    <xdr:pic>
      <xdr:nvPicPr>
        <xdr:cNvPr id="96231" name="Picture 7" descr="36-776.tif">
          <a:extLst>
            <a:ext uri="{FF2B5EF4-FFF2-40B4-BE49-F238E27FC236}">
              <a16:creationId xmlns:a16="http://schemas.microsoft.com/office/drawing/2014/main" id="{00000000-0008-0000-0800-0000E7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00"/>
          <a:ext cx="638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108</xdr:row>
      <xdr:rowOff>85725</xdr:rowOff>
    </xdr:from>
    <xdr:to>
      <xdr:col>2</xdr:col>
      <xdr:colOff>281940</xdr:colOff>
      <xdr:row>111</xdr:row>
      <xdr:rowOff>53340</xdr:rowOff>
    </xdr:to>
    <xdr:pic>
      <xdr:nvPicPr>
        <xdr:cNvPr id="96232" name="Picture 8" descr="36-677.tif">
          <a:extLst>
            <a:ext uri="{FF2B5EF4-FFF2-40B4-BE49-F238E27FC236}">
              <a16:creationId xmlns:a16="http://schemas.microsoft.com/office/drawing/2014/main" id="{00000000-0008-0000-0800-0000E8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5869900"/>
          <a:ext cx="5238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112</xdr:row>
      <xdr:rowOff>123825</xdr:rowOff>
    </xdr:from>
    <xdr:to>
      <xdr:col>2</xdr:col>
      <xdr:colOff>293370</xdr:colOff>
      <xdr:row>115</xdr:row>
      <xdr:rowOff>87630</xdr:rowOff>
    </xdr:to>
    <xdr:pic>
      <xdr:nvPicPr>
        <xdr:cNvPr id="96233" name="Picture 9" descr="36-680.tif">
          <a:extLst>
            <a:ext uri="{FF2B5EF4-FFF2-40B4-BE49-F238E27FC236}">
              <a16:creationId xmlns:a16="http://schemas.microsoft.com/office/drawing/2014/main" id="{00000000-0008-0000-0800-0000E9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667000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116</xdr:row>
      <xdr:rowOff>66675</xdr:rowOff>
    </xdr:from>
    <xdr:to>
      <xdr:col>2</xdr:col>
      <xdr:colOff>228600</xdr:colOff>
      <xdr:row>118</xdr:row>
      <xdr:rowOff>125730</xdr:rowOff>
    </xdr:to>
    <xdr:pic>
      <xdr:nvPicPr>
        <xdr:cNvPr id="96234" name="Picture 10" descr="36-683.tif">
          <a:extLst>
            <a:ext uri="{FF2B5EF4-FFF2-40B4-BE49-F238E27FC236}">
              <a16:creationId xmlns:a16="http://schemas.microsoft.com/office/drawing/2014/main" id="{00000000-0008-0000-0800-0000EA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802725"/>
          <a:ext cx="476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180975</xdr:rowOff>
    </xdr:from>
    <xdr:to>
      <xdr:col>2</xdr:col>
      <xdr:colOff>217170</xdr:colOff>
      <xdr:row>121</xdr:row>
      <xdr:rowOff>167640</xdr:rowOff>
    </xdr:to>
    <xdr:pic>
      <xdr:nvPicPr>
        <xdr:cNvPr id="96235" name="Picture 11" descr="36-742.tif">
          <a:extLst>
            <a:ext uri="{FF2B5EF4-FFF2-40B4-BE49-F238E27FC236}">
              <a16:creationId xmlns:a16="http://schemas.microsoft.com/office/drawing/2014/main" id="{00000000-0008-0000-0800-0000EB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060650"/>
          <a:ext cx="457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93</xdr:row>
      <xdr:rowOff>123825</xdr:rowOff>
    </xdr:from>
    <xdr:to>
      <xdr:col>2</xdr:col>
      <xdr:colOff>243840</xdr:colOff>
      <xdr:row>96</xdr:row>
      <xdr:rowOff>38100</xdr:rowOff>
    </xdr:to>
    <xdr:pic>
      <xdr:nvPicPr>
        <xdr:cNvPr id="96236" name="Picture 12" descr="36-671.tif">
          <a:extLst>
            <a:ext uri="{FF2B5EF4-FFF2-40B4-BE49-F238E27FC236}">
              <a16:creationId xmlns:a16="http://schemas.microsoft.com/office/drawing/2014/main" id="{00000000-0008-0000-0800-0000EC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3088600"/>
          <a:ext cx="447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361951</xdr:colOff>
      <xdr:row>89</xdr:row>
      <xdr:rowOff>133351</xdr:rowOff>
    </xdr:from>
    <xdr:to>
      <xdr:col>2</xdr:col>
      <xdr:colOff>207464</xdr:colOff>
      <xdr:row>92</xdr:row>
      <xdr:rowOff>15241</xdr:rowOff>
    </xdr:to>
    <xdr:pic>
      <xdr:nvPicPr>
        <xdr:cNvPr id="96237" name="Picture 13" descr="36-674.tif">
          <a:extLst>
            <a:ext uri="{FF2B5EF4-FFF2-40B4-BE49-F238E27FC236}">
              <a16:creationId xmlns:a16="http://schemas.microsoft.com/office/drawing/2014/main" id="{00000000-0008-0000-0800-0000ED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2298026"/>
          <a:ext cx="384628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99</xdr:row>
      <xdr:rowOff>95250</xdr:rowOff>
    </xdr:from>
    <xdr:to>
      <xdr:col>2</xdr:col>
      <xdr:colOff>255270</xdr:colOff>
      <xdr:row>102</xdr:row>
      <xdr:rowOff>53340</xdr:rowOff>
    </xdr:to>
    <xdr:pic>
      <xdr:nvPicPr>
        <xdr:cNvPr id="96238" name="Picture 14" descr="36-668.tif">
          <a:extLst>
            <a:ext uri="{FF2B5EF4-FFF2-40B4-BE49-F238E27FC236}">
              <a16:creationId xmlns:a16="http://schemas.microsoft.com/office/drawing/2014/main" id="{00000000-0008-0000-0800-0000EE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416492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104</xdr:row>
      <xdr:rowOff>0</xdr:rowOff>
    </xdr:from>
    <xdr:to>
      <xdr:col>2</xdr:col>
      <xdr:colOff>205740</xdr:colOff>
      <xdr:row>106</xdr:row>
      <xdr:rowOff>114300</xdr:rowOff>
    </xdr:to>
    <xdr:pic>
      <xdr:nvPicPr>
        <xdr:cNvPr id="96239" name="Picture 15" descr="36-1043.tif">
          <a:extLst>
            <a:ext uri="{FF2B5EF4-FFF2-40B4-BE49-F238E27FC236}">
              <a16:creationId xmlns:a16="http://schemas.microsoft.com/office/drawing/2014/main" id="{00000000-0008-0000-0800-0000EF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022175"/>
          <a:ext cx="409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124</xdr:row>
      <xdr:rowOff>133350</xdr:rowOff>
    </xdr:from>
    <xdr:to>
      <xdr:col>2</xdr:col>
      <xdr:colOff>358140</xdr:colOff>
      <xdr:row>127</xdr:row>
      <xdr:rowOff>76200</xdr:rowOff>
    </xdr:to>
    <xdr:pic>
      <xdr:nvPicPr>
        <xdr:cNvPr id="96240" name="Picture 16" descr="01stopcouplinghxh.tif">
          <a:extLst>
            <a:ext uri="{FF2B5EF4-FFF2-40B4-BE49-F238E27FC236}">
              <a16:creationId xmlns:a16="http://schemas.microsoft.com/office/drawing/2014/main" id="{00000000-0008-0000-0800-0000F0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0574000"/>
          <a:ext cx="695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129</xdr:row>
      <xdr:rowOff>123825</xdr:rowOff>
    </xdr:from>
    <xdr:to>
      <xdr:col>2</xdr:col>
      <xdr:colOff>278130</xdr:colOff>
      <xdr:row>132</xdr:row>
      <xdr:rowOff>38100</xdr:rowOff>
    </xdr:to>
    <xdr:pic>
      <xdr:nvPicPr>
        <xdr:cNvPr id="96246" name="Picture 33" descr="09cap.tif">
          <a:extLst>
            <a:ext uri="{FF2B5EF4-FFF2-40B4-BE49-F238E27FC236}">
              <a16:creationId xmlns:a16="http://schemas.microsoft.com/office/drawing/2014/main" id="{00000000-0008-0000-0800-0000F6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8956000"/>
          <a:ext cx="5715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64</xdr:row>
      <xdr:rowOff>114300</xdr:rowOff>
    </xdr:from>
    <xdr:to>
      <xdr:col>2</xdr:col>
      <xdr:colOff>304800</xdr:colOff>
      <xdr:row>67</xdr:row>
      <xdr:rowOff>53340</xdr:rowOff>
    </xdr:to>
    <xdr:pic>
      <xdr:nvPicPr>
        <xdr:cNvPr id="96247" name="Picture 32" descr="05fitcleanspig.tif">
          <a:extLst>
            <a:ext uri="{FF2B5EF4-FFF2-40B4-BE49-F238E27FC236}">
              <a16:creationId xmlns:a16="http://schemas.microsoft.com/office/drawing/2014/main" id="{00000000-0008-0000-0800-0000F7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868650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57</xdr:row>
      <xdr:rowOff>76200</xdr:rowOff>
    </xdr:from>
    <xdr:to>
      <xdr:col>2</xdr:col>
      <xdr:colOff>369570</xdr:colOff>
      <xdr:row>58</xdr:row>
      <xdr:rowOff>240030</xdr:rowOff>
    </xdr:to>
    <xdr:pic>
      <xdr:nvPicPr>
        <xdr:cNvPr id="96249" name="Picture 30" descr="06ANEWFemadaptplug.tif">
          <a:extLst>
            <a:ext uri="{FF2B5EF4-FFF2-40B4-BE49-F238E27FC236}">
              <a16:creationId xmlns:a16="http://schemas.microsoft.com/office/drawing/2014/main" id="{00000000-0008-0000-0800-0000F9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906125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72</xdr:row>
      <xdr:rowOff>95250</xdr:rowOff>
    </xdr:from>
    <xdr:to>
      <xdr:col>2</xdr:col>
      <xdr:colOff>266699</xdr:colOff>
      <xdr:row>73</xdr:row>
      <xdr:rowOff>240030</xdr:rowOff>
    </xdr:to>
    <xdr:pic>
      <xdr:nvPicPr>
        <xdr:cNvPr id="96250" name="Picture 29" descr="29maleadapthubxmipt.tif">
          <a:extLst>
            <a:ext uri="{FF2B5EF4-FFF2-40B4-BE49-F238E27FC236}">
              <a16:creationId xmlns:a16="http://schemas.microsoft.com/office/drawing/2014/main" id="{00000000-0008-0000-0800-0000FA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17449800"/>
          <a:ext cx="523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173</xdr:row>
      <xdr:rowOff>19051</xdr:rowOff>
    </xdr:from>
    <xdr:to>
      <xdr:col>2</xdr:col>
      <xdr:colOff>249409</xdr:colOff>
      <xdr:row>175</xdr:row>
      <xdr:rowOff>167641</xdr:rowOff>
    </xdr:to>
    <xdr:pic>
      <xdr:nvPicPr>
        <xdr:cNvPr id="96251" name="Picture 28" descr="07saddlewyewss.tif">
          <a:extLst>
            <a:ext uri="{FF2B5EF4-FFF2-40B4-BE49-F238E27FC236}">
              <a16:creationId xmlns:a16="http://schemas.microsoft.com/office/drawing/2014/main" id="{00000000-0008-0000-0800-0000FB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7604701"/>
          <a:ext cx="558019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170</xdr:row>
      <xdr:rowOff>66675</xdr:rowOff>
    </xdr:from>
    <xdr:to>
      <xdr:col>2</xdr:col>
      <xdr:colOff>266700</xdr:colOff>
      <xdr:row>172</xdr:row>
      <xdr:rowOff>169704</xdr:rowOff>
    </xdr:to>
    <xdr:pic>
      <xdr:nvPicPr>
        <xdr:cNvPr id="96252" name="Picture 27" descr="08saddleteewss.tif">
          <a:extLst>
            <a:ext uri="{FF2B5EF4-FFF2-40B4-BE49-F238E27FC236}">
              <a16:creationId xmlns:a16="http://schemas.microsoft.com/office/drawing/2014/main" id="{00000000-0008-0000-0800-0000FC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7080825"/>
          <a:ext cx="523875" cy="48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135</xdr:row>
      <xdr:rowOff>190500</xdr:rowOff>
    </xdr:from>
    <xdr:to>
      <xdr:col>2</xdr:col>
      <xdr:colOff>331470</xdr:colOff>
      <xdr:row>138</xdr:row>
      <xdr:rowOff>64770</xdr:rowOff>
    </xdr:to>
    <xdr:pic>
      <xdr:nvPicPr>
        <xdr:cNvPr id="96253" name="Picture 26" descr="21cleanoutplug.tif">
          <a:extLst>
            <a:ext uri="{FF2B5EF4-FFF2-40B4-BE49-F238E27FC236}">
              <a16:creationId xmlns:a16="http://schemas.microsoft.com/office/drawing/2014/main" id="{00000000-0008-0000-0800-0000FD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0165675"/>
          <a:ext cx="6953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141</xdr:row>
      <xdr:rowOff>123825</xdr:rowOff>
    </xdr:from>
    <xdr:to>
      <xdr:col>2</xdr:col>
      <xdr:colOff>304800</xdr:colOff>
      <xdr:row>144</xdr:row>
      <xdr:rowOff>57053</xdr:rowOff>
    </xdr:to>
    <xdr:pic>
      <xdr:nvPicPr>
        <xdr:cNvPr id="96254" name="Picture 25" descr="22cleanoutthrplug.tif">
          <a:extLst>
            <a:ext uri="{FF2B5EF4-FFF2-40B4-BE49-F238E27FC236}">
              <a16:creationId xmlns:a16="http://schemas.microsoft.com/office/drawing/2014/main" id="{00000000-0008-0000-0800-0000FE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1242000"/>
          <a:ext cx="600075" cy="508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295276</xdr:colOff>
      <xdr:row>54</xdr:row>
      <xdr:rowOff>152400</xdr:rowOff>
    </xdr:from>
    <xdr:to>
      <xdr:col>2</xdr:col>
      <xdr:colOff>320040</xdr:colOff>
      <xdr:row>55</xdr:row>
      <xdr:rowOff>407670</xdr:rowOff>
    </xdr:to>
    <xdr:pic>
      <xdr:nvPicPr>
        <xdr:cNvPr id="96255" name="Picture 24" descr="25twowayhxhxh.tif">
          <a:extLst>
            <a:ext uri="{FF2B5EF4-FFF2-40B4-BE49-F238E27FC236}">
              <a16:creationId xmlns:a16="http://schemas.microsoft.com/office/drawing/2014/main" id="{00000000-0008-0000-0800-0000FF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2325350"/>
          <a:ext cx="571499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83</xdr:row>
      <xdr:rowOff>104775</xdr:rowOff>
    </xdr:from>
    <xdr:to>
      <xdr:col>2</xdr:col>
      <xdr:colOff>358140</xdr:colOff>
      <xdr:row>86</xdr:row>
      <xdr:rowOff>91440</xdr:rowOff>
    </xdr:to>
    <xdr:pic>
      <xdr:nvPicPr>
        <xdr:cNvPr id="98304" name="Picture 23" descr="27adaptdownsewhub.tif">
          <a:extLst>
            <a:ext uri="{FF2B5EF4-FFF2-40B4-BE49-F238E27FC236}">
              <a16:creationId xmlns:a16="http://schemas.microsoft.com/office/drawing/2014/main" id="{00000000-0008-0000-0800-000000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9783425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79</xdr:row>
      <xdr:rowOff>104775</xdr:rowOff>
    </xdr:from>
    <xdr:to>
      <xdr:col>2</xdr:col>
      <xdr:colOff>342900</xdr:colOff>
      <xdr:row>82</xdr:row>
      <xdr:rowOff>76200</xdr:rowOff>
    </xdr:to>
    <xdr:pic>
      <xdr:nvPicPr>
        <xdr:cNvPr id="98305" name="Picture 22" descr="28adaptdownflushhub.tif">
          <a:extLst>
            <a:ext uri="{FF2B5EF4-FFF2-40B4-BE49-F238E27FC236}">
              <a16:creationId xmlns:a16="http://schemas.microsoft.com/office/drawing/2014/main" id="{00000000-0008-0000-0800-000001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902142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CxnSpPr/>
      </xdr:nvCxnSpPr>
      <xdr:spPr>
        <a:xfrm>
          <a:off x="83439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257175</xdr:colOff>
      <xdr:row>17</xdr:row>
      <xdr:rowOff>0</xdr:rowOff>
    </xdr:from>
    <xdr:to>
      <xdr:col>2</xdr:col>
      <xdr:colOff>387207</xdr:colOff>
      <xdr:row>21</xdr:row>
      <xdr:rowOff>102870</xdr:rowOff>
    </xdr:to>
    <xdr:pic>
      <xdr:nvPicPr>
        <xdr:cNvPr id="40" name="Picture 103" descr="30-29santee02.tif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43350"/>
          <a:ext cx="671052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314327</xdr:colOff>
      <xdr:row>15</xdr:row>
      <xdr:rowOff>38100</xdr:rowOff>
    </xdr:from>
    <xdr:to>
      <xdr:col>2</xdr:col>
      <xdr:colOff>143499</xdr:colOff>
      <xdr:row>15</xdr:row>
      <xdr:rowOff>533400</xdr:rowOff>
    </xdr:to>
    <xdr:pic>
      <xdr:nvPicPr>
        <xdr:cNvPr id="41" name="Picture 1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7" y="3219450"/>
          <a:ext cx="374002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24</xdr:row>
      <xdr:rowOff>38100</xdr:rowOff>
    </xdr:from>
    <xdr:to>
      <xdr:col>2</xdr:col>
      <xdr:colOff>201930</xdr:colOff>
      <xdr:row>24</xdr:row>
      <xdr:rowOff>533543</xdr:rowOff>
    </xdr:to>
    <xdr:pic>
      <xdr:nvPicPr>
        <xdr:cNvPr id="42" name="Picture 105" descr="403-3479.tif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314950"/>
          <a:ext cx="390525" cy="495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314324</xdr:colOff>
      <xdr:row>25</xdr:row>
      <xdr:rowOff>57150</xdr:rowOff>
    </xdr:from>
    <xdr:to>
      <xdr:col>2</xdr:col>
      <xdr:colOff>179069</xdr:colOff>
      <xdr:row>25</xdr:row>
      <xdr:rowOff>517123</xdr:rowOff>
    </xdr:to>
    <xdr:pic>
      <xdr:nvPicPr>
        <xdr:cNvPr id="43" name="Picture 38" descr="doublesantteeallhub03.tif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5905500"/>
          <a:ext cx="409575" cy="463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26</xdr:row>
      <xdr:rowOff>152400</xdr:rowOff>
    </xdr:from>
    <xdr:to>
      <xdr:col>2</xdr:col>
      <xdr:colOff>358140</xdr:colOff>
      <xdr:row>30</xdr:row>
      <xdr:rowOff>38100</xdr:rowOff>
    </xdr:to>
    <xdr:pic>
      <xdr:nvPicPr>
        <xdr:cNvPr id="44" name="Picture 118" descr="38-34combowye18bend3.tif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572250"/>
          <a:ext cx="638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56</xdr:row>
      <xdr:rowOff>38100</xdr:rowOff>
    </xdr:from>
    <xdr:to>
      <xdr:col>2</xdr:col>
      <xdr:colOff>190712</xdr:colOff>
      <xdr:row>56</xdr:row>
      <xdr:rowOff>533400</xdr:rowOff>
    </xdr:to>
    <xdr:pic>
      <xdr:nvPicPr>
        <xdr:cNvPr id="45" name="Picture 47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15950"/>
          <a:ext cx="390737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59</xdr:row>
      <xdr:rowOff>47625</xdr:rowOff>
    </xdr:from>
    <xdr:to>
      <xdr:col>2</xdr:col>
      <xdr:colOff>190500</xdr:colOff>
      <xdr:row>59</xdr:row>
      <xdr:rowOff>487492</xdr:rowOff>
    </xdr:to>
    <xdr:pic>
      <xdr:nvPicPr>
        <xdr:cNvPr id="46" name="Picture 4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525625"/>
          <a:ext cx="352425" cy="441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257174</xdr:colOff>
      <xdr:row>60</xdr:row>
      <xdr:rowOff>66675</xdr:rowOff>
    </xdr:from>
    <xdr:to>
      <xdr:col>2</xdr:col>
      <xdr:colOff>316229</xdr:colOff>
      <xdr:row>63</xdr:row>
      <xdr:rowOff>153590</xdr:rowOff>
    </xdr:to>
    <xdr:pic>
      <xdr:nvPicPr>
        <xdr:cNvPr id="47" name="Picture 53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15059025"/>
          <a:ext cx="600075" cy="658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68</xdr:row>
      <xdr:rowOff>85725</xdr:rowOff>
    </xdr:from>
    <xdr:to>
      <xdr:col>2</xdr:col>
      <xdr:colOff>369570</xdr:colOff>
      <xdr:row>71</xdr:row>
      <xdr:rowOff>64770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6640175"/>
          <a:ext cx="7334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76</xdr:row>
      <xdr:rowOff>47625</xdr:rowOff>
    </xdr:from>
    <xdr:to>
      <xdr:col>2</xdr:col>
      <xdr:colOff>304800</xdr:colOff>
      <xdr:row>78</xdr:row>
      <xdr:rowOff>130406</xdr:rowOff>
    </xdr:to>
    <xdr:pic>
      <xdr:nvPicPr>
        <xdr:cNvPr id="49" name="Picture 5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8392775"/>
          <a:ext cx="600075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87</xdr:row>
      <xdr:rowOff>47625</xdr:rowOff>
    </xdr:from>
    <xdr:to>
      <xdr:col>2</xdr:col>
      <xdr:colOff>320040</xdr:colOff>
      <xdr:row>87</xdr:row>
      <xdr:rowOff>540597</xdr:rowOff>
    </xdr:to>
    <xdr:pic>
      <xdr:nvPicPr>
        <xdr:cNvPr id="50" name="Picture 40" descr="01stopcouplinghxh.tif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440775"/>
          <a:ext cx="609600" cy="491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145</xdr:row>
      <xdr:rowOff>142875</xdr:rowOff>
    </xdr:from>
    <xdr:to>
      <xdr:col>2</xdr:col>
      <xdr:colOff>354330</xdr:colOff>
      <xdr:row>149</xdr:row>
      <xdr:rowOff>0</xdr:rowOff>
    </xdr:to>
    <xdr:pic>
      <xdr:nvPicPr>
        <xdr:cNvPr id="51" name="Picture 21" descr="02inccouplinghxh.tif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2023050"/>
          <a:ext cx="657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150</xdr:row>
      <xdr:rowOff>142875</xdr:rowOff>
    </xdr:from>
    <xdr:to>
      <xdr:col>2</xdr:col>
      <xdr:colOff>358140</xdr:colOff>
      <xdr:row>153</xdr:row>
      <xdr:rowOff>163830</xdr:rowOff>
    </xdr:to>
    <xdr:pic>
      <xdr:nvPicPr>
        <xdr:cNvPr id="52" name="Picture 25" descr="26dwvbushsewspighub.tif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2975550"/>
          <a:ext cx="666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157</xdr:row>
      <xdr:rowOff>57150</xdr:rowOff>
    </xdr:from>
    <xdr:to>
      <xdr:col>2</xdr:col>
      <xdr:colOff>358140</xdr:colOff>
      <xdr:row>160</xdr:row>
      <xdr:rowOff>87630</xdr:rowOff>
    </xdr:to>
    <xdr:pic>
      <xdr:nvPicPr>
        <xdr:cNvPr id="53" name="Picture 81" descr="117-3308.tif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223325"/>
          <a:ext cx="676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161</xdr:row>
      <xdr:rowOff>123825</xdr:rowOff>
    </xdr:from>
    <xdr:to>
      <xdr:col>2</xdr:col>
      <xdr:colOff>392430</xdr:colOff>
      <xdr:row>164</xdr:row>
      <xdr:rowOff>152400</xdr:rowOff>
    </xdr:to>
    <xdr:pic>
      <xdr:nvPicPr>
        <xdr:cNvPr id="54" name="Picture 22" descr="03redbushcon.tif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5052000"/>
          <a:ext cx="695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166</xdr:row>
      <xdr:rowOff>38101</xdr:rowOff>
    </xdr:from>
    <xdr:to>
      <xdr:col>2</xdr:col>
      <xdr:colOff>281940</xdr:colOff>
      <xdr:row>166</xdr:row>
      <xdr:rowOff>517685</xdr:rowOff>
    </xdr:to>
    <xdr:pic>
      <xdr:nvPicPr>
        <xdr:cNvPr id="55" name="Picture 26" descr="04redbusheccsxh.tif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5928301"/>
          <a:ext cx="552450" cy="483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167</xdr:row>
      <xdr:rowOff>57149</xdr:rowOff>
    </xdr:from>
    <xdr:to>
      <xdr:col>2</xdr:col>
      <xdr:colOff>255270</xdr:colOff>
      <xdr:row>169</xdr:row>
      <xdr:rowOff>143211</xdr:rowOff>
    </xdr:to>
    <xdr:pic>
      <xdr:nvPicPr>
        <xdr:cNvPr id="56" name="Picture 24" descr="04redbusheccsxh.tif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6499799"/>
          <a:ext cx="514350" cy="46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66675</xdr:colOff>
      <xdr:row>1</xdr:row>
      <xdr:rowOff>19050</xdr:rowOff>
    </xdr:from>
    <xdr:to>
      <xdr:col>13</xdr:col>
      <xdr:colOff>758190</xdr:colOff>
      <xdr:row>5</xdr:row>
      <xdr:rowOff>40959</xdr:rowOff>
    </xdr:to>
    <xdr:pic>
      <xdr:nvPicPr>
        <xdr:cNvPr id="57" name="Picture 42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1075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190500</xdr:rowOff>
    </xdr:from>
    <xdr:to>
      <xdr:col>4</xdr:col>
      <xdr:colOff>636270</xdr:colOff>
      <xdr:row>5</xdr:row>
      <xdr:rowOff>53340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0"/>
          <a:ext cx="2628900" cy="876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34000</xdr:colOff>
      <xdr:row>0</xdr:row>
      <xdr:rowOff>133674</xdr:rowOff>
    </xdr:from>
    <xdr:to>
      <xdr:col>4</xdr:col>
      <xdr:colOff>138532</xdr:colOff>
      <xdr:row>5</xdr:row>
      <xdr:rowOff>38424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0" y="133674"/>
          <a:ext cx="2152407" cy="914400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CxnSpPr/>
      </xdr:nvCxnSpPr>
      <xdr:spPr>
        <a:xfrm>
          <a:off x="8258175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0</xdr:colOff>
      <xdr:row>1</xdr:row>
      <xdr:rowOff>19050</xdr:rowOff>
    </xdr:from>
    <xdr:to>
      <xdr:col>14</xdr:col>
      <xdr:colOff>5715</xdr:colOff>
      <xdr:row>5</xdr:row>
      <xdr:rowOff>40959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2980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lliam.logothetis/Dropbox%20(Tigre%20USA)/Margin%20Analysis/Product%20Data%20Master%20-%20Upd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alternates 26 35 G"/>
      <sheetName val="assembly item breakdown"/>
      <sheetName val="Retail"/>
      <sheetName val="Menard"/>
      <sheetName val="True Value"/>
    </sheetNames>
    <sheetDataSet>
      <sheetData sheetId="0">
        <row r="1">
          <cell r="A1" t="str">
            <v>STATUS</v>
          </cell>
          <cell r="B1" t="str">
            <v>Part-Number</v>
          </cell>
          <cell r="C1" t="str">
            <v>TIGRE CODE</v>
          </cell>
          <cell r="D1" t="str">
            <v>Part-Number</v>
          </cell>
          <cell r="E1" t="str">
            <v>LINE</v>
          </cell>
          <cell r="F1" t="str">
            <v>DESCRIPTION</v>
          </cell>
          <cell r="G1" t="str">
            <v>WEIGHT (LBS)</v>
          </cell>
          <cell r="H1" t="str">
            <v>WEIGHT (KG)</v>
          </cell>
          <cell r="I1" t="str">
            <v>Box Qty</v>
          </cell>
          <cell r="J1" t="str">
            <v>Pallet Qty</v>
          </cell>
          <cell r="K1" t="str">
            <v>CURRENT LIST</v>
          </cell>
          <cell r="L1" t="str">
            <v>COST</v>
          </cell>
          <cell r="M1" t="str">
            <v>SOURCE</v>
          </cell>
          <cell r="N1" t="str">
            <v>SOURCE PT#</v>
          </cell>
          <cell r="O1" t="str">
            <v>BAG/ALT QTY</v>
          </cell>
          <cell r="P1" t="str">
            <v>CLASS</v>
          </cell>
          <cell r="Q1" t="str">
            <v>Molded/ Fabricated</v>
          </cell>
          <cell r="R1" t="str">
            <v>SEP2017</v>
          </cell>
          <cell r="S1" t="str">
            <v>APR2018</v>
          </cell>
          <cell r="T1" t="str">
            <v>OCT2018</v>
          </cell>
          <cell r="U1" t="str">
            <v>JAN2019</v>
          </cell>
          <cell r="V1" t="str">
            <v>MAR2019</v>
          </cell>
          <cell r="W1" t="str">
            <v>JUL2019</v>
          </cell>
          <cell r="X1" t="str">
            <v>FEB2020</v>
          </cell>
          <cell r="Y1" t="str">
            <v>SEPT2020</v>
          </cell>
          <cell r="Z1" t="str">
            <v>SEPT212020</v>
          </cell>
          <cell r="AA1" t="str">
            <v>BOX SIZE</v>
          </cell>
          <cell r="AB1" t="str">
            <v>ASSEMBLY CODE</v>
          </cell>
          <cell r="AC1" t="str">
            <v>Order</v>
          </cell>
          <cell r="AD1" t="str">
            <v>Mold</v>
          </cell>
          <cell r="AE1" t="str">
            <v>PPH</v>
          </cell>
          <cell r="AF1" t="str">
            <v>OEE</v>
          </cell>
          <cell r="AG1" t="str">
            <v>MOQ</v>
          </cell>
          <cell r="AH1" t="str">
            <v>Retail</v>
          </cell>
          <cell r="AI1" t="str">
            <v>Item UPC Code</v>
          </cell>
          <cell r="AJ1" t="str">
            <v>Item ITF 14 Case Code</v>
          </cell>
          <cell r="AK1" t="str">
            <v>Normanyd UPC</v>
          </cell>
          <cell r="AL1" t="str">
            <v>Normandy ITF 14 Case Code</v>
          </cell>
        </row>
        <row r="2">
          <cell r="A2" t="str">
            <v>ACTIVE</v>
          </cell>
          <cell r="B2" t="str">
            <v>448-005</v>
          </cell>
          <cell r="C2">
            <v>22550837</v>
          </cell>
          <cell r="D2" t="str">
            <v>448-005</v>
          </cell>
          <cell r="E2" t="str">
            <v>SCH 40</v>
          </cell>
          <cell r="F2" t="str">
            <v>1/2 CAP FIPT</v>
          </cell>
          <cell r="G2">
            <v>2.3E-2</v>
          </cell>
          <cell r="H2">
            <v>1.0432616E-2</v>
          </cell>
          <cell r="I2">
            <v>250</v>
          </cell>
          <cell r="J2">
            <v>25600</v>
          </cell>
          <cell r="K2">
            <v>1.6555555555555554</v>
          </cell>
          <cell r="L2">
            <v>3.09E-2</v>
          </cell>
          <cell r="M2" t="str">
            <v>DURA</v>
          </cell>
          <cell r="N2" t="str">
            <v>448-005</v>
          </cell>
          <cell r="O2">
            <v>10</v>
          </cell>
          <cell r="P2" t="str">
            <v>D</v>
          </cell>
          <cell r="Q2" t="str">
            <v>M</v>
          </cell>
          <cell r="R2">
            <v>1.513002364066194</v>
          </cell>
          <cell r="S2">
            <v>1.7096926713947991</v>
          </cell>
          <cell r="T2">
            <v>1.42</v>
          </cell>
          <cell r="U2">
            <v>1.42</v>
          </cell>
          <cell r="V2">
            <v>1.42</v>
          </cell>
          <cell r="W2">
            <v>1.49</v>
          </cell>
          <cell r="X2">
            <v>1.49</v>
          </cell>
          <cell r="Y2">
            <v>1.49</v>
          </cell>
          <cell r="Z2">
            <v>1.6555555555555554</v>
          </cell>
          <cell r="AB2" t="str">
            <v/>
          </cell>
          <cell r="AC2">
            <v>526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 t="str">
            <v>*</v>
          </cell>
          <cell r="AI2" t="str">
            <v>00810673012664</v>
          </cell>
          <cell r="AJ2">
            <v>10810673012661</v>
          </cell>
        </row>
        <row r="3">
          <cell r="A3" t="str">
            <v>ACTIVE</v>
          </cell>
          <cell r="B3" t="str">
            <v>448-007</v>
          </cell>
          <cell r="C3">
            <v>22550845</v>
          </cell>
          <cell r="D3" t="str">
            <v>448-007</v>
          </cell>
          <cell r="E3" t="str">
            <v>SCH 40</v>
          </cell>
          <cell r="F3" t="str">
            <v>3/4 CAP FIPT</v>
          </cell>
          <cell r="G3">
            <v>3.3000000000000002E-2</v>
          </cell>
          <cell r="H3">
            <v>1.4968536000000001E-2</v>
          </cell>
          <cell r="I3">
            <v>250</v>
          </cell>
          <cell r="J3">
            <v>25600</v>
          </cell>
          <cell r="K3">
            <v>1.9222222222222221</v>
          </cell>
          <cell r="L3">
            <v>5.9431000000000005E-2</v>
          </cell>
          <cell r="M3" t="str">
            <v>DURA</v>
          </cell>
          <cell r="N3" t="str">
            <v>448-007</v>
          </cell>
          <cell r="O3">
            <v>10</v>
          </cell>
          <cell r="P3" t="str">
            <v>D</v>
          </cell>
          <cell r="Q3" t="str">
            <v>M</v>
          </cell>
          <cell r="R3">
            <v>2.1158392434988182</v>
          </cell>
          <cell r="S3">
            <v>2.3908983451536643</v>
          </cell>
          <cell r="T3">
            <v>1.64</v>
          </cell>
          <cell r="U3">
            <v>1.64</v>
          </cell>
          <cell r="V3">
            <v>1.64</v>
          </cell>
          <cell r="W3">
            <v>1.73</v>
          </cell>
          <cell r="X3">
            <v>1.73</v>
          </cell>
          <cell r="Y3">
            <v>1.73</v>
          </cell>
          <cell r="Z3">
            <v>1.9222222222222221</v>
          </cell>
          <cell r="AB3" t="str">
            <v/>
          </cell>
          <cell r="AC3">
            <v>527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 t="str">
            <v>*</v>
          </cell>
          <cell r="AI3" t="str">
            <v>00810673012671</v>
          </cell>
          <cell r="AJ3">
            <v>10810673012678</v>
          </cell>
        </row>
        <row r="4">
          <cell r="A4" t="str">
            <v>ACTIVE</v>
          </cell>
          <cell r="B4" t="str">
            <v>448-010</v>
          </cell>
          <cell r="C4">
            <v>22550853</v>
          </cell>
          <cell r="D4" t="str">
            <v>448-010</v>
          </cell>
          <cell r="E4" t="str">
            <v>SCH 40</v>
          </cell>
          <cell r="F4" t="str">
            <v>1 CAP FIPT</v>
          </cell>
          <cell r="G4">
            <v>5.6000000000000001E-2</v>
          </cell>
          <cell r="H4">
            <v>2.5401152E-2</v>
          </cell>
          <cell r="I4">
            <v>250</v>
          </cell>
          <cell r="J4">
            <v>15000</v>
          </cell>
          <cell r="K4">
            <v>2.9</v>
          </cell>
          <cell r="L4">
            <v>8.2400000000000001E-2</v>
          </cell>
          <cell r="M4" t="str">
            <v>DURA</v>
          </cell>
          <cell r="N4" t="str">
            <v>448-010</v>
          </cell>
          <cell r="O4">
            <v>10</v>
          </cell>
          <cell r="P4" t="str">
            <v>D</v>
          </cell>
          <cell r="Q4" t="str">
            <v>M</v>
          </cell>
          <cell r="R4">
            <v>2.6477541371158395</v>
          </cell>
          <cell r="S4">
            <v>2.9919621749408982</v>
          </cell>
          <cell r="T4">
            <v>2.48</v>
          </cell>
          <cell r="U4">
            <v>2.48</v>
          </cell>
          <cell r="V4">
            <v>2.48</v>
          </cell>
          <cell r="W4">
            <v>2.61</v>
          </cell>
          <cell r="X4">
            <v>2.61</v>
          </cell>
          <cell r="Y4">
            <v>2.61</v>
          </cell>
          <cell r="Z4">
            <v>2.9</v>
          </cell>
          <cell r="AB4" t="str">
            <v/>
          </cell>
          <cell r="AC4">
            <v>528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 t="str">
            <v>*</v>
          </cell>
          <cell r="AI4" t="str">
            <v>00810673012527</v>
          </cell>
          <cell r="AJ4">
            <v>10810673012524</v>
          </cell>
        </row>
        <row r="5">
          <cell r="A5" t="str">
            <v>ACTIVE</v>
          </cell>
          <cell r="B5" t="str">
            <v>448-025</v>
          </cell>
          <cell r="C5">
            <v>22550870</v>
          </cell>
          <cell r="D5" t="str">
            <v>448-025</v>
          </cell>
          <cell r="E5" t="str">
            <v>SCH 40</v>
          </cell>
          <cell r="F5" t="str">
            <v>2-1/2 CAP FIPT</v>
          </cell>
          <cell r="G5">
            <v>0.185</v>
          </cell>
          <cell r="H5">
            <v>8.3914519999999992E-2</v>
          </cell>
          <cell r="I5">
            <v>25</v>
          </cell>
          <cell r="J5" t="str">
            <v>-</v>
          </cell>
          <cell r="K5">
            <v>9.5937873357228174</v>
          </cell>
          <cell r="L5">
            <v>1.0542050000000001</v>
          </cell>
          <cell r="M5" t="str">
            <v>DURA</v>
          </cell>
          <cell r="N5" t="str">
            <v>448-025</v>
          </cell>
          <cell r="O5" t="str">
            <v>BOX</v>
          </cell>
          <cell r="P5" t="str">
            <v>D</v>
          </cell>
          <cell r="Q5" t="str">
            <v>M</v>
          </cell>
          <cell r="R5">
            <v>8.5697399527186757</v>
          </cell>
          <cell r="S5">
            <v>9.6838061465721026</v>
          </cell>
          <cell r="T5">
            <v>8.0299999999999994</v>
          </cell>
          <cell r="U5">
            <v>8.0299999999999994</v>
          </cell>
          <cell r="V5">
            <v>8.0299999999999994</v>
          </cell>
          <cell r="W5">
            <v>8.6344086021505362</v>
          </cell>
          <cell r="X5">
            <v>8.6344086021505362</v>
          </cell>
          <cell r="Y5">
            <v>8.6344086021505362</v>
          </cell>
          <cell r="Z5">
            <v>9.5937873357228174</v>
          </cell>
          <cell r="AB5" t="str">
            <v/>
          </cell>
          <cell r="AC5">
            <v>532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I5" t="str">
            <v>00812361011560</v>
          </cell>
          <cell r="AJ5" t="str">
            <v/>
          </cell>
        </row>
        <row r="6">
          <cell r="A6" t="str">
            <v>ACTIVE</v>
          </cell>
          <cell r="B6" t="str">
            <v>448-020</v>
          </cell>
          <cell r="C6">
            <v>22550888</v>
          </cell>
          <cell r="D6" t="str">
            <v>448-020</v>
          </cell>
          <cell r="E6" t="str">
            <v>SCH 40</v>
          </cell>
          <cell r="F6" t="str">
            <v>2 CAP FIPT</v>
          </cell>
          <cell r="G6">
            <v>0.25800000000000001</v>
          </cell>
          <cell r="H6">
            <v>0.11702673600000001</v>
          </cell>
          <cell r="I6">
            <v>50</v>
          </cell>
          <cell r="J6" t="str">
            <v>-</v>
          </cell>
          <cell r="K6">
            <v>6.3777777777777782</v>
          </cell>
          <cell r="L6">
            <v>0.66342299999999998</v>
          </cell>
          <cell r="M6" t="str">
            <v>DURA</v>
          </cell>
          <cell r="N6" t="str">
            <v>448-020</v>
          </cell>
          <cell r="O6">
            <v>5</v>
          </cell>
          <cell r="P6" t="str">
            <v>D</v>
          </cell>
          <cell r="Q6" t="str">
            <v>M</v>
          </cell>
          <cell r="R6">
            <v>5.8156028368794326</v>
          </cell>
          <cell r="S6">
            <v>6.571631205673758</v>
          </cell>
          <cell r="T6">
            <v>5.45</v>
          </cell>
          <cell r="U6">
            <v>5.45</v>
          </cell>
          <cell r="V6">
            <v>5.45</v>
          </cell>
          <cell r="W6">
            <v>5.74</v>
          </cell>
          <cell r="X6">
            <v>5.74</v>
          </cell>
          <cell r="Y6">
            <v>5.74</v>
          </cell>
          <cell r="Z6">
            <v>6.3777777777777782</v>
          </cell>
          <cell r="AB6" t="str">
            <v/>
          </cell>
          <cell r="AC6">
            <v>531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 t="str">
            <v>*</v>
          </cell>
          <cell r="AI6" t="str">
            <v>00810673011704</v>
          </cell>
          <cell r="AJ6">
            <v>10810673011701</v>
          </cell>
        </row>
        <row r="7">
          <cell r="A7" t="str">
            <v>ACTIVE</v>
          </cell>
          <cell r="B7" t="str">
            <v>448-030</v>
          </cell>
          <cell r="C7">
            <v>22550896</v>
          </cell>
          <cell r="D7" t="str">
            <v>448-030</v>
          </cell>
          <cell r="E7" t="str">
            <v>SCH 40</v>
          </cell>
          <cell r="F7" t="str">
            <v>3 CAP FIPT</v>
          </cell>
          <cell r="G7">
            <v>0.22700000000000001</v>
          </cell>
          <cell r="H7">
            <v>0.10296538400000001</v>
          </cell>
          <cell r="I7">
            <v>15</v>
          </cell>
          <cell r="J7" t="str">
            <v>-</v>
          </cell>
          <cell r="K7">
            <v>12.556750298685781</v>
          </cell>
          <cell r="L7">
            <v>1.1391800000000001</v>
          </cell>
          <cell r="M7" t="str">
            <v>DURA</v>
          </cell>
          <cell r="N7" t="str">
            <v>448-030</v>
          </cell>
          <cell r="O7" t="str">
            <v>BOX</v>
          </cell>
          <cell r="P7" t="str">
            <v>D</v>
          </cell>
          <cell r="Q7" t="str">
            <v>M</v>
          </cell>
          <cell r="R7">
            <v>11.205673758865249</v>
          </cell>
          <cell r="S7">
            <v>12.662411347517731</v>
          </cell>
          <cell r="T7">
            <v>10.51</v>
          </cell>
          <cell r="U7">
            <v>10.51</v>
          </cell>
          <cell r="V7">
            <v>10.51</v>
          </cell>
          <cell r="W7">
            <v>11.301075268817204</v>
          </cell>
          <cell r="X7">
            <v>11.301075268817204</v>
          </cell>
          <cell r="Y7">
            <v>11.301075268817204</v>
          </cell>
          <cell r="Z7">
            <v>12.556750298685781</v>
          </cell>
          <cell r="AB7" t="str">
            <v/>
          </cell>
          <cell r="AC7">
            <v>533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I7" t="str">
            <v>00812361011584</v>
          </cell>
          <cell r="AJ7" t="str">
            <v/>
          </cell>
        </row>
        <row r="8">
          <cell r="A8" t="str">
            <v>ACTIVE</v>
          </cell>
          <cell r="B8" t="str">
            <v>448-040</v>
          </cell>
          <cell r="C8">
            <v>22550942</v>
          </cell>
          <cell r="D8" t="str">
            <v>448-040</v>
          </cell>
          <cell r="E8" t="str">
            <v>SCH 40</v>
          </cell>
          <cell r="F8" t="str">
            <v>4 CAP FIPT</v>
          </cell>
          <cell r="G8">
            <v>0.36299999999999999</v>
          </cell>
          <cell r="H8">
            <v>0.16465389599999999</v>
          </cell>
          <cell r="I8">
            <v>9</v>
          </cell>
          <cell r="J8" t="str">
            <v>-</v>
          </cell>
          <cell r="K8">
            <v>22.031063321385901</v>
          </cell>
          <cell r="L8">
            <v>6.6435000000000004</v>
          </cell>
          <cell r="M8" t="str">
            <v>DURA</v>
          </cell>
          <cell r="N8" t="str">
            <v>448-040</v>
          </cell>
          <cell r="O8" t="str">
            <v>BOX</v>
          </cell>
          <cell r="P8" t="str">
            <v>D</v>
          </cell>
          <cell r="Q8" t="str">
            <v>M</v>
          </cell>
          <cell r="R8">
            <v>23.439716312056735</v>
          </cell>
          <cell r="S8">
            <v>26.486879432624107</v>
          </cell>
          <cell r="T8">
            <v>18.440000000000001</v>
          </cell>
          <cell r="U8">
            <v>18.440000000000001</v>
          </cell>
          <cell r="V8">
            <v>18.440000000000001</v>
          </cell>
          <cell r="W8">
            <v>19.827956989247312</v>
          </cell>
          <cell r="X8">
            <v>19.827956989247312</v>
          </cell>
          <cell r="Y8">
            <v>19.827956989247312</v>
          </cell>
          <cell r="Z8">
            <v>22.031063321385901</v>
          </cell>
          <cell r="AB8" t="str">
            <v/>
          </cell>
          <cell r="AC8">
            <v>534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I8" t="str">
            <v>00812361011607</v>
          </cell>
          <cell r="AJ8" t="str">
            <v/>
          </cell>
        </row>
        <row r="9">
          <cell r="A9" t="str">
            <v>ACTIVE</v>
          </cell>
          <cell r="B9" t="str">
            <v>450-005</v>
          </cell>
          <cell r="C9">
            <v>22551109</v>
          </cell>
          <cell r="D9" t="str">
            <v>450-005</v>
          </cell>
          <cell r="E9" t="str">
            <v>SCH 40</v>
          </cell>
          <cell r="F9" t="str">
            <v>1/2 PLUG MIPT</v>
          </cell>
          <cell r="G9">
            <v>2.5999999999999999E-2</v>
          </cell>
          <cell r="H9">
            <v>1.1793392E-2</v>
          </cell>
          <cell r="I9">
            <v>250</v>
          </cell>
          <cell r="J9" t="str">
            <v>-</v>
          </cell>
          <cell r="K9">
            <v>2.3777777777777778</v>
          </cell>
          <cell r="L9">
            <v>0.22042</v>
          </cell>
          <cell r="M9" t="str">
            <v>DURA</v>
          </cell>
          <cell r="N9" t="str">
            <v>450-005</v>
          </cell>
          <cell r="O9">
            <v>10</v>
          </cell>
          <cell r="P9" t="str">
            <v>D</v>
          </cell>
          <cell r="Q9" t="str">
            <v>M</v>
          </cell>
          <cell r="R9">
            <v>2.6122931442080377</v>
          </cell>
          <cell r="S9">
            <v>2.9518912529550825</v>
          </cell>
          <cell r="T9">
            <v>2.0299999999999998</v>
          </cell>
          <cell r="U9">
            <v>2.0299999999999998</v>
          </cell>
          <cell r="V9">
            <v>2.0299999999999998</v>
          </cell>
          <cell r="W9">
            <v>2.14</v>
          </cell>
          <cell r="X9">
            <v>2.14</v>
          </cell>
          <cell r="Y9">
            <v>2.14</v>
          </cell>
          <cell r="Z9">
            <v>2.3777777777777778</v>
          </cell>
          <cell r="AB9" t="str">
            <v/>
          </cell>
          <cell r="AC9">
            <v>546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>*</v>
          </cell>
          <cell r="AI9" t="str">
            <v>00810673011698</v>
          </cell>
          <cell r="AJ9">
            <v>10810673011695</v>
          </cell>
        </row>
        <row r="10">
          <cell r="A10" t="str">
            <v>ACTIVE</v>
          </cell>
          <cell r="B10" t="str">
            <v>450-007</v>
          </cell>
          <cell r="C10">
            <v>22551116</v>
          </cell>
          <cell r="D10" t="str">
            <v>450-007</v>
          </cell>
          <cell r="E10" t="str">
            <v>SCH 40</v>
          </cell>
          <cell r="F10" t="str">
            <v>3/4 PLUG MIPT</v>
          </cell>
          <cell r="G10">
            <v>3.5999999999999997E-2</v>
          </cell>
          <cell r="H10">
            <v>1.6329311999999999E-2</v>
          </cell>
          <cell r="I10">
            <v>500</v>
          </cell>
          <cell r="J10" t="str">
            <v>-</v>
          </cell>
          <cell r="K10">
            <v>2.5444444444444443</v>
          </cell>
          <cell r="L10">
            <v>0.24565499999999998</v>
          </cell>
          <cell r="M10" t="str">
            <v>DURA</v>
          </cell>
          <cell r="N10" t="str">
            <v>450-007</v>
          </cell>
          <cell r="O10">
            <v>10</v>
          </cell>
          <cell r="P10" t="str">
            <v>C</v>
          </cell>
          <cell r="Q10" t="str">
            <v>M</v>
          </cell>
          <cell r="R10">
            <v>3.0732860520094563</v>
          </cell>
          <cell r="S10">
            <v>3.4728132387706854</v>
          </cell>
          <cell r="T10">
            <v>2.1800000000000002</v>
          </cell>
          <cell r="U10">
            <v>2.1800000000000002</v>
          </cell>
          <cell r="V10">
            <v>2.1800000000000002</v>
          </cell>
          <cell r="W10">
            <v>2.29</v>
          </cell>
          <cell r="X10">
            <v>2.29</v>
          </cell>
          <cell r="Y10">
            <v>2.29</v>
          </cell>
          <cell r="Z10">
            <v>2.5444444444444443</v>
          </cell>
          <cell r="AB10" t="str">
            <v/>
          </cell>
          <cell r="AC10">
            <v>547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 t="str">
            <v>*</v>
          </cell>
          <cell r="AI10" t="str">
            <v>00810673011605</v>
          </cell>
          <cell r="AJ10">
            <v>10810673011602</v>
          </cell>
        </row>
        <row r="11">
          <cell r="A11" t="str">
            <v>ACTIVE</v>
          </cell>
          <cell r="B11" t="str">
            <v>450-010</v>
          </cell>
          <cell r="C11">
            <v>22551124</v>
          </cell>
          <cell r="D11" t="str">
            <v>450-010</v>
          </cell>
          <cell r="E11" t="str">
            <v>SCH 40</v>
          </cell>
          <cell r="F11" t="str">
            <v>1 PLUG MIPT</v>
          </cell>
          <cell r="G11">
            <v>5.5E-2</v>
          </cell>
          <cell r="H11">
            <v>2.4947560000000001E-2</v>
          </cell>
          <cell r="I11">
            <v>250</v>
          </cell>
          <cell r="J11" t="str">
            <v>-</v>
          </cell>
          <cell r="K11">
            <v>4.1555555555555559</v>
          </cell>
          <cell r="L11">
            <v>0.3296</v>
          </cell>
          <cell r="M11" t="str">
            <v>DURA</v>
          </cell>
          <cell r="N11" t="str">
            <v>450-010</v>
          </cell>
          <cell r="O11">
            <v>10</v>
          </cell>
          <cell r="P11" t="str">
            <v>D</v>
          </cell>
          <cell r="Q11" t="str">
            <v>M</v>
          </cell>
          <cell r="R11">
            <v>4.5508274231678492</v>
          </cell>
          <cell r="S11">
            <v>5.1424349881796694</v>
          </cell>
          <cell r="T11">
            <v>3.5499999999999994</v>
          </cell>
          <cell r="U11">
            <v>3.5499999999999994</v>
          </cell>
          <cell r="V11">
            <v>3.5499999999999994</v>
          </cell>
          <cell r="W11">
            <v>3.74</v>
          </cell>
          <cell r="X11">
            <v>3.74</v>
          </cell>
          <cell r="Y11">
            <v>3.74</v>
          </cell>
          <cell r="Z11">
            <v>4.1555555555555559</v>
          </cell>
          <cell r="AB11" t="str">
            <v/>
          </cell>
          <cell r="AC11">
            <v>548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 t="str">
            <v>*</v>
          </cell>
          <cell r="AI11" t="str">
            <v>00810673011551</v>
          </cell>
          <cell r="AJ11">
            <v>10810673011558</v>
          </cell>
        </row>
        <row r="12">
          <cell r="A12" t="str">
            <v>ACTIVE</v>
          </cell>
          <cell r="B12" t="str">
            <v>450-012</v>
          </cell>
          <cell r="C12">
            <v>22551132</v>
          </cell>
          <cell r="D12" t="str">
            <v>450-012</v>
          </cell>
          <cell r="E12" t="str">
            <v>SCH 40</v>
          </cell>
          <cell r="F12" t="str">
            <v>1-1/4 PLUG MIPT</v>
          </cell>
          <cell r="G12">
            <v>8.4000000000000005E-2</v>
          </cell>
          <cell r="H12">
            <v>3.8101728000000001E-2</v>
          </cell>
          <cell r="I12">
            <v>125</v>
          </cell>
          <cell r="J12" t="str">
            <v>-</v>
          </cell>
          <cell r="K12">
            <v>4.3777777777777773</v>
          </cell>
          <cell r="L12">
            <v>0.46968000000000004</v>
          </cell>
          <cell r="M12" t="str">
            <v>DURA</v>
          </cell>
          <cell r="N12" t="str">
            <v>450-012</v>
          </cell>
          <cell r="O12">
            <v>5</v>
          </cell>
          <cell r="P12" t="str">
            <v>D</v>
          </cell>
          <cell r="Q12" t="str">
            <v>M</v>
          </cell>
          <cell r="R12">
            <v>3.9834515366430261</v>
          </cell>
          <cell r="S12">
            <v>4.5013002364066192</v>
          </cell>
          <cell r="T12">
            <v>3.74</v>
          </cell>
          <cell r="U12">
            <v>3.74</v>
          </cell>
          <cell r="V12">
            <v>3.74</v>
          </cell>
          <cell r="W12">
            <v>3.94</v>
          </cell>
          <cell r="X12">
            <v>3.94</v>
          </cell>
          <cell r="Y12">
            <v>3.94</v>
          </cell>
          <cell r="Z12">
            <v>4.3777777777777773</v>
          </cell>
          <cell r="AB12" t="str">
            <v/>
          </cell>
          <cell r="AC12">
            <v>549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 t="str">
            <v>*</v>
          </cell>
          <cell r="AI12" t="str">
            <v>00810673011544</v>
          </cell>
          <cell r="AJ12">
            <v>10810673011541</v>
          </cell>
        </row>
        <row r="13">
          <cell r="A13" t="str">
            <v>ACTIVE</v>
          </cell>
          <cell r="B13" t="str">
            <v>450-015</v>
          </cell>
          <cell r="C13">
            <v>22551140</v>
          </cell>
          <cell r="D13" t="str">
            <v>450-015</v>
          </cell>
          <cell r="E13" t="str">
            <v>SCH 40</v>
          </cell>
          <cell r="F13" t="str">
            <v>1-1/2 PLUG MIPT</v>
          </cell>
          <cell r="G13">
            <v>0.10199999999999999</v>
          </cell>
          <cell r="H13">
            <v>4.6266383999999994E-2</v>
          </cell>
          <cell r="I13">
            <v>125</v>
          </cell>
          <cell r="J13" t="str">
            <v>-</v>
          </cell>
          <cell r="K13">
            <v>4.6888888888888882</v>
          </cell>
          <cell r="L13">
            <v>4.2125970000000006</v>
          </cell>
          <cell r="M13" t="str">
            <v>DURA</v>
          </cell>
          <cell r="N13" t="str">
            <v>450-015</v>
          </cell>
          <cell r="O13">
            <v>5</v>
          </cell>
          <cell r="P13" t="str">
            <v>D</v>
          </cell>
          <cell r="Q13" t="str">
            <v>M</v>
          </cell>
          <cell r="R13">
            <v>4.2789598108747047</v>
          </cell>
          <cell r="S13">
            <v>4.8352245862884162</v>
          </cell>
          <cell r="T13">
            <v>4.01</v>
          </cell>
          <cell r="U13">
            <v>4.01</v>
          </cell>
          <cell r="V13">
            <v>4.01</v>
          </cell>
          <cell r="W13">
            <v>4.22</v>
          </cell>
          <cell r="X13">
            <v>4.22</v>
          </cell>
          <cell r="Y13">
            <v>4.22</v>
          </cell>
          <cell r="Z13">
            <v>4.6888888888888882</v>
          </cell>
          <cell r="AB13" t="str">
            <v/>
          </cell>
          <cell r="AC13">
            <v>550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I13" t="str">
            <v>00816842021383</v>
          </cell>
          <cell r="AJ13" t="str">
            <v/>
          </cell>
        </row>
        <row r="14">
          <cell r="A14" t="str">
            <v>ACTIVE</v>
          </cell>
          <cell r="B14" t="str">
            <v>435-005</v>
          </cell>
          <cell r="C14">
            <v>22552015</v>
          </cell>
          <cell r="D14" t="str">
            <v>435-005</v>
          </cell>
          <cell r="E14" t="str">
            <v>SCH 40</v>
          </cell>
          <cell r="F14" t="str">
            <v>1/2 FEMALE ADAPTER SLIP X FIPT</v>
          </cell>
          <cell r="G14">
            <v>3.2000000000000001E-2</v>
          </cell>
          <cell r="H14">
            <v>1.4514944E-2</v>
          </cell>
          <cell r="I14">
            <v>250</v>
          </cell>
          <cell r="J14">
            <v>25600</v>
          </cell>
          <cell r="K14">
            <v>0.97777777777777775</v>
          </cell>
          <cell r="L14">
            <v>8.3945000000000006E-2</v>
          </cell>
          <cell r="M14" t="str">
            <v>DURA</v>
          </cell>
          <cell r="N14" t="str">
            <v>435-005</v>
          </cell>
          <cell r="O14">
            <v>10</v>
          </cell>
          <cell r="P14" t="str">
            <v>D</v>
          </cell>
          <cell r="Q14" t="str">
            <v>M</v>
          </cell>
          <cell r="R14">
            <v>1.0638297872340425</v>
          </cell>
          <cell r="S14">
            <v>1.2021276595744679</v>
          </cell>
          <cell r="T14">
            <v>0.84</v>
          </cell>
          <cell r="U14">
            <v>0.84</v>
          </cell>
          <cell r="V14">
            <v>0.84</v>
          </cell>
          <cell r="W14">
            <v>0.88</v>
          </cell>
          <cell r="X14">
            <v>0.88</v>
          </cell>
          <cell r="Y14">
            <v>0.88</v>
          </cell>
          <cell r="Z14">
            <v>0.97777777777777775</v>
          </cell>
          <cell r="AB14" t="str">
            <v/>
          </cell>
          <cell r="AC14">
            <v>323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 t="str">
            <v>*</v>
          </cell>
          <cell r="AI14" t="str">
            <v>00810673012688</v>
          </cell>
          <cell r="AJ14">
            <v>10810673012685</v>
          </cell>
        </row>
        <row r="15">
          <cell r="A15" t="str">
            <v>ACTIVE</v>
          </cell>
          <cell r="B15" t="str">
            <v>435-007</v>
          </cell>
          <cell r="C15">
            <v>22552040</v>
          </cell>
          <cell r="D15" t="str">
            <v>435-007</v>
          </cell>
          <cell r="E15" t="str">
            <v>SCH 40</v>
          </cell>
          <cell r="F15" t="str">
            <v>3/4 FEMALE ADAPTER SLIP X FIPT</v>
          </cell>
          <cell r="G15">
            <v>4.2000000000000003E-2</v>
          </cell>
          <cell r="H15">
            <v>1.9050864000000001E-2</v>
          </cell>
          <cell r="I15">
            <v>100</v>
          </cell>
          <cell r="J15">
            <v>14400</v>
          </cell>
          <cell r="K15">
            <v>1.2555555555555553</v>
          </cell>
          <cell r="L15">
            <v>4.1611999999999996E-2</v>
          </cell>
          <cell r="M15" t="str">
            <v>TIGRE</v>
          </cell>
          <cell r="N15" t="str">
            <v>435-007</v>
          </cell>
          <cell r="O15" t="str">
            <v>BOX</v>
          </cell>
          <cell r="P15" t="str">
            <v>B</v>
          </cell>
          <cell r="Q15" t="str">
            <v>M</v>
          </cell>
          <cell r="R15">
            <v>1.1465721040189125</v>
          </cell>
          <cell r="S15">
            <v>1.2956264775413711</v>
          </cell>
          <cell r="T15">
            <v>1.07</v>
          </cell>
          <cell r="U15">
            <v>1.07</v>
          </cell>
          <cell r="V15">
            <v>1.07</v>
          </cell>
          <cell r="W15">
            <v>1.1299999999999999</v>
          </cell>
          <cell r="X15">
            <v>1.1299999999999999</v>
          </cell>
          <cell r="Y15">
            <v>1.1299999999999999</v>
          </cell>
          <cell r="Z15">
            <v>1.2555555555555553</v>
          </cell>
          <cell r="AA15" t="str">
            <v>T-7</v>
          </cell>
          <cell r="AB15">
            <v>22552040</v>
          </cell>
          <cell r="AC15">
            <v>324</v>
          </cell>
          <cell r="AD15" t="str">
            <v>US-4602</v>
          </cell>
          <cell r="AE15">
            <v>758</v>
          </cell>
          <cell r="AF15">
            <v>0.8034</v>
          </cell>
          <cell r="AG15">
            <v>0</v>
          </cell>
          <cell r="AH15" t="str">
            <v>*</v>
          </cell>
          <cell r="AI15" t="str">
            <v>00810673012695</v>
          </cell>
          <cell r="AJ15">
            <v>10810673012692</v>
          </cell>
        </row>
        <row r="16">
          <cell r="A16" t="str">
            <v>ACTIVE</v>
          </cell>
          <cell r="B16" t="str">
            <v>435-X-007</v>
          </cell>
          <cell r="C16">
            <v>22552041</v>
          </cell>
          <cell r="D16" t="str">
            <v>435-X-007</v>
          </cell>
          <cell r="E16" t="str">
            <v>SCH 40</v>
          </cell>
          <cell r="F16" t="str">
            <v>3/4 FEMALE ADAPTER SLIP X FIPT - MC</v>
          </cell>
          <cell r="G16">
            <v>4.2000000000000003E-2</v>
          </cell>
          <cell r="H16">
            <v>1.9050864000000001E-2</v>
          </cell>
          <cell r="I16">
            <v>1200</v>
          </cell>
          <cell r="J16">
            <v>14400</v>
          </cell>
          <cell r="K16">
            <v>1.2783751493428914</v>
          </cell>
          <cell r="L16">
            <v>3.3599999999999998E-2</v>
          </cell>
          <cell r="M16" t="str">
            <v>ATO</v>
          </cell>
          <cell r="N16" t="str">
            <v>435-X-007</v>
          </cell>
          <cell r="O16" t="str">
            <v>BOX</v>
          </cell>
          <cell r="P16" t="str">
            <v>D</v>
          </cell>
          <cell r="Q16" t="str">
            <v>M</v>
          </cell>
          <cell r="R16">
            <v>1.1465721040189125</v>
          </cell>
          <cell r="S16">
            <v>1.2956264775413711</v>
          </cell>
          <cell r="T16">
            <v>1.07</v>
          </cell>
          <cell r="U16">
            <v>1.07</v>
          </cell>
          <cell r="V16">
            <v>1.07</v>
          </cell>
          <cell r="W16">
            <v>1.1505376344086022</v>
          </cell>
          <cell r="X16">
            <v>1.1505376344086022</v>
          </cell>
          <cell r="Y16">
            <v>1.1505376344086022</v>
          </cell>
          <cell r="Z16">
            <v>1.2783751493428914</v>
          </cell>
          <cell r="AA16" t="str">
            <v>T-15</v>
          </cell>
          <cell r="AB16">
            <v>22552041</v>
          </cell>
          <cell r="AC16">
            <v>325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I16" t="str">
            <v>00816842021901</v>
          </cell>
          <cell r="AJ16" t="str">
            <v/>
          </cell>
        </row>
        <row r="17">
          <cell r="A17" t="str">
            <v>ACTIVE</v>
          </cell>
          <cell r="B17" t="str">
            <v>435-010</v>
          </cell>
          <cell r="C17">
            <v>22552058</v>
          </cell>
          <cell r="D17" t="str">
            <v>435-010</v>
          </cell>
          <cell r="E17" t="str">
            <v>SCH 40</v>
          </cell>
          <cell r="F17" t="str">
            <v>1 FEMALE ADAPTER SLIP X FIPT</v>
          </cell>
          <cell r="G17">
            <v>0.20300000000000001</v>
          </cell>
          <cell r="H17">
            <v>9.2079175999999999E-2</v>
          </cell>
          <cell r="I17">
            <v>100</v>
          </cell>
          <cell r="J17">
            <v>9000</v>
          </cell>
          <cell r="K17">
            <v>1.4555555555555555</v>
          </cell>
          <cell r="L17">
            <v>0.13493000000000002</v>
          </cell>
          <cell r="M17" t="str">
            <v>DURA</v>
          </cell>
          <cell r="N17" t="str">
            <v>435-010</v>
          </cell>
          <cell r="O17">
            <v>10</v>
          </cell>
          <cell r="P17" t="str">
            <v>D</v>
          </cell>
          <cell r="Q17" t="str">
            <v>M</v>
          </cell>
          <cell r="R17">
            <v>1.4184397163120568</v>
          </cell>
          <cell r="S17">
            <v>1.602836879432624</v>
          </cell>
          <cell r="T17">
            <v>1.24</v>
          </cell>
          <cell r="U17">
            <v>1.24</v>
          </cell>
          <cell r="V17">
            <v>1.24</v>
          </cell>
          <cell r="W17">
            <v>1.31</v>
          </cell>
          <cell r="X17">
            <v>1.31</v>
          </cell>
          <cell r="Y17">
            <v>1.31</v>
          </cell>
          <cell r="Z17">
            <v>1.4555555555555555</v>
          </cell>
          <cell r="AB17" t="str">
            <v/>
          </cell>
          <cell r="AC17">
            <v>326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 t="str">
            <v>*</v>
          </cell>
          <cell r="AI17" t="str">
            <v>00810673012701</v>
          </cell>
          <cell r="AJ17">
            <v>10810673012708</v>
          </cell>
        </row>
        <row r="18">
          <cell r="A18" t="str">
            <v>ACTIVE</v>
          </cell>
          <cell r="B18" t="str">
            <v>435-012</v>
          </cell>
          <cell r="C18">
            <v>22552066</v>
          </cell>
          <cell r="D18" t="str">
            <v>435-012</v>
          </cell>
          <cell r="E18" t="str">
            <v>SCH 40</v>
          </cell>
          <cell r="F18" t="str">
            <v>1-1/4 FEMALE ADAPTER SLIP X FIPT</v>
          </cell>
          <cell r="G18">
            <v>0.107</v>
          </cell>
          <cell r="H18">
            <v>4.8534344E-2</v>
          </cell>
          <cell r="I18">
            <v>50</v>
          </cell>
          <cell r="J18">
            <v>6000</v>
          </cell>
          <cell r="K18">
            <v>2.2555555555555551</v>
          </cell>
          <cell r="L18">
            <v>0.1545</v>
          </cell>
          <cell r="M18" t="str">
            <v>DURA</v>
          </cell>
          <cell r="N18" t="str">
            <v>435-012</v>
          </cell>
          <cell r="O18">
            <v>5</v>
          </cell>
          <cell r="P18" t="str">
            <v>D</v>
          </cell>
          <cell r="Q18" t="str">
            <v>M</v>
          </cell>
          <cell r="R18">
            <v>2.0449172576832151</v>
          </cell>
          <cell r="S18">
            <v>2.3107565011820328</v>
          </cell>
          <cell r="T18">
            <v>1.93</v>
          </cell>
          <cell r="U18">
            <v>1.93</v>
          </cell>
          <cell r="V18">
            <v>1.93</v>
          </cell>
          <cell r="W18">
            <v>2.0299999999999998</v>
          </cell>
          <cell r="X18">
            <v>2.0299999999999998</v>
          </cell>
          <cell r="Y18">
            <v>2.0299999999999998</v>
          </cell>
          <cell r="Z18">
            <v>2.2555555555555551</v>
          </cell>
          <cell r="AB18" t="str">
            <v/>
          </cell>
          <cell r="AC18">
            <v>327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 t="str">
            <v>*</v>
          </cell>
          <cell r="AI18" t="str">
            <v>00810673012718</v>
          </cell>
          <cell r="AJ18">
            <v>10810673012715</v>
          </cell>
        </row>
        <row r="19">
          <cell r="A19" t="str">
            <v>ACTIVE</v>
          </cell>
          <cell r="B19" t="str">
            <v>435-015</v>
          </cell>
          <cell r="C19">
            <v>22552074</v>
          </cell>
          <cell r="D19" t="str">
            <v>435-015</v>
          </cell>
          <cell r="E19" t="str">
            <v>SCH 40</v>
          </cell>
          <cell r="F19" t="str">
            <v>1-1/2 FEMALE ADAPTER SLIP X FIPT</v>
          </cell>
          <cell r="G19">
            <v>0.15</v>
          </cell>
          <cell r="H19">
            <v>6.8038799999999997E-2</v>
          </cell>
          <cell r="I19">
            <v>50</v>
          </cell>
          <cell r="J19">
            <v>4500</v>
          </cell>
          <cell r="K19">
            <v>2.5666666666666669</v>
          </cell>
          <cell r="L19">
            <v>0.18540000000000001</v>
          </cell>
          <cell r="M19" t="str">
            <v>DURA</v>
          </cell>
          <cell r="N19" t="str">
            <v>435-015</v>
          </cell>
          <cell r="O19">
            <v>5</v>
          </cell>
          <cell r="P19" t="str">
            <v>D</v>
          </cell>
          <cell r="Q19" t="str">
            <v>M</v>
          </cell>
          <cell r="R19">
            <v>2.3640661938534278</v>
          </cell>
          <cell r="S19">
            <v>2.6713947990543732</v>
          </cell>
          <cell r="T19">
            <v>2.19</v>
          </cell>
          <cell r="U19">
            <v>2.19</v>
          </cell>
          <cell r="V19">
            <v>2.19</v>
          </cell>
          <cell r="W19">
            <v>2.31</v>
          </cell>
          <cell r="X19">
            <v>2.31</v>
          </cell>
          <cell r="Y19">
            <v>2.31</v>
          </cell>
          <cell r="Z19">
            <v>2.5666666666666669</v>
          </cell>
          <cell r="AB19" t="str">
            <v/>
          </cell>
          <cell r="AC19">
            <v>328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I19" t="str">
            <v>00810673012725</v>
          </cell>
          <cell r="AJ19" t="str">
            <v/>
          </cell>
        </row>
        <row r="20">
          <cell r="A20" t="str">
            <v>ACTIVE</v>
          </cell>
          <cell r="B20" t="str">
            <v>435-020</v>
          </cell>
          <cell r="C20">
            <v>22552082</v>
          </cell>
          <cell r="D20" t="str">
            <v>435-020</v>
          </cell>
          <cell r="E20" t="str">
            <v>SCH 40</v>
          </cell>
          <cell r="F20" t="str">
            <v>2 FEMALE ADAPTER SLIP X FIPT</v>
          </cell>
          <cell r="G20">
            <v>0.19</v>
          </cell>
          <cell r="H20">
            <v>8.6182480000000006E-2</v>
          </cell>
          <cell r="I20">
            <v>25</v>
          </cell>
          <cell r="J20">
            <v>2400</v>
          </cell>
          <cell r="K20">
            <v>3.4555555555555553</v>
          </cell>
          <cell r="L20">
            <v>0.26780000000000004</v>
          </cell>
          <cell r="M20" t="str">
            <v>DURA</v>
          </cell>
          <cell r="N20" t="str">
            <v>435-020</v>
          </cell>
          <cell r="O20">
            <v>5</v>
          </cell>
          <cell r="P20" t="str">
            <v>D</v>
          </cell>
          <cell r="Q20" t="str">
            <v>M</v>
          </cell>
          <cell r="R20">
            <v>3.1442080378250594</v>
          </cell>
          <cell r="S20">
            <v>3.5529550827423169</v>
          </cell>
          <cell r="T20">
            <v>2.95</v>
          </cell>
          <cell r="U20">
            <v>2.95</v>
          </cell>
          <cell r="V20">
            <v>2.95</v>
          </cell>
          <cell r="W20">
            <v>3.11</v>
          </cell>
          <cell r="X20">
            <v>3.11</v>
          </cell>
          <cell r="Y20">
            <v>3.11</v>
          </cell>
          <cell r="Z20">
            <v>3.4555555555555553</v>
          </cell>
          <cell r="AB20" t="str">
            <v/>
          </cell>
          <cell r="AC20">
            <v>329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I20" t="str">
            <v>00810673012732</v>
          </cell>
          <cell r="AJ20" t="str">
            <v/>
          </cell>
        </row>
        <row r="21">
          <cell r="A21" t="str">
            <v>ACTIVE</v>
          </cell>
          <cell r="B21" t="str">
            <v>435-025</v>
          </cell>
          <cell r="C21">
            <v>22552090</v>
          </cell>
          <cell r="D21" t="str">
            <v>435-025</v>
          </cell>
          <cell r="E21" t="str">
            <v>SCH 40</v>
          </cell>
          <cell r="F21" t="str">
            <v>2-1/2 FEMALE ADAPTER SLIP X FIPT</v>
          </cell>
          <cell r="G21">
            <v>0.22700000000000001</v>
          </cell>
          <cell r="H21">
            <v>0.10296538400000001</v>
          </cell>
          <cell r="I21">
            <v>15</v>
          </cell>
          <cell r="J21" t="str">
            <v>-</v>
          </cell>
          <cell r="K21">
            <v>8.7555555555555546</v>
          </cell>
          <cell r="L21">
            <v>0.51500000000000001</v>
          </cell>
          <cell r="M21" t="str">
            <v>DURA</v>
          </cell>
          <cell r="N21" t="str">
            <v>435-025</v>
          </cell>
          <cell r="O21" t="str">
            <v>BOX</v>
          </cell>
          <cell r="P21" t="str">
            <v>D</v>
          </cell>
          <cell r="Q21" t="str">
            <v>M</v>
          </cell>
          <cell r="R21">
            <v>7.9550827423167858</v>
          </cell>
          <cell r="S21">
            <v>8.9892434988179666</v>
          </cell>
          <cell r="T21">
            <v>7.49</v>
          </cell>
          <cell r="U21">
            <v>7.49</v>
          </cell>
          <cell r="V21">
            <v>7.49</v>
          </cell>
          <cell r="W21">
            <v>7.88</v>
          </cell>
          <cell r="X21">
            <v>7.88</v>
          </cell>
          <cell r="Y21">
            <v>7.88</v>
          </cell>
          <cell r="Z21">
            <v>8.7555555555555546</v>
          </cell>
          <cell r="AB21" t="str">
            <v/>
          </cell>
          <cell r="AC21">
            <v>330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I21" t="str">
            <v>00812361011300</v>
          </cell>
          <cell r="AJ21" t="str">
            <v/>
          </cell>
        </row>
        <row r="22">
          <cell r="A22" t="str">
            <v>ACTIVE</v>
          </cell>
          <cell r="B22" t="str">
            <v>435-030</v>
          </cell>
          <cell r="C22">
            <v>22552104</v>
          </cell>
          <cell r="D22" t="str">
            <v>435-030</v>
          </cell>
          <cell r="E22" t="str">
            <v>SCH 40</v>
          </cell>
          <cell r="F22" t="str">
            <v>3 FEMALE ADAPTER SLIP X FIPT</v>
          </cell>
          <cell r="G22">
            <v>0.30299999999999999</v>
          </cell>
          <cell r="H22">
            <v>0.137438376</v>
          </cell>
          <cell r="I22">
            <v>10</v>
          </cell>
          <cell r="J22" t="str">
            <v>-</v>
          </cell>
          <cell r="K22">
            <v>11.733333333333334</v>
          </cell>
          <cell r="L22">
            <v>0.73129999999999995</v>
          </cell>
          <cell r="M22" t="str">
            <v>DURA</v>
          </cell>
          <cell r="N22" t="str">
            <v>435-030</v>
          </cell>
          <cell r="O22" t="str">
            <v>BOX</v>
          </cell>
          <cell r="P22" t="str">
            <v>D</v>
          </cell>
          <cell r="Q22" t="str">
            <v>M</v>
          </cell>
          <cell r="R22">
            <v>10.697399527186763</v>
          </cell>
          <cell r="S22">
            <v>12.08806146572104</v>
          </cell>
          <cell r="T22">
            <v>10.029999999999999</v>
          </cell>
          <cell r="U22">
            <v>10.029999999999999</v>
          </cell>
          <cell r="V22">
            <v>10.029999999999999</v>
          </cell>
          <cell r="W22">
            <v>10.56</v>
          </cell>
          <cell r="X22">
            <v>10.56</v>
          </cell>
          <cell r="Y22">
            <v>10.56</v>
          </cell>
          <cell r="Z22">
            <v>11.733333333333334</v>
          </cell>
          <cell r="AB22" t="str">
            <v/>
          </cell>
          <cell r="AC22">
            <v>331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I22" t="str">
            <v>00812361011324</v>
          </cell>
          <cell r="AJ22" t="str">
            <v/>
          </cell>
        </row>
        <row r="23">
          <cell r="A23" t="str">
            <v>ACTIVE</v>
          </cell>
          <cell r="B23" t="str">
            <v>435-040</v>
          </cell>
          <cell r="C23">
            <v>22552112</v>
          </cell>
          <cell r="D23" t="str">
            <v>435-040</v>
          </cell>
          <cell r="E23" t="str">
            <v>SCH 40</v>
          </cell>
          <cell r="F23" t="str">
            <v>4 FEMALE ADAPTER SLIP X FIPT</v>
          </cell>
          <cell r="G23">
            <v>0.47499999999999998</v>
          </cell>
          <cell r="H23">
            <v>0.21545619999999999</v>
          </cell>
          <cell r="I23">
            <v>5</v>
          </cell>
          <cell r="J23" t="str">
            <v>-</v>
          </cell>
          <cell r="K23">
            <v>19.544444444444444</v>
          </cell>
          <cell r="L23">
            <v>1.1741999999999999</v>
          </cell>
          <cell r="M23" t="str">
            <v>DURA</v>
          </cell>
          <cell r="N23" t="str">
            <v>435-040</v>
          </cell>
          <cell r="O23" t="str">
            <v>BOX</v>
          </cell>
          <cell r="P23" t="str">
            <v>D</v>
          </cell>
          <cell r="Q23" t="str">
            <v>M</v>
          </cell>
          <cell r="R23">
            <v>17.730496453900709</v>
          </cell>
          <cell r="S23">
            <v>20.035460992907801</v>
          </cell>
          <cell r="T23">
            <v>16.71</v>
          </cell>
          <cell r="U23">
            <v>16.71</v>
          </cell>
          <cell r="V23">
            <v>16.71</v>
          </cell>
          <cell r="W23">
            <v>17.59</v>
          </cell>
          <cell r="X23">
            <v>17.59</v>
          </cell>
          <cell r="Y23">
            <v>17.59</v>
          </cell>
          <cell r="Z23">
            <v>19.544444444444444</v>
          </cell>
          <cell r="AB23" t="str">
            <v/>
          </cell>
          <cell r="AC23">
            <v>332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I23" t="str">
            <v>00812361011348</v>
          </cell>
          <cell r="AJ23" t="str">
            <v/>
          </cell>
        </row>
        <row r="24">
          <cell r="A24" t="str">
            <v>ACTIVE</v>
          </cell>
          <cell r="B24" t="str">
            <v>436-005</v>
          </cell>
          <cell r="C24">
            <v>22552210</v>
          </cell>
          <cell r="D24" t="str">
            <v>436-005</v>
          </cell>
          <cell r="E24" t="str">
            <v>SCH 40</v>
          </cell>
          <cell r="F24" t="str">
            <v>1/2 MALE ADAPTER MIPT X SLIP</v>
          </cell>
          <cell r="G24">
            <v>2.5000000000000001E-2</v>
          </cell>
          <cell r="H24">
            <v>1.1339800000000001E-2</v>
          </cell>
          <cell r="I24">
            <v>250</v>
          </cell>
          <cell r="J24">
            <v>25600</v>
          </cell>
          <cell r="K24">
            <v>0.78888888888888886</v>
          </cell>
          <cell r="L24">
            <v>4.1200000000000001E-2</v>
          </cell>
          <cell r="M24" t="str">
            <v>DURA</v>
          </cell>
          <cell r="N24" t="str">
            <v>436-005</v>
          </cell>
          <cell r="O24">
            <v>10</v>
          </cell>
          <cell r="P24" t="str">
            <v>D</v>
          </cell>
          <cell r="Q24" t="str">
            <v>M</v>
          </cell>
          <cell r="R24">
            <v>0.79196217494089838</v>
          </cell>
          <cell r="S24">
            <v>0.89491725768321506</v>
          </cell>
          <cell r="T24">
            <v>0.67</v>
          </cell>
          <cell r="U24">
            <v>0.67</v>
          </cell>
          <cell r="V24">
            <v>0.67</v>
          </cell>
          <cell r="W24">
            <v>0.71</v>
          </cell>
          <cell r="X24">
            <v>0.71</v>
          </cell>
          <cell r="Y24">
            <v>0.71</v>
          </cell>
          <cell r="Z24">
            <v>0.78888888888888886</v>
          </cell>
          <cell r="AB24" t="str">
            <v/>
          </cell>
          <cell r="AC24">
            <v>347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 t="str">
            <v>*</v>
          </cell>
          <cell r="AI24" t="str">
            <v>00810673012749</v>
          </cell>
          <cell r="AJ24">
            <v>10810673012746</v>
          </cell>
        </row>
        <row r="25">
          <cell r="A25" t="str">
            <v>ACTIVE</v>
          </cell>
          <cell r="B25" t="str">
            <v>436-007</v>
          </cell>
          <cell r="C25">
            <v>22552236</v>
          </cell>
          <cell r="D25" t="str">
            <v>436-007</v>
          </cell>
          <cell r="E25" t="str">
            <v>SCH 40</v>
          </cell>
          <cell r="F25" t="str">
            <v>3/4 MALE ADAPTER MIPT X SLIP</v>
          </cell>
          <cell r="G25">
            <v>3.6499999999999998E-2</v>
          </cell>
          <cell r="H25">
            <v>1.6556108E-2</v>
          </cell>
          <cell r="I25">
            <v>150</v>
          </cell>
          <cell r="J25">
            <v>21600</v>
          </cell>
          <cell r="K25">
            <v>0.88888888888888895</v>
          </cell>
          <cell r="L25">
            <v>3.1414999999999998E-2</v>
          </cell>
          <cell r="M25" t="str">
            <v>TIGRE</v>
          </cell>
          <cell r="N25" t="str">
            <v>436-007</v>
          </cell>
          <cell r="O25" t="str">
            <v>BOX</v>
          </cell>
          <cell r="P25" t="str">
            <v>A</v>
          </cell>
          <cell r="Q25" t="str">
            <v>M</v>
          </cell>
          <cell r="R25">
            <v>0.79196217494089838</v>
          </cell>
          <cell r="S25">
            <v>0.89491725768321506</v>
          </cell>
          <cell r="T25">
            <v>0.76</v>
          </cell>
          <cell r="U25">
            <v>0.76</v>
          </cell>
          <cell r="V25">
            <v>0.76</v>
          </cell>
          <cell r="W25">
            <v>0.8</v>
          </cell>
          <cell r="X25">
            <v>0.8</v>
          </cell>
          <cell r="Y25">
            <v>0.8</v>
          </cell>
          <cell r="Z25">
            <v>0.88888888888888895</v>
          </cell>
          <cell r="AA25" t="str">
            <v>T-7</v>
          </cell>
          <cell r="AB25">
            <v>22552236</v>
          </cell>
          <cell r="AC25">
            <v>348</v>
          </cell>
          <cell r="AD25" t="str">
            <v>US-4606</v>
          </cell>
          <cell r="AE25">
            <v>1440</v>
          </cell>
          <cell r="AF25">
            <v>0.72099999999999997</v>
          </cell>
          <cell r="AG25">
            <v>0</v>
          </cell>
          <cell r="AH25" t="str">
            <v>*</v>
          </cell>
          <cell r="AI25" t="str">
            <v>00810673012756</v>
          </cell>
          <cell r="AJ25">
            <v>10810673012753</v>
          </cell>
        </row>
        <row r="26">
          <cell r="A26" t="str">
            <v>ACTIVE</v>
          </cell>
          <cell r="B26" t="str">
            <v>436-X-007</v>
          </cell>
          <cell r="C26">
            <v>22552237</v>
          </cell>
          <cell r="D26" t="str">
            <v>436-X-007</v>
          </cell>
          <cell r="E26" t="str">
            <v>SCH 40</v>
          </cell>
          <cell r="F26" t="str">
            <v>3/4 MALE ADAPTER MIPT X SLIP - MC</v>
          </cell>
          <cell r="G26">
            <v>3.6499999999999998E-2</v>
          </cell>
          <cell r="H26">
            <v>1.6556108E-2</v>
          </cell>
          <cell r="I26">
            <v>1800</v>
          </cell>
          <cell r="J26">
            <v>21600</v>
          </cell>
          <cell r="K26">
            <v>0.90800477897252085</v>
          </cell>
          <cell r="L26">
            <v>2.9766999999999998E-2</v>
          </cell>
          <cell r="M26" t="str">
            <v>ATO</v>
          </cell>
          <cell r="N26" t="str">
            <v>436-X-007</v>
          </cell>
          <cell r="O26" t="str">
            <v>BOX</v>
          </cell>
          <cell r="P26" t="str">
            <v>D</v>
          </cell>
          <cell r="Q26" t="str">
            <v>M</v>
          </cell>
          <cell r="R26">
            <v>0.79196217494089838</v>
          </cell>
          <cell r="S26">
            <v>0.89491725768321506</v>
          </cell>
          <cell r="T26">
            <v>0.76</v>
          </cell>
          <cell r="U26">
            <v>0.76</v>
          </cell>
          <cell r="V26">
            <v>0.76</v>
          </cell>
          <cell r="W26">
            <v>0.81720430107526876</v>
          </cell>
          <cell r="X26">
            <v>0.81720430107526876</v>
          </cell>
          <cell r="Y26">
            <v>0.81720430107526876</v>
          </cell>
          <cell r="Z26">
            <v>0.90800477897252085</v>
          </cell>
          <cell r="AA26" t="str">
            <v>T-15</v>
          </cell>
          <cell r="AB26">
            <v>22552237</v>
          </cell>
          <cell r="AC26">
            <v>349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I26" t="str">
            <v>00816842021925</v>
          </cell>
          <cell r="AJ26" t="str">
            <v/>
          </cell>
        </row>
        <row r="27">
          <cell r="A27" t="str">
            <v>ACTIVE</v>
          </cell>
          <cell r="B27" t="str">
            <v>436-010</v>
          </cell>
          <cell r="C27">
            <v>22552252</v>
          </cell>
          <cell r="D27" t="str">
            <v>436-010</v>
          </cell>
          <cell r="E27" t="str">
            <v>SCH 40</v>
          </cell>
          <cell r="F27" t="str">
            <v>1 MALE ADAPTER MIPT X SLIP</v>
          </cell>
          <cell r="G27">
            <v>6.3E-2</v>
          </cell>
          <cell r="H27">
            <v>2.8576296000000001E-2</v>
          </cell>
          <cell r="I27">
            <v>100</v>
          </cell>
          <cell r="J27" t="str">
            <v>-</v>
          </cell>
          <cell r="K27">
            <v>1.5777777777777777</v>
          </cell>
          <cell r="L27">
            <v>0.14533300000000002</v>
          </cell>
          <cell r="M27" t="str">
            <v>DURA</v>
          </cell>
          <cell r="N27" t="str">
            <v>436-010</v>
          </cell>
          <cell r="O27">
            <v>10</v>
          </cell>
          <cell r="P27" t="str">
            <v>C</v>
          </cell>
          <cell r="Q27" t="str">
            <v>M</v>
          </cell>
          <cell r="R27">
            <v>1.4420803782505909</v>
          </cell>
          <cell r="S27">
            <v>1.6295508274231676</v>
          </cell>
          <cell r="T27">
            <v>1.35</v>
          </cell>
          <cell r="U27">
            <v>1.35</v>
          </cell>
          <cell r="V27">
            <v>1.35</v>
          </cell>
          <cell r="W27">
            <v>1.42</v>
          </cell>
          <cell r="X27">
            <v>1.42</v>
          </cell>
          <cell r="Y27">
            <v>1.42</v>
          </cell>
          <cell r="Z27">
            <v>1.5777777777777777</v>
          </cell>
          <cell r="AB27" t="str">
            <v/>
          </cell>
          <cell r="AC27">
            <v>350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 t="str">
            <v>*</v>
          </cell>
          <cell r="AI27" t="str">
            <v>00810673012763</v>
          </cell>
          <cell r="AJ27">
            <v>10810673012760</v>
          </cell>
        </row>
        <row r="28">
          <cell r="A28" t="str">
            <v>ACTIVE</v>
          </cell>
          <cell r="B28" t="str">
            <v>436-012</v>
          </cell>
          <cell r="C28">
            <v>22552260</v>
          </cell>
          <cell r="D28" t="str">
            <v>436-012</v>
          </cell>
          <cell r="E28" t="str">
            <v>SCH 40</v>
          </cell>
          <cell r="F28" t="str">
            <v>1-1/4 MALE ADAPTER MIPT X SLIP</v>
          </cell>
          <cell r="G28">
            <v>0.09</v>
          </cell>
          <cell r="H28">
            <v>4.0823279999999997E-2</v>
          </cell>
          <cell r="I28">
            <v>50</v>
          </cell>
          <cell r="J28">
            <v>8750</v>
          </cell>
          <cell r="K28">
            <v>1.9222222222222221</v>
          </cell>
          <cell r="L28">
            <v>0.1236</v>
          </cell>
          <cell r="M28" t="str">
            <v>DURA</v>
          </cell>
          <cell r="N28" t="str">
            <v>436-012</v>
          </cell>
          <cell r="O28">
            <v>5</v>
          </cell>
          <cell r="P28" t="str">
            <v>D</v>
          </cell>
          <cell r="Q28" t="str">
            <v>M</v>
          </cell>
          <cell r="R28">
            <v>1.773049645390071</v>
          </cell>
          <cell r="S28">
            <v>2.0035460992907801</v>
          </cell>
          <cell r="T28">
            <v>1.64</v>
          </cell>
          <cell r="U28">
            <v>1.64</v>
          </cell>
          <cell r="V28">
            <v>1.64</v>
          </cell>
          <cell r="W28">
            <v>1.73</v>
          </cell>
          <cell r="X28">
            <v>1.73</v>
          </cell>
          <cell r="Y28">
            <v>1.73</v>
          </cell>
          <cell r="Z28">
            <v>1.9222222222222221</v>
          </cell>
          <cell r="AB28" t="str">
            <v/>
          </cell>
          <cell r="AC28">
            <v>351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str">
            <v>*</v>
          </cell>
          <cell r="AI28" t="str">
            <v>00810673012770</v>
          </cell>
          <cell r="AJ28">
            <v>10810673012777</v>
          </cell>
        </row>
        <row r="29">
          <cell r="A29" t="str">
            <v>ACTIVE</v>
          </cell>
          <cell r="B29" t="str">
            <v>436-015</v>
          </cell>
          <cell r="C29">
            <v>22552279</v>
          </cell>
          <cell r="D29" t="str">
            <v>436-015</v>
          </cell>
          <cell r="E29" t="str">
            <v>SCH 40</v>
          </cell>
          <cell r="F29" t="str">
            <v>1-1/2 MALE ADAPTER MIPT X SLIP</v>
          </cell>
          <cell r="G29">
            <v>0.13200000000000001</v>
          </cell>
          <cell r="H29">
            <v>5.9874144000000004E-2</v>
          </cell>
          <cell r="I29">
            <v>50</v>
          </cell>
          <cell r="J29">
            <v>6000</v>
          </cell>
          <cell r="K29">
            <v>2.5666666666666669</v>
          </cell>
          <cell r="L29">
            <v>0.243286</v>
          </cell>
          <cell r="M29" t="str">
            <v>DURA</v>
          </cell>
          <cell r="N29" t="str">
            <v>436-015</v>
          </cell>
          <cell r="O29">
            <v>5</v>
          </cell>
          <cell r="P29" t="str">
            <v>C</v>
          </cell>
          <cell r="Q29" t="str">
            <v>M</v>
          </cell>
          <cell r="R29">
            <v>2.8368794326241136</v>
          </cell>
          <cell r="S29">
            <v>3.205673758865248</v>
          </cell>
          <cell r="T29">
            <v>2.19</v>
          </cell>
          <cell r="U29">
            <v>2.19</v>
          </cell>
          <cell r="V29">
            <v>2.19</v>
          </cell>
          <cell r="W29">
            <v>2.31</v>
          </cell>
          <cell r="X29">
            <v>2.31</v>
          </cell>
          <cell r="Y29">
            <v>2.31</v>
          </cell>
          <cell r="Z29">
            <v>2.5666666666666669</v>
          </cell>
          <cell r="AB29" t="str">
            <v/>
          </cell>
          <cell r="AC29">
            <v>352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>*</v>
          </cell>
          <cell r="AI29" t="str">
            <v>00810673012787</v>
          </cell>
          <cell r="AJ29">
            <v>10810673012784</v>
          </cell>
        </row>
        <row r="30">
          <cell r="A30" t="str">
            <v>ACTIVE</v>
          </cell>
          <cell r="B30" t="str">
            <v>436-020</v>
          </cell>
          <cell r="C30">
            <v>22552287</v>
          </cell>
          <cell r="D30" t="str">
            <v>436-020</v>
          </cell>
          <cell r="E30" t="str">
            <v>SCH 40</v>
          </cell>
          <cell r="F30" t="str">
            <v>2 MALE ADAPTER MIPT X SLIP</v>
          </cell>
          <cell r="G30">
            <v>0.17799999999999999</v>
          </cell>
          <cell r="H30">
            <v>8.0739376000000002E-2</v>
          </cell>
          <cell r="I30">
            <v>25</v>
          </cell>
          <cell r="J30">
            <v>3600</v>
          </cell>
          <cell r="K30">
            <v>3.3777777777777778</v>
          </cell>
          <cell r="L30">
            <v>0.32568599999999998</v>
          </cell>
          <cell r="M30" t="str">
            <v>DURA</v>
          </cell>
          <cell r="N30" t="str">
            <v>436-020</v>
          </cell>
          <cell r="O30">
            <v>5</v>
          </cell>
          <cell r="P30" t="str">
            <v>C</v>
          </cell>
          <cell r="Q30" t="str">
            <v>M</v>
          </cell>
          <cell r="R30">
            <v>3.1796690307328608</v>
          </cell>
          <cell r="S30">
            <v>3.5930260047281322</v>
          </cell>
          <cell r="T30">
            <v>2.89</v>
          </cell>
          <cell r="U30">
            <v>2.89</v>
          </cell>
          <cell r="V30">
            <v>2.89</v>
          </cell>
          <cell r="W30">
            <v>3.04</v>
          </cell>
          <cell r="X30">
            <v>3.04</v>
          </cell>
          <cell r="Y30">
            <v>3.04</v>
          </cell>
          <cell r="Z30">
            <v>3.3777777777777778</v>
          </cell>
          <cell r="AB30" t="str">
            <v/>
          </cell>
          <cell r="AC30">
            <v>353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 t="str">
            <v>*</v>
          </cell>
          <cell r="AI30" t="str">
            <v>00810673012794</v>
          </cell>
          <cell r="AJ30">
            <v>10810673012791</v>
          </cell>
        </row>
        <row r="31">
          <cell r="A31" t="str">
            <v>ACTIVE</v>
          </cell>
          <cell r="B31" t="str">
            <v>436-101</v>
          </cell>
          <cell r="C31">
            <v>22552297</v>
          </cell>
          <cell r="D31" t="str">
            <v>436-101</v>
          </cell>
          <cell r="E31" t="str">
            <v>SCH 40</v>
          </cell>
          <cell r="F31" t="str">
            <v>3/4X1/2 RED MALE ADAPTER MIPT X S</v>
          </cell>
          <cell r="G31">
            <v>4.5999999999999999E-2</v>
          </cell>
          <cell r="H31">
            <v>2.0865232000000001E-2</v>
          </cell>
          <cell r="I31">
            <v>250</v>
          </cell>
          <cell r="J31" t="str">
            <v>-</v>
          </cell>
          <cell r="K31">
            <v>1.4555555555555555</v>
          </cell>
          <cell r="L31">
            <v>0.119171</v>
          </cell>
          <cell r="M31" t="str">
            <v>DURA</v>
          </cell>
          <cell r="N31" t="str">
            <v>436-101</v>
          </cell>
          <cell r="O31">
            <v>10</v>
          </cell>
          <cell r="P31" t="str">
            <v>D</v>
          </cell>
          <cell r="Q31" t="str">
            <v>M</v>
          </cell>
          <cell r="R31">
            <v>1.3238770685579198</v>
          </cell>
          <cell r="S31">
            <v>1.4959810874704491</v>
          </cell>
          <cell r="T31">
            <v>1.24</v>
          </cell>
          <cell r="U31">
            <v>1.24</v>
          </cell>
          <cell r="V31">
            <v>1.24</v>
          </cell>
          <cell r="W31">
            <v>1.31</v>
          </cell>
          <cell r="X31">
            <v>1.31</v>
          </cell>
          <cell r="Y31">
            <v>1.31</v>
          </cell>
          <cell r="Z31">
            <v>1.4555555555555555</v>
          </cell>
          <cell r="AB31" t="str">
            <v/>
          </cell>
          <cell r="AC31">
            <v>369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I31" t="str">
            <v>00812361017494</v>
          </cell>
          <cell r="AJ31" t="str">
            <v/>
          </cell>
        </row>
        <row r="32">
          <cell r="A32" t="str">
            <v>ACTIVE</v>
          </cell>
          <cell r="B32" t="str">
            <v>437-101</v>
          </cell>
          <cell r="C32">
            <v>22552309</v>
          </cell>
          <cell r="D32" t="str">
            <v>437-101</v>
          </cell>
          <cell r="E32" t="str">
            <v>SCH 40</v>
          </cell>
          <cell r="F32" t="str">
            <v>3/4X1/2 REDUCER BUSHING SPGX SLIP</v>
          </cell>
          <cell r="G32">
            <v>1.7999999999999999E-2</v>
          </cell>
          <cell r="H32">
            <v>8.1646559999999993E-3</v>
          </cell>
          <cell r="I32">
            <v>250</v>
          </cell>
          <cell r="J32">
            <v>25600</v>
          </cell>
          <cell r="K32">
            <v>0.92222222222222217</v>
          </cell>
          <cell r="L32">
            <v>3.5226E-2</v>
          </cell>
          <cell r="M32" t="str">
            <v>DURA</v>
          </cell>
          <cell r="N32" t="str">
            <v>437-101</v>
          </cell>
          <cell r="O32">
            <v>10</v>
          </cell>
          <cell r="P32" t="str">
            <v>D</v>
          </cell>
          <cell r="Q32" t="str">
            <v>M</v>
          </cell>
          <cell r="R32">
            <v>0.9692671394799055</v>
          </cell>
          <cell r="S32">
            <v>1.0952718676122932</v>
          </cell>
          <cell r="T32">
            <v>0.79</v>
          </cell>
          <cell r="U32">
            <v>0.79</v>
          </cell>
          <cell r="V32">
            <v>0.79</v>
          </cell>
          <cell r="W32">
            <v>0.83</v>
          </cell>
          <cell r="X32">
            <v>0.83</v>
          </cell>
          <cell r="Y32">
            <v>0.83</v>
          </cell>
          <cell r="Z32">
            <v>0.92222222222222217</v>
          </cell>
          <cell r="AB32" t="str">
            <v/>
          </cell>
          <cell r="AC32">
            <v>394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*</v>
          </cell>
          <cell r="AI32" t="str">
            <v>00810673012800</v>
          </cell>
          <cell r="AJ32">
            <v>10810673012807</v>
          </cell>
        </row>
        <row r="33">
          <cell r="A33" t="str">
            <v>ACTIVE</v>
          </cell>
          <cell r="B33" t="str">
            <v>437-130</v>
          </cell>
          <cell r="C33">
            <v>22552325</v>
          </cell>
          <cell r="D33" t="str">
            <v>437-130</v>
          </cell>
          <cell r="E33" t="str">
            <v>SCH 40</v>
          </cell>
          <cell r="F33" t="str">
            <v>1X1/2 REDUCER BUSHING SPGX SLIP</v>
          </cell>
          <cell r="G33">
            <v>4.8000000000000001E-2</v>
          </cell>
          <cell r="H33">
            <v>2.1772415999999999E-2</v>
          </cell>
          <cell r="I33">
            <v>250</v>
          </cell>
          <cell r="J33">
            <v>17500</v>
          </cell>
          <cell r="K33">
            <v>1.6555555555555554</v>
          </cell>
          <cell r="L33">
            <v>7.2100000000000011E-2</v>
          </cell>
          <cell r="M33" t="str">
            <v>DURA</v>
          </cell>
          <cell r="N33" t="str">
            <v>437-130</v>
          </cell>
          <cell r="O33">
            <v>10</v>
          </cell>
          <cell r="P33" t="str">
            <v>D</v>
          </cell>
          <cell r="Q33" t="str">
            <v>M</v>
          </cell>
          <cell r="R33">
            <v>1.513002364066194</v>
          </cell>
          <cell r="S33">
            <v>1.7096926713947991</v>
          </cell>
          <cell r="T33">
            <v>1.42</v>
          </cell>
          <cell r="U33">
            <v>1.42</v>
          </cell>
          <cell r="V33">
            <v>1.42</v>
          </cell>
          <cell r="W33">
            <v>1.49</v>
          </cell>
          <cell r="X33">
            <v>1.49</v>
          </cell>
          <cell r="Y33">
            <v>1.49</v>
          </cell>
          <cell r="Z33">
            <v>1.6555555555555554</v>
          </cell>
          <cell r="AB33" t="str">
            <v/>
          </cell>
          <cell r="AC33">
            <v>395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 t="str">
            <v>*</v>
          </cell>
          <cell r="AI33" t="str">
            <v>00810673012817</v>
          </cell>
          <cell r="AJ33">
            <v>10810673012814</v>
          </cell>
        </row>
        <row r="34">
          <cell r="A34" t="str">
            <v>ACTIVE</v>
          </cell>
          <cell r="B34" t="str">
            <v>437-131</v>
          </cell>
          <cell r="C34">
            <v>22552341</v>
          </cell>
          <cell r="D34" t="str">
            <v>437-131</v>
          </cell>
          <cell r="E34" t="str">
            <v>SCH 40</v>
          </cell>
          <cell r="F34" t="str">
            <v>1X3/4 REDUCER BUSHING SPGX SLIP</v>
          </cell>
          <cell r="G34">
            <v>3.4000000000000002E-2</v>
          </cell>
          <cell r="H34">
            <v>1.5422128E-2</v>
          </cell>
          <cell r="I34">
            <v>250</v>
          </cell>
          <cell r="J34">
            <v>17500</v>
          </cell>
          <cell r="K34">
            <v>1.6555555555555554</v>
          </cell>
          <cell r="L34">
            <v>0.16850799999999999</v>
          </cell>
          <cell r="M34" t="str">
            <v>DURA</v>
          </cell>
          <cell r="N34" t="str">
            <v>437-131</v>
          </cell>
          <cell r="O34">
            <v>10</v>
          </cell>
          <cell r="P34" t="str">
            <v>C</v>
          </cell>
          <cell r="Q34" t="str">
            <v>M</v>
          </cell>
          <cell r="R34">
            <v>1.773049645390071</v>
          </cell>
          <cell r="S34">
            <v>2.0035460992907801</v>
          </cell>
          <cell r="T34">
            <v>1.42</v>
          </cell>
          <cell r="U34">
            <v>1.42</v>
          </cell>
          <cell r="V34">
            <v>1.42</v>
          </cell>
          <cell r="W34">
            <v>1.49</v>
          </cell>
          <cell r="X34">
            <v>1.49</v>
          </cell>
          <cell r="Y34">
            <v>1.49</v>
          </cell>
          <cell r="Z34">
            <v>1.6555555555555554</v>
          </cell>
          <cell r="AB34" t="str">
            <v/>
          </cell>
          <cell r="AC34">
            <v>396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*</v>
          </cell>
          <cell r="AI34" t="str">
            <v>00810673012824</v>
          </cell>
          <cell r="AJ34">
            <v>10810673012821</v>
          </cell>
        </row>
        <row r="35">
          <cell r="A35" t="str">
            <v>ACTIVE</v>
          </cell>
          <cell r="B35" t="str">
            <v>437-166</v>
          </cell>
          <cell r="C35">
            <v>22552350</v>
          </cell>
          <cell r="D35" t="str">
            <v>437-166</v>
          </cell>
          <cell r="E35" t="str">
            <v>SCH 40</v>
          </cell>
          <cell r="F35" t="str">
            <v>1-1/4X1/2 RED BUSHING SPGX SLIP</v>
          </cell>
          <cell r="G35">
            <v>7.9000000000000001E-2</v>
          </cell>
          <cell r="H35">
            <v>3.5833768000000002E-2</v>
          </cell>
          <cell r="I35">
            <v>150</v>
          </cell>
          <cell r="J35">
            <v>11200</v>
          </cell>
          <cell r="K35">
            <v>2.2939068100358422</v>
          </cell>
          <cell r="L35">
            <v>0.1133</v>
          </cell>
          <cell r="M35" t="str">
            <v>DURA</v>
          </cell>
          <cell r="N35" t="str">
            <v>437-166</v>
          </cell>
          <cell r="O35">
            <v>5</v>
          </cell>
          <cell r="P35" t="str">
            <v>D</v>
          </cell>
          <cell r="Q35" t="str">
            <v>M</v>
          </cell>
          <cell r="R35">
            <v>2.0449172576832151</v>
          </cell>
          <cell r="S35">
            <v>2.3107565011820328</v>
          </cell>
          <cell r="T35">
            <v>1.92</v>
          </cell>
          <cell r="U35">
            <v>1.92</v>
          </cell>
          <cell r="V35">
            <v>1.92</v>
          </cell>
          <cell r="W35">
            <v>2.064516129032258</v>
          </cell>
          <cell r="X35">
            <v>2.064516129032258</v>
          </cell>
          <cell r="Y35">
            <v>2.064516129032258</v>
          </cell>
          <cell r="Z35">
            <v>2.2939068100358422</v>
          </cell>
          <cell r="AB35" t="str">
            <v/>
          </cell>
          <cell r="AC35">
            <v>397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I35" t="str">
            <v>00810673012831</v>
          </cell>
          <cell r="AJ35" t="str">
            <v/>
          </cell>
        </row>
        <row r="36">
          <cell r="A36" t="str">
            <v>ACTIVE</v>
          </cell>
          <cell r="B36" t="str">
            <v>437-167</v>
          </cell>
          <cell r="C36">
            <v>22552368</v>
          </cell>
          <cell r="D36" t="str">
            <v>437-167</v>
          </cell>
          <cell r="E36" t="str">
            <v>SCH 40</v>
          </cell>
          <cell r="F36" t="str">
            <v>1-1/4X3/4 RED BUSHING SPGX SLIP</v>
          </cell>
          <cell r="G36">
            <v>7.6999999999999999E-2</v>
          </cell>
          <cell r="H36">
            <v>3.4926583999999997E-2</v>
          </cell>
          <cell r="I36">
            <v>150</v>
          </cell>
          <cell r="J36">
            <v>11200</v>
          </cell>
          <cell r="K36">
            <v>2.411111111111111</v>
          </cell>
          <cell r="L36">
            <v>0.14069799999999999</v>
          </cell>
          <cell r="M36" t="str">
            <v>DURA</v>
          </cell>
          <cell r="N36" t="str">
            <v>437-167</v>
          </cell>
          <cell r="O36">
            <v>5</v>
          </cell>
          <cell r="P36" t="str">
            <v>D</v>
          </cell>
          <cell r="Q36" t="str">
            <v>M</v>
          </cell>
          <cell r="R36">
            <v>2.0449172576832151</v>
          </cell>
          <cell r="S36">
            <v>2.3107565011820328</v>
          </cell>
          <cell r="T36">
            <v>2.06</v>
          </cell>
          <cell r="U36">
            <v>2.06</v>
          </cell>
          <cell r="V36">
            <v>2.06</v>
          </cell>
          <cell r="W36">
            <v>2.17</v>
          </cell>
          <cell r="X36">
            <v>2.17</v>
          </cell>
          <cell r="Y36">
            <v>2.17</v>
          </cell>
          <cell r="Z36">
            <v>2.411111111111111</v>
          </cell>
          <cell r="AB36" t="str">
            <v/>
          </cell>
          <cell r="AC36">
            <v>398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I36" t="str">
            <v>00810673012848</v>
          </cell>
          <cell r="AJ36" t="str">
            <v/>
          </cell>
        </row>
        <row r="37">
          <cell r="A37" t="str">
            <v>ACTIVE</v>
          </cell>
          <cell r="B37" t="str">
            <v>437-168</v>
          </cell>
          <cell r="C37">
            <v>22552376</v>
          </cell>
          <cell r="D37" t="str">
            <v>437-168</v>
          </cell>
          <cell r="E37" t="str">
            <v>SCH 40</v>
          </cell>
          <cell r="F37" t="str">
            <v>1-1/4X1 RED BUSHING SPGX SLIP</v>
          </cell>
          <cell r="G37">
            <v>5.7000000000000002E-2</v>
          </cell>
          <cell r="H37">
            <v>2.5854743999999999E-2</v>
          </cell>
          <cell r="I37">
            <v>150</v>
          </cell>
          <cell r="J37">
            <v>11200</v>
          </cell>
          <cell r="K37">
            <v>2.2444444444444445</v>
          </cell>
          <cell r="L37">
            <v>0.109489</v>
          </cell>
          <cell r="M37" t="str">
            <v>DURA</v>
          </cell>
          <cell r="N37" t="str">
            <v>437-168</v>
          </cell>
          <cell r="O37">
            <v>5</v>
          </cell>
          <cell r="P37" t="str">
            <v>D</v>
          </cell>
          <cell r="Q37" t="str">
            <v>M</v>
          </cell>
          <cell r="R37">
            <v>2.0449172576832151</v>
          </cell>
          <cell r="S37">
            <v>2.3107565011820328</v>
          </cell>
          <cell r="T37">
            <v>1.92</v>
          </cell>
          <cell r="U37">
            <v>1.92</v>
          </cell>
          <cell r="V37">
            <v>1.92</v>
          </cell>
          <cell r="W37">
            <v>2.02</v>
          </cell>
          <cell r="X37">
            <v>2.02</v>
          </cell>
          <cell r="Y37">
            <v>2.02</v>
          </cell>
          <cell r="Z37">
            <v>2.2444444444444445</v>
          </cell>
          <cell r="AB37" t="str">
            <v/>
          </cell>
          <cell r="AC37">
            <v>399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*</v>
          </cell>
          <cell r="AI37" t="str">
            <v>00810673012855</v>
          </cell>
          <cell r="AJ37">
            <v>10810673012852</v>
          </cell>
        </row>
        <row r="38">
          <cell r="A38" t="str">
            <v>ACTIVE</v>
          </cell>
          <cell r="B38" t="str">
            <v>437-210</v>
          </cell>
          <cell r="C38">
            <v>22552384</v>
          </cell>
          <cell r="D38" t="str">
            <v>437-210</v>
          </cell>
          <cell r="E38" t="str">
            <v>SCH 40</v>
          </cell>
          <cell r="F38" t="str">
            <v>1-1/2X3/4 REDUCER BUSHING SPGX S</v>
          </cell>
          <cell r="G38">
            <v>0.10100000000000001</v>
          </cell>
          <cell r="H38">
            <v>4.5812792000000005E-2</v>
          </cell>
          <cell r="I38">
            <v>100</v>
          </cell>
          <cell r="J38">
            <v>7500</v>
          </cell>
          <cell r="K38">
            <v>2.3777777777777778</v>
          </cell>
          <cell r="L38">
            <v>0.21939</v>
          </cell>
          <cell r="M38" t="str">
            <v>DURA</v>
          </cell>
          <cell r="N38" t="str">
            <v>437-210</v>
          </cell>
          <cell r="O38">
            <v>5</v>
          </cell>
          <cell r="P38" t="str">
            <v>C</v>
          </cell>
          <cell r="Q38" t="str">
            <v>M</v>
          </cell>
          <cell r="R38">
            <v>2.3995271867612291</v>
          </cell>
          <cell r="S38">
            <v>2.7114657210401885</v>
          </cell>
          <cell r="T38">
            <v>2.0299999999999998</v>
          </cell>
          <cell r="U38">
            <v>2.0299999999999998</v>
          </cell>
          <cell r="V38">
            <v>2.0299999999999998</v>
          </cell>
          <cell r="W38">
            <v>2.14</v>
          </cell>
          <cell r="X38">
            <v>2.14</v>
          </cell>
          <cell r="Y38">
            <v>2.14</v>
          </cell>
          <cell r="Z38">
            <v>2.3777777777777778</v>
          </cell>
          <cell r="AB38" t="str">
            <v/>
          </cell>
          <cell r="AC38">
            <v>401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 t="str">
            <v>*</v>
          </cell>
          <cell r="AI38" t="str">
            <v>00810673012862</v>
          </cell>
          <cell r="AJ38">
            <v>10810673012869</v>
          </cell>
        </row>
        <row r="39">
          <cell r="A39" t="str">
            <v>ACTIVE</v>
          </cell>
          <cell r="B39" t="str">
            <v>437-211</v>
          </cell>
          <cell r="C39">
            <v>22552392</v>
          </cell>
          <cell r="D39" t="str">
            <v>437-211</v>
          </cell>
          <cell r="E39" t="str">
            <v>SCH 40</v>
          </cell>
          <cell r="F39" t="str">
            <v>1-1/2X1 REDUCER BUSHING SPGXSLIP</v>
          </cell>
          <cell r="G39">
            <v>0.112</v>
          </cell>
          <cell r="H39">
            <v>5.0802304E-2</v>
          </cell>
          <cell r="I39">
            <v>100</v>
          </cell>
          <cell r="J39">
            <v>7500</v>
          </cell>
          <cell r="K39">
            <v>2.3777777777777778</v>
          </cell>
          <cell r="L39">
            <v>0.30127500000000002</v>
          </cell>
          <cell r="M39" t="str">
            <v>DURA</v>
          </cell>
          <cell r="N39" t="str">
            <v>437-211</v>
          </cell>
          <cell r="O39">
            <v>10</v>
          </cell>
          <cell r="P39" t="str">
            <v>D</v>
          </cell>
          <cell r="Q39" t="str">
            <v>M</v>
          </cell>
          <cell r="R39">
            <v>2.1631205673758864</v>
          </cell>
          <cell r="S39">
            <v>2.4443262411347515</v>
          </cell>
          <cell r="T39">
            <v>2.0299999999999998</v>
          </cell>
          <cell r="U39">
            <v>2.0299999999999998</v>
          </cell>
          <cell r="V39">
            <v>2.0299999999999998</v>
          </cell>
          <cell r="W39">
            <v>2.14</v>
          </cell>
          <cell r="X39">
            <v>2.14</v>
          </cell>
          <cell r="Y39">
            <v>2.14</v>
          </cell>
          <cell r="Z39">
            <v>2.3777777777777778</v>
          </cell>
          <cell r="AB39" t="str">
            <v/>
          </cell>
          <cell r="AC39">
            <v>402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*</v>
          </cell>
          <cell r="AI39" t="str">
            <v>00810673012879</v>
          </cell>
          <cell r="AJ39">
            <v>10810673012876</v>
          </cell>
        </row>
        <row r="40">
          <cell r="A40" t="str">
            <v>ACTIVE</v>
          </cell>
          <cell r="B40" t="str">
            <v>437-212</v>
          </cell>
          <cell r="C40">
            <v>22552406</v>
          </cell>
          <cell r="D40" t="str">
            <v>437-212</v>
          </cell>
          <cell r="E40" t="str">
            <v>SCH 40</v>
          </cell>
          <cell r="F40" t="str">
            <v>1-1/2X1-1/4 RED BUSHING SPGXS</v>
          </cell>
          <cell r="G40">
            <v>6.2E-2</v>
          </cell>
          <cell r="H40">
            <v>2.8122703999999998E-2</v>
          </cell>
          <cell r="I40">
            <v>100</v>
          </cell>
          <cell r="J40">
            <v>7500</v>
          </cell>
          <cell r="K40">
            <v>2.3777777777777778</v>
          </cell>
          <cell r="L40">
            <v>0.19745100000000002</v>
          </cell>
          <cell r="M40" t="str">
            <v>DURA</v>
          </cell>
          <cell r="N40" t="str">
            <v>437-212</v>
          </cell>
          <cell r="O40">
            <v>10</v>
          </cell>
          <cell r="P40" t="str">
            <v>D</v>
          </cell>
          <cell r="Q40" t="str">
            <v>M</v>
          </cell>
          <cell r="R40">
            <v>2.1631205673758864</v>
          </cell>
          <cell r="S40">
            <v>2.4443262411347515</v>
          </cell>
          <cell r="T40">
            <v>2.0299999999999998</v>
          </cell>
          <cell r="U40">
            <v>2.0299999999999998</v>
          </cell>
          <cell r="V40">
            <v>2.0299999999999998</v>
          </cell>
          <cell r="W40">
            <v>2.14</v>
          </cell>
          <cell r="X40">
            <v>2.14</v>
          </cell>
          <cell r="Y40">
            <v>2.14</v>
          </cell>
          <cell r="Z40">
            <v>2.3777777777777778</v>
          </cell>
          <cell r="AB40" t="str">
            <v/>
          </cell>
          <cell r="AC40">
            <v>403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 t="str">
            <v>*</v>
          </cell>
          <cell r="AI40" t="str">
            <v>00810673012886</v>
          </cell>
          <cell r="AJ40">
            <v>10810673012883</v>
          </cell>
        </row>
        <row r="41">
          <cell r="A41" t="str">
            <v>ACTIVE</v>
          </cell>
          <cell r="B41" t="str">
            <v>437-249</v>
          </cell>
          <cell r="C41">
            <v>22552414</v>
          </cell>
          <cell r="D41" t="str">
            <v>437-249</v>
          </cell>
          <cell r="E41" t="str">
            <v>SCH 40</v>
          </cell>
          <cell r="F41" t="str">
            <v>2X1 REDUCER BUSHING SPGX S</v>
          </cell>
          <cell r="G41">
            <v>0.16500000000000001</v>
          </cell>
          <cell r="H41">
            <v>7.4842680000000009E-2</v>
          </cell>
          <cell r="I41">
            <v>50</v>
          </cell>
          <cell r="J41">
            <v>5120</v>
          </cell>
          <cell r="K41">
            <v>3.9222222222222221</v>
          </cell>
          <cell r="L41">
            <v>0.35112699999999997</v>
          </cell>
          <cell r="M41" t="str">
            <v>DURA</v>
          </cell>
          <cell r="N41" t="str">
            <v>437-249</v>
          </cell>
          <cell r="O41">
            <v>5</v>
          </cell>
          <cell r="P41" t="str">
            <v>D</v>
          </cell>
          <cell r="Q41" t="str">
            <v>M</v>
          </cell>
          <cell r="R41">
            <v>3.5697399527186762</v>
          </cell>
          <cell r="S41">
            <v>4.033806146572104</v>
          </cell>
          <cell r="T41">
            <v>3.35</v>
          </cell>
          <cell r="U41">
            <v>3.35</v>
          </cell>
          <cell r="V41">
            <v>3.35</v>
          </cell>
          <cell r="W41">
            <v>3.53</v>
          </cell>
          <cell r="X41">
            <v>3.53</v>
          </cell>
          <cell r="Y41">
            <v>3.53</v>
          </cell>
          <cell r="Z41">
            <v>3.9222222222222221</v>
          </cell>
          <cell r="AB41" t="str">
            <v/>
          </cell>
          <cell r="AC41">
            <v>406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I41" t="str">
            <v>00810673012893</v>
          </cell>
          <cell r="AJ41" t="str">
            <v/>
          </cell>
        </row>
        <row r="42">
          <cell r="A42" t="str">
            <v>ACTIVE</v>
          </cell>
          <cell r="B42" t="str">
            <v>437-250</v>
          </cell>
          <cell r="C42">
            <v>22552422</v>
          </cell>
          <cell r="D42" t="str">
            <v>437-250</v>
          </cell>
          <cell r="E42" t="str">
            <v>SCH 40</v>
          </cell>
          <cell r="F42" t="str">
            <v>2X1-1/4 REDUCER BUSHING SPGX S</v>
          </cell>
          <cell r="G42">
            <v>0.16500000000000001</v>
          </cell>
          <cell r="H42">
            <v>7.4842680000000009E-2</v>
          </cell>
          <cell r="I42">
            <v>50</v>
          </cell>
          <cell r="J42">
            <v>5120</v>
          </cell>
          <cell r="K42">
            <v>3.9444444444444442</v>
          </cell>
          <cell r="L42">
            <v>0.2266</v>
          </cell>
          <cell r="M42" t="str">
            <v>DURA</v>
          </cell>
          <cell r="N42" t="str">
            <v>437-250</v>
          </cell>
          <cell r="O42">
            <v>5</v>
          </cell>
          <cell r="P42" t="str">
            <v>D</v>
          </cell>
          <cell r="Q42" t="str">
            <v>M</v>
          </cell>
          <cell r="R42">
            <v>3.5697399527186762</v>
          </cell>
          <cell r="S42">
            <v>4.033806146572104</v>
          </cell>
          <cell r="T42">
            <v>3.37</v>
          </cell>
          <cell r="U42">
            <v>3.37</v>
          </cell>
          <cell r="V42">
            <v>3.37</v>
          </cell>
          <cell r="W42">
            <v>3.55</v>
          </cell>
          <cell r="X42">
            <v>3.55</v>
          </cell>
          <cell r="Y42">
            <v>3.55</v>
          </cell>
          <cell r="Z42">
            <v>3.9444444444444442</v>
          </cell>
          <cell r="AB42" t="str">
            <v/>
          </cell>
          <cell r="AC42">
            <v>407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I42" t="str">
            <v>00810673012909</v>
          </cell>
          <cell r="AJ42" t="str">
            <v/>
          </cell>
        </row>
        <row r="43">
          <cell r="A43" t="str">
            <v>ACTIVE</v>
          </cell>
          <cell r="B43" t="str">
            <v>437-251</v>
          </cell>
          <cell r="C43">
            <v>22552430</v>
          </cell>
          <cell r="D43" t="str">
            <v>437-251</v>
          </cell>
          <cell r="E43" t="str">
            <v>SCH 40</v>
          </cell>
          <cell r="F43" t="str">
            <v>2X1-1/2 REDUCER BUSHING SPGX S</v>
          </cell>
          <cell r="G43">
            <v>0.13</v>
          </cell>
          <cell r="H43">
            <v>5.8966959999999999E-2</v>
          </cell>
          <cell r="I43">
            <v>50</v>
          </cell>
          <cell r="J43">
            <v>5120</v>
          </cell>
          <cell r="K43">
            <v>3.9222222222222221</v>
          </cell>
          <cell r="L43">
            <v>0.29591899999999999</v>
          </cell>
          <cell r="M43" t="str">
            <v>DURA</v>
          </cell>
          <cell r="N43" t="str">
            <v>437-251</v>
          </cell>
          <cell r="O43">
            <v>5</v>
          </cell>
          <cell r="P43" t="str">
            <v>C</v>
          </cell>
          <cell r="Q43" t="str">
            <v>M</v>
          </cell>
          <cell r="R43">
            <v>3.7234042553191489</v>
          </cell>
          <cell r="S43">
            <v>4.207446808510638</v>
          </cell>
          <cell r="T43">
            <v>3.35</v>
          </cell>
          <cell r="U43">
            <v>3.35</v>
          </cell>
          <cell r="V43">
            <v>3.35</v>
          </cell>
          <cell r="W43">
            <v>3.53</v>
          </cell>
          <cell r="X43">
            <v>3.53</v>
          </cell>
          <cell r="Y43">
            <v>3.53</v>
          </cell>
          <cell r="Z43">
            <v>3.9222222222222221</v>
          </cell>
          <cell r="AB43" t="str">
            <v/>
          </cell>
          <cell r="AC43">
            <v>408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I43" t="str">
            <v>00810673012558</v>
          </cell>
          <cell r="AJ43" t="str">
            <v/>
          </cell>
        </row>
        <row r="44">
          <cell r="A44" t="str">
            <v>ACTIVE</v>
          </cell>
          <cell r="B44" t="str">
            <v>438-101</v>
          </cell>
          <cell r="C44">
            <v>22552449</v>
          </cell>
          <cell r="D44" t="str">
            <v>438-101</v>
          </cell>
          <cell r="E44" t="str">
            <v>SCH 40</v>
          </cell>
          <cell r="F44" t="str">
            <v>3/4X1/2 REDUCER BUSHING SPGX FIPT</v>
          </cell>
          <cell r="G44">
            <v>2.1999999999999999E-2</v>
          </cell>
          <cell r="H44">
            <v>9.9790239999999995E-3</v>
          </cell>
          <cell r="I44">
            <v>500</v>
          </cell>
          <cell r="J44" t="str">
            <v>-</v>
          </cell>
          <cell r="K44">
            <v>1.4555555555555555</v>
          </cell>
          <cell r="L44">
            <v>3.09E-2</v>
          </cell>
          <cell r="M44" t="str">
            <v>DURA</v>
          </cell>
          <cell r="N44" t="str">
            <v>438-101</v>
          </cell>
          <cell r="O44">
            <v>10</v>
          </cell>
          <cell r="P44" t="str">
            <v>D</v>
          </cell>
          <cell r="Q44" t="str">
            <v>M</v>
          </cell>
          <cell r="R44">
            <v>1.5248226950354611</v>
          </cell>
          <cell r="S44">
            <v>1.7230496453900708</v>
          </cell>
          <cell r="T44">
            <v>1.24</v>
          </cell>
          <cell r="U44">
            <v>1.24</v>
          </cell>
          <cell r="V44">
            <v>1.24</v>
          </cell>
          <cell r="W44">
            <v>1.31</v>
          </cell>
          <cell r="X44">
            <v>1.31</v>
          </cell>
          <cell r="Y44">
            <v>1.31</v>
          </cell>
          <cell r="Z44">
            <v>1.4555555555555555</v>
          </cell>
          <cell r="AB44" t="str">
            <v/>
          </cell>
          <cell r="AC44">
            <v>452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 t="str">
            <v>*</v>
          </cell>
          <cell r="AI44" t="str">
            <v>00810673012565</v>
          </cell>
          <cell r="AJ44">
            <v>10810673012562</v>
          </cell>
        </row>
        <row r="45">
          <cell r="A45" t="str">
            <v>ACTIVE</v>
          </cell>
          <cell r="B45" t="str">
            <v>438-130</v>
          </cell>
          <cell r="C45">
            <v>22552453</v>
          </cell>
          <cell r="D45" t="str">
            <v>438-130</v>
          </cell>
          <cell r="E45" t="str">
            <v>SCH 40</v>
          </cell>
          <cell r="F45" t="str">
            <v>1X1/2 REDUCER BUSHING SPGX FIPT</v>
          </cell>
          <cell r="G45">
            <v>5.0999999999999997E-2</v>
          </cell>
          <cell r="H45">
            <v>2.3133191999999997E-2</v>
          </cell>
          <cell r="I45">
            <v>250</v>
          </cell>
          <cell r="J45" t="str">
            <v>-</v>
          </cell>
          <cell r="K45">
            <v>2.3555555555555556</v>
          </cell>
          <cell r="L45">
            <v>0.119995</v>
          </cell>
          <cell r="M45" t="str">
            <v>DURA</v>
          </cell>
          <cell r="N45" t="str">
            <v>438-130</v>
          </cell>
          <cell r="O45">
            <v>10</v>
          </cell>
          <cell r="P45" t="str">
            <v>D</v>
          </cell>
          <cell r="Q45" t="str">
            <v>M</v>
          </cell>
          <cell r="R45">
            <v>2.1394799054373523</v>
          </cell>
          <cell r="S45">
            <v>2.4176122931442081</v>
          </cell>
          <cell r="T45">
            <v>2.0099999999999998</v>
          </cell>
          <cell r="U45">
            <v>2.0099999999999998</v>
          </cell>
          <cell r="V45">
            <v>2.0099999999999998</v>
          </cell>
          <cell r="W45">
            <v>2.12</v>
          </cell>
          <cell r="X45">
            <v>2.12</v>
          </cell>
          <cell r="Y45">
            <v>2.12</v>
          </cell>
          <cell r="Z45">
            <v>2.3555555555555556</v>
          </cell>
          <cell r="AB45" t="str">
            <v/>
          </cell>
          <cell r="AC45">
            <v>455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 t="str">
            <v>*</v>
          </cell>
          <cell r="AI45" t="str">
            <v>00810673012572</v>
          </cell>
          <cell r="AJ45">
            <v>10810673012579</v>
          </cell>
        </row>
        <row r="46">
          <cell r="A46" t="str">
            <v>ACTIVE</v>
          </cell>
          <cell r="B46" t="str">
            <v>438-131</v>
          </cell>
          <cell r="C46">
            <v>22552465</v>
          </cell>
          <cell r="D46" t="str">
            <v>438-131</v>
          </cell>
          <cell r="E46" t="str">
            <v>SCH 40</v>
          </cell>
          <cell r="F46" t="str">
            <v>1X3/4 REDUCER BUSHING SPGX FIPT</v>
          </cell>
          <cell r="G46">
            <v>3.7999999999999999E-2</v>
          </cell>
          <cell r="H46">
            <v>1.7236496E-2</v>
          </cell>
          <cell r="I46">
            <v>250</v>
          </cell>
          <cell r="J46" t="str">
            <v>-</v>
          </cell>
          <cell r="K46">
            <v>2.3555555555555556</v>
          </cell>
          <cell r="L46">
            <v>0.1133</v>
          </cell>
          <cell r="M46" t="str">
            <v>DURA</v>
          </cell>
          <cell r="N46" t="str">
            <v>438-131</v>
          </cell>
          <cell r="O46">
            <v>10</v>
          </cell>
          <cell r="P46" t="str">
            <v>D</v>
          </cell>
          <cell r="Q46" t="str">
            <v>M</v>
          </cell>
          <cell r="R46">
            <v>2.1394799054373523</v>
          </cell>
          <cell r="S46">
            <v>2.4176122931442081</v>
          </cell>
          <cell r="T46">
            <v>2.0099999999999998</v>
          </cell>
          <cell r="U46">
            <v>2.0099999999999998</v>
          </cell>
          <cell r="V46">
            <v>2.0099999999999998</v>
          </cell>
          <cell r="W46">
            <v>2.12</v>
          </cell>
          <cell r="X46">
            <v>2.12</v>
          </cell>
          <cell r="Y46">
            <v>2.12</v>
          </cell>
          <cell r="Z46">
            <v>2.3555555555555556</v>
          </cell>
          <cell r="AB46" t="str">
            <v/>
          </cell>
          <cell r="AC46">
            <v>456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 t="str">
            <v>*</v>
          </cell>
          <cell r="AI46" t="str">
            <v>00810673012589</v>
          </cell>
          <cell r="AJ46">
            <v>10810673012586</v>
          </cell>
        </row>
        <row r="47">
          <cell r="A47" t="str">
            <v>ACTIVE</v>
          </cell>
          <cell r="B47" t="str">
            <v>438-166</v>
          </cell>
          <cell r="C47">
            <v>22552511</v>
          </cell>
          <cell r="D47" t="str">
            <v>438-166</v>
          </cell>
          <cell r="E47" t="str">
            <v>SCH 40</v>
          </cell>
          <cell r="F47" t="str">
            <v>1-1/4X1/2 RED BUSHING SPGX FIPT</v>
          </cell>
          <cell r="G47">
            <v>7.9000000000000001E-2</v>
          </cell>
          <cell r="H47">
            <v>3.5833768000000002E-2</v>
          </cell>
          <cell r="I47">
            <v>150</v>
          </cell>
          <cell r="J47" t="str">
            <v>-</v>
          </cell>
          <cell r="K47">
            <v>3.6111111111111112</v>
          </cell>
          <cell r="L47">
            <v>0.23690000000000003</v>
          </cell>
          <cell r="M47" t="str">
            <v>DURA</v>
          </cell>
          <cell r="N47" t="str">
            <v>438-166</v>
          </cell>
          <cell r="O47">
            <v>10</v>
          </cell>
          <cell r="P47" t="str">
            <v>D</v>
          </cell>
          <cell r="Q47" t="str">
            <v>M</v>
          </cell>
          <cell r="R47">
            <v>3.2860520094562649</v>
          </cell>
          <cell r="S47">
            <v>3.7132387706855789</v>
          </cell>
          <cell r="T47">
            <v>3.09</v>
          </cell>
          <cell r="U47">
            <v>3.09</v>
          </cell>
          <cell r="V47">
            <v>3.09</v>
          </cell>
          <cell r="W47">
            <v>3.25</v>
          </cell>
          <cell r="X47">
            <v>3.25</v>
          </cell>
          <cell r="Y47">
            <v>3.25</v>
          </cell>
          <cell r="Z47">
            <v>3.6111111111111112</v>
          </cell>
          <cell r="AB47" t="str">
            <v/>
          </cell>
          <cell r="AC47">
            <v>457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I47" t="str">
            <v>00810673012596</v>
          </cell>
          <cell r="AJ47" t="str">
            <v/>
          </cell>
        </row>
        <row r="48">
          <cell r="A48" t="str">
            <v>ACTIVE</v>
          </cell>
          <cell r="B48" t="str">
            <v>438-167</v>
          </cell>
          <cell r="C48">
            <v>22552520</v>
          </cell>
          <cell r="D48" t="str">
            <v>438-167</v>
          </cell>
          <cell r="E48" t="str">
            <v>SCH 40</v>
          </cell>
          <cell r="F48" t="str">
            <v>1-1/4X3/4 RED BUSHING SPGX FIPT</v>
          </cell>
          <cell r="G48">
            <v>9.2999999999999999E-2</v>
          </cell>
          <cell r="H48">
            <v>4.2184055999999998E-2</v>
          </cell>
          <cell r="I48">
            <v>150</v>
          </cell>
          <cell r="J48" t="str">
            <v>-</v>
          </cell>
          <cell r="K48">
            <v>3.6</v>
          </cell>
          <cell r="L48">
            <v>0.1133</v>
          </cell>
          <cell r="M48" t="str">
            <v>DURA</v>
          </cell>
          <cell r="N48" t="str">
            <v>438-167</v>
          </cell>
          <cell r="O48">
            <v>10</v>
          </cell>
          <cell r="P48" t="str">
            <v>D</v>
          </cell>
          <cell r="Q48" t="str">
            <v>M</v>
          </cell>
          <cell r="R48">
            <v>3.2860520094562649</v>
          </cell>
          <cell r="S48">
            <v>3.7132387706855789</v>
          </cell>
          <cell r="T48">
            <v>3.08</v>
          </cell>
          <cell r="U48">
            <v>3.08</v>
          </cell>
          <cell r="V48">
            <v>3.08</v>
          </cell>
          <cell r="W48">
            <v>3.24</v>
          </cell>
          <cell r="X48">
            <v>3.24</v>
          </cell>
          <cell r="Y48">
            <v>3.24</v>
          </cell>
          <cell r="Z48">
            <v>3.6</v>
          </cell>
          <cell r="AB48" t="str">
            <v/>
          </cell>
          <cell r="AC48">
            <v>458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*</v>
          </cell>
          <cell r="AI48" t="str">
            <v>00810673012602</v>
          </cell>
          <cell r="AJ48">
            <v>10810673012609</v>
          </cell>
        </row>
        <row r="49">
          <cell r="A49" t="str">
            <v>ACTIVE</v>
          </cell>
          <cell r="B49" t="str">
            <v>438-168</v>
          </cell>
          <cell r="C49">
            <v>22552538</v>
          </cell>
          <cell r="D49" t="str">
            <v>438-168</v>
          </cell>
          <cell r="E49" t="str">
            <v>SCH 40</v>
          </cell>
          <cell r="F49" t="str">
            <v>1-1/4X1 RED BUSHING SPGX FIPT</v>
          </cell>
          <cell r="G49">
            <v>6.6000000000000003E-2</v>
          </cell>
          <cell r="H49">
            <v>2.9937072000000002E-2</v>
          </cell>
          <cell r="I49">
            <v>25</v>
          </cell>
          <cell r="J49" t="str">
            <v>-</v>
          </cell>
          <cell r="K49">
            <v>3.6</v>
          </cell>
          <cell r="L49">
            <v>0.205897</v>
          </cell>
          <cell r="M49" t="str">
            <v>DURA</v>
          </cell>
          <cell r="N49" t="str">
            <v>438-168</v>
          </cell>
          <cell r="O49" t="str">
            <v>BOX</v>
          </cell>
          <cell r="P49" t="str">
            <v>D</v>
          </cell>
          <cell r="Q49" t="str">
            <v>M</v>
          </cell>
          <cell r="R49">
            <v>3.2860520094562649</v>
          </cell>
          <cell r="S49">
            <v>3.7132387706855789</v>
          </cell>
          <cell r="T49">
            <v>3.08</v>
          </cell>
          <cell r="U49">
            <v>3.08</v>
          </cell>
          <cell r="V49">
            <v>3.08</v>
          </cell>
          <cell r="W49">
            <v>3.24</v>
          </cell>
          <cell r="X49">
            <v>3.24</v>
          </cell>
          <cell r="Y49">
            <v>3.24</v>
          </cell>
          <cell r="Z49">
            <v>3.6</v>
          </cell>
          <cell r="AA49" t="str">
            <v/>
          </cell>
          <cell r="AB49" t="str">
            <v/>
          </cell>
          <cell r="AC49">
            <v>459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I49" t="str">
            <v>00810673012619</v>
          </cell>
          <cell r="AJ49" t="str">
            <v/>
          </cell>
        </row>
        <row r="50">
          <cell r="A50" t="str">
            <v>ACTIVE</v>
          </cell>
          <cell r="B50" t="str">
            <v>438-210</v>
          </cell>
          <cell r="C50">
            <v>22552546</v>
          </cell>
          <cell r="D50" t="str">
            <v>438-210</v>
          </cell>
          <cell r="E50" t="str">
            <v>SCH 40</v>
          </cell>
          <cell r="F50" t="str">
            <v>1-1/2X3/4 RED BUSHING SPGX FIPT</v>
          </cell>
          <cell r="G50">
            <v>0.106</v>
          </cell>
          <cell r="H50">
            <v>4.8080751999999997E-2</v>
          </cell>
          <cell r="I50">
            <v>100</v>
          </cell>
          <cell r="J50" t="str">
            <v>-</v>
          </cell>
          <cell r="K50">
            <v>4.1555555555555559</v>
          </cell>
          <cell r="L50">
            <v>0.30827900000000003</v>
          </cell>
          <cell r="M50" t="str">
            <v>DURA</v>
          </cell>
          <cell r="N50" t="str">
            <v>438-210</v>
          </cell>
          <cell r="O50">
            <v>5</v>
          </cell>
          <cell r="P50" t="str">
            <v>D</v>
          </cell>
          <cell r="Q50" t="str">
            <v>M</v>
          </cell>
          <cell r="R50">
            <v>3.7825059101654852</v>
          </cell>
          <cell r="S50">
            <v>4.2742316784869976</v>
          </cell>
          <cell r="T50">
            <v>3.55</v>
          </cell>
          <cell r="U50">
            <v>3.55</v>
          </cell>
          <cell r="V50">
            <v>3.55</v>
          </cell>
          <cell r="W50">
            <v>3.74</v>
          </cell>
          <cell r="X50">
            <v>3.74</v>
          </cell>
          <cell r="Y50">
            <v>3.74</v>
          </cell>
          <cell r="Z50">
            <v>4.1555555555555559</v>
          </cell>
          <cell r="AB50" t="str">
            <v/>
          </cell>
          <cell r="AC50">
            <v>461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I50" t="str">
            <v>00810673012626</v>
          </cell>
          <cell r="AJ50" t="str">
            <v/>
          </cell>
        </row>
        <row r="51">
          <cell r="A51" t="str">
            <v>ACTIVE</v>
          </cell>
          <cell r="B51" t="str">
            <v>438-211</v>
          </cell>
          <cell r="C51">
            <v>22552554</v>
          </cell>
          <cell r="D51" t="str">
            <v>438-211</v>
          </cell>
          <cell r="E51" t="str">
            <v>SCH 40</v>
          </cell>
          <cell r="F51" t="str">
            <v>1-1/2X1 REDUCER BUSHING SPGX FIPT</v>
          </cell>
          <cell r="G51">
            <v>0.115</v>
          </cell>
          <cell r="H51">
            <v>5.2163080000000001E-2</v>
          </cell>
          <cell r="I51">
            <v>100</v>
          </cell>
          <cell r="J51" t="str">
            <v>-</v>
          </cell>
          <cell r="K51">
            <v>4.1555555555555559</v>
          </cell>
          <cell r="L51">
            <v>0.1545</v>
          </cell>
          <cell r="M51" t="str">
            <v>DURA</v>
          </cell>
          <cell r="N51" t="str">
            <v>438-211</v>
          </cell>
          <cell r="O51">
            <v>5</v>
          </cell>
          <cell r="P51" t="str">
            <v>D</v>
          </cell>
          <cell r="Q51" t="str">
            <v>M</v>
          </cell>
          <cell r="R51">
            <v>3.7825059101654852</v>
          </cell>
          <cell r="S51">
            <v>4.2742316784869976</v>
          </cell>
          <cell r="T51">
            <v>3.55</v>
          </cell>
          <cell r="U51">
            <v>3.55</v>
          </cell>
          <cell r="V51">
            <v>3.55</v>
          </cell>
          <cell r="W51">
            <v>3.74</v>
          </cell>
          <cell r="X51">
            <v>3.74</v>
          </cell>
          <cell r="Y51">
            <v>3.74</v>
          </cell>
          <cell r="Z51">
            <v>4.1555555555555559</v>
          </cell>
          <cell r="AB51" t="str">
            <v/>
          </cell>
          <cell r="AC51">
            <v>462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I51" t="str">
            <v>00810673012633</v>
          </cell>
          <cell r="AJ51" t="str">
            <v/>
          </cell>
        </row>
        <row r="52">
          <cell r="A52" t="str">
            <v>ACTIVE</v>
          </cell>
          <cell r="B52" t="str">
            <v>438-212</v>
          </cell>
          <cell r="C52">
            <v>22552562</v>
          </cell>
          <cell r="D52" t="str">
            <v>438-212</v>
          </cell>
          <cell r="E52" t="str">
            <v>SCH 40</v>
          </cell>
          <cell r="F52" t="str">
            <v>1-1/2X1-1/4 RED BUSHING SPGX FIPT</v>
          </cell>
          <cell r="G52">
            <v>8.7999999999999995E-2</v>
          </cell>
          <cell r="H52">
            <v>3.9916095999999998E-2</v>
          </cell>
          <cell r="I52">
            <v>100</v>
          </cell>
          <cell r="J52" t="str">
            <v>-</v>
          </cell>
          <cell r="K52">
            <v>4.1555555555555559</v>
          </cell>
          <cell r="L52">
            <v>0.1133</v>
          </cell>
          <cell r="M52" t="str">
            <v>DURA</v>
          </cell>
          <cell r="N52" t="str">
            <v>438-212</v>
          </cell>
          <cell r="O52">
            <v>5</v>
          </cell>
          <cell r="P52" t="str">
            <v>D</v>
          </cell>
          <cell r="Q52" t="str">
            <v>M</v>
          </cell>
          <cell r="R52">
            <v>3.7825059101654852</v>
          </cell>
          <cell r="S52">
            <v>4.2742316784869976</v>
          </cell>
          <cell r="T52">
            <v>3.55</v>
          </cell>
          <cell r="U52">
            <v>3.55</v>
          </cell>
          <cell r="V52">
            <v>3.55</v>
          </cell>
          <cell r="W52">
            <v>3.74</v>
          </cell>
          <cell r="X52">
            <v>3.74</v>
          </cell>
          <cell r="Y52">
            <v>3.74</v>
          </cell>
          <cell r="Z52">
            <v>4.1555555555555559</v>
          </cell>
          <cell r="AB52" t="str">
            <v/>
          </cell>
          <cell r="AC52">
            <v>463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 t="str">
            <v>*</v>
          </cell>
          <cell r="AI52" t="str">
            <v>00810673012640</v>
          </cell>
          <cell r="AJ52">
            <v>10810673012647</v>
          </cell>
        </row>
        <row r="53">
          <cell r="A53" t="str">
            <v>ACTIVE</v>
          </cell>
          <cell r="B53" t="str">
            <v>438-248</v>
          </cell>
          <cell r="C53">
            <v>22552600</v>
          </cell>
          <cell r="D53" t="str">
            <v>438-248</v>
          </cell>
          <cell r="E53" t="str">
            <v>SCH 40</v>
          </cell>
          <cell r="F53" t="str">
            <v>2X3/4 REDUCER BUSHING SPGX FIPT</v>
          </cell>
          <cell r="G53">
            <v>0.04</v>
          </cell>
          <cell r="H53">
            <v>1.8143679999999999E-2</v>
          </cell>
          <cell r="I53">
            <v>50</v>
          </cell>
          <cell r="J53" t="str">
            <v>-</v>
          </cell>
          <cell r="K53">
            <v>5.5666666666666664</v>
          </cell>
          <cell r="L53">
            <v>0.40437800000000002</v>
          </cell>
          <cell r="M53" t="str">
            <v>DURA</v>
          </cell>
          <cell r="N53" t="str">
            <v>438-248</v>
          </cell>
          <cell r="O53">
            <v>5</v>
          </cell>
          <cell r="P53" t="str">
            <v>D</v>
          </cell>
          <cell r="Q53" t="str">
            <v>M</v>
          </cell>
          <cell r="R53">
            <v>5.2245862884160754</v>
          </cell>
          <cell r="S53">
            <v>5.903782505910165</v>
          </cell>
          <cell r="T53">
            <v>4.76</v>
          </cell>
          <cell r="U53">
            <v>4.76</v>
          </cell>
          <cell r="V53">
            <v>4.76</v>
          </cell>
          <cell r="W53">
            <v>5.01</v>
          </cell>
          <cell r="X53">
            <v>5.01</v>
          </cell>
          <cell r="Y53">
            <v>5.01</v>
          </cell>
          <cell r="Z53">
            <v>5.5666666666666664</v>
          </cell>
          <cell r="AB53" t="str">
            <v/>
          </cell>
          <cell r="AC53">
            <v>465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I53" t="str">
            <v>00810673012657</v>
          </cell>
          <cell r="AJ53" t="str">
            <v/>
          </cell>
        </row>
        <row r="54">
          <cell r="A54" t="str">
            <v>ACTIVE</v>
          </cell>
          <cell r="B54" t="str">
            <v>438-251</v>
          </cell>
          <cell r="C54">
            <v>22552630</v>
          </cell>
          <cell r="D54" t="str">
            <v>438-251</v>
          </cell>
          <cell r="E54" t="str">
            <v>SCH 40</v>
          </cell>
          <cell r="F54" t="str">
            <v>2X1-1/2 REDUCER BUSHING SPGX FIPT</v>
          </cell>
          <cell r="G54">
            <v>0.47</v>
          </cell>
          <cell r="H54">
            <v>0.21318823999999997</v>
          </cell>
          <cell r="I54">
            <v>50</v>
          </cell>
          <cell r="J54">
            <v>5120</v>
          </cell>
          <cell r="K54">
            <v>5.6</v>
          </cell>
          <cell r="L54">
            <v>0.2266</v>
          </cell>
          <cell r="M54" t="str">
            <v>DURA</v>
          </cell>
          <cell r="N54" t="str">
            <v>438-251</v>
          </cell>
          <cell r="O54">
            <v>5</v>
          </cell>
          <cell r="P54" t="str">
            <v>D</v>
          </cell>
          <cell r="Q54" t="str">
            <v>M</v>
          </cell>
          <cell r="R54">
            <v>5.0709219858156027</v>
          </cell>
          <cell r="S54">
            <v>5.730141843971631</v>
          </cell>
          <cell r="T54">
            <v>4.79</v>
          </cell>
          <cell r="U54">
            <v>4.79</v>
          </cell>
          <cell r="V54">
            <v>4.79</v>
          </cell>
          <cell r="W54">
            <v>5.04</v>
          </cell>
          <cell r="X54">
            <v>5.04</v>
          </cell>
          <cell r="Y54">
            <v>5.04</v>
          </cell>
          <cell r="Z54">
            <v>5.6</v>
          </cell>
          <cell r="AB54" t="str">
            <v/>
          </cell>
          <cell r="AC54">
            <v>468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I54" t="str">
            <v>00810673014347</v>
          </cell>
          <cell r="AJ54" t="str">
            <v/>
          </cell>
        </row>
        <row r="55">
          <cell r="A55" t="str">
            <v>ACTIVE</v>
          </cell>
          <cell r="B55" t="str">
            <v>447-005</v>
          </cell>
          <cell r="C55">
            <v>22552716</v>
          </cell>
          <cell r="D55" t="str">
            <v>447-005</v>
          </cell>
          <cell r="E55" t="str">
            <v>SCH 40</v>
          </cell>
          <cell r="F55" t="str">
            <v>1/2 CAP SLIP</v>
          </cell>
          <cell r="G55">
            <v>1.9E-2</v>
          </cell>
          <cell r="H55">
            <v>8.6182480000000002E-3</v>
          </cell>
          <cell r="I55">
            <v>250</v>
          </cell>
          <cell r="J55">
            <v>25600</v>
          </cell>
          <cell r="K55">
            <v>0.78888888888888886</v>
          </cell>
          <cell r="L55">
            <v>3.09E-2</v>
          </cell>
          <cell r="M55" t="str">
            <v>DURA</v>
          </cell>
          <cell r="N55" t="str">
            <v>447-005</v>
          </cell>
          <cell r="O55">
            <v>10</v>
          </cell>
          <cell r="P55" t="str">
            <v>D</v>
          </cell>
          <cell r="Q55" t="str">
            <v>M</v>
          </cell>
          <cell r="R55">
            <v>0.72104018912529544</v>
          </cell>
          <cell r="S55">
            <v>0.8147754137115838</v>
          </cell>
          <cell r="T55">
            <v>0.67</v>
          </cell>
          <cell r="U55">
            <v>0.67</v>
          </cell>
          <cell r="V55">
            <v>0.67</v>
          </cell>
          <cell r="W55">
            <v>0.71</v>
          </cell>
          <cell r="X55">
            <v>0.71</v>
          </cell>
          <cell r="Y55">
            <v>0.71</v>
          </cell>
          <cell r="Z55">
            <v>0.78888888888888886</v>
          </cell>
          <cell r="AB55" t="str">
            <v/>
          </cell>
          <cell r="AC55">
            <v>511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*</v>
          </cell>
          <cell r="AI55" t="str">
            <v>00810673013517</v>
          </cell>
          <cell r="AJ55">
            <v>10810673013514</v>
          </cell>
        </row>
        <row r="56">
          <cell r="A56" t="str">
            <v>ACTIVE</v>
          </cell>
          <cell r="B56" t="str">
            <v>447-007</v>
          </cell>
          <cell r="C56">
            <v>22552732</v>
          </cell>
          <cell r="D56" t="str">
            <v>447-007</v>
          </cell>
          <cell r="E56" t="str">
            <v>SCH 40</v>
          </cell>
          <cell r="F56" t="str">
            <v>3/4 CAP SLIP</v>
          </cell>
          <cell r="G56">
            <v>2.9000000000000001E-2</v>
          </cell>
          <cell r="H56">
            <v>1.3154168000000001E-2</v>
          </cell>
          <cell r="I56">
            <v>200</v>
          </cell>
          <cell r="J56">
            <v>28800</v>
          </cell>
          <cell r="K56">
            <v>0.92222222222222217</v>
          </cell>
          <cell r="L56">
            <v>2.3999000000000003E-2</v>
          </cell>
          <cell r="M56" t="str">
            <v>TIGRE</v>
          </cell>
          <cell r="N56" t="str">
            <v>447-007</v>
          </cell>
          <cell r="O56" t="str">
            <v>BOX</v>
          </cell>
          <cell r="P56" t="str">
            <v>B</v>
          </cell>
          <cell r="Q56" t="str">
            <v>M</v>
          </cell>
          <cell r="R56">
            <v>0.83924349881796689</v>
          </cell>
          <cell r="S56">
            <v>0.9483451536643025</v>
          </cell>
          <cell r="T56">
            <v>0.79</v>
          </cell>
          <cell r="U56">
            <v>0.79</v>
          </cell>
          <cell r="V56">
            <v>0.79</v>
          </cell>
          <cell r="W56">
            <v>0.83</v>
          </cell>
          <cell r="X56">
            <v>0.83</v>
          </cell>
          <cell r="Y56">
            <v>0.83</v>
          </cell>
          <cell r="Z56">
            <v>0.92222222222222217</v>
          </cell>
          <cell r="AA56" t="str">
            <v>T-7</v>
          </cell>
          <cell r="AB56">
            <v>22552732</v>
          </cell>
          <cell r="AC56">
            <v>512</v>
          </cell>
          <cell r="AD56" t="str">
            <v>US-4601</v>
          </cell>
          <cell r="AE56">
            <v>1600</v>
          </cell>
          <cell r="AF56">
            <v>0.8034</v>
          </cell>
          <cell r="AG56">
            <v>0</v>
          </cell>
          <cell r="AI56" t="str">
            <v>00810673013524</v>
          </cell>
          <cell r="AJ56">
            <v>10816842021960</v>
          </cell>
        </row>
        <row r="57">
          <cell r="A57" t="str">
            <v>ACTIVE</v>
          </cell>
          <cell r="B57" t="str">
            <v>447-X-007</v>
          </cell>
          <cell r="C57">
            <v>22552733</v>
          </cell>
          <cell r="D57" t="str">
            <v>447-X-007</v>
          </cell>
          <cell r="E57" t="str">
            <v>SCH 40</v>
          </cell>
          <cell r="F57" t="str">
            <v>3/4 CAP SLIP - MC</v>
          </cell>
          <cell r="G57">
            <v>2.9000000000000001E-2</v>
          </cell>
          <cell r="H57">
            <v>1.3154168000000001E-2</v>
          </cell>
          <cell r="I57">
            <v>2400</v>
          </cell>
          <cell r="J57">
            <v>28800</v>
          </cell>
          <cell r="K57">
            <v>0.9438470728793309</v>
          </cell>
          <cell r="L57">
            <v>2.4823000000000001E-2</v>
          </cell>
          <cell r="M57" t="str">
            <v>ATO</v>
          </cell>
          <cell r="N57" t="str">
            <v>447-X-007</v>
          </cell>
          <cell r="O57" t="str">
            <v>BOX</v>
          </cell>
          <cell r="P57" t="str">
            <v>D</v>
          </cell>
          <cell r="Q57" t="str">
            <v>M</v>
          </cell>
          <cell r="R57">
            <v>0.83924349881796689</v>
          </cell>
          <cell r="S57">
            <v>0.9483451536643025</v>
          </cell>
          <cell r="T57">
            <v>0.79</v>
          </cell>
          <cell r="U57">
            <v>0.79</v>
          </cell>
          <cell r="V57">
            <v>0.79</v>
          </cell>
          <cell r="W57">
            <v>0.84946236559139787</v>
          </cell>
          <cell r="X57">
            <v>0.84946236559139787</v>
          </cell>
          <cell r="Y57">
            <v>0.84946236559139787</v>
          </cell>
          <cell r="Z57">
            <v>0.9438470728793309</v>
          </cell>
          <cell r="AA57" t="str">
            <v>T-15</v>
          </cell>
          <cell r="AB57">
            <v>22552733</v>
          </cell>
          <cell r="AC57">
            <v>513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I57" t="str">
            <v>00816842021963</v>
          </cell>
          <cell r="AJ57" t="str">
            <v/>
          </cell>
        </row>
        <row r="58">
          <cell r="A58" t="str">
            <v>ACTIVE</v>
          </cell>
          <cell r="B58" t="str">
            <v>447-010</v>
          </cell>
          <cell r="C58">
            <v>22552759</v>
          </cell>
          <cell r="D58" t="str">
            <v>447-010</v>
          </cell>
          <cell r="E58" t="str">
            <v>SCH 40</v>
          </cell>
          <cell r="F58" t="str">
            <v>1 CAP SLIP</v>
          </cell>
          <cell r="G58">
            <v>4.8000000000000001E-2</v>
          </cell>
          <cell r="H58">
            <v>2.1772415999999999E-2</v>
          </cell>
          <cell r="I58">
            <v>250</v>
          </cell>
          <cell r="J58" t="str">
            <v>-</v>
          </cell>
          <cell r="K58">
            <v>1.4555555555555555</v>
          </cell>
          <cell r="L58">
            <v>3.7801000000000001E-2</v>
          </cell>
          <cell r="M58" t="str">
            <v>DURA</v>
          </cell>
          <cell r="N58" t="str">
            <v>447-010</v>
          </cell>
          <cell r="O58">
            <v>10</v>
          </cell>
          <cell r="P58" t="str">
            <v>D</v>
          </cell>
          <cell r="Q58" t="str">
            <v>M</v>
          </cell>
          <cell r="R58">
            <v>1.3238770685579198</v>
          </cell>
          <cell r="S58">
            <v>1.4959810874704491</v>
          </cell>
          <cell r="T58">
            <v>1.24</v>
          </cell>
          <cell r="U58">
            <v>1.24</v>
          </cell>
          <cell r="V58">
            <v>1.24</v>
          </cell>
          <cell r="W58">
            <v>1.31</v>
          </cell>
          <cell r="X58">
            <v>1.31</v>
          </cell>
          <cell r="Y58">
            <v>1.31</v>
          </cell>
          <cell r="Z58">
            <v>1.4555555555555555</v>
          </cell>
          <cell r="AB58" t="str">
            <v/>
          </cell>
          <cell r="AC58">
            <v>514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 t="str">
            <v>*</v>
          </cell>
          <cell r="AI58" t="str">
            <v>00810673013531</v>
          </cell>
          <cell r="AJ58">
            <v>10810673013538</v>
          </cell>
        </row>
        <row r="59">
          <cell r="A59" t="str">
            <v>ACTIVE</v>
          </cell>
          <cell r="B59" t="str">
            <v>447-012</v>
          </cell>
          <cell r="C59">
            <v>22552767</v>
          </cell>
          <cell r="D59" t="str">
            <v>447-012</v>
          </cell>
          <cell r="E59" t="str">
            <v>SCH 40</v>
          </cell>
          <cell r="F59" t="str">
            <v>1-1/4 CAP SLIP</v>
          </cell>
          <cell r="G59">
            <v>7.2999999999999995E-2</v>
          </cell>
          <cell r="H59">
            <v>3.3112216E-2</v>
          </cell>
          <cell r="I59">
            <v>125</v>
          </cell>
          <cell r="J59">
            <v>8700</v>
          </cell>
          <cell r="K59">
            <v>2.0555555555555558</v>
          </cell>
          <cell r="L59">
            <v>0.10300000000000001</v>
          </cell>
          <cell r="M59" t="str">
            <v>DURA</v>
          </cell>
          <cell r="N59" t="str">
            <v>447-012</v>
          </cell>
          <cell r="O59">
            <v>5</v>
          </cell>
          <cell r="P59" t="str">
            <v>D</v>
          </cell>
          <cell r="Q59" t="str">
            <v>M</v>
          </cell>
          <cell r="R59">
            <v>2.021276595744681</v>
          </cell>
          <cell r="S59">
            <v>2.2840425531914894</v>
          </cell>
          <cell r="T59">
            <v>1.76</v>
          </cell>
          <cell r="U59">
            <v>1.76</v>
          </cell>
          <cell r="V59">
            <v>1.76</v>
          </cell>
          <cell r="W59">
            <v>1.85</v>
          </cell>
          <cell r="X59">
            <v>1.85</v>
          </cell>
          <cell r="Y59">
            <v>1.85</v>
          </cell>
          <cell r="Z59">
            <v>2.0555555555555558</v>
          </cell>
          <cell r="AB59" t="str">
            <v/>
          </cell>
          <cell r="AC59">
            <v>515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 t="str">
            <v>*</v>
          </cell>
          <cell r="AI59" t="str">
            <v>00810673013548</v>
          </cell>
          <cell r="AJ59">
            <v>10810673013545</v>
          </cell>
        </row>
        <row r="60">
          <cell r="A60" t="str">
            <v>ACTIVE</v>
          </cell>
          <cell r="B60" t="str">
            <v>447-015</v>
          </cell>
          <cell r="C60">
            <v>22552775</v>
          </cell>
          <cell r="D60" t="str">
            <v>447-015</v>
          </cell>
          <cell r="E60" t="str">
            <v>SCH 40</v>
          </cell>
          <cell r="F60" t="str">
            <v>1-1/2 CAP SLIP</v>
          </cell>
          <cell r="G60">
            <v>9.9000000000000005E-2</v>
          </cell>
          <cell r="H60">
            <v>4.4905608E-2</v>
          </cell>
          <cell r="I60">
            <v>50</v>
          </cell>
          <cell r="J60">
            <v>6000</v>
          </cell>
          <cell r="K60">
            <v>2.2444444444444445</v>
          </cell>
          <cell r="L60">
            <v>0.23020500000000002</v>
          </cell>
          <cell r="M60" t="str">
            <v>DURA</v>
          </cell>
          <cell r="N60" t="str">
            <v>447-015</v>
          </cell>
          <cell r="O60">
            <v>5</v>
          </cell>
          <cell r="P60" t="str">
            <v>C</v>
          </cell>
          <cell r="Q60" t="str">
            <v>M</v>
          </cell>
          <cell r="R60">
            <v>2.1631205673758864</v>
          </cell>
          <cell r="S60">
            <v>2.4443262411347515</v>
          </cell>
          <cell r="T60">
            <v>1.92</v>
          </cell>
          <cell r="U60">
            <v>1.92</v>
          </cell>
          <cell r="V60">
            <v>1.92</v>
          </cell>
          <cell r="W60">
            <v>2.02</v>
          </cell>
          <cell r="X60">
            <v>2.02</v>
          </cell>
          <cell r="Y60">
            <v>2.02</v>
          </cell>
          <cell r="Z60">
            <v>2.2444444444444445</v>
          </cell>
          <cell r="AB60" t="str">
            <v/>
          </cell>
          <cell r="AC60">
            <v>516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 t="str">
            <v>*</v>
          </cell>
          <cell r="AI60" t="str">
            <v>00810673013555</v>
          </cell>
          <cell r="AJ60">
            <v>10810673013552</v>
          </cell>
        </row>
        <row r="61">
          <cell r="A61" t="str">
            <v>ACTIVE</v>
          </cell>
          <cell r="B61" t="str">
            <v>447-020</v>
          </cell>
          <cell r="C61">
            <v>22552783</v>
          </cell>
          <cell r="D61" t="str">
            <v>447-020</v>
          </cell>
          <cell r="E61" t="str">
            <v>SCH 40</v>
          </cell>
          <cell r="F61" t="str">
            <v>2 CAP SLIP</v>
          </cell>
          <cell r="G61">
            <v>0.14699999999999999</v>
          </cell>
          <cell r="H61">
            <v>6.6678024000000002E-2</v>
          </cell>
          <cell r="I61">
            <v>50</v>
          </cell>
          <cell r="J61">
            <v>4480</v>
          </cell>
          <cell r="K61">
            <v>2.7222222222222223</v>
          </cell>
          <cell r="L61">
            <v>0.28119000000000005</v>
          </cell>
          <cell r="M61" t="str">
            <v>DURA</v>
          </cell>
          <cell r="N61" t="str">
            <v>447-020</v>
          </cell>
          <cell r="O61">
            <v>5</v>
          </cell>
          <cell r="P61" t="str">
            <v>C</v>
          </cell>
          <cell r="Q61" t="str">
            <v>M</v>
          </cell>
          <cell r="R61">
            <v>2.4940898345153664</v>
          </cell>
          <cell r="S61">
            <v>2.8183215130023638</v>
          </cell>
          <cell r="T61">
            <v>2.33</v>
          </cell>
          <cell r="U61">
            <v>2.33</v>
          </cell>
          <cell r="V61">
            <v>2.33</v>
          </cell>
          <cell r="W61">
            <v>2.4500000000000002</v>
          </cell>
          <cell r="X61">
            <v>2.4500000000000002</v>
          </cell>
          <cell r="Y61">
            <v>2.4500000000000002</v>
          </cell>
          <cell r="Z61">
            <v>2.7222222222222223</v>
          </cell>
          <cell r="AB61" t="str">
            <v/>
          </cell>
          <cell r="AC61">
            <v>517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 t="str">
            <v>*</v>
          </cell>
          <cell r="AI61" t="str">
            <v>00810673013562</v>
          </cell>
          <cell r="AJ61">
            <v>10810673013569</v>
          </cell>
        </row>
        <row r="62">
          <cell r="A62" t="str">
            <v>ACTIVE</v>
          </cell>
          <cell r="B62" t="str">
            <v>447-025</v>
          </cell>
          <cell r="C62">
            <v>22552791</v>
          </cell>
          <cell r="D62" t="str">
            <v>447-025</v>
          </cell>
          <cell r="E62" t="str">
            <v>SCH 40</v>
          </cell>
          <cell r="F62" t="str">
            <v>2-1/2 CAP SLIP</v>
          </cell>
          <cell r="G62">
            <v>0.185</v>
          </cell>
          <cell r="H62">
            <v>8.3914519999999992E-2</v>
          </cell>
          <cell r="I62">
            <v>25</v>
          </cell>
          <cell r="J62" t="str">
            <v>-</v>
          </cell>
          <cell r="K62">
            <v>8.6111111111111107</v>
          </cell>
          <cell r="L62">
            <v>0.55620000000000003</v>
          </cell>
          <cell r="M62" t="str">
            <v>DURA</v>
          </cell>
          <cell r="N62" t="str">
            <v>447-025</v>
          </cell>
          <cell r="O62" t="str">
            <v>BOX</v>
          </cell>
          <cell r="P62" t="str">
            <v>D</v>
          </cell>
          <cell r="Q62" t="str">
            <v>M</v>
          </cell>
          <cell r="R62">
            <v>8.0378250591016549</v>
          </cell>
          <cell r="S62">
            <v>9.08274231678487</v>
          </cell>
          <cell r="T62">
            <v>7.36</v>
          </cell>
          <cell r="U62">
            <v>7.36</v>
          </cell>
          <cell r="V62">
            <v>7.36</v>
          </cell>
          <cell r="W62">
            <v>7.75</v>
          </cell>
          <cell r="X62">
            <v>7.75</v>
          </cell>
          <cell r="Y62">
            <v>7.75</v>
          </cell>
          <cell r="Z62">
            <v>8.6111111111111107</v>
          </cell>
          <cell r="AB62" t="str">
            <v/>
          </cell>
          <cell r="AC62">
            <v>518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I62" t="str">
            <v>00812361011522</v>
          </cell>
          <cell r="AJ62" t="str">
            <v/>
          </cell>
        </row>
        <row r="63">
          <cell r="A63" t="str">
            <v>ACTIVE</v>
          </cell>
          <cell r="B63" t="str">
            <v>447-030</v>
          </cell>
          <cell r="C63">
            <v>22552805</v>
          </cell>
          <cell r="D63" t="str">
            <v>447-030</v>
          </cell>
          <cell r="E63" t="str">
            <v>SCH 40</v>
          </cell>
          <cell r="F63" t="str">
            <v>3 CAP SLIP</v>
          </cell>
          <cell r="G63">
            <v>0.5</v>
          </cell>
          <cell r="H63">
            <v>0.226796</v>
          </cell>
          <cell r="I63">
            <v>15</v>
          </cell>
          <cell r="J63" t="str">
            <v>-</v>
          </cell>
          <cell r="K63">
            <v>9.3888888888888875</v>
          </cell>
          <cell r="L63">
            <v>1.2572179999999999</v>
          </cell>
          <cell r="M63" t="str">
            <v>DURA</v>
          </cell>
          <cell r="N63" t="str">
            <v>447-030</v>
          </cell>
          <cell r="O63" t="str">
            <v>BOX</v>
          </cell>
          <cell r="P63" t="str">
            <v>C</v>
          </cell>
          <cell r="Q63" t="str">
            <v>M</v>
          </cell>
          <cell r="R63">
            <v>8.5697399527186757</v>
          </cell>
          <cell r="S63">
            <v>9.6838061465721026</v>
          </cell>
          <cell r="T63">
            <v>8.0299999999999994</v>
          </cell>
          <cell r="U63">
            <v>8.0299999999999994</v>
          </cell>
          <cell r="V63">
            <v>8.0299999999999994</v>
          </cell>
          <cell r="W63">
            <v>8.4499999999999993</v>
          </cell>
          <cell r="X63">
            <v>8.4499999999999993</v>
          </cell>
          <cell r="Y63">
            <v>8.4499999999999993</v>
          </cell>
          <cell r="Z63">
            <v>9.3888888888888875</v>
          </cell>
          <cell r="AB63" t="str">
            <v/>
          </cell>
          <cell r="AC63">
            <v>519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 t="str">
            <v>*</v>
          </cell>
          <cell r="AI63" t="str">
            <v>00810673014248</v>
          </cell>
          <cell r="AJ63">
            <v>10810673014245</v>
          </cell>
        </row>
        <row r="64">
          <cell r="A64" t="str">
            <v>ACTIVE</v>
          </cell>
          <cell r="B64" t="str">
            <v>447-040</v>
          </cell>
          <cell r="C64">
            <v>22552821</v>
          </cell>
          <cell r="D64" t="str">
            <v>447-040</v>
          </cell>
          <cell r="E64" t="str">
            <v>SCH 40</v>
          </cell>
          <cell r="F64" t="str">
            <v>4 CAP SLIP</v>
          </cell>
          <cell r="G64">
            <v>0.36299999999999999</v>
          </cell>
          <cell r="H64">
            <v>0.16465389599999999</v>
          </cell>
          <cell r="I64">
            <v>9</v>
          </cell>
          <cell r="J64" t="str">
            <v>-</v>
          </cell>
          <cell r="K64">
            <v>21.366666666666667</v>
          </cell>
          <cell r="L64">
            <v>3.5220850000000001</v>
          </cell>
          <cell r="M64" t="str">
            <v>DURA</v>
          </cell>
          <cell r="N64" t="str">
            <v>447-040</v>
          </cell>
          <cell r="O64" t="str">
            <v>BOX</v>
          </cell>
          <cell r="P64" t="str">
            <v>C</v>
          </cell>
          <cell r="Q64" t="str">
            <v>M</v>
          </cell>
          <cell r="R64">
            <v>19.491725768321512</v>
          </cell>
          <cell r="S64">
            <v>22.025650118203306</v>
          </cell>
          <cell r="T64">
            <v>18.27</v>
          </cell>
          <cell r="U64">
            <v>18.27</v>
          </cell>
          <cell r="V64">
            <v>18.27</v>
          </cell>
          <cell r="W64">
            <v>19.23</v>
          </cell>
          <cell r="X64">
            <v>19.23</v>
          </cell>
          <cell r="Y64">
            <v>19.23</v>
          </cell>
          <cell r="Z64">
            <v>21.366666666666667</v>
          </cell>
          <cell r="AB64" t="str">
            <v/>
          </cell>
          <cell r="AC64">
            <v>520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 t="str">
            <v>*</v>
          </cell>
          <cell r="AI64" t="str">
            <v>00812361011546</v>
          </cell>
          <cell r="AJ64">
            <v>10812361011543</v>
          </cell>
        </row>
        <row r="65">
          <cell r="A65" t="str">
            <v>ACTIVE</v>
          </cell>
          <cell r="B65" t="str">
            <v>417-005</v>
          </cell>
          <cell r="C65">
            <v>22552902</v>
          </cell>
          <cell r="D65" t="str">
            <v>417-005</v>
          </cell>
          <cell r="E65" t="str">
            <v>SCH 40</v>
          </cell>
          <cell r="F65" t="str">
            <v>1/2 45 ELL SLIP X SLIP</v>
          </cell>
          <cell r="G65">
            <v>1.9E-2</v>
          </cell>
          <cell r="H65">
            <v>8.6182480000000002E-3</v>
          </cell>
          <cell r="I65">
            <v>250</v>
          </cell>
          <cell r="J65">
            <v>17500</v>
          </cell>
          <cell r="K65">
            <v>1.4555555555555555</v>
          </cell>
          <cell r="L65">
            <v>8.2090999999999997E-2</v>
          </cell>
          <cell r="M65" t="str">
            <v>DURA</v>
          </cell>
          <cell r="N65" t="str">
            <v>417-005</v>
          </cell>
          <cell r="O65">
            <v>10</v>
          </cell>
          <cell r="P65" t="str">
            <v>D</v>
          </cell>
          <cell r="Q65" t="str">
            <v>M</v>
          </cell>
          <cell r="R65">
            <v>1.3711583924349882</v>
          </cell>
          <cell r="S65">
            <v>1.5494089834515365</v>
          </cell>
          <cell r="T65">
            <v>1.24</v>
          </cell>
          <cell r="U65">
            <v>1.24</v>
          </cell>
          <cell r="V65">
            <v>1.24</v>
          </cell>
          <cell r="W65">
            <v>1.31</v>
          </cell>
          <cell r="X65">
            <v>1.31</v>
          </cell>
          <cell r="Y65">
            <v>1.31</v>
          </cell>
          <cell r="Z65">
            <v>1.4555555555555555</v>
          </cell>
          <cell r="AB65" t="str">
            <v/>
          </cell>
          <cell r="AC65">
            <v>245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 t="str">
            <v>*</v>
          </cell>
          <cell r="AI65" t="str">
            <v>00810673013579</v>
          </cell>
          <cell r="AJ65">
            <v>10810673013576</v>
          </cell>
        </row>
        <row r="66">
          <cell r="A66" t="str">
            <v>ACTIVE</v>
          </cell>
          <cell r="B66" t="str">
            <v>417-007</v>
          </cell>
          <cell r="C66">
            <v>22552929</v>
          </cell>
          <cell r="D66" t="str">
            <v>417-007</v>
          </cell>
          <cell r="E66" t="str">
            <v>SCH 40</v>
          </cell>
          <cell r="F66" t="str">
            <v>3/4 45 ELL SLIP X SLIP</v>
          </cell>
          <cell r="G66">
            <v>5.2999999999999999E-2</v>
          </cell>
          <cell r="H66">
            <v>2.4040375999999999E-2</v>
          </cell>
          <cell r="I66">
            <v>100</v>
          </cell>
          <cell r="J66">
            <v>14400</v>
          </cell>
          <cell r="K66">
            <v>2.2555555555555551</v>
          </cell>
          <cell r="L66">
            <v>6.1284999999999999E-2</v>
          </cell>
          <cell r="M66" t="str">
            <v>TIGRE</v>
          </cell>
          <cell r="N66" t="str">
            <v>417-007</v>
          </cell>
          <cell r="O66" t="str">
            <v>BOX</v>
          </cell>
          <cell r="P66" t="str">
            <v>A</v>
          </cell>
          <cell r="Q66" t="str">
            <v>M</v>
          </cell>
          <cell r="R66">
            <v>2.0449172576832151</v>
          </cell>
          <cell r="S66">
            <v>2.3107565011820328</v>
          </cell>
          <cell r="T66">
            <v>1.93</v>
          </cell>
          <cell r="U66">
            <v>1.93</v>
          </cell>
          <cell r="V66">
            <v>1.93</v>
          </cell>
          <cell r="W66">
            <v>2.0299999999999998</v>
          </cell>
          <cell r="X66">
            <v>2.0299999999999998</v>
          </cell>
          <cell r="Y66">
            <v>2.0299999999999998</v>
          </cell>
          <cell r="Z66">
            <v>2.2555555555555551</v>
          </cell>
          <cell r="AA66" t="str">
            <v>T-7</v>
          </cell>
          <cell r="AB66">
            <v>22552929</v>
          </cell>
          <cell r="AC66">
            <v>246</v>
          </cell>
          <cell r="AD66" t="str">
            <v>US-4603</v>
          </cell>
          <cell r="AE66">
            <v>424</v>
          </cell>
          <cell r="AF66">
            <v>0.8034</v>
          </cell>
          <cell r="AG66">
            <v>0</v>
          </cell>
          <cell r="AH66" t="str">
            <v>*</v>
          </cell>
          <cell r="AI66" t="str">
            <v>00810673013586</v>
          </cell>
          <cell r="AJ66">
            <v>10810673013583</v>
          </cell>
        </row>
        <row r="67">
          <cell r="A67" t="str">
            <v>ACTIVE</v>
          </cell>
          <cell r="B67" t="str">
            <v>417-X-007</v>
          </cell>
          <cell r="C67">
            <v>22552930</v>
          </cell>
          <cell r="D67" t="str">
            <v>417-X-007</v>
          </cell>
          <cell r="E67" t="str">
            <v>SCH 40</v>
          </cell>
          <cell r="F67" t="str">
            <v>3/4 45 ELL SLIP X SLIP - MC</v>
          </cell>
          <cell r="G67">
            <v>5.2999999999999999E-2</v>
          </cell>
          <cell r="H67">
            <v>2.4040375999999999E-2</v>
          </cell>
          <cell r="I67">
            <v>1200</v>
          </cell>
          <cell r="J67">
            <v>14400</v>
          </cell>
          <cell r="K67">
            <v>2.3058542413381122</v>
          </cell>
          <cell r="L67">
            <v>4.2299999999999997E-2</v>
          </cell>
          <cell r="M67" t="str">
            <v>ATO</v>
          </cell>
          <cell r="N67" t="str">
            <v>417-X-007</v>
          </cell>
          <cell r="O67" t="str">
            <v>BOX</v>
          </cell>
          <cell r="P67" t="str">
            <v>D</v>
          </cell>
          <cell r="Q67" t="str">
            <v>M</v>
          </cell>
          <cell r="R67">
            <v>2.0449172576832151</v>
          </cell>
          <cell r="S67">
            <v>2.3107565011820328</v>
          </cell>
          <cell r="T67">
            <v>1.93</v>
          </cell>
          <cell r="U67">
            <v>1.93</v>
          </cell>
          <cell r="V67">
            <v>1.93</v>
          </cell>
          <cell r="W67">
            <v>2.075268817204301</v>
          </cell>
          <cell r="X67">
            <v>2.075268817204301</v>
          </cell>
          <cell r="Y67">
            <v>2.075268817204301</v>
          </cell>
          <cell r="Z67">
            <v>2.3058542413381122</v>
          </cell>
          <cell r="AA67" t="str">
            <v>T-15</v>
          </cell>
          <cell r="AB67">
            <v>22552930</v>
          </cell>
          <cell r="AC67">
            <v>247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I67" t="str">
            <v>00816842021987</v>
          </cell>
          <cell r="AJ67" t="str">
            <v/>
          </cell>
        </row>
        <row r="68">
          <cell r="A68" t="str">
            <v>ACTIVE</v>
          </cell>
          <cell r="B68" t="str">
            <v>417-010</v>
          </cell>
          <cell r="C68">
            <v>22552945</v>
          </cell>
          <cell r="D68" t="str">
            <v>417-010</v>
          </cell>
          <cell r="E68" t="str">
            <v>SCH 40</v>
          </cell>
          <cell r="F68" t="str">
            <v>1 45 ELL SLIP X SLIP</v>
          </cell>
          <cell r="G68">
            <v>9.2999999999999999E-2</v>
          </cell>
          <cell r="H68">
            <v>4.2184055999999998E-2</v>
          </cell>
          <cell r="I68">
            <v>100</v>
          </cell>
          <cell r="J68">
            <v>7200</v>
          </cell>
          <cell r="K68">
            <v>2.7</v>
          </cell>
          <cell r="L68">
            <v>0.19405200000000003</v>
          </cell>
          <cell r="M68" t="str">
            <v>DURA</v>
          </cell>
          <cell r="N68" t="str">
            <v>417-010</v>
          </cell>
          <cell r="O68">
            <v>10</v>
          </cell>
          <cell r="P68" t="str">
            <v>C</v>
          </cell>
          <cell r="Q68" t="str">
            <v>M</v>
          </cell>
          <cell r="R68">
            <v>2.7659574468085109</v>
          </cell>
          <cell r="S68">
            <v>3.1255319148936169</v>
          </cell>
          <cell r="T68">
            <v>2.31</v>
          </cell>
          <cell r="U68">
            <v>2.31</v>
          </cell>
          <cell r="V68">
            <v>2.31</v>
          </cell>
          <cell r="W68">
            <v>2.4300000000000002</v>
          </cell>
          <cell r="X68">
            <v>2.4300000000000002</v>
          </cell>
          <cell r="Y68">
            <v>2.4300000000000002</v>
          </cell>
          <cell r="Z68">
            <v>2.7</v>
          </cell>
          <cell r="AB68" t="str">
            <v/>
          </cell>
          <cell r="AC68">
            <v>248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 t="str">
            <v>*</v>
          </cell>
          <cell r="AI68" t="str">
            <v>00810673013593</v>
          </cell>
          <cell r="AJ68">
            <v>10810673013590</v>
          </cell>
        </row>
        <row r="69">
          <cell r="A69" t="str">
            <v>ACTIVE</v>
          </cell>
          <cell r="B69" t="str">
            <v>417-012</v>
          </cell>
          <cell r="C69">
            <v>22552953</v>
          </cell>
          <cell r="D69" t="str">
            <v>417-012</v>
          </cell>
          <cell r="E69" t="str">
            <v>SCH 40</v>
          </cell>
          <cell r="F69" t="str">
            <v>1-1/4 45 ELL SLIP X SLIP</v>
          </cell>
          <cell r="G69">
            <v>0.14199999999999999</v>
          </cell>
          <cell r="H69">
            <v>6.4410063999999989E-2</v>
          </cell>
          <cell r="I69">
            <v>50</v>
          </cell>
          <cell r="J69">
            <v>3600</v>
          </cell>
          <cell r="K69">
            <v>3.7666666666666666</v>
          </cell>
          <cell r="L69">
            <v>0.26264999999999999</v>
          </cell>
          <cell r="M69" t="str">
            <v>DURA</v>
          </cell>
          <cell r="N69" t="str">
            <v>417-012</v>
          </cell>
          <cell r="O69">
            <v>5</v>
          </cell>
          <cell r="P69" t="str">
            <v>D</v>
          </cell>
          <cell r="Q69" t="str">
            <v>M</v>
          </cell>
          <cell r="R69">
            <v>3.439716312056738</v>
          </cell>
          <cell r="S69">
            <v>3.8868794326241134</v>
          </cell>
          <cell r="T69">
            <v>3.22</v>
          </cell>
          <cell r="U69">
            <v>3.22</v>
          </cell>
          <cell r="V69">
            <v>3.22</v>
          </cell>
          <cell r="W69">
            <v>3.39</v>
          </cell>
          <cell r="X69">
            <v>3.39</v>
          </cell>
          <cell r="Y69">
            <v>3.39</v>
          </cell>
          <cell r="Z69">
            <v>3.7666666666666666</v>
          </cell>
          <cell r="AB69" t="str">
            <v/>
          </cell>
          <cell r="AC69">
            <v>249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 t="str">
            <v>*</v>
          </cell>
          <cell r="AI69" t="str">
            <v>00810673013609</v>
          </cell>
          <cell r="AJ69">
            <v>10810673013606</v>
          </cell>
        </row>
        <row r="70">
          <cell r="A70" t="str">
            <v>ACTIVE</v>
          </cell>
          <cell r="B70" t="str">
            <v>417-015</v>
          </cell>
          <cell r="C70">
            <v>22552961</v>
          </cell>
          <cell r="D70" t="str">
            <v>417-015</v>
          </cell>
          <cell r="E70" t="str">
            <v>SCH 40</v>
          </cell>
          <cell r="F70" t="str">
            <v>1-1/2 45 ELL SLIP X SLIP</v>
          </cell>
          <cell r="G70">
            <v>0.191</v>
          </cell>
          <cell r="H70">
            <v>8.6636071999999995E-2</v>
          </cell>
          <cell r="I70">
            <v>50</v>
          </cell>
          <cell r="J70">
            <v>3200</v>
          </cell>
          <cell r="K70">
            <v>4.7111111111111112</v>
          </cell>
          <cell r="L70">
            <v>0.48204000000000002</v>
          </cell>
          <cell r="M70" t="str">
            <v>DURA</v>
          </cell>
          <cell r="N70" t="str">
            <v>417-015</v>
          </cell>
          <cell r="O70">
            <v>10</v>
          </cell>
          <cell r="P70" t="str">
            <v>C</v>
          </cell>
          <cell r="Q70" t="str">
            <v>M</v>
          </cell>
          <cell r="R70">
            <v>4.4680851063829783</v>
          </cell>
          <cell r="S70">
            <v>5.0489361702127651</v>
          </cell>
          <cell r="T70">
            <v>4.03</v>
          </cell>
          <cell r="U70">
            <v>4.03</v>
          </cell>
          <cell r="V70">
            <v>4.03</v>
          </cell>
          <cell r="W70">
            <v>4.24</v>
          </cell>
          <cell r="X70">
            <v>4.24</v>
          </cell>
          <cell r="Y70">
            <v>4.24</v>
          </cell>
          <cell r="Z70">
            <v>4.7111111111111112</v>
          </cell>
          <cell r="AB70" t="str">
            <v/>
          </cell>
          <cell r="AC70">
            <v>250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 t="str">
            <v>*</v>
          </cell>
          <cell r="AI70" t="str">
            <v>00810673013616</v>
          </cell>
          <cell r="AJ70">
            <v>10810673013613</v>
          </cell>
        </row>
        <row r="71">
          <cell r="A71" t="str">
            <v>ACTIVE</v>
          </cell>
          <cell r="B71" t="str">
            <v>417-020</v>
          </cell>
          <cell r="C71">
            <v>22552970</v>
          </cell>
          <cell r="D71" t="str">
            <v>417-020</v>
          </cell>
          <cell r="E71" t="str">
            <v>SCH 40</v>
          </cell>
          <cell r="F71" t="str">
            <v>2 45 ELL SLIP X SLIP</v>
          </cell>
          <cell r="G71">
            <v>0.27200000000000002</v>
          </cell>
          <cell r="H71">
            <v>0.123377024</v>
          </cell>
          <cell r="I71">
            <v>20</v>
          </cell>
          <cell r="J71">
            <v>1440</v>
          </cell>
          <cell r="K71">
            <v>6.155555555555555</v>
          </cell>
          <cell r="L71">
            <v>0.57525499999999996</v>
          </cell>
          <cell r="M71" t="str">
            <v>DURA</v>
          </cell>
          <cell r="N71" t="str">
            <v>417-020</v>
          </cell>
          <cell r="O71">
            <v>5</v>
          </cell>
          <cell r="P71" t="str">
            <v>C</v>
          </cell>
          <cell r="Q71" t="str">
            <v>M</v>
          </cell>
          <cell r="R71">
            <v>5.8865248226950362</v>
          </cell>
          <cell r="S71">
            <v>6.6517730496453904</v>
          </cell>
          <cell r="T71">
            <v>5.26</v>
          </cell>
          <cell r="U71">
            <v>5.26</v>
          </cell>
          <cell r="V71">
            <v>5.26</v>
          </cell>
          <cell r="W71">
            <v>5.54</v>
          </cell>
          <cell r="X71">
            <v>5.54</v>
          </cell>
          <cell r="Y71">
            <v>5.54</v>
          </cell>
          <cell r="Z71">
            <v>6.155555555555555</v>
          </cell>
          <cell r="AB71" t="str">
            <v/>
          </cell>
          <cell r="AC71">
            <v>251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 t="str">
            <v>*</v>
          </cell>
          <cell r="AI71" t="str">
            <v>00810673013623</v>
          </cell>
          <cell r="AJ71">
            <v>10810673013620</v>
          </cell>
        </row>
        <row r="72">
          <cell r="A72" t="str">
            <v>ACTIVE</v>
          </cell>
          <cell r="B72" t="str">
            <v>417-025</v>
          </cell>
          <cell r="C72">
            <v>22552988</v>
          </cell>
          <cell r="D72" t="str">
            <v>417-025</v>
          </cell>
          <cell r="E72" t="str">
            <v>SCH 40</v>
          </cell>
          <cell r="F72" t="str">
            <v>2-1/2 45 ELL SLIP X SLIP</v>
          </cell>
          <cell r="G72">
            <v>0.621</v>
          </cell>
          <cell r="H72">
            <v>0.28168063199999999</v>
          </cell>
          <cell r="I72">
            <v>10</v>
          </cell>
          <cell r="J72" t="str">
            <v>-</v>
          </cell>
          <cell r="K72">
            <v>16.033333333333331</v>
          </cell>
          <cell r="L72">
            <v>1.0712000000000002</v>
          </cell>
          <cell r="M72" t="str">
            <v>DURA</v>
          </cell>
          <cell r="N72" t="str">
            <v>417-025</v>
          </cell>
          <cell r="O72" t="str">
            <v>BOX</v>
          </cell>
          <cell r="P72" t="str">
            <v>D</v>
          </cell>
          <cell r="Q72" t="str">
            <v>M</v>
          </cell>
          <cell r="R72">
            <v>15.023640661938536</v>
          </cell>
          <cell r="S72">
            <v>16.976713947990543</v>
          </cell>
          <cell r="T72">
            <v>13.71</v>
          </cell>
          <cell r="U72">
            <v>13.71</v>
          </cell>
          <cell r="V72">
            <v>13.71</v>
          </cell>
          <cell r="W72">
            <v>14.43</v>
          </cell>
          <cell r="X72">
            <v>14.43</v>
          </cell>
          <cell r="Y72">
            <v>14.43</v>
          </cell>
          <cell r="Z72">
            <v>16.033333333333331</v>
          </cell>
          <cell r="AB72" t="str">
            <v/>
          </cell>
          <cell r="AC72">
            <v>252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I72" t="str">
            <v>00812361010198</v>
          </cell>
          <cell r="AJ72" t="str">
            <v/>
          </cell>
        </row>
        <row r="73">
          <cell r="A73" t="str">
            <v>ACTIVE</v>
          </cell>
          <cell r="B73" t="str">
            <v>417-030</v>
          </cell>
          <cell r="C73">
            <v>22552996</v>
          </cell>
          <cell r="D73" t="str">
            <v>417-030</v>
          </cell>
          <cell r="E73" t="str">
            <v>SCH 40</v>
          </cell>
          <cell r="F73" t="str">
            <v>3 45 ELL SLIP X SLIP</v>
          </cell>
          <cell r="G73">
            <v>0.91</v>
          </cell>
          <cell r="H73">
            <v>0.41276872000000003</v>
          </cell>
          <cell r="I73">
            <v>8</v>
          </cell>
          <cell r="J73" t="str">
            <v>-</v>
          </cell>
          <cell r="K73">
            <v>24.866666666666664</v>
          </cell>
          <cell r="L73">
            <v>2.2709440000000001</v>
          </cell>
          <cell r="M73" t="str">
            <v>DURA</v>
          </cell>
          <cell r="N73" t="str">
            <v>417-030</v>
          </cell>
          <cell r="O73" t="str">
            <v>BOX</v>
          </cell>
          <cell r="P73" t="str">
            <v>C</v>
          </cell>
          <cell r="Q73" t="str">
            <v>M</v>
          </cell>
          <cell r="R73">
            <v>22.68321513002364</v>
          </cell>
          <cell r="S73">
            <v>25.632033096926712</v>
          </cell>
          <cell r="T73">
            <v>21.26</v>
          </cell>
          <cell r="U73">
            <v>21.26</v>
          </cell>
          <cell r="V73">
            <v>21.26</v>
          </cell>
          <cell r="W73">
            <v>22.38</v>
          </cell>
          <cell r="X73">
            <v>22.38</v>
          </cell>
          <cell r="Y73">
            <v>22.38</v>
          </cell>
          <cell r="Z73">
            <v>24.866666666666664</v>
          </cell>
          <cell r="AB73" t="str">
            <v/>
          </cell>
          <cell r="AC73">
            <v>253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I73" t="str">
            <v>00810673014309</v>
          </cell>
          <cell r="AJ73" t="str">
            <v/>
          </cell>
        </row>
        <row r="74">
          <cell r="A74" t="str">
            <v>ACTIVE</v>
          </cell>
          <cell r="B74" t="str">
            <v>417-040</v>
          </cell>
          <cell r="C74">
            <v>22553003</v>
          </cell>
          <cell r="D74" t="str">
            <v>417-040</v>
          </cell>
          <cell r="E74" t="str">
            <v>SCH 40</v>
          </cell>
          <cell r="F74" t="str">
            <v>4 45 ELL SLIP X SLIP</v>
          </cell>
          <cell r="G74">
            <v>1.5029999999999999</v>
          </cell>
          <cell r="H74">
            <v>0.68174877599999995</v>
          </cell>
          <cell r="I74">
            <v>3</v>
          </cell>
          <cell r="J74" t="str">
            <v>-</v>
          </cell>
          <cell r="K74">
            <v>44.588888888888889</v>
          </cell>
          <cell r="L74">
            <v>2.8531</v>
          </cell>
          <cell r="M74" t="str">
            <v>DURA</v>
          </cell>
          <cell r="N74" t="str">
            <v>417-040</v>
          </cell>
          <cell r="O74" t="str">
            <v>BOX</v>
          </cell>
          <cell r="P74" t="str">
            <v>D</v>
          </cell>
          <cell r="Q74" t="str">
            <v>M</v>
          </cell>
          <cell r="R74">
            <v>40.66193853427896</v>
          </cell>
          <cell r="S74">
            <v>45.947990543735223</v>
          </cell>
          <cell r="T74">
            <v>38.119999999999997</v>
          </cell>
          <cell r="U74">
            <v>38.119999999999997</v>
          </cell>
          <cell r="V74">
            <v>38.119999999999997</v>
          </cell>
          <cell r="W74">
            <v>40.130000000000003</v>
          </cell>
          <cell r="X74">
            <v>40.130000000000003</v>
          </cell>
          <cell r="Y74">
            <v>40.130000000000003</v>
          </cell>
          <cell r="Z74">
            <v>44.588888888888889</v>
          </cell>
          <cell r="AB74" t="str">
            <v/>
          </cell>
          <cell r="AC74">
            <v>254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I74" t="str">
            <v>00812361010211</v>
          </cell>
          <cell r="AJ74" t="str">
            <v/>
          </cell>
        </row>
        <row r="75">
          <cell r="A75" t="str">
            <v>ACTIVE</v>
          </cell>
          <cell r="B75" t="str">
            <v>406-012</v>
          </cell>
          <cell r="C75">
            <v>22553100</v>
          </cell>
          <cell r="D75" t="str">
            <v>406-012</v>
          </cell>
          <cell r="E75" t="str">
            <v>SCH 40</v>
          </cell>
          <cell r="F75" t="str">
            <v>1-1/4 90 ELL SLIP X SLIP</v>
          </cell>
          <cell r="G75">
            <v>0.18</v>
          </cell>
          <cell r="H75">
            <v>8.1646559999999993E-2</v>
          </cell>
          <cell r="I75">
            <v>50</v>
          </cell>
          <cell r="J75" t="str">
            <v>-</v>
          </cell>
          <cell r="K75">
            <v>3.1111111111111107</v>
          </cell>
          <cell r="L75">
            <v>0.29118100000000002</v>
          </cell>
          <cell r="M75" t="str">
            <v>DURA</v>
          </cell>
          <cell r="N75" t="str">
            <v>406-012</v>
          </cell>
          <cell r="O75">
            <v>5</v>
          </cell>
          <cell r="P75" t="str">
            <v>C</v>
          </cell>
          <cell r="Q75" t="str">
            <v>M</v>
          </cell>
          <cell r="R75">
            <v>2.8368794326241136</v>
          </cell>
          <cell r="S75">
            <v>3.205673758865248</v>
          </cell>
          <cell r="T75">
            <v>2.66</v>
          </cell>
          <cell r="U75">
            <v>2.66</v>
          </cell>
          <cell r="V75">
            <v>2.66</v>
          </cell>
          <cell r="W75">
            <v>2.8</v>
          </cell>
          <cell r="X75">
            <v>2.8</v>
          </cell>
          <cell r="Y75">
            <v>2.8</v>
          </cell>
          <cell r="Z75">
            <v>3.1111111111111107</v>
          </cell>
          <cell r="AB75" t="str">
            <v/>
          </cell>
          <cell r="AC75">
            <v>164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 t="str">
            <v>*</v>
          </cell>
          <cell r="AI75" t="str">
            <v>00810673013630</v>
          </cell>
          <cell r="AJ75">
            <v>10810673013637</v>
          </cell>
        </row>
        <row r="76">
          <cell r="A76" t="str">
            <v>ACTIVE</v>
          </cell>
          <cell r="B76" t="str">
            <v>406-015</v>
          </cell>
          <cell r="C76">
            <v>22553119</v>
          </cell>
          <cell r="D76" t="str">
            <v>406-015</v>
          </cell>
          <cell r="E76" t="str">
            <v>SCH 40</v>
          </cell>
          <cell r="F76" t="str">
            <v>1-1/2 90 ELL SLIP X SLIP</v>
          </cell>
          <cell r="G76">
            <v>0.24</v>
          </cell>
          <cell r="H76">
            <v>0.10886208</v>
          </cell>
          <cell r="I76">
            <v>50</v>
          </cell>
          <cell r="J76" t="str">
            <v>-</v>
          </cell>
          <cell r="K76">
            <v>3.3555555555555556</v>
          </cell>
          <cell r="L76">
            <v>0.32620099999999996</v>
          </cell>
          <cell r="M76" t="str">
            <v>DURA</v>
          </cell>
          <cell r="N76" t="str">
            <v>406-015</v>
          </cell>
          <cell r="O76">
            <v>10</v>
          </cell>
          <cell r="P76" t="str">
            <v>C</v>
          </cell>
          <cell r="Q76" t="str">
            <v>M</v>
          </cell>
          <cell r="R76">
            <v>3.1323877068557917</v>
          </cell>
          <cell r="S76">
            <v>3.5395981087470445</v>
          </cell>
          <cell r="T76">
            <v>2.87</v>
          </cell>
          <cell r="U76">
            <v>2.87</v>
          </cell>
          <cell r="V76">
            <v>2.87</v>
          </cell>
          <cell r="W76">
            <v>3.02</v>
          </cell>
          <cell r="X76">
            <v>3.02</v>
          </cell>
          <cell r="Y76">
            <v>3.02</v>
          </cell>
          <cell r="Z76">
            <v>3.3555555555555556</v>
          </cell>
          <cell r="AB76" t="str">
            <v/>
          </cell>
          <cell r="AC76">
            <v>165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 t="str">
            <v>*</v>
          </cell>
          <cell r="AI76" t="str">
            <v>00810673013647</v>
          </cell>
          <cell r="AJ76">
            <v>10810673013644</v>
          </cell>
        </row>
        <row r="77">
          <cell r="A77" t="str">
            <v>ACTIVE</v>
          </cell>
          <cell r="B77" t="str">
            <v>406-020</v>
          </cell>
          <cell r="C77">
            <v>22553127</v>
          </cell>
          <cell r="D77" t="str">
            <v>406-020</v>
          </cell>
          <cell r="E77" t="str">
            <v>SCH 40</v>
          </cell>
          <cell r="F77" t="str">
            <v>2 90 ELL SLIP X SLIP</v>
          </cell>
          <cell r="G77">
            <v>0.36499999999999999</v>
          </cell>
          <cell r="H77">
            <v>0.16556108</v>
          </cell>
          <cell r="I77">
            <v>20</v>
          </cell>
          <cell r="J77" t="str">
            <v>-</v>
          </cell>
          <cell r="K77">
            <v>5.2777777777777777</v>
          </cell>
          <cell r="L77">
            <v>0.53961700000000001</v>
          </cell>
          <cell r="M77" t="str">
            <v>DURA</v>
          </cell>
          <cell r="N77" t="str">
            <v>406-020</v>
          </cell>
          <cell r="O77">
            <v>5</v>
          </cell>
          <cell r="P77" t="str">
            <v>C</v>
          </cell>
          <cell r="Q77" t="str">
            <v>M</v>
          </cell>
          <cell r="R77">
            <v>4.9290780141843973</v>
          </cell>
          <cell r="S77">
            <v>5.569858156028368</v>
          </cell>
          <cell r="T77">
            <v>4.51</v>
          </cell>
          <cell r="U77">
            <v>4.51</v>
          </cell>
          <cell r="V77">
            <v>4.51</v>
          </cell>
          <cell r="W77">
            <v>4.75</v>
          </cell>
          <cell r="X77">
            <v>4.75</v>
          </cell>
          <cell r="Y77">
            <v>4.75</v>
          </cell>
          <cell r="Z77">
            <v>5.2777777777777777</v>
          </cell>
          <cell r="AB77" t="str">
            <v/>
          </cell>
          <cell r="AC77">
            <v>166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 t="str">
            <v>*</v>
          </cell>
          <cell r="AI77" t="str">
            <v>00810673013654</v>
          </cell>
          <cell r="AJ77">
            <v>10810673013651</v>
          </cell>
        </row>
        <row r="78">
          <cell r="A78" t="str">
            <v>ACTIVE</v>
          </cell>
          <cell r="B78" t="str">
            <v>406-025</v>
          </cell>
          <cell r="C78">
            <v>22553135</v>
          </cell>
          <cell r="D78" t="str">
            <v>406-025</v>
          </cell>
          <cell r="E78" t="str">
            <v>SCH 40</v>
          </cell>
          <cell r="F78" t="str">
            <v>2-1/2 90 ELL SLIP X SLIP</v>
          </cell>
          <cell r="G78">
            <v>0.83199999999999996</v>
          </cell>
          <cell r="H78">
            <v>0.37738854399999999</v>
          </cell>
          <cell r="I78">
            <v>10</v>
          </cell>
          <cell r="J78" t="str">
            <v>-</v>
          </cell>
          <cell r="K78">
            <v>16</v>
          </cell>
          <cell r="L78">
            <v>1.0918000000000001</v>
          </cell>
          <cell r="M78" t="str">
            <v>DURA</v>
          </cell>
          <cell r="N78" t="str">
            <v>406-025</v>
          </cell>
          <cell r="O78" t="str">
            <v>BOX</v>
          </cell>
          <cell r="P78" t="str">
            <v>D</v>
          </cell>
          <cell r="Q78" t="str">
            <v>M</v>
          </cell>
          <cell r="R78">
            <v>17.387706855791965</v>
          </cell>
          <cell r="S78">
            <v>19.648108747044919</v>
          </cell>
          <cell r="T78">
            <v>13.68</v>
          </cell>
          <cell r="U78">
            <v>13.68</v>
          </cell>
          <cell r="V78">
            <v>13.68</v>
          </cell>
          <cell r="W78">
            <v>14.4</v>
          </cell>
          <cell r="X78">
            <v>14.4</v>
          </cell>
          <cell r="Y78">
            <v>14.4</v>
          </cell>
          <cell r="Z78">
            <v>16</v>
          </cell>
          <cell r="AB78" t="str">
            <v/>
          </cell>
          <cell r="AC78">
            <v>167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I78" t="str">
            <v>00812361010150</v>
          </cell>
          <cell r="AJ78" t="str">
            <v/>
          </cell>
        </row>
        <row r="79">
          <cell r="A79" t="str">
            <v>ACTIVE</v>
          </cell>
          <cell r="B79" t="str">
            <v>406-030</v>
          </cell>
          <cell r="C79">
            <v>22553143</v>
          </cell>
          <cell r="D79" t="str">
            <v>406-030</v>
          </cell>
          <cell r="E79" t="str">
            <v>SCH 40</v>
          </cell>
          <cell r="F79" t="str">
            <v>3 90 ELL SLIP X SLIP</v>
          </cell>
          <cell r="G79">
            <v>1.19</v>
          </cell>
          <cell r="H79">
            <v>0.53977447999999995</v>
          </cell>
          <cell r="I79">
            <v>8</v>
          </cell>
          <cell r="J79" t="str">
            <v>-</v>
          </cell>
          <cell r="K79">
            <v>19.144444444444446</v>
          </cell>
          <cell r="L79">
            <v>1.6175120000000001</v>
          </cell>
          <cell r="M79" t="str">
            <v>DURA</v>
          </cell>
          <cell r="N79" t="str">
            <v>406-030</v>
          </cell>
          <cell r="O79" t="str">
            <v>BOX</v>
          </cell>
          <cell r="P79" t="str">
            <v>D</v>
          </cell>
          <cell r="Q79" t="str">
            <v>M</v>
          </cell>
          <cell r="R79">
            <v>17.671394799054372</v>
          </cell>
          <cell r="S79">
            <v>19.968676122931438</v>
          </cell>
          <cell r="T79">
            <v>16.37</v>
          </cell>
          <cell r="U79">
            <v>16.37</v>
          </cell>
          <cell r="V79">
            <v>16.37</v>
          </cell>
          <cell r="W79">
            <v>17.23</v>
          </cell>
          <cell r="X79">
            <v>17.23</v>
          </cell>
          <cell r="Y79">
            <v>17.23</v>
          </cell>
          <cell r="Z79">
            <v>19.144444444444446</v>
          </cell>
          <cell r="AB79" t="str">
            <v/>
          </cell>
          <cell r="AC79">
            <v>168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I79" t="str">
            <v>00810673014323</v>
          </cell>
          <cell r="AJ79" t="str">
            <v/>
          </cell>
        </row>
        <row r="80">
          <cell r="A80" t="str">
            <v>ACTIVE</v>
          </cell>
          <cell r="B80" t="str">
            <v>406-040</v>
          </cell>
          <cell r="C80">
            <v>22553151</v>
          </cell>
          <cell r="D80" t="str">
            <v>406-040</v>
          </cell>
          <cell r="E80" t="str">
            <v>SCH 40</v>
          </cell>
          <cell r="F80" t="str">
            <v>4 90 ELL SLIP X SLIP</v>
          </cell>
          <cell r="G80">
            <v>1.8540000000000001</v>
          </cell>
          <cell r="H80">
            <v>0.84095956800000005</v>
          </cell>
          <cell r="I80">
            <v>3</v>
          </cell>
          <cell r="J80" t="str">
            <v>-</v>
          </cell>
          <cell r="K80">
            <v>34.222222222222221</v>
          </cell>
          <cell r="L80">
            <v>2.8226120000000003</v>
          </cell>
          <cell r="M80" t="str">
            <v>DURA</v>
          </cell>
          <cell r="N80" t="str">
            <v>406-040</v>
          </cell>
          <cell r="O80" t="str">
            <v>BOX</v>
          </cell>
          <cell r="P80" t="str">
            <v>D</v>
          </cell>
          <cell r="Q80" t="str">
            <v>M</v>
          </cell>
          <cell r="R80">
            <v>31.24113475177305</v>
          </cell>
          <cell r="S80">
            <v>35.302482269503543</v>
          </cell>
          <cell r="T80">
            <v>29.26</v>
          </cell>
          <cell r="U80">
            <v>29.26</v>
          </cell>
          <cell r="V80">
            <v>29.26</v>
          </cell>
          <cell r="W80">
            <v>30.8</v>
          </cell>
          <cell r="X80">
            <v>30.8</v>
          </cell>
          <cell r="Y80">
            <v>30.8</v>
          </cell>
          <cell r="Z80">
            <v>34.222222222222221</v>
          </cell>
          <cell r="AB80" t="str">
            <v/>
          </cell>
          <cell r="AC80">
            <v>169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I80" t="str">
            <v>00812361010174</v>
          </cell>
          <cell r="AJ80" t="str">
            <v/>
          </cell>
        </row>
        <row r="81">
          <cell r="A81" t="str">
            <v>ACTIVE</v>
          </cell>
          <cell r="B81" t="str">
            <v>407-005</v>
          </cell>
          <cell r="C81">
            <v>22553208</v>
          </cell>
          <cell r="D81" t="str">
            <v>407-005</v>
          </cell>
          <cell r="E81" t="str">
            <v>SCH 40</v>
          </cell>
          <cell r="F81" t="str">
            <v>1/2 90 ELL SLIP X FIPT</v>
          </cell>
          <cell r="G81">
            <v>4.8000000000000001E-2</v>
          </cell>
          <cell r="H81">
            <v>2.1772415999999999E-2</v>
          </cell>
          <cell r="I81">
            <v>250</v>
          </cell>
          <cell r="J81" t="str">
            <v>-</v>
          </cell>
          <cell r="K81">
            <v>1.0999999999999999</v>
          </cell>
          <cell r="L81">
            <v>7.2100000000000011E-2</v>
          </cell>
          <cell r="M81" t="str">
            <v>DURA</v>
          </cell>
          <cell r="N81" t="str">
            <v>407-005</v>
          </cell>
          <cell r="O81">
            <v>10</v>
          </cell>
          <cell r="P81" t="str">
            <v>D</v>
          </cell>
          <cell r="Q81" t="str">
            <v>M</v>
          </cell>
          <cell r="R81">
            <v>0.99290780141843982</v>
          </cell>
          <cell r="S81">
            <v>1.1219858156028368</v>
          </cell>
          <cell r="T81">
            <v>0.94</v>
          </cell>
          <cell r="U81">
            <v>0.94</v>
          </cell>
          <cell r="V81">
            <v>0.94</v>
          </cell>
          <cell r="W81">
            <v>0.99</v>
          </cell>
          <cell r="X81">
            <v>0.99</v>
          </cell>
          <cell r="Y81">
            <v>0.99</v>
          </cell>
          <cell r="Z81">
            <v>1.0999999999999999</v>
          </cell>
          <cell r="AB81" t="str">
            <v/>
          </cell>
          <cell r="AC81">
            <v>180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 t="str">
            <v>*</v>
          </cell>
          <cell r="AI81" t="str">
            <v>00810673013661</v>
          </cell>
          <cell r="AJ81">
            <v>10810673013668</v>
          </cell>
        </row>
        <row r="82">
          <cell r="A82" t="str">
            <v>ACTIVE</v>
          </cell>
          <cell r="B82" t="str">
            <v>407-007</v>
          </cell>
          <cell r="C82">
            <v>22553224</v>
          </cell>
          <cell r="D82" t="str">
            <v>407-007</v>
          </cell>
          <cell r="E82" t="str">
            <v>SCH 40</v>
          </cell>
          <cell r="F82" t="str">
            <v>3/4 90 ELL SLIP X FIPT</v>
          </cell>
          <cell r="G82">
            <v>7.6999999999999999E-2</v>
          </cell>
          <cell r="H82">
            <v>3.4926583999999997E-2</v>
          </cell>
          <cell r="I82">
            <v>150</v>
          </cell>
          <cell r="J82" t="str">
            <v>-</v>
          </cell>
          <cell r="K82">
            <v>1.2555555555555553</v>
          </cell>
          <cell r="L82">
            <v>0.11536</v>
          </cell>
          <cell r="M82" t="str">
            <v>DURA</v>
          </cell>
          <cell r="N82" t="str">
            <v>407-007</v>
          </cell>
          <cell r="O82">
            <v>10</v>
          </cell>
          <cell r="P82" t="str">
            <v>D</v>
          </cell>
          <cell r="Q82" t="str">
            <v>M</v>
          </cell>
          <cell r="R82">
            <v>1.1465721040189125</v>
          </cell>
          <cell r="S82">
            <v>1.2956264775413711</v>
          </cell>
          <cell r="T82">
            <v>1.07</v>
          </cell>
          <cell r="U82">
            <v>1.07</v>
          </cell>
          <cell r="V82">
            <v>1.07</v>
          </cell>
          <cell r="W82">
            <v>1.1299999999999999</v>
          </cell>
          <cell r="X82">
            <v>1.1299999999999999</v>
          </cell>
          <cell r="Y82">
            <v>1.1299999999999999</v>
          </cell>
          <cell r="Z82">
            <v>1.2555555555555553</v>
          </cell>
          <cell r="AB82" t="str">
            <v/>
          </cell>
          <cell r="AC82">
            <v>181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 t="str">
            <v>*</v>
          </cell>
          <cell r="AI82" t="str">
            <v>00810673013678</v>
          </cell>
          <cell r="AJ82">
            <v>10810673013675</v>
          </cell>
        </row>
        <row r="83">
          <cell r="A83" t="str">
            <v>ACTIVE</v>
          </cell>
          <cell r="B83" t="str">
            <v>407-010</v>
          </cell>
          <cell r="C83">
            <v>22553232</v>
          </cell>
          <cell r="D83" t="str">
            <v>407-010</v>
          </cell>
          <cell r="E83" t="str">
            <v>SCH 40</v>
          </cell>
          <cell r="F83" t="str">
            <v>1 90 ELL SLIP X FIPT</v>
          </cell>
          <cell r="G83">
            <v>0.17</v>
          </cell>
          <cell r="H83">
            <v>7.7110640000000008E-2</v>
          </cell>
          <cell r="I83">
            <v>50</v>
          </cell>
          <cell r="J83" t="str">
            <v>-</v>
          </cell>
          <cell r="K83">
            <v>2.3666666666666667</v>
          </cell>
          <cell r="L83">
            <v>0.1648</v>
          </cell>
          <cell r="M83" t="str">
            <v>DURA</v>
          </cell>
          <cell r="N83" t="str">
            <v>407-010</v>
          </cell>
          <cell r="O83">
            <v>10</v>
          </cell>
          <cell r="P83" t="str">
            <v>D</v>
          </cell>
          <cell r="Q83" t="str">
            <v>M</v>
          </cell>
          <cell r="R83">
            <v>2.2104018912529551</v>
          </cell>
          <cell r="S83">
            <v>2.4977541371158392</v>
          </cell>
          <cell r="T83">
            <v>2.02</v>
          </cell>
          <cell r="U83">
            <v>2.02</v>
          </cell>
          <cell r="V83">
            <v>2.02</v>
          </cell>
          <cell r="W83">
            <v>2.13</v>
          </cell>
          <cell r="X83">
            <v>2.13</v>
          </cell>
          <cell r="Y83">
            <v>2.13</v>
          </cell>
          <cell r="Z83">
            <v>2.3666666666666667</v>
          </cell>
          <cell r="AB83" t="str">
            <v/>
          </cell>
          <cell r="AC83">
            <v>182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*</v>
          </cell>
          <cell r="AI83" t="str">
            <v>00810673013685</v>
          </cell>
          <cell r="AJ83">
            <v>10810673013682</v>
          </cell>
        </row>
        <row r="84">
          <cell r="A84" t="str">
            <v>ACTIVE</v>
          </cell>
          <cell r="B84" t="str">
            <v>406-010</v>
          </cell>
          <cell r="C84">
            <v>22553240</v>
          </cell>
          <cell r="D84" t="str">
            <v>406-010</v>
          </cell>
          <cell r="E84" t="str">
            <v>SCH 40</v>
          </cell>
          <cell r="F84" t="str">
            <v>1 90 ELL SLIP X SLIP</v>
          </cell>
          <cell r="G84">
            <v>0.12</v>
          </cell>
          <cell r="H84">
            <v>5.443104E-2</v>
          </cell>
          <cell r="I84">
            <v>50</v>
          </cell>
          <cell r="J84" t="str">
            <v>-</v>
          </cell>
          <cell r="K84">
            <v>1.7777777777777779</v>
          </cell>
          <cell r="L84">
            <v>0.177263</v>
          </cell>
          <cell r="M84" t="str">
            <v>DURA</v>
          </cell>
          <cell r="N84" t="str">
            <v>406-010</v>
          </cell>
          <cell r="O84">
            <v>10</v>
          </cell>
          <cell r="P84" t="str">
            <v>B</v>
          </cell>
          <cell r="Q84" t="str">
            <v>M</v>
          </cell>
          <cell r="R84">
            <v>1.8085106382978724</v>
          </cell>
          <cell r="S84">
            <v>2.0436170212765958</v>
          </cell>
          <cell r="T84">
            <v>1.52</v>
          </cell>
          <cell r="U84">
            <v>1.52</v>
          </cell>
          <cell r="V84">
            <v>1.52</v>
          </cell>
          <cell r="W84">
            <v>1.6</v>
          </cell>
          <cell r="X84">
            <v>1.6</v>
          </cell>
          <cell r="Y84">
            <v>1.6</v>
          </cell>
          <cell r="Z84">
            <v>1.7777777777777779</v>
          </cell>
          <cell r="AB84" t="str">
            <v/>
          </cell>
          <cell r="AC84">
            <v>163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 t="str">
            <v>*</v>
          </cell>
          <cell r="AI84" t="str">
            <v>00810673012916</v>
          </cell>
          <cell r="AJ84">
            <v>10810673012913</v>
          </cell>
        </row>
        <row r="85">
          <cell r="A85" t="str">
            <v>ACTIVE</v>
          </cell>
          <cell r="B85" t="str">
            <v>406-005</v>
          </cell>
          <cell r="C85">
            <v>22553356</v>
          </cell>
          <cell r="D85" t="str">
            <v>406-005</v>
          </cell>
          <cell r="E85" t="str">
            <v>SCH 40</v>
          </cell>
          <cell r="F85" t="str">
            <v>1/2 90 ELL SLIP X SLIP</v>
          </cell>
          <cell r="G85">
            <v>4.3999999999999997E-2</v>
          </cell>
          <cell r="H85">
            <v>1.9958047999999999E-2</v>
          </cell>
          <cell r="I85">
            <v>250</v>
          </cell>
          <cell r="J85">
            <v>15000</v>
          </cell>
          <cell r="K85">
            <v>0.87777777777777777</v>
          </cell>
          <cell r="L85">
            <v>8.7344000000000005E-2</v>
          </cell>
          <cell r="M85" t="str">
            <v>DURA</v>
          </cell>
          <cell r="N85" t="str">
            <v>406-005</v>
          </cell>
          <cell r="O85">
            <v>10</v>
          </cell>
          <cell r="P85" t="str">
            <v>C</v>
          </cell>
          <cell r="Q85" t="str">
            <v>M</v>
          </cell>
          <cell r="R85">
            <v>0.92198581560283699</v>
          </cell>
          <cell r="S85">
            <v>1.0418439716312058</v>
          </cell>
          <cell r="T85">
            <v>0.75</v>
          </cell>
          <cell r="U85">
            <v>0.75</v>
          </cell>
          <cell r="V85">
            <v>0.75</v>
          </cell>
          <cell r="W85">
            <v>0.79</v>
          </cell>
          <cell r="X85">
            <v>0.79</v>
          </cell>
          <cell r="Y85">
            <v>0.79</v>
          </cell>
          <cell r="Z85">
            <v>0.87777777777777777</v>
          </cell>
          <cell r="AB85" t="str">
            <v/>
          </cell>
          <cell r="AC85">
            <v>160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 t="str">
            <v>*</v>
          </cell>
          <cell r="AI85" t="str">
            <v>00810673012923</v>
          </cell>
          <cell r="AJ85">
            <v>10810673012920</v>
          </cell>
        </row>
        <row r="86">
          <cell r="A86" t="str">
            <v>ACTIVE</v>
          </cell>
          <cell r="B86" t="str">
            <v>429-005</v>
          </cell>
          <cell r="C86">
            <v>22553364</v>
          </cell>
          <cell r="D86" t="str">
            <v>429-005</v>
          </cell>
          <cell r="E86" t="str">
            <v>SCH 40</v>
          </cell>
          <cell r="F86" t="str">
            <v>1/2 COUPLING SLIP X SLIP</v>
          </cell>
          <cell r="G86">
            <v>0.03</v>
          </cell>
          <cell r="H86">
            <v>1.360776E-2</v>
          </cell>
          <cell r="I86">
            <v>50</v>
          </cell>
          <cell r="J86" t="str">
            <v>-</v>
          </cell>
          <cell r="K86">
            <v>0.56666666666666665</v>
          </cell>
          <cell r="L86">
            <v>2.3689999999999999E-2</v>
          </cell>
          <cell r="M86" t="str">
            <v>DURA</v>
          </cell>
          <cell r="N86" t="str">
            <v>429-005</v>
          </cell>
          <cell r="O86" t="str">
            <v>BOX</v>
          </cell>
          <cell r="P86" t="str">
            <v>C</v>
          </cell>
          <cell r="Q86" t="str">
            <v>M</v>
          </cell>
          <cell r="R86">
            <v>0.52009456264775411</v>
          </cell>
          <cell r="S86">
            <v>0.58770685579196213</v>
          </cell>
          <cell r="T86">
            <v>0.48</v>
          </cell>
          <cell r="U86">
            <v>0.48</v>
          </cell>
          <cell r="V86">
            <v>0.48</v>
          </cell>
          <cell r="W86">
            <v>0.51</v>
          </cell>
          <cell r="X86">
            <v>0.51</v>
          </cell>
          <cell r="Y86">
            <v>0.51</v>
          </cell>
          <cell r="Z86">
            <v>0.56666666666666665</v>
          </cell>
          <cell r="AA86" t="str">
            <v/>
          </cell>
          <cell r="AB86" t="str">
            <v/>
          </cell>
          <cell r="AC86">
            <v>270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 t="str">
            <v>*</v>
          </cell>
          <cell r="AI86" t="str">
            <v>00810673012930</v>
          </cell>
          <cell r="AJ86">
            <v>10810673012937</v>
          </cell>
        </row>
        <row r="87">
          <cell r="A87" t="str">
            <v>ACTIVE</v>
          </cell>
          <cell r="B87" t="str">
            <v>406-007</v>
          </cell>
          <cell r="C87">
            <v>22553372</v>
          </cell>
          <cell r="D87" t="str">
            <v>406-007</v>
          </cell>
          <cell r="E87" t="str">
            <v>SCH 40</v>
          </cell>
          <cell r="F87" t="str">
            <v>3/4 90 ELL SLIP X SLIP</v>
          </cell>
          <cell r="G87">
            <v>6.3E-2</v>
          </cell>
          <cell r="H87">
            <v>2.8576296000000001E-2</v>
          </cell>
          <cell r="I87">
            <v>50</v>
          </cell>
          <cell r="J87">
            <v>9000</v>
          </cell>
          <cell r="K87">
            <v>0.97777777777777775</v>
          </cell>
          <cell r="L87">
            <v>5.3353999999999999E-2</v>
          </cell>
          <cell r="M87" t="str">
            <v>TIGRE</v>
          </cell>
          <cell r="N87" t="str">
            <v>406-007</v>
          </cell>
          <cell r="O87" t="str">
            <v>BOX</v>
          </cell>
          <cell r="P87" t="str">
            <v>A</v>
          </cell>
          <cell r="Q87" t="str">
            <v>M</v>
          </cell>
          <cell r="R87">
            <v>0.89834515366430268</v>
          </cell>
          <cell r="S87">
            <v>1.015130023640662</v>
          </cell>
          <cell r="T87">
            <v>0.84</v>
          </cell>
          <cell r="U87">
            <v>0.84</v>
          </cell>
          <cell r="V87">
            <v>0.84</v>
          </cell>
          <cell r="W87">
            <v>0.88</v>
          </cell>
          <cell r="X87">
            <v>0.88</v>
          </cell>
          <cell r="Y87">
            <v>0.88</v>
          </cell>
          <cell r="Z87">
            <v>0.97777777777777775</v>
          </cell>
          <cell r="AA87" t="str">
            <v>T-6</v>
          </cell>
          <cell r="AB87">
            <v>22553372</v>
          </cell>
          <cell r="AC87">
            <v>161</v>
          </cell>
          <cell r="AD87" t="str">
            <v>US-4607</v>
          </cell>
          <cell r="AE87">
            <v>1152</v>
          </cell>
          <cell r="AF87">
            <v>0.75771759259259253</v>
          </cell>
          <cell r="AG87">
            <v>0</v>
          </cell>
          <cell r="AH87" t="str">
            <v>*</v>
          </cell>
          <cell r="AI87" t="str">
            <v>00810673012947</v>
          </cell>
          <cell r="AJ87">
            <v>10810673012944</v>
          </cell>
        </row>
        <row r="88">
          <cell r="A88" t="str">
            <v>ACTIVE</v>
          </cell>
          <cell r="B88" t="str">
            <v>406-X-007</v>
          </cell>
          <cell r="C88">
            <v>22553373</v>
          </cell>
          <cell r="D88" t="str">
            <v>406-X-007</v>
          </cell>
          <cell r="E88" t="str">
            <v>SCH 40</v>
          </cell>
          <cell r="F88" t="str">
            <v>3/4 90 ELL SLIP X SLIP - MC</v>
          </cell>
          <cell r="G88">
            <v>6.3E-2</v>
          </cell>
          <cell r="H88">
            <v>2.8576296000000001E-2</v>
          </cell>
          <cell r="I88">
            <v>600</v>
          </cell>
          <cell r="J88">
            <v>7200</v>
          </cell>
          <cell r="K88">
            <v>1.0035842293906809</v>
          </cell>
          <cell r="L88">
            <v>5.4693000000000006E-2</v>
          </cell>
          <cell r="M88" t="str">
            <v>ATO</v>
          </cell>
          <cell r="N88" t="str">
            <v>406-X-007</v>
          </cell>
          <cell r="O88" t="str">
            <v>BOX</v>
          </cell>
          <cell r="P88" t="str">
            <v>D</v>
          </cell>
          <cell r="Q88" t="str">
            <v>M</v>
          </cell>
          <cell r="R88">
            <v>0.89834515366430268</v>
          </cell>
          <cell r="S88">
            <v>1.015130023640662</v>
          </cell>
          <cell r="T88">
            <v>0.84</v>
          </cell>
          <cell r="U88">
            <v>0.84</v>
          </cell>
          <cell r="V88">
            <v>0.84</v>
          </cell>
          <cell r="W88">
            <v>0.90322580645161277</v>
          </cell>
          <cell r="X88">
            <v>0.90322580645161277</v>
          </cell>
          <cell r="Y88">
            <v>0.90322580645161277</v>
          </cell>
          <cell r="Z88">
            <v>1.0035842293906809</v>
          </cell>
          <cell r="AA88" t="str">
            <v>T-15</v>
          </cell>
          <cell r="AB88">
            <v>22553373</v>
          </cell>
          <cell r="AC88">
            <v>162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I88" t="str">
            <v>00816842021949</v>
          </cell>
          <cell r="AJ88" t="str">
            <v/>
          </cell>
        </row>
        <row r="89">
          <cell r="A89" t="str">
            <v>ACTIVE</v>
          </cell>
          <cell r="B89" t="str">
            <v>429-007</v>
          </cell>
          <cell r="C89">
            <v>22553380</v>
          </cell>
          <cell r="D89" t="str">
            <v>429-007</v>
          </cell>
          <cell r="E89" t="str">
            <v>SCH 40</v>
          </cell>
          <cell r="F89" t="str">
            <v>3/4 COUPLING SLIP X SLIP</v>
          </cell>
          <cell r="G89">
            <v>3.7499999999999999E-2</v>
          </cell>
          <cell r="H89">
            <v>1.7009699999999999E-2</v>
          </cell>
          <cell r="I89">
            <v>100</v>
          </cell>
          <cell r="J89">
            <v>14400</v>
          </cell>
          <cell r="K89">
            <v>0.78888888888888886</v>
          </cell>
          <cell r="L89">
            <v>3.3989999999999999E-2</v>
          </cell>
          <cell r="M89" t="str">
            <v>TIGRE</v>
          </cell>
          <cell r="N89" t="str">
            <v>429-007</v>
          </cell>
          <cell r="O89" t="str">
            <v>BOX</v>
          </cell>
          <cell r="P89" t="str">
            <v>A</v>
          </cell>
          <cell r="Q89" t="str">
            <v>M</v>
          </cell>
          <cell r="R89">
            <v>0.72104018912529544</v>
          </cell>
          <cell r="S89">
            <v>0.8147754137115838</v>
          </cell>
          <cell r="T89">
            <v>0.67</v>
          </cell>
          <cell r="U89">
            <v>0.67</v>
          </cell>
          <cell r="V89">
            <v>0.67</v>
          </cell>
          <cell r="W89">
            <v>0.71</v>
          </cell>
          <cell r="X89">
            <v>0.71</v>
          </cell>
          <cell r="Y89">
            <v>0.71</v>
          </cell>
          <cell r="Z89">
            <v>0.78888888888888886</v>
          </cell>
          <cell r="AA89" t="str">
            <v>T-7</v>
          </cell>
          <cell r="AB89">
            <v>22553380</v>
          </cell>
          <cell r="AC89">
            <v>272</v>
          </cell>
          <cell r="AD89" t="str">
            <v>US-4605</v>
          </cell>
          <cell r="AE89">
            <v>873</v>
          </cell>
          <cell r="AF89">
            <v>0.8034</v>
          </cell>
          <cell r="AG89">
            <v>0</v>
          </cell>
          <cell r="AH89" t="str">
            <v>*</v>
          </cell>
          <cell r="AI89" t="str">
            <v>00810673012954</v>
          </cell>
          <cell r="AJ89">
            <v>10810673012951</v>
          </cell>
        </row>
        <row r="90">
          <cell r="A90" t="str">
            <v>ACTIVE</v>
          </cell>
          <cell r="B90" t="str">
            <v>429-X-007</v>
          </cell>
          <cell r="C90">
            <v>22553381</v>
          </cell>
          <cell r="D90" t="str">
            <v>429-X-007</v>
          </cell>
          <cell r="E90" t="str">
            <v>SCH 40</v>
          </cell>
          <cell r="F90" t="str">
            <v>3/4 COUPLING SLIP X SLIP - MC</v>
          </cell>
          <cell r="G90">
            <v>3.7499999999999999E-2</v>
          </cell>
          <cell r="H90">
            <v>1.7009699999999999E-2</v>
          </cell>
          <cell r="I90">
            <v>1200</v>
          </cell>
          <cell r="J90">
            <v>14400</v>
          </cell>
          <cell r="K90">
            <v>0.80047789725209084</v>
          </cell>
          <cell r="L90">
            <v>3.0499999999999999E-2</v>
          </cell>
          <cell r="M90" t="str">
            <v>ATO</v>
          </cell>
          <cell r="N90" t="str">
            <v>429-X-007</v>
          </cell>
          <cell r="O90" t="str">
            <v>BOX</v>
          </cell>
          <cell r="P90" t="str">
            <v>D</v>
          </cell>
          <cell r="Q90" t="str">
            <v>M</v>
          </cell>
          <cell r="R90">
            <v>0.72104018912529544</v>
          </cell>
          <cell r="S90">
            <v>0.8147754137115838</v>
          </cell>
          <cell r="T90">
            <v>0.67</v>
          </cell>
          <cell r="U90">
            <v>0.67</v>
          </cell>
          <cell r="V90">
            <v>0.67</v>
          </cell>
          <cell r="W90">
            <v>0.72043010752688175</v>
          </cell>
          <cell r="X90">
            <v>0.72043010752688175</v>
          </cell>
          <cell r="Y90">
            <v>0.72043010752688175</v>
          </cell>
          <cell r="Z90">
            <v>0.80047789725209084</v>
          </cell>
          <cell r="AA90" t="str">
            <v>T-15</v>
          </cell>
          <cell r="AB90">
            <v>22553381</v>
          </cell>
          <cell r="AC90">
            <v>273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 t="str">
            <v>00816842021895</v>
          </cell>
          <cell r="AJ90" t="str">
            <v/>
          </cell>
        </row>
        <row r="91">
          <cell r="A91" t="str">
            <v>ACTIVE</v>
          </cell>
          <cell r="B91" t="str">
            <v>429-010</v>
          </cell>
          <cell r="C91">
            <v>22553399</v>
          </cell>
          <cell r="D91" t="str">
            <v>429-010</v>
          </cell>
          <cell r="E91" t="str">
            <v>SCH 40</v>
          </cell>
          <cell r="F91" t="str">
            <v>1 COUPLING SLIP X SLIP</v>
          </cell>
          <cell r="G91">
            <v>6.5000000000000002E-2</v>
          </cell>
          <cell r="H91">
            <v>2.9483479999999999E-2</v>
          </cell>
          <cell r="I91">
            <v>100</v>
          </cell>
          <cell r="J91" t="str">
            <v>-</v>
          </cell>
          <cell r="K91">
            <v>1.4</v>
          </cell>
          <cell r="L91">
            <v>0.14152200000000001</v>
          </cell>
          <cell r="M91" t="str">
            <v>DURA</v>
          </cell>
          <cell r="N91" t="str">
            <v>429-010</v>
          </cell>
          <cell r="O91">
            <v>10</v>
          </cell>
          <cell r="P91" t="str">
            <v>C</v>
          </cell>
          <cell r="Q91" t="str">
            <v>M</v>
          </cell>
          <cell r="R91">
            <v>1.4184397163120568</v>
          </cell>
          <cell r="S91">
            <v>1.602836879432624</v>
          </cell>
          <cell r="T91">
            <v>1.2</v>
          </cell>
          <cell r="U91">
            <v>1.2</v>
          </cell>
          <cell r="V91">
            <v>1.2</v>
          </cell>
          <cell r="W91">
            <v>1.26</v>
          </cell>
          <cell r="X91">
            <v>1.26</v>
          </cell>
          <cell r="Y91">
            <v>1.26</v>
          </cell>
          <cell r="Z91">
            <v>1.4</v>
          </cell>
          <cell r="AB91" t="str">
            <v/>
          </cell>
          <cell r="AC91">
            <v>274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 t="str">
            <v>*</v>
          </cell>
          <cell r="AI91" t="str">
            <v>00810673013074</v>
          </cell>
          <cell r="AJ91">
            <v>10810673013071</v>
          </cell>
        </row>
        <row r="92">
          <cell r="A92" t="str">
            <v>ACTIVE</v>
          </cell>
          <cell r="B92" t="str">
            <v>429-012</v>
          </cell>
          <cell r="C92">
            <v>22553402</v>
          </cell>
          <cell r="D92" t="str">
            <v>429-012</v>
          </cell>
          <cell r="E92" t="str">
            <v>SCH 40</v>
          </cell>
          <cell r="F92" t="str">
            <v>1-1/4 COUPLING SLIP X SLIP</v>
          </cell>
          <cell r="G92">
            <v>0.106</v>
          </cell>
          <cell r="H92">
            <v>4.8080751999999997E-2</v>
          </cell>
          <cell r="I92">
            <v>50</v>
          </cell>
          <cell r="J92">
            <v>6000</v>
          </cell>
          <cell r="K92">
            <v>1.9222222222222221</v>
          </cell>
          <cell r="L92">
            <v>0.139462</v>
          </cell>
          <cell r="M92" t="str">
            <v>DURA</v>
          </cell>
          <cell r="N92" t="str">
            <v>429-012</v>
          </cell>
          <cell r="O92">
            <v>10</v>
          </cell>
          <cell r="P92" t="str">
            <v>D</v>
          </cell>
          <cell r="Q92" t="str">
            <v>M</v>
          </cell>
          <cell r="R92">
            <v>1.7966903073286054</v>
          </cell>
          <cell r="S92">
            <v>2.0302600472813239</v>
          </cell>
          <cell r="T92">
            <v>1.64</v>
          </cell>
          <cell r="U92">
            <v>1.64</v>
          </cell>
          <cell r="V92">
            <v>1.64</v>
          </cell>
          <cell r="W92">
            <v>1.73</v>
          </cell>
          <cell r="X92">
            <v>1.73</v>
          </cell>
          <cell r="Y92">
            <v>1.73</v>
          </cell>
          <cell r="Z92">
            <v>1.9222222222222221</v>
          </cell>
          <cell r="AB92" t="str">
            <v/>
          </cell>
          <cell r="AC92">
            <v>275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 t="str">
            <v>*</v>
          </cell>
          <cell r="AI92" t="str">
            <v>00810673013081</v>
          </cell>
          <cell r="AJ92">
            <v>10810673013088</v>
          </cell>
        </row>
        <row r="93">
          <cell r="A93" t="str">
            <v>ACTIVE</v>
          </cell>
          <cell r="B93" t="str">
            <v>429-015</v>
          </cell>
          <cell r="C93">
            <v>22553410</v>
          </cell>
          <cell r="D93" t="str">
            <v>429-015</v>
          </cell>
          <cell r="E93" t="str">
            <v>SCH 40</v>
          </cell>
          <cell r="F93" t="str">
            <v>1-1/2 COUPLING SLIP X SLIP</v>
          </cell>
          <cell r="G93">
            <v>0.122</v>
          </cell>
          <cell r="H93">
            <v>5.5338223999999998E-2</v>
          </cell>
          <cell r="I93">
            <v>50</v>
          </cell>
          <cell r="J93">
            <v>4500</v>
          </cell>
          <cell r="K93">
            <v>2.0555555555555558</v>
          </cell>
          <cell r="L93">
            <v>0.19920199999999999</v>
          </cell>
          <cell r="M93" t="str">
            <v>DURA</v>
          </cell>
          <cell r="N93" t="str">
            <v>429-015</v>
          </cell>
          <cell r="O93">
            <v>10</v>
          </cell>
          <cell r="P93" t="str">
            <v>C</v>
          </cell>
          <cell r="Q93" t="str">
            <v>M</v>
          </cell>
          <cell r="R93">
            <v>2.0567375886524824</v>
          </cell>
          <cell r="S93">
            <v>2.3241134751773047</v>
          </cell>
          <cell r="T93">
            <v>1.76</v>
          </cell>
          <cell r="U93">
            <v>1.76</v>
          </cell>
          <cell r="V93">
            <v>1.76</v>
          </cell>
          <cell r="W93">
            <v>1.85</v>
          </cell>
          <cell r="X93">
            <v>1.85</v>
          </cell>
          <cell r="Y93">
            <v>1.85</v>
          </cell>
          <cell r="Z93">
            <v>2.0555555555555558</v>
          </cell>
          <cell r="AB93" t="str">
            <v/>
          </cell>
          <cell r="AC93">
            <v>276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 t="str">
            <v>*</v>
          </cell>
          <cell r="AI93" t="str">
            <v>00810673013098</v>
          </cell>
          <cell r="AJ93">
            <v>10810673013095</v>
          </cell>
        </row>
        <row r="94">
          <cell r="A94" t="str">
            <v>ACTIVE</v>
          </cell>
          <cell r="B94" t="str">
            <v>429-020</v>
          </cell>
          <cell r="C94">
            <v>22553429</v>
          </cell>
          <cell r="D94" t="str">
            <v>429-020</v>
          </cell>
          <cell r="E94" t="str">
            <v>SCH 40</v>
          </cell>
          <cell r="F94" t="str">
            <v>2 COUPLING SLIP X SLIP</v>
          </cell>
          <cell r="G94">
            <v>0.14299999999999999</v>
          </cell>
          <cell r="H94">
            <v>6.4863655999999992E-2</v>
          </cell>
          <cell r="I94">
            <v>25</v>
          </cell>
          <cell r="J94">
            <v>2400</v>
          </cell>
          <cell r="K94">
            <v>3.1333333333333329</v>
          </cell>
          <cell r="L94">
            <v>0.31023600000000001</v>
          </cell>
          <cell r="M94" t="str">
            <v>DURA</v>
          </cell>
          <cell r="N94" t="str">
            <v>429-020</v>
          </cell>
          <cell r="O94">
            <v>5</v>
          </cell>
          <cell r="P94" t="str">
            <v>B</v>
          </cell>
          <cell r="Q94" t="str">
            <v>M</v>
          </cell>
          <cell r="R94">
            <v>3.6997635933806148</v>
          </cell>
          <cell r="S94">
            <v>4.1807328605200942</v>
          </cell>
          <cell r="T94">
            <v>2.68</v>
          </cell>
          <cell r="U94">
            <v>2.68</v>
          </cell>
          <cell r="V94">
            <v>2.68</v>
          </cell>
          <cell r="W94">
            <v>2.82</v>
          </cell>
          <cell r="X94">
            <v>2.82</v>
          </cell>
          <cell r="Y94">
            <v>2.82</v>
          </cell>
          <cell r="Z94">
            <v>3.1333333333333329</v>
          </cell>
          <cell r="AB94" t="str">
            <v/>
          </cell>
          <cell r="AC94">
            <v>277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 t="str">
            <v>*</v>
          </cell>
          <cell r="AI94" t="str">
            <v>00810673013104</v>
          </cell>
          <cell r="AJ94">
            <v>10810673013101</v>
          </cell>
        </row>
        <row r="95">
          <cell r="A95" t="str">
            <v>ACTIVE</v>
          </cell>
          <cell r="B95" t="str">
            <v>429-025</v>
          </cell>
          <cell r="C95">
            <v>22553437</v>
          </cell>
          <cell r="D95" t="str">
            <v>429-025</v>
          </cell>
          <cell r="E95" t="str">
            <v>SCH 40</v>
          </cell>
          <cell r="F95" t="str">
            <v>2-1/2 COUPLING SLIP X SLIP</v>
          </cell>
          <cell r="G95">
            <v>0.498</v>
          </cell>
          <cell r="H95">
            <v>0.22588881599999999</v>
          </cell>
          <cell r="I95">
            <v>25</v>
          </cell>
          <cell r="J95" t="str">
            <v>-</v>
          </cell>
          <cell r="K95">
            <v>6.9666666666666659</v>
          </cell>
          <cell r="L95">
            <v>0.60821500000000006</v>
          </cell>
          <cell r="M95" t="str">
            <v>DURA</v>
          </cell>
          <cell r="N95" t="str">
            <v>429-025</v>
          </cell>
          <cell r="O95" t="str">
            <v>BOX</v>
          </cell>
          <cell r="P95" t="str">
            <v>D</v>
          </cell>
          <cell r="Q95" t="str">
            <v>M</v>
          </cell>
          <cell r="R95">
            <v>8.9598108747044929</v>
          </cell>
          <cell r="S95">
            <v>10.124586288416076</v>
          </cell>
          <cell r="T95">
            <v>5.96</v>
          </cell>
          <cell r="U95">
            <v>5.96</v>
          </cell>
          <cell r="V95">
            <v>5.96</v>
          </cell>
          <cell r="W95">
            <v>6.27</v>
          </cell>
          <cell r="X95">
            <v>6.27</v>
          </cell>
          <cell r="Y95">
            <v>6.27</v>
          </cell>
          <cell r="Z95">
            <v>6.9666666666666659</v>
          </cell>
          <cell r="AB95" t="str">
            <v/>
          </cell>
          <cell r="AC95">
            <v>278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I95" t="str">
            <v>00810673014262</v>
          </cell>
          <cell r="AJ95" t="str">
            <v/>
          </cell>
        </row>
        <row r="96">
          <cell r="A96" t="str">
            <v>ACTIVE</v>
          </cell>
          <cell r="B96" t="str">
            <v>429-030</v>
          </cell>
          <cell r="C96">
            <v>22553445</v>
          </cell>
          <cell r="D96" t="str">
            <v>429-030</v>
          </cell>
          <cell r="E96" t="str">
            <v>SCH 40</v>
          </cell>
          <cell r="F96" t="str">
            <v>3 COUPLING SLIP X SLIP</v>
          </cell>
          <cell r="G96">
            <v>0.78300000000000003</v>
          </cell>
          <cell r="H96">
            <v>0.35516253600000003</v>
          </cell>
          <cell r="I96">
            <v>10</v>
          </cell>
          <cell r="J96" t="str">
            <v>-</v>
          </cell>
          <cell r="K96">
            <v>10.911111111111111</v>
          </cell>
          <cell r="L96">
            <v>1.0150650000000001</v>
          </cell>
          <cell r="M96" t="str">
            <v>DURA</v>
          </cell>
          <cell r="N96" t="str">
            <v>429-030</v>
          </cell>
          <cell r="O96" t="str">
            <v>BOX</v>
          </cell>
          <cell r="P96" t="str">
            <v>C</v>
          </cell>
          <cell r="Q96" t="str">
            <v>M</v>
          </cell>
          <cell r="R96">
            <v>11.808510638297872</v>
          </cell>
          <cell r="S96">
            <v>13.343617021276593</v>
          </cell>
          <cell r="T96">
            <v>9.33</v>
          </cell>
          <cell r="U96">
            <v>9.33</v>
          </cell>
          <cell r="V96">
            <v>9.33</v>
          </cell>
          <cell r="W96">
            <v>9.82</v>
          </cell>
          <cell r="X96">
            <v>9.82</v>
          </cell>
          <cell r="Y96">
            <v>9.82</v>
          </cell>
          <cell r="Z96">
            <v>10.911111111111111</v>
          </cell>
          <cell r="AB96" t="str">
            <v/>
          </cell>
          <cell r="AC96">
            <v>279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I96" t="str">
            <v>00810673014286</v>
          </cell>
          <cell r="AJ96" t="str">
            <v/>
          </cell>
        </row>
        <row r="97">
          <cell r="A97" t="str">
            <v>ACTIVE</v>
          </cell>
          <cell r="B97" t="str">
            <v>429-040</v>
          </cell>
          <cell r="C97">
            <v>22553453</v>
          </cell>
          <cell r="D97" t="str">
            <v>429-040</v>
          </cell>
          <cell r="E97" t="str">
            <v>SCH 40</v>
          </cell>
          <cell r="F97" t="str">
            <v>4 COUPLING SLIP X SLIP</v>
          </cell>
          <cell r="G97">
            <v>1.2150000000000001</v>
          </cell>
          <cell r="H97">
            <v>0.55111428000000007</v>
          </cell>
          <cell r="I97">
            <v>6</v>
          </cell>
          <cell r="J97" t="str">
            <v>-</v>
          </cell>
          <cell r="K97">
            <v>15.8</v>
          </cell>
          <cell r="L97">
            <v>1.7125810000000001</v>
          </cell>
          <cell r="M97" t="str">
            <v>DURA</v>
          </cell>
          <cell r="N97" t="str">
            <v>429-040</v>
          </cell>
          <cell r="O97" t="str">
            <v>BOX</v>
          </cell>
          <cell r="P97" t="str">
            <v>D</v>
          </cell>
          <cell r="Q97" t="str">
            <v>M</v>
          </cell>
          <cell r="R97">
            <v>14.763593380614658</v>
          </cell>
          <cell r="S97">
            <v>16.682860520094561</v>
          </cell>
          <cell r="T97">
            <v>13.51</v>
          </cell>
          <cell r="U97">
            <v>13.51</v>
          </cell>
          <cell r="V97">
            <v>13.51</v>
          </cell>
          <cell r="W97">
            <v>14.22</v>
          </cell>
          <cell r="X97">
            <v>14.22</v>
          </cell>
          <cell r="Y97">
            <v>14.22</v>
          </cell>
          <cell r="Z97">
            <v>15.8</v>
          </cell>
          <cell r="AB97" t="str">
            <v/>
          </cell>
          <cell r="AC97">
            <v>280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I97" t="str">
            <v>00812361010242</v>
          </cell>
          <cell r="AJ97" t="str">
            <v/>
          </cell>
        </row>
        <row r="98">
          <cell r="A98" t="str">
            <v>ACTIVE</v>
          </cell>
          <cell r="B98" t="str">
            <v>401-005</v>
          </cell>
          <cell r="C98">
            <v>22553500</v>
          </cell>
          <cell r="D98" t="str">
            <v>401-005</v>
          </cell>
          <cell r="E98" t="str">
            <v>SCH 40</v>
          </cell>
          <cell r="F98" t="str">
            <v>1/2 TEE SLIP X SLIP X SLIP</v>
          </cell>
          <cell r="G98">
            <v>5.8999999999999997E-2</v>
          </cell>
          <cell r="H98">
            <v>2.6761927999999997E-2</v>
          </cell>
          <cell r="I98">
            <v>150</v>
          </cell>
          <cell r="J98">
            <v>12000</v>
          </cell>
          <cell r="K98">
            <v>1.0999999999999999</v>
          </cell>
          <cell r="L98">
            <v>9.6201999999999996E-2</v>
          </cell>
          <cell r="M98" t="str">
            <v>DURA</v>
          </cell>
          <cell r="N98" t="str">
            <v>401-005</v>
          </cell>
          <cell r="O98">
            <v>10</v>
          </cell>
          <cell r="P98" t="str">
            <v>D</v>
          </cell>
          <cell r="Q98" t="str">
            <v>M</v>
          </cell>
          <cell r="R98">
            <v>1.1347517730496453</v>
          </cell>
          <cell r="S98">
            <v>1.2822695035460989</v>
          </cell>
          <cell r="T98">
            <v>0.94</v>
          </cell>
          <cell r="U98">
            <v>0.94</v>
          </cell>
          <cell r="V98">
            <v>0.94</v>
          </cell>
          <cell r="W98">
            <v>0.99</v>
          </cell>
          <cell r="X98">
            <v>0.99</v>
          </cell>
          <cell r="Y98">
            <v>0.99</v>
          </cell>
          <cell r="Z98">
            <v>1.0999999999999999</v>
          </cell>
          <cell r="AB98" t="str">
            <v/>
          </cell>
          <cell r="AC98">
            <v>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 t="str">
            <v>*</v>
          </cell>
          <cell r="AI98" t="str">
            <v>00810673013111</v>
          </cell>
          <cell r="AJ98">
            <v>10810673013118</v>
          </cell>
        </row>
        <row r="99">
          <cell r="A99" t="str">
            <v>ACTIVE</v>
          </cell>
          <cell r="B99" t="str">
            <v>402-005</v>
          </cell>
          <cell r="C99">
            <v>22553518</v>
          </cell>
          <cell r="D99" t="str">
            <v>402-005</v>
          </cell>
          <cell r="E99" t="str">
            <v>SCH 40</v>
          </cell>
          <cell r="F99" t="str">
            <v>1/2 TEE SLIP X SLIP X FIPT</v>
          </cell>
          <cell r="G99">
            <v>6.5000000000000002E-2</v>
          </cell>
          <cell r="H99">
            <v>2.9483479999999999E-2</v>
          </cell>
          <cell r="I99">
            <v>150</v>
          </cell>
          <cell r="J99">
            <v>12000</v>
          </cell>
          <cell r="K99">
            <v>1.4555555555555555</v>
          </cell>
          <cell r="L99">
            <v>9.2700000000000005E-2</v>
          </cell>
          <cell r="M99" t="str">
            <v>DURA</v>
          </cell>
          <cell r="N99" t="str">
            <v>402-005</v>
          </cell>
          <cell r="O99">
            <v>10</v>
          </cell>
          <cell r="P99" t="str">
            <v>D</v>
          </cell>
          <cell r="Q99" t="str">
            <v>M</v>
          </cell>
          <cell r="R99">
            <v>1.3238770685579198</v>
          </cell>
          <cell r="S99">
            <v>1.4959810874704491</v>
          </cell>
          <cell r="T99">
            <v>1.24</v>
          </cell>
          <cell r="U99">
            <v>1.24</v>
          </cell>
          <cell r="V99">
            <v>1.24</v>
          </cell>
          <cell r="W99">
            <v>1.31</v>
          </cell>
          <cell r="X99">
            <v>1.31</v>
          </cell>
          <cell r="Y99">
            <v>1.31</v>
          </cell>
          <cell r="Z99">
            <v>1.4555555555555555</v>
          </cell>
          <cell r="AB99" t="str">
            <v/>
          </cell>
          <cell r="AC99">
            <v>82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 t="str">
            <v>*</v>
          </cell>
          <cell r="AI99" t="str">
            <v>00810673013128</v>
          </cell>
          <cell r="AJ99">
            <v>10810673013125</v>
          </cell>
        </row>
        <row r="100">
          <cell r="A100" t="str">
            <v>ACTIVE</v>
          </cell>
          <cell r="B100" t="str">
            <v>401-007</v>
          </cell>
          <cell r="C100">
            <v>22553526</v>
          </cell>
          <cell r="D100" t="str">
            <v>401-007</v>
          </cell>
          <cell r="E100" t="str">
            <v>SCH 40</v>
          </cell>
          <cell r="F100" t="str">
            <v>3/4 TEE SLIP X SLIP X SLIP</v>
          </cell>
          <cell r="G100">
            <v>8.7999999999999995E-2</v>
          </cell>
          <cell r="H100">
            <v>3.9916095999999998E-2</v>
          </cell>
          <cell r="I100">
            <v>50</v>
          </cell>
          <cell r="J100">
            <v>7200</v>
          </cell>
          <cell r="K100">
            <v>1.2555555555555553</v>
          </cell>
          <cell r="L100">
            <v>7.9310000000000005E-2</v>
          </cell>
          <cell r="M100" t="str">
            <v>TIGRE</v>
          </cell>
          <cell r="N100" t="str">
            <v>401-007</v>
          </cell>
          <cell r="O100" t="str">
            <v>BOX</v>
          </cell>
          <cell r="P100" t="str">
            <v>A</v>
          </cell>
          <cell r="Q100" t="str">
            <v>M</v>
          </cell>
          <cell r="R100">
            <v>1.1465721040189125</v>
          </cell>
          <cell r="S100">
            <v>1.2956264775413711</v>
          </cell>
          <cell r="T100">
            <v>1.07</v>
          </cell>
          <cell r="U100">
            <v>1.07</v>
          </cell>
          <cell r="V100">
            <v>1.07</v>
          </cell>
          <cell r="W100">
            <v>1.1299999999999999</v>
          </cell>
          <cell r="X100">
            <v>1.1299999999999999</v>
          </cell>
          <cell r="Y100">
            <v>1.1299999999999999</v>
          </cell>
          <cell r="Z100">
            <v>1.2555555555555553</v>
          </cell>
          <cell r="AA100" t="str">
            <v>T-7</v>
          </cell>
          <cell r="AB100">
            <v>22553526</v>
          </cell>
          <cell r="AC100">
            <v>3</v>
          </cell>
          <cell r="AD100" t="str">
            <v>US-4604</v>
          </cell>
          <cell r="AE100">
            <v>720</v>
          </cell>
          <cell r="AF100">
            <v>0.82400000000000007</v>
          </cell>
          <cell r="AG100">
            <v>0</v>
          </cell>
          <cell r="AH100" t="str">
            <v>*</v>
          </cell>
          <cell r="AI100" t="str">
            <v>00810673013135</v>
          </cell>
          <cell r="AJ100">
            <v>10810673013132</v>
          </cell>
        </row>
        <row r="101">
          <cell r="A101" t="str">
            <v>ACTIVE</v>
          </cell>
          <cell r="B101" t="str">
            <v>401-X-007</v>
          </cell>
          <cell r="C101">
            <v>22553527</v>
          </cell>
          <cell r="D101" t="str">
            <v>401-X-007</v>
          </cell>
          <cell r="E101" t="str">
            <v>SCH 40</v>
          </cell>
          <cell r="F101" t="str">
            <v>3/4 TEE SLIP X SLIP X SLIP - MC</v>
          </cell>
          <cell r="G101">
            <v>8.7999999999999995E-2</v>
          </cell>
          <cell r="H101">
            <v>3.9916095999999998E-2</v>
          </cell>
          <cell r="I101">
            <v>600</v>
          </cell>
          <cell r="J101">
            <v>7200</v>
          </cell>
          <cell r="K101">
            <v>1.2783751493428914</v>
          </cell>
          <cell r="L101">
            <v>7.6426000000000008E-2</v>
          </cell>
          <cell r="M101" t="str">
            <v>ATO</v>
          </cell>
          <cell r="N101" t="str">
            <v>401-X-007</v>
          </cell>
          <cell r="O101" t="str">
            <v>BOX</v>
          </cell>
          <cell r="P101" t="str">
            <v>D</v>
          </cell>
          <cell r="Q101" t="str">
            <v>M</v>
          </cell>
          <cell r="R101">
            <v>1.1465721040189125</v>
          </cell>
          <cell r="S101">
            <v>1.2956264775413711</v>
          </cell>
          <cell r="T101">
            <v>1.07</v>
          </cell>
          <cell r="U101">
            <v>1.07</v>
          </cell>
          <cell r="V101">
            <v>1.07</v>
          </cell>
          <cell r="W101">
            <v>1.1505376344086022</v>
          </cell>
          <cell r="X101">
            <v>1.1505376344086022</v>
          </cell>
          <cell r="Y101">
            <v>1.1505376344086022</v>
          </cell>
          <cell r="Z101">
            <v>1.2783751493428914</v>
          </cell>
          <cell r="AA101" t="str">
            <v>T-15</v>
          </cell>
          <cell r="AB101">
            <v>22553527</v>
          </cell>
          <cell r="AC101">
            <v>4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I101" t="str">
            <v>00816842022007</v>
          </cell>
          <cell r="AJ101" t="str">
            <v/>
          </cell>
        </row>
        <row r="102">
          <cell r="A102" t="str">
            <v>ACTIVE</v>
          </cell>
          <cell r="B102" t="str">
            <v>402-007</v>
          </cell>
          <cell r="C102">
            <v>22553542</v>
          </cell>
          <cell r="D102" t="str">
            <v>402-007</v>
          </cell>
          <cell r="E102" t="str">
            <v>SCH 40</v>
          </cell>
          <cell r="F102" t="str">
            <v>3/4 TEE SLIP X SLIP X FIPT</v>
          </cell>
          <cell r="G102">
            <v>9.2999999999999999E-2</v>
          </cell>
          <cell r="H102">
            <v>4.2184055999999998E-2</v>
          </cell>
          <cell r="I102">
            <v>100</v>
          </cell>
          <cell r="J102">
            <v>7200</v>
          </cell>
          <cell r="K102">
            <v>2.2444444444444445</v>
          </cell>
          <cell r="L102">
            <v>0.1236</v>
          </cell>
          <cell r="M102" t="str">
            <v>DURA</v>
          </cell>
          <cell r="N102" t="str">
            <v>402-007</v>
          </cell>
          <cell r="O102">
            <v>10</v>
          </cell>
          <cell r="P102" t="str">
            <v>D</v>
          </cell>
          <cell r="Q102" t="str">
            <v>M</v>
          </cell>
          <cell r="R102">
            <v>2.0449172576832151</v>
          </cell>
          <cell r="S102">
            <v>2.3107565011820328</v>
          </cell>
          <cell r="T102">
            <v>1.92</v>
          </cell>
          <cell r="U102">
            <v>1.92</v>
          </cell>
          <cell r="V102">
            <v>1.92</v>
          </cell>
          <cell r="W102">
            <v>2.02</v>
          </cell>
          <cell r="X102">
            <v>2.02</v>
          </cell>
          <cell r="Y102">
            <v>2.02</v>
          </cell>
          <cell r="Z102">
            <v>2.2444444444444445</v>
          </cell>
          <cell r="AB102" t="str">
            <v/>
          </cell>
          <cell r="AC102">
            <v>83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 t="str">
            <v>*</v>
          </cell>
          <cell r="AI102" t="str">
            <v>00810673013142</v>
          </cell>
          <cell r="AJ102">
            <v>10810673013149</v>
          </cell>
        </row>
        <row r="103">
          <cell r="A103" t="str">
            <v>ACTIVE</v>
          </cell>
          <cell r="B103" t="str">
            <v>401-010</v>
          </cell>
          <cell r="C103">
            <v>22553550</v>
          </cell>
          <cell r="D103" t="str">
            <v>401-010</v>
          </cell>
          <cell r="E103" t="str">
            <v>SCH 40</v>
          </cell>
          <cell r="F103" t="str">
            <v>1 TEE SLIP X SLIP X SLIP</v>
          </cell>
          <cell r="G103">
            <v>0.154</v>
          </cell>
          <cell r="H103">
            <v>6.9853167999999993E-2</v>
          </cell>
          <cell r="I103">
            <v>50</v>
          </cell>
          <cell r="J103">
            <v>4000</v>
          </cell>
          <cell r="K103">
            <v>2.3555555555555556</v>
          </cell>
          <cell r="L103">
            <v>0.271096</v>
          </cell>
          <cell r="M103" t="str">
            <v>DURA</v>
          </cell>
          <cell r="N103" t="str">
            <v>401-010</v>
          </cell>
          <cell r="O103">
            <v>10</v>
          </cell>
          <cell r="P103" t="str">
            <v>C</v>
          </cell>
          <cell r="Q103" t="str">
            <v>M</v>
          </cell>
          <cell r="R103">
            <v>2.3877068557919623</v>
          </cell>
          <cell r="S103">
            <v>2.698108747044917</v>
          </cell>
          <cell r="T103">
            <v>2.0099999999999998</v>
          </cell>
          <cell r="U103">
            <v>2.0099999999999998</v>
          </cell>
          <cell r="V103">
            <v>2.0099999999999998</v>
          </cell>
          <cell r="W103">
            <v>2.12</v>
          </cell>
          <cell r="X103">
            <v>2.12</v>
          </cell>
          <cell r="Y103">
            <v>2.12</v>
          </cell>
          <cell r="Z103">
            <v>2.3555555555555556</v>
          </cell>
          <cell r="AB103" t="str">
            <v/>
          </cell>
          <cell r="AC103">
            <v>5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 t="str">
            <v>*</v>
          </cell>
          <cell r="AI103" t="str">
            <v>00810673013159</v>
          </cell>
          <cell r="AJ103">
            <v>10810673013156</v>
          </cell>
        </row>
        <row r="104">
          <cell r="A104" t="str">
            <v>ACTIVE</v>
          </cell>
          <cell r="B104" t="str">
            <v>402-010</v>
          </cell>
          <cell r="C104">
            <v>22553569</v>
          </cell>
          <cell r="D104" t="str">
            <v>402-010</v>
          </cell>
          <cell r="E104" t="str">
            <v>SCH 40</v>
          </cell>
          <cell r="F104" t="str">
            <v>1 TEE SLIP X SLIP X FIPT</v>
          </cell>
          <cell r="G104">
            <v>0.18099999999999999</v>
          </cell>
          <cell r="H104">
            <v>8.2100151999999996E-2</v>
          </cell>
          <cell r="I104">
            <v>50</v>
          </cell>
          <cell r="J104" t="str">
            <v>-</v>
          </cell>
          <cell r="K104">
            <v>4.1777777777777771</v>
          </cell>
          <cell r="L104">
            <v>0.23690000000000003</v>
          </cell>
          <cell r="M104" t="str">
            <v>DURA</v>
          </cell>
          <cell r="N104" t="str">
            <v>402-010</v>
          </cell>
          <cell r="O104">
            <v>10</v>
          </cell>
          <cell r="P104" t="str">
            <v>D</v>
          </cell>
          <cell r="Q104" t="str">
            <v>M</v>
          </cell>
          <cell r="R104">
            <v>3.7825059101654852</v>
          </cell>
          <cell r="S104">
            <v>4.2742316784869976</v>
          </cell>
          <cell r="T104">
            <v>3.57</v>
          </cell>
          <cell r="U104">
            <v>3.57</v>
          </cell>
          <cell r="V104">
            <v>3.57</v>
          </cell>
          <cell r="W104">
            <v>3.76</v>
          </cell>
          <cell r="X104">
            <v>3.76</v>
          </cell>
          <cell r="Y104">
            <v>3.76</v>
          </cell>
          <cell r="Z104">
            <v>4.1777777777777771</v>
          </cell>
          <cell r="AB104" t="str">
            <v/>
          </cell>
          <cell r="AC104">
            <v>84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 t="str">
            <v>*</v>
          </cell>
          <cell r="AI104" t="str">
            <v>00810673013166</v>
          </cell>
          <cell r="AJ104">
            <v>10810673013163</v>
          </cell>
        </row>
        <row r="105">
          <cell r="A105" t="str">
            <v>ACTIVE</v>
          </cell>
          <cell r="B105" t="str">
            <v>401-012</v>
          </cell>
          <cell r="C105">
            <v>22553577</v>
          </cell>
          <cell r="D105" t="str">
            <v>401-012</v>
          </cell>
          <cell r="E105" t="str">
            <v>SCH 40</v>
          </cell>
          <cell r="F105" t="str">
            <v>1-1/4 TEE SLIP X SLIP X SLIP</v>
          </cell>
          <cell r="G105">
            <v>0.24099999999999999</v>
          </cell>
          <cell r="H105">
            <v>0.10931567199999999</v>
          </cell>
          <cell r="I105">
            <v>40</v>
          </cell>
          <cell r="J105">
            <v>2000</v>
          </cell>
          <cell r="K105">
            <v>3.6888888888888887</v>
          </cell>
          <cell r="L105">
            <v>0.3296</v>
          </cell>
          <cell r="M105" t="str">
            <v>DURA</v>
          </cell>
          <cell r="N105" t="str">
            <v>401-012</v>
          </cell>
          <cell r="O105">
            <v>5</v>
          </cell>
          <cell r="P105" t="str">
            <v>D</v>
          </cell>
          <cell r="Q105" t="str">
            <v>M</v>
          </cell>
          <cell r="R105">
            <v>3.4042553191489362</v>
          </cell>
          <cell r="S105">
            <v>3.8468085106382977</v>
          </cell>
          <cell r="T105">
            <v>3.15</v>
          </cell>
          <cell r="U105">
            <v>3.15</v>
          </cell>
          <cell r="V105">
            <v>3.15</v>
          </cell>
          <cell r="W105">
            <v>3.32</v>
          </cell>
          <cell r="X105">
            <v>3.32</v>
          </cell>
          <cell r="Y105">
            <v>3.32</v>
          </cell>
          <cell r="Z105">
            <v>3.6888888888888887</v>
          </cell>
          <cell r="AB105" t="str">
            <v/>
          </cell>
          <cell r="AC105">
            <v>6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 t="str">
            <v>*</v>
          </cell>
          <cell r="AI105" t="str">
            <v>00810673013173</v>
          </cell>
          <cell r="AJ105">
            <v>10810673013170</v>
          </cell>
        </row>
        <row r="106">
          <cell r="A106" t="str">
            <v>ACTIVE</v>
          </cell>
          <cell r="B106" t="str">
            <v>401-015</v>
          </cell>
          <cell r="C106">
            <v>22553585</v>
          </cell>
          <cell r="D106" t="str">
            <v>401-015</v>
          </cell>
          <cell r="E106" t="str">
            <v>SCH 40</v>
          </cell>
          <cell r="F106" t="str">
            <v>1-1/2 TEE SLIP X SLIP X SLIP</v>
          </cell>
          <cell r="G106">
            <v>0.33</v>
          </cell>
          <cell r="H106">
            <v>0.14968536000000002</v>
          </cell>
          <cell r="I106">
            <v>25</v>
          </cell>
          <cell r="J106">
            <v>1575</v>
          </cell>
          <cell r="K106">
            <v>4.4666666666666659</v>
          </cell>
          <cell r="L106">
            <v>0.41581100000000004</v>
          </cell>
          <cell r="M106" t="str">
            <v>DURA</v>
          </cell>
          <cell r="N106" t="str">
            <v>401-015</v>
          </cell>
          <cell r="O106" t="str">
            <v>BOX</v>
          </cell>
          <cell r="P106" t="str">
            <v>C</v>
          </cell>
          <cell r="Q106" t="str">
            <v>M</v>
          </cell>
          <cell r="R106">
            <v>4.4208037825059101</v>
          </cell>
          <cell r="S106">
            <v>4.9955082742316783</v>
          </cell>
          <cell r="T106">
            <v>3.82</v>
          </cell>
          <cell r="U106">
            <v>3.82</v>
          </cell>
          <cell r="V106">
            <v>3.82</v>
          </cell>
          <cell r="W106">
            <v>4.0199999999999996</v>
          </cell>
          <cell r="X106">
            <v>4.0199999999999996</v>
          </cell>
          <cell r="Y106">
            <v>4.0199999999999996</v>
          </cell>
          <cell r="Z106">
            <v>4.4666666666666659</v>
          </cell>
          <cell r="AB106" t="str">
            <v/>
          </cell>
          <cell r="AC106">
            <v>7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 t="str">
            <v>*</v>
          </cell>
          <cell r="AI106" t="str">
            <v>00810673013180</v>
          </cell>
          <cell r="AJ106">
            <v>10810673013187</v>
          </cell>
        </row>
        <row r="107">
          <cell r="A107" t="str">
            <v>ACTIVE</v>
          </cell>
          <cell r="B107" t="str">
            <v>401-020</v>
          </cell>
          <cell r="C107">
            <v>22553615</v>
          </cell>
          <cell r="D107" t="str">
            <v>401-020</v>
          </cell>
          <cell r="E107" t="str">
            <v>SCH 40</v>
          </cell>
          <cell r="F107" t="str">
            <v>2 TEE SLIP X SLIP X SLIP</v>
          </cell>
          <cell r="G107">
            <v>0.52700000000000002</v>
          </cell>
          <cell r="H107">
            <v>0.23904298400000001</v>
          </cell>
          <cell r="I107">
            <v>15</v>
          </cell>
          <cell r="J107">
            <v>1280</v>
          </cell>
          <cell r="K107">
            <v>6.4777777777777779</v>
          </cell>
          <cell r="L107">
            <v>0.72707699999999997</v>
          </cell>
          <cell r="M107" t="str">
            <v>DURA</v>
          </cell>
          <cell r="N107" t="str">
            <v>401-020</v>
          </cell>
          <cell r="O107" t="str">
            <v>BOX</v>
          </cell>
          <cell r="P107" t="str">
            <v>C</v>
          </cell>
          <cell r="Q107" t="str">
            <v>M</v>
          </cell>
          <cell r="R107">
            <v>5.9692671394799053</v>
          </cell>
          <cell r="S107">
            <v>6.745271867612292</v>
          </cell>
          <cell r="T107">
            <v>5.54</v>
          </cell>
          <cell r="U107">
            <v>5.54</v>
          </cell>
          <cell r="V107">
            <v>5.54</v>
          </cell>
          <cell r="W107">
            <v>5.83</v>
          </cell>
          <cell r="X107">
            <v>5.83</v>
          </cell>
          <cell r="Y107">
            <v>5.83</v>
          </cell>
          <cell r="Z107">
            <v>6.4777777777777779</v>
          </cell>
          <cell r="AB107" t="str">
            <v/>
          </cell>
          <cell r="AC107">
            <v>8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 t="str">
            <v>*</v>
          </cell>
          <cell r="AI107" t="str">
            <v>00810673013197</v>
          </cell>
          <cell r="AJ107">
            <v>10810673013194</v>
          </cell>
        </row>
        <row r="108">
          <cell r="A108" t="str">
            <v>ACTIVE</v>
          </cell>
          <cell r="B108" t="str">
            <v>401-025</v>
          </cell>
          <cell r="C108">
            <v>22553631</v>
          </cell>
          <cell r="D108" t="str">
            <v>401-025</v>
          </cell>
          <cell r="E108" t="str">
            <v>SCH 40</v>
          </cell>
          <cell r="F108" t="str">
            <v>2-1/2 TEE SLIP X SLIP X SLIP</v>
          </cell>
          <cell r="G108">
            <v>1.0580000000000001</v>
          </cell>
          <cell r="H108">
            <v>0.47990033600000004</v>
          </cell>
          <cell r="I108">
            <v>8</v>
          </cell>
          <cell r="J108" t="str">
            <v>-</v>
          </cell>
          <cell r="K108">
            <v>21.366666666666667</v>
          </cell>
          <cell r="L108">
            <v>2.2926770000000003</v>
          </cell>
          <cell r="M108" t="str">
            <v>DURA</v>
          </cell>
          <cell r="N108" t="str">
            <v>401-025</v>
          </cell>
          <cell r="O108" t="str">
            <v>BOX</v>
          </cell>
          <cell r="P108" t="str">
            <v>D</v>
          </cell>
          <cell r="Q108" t="str">
            <v>M</v>
          </cell>
          <cell r="R108">
            <v>20.189125295508273</v>
          </cell>
          <cell r="S108">
            <v>22.813711583924345</v>
          </cell>
          <cell r="T108">
            <v>18.27</v>
          </cell>
          <cell r="U108">
            <v>18.27</v>
          </cell>
          <cell r="V108">
            <v>18.27</v>
          </cell>
          <cell r="W108">
            <v>19.23</v>
          </cell>
          <cell r="X108">
            <v>19.23</v>
          </cell>
          <cell r="Y108">
            <v>19.23</v>
          </cell>
          <cell r="Z108">
            <v>21.366666666666667</v>
          </cell>
          <cell r="AB108" t="str">
            <v/>
          </cell>
          <cell r="AC108">
            <v>9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I108" t="str">
            <v>00812361010099</v>
          </cell>
          <cell r="AJ108" t="str">
            <v/>
          </cell>
        </row>
        <row r="109">
          <cell r="A109" t="str">
            <v>ACTIVE</v>
          </cell>
          <cell r="B109" t="str">
            <v>401-030</v>
          </cell>
          <cell r="C109">
            <v>22553658</v>
          </cell>
          <cell r="D109" t="str">
            <v>401-030</v>
          </cell>
          <cell r="E109" t="str">
            <v>SCH 40</v>
          </cell>
          <cell r="F109" t="str">
            <v>3 TEE SLIP X SLIP X SLIP</v>
          </cell>
          <cell r="G109">
            <v>1.5349999999999999</v>
          </cell>
          <cell r="H109">
            <v>0.69626371999999992</v>
          </cell>
          <cell r="I109">
            <v>5</v>
          </cell>
          <cell r="J109" t="str">
            <v>-</v>
          </cell>
          <cell r="K109">
            <v>28.077777777777776</v>
          </cell>
          <cell r="L109">
            <v>2.7312509999999999</v>
          </cell>
          <cell r="M109" t="str">
            <v>DURA</v>
          </cell>
          <cell r="N109" t="str">
            <v>401-030</v>
          </cell>
          <cell r="O109" t="str">
            <v>BOX</v>
          </cell>
          <cell r="P109" t="str">
            <v>D</v>
          </cell>
          <cell r="Q109" t="str">
            <v>M</v>
          </cell>
          <cell r="R109">
            <v>28.333333333333332</v>
          </cell>
          <cell r="S109">
            <v>32.016666666666666</v>
          </cell>
          <cell r="T109">
            <v>24.01</v>
          </cell>
          <cell r="U109">
            <v>24.01</v>
          </cell>
          <cell r="V109">
            <v>24.01</v>
          </cell>
          <cell r="W109">
            <v>25.27</v>
          </cell>
          <cell r="X109">
            <v>25.27</v>
          </cell>
          <cell r="Y109">
            <v>25.27</v>
          </cell>
          <cell r="Z109">
            <v>28.077777777777776</v>
          </cell>
          <cell r="AB109" t="str">
            <v/>
          </cell>
          <cell r="AC109">
            <v>10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I109" t="str">
            <v>00812361010112</v>
          </cell>
          <cell r="AJ109" t="str">
            <v/>
          </cell>
        </row>
        <row r="110">
          <cell r="A110" t="str">
            <v>ACTIVE</v>
          </cell>
          <cell r="B110" t="str">
            <v>401-040</v>
          </cell>
          <cell r="C110">
            <v>22553674</v>
          </cell>
          <cell r="D110" t="str">
            <v>401-040</v>
          </cell>
          <cell r="E110" t="str">
            <v>SCH 40</v>
          </cell>
          <cell r="F110" t="str">
            <v>4 TEE SLIP X SLIP X SLIP</v>
          </cell>
          <cell r="G110">
            <v>2.5049999999999999</v>
          </cell>
          <cell r="H110">
            <v>1.1362479599999999</v>
          </cell>
          <cell r="I110">
            <v>3</v>
          </cell>
          <cell r="J110" t="str">
            <v>-</v>
          </cell>
          <cell r="K110">
            <v>50.811111111111103</v>
          </cell>
          <cell r="L110">
            <v>5.1966590000000004</v>
          </cell>
          <cell r="M110" t="str">
            <v>DURA</v>
          </cell>
          <cell r="N110" t="str">
            <v>401-040</v>
          </cell>
          <cell r="O110" t="str">
            <v>BOX</v>
          </cell>
          <cell r="P110" t="str">
            <v>C</v>
          </cell>
          <cell r="Q110" t="str">
            <v>M</v>
          </cell>
          <cell r="R110">
            <v>47.434988179669034</v>
          </cell>
          <cell r="S110">
            <v>53.601536643026002</v>
          </cell>
          <cell r="T110">
            <v>43.44</v>
          </cell>
          <cell r="U110">
            <v>43.44</v>
          </cell>
          <cell r="V110">
            <v>43.44</v>
          </cell>
          <cell r="W110">
            <v>45.73</v>
          </cell>
          <cell r="X110">
            <v>45.73</v>
          </cell>
          <cell r="Y110">
            <v>45.73</v>
          </cell>
          <cell r="Z110">
            <v>50.811111111111103</v>
          </cell>
          <cell r="AB110" t="str">
            <v/>
          </cell>
          <cell r="AC110">
            <v>11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 t="str">
            <v>00812361010136</v>
          </cell>
          <cell r="AJ110" t="str">
            <v/>
          </cell>
        </row>
        <row r="111">
          <cell r="A111" t="str">
            <v>ACTIVE</v>
          </cell>
          <cell r="B111" t="str">
            <v>401-101</v>
          </cell>
          <cell r="C111">
            <v>22553739</v>
          </cell>
          <cell r="D111" t="str">
            <v>401-101</v>
          </cell>
          <cell r="E111" t="str">
            <v>SCH 40</v>
          </cell>
          <cell r="F111" t="str">
            <v>3/4X1/2 REDUCING TEE SXSXS</v>
          </cell>
          <cell r="G111">
            <v>7.9000000000000001E-2</v>
          </cell>
          <cell r="H111">
            <v>3.5833768000000002E-2</v>
          </cell>
          <cell r="I111">
            <v>100</v>
          </cell>
          <cell r="J111" t="str">
            <v>-</v>
          </cell>
          <cell r="K111">
            <v>1.3777777777777778</v>
          </cell>
          <cell r="L111">
            <v>0.16243100000000002</v>
          </cell>
          <cell r="M111" t="str">
            <v>DURA</v>
          </cell>
          <cell r="N111" t="str">
            <v>401-101</v>
          </cell>
          <cell r="O111">
            <v>10</v>
          </cell>
          <cell r="P111" t="str">
            <v>D</v>
          </cell>
          <cell r="Q111" t="str">
            <v>M</v>
          </cell>
          <cell r="R111">
            <v>1.3238770685579198</v>
          </cell>
          <cell r="S111">
            <v>1.4959810874704491</v>
          </cell>
          <cell r="T111">
            <v>1.18</v>
          </cell>
          <cell r="U111">
            <v>1.18</v>
          </cell>
          <cell r="V111">
            <v>1.18</v>
          </cell>
          <cell r="W111">
            <v>1.24</v>
          </cell>
          <cell r="X111">
            <v>1.24</v>
          </cell>
          <cell r="Y111">
            <v>1.24</v>
          </cell>
          <cell r="Z111">
            <v>1.3777777777777778</v>
          </cell>
          <cell r="AB111" t="str">
            <v/>
          </cell>
          <cell r="AC111">
            <v>21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I111" t="str">
            <v>00810673013203</v>
          </cell>
          <cell r="AJ111" t="str">
            <v/>
          </cell>
        </row>
        <row r="112">
          <cell r="A112" t="str">
            <v>ACTIVE</v>
          </cell>
          <cell r="B112" t="str">
            <v>401-130</v>
          </cell>
          <cell r="C112">
            <v>22553755</v>
          </cell>
          <cell r="D112" t="str">
            <v>401-130</v>
          </cell>
          <cell r="E112" t="str">
            <v>SCH 40</v>
          </cell>
          <cell r="F112" t="str">
            <v>1X1/2 REDUCING TEE S X S X S</v>
          </cell>
          <cell r="G112">
            <v>0.11899999999999999</v>
          </cell>
          <cell r="H112">
            <v>5.3977447999999997E-2</v>
          </cell>
          <cell r="I112">
            <v>50</v>
          </cell>
          <cell r="J112" t="str">
            <v>-</v>
          </cell>
          <cell r="K112">
            <v>2.4888888888888889</v>
          </cell>
          <cell r="L112">
            <v>0.1545</v>
          </cell>
          <cell r="M112" t="str">
            <v>DURA</v>
          </cell>
          <cell r="N112" t="str">
            <v>401-130</v>
          </cell>
          <cell r="O112">
            <v>10</v>
          </cell>
          <cell r="P112" t="str">
            <v>D</v>
          </cell>
          <cell r="Q112" t="str">
            <v>M</v>
          </cell>
          <cell r="R112">
            <v>2.2576832151300237</v>
          </cell>
          <cell r="S112">
            <v>2.5511820330969264</v>
          </cell>
          <cell r="T112">
            <v>2.13</v>
          </cell>
          <cell r="U112">
            <v>2.13</v>
          </cell>
          <cell r="V112">
            <v>2.13</v>
          </cell>
          <cell r="W112">
            <v>2.2400000000000002</v>
          </cell>
          <cell r="X112">
            <v>2.2400000000000002</v>
          </cell>
          <cell r="Y112">
            <v>2.2400000000000002</v>
          </cell>
          <cell r="Z112">
            <v>2.4888888888888889</v>
          </cell>
          <cell r="AB112" t="str">
            <v/>
          </cell>
          <cell r="AC112">
            <v>27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 t="str">
            <v>*</v>
          </cell>
          <cell r="AI112" t="str">
            <v>00810673013210</v>
          </cell>
          <cell r="AJ112">
            <v>10810673013217</v>
          </cell>
        </row>
        <row r="113">
          <cell r="A113" t="str">
            <v>ACTIVE</v>
          </cell>
          <cell r="B113" t="str">
            <v>401-131</v>
          </cell>
          <cell r="C113">
            <v>22553771</v>
          </cell>
          <cell r="D113" t="str">
            <v>401-131</v>
          </cell>
          <cell r="E113" t="str">
            <v>SCH 40</v>
          </cell>
          <cell r="F113" t="str">
            <v>1X3/4 REDUCING TEE S X S X S</v>
          </cell>
          <cell r="G113">
            <v>0.13</v>
          </cell>
          <cell r="H113">
            <v>5.8966959999999999E-2</v>
          </cell>
          <cell r="I113">
            <v>50</v>
          </cell>
          <cell r="J113" t="str">
            <v>-</v>
          </cell>
          <cell r="K113">
            <v>2.7</v>
          </cell>
          <cell r="L113">
            <v>0.21207700000000002</v>
          </cell>
          <cell r="M113" t="str">
            <v>DURA</v>
          </cell>
          <cell r="N113" t="str">
            <v>401-131</v>
          </cell>
          <cell r="O113">
            <v>10</v>
          </cell>
          <cell r="P113" t="str">
            <v>D</v>
          </cell>
          <cell r="Q113" t="str">
            <v>M</v>
          </cell>
          <cell r="R113">
            <v>2.458628841607565</v>
          </cell>
          <cell r="S113">
            <v>2.778250591016548</v>
          </cell>
          <cell r="T113">
            <v>2.31</v>
          </cell>
          <cell r="U113">
            <v>2.31</v>
          </cell>
          <cell r="V113">
            <v>2.31</v>
          </cell>
          <cell r="W113">
            <v>2.4300000000000002</v>
          </cell>
          <cell r="X113">
            <v>2.4300000000000002</v>
          </cell>
          <cell r="Y113">
            <v>2.4300000000000002</v>
          </cell>
          <cell r="Z113">
            <v>2.7</v>
          </cell>
          <cell r="AB113" t="str">
            <v/>
          </cell>
          <cell r="AC113">
            <v>28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I113" t="str">
            <v>00810673013227</v>
          </cell>
          <cell r="AJ113" t="str">
            <v/>
          </cell>
        </row>
        <row r="114">
          <cell r="A114" t="str">
            <v>ACTIVE</v>
          </cell>
          <cell r="B114" t="str">
            <v>401-210</v>
          </cell>
          <cell r="C114">
            <v>22553801</v>
          </cell>
          <cell r="D114" t="str">
            <v>401-210</v>
          </cell>
          <cell r="E114" t="str">
            <v>SCH 40</v>
          </cell>
          <cell r="F114" t="str">
            <v>1-1/2X1-1/2X3/4 REDUCING TEE SXSXS</v>
          </cell>
          <cell r="G114">
            <v>0.3488</v>
          </cell>
          <cell r="H114">
            <v>0.15821288959999999</v>
          </cell>
          <cell r="I114">
            <v>25</v>
          </cell>
          <cell r="J114" t="str">
            <v>-</v>
          </cell>
          <cell r="K114">
            <v>7.0555555555555554</v>
          </cell>
          <cell r="L114">
            <v>0.76117000000000001</v>
          </cell>
          <cell r="M114" t="str">
            <v>DURA</v>
          </cell>
          <cell r="N114" t="str">
            <v>401-210</v>
          </cell>
          <cell r="O114" t="str">
            <v>BOX</v>
          </cell>
          <cell r="P114" t="str">
            <v>D</v>
          </cell>
          <cell r="Q114" t="str">
            <v>M</v>
          </cell>
          <cell r="R114">
            <v>7.671394799054374</v>
          </cell>
          <cell r="S114">
            <v>8.6686761229314424</v>
          </cell>
          <cell r="T114">
            <v>6.03</v>
          </cell>
          <cell r="U114">
            <v>6.03</v>
          </cell>
          <cell r="V114">
            <v>6.03</v>
          </cell>
          <cell r="W114">
            <v>6.35</v>
          </cell>
          <cell r="X114">
            <v>6.35</v>
          </cell>
          <cell r="Y114">
            <v>6.35</v>
          </cell>
          <cell r="Z114">
            <v>7.0555555555555554</v>
          </cell>
          <cell r="AB114" t="str">
            <v/>
          </cell>
          <cell r="AC114">
            <v>42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 t="str">
            <v>00812361017753</v>
          </cell>
          <cell r="AJ114" t="str">
            <v/>
          </cell>
        </row>
        <row r="115">
          <cell r="A115" t="str">
            <v>ACTIVE</v>
          </cell>
          <cell r="B115" t="str">
            <v>402-210</v>
          </cell>
          <cell r="C115">
            <v>22553810</v>
          </cell>
          <cell r="D115" t="str">
            <v>402-210</v>
          </cell>
          <cell r="E115" t="str">
            <v>SCH 40</v>
          </cell>
          <cell r="F115" t="str">
            <v>1-1/2X1-1/2X3/4 RED TEE SXSXFIPT</v>
          </cell>
          <cell r="G115">
            <v>0.14960000000000001</v>
          </cell>
          <cell r="H115">
            <v>6.7857363200000007E-2</v>
          </cell>
          <cell r="I115">
            <v>50</v>
          </cell>
          <cell r="J115" t="str">
            <v>-</v>
          </cell>
          <cell r="K115">
            <v>8.6111111111111107</v>
          </cell>
          <cell r="L115">
            <v>0.96346200000000004</v>
          </cell>
          <cell r="M115" t="str">
            <v>DURA</v>
          </cell>
          <cell r="N115" t="str">
            <v>402-210</v>
          </cell>
          <cell r="O115" t="str">
            <v>BOX</v>
          </cell>
          <cell r="P115" t="str">
            <v>D</v>
          </cell>
          <cell r="Q115" t="str">
            <v>M</v>
          </cell>
          <cell r="R115">
            <v>7.8486997635933804</v>
          </cell>
          <cell r="S115">
            <v>8.8690307328605194</v>
          </cell>
          <cell r="T115">
            <v>7.36</v>
          </cell>
          <cell r="U115">
            <v>7.36</v>
          </cell>
          <cell r="V115">
            <v>7.36</v>
          </cell>
          <cell r="W115">
            <v>7.75</v>
          </cell>
          <cell r="X115">
            <v>7.75</v>
          </cell>
          <cell r="Y115">
            <v>7.75</v>
          </cell>
          <cell r="Z115">
            <v>8.6111111111111107</v>
          </cell>
          <cell r="AB115" t="str">
            <v/>
          </cell>
          <cell r="AC115">
            <v>117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I115" t="str">
            <v>00812361017760</v>
          </cell>
          <cell r="AJ115" t="str">
            <v/>
          </cell>
        </row>
        <row r="116">
          <cell r="A116" t="str">
            <v>ACTIVE</v>
          </cell>
          <cell r="B116" t="str">
            <v>448-012</v>
          </cell>
          <cell r="C116">
            <v>22553933</v>
          </cell>
          <cell r="D116" t="str">
            <v>448-012</v>
          </cell>
          <cell r="E116" t="str">
            <v>SCH 40</v>
          </cell>
          <cell r="F116" t="str">
            <v>1-1/4 CAP FIPT</v>
          </cell>
          <cell r="G116">
            <v>6.4000000000000003E-3</v>
          </cell>
          <cell r="H116">
            <v>2.9029888000000003E-3</v>
          </cell>
          <cell r="I116">
            <v>125</v>
          </cell>
          <cell r="J116" t="str">
            <v>-</v>
          </cell>
          <cell r="K116">
            <v>3.4555555555555553</v>
          </cell>
          <cell r="L116">
            <v>0.394181</v>
          </cell>
          <cell r="M116" t="str">
            <v>DURA</v>
          </cell>
          <cell r="N116" t="str">
            <v>448-012</v>
          </cell>
          <cell r="O116">
            <v>5</v>
          </cell>
          <cell r="P116" t="str">
            <v>D</v>
          </cell>
          <cell r="Q116" t="str">
            <v>M</v>
          </cell>
          <cell r="R116">
            <v>3.1442080378250594</v>
          </cell>
          <cell r="S116">
            <v>3.5529550827423169</v>
          </cell>
          <cell r="T116">
            <v>2.95</v>
          </cell>
          <cell r="U116">
            <v>2.95</v>
          </cell>
          <cell r="V116">
            <v>2.95</v>
          </cell>
          <cell r="W116">
            <v>3.11</v>
          </cell>
          <cell r="X116">
            <v>3.11</v>
          </cell>
          <cell r="Y116">
            <v>3.11</v>
          </cell>
          <cell r="Z116">
            <v>3.4555555555555553</v>
          </cell>
          <cell r="AB116" t="str">
            <v/>
          </cell>
          <cell r="AC116">
            <v>529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 t="str">
            <v>*</v>
          </cell>
          <cell r="AI116" t="str">
            <v>00810673011728</v>
          </cell>
          <cell r="AJ116">
            <v>10810673011725</v>
          </cell>
        </row>
        <row r="117">
          <cell r="A117" t="str">
            <v>ACTIVE</v>
          </cell>
          <cell r="B117" t="str">
            <v>448-015</v>
          </cell>
          <cell r="C117">
            <v>22553941</v>
          </cell>
          <cell r="D117" t="str">
            <v>448-015</v>
          </cell>
          <cell r="E117" t="str">
            <v>SCH 40</v>
          </cell>
          <cell r="F117" t="str">
            <v>1-1/2 CAP FIPT</v>
          </cell>
          <cell r="G117">
            <v>0.09</v>
          </cell>
          <cell r="H117">
            <v>4.0823279999999997E-2</v>
          </cell>
          <cell r="I117">
            <v>50</v>
          </cell>
          <cell r="J117" t="str">
            <v>-</v>
          </cell>
          <cell r="K117">
            <v>3.6</v>
          </cell>
          <cell r="L117">
            <v>0.33475000000000005</v>
          </cell>
          <cell r="M117" t="str">
            <v>DURA</v>
          </cell>
          <cell r="N117" t="str">
            <v>448-015</v>
          </cell>
          <cell r="O117">
            <v>5</v>
          </cell>
          <cell r="P117" t="str">
            <v>D</v>
          </cell>
          <cell r="Q117" t="str">
            <v>M</v>
          </cell>
          <cell r="R117">
            <v>3.2860520094562649</v>
          </cell>
          <cell r="S117">
            <v>3.7132387706855789</v>
          </cell>
          <cell r="T117">
            <v>3.08</v>
          </cell>
          <cell r="U117">
            <v>3.08</v>
          </cell>
          <cell r="V117">
            <v>3.08</v>
          </cell>
          <cell r="W117">
            <v>3.24</v>
          </cell>
          <cell r="X117">
            <v>3.24</v>
          </cell>
          <cell r="Y117">
            <v>3.24</v>
          </cell>
          <cell r="Z117">
            <v>3.6</v>
          </cell>
          <cell r="AB117" t="str">
            <v/>
          </cell>
          <cell r="AC117">
            <v>530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 t="str">
            <v>*</v>
          </cell>
          <cell r="AI117" t="str">
            <v>00810673011711</v>
          </cell>
          <cell r="AJ117">
            <v>10810673011718</v>
          </cell>
        </row>
        <row r="118">
          <cell r="A118" t="str">
            <v>ACTIVE</v>
          </cell>
          <cell r="B118" t="str">
            <v>430-007W</v>
          </cell>
          <cell r="C118">
            <v>22554138</v>
          </cell>
          <cell r="D118" t="str">
            <v>430-007W</v>
          </cell>
          <cell r="E118" t="str">
            <v>SCH 40</v>
          </cell>
          <cell r="F118" t="str">
            <v>3/4 THREADED COUPLING FXF WHITE</v>
          </cell>
          <cell r="G118">
            <v>6.4000000000000001E-2</v>
          </cell>
          <cell r="H118">
            <v>2.9029888E-2</v>
          </cell>
          <cell r="I118">
            <v>250</v>
          </cell>
          <cell r="J118" t="str">
            <v>-</v>
          </cell>
          <cell r="K118">
            <v>2.1027479091995218</v>
          </cell>
          <cell r="L118">
            <v>0.18818100000000001</v>
          </cell>
          <cell r="M118" t="str">
            <v>DURA</v>
          </cell>
          <cell r="N118" t="str">
            <v>430-007W</v>
          </cell>
          <cell r="O118">
            <v>10</v>
          </cell>
          <cell r="P118" t="str">
            <v>D</v>
          </cell>
          <cell r="Q118" t="str">
            <v>M</v>
          </cell>
          <cell r="R118">
            <v>2.2222222222222223</v>
          </cell>
          <cell r="S118">
            <v>2.5111111111111111</v>
          </cell>
          <cell r="T118">
            <v>1.76</v>
          </cell>
          <cell r="U118">
            <v>1.76</v>
          </cell>
          <cell r="V118">
            <v>1.76</v>
          </cell>
          <cell r="W118">
            <v>1.8924731182795698</v>
          </cell>
          <cell r="X118">
            <v>1.8924731182795698</v>
          </cell>
          <cell r="Y118">
            <v>1.8924731182795698</v>
          </cell>
          <cell r="Z118">
            <v>2.1027479091995218</v>
          </cell>
          <cell r="AC118">
            <v>301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 t="str">
            <v>00816842021512</v>
          </cell>
          <cell r="AJ118" t="str">
            <v/>
          </cell>
        </row>
        <row r="119">
          <cell r="A119" t="str">
            <v>ACTIVE</v>
          </cell>
          <cell r="B119" t="str">
            <v>429-168</v>
          </cell>
          <cell r="C119">
            <v>22554837</v>
          </cell>
          <cell r="D119" t="str">
            <v>429-168</v>
          </cell>
          <cell r="E119" t="str">
            <v>SCH 40</v>
          </cell>
          <cell r="F119" t="str">
            <v>1-1/4X1 REDUCER COUPLING S X S</v>
          </cell>
          <cell r="G119">
            <v>0.14799999999999999</v>
          </cell>
          <cell r="H119">
            <v>6.7131615999999991E-2</v>
          </cell>
          <cell r="I119">
            <v>20</v>
          </cell>
          <cell r="J119" t="str">
            <v>-</v>
          </cell>
          <cell r="K119">
            <v>4.2413381123058542</v>
          </cell>
          <cell r="L119">
            <v>0.37595000000000001</v>
          </cell>
          <cell r="M119" t="str">
            <v>DURA</v>
          </cell>
          <cell r="N119" t="str">
            <v>429-168</v>
          </cell>
          <cell r="O119">
            <v>5</v>
          </cell>
          <cell r="P119" t="str">
            <v>D</v>
          </cell>
          <cell r="Q119" t="str">
            <v>M</v>
          </cell>
          <cell r="R119">
            <v>3.7825059101654852</v>
          </cell>
          <cell r="S119">
            <v>4.2742316784869976</v>
          </cell>
          <cell r="T119">
            <v>3.55</v>
          </cell>
          <cell r="U119">
            <v>3.55</v>
          </cell>
          <cell r="V119">
            <v>3.55</v>
          </cell>
          <cell r="W119">
            <v>3.8172043010752685</v>
          </cell>
          <cell r="X119">
            <v>3.8172043010752685</v>
          </cell>
          <cell r="Y119">
            <v>3.8172043010752685</v>
          </cell>
          <cell r="Z119">
            <v>4.2413381123058542</v>
          </cell>
          <cell r="AB119" t="str">
            <v/>
          </cell>
          <cell r="AC119">
            <v>290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I119" t="str">
            <v>00812361017517</v>
          </cell>
          <cell r="AJ119" t="str">
            <v/>
          </cell>
        </row>
        <row r="120">
          <cell r="A120" t="str">
            <v>ACTIVE</v>
          </cell>
          <cell r="B120" t="str">
            <v>402-130</v>
          </cell>
          <cell r="C120">
            <v>22555018</v>
          </cell>
          <cell r="D120" t="str">
            <v>402-130</v>
          </cell>
          <cell r="E120" t="str">
            <v>SCH 40</v>
          </cell>
          <cell r="F120" t="str">
            <v>1X1X1/2 REDUCING TEE SXSXFIPT</v>
          </cell>
          <cell r="G120">
            <v>0.159</v>
          </cell>
          <cell r="H120">
            <v>7.2121128000000007E-2</v>
          </cell>
          <cell r="I120">
            <v>50</v>
          </cell>
          <cell r="J120" t="str">
            <v>-</v>
          </cell>
          <cell r="K120">
            <v>2.9</v>
          </cell>
          <cell r="L120">
            <v>0.29849400000000004</v>
          </cell>
          <cell r="M120" t="str">
            <v>DURA</v>
          </cell>
          <cell r="N120" t="str">
            <v>402-130</v>
          </cell>
          <cell r="O120">
            <v>10</v>
          </cell>
          <cell r="P120" t="str">
            <v>D</v>
          </cell>
          <cell r="Q120" t="str">
            <v>M</v>
          </cell>
          <cell r="R120">
            <v>2.6477541371158395</v>
          </cell>
          <cell r="S120">
            <v>2.9919621749408982</v>
          </cell>
          <cell r="T120">
            <v>2.48</v>
          </cell>
          <cell r="U120">
            <v>2.48</v>
          </cell>
          <cell r="V120">
            <v>2.48</v>
          </cell>
          <cell r="W120">
            <v>2.61</v>
          </cell>
          <cell r="X120">
            <v>2.61</v>
          </cell>
          <cell r="Y120">
            <v>2.61</v>
          </cell>
          <cell r="Z120">
            <v>2.9</v>
          </cell>
          <cell r="AB120" t="str">
            <v/>
          </cell>
          <cell r="AC120">
            <v>103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 t="str">
            <v>*</v>
          </cell>
          <cell r="AI120" t="str">
            <v>00810673012176</v>
          </cell>
          <cell r="AJ120">
            <v>10810673012173</v>
          </cell>
        </row>
        <row r="121">
          <cell r="A121" t="str">
            <v>ACTIVE</v>
          </cell>
          <cell r="B121" t="str">
            <v>402-131</v>
          </cell>
          <cell r="C121">
            <v>22555020</v>
          </cell>
          <cell r="D121" t="str">
            <v>402-131</v>
          </cell>
          <cell r="E121" t="str">
            <v>SCH 40</v>
          </cell>
          <cell r="F121" t="str">
            <v>1X1X3/4 REDUCING TEE SXSXFIPT</v>
          </cell>
          <cell r="G121">
            <v>0.188</v>
          </cell>
          <cell r="H121">
            <v>8.5275296E-2</v>
          </cell>
          <cell r="I121">
            <v>50</v>
          </cell>
          <cell r="J121" t="str">
            <v>-</v>
          </cell>
          <cell r="K121">
            <v>4.1555555555555559</v>
          </cell>
          <cell r="L121">
            <v>0.42672900000000002</v>
          </cell>
          <cell r="M121" t="str">
            <v>DURA</v>
          </cell>
          <cell r="N121" t="str">
            <v>402-131</v>
          </cell>
          <cell r="O121">
            <v>10</v>
          </cell>
          <cell r="P121" t="str">
            <v>D</v>
          </cell>
          <cell r="Q121" t="str">
            <v>M</v>
          </cell>
          <cell r="R121">
            <v>3.7825059101654852</v>
          </cell>
          <cell r="S121">
            <v>4.2742316784869976</v>
          </cell>
          <cell r="T121">
            <v>3.55</v>
          </cell>
          <cell r="U121">
            <v>3.55</v>
          </cell>
          <cell r="V121">
            <v>3.55</v>
          </cell>
          <cell r="W121">
            <v>3.74</v>
          </cell>
          <cell r="X121">
            <v>3.74</v>
          </cell>
          <cell r="Y121">
            <v>3.74</v>
          </cell>
          <cell r="Z121">
            <v>4.1555555555555559</v>
          </cell>
          <cell r="AB121" t="str">
            <v/>
          </cell>
          <cell r="AC121">
            <v>104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 t="str">
            <v>*</v>
          </cell>
          <cell r="AI121" t="str">
            <v>00810673011988</v>
          </cell>
          <cell r="AJ121">
            <v>10810673011985</v>
          </cell>
        </row>
        <row r="122">
          <cell r="A122" t="str">
            <v>ACTIVE</v>
          </cell>
          <cell r="B122" t="str">
            <v>409-007</v>
          </cell>
          <cell r="C122">
            <v>22555219</v>
          </cell>
          <cell r="D122" t="str">
            <v>409-007</v>
          </cell>
          <cell r="E122" t="str">
            <v>SCH 40</v>
          </cell>
          <cell r="F122" t="str">
            <v>3/4 90 STREET ELL SPGXSLIP</v>
          </cell>
          <cell r="G122">
            <v>8.7999999999999995E-2</v>
          </cell>
          <cell r="H122">
            <v>3.9916095999999998E-2</v>
          </cell>
          <cell r="I122">
            <v>150</v>
          </cell>
          <cell r="J122" t="str">
            <v>-</v>
          </cell>
          <cell r="K122">
            <v>3.0444444444444447</v>
          </cell>
          <cell r="L122">
            <v>0.278615</v>
          </cell>
          <cell r="M122" t="str">
            <v>DURA</v>
          </cell>
          <cell r="N122" t="str">
            <v>409-007</v>
          </cell>
          <cell r="O122">
            <v>10</v>
          </cell>
          <cell r="P122" t="str">
            <v>A</v>
          </cell>
          <cell r="Q122" t="str">
            <v>M</v>
          </cell>
          <cell r="R122">
            <v>3.3215130023640662</v>
          </cell>
          <cell r="S122">
            <v>3.7533096926713942</v>
          </cell>
          <cell r="T122">
            <v>2.6</v>
          </cell>
          <cell r="U122">
            <v>2.6</v>
          </cell>
          <cell r="V122">
            <v>2.6</v>
          </cell>
          <cell r="W122">
            <v>2.74</v>
          </cell>
          <cell r="X122">
            <v>2.74</v>
          </cell>
          <cell r="Y122">
            <v>2.74</v>
          </cell>
          <cell r="Z122">
            <v>3.0444444444444447</v>
          </cell>
          <cell r="AB122" t="str">
            <v/>
          </cell>
          <cell r="AC122">
            <v>201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 t="str">
            <v>*</v>
          </cell>
          <cell r="AI122" t="str">
            <v>00810673011858</v>
          </cell>
          <cell r="AJ122">
            <v>10810673011855</v>
          </cell>
        </row>
        <row r="123">
          <cell r="A123" t="str">
            <v>ACTIVE</v>
          </cell>
          <cell r="B123" t="str">
            <v>439-168</v>
          </cell>
          <cell r="C123">
            <v>22555774</v>
          </cell>
          <cell r="D123" t="str">
            <v>439-168</v>
          </cell>
          <cell r="E123" t="str">
            <v>SCH 40</v>
          </cell>
          <cell r="F123" t="str">
            <v>1-1/4X1 REDUCER BUSHING MIPTXFIPT</v>
          </cell>
          <cell r="G123">
            <v>6.4000000000000001E-2</v>
          </cell>
          <cell r="H123">
            <v>2.9029888E-2</v>
          </cell>
          <cell r="I123">
            <v>150</v>
          </cell>
          <cell r="J123" t="str">
            <v>-</v>
          </cell>
          <cell r="K123">
            <v>5.3888888888888884</v>
          </cell>
          <cell r="L123">
            <v>0.42641999999999997</v>
          </cell>
          <cell r="M123" t="str">
            <v>DURA</v>
          </cell>
          <cell r="N123" t="str">
            <v>439-168</v>
          </cell>
          <cell r="O123">
            <v>5</v>
          </cell>
          <cell r="P123" t="str">
            <v>D</v>
          </cell>
          <cell r="Q123" t="str">
            <v>M</v>
          </cell>
          <cell r="R123">
            <v>5.4964539007092208</v>
          </cell>
          <cell r="S123">
            <v>6.210992907801419</v>
          </cell>
          <cell r="T123">
            <v>4.6100000000000003</v>
          </cell>
          <cell r="U123">
            <v>4.6100000000000003</v>
          </cell>
          <cell r="V123">
            <v>4.6100000000000003</v>
          </cell>
          <cell r="W123">
            <v>4.8499999999999996</v>
          </cell>
          <cell r="X123">
            <v>4.8499999999999996</v>
          </cell>
          <cell r="Y123">
            <v>4.8499999999999996</v>
          </cell>
          <cell r="Z123">
            <v>5.3888888888888884</v>
          </cell>
          <cell r="AB123" t="str">
            <v/>
          </cell>
          <cell r="AC123">
            <v>505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 t="str">
            <v>*</v>
          </cell>
          <cell r="AI123" t="str">
            <v>00810673011742</v>
          </cell>
          <cell r="AJ123">
            <v>10810673011749</v>
          </cell>
        </row>
        <row r="124">
          <cell r="A124" t="str">
            <v>ACTIVE</v>
          </cell>
          <cell r="B124" t="str">
            <v>439-212</v>
          </cell>
          <cell r="C124">
            <v>22555812</v>
          </cell>
          <cell r="D124" t="str">
            <v>439-212</v>
          </cell>
          <cell r="E124" t="str">
            <v>SCH 40</v>
          </cell>
          <cell r="F124" t="str">
            <v>1-1/2X1-1/4 RED BUSHING MIPTXFIPT</v>
          </cell>
          <cell r="G124">
            <v>7.0999999999999994E-2</v>
          </cell>
          <cell r="H124">
            <v>3.2205031999999995E-2</v>
          </cell>
          <cell r="I124">
            <v>100</v>
          </cell>
          <cell r="J124" t="str">
            <v>-</v>
          </cell>
          <cell r="K124">
            <v>6.4777777777777779</v>
          </cell>
          <cell r="L124">
            <v>0.53251000000000004</v>
          </cell>
          <cell r="M124" t="str">
            <v>DURA</v>
          </cell>
          <cell r="N124" t="str">
            <v>439-212</v>
          </cell>
          <cell r="O124">
            <v>10</v>
          </cell>
          <cell r="P124" t="str">
            <v>D</v>
          </cell>
          <cell r="Q124" t="str">
            <v>M</v>
          </cell>
          <cell r="R124">
            <v>5.9219858156028362</v>
          </cell>
          <cell r="S124">
            <v>6.6918439716312044</v>
          </cell>
          <cell r="T124">
            <v>5.54</v>
          </cell>
          <cell r="U124">
            <v>5.54</v>
          </cell>
          <cell r="V124">
            <v>5.54</v>
          </cell>
          <cell r="W124">
            <v>5.83</v>
          </cell>
          <cell r="X124">
            <v>5.83</v>
          </cell>
          <cell r="Y124">
            <v>5.83</v>
          </cell>
          <cell r="Z124">
            <v>6.4777777777777779</v>
          </cell>
          <cell r="AB124" t="str">
            <v/>
          </cell>
          <cell r="AC124">
            <v>509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*</v>
          </cell>
          <cell r="AI124" t="str">
            <v>00810673011735</v>
          </cell>
          <cell r="AJ124">
            <v>10810673011732</v>
          </cell>
        </row>
        <row r="125">
          <cell r="A125" t="str">
            <v>ACTIVE</v>
          </cell>
          <cell r="B125" t="str">
            <v>437-247</v>
          </cell>
          <cell r="C125">
            <v>22556010</v>
          </cell>
          <cell r="D125" t="str">
            <v>437-247</v>
          </cell>
          <cell r="E125" t="str">
            <v>SCH 40</v>
          </cell>
          <cell r="F125" t="str">
            <v>2X1/2 REDUCER BUSHING SPGX S</v>
          </cell>
          <cell r="G125">
            <v>0.17</v>
          </cell>
          <cell r="H125">
            <v>7.7110640000000008E-2</v>
          </cell>
          <cell r="I125">
            <v>50</v>
          </cell>
          <cell r="J125" t="str">
            <v>-</v>
          </cell>
          <cell r="K125">
            <v>4.0023894862604541</v>
          </cell>
          <cell r="L125">
            <v>0.23690000000000003</v>
          </cell>
          <cell r="M125" t="str">
            <v>DURA</v>
          </cell>
          <cell r="N125" t="str">
            <v>437-247</v>
          </cell>
          <cell r="O125">
            <v>5</v>
          </cell>
          <cell r="P125" t="str">
            <v>D</v>
          </cell>
          <cell r="Q125" t="str">
            <v>M</v>
          </cell>
          <cell r="R125">
            <v>3.5697399527186762</v>
          </cell>
          <cell r="S125">
            <v>4.033806146572104</v>
          </cell>
          <cell r="T125">
            <v>3.35</v>
          </cell>
          <cell r="U125">
            <v>3.35</v>
          </cell>
          <cell r="V125">
            <v>3.35</v>
          </cell>
          <cell r="W125">
            <v>3.6021505376344085</v>
          </cell>
          <cell r="X125">
            <v>3.6021505376344085</v>
          </cell>
          <cell r="Y125">
            <v>3.6021505376344085</v>
          </cell>
          <cell r="Z125">
            <v>4.0023894862604541</v>
          </cell>
          <cell r="AB125" t="str">
            <v/>
          </cell>
          <cell r="AC125">
            <v>404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I125" t="str">
            <v>00810673013272</v>
          </cell>
          <cell r="AJ125" t="str">
            <v/>
          </cell>
        </row>
        <row r="126">
          <cell r="A126" t="str">
            <v>ACTIVE</v>
          </cell>
          <cell r="B126" t="str">
            <v>437-248</v>
          </cell>
          <cell r="C126">
            <v>22556029</v>
          </cell>
          <cell r="D126" t="str">
            <v>437-248</v>
          </cell>
          <cell r="E126" t="str">
            <v>SCH 40</v>
          </cell>
          <cell r="F126" t="str">
            <v>2X3/4 REDUCER BUSHING SPGX S</v>
          </cell>
          <cell r="G126">
            <v>0.17</v>
          </cell>
          <cell r="H126">
            <v>7.7110640000000008E-2</v>
          </cell>
          <cell r="I126">
            <v>50</v>
          </cell>
          <cell r="J126">
            <v>5120</v>
          </cell>
          <cell r="K126">
            <v>3.9222222222222221</v>
          </cell>
          <cell r="L126">
            <v>0.24606700000000001</v>
          </cell>
          <cell r="M126" t="str">
            <v>DURA</v>
          </cell>
          <cell r="N126" t="str">
            <v>437-248</v>
          </cell>
          <cell r="O126">
            <v>5</v>
          </cell>
          <cell r="P126" t="str">
            <v>D</v>
          </cell>
          <cell r="Q126" t="str">
            <v>M</v>
          </cell>
          <cell r="R126">
            <v>4.0898345153664302</v>
          </cell>
          <cell r="S126">
            <v>4.6215130023640656</v>
          </cell>
          <cell r="T126">
            <v>3.35</v>
          </cell>
          <cell r="U126">
            <v>3.35</v>
          </cell>
          <cell r="V126">
            <v>3.35</v>
          </cell>
          <cell r="W126">
            <v>3.53</v>
          </cell>
          <cell r="X126">
            <v>3.53</v>
          </cell>
          <cell r="Y126">
            <v>3.53</v>
          </cell>
          <cell r="Z126">
            <v>3.9222222222222221</v>
          </cell>
          <cell r="AB126" t="str">
            <v/>
          </cell>
          <cell r="AC126">
            <v>405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I126" t="str">
            <v>00810673013289</v>
          </cell>
          <cell r="AJ126" t="str">
            <v/>
          </cell>
        </row>
        <row r="127">
          <cell r="A127" t="str">
            <v>ACTIVE</v>
          </cell>
          <cell r="B127" t="str">
            <v>437-292</v>
          </cell>
          <cell r="C127">
            <v>22556037</v>
          </cell>
          <cell r="D127" t="str">
            <v>437-292</v>
          </cell>
          <cell r="E127" t="str">
            <v>SCH 40</v>
          </cell>
          <cell r="F127" t="str">
            <v>2-1/2X2 REDUCER BUSHING SPGX SLIP</v>
          </cell>
          <cell r="G127">
            <v>0.245</v>
          </cell>
          <cell r="H127">
            <v>0.11113004</v>
          </cell>
          <cell r="I127">
            <v>25</v>
          </cell>
          <cell r="J127" t="str">
            <v>-</v>
          </cell>
          <cell r="K127">
            <v>6.3444444444444441</v>
          </cell>
          <cell r="L127">
            <v>0.39521099999999998</v>
          </cell>
          <cell r="M127" t="str">
            <v>DURA</v>
          </cell>
          <cell r="N127" t="str">
            <v>437-292</v>
          </cell>
          <cell r="O127">
            <v>5</v>
          </cell>
          <cell r="P127" t="str">
            <v>D</v>
          </cell>
          <cell r="Q127" t="str">
            <v>M</v>
          </cell>
          <cell r="R127">
            <v>9.5390070921985828</v>
          </cell>
          <cell r="S127">
            <v>10.779078014184398</v>
          </cell>
          <cell r="T127">
            <v>5.42</v>
          </cell>
          <cell r="U127">
            <v>5.42</v>
          </cell>
          <cell r="V127">
            <v>5.42</v>
          </cell>
          <cell r="W127">
            <v>5.71</v>
          </cell>
          <cell r="X127">
            <v>5.71</v>
          </cell>
          <cell r="Y127">
            <v>5.71</v>
          </cell>
          <cell r="Z127">
            <v>6.3444444444444441</v>
          </cell>
          <cell r="AB127" t="str">
            <v/>
          </cell>
          <cell r="AC127">
            <v>414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I127" t="str">
            <v>00810673013296</v>
          </cell>
          <cell r="AJ127" t="str">
            <v/>
          </cell>
        </row>
        <row r="128">
          <cell r="A128" t="str">
            <v>ACTIVE</v>
          </cell>
          <cell r="B128" t="str">
            <v>437-339</v>
          </cell>
          <cell r="C128">
            <v>22556045</v>
          </cell>
          <cell r="D128" t="str">
            <v>437-339</v>
          </cell>
          <cell r="E128" t="str">
            <v>SCH 40</v>
          </cell>
          <cell r="F128" t="str">
            <v>3X2-1/2 REDUCER BUSHING SPGX SLIP</v>
          </cell>
          <cell r="G128">
            <v>0.39600000000000002</v>
          </cell>
          <cell r="H128">
            <v>0.179622432</v>
          </cell>
          <cell r="I128">
            <v>25</v>
          </cell>
          <cell r="J128">
            <v>1800</v>
          </cell>
          <cell r="K128">
            <v>9.2888888888888879</v>
          </cell>
          <cell r="L128">
            <v>0.90320699999999998</v>
          </cell>
          <cell r="M128" t="str">
            <v>DURA</v>
          </cell>
          <cell r="N128" t="str">
            <v>437-339</v>
          </cell>
          <cell r="O128">
            <v>5</v>
          </cell>
          <cell r="P128" t="str">
            <v>D</v>
          </cell>
          <cell r="Q128" t="str">
            <v>M</v>
          </cell>
          <cell r="R128">
            <v>8.463356973995273</v>
          </cell>
          <cell r="S128">
            <v>9.5635933806146571</v>
          </cell>
          <cell r="T128">
            <v>7.9400000000000013</v>
          </cell>
          <cell r="U128">
            <v>7.9400000000000013</v>
          </cell>
          <cell r="V128">
            <v>7.9400000000000013</v>
          </cell>
          <cell r="W128">
            <v>8.36</v>
          </cell>
          <cell r="X128">
            <v>8.36</v>
          </cell>
          <cell r="Y128">
            <v>8.36</v>
          </cell>
          <cell r="Z128">
            <v>9.2888888888888879</v>
          </cell>
          <cell r="AB128" t="str">
            <v/>
          </cell>
          <cell r="AC128">
            <v>421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 t="str">
            <v>00810673013302</v>
          </cell>
          <cell r="AJ128" t="str">
            <v/>
          </cell>
        </row>
        <row r="129">
          <cell r="A129" t="str">
            <v>ACTIVE</v>
          </cell>
          <cell r="B129" t="str">
            <v>437-290</v>
          </cell>
          <cell r="C129">
            <v>22556126</v>
          </cell>
          <cell r="D129" t="str">
            <v>437-290</v>
          </cell>
          <cell r="E129" t="str">
            <v>SCH 40</v>
          </cell>
          <cell r="F129" t="str">
            <v>2-1/2X1-1/4 RED BUSHING SPGX SLIP</v>
          </cell>
          <cell r="G129">
            <v>0.154</v>
          </cell>
          <cell r="H129">
            <v>6.9853167999999993E-2</v>
          </cell>
          <cell r="I129">
            <v>25</v>
          </cell>
          <cell r="J129" t="str">
            <v>-</v>
          </cell>
          <cell r="K129">
            <v>6.4396654719235356</v>
          </cell>
          <cell r="L129">
            <v>0.63963000000000003</v>
          </cell>
          <cell r="M129" t="str">
            <v>DURA</v>
          </cell>
          <cell r="N129" t="str">
            <v>437-290</v>
          </cell>
          <cell r="O129">
            <v>5</v>
          </cell>
          <cell r="P129" t="str">
            <v>D</v>
          </cell>
          <cell r="Q129" t="str">
            <v>M</v>
          </cell>
          <cell r="R129">
            <v>5.7446808510638299</v>
          </cell>
          <cell r="S129">
            <v>6.4914893617021274</v>
          </cell>
          <cell r="T129">
            <v>5.39</v>
          </cell>
          <cell r="U129">
            <v>5.39</v>
          </cell>
          <cell r="V129">
            <v>5.39</v>
          </cell>
          <cell r="W129">
            <v>5.7956989247311821</v>
          </cell>
          <cell r="X129">
            <v>5.7956989247311821</v>
          </cell>
          <cell r="Y129">
            <v>5.7956989247311821</v>
          </cell>
          <cell r="Z129">
            <v>6.4396654719235356</v>
          </cell>
          <cell r="AB129" t="str">
            <v/>
          </cell>
          <cell r="AC129">
            <v>412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I129" t="str">
            <v>00812361011423</v>
          </cell>
          <cell r="AJ129" t="str">
            <v/>
          </cell>
        </row>
        <row r="130">
          <cell r="A130" t="str">
            <v>ACTIVE</v>
          </cell>
          <cell r="B130" t="str">
            <v>437-291</v>
          </cell>
          <cell r="C130">
            <v>22556142</v>
          </cell>
          <cell r="D130" t="str">
            <v>437-291</v>
          </cell>
          <cell r="E130" t="str">
            <v>SCH 40</v>
          </cell>
          <cell r="F130" t="str">
            <v>2-1/2X1-1/2 RED BUSHING SPGX SLIP</v>
          </cell>
          <cell r="G130">
            <v>0.16500000000000001</v>
          </cell>
          <cell r="H130">
            <v>7.4842680000000009E-2</v>
          </cell>
          <cell r="I130">
            <v>25</v>
          </cell>
          <cell r="J130" t="str">
            <v>-</v>
          </cell>
          <cell r="K130">
            <v>6.4396654719235356</v>
          </cell>
          <cell r="L130">
            <v>0.43259999999999998</v>
          </cell>
          <cell r="M130" t="str">
            <v>DURA</v>
          </cell>
          <cell r="N130" t="str">
            <v>437-291</v>
          </cell>
          <cell r="O130">
            <v>5</v>
          </cell>
          <cell r="P130" t="str">
            <v>D</v>
          </cell>
          <cell r="Q130" t="str">
            <v>M</v>
          </cell>
          <cell r="R130">
            <v>5.7446808510638299</v>
          </cell>
          <cell r="S130">
            <v>6.4914893617021274</v>
          </cell>
          <cell r="T130">
            <v>5.39</v>
          </cell>
          <cell r="U130">
            <v>5.39</v>
          </cell>
          <cell r="V130">
            <v>5.39</v>
          </cell>
          <cell r="W130">
            <v>5.7956989247311821</v>
          </cell>
          <cell r="X130">
            <v>5.7956989247311821</v>
          </cell>
          <cell r="Y130">
            <v>5.7956989247311821</v>
          </cell>
          <cell r="Z130">
            <v>6.4396654719235356</v>
          </cell>
          <cell r="AB130" t="str">
            <v/>
          </cell>
          <cell r="AC130">
            <v>413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 t="str">
            <v>00812361011447</v>
          </cell>
          <cell r="AJ130" t="str">
            <v/>
          </cell>
        </row>
        <row r="131">
          <cell r="A131" t="str">
            <v>ACTIVE</v>
          </cell>
          <cell r="B131" t="str">
            <v>437-338</v>
          </cell>
          <cell r="C131">
            <v>22556231</v>
          </cell>
          <cell r="D131" t="str">
            <v>437-338</v>
          </cell>
          <cell r="E131" t="str">
            <v>SCH 40</v>
          </cell>
          <cell r="F131" t="str">
            <v>3X2 REDUCER BUSHING SPGX SLIP</v>
          </cell>
          <cell r="G131">
            <v>0.24199999999999999</v>
          </cell>
          <cell r="H131">
            <v>0.10976926399999999</v>
          </cell>
          <cell r="I131">
            <v>25</v>
          </cell>
          <cell r="J131" t="str">
            <v>-</v>
          </cell>
          <cell r="K131">
            <v>9.3333333333333339</v>
          </cell>
          <cell r="L131">
            <v>0.71348100000000003</v>
          </cell>
          <cell r="M131" t="str">
            <v>DURA</v>
          </cell>
          <cell r="N131" t="str">
            <v>437-338</v>
          </cell>
          <cell r="O131">
            <v>5</v>
          </cell>
          <cell r="P131" t="str">
            <v>D</v>
          </cell>
          <cell r="Q131" t="str">
            <v>M</v>
          </cell>
          <cell r="R131">
            <v>9.326241134751772</v>
          </cell>
          <cell r="S131">
            <v>10.538652482269502</v>
          </cell>
          <cell r="T131">
            <v>7.98</v>
          </cell>
          <cell r="U131">
            <v>7.98</v>
          </cell>
          <cell r="V131">
            <v>7.98</v>
          </cell>
          <cell r="W131">
            <v>8.4</v>
          </cell>
          <cell r="X131">
            <v>8.4</v>
          </cell>
          <cell r="Y131">
            <v>8.4</v>
          </cell>
          <cell r="Z131">
            <v>9.3333333333333339</v>
          </cell>
          <cell r="AB131" t="str">
            <v/>
          </cell>
          <cell r="AC131">
            <v>420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I131" t="str">
            <v>00812361011461</v>
          </cell>
          <cell r="AJ131" t="str">
            <v/>
          </cell>
        </row>
        <row r="132">
          <cell r="A132" t="str">
            <v>ACTIVE</v>
          </cell>
          <cell r="B132" t="str">
            <v>437-420</v>
          </cell>
          <cell r="C132">
            <v>22556320</v>
          </cell>
          <cell r="D132" t="str">
            <v>437-420</v>
          </cell>
          <cell r="E132" t="str">
            <v>SCH 40</v>
          </cell>
          <cell r="F132" t="str">
            <v>4X2 REDUCER BUSHING SPGX SLIP</v>
          </cell>
          <cell r="G132">
            <v>0.441</v>
          </cell>
          <cell r="H132">
            <v>0.20003407200000001</v>
          </cell>
          <cell r="I132">
            <v>10</v>
          </cell>
          <cell r="J132" t="str">
            <v>-</v>
          </cell>
          <cell r="K132">
            <v>20.766666666666669</v>
          </cell>
          <cell r="L132">
            <v>2.1379709999999998</v>
          </cell>
          <cell r="M132" t="str">
            <v>DURA</v>
          </cell>
          <cell r="N132" t="str">
            <v>437-420</v>
          </cell>
          <cell r="O132" t="str">
            <v>BOX</v>
          </cell>
          <cell r="P132" t="str">
            <v>D</v>
          </cell>
          <cell r="Q132" t="str">
            <v>M</v>
          </cell>
          <cell r="R132">
            <v>19.184397163120568</v>
          </cell>
          <cell r="S132">
            <v>21.678368794326239</v>
          </cell>
          <cell r="T132">
            <v>17.760000000000002</v>
          </cell>
          <cell r="U132">
            <v>17.760000000000002</v>
          </cell>
          <cell r="V132">
            <v>17.760000000000002</v>
          </cell>
          <cell r="W132">
            <v>18.690000000000001</v>
          </cell>
          <cell r="X132">
            <v>18.690000000000001</v>
          </cell>
          <cell r="Y132">
            <v>18.690000000000001</v>
          </cell>
          <cell r="Z132">
            <v>20.766666666666669</v>
          </cell>
          <cell r="AB132" t="str">
            <v/>
          </cell>
          <cell r="AC132">
            <v>422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I132" t="str">
            <v>00812361011485</v>
          </cell>
          <cell r="AJ132" t="str">
            <v/>
          </cell>
        </row>
        <row r="133">
          <cell r="A133" t="str">
            <v>ACTIVE</v>
          </cell>
          <cell r="B133" t="str">
            <v>437-422</v>
          </cell>
          <cell r="C133">
            <v>22556339</v>
          </cell>
          <cell r="D133" t="str">
            <v>437-422</v>
          </cell>
          <cell r="E133" t="str">
            <v>SCH 40</v>
          </cell>
          <cell r="F133" t="str">
            <v>4X3 REDUCER BUSHING SPGX SLIP</v>
          </cell>
          <cell r="G133">
            <v>0.371</v>
          </cell>
          <cell r="H133">
            <v>0.16828263199999999</v>
          </cell>
          <cell r="I133">
            <v>10</v>
          </cell>
          <cell r="J133" t="str">
            <v>-</v>
          </cell>
          <cell r="K133">
            <v>20.766666666666669</v>
          </cell>
          <cell r="L133">
            <v>1.1330000000000002</v>
          </cell>
          <cell r="M133" t="str">
            <v>DURA</v>
          </cell>
          <cell r="N133" t="str">
            <v>437-422</v>
          </cell>
          <cell r="O133" t="str">
            <v>BOX</v>
          </cell>
          <cell r="P133" t="str">
            <v>D</v>
          </cell>
          <cell r="Q133" t="str">
            <v>M</v>
          </cell>
          <cell r="R133">
            <v>20.33096926713948</v>
          </cell>
          <cell r="S133">
            <v>22.973995271867611</v>
          </cell>
          <cell r="T133">
            <v>17.760000000000002</v>
          </cell>
          <cell r="U133">
            <v>17.760000000000002</v>
          </cell>
          <cell r="V133">
            <v>17.760000000000002</v>
          </cell>
          <cell r="W133">
            <v>18.690000000000001</v>
          </cell>
          <cell r="X133">
            <v>18.690000000000001</v>
          </cell>
          <cell r="Y133">
            <v>18.690000000000001</v>
          </cell>
          <cell r="Z133">
            <v>20.766666666666669</v>
          </cell>
          <cell r="AB133" t="str">
            <v/>
          </cell>
          <cell r="AC133">
            <v>424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 t="str">
            <v>00812361011508</v>
          </cell>
          <cell r="AJ133" t="str">
            <v/>
          </cell>
        </row>
        <row r="134">
          <cell r="A134" t="str">
            <v>ACTIVE</v>
          </cell>
          <cell r="B134" t="str">
            <v>436-025</v>
          </cell>
          <cell r="C134">
            <v>22556525</v>
          </cell>
          <cell r="D134" t="str">
            <v>436-025</v>
          </cell>
          <cell r="E134" t="str">
            <v>SCH 40</v>
          </cell>
          <cell r="F134" t="str">
            <v>2-1/2 MALE ADAPTER MIPT X SLIP</v>
          </cell>
          <cell r="G134">
            <v>0.20100000000000001</v>
          </cell>
          <cell r="H134">
            <v>9.1171992000000007E-2</v>
          </cell>
          <cell r="I134">
            <v>25</v>
          </cell>
          <cell r="J134" t="str">
            <v>-</v>
          </cell>
          <cell r="K134">
            <v>9.9333333333333318</v>
          </cell>
          <cell r="L134">
            <v>0.59739999999999993</v>
          </cell>
          <cell r="M134" t="str">
            <v>DURA</v>
          </cell>
          <cell r="N134" t="str">
            <v>436-025</v>
          </cell>
          <cell r="O134" t="str">
            <v>BOX</v>
          </cell>
          <cell r="P134" t="str">
            <v>D</v>
          </cell>
          <cell r="Q134" t="str">
            <v>M</v>
          </cell>
          <cell r="R134">
            <v>9.0661938534278956</v>
          </cell>
          <cell r="S134">
            <v>10.244799054373521</v>
          </cell>
          <cell r="T134">
            <v>8.49</v>
          </cell>
          <cell r="U134">
            <v>8.49</v>
          </cell>
          <cell r="V134">
            <v>8.49</v>
          </cell>
          <cell r="W134">
            <v>8.94</v>
          </cell>
          <cell r="X134">
            <v>8.94</v>
          </cell>
          <cell r="Y134">
            <v>8.94</v>
          </cell>
          <cell r="Z134">
            <v>9.9333333333333318</v>
          </cell>
          <cell r="AB134" t="str">
            <v/>
          </cell>
          <cell r="AC134">
            <v>354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I134" t="str">
            <v>00812361011362</v>
          </cell>
          <cell r="AJ134" t="str">
            <v/>
          </cell>
        </row>
        <row r="135">
          <cell r="A135" t="str">
            <v>ACTIVE</v>
          </cell>
          <cell r="B135" t="str">
            <v>436-030</v>
          </cell>
          <cell r="C135">
            <v>22556533</v>
          </cell>
          <cell r="D135" t="str">
            <v>436-030</v>
          </cell>
          <cell r="E135" t="str">
            <v>SCH 40</v>
          </cell>
          <cell r="F135" t="str">
            <v>3 MALE ADAPTER MIPT X SLIP</v>
          </cell>
          <cell r="G135">
            <v>0.27900000000000003</v>
          </cell>
          <cell r="H135">
            <v>0.12655216800000002</v>
          </cell>
          <cell r="I135">
            <v>16</v>
          </cell>
          <cell r="J135" t="str">
            <v>-</v>
          </cell>
          <cell r="K135">
            <v>14.544444444444444</v>
          </cell>
          <cell r="L135">
            <v>0.85489999999999999</v>
          </cell>
          <cell r="M135" t="str">
            <v>DURA</v>
          </cell>
          <cell r="N135" t="str">
            <v>436-030</v>
          </cell>
          <cell r="O135" t="str">
            <v>BOX</v>
          </cell>
          <cell r="P135" t="str">
            <v>D</v>
          </cell>
          <cell r="Q135" t="str">
            <v>M</v>
          </cell>
          <cell r="R135">
            <v>13.274231678486998</v>
          </cell>
          <cell r="S135">
            <v>14.999881796690307</v>
          </cell>
          <cell r="T135">
            <v>12.44</v>
          </cell>
          <cell r="U135">
            <v>12.44</v>
          </cell>
          <cell r="V135">
            <v>12.44</v>
          </cell>
          <cell r="W135">
            <v>13.09</v>
          </cell>
          <cell r="X135">
            <v>13.09</v>
          </cell>
          <cell r="Y135">
            <v>13.09</v>
          </cell>
          <cell r="Z135">
            <v>14.544444444444444</v>
          </cell>
          <cell r="AB135" t="str">
            <v/>
          </cell>
          <cell r="AC135">
            <v>355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I135" t="str">
            <v>00812361011386</v>
          </cell>
          <cell r="AJ135" t="str">
            <v/>
          </cell>
        </row>
        <row r="136">
          <cell r="A136" t="str">
            <v>ACTIVE</v>
          </cell>
          <cell r="B136" t="str">
            <v>436-040</v>
          </cell>
          <cell r="C136">
            <v>22556541</v>
          </cell>
          <cell r="D136" t="str">
            <v>436-040</v>
          </cell>
          <cell r="E136" t="str">
            <v>SCH 40</v>
          </cell>
          <cell r="F136" t="str">
            <v>4 MALE ADAPTER MIPT X SLIP</v>
          </cell>
          <cell r="G136">
            <v>0.42099999999999999</v>
          </cell>
          <cell r="H136">
            <v>0.19096223199999998</v>
          </cell>
          <cell r="I136">
            <v>12</v>
          </cell>
          <cell r="J136" t="str">
            <v>-</v>
          </cell>
          <cell r="K136">
            <v>18.566666666666666</v>
          </cell>
          <cell r="L136">
            <v>1.2950190000000001</v>
          </cell>
          <cell r="M136" t="str">
            <v>DURA</v>
          </cell>
          <cell r="N136" t="str">
            <v>436-040</v>
          </cell>
          <cell r="O136" t="str">
            <v>BOX</v>
          </cell>
          <cell r="P136" t="str">
            <v>D</v>
          </cell>
          <cell r="Q136" t="str">
            <v>M</v>
          </cell>
          <cell r="R136">
            <v>16.938534278959811</v>
          </cell>
          <cell r="S136">
            <v>19.140543735224583</v>
          </cell>
          <cell r="T136">
            <v>15.87</v>
          </cell>
          <cell r="U136">
            <v>15.87</v>
          </cell>
          <cell r="V136">
            <v>15.87</v>
          </cell>
          <cell r="W136">
            <v>16.71</v>
          </cell>
          <cell r="X136">
            <v>16.71</v>
          </cell>
          <cell r="Y136">
            <v>16.71</v>
          </cell>
          <cell r="Z136">
            <v>18.566666666666666</v>
          </cell>
          <cell r="AB136" t="str">
            <v/>
          </cell>
          <cell r="AC136">
            <v>356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I136" t="str">
            <v>00812361011409</v>
          </cell>
          <cell r="AJ136" t="str">
            <v/>
          </cell>
        </row>
        <row r="137">
          <cell r="A137" t="str">
            <v>ACTIVE</v>
          </cell>
          <cell r="B137" t="str">
            <v>409-010</v>
          </cell>
          <cell r="C137">
            <v>22556622</v>
          </cell>
          <cell r="D137" t="str">
            <v>409-010</v>
          </cell>
          <cell r="E137" t="str">
            <v>SCH 40</v>
          </cell>
          <cell r="F137" t="str">
            <v>1 90 STREET ELL SPGXSLIP</v>
          </cell>
          <cell r="G137">
            <v>0.16900000000000001</v>
          </cell>
          <cell r="H137">
            <v>7.6657048000000005E-2</v>
          </cell>
          <cell r="I137">
            <v>50</v>
          </cell>
          <cell r="J137" t="str">
            <v>-</v>
          </cell>
          <cell r="K137">
            <v>5.2444444444444445</v>
          </cell>
          <cell r="L137">
            <v>0.48615999999999998</v>
          </cell>
          <cell r="M137" t="str">
            <v>DURA</v>
          </cell>
          <cell r="N137" t="str">
            <v>409-010</v>
          </cell>
          <cell r="O137">
            <v>10</v>
          </cell>
          <cell r="P137" t="str">
            <v>D</v>
          </cell>
          <cell r="Q137" t="str">
            <v>M</v>
          </cell>
          <cell r="R137">
            <v>5.7328605200945617</v>
          </cell>
          <cell r="S137">
            <v>6.4781323877068537</v>
          </cell>
          <cell r="T137">
            <v>4.4800000000000004</v>
          </cell>
          <cell r="U137">
            <v>4.4800000000000004</v>
          </cell>
          <cell r="V137">
            <v>4.4800000000000004</v>
          </cell>
          <cell r="W137">
            <v>4.72</v>
          </cell>
          <cell r="X137">
            <v>4.72</v>
          </cell>
          <cell r="Y137">
            <v>4.72</v>
          </cell>
          <cell r="Z137">
            <v>5.2444444444444445</v>
          </cell>
          <cell r="AB137" t="str">
            <v/>
          </cell>
          <cell r="AC137">
            <v>202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 t="str">
            <v>*</v>
          </cell>
          <cell r="AI137" t="str">
            <v>00810673011841</v>
          </cell>
          <cell r="AJ137">
            <v>10810673011848</v>
          </cell>
        </row>
        <row r="138">
          <cell r="A138" t="str">
            <v>ACTIVE</v>
          </cell>
          <cell r="B138" t="str">
            <v>409-005</v>
          </cell>
          <cell r="C138">
            <v>22556626</v>
          </cell>
          <cell r="D138" t="str">
            <v>409-005</v>
          </cell>
          <cell r="E138" t="str">
            <v>SCH 40</v>
          </cell>
          <cell r="F138" t="str">
            <v>1/2 90 STREET ELL SPGXSLIP</v>
          </cell>
          <cell r="G138">
            <v>6.4000000000000001E-2</v>
          </cell>
          <cell r="H138">
            <v>2.9029888E-2</v>
          </cell>
          <cell r="I138">
            <v>250</v>
          </cell>
          <cell r="J138" t="str">
            <v>-</v>
          </cell>
          <cell r="K138">
            <v>2.4777777777777779</v>
          </cell>
          <cell r="L138">
            <v>0.25873599999999997</v>
          </cell>
          <cell r="M138" t="str">
            <v>DURA</v>
          </cell>
          <cell r="N138" t="str">
            <v>409-005</v>
          </cell>
          <cell r="O138">
            <v>10</v>
          </cell>
          <cell r="P138" t="str">
            <v>D</v>
          </cell>
          <cell r="Q138" t="str">
            <v>M</v>
          </cell>
          <cell r="R138">
            <v>2.2576832151300237</v>
          </cell>
          <cell r="S138">
            <v>2.5511820330969264</v>
          </cell>
          <cell r="T138">
            <v>2.12</v>
          </cell>
          <cell r="U138">
            <v>2.12</v>
          </cell>
          <cell r="V138">
            <v>2.12</v>
          </cell>
          <cell r="W138">
            <v>2.23</v>
          </cell>
          <cell r="X138">
            <v>2.23</v>
          </cell>
          <cell r="Y138">
            <v>2.23</v>
          </cell>
          <cell r="Z138">
            <v>2.4777777777777779</v>
          </cell>
          <cell r="AB138" t="str">
            <v/>
          </cell>
          <cell r="AC138">
            <v>200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 t="str">
            <v>*</v>
          </cell>
          <cell r="AI138" t="str">
            <v>00810673011919</v>
          </cell>
          <cell r="AJ138">
            <v>10810673011916</v>
          </cell>
        </row>
        <row r="139">
          <cell r="A139" t="str">
            <v>ACTIVE</v>
          </cell>
          <cell r="B139" t="str">
            <v>409-012</v>
          </cell>
          <cell r="C139">
            <v>22556630</v>
          </cell>
          <cell r="D139" t="str">
            <v>409-012</v>
          </cell>
          <cell r="E139" t="str">
            <v>SCH 40</v>
          </cell>
          <cell r="F139" t="str">
            <v>1-1/4 90 STREET ELL SPGXSLIP</v>
          </cell>
          <cell r="G139">
            <v>0.23699999999999999</v>
          </cell>
          <cell r="H139">
            <v>0.10750130399999999</v>
          </cell>
          <cell r="I139">
            <v>50</v>
          </cell>
          <cell r="J139" t="str">
            <v>-</v>
          </cell>
          <cell r="K139">
            <v>6.7111111111111112</v>
          </cell>
          <cell r="L139">
            <v>0.58297999999999994</v>
          </cell>
          <cell r="M139" t="str">
            <v>DURA</v>
          </cell>
          <cell r="N139" t="str">
            <v>409-012</v>
          </cell>
          <cell r="O139">
            <v>5</v>
          </cell>
          <cell r="P139" t="str">
            <v>D</v>
          </cell>
          <cell r="Q139" t="str">
            <v>M</v>
          </cell>
          <cell r="R139">
            <v>5.7328605200945617</v>
          </cell>
          <cell r="S139">
            <v>6.4781323877068537</v>
          </cell>
          <cell r="T139">
            <v>5.74</v>
          </cell>
          <cell r="U139">
            <v>5.74</v>
          </cell>
          <cell r="V139">
            <v>5.74</v>
          </cell>
          <cell r="W139">
            <v>6.04</v>
          </cell>
          <cell r="X139">
            <v>6.04</v>
          </cell>
          <cell r="Y139">
            <v>6.04</v>
          </cell>
          <cell r="Z139">
            <v>6.7111111111111112</v>
          </cell>
          <cell r="AB139" t="str">
            <v/>
          </cell>
          <cell r="AC139">
            <v>203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 t="str">
            <v>*</v>
          </cell>
          <cell r="AI139" t="str">
            <v>00812361015216</v>
          </cell>
          <cell r="AJ139">
            <v>10812361015213</v>
          </cell>
        </row>
        <row r="140">
          <cell r="A140" t="str">
            <v>ACTIVE</v>
          </cell>
          <cell r="B140" t="str">
            <v>410-007</v>
          </cell>
          <cell r="C140">
            <v>22556673</v>
          </cell>
          <cell r="D140" t="str">
            <v>410-007</v>
          </cell>
          <cell r="E140" t="str">
            <v>SCH 40</v>
          </cell>
          <cell r="F140" t="str">
            <v>3/4 90 STREET ELL MIPT X SLIP</v>
          </cell>
          <cell r="G140">
            <v>8.6999999999999994E-2</v>
          </cell>
          <cell r="H140">
            <v>3.9462503999999995E-2</v>
          </cell>
          <cell r="I140">
            <v>150</v>
          </cell>
          <cell r="J140" t="str">
            <v>-</v>
          </cell>
          <cell r="K140">
            <v>2.2444444444444445</v>
          </cell>
          <cell r="L140">
            <v>0.211253</v>
          </cell>
          <cell r="M140" t="str">
            <v>DURA</v>
          </cell>
          <cell r="N140" t="str">
            <v>410-007</v>
          </cell>
          <cell r="O140">
            <v>10</v>
          </cell>
          <cell r="P140" t="str">
            <v>C</v>
          </cell>
          <cell r="Q140" t="str">
            <v>M</v>
          </cell>
          <cell r="R140">
            <v>2.3640661938534278</v>
          </cell>
          <cell r="S140">
            <v>2.6713947990543732</v>
          </cell>
          <cell r="T140">
            <v>1.92</v>
          </cell>
          <cell r="U140">
            <v>1.92</v>
          </cell>
          <cell r="V140">
            <v>1.92</v>
          </cell>
          <cell r="W140">
            <v>2.02</v>
          </cell>
          <cell r="X140">
            <v>2.02</v>
          </cell>
          <cell r="Y140">
            <v>2.02</v>
          </cell>
          <cell r="Z140">
            <v>2.2444444444444445</v>
          </cell>
          <cell r="AB140" t="str">
            <v/>
          </cell>
          <cell r="AC140">
            <v>212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 t="str">
            <v>*</v>
          </cell>
          <cell r="AI140" t="str">
            <v>00810673011773</v>
          </cell>
          <cell r="AJ140">
            <v>10810673011770</v>
          </cell>
        </row>
        <row r="141">
          <cell r="A141" t="str">
            <v>ACTIVE</v>
          </cell>
          <cell r="B141" t="str">
            <v>410-005</v>
          </cell>
          <cell r="C141">
            <v>22556674</v>
          </cell>
          <cell r="D141" t="str">
            <v>410-005</v>
          </cell>
          <cell r="E141" t="str">
            <v>SCH 40</v>
          </cell>
          <cell r="F141" t="str">
            <v>1/2 90 STREET ELL MIPT X SLIP</v>
          </cell>
          <cell r="G141">
            <v>6.4000000000000001E-2</v>
          </cell>
          <cell r="H141">
            <v>2.9029888E-2</v>
          </cell>
          <cell r="I141">
            <v>250</v>
          </cell>
          <cell r="J141" t="str">
            <v>-</v>
          </cell>
          <cell r="K141">
            <v>1.9222222222222221</v>
          </cell>
          <cell r="L141">
            <v>0.22042</v>
          </cell>
          <cell r="M141" t="str">
            <v>DURA</v>
          </cell>
          <cell r="N141" t="str">
            <v>410-005</v>
          </cell>
          <cell r="O141">
            <v>10</v>
          </cell>
          <cell r="P141" t="str">
            <v>D</v>
          </cell>
          <cell r="Q141" t="str">
            <v>M</v>
          </cell>
          <cell r="R141">
            <v>1.7494089834515367</v>
          </cell>
          <cell r="S141">
            <v>1.9768321513002363</v>
          </cell>
          <cell r="T141">
            <v>1.64</v>
          </cell>
          <cell r="U141">
            <v>1.64</v>
          </cell>
          <cell r="V141">
            <v>1.64</v>
          </cell>
          <cell r="W141">
            <v>1.73</v>
          </cell>
          <cell r="X141">
            <v>1.73</v>
          </cell>
          <cell r="Y141">
            <v>1.73</v>
          </cell>
          <cell r="Z141">
            <v>1.9222222222222221</v>
          </cell>
          <cell r="AB141" t="str">
            <v/>
          </cell>
          <cell r="AC141">
            <v>211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 t="str">
            <v>*</v>
          </cell>
          <cell r="AI141" t="str">
            <v>00810673011834</v>
          </cell>
          <cell r="AJ141">
            <v>10810673011831</v>
          </cell>
        </row>
        <row r="142">
          <cell r="A142" t="str">
            <v>ACTIVE</v>
          </cell>
          <cell r="B142" t="str">
            <v>420-005</v>
          </cell>
          <cell r="C142">
            <v>22556705</v>
          </cell>
          <cell r="D142" t="str">
            <v>420-005</v>
          </cell>
          <cell r="E142" t="str">
            <v>SCH 40</v>
          </cell>
          <cell r="F142" t="str">
            <v>1/2 CROSS SLIP</v>
          </cell>
          <cell r="G142">
            <v>0.10199999999999999</v>
          </cell>
          <cell r="H142">
            <v>4.6266383999999994E-2</v>
          </cell>
          <cell r="I142">
            <v>100</v>
          </cell>
          <cell r="J142" t="str">
            <v>-</v>
          </cell>
          <cell r="K142">
            <v>3.3555555555555556</v>
          </cell>
          <cell r="L142">
            <v>0.29560999999999998</v>
          </cell>
          <cell r="M142" t="str">
            <v>DURA</v>
          </cell>
          <cell r="N142" t="str">
            <v>420-005</v>
          </cell>
          <cell r="O142">
            <v>10</v>
          </cell>
          <cell r="P142" t="str">
            <v>D</v>
          </cell>
          <cell r="Q142" t="str">
            <v>M</v>
          </cell>
          <cell r="R142">
            <v>3.061465721040189</v>
          </cell>
          <cell r="S142">
            <v>3.459456264775413</v>
          </cell>
          <cell r="T142">
            <v>2.87</v>
          </cell>
          <cell r="U142">
            <v>2.87</v>
          </cell>
          <cell r="V142">
            <v>2.87</v>
          </cell>
          <cell r="W142">
            <v>3.02</v>
          </cell>
          <cell r="X142">
            <v>3.02</v>
          </cell>
          <cell r="Y142">
            <v>3.02</v>
          </cell>
          <cell r="Z142">
            <v>3.3555555555555556</v>
          </cell>
          <cell r="AB142" t="str">
            <v/>
          </cell>
          <cell r="AC142">
            <v>260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 t="str">
            <v>*</v>
          </cell>
          <cell r="AI142" t="str">
            <v>00810673011766</v>
          </cell>
          <cell r="AJ142">
            <v>10810673011763</v>
          </cell>
        </row>
        <row r="143">
          <cell r="A143" t="str">
            <v>ACTIVE</v>
          </cell>
          <cell r="B143" t="str">
            <v>420-007</v>
          </cell>
          <cell r="C143">
            <v>22556707</v>
          </cell>
          <cell r="D143" t="str">
            <v>420-007</v>
          </cell>
          <cell r="E143" t="str">
            <v>SCH 40</v>
          </cell>
          <cell r="F143" t="str">
            <v>3/4 CROSS SLIP</v>
          </cell>
          <cell r="G143">
            <v>0.15</v>
          </cell>
          <cell r="H143">
            <v>6.8038799999999997E-2</v>
          </cell>
          <cell r="I143">
            <v>50</v>
          </cell>
          <cell r="J143" t="str">
            <v>-</v>
          </cell>
          <cell r="K143">
            <v>5.5666666666666664</v>
          </cell>
          <cell r="L143">
            <v>0.50552399999999997</v>
          </cell>
          <cell r="M143" t="str">
            <v>DURA</v>
          </cell>
          <cell r="N143" t="str">
            <v>420-007</v>
          </cell>
          <cell r="O143">
            <v>10</v>
          </cell>
          <cell r="P143" t="str">
            <v>D</v>
          </cell>
          <cell r="Q143" t="str">
            <v>M</v>
          </cell>
          <cell r="R143">
            <v>5.7919621749408989</v>
          </cell>
          <cell r="S143">
            <v>6.5449172576832151</v>
          </cell>
          <cell r="T143">
            <v>4.76</v>
          </cell>
          <cell r="U143">
            <v>4.76</v>
          </cell>
          <cell r="V143">
            <v>4.76</v>
          </cell>
          <cell r="W143">
            <v>5.01</v>
          </cell>
          <cell r="X143">
            <v>5.01</v>
          </cell>
          <cell r="Y143">
            <v>5.01</v>
          </cell>
          <cell r="Z143">
            <v>5.5666666666666664</v>
          </cell>
          <cell r="AB143" t="str">
            <v/>
          </cell>
          <cell r="AC143">
            <v>261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 t="str">
            <v>*</v>
          </cell>
          <cell r="AI143" t="str">
            <v>00810673011759</v>
          </cell>
          <cell r="AJ143">
            <v>10810673011756</v>
          </cell>
        </row>
        <row r="144">
          <cell r="A144" t="str">
            <v>ACTIVE</v>
          </cell>
          <cell r="B144" t="str">
            <v>401-251</v>
          </cell>
          <cell r="C144">
            <v>22557157</v>
          </cell>
          <cell r="D144" t="str">
            <v>401-251</v>
          </cell>
          <cell r="E144" t="str">
            <v>SCH 40</v>
          </cell>
          <cell r="F144" t="str">
            <v>2X2X1-1/2 REDUCING TEE SXSXS</v>
          </cell>
          <cell r="G144">
            <v>0.76600000000000001</v>
          </cell>
          <cell r="H144">
            <v>0.34745147199999998</v>
          </cell>
          <cell r="I144">
            <v>10</v>
          </cell>
          <cell r="J144" t="str">
            <v>-</v>
          </cell>
          <cell r="K144">
            <v>6.9666666666666659</v>
          </cell>
          <cell r="L144">
            <v>0.55105000000000004</v>
          </cell>
          <cell r="M144" t="str">
            <v>DURA</v>
          </cell>
          <cell r="N144" t="str">
            <v>401-251</v>
          </cell>
          <cell r="O144" t="str">
            <v>BOX</v>
          </cell>
          <cell r="P144" t="str">
            <v>D</v>
          </cell>
          <cell r="Q144" t="str">
            <v>M</v>
          </cell>
          <cell r="R144">
            <v>6.3238770685579198</v>
          </cell>
          <cell r="S144">
            <v>7.1459810874704486</v>
          </cell>
          <cell r="T144">
            <v>5.96</v>
          </cell>
          <cell r="U144">
            <v>5.96</v>
          </cell>
          <cell r="V144">
            <v>5.96</v>
          </cell>
          <cell r="W144">
            <v>6.27</v>
          </cell>
          <cell r="X144">
            <v>6.27</v>
          </cell>
          <cell r="Y144">
            <v>6.27</v>
          </cell>
          <cell r="Z144">
            <v>6.9666666666666659</v>
          </cell>
          <cell r="AB144" t="str">
            <v/>
          </cell>
          <cell r="AC144">
            <v>52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I144" t="str">
            <v>00816842021192</v>
          </cell>
          <cell r="AJ144" t="str">
            <v/>
          </cell>
        </row>
        <row r="145">
          <cell r="A145" t="str">
            <v>ACTIVE</v>
          </cell>
          <cell r="B145" t="str">
            <v>401-168</v>
          </cell>
          <cell r="C145">
            <v>22557203</v>
          </cell>
          <cell r="D145" t="str">
            <v>401-168</v>
          </cell>
          <cell r="E145" t="str">
            <v>SCH 40</v>
          </cell>
          <cell r="F145" t="str">
            <v>1-1/4X1-1/4X1 REDUCING TEE SXSXS</v>
          </cell>
          <cell r="G145">
            <v>0.26300000000000001</v>
          </cell>
          <cell r="H145">
            <v>0.11929469600000001</v>
          </cell>
          <cell r="I145">
            <v>50</v>
          </cell>
          <cell r="J145" t="str">
            <v>-</v>
          </cell>
          <cell r="K145">
            <v>4.2777777777777777</v>
          </cell>
          <cell r="L145">
            <v>0.36462</v>
          </cell>
          <cell r="M145" t="str">
            <v>DURA</v>
          </cell>
          <cell r="N145" t="str">
            <v>401-168</v>
          </cell>
          <cell r="O145">
            <v>10</v>
          </cell>
          <cell r="P145" t="str">
            <v>D</v>
          </cell>
          <cell r="Q145" t="str">
            <v>M</v>
          </cell>
          <cell r="R145">
            <v>3.6761229314420802</v>
          </cell>
          <cell r="S145">
            <v>4.1540189125295504</v>
          </cell>
          <cell r="T145">
            <v>3.66</v>
          </cell>
          <cell r="U145">
            <v>3.66</v>
          </cell>
          <cell r="V145">
            <v>3.66</v>
          </cell>
          <cell r="W145">
            <v>3.85</v>
          </cell>
          <cell r="X145">
            <v>3.85</v>
          </cell>
          <cell r="Y145">
            <v>3.85</v>
          </cell>
          <cell r="Z145">
            <v>4.2777777777777777</v>
          </cell>
          <cell r="AB145" t="str">
            <v/>
          </cell>
          <cell r="AC145">
            <v>36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 t="str">
            <v>*</v>
          </cell>
          <cell r="AI145" t="str">
            <v>00810673012183</v>
          </cell>
          <cell r="AJ145">
            <v>10810673012180</v>
          </cell>
        </row>
        <row r="146">
          <cell r="A146" t="str">
            <v>ACTIVE</v>
          </cell>
          <cell r="B146" t="str">
            <v>436-213</v>
          </cell>
          <cell r="C146">
            <v>22557246</v>
          </cell>
          <cell r="D146" t="str">
            <v>436-213</v>
          </cell>
          <cell r="E146" t="str">
            <v>SCH 40</v>
          </cell>
          <cell r="F146" t="str">
            <v>1-1/2X2 RED MALE ADAPTER MXS</v>
          </cell>
          <cell r="G146">
            <v>0.28699999999999998</v>
          </cell>
          <cell r="H146">
            <v>0.13018090399999999</v>
          </cell>
          <cell r="I146">
            <v>50</v>
          </cell>
          <cell r="J146" t="str">
            <v>-</v>
          </cell>
          <cell r="K146">
            <v>7.1555555555555559</v>
          </cell>
          <cell r="L146">
            <v>0.83841999999999994</v>
          </cell>
          <cell r="M146" t="str">
            <v>DURA</v>
          </cell>
          <cell r="N146" t="str">
            <v>436-213</v>
          </cell>
          <cell r="O146">
            <v>5</v>
          </cell>
          <cell r="P146" t="str">
            <v>D</v>
          </cell>
          <cell r="Q146" t="str">
            <v>M</v>
          </cell>
          <cell r="R146">
            <v>6.5248226950354606</v>
          </cell>
          <cell r="S146">
            <v>7.3730496453900702</v>
          </cell>
          <cell r="T146">
            <v>6.12</v>
          </cell>
          <cell r="U146">
            <v>6.12</v>
          </cell>
          <cell r="V146">
            <v>6.12</v>
          </cell>
          <cell r="W146">
            <v>6.44</v>
          </cell>
          <cell r="X146">
            <v>6.44</v>
          </cell>
          <cell r="Y146">
            <v>6.44</v>
          </cell>
          <cell r="Z146">
            <v>7.1555555555555559</v>
          </cell>
          <cell r="AB146" t="str">
            <v/>
          </cell>
          <cell r="AC146">
            <v>379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I146" t="str">
            <v>00816842021208</v>
          </cell>
          <cell r="AJ146" t="str">
            <v/>
          </cell>
        </row>
        <row r="147">
          <cell r="A147" t="str">
            <v>ACTIVE</v>
          </cell>
          <cell r="B147" t="str">
            <v>457-005</v>
          </cell>
          <cell r="C147">
            <v>22557408</v>
          </cell>
          <cell r="D147" t="str">
            <v>457-005</v>
          </cell>
          <cell r="E147" t="str">
            <v>SCH 40</v>
          </cell>
          <cell r="F147" t="str">
            <v>1/2 UNION SLIP X SLIP</v>
          </cell>
          <cell r="G147">
            <v>0.14599999999999999</v>
          </cell>
          <cell r="H147">
            <v>6.6224432E-2</v>
          </cell>
          <cell r="I147">
            <v>50</v>
          </cell>
          <cell r="J147" t="str">
            <v>-</v>
          </cell>
          <cell r="K147">
            <v>8.7933094384707289</v>
          </cell>
          <cell r="L147">
            <v>0.75807999999999998</v>
          </cell>
          <cell r="M147" t="str">
            <v>DURA</v>
          </cell>
          <cell r="N147" t="str">
            <v>457-005</v>
          </cell>
          <cell r="O147" t="str">
            <v>BOX</v>
          </cell>
          <cell r="P147" t="str">
            <v>D</v>
          </cell>
          <cell r="Q147" t="str">
            <v>M</v>
          </cell>
          <cell r="R147">
            <v>8.0141843971631204</v>
          </cell>
          <cell r="S147">
            <v>9.0560283687943244</v>
          </cell>
          <cell r="T147">
            <v>7.36</v>
          </cell>
          <cell r="U147">
            <v>7.36</v>
          </cell>
          <cell r="V147">
            <v>7.36</v>
          </cell>
          <cell r="W147">
            <v>7.913978494623656</v>
          </cell>
          <cell r="X147">
            <v>7.913978494623656</v>
          </cell>
          <cell r="Y147">
            <v>7.913978494623656</v>
          </cell>
          <cell r="Z147">
            <v>8.7933094384707289</v>
          </cell>
          <cell r="AB147" t="str">
            <v/>
          </cell>
          <cell r="AC147">
            <v>555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 t="str">
            <v>*</v>
          </cell>
          <cell r="AI147" t="str">
            <v>00810673011537</v>
          </cell>
          <cell r="AJ147">
            <v>10810673011534</v>
          </cell>
        </row>
        <row r="148">
          <cell r="A148" t="str">
            <v>ACTIVE</v>
          </cell>
          <cell r="B148" t="str">
            <v>457-007</v>
          </cell>
          <cell r="C148">
            <v>22557416</v>
          </cell>
          <cell r="D148" t="str">
            <v>457-007</v>
          </cell>
          <cell r="E148" t="str">
            <v>SCH 40</v>
          </cell>
          <cell r="F148" t="str">
            <v>3/4 UNION SLIP X SLIP</v>
          </cell>
          <cell r="G148">
            <v>0.27700000000000002</v>
          </cell>
          <cell r="H148">
            <v>0.12564498400000002</v>
          </cell>
          <cell r="I148">
            <v>50</v>
          </cell>
          <cell r="J148" t="str">
            <v>-</v>
          </cell>
          <cell r="K148">
            <v>9.9999999999999982</v>
          </cell>
          <cell r="L148">
            <v>0.926485</v>
          </cell>
          <cell r="M148" t="str">
            <v>DURA</v>
          </cell>
          <cell r="N148" t="str">
            <v>457-007</v>
          </cell>
          <cell r="O148" t="str">
            <v>BOX</v>
          </cell>
          <cell r="P148" t="str">
            <v>B</v>
          </cell>
          <cell r="Q148" t="str">
            <v>M</v>
          </cell>
          <cell r="R148">
            <v>10.390070921985815</v>
          </cell>
          <cell r="S148">
            <v>11.74078014184397</v>
          </cell>
          <cell r="T148">
            <v>8.3699999999999992</v>
          </cell>
          <cell r="U148">
            <v>8.3699999999999992</v>
          </cell>
          <cell r="V148">
            <v>8.3699999999999992</v>
          </cell>
          <cell r="W148">
            <v>8.9999999999999982</v>
          </cell>
          <cell r="X148">
            <v>8.9999999999999982</v>
          </cell>
          <cell r="Y148">
            <v>8.9999999999999982</v>
          </cell>
          <cell r="Z148">
            <v>9.9999999999999982</v>
          </cell>
          <cell r="AB148" t="str">
            <v/>
          </cell>
          <cell r="AC148">
            <v>556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 t="str">
            <v>*</v>
          </cell>
          <cell r="AI148" t="str">
            <v>00810673011520</v>
          </cell>
          <cell r="AJ148">
            <v>10810673011527</v>
          </cell>
        </row>
        <row r="149">
          <cell r="A149" t="str">
            <v>ACTIVE</v>
          </cell>
          <cell r="B149" t="str">
            <v>457-010</v>
          </cell>
          <cell r="C149">
            <v>22557424</v>
          </cell>
          <cell r="D149" t="str">
            <v>457-010</v>
          </cell>
          <cell r="E149" t="str">
            <v>SCH 40</v>
          </cell>
          <cell r="F149" t="str">
            <v>1 UNION SLIP X SLIP</v>
          </cell>
          <cell r="G149">
            <v>0.29699999999999999</v>
          </cell>
          <cell r="H149">
            <v>0.13471682399999999</v>
          </cell>
          <cell r="I149">
            <v>18</v>
          </cell>
          <cell r="J149" t="str">
            <v>-</v>
          </cell>
          <cell r="K149">
            <v>10.298685782556749</v>
          </cell>
          <cell r="L149">
            <v>1.1577200000000001</v>
          </cell>
          <cell r="M149" t="str">
            <v>DURA</v>
          </cell>
          <cell r="N149" t="str">
            <v>457-010</v>
          </cell>
          <cell r="O149" t="str">
            <v>BOX</v>
          </cell>
          <cell r="P149" t="str">
            <v>D</v>
          </cell>
          <cell r="Q149" t="str">
            <v>M</v>
          </cell>
          <cell r="R149">
            <v>9.5508274231678492</v>
          </cell>
          <cell r="S149">
            <v>10.792434988179668</v>
          </cell>
          <cell r="T149">
            <v>8.6199999999999992</v>
          </cell>
          <cell r="U149">
            <v>8.6199999999999992</v>
          </cell>
          <cell r="V149">
            <v>8.6199999999999992</v>
          </cell>
          <cell r="W149">
            <v>9.2688172043010741</v>
          </cell>
          <cell r="X149">
            <v>9.2688172043010741</v>
          </cell>
          <cell r="Y149">
            <v>9.2688172043010741</v>
          </cell>
          <cell r="Z149">
            <v>10.298685782556749</v>
          </cell>
          <cell r="AB149" t="str">
            <v/>
          </cell>
          <cell r="AC149">
            <v>557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 t="str">
            <v>*</v>
          </cell>
          <cell r="AI149" t="str">
            <v>00810673011483</v>
          </cell>
          <cell r="AJ149">
            <v>10810673011480</v>
          </cell>
        </row>
        <row r="150">
          <cell r="A150" t="str">
            <v>ACTIVE</v>
          </cell>
          <cell r="B150" t="str">
            <v>457-012</v>
          </cell>
          <cell r="C150">
            <v>22557432</v>
          </cell>
          <cell r="D150" t="str">
            <v>457-012</v>
          </cell>
          <cell r="E150" t="str">
            <v>SCH 40</v>
          </cell>
          <cell r="F150" t="str">
            <v>1-1/4 UNION SLIP X SLIP</v>
          </cell>
          <cell r="G150">
            <v>0.51700000000000002</v>
          </cell>
          <cell r="H150">
            <v>0.23450706400000002</v>
          </cell>
          <cell r="I150">
            <v>10</v>
          </cell>
          <cell r="J150" t="str">
            <v>-</v>
          </cell>
          <cell r="K150">
            <v>33.178016726403818</v>
          </cell>
          <cell r="L150">
            <v>2.7171400000000001</v>
          </cell>
          <cell r="M150" t="str">
            <v>DURA</v>
          </cell>
          <cell r="N150" t="str">
            <v>457-012</v>
          </cell>
          <cell r="O150" t="str">
            <v>BOX</v>
          </cell>
          <cell r="P150" t="str">
            <v>D</v>
          </cell>
          <cell r="Q150" t="str">
            <v>M</v>
          </cell>
          <cell r="R150">
            <v>29.621749408983451</v>
          </cell>
          <cell r="S150">
            <v>33.472576832151297</v>
          </cell>
          <cell r="T150">
            <v>27.77</v>
          </cell>
          <cell r="U150">
            <v>27.77</v>
          </cell>
          <cell r="V150">
            <v>27.77</v>
          </cell>
          <cell r="W150">
            <v>29.86021505376344</v>
          </cell>
          <cell r="X150">
            <v>29.86021505376344</v>
          </cell>
          <cell r="Y150">
            <v>29.86021505376344</v>
          </cell>
          <cell r="Z150">
            <v>33.178016726403818</v>
          </cell>
          <cell r="AB150" t="str">
            <v/>
          </cell>
          <cell r="AC150">
            <v>558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 t="str">
            <v>*</v>
          </cell>
          <cell r="AI150" t="str">
            <v>00810673011476</v>
          </cell>
          <cell r="AJ150">
            <v>10810673011473</v>
          </cell>
        </row>
        <row r="151">
          <cell r="A151" t="str">
            <v>ACTIVE</v>
          </cell>
          <cell r="B151" t="str">
            <v>457-015</v>
          </cell>
          <cell r="C151">
            <v>22557440</v>
          </cell>
          <cell r="D151" t="str">
            <v>457-015</v>
          </cell>
          <cell r="E151" t="str">
            <v>SCH 40</v>
          </cell>
          <cell r="F151" t="str">
            <v>1-1/2 UNION SLIP X SLIP</v>
          </cell>
          <cell r="G151">
            <v>0.79400000000000004</v>
          </cell>
          <cell r="H151">
            <v>0.360152048</v>
          </cell>
          <cell r="I151">
            <v>10</v>
          </cell>
          <cell r="J151" t="str">
            <v>-</v>
          </cell>
          <cell r="K151">
            <v>34.432497013142175</v>
          </cell>
          <cell r="L151">
            <v>3.7023350000000002</v>
          </cell>
          <cell r="M151" t="str">
            <v>DURA</v>
          </cell>
          <cell r="N151" t="str">
            <v>457-015</v>
          </cell>
          <cell r="O151" t="str">
            <v>BOX</v>
          </cell>
          <cell r="P151" t="str">
            <v>D</v>
          </cell>
          <cell r="Q151" t="str">
            <v>M</v>
          </cell>
          <cell r="R151">
            <v>32.056737588652481</v>
          </cell>
          <cell r="S151">
            <v>36.224113475177298</v>
          </cell>
          <cell r="T151">
            <v>28.820000000000004</v>
          </cell>
          <cell r="U151">
            <v>28.820000000000004</v>
          </cell>
          <cell r="V151">
            <v>28.820000000000004</v>
          </cell>
          <cell r="W151">
            <v>30.98924731182796</v>
          </cell>
          <cell r="X151">
            <v>30.98924731182796</v>
          </cell>
          <cell r="Y151">
            <v>30.98924731182796</v>
          </cell>
          <cell r="Z151">
            <v>34.432497013142175</v>
          </cell>
          <cell r="AB151" t="str">
            <v/>
          </cell>
          <cell r="AC151">
            <v>559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 t="str">
            <v>*</v>
          </cell>
          <cell r="AI151" t="str">
            <v>00810673011469</v>
          </cell>
          <cell r="AJ151">
            <v>10810673011466</v>
          </cell>
        </row>
        <row r="152">
          <cell r="A152" t="str">
            <v>ACTIVE</v>
          </cell>
          <cell r="B152" t="str">
            <v>457-020</v>
          </cell>
          <cell r="C152">
            <v>22557459</v>
          </cell>
          <cell r="D152" t="str">
            <v>457-020</v>
          </cell>
          <cell r="E152" t="str">
            <v>SCH 40</v>
          </cell>
          <cell r="F152" t="str">
            <v>2 UNION SLIP X SLIP</v>
          </cell>
          <cell r="G152">
            <v>1.1679999999999999</v>
          </cell>
          <cell r="H152">
            <v>0.529795456</v>
          </cell>
          <cell r="I152">
            <v>16</v>
          </cell>
          <cell r="J152" t="str">
            <v>-</v>
          </cell>
          <cell r="K152">
            <v>46.606929510155318</v>
          </cell>
          <cell r="L152">
            <v>5.0333010000000007</v>
          </cell>
          <cell r="M152" t="str">
            <v>DURA</v>
          </cell>
          <cell r="N152" t="str">
            <v>457-020</v>
          </cell>
          <cell r="O152" t="str">
            <v>BOX</v>
          </cell>
          <cell r="P152" t="str">
            <v>D</v>
          </cell>
          <cell r="Q152" t="str">
            <v>M</v>
          </cell>
          <cell r="R152">
            <v>44.408983451536642</v>
          </cell>
          <cell r="S152">
            <v>50.182151300236399</v>
          </cell>
          <cell r="T152">
            <v>39.01</v>
          </cell>
          <cell r="U152">
            <v>39.01</v>
          </cell>
          <cell r="V152">
            <v>39.01</v>
          </cell>
          <cell r="W152">
            <v>41.946236559139784</v>
          </cell>
          <cell r="X152">
            <v>41.946236559139784</v>
          </cell>
          <cell r="Y152">
            <v>41.946236559139784</v>
          </cell>
          <cell r="Z152">
            <v>46.606929510155318</v>
          </cell>
          <cell r="AB152" t="str">
            <v/>
          </cell>
          <cell r="AC152">
            <v>560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 t="str">
            <v>*</v>
          </cell>
          <cell r="AI152" t="str">
            <v>00810673011452</v>
          </cell>
          <cell r="AJ152">
            <v>10810673011459</v>
          </cell>
        </row>
        <row r="153">
          <cell r="A153" t="str">
            <v>ACTIVE</v>
          </cell>
          <cell r="B153" t="str">
            <v>407-012</v>
          </cell>
          <cell r="C153">
            <v>22557831</v>
          </cell>
          <cell r="D153" t="str">
            <v>407-012</v>
          </cell>
          <cell r="E153" t="str">
            <v>SCH 40</v>
          </cell>
          <cell r="F153" t="str">
            <v>1-1/4 90 ELL SLIP X FIPT</v>
          </cell>
          <cell r="G153">
            <v>0.29099999999999998</v>
          </cell>
          <cell r="H153">
            <v>0.131995272</v>
          </cell>
          <cell r="I153">
            <v>50</v>
          </cell>
          <cell r="J153" t="str">
            <v>-</v>
          </cell>
          <cell r="K153">
            <v>3.7222222222222223</v>
          </cell>
          <cell r="L153">
            <v>0.35431999999999997</v>
          </cell>
          <cell r="M153" t="str">
            <v>DURA</v>
          </cell>
          <cell r="N153" t="str">
            <v>407-012</v>
          </cell>
          <cell r="O153">
            <v>5</v>
          </cell>
          <cell r="P153" t="str">
            <v>D</v>
          </cell>
          <cell r="Q153" t="str">
            <v>M</v>
          </cell>
          <cell r="R153">
            <v>3.5697399527186762</v>
          </cell>
          <cell r="S153">
            <v>4.033806146572104</v>
          </cell>
          <cell r="T153">
            <v>3.18</v>
          </cell>
          <cell r="U153">
            <v>3.18</v>
          </cell>
          <cell r="V153">
            <v>3.18</v>
          </cell>
          <cell r="W153">
            <v>3.35</v>
          </cell>
          <cell r="X153">
            <v>3.35</v>
          </cell>
          <cell r="Y153">
            <v>3.35</v>
          </cell>
          <cell r="Z153">
            <v>3.7222222222222223</v>
          </cell>
          <cell r="AB153" t="str">
            <v/>
          </cell>
          <cell r="AC153">
            <v>183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 t="str">
            <v>*</v>
          </cell>
          <cell r="AI153" t="str">
            <v>00810673011926</v>
          </cell>
          <cell r="AJ153">
            <v>10810673011923</v>
          </cell>
        </row>
        <row r="154">
          <cell r="A154" t="str">
            <v>ACTIVE</v>
          </cell>
          <cell r="B154" t="str">
            <v>4137-101</v>
          </cell>
          <cell r="C154">
            <v>22870300</v>
          </cell>
          <cell r="E154" t="str">
            <v>CPVC</v>
          </cell>
          <cell r="F154" t="str">
            <v>CPVC REDUCTION BUSHING ASTM 3/4" X 1/2"</v>
          </cell>
          <cell r="G154">
            <v>1.3227719999999998E-2</v>
          </cell>
          <cell r="H154">
            <v>6.0000000000000001E-3</v>
          </cell>
          <cell r="I154">
            <v>10</v>
          </cell>
          <cell r="K154">
            <v>2.2000000000000002</v>
          </cell>
          <cell r="L154">
            <v>6.0000000000000005E-2</v>
          </cell>
          <cell r="N154">
            <v>0</v>
          </cell>
          <cell r="O154">
            <v>10</v>
          </cell>
          <cell r="P154" t="str">
            <v>A</v>
          </cell>
          <cell r="Q154" t="str">
            <v>M</v>
          </cell>
          <cell r="V154">
            <v>1.51</v>
          </cell>
          <cell r="W154" t="e">
            <v>#N/A</v>
          </cell>
          <cell r="X154">
            <v>2.2000000000000002</v>
          </cell>
          <cell r="Y154">
            <v>2.2000000000000002</v>
          </cell>
          <cell r="Z154">
            <v>2.2000000000000002</v>
          </cell>
          <cell r="AH154" t="str">
            <v>*</v>
          </cell>
          <cell r="AI154" t="str">
            <v>00810673012251</v>
          </cell>
          <cell r="AJ154">
            <v>10810673012258</v>
          </cell>
          <cell r="AM154" t="str">
            <v>*</v>
          </cell>
        </row>
        <row r="155">
          <cell r="A155" t="str">
            <v>ACTIVE</v>
          </cell>
          <cell r="B155" t="str">
            <v>4147-005</v>
          </cell>
          <cell r="C155">
            <v>22870505</v>
          </cell>
          <cell r="E155" t="str">
            <v>CPVC</v>
          </cell>
          <cell r="F155" t="str">
            <v>CPVC CAP ASTM 1/2"</v>
          </cell>
          <cell r="G155">
            <v>1.1023099999999999E-2</v>
          </cell>
          <cell r="H155">
            <v>5.0000000000000001E-3</v>
          </cell>
          <cell r="I155">
            <v>10</v>
          </cell>
          <cell r="K155">
            <v>1.52</v>
          </cell>
          <cell r="L155">
            <v>0.08</v>
          </cell>
          <cell r="N155">
            <v>0</v>
          </cell>
          <cell r="O155">
            <v>10</v>
          </cell>
          <cell r="P155" t="str">
            <v>A</v>
          </cell>
          <cell r="Q155" t="str">
            <v>M</v>
          </cell>
          <cell r="V155">
            <v>1.0900000000000001</v>
          </cell>
          <cell r="W155" t="e">
            <v>#N/A</v>
          </cell>
          <cell r="X155">
            <v>1.52</v>
          </cell>
          <cell r="Y155">
            <v>1.52</v>
          </cell>
          <cell r="Z155">
            <v>1.52</v>
          </cell>
          <cell r="AH155" t="str">
            <v>*</v>
          </cell>
          <cell r="AI155" t="str">
            <v>00810673012220</v>
          </cell>
          <cell r="AJ155">
            <v>10810673012227</v>
          </cell>
          <cell r="AM155" t="str">
            <v>*</v>
          </cell>
        </row>
        <row r="156">
          <cell r="A156" t="str">
            <v>ACTIVE</v>
          </cell>
          <cell r="B156" t="str">
            <v>4147-007</v>
          </cell>
          <cell r="C156">
            <v>22870556</v>
          </cell>
          <cell r="E156" t="str">
            <v>CPVC</v>
          </cell>
          <cell r="F156" t="str">
            <v>CPVC CAP ASTM 3/4"</v>
          </cell>
          <cell r="G156">
            <v>2.4250819999999996E-2</v>
          </cell>
          <cell r="H156">
            <v>1.0999999999999999E-2</v>
          </cell>
          <cell r="I156">
            <v>10</v>
          </cell>
          <cell r="K156">
            <v>2.0299999999999998</v>
          </cell>
          <cell r="L156">
            <v>0.09</v>
          </cell>
          <cell r="N156">
            <v>0</v>
          </cell>
          <cell r="O156">
            <v>10</v>
          </cell>
          <cell r="P156" t="str">
            <v>A</v>
          </cell>
          <cell r="Q156" t="str">
            <v>M</v>
          </cell>
          <cell r="V156">
            <v>1.39</v>
          </cell>
          <cell r="W156" t="e">
            <v>#N/A</v>
          </cell>
          <cell r="X156">
            <v>2.0299999999999998</v>
          </cell>
          <cell r="Y156">
            <v>2.0299999999999998</v>
          </cell>
          <cell r="Z156">
            <v>2.0299999999999998</v>
          </cell>
          <cell r="AH156" t="str">
            <v>*</v>
          </cell>
          <cell r="AI156" t="str">
            <v>00810673012244</v>
          </cell>
          <cell r="AJ156">
            <v>10810673012241</v>
          </cell>
          <cell r="AM156" t="str">
            <v>*</v>
          </cell>
        </row>
        <row r="157">
          <cell r="A157" t="str">
            <v>ACTIVE</v>
          </cell>
          <cell r="B157" t="str">
            <v>4136-005BR</v>
          </cell>
          <cell r="C157">
            <v>22870610</v>
          </cell>
          <cell r="E157" t="str">
            <v>CPVC</v>
          </cell>
          <cell r="F157" t="str">
            <v>CPVC MALE ADAPTER ASTM 1/2" BRASS X CPVC</v>
          </cell>
          <cell r="G157">
            <v>0.13007257999999999</v>
          </cell>
          <cell r="H157">
            <v>5.8999999999999997E-2</v>
          </cell>
          <cell r="I157">
            <v>10</v>
          </cell>
          <cell r="K157">
            <v>47.92</v>
          </cell>
          <cell r="L157">
            <v>1.02</v>
          </cell>
          <cell r="N157">
            <v>0</v>
          </cell>
          <cell r="O157">
            <v>10</v>
          </cell>
          <cell r="P157" t="str">
            <v>A</v>
          </cell>
          <cell r="Q157" t="str">
            <v>M</v>
          </cell>
          <cell r="V157">
            <v>1.26</v>
          </cell>
          <cell r="W157" t="e">
            <v>#N/A</v>
          </cell>
          <cell r="X157">
            <v>47.92</v>
          </cell>
          <cell r="Y157">
            <v>47.92</v>
          </cell>
          <cell r="Z157">
            <v>47.92</v>
          </cell>
          <cell r="AH157" t="str">
            <v>*</v>
          </cell>
          <cell r="AI157" t="str">
            <v>00810673012282</v>
          </cell>
          <cell r="AJ157">
            <v>10810673012289</v>
          </cell>
          <cell r="AM157" t="e">
            <v>#N/A</v>
          </cell>
        </row>
        <row r="158">
          <cell r="A158" t="str">
            <v>ACTIVE</v>
          </cell>
          <cell r="B158" t="str">
            <v>4136-007BR</v>
          </cell>
          <cell r="C158">
            <v>22870637</v>
          </cell>
          <cell r="E158" t="str">
            <v>CPVC</v>
          </cell>
          <cell r="F158" t="str">
            <v>CPVC MALE ADAPTER ASTM 3/4" BRASS X CPVC</v>
          </cell>
          <cell r="G158">
            <v>0.18959731999999996</v>
          </cell>
          <cell r="H158">
            <v>8.5999999999999993E-2</v>
          </cell>
          <cell r="I158">
            <v>10</v>
          </cell>
          <cell r="K158">
            <v>52.77</v>
          </cell>
          <cell r="L158">
            <v>1.03</v>
          </cell>
          <cell r="N158">
            <v>0</v>
          </cell>
          <cell r="O158">
            <v>10</v>
          </cell>
          <cell r="P158" t="str">
            <v>A</v>
          </cell>
          <cell r="Q158" t="str">
            <v>M</v>
          </cell>
          <cell r="V158">
            <v>2.15</v>
          </cell>
          <cell r="W158" t="e">
            <v>#N/A</v>
          </cell>
          <cell r="X158">
            <v>52.77</v>
          </cell>
          <cell r="Y158">
            <v>52.77</v>
          </cell>
          <cell r="Z158">
            <v>52.77</v>
          </cell>
          <cell r="AH158" t="str">
            <v>*</v>
          </cell>
          <cell r="AI158" t="str">
            <v>00810673012350</v>
          </cell>
          <cell r="AJ158">
            <v>10810673012357</v>
          </cell>
          <cell r="AM158" t="e">
            <v>#N/A</v>
          </cell>
        </row>
        <row r="159">
          <cell r="A159" t="str">
            <v>ACTIVE</v>
          </cell>
          <cell r="B159" t="str">
            <v>4117-005</v>
          </cell>
          <cell r="C159">
            <v>22870700</v>
          </cell>
          <cell r="E159" t="str">
            <v>CPVC</v>
          </cell>
          <cell r="F159" t="str">
            <v>45º CPVC ELBOW ASTM 1/2"</v>
          </cell>
          <cell r="G159">
            <v>2.4250819999999996E-2</v>
          </cell>
          <cell r="H159">
            <v>1.0999999999999999E-2</v>
          </cell>
          <cell r="I159">
            <v>10</v>
          </cell>
          <cell r="K159">
            <v>2.25</v>
          </cell>
          <cell r="L159">
            <v>0.09</v>
          </cell>
          <cell r="N159">
            <v>0</v>
          </cell>
          <cell r="O159">
            <v>10</v>
          </cell>
          <cell r="P159" t="str">
            <v>A</v>
          </cell>
          <cell r="Q159" t="str">
            <v>M</v>
          </cell>
          <cell r="V159">
            <v>1.54</v>
          </cell>
          <cell r="W159" t="e">
            <v>#N/A</v>
          </cell>
          <cell r="X159">
            <v>2.25</v>
          </cell>
          <cell r="Y159">
            <v>2.25</v>
          </cell>
          <cell r="Z159">
            <v>2.25</v>
          </cell>
          <cell r="AH159" t="str">
            <v>*</v>
          </cell>
          <cell r="AI159" t="str">
            <v>00810673012367</v>
          </cell>
          <cell r="AJ159">
            <v>10810673012364</v>
          </cell>
          <cell r="AM159" t="str">
            <v>*</v>
          </cell>
        </row>
        <row r="160">
          <cell r="A160" t="str">
            <v>ACTIVE</v>
          </cell>
          <cell r="B160" t="str">
            <v>4117-007</v>
          </cell>
          <cell r="C160">
            <v>22870750</v>
          </cell>
          <cell r="E160" t="str">
            <v>CPVC</v>
          </cell>
          <cell r="F160" t="str">
            <v>45º CPVC ELBOW ASTM 3/4"</v>
          </cell>
          <cell r="G160">
            <v>4.8501639999999992E-2</v>
          </cell>
          <cell r="H160">
            <v>2.1999999999999999E-2</v>
          </cell>
          <cell r="I160">
            <v>10</v>
          </cell>
          <cell r="K160">
            <v>3.91</v>
          </cell>
          <cell r="L160">
            <v>0.12</v>
          </cell>
          <cell r="N160">
            <v>0</v>
          </cell>
          <cell r="O160">
            <v>10</v>
          </cell>
          <cell r="P160" t="str">
            <v>A</v>
          </cell>
          <cell r="Q160" t="str">
            <v>M</v>
          </cell>
          <cell r="V160">
            <v>2.66</v>
          </cell>
          <cell r="W160" t="e">
            <v>#N/A</v>
          </cell>
          <cell r="X160">
            <v>3.91</v>
          </cell>
          <cell r="Y160">
            <v>3.91</v>
          </cell>
          <cell r="Z160">
            <v>3.91</v>
          </cell>
          <cell r="AH160" t="str">
            <v>*</v>
          </cell>
          <cell r="AI160" t="str">
            <v>00810673012374</v>
          </cell>
          <cell r="AJ160">
            <v>10810673012371</v>
          </cell>
          <cell r="AM160" t="str">
            <v>*</v>
          </cell>
        </row>
        <row r="161">
          <cell r="A161" t="str">
            <v>ACTIVE</v>
          </cell>
          <cell r="B161" t="str">
            <v>4106-005</v>
          </cell>
          <cell r="C161">
            <v>22870904</v>
          </cell>
          <cell r="E161" t="str">
            <v>CPVC</v>
          </cell>
          <cell r="F161" t="str">
            <v>90º CPVC ELBOW ASTM 1/2"</v>
          </cell>
          <cell r="G161">
            <v>2.8660059999999998E-2</v>
          </cell>
          <cell r="H161">
            <v>1.2999999999999999E-2</v>
          </cell>
          <cell r="I161">
            <v>10</v>
          </cell>
          <cell r="K161">
            <v>1.68</v>
          </cell>
          <cell r="L161">
            <v>0.08</v>
          </cell>
          <cell r="N161">
            <v>0</v>
          </cell>
          <cell r="O161">
            <v>10</v>
          </cell>
          <cell r="P161" t="str">
            <v>A</v>
          </cell>
          <cell r="Q161" t="str">
            <v>M</v>
          </cell>
          <cell r="V161">
            <v>1.1000000000000001</v>
          </cell>
          <cell r="W161" t="e">
            <v>#N/A</v>
          </cell>
          <cell r="X161">
            <v>1.68</v>
          </cell>
          <cell r="Y161">
            <v>1.68</v>
          </cell>
          <cell r="Z161">
            <v>1.68</v>
          </cell>
          <cell r="AH161" t="str">
            <v>*</v>
          </cell>
          <cell r="AI161" t="str">
            <v>00810673012381</v>
          </cell>
          <cell r="AJ161">
            <v>10810673012388</v>
          </cell>
          <cell r="AM161" t="str">
            <v>*</v>
          </cell>
        </row>
        <row r="162">
          <cell r="A162" t="str">
            <v>ACTIVE</v>
          </cell>
          <cell r="B162" t="str">
            <v>4106-007</v>
          </cell>
          <cell r="C162">
            <v>22870955</v>
          </cell>
          <cell r="E162" t="str">
            <v>CPVC</v>
          </cell>
          <cell r="F162" t="str">
            <v>90º CPVC ELBOW ASTM 3/4"</v>
          </cell>
          <cell r="G162">
            <v>5.7320119999999995E-2</v>
          </cell>
          <cell r="H162">
            <v>2.5999999999999999E-2</v>
          </cell>
          <cell r="I162">
            <v>10</v>
          </cell>
          <cell r="K162">
            <v>2.77</v>
          </cell>
          <cell r="L162">
            <v>0.13</v>
          </cell>
          <cell r="N162">
            <v>0</v>
          </cell>
          <cell r="O162">
            <v>10</v>
          </cell>
          <cell r="P162" t="str">
            <v>A</v>
          </cell>
          <cell r="Q162" t="str">
            <v>M</v>
          </cell>
          <cell r="V162">
            <v>2</v>
          </cell>
          <cell r="W162" t="e">
            <v>#N/A</v>
          </cell>
          <cell r="X162">
            <v>2.77</v>
          </cell>
          <cell r="Y162">
            <v>2.77</v>
          </cell>
          <cell r="Z162">
            <v>2.77</v>
          </cell>
          <cell r="AH162" t="str">
            <v>*</v>
          </cell>
          <cell r="AI162" t="str">
            <v>00810673012398</v>
          </cell>
          <cell r="AJ162">
            <v>10810673012395</v>
          </cell>
          <cell r="AM162" t="str">
            <v>*</v>
          </cell>
        </row>
        <row r="163">
          <cell r="A163" t="str">
            <v>ACTIVE</v>
          </cell>
          <cell r="B163" t="str">
            <v>4129-005</v>
          </cell>
          <cell r="C163">
            <v>22871404</v>
          </cell>
          <cell r="E163" t="str">
            <v>CPVC</v>
          </cell>
          <cell r="F163" t="str">
            <v>CPVC COUPLING ASTM 1/2"</v>
          </cell>
          <cell r="G163">
            <v>1.763696E-2</v>
          </cell>
          <cell r="H163">
            <v>8.0000000000000002E-3</v>
          </cell>
          <cell r="I163">
            <v>10</v>
          </cell>
          <cell r="K163">
            <v>1.46</v>
          </cell>
          <cell r="L163">
            <v>0.05</v>
          </cell>
          <cell r="N163">
            <v>0</v>
          </cell>
          <cell r="O163">
            <v>10</v>
          </cell>
          <cell r="P163" t="str">
            <v>A</v>
          </cell>
          <cell r="Q163" t="str">
            <v>M</v>
          </cell>
          <cell r="V163">
            <v>1</v>
          </cell>
          <cell r="W163" t="e">
            <v>#N/A</v>
          </cell>
          <cell r="X163">
            <v>1.46</v>
          </cell>
          <cell r="Y163">
            <v>1.46</v>
          </cell>
          <cell r="Z163">
            <v>1.46</v>
          </cell>
          <cell r="AH163" t="str">
            <v>*</v>
          </cell>
          <cell r="AI163" t="str">
            <v>00810673012206</v>
          </cell>
          <cell r="AJ163">
            <v>10810673012203</v>
          </cell>
          <cell r="AM163" t="str">
            <v>*</v>
          </cell>
        </row>
        <row r="164">
          <cell r="A164" t="str">
            <v>ACTIVE</v>
          </cell>
          <cell r="B164" t="str">
            <v>4129-007</v>
          </cell>
          <cell r="C164">
            <v>22871455</v>
          </cell>
          <cell r="E164" t="str">
            <v>CPVC</v>
          </cell>
          <cell r="F164" t="str">
            <v>CPVC COUPLING ASTM 3/4"</v>
          </cell>
          <cell r="G164">
            <v>3.0864679999999999E-2</v>
          </cell>
          <cell r="H164">
            <v>1.4E-2</v>
          </cell>
          <cell r="I164">
            <v>10</v>
          </cell>
          <cell r="K164">
            <v>1.83</v>
          </cell>
          <cell r="L164">
            <v>0.08</v>
          </cell>
          <cell r="N164">
            <v>0</v>
          </cell>
          <cell r="O164">
            <v>10</v>
          </cell>
          <cell r="P164" t="str">
            <v>A</v>
          </cell>
          <cell r="Q164" t="str">
            <v>M</v>
          </cell>
          <cell r="V164">
            <v>1.32</v>
          </cell>
          <cell r="W164" t="e">
            <v>#N/A</v>
          </cell>
          <cell r="X164">
            <v>1.83</v>
          </cell>
          <cell r="Y164">
            <v>1.83</v>
          </cell>
          <cell r="Z164">
            <v>1.83</v>
          </cell>
          <cell r="AH164" t="str">
            <v>*</v>
          </cell>
          <cell r="AI164" t="str">
            <v>00810673012213</v>
          </cell>
          <cell r="AJ164">
            <v>10810673012210</v>
          </cell>
          <cell r="AM164" t="str">
            <v>*</v>
          </cell>
        </row>
        <row r="165">
          <cell r="A165" t="str">
            <v>ACTIVE</v>
          </cell>
          <cell r="B165" t="str">
            <v>4135-005BR</v>
          </cell>
          <cell r="C165">
            <v>22871609</v>
          </cell>
          <cell r="E165" t="str">
            <v>CPVC</v>
          </cell>
          <cell r="F165" t="str">
            <v>CPVC FEMALE ADAPTER ASTM 1/2" BRASS X CPVC</v>
          </cell>
          <cell r="G165">
            <v>8.1570939999999995E-2</v>
          </cell>
          <cell r="H165">
            <v>3.6999999999999998E-2</v>
          </cell>
          <cell r="I165">
            <v>10</v>
          </cell>
          <cell r="K165">
            <v>63.64</v>
          </cell>
          <cell r="L165">
            <v>0.44</v>
          </cell>
          <cell r="N165">
            <v>0</v>
          </cell>
          <cell r="O165">
            <v>10</v>
          </cell>
          <cell r="P165" t="str">
            <v>A</v>
          </cell>
          <cell r="Q165" t="str">
            <v>M</v>
          </cell>
          <cell r="V165">
            <v>4.1500000000000004</v>
          </cell>
          <cell r="W165" t="e">
            <v>#N/A</v>
          </cell>
          <cell r="X165">
            <v>63.64</v>
          </cell>
          <cell r="Y165">
            <v>63.64</v>
          </cell>
          <cell r="Z165">
            <v>63.64</v>
          </cell>
          <cell r="AH165" t="str">
            <v>*</v>
          </cell>
          <cell r="AI165" t="str">
            <v>00810673012268</v>
          </cell>
          <cell r="AJ165">
            <v>10810673012265</v>
          </cell>
          <cell r="AM165" t="e">
            <v>#N/A</v>
          </cell>
        </row>
        <row r="166">
          <cell r="A166" t="str">
            <v>ACTIVE</v>
          </cell>
          <cell r="B166" t="str">
            <v>4135-007BR</v>
          </cell>
          <cell r="C166">
            <v>22871650</v>
          </cell>
          <cell r="E166" t="str">
            <v>CPVC</v>
          </cell>
          <cell r="F166" t="str">
            <v>CPVC FEMALE ADAPTER ASTM 3/4" BRASS X CPVC</v>
          </cell>
          <cell r="G166">
            <v>0.12566333999999998</v>
          </cell>
          <cell r="H166">
            <v>5.7000000000000002E-2</v>
          </cell>
          <cell r="I166">
            <v>10</v>
          </cell>
          <cell r="K166">
            <v>74.62</v>
          </cell>
          <cell r="L166">
            <v>0.81</v>
          </cell>
          <cell r="N166">
            <v>0</v>
          </cell>
          <cell r="O166">
            <v>10</v>
          </cell>
          <cell r="P166" t="str">
            <v>A</v>
          </cell>
          <cell r="Q166" t="str">
            <v>M</v>
          </cell>
          <cell r="V166">
            <v>6.02</v>
          </cell>
          <cell r="W166" t="e">
            <v>#N/A</v>
          </cell>
          <cell r="X166">
            <v>74.62</v>
          </cell>
          <cell r="Y166">
            <v>74.62</v>
          </cell>
          <cell r="Z166">
            <v>74.62</v>
          </cell>
          <cell r="AH166" t="str">
            <v>*</v>
          </cell>
          <cell r="AI166" t="str">
            <v>00810673012275</v>
          </cell>
          <cell r="AJ166">
            <v>10810673012272</v>
          </cell>
          <cell r="AM166" t="e">
            <v>#N/A</v>
          </cell>
        </row>
        <row r="167">
          <cell r="A167" t="str">
            <v>ACTIVE</v>
          </cell>
          <cell r="B167" t="str">
            <v>4101-005</v>
          </cell>
          <cell r="C167">
            <v>22871900</v>
          </cell>
          <cell r="E167" t="str">
            <v>CPVC</v>
          </cell>
          <cell r="F167" t="str">
            <v>CPVC TEE ASTM 1/2"</v>
          </cell>
          <cell r="G167">
            <v>3.527392E-2</v>
          </cell>
          <cell r="H167">
            <v>1.6E-2</v>
          </cell>
          <cell r="I167">
            <v>10</v>
          </cell>
          <cell r="K167">
            <v>2.2799999999999998</v>
          </cell>
          <cell r="L167">
            <v>0.08</v>
          </cell>
          <cell r="N167">
            <v>0</v>
          </cell>
          <cell r="O167">
            <v>10</v>
          </cell>
          <cell r="P167" t="str">
            <v>A</v>
          </cell>
          <cell r="Q167" t="str">
            <v>M</v>
          </cell>
          <cell r="V167">
            <v>1.0900000000000001</v>
          </cell>
          <cell r="W167" t="e">
            <v>#N/A</v>
          </cell>
          <cell r="X167">
            <v>2.2799999999999998</v>
          </cell>
          <cell r="Y167">
            <v>2.2799999999999998</v>
          </cell>
          <cell r="Z167">
            <v>2.2799999999999998</v>
          </cell>
          <cell r="AH167" t="str">
            <v>*</v>
          </cell>
          <cell r="AI167" t="str">
            <v>00810673012404</v>
          </cell>
          <cell r="AJ167">
            <v>10810673012401</v>
          </cell>
          <cell r="AM167" t="str">
            <v>*</v>
          </cell>
        </row>
        <row r="168">
          <cell r="A168" t="str">
            <v>ACTIVE</v>
          </cell>
          <cell r="B168" t="str">
            <v>4101-007</v>
          </cell>
          <cell r="C168">
            <v>22871951</v>
          </cell>
          <cell r="E168" t="str">
            <v>CPVC</v>
          </cell>
          <cell r="F168" t="str">
            <v>CPVC TEE ASTM 3/4"</v>
          </cell>
          <cell r="G168">
            <v>6.8343219999999996E-2</v>
          </cell>
          <cell r="H168">
            <v>3.1E-2</v>
          </cell>
          <cell r="I168">
            <v>10</v>
          </cell>
          <cell r="K168">
            <v>4.04</v>
          </cell>
          <cell r="L168">
            <v>0.14000000000000001</v>
          </cell>
          <cell r="N168">
            <v>0</v>
          </cell>
          <cell r="O168">
            <v>10</v>
          </cell>
          <cell r="P168" t="str">
            <v>A</v>
          </cell>
          <cell r="Q168" t="str">
            <v>M</v>
          </cell>
          <cell r="V168">
            <v>1.39</v>
          </cell>
          <cell r="W168" t="e">
            <v>#N/A</v>
          </cell>
          <cell r="X168">
            <v>4.04</v>
          </cell>
          <cell r="Y168">
            <v>4.04</v>
          </cell>
          <cell r="Z168">
            <v>4.04</v>
          </cell>
          <cell r="AH168" t="str">
            <v>*</v>
          </cell>
          <cell r="AI168" t="str">
            <v>00810673012411</v>
          </cell>
          <cell r="AJ168">
            <v>10810673012418</v>
          </cell>
          <cell r="AM168" t="str">
            <v>*</v>
          </cell>
        </row>
        <row r="169">
          <cell r="A169" t="str">
            <v>ACTIVE</v>
          </cell>
          <cell r="B169" t="str">
            <v>4197-005</v>
          </cell>
          <cell r="C169">
            <v>22872400</v>
          </cell>
          <cell r="E169" t="str">
            <v>CPVC</v>
          </cell>
          <cell r="F169" t="str">
            <v>CPVC UNION ASTM 1/2"</v>
          </cell>
          <cell r="G169">
            <v>8.3775559999999985E-2</v>
          </cell>
          <cell r="H169">
            <v>3.7999999999999999E-2</v>
          </cell>
          <cell r="I169">
            <v>10</v>
          </cell>
          <cell r="K169">
            <v>8.86</v>
          </cell>
          <cell r="L169">
            <v>0.47000000000000003</v>
          </cell>
          <cell r="N169">
            <v>0</v>
          </cell>
          <cell r="O169">
            <v>10</v>
          </cell>
          <cell r="P169" t="str">
            <v>A</v>
          </cell>
          <cell r="Q169" t="str">
            <v>M</v>
          </cell>
          <cell r="V169">
            <v>14.25</v>
          </cell>
          <cell r="W169" t="e">
            <v>#N/A</v>
          </cell>
          <cell r="X169">
            <v>8.86</v>
          </cell>
          <cell r="Y169">
            <v>8.86</v>
          </cell>
          <cell r="Z169">
            <v>8.86</v>
          </cell>
          <cell r="AH169" t="str">
            <v>*</v>
          </cell>
          <cell r="AI169" t="str">
            <v>00810673012435</v>
          </cell>
          <cell r="AJ169">
            <v>10810673012432</v>
          </cell>
          <cell r="AM169" t="e">
            <v>#N/A</v>
          </cell>
        </row>
        <row r="170">
          <cell r="A170" t="str">
            <v>ACTIVE</v>
          </cell>
          <cell r="B170" t="str">
            <v>4197-007</v>
          </cell>
          <cell r="C170">
            <v>22872451</v>
          </cell>
          <cell r="E170" t="str">
            <v>CPVC</v>
          </cell>
          <cell r="F170" t="str">
            <v>CPVC UNION ASTM 3/4"</v>
          </cell>
          <cell r="G170">
            <v>8.8184799999999994E-2</v>
          </cell>
          <cell r="H170">
            <v>0.04</v>
          </cell>
          <cell r="I170">
            <v>10</v>
          </cell>
          <cell r="K170">
            <v>14.05</v>
          </cell>
          <cell r="L170">
            <v>0.55000000000000004</v>
          </cell>
          <cell r="N170">
            <v>0</v>
          </cell>
          <cell r="O170">
            <v>10</v>
          </cell>
          <cell r="P170" t="str">
            <v>A</v>
          </cell>
          <cell r="Q170" t="str">
            <v>M</v>
          </cell>
          <cell r="V170">
            <v>18.079999999999998</v>
          </cell>
          <cell r="W170" t="e">
            <v>#N/A</v>
          </cell>
          <cell r="X170">
            <v>14.05</v>
          </cell>
          <cell r="Y170">
            <v>14.05</v>
          </cell>
          <cell r="Z170">
            <v>14.05</v>
          </cell>
          <cell r="AH170" t="str">
            <v>*</v>
          </cell>
          <cell r="AI170" t="str">
            <v>00810673012442</v>
          </cell>
          <cell r="AJ170">
            <v>10810673012449</v>
          </cell>
          <cell r="AM170" t="e">
            <v>#N/A</v>
          </cell>
        </row>
        <row r="171">
          <cell r="A171" t="str">
            <v>ACTIVE</v>
          </cell>
          <cell r="B171" t="str">
            <v>4101-094</v>
          </cell>
          <cell r="C171">
            <v>22874527</v>
          </cell>
          <cell r="E171" t="str">
            <v>CPVC</v>
          </cell>
          <cell r="F171" t="str">
            <v>CPVC REDUCTION TEE ASTM 3/4X1/2"</v>
          </cell>
          <cell r="G171">
            <v>7.0547840000000001E-2</v>
          </cell>
          <cell r="H171">
            <v>3.2000000000000001E-2</v>
          </cell>
          <cell r="I171">
            <v>10</v>
          </cell>
          <cell r="K171">
            <v>4.4000000000000004</v>
          </cell>
          <cell r="L171">
            <v>0.25</v>
          </cell>
          <cell r="N171">
            <v>0</v>
          </cell>
          <cell r="O171">
            <v>10</v>
          </cell>
          <cell r="P171" t="str">
            <v>A</v>
          </cell>
          <cell r="Q171" t="str">
            <v>M</v>
          </cell>
          <cell r="V171">
            <v>2.91</v>
          </cell>
          <cell r="W171" t="e">
            <v>#N/A</v>
          </cell>
          <cell r="X171">
            <v>4.4000000000000004</v>
          </cell>
          <cell r="Y171">
            <v>4.4000000000000004</v>
          </cell>
          <cell r="Z171">
            <v>4.4000000000000004</v>
          </cell>
          <cell r="AH171" t="str">
            <v>*</v>
          </cell>
          <cell r="AI171" t="str">
            <v>00810673012428</v>
          </cell>
          <cell r="AJ171">
            <v>10810673012425</v>
          </cell>
          <cell r="AM171" t="str">
            <v>*</v>
          </cell>
        </row>
        <row r="172">
          <cell r="A172" t="str">
            <v>ACTIVE</v>
          </cell>
          <cell r="B172" t="str">
            <v>37-1410</v>
          </cell>
          <cell r="C172">
            <v>28864302</v>
          </cell>
          <cell r="D172" t="str">
            <v>37-1410</v>
          </cell>
          <cell r="E172" t="str">
            <v>SDR 26</v>
          </cell>
          <cell r="F172" t="str">
            <v>8 WYE GXGXG SDR26</v>
          </cell>
          <cell r="G172">
            <v>8.5050000000000008</v>
          </cell>
          <cell r="H172">
            <v>3.8577999600000004</v>
          </cell>
          <cell r="I172">
            <v>2</v>
          </cell>
          <cell r="J172">
            <v>10</v>
          </cell>
          <cell r="K172">
            <v>529.86400000000003</v>
          </cell>
          <cell r="L172">
            <v>88.487300000000005</v>
          </cell>
          <cell r="M172" t="str">
            <v>PTI</v>
          </cell>
          <cell r="N172" t="str">
            <v>H308</v>
          </cell>
          <cell r="O172" t="str">
            <v>BOX</v>
          </cell>
          <cell r="P172" t="str">
            <v>C</v>
          </cell>
          <cell r="Q172" t="str">
            <v>M</v>
          </cell>
          <cell r="R172">
            <v>670.55294117647065</v>
          </cell>
          <cell r="S172">
            <v>717.49164705882367</v>
          </cell>
          <cell r="T172">
            <v>445.68</v>
          </cell>
          <cell r="U172">
            <v>445.68</v>
          </cell>
          <cell r="V172">
            <v>476.87760000000003</v>
          </cell>
          <cell r="W172">
            <v>476.87760000000003</v>
          </cell>
          <cell r="X172">
            <v>476.87760000000003</v>
          </cell>
          <cell r="Y172">
            <v>476.87760000000003</v>
          </cell>
          <cell r="Z172">
            <v>529.86400000000003</v>
          </cell>
          <cell r="AB172" t="str">
            <v/>
          </cell>
          <cell r="AC172">
            <v>1436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I172" t="str">
            <v>00812361017999</v>
          </cell>
          <cell r="AJ172" t="str">
            <v/>
          </cell>
          <cell r="AM172" t="e">
            <v>#N/A</v>
          </cell>
        </row>
        <row r="173">
          <cell r="A173" t="str">
            <v>ACTIVE</v>
          </cell>
          <cell r="B173" t="str">
            <v>37-1917</v>
          </cell>
          <cell r="C173">
            <v>28871910</v>
          </cell>
          <cell r="D173" t="str">
            <v>37-1917</v>
          </cell>
          <cell r="E173" t="str">
            <v>SDR 26</v>
          </cell>
          <cell r="F173" t="str">
            <v>8 CAP GASKET SDR26</v>
          </cell>
          <cell r="G173">
            <v>3.2444999999999999</v>
          </cell>
          <cell r="H173">
            <v>1.4716792439999999</v>
          </cell>
          <cell r="I173">
            <v>1</v>
          </cell>
          <cell r="J173">
            <v>42</v>
          </cell>
          <cell r="K173">
            <v>196.11911111111112</v>
          </cell>
          <cell r="L173">
            <v>22.262420000000002</v>
          </cell>
          <cell r="M173" t="str">
            <v>SPECFIT</v>
          </cell>
          <cell r="N173" t="str">
            <v>(80)1908</v>
          </cell>
          <cell r="O173" t="str">
            <v>BOX</v>
          </cell>
          <cell r="P173" t="str">
            <v>D</v>
          </cell>
          <cell r="Q173" t="str">
            <v>F</v>
          </cell>
          <cell r="R173">
            <v>157.94117647058823</v>
          </cell>
          <cell r="S173">
            <v>168.99705882352941</v>
          </cell>
          <cell r="T173">
            <v>164.96</v>
          </cell>
          <cell r="U173">
            <v>164.96</v>
          </cell>
          <cell r="V173">
            <v>176.50720000000001</v>
          </cell>
          <cell r="W173">
            <v>176.50720000000001</v>
          </cell>
          <cell r="X173">
            <v>176.50720000000001</v>
          </cell>
          <cell r="Y173">
            <v>176.50720000000001</v>
          </cell>
          <cell r="Z173">
            <v>196.11911111111112</v>
          </cell>
          <cell r="AB173" t="str">
            <v/>
          </cell>
          <cell r="AC173">
            <v>2074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I173" t="str">
            <v>00812361017982</v>
          </cell>
          <cell r="AJ173" t="str">
            <v/>
          </cell>
          <cell r="AM173" t="e">
            <v>#N/A</v>
          </cell>
        </row>
        <row r="174">
          <cell r="A174" t="str">
            <v>ACTIVE</v>
          </cell>
          <cell r="B174" t="str">
            <v>35-2263</v>
          </cell>
          <cell r="C174">
            <v>28884540</v>
          </cell>
          <cell r="D174" t="str">
            <v>35-2263</v>
          </cell>
          <cell r="E174" t="str">
            <v>SDR 35</v>
          </cell>
          <cell r="F174" t="str">
            <v>10 ADAPTER SEWER BY IPS GXG SDR35</v>
          </cell>
          <cell r="G174">
            <v>4.95</v>
          </cell>
          <cell r="H174">
            <v>2.2452804</v>
          </cell>
          <cell r="I174">
            <v>1</v>
          </cell>
          <cell r="J174">
            <v>27</v>
          </cell>
          <cell r="K174">
            <v>423.3136797385622</v>
          </cell>
          <cell r="L174">
            <v>40.785939999999997</v>
          </cell>
          <cell r="M174" t="str">
            <v>SPECFIT</v>
          </cell>
          <cell r="N174" t="str">
            <v>(79)10510-IPS</v>
          </cell>
          <cell r="O174" t="str">
            <v>BOX</v>
          </cell>
          <cell r="P174" t="str">
            <v>D</v>
          </cell>
          <cell r="Q174" t="str">
            <v>F</v>
          </cell>
          <cell r="R174">
            <v>332.76470588235298</v>
          </cell>
          <cell r="S174">
            <v>356.05823529411771</v>
          </cell>
          <cell r="T174">
            <v>356.05823529411771</v>
          </cell>
          <cell r="U174">
            <v>356.05823529411771</v>
          </cell>
          <cell r="V174">
            <v>380.98231176470597</v>
          </cell>
          <cell r="W174">
            <v>380.98231176470597</v>
          </cell>
          <cell r="X174">
            <v>380.98231176470597</v>
          </cell>
          <cell r="Y174">
            <v>380.98231176470597</v>
          </cell>
          <cell r="Z174">
            <v>423.3136797385622</v>
          </cell>
          <cell r="AB174" t="str">
            <v/>
          </cell>
          <cell r="AC174">
            <v>3338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I174" t="str">
            <v>00812361017203</v>
          </cell>
          <cell r="AJ174" t="str">
            <v/>
          </cell>
          <cell r="AM174" t="e">
            <v>#N/A</v>
          </cell>
        </row>
        <row r="175">
          <cell r="A175" t="str">
            <v>ACTIVE</v>
          </cell>
          <cell r="B175" t="str">
            <v>36-1692</v>
          </cell>
          <cell r="C175">
            <v>28892403</v>
          </cell>
          <cell r="D175" t="str">
            <v>36-1692</v>
          </cell>
          <cell r="E175" t="str">
            <v>SDR 35 SW</v>
          </cell>
          <cell r="F175" t="str">
            <v>3 ELBOW 45 HXS SDR35 SW</v>
          </cell>
          <cell r="G175">
            <v>1</v>
          </cell>
          <cell r="H175">
            <v>0.453592</v>
          </cell>
          <cell r="I175">
            <v>30</v>
          </cell>
          <cell r="J175">
            <v>1200</v>
          </cell>
          <cell r="K175">
            <v>13.363111111111113</v>
          </cell>
          <cell r="L175">
            <v>1.1596769999999998</v>
          </cell>
          <cell r="M175" t="str">
            <v>NORMANDY</v>
          </cell>
          <cell r="N175" t="str">
            <v>V-603</v>
          </cell>
          <cell r="O175" t="str">
            <v>BOX</v>
          </cell>
          <cell r="P175" t="str">
            <v>A</v>
          </cell>
          <cell r="Q175" t="str">
            <v>M</v>
          </cell>
          <cell r="R175">
            <v>12.364705882352942</v>
          </cell>
          <cell r="S175">
            <v>13.230235294117648</v>
          </cell>
          <cell r="T175">
            <v>11.24</v>
          </cell>
          <cell r="U175">
            <v>11.24</v>
          </cell>
          <cell r="V175">
            <v>12.026800000000001</v>
          </cell>
          <cell r="W175">
            <v>12.026800000000001</v>
          </cell>
          <cell r="X175">
            <v>12.026800000000001</v>
          </cell>
          <cell r="Y175">
            <v>12.026800000000001</v>
          </cell>
          <cell r="Z175">
            <v>13.363111111111113</v>
          </cell>
          <cell r="AB175" t="str">
            <v/>
          </cell>
          <cell r="AC175">
            <v>4095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 t="str">
            <v>*</v>
          </cell>
          <cell r="AI175" t="str">
            <v>00810673011391</v>
          </cell>
          <cell r="AJ175">
            <v>10810673011398</v>
          </cell>
          <cell r="AK175" t="str">
            <v>662455806035</v>
          </cell>
          <cell r="AL175" t="str">
            <v>10662455806032</v>
          </cell>
          <cell r="AM175" t="e">
            <v>#N/A</v>
          </cell>
        </row>
        <row r="176">
          <cell r="A176" t="str">
            <v>ACTIVE</v>
          </cell>
          <cell r="B176" t="str">
            <v>36-1770</v>
          </cell>
          <cell r="C176">
            <v>28893469</v>
          </cell>
          <cell r="D176" t="str">
            <v>36-1770</v>
          </cell>
          <cell r="E176" t="str">
            <v>SDR 35 SW</v>
          </cell>
          <cell r="F176" t="str">
            <v xml:space="preserve">RETAIL (USE 36-6591)3 STOP COUPLING HXH SDR35 SW </v>
          </cell>
          <cell r="G176">
            <v>1</v>
          </cell>
          <cell r="H176">
            <v>0.453592</v>
          </cell>
          <cell r="I176">
            <v>10</v>
          </cell>
          <cell r="J176">
            <v>800</v>
          </cell>
          <cell r="K176">
            <v>6.9668888888888896</v>
          </cell>
          <cell r="L176">
            <v>0.73552299999999993</v>
          </cell>
          <cell r="M176" t="str">
            <v>NORMANDY</v>
          </cell>
          <cell r="N176" t="str">
            <v>V-103</v>
          </cell>
          <cell r="O176" t="str">
            <v>BOX</v>
          </cell>
          <cell r="P176" t="str">
            <v>A</v>
          </cell>
          <cell r="Q176" t="str">
            <v>M</v>
          </cell>
          <cell r="R176">
            <v>5.9294117647058826</v>
          </cell>
          <cell r="S176">
            <v>6.3444705882352945</v>
          </cell>
          <cell r="T176">
            <v>5.86</v>
          </cell>
          <cell r="U176">
            <v>5.86</v>
          </cell>
          <cell r="V176">
            <v>6.2702000000000009</v>
          </cell>
          <cell r="W176">
            <v>6.2702000000000009</v>
          </cell>
          <cell r="X176">
            <v>6.2702000000000009</v>
          </cell>
          <cell r="Y176">
            <v>6.2702000000000009</v>
          </cell>
          <cell r="Z176">
            <v>6.9668888888888896</v>
          </cell>
          <cell r="AA176" t="str">
            <v>T-9</v>
          </cell>
          <cell r="AB176" t="str">
            <v/>
          </cell>
          <cell r="AC176">
            <v>4448</v>
          </cell>
          <cell r="AD176" t="str">
            <v>US-4935</v>
          </cell>
          <cell r="AE176">
            <v>0</v>
          </cell>
          <cell r="AF176">
            <v>0</v>
          </cell>
          <cell r="AG176">
            <v>0</v>
          </cell>
          <cell r="AH176" t="str">
            <v>*</v>
          </cell>
          <cell r="AI176" t="str">
            <v>00810673010868</v>
          </cell>
          <cell r="AJ176">
            <v>10810673010865</v>
          </cell>
          <cell r="AK176" t="str">
            <v>662455801030</v>
          </cell>
          <cell r="AL176" t="str">
            <v>10662455801037</v>
          </cell>
          <cell r="AM176" t="e">
            <v>#N/A</v>
          </cell>
        </row>
        <row r="177">
          <cell r="A177" t="str">
            <v>ACTIVE</v>
          </cell>
          <cell r="B177" t="str">
            <v>36-1771</v>
          </cell>
          <cell r="C177">
            <v>28893477</v>
          </cell>
          <cell r="D177" t="str">
            <v>36-1771</v>
          </cell>
          <cell r="E177" t="str">
            <v>SDR 35 SW</v>
          </cell>
          <cell r="F177" t="str">
            <v>10 STOP COUPLING HXH SDR35 SW</v>
          </cell>
          <cell r="G177">
            <v>3.3029999999999999</v>
          </cell>
          <cell r="H177">
            <v>1.498214376</v>
          </cell>
          <cell r="I177">
            <v>1</v>
          </cell>
          <cell r="J177">
            <v>41</v>
          </cell>
          <cell r="K177">
            <v>256.40766666666667</v>
          </cell>
          <cell r="L177">
            <v>39.979655999999999</v>
          </cell>
          <cell r="M177" t="str">
            <v>SPECFIT</v>
          </cell>
          <cell r="N177" t="str">
            <v>(81)24010</v>
          </cell>
          <cell r="O177" t="str">
            <v>BOX</v>
          </cell>
          <cell r="P177" t="str">
            <v>D</v>
          </cell>
          <cell r="Q177" t="str">
            <v>F</v>
          </cell>
          <cell r="R177">
            <v>206.21176470588236</v>
          </cell>
          <cell r="S177">
            <v>220.64658823529413</v>
          </cell>
          <cell r="T177">
            <v>215.67</v>
          </cell>
          <cell r="U177">
            <v>215.67</v>
          </cell>
          <cell r="V177">
            <v>230.76689999999999</v>
          </cell>
          <cell r="W177">
            <v>230.76689999999999</v>
          </cell>
          <cell r="X177">
            <v>230.76689999999999</v>
          </cell>
          <cell r="Y177">
            <v>230.76689999999999</v>
          </cell>
          <cell r="Z177">
            <v>256.40766666666667</v>
          </cell>
          <cell r="AB177" t="str">
            <v/>
          </cell>
          <cell r="AC177">
            <v>4452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I177" t="str">
            <v>00812361019955</v>
          </cell>
          <cell r="AJ177" t="str">
            <v/>
          </cell>
          <cell r="AM177" t="e">
            <v>#N/A</v>
          </cell>
        </row>
        <row r="178">
          <cell r="A178" t="str">
            <v>ACTIVE</v>
          </cell>
          <cell r="B178" t="str">
            <v>36-1820</v>
          </cell>
          <cell r="C178">
            <v>28894007</v>
          </cell>
          <cell r="D178" t="str">
            <v>36-1820</v>
          </cell>
          <cell r="E178" t="str">
            <v>SDR 35 SW</v>
          </cell>
          <cell r="F178" t="str">
            <v>27X15 INC COUPLING CON HXH SDR35 SW</v>
          </cell>
          <cell r="G178">
            <v>36.450000000000003</v>
          </cell>
          <cell r="H178">
            <v>16.533428400000002</v>
          </cell>
          <cell r="I178">
            <v>1</v>
          </cell>
          <cell r="J178">
            <v>4</v>
          </cell>
          <cell r="K178">
            <v>3538.9981450980399</v>
          </cell>
          <cell r="L178">
            <v>331.05560000000003</v>
          </cell>
          <cell r="M178" t="str">
            <v>SPECFIT</v>
          </cell>
          <cell r="N178" t="str">
            <v>(81)6002715</v>
          </cell>
          <cell r="O178" t="str">
            <v>BOX</v>
          </cell>
          <cell r="P178" t="str">
            <v>D</v>
          </cell>
          <cell r="Q178" t="str">
            <v>F</v>
          </cell>
          <cell r="R178">
            <v>2781.9882352941177</v>
          </cell>
          <cell r="S178">
            <v>2976.7274117647062</v>
          </cell>
          <cell r="T178">
            <v>2976.7274117647062</v>
          </cell>
          <cell r="U178">
            <v>2976.7274117647062</v>
          </cell>
          <cell r="V178">
            <v>3185.098330588236</v>
          </cell>
          <cell r="W178">
            <v>3185.098330588236</v>
          </cell>
          <cell r="X178">
            <v>3185.098330588236</v>
          </cell>
          <cell r="Y178">
            <v>3185.098330588236</v>
          </cell>
          <cell r="Z178">
            <v>3538.9981450980399</v>
          </cell>
          <cell r="AB178" t="str">
            <v/>
          </cell>
          <cell r="AC178">
            <v>4226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I178" t="str">
            <v>00816842022182</v>
          </cell>
          <cell r="AJ178" t="str">
            <v/>
          </cell>
          <cell r="AM178" t="e">
            <v>#N/A</v>
          </cell>
        </row>
        <row r="179">
          <cell r="A179" t="str">
            <v>ACTIVE</v>
          </cell>
          <cell r="B179" t="str">
            <v>36-1976</v>
          </cell>
          <cell r="C179">
            <v>28895704</v>
          </cell>
          <cell r="D179" t="str">
            <v>36-1976</v>
          </cell>
          <cell r="E179" t="str">
            <v>SDR 35 SW</v>
          </cell>
          <cell r="F179" t="str">
            <v>3 FITTING CLEANOUT SXFIPT SDR35 SW</v>
          </cell>
          <cell r="G179">
            <v>0.22500000000000001</v>
          </cell>
          <cell r="H179">
            <v>0.1020582</v>
          </cell>
          <cell r="I179">
            <v>1</v>
          </cell>
          <cell r="J179">
            <v>600</v>
          </cell>
          <cell r="K179">
            <v>16.27588888888889</v>
          </cell>
          <cell r="L179">
            <v>2.9846309999999998</v>
          </cell>
          <cell r="M179" t="str">
            <v>SPECFIT</v>
          </cell>
          <cell r="N179" t="str">
            <v>(81)1103</v>
          </cell>
          <cell r="O179" t="str">
            <v>BOX</v>
          </cell>
          <cell r="P179" t="str">
            <v>A</v>
          </cell>
          <cell r="Q179" t="str">
            <v>F</v>
          </cell>
          <cell r="R179">
            <v>13.094117647058825</v>
          </cell>
          <cell r="S179">
            <v>14.010705882352944</v>
          </cell>
          <cell r="T179">
            <v>13.69</v>
          </cell>
          <cell r="U179">
            <v>13.69</v>
          </cell>
          <cell r="V179">
            <v>14.648300000000001</v>
          </cell>
          <cell r="W179">
            <v>14.648300000000001</v>
          </cell>
          <cell r="X179">
            <v>14.648300000000001</v>
          </cell>
          <cell r="Y179">
            <v>14.648300000000001</v>
          </cell>
          <cell r="Z179">
            <v>16.27588888888889</v>
          </cell>
          <cell r="AB179" t="str">
            <v/>
          </cell>
          <cell r="AC179">
            <v>4408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 t="str">
            <v>*</v>
          </cell>
          <cell r="AI179" t="str">
            <v>00810673011377</v>
          </cell>
          <cell r="AJ179">
            <v>10810673011374</v>
          </cell>
          <cell r="AM179" t="e">
            <v>#N/A</v>
          </cell>
        </row>
        <row r="180">
          <cell r="A180" t="str">
            <v>ACTIVE</v>
          </cell>
          <cell r="B180" t="str">
            <v>36-2011</v>
          </cell>
          <cell r="C180">
            <v>28896204</v>
          </cell>
          <cell r="D180" t="str">
            <v>36-2011</v>
          </cell>
          <cell r="E180" t="str">
            <v>SDR 35 SW</v>
          </cell>
          <cell r="F180" t="str">
            <v>3 CAP SDR35 SW</v>
          </cell>
          <cell r="G180">
            <v>1</v>
          </cell>
          <cell r="H180">
            <v>0.453592</v>
          </cell>
          <cell r="I180">
            <v>30</v>
          </cell>
          <cell r="J180">
            <v>1890</v>
          </cell>
          <cell r="K180">
            <v>5.2786666666666671</v>
          </cell>
          <cell r="L180">
            <v>0.62376799999999999</v>
          </cell>
          <cell r="M180" t="str">
            <v>NORMANDY</v>
          </cell>
          <cell r="N180" t="str">
            <v>V-1403</v>
          </cell>
          <cell r="O180" t="str">
            <v>BOX</v>
          </cell>
          <cell r="P180" t="str">
            <v>A</v>
          </cell>
          <cell r="Q180" t="str">
            <v>M</v>
          </cell>
          <cell r="R180">
            <v>6.5964240909902712</v>
          </cell>
          <cell r="S180">
            <v>7.058173777359591</v>
          </cell>
          <cell r="T180">
            <v>4.4400000000000004</v>
          </cell>
          <cell r="U180">
            <v>4.4400000000000004</v>
          </cell>
          <cell r="V180">
            <v>4.7508000000000008</v>
          </cell>
          <cell r="W180">
            <v>4.7508000000000008</v>
          </cell>
          <cell r="X180">
            <v>4.7508000000000008</v>
          </cell>
          <cell r="Y180">
            <v>4.7508000000000008</v>
          </cell>
          <cell r="Z180">
            <v>5.2786666666666671</v>
          </cell>
          <cell r="AA180" t="str">
            <v>T-10</v>
          </cell>
          <cell r="AB180" t="str">
            <v/>
          </cell>
          <cell r="AC180">
            <v>4462</v>
          </cell>
          <cell r="AD180" t="str">
            <v>US-4926</v>
          </cell>
          <cell r="AE180">
            <v>0</v>
          </cell>
          <cell r="AF180">
            <v>0</v>
          </cell>
          <cell r="AG180">
            <v>0</v>
          </cell>
          <cell r="AH180" t="str">
            <v>*</v>
          </cell>
          <cell r="AI180" t="str">
            <v>00810673010851</v>
          </cell>
          <cell r="AJ180">
            <v>10810673010858</v>
          </cell>
          <cell r="AK180" t="str">
            <v>662455814030</v>
          </cell>
          <cell r="AL180" t="str">
            <v>10662455814037</v>
          </cell>
          <cell r="AM180" t="e">
            <v>#N/A</v>
          </cell>
        </row>
        <row r="181">
          <cell r="A181" t="str">
            <v>ACTIVE</v>
          </cell>
          <cell r="B181" t="str">
            <v>36-2021</v>
          </cell>
          <cell r="C181">
            <v>28896409</v>
          </cell>
          <cell r="D181" t="str">
            <v>36-2021</v>
          </cell>
          <cell r="E181" t="str">
            <v>SDR 35 SW</v>
          </cell>
          <cell r="F181" t="str">
            <v>3 CLEANOUT THREADED PLUG SDR35SW</v>
          </cell>
          <cell r="G181">
            <v>1</v>
          </cell>
          <cell r="H181">
            <v>0.453592</v>
          </cell>
          <cell r="I181">
            <v>50</v>
          </cell>
          <cell r="J181">
            <v>4800</v>
          </cell>
          <cell r="K181">
            <v>9.285222222222222</v>
          </cell>
          <cell r="L181">
            <v>0.84429100000000001</v>
          </cell>
          <cell r="M181" t="str">
            <v>NORMANDY</v>
          </cell>
          <cell r="N181" t="str">
            <v>V-2003</v>
          </cell>
          <cell r="O181" t="str">
            <v>BOX</v>
          </cell>
          <cell r="P181" t="str">
            <v>A</v>
          </cell>
          <cell r="Q181" t="str">
            <v>M</v>
          </cell>
          <cell r="R181">
            <v>12.847058823529412</v>
          </cell>
          <cell r="S181">
            <v>13.746352941176472</v>
          </cell>
          <cell r="T181">
            <v>7.81</v>
          </cell>
          <cell r="U181">
            <v>7.81</v>
          </cell>
          <cell r="V181">
            <v>8.3567</v>
          </cell>
          <cell r="W181">
            <v>8.3567</v>
          </cell>
          <cell r="X181">
            <v>8.3567</v>
          </cell>
          <cell r="Y181">
            <v>8.3567</v>
          </cell>
          <cell r="Z181">
            <v>9.285222222222222</v>
          </cell>
          <cell r="AB181" t="str">
            <v/>
          </cell>
          <cell r="AC181">
            <v>4475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 t="str">
            <v>*</v>
          </cell>
          <cell r="AI181" t="str">
            <v>00810673011353</v>
          </cell>
          <cell r="AJ181">
            <v>10810673011350</v>
          </cell>
          <cell r="AK181" t="str">
            <v>662455820031</v>
          </cell>
          <cell r="AL181" t="str">
            <v>10662455820038</v>
          </cell>
          <cell r="AM181" t="e">
            <v>#N/A</v>
          </cell>
        </row>
        <row r="182">
          <cell r="A182" t="str">
            <v>ACTIVE</v>
          </cell>
          <cell r="B182" t="str">
            <v>35-2290</v>
          </cell>
          <cell r="C182">
            <v>28896859</v>
          </cell>
          <cell r="D182" t="str">
            <v>35-2290</v>
          </cell>
          <cell r="E182" t="str">
            <v>SDR 35</v>
          </cell>
          <cell r="F182" t="str">
            <v>12X6 REDUCER BUSHING ECC SXG SDR 35</v>
          </cell>
          <cell r="G182">
            <v>16</v>
          </cell>
          <cell r="H182">
            <v>7.2574719999999999</v>
          </cell>
          <cell r="I182">
            <v>1</v>
          </cell>
          <cell r="J182" t="str">
            <v>-</v>
          </cell>
          <cell r="K182">
            <v>578.76300000000003</v>
          </cell>
          <cell r="L182">
            <v>57.049639999999997</v>
          </cell>
          <cell r="M182" t="str">
            <v>SPECFIT</v>
          </cell>
          <cell r="N182" t="str">
            <v>(79)630126</v>
          </cell>
          <cell r="O182" t="str">
            <v>BOX</v>
          </cell>
          <cell r="P182" t="str">
            <v>D</v>
          </cell>
          <cell r="Q182" t="str">
            <v>F</v>
          </cell>
          <cell r="R182">
            <v>404.74117647058819</v>
          </cell>
          <cell r="S182">
            <v>433.07305882352938</v>
          </cell>
          <cell r="T182">
            <v>486.81</v>
          </cell>
          <cell r="U182">
            <v>486.81</v>
          </cell>
          <cell r="V182">
            <v>520.88670000000002</v>
          </cell>
          <cell r="W182">
            <v>520.88670000000002</v>
          </cell>
          <cell r="X182">
            <v>520.88670000000002</v>
          </cell>
          <cell r="Y182">
            <v>520.88670000000002</v>
          </cell>
          <cell r="Z182">
            <v>578.76300000000003</v>
          </cell>
          <cell r="AB182" t="str">
            <v/>
          </cell>
          <cell r="AC182">
            <v>3064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I182" t="str">
            <v>00812361017616</v>
          </cell>
          <cell r="AJ182" t="str">
            <v/>
          </cell>
          <cell r="AM182" t="e">
            <v>#N/A</v>
          </cell>
        </row>
        <row r="183">
          <cell r="A183" t="str">
            <v>ACTIVE</v>
          </cell>
          <cell r="B183" t="str">
            <v>101-3198</v>
          </cell>
          <cell r="C183">
            <v>29810028</v>
          </cell>
          <cell r="D183" t="str">
            <v>101-3198</v>
          </cell>
          <cell r="E183" t="str">
            <v>DWV</v>
          </cell>
          <cell r="F183" t="str">
            <v>1-1/2 FEMALE ADAPTER HXFPT DWV</v>
          </cell>
          <cell r="G183">
            <v>0.111</v>
          </cell>
          <cell r="H183">
            <v>5.0348711999999997E-2</v>
          </cell>
          <cell r="I183">
            <v>100</v>
          </cell>
          <cell r="J183">
            <v>6300</v>
          </cell>
          <cell r="K183">
            <v>7.5</v>
          </cell>
          <cell r="L183">
            <v>8.9301000000000005E-2</v>
          </cell>
          <cell r="M183" t="str">
            <v>TIGRE</v>
          </cell>
          <cell r="N183" t="str">
            <v>101-3198</v>
          </cell>
          <cell r="O183" t="str">
            <v>BOX</v>
          </cell>
          <cell r="P183" t="str">
            <v>C</v>
          </cell>
          <cell r="Q183" t="str">
            <v>M</v>
          </cell>
          <cell r="R183">
            <v>3.2557919621749409</v>
          </cell>
          <cell r="S183">
            <v>3.6790449172576829</v>
          </cell>
          <cell r="T183">
            <v>4.83</v>
          </cell>
          <cell r="U183">
            <v>5.31</v>
          </cell>
          <cell r="V183">
            <v>5.31</v>
          </cell>
          <cell r="W183">
            <v>5.71</v>
          </cell>
          <cell r="X183">
            <v>6.21</v>
          </cell>
          <cell r="Y183">
            <v>6.75</v>
          </cell>
          <cell r="Z183">
            <v>7.5</v>
          </cell>
          <cell r="AA183" t="str">
            <v>T-10</v>
          </cell>
          <cell r="AB183">
            <v>29810028</v>
          </cell>
          <cell r="AC183">
            <v>638</v>
          </cell>
          <cell r="AD183" t="str">
            <v>US-31198</v>
          </cell>
          <cell r="AE183">
            <v>120</v>
          </cell>
          <cell r="AF183">
            <v>0.8034</v>
          </cell>
          <cell r="AG183">
            <v>0</v>
          </cell>
          <cell r="AH183" t="str">
            <v>*</v>
          </cell>
          <cell r="AI183" t="str">
            <v>00810673012541</v>
          </cell>
          <cell r="AJ183">
            <v>10810673012548</v>
          </cell>
          <cell r="AM183" t="e">
            <v>#N/A</v>
          </cell>
        </row>
        <row r="184">
          <cell r="A184" t="str">
            <v>ACTIVE</v>
          </cell>
          <cell r="B184" t="str">
            <v>101-3199</v>
          </cell>
          <cell r="C184">
            <v>29810036</v>
          </cell>
          <cell r="D184" t="str">
            <v>101-3199</v>
          </cell>
          <cell r="E184" t="str">
            <v>DWV</v>
          </cell>
          <cell r="F184" t="str">
            <v>2 FEMALE ADAPTER HXFPT DWV</v>
          </cell>
          <cell r="G184">
            <v>0.16</v>
          </cell>
          <cell r="H184">
            <v>7.2574719999999995E-2</v>
          </cell>
          <cell r="I184">
            <v>100</v>
          </cell>
          <cell r="J184">
            <v>4500</v>
          </cell>
          <cell r="K184">
            <v>12.801932367149757</v>
          </cell>
          <cell r="L184">
            <v>0.12514500000000001</v>
          </cell>
          <cell r="M184" t="str">
            <v>TIGRE</v>
          </cell>
          <cell r="N184" t="str">
            <v>101-3199</v>
          </cell>
          <cell r="O184" t="str">
            <v>BOX</v>
          </cell>
          <cell r="P184" t="str">
            <v>B</v>
          </cell>
          <cell r="Q184" t="str">
            <v>M</v>
          </cell>
          <cell r="R184">
            <v>5.5546099290780147</v>
          </cell>
          <cell r="S184">
            <v>6.276709219858156</v>
          </cell>
          <cell r="T184">
            <v>8.26</v>
          </cell>
          <cell r="U184">
            <v>9.07</v>
          </cell>
          <cell r="V184">
            <v>9.07</v>
          </cell>
          <cell r="W184">
            <v>9.75</v>
          </cell>
          <cell r="X184">
            <v>10.6</v>
          </cell>
          <cell r="Y184">
            <v>11.521739130434781</v>
          </cell>
          <cell r="Z184">
            <v>12.801932367149757</v>
          </cell>
          <cell r="AA184" t="str">
            <v>T-11</v>
          </cell>
          <cell r="AB184">
            <v>29810036</v>
          </cell>
          <cell r="AC184">
            <v>639</v>
          </cell>
          <cell r="AD184" t="str">
            <v>US-31198</v>
          </cell>
          <cell r="AE184">
            <v>111</v>
          </cell>
          <cell r="AF184">
            <v>0.8034</v>
          </cell>
          <cell r="AG184">
            <v>0</v>
          </cell>
          <cell r="AH184" t="str">
            <v>*</v>
          </cell>
          <cell r="AI184" t="str">
            <v>00810673013319</v>
          </cell>
          <cell r="AJ184">
            <v>10810673013316</v>
          </cell>
          <cell r="AM184" t="e">
            <v>#N/A</v>
          </cell>
        </row>
        <row r="185">
          <cell r="A185" t="str">
            <v>ACTIVE</v>
          </cell>
          <cell r="B185" t="str">
            <v>101-3200</v>
          </cell>
          <cell r="C185">
            <v>29810044</v>
          </cell>
          <cell r="D185" t="str">
            <v>101-3200</v>
          </cell>
          <cell r="E185" t="str">
            <v>DWV</v>
          </cell>
          <cell r="F185" t="str">
            <v>3 FEMALE ADAPTER HXFPT DWV</v>
          </cell>
          <cell r="G185">
            <v>0.5</v>
          </cell>
          <cell r="H185">
            <v>0.226796</v>
          </cell>
          <cell r="I185">
            <v>30</v>
          </cell>
          <cell r="J185">
            <v>1350</v>
          </cell>
          <cell r="K185">
            <v>34.154589371980677</v>
          </cell>
          <cell r="L185">
            <v>0.39150299999999999</v>
          </cell>
          <cell r="M185" t="str">
            <v>TIGRE</v>
          </cell>
          <cell r="N185" t="str">
            <v>101-3200</v>
          </cell>
          <cell r="O185" t="str">
            <v>BOX</v>
          </cell>
          <cell r="P185" t="str">
            <v>C</v>
          </cell>
          <cell r="Q185" t="str">
            <v>M</v>
          </cell>
          <cell r="R185">
            <v>14.812293144208038</v>
          </cell>
          <cell r="S185">
            <v>16.73789125295508</v>
          </cell>
          <cell r="T185">
            <v>22.02</v>
          </cell>
          <cell r="U185">
            <v>24.2</v>
          </cell>
          <cell r="V185">
            <v>24.2</v>
          </cell>
          <cell r="W185">
            <v>26.02</v>
          </cell>
          <cell r="X185">
            <v>28.28</v>
          </cell>
          <cell r="Y185">
            <v>30.739130434782609</v>
          </cell>
          <cell r="Z185">
            <v>34.154589371980677</v>
          </cell>
          <cell r="AA185" t="str">
            <v>T-11</v>
          </cell>
          <cell r="AB185">
            <v>29810044</v>
          </cell>
          <cell r="AC185">
            <v>640</v>
          </cell>
          <cell r="AD185" t="str">
            <v>US-31742</v>
          </cell>
          <cell r="AE185">
            <v>42</v>
          </cell>
          <cell r="AF185">
            <v>0.8034</v>
          </cell>
          <cell r="AG185">
            <v>0</v>
          </cell>
          <cell r="AH185" t="str">
            <v>*</v>
          </cell>
          <cell r="AI185" t="str">
            <v>00810673013326</v>
          </cell>
          <cell r="AJ185">
            <v>10810673013323</v>
          </cell>
          <cell r="AM185" t="e">
            <v>#N/A</v>
          </cell>
        </row>
        <row r="186">
          <cell r="A186" t="str">
            <v>ACTIVE</v>
          </cell>
          <cell r="B186" t="str">
            <v>101-3201</v>
          </cell>
          <cell r="C186">
            <v>29810052</v>
          </cell>
          <cell r="D186" t="str">
            <v>101-3201</v>
          </cell>
          <cell r="E186" t="str">
            <v>DWV</v>
          </cell>
          <cell r="F186" t="str">
            <v>4 FEMALE ADAPTER HXFPT DWV</v>
          </cell>
          <cell r="G186">
            <v>0.88100000000000001</v>
          </cell>
          <cell r="H186">
            <v>0.39961455200000001</v>
          </cell>
          <cell r="I186">
            <v>10</v>
          </cell>
          <cell r="J186">
            <v>630</v>
          </cell>
          <cell r="K186">
            <v>44.359903381642511</v>
          </cell>
          <cell r="L186">
            <v>0.71399600000000008</v>
          </cell>
          <cell r="M186" t="str">
            <v>TIGRE</v>
          </cell>
          <cell r="N186" t="str">
            <v>101-3201</v>
          </cell>
          <cell r="O186" t="str">
            <v>BOX</v>
          </cell>
          <cell r="P186" t="str">
            <v>A</v>
          </cell>
          <cell r="Q186" t="str">
            <v>M</v>
          </cell>
          <cell r="R186">
            <v>19.11867612293144</v>
          </cell>
          <cell r="S186">
            <v>21.604104018912526</v>
          </cell>
          <cell r="T186">
            <v>28.430000000000003</v>
          </cell>
          <cell r="U186">
            <v>31.24</v>
          </cell>
          <cell r="V186">
            <v>31.24</v>
          </cell>
          <cell r="W186">
            <v>33.72</v>
          </cell>
          <cell r="X186">
            <v>36.729999999999997</v>
          </cell>
          <cell r="Y186">
            <v>39.923913043478258</v>
          </cell>
          <cell r="Z186">
            <v>44.359903381642511</v>
          </cell>
          <cell r="AA186" t="str">
            <v>T-10</v>
          </cell>
          <cell r="AB186">
            <v>29810052</v>
          </cell>
          <cell r="AC186">
            <v>641</v>
          </cell>
          <cell r="AD186" t="str">
            <v>US-4402</v>
          </cell>
          <cell r="AE186">
            <v>80</v>
          </cell>
          <cell r="AF186">
            <v>0.72099999999999997</v>
          </cell>
          <cell r="AG186">
            <v>0</v>
          </cell>
          <cell r="AH186" t="str">
            <v>*</v>
          </cell>
          <cell r="AI186" t="str">
            <v>00810673013333</v>
          </cell>
          <cell r="AJ186">
            <v>10810673013330</v>
          </cell>
          <cell r="AM186" t="e">
            <v>#N/A</v>
          </cell>
        </row>
        <row r="187">
          <cell r="A187" t="str">
            <v>ACTIVE</v>
          </cell>
          <cell r="B187" t="str">
            <v>101-3202</v>
          </cell>
          <cell r="C187">
            <v>29810073</v>
          </cell>
          <cell r="D187" t="str">
            <v>101-3202</v>
          </cell>
          <cell r="E187" t="str">
            <v>DWV</v>
          </cell>
          <cell r="F187" t="str">
            <v>6 FEMALE ADAPTER HXFPT DWV</v>
          </cell>
          <cell r="G187">
            <v>1.8220000000000001</v>
          </cell>
          <cell r="H187">
            <v>0.82644462400000007</v>
          </cell>
          <cell r="I187">
            <v>10</v>
          </cell>
          <cell r="J187">
            <v>240</v>
          </cell>
          <cell r="K187">
            <v>142.33091787439611</v>
          </cell>
          <cell r="L187">
            <v>1.439322</v>
          </cell>
          <cell r="M187" t="str">
            <v>TIGRE</v>
          </cell>
          <cell r="N187" t="str">
            <v>101-3202</v>
          </cell>
          <cell r="O187" t="str">
            <v>BOX</v>
          </cell>
          <cell r="P187" t="str">
            <v>B</v>
          </cell>
          <cell r="Q187" t="str">
            <v>M</v>
          </cell>
          <cell r="R187">
            <v>61.704018912529548</v>
          </cell>
          <cell r="S187">
            <v>69.725541371158386</v>
          </cell>
          <cell r="T187">
            <v>91.75</v>
          </cell>
          <cell r="U187">
            <v>100.83</v>
          </cell>
          <cell r="V187">
            <v>100.83</v>
          </cell>
          <cell r="W187">
            <v>108.42</v>
          </cell>
          <cell r="X187">
            <v>117.85</v>
          </cell>
          <cell r="Y187">
            <v>128.0978260869565</v>
          </cell>
          <cell r="Z187">
            <v>142.33091787439611</v>
          </cell>
          <cell r="AA187" t="str">
            <v>T-13</v>
          </cell>
          <cell r="AB187">
            <v>29810073</v>
          </cell>
          <cell r="AC187">
            <v>642</v>
          </cell>
          <cell r="AD187" t="str">
            <v>US-309</v>
          </cell>
          <cell r="AE187">
            <v>16</v>
          </cell>
          <cell r="AF187">
            <v>0.72099999999999997</v>
          </cell>
          <cell r="AG187">
            <v>0</v>
          </cell>
          <cell r="AI187" t="str">
            <v>00810673014125</v>
          </cell>
          <cell r="AJ187" t="str">
            <v/>
          </cell>
          <cell r="AM187" t="e">
            <v>#N/A</v>
          </cell>
        </row>
        <row r="188">
          <cell r="A188" t="str">
            <v>ACTIVE</v>
          </cell>
          <cell r="B188" t="str">
            <v>501-3561</v>
          </cell>
          <cell r="C188">
            <v>29810109</v>
          </cell>
          <cell r="D188" t="str">
            <v>501-3561</v>
          </cell>
          <cell r="E188" t="str">
            <v>DWV</v>
          </cell>
          <cell r="F188" t="str">
            <v>1-1/2 COMBO WYE &amp; 1/8 BEND 1PC DWV</v>
          </cell>
          <cell r="G188">
            <v>0.48899999999999999</v>
          </cell>
          <cell r="H188">
            <v>0.221806488</v>
          </cell>
          <cell r="I188">
            <v>50</v>
          </cell>
          <cell r="J188">
            <v>1200</v>
          </cell>
          <cell r="K188">
            <v>35.65217391304347</v>
          </cell>
          <cell r="L188">
            <v>0.37306600000000001</v>
          </cell>
          <cell r="M188" t="str">
            <v>TIGRE</v>
          </cell>
          <cell r="N188" t="str">
            <v>501-3561</v>
          </cell>
          <cell r="O188" t="str">
            <v>BOX</v>
          </cell>
          <cell r="P188" t="str">
            <v>C</v>
          </cell>
          <cell r="Q188" t="str">
            <v>M</v>
          </cell>
          <cell r="R188">
            <v>15.457210401891254</v>
          </cell>
          <cell r="S188">
            <v>17.466647754137117</v>
          </cell>
          <cell r="T188">
            <v>22.99</v>
          </cell>
          <cell r="U188">
            <v>25.26</v>
          </cell>
          <cell r="V188">
            <v>25.26</v>
          </cell>
          <cell r="W188">
            <v>27.16</v>
          </cell>
          <cell r="X188">
            <v>29.52</v>
          </cell>
          <cell r="Y188">
            <v>32.086956521739125</v>
          </cell>
          <cell r="Z188">
            <v>35.65217391304347</v>
          </cell>
          <cell r="AA188" t="str">
            <v>T-13</v>
          </cell>
          <cell r="AB188">
            <v>29810109</v>
          </cell>
          <cell r="AC188">
            <v>926</v>
          </cell>
          <cell r="AD188" t="str">
            <v>US-5035</v>
          </cell>
          <cell r="AE188">
            <v>111</v>
          </cell>
          <cell r="AF188">
            <v>0.82400000000000007</v>
          </cell>
          <cell r="AG188">
            <v>0</v>
          </cell>
          <cell r="AH188" t="str">
            <v>*</v>
          </cell>
          <cell r="AI188" t="str">
            <v>00812361012710</v>
          </cell>
          <cell r="AJ188">
            <v>10812361012717</v>
          </cell>
          <cell r="AM188" t="e">
            <v>#N/A</v>
          </cell>
        </row>
        <row r="189">
          <cell r="A189" t="str">
            <v>ACTIVE</v>
          </cell>
          <cell r="B189" t="str">
            <v>501-3562</v>
          </cell>
          <cell r="C189">
            <v>29810117</v>
          </cell>
          <cell r="D189" t="str">
            <v>501-3562</v>
          </cell>
          <cell r="E189" t="str">
            <v>DWV</v>
          </cell>
          <cell r="F189" t="str">
            <v>2 COMBO WYE &amp; 1/8 BEND 1PC DWV</v>
          </cell>
          <cell r="G189">
            <v>0.73399999999999999</v>
          </cell>
          <cell r="H189">
            <v>0.33293652800000001</v>
          </cell>
          <cell r="I189">
            <v>20</v>
          </cell>
          <cell r="J189">
            <v>640</v>
          </cell>
          <cell r="K189">
            <v>44.528985507246368</v>
          </cell>
          <cell r="L189">
            <v>0.57566699999999993</v>
          </cell>
          <cell r="M189" t="str">
            <v>TIGRE</v>
          </cell>
          <cell r="N189" t="str">
            <v>501-3562</v>
          </cell>
          <cell r="O189" t="str">
            <v>BOX</v>
          </cell>
          <cell r="P189" t="str">
            <v>B</v>
          </cell>
          <cell r="Q189" t="str">
            <v>M</v>
          </cell>
          <cell r="R189">
            <v>16.43498817966903</v>
          </cell>
          <cell r="S189">
            <v>18.571536643026004</v>
          </cell>
          <cell r="T189">
            <v>28.709999999999997</v>
          </cell>
          <cell r="U189">
            <v>31.55</v>
          </cell>
          <cell r="V189">
            <v>31.55</v>
          </cell>
          <cell r="W189">
            <v>33.92</v>
          </cell>
          <cell r="X189">
            <v>36.869999999999997</v>
          </cell>
          <cell r="Y189">
            <v>40.076086956521735</v>
          </cell>
          <cell r="Z189">
            <v>44.528985507246368</v>
          </cell>
          <cell r="AA189" t="str">
            <v>T-12</v>
          </cell>
          <cell r="AB189">
            <v>29810117</v>
          </cell>
          <cell r="AC189">
            <v>927</v>
          </cell>
          <cell r="AD189" t="str">
            <v>US-5036</v>
          </cell>
          <cell r="AE189">
            <v>103</v>
          </cell>
          <cell r="AF189">
            <v>0.82400000000000007</v>
          </cell>
          <cell r="AG189">
            <v>0</v>
          </cell>
          <cell r="AH189" t="str">
            <v>*</v>
          </cell>
          <cell r="AI189" t="str">
            <v>00812361012734</v>
          </cell>
          <cell r="AJ189">
            <v>10812361012731</v>
          </cell>
          <cell r="AM189" t="e">
            <v>#N/A</v>
          </cell>
        </row>
        <row r="190">
          <cell r="A190" t="str">
            <v>ACTIVE</v>
          </cell>
          <cell r="B190" t="str">
            <v>501-3563</v>
          </cell>
          <cell r="C190">
            <v>29810125</v>
          </cell>
          <cell r="D190" t="str">
            <v>501-3563</v>
          </cell>
          <cell r="E190" t="str">
            <v>DWV</v>
          </cell>
          <cell r="F190" t="str">
            <v>3 COMBO WYE &amp; 1/8 BEND 1PC DWV</v>
          </cell>
          <cell r="G190">
            <v>2.2919999999999998</v>
          </cell>
          <cell r="H190">
            <v>1.0396328639999999</v>
          </cell>
          <cell r="I190">
            <v>10</v>
          </cell>
          <cell r="J190">
            <v>180</v>
          </cell>
          <cell r="K190">
            <v>98.043478260869563</v>
          </cell>
          <cell r="L190">
            <v>1.7841659999999999</v>
          </cell>
          <cell r="M190" t="str">
            <v>TIGRE</v>
          </cell>
          <cell r="N190" t="str">
            <v>501-3563</v>
          </cell>
          <cell r="O190" t="str">
            <v>BOX</v>
          </cell>
          <cell r="P190" t="str">
            <v>A</v>
          </cell>
          <cell r="Q190" t="str">
            <v>M</v>
          </cell>
          <cell r="R190">
            <v>42.242080378250591</v>
          </cell>
          <cell r="S190">
            <v>47.733550827423166</v>
          </cell>
          <cell r="T190">
            <v>62.829999999999991</v>
          </cell>
          <cell r="U190">
            <v>69.040000000000006</v>
          </cell>
          <cell r="V190">
            <v>69.040000000000006</v>
          </cell>
          <cell r="W190">
            <v>74.52</v>
          </cell>
          <cell r="X190">
            <v>81.180000000000007</v>
          </cell>
          <cell r="Y190">
            <v>88.239130434782609</v>
          </cell>
          <cell r="Z190">
            <v>98.043478260869563</v>
          </cell>
          <cell r="AA190" t="str">
            <v>T-14</v>
          </cell>
          <cell r="AB190">
            <v>29810125</v>
          </cell>
          <cell r="AC190">
            <v>928</v>
          </cell>
          <cell r="AD190" t="str">
            <v>US-5037</v>
          </cell>
          <cell r="AE190">
            <v>30</v>
          </cell>
          <cell r="AF190">
            <v>0.85489999999999999</v>
          </cell>
          <cell r="AG190">
            <v>0</v>
          </cell>
          <cell r="AI190" t="str">
            <v>00812361012758</v>
          </cell>
          <cell r="AJ190" t="str">
            <v/>
          </cell>
          <cell r="AM190" t="e">
            <v>#N/A</v>
          </cell>
        </row>
        <row r="191">
          <cell r="A191" t="str">
            <v>ACTIVE</v>
          </cell>
          <cell r="B191" t="str">
            <v>501-3564</v>
          </cell>
          <cell r="C191">
            <v>29810133</v>
          </cell>
          <cell r="D191" t="str">
            <v>501-3564</v>
          </cell>
          <cell r="E191" t="str">
            <v>DWV</v>
          </cell>
          <cell r="F191" t="str">
            <v>4 COMBO WYE &amp; 1/8 BEND 1PC DWV</v>
          </cell>
          <cell r="G191">
            <v>4.3920000000000003</v>
          </cell>
          <cell r="H191">
            <v>1.9921760640000001</v>
          </cell>
          <cell r="I191">
            <v>8</v>
          </cell>
          <cell r="J191">
            <v>96</v>
          </cell>
          <cell r="K191">
            <v>193.10386473429946</v>
          </cell>
          <cell r="L191">
            <v>3.4317539999999997</v>
          </cell>
          <cell r="M191" t="str">
            <v>TIGRE</v>
          </cell>
          <cell r="N191" t="str">
            <v>501-3564</v>
          </cell>
          <cell r="O191" t="str">
            <v>BOX</v>
          </cell>
          <cell r="P191" t="str">
            <v>B</v>
          </cell>
          <cell r="Q191" t="str">
            <v>M</v>
          </cell>
          <cell r="R191">
            <v>83.714420803782502</v>
          </cell>
          <cell r="S191">
            <v>94.597295508274215</v>
          </cell>
          <cell r="T191">
            <v>124.47999999999999</v>
          </cell>
          <cell r="U191">
            <v>136.80000000000001</v>
          </cell>
          <cell r="V191">
            <v>136.80000000000001</v>
          </cell>
          <cell r="W191">
            <v>147.1</v>
          </cell>
          <cell r="X191">
            <v>159.88999999999999</v>
          </cell>
          <cell r="Y191">
            <v>173.79347826086953</v>
          </cell>
          <cell r="Z191">
            <v>193.10386473429946</v>
          </cell>
          <cell r="AA191" t="str">
            <v>T-15</v>
          </cell>
          <cell r="AB191">
            <v>29810133</v>
          </cell>
          <cell r="AC191">
            <v>929</v>
          </cell>
          <cell r="AD191" t="str">
            <v>US-5038</v>
          </cell>
          <cell r="AE191">
            <v>19</v>
          </cell>
          <cell r="AF191">
            <v>0.72099999999999997</v>
          </cell>
          <cell r="AG191">
            <v>0</v>
          </cell>
          <cell r="AI191" t="str">
            <v>00812361012772</v>
          </cell>
          <cell r="AJ191" t="str">
            <v/>
          </cell>
          <cell r="AM191" t="e">
            <v>#N/A</v>
          </cell>
        </row>
        <row r="192">
          <cell r="A192" t="str">
            <v>ACTIVE</v>
          </cell>
          <cell r="B192" t="str">
            <v>504-3565</v>
          </cell>
          <cell r="C192">
            <v>29810141</v>
          </cell>
          <cell r="D192" t="str">
            <v>504-3565</v>
          </cell>
          <cell r="E192" t="str">
            <v>DWV</v>
          </cell>
          <cell r="F192" t="str">
            <v>2X1-1/2X1-1/2 COMBWYE &amp; 1/8 BEND 2P</v>
          </cell>
          <cell r="G192">
            <v>0.63600000000000001</v>
          </cell>
          <cell r="H192">
            <v>0.28848451200000003</v>
          </cell>
          <cell r="I192">
            <v>5</v>
          </cell>
          <cell r="J192">
            <v>400</v>
          </cell>
          <cell r="K192">
            <v>70.722037068305539</v>
          </cell>
          <cell r="L192">
            <v>0.56104100000000001</v>
          </cell>
          <cell r="M192" t="str">
            <v>ATO</v>
          </cell>
          <cell r="N192" t="str">
            <v>504-3565</v>
          </cell>
          <cell r="O192" t="str">
            <v>BOX</v>
          </cell>
          <cell r="P192" t="str">
            <v>D</v>
          </cell>
          <cell r="Q192" t="str">
            <v>M</v>
          </cell>
          <cell r="R192">
            <v>33.32529550827423</v>
          </cell>
          <cell r="S192">
            <v>37.657583924349879</v>
          </cell>
          <cell r="T192">
            <v>45.942252387706851</v>
          </cell>
          <cell r="U192">
            <v>50.077055102600468</v>
          </cell>
          <cell r="V192">
            <v>50.077055102600468</v>
          </cell>
          <cell r="W192">
            <v>53.846295809247813</v>
          </cell>
          <cell r="X192">
            <v>58.557846692556993</v>
          </cell>
          <cell r="Y192">
            <v>63.64983336147499</v>
          </cell>
          <cell r="Z192">
            <v>70.722037068305539</v>
          </cell>
          <cell r="AA192" t="str">
            <v>T-9</v>
          </cell>
          <cell r="AB192" t="str">
            <v/>
          </cell>
          <cell r="AC192">
            <v>941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I192" t="str">
            <v>00812361012796</v>
          </cell>
          <cell r="AJ192" t="str">
            <v/>
          </cell>
          <cell r="AM192" t="e">
            <v>#N/A</v>
          </cell>
        </row>
        <row r="193">
          <cell r="A193" t="str">
            <v>ACTIVE</v>
          </cell>
          <cell r="B193" t="str">
            <v>502-3567</v>
          </cell>
          <cell r="C193">
            <v>29810150</v>
          </cell>
          <cell r="D193" t="str">
            <v>502-3567</v>
          </cell>
          <cell r="E193" t="str">
            <v>DWV</v>
          </cell>
          <cell r="F193" t="str">
            <v>2X2X1-1/2 COMB WYE &amp; 1/8 BEND 1PC</v>
          </cell>
          <cell r="G193">
            <v>0.54400000000000004</v>
          </cell>
          <cell r="H193">
            <v>0.246754048</v>
          </cell>
          <cell r="I193">
            <v>20</v>
          </cell>
          <cell r="J193">
            <v>900</v>
          </cell>
          <cell r="K193">
            <v>58.888888888888893</v>
          </cell>
          <cell r="L193">
            <v>3.2611859999999999</v>
          </cell>
          <cell r="M193" t="str">
            <v>LASCO</v>
          </cell>
          <cell r="N193" t="str">
            <v>D502-251</v>
          </cell>
          <cell r="O193" t="str">
            <v>BOX</v>
          </cell>
          <cell r="P193" t="str">
            <v>D</v>
          </cell>
          <cell r="Q193" t="str">
            <v>M</v>
          </cell>
          <cell r="R193">
            <v>21.729550827423168</v>
          </cell>
          <cell r="S193">
            <v>24.554392434988177</v>
          </cell>
          <cell r="T193">
            <v>32.31</v>
          </cell>
          <cell r="U193">
            <v>35.51</v>
          </cell>
          <cell r="V193">
            <v>35.51</v>
          </cell>
          <cell r="W193">
            <v>38.18</v>
          </cell>
          <cell r="X193">
            <v>43.99</v>
          </cell>
          <cell r="Y193">
            <v>53.000000000000007</v>
          </cell>
          <cell r="Z193">
            <v>58.888888888888893</v>
          </cell>
          <cell r="AA193" t="str">
            <v>T-11</v>
          </cell>
          <cell r="AB193">
            <v>29810150</v>
          </cell>
          <cell r="AC193">
            <v>930</v>
          </cell>
          <cell r="AD193" t="str">
            <v>US-5039</v>
          </cell>
          <cell r="AE193">
            <v>103</v>
          </cell>
          <cell r="AF193">
            <v>0.82400000000000007</v>
          </cell>
          <cell r="AG193">
            <v>0</v>
          </cell>
          <cell r="AI193" t="str">
            <v>00812361012819</v>
          </cell>
          <cell r="AJ193" t="str">
            <v/>
          </cell>
          <cell r="AM193" t="e">
            <v>#N/A</v>
          </cell>
        </row>
        <row r="194">
          <cell r="A194" t="str">
            <v>ACTIVE</v>
          </cell>
          <cell r="B194" t="str">
            <v>502-3568</v>
          </cell>
          <cell r="C194">
            <v>29810168</v>
          </cell>
          <cell r="D194" t="str">
            <v>502-3568</v>
          </cell>
          <cell r="E194" t="str">
            <v>DWV</v>
          </cell>
          <cell r="F194" t="str">
            <v>3X3X1-1/2 COMB WYE &amp; 1/8 BEND 1PC</v>
          </cell>
          <cell r="G194">
            <v>1.147</v>
          </cell>
          <cell r="H194">
            <v>0.520270024</v>
          </cell>
          <cell r="I194">
            <v>15</v>
          </cell>
          <cell r="J194">
            <v>450</v>
          </cell>
          <cell r="K194">
            <v>96.8525925925926</v>
          </cell>
          <cell r="L194">
            <v>4.8449140000000002</v>
          </cell>
          <cell r="M194" t="str">
            <v>LASCO</v>
          </cell>
          <cell r="N194" t="str">
            <v>D502-337</v>
          </cell>
          <cell r="O194" t="str">
            <v>BOX</v>
          </cell>
          <cell r="P194" t="str">
            <v>C</v>
          </cell>
          <cell r="Q194" t="str">
            <v>M</v>
          </cell>
          <cell r="R194">
            <v>50.184278959810875</v>
          </cell>
          <cell r="S194">
            <v>56.708235224586282</v>
          </cell>
          <cell r="T194">
            <v>57.62</v>
          </cell>
          <cell r="U194">
            <v>63.32</v>
          </cell>
          <cell r="V194">
            <v>63.32</v>
          </cell>
          <cell r="W194">
            <v>68.09</v>
          </cell>
          <cell r="X194">
            <v>78.450600000000009</v>
          </cell>
          <cell r="Y194">
            <v>87.167333333333346</v>
          </cell>
          <cell r="Z194">
            <v>96.8525925925926</v>
          </cell>
          <cell r="AB194" t="str">
            <v/>
          </cell>
          <cell r="AC194">
            <v>931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I194" t="str">
            <v>00812361012833</v>
          </cell>
          <cell r="AJ194" t="str">
            <v/>
          </cell>
          <cell r="AM194" t="e">
            <v>#N/A</v>
          </cell>
        </row>
        <row r="195">
          <cell r="A195" t="str">
            <v>ACTIVE</v>
          </cell>
          <cell r="B195" t="str">
            <v>502-3569</v>
          </cell>
          <cell r="C195">
            <v>29810176</v>
          </cell>
          <cell r="D195" t="str">
            <v>502-3569</v>
          </cell>
          <cell r="E195" t="str">
            <v>DWV</v>
          </cell>
          <cell r="F195" t="str">
            <v>3X3X2 COMB WYE &amp; 1/8 BEND 1PC DWV</v>
          </cell>
          <cell r="G195">
            <v>1.28</v>
          </cell>
          <cell r="H195">
            <v>0.58059775999999996</v>
          </cell>
          <cell r="I195">
            <v>10</v>
          </cell>
          <cell r="J195">
            <v>320</v>
          </cell>
          <cell r="K195">
            <v>66.980676328502412</v>
          </cell>
          <cell r="L195">
            <v>1.016507</v>
          </cell>
          <cell r="M195" t="str">
            <v>TIGRE</v>
          </cell>
          <cell r="N195" t="str">
            <v>502-3569</v>
          </cell>
          <cell r="O195" t="str">
            <v>BOX</v>
          </cell>
          <cell r="P195" t="str">
            <v>A</v>
          </cell>
          <cell r="Q195" t="str">
            <v>M</v>
          </cell>
          <cell r="R195">
            <v>28.865248226950357</v>
          </cell>
          <cell r="S195">
            <v>32.617730496453902</v>
          </cell>
          <cell r="T195">
            <v>42.92</v>
          </cell>
          <cell r="U195">
            <v>47.17</v>
          </cell>
          <cell r="V195">
            <v>47.17</v>
          </cell>
          <cell r="W195">
            <v>50.91</v>
          </cell>
          <cell r="X195">
            <v>55.46</v>
          </cell>
          <cell r="Y195">
            <v>60.282608695652172</v>
          </cell>
          <cell r="Z195">
            <v>66.980676328502412</v>
          </cell>
          <cell r="AA195" t="str">
            <v>T-12</v>
          </cell>
          <cell r="AB195">
            <v>29810176</v>
          </cell>
          <cell r="AC195">
            <v>932</v>
          </cell>
          <cell r="AD195" t="str">
            <v>US-5040</v>
          </cell>
          <cell r="AE195">
            <v>33</v>
          </cell>
          <cell r="AF195">
            <v>0.82400000000000007</v>
          </cell>
          <cell r="AG195">
            <v>0</v>
          </cell>
          <cell r="AI195" t="str">
            <v>00812361012857</v>
          </cell>
          <cell r="AJ195" t="str">
            <v/>
          </cell>
          <cell r="AM195" t="e">
            <v>#N/A</v>
          </cell>
        </row>
        <row r="196">
          <cell r="A196" t="str">
            <v>ACTIVE</v>
          </cell>
          <cell r="B196" t="str">
            <v>502-3570</v>
          </cell>
          <cell r="C196">
            <v>29810184</v>
          </cell>
          <cell r="D196" t="str">
            <v>502-3570</v>
          </cell>
          <cell r="E196" t="str">
            <v>DWV</v>
          </cell>
          <cell r="F196" t="str">
            <v>4X4X2 COMB WYE &amp; 1/8 BEND 1PC DWV</v>
          </cell>
          <cell r="G196">
            <v>1.9059999999999999</v>
          </cell>
          <cell r="H196">
            <v>0.86454635199999996</v>
          </cell>
          <cell r="I196">
            <v>5</v>
          </cell>
          <cell r="J196">
            <v>225</v>
          </cell>
          <cell r="K196">
            <v>100.8695652173913</v>
          </cell>
          <cell r="L196">
            <v>1.5694110000000001</v>
          </cell>
          <cell r="M196" t="str">
            <v>TIGRE</v>
          </cell>
          <cell r="N196" t="str">
            <v>502-3570</v>
          </cell>
          <cell r="O196" t="str">
            <v>BOX</v>
          </cell>
          <cell r="P196" t="str">
            <v>B</v>
          </cell>
          <cell r="Q196" t="str">
            <v>M</v>
          </cell>
          <cell r="R196">
            <v>43.739952718676122</v>
          </cell>
          <cell r="S196">
            <v>49.42614657210401</v>
          </cell>
          <cell r="T196">
            <v>65.03</v>
          </cell>
          <cell r="U196">
            <v>71.459999999999994</v>
          </cell>
          <cell r="V196">
            <v>71.459999999999994</v>
          </cell>
          <cell r="W196">
            <v>76.84</v>
          </cell>
          <cell r="X196">
            <v>83.52</v>
          </cell>
          <cell r="Y196">
            <v>90.782608695652172</v>
          </cell>
          <cell r="Z196">
            <v>100.8695652173913</v>
          </cell>
          <cell r="AA196" t="str">
            <v>T-11</v>
          </cell>
          <cell r="AB196">
            <v>29810184</v>
          </cell>
          <cell r="AC196">
            <v>933</v>
          </cell>
          <cell r="AD196" t="str">
            <v>US-5041</v>
          </cell>
          <cell r="AE196">
            <v>27</v>
          </cell>
          <cell r="AF196">
            <v>0.85489999999999999</v>
          </cell>
          <cell r="AG196">
            <v>0</v>
          </cell>
          <cell r="AI196" t="str">
            <v>00812361012871</v>
          </cell>
          <cell r="AJ196" t="str">
            <v/>
          </cell>
          <cell r="AM196" t="e">
            <v>#N/A</v>
          </cell>
        </row>
        <row r="197">
          <cell r="A197" t="str">
            <v>ACTIVE</v>
          </cell>
          <cell r="B197" t="str">
            <v>502-3571</v>
          </cell>
          <cell r="C197">
            <v>29810192</v>
          </cell>
          <cell r="D197" t="str">
            <v>502-3571</v>
          </cell>
          <cell r="E197" t="str">
            <v>DWV</v>
          </cell>
          <cell r="F197" t="str">
            <v>4X4X3 COMB WYE &amp; 1/8 BEND 1PC DWV</v>
          </cell>
          <cell r="G197">
            <v>3.028</v>
          </cell>
          <cell r="H197">
            <v>1.3734765760000001</v>
          </cell>
          <cell r="I197">
            <v>6</v>
          </cell>
          <cell r="J197">
            <v>144</v>
          </cell>
          <cell r="K197">
            <v>130.1328502415459</v>
          </cell>
          <cell r="L197">
            <v>2.4016510000000002</v>
          </cell>
          <cell r="M197" t="str">
            <v>TIGRE</v>
          </cell>
          <cell r="N197" t="str">
            <v>502-3571</v>
          </cell>
          <cell r="O197" t="str">
            <v>BOX</v>
          </cell>
          <cell r="P197" t="str">
            <v>B</v>
          </cell>
          <cell r="Q197" t="str">
            <v>M</v>
          </cell>
          <cell r="R197">
            <v>56.419858156028376</v>
          </cell>
          <cell r="S197">
            <v>63.754439716312056</v>
          </cell>
          <cell r="T197">
            <v>83.89</v>
          </cell>
          <cell r="U197">
            <v>92.19</v>
          </cell>
          <cell r="V197">
            <v>92.19</v>
          </cell>
          <cell r="W197">
            <v>99.13</v>
          </cell>
          <cell r="X197">
            <v>107.75</v>
          </cell>
          <cell r="Y197">
            <v>117.1195652173913</v>
          </cell>
          <cell r="Z197">
            <v>130.1328502415459</v>
          </cell>
          <cell r="AA197" t="str">
            <v>T-13</v>
          </cell>
          <cell r="AB197">
            <v>29810192</v>
          </cell>
          <cell r="AC197">
            <v>934</v>
          </cell>
          <cell r="AD197" t="str">
            <v>US-5042</v>
          </cell>
          <cell r="AE197">
            <v>26</v>
          </cell>
          <cell r="AF197">
            <v>0.85489999999999999</v>
          </cell>
          <cell r="AG197">
            <v>0</v>
          </cell>
          <cell r="AI197" t="str">
            <v>00812361012895</v>
          </cell>
          <cell r="AJ197" t="str">
            <v/>
          </cell>
          <cell r="AM197" t="e">
            <v>#N/A</v>
          </cell>
        </row>
        <row r="198">
          <cell r="A198" t="str">
            <v>ACTIVE</v>
          </cell>
          <cell r="B198" t="str">
            <v>123-3322</v>
          </cell>
          <cell r="C198">
            <v>29810257</v>
          </cell>
          <cell r="D198" t="str">
            <v>123-3322</v>
          </cell>
          <cell r="E198" t="str">
            <v>DWV</v>
          </cell>
          <cell r="F198" t="str">
            <v>4 HUB ADAPTER CAST IRON HXS DWV</v>
          </cell>
          <cell r="G198">
            <v>1.1779999999999999</v>
          </cell>
          <cell r="H198">
            <v>0.53433137599999991</v>
          </cell>
          <cell r="I198">
            <v>20</v>
          </cell>
          <cell r="J198">
            <v>480</v>
          </cell>
          <cell r="K198">
            <v>112.7536231884058</v>
          </cell>
          <cell r="L198">
            <v>1.013314</v>
          </cell>
          <cell r="M198" t="str">
            <v>TIGRE</v>
          </cell>
          <cell r="N198" t="str">
            <v>123-3322</v>
          </cell>
          <cell r="O198" t="str">
            <v>BOX</v>
          </cell>
          <cell r="P198" t="str">
            <v>C</v>
          </cell>
          <cell r="Q198" t="str">
            <v>M</v>
          </cell>
          <cell r="R198">
            <v>48.878486997635939</v>
          </cell>
          <cell r="S198">
            <v>55.232690307328603</v>
          </cell>
          <cell r="T198">
            <v>72.69</v>
          </cell>
          <cell r="U198">
            <v>79.88</v>
          </cell>
          <cell r="V198">
            <v>79.88</v>
          </cell>
          <cell r="W198">
            <v>85.89</v>
          </cell>
          <cell r="X198">
            <v>93.36</v>
          </cell>
          <cell r="Y198">
            <v>101.47826086956522</v>
          </cell>
          <cell r="Z198">
            <v>112.7536231884058</v>
          </cell>
          <cell r="AA198" t="str">
            <v>T-13</v>
          </cell>
          <cell r="AB198">
            <v>29810257</v>
          </cell>
          <cell r="AC198">
            <v>733</v>
          </cell>
          <cell r="AD198" t="str">
            <v>US-296</v>
          </cell>
          <cell r="AE198">
            <v>35</v>
          </cell>
          <cell r="AF198">
            <v>0.82400000000000007</v>
          </cell>
          <cell r="AG198">
            <v>0</v>
          </cell>
          <cell r="AI198" t="str">
            <v>00810673015399</v>
          </cell>
          <cell r="AJ198" t="str">
            <v/>
          </cell>
          <cell r="AM198" t="e">
            <v>#N/A</v>
          </cell>
        </row>
        <row r="199">
          <cell r="A199" t="str">
            <v>ACTIVE</v>
          </cell>
          <cell r="B199" t="str">
            <v>105-X-3239</v>
          </cell>
          <cell r="C199">
            <v>29810311</v>
          </cell>
          <cell r="D199" t="str">
            <v>105-X-3239</v>
          </cell>
          <cell r="E199" t="str">
            <v>DWV</v>
          </cell>
          <cell r="F199" t="str">
            <v>1-1/2CLEANOUT AD W/CO PLG SXFPT DWV</v>
          </cell>
          <cell r="G199">
            <v>0.09</v>
          </cell>
          <cell r="H199">
            <v>4.0823279999999997E-2</v>
          </cell>
          <cell r="I199">
            <v>50</v>
          </cell>
          <cell r="J199">
            <v>6400</v>
          </cell>
          <cell r="K199">
            <v>16.654589371980673</v>
          </cell>
          <cell r="L199">
            <v>0.127411</v>
          </cell>
          <cell r="M199" t="str">
            <v>ASSEMBLY</v>
          </cell>
          <cell r="N199" t="str">
            <v>105-X-3239</v>
          </cell>
          <cell r="O199" t="str">
            <v>BOX</v>
          </cell>
          <cell r="P199" t="str">
            <v>C</v>
          </cell>
          <cell r="Q199" t="str">
            <v>M</v>
          </cell>
          <cell r="R199">
            <v>7.1773049645390072</v>
          </cell>
          <cell r="S199">
            <v>8.1103546099290771</v>
          </cell>
          <cell r="T199">
            <v>10.67</v>
          </cell>
          <cell r="U199">
            <v>11.72</v>
          </cell>
          <cell r="V199">
            <v>11.72</v>
          </cell>
          <cell r="W199">
            <v>12.69</v>
          </cell>
          <cell r="X199">
            <v>13.79</v>
          </cell>
          <cell r="Y199">
            <v>14.989130434782608</v>
          </cell>
          <cell r="Z199">
            <v>16.654589371980673</v>
          </cell>
          <cell r="AA199" t="str">
            <v>T-8</v>
          </cell>
          <cell r="AB199">
            <v>29810311</v>
          </cell>
          <cell r="AC199">
            <v>674</v>
          </cell>
          <cell r="AD199" t="str">
            <v>US-31183</v>
          </cell>
          <cell r="AE199">
            <v>120</v>
          </cell>
          <cell r="AF199">
            <v>0.8034</v>
          </cell>
          <cell r="AG199">
            <v>0</v>
          </cell>
          <cell r="AH199" t="str">
            <v>*</v>
          </cell>
          <cell r="AI199" t="str">
            <v>00810673013340</v>
          </cell>
          <cell r="AJ199">
            <v>10810673013347</v>
          </cell>
          <cell r="AM199" t="e">
            <v>#N/A</v>
          </cell>
        </row>
        <row r="200">
          <cell r="A200" t="str">
            <v>ACTIVE</v>
          </cell>
          <cell r="B200" t="str">
            <v>105-X-3240</v>
          </cell>
          <cell r="C200">
            <v>29810338</v>
          </cell>
          <cell r="D200" t="str">
            <v>105-X-3240</v>
          </cell>
          <cell r="E200" t="str">
            <v>DWV</v>
          </cell>
          <cell r="F200" t="str">
            <v>2 CLEANOUT AD W/CO PLG SXFPT DWV</v>
          </cell>
          <cell r="G200">
            <v>0.108</v>
          </cell>
          <cell r="H200">
            <v>4.8987935999999996E-2</v>
          </cell>
          <cell r="I200">
            <v>50</v>
          </cell>
          <cell r="J200">
            <v>4000</v>
          </cell>
          <cell r="K200">
            <v>20.785024154589369</v>
          </cell>
          <cell r="L200">
            <v>0.16243100000000002</v>
          </cell>
          <cell r="M200" t="str">
            <v>ASSEMBLY</v>
          </cell>
          <cell r="N200" t="str">
            <v>105-X-3240</v>
          </cell>
          <cell r="O200" t="str">
            <v>BOX</v>
          </cell>
          <cell r="P200" t="str">
            <v>B</v>
          </cell>
          <cell r="Q200" t="str">
            <v>M</v>
          </cell>
          <cell r="R200">
            <v>8.7271867612293157</v>
          </cell>
          <cell r="S200">
            <v>9.861721040189126</v>
          </cell>
          <cell r="T200">
            <v>12.980000000000002</v>
          </cell>
          <cell r="U200">
            <v>14.26</v>
          </cell>
          <cell r="V200">
            <v>14.26</v>
          </cell>
          <cell r="W200">
            <v>15.81</v>
          </cell>
          <cell r="X200">
            <v>17.21</v>
          </cell>
          <cell r="Y200">
            <v>18.706521739130434</v>
          </cell>
          <cell r="Z200">
            <v>20.785024154589369</v>
          </cell>
          <cell r="AA200" t="str">
            <v>T-9</v>
          </cell>
          <cell r="AB200">
            <v>29810338</v>
          </cell>
          <cell r="AC200">
            <v>675</v>
          </cell>
          <cell r="AD200" t="str">
            <v>US-31183</v>
          </cell>
          <cell r="AE200">
            <v>120</v>
          </cell>
          <cell r="AF200">
            <v>0.8034</v>
          </cell>
          <cell r="AG200">
            <v>0</v>
          </cell>
          <cell r="AH200" t="str">
            <v>*</v>
          </cell>
          <cell r="AI200" t="str">
            <v>00810673013357</v>
          </cell>
          <cell r="AJ200">
            <v>10810673013354</v>
          </cell>
          <cell r="AM200" t="e">
            <v>#N/A</v>
          </cell>
        </row>
        <row r="201">
          <cell r="A201" t="str">
            <v>ACTIVE</v>
          </cell>
          <cell r="B201" t="str">
            <v>105-X-3242</v>
          </cell>
          <cell r="C201">
            <v>29810354</v>
          </cell>
          <cell r="D201" t="str">
            <v>105-X-3242</v>
          </cell>
          <cell r="E201" t="str">
            <v>DWV</v>
          </cell>
          <cell r="F201" t="str">
            <v>4 CLEANOUT AD W/CO PLG SXFPT DWV</v>
          </cell>
          <cell r="G201">
            <v>0.56000000000000005</v>
          </cell>
          <cell r="H201">
            <v>0.25401152000000005</v>
          </cell>
          <cell r="I201">
            <v>10</v>
          </cell>
          <cell r="J201">
            <v>630</v>
          </cell>
          <cell r="K201">
            <v>77.536231884057969</v>
          </cell>
          <cell r="L201">
            <v>0.80319400000000007</v>
          </cell>
          <cell r="M201" t="str">
            <v>ASSEMBLY</v>
          </cell>
          <cell r="N201" t="str">
            <v>105-X-3242</v>
          </cell>
          <cell r="O201" t="str">
            <v>BOX</v>
          </cell>
          <cell r="P201" t="str">
            <v>B</v>
          </cell>
          <cell r="Q201" t="str">
            <v>M</v>
          </cell>
          <cell r="R201">
            <v>33.494089834515364</v>
          </cell>
          <cell r="S201">
            <v>37.848321513002361</v>
          </cell>
          <cell r="T201">
            <v>49.82</v>
          </cell>
          <cell r="U201">
            <v>54.74</v>
          </cell>
          <cell r="V201">
            <v>54.74</v>
          </cell>
          <cell r="W201">
            <v>59.01</v>
          </cell>
          <cell r="X201">
            <v>64.2</v>
          </cell>
          <cell r="Y201">
            <v>69.782608695652172</v>
          </cell>
          <cell r="Z201">
            <v>77.536231884057969</v>
          </cell>
          <cell r="AA201" t="str">
            <v>T-10</v>
          </cell>
          <cell r="AB201">
            <v>29810354</v>
          </cell>
          <cell r="AC201">
            <v>677</v>
          </cell>
          <cell r="AD201" t="str">
            <v>US-4403</v>
          </cell>
          <cell r="AE201">
            <v>111</v>
          </cell>
          <cell r="AF201">
            <v>0.7158102623456789</v>
          </cell>
          <cell r="AG201">
            <v>0</v>
          </cell>
          <cell r="AH201" t="str">
            <v>*</v>
          </cell>
          <cell r="AI201" t="str">
            <v>00810673013364</v>
          </cell>
          <cell r="AJ201">
            <v>10810673013361</v>
          </cell>
          <cell r="AM201" t="e">
            <v>#N/A</v>
          </cell>
        </row>
        <row r="202">
          <cell r="A202" t="str">
            <v>ACTIVE</v>
          </cell>
          <cell r="B202" t="str">
            <v>105-X-3243</v>
          </cell>
          <cell r="C202">
            <v>29810370</v>
          </cell>
          <cell r="D202" t="str">
            <v>105-X-3243</v>
          </cell>
          <cell r="E202" t="str">
            <v>DWV</v>
          </cell>
          <cell r="F202" t="str">
            <v>6 CLEANOUT AD W/CO PLG SXFPT DWV</v>
          </cell>
          <cell r="G202">
            <v>2.6230000000000002</v>
          </cell>
          <cell r="H202">
            <v>1.1897718160000001</v>
          </cell>
          <cell r="I202">
            <v>10</v>
          </cell>
          <cell r="J202">
            <v>180</v>
          </cell>
          <cell r="K202">
            <v>246.7051851851852</v>
          </cell>
          <cell r="L202">
            <v>10.495699999999999</v>
          </cell>
          <cell r="M202" t="str">
            <v>LASCO</v>
          </cell>
          <cell r="N202" t="str">
            <v>D112-060</v>
          </cell>
          <cell r="O202" t="str">
            <v>BOX</v>
          </cell>
          <cell r="P202" t="str">
            <v>C</v>
          </cell>
          <cell r="Q202" t="str">
            <v>M</v>
          </cell>
          <cell r="R202">
            <v>97.913002364066202</v>
          </cell>
          <cell r="S202">
            <v>110.64169267139479</v>
          </cell>
          <cell r="T202">
            <v>145.59</v>
          </cell>
          <cell r="U202">
            <v>159.99</v>
          </cell>
          <cell r="V202">
            <v>159.99</v>
          </cell>
          <cell r="W202">
            <v>173.44</v>
          </cell>
          <cell r="X202">
            <v>199.83120000000002</v>
          </cell>
          <cell r="Y202">
            <v>222.03466666666668</v>
          </cell>
          <cell r="Z202">
            <v>246.7051851851852</v>
          </cell>
          <cell r="AB202" t="str">
            <v/>
          </cell>
          <cell r="AC202">
            <v>678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I202" t="str">
            <v>00810673014132</v>
          </cell>
          <cell r="AJ202" t="str">
            <v/>
          </cell>
          <cell r="AM202" t="e">
            <v>#N/A</v>
          </cell>
        </row>
        <row r="203">
          <cell r="A203" t="str">
            <v>ACTIVE</v>
          </cell>
          <cell r="B203" t="str">
            <v>119-3312</v>
          </cell>
          <cell r="C203">
            <v>29810460</v>
          </cell>
          <cell r="D203" t="str">
            <v>119-3312</v>
          </cell>
          <cell r="E203" t="str">
            <v>DWV</v>
          </cell>
          <cell r="F203" t="str">
            <v>2 NO HUB ADAPTER SXH DWV</v>
          </cell>
          <cell r="G203">
            <v>0.16</v>
          </cell>
          <cell r="H203">
            <v>7.2574719999999995E-2</v>
          </cell>
          <cell r="I203">
            <v>25</v>
          </cell>
          <cell r="J203">
            <v>3200</v>
          </cell>
          <cell r="K203">
            <v>20.857487922705314</v>
          </cell>
          <cell r="L203">
            <v>0.14389099999999999</v>
          </cell>
          <cell r="M203" t="str">
            <v>TIGRE</v>
          </cell>
          <cell r="N203" t="str">
            <v>119-3312</v>
          </cell>
          <cell r="O203" t="str">
            <v>BOX</v>
          </cell>
          <cell r="P203" t="str">
            <v>C</v>
          </cell>
          <cell r="Q203" t="str">
            <v>M</v>
          </cell>
          <cell r="R203">
            <v>9.0392434988179673</v>
          </cell>
          <cell r="S203">
            <v>10.214345153664302</v>
          </cell>
          <cell r="T203">
            <v>13.45</v>
          </cell>
          <cell r="U203">
            <v>14.78</v>
          </cell>
          <cell r="V203">
            <v>14.78</v>
          </cell>
          <cell r="W203">
            <v>15.89</v>
          </cell>
          <cell r="X203">
            <v>17.27</v>
          </cell>
          <cell r="Y203">
            <v>18.771739130434781</v>
          </cell>
          <cell r="Z203">
            <v>20.857487922705314</v>
          </cell>
          <cell r="AA203" t="str">
            <v>T-8</v>
          </cell>
          <cell r="AB203">
            <v>29810460</v>
          </cell>
          <cell r="AC203">
            <v>728</v>
          </cell>
          <cell r="AD203" t="str">
            <v>US-300</v>
          </cell>
          <cell r="AE203">
            <v>111</v>
          </cell>
          <cell r="AF203">
            <v>0.8034</v>
          </cell>
          <cell r="AG203">
            <v>0</v>
          </cell>
          <cell r="AI203" t="str">
            <v>00810673015481</v>
          </cell>
          <cell r="AJ203" t="str">
            <v/>
          </cell>
          <cell r="AM203" t="e">
            <v>#N/A</v>
          </cell>
        </row>
        <row r="204">
          <cell r="A204" t="str">
            <v>ACTIVE</v>
          </cell>
          <cell r="B204" t="str">
            <v>119-3314</v>
          </cell>
          <cell r="C204">
            <v>29810478</v>
          </cell>
          <cell r="D204" t="str">
            <v>119-3314</v>
          </cell>
          <cell r="E204" t="str">
            <v>DWV</v>
          </cell>
          <cell r="F204" t="str">
            <v>3 NO HUB ADAPTER SXH DWV</v>
          </cell>
          <cell r="G204">
            <v>0.43</v>
          </cell>
          <cell r="H204">
            <v>0.19504456000000001</v>
          </cell>
          <cell r="I204">
            <v>20</v>
          </cell>
          <cell r="J204">
            <v>1600</v>
          </cell>
          <cell r="K204">
            <v>32.807654320987659</v>
          </cell>
          <cell r="L204">
            <v>2.6162000000000001</v>
          </cell>
          <cell r="M204" t="str">
            <v>LASCO</v>
          </cell>
          <cell r="N204" t="str">
            <v>119-3314</v>
          </cell>
          <cell r="O204" t="str">
            <v>BOX</v>
          </cell>
          <cell r="P204" t="str">
            <v>C</v>
          </cell>
          <cell r="Q204" t="str">
            <v>M</v>
          </cell>
          <cell r="R204">
            <v>13.11678486997636</v>
          </cell>
          <cell r="S204">
            <v>14.821966903073285</v>
          </cell>
          <cell r="T204">
            <v>19.52</v>
          </cell>
          <cell r="U204">
            <v>21.45</v>
          </cell>
          <cell r="V204">
            <v>21.45</v>
          </cell>
          <cell r="W204">
            <v>23.06</v>
          </cell>
          <cell r="X204">
            <v>26.574200000000001</v>
          </cell>
          <cell r="Y204">
            <v>29.526888888888891</v>
          </cell>
          <cell r="Z204">
            <v>32.807654320987659</v>
          </cell>
          <cell r="AA204" t="str">
            <v>T-9</v>
          </cell>
          <cell r="AB204">
            <v>29810478</v>
          </cell>
          <cell r="AC204">
            <v>729</v>
          </cell>
          <cell r="AD204" t="str">
            <v>US-301</v>
          </cell>
          <cell r="AE204">
            <v>44</v>
          </cell>
          <cell r="AF204">
            <v>0.8034</v>
          </cell>
          <cell r="AG204">
            <v>0</v>
          </cell>
          <cell r="AI204" t="str">
            <v>00810673015504</v>
          </cell>
          <cell r="AJ204" t="str">
            <v/>
          </cell>
          <cell r="AM204" t="e">
            <v>#N/A</v>
          </cell>
        </row>
        <row r="205">
          <cell r="A205" t="str">
            <v>ACTIVE</v>
          </cell>
          <cell r="B205" t="str">
            <v>119-3316</v>
          </cell>
          <cell r="C205">
            <v>29810486</v>
          </cell>
          <cell r="D205" t="str">
            <v>119-3316</v>
          </cell>
          <cell r="E205" t="str">
            <v>DWV</v>
          </cell>
          <cell r="F205" t="str">
            <v>4 NO HUB ADAPTER SXH DWV</v>
          </cell>
          <cell r="G205">
            <v>0.71199999999999997</v>
          </cell>
          <cell r="H205">
            <v>0.32295750400000001</v>
          </cell>
          <cell r="I205">
            <v>15</v>
          </cell>
          <cell r="J205">
            <v>945</v>
          </cell>
          <cell r="K205">
            <v>38.864734299516911</v>
          </cell>
          <cell r="L205">
            <v>0.7254290000000001</v>
          </cell>
          <cell r="M205" t="str">
            <v>TIGRE</v>
          </cell>
          <cell r="N205" t="str">
            <v>119-3316</v>
          </cell>
          <cell r="O205" t="str">
            <v>BOX</v>
          </cell>
          <cell r="P205" t="str">
            <v>C</v>
          </cell>
          <cell r="Q205" t="str">
            <v>M</v>
          </cell>
          <cell r="R205">
            <v>16.851063829787236</v>
          </cell>
          <cell r="S205">
            <v>19.041702127659576</v>
          </cell>
          <cell r="T205">
            <v>25.06</v>
          </cell>
          <cell r="U205">
            <v>27.54</v>
          </cell>
          <cell r="V205">
            <v>27.54</v>
          </cell>
          <cell r="W205">
            <v>29.61</v>
          </cell>
          <cell r="X205">
            <v>32.18</v>
          </cell>
          <cell r="Y205">
            <v>34.978260869565219</v>
          </cell>
          <cell r="Z205">
            <v>38.864734299516911</v>
          </cell>
          <cell r="AA205" t="str">
            <v>T-10</v>
          </cell>
          <cell r="AB205">
            <v>29810486</v>
          </cell>
          <cell r="AC205">
            <v>730</v>
          </cell>
          <cell r="AD205" t="str">
            <v>US-302</v>
          </cell>
          <cell r="AE205">
            <v>29</v>
          </cell>
          <cell r="AF205">
            <v>0.8034</v>
          </cell>
          <cell r="AG205">
            <v>0</v>
          </cell>
          <cell r="AI205" t="str">
            <v>00810673015528</v>
          </cell>
          <cell r="AJ205" t="str">
            <v/>
          </cell>
          <cell r="AM205" t="e">
            <v>#N/A</v>
          </cell>
        </row>
        <row r="206">
          <cell r="A206" t="str">
            <v>ACTIVE</v>
          </cell>
          <cell r="B206" t="str">
            <v>105-3233</v>
          </cell>
          <cell r="C206">
            <v>29810567</v>
          </cell>
          <cell r="D206" t="str">
            <v>105-3233</v>
          </cell>
          <cell r="E206" t="str">
            <v>DWV</v>
          </cell>
          <cell r="F206" t="str">
            <v>1-1/2 CLEANOUT ADAP SXFPT DWV</v>
          </cell>
          <cell r="G206">
            <v>0.09</v>
          </cell>
          <cell r="H206">
            <v>4.0823279999999997E-2</v>
          </cell>
          <cell r="I206">
            <v>50</v>
          </cell>
          <cell r="J206">
            <v>7200</v>
          </cell>
          <cell r="K206">
            <v>9.5652173913043459</v>
          </cell>
          <cell r="L206">
            <v>7.4572000000000013E-2</v>
          </cell>
          <cell r="M206" t="str">
            <v>TIGRE</v>
          </cell>
          <cell r="N206" t="str">
            <v>105-3233</v>
          </cell>
          <cell r="O206" t="str">
            <v>BOX</v>
          </cell>
          <cell r="P206" t="str">
            <v>B</v>
          </cell>
          <cell r="Q206" t="str">
            <v>M</v>
          </cell>
          <cell r="R206">
            <v>4.150354609929078</v>
          </cell>
          <cell r="S206">
            <v>4.6899007092198577</v>
          </cell>
          <cell r="T206">
            <v>6.17</v>
          </cell>
          <cell r="U206">
            <v>6.78</v>
          </cell>
          <cell r="V206">
            <v>6.78</v>
          </cell>
          <cell r="W206">
            <v>7.29</v>
          </cell>
          <cell r="X206">
            <v>7.92</v>
          </cell>
          <cell r="Y206">
            <v>8.6086956521739122</v>
          </cell>
          <cell r="Z206">
            <v>9.5652173913043459</v>
          </cell>
          <cell r="AA206" t="str">
            <v>T-7</v>
          </cell>
          <cell r="AB206">
            <v>29810567</v>
          </cell>
          <cell r="AC206">
            <v>666</v>
          </cell>
          <cell r="AD206" t="str">
            <v>US-31183</v>
          </cell>
          <cell r="AE206">
            <v>120</v>
          </cell>
          <cell r="AF206">
            <v>0.8034</v>
          </cell>
          <cell r="AG206">
            <v>0</v>
          </cell>
          <cell r="AI206" t="str">
            <v>00810673013371</v>
          </cell>
          <cell r="AJ206" t="str">
            <v/>
          </cell>
          <cell r="AM206" t="e">
            <v>#N/A</v>
          </cell>
        </row>
        <row r="207">
          <cell r="A207" t="str">
            <v>ACTIVE</v>
          </cell>
          <cell r="B207" t="str">
            <v>105-3234</v>
          </cell>
          <cell r="C207">
            <v>29810575</v>
          </cell>
          <cell r="D207" t="str">
            <v>105-3234</v>
          </cell>
          <cell r="E207" t="str">
            <v>DWV</v>
          </cell>
          <cell r="F207" t="str">
            <v>2 CLEANOUT ADAP SXFPT DWV</v>
          </cell>
          <cell r="G207">
            <v>0.108</v>
          </cell>
          <cell r="H207">
            <v>4.8987935999999996E-2</v>
          </cell>
          <cell r="I207">
            <v>50</v>
          </cell>
          <cell r="J207">
            <v>4000</v>
          </cell>
          <cell r="K207">
            <v>12.801932367149757</v>
          </cell>
          <cell r="L207">
            <v>9.3009000000000008E-2</v>
          </cell>
          <cell r="M207" t="str">
            <v>TIGRE</v>
          </cell>
          <cell r="N207" t="str">
            <v>105-3234</v>
          </cell>
          <cell r="O207" t="str">
            <v>BOX</v>
          </cell>
          <cell r="P207" t="str">
            <v>C</v>
          </cell>
          <cell r="Q207" t="str">
            <v>M</v>
          </cell>
          <cell r="R207">
            <v>5.3153664302600481</v>
          </cell>
          <cell r="S207">
            <v>6.0063640661938535</v>
          </cell>
          <cell r="T207">
            <v>8.26</v>
          </cell>
          <cell r="U207">
            <v>9.07</v>
          </cell>
          <cell r="V207">
            <v>9.07</v>
          </cell>
          <cell r="W207">
            <v>9.75</v>
          </cell>
          <cell r="X207">
            <v>10.6</v>
          </cell>
          <cell r="Y207">
            <v>11.521739130434781</v>
          </cell>
          <cell r="Z207">
            <v>12.801932367149757</v>
          </cell>
          <cell r="AA207" t="str">
            <v>T-9</v>
          </cell>
          <cell r="AB207">
            <v>29810575</v>
          </cell>
          <cell r="AC207">
            <v>667</v>
          </cell>
          <cell r="AD207" t="str">
            <v>US-31183</v>
          </cell>
          <cell r="AE207">
            <v>120</v>
          </cell>
          <cell r="AF207">
            <v>0.8034</v>
          </cell>
          <cell r="AG207">
            <v>0</v>
          </cell>
          <cell r="AI207" t="str">
            <v>00810673013388</v>
          </cell>
          <cell r="AJ207" t="str">
            <v/>
          </cell>
          <cell r="AM207" t="e">
            <v>#N/A</v>
          </cell>
        </row>
        <row r="208">
          <cell r="A208" t="str">
            <v>ACTIVE</v>
          </cell>
          <cell r="B208" t="str">
            <v>105-3235</v>
          </cell>
          <cell r="C208">
            <v>29810583</v>
          </cell>
          <cell r="D208" t="str">
            <v>105-3235</v>
          </cell>
          <cell r="E208" t="str">
            <v>DWV</v>
          </cell>
          <cell r="F208" t="str">
            <v>3 CLEANOUT ADAP SXFPT DWV</v>
          </cell>
          <cell r="G208">
            <v>0.34200000000000003</v>
          </cell>
          <cell r="H208">
            <v>0.15512846400000002</v>
          </cell>
          <cell r="I208">
            <v>25</v>
          </cell>
          <cell r="J208">
            <v>1575</v>
          </cell>
          <cell r="K208">
            <v>34.371980676328505</v>
          </cell>
          <cell r="L208">
            <v>0.27933600000000003</v>
          </cell>
          <cell r="M208" t="str">
            <v>TIGRE</v>
          </cell>
          <cell r="N208" t="str">
            <v>105-3235</v>
          </cell>
          <cell r="O208" t="str">
            <v>BOX</v>
          </cell>
          <cell r="P208" t="str">
            <v>C</v>
          </cell>
          <cell r="Q208" t="str">
            <v>M</v>
          </cell>
          <cell r="R208">
            <v>14.905910165484634</v>
          </cell>
          <cell r="S208">
            <v>16.843678486997636</v>
          </cell>
          <cell r="T208">
            <v>22.16</v>
          </cell>
          <cell r="U208">
            <v>24.35</v>
          </cell>
          <cell r="V208">
            <v>24.35</v>
          </cell>
          <cell r="W208">
            <v>26.18</v>
          </cell>
          <cell r="X208">
            <v>28.46</v>
          </cell>
          <cell r="Y208">
            <v>30.934782608695652</v>
          </cell>
          <cell r="Z208">
            <v>34.371980676328505</v>
          </cell>
          <cell r="AA208" t="str">
            <v>T-10</v>
          </cell>
          <cell r="AB208">
            <v>29810583</v>
          </cell>
          <cell r="AC208">
            <v>668</v>
          </cell>
          <cell r="AD208" t="str">
            <v>US-31742</v>
          </cell>
          <cell r="AE208">
            <v>47</v>
          </cell>
          <cell r="AF208">
            <v>0.8034</v>
          </cell>
          <cell r="AG208">
            <v>0</v>
          </cell>
          <cell r="AI208" t="str">
            <v>00810673013395</v>
          </cell>
          <cell r="AJ208" t="str">
            <v/>
          </cell>
          <cell r="AM208" t="e">
            <v>#N/A</v>
          </cell>
        </row>
        <row r="209">
          <cell r="A209" t="str">
            <v>ACTIVE</v>
          </cell>
          <cell r="B209" t="str">
            <v>105-3236</v>
          </cell>
          <cell r="C209">
            <v>29810591</v>
          </cell>
          <cell r="D209" t="str">
            <v>105-3236</v>
          </cell>
          <cell r="E209" t="str">
            <v>DWV</v>
          </cell>
          <cell r="F209" t="str">
            <v>4 CLEANOUT ADAP SXFPT DWV</v>
          </cell>
          <cell r="G209">
            <v>0.56000000000000005</v>
          </cell>
          <cell r="H209">
            <v>0.25401152000000005</v>
          </cell>
          <cell r="I209">
            <v>10</v>
          </cell>
          <cell r="J209">
            <v>800</v>
          </cell>
          <cell r="K209">
            <v>56.485507246376812</v>
          </cell>
          <cell r="L209">
            <v>0.48749900000000002</v>
          </cell>
          <cell r="M209" t="str">
            <v>TIGRE</v>
          </cell>
          <cell r="N209" t="str">
            <v>105-3236</v>
          </cell>
          <cell r="O209" t="str">
            <v>BOX</v>
          </cell>
          <cell r="P209" t="str">
            <v>B</v>
          </cell>
          <cell r="Q209" t="str">
            <v>M</v>
          </cell>
          <cell r="R209">
            <v>24.49645390070922</v>
          </cell>
          <cell r="S209">
            <v>27.680992907801414</v>
          </cell>
          <cell r="T209">
            <v>36.42</v>
          </cell>
          <cell r="U209">
            <v>40.020000000000003</v>
          </cell>
          <cell r="V209">
            <v>40.020000000000003</v>
          </cell>
          <cell r="W209">
            <v>43.03</v>
          </cell>
          <cell r="X209">
            <v>46.77</v>
          </cell>
          <cell r="Y209">
            <v>50.836956521739133</v>
          </cell>
          <cell r="Z209">
            <v>56.485507246376812</v>
          </cell>
          <cell r="AA209" t="str">
            <v>T-9</v>
          </cell>
          <cell r="AB209">
            <v>29810591</v>
          </cell>
          <cell r="AC209">
            <v>669</v>
          </cell>
          <cell r="AD209" t="str">
            <v>US-4403</v>
          </cell>
          <cell r="AE209">
            <v>111</v>
          </cell>
          <cell r="AF209">
            <v>0.7158102623456789</v>
          </cell>
          <cell r="AG209">
            <v>0</v>
          </cell>
          <cell r="AI209" t="str">
            <v>00810673013401</v>
          </cell>
          <cell r="AJ209" t="str">
            <v/>
          </cell>
          <cell r="AM209" t="e">
            <v>#N/A</v>
          </cell>
        </row>
        <row r="210">
          <cell r="A210" t="str">
            <v>ACTIVE</v>
          </cell>
          <cell r="B210" t="str">
            <v>105-3237</v>
          </cell>
          <cell r="C210">
            <v>29810605</v>
          </cell>
          <cell r="D210" t="str">
            <v>105-3237</v>
          </cell>
          <cell r="E210" t="str">
            <v>DWV</v>
          </cell>
          <cell r="F210" t="str">
            <v>6 CLEANOUT ADAP SXFPT DWV</v>
          </cell>
          <cell r="G210">
            <v>1.609</v>
          </cell>
          <cell r="H210">
            <v>0.72982952800000001</v>
          </cell>
          <cell r="I210">
            <v>10</v>
          </cell>
          <cell r="J210">
            <v>180</v>
          </cell>
          <cell r="K210">
            <v>174.28493827160494</v>
          </cell>
          <cell r="L210">
            <v>7.5087000000000002</v>
          </cell>
          <cell r="M210" t="str">
            <v>LASCO</v>
          </cell>
          <cell r="N210" t="str">
            <v>D105-060</v>
          </cell>
          <cell r="O210" t="str">
            <v>BOX</v>
          </cell>
          <cell r="P210" t="str">
            <v>C</v>
          </cell>
          <cell r="Q210" t="str">
            <v>M</v>
          </cell>
          <cell r="R210">
            <v>93.601182033096933</v>
          </cell>
          <cell r="S210">
            <v>105.76933569739953</v>
          </cell>
          <cell r="T210">
            <v>103.7</v>
          </cell>
          <cell r="U210">
            <v>113.95</v>
          </cell>
          <cell r="V210">
            <v>113.95</v>
          </cell>
          <cell r="W210">
            <v>122.53</v>
          </cell>
          <cell r="X210">
            <v>141.17080000000001</v>
          </cell>
          <cell r="Y210">
            <v>156.85644444444446</v>
          </cell>
          <cell r="Z210">
            <v>174.28493827160494</v>
          </cell>
          <cell r="AB210" t="str">
            <v/>
          </cell>
          <cell r="AC210">
            <v>670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I210" t="str">
            <v>00810673014149</v>
          </cell>
          <cell r="AJ210" t="str">
            <v/>
          </cell>
          <cell r="AM210" t="e">
            <v>#N/A</v>
          </cell>
        </row>
        <row r="211">
          <cell r="A211" t="str">
            <v>ACTIVE</v>
          </cell>
          <cell r="B211" t="str">
            <v>109-3287</v>
          </cell>
          <cell r="C211">
            <v>29810630</v>
          </cell>
          <cell r="D211" t="str">
            <v>109-3287</v>
          </cell>
          <cell r="E211" t="str">
            <v>DWV</v>
          </cell>
          <cell r="F211" t="str">
            <v>1-1/2X1-1/4 MALE ADAPTER HXMPT DWV</v>
          </cell>
          <cell r="G211">
            <v>7.0000000000000007E-2</v>
          </cell>
          <cell r="H211">
            <v>3.1751440000000006E-2</v>
          </cell>
          <cell r="I211">
            <v>25</v>
          </cell>
          <cell r="J211">
            <v>7500</v>
          </cell>
          <cell r="K211">
            <v>12.827844712182062</v>
          </cell>
          <cell r="L211">
            <v>0.26254700000000003</v>
          </cell>
          <cell r="M211" t="str">
            <v>LASCO</v>
          </cell>
          <cell r="N211" t="str">
            <v>D109-212</v>
          </cell>
          <cell r="O211" t="str">
            <v>BOX</v>
          </cell>
          <cell r="P211" t="str">
            <v>D</v>
          </cell>
          <cell r="Q211" t="str">
            <v>M</v>
          </cell>
          <cell r="R211">
            <v>4.7432624113475184</v>
          </cell>
          <cell r="S211">
            <v>5.359886524822695</v>
          </cell>
          <cell r="T211">
            <v>7.04</v>
          </cell>
          <cell r="U211">
            <v>7.74</v>
          </cell>
          <cell r="V211">
            <v>7.74</v>
          </cell>
          <cell r="W211">
            <v>8.32</v>
          </cell>
          <cell r="X211">
            <v>9.5823999999999998</v>
          </cell>
          <cell r="Y211">
            <v>11.545060240963856</v>
          </cell>
          <cell r="Z211">
            <v>12.827844712182062</v>
          </cell>
          <cell r="AA211" t="str">
            <v>T-4</v>
          </cell>
          <cell r="AB211">
            <v>29810630</v>
          </cell>
          <cell r="AC211">
            <v>707</v>
          </cell>
          <cell r="AD211" t="str">
            <v>US-31864</v>
          </cell>
          <cell r="AE211">
            <v>160</v>
          </cell>
          <cell r="AF211">
            <v>0.8034</v>
          </cell>
          <cell r="AG211">
            <v>0</v>
          </cell>
          <cell r="AH211" t="str">
            <v>*</v>
          </cell>
          <cell r="AI211" t="str">
            <v>00810673013425</v>
          </cell>
          <cell r="AJ211">
            <v>10810673013422</v>
          </cell>
          <cell r="AM211" t="e">
            <v>#N/A</v>
          </cell>
        </row>
        <row r="212">
          <cell r="A212" t="str">
            <v>ACTIVE</v>
          </cell>
          <cell r="B212" t="str">
            <v>109-3286</v>
          </cell>
          <cell r="C212">
            <v>29810664</v>
          </cell>
          <cell r="D212" t="str">
            <v>109-3286</v>
          </cell>
          <cell r="E212" t="str">
            <v>DWV</v>
          </cell>
          <cell r="F212" t="str">
            <v>1-1/2 MALE ADAPTER HXMPT DWV</v>
          </cell>
          <cell r="G212">
            <v>8.6999999999999994E-2</v>
          </cell>
          <cell r="H212">
            <v>3.9462503999999995E-2</v>
          </cell>
          <cell r="I212">
            <v>50</v>
          </cell>
          <cell r="J212">
            <v>9000</v>
          </cell>
          <cell r="K212">
            <v>7.5483091787439607</v>
          </cell>
          <cell r="L212">
            <v>7.0863999999999996E-2</v>
          </cell>
          <cell r="M212" t="str">
            <v>TIGRE</v>
          </cell>
          <cell r="N212" t="str">
            <v>109-3286</v>
          </cell>
          <cell r="O212" t="str">
            <v>BOX</v>
          </cell>
          <cell r="P212" t="str">
            <v>B</v>
          </cell>
          <cell r="Q212" t="str">
            <v>M</v>
          </cell>
          <cell r="R212">
            <v>3.2765957446808507</v>
          </cell>
          <cell r="S212">
            <v>3.7025531914893608</v>
          </cell>
          <cell r="T212">
            <v>4.87</v>
          </cell>
          <cell r="U212">
            <v>5.35</v>
          </cell>
          <cell r="V212">
            <v>5.35</v>
          </cell>
          <cell r="W212">
            <v>5.75</v>
          </cell>
          <cell r="X212">
            <v>6.25</v>
          </cell>
          <cell r="Y212">
            <v>6.7934782608695645</v>
          </cell>
          <cell r="Z212">
            <v>7.5483091787439607</v>
          </cell>
          <cell r="AA212" t="str">
            <v>T-6</v>
          </cell>
          <cell r="AB212">
            <v>29810664</v>
          </cell>
          <cell r="AC212">
            <v>706</v>
          </cell>
          <cell r="AD212" t="str">
            <v>US-31747</v>
          </cell>
          <cell r="AE212">
            <v>144</v>
          </cell>
          <cell r="AF212">
            <v>0.8034</v>
          </cell>
          <cell r="AG212">
            <v>0</v>
          </cell>
          <cell r="AH212" t="str">
            <v>*</v>
          </cell>
          <cell r="AI212" t="str">
            <v>00810673013432</v>
          </cell>
          <cell r="AJ212">
            <v>10810673013439</v>
          </cell>
          <cell r="AM212" t="e">
            <v>#N/A</v>
          </cell>
        </row>
        <row r="213">
          <cell r="A213" t="str">
            <v>ACTIVE</v>
          </cell>
          <cell r="B213" t="str">
            <v>109-3288</v>
          </cell>
          <cell r="C213">
            <v>29810699</v>
          </cell>
          <cell r="D213" t="str">
            <v>109-3288</v>
          </cell>
          <cell r="E213" t="str">
            <v>DWV</v>
          </cell>
          <cell r="F213" t="str">
            <v>2 MALE ADAPTER HXMPT DWV</v>
          </cell>
          <cell r="G213">
            <v>0.11</v>
          </cell>
          <cell r="H213">
            <v>4.9895120000000001E-2</v>
          </cell>
          <cell r="I213">
            <v>50</v>
          </cell>
          <cell r="J213">
            <v>7200</v>
          </cell>
          <cell r="K213">
            <v>10.132850241545894</v>
          </cell>
          <cell r="L213">
            <v>9.1875999999999999E-2</v>
          </cell>
          <cell r="M213" t="str">
            <v>TIGRE</v>
          </cell>
          <cell r="N213" t="str">
            <v>109-3288</v>
          </cell>
          <cell r="O213" t="str">
            <v>BOX</v>
          </cell>
          <cell r="P213" t="str">
            <v>B</v>
          </cell>
          <cell r="Q213" t="str">
            <v>M</v>
          </cell>
          <cell r="R213">
            <v>4.3999999999999995</v>
          </cell>
          <cell r="S213">
            <v>4.9719999999999986</v>
          </cell>
          <cell r="T213">
            <v>6.5399999999999991</v>
          </cell>
          <cell r="U213">
            <v>7.18</v>
          </cell>
          <cell r="V213">
            <v>7.18</v>
          </cell>
          <cell r="W213">
            <v>7.72</v>
          </cell>
          <cell r="X213">
            <v>8.39</v>
          </cell>
          <cell r="Y213">
            <v>9.1195652173913047</v>
          </cell>
          <cell r="Z213">
            <v>10.132850241545894</v>
          </cell>
          <cell r="AA213" t="str">
            <v>T-7</v>
          </cell>
          <cell r="AB213">
            <v>29810699</v>
          </cell>
          <cell r="AC213">
            <v>708</v>
          </cell>
          <cell r="AD213" t="str">
            <v>US-31747</v>
          </cell>
          <cell r="AE213">
            <v>131</v>
          </cell>
          <cell r="AF213">
            <v>0.8034</v>
          </cell>
          <cell r="AG213">
            <v>0</v>
          </cell>
          <cell r="AH213" t="str">
            <v>*</v>
          </cell>
          <cell r="AI213" t="str">
            <v>00810673013449</v>
          </cell>
          <cell r="AJ213">
            <v>10810673013446</v>
          </cell>
          <cell r="AM213" t="e">
            <v>#N/A</v>
          </cell>
        </row>
        <row r="214">
          <cell r="A214" t="str">
            <v>ACTIVE</v>
          </cell>
          <cell r="B214" t="str">
            <v>109-3289</v>
          </cell>
          <cell r="C214">
            <v>29810729</v>
          </cell>
          <cell r="D214" t="str">
            <v>109-3289</v>
          </cell>
          <cell r="E214" t="str">
            <v>DWV</v>
          </cell>
          <cell r="F214" t="str">
            <v>3 MALE ADAPTER HXMPT DWV</v>
          </cell>
          <cell r="G214">
            <v>0.41099999999999998</v>
          </cell>
          <cell r="H214">
            <v>0.18642631199999998</v>
          </cell>
          <cell r="I214">
            <v>25</v>
          </cell>
          <cell r="J214">
            <v>1125</v>
          </cell>
          <cell r="K214">
            <v>28.29710144927536</v>
          </cell>
          <cell r="L214">
            <v>0.324656</v>
          </cell>
          <cell r="M214" t="str">
            <v>TIGRE</v>
          </cell>
          <cell r="N214" t="str">
            <v>109-3289</v>
          </cell>
          <cell r="O214" t="str">
            <v>BOX</v>
          </cell>
          <cell r="P214" t="str">
            <v>C</v>
          </cell>
          <cell r="Q214" t="str">
            <v>M</v>
          </cell>
          <cell r="R214">
            <v>12.274231678486998</v>
          </cell>
          <cell r="S214">
            <v>13.869881796690308</v>
          </cell>
          <cell r="T214">
            <v>18.25</v>
          </cell>
          <cell r="U214">
            <v>20.05</v>
          </cell>
          <cell r="V214">
            <v>20.05</v>
          </cell>
          <cell r="W214">
            <v>21.56</v>
          </cell>
          <cell r="X214">
            <v>23.43</v>
          </cell>
          <cell r="Y214">
            <v>25.467391304347824</v>
          </cell>
          <cell r="Z214">
            <v>28.29710144927536</v>
          </cell>
          <cell r="AA214" t="str">
            <v>T-11</v>
          </cell>
          <cell r="AB214">
            <v>29810729</v>
          </cell>
          <cell r="AC214">
            <v>709</v>
          </cell>
          <cell r="AD214" t="str">
            <v>US-30778</v>
          </cell>
          <cell r="AE214">
            <v>80</v>
          </cell>
          <cell r="AF214">
            <v>0.75771759259259253</v>
          </cell>
          <cell r="AG214">
            <v>0</v>
          </cell>
          <cell r="AH214" t="str">
            <v>*</v>
          </cell>
          <cell r="AI214" t="str">
            <v>00810673013456</v>
          </cell>
          <cell r="AJ214">
            <v>10810673013453</v>
          </cell>
          <cell r="AM214" t="e">
            <v>#N/A</v>
          </cell>
        </row>
        <row r="215">
          <cell r="A215" t="str">
            <v>ACTIVE</v>
          </cell>
          <cell r="B215" t="str">
            <v>109-3290</v>
          </cell>
          <cell r="C215">
            <v>29810737</v>
          </cell>
          <cell r="D215" t="str">
            <v>109-3290</v>
          </cell>
          <cell r="E215" t="str">
            <v>DWV</v>
          </cell>
          <cell r="F215" t="str">
            <v>4 MALE ADAPTER HXMPT DWV</v>
          </cell>
          <cell r="G215">
            <v>0.73</v>
          </cell>
          <cell r="H215">
            <v>0.33112216</v>
          </cell>
          <cell r="I215">
            <v>25</v>
          </cell>
          <cell r="J215">
            <v>800</v>
          </cell>
          <cell r="K215">
            <v>64.070048309178745</v>
          </cell>
          <cell r="L215">
            <v>0.60440400000000005</v>
          </cell>
          <cell r="M215" t="str">
            <v>TIGRE</v>
          </cell>
          <cell r="N215" t="str">
            <v>109-3290</v>
          </cell>
          <cell r="O215" t="str">
            <v>BOX</v>
          </cell>
          <cell r="P215" t="str">
            <v>C</v>
          </cell>
          <cell r="Q215" t="str">
            <v>M</v>
          </cell>
          <cell r="R215">
            <v>27.773049645390071</v>
          </cell>
          <cell r="S215">
            <v>31.383546099290776</v>
          </cell>
          <cell r="T215">
            <v>41.3</v>
          </cell>
          <cell r="U215">
            <v>45.39</v>
          </cell>
          <cell r="V215">
            <v>45.39</v>
          </cell>
          <cell r="W215">
            <v>48.81</v>
          </cell>
          <cell r="X215">
            <v>53.05</v>
          </cell>
          <cell r="Y215">
            <v>57.663043478260867</v>
          </cell>
          <cell r="Z215">
            <v>64.070048309178745</v>
          </cell>
          <cell r="AA215" t="str">
            <v>T-12</v>
          </cell>
          <cell r="AB215">
            <v>29810737</v>
          </cell>
          <cell r="AC215">
            <v>710</v>
          </cell>
          <cell r="AD215" t="str">
            <v>US-4401</v>
          </cell>
          <cell r="AE215">
            <v>87</v>
          </cell>
          <cell r="AF215">
            <v>0.80090447530864206</v>
          </cell>
          <cell r="AG215">
            <v>0</v>
          </cell>
          <cell r="AI215" t="str">
            <v>00810673013463</v>
          </cell>
          <cell r="AJ215" t="str">
            <v/>
          </cell>
          <cell r="AM215" t="e">
            <v>#N/A</v>
          </cell>
        </row>
        <row r="216">
          <cell r="A216" t="str">
            <v>ACTIVE</v>
          </cell>
          <cell r="B216" t="str">
            <v>104-P-3223</v>
          </cell>
          <cell r="C216">
            <v>29810915</v>
          </cell>
          <cell r="D216" t="str">
            <v>104-P-3223</v>
          </cell>
          <cell r="E216" t="str">
            <v>DWV</v>
          </cell>
          <cell r="F216" t="str">
            <v>1-1/2X1-1/4 TRAP AD F W/PL NUT DWV</v>
          </cell>
          <cell r="G216">
            <v>0.1138</v>
          </cell>
          <cell r="H216">
            <v>5.1618769599999996E-2</v>
          </cell>
          <cell r="I216">
            <v>50</v>
          </cell>
          <cell r="J216">
            <v>4000</v>
          </cell>
          <cell r="K216">
            <v>14.855072463768115</v>
          </cell>
          <cell r="L216">
            <v>0.158105</v>
          </cell>
          <cell r="M216" t="str">
            <v>ASSEMBLY</v>
          </cell>
          <cell r="N216" t="str">
            <v>104-P-3223</v>
          </cell>
          <cell r="O216" t="str">
            <v>BOX</v>
          </cell>
          <cell r="P216" t="str">
            <v>C</v>
          </cell>
          <cell r="Q216" t="str">
            <v>M</v>
          </cell>
          <cell r="R216">
            <v>6.438770685579196</v>
          </cell>
          <cell r="S216">
            <v>7.2758108747044909</v>
          </cell>
          <cell r="T216">
            <v>9.58</v>
          </cell>
          <cell r="U216">
            <v>10.53</v>
          </cell>
          <cell r="V216">
            <v>10.53</v>
          </cell>
          <cell r="W216">
            <v>11.32</v>
          </cell>
          <cell r="X216">
            <v>12.3</v>
          </cell>
          <cell r="Y216">
            <v>13.369565217391305</v>
          </cell>
          <cell r="Z216">
            <v>14.855072463768115</v>
          </cell>
          <cell r="AA216" t="str">
            <v>T-9</v>
          </cell>
          <cell r="AB216" t="str">
            <v/>
          </cell>
          <cell r="AC216">
            <v>664</v>
          </cell>
          <cell r="AD216" t="str">
            <v>US-290</v>
          </cell>
          <cell r="AE216">
            <v>131</v>
          </cell>
          <cell r="AF216">
            <v>0.8034</v>
          </cell>
          <cell r="AG216">
            <v>0</v>
          </cell>
          <cell r="AH216" t="str">
            <v>*</v>
          </cell>
          <cell r="AI216" t="str">
            <v>00812361011140</v>
          </cell>
          <cell r="AJ216">
            <v>10812361011147</v>
          </cell>
          <cell r="AM216" t="e">
            <v>#N/A</v>
          </cell>
        </row>
        <row r="217">
          <cell r="A217" t="str">
            <v>ACTIVE</v>
          </cell>
          <cell r="B217" t="str">
            <v>104-P-3224</v>
          </cell>
          <cell r="C217">
            <v>29810923</v>
          </cell>
          <cell r="D217" t="str">
            <v>104-P-3224</v>
          </cell>
          <cell r="E217" t="str">
            <v>DWV</v>
          </cell>
          <cell r="F217" t="str">
            <v>1-1/2 TRAP AD FEMALE W/PL NUT DWV</v>
          </cell>
          <cell r="G217">
            <v>0.1106</v>
          </cell>
          <cell r="H217">
            <v>5.01672752E-2</v>
          </cell>
          <cell r="I217">
            <v>50</v>
          </cell>
          <cell r="J217">
            <v>4000</v>
          </cell>
          <cell r="K217">
            <v>14.782608695652174</v>
          </cell>
          <cell r="L217">
            <v>0.168405</v>
          </cell>
          <cell r="M217" t="str">
            <v>ASSEMBLY</v>
          </cell>
          <cell r="N217" t="str">
            <v>104-P-3224</v>
          </cell>
          <cell r="O217" t="str">
            <v>BOX</v>
          </cell>
          <cell r="P217" t="str">
            <v>B</v>
          </cell>
          <cell r="Q217" t="str">
            <v>M</v>
          </cell>
          <cell r="R217">
            <v>6.1787234042553187</v>
          </cell>
          <cell r="S217">
            <v>6.9819574468085097</v>
          </cell>
          <cell r="T217">
            <v>9.5299999999999994</v>
          </cell>
          <cell r="U217">
            <v>10.47</v>
          </cell>
          <cell r="V217">
            <v>10.47</v>
          </cell>
          <cell r="W217">
            <v>11.26</v>
          </cell>
          <cell r="X217">
            <v>12.24</v>
          </cell>
          <cell r="Y217">
            <v>13.304347826086957</v>
          </cell>
          <cell r="Z217">
            <v>14.782608695652174</v>
          </cell>
          <cell r="AA217" t="str">
            <v>T-9</v>
          </cell>
          <cell r="AB217" t="str">
            <v/>
          </cell>
          <cell r="AC217">
            <v>665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 t="str">
            <v>00812361011164</v>
          </cell>
          <cell r="AJ217" t="str">
            <v/>
          </cell>
          <cell r="AM217" t="e">
            <v>#N/A</v>
          </cell>
        </row>
        <row r="218">
          <cell r="A218" t="str">
            <v>ACTIVE</v>
          </cell>
          <cell r="B218" t="str">
            <v>103-P-3211</v>
          </cell>
          <cell r="C218">
            <v>29810931</v>
          </cell>
          <cell r="D218" t="str">
            <v>103-P-3211</v>
          </cell>
          <cell r="E218" t="str">
            <v>DWV</v>
          </cell>
          <cell r="F218" t="str">
            <v>1-1/2X1-1/4 TRAP AD M W/PL NUT DWV</v>
          </cell>
          <cell r="G218">
            <v>0.1138</v>
          </cell>
          <cell r="H218">
            <v>5.1618769599999996E-2</v>
          </cell>
          <cell r="I218">
            <v>75</v>
          </cell>
          <cell r="J218">
            <v>6000</v>
          </cell>
          <cell r="K218">
            <v>16.871980676328501</v>
          </cell>
          <cell r="L218">
            <v>0.153367</v>
          </cell>
          <cell r="M218" t="str">
            <v>ASSEMBLY</v>
          </cell>
          <cell r="N218" t="str">
            <v>103-P-3211</v>
          </cell>
          <cell r="O218" t="str">
            <v>BOX</v>
          </cell>
          <cell r="P218" t="str">
            <v>C</v>
          </cell>
          <cell r="Q218" t="str">
            <v>M</v>
          </cell>
          <cell r="R218">
            <v>7.3125295508274233</v>
          </cell>
          <cell r="S218">
            <v>8.2631583924349883</v>
          </cell>
          <cell r="T218">
            <v>10.87</v>
          </cell>
          <cell r="U218">
            <v>11.95</v>
          </cell>
          <cell r="V218">
            <v>11.95</v>
          </cell>
          <cell r="W218">
            <v>12.85</v>
          </cell>
          <cell r="X218">
            <v>13.97</v>
          </cell>
          <cell r="Y218">
            <v>15.184782608695652</v>
          </cell>
          <cell r="Z218">
            <v>16.871980676328501</v>
          </cell>
          <cell r="AA218" t="str">
            <v>T-9</v>
          </cell>
          <cell r="AB218" t="str">
            <v/>
          </cell>
          <cell r="AC218">
            <v>659</v>
          </cell>
          <cell r="AD218" t="str">
            <v>US-291</v>
          </cell>
          <cell r="AE218">
            <v>167</v>
          </cell>
          <cell r="AF218">
            <v>0.8034</v>
          </cell>
          <cell r="AG218">
            <v>0</v>
          </cell>
          <cell r="AH218" t="str">
            <v>*</v>
          </cell>
          <cell r="AI218" t="str">
            <v>00812361011188</v>
          </cell>
          <cell r="AJ218">
            <v>10812361011185</v>
          </cell>
          <cell r="AM218" t="e">
            <v>#N/A</v>
          </cell>
        </row>
        <row r="219">
          <cell r="A219" t="str">
            <v>ACTIVE</v>
          </cell>
          <cell r="B219" t="str">
            <v>103-P-3212</v>
          </cell>
          <cell r="C219">
            <v>29810940</v>
          </cell>
          <cell r="D219" t="str">
            <v>103-P-3212</v>
          </cell>
          <cell r="E219" t="str">
            <v>DWV</v>
          </cell>
          <cell r="F219" t="str">
            <v>1-1/2 TRAP AD MALE W/PLAST NUT DWV</v>
          </cell>
          <cell r="G219">
            <v>0.1106</v>
          </cell>
          <cell r="H219">
            <v>5.01672752E-2</v>
          </cell>
          <cell r="I219">
            <v>50</v>
          </cell>
          <cell r="J219">
            <v>4000</v>
          </cell>
          <cell r="K219">
            <v>15.531400966183574</v>
          </cell>
          <cell r="L219">
            <v>0.17489400000000002</v>
          </cell>
          <cell r="M219" t="str">
            <v>ASSEMBLY</v>
          </cell>
          <cell r="N219" t="str">
            <v>103-P-3212</v>
          </cell>
          <cell r="O219" t="str">
            <v>BOX</v>
          </cell>
          <cell r="P219" t="str">
            <v>B</v>
          </cell>
          <cell r="Q219" t="str">
            <v>M</v>
          </cell>
          <cell r="R219">
            <v>6.438770685579196</v>
          </cell>
          <cell r="S219">
            <v>7.2758108747044909</v>
          </cell>
          <cell r="T219">
            <v>10.01</v>
          </cell>
          <cell r="U219">
            <v>11</v>
          </cell>
          <cell r="V219">
            <v>11</v>
          </cell>
          <cell r="W219">
            <v>11.83</v>
          </cell>
          <cell r="X219">
            <v>12.86</v>
          </cell>
          <cell r="Y219">
            <v>13.978260869565217</v>
          </cell>
          <cell r="Z219">
            <v>15.531400966183574</v>
          </cell>
          <cell r="AA219" t="str">
            <v>T-9</v>
          </cell>
          <cell r="AB219" t="str">
            <v/>
          </cell>
          <cell r="AC219">
            <v>660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I219" t="str">
            <v>00812361011201</v>
          </cell>
          <cell r="AJ219" t="str">
            <v/>
          </cell>
          <cell r="AM219" t="e">
            <v>#N/A</v>
          </cell>
        </row>
        <row r="220">
          <cell r="A220" t="str">
            <v>ACTIVE</v>
          </cell>
          <cell r="B220" t="str">
            <v>104-3221</v>
          </cell>
          <cell r="C220">
            <v>29810958</v>
          </cell>
          <cell r="D220" t="str">
            <v>104-3221</v>
          </cell>
          <cell r="E220" t="str">
            <v>DWV</v>
          </cell>
          <cell r="F220" t="str">
            <v>1-1/2 TRAP ADAPTER FEMALE DWV</v>
          </cell>
          <cell r="G220">
            <v>0.08</v>
          </cell>
          <cell r="H220">
            <v>3.6287359999999998E-2</v>
          </cell>
          <cell r="I220">
            <v>50</v>
          </cell>
          <cell r="J220">
            <v>7200</v>
          </cell>
          <cell r="K220">
            <v>12.463768115942029</v>
          </cell>
          <cell r="L220">
            <v>6.6228999999999996E-2</v>
          </cell>
          <cell r="M220" t="str">
            <v>TIGRE</v>
          </cell>
          <cell r="N220" t="str">
            <v>104-3221</v>
          </cell>
          <cell r="O220" t="str">
            <v>BOX</v>
          </cell>
          <cell r="P220" t="str">
            <v>C</v>
          </cell>
          <cell r="Q220" t="str">
            <v>M</v>
          </cell>
          <cell r="R220">
            <v>5.398581560283688</v>
          </cell>
          <cell r="S220">
            <v>6.1003971631205669</v>
          </cell>
          <cell r="T220">
            <v>8.0299999999999994</v>
          </cell>
          <cell r="U220">
            <v>8.83</v>
          </cell>
          <cell r="V220">
            <v>8.83</v>
          </cell>
          <cell r="W220">
            <v>9.49</v>
          </cell>
          <cell r="X220">
            <v>10.32</v>
          </cell>
          <cell r="Y220">
            <v>11.217391304347826</v>
          </cell>
          <cell r="Z220">
            <v>12.463768115942029</v>
          </cell>
          <cell r="AA220" t="str">
            <v>T-7</v>
          </cell>
          <cell r="AB220">
            <v>29810958</v>
          </cell>
          <cell r="AC220">
            <v>663</v>
          </cell>
          <cell r="AD220" t="str">
            <v>US-290</v>
          </cell>
          <cell r="AE220">
            <v>131</v>
          </cell>
          <cell r="AF220">
            <v>0.8034</v>
          </cell>
          <cell r="AG220">
            <v>0</v>
          </cell>
          <cell r="AI220" t="str">
            <v>00810673015177</v>
          </cell>
          <cell r="AJ220" t="str">
            <v/>
          </cell>
          <cell r="AM220" t="e">
            <v>#N/A</v>
          </cell>
        </row>
        <row r="221">
          <cell r="A221" t="str">
            <v>ACTIVE</v>
          </cell>
          <cell r="B221" t="str">
            <v>104-3220</v>
          </cell>
          <cell r="C221">
            <v>29810974</v>
          </cell>
          <cell r="D221" t="str">
            <v>104-3220</v>
          </cell>
          <cell r="E221" t="str">
            <v>DWV</v>
          </cell>
          <cell r="F221" t="str">
            <v>1-1/2X1-1/4 TRAP ADAPTER FEMALE DWV</v>
          </cell>
          <cell r="G221">
            <v>0.08</v>
          </cell>
          <cell r="H221">
            <v>3.6287359999999998E-2</v>
          </cell>
          <cell r="I221">
            <v>75</v>
          </cell>
          <cell r="J221">
            <v>7200</v>
          </cell>
          <cell r="K221">
            <v>18.75930388219545</v>
          </cell>
          <cell r="L221">
            <v>6.9319000000000006E-2</v>
          </cell>
          <cell r="M221" t="str">
            <v>LASCO</v>
          </cell>
          <cell r="N221" t="str">
            <v>D104-212</v>
          </cell>
          <cell r="O221" t="str">
            <v>BOX</v>
          </cell>
          <cell r="P221" t="str">
            <v>D</v>
          </cell>
          <cell r="Q221" t="str">
            <v>M</v>
          </cell>
          <cell r="R221">
            <v>6.9276595744680858</v>
          </cell>
          <cell r="S221">
            <v>7.8282553191489361</v>
          </cell>
          <cell r="T221">
            <v>10.29</v>
          </cell>
          <cell r="U221">
            <v>11.31</v>
          </cell>
          <cell r="V221">
            <v>11.31</v>
          </cell>
          <cell r="W221">
            <v>12.16</v>
          </cell>
          <cell r="X221">
            <v>14.013200000000001</v>
          </cell>
          <cell r="Y221">
            <v>16.883373493975906</v>
          </cell>
          <cell r="Z221">
            <v>18.75930388219545</v>
          </cell>
          <cell r="AA221" t="str">
            <v>T-7</v>
          </cell>
          <cell r="AB221">
            <v>29810974</v>
          </cell>
          <cell r="AC221">
            <v>662</v>
          </cell>
          <cell r="AD221" t="str">
            <v>US-290</v>
          </cell>
          <cell r="AE221">
            <v>130</v>
          </cell>
          <cell r="AF221">
            <v>0.8034</v>
          </cell>
          <cell r="AG221">
            <v>0</v>
          </cell>
          <cell r="AH221" t="str">
            <v>*</v>
          </cell>
          <cell r="AI221" t="str">
            <v>00810673015191</v>
          </cell>
          <cell r="AJ221">
            <v>10810673015198</v>
          </cell>
          <cell r="AM221" t="e">
            <v>#N/A</v>
          </cell>
        </row>
        <row r="222">
          <cell r="A222" t="str">
            <v>ACTIVE</v>
          </cell>
          <cell r="B222" t="str">
            <v>103-3209</v>
          </cell>
          <cell r="C222">
            <v>29810990</v>
          </cell>
          <cell r="D222" t="str">
            <v>103-3209</v>
          </cell>
          <cell r="E222" t="str">
            <v>DWV</v>
          </cell>
          <cell r="F222" t="str">
            <v>1-1/2 TRAP ADAPTER MALE DWV</v>
          </cell>
          <cell r="G222">
            <v>7.4999999999999997E-2</v>
          </cell>
          <cell r="H222">
            <v>3.4019399999999998E-2</v>
          </cell>
          <cell r="I222">
            <v>50</v>
          </cell>
          <cell r="J222">
            <v>7200</v>
          </cell>
          <cell r="K222">
            <v>14.613526570048307</v>
          </cell>
          <cell r="L222">
            <v>6.2933000000000003E-2</v>
          </cell>
          <cell r="M222" t="str">
            <v>TIGRE</v>
          </cell>
          <cell r="N222" t="str">
            <v>103-3209</v>
          </cell>
          <cell r="O222" t="str">
            <v>BOX</v>
          </cell>
          <cell r="P222" t="str">
            <v>C</v>
          </cell>
          <cell r="Q222" t="str">
            <v>M</v>
          </cell>
          <cell r="R222">
            <v>6.3347517730496463</v>
          </cell>
          <cell r="S222">
            <v>7.1582695035460997</v>
          </cell>
          <cell r="T222">
            <v>9.42</v>
          </cell>
          <cell r="U222">
            <v>10.35</v>
          </cell>
          <cell r="V222">
            <v>10.35</v>
          </cell>
          <cell r="W222">
            <v>11.13</v>
          </cell>
          <cell r="X222">
            <v>12.1</v>
          </cell>
          <cell r="Y222">
            <v>13.152173913043477</v>
          </cell>
          <cell r="Z222">
            <v>14.613526570048307</v>
          </cell>
          <cell r="AA222" t="str">
            <v>T-7</v>
          </cell>
          <cell r="AB222">
            <v>29810990</v>
          </cell>
          <cell r="AC222">
            <v>658</v>
          </cell>
          <cell r="AD222" t="str">
            <v>US-291</v>
          </cell>
          <cell r="AE222">
            <v>167</v>
          </cell>
          <cell r="AF222">
            <v>0.8034</v>
          </cell>
          <cell r="AG222">
            <v>0</v>
          </cell>
          <cell r="AI222" t="str">
            <v>00810673015214</v>
          </cell>
          <cell r="AJ222" t="str">
            <v/>
          </cell>
          <cell r="AM222" t="e">
            <v>#N/A</v>
          </cell>
        </row>
        <row r="223">
          <cell r="A223" t="str">
            <v>ACTIVE</v>
          </cell>
          <cell r="B223" t="str">
            <v>103-3208</v>
          </cell>
          <cell r="C223">
            <v>29811016</v>
          </cell>
          <cell r="D223" t="str">
            <v>103-3208</v>
          </cell>
          <cell r="E223" t="str">
            <v>DWV</v>
          </cell>
          <cell r="F223" t="str">
            <v>1-1/2 X 1-1/4 TRAP ADAPTER MALE DWV</v>
          </cell>
          <cell r="G223">
            <v>0.08</v>
          </cell>
          <cell r="H223">
            <v>3.6287359999999998E-2</v>
          </cell>
          <cell r="I223">
            <v>100</v>
          </cell>
          <cell r="J223">
            <v>8000</v>
          </cell>
          <cell r="K223">
            <v>19.199196787148594</v>
          </cell>
          <cell r="L223">
            <v>6.7465000000000011E-2</v>
          </cell>
          <cell r="M223" t="str">
            <v>LASCO</v>
          </cell>
          <cell r="N223" t="str">
            <v>D113-312</v>
          </cell>
          <cell r="O223" t="str">
            <v>BOX</v>
          </cell>
          <cell r="P223" t="str">
            <v>D</v>
          </cell>
          <cell r="Q223" t="str">
            <v>M</v>
          </cell>
          <cell r="R223">
            <v>6.5635933806146571</v>
          </cell>
          <cell r="S223">
            <v>7.4168605200945619</v>
          </cell>
          <cell r="T223">
            <v>9.75</v>
          </cell>
          <cell r="U223">
            <v>10.72</v>
          </cell>
          <cell r="V223">
            <v>10.72</v>
          </cell>
          <cell r="W223">
            <v>11.91</v>
          </cell>
          <cell r="X223">
            <v>14.341799999999999</v>
          </cell>
          <cell r="Y223">
            <v>17.279277108433735</v>
          </cell>
          <cell r="Z223">
            <v>19.199196787148594</v>
          </cell>
          <cell r="AA223" t="str">
            <v>T-9</v>
          </cell>
          <cell r="AB223">
            <v>29811016</v>
          </cell>
          <cell r="AC223">
            <v>657</v>
          </cell>
          <cell r="AD223" t="str">
            <v>US-291</v>
          </cell>
          <cell r="AE223">
            <v>131</v>
          </cell>
          <cell r="AF223">
            <v>0.8034</v>
          </cell>
          <cell r="AG223">
            <v>0</v>
          </cell>
          <cell r="AI223" t="str">
            <v>00810673015238</v>
          </cell>
          <cell r="AJ223" t="str">
            <v/>
          </cell>
          <cell r="AM223" t="e">
            <v>#N/A</v>
          </cell>
        </row>
        <row r="224">
          <cell r="A224" t="str">
            <v>ACTIVE</v>
          </cell>
          <cell r="B224" t="str">
            <v>116-3301</v>
          </cell>
          <cell r="C224">
            <v>29811113</v>
          </cell>
          <cell r="D224" t="str">
            <v>116-3301</v>
          </cell>
          <cell r="E224" t="str">
            <v>DWV</v>
          </cell>
          <cell r="F224" t="str">
            <v>1-1/2 CAP DWV</v>
          </cell>
          <cell r="G224">
            <v>7.0999999999999994E-2</v>
          </cell>
          <cell r="H224">
            <v>3.2205031999999995E-2</v>
          </cell>
          <cell r="I224">
            <v>50</v>
          </cell>
          <cell r="J224">
            <v>9000</v>
          </cell>
          <cell r="K224">
            <v>15.966183574879228</v>
          </cell>
          <cell r="L224">
            <v>6.1697000000000002E-2</v>
          </cell>
          <cell r="M224" t="str">
            <v>TIGRE</v>
          </cell>
          <cell r="N224" t="str">
            <v>116-3301</v>
          </cell>
          <cell r="O224" t="str">
            <v>BOX</v>
          </cell>
          <cell r="P224" t="str">
            <v>C</v>
          </cell>
          <cell r="Q224" t="str">
            <v>M</v>
          </cell>
          <cell r="R224">
            <v>6.9276595744680858</v>
          </cell>
          <cell r="S224">
            <v>7.8282553191489361</v>
          </cell>
          <cell r="T224">
            <v>10.29</v>
          </cell>
          <cell r="U224">
            <v>11.31</v>
          </cell>
          <cell r="V224">
            <v>11.31</v>
          </cell>
          <cell r="W224">
            <v>12.16</v>
          </cell>
          <cell r="X224">
            <v>13.22</v>
          </cell>
          <cell r="Y224">
            <v>14.369565217391305</v>
          </cell>
          <cell r="Z224">
            <v>15.966183574879228</v>
          </cell>
          <cell r="AA224" t="str">
            <v>T-6</v>
          </cell>
          <cell r="AB224">
            <v>29811113</v>
          </cell>
          <cell r="AC224">
            <v>715</v>
          </cell>
          <cell r="AD224" t="str">
            <v>US-31155</v>
          </cell>
          <cell r="AE224">
            <v>136</v>
          </cell>
          <cell r="AF224">
            <v>0.8034</v>
          </cell>
          <cell r="AG224">
            <v>0</v>
          </cell>
          <cell r="AH224" t="str">
            <v>*</v>
          </cell>
          <cell r="AI224" t="str">
            <v>00810673013470</v>
          </cell>
          <cell r="AJ224">
            <v>10810673013477</v>
          </cell>
          <cell r="AM224" t="e">
            <v>#N/A</v>
          </cell>
        </row>
        <row r="225">
          <cell r="A225" t="str">
            <v>ACTIVE</v>
          </cell>
          <cell r="B225" t="str">
            <v>116-3302</v>
          </cell>
          <cell r="C225">
            <v>29811130</v>
          </cell>
          <cell r="D225" t="str">
            <v>116-3302</v>
          </cell>
          <cell r="E225" t="str">
            <v>DWV</v>
          </cell>
          <cell r="F225" t="str">
            <v>2 CAP DWV</v>
          </cell>
          <cell r="G225">
            <v>0.10100000000000001</v>
          </cell>
          <cell r="H225">
            <v>4.5812792000000005E-2</v>
          </cell>
          <cell r="I225">
            <v>50</v>
          </cell>
          <cell r="J225">
            <v>4000</v>
          </cell>
          <cell r="K225">
            <v>26.654589371980677</v>
          </cell>
          <cell r="L225">
            <v>0.10227900000000001</v>
          </cell>
          <cell r="M225" t="str">
            <v>TIGRE</v>
          </cell>
          <cell r="N225" t="str">
            <v>116-3302</v>
          </cell>
          <cell r="O225" t="str">
            <v>BOX</v>
          </cell>
          <cell r="P225" t="str">
            <v>C</v>
          </cell>
          <cell r="Q225" t="str">
            <v>M</v>
          </cell>
          <cell r="R225">
            <v>11.546099290780143</v>
          </cell>
          <cell r="S225">
            <v>13.047092198581561</v>
          </cell>
          <cell r="T225">
            <v>17.18</v>
          </cell>
          <cell r="U225">
            <v>18.88</v>
          </cell>
          <cell r="V225">
            <v>18.88</v>
          </cell>
          <cell r="W225">
            <v>20.3</v>
          </cell>
          <cell r="X225">
            <v>22.07</v>
          </cell>
          <cell r="Y225">
            <v>23.989130434782609</v>
          </cell>
          <cell r="Z225">
            <v>26.654589371980677</v>
          </cell>
          <cell r="AA225" t="str">
            <v>T-9</v>
          </cell>
          <cell r="AB225">
            <v>29811130</v>
          </cell>
          <cell r="AC225">
            <v>716</v>
          </cell>
          <cell r="AD225" t="str">
            <v>US-31155</v>
          </cell>
          <cell r="AE225">
            <v>136</v>
          </cell>
          <cell r="AF225">
            <v>0.8034</v>
          </cell>
          <cell r="AG225">
            <v>0</v>
          </cell>
          <cell r="AH225" t="str">
            <v>*</v>
          </cell>
          <cell r="AI225" t="str">
            <v>00810673013487</v>
          </cell>
          <cell r="AJ225">
            <v>10810673013484</v>
          </cell>
          <cell r="AM225" t="e">
            <v>#N/A</v>
          </cell>
        </row>
        <row r="226">
          <cell r="A226" t="str">
            <v>ACTIVE</v>
          </cell>
          <cell r="B226" t="str">
            <v>116-3303</v>
          </cell>
          <cell r="C226">
            <v>29811156</v>
          </cell>
          <cell r="D226" t="str">
            <v>116-3303</v>
          </cell>
          <cell r="E226" t="str">
            <v>DWV</v>
          </cell>
          <cell r="F226" t="str">
            <v>3 CAP DWV</v>
          </cell>
          <cell r="G226">
            <v>0.36</v>
          </cell>
          <cell r="H226">
            <v>0.16329311999999999</v>
          </cell>
          <cell r="I226">
            <v>10</v>
          </cell>
          <cell r="J226">
            <v>1800</v>
          </cell>
          <cell r="K226">
            <v>44.565217391304337</v>
          </cell>
          <cell r="L226">
            <v>0.31373800000000002</v>
          </cell>
          <cell r="M226" t="str">
            <v>TIGRE</v>
          </cell>
          <cell r="N226" t="str">
            <v>116-3303</v>
          </cell>
          <cell r="O226" t="str">
            <v>BOX</v>
          </cell>
          <cell r="P226" t="str">
            <v>C</v>
          </cell>
          <cell r="Q226" t="str">
            <v>M</v>
          </cell>
          <cell r="R226">
            <v>19.326713947990545</v>
          </cell>
          <cell r="S226">
            <v>21.839186761229314</v>
          </cell>
          <cell r="T226">
            <v>28.73</v>
          </cell>
          <cell r="U226">
            <v>31.57</v>
          </cell>
          <cell r="V226">
            <v>31.57</v>
          </cell>
          <cell r="W226">
            <v>33.950000000000003</v>
          </cell>
          <cell r="X226">
            <v>36.9</v>
          </cell>
          <cell r="Y226">
            <v>40.108695652173907</v>
          </cell>
          <cell r="Z226">
            <v>44.565217391304337</v>
          </cell>
          <cell r="AA226" t="str">
            <v>T-6</v>
          </cell>
          <cell r="AB226">
            <v>29811156</v>
          </cell>
          <cell r="AC226">
            <v>717</v>
          </cell>
          <cell r="AD226" t="str">
            <v>US-30252</v>
          </cell>
          <cell r="AE226">
            <v>63</v>
          </cell>
          <cell r="AF226">
            <v>0.8034</v>
          </cell>
          <cell r="AG226">
            <v>0</v>
          </cell>
          <cell r="AI226" t="str">
            <v>00810673013494</v>
          </cell>
          <cell r="AJ226" t="str">
            <v/>
          </cell>
          <cell r="AM226" t="e">
            <v>#N/A</v>
          </cell>
        </row>
        <row r="227">
          <cell r="A227" t="str">
            <v>ACTIVE</v>
          </cell>
          <cell r="B227" t="str">
            <v>116-3304</v>
          </cell>
          <cell r="C227">
            <v>29811164</v>
          </cell>
          <cell r="D227" t="str">
            <v>116-3304</v>
          </cell>
          <cell r="E227" t="str">
            <v>DWV</v>
          </cell>
          <cell r="F227" t="str">
            <v>4 CAP DWV</v>
          </cell>
          <cell r="G227">
            <v>0.62</v>
          </cell>
          <cell r="H227">
            <v>0.28122703999999998</v>
          </cell>
          <cell r="I227">
            <v>5</v>
          </cell>
          <cell r="J227">
            <v>900</v>
          </cell>
          <cell r="K227">
            <v>63.623188405797102</v>
          </cell>
          <cell r="L227">
            <v>0.52972900000000001</v>
          </cell>
          <cell r="M227" t="str">
            <v>TIGRE</v>
          </cell>
          <cell r="N227" t="str">
            <v>116-3304</v>
          </cell>
          <cell r="O227" t="str">
            <v>BOX</v>
          </cell>
          <cell r="P227" t="str">
            <v>B</v>
          </cell>
          <cell r="Q227" t="str">
            <v>M</v>
          </cell>
          <cell r="R227">
            <v>27.585815602836878</v>
          </cell>
          <cell r="S227">
            <v>31.171971631205668</v>
          </cell>
          <cell r="T227">
            <v>41.02</v>
          </cell>
          <cell r="U227">
            <v>45.08</v>
          </cell>
          <cell r="V227">
            <v>45.08</v>
          </cell>
          <cell r="W227">
            <v>48.47</v>
          </cell>
          <cell r="X227">
            <v>52.68</v>
          </cell>
          <cell r="Y227">
            <v>57.260869565217391</v>
          </cell>
          <cell r="Z227">
            <v>63.623188405797102</v>
          </cell>
          <cell r="AA227" t="str">
            <v>T-6</v>
          </cell>
          <cell r="AB227">
            <v>29811164</v>
          </cell>
          <cell r="AC227">
            <v>718</v>
          </cell>
          <cell r="AD227" t="str">
            <v>US-4404</v>
          </cell>
          <cell r="AE227">
            <v>76</v>
          </cell>
          <cell r="AF227">
            <v>0.8034</v>
          </cell>
          <cell r="AG227">
            <v>0</v>
          </cell>
          <cell r="AI227" t="str">
            <v>00810673013500</v>
          </cell>
          <cell r="AJ227" t="str">
            <v/>
          </cell>
          <cell r="AM227" t="e">
            <v>#N/A</v>
          </cell>
        </row>
        <row r="228">
          <cell r="A228" t="str">
            <v>ACTIVE</v>
          </cell>
          <cell r="B228" t="str">
            <v>116-3305</v>
          </cell>
          <cell r="C228">
            <v>29811180</v>
          </cell>
          <cell r="D228" t="str">
            <v>116-3305</v>
          </cell>
          <cell r="E228" t="str">
            <v>DWV</v>
          </cell>
          <cell r="F228" t="str">
            <v>6 CAP DWV</v>
          </cell>
          <cell r="G228">
            <v>1.532</v>
          </cell>
          <cell r="H228">
            <v>0.69490294399999997</v>
          </cell>
          <cell r="I228">
            <v>8</v>
          </cell>
          <cell r="J228">
            <v>360</v>
          </cell>
          <cell r="K228">
            <v>160.66425120772948</v>
          </cell>
          <cell r="L228">
            <v>1.337558</v>
          </cell>
          <cell r="M228" t="str">
            <v>TIGRE</v>
          </cell>
          <cell r="N228" t="str">
            <v>116-3305</v>
          </cell>
          <cell r="O228" t="str">
            <v>BOX</v>
          </cell>
          <cell r="P228" t="str">
            <v>B</v>
          </cell>
          <cell r="Q228" t="str">
            <v>M</v>
          </cell>
          <cell r="R228">
            <v>69.661465721040187</v>
          </cell>
          <cell r="S228">
            <v>78.717456264775407</v>
          </cell>
          <cell r="T228">
            <v>103.58</v>
          </cell>
          <cell r="U228">
            <v>113.82</v>
          </cell>
          <cell r="V228">
            <v>113.82</v>
          </cell>
          <cell r="W228">
            <v>122.39</v>
          </cell>
          <cell r="X228">
            <v>133.03</v>
          </cell>
          <cell r="Y228">
            <v>144.59782608695653</v>
          </cell>
          <cell r="Z228">
            <v>160.66425120772948</v>
          </cell>
          <cell r="AA228" t="str">
            <v>T-11</v>
          </cell>
          <cell r="AB228">
            <v>29811180</v>
          </cell>
          <cell r="AC228">
            <v>719</v>
          </cell>
          <cell r="AD228" t="str">
            <v>US-00387</v>
          </cell>
          <cell r="AE228">
            <v>25</v>
          </cell>
          <cell r="AF228">
            <v>0.82400000000000007</v>
          </cell>
          <cell r="AG228">
            <v>0</v>
          </cell>
          <cell r="AI228" t="str">
            <v>00810673014163</v>
          </cell>
          <cell r="AJ228" t="str">
            <v/>
          </cell>
          <cell r="AM228" t="e">
            <v>#N/A</v>
          </cell>
        </row>
        <row r="229">
          <cell r="A229" t="str">
            <v>ACTIVE</v>
          </cell>
          <cell r="B229" t="str">
            <v>131-5285</v>
          </cell>
          <cell r="C229">
            <v>29811326</v>
          </cell>
          <cell r="D229" t="str">
            <v>131-5285</v>
          </cell>
          <cell r="E229" t="str">
            <v>DWV</v>
          </cell>
          <cell r="F229" t="str">
            <v>1-1/2 TEST CAP DWV</v>
          </cell>
          <cell r="G229">
            <v>1.2E-2</v>
          </cell>
          <cell r="H229">
            <v>5.4431039999999998E-3</v>
          </cell>
          <cell r="I229">
            <v>100</v>
          </cell>
          <cell r="J229">
            <v>44800</v>
          </cell>
          <cell r="K229">
            <v>10.500669344042839</v>
          </cell>
          <cell r="L229">
            <v>1.1742000000000001E-2</v>
          </cell>
          <cell r="M229" t="str">
            <v>LASCO</v>
          </cell>
          <cell r="N229" t="str">
            <v>D131-015</v>
          </cell>
          <cell r="O229" t="str">
            <v>BOX</v>
          </cell>
          <cell r="P229" t="str">
            <v>D</v>
          </cell>
          <cell r="Q229" t="str">
            <v>M</v>
          </cell>
          <cell r="R229">
            <v>3.8799054373522464</v>
          </cell>
          <cell r="S229">
            <v>4.384293144208038</v>
          </cell>
          <cell r="T229">
            <v>5.76</v>
          </cell>
          <cell r="U229">
            <v>6.33</v>
          </cell>
          <cell r="V229">
            <v>6.33</v>
          </cell>
          <cell r="W229">
            <v>6.81</v>
          </cell>
          <cell r="X229">
            <v>7.8440000000000012</v>
          </cell>
          <cell r="Y229">
            <v>9.4506024096385559</v>
          </cell>
          <cell r="Z229">
            <v>10.500669344042839</v>
          </cell>
          <cell r="AA229" t="str">
            <v>T-2</v>
          </cell>
          <cell r="AB229">
            <v>29811326</v>
          </cell>
          <cell r="AC229">
            <v>745</v>
          </cell>
          <cell r="AD229" t="str">
            <v>US-304</v>
          </cell>
          <cell r="AE229">
            <v>360</v>
          </cell>
          <cell r="AF229">
            <v>0.8034</v>
          </cell>
          <cell r="AG229">
            <v>0</v>
          </cell>
          <cell r="AI229" t="str">
            <v>00810673015559</v>
          </cell>
          <cell r="AJ229" t="str">
            <v/>
          </cell>
          <cell r="AM229" t="e">
            <v>#N/A</v>
          </cell>
        </row>
        <row r="230">
          <cell r="A230" t="str">
            <v>ACTIVE</v>
          </cell>
          <cell r="B230" t="str">
            <v>131-5289</v>
          </cell>
          <cell r="C230">
            <v>29811369</v>
          </cell>
          <cell r="D230" t="str">
            <v>131-5289</v>
          </cell>
          <cell r="E230" t="str">
            <v>DWV</v>
          </cell>
          <cell r="F230" t="str">
            <v>4 TEST CAP DWV</v>
          </cell>
          <cell r="G230">
            <v>7.0000000000000007E-2</v>
          </cell>
          <cell r="H230">
            <v>3.1751440000000006E-2</v>
          </cell>
          <cell r="I230">
            <v>50</v>
          </cell>
          <cell r="J230">
            <v>7200</v>
          </cell>
          <cell r="K230">
            <v>14.331994645247658</v>
          </cell>
          <cell r="L230">
            <v>7.1070000000000008E-2</v>
          </cell>
          <cell r="M230" t="str">
            <v>LASCO</v>
          </cell>
          <cell r="N230" t="str">
            <v>D131-040</v>
          </cell>
          <cell r="O230" t="str">
            <v>BOX</v>
          </cell>
          <cell r="P230" t="str">
            <v>D</v>
          </cell>
          <cell r="Q230" t="str">
            <v>M</v>
          </cell>
          <cell r="R230">
            <v>5.2841607565011817</v>
          </cell>
          <cell r="S230">
            <v>5.9711016548463345</v>
          </cell>
          <cell r="T230">
            <v>7.86</v>
          </cell>
          <cell r="U230">
            <v>8.64</v>
          </cell>
          <cell r="V230">
            <v>8.64</v>
          </cell>
          <cell r="W230">
            <v>9.2899999999999991</v>
          </cell>
          <cell r="X230">
            <v>10.706</v>
          </cell>
          <cell r="Y230">
            <v>12.898795180722892</v>
          </cell>
          <cell r="Z230">
            <v>14.331994645247658</v>
          </cell>
          <cell r="AA230" t="str">
            <v>T-7</v>
          </cell>
          <cell r="AB230">
            <v>29811369</v>
          </cell>
          <cell r="AC230">
            <v>748</v>
          </cell>
          <cell r="AD230" t="str">
            <v>US-305</v>
          </cell>
          <cell r="AE230">
            <v>180</v>
          </cell>
          <cell r="AF230">
            <v>0.8034</v>
          </cell>
          <cell r="AG230">
            <v>0</v>
          </cell>
          <cell r="AI230" t="str">
            <v>00810673015573</v>
          </cell>
          <cell r="AJ230" t="str">
            <v/>
          </cell>
          <cell r="AM230" t="e">
            <v>#N/A</v>
          </cell>
        </row>
        <row r="231">
          <cell r="A231" t="str">
            <v>ACTIVE</v>
          </cell>
          <cell r="B231" t="str">
            <v>438-3523</v>
          </cell>
          <cell r="C231">
            <v>29811377</v>
          </cell>
          <cell r="D231" t="str">
            <v>438-3523</v>
          </cell>
          <cell r="E231" t="str">
            <v>DWV</v>
          </cell>
          <cell r="F231" t="str">
            <v>DOUBLE SANIT TEE W/SIDE INLET 3X2</v>
          </cell>
          <cell r="G231">
            <v>2</v>
          </cell>
          <cell r="H231">
            <v>0.90718399999999999</v>
          </cell>
          <cell r="I231">
            <v>10</v>
          </cell>
          <cell r="J231">
            <v>128</v>
          </cell>
          <cell r="K231">
            <v>211.70200803212853</v>
          </cell>
          <cell r="L231">
            <v>6.255808</v>
          </cell>
          <cell r="M231" t="str">
            <v>LASCO</v>
          </cell>
          <cell r="N231" t="str">
            <v>D438-338</v>
          </cell>
          <cell r="O231" t="str">
            <v>BOX</v>
          </cell>
          <cell r="P231" t="str">
            <v>D</v>
          </cell>
          <cell r="Q231" t="str">
            <v>M</v>
          </cell>
          <cell r="R231">
            <v>74.716784869976365</v>
          </cell>
          <cell r="S231">
            <v>84.429966903073279</v>
          </cell>
          <cell r="T231">
            <v>111.11</v>
          </cell>
          <cell r="U231">
            <v>122.1</v>
          </cell>
          <cell r="V231">
            <v>122.1</v>
          </cell>
          <cell r="W231">
            <v>131.29</v>
          </cell>
          <cell r="X231">
            <v>158.1414</v>
          </cell>
          <cell r="Y231">
            <v>190.53180722891568</v>
          </cell>
          <cell r="Z231">
            <v>211.70200803212853</v>
          </cell>
          <cell r="AA231" t="str">
            <v>T-12</v>
          </cell>
          <cell r="AB231">
            <v>29811377</v>
          </cell>
          <cell r="AC231">
            <v>891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I231" t="str">
            <v>00812361012918</v>
          </cell>
          <cell r="AJ231" t="str">
            <v/>
          </cell>
          <cell r="AM231" t="e">
            <v>#N/A</v>
          </cell>
        </row>
        <row r="232">
          <cell r="A232" t="str">
            <v>ACTIVE</v>
          </cell>
          <cell r="B232" t="str">
            <v>439-3527</v>
          </cell>
          <cell r="C232">
            <v>29811385</v>
          </cell>
          <cell r="D232" t="str">
            <v>439-3527</v>
          </cell>
          <cell r="E232" t="str">
            <v>DWV</v>
          </cell>
          <cell r="F232" t="str">
            <v>3 DBL SAN T W/2" R&amp;L SIDE INLET DWV</v>
          </cell>
          <cell r="G232">
            <v>2.1579999999999999</v>
          </cell>
          <cell r="H232">
            <v>0.97885153599999997</v>
          </cell>
          <cell r="I232">
            <v>10</v>
          </cell>
          <cell r="J232">
            <v>128</v>
          </cell>
          <cell r="K232">
            <v>328.5858099062919</v>
          </cell>
          <cell r="L232">
            <v>12.081900000000001</v>
          </cell>
          <cell r="M232" t="str">
            <v>LASCO</v>
          </cell>
          <cell r="N232" t="str">
            <v>D439-338</v>
          </cell>
          <cell r="O232" t="str">
            <v>BOX</v>
          </cell>
          <cell r="P232" t="str">
            <v>D</v>
          </cell>
          <cell r="Q232" t="str">
            <v>M</v>
          </cell>
          <cell r="R232">
            <v>104.86146572104019</v>
          </cell>
          <cell r="S232">
            <v>118.4934562647754</v>
          </cell>
          <cell r="T232">
            <v>172.45</v>
          </cell>
          <cell r="U232">
            <v>189.51</v>
          </cell>
          <cell r="V232">
            <v>189.51</v>
          </cell>
          <cell r="W232">
            <v>203.77</v>
          </cell>
          <cell r="X232">
            <v>245.45360000000002</v>
          </cell>
          <cell r="Y232">
            <v>295.72722891566269</v>
          </cell>
          <cell r="Z232">
            <v>328.5858099062919</v>
          </cell>
          <cell r="AC232">
            <v>893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I232" t="str">
            <v>00812361012932</v>
          </cell>
          <cell r="AJ232" t="str">
            <v/>
          </cell>
          <cell r="AM232" t="e">
            <v>#N/A</v>
          </cell>
        </row>
        <row r="233">
          <cell r="A233" t="str">
            <v>ACTIVE</v>
          </cell>
          <cell r="B233" t="str">
            <v>439-3528</v>
          </cell>
          <cell r="C233">
            <v>29811393</v>
          </cell>
          <cell r="D233" t="str">
            <v>439-3528</v>
          </cell>
          <cell r="E233" t="str">
            <v>DWV</v>
          </cell>
          <cell r="F233" t="str">
            <v>4 DBL SAN T W/2" R&amp;L SIDE INLET DWV</v>
          </cell>
          <cell r="G233">
            <v>3.5339999999999998</v>
          </cell>
          <cell r="H233">
            <v>1.602994128</v>
          </cell>
          <cell r="I233">
            <v>5</v>
          </cell>
          <cell r="J233">
            <v>72</v>
          </cell>
          <cell r="K233">
            <v>533.81713520749679</v>
          </cell>
          <cell r="L233">
            <v>14.2037</v>
          </cell>
          <cell r="M233" t="str">
            <v>LASCO</v>
          </cell>
          <cell r="N233" t="str">
            <v>D439-420</v>
          </cell>
          <cell r="O233" t="str">
            <v>BOX</v>
          </cell>
          <cell r="P233" t="str">
            <v>D</v>
          </cell>
          <cell r="Q233" t="str">
            <v>M</v>
          </cell>
          <cell r="R233">
            <v>172.1825059101655</v>
          </cell>
          <cell r="S233">
            <v>194.56623167848699</v>
          </cell>
          <cell r="T233">
            <v>256.06</v>
          </cell>
          <cell r="U233">
            <v>281.39</v>
          </cell>
          <cell r="V233">
            <v>281.39</v>
          </cell>
          <cell r="W233">
            <v>331.05</v>
          </cell>
          <cell r="X233">
            <v>398.76140000000004</v>
          </cell>
          <cell r="Y233">
            <v>480.43542168674708</v>
          </cell>
          <cell r="Z233">
            <v>533.81713520749679</v>
          </cell>
          <cell r="AA233" t="str">
            <v>T-14</v>
          </cell>
          <cell r="AB233">
            <v>29811393</v>
          </cell>
          <cell r="AC233">
            <v>894</v>
          </cell>
          <cell r="AD233" t="str">
            <v>US-5028</v>
          </cell>
          <cell r="AE233">
            <v>18</v>
          </cell>
          <cell r="AF233">
            <v>0.77249999999999996</v>
          </cell>
          <cell r="AG233">
            <v>0</v>
          </cell>
          <cell r="AI233" t="str">
            <v>00812361012956</v>
          </cell>
          <cell r="AJ233" t="str">
            <v/>
          </cell>
          <cell r="AM233" t="e">
            <v>#N/A</v>
          </cell>
        </row>
        <row r="234">
          <cell r="A234" t="str">
            <v>ACTIVE</v>
          </cell>
          <cell r="B234" t="str">
            <v>321-3401</v>
          </cell>
          <cell r="C234">
            <v>29811415</v>
          </cell>
          <cell r="D234" t="str">
            <v>321-3401</v>
          </cell>
          <cell r="E234" t="str">
            <v>DWV</v>
          </cell>
          <cell r="F234" t="str">
            <v>1-1/2 1/8 BEND DWV</v>
          </cell>
          <cell r="G234">
            <v>0.184</v>
          </cell>
          <cell r="H234">
            <v>8.3460928000000004E-2</v>
          </cell>
          <cell r="I234">
            <v>100</v>
          </cell>
          <cell r="J234">
            <v>3200</v>
          </cell>
          <cell r="K234">
            <v>8.2487922705313999</v>
          </cell>
          <cell r="L234">
            <v>0.14749599999999999</v>
          </cell>
          <cell r="M234" t="str">
            <v>TIGRE</v>
          </cell>
          <cell r="N234" t="str">
            <v>321-3401</v>
          </cell>
          <cell r="O234" t="str">
            <v>BOX</v>
          </cell>
          <cell r="P234" t="str">
            <v>A</v>
          </cell>
          <cell r="Q234" t="str">
            <v>M</v>
          </cell>
          <cell r="R234">
            <v>3.5574468085106381</v>
          </cell>
          <cell r="S234">
            <v>4.0199148936170204</v>
          </cell>
          <cell r="T234">
            <v>5.29</v>
          </cell>
          <cell r="U234">
            <v>5.81</v>
          </cell>
          <cell r="V234">
            <v>5.81</v>
          </cell>
          <cell r="W234">
            <v>6.27</v>
          </cell>
          <cell r="X234">
            <v>6.83</v>
          </cell>
          <cell r="Y234">
            <v>7.4239130434782608</v>
          </cell>
          <cell r="Z234">
            <v>8.2487922705313999</v>
          </cell>
          <cell r="AA234" t="str">
            <v>T-12</v>
          </cell>
          <cell r="AB234">
            <v>29811415</v>
          </cell>
          <cell r="AC234">
            <v>788</v>
          </cell>
          <cell r="AD234" t="str">
            <v>US-5011</v>
          </cell>
          <cell r="AE234">
            <v>222</v>
          </cell>
          <cell r="AF234">
            <v>0.82400000000000007</v>
          </cell>
          <cell r="AG234">
            <v>0</v>
          </cell>
          <cell r="AH234" t="str">
            <v>*</v>
          </cell>
          <cell r="AI234" t="str">
            <v>00810673012961</v>
          </cell>
          <cell r="AJ234">
            <v>10810673012968</v>
          </cell>
          <cell r="AM234" t="e">
            <v>#N/A</v>
          </cell>
        </row>
        <row r="235">
          <cell r="A235" t="str">
            <v>ACTIVE</v>
          </cell>
          <cell r="B235" t="str">
            <v>321-3402</v>
          </cell>
          <cell r="C235">
            <v>29811440</v>
          </cell>
          <cell r="D235" t="str">
            <v>321-3402</v>
          </cell>
          <cell r="E235" t="str">
            <v>DWV</v>
          </cell>
          <cell r="F235" t="str">
            <v>2 1/8 BEND DWV</v>
          </cell>
          <cell r="G235">
            <v>0.28000000000000003</v>
          </cell>
          <cell r="H235">
            <v>0.12700576000000002</v>
          </cell>
          <cell r="I235">
            <v>50</v>
          </cell>
          <cell r="J235">
            <v>1600</v>
          </cell>
          <cell r="K235">
            <v>12.306763285024154</v>
          </cell>
          <cell r="L235">
            <v>0.22886600000000001</v>
          </cell>
          <cell r="M235" t="str">
            <v>TIGRE</v>
          </cell>
          <cell r="N235" t="str">
            <v>321-3402</v>
          </cell>
          <cell r="O235" t="str">
            <v>BOX</v>
          </cell>
          <cell r="P235" t="str">
            <v>A</v>
          </cell>
          <cell r="Q235" t="str">
            <v>M</v>
          </cell>
          <cell r="R235">
            <v>5.2945626477541374</v>
          </cell>
          <cell r="S235">
            <v>5.9828557919621748</v>
          </cell>
          <cell r="T235">
            <v>7.88</v>
          </cell>
          <cell r="U235">
            <v>8.66</v>
          </cell>
          <cell r="V235">
            <v>8.66</v>
          </cell>
          <cell r="W235">
            <v>9.35</v>
          </cell>
          <cell r="X235">
            <v>10.19</v>
          </cell>
          <cell r="Y235">
            <v>11.076086956521738</v>
          </cell>
          <cell r="Z235">
            <v>12.306763285024154</v>
          </cell>
          <cell r="AA235" t="str">
            <v>T-12</v>
          </cell>
          <cell r="AB235">
            <v>29811440</v>
          </cell>
          <cell r="AC235">
            <v>789</v>
          </cell>
          <cell r="AD235" t="str">
            <v>US-5405</v>
          </cell>
          <cell r="AE235">
            <v>240</v>
          </cell>
          <cell r="AF235">
            <v>0.72099999999999997</v>
          </cell>
          <cell r="AG235">
            <v>0</v>
          </cell>
          <cell r="AH235" t="str">
            <v>*</v>
          </cell>
          <cell r="AI235" t="str">
            <v>00810673012978</v>
          </cell>
          <cell r="AJ235">
            <v>10810673012975</v>
          </cell>
          <cell r="AM235" t="e">
            <v>#N/A</v>
          </cell>
        </row>
        <row r="236">
          <cell r="A236" t="str">
            <v>ACTIVE</v>
          </cell>
          <cell r="B236" t="str">
            <v>321-3403</v>
          </cell>
          <cell r="C236">
            <v>29811490</v>
          </cell>
          <cell r="D236" t="str">
            <v>321-3403</v>
          </cell>
          <cell r="E236" t="str">
            <v>DWV</v>
          </cell>
          <cell r="F236" t="str">
            <v>3 1/8 BEND DWV</v>
          </cell>
          <cell r="G236">
            <v>0.875</v>
          </cell>
          <cell r="H236">
            <v>0.396893</v>
          </cell>
          <cell r="I236">
            <v>20</v>
          </cell>
          <cell r="J236">
            <v>640</v>
          </cell>
          <cell r="K236">
            <v>34.939613526570049</v>
          </cell>
          <cell r="L236">
            <v>0.67557700000000009</v>
          </cell>
          <cell r="M236" t="str">
            <v>TIGRE</v>
          </cell>
          <cell r="N236" t="str">
            <v>321-3403</v>
          </cell>
          <cell r="O236" t="str">
            <v>BOX</v>
          </cell>
          <cell r="P236" t="str">
            <v>A</v>
          </cell>
          <cell r="Q236" t="str">
            <v>M</v>
          </cell>
          <cell r="R236">
            <v>15.06193853427896</v>
          </cell>
          <cell r="S236">
            <v>17.019990543735222</v>
          </cell>
          <cell r="T236">
            <v>22.4</v>
          </cell>
          <cell r="U236">
            <v>24.61</v>
          </cell>
          <cell r="V236">
            <v>24.61</v>
          </cell>
          <cell r="W236">
            <v>26.56</v>
          </cell>
          <cell r="X236">
            <v>28.93</v>
          </cell>
          <cell r="Y236">
            <v>31.445652173913043</v>
          </cell>
          <cell r="Z236">
            <v>34.939613526570049</v>
          </cell>
          <cell r="AA236" t="str">
            <v>T-12</v>
          </cell>
          <cell r="AB236">
            <v>29811490</v>
          </cell>
          <cell r="AC236">
            <v>790</v>
          </cell>
          <cell r="AD236" t="str">
            <v>US-5046</v>
          </cell>
          <cell r="AE236">
            <v>131</v>
          </cell>
          <cell r="AF236">
            <v>0.71499166666666658</v>
          </cell>
          <cell r="AG236">
            <v>0</v>
          </cell>
          <cell r="AH236" t="str">
            <v>*</v>
          </cell>
          <cell r="AI236" t="str">
            <v>00810673012985</v>
          </cell>
          <cell r="AJ236">
            <v>10810673012982</v>
          </cell>
          <cell r="AM236" t="e">
            <v>#N/A</v>
          </cell>
        </row>
        <row r="237">
          <cell r="A237" t="str">
            <v>ACTIVE</v>
          </cell>
          <cell r="B237" t="str">
            <v>321-3404</v>
          </cell>
          <cell r="C237">
            <v>29811504</v>
          </cell>
          <cell r="D237" t="str">
            <v>321-3404</v>
          </cell>
          <cell r="E237" t="str">
            <v>DWV</v>
          </cell>
          <cell r="F237" t="str">
            <v>4 1/8 BEND DWV</v>
          </cell>
          <cell r="G237">
            <v>1.583</v>
          </cell>
          <cell r="H237">
            <v>0.71803613599999994</v>
          </cell>
          <cell r="I237">
            <v>10</v>
          </cell>
          <cell r="J237">
            <v>320</v>
          </cell>
          <cell r="K237">
            <v>64.009661835748787</v>
          </cell>
          <cell r="L237">
            <v>1.1248630000000002</v>
          </cell>
          <cell r="M237" t="str">
            <v>TIGRE</v>
          </cell>
          <cell r="N237" t="str">
            <v>321-3404</v>
          </cell>
          <cell r="O237" t="str">
            <v>BOX</v>
          </cell>
          <cell r="P237" t="str">
            <v>A</v>
          </cell>
          <cell r="Q237" t="str">
            <v>M</v>
          </cell>
          <cell r="R237">
            <v>26.410401891252956</v>
          </cell>
          <cell r="S237">
            <v>29.843754137115837</v>
          </cell>
          <cell r="T237">
            <v>41.01</v>
          </cell>
          <cell r="U237">
            <v>45.07</v>
          </cell>
          <cell r="V237">
            <v>45.07</v>
          </cell>
          <cell r="W237">
            <v>48.65</v>
          </cell>
          <cell r="X237">
            <v>53</v>
          </cell>
          <cell r="Y237">
            <v>57.608695652173914</v>
          </cell>
          <cell r="Z237">
            <v>64.009661835748787</v>
          </cell>
          <cell r="AA237" t="str">
            <v>T-12</v>
          </cell>
          <cell r="AB237">
            <v>29811504</v>
          </cell>
          <cell r="AC237">
            <v>791</v>
          </cell>
          <cell r="AD237" t="str">
            <v>US-4702</v>
          </cell>
          <cell r="AE237">
            <v>80</v>
          </cell>
          <cell r="AF237">
            <v>0.72099999999999997</v>
          </cell>
          <cell r="AG237">
            <v>0</v>
          </cell>
          <cell r="AH237" t="str">
            <v>*</v>
          </cell>
          <cell r="AI237" t="str">
            <v>00810673012992</v>
          </cell>
          <cell r="AJ237">
            <v>10810673012999</v>
          </cell>
          <cell r="AM237" t="e">
            <v>#N/A</v>
          </cell>
        </row>
        <row r="238">
          <cell r="A238" t="str">
            <v>ACTIVE</v>
          </cell>
          <cell r="B238" t="str">
            <v>321-3405</v>
          </cell>
          <cell r="C238">
            <v>29811520</v>
          </cell>
          <cell r="D238" t="str">
            <v>321-3405</v>
          </cell>
          <cell r="E238" t="str">
            <v>DWV</v>
          </cell>
          <cell r="F238" t="str">
            <v>6 1/8 BEND DWV</v>
          </cell>
          <cell r="G238">
            <v>3.1459999999999999</v>
          </cell>
          <cell r="H238">
            <v>1.427000432</v>
          </cell>
          <cell r="I238">
            <v>3</v>
          </cell>
          <cell r="J238">
            <v>72</v>
          </cell>
          <cell r="K238">
            <v>237.00483091787441</v>
          </cell>
          <cell r="L238">
            <v>2.7229080000000003</v>
          </cell>
          <cell r="M238" t="str">
            <v>TIGRE</v>
          </cell>
          <cell r="N238" t="str">
            <v>321-3405</v>
          </cell>
          <cell r="O238" t="str">
            <v>BOX</v>
          </cell>
          <cell r="P238" t="str">
            <v>B</v>
          </cell>
          <cell r="Q238" t="str">
            <v>M</v>
          </cell>
          <cell r="R238">
            <v>102.73947990543735</v>
          </cell>
          <cell r="S238">
            <v>116.0956122931442</v>
          </cell>
          <cell r="T238">
            <v>152.78</v>
          </cell>
          <cell r="U238">
            <v>167.9</v>
          </cell>
          <cell r="V238">
            <v>167.9</v>
          </cell>
          <cell r="W238">
            <v>180.54</v>
          </cell>
          <cell r="X238">
            <v>196.24</v>
          </cell>
          <cell r="Y238">
            <v>213.30434782608697</v>
          </cell>
          <cell r="Z238">
            <v>237.00483091787441</v>
          </cell>
          <cell r="AA238" t="str">
            <v>T-13</v>
          </cell>
          <cell r="AB238">
            <v>29811520</v>
          </cell>
          <cell r="AC238">
            <v>792</v>
          </cell>
          <cell r="AD238" t="str">
            <v>US-297</v>
          </cell>
          <cell r="AE238">
            <v>19</v>
          </cell>
          <cell r="AF238">
            <v>0.85489999999999999</v>
          </cell>
          <cell r="AG238">
            <v>0</v>
          </cell>
          <cell r="AI238" t="str">
            <v>00810673015429</v>
          </cell>
          <cell r="AJ238" t="str">
            <v/>
          </cell>
          <cell r="AM238" t="e">
            <v>#N/A</v>
          </cell>
        </row>
        <row r="239">
          <cell r="A239" t="str">
            <v>ACTIVE</v>
          </cell>
          <cell r="B239" t="str">
            <v>319-3392</v>
          </cell>
          <cell r="C239">
            <v>29811628</v>
          </cell>
          <cell r="D239" t="str">
            <v>319-3392</v>
          </cell>
          <cell r="E239" t="str">
            <v>DWV</v>
          </cell>
          <cell r="F239" t="str">
            <v>1-1/2 1/6 BEND DWV</v>
          </cell>
          <cell r="G239">
            <v>0.184</v>
          </cell>
          <cell r="H239">
            <v>8.3460928000000004E-2</v>
          </cell>
          <cell r="I239">
            <v>40</v>
          </cell>
          <cell r="J239">
            <v>3200</v>
          </cell>
          <cell r="K239">
            <v>19.64975845410628</v>
          </cell>
          <cell r="L239">
            <v>0.14934999999999998</v>
          </cell>
          <cell r="M239" t="str">
            <v>TIGRE</v>
          </cell>
          <cell r="N239" t="str">
            <v>319-3392</v>
          </cell>
          <cell r="O239" t="str">
            <v>BOX</v>
          </cell>
          <cell r="P239" t="str">
            <v>C</v>
          </cell>
          <cell r="Q239" t="str">
            <v>M</v>
          </cell>
          <cell r="R239">
            <v>7.7078014184397166</v>
          </cell>
          <cell r="S239">
            <v>8.7098156028368781</v>
          </cell>
          <cell r="T239">
            <v>12.67</v>
          </cell>
          <cell r="U239">
            <v>13.92</v>
          </cell>
          <cell r="V239">
            <v>13.92</v>
          </cell>
          <cell r="W239">
            <v>14.97</v>
          </cell>
          <cell r="X239">
            <v>16.27</v>
          </cell>
          <cell r="Y239">
            <v>17.684782608695652</v>
          </cell>
          <cell r="Z239">
            <v>19.64975845410628</v>
          </cell>
          <cell r="AA239" t="str">
            <v>T-9</v>
          </cell>
          <cell r="AB239">
            <v>29811628</v>
          </cell>
          <cell r="AC239">
            <v>780</v>
          </cell>
          <cell r="AD239" t="str">
            <v>US-5020</v>
          </cell>
          <cell r="AE239">
            <v>124</v>
          </cell>
          <cell r="AF239">
            <v>0.8034</v>
          </cell>
          <cell r="AG239">
            <v>0</v>
          </cell>
          <cell r="AI239" t="str">
            <v>00812361012390</v>
          </cell>
          <cell r="AJ239" t="str">
            <v/>
          </cell>
          <cell r="AM239" t="e">
            <v>#N/A</v>
          </cell>
        </row>
        <row r="240">
          <cell r="A240" t="str">
            <v>ACTIVE</v>
          </cell>
          <cell r="B240" t="str">
            <v>319-3393</v>
          </cell>
          <cell r="C240">
            <v>29811636</v>
          </cell>
          <cell r="D240" t="str">
            <v>319-3393</v>
          </cell>
          <cell r="E240" t="str">
            <v>DWV</v>
          </cell>
          <cell r="F240" t="str">
            <v>2 1/6 BEND DWV</v>
          </cell>
          <cell r="G240">
            <v>0.28499999999999998</v>
          </cell>
          <cell r="H240">
            <v>0.12927371999999998</v>
          </cell>
          <cell r="I240">
            <v>25</v>
          </cell>
          <cell r="J240">
            <v>1575</v>
          </cell>
          <cell r="K240">
            <v>22.85024154589372</v>
          </cell>
          <cell r="L240">
            <v>0.23896000000000001</v>
          </cell>
          <cell r="M240" t="str">
            <v>TIGRE</v>
          </cell>
          <cell r="N240" t="str">
            <v>319-3393</v>
          </cell>
          <cell r="O240" t="str">
            <v>BOX</v>
          </cell>
          <cell r="P240" t="str">
            <v>C</v>
          </cell>
          <cell r="Q240" t="str">
            <v>M</v>
          </cell>
          <cell r="R240">
            <v>9.9026004728132371</v>
          </cell>
          <cell r="S240">
            <v>11.189938534278957</v>
          </cell>
          <cell r="T240">
            <v>14.729999999999999</v>
          </cell>
          <cell r="U240">
            <v>16.190000000000001</v>
          </cell>
          <cell r="V240">
            <v>16.190000000000001</v>
          </cell>
          <cell r="W240">
            <v>17.41</v>
          </cell>
          <cell r="X240">
            <v>18.920000000000002</v>
          </cell>
          <cell r="Y240">
            <v>20.565217391304348</v>
          </cell>
          <cell r="Z240">
            <v>22.85024154589372</v>
          </cell>
          <cell r="AA240" t="str">
            <v>T-10</v>
          </cell>
          <cell r="AB240">
            <v>29811636</v>
          </cell>
          <cell r="AC240">
            <v>781</v>
          </cell>
          <cell r="AD240" t="str">
            <v>US-5021</v>
          </cell>
          <cell r="AE240">
            <v>103</v>
          </cell>
          <cell r="AF240">
            <v>0.8034</v>
          </cell>
          <cell r="AG240">
            <v>0</v>
          </cell>
          <cell r="AI240" t="str">
            <v>00812361012413</v>
          </cell>
          <cell r="AJ240" t="str">
            <v/>
          </cell>
          <cell r="AM240" t="e">
            <v>#N/A</v>
          </cell>
        </row>
        <row r="241">
          <cell r="A241" t="str">
            <v>ACTIVE</v>
          </cell>
          <cell r="B241" t="str">
            <v>319-3394</v>
          </cell>
          <cell r="C241">
            <v>29811644</v>
          </cell>
          <cell r="D241" t="str">
            <v>319-3394</v>
          </cell>
          <cell r="E241" t="str">
            <v>DWV</v>
          </cell>
          <cell r="F241" t="str">
            <v>3 1/6 BEND DWV</v>
          </cell>
          <cell r="G241">
            <v>0.85</v>
          </cell>
          <cell r="H241">
            <v>0.38555319999999998</v>
          </cell>
          <cell r="I241">
            <v>20</v>
          </cell>
          <cell r="J241">
            <v>640</v>
          </cell>
          <cell r="K241">
            <v>84.408212560386474</v>
          </cell>
          <cell r="L241">
            <v>0.66424700000000003</v>
          </cell>
          <cell r="M241" t="str">
            <v>TIGRE</v>
          </cell>
          <cell r="N241" t="str">
            <v>319-3394</v>
          </cell>
          <cell r="O241" t="str">
            <v>BOX</v>
          </cell>
          <cell r="P241" t="str">
            <v>C</v>
          </cell>
          <cell r="Q241" t="str">
            <v>M</v>
          </cell>
          <cell r="R241">
            <v>31.143262411347521</v>
          </cell>
          <cell r="S241">
            <v>35.191886524822699</v>
          </cell>
          <cell r="T241">
            <v>54.42</v>
          </cell>
          <cell r="U241">
            <v>59.8</v>
          </cell>
          <cell r="V241">
            <v>59.8</v>
          </cell>
          <cell r="W241">
            <v>64.3</v>
          </cell>
          <cell r="X241">
            <v>69.89</v>
          </cell>
          <cell r="Y241">
            <v>75.967391304347828</v>
          </cell>
          <cell r="Z241">
            <v>84.408212560386474</v>
          </cell>
          <cell r="AA241" t="str">
            <v>T-12</v>
          </cell>
          <cell r="AB241">
            <v>29811644</v>
          </cell>
          <cell r="AC241">
            <v>782</v>
          </cell>
          <cell r="AD241" t="str">
            <v>US-5022</v>
          </cell>
          <cell r="AE241">
            <v>63</v>
          </cell>
          <cell r="AF241">
            <v>0.80090447530864206</v>
          </cell>
          <cell r="AG241">
            <v>0</v>
          </cell>
          <cell r="AI241" t="str">
            <v>00812361012437</v>
          </cell>
          <cell r="AJ241" t="str">
            <v/>
          </cell>
          <cell r="AM241" t="e">
            <v>#N/A</v>
          </cell>
        </row>
        <row r="242">
          <cell r="A242" t="str">
            <v>ACTIVE</v>
          </cell>
          <cell r="B242" t="str">
            <v>319-3395</v>
          </cell>
          <cell r="C242">
            <v>29811652</v>
          </cell>
          <cell r="D242" t="str">
            <v>319-3395</v>
          </cell>
          <cell r="E242" t="str">
            <v>DWV</v>
          </cell>
          <cell r="F242" t="str">
            <v>4 1/6 BEND DWV</v>
          </cell>
          <cell r="G242">
            <v>1.4590000000000001</v>
          </cell>
          <cell r="H242">
            <v>0.66179072800000005</v>
          </cell>
          <cell r="I242">
            <v>10</v>
          </cell>
          <cell r="J242">
            <v>320</v>
          </cell>
          <cell r="K242">
            <v>112.5</v>
          </cell>
          <cell r="L242">
            <v>1.189238</v>
          </cell>
          <cell r="M242" t="str">
            <v>TIGRE</v>
          </cell>
          <cell r="N242" t="str">
            <v>319-3395</v>
          </cell>
          <cell r="O242" t="str">
            <v>BOX</v>
          </cell>
          <cell r="P242" t="str">
            <v>C</v>
          </cell>
          <cell r="Q242" t="str">
            <v>M</v>
          </cell>
          <cell r="R242">
            <v>48.774468085106378</v>
          </cell>
          <cell r="S242">
            <v>55.1151489361702</v>
          </cell>
          <cell r="T242">
            <v>72.53</v>
          </cell>
          <cell r="U242">
            <v>79.7</v>
          </cell>
          <cell r="V242">
            <v>79.7</v>
          </cell>
          <cell r="W242">
            <v>85.7</v>
          </cell>
          <cell r="X242">
            <v>93.15</v>
          </cell>
          <cell r="Y242">
            <v>101.25</v>
          </cell>
          <cell r="Z242">
            <v>112.5</v>
          </cell>
          <cell r="AA242" t="str">
            <v>T-12</v>
          </cell>
          <cell r="AB242">
            <v>29811652</v>
          </cell>
          <cell r="AC242">
            <v>783</v>
          </cell>
          <cell r="AD242" t="str">
            <v>US-5023</v>
          </cell>
          <cell r="AE242">
            <v>42</v>
          </cell>
          <cell r="AF242">
            <v>0.77249999999999996</v>
          </cell>
          <cell r="AG242">
            <v>0</v>
          </cell>
          <cell r="AI242" t="str">
            <v>00812361012451</v>
          </cell>
          <cell r="AJ242" t="str">
            <v/>
          </cell>
          <cell r="AM242" t="e">
            <v>#N/A</v>
          </cell>
        </row>
        <row r="243">
          <cell r="A243" t="str">
            <v>ACTIVE</v>
          </cell>
          <cell r="B243" t="str">
            <v>327-3426</v>
          </cell>
          <cell r="C243">
            <v>29811725</v>
          </cell>
          <cell r="D243" t="str">
            <v>327-3426</v>
          </cell>
          <cell r="E243" t="str">
            <v>DWV</v>
          </cell>
          <cell r="F243" t="str">
            <v>1-1/2 DOUBLE 1/4 BEND DWV</v>
          </cell>
          <cell r="G243">
            <v>0.34300000000000003</v>
          </cell>
          <cell r="H243">
            <v>0.15558205600000002</v>
          </cell>
          <cell r="I243">
            <v>50</v>
          </cell>
          <cell r="J243">
            <v>1440</v>
          </cell>
          <cell r="K243">
            <v>33.950617283950614</v>
          </cell>
          <cell r="L243">
            <v>3.2960000000000003</v>
          </cell>
          <cell r="M243" t="str">
            <v>LASCO</v>
          </cell>
          <cell r="N243" t="str">
            <v>D327-015</v>
          </cell>
          <cell r="O243" t="str">
            <v>BOX</v>
          </cell>
          <cell r="P243" t="str">
            <v>C</v>
          </cell>
          <cell r="Q243" t="str">
            <v>M</v>
          </cell>
          <cell r="R243">
            <v>17.574349881796692</v>
          </cell>
          <cell r="S243">
            <v>19.85901536643026</v>
          </cell>
          <cell r="T243">
            <v>21.41</v>
          </cell>
          <cell r="U243">
            <v>23.53</v>
          </cell>
          <cell r="V243">
            <v>23.53</v>
          </cell>
          <cell r="W243">
            <v>25.3</v>
          </cell>
          <cell r="X243">
            <v>27.5</v>
          </cell>
          <cell r="Y243">
            <v>30.555555555555554</v>
          </cell>
          <cell r="Z243">
            <v>33.950617283950614</v>
          </cell>
          <cell r="AB243" t="str">
            <v/>
          </cell>
          <cell r="AC243">
            <v>818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I243" t="str">
            <v>00812361012970</v>
          </cell>
          <cell r="AJ243" t="str">
            <v/>
          </cell>
          <cell r="AM243" t="e">
            <v>#N/A</v>
          </cell>
        </row>
        <row r="244">
          <cell r="A244" t="str">
            <v>ACTIVE</v>
          </cell>
          <cell r="B244" t="str">
            <v>327-3427</v>
          </cell>
          <cell r="C244">
            <v>29811733</v>
          </cell>
          <cell r="D244" t="str">
            <v>327-3427</v>
          </cell>
          <cell r="E244" t="str">
            <v>DWV</v>
          </cell>
          <cell r="F244" t="str">
            <v>2 DOUBLE 1/4 BEND DWV</v>
          </cell>
          <cell r="G244">
            <v>0.53500000000000003</v>
          </cell>
          <cell r="H244">
            <v>0.24267172000000001</v>
          </cell>
          <cell r="I244">
            <v>25</v>
          </cell>
          <cell r="J244">
            <v>875</v>
          </cell>
          <cell r="K244">
            <v>46.320987654320987</v>
          </cell>
          <cell r="L244">
            <v>1.945567</v>
          </cell>
          <cell r="M244" t="str">
            <v>LASCO</v>
          </cell>
          <cell r="N244" t="str">
            <v>D327-020</v>
          </cell>
          <cell r="O244" t="str">
            <v>BOX</v>
          </cell>
          <cell r="P244" t="str">
            <v>C</v>
          </cell>
          <cell r="Q244" t="str">
            <v>M</v>
          </cell>
          <cell r="R244">
            <v>19.649172576832154</v>
          </cell>
          <cell r="S244">
            <v>22.203565011820331</v>
          </cell>
          <cell r="T244">
            <v>29.22</v>
          </cell>
          <cell r="U244">
            <v>32.1</v>
          </cell>
          <cell r="V244">
            <v>32.1</v>
          </cell>
          <cell r="W244">
            <v>34.520000000000003</v>
          </cell>
          <cell r="X244">
            <v>37.520000000000003</v>
          </cell>
          <cell r="Y244">
            <v>41.68888888888889</v>
          </cell>
          <cell r="Z244">
            <v>46.320987654320987</v>
          </cell>
          <cell r="AB244" t="str">
            <v/>
          </cell>
          <cell r="AC244">
            <v>819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I244" t="str">
            <v>00812361012994</v>
          </cell>
          <cell r="AJ244" t="str">
            <v/>
          </cell>
          <cell r="AM244" t="e">
            <v>#N/A</v>
          </cell>
        </row>
        <row r="245">
          <cell r="A245" t="str">
            <v>ACTIVE</v>
          </cell>
          <cell r="B245" t="str">
            <v>327-3428</v>
          </cell>
          <cell r="C245">
            <v>29811741</v>
          </cell>
          <cell r="D245" t="str">
            <v>327-3428</v>
          </cell>
          <cell r="E245" t="str">
            <v>DWV</v>
          </cell>
          <cell r="F245" t="str">
            <v>2X1-1/2X1-1/2 DOUBLE 1/4 BEND DWV</v>
          </cell>
          <cell r="G245">
            <v>0.379</v>
          </cell>
          <cell r="H245">
            <v>0.17191136800000001</v>
          </cell>
          <cell r="I245">
            <v>20</v>
          </cell>
          <cell r="J245">
            <v>1200</v>
          </cell>
          <cell r="K245">
            <v>48.998393574297197</v>
          </cell>
          <cell r="L245">
            <v>1.534494</v>
          </cell>
          <cell r="M245" t="str">
            <v>LASCO</v>
          </cell>
          <cell r="N245" t="str">
            <v>D327-241</v>
          </cell>
          <cell r="O245" t="str">
            <v>BOX</v>
          </cell>
          <cell r="P245" t="str">
            <v>D</v>
          </cell>
          <cell r="Q245" t="str">
            <v>M</v>
          </cell>
          <cell r="R245">
            <v>26.724113475177305</v>
          </cell>
          <cell r="S245">
            <v>30.198248226950351</v>
          </cell>
          <cell r="T245">
            <v>26.89</v>
          </cell>
          <cell r="U245">
            <v>29.55</v>
          </cell>
          <cell r="V245">
            <v>29.55</v>
          </cell>
          <cell r="W245">
            <v>31.77</v>
          </cell>
          <cell r="X245">
            <v>36.601800000000004</v>
          </cell>
          <cell r="Y245">
            <v>44.098554216867477</v>
          </cell>
          <cell r="Z245">
            <v>48.998393574297197</v>
          </cell>
          <cell r="AB245" t="str">
            <v/>
          </cell>
          <cell r="AC245">
            <v>820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I245" t="str">
            <v>00812361013014</v>
          </cell>
          <cell r="AJ245" t="str">
            <v/>
          </cell>
          <cell r="AM245" t="e">
            <v>#N/A</v>
          </cell>
        </row>
        <row r="246">
          <cell r="A246" t="str">
            <v>ACTIVE</v>
          </cell>
          <cell r="B246" t="str">
            <v>327-3429</v>
          </cell>
          <cell r="C246">
            <v>29811768</v>
          </cell>
          <cell r="D246" t="str">
            <v>327-3429</v>
          </cell>
          <cell r="E246" t="str">
            <v>DWV</v>
          </cell>
          <cell r="F246" t="str">
            <v>3 DOUBLE 1/4 BEND DWV</v>
          </cell>
          <cell r="G246">
            <v>1.5649999999999999</v>
          </cell>
          <cell r="H246">
            <v>0.70987148</v>
          </cell>
          <cell r="I246">
            <v>10</v>
          </cell>
          <cell r="J246">
            <v>270</v>
          </cell>
          <cell r="K246">
            <v>128.26</v>
          </cell>
          <cell r="L246">
            <v>10.861144000000001</v>
          </cell>
          <cell r="M246" t="str">
            <v>LASCO</v>
          </cell>
          <cell r="N246" t="str">
            <v>D327-030</v>
          </cell>
          <cell r="O246" t="str">
            <v>BOX</v>
          </cell>
          <cell r="P246" t="str">
            <v>C</v>
          </cell>
          <cell r="Q246" t="str">
            <v>M</v>
          </cell>
          <cell r="R246">
            <v>67.977304964539002</v>
          </cell>
          <cell r="S246">
            <v>76.814354609929069</v>
          </cell>
          <cell r="T246">
            <v>76.31</v>
          </cell>
          <cell r="U246">
            <v>83.86</v>
          </cell>
          <cell r="V246">
            <v>83.86</v>
          </cell>
          <cell r="W246">
            <v>90.17</v>
          </cell>
          <cell r="X246">
            <v>103.89060000000001</v>
          </cell>
          <cell r="Y246">
            <v>115.434</v>
          </cell>
          <cell r="Z246">
            <v>128.26</v>
          </cell>
          <cell r="AB246" t="str">
            <v/>
          </cell>
          <cell r="AC246">
            <v>821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I246" t="str">
            <v>00812361013038</v>
          </cell>
          <cell r="AJ246" t="str">
            <v/>
          </cell>
          <cell r="AM246" t="e">
            <v>#N/A</v>
          </cell>
        </row>
        <row r="247">
          <cell r="A247" t="str">
            <v>ACTIVE</v>
          </cell>
          <cell r="B247" t="str">
            <v>300-3354</v>
          </cell>
          <cell r="C247">
            <v>29811814</v>
          </cell>
          <cell r="D247" t="str">
            <v>300-3354</v>
          </cell>
          <cell r="E247" t="str">
            <v>DWV</v>
          </cell>
          <cell r="F247" t="str">
            <v>1-1/4 1/4 BEND DWV</v>
          </cell>
          <cell r="G247">
            <v>0.17</v>
          </cell>
          <cell r="H247">
            <v>7.7110640000000008E-2</v>
          </cell>
          <cell r="I247">
            <v>50</v>
          </cell>
          <cell r="J247">
            <v>4500</v>
          </cell>
          <cell r="K247">
            <v>34.52449799196787</v>
          </cell>
          <cell r="L247">
            <v>0.53714499999999998</v>
          </cell>
          <cell r="M247" t="str">
            <v>LASCO</v>
          </cell>
          <cell r="N247" t="str">
            <v>D300-012</v>
          </cell>
          <cell r="O247" t="str">
            <v>BOX</v>
          </cell>
          <cell r="P247" t="str">
            <v>D</v>
          </cell>
          <cell r="Q247" t="str">
            <v>M</v>
          </cell>
          <cell r="R247">
            <v>12.731914893617022</v>
          </cell>
          <cell r="S247">
            <v>14.387063829787234</v>
          </cell>
          <cell r="T247">
            <v>18.940000000000001</v>
          </cell>
          <cell r="U247">
            <v>20.81</v>
          </cell>
          <cell r="V247">
            <v>20.81</v>
          </cell>
          <cell r="W247">
            <v>22.38</v>
          </cell>
          <cell r="X247">
            <v>25.7898</v>
          </cell>
          <cell r="Y247">
            <v>31.072048192771085</v>
          </cell>
          <cell r="Z247">
            <v>34.52449799196787</v>
          </cell>
          <cell r="AA247" t="str">
            <v>T-11</v>
          </cell>
          <cell r="AB247">
            <v>29811814</v>
          </cell>
          <cell r="AC247">
            <v>749</v>
          </cell>
          <cell r="AD247" t="str">
            <v>US-31765</v>
          </cell>
          <cell r="AE247">
            <v>130</v>
          </cell>
          <cell r="AF247">
            <v>0.80090447530864206</v>
          </cell>
          <cell r="AG247">
            <v>0</v>
          </cell>
          <cell r="AI247" t="str">
            <v>00810673013005</v>
          </cell>
          <cell r="AJ247" t="str">
            <v/>
          </cell>
          <cell r="AM247" t="e">
            <v>#N/A</v>
          </cell>
        </row>
        <row r="248">
          <cell r="A248" t="str">
            <v>ACTIVE</v>
          </cell>
          <cell r="B248" t="str">
            <v>300-3355</v>
          </cell>
          <cell r="C248">
            <v>29811849</v>
          </cell>
          <cell r="D248" t="str">
            <v>300-3355</v>
          </cell>
          <cell r="E248" t="str">
            <v>DWV</v>
          </cell>
          <cell r="F248" t="str">
            <v>1-1/2 1/4 BEND DWV</v>
          </cell>
          <cell r="G248">
            <v>0.19400000000000001</v>
          </cell>
          <cell r="H248">
            <v>8.7996848000000003E-2</v>
          </cell>
          <cell r="I248">
            <v>100</v>
          </cell>
          <cell r="J248">
            <v>3200</v>
          </cell>
          <cell r="K248">
            <v>8.4299516908212571</v>
          </cell>
          <cell r="L248">
            <v>0.15316099999999999</v>
          </cell>
          <cell r="M248" t="str">
            <v>TIGRE</v>
          </cell>
          <cell r="N248" t="str">
            <v>300-3355</v>
          </cell>
          <cell r="O248" t="str">
            <v>BOX</v>
          </cell>
          <cell r="P248" t="str">
            <v>A</v>
          </cell>
          <cell r="Q248" t="str">
            <v>M</v>
          </cell>
          <cell r="R248">
            <v>3.6406619385342789</v>
          </cell>
          <cell r="S248">
            <v>4.1139479905437346</v>
          </cell>
          <cell r="T248">
            <v>5.41</v>
          </cell>
          <cell r="U248">
            <v>5.94</v>
          </cell>
          <cell r="V248">
            <v>5.94</v>
          </cell>
          <cell r="W248">
            <v>6.41</v>
          </cell>
          <cell r="X248">
            <v>6.98</v>
          </cell>
          <cell r="Y248">
            <v>7.5869565217391308</v>
          </cell>
          <cell r="Z248">
            <v>8.4299516908212571</v>
          </cell>
          <cell r="AA248" t="str">
            <v>T-12</v>
          </cell>
          <cell r="AB248">
            <v>29811849</v>
          </cell>
          <cell r="AC248">
            <v>750</v>
          </cell>
          <cell r="AD248" t="str">
            <v>US-5043</v>
          </cell>
          <cell r="AE248">
            <v>480</v>
          </cell>
          <cell r="AF248">
            <v>0.72099999999999997</v>
          </cell>
          <cell r="AG248">
            <v>0</v>
          </cell>
          <cell r="AH248" t="str">
            <v>*</v>
          </cell>
          <cell r="AI248" t="str">
            <v>00810673013012</v>
          </cell>
          <cell r="AJ248">
            <v>10810673013019</v>
          </cell>
          <cell r="AM248" t="e">
            <v>#N/A</v>
          </cell>
        </row>
        <row r="249">
          <cell r="A249" t="str">
            <v>ACTIVE</v>
          </cell>
          <cell r="B249" t="str">
            <v>300-3356</v>
          </cell>
          <cell r="C249">
            <v>29811890</v>
          </cell>
          <cell r="D249" t="str">
            <v>300-3356</v>
          </cell>
          <cell r="E249" t="str">
            <v>DWV</v>
          </cell>
          <cell r="F249" t="str">
            <v>2 1/4 BEND DWV</v>
          </cell>
          <cell r="G249">
            <v>0.318</v>
          </cell>
          <cell r="H249">
            <v>0.14424225600000001</v>
          </cell>
          <cell r="I249">
            <v>50</v>
          </cell>
          <cell r="J249">
            <v>1600</v>
          </cell>
          <cell r="K249">
            <v>13.272946859903382</v>
          </cell>
          <cell r="L249">
            <v>0.24617</v>
          </cell>
          <cell r="M249" t="str">
            <v>TIGRE</v>
          </cell>
          <cell r="N249" t="str">
            <v>300-3356</v>
          </cell>
          <cell r="O249" t="str">
            <v>BOX</v>
          </cell>
          <cell r="P249" t="str">
            <v>A</v>
          </cell>
          <cell r="Q249" t="str">
            <v>M</v>
          </cell>
          <cell r="R249">
            <v>5.7210401891252962</v>
          </cell>
          <cell r="S249">
            <v>6.4647754137115845</v>
          </cell>
          <cell r="T249">
            <v>8.51</v>
          </cell>
          <cell r="U249">
            <v>9.35</v>
          </cell>
          <cell r="V249">
            <v>9.35</v>
          </cell>
          <cell r="W249">
            <v>10.09</v>
          </cell>
          <cell r="X249">
            <v>10.99</v>
          </cell>
          <cell r="Y249">
            <v>11.945652173913043</v>
          </cell>
          <cell r="Z249">
            <v>13.272946859903382</v>
          </cell>
          <cell r="AA249" t="str">
            <v>T-12</v>
          </cell>
          <cell r="AB249">
            <v>29811890</v>
          </cell>
          <cell r="AC249">
            <v>751</v>
          </cell>
          <cell r="AD249" t="str">
            <v>US-5044</v>
          </cell>
          <cell r="AE249">
            <v>443</v>
          </cell>
          <cell r="AF249">
            <v>0.72099999999999997</v>
          </cell>
          <cell r="AG249">
            <v>0</v>
          </cell>
          <cell r="AH249" t="str">
            <v>*</v>
          </cell>
          <cell r="AI249" t="str">
            <v>00810673013029</v>
          </cell>
          <cell r="AJ249">
            <v>10810673013026</v>
          </cell>
          <cell r="AM249" t="e">
            <v>#N/A</v>
          </cell>
        </row>
        <row r="250">
          <cell r="A250" t="str">
            <v>ACTIVE</v>
          </cell>
          <cell r="B250" t="str">
            <v>300-3357</v>
          </cell>
          <cell r="C250">
            <v>29811938</v>
          </cell>
          <cell r="D250" t="str">
            <v>300-3357</v>
          </cell>
          <cell r="E250" t="str">
            <v>DWV</v>
          </cell>
          <cell r="F250" t="str">
            <v>3 1/4 BEND DWV</v>
          </cell>
          <cell r="G250">
            <v>0.997</v>
          </cell>
          <cell r="H250">
            <v>0.45223122399999999</v>
          </cell>
          <cell r="I250">
            <v>25</v>
          </cell>
          <cell r="J250">
            <v>450</v>
          </cell>
          <cell r="K250">
            <v>39.021739130434781</v>
          </cell>
          <cell r="L250">
            <v>0.82430900000000007</v>
          </cell>
          <cell r="M250" t="str">
            <v>TIGRE</v>
          </cell>
          <cell r="N250" t="str">
            <v>300-3357</v>
          </cell>
          <cell r="O250" t="str">
            <v>BOX</v>
          </cell>
          <cell r="P250" t="str">
            <v>A</v>
          </cell>
          <cell r="Q250" t="str">
            <v>M</v>
          </cell>
          <cell r="R250">
            <v>16.819858156028371</v>
          </cell>
          <cell r="S250">
            <v>19.006439716312055</v>
          </cell>
          <cell r="T250">
            <v>25.01</v>
          </cell>
          <cell r="U250">
            <v>27.48</v>
          </cell>
          <cell r="V250">
            <v>27.48</v>
          </cell>
          <cell r="W250">
            <v>29.66</v>
          </cell>
          <cell r="X250">
            <v>32.31</v>
          </cell>
          <cell r="Y250">
            <v>35.119565217391305</v>
          </cell>
          <cell r="Z250">
            <v>39.021739130434781</v>
          </cell>
          <cell r="AA250" t="str">
            <v>T-14</v>
          </cell>
          <cell r="AB250">
            <v>29811938</v>
          </cell>
          <cell r="AC250">
            <v>752</v>
          </cell>
          <cell r="AD250" t="str">
            <v>US-5047</v>
          </cell>
          <cell r="AE250">
            <v>115</v>
          </cell>
          <cell r="AF250">
            <v>0.71499166666666658</v>
          </cell>
          <cell r="AG250">
            <v>0</v>
          </cell>
          <cell r="AH250" t="str">
            <v>*</v>
          </cell>
          <cell r="AI250" t="str">
            <v>00810673013036</v>
          </cell>
          <cell r="AJ250">
            <v>10810673013033</v>
          </cell>
          <cell r="AM250" t="e">
            <v>#N/A</v>
          </cell>
        </row>
        <row r="251">
          <cell r="A251" t="str">
            <v>ACTIVE</v>
          </cell>
          <cell r="B251" t="str">
            <v>300-3358</v>
          </cell>
          <cell r="C251">
            <v>29811949</v>
          </cell>
          <cell r="D251" t="str">
            <v>300-3358</v>
          </cell>
          <cell r="E251" t="str">
            <v>DWV</v>
          </cell>
          <cell r="F251" t="str">
            <v>4 1/4 BEND DWV</v>
          </cell>
          <cell r="G251">
            <v>1.885</v>
          </cell>
          <cell r="H251">
            <v>0.85502091999999996</v>
          </cell>
          <cell r="I251">
            <v>10</v>
          </cell>
          <cell r="J251">
            <v>240</v>
          </cell>
          <cell r="K251">
            <v>77.065217391304344</v>
          </cell>
          <cell r="L251">
            <v>1.5239880000000001</v>
          </cell>
          <cell r="M251" t="str">
            <v>TIGRE</v>
          </cell>
          <cell r="N251" t="str">
            <v>300-3358</v>
          </cell>
          <cell r="O251" t="str">
            <v>BOX</v>
          </cell>
          <cell r="P251" t="str">
            <v>A</v>
          </cell>
          <cell r="Q251" t="str">
            <v>M</v>
          </cell>
          <cell r="R251">
            <v>33.213238770685578</v>
          </cell>
          <cell r="S251">
            <v>37.530959810874698</v>
          </cell>
          <cell r="T251">
            <v>49.39</v>
          </cell>
          <cell r="U251">
            <v>54.27</v>
          </cell>
          <cell r="V251">
            <v>54.27</v>
          </cell>
          <cell r="W251">
            <v>58.58</v>
          </cell>
          <cell r="X251">
            <v>63.81</v>
          </cell>
          <cell r="Y251">
            <v>69.358695652173907</v>
          </cell>
          <cell r="Z251">
            <v>77.065217391304344</v>
          </cell>
          <cell r="AA251" t="str">
            <v>T-13</v>
          </cell>
          <cell r="AB251">
            <v>29811949</v>
          </cell>
          <cell r="AC251">
            <v>753</v>
          </cell>
          <cell r="AD251" t="str">
            <v>US-5014</v>
          </cell>
          <cell r="AE251">
            <v>85</v>
          </cell>
          <cell r="AF251">
            <v>0.80934475308641984</v>
          </cell>
          <cell r="AG251">
            <v>0</v>
          </cell>
          <cell r="AH251" t="str">
            <v>*</v>
          </cell>
          <cell r="AI251" t="str">
            <v>00810673013043</v>
          </cell>
          <cell r="AJ251">
            <v>10810673013040</v>
          </cell>
          <cell r="AM251" t="e">
            <v>#N/A</v>
          </cell>
        </row>
        <row r="252">
          <cell r="A252" t="str">
            <v>ACTIVE</v>
          </cell>
          <cell r="B252" t="str">
            <v>300-3359</v>
          </cell>
          <cell r="C252">
            <v>29811962</v>
          </cell>
          <cell r="D252" t="str">
            <v>300-3359</v>
          </cell>
          <cell r="E252" t="str">
            <v>DWV</v>
          </cell>
          <cell r="F252" t="str">
            <v>6 1/4 BEND DWV</v>
          </cell>
          <cell r="G252">
            <v>4.4119999999999999</v>
          </cell>
          <cell r="H252">
            <v>2.001247904</v>
          </cell>
          <cell r="I252">
            <v>5</v>
          </cell>
          <cell r="J252">
            <v>60</v>
          </cell>
          <cell r="K252">
            <v>270.44685990338161</v>
          </cell>
          <cell r="L252">
            <v>3.5502040000000004</v>
          </cell>
          <cell r="M252" t="str">
            <v>TIGRE</v>
          </cell>
          <cell r="N252" t="str">
            <v>300-3359</v>
          </cell>
          <cell r="O252" t="str">
            <v>BOX</v>
          </cell>
          <cell r="P252" t="str">
            <v>B</v>
          </cell>
          <cell r="Q252" t="str">
            <v>M</v>
          </cell>
          <cell r="R252">
            <v>112.25721040189126</v>
          </cell>
          <cell r="S252">
            <v>126.85064775413711</v>
          </cell>
          <cell r="T252">
            <v>174.35</v>
          </cell>
          <cell r="U252">
            <v>191.6</v>
          </cell>
          <cell r="V252">
            <v>191.6</v>
          </cell>
          <cell r="W252">
            <v>206.02</v>
          </cell>
          <cell r="X252">
            <v>223.93</v>
          </cell>
          <cell r="Y252">
            <v>243.40217391304347</v>
          </cell>
          <cell r="Z252">
            <v>270.44685990338161</v>
          </cell>
          <cell r="AA252" t="str">
            <v>T-14.1</v>
          </cell>
          <cell r="AB252">
            <v>29811962</v>
          </cell>
          <cell r="AC252">
            <v>754</v>
          </cell>
          <cell r="AD252" t="str">
            <v>US-293</v>
          </cell>
          <cell r="AE252">
            <v>18</v>
          </cell>
          <cell r="AF252">
            <v>0.6</v>
          </cell>
          <cell r="AG252">
            <v>0</v>
          </cell>
          <cell r="AI252" t="str">
            <v>00810673015252</v>
          </cell>
          <cell r="AJ252" t="str">
            <v/>
          </cell>
          <cell r="AM252" t="e">
            <v>#N/A</v>
          </cell>
        </row>
        <row r="253">
          <cell r="A253" t="str">
            <v>ACTIVE</v>
          </cell>
          <cell r="B253" t="str">
            <v>800-3704</v>
          </cell>
          <cell r="C253">
            <v>29812012</v>
          </cell>
          <cell r="D253" t="str">
            <v>800-3704</v>
          </cell>
          <cell r="E253" t="str">
            <v>DWV</v>
          </cell>
          <cell r="F253" t="str">
            <v>4 CLOSET FLANGE HUB DWV</v>
          </cell>
          <cell r="G253">
            <v>0.85799999999999998</v>
          </cell>
          <cell r="H253">
            <v>0.38918193600000001</v>
          </cell>
          <cell r="I253">
            <v>25</v>
          </cell>
          <cell r="J253" t="str">
            <v>-</v>
          </cell>
          <cell r="K253">
            <v>52.487922705314006</v>
          </cell>
          <cell r="L253">
            <v>2.8653569999999999</v>
          </cell>
          <cell r="M253" t="str">
            <v>PLASTIC ODDITIES</v>
          </cell>
          <cell r="N253" t="str">
            <v>886-4P</v>
          </cell>
          <cell r="O253" t="str">
            <v>BOX</v>
          </cell>
          <cell r="P253" t="str">
            <v>C</v>
          </cell>
          <cell r="Q253" t="str">
            <v>M</v>
          </cell>
          <cell r="R253">
            <v>34.387470449172575</v>
          </cell>
          <cell r="S253">
            <v>38.857841607565007</v>
          </cell>
          <cell r="T253">
            <v>31.92</v>
          </cell>
          <cell r="U253">
            <v>35.08</v>
          </cell>
          <cell r="V253">
            <v>35.08</v>
          </cell>
          <cell r="W253">
            <v>37.72</v>
          </cell>
          <cell r="X253">
            <v>43.46</v>
          </cell>
          <cell r="Y253">
            <v>47.239130434782609</v>
          </cell>
          <cell r="Z253">
            <v>52.487922705314006</v>
          </cell>
          <cell r="AB253" t="str">
            <v/>
          </cell>
          <cell r="AC253">
            <v>1024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I253" t="str">
            <v>00812361012475</v>
          </cell>
          <cell r="AJ253" t="str">
            <v/>
          </cell>
          <cell r="AM253" t="e">
            <v>#N/A</v>
          </cell>
        </row>
        <row r="254">
          <cell r="A254" t="str">
            <v>ACTIVE</v>
          </cell>
          <cell r="B254" t="str">
            <v>800-KO-3705</v>
          </cell>
          <cell r="C254">
            <v>29812020</v>
          </cell>
          <cell r="D254" t="str">
            <v>800-KO-3705</v>
          </cell>
          <cell r="E254" t="str">
            <v>DWV</v>
          </cell>
          <cell r="F254" t="str">
            <v>4X3 CLOSET FLANGE W/KO H DWV</v>
          </cell>
          <cell r="G254">
            <v>0.92600000000000005</v>
          </cell>
          <cell r="H254">
            <v>0.42002619200000002</v>
          </cell>
          <cell r="I254">
            <v>25</v>
          </cell>
          <cell r="J254" t="str">
            <v>-</v>
          </cell>
          <cell r="K254">
            <v>43.957283950617288</v>
          </cell>
          <cell r="L254">
            <v>2.1509489999999998</v>
          </cell>
          <cell r="M254" t="str">
            <v>SIOUX CHIEF</v>
          </cell>
          <cell r="N254" t="str">
            <v>883-PT</v>
          </cell>
          <cell r="O254" t="str">
            <v>BOX</v>
          </cell>
          <cell r="P254" t="str">
            <v>C</v>
          </cell>
          <cell r="Q254" t="str">
            <v>M</v>
          </cell>
          <cell r="R254">
            <v>21.057683215130023</v>
          </cell>
          <cell r="S254">
            <v>23.795182033096925</v>
          </cell>
          <cell r="T254">
            <v>26.15</v>
          </cell>
          <cell r="U254">
            <v>28.74</v>
          </cell>
          <cell r="V254">
            <v>28.74</v>
          </cell>
          <cell r="W254">
            <v>30.9</v>
          </cell>
          <cell r="X254">
            <v>35.605400000000003</v>
          </cell>
          <cell r="Y254">
            <v>39.561555555555557</v>
          </cell>
          <cell r="Z254">
            <v>43.957283950617288</v>
          </cell>
          <cell r="AB254" t="str">
            <v/>
          </cell>
          <cell r="AC254">
            <v>1025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 t="str">
            <v>*</v>
          </cell>
          <cell r="AI254" t="str">
            <v>00812361012499</v>
          </cell>
          <cell r="AJ254">
            <v>10812361012496</v>
          </cell>
          <cell r="AM254" t="e">
            <v>#N/A</v>
          </cell>
        </row>
        <row r="255">
          <cell r="A255" t="str">
            <v>ACTIVE</v>
          </cell>
          <cell r="B255" t="str">
            <v>801-3707</v>
          </cell>
          <cell r="C255">
            <v>29812039</v>
          </cell>
          <cell r="D255" t="str">
            <v>801-3707</v>
          </cell>
          <cell r="E255" t="str">
            <v>DWV</v>
          </cell>
          <cell r="F255" t="str">
            <v>4X3 CLOSET FLANGE RED SPIGOT DWV</v>
          </cell>
          <cell r="G255">
            <v>0.64149999999999996</v>
          </cell>
          <cell r="H255">
            <v>0.29097926799999996</v>
          </cell>
          <cell r="I255">
            <v>25</v>
          </cell>
          <cell r="J255">
            <v>800</v>
          </cell>
          <cell r="K255">
            <v>56.036680053547521</v>
          </cell>
          <cell r="L255">
            <v>0.52911100000000011</v>
          </cell>
          <cell r="M255" t="str">
            <v>LASCO</v>
          </cell>
          <cell r="N255" t="str">
            <v>801-3707</v>
          </cell>
          <cell r="O255" t="str">
            <v>BOX</v>
          </cell>
          <cell r="P255" t="str">
            <v>D</v>
          </cell>
          <cell r="Q255" t="str">
            <v>M</v>
          </cell>
          <cell r="R255">
            <v>17.599999999999998</v>
          </cell>
          <cell r="S255">
            <v>19.887999999999995</v>
          </cell>
          <cell r="T255">
            <v>30.749999999999996</v>
          </cell>
          <cell r="U255">
            <v>33.79</v>
          </cell>
          <cell r="V255">
            <v>33.79</v>
          </cell>
          <cell r="W255">
            <v>36.33</v>
          </cell>
          <cell r="X255">
            <v>41.859400000000001</v>
          </cell>
          <cell r="Y255">
            <v>50.433012048192772</v>
          </cell>
          <cell r="Z255">
            <v>56.036680053547521</v>
          </cell>
          <cell r="AA255" t="str">
            <v>T-12</v>
          </cell>
          <cell r="AB255">
            <v>29812039</v>
          </cell>
          <cell r="AC255">
            <v>1028</v>
          </cell>
          <cell r="AD255" t="str">
            <v>US-00423</v>
          </cell>
          <cell r="AE255">
            <v>65</v>
          </cell>
          <cell r="AF255">
            <v>0.80090447530864206</v>
          </cell>
          <cell r="AG255">
            <v>0</v>
          </cell>
          <cell r="AI255" t="str">
            <v>00810673015979</v>
          </cell>
          <cell r="AJ255" t="str">
            <v/>
          </cell>
          <cell r="AM255" t="e">
            <v>#N/A</v>
          </cell>
        </row>
        <row r="256">
          <cell r="A256" t="str">
            <v>ACTIVE</v>
          </cell>
          <cell r="B256" t="str">
            <v>820-3720</v>
          </cell>
          <cell r="C256">
            <v>29812055</v>
          </cell>
          <cell r="D256" t="str">
            <v>820-3720</v>
          </cell>
          <cell r="E256" t="str">
            <v>DWV</v>
          </cell>
          <cell r="F256" t="str">
            <v>4X3 OFFSET CLOS FLG W/ADJ MTL RNG H</v>
          </cell>
          <cell r="G256">
            <v>1.17</v>
          </cell>
          <cell r="H256">
            <v>0.53070264</v>
          </cell>
          <cell r="I256">
            <v>20</v>
          </cell>
          <cell r="J256" t="str">
            <v>-</v>
          </cell>
          <cell r="K256">
            <v>133.55555555555554</v>
          </cell>
          <cell r="L256">
            <v>5.4570429999999996</v>
          </cell>
          <cell r="M256" t="str">
            <v>SIOUX CHIEF</v>
          </cell>
          <cell r="N256" t="str">
            <v>889-POM</v>
          </cell>
          <cell r="O256" t="str">
            <v>BOX</v>
          </cell>
          <cell r="P256" t="str">
            <v>C</v>
          </cell>
          <cell r="Q256" t="str">
            <v>M</v>
          </cell>
          <cell r="R256">
            <v>81.872576832151296</v>
          </cell>
          <cell r="S256">
            <v>92.516011820330959</v>
          </cell>
          <cell r="T256">
            <v>84.23</v>
          </cell>
          <cell r="U256">
            <v>92.56</v>
          </cell>
          <cell r="V256">
            <v>92.56</v>
          </cell>
          <cell r="W256">
            <v>99.53</v>
          </cell>
          <cell r="X256">
            <v>108.18</v>
          </cell>
          <cell r="Y256">
            <v>120.2</v>
          </cell>
          <cell r="Z256">
            <v>133.55555555555554</v>
          </cell>
          <cell r="AB256" t="str">
            <v/>
          </cell>
          <cell r="AC256">
            <v>1035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I256" t="str">
            <v>00810673012459</v>
          </cell>
          <cell r="AJ256" t="str">
            <v/>
          </cell>
          <cell r="AM256" t="e">
            <v>#N/A</v>
          </cell>
        </row>
        <row r="257">
          <cell r="A257" t="str">
            <v>ACTIVE</v>
          </cell>
          <cell r="B257" t="str">
            <v>800-3703</v>
          </cell>
          <cell r="C257">
            <v>29812071</v>
          </cell>
          <cell r="D257" t="str">
            <v>800-3703</v>
          </cell>
          <cell r="E257" t="str">
            <v>DWV</v>
          </cell>
          <cell r="F257" t="str">
            <v>4X3 CLOSET FLANGE HUB DWV</v>
          </cell>
          <cell r="G257">
            <v>0.73</v>
          </cell>
          <cell r="H257">
            <v>0.33112216</v>
          </cell>
          <cell r="I257">
            <v>25</v>
          </cell>
          <cell r="J257">
            <v>600</v>
          </cell>
          <cell r="K257">
            <v>35.265700483091784</v>
          </cell>
          <cell r="L257">
            <v>0.57577000000000012</v>
          </cell>
          <cell r="M257" t="str">
            <v>TIGRE</v>
          </cell>
          <cell r="N257" t="str">
            <v>800-3703</v>
          </cell>
          <cell r="O257" t="str">
            <v>BOX</v>
          </cell>
          <cell r="P257" t="str">
            <v>C</v>
          </cell>
          <cell r="Q257" t="str">
            <v>M</v>
          </cell>
          <cell r="R257">
            <v>13.772104018912529</v>
          </cell>
          <cell r="S257">
            <v>15.562477541371157</v>
          </cell>
          <cell r="T257">
            <v>22.73</v>
          </cell>
          <cell r="U257">
            <v>24.98</v>
          </cell>
          <cell r="V257">
            <v>24.98</v>
          </cell>
          <cell r="W257">
            <v>26.86</v>
          </cell>
          <cell r="X257">
            <v>29.2</v>
          </cell>
          <cell r="Y257">
            <v>31.739130434782606</v>
          </cell>
          <cell r="Z257">
            <v>35.265700483091784</v>
          </cell>
          <cell r="AA257" t="str">
            <v>T-13</v>
          </cell>
          <cell r="AB257">
            <v>29812071</v>
          </cell>
          <cell r="AC257">
            <v>1023</v>
          </cell>
          <cell r="AD257" t="str">
            <v>US-00423</v>
          </cell>
          <cell r="AE257">
            <v>65</v>
          </cell>
          <cell r="AF257">
            <v>0.80090447530864206</v>
          </cell>
          <cell r="AG257">
            <v>0</v>
          </cell>
          <cell r="AI257" t="str">
            <v>00810673015993</v>
          </cell>
          <cell r="AJ257" t="str">
            <v/>
          </cell>
          <cell r="AM257" t="e">
            <v>#N/A</v>
          </cell>
        </row>
        <row r="258">
          <cell r="A258" t="str">
            <v>ACTIVE</v>
          </cell>
          <cell r="B258" t="str">
            <v>329-3430</v>
          </cell>
          <cell r="C258">
            <v>29812128</v>
          </cell>
          <cell r="D258" t="str">
            <v>329-3430</v>
          </cell>
          <cell r="E258" t="str">
            <v>DWV</v>
          </cell>
          <cell r="F258" t="str">
            <v>3X4 CLOSET BEND REDUCING HXH DWV</v>
          </cell>
          <cell r="G258">
            <v>1.57</v>
          </cell>
          <cell r="H258">
            <v>0.71213944000000007</v>
          </cell>
          <cell r="I258">
            <v>10</v>
          </cell>
          <cell r="J258">
            <v>240</v>
          </cell>
          <cell r="K258">
            <v>62.753623188405797</v>
          </cell>
          <cell r="L258">
            <v>1.2326010000000001</v>
          </cell>
          <cell r="M258" t="str">
            <v>TIGRE</v>
          </cell>
          <cell r="N258" t="str">
            <v>329-3430</v>
          </cell>
          <cell r="O258" t="str">
            <v>BOX</v>
          </cell>
          <cell r="P258" t="str">
            <v>A</v>
          </cell>
          <cell r="Q258" t="str">
            <v>M</v>
          </cell>
          <cell r="R258">
            <v>27.044917257683213</v>
          </cell>
          <cell r="S258">
            <v>30.560756501182027</v>
          </cell>
          <cell r="T258">
            <v>40.22</v>
          </cell>
          <cell r="U258">
            <v>44.19</v>
          </cell>
          <cell r="V258">
            <v>44.19</v>
          </cell>
          <cell r="W258">
            <v>47.7</v>
          </cell>
          <cell r="X258">
            <v>51.96</v>
          </cell>
          <cell r="Y258">
            <v>56.478260869565219</v>
          </cell>
          <cell r="Z258">
            <v>62.753623188405797</v>
          </cell>
          <cell r="AA258" t="str">
            <v>T-13</v>
          </cell>
          <cell r="AB258">
            <v>29812128</v>
          </cell>
          <cell r="AC258">
            <v>824</v>
          </cell>
          <cell r="AD258" t="str">
            <v>US-5025</v>
          </cell>
          <cell r="AE258">
            <v>45</v>
          </cell>
          <cell r="AF258">
            <v>0.85489999999999999</v>
          </cell>
          <cell r="AG258">
            <v>0</v>
          </cell>
          <cell r="AI258" t="str">
            <v>00812361012512</v>
          </cell>
          <cell r="AJ258" t="str">
            <v/>
          </cell>
          <cell r="AM258" t="e">
            <v>#N/A</v>
          </cell>
        </row>
        <row r="259">
          <cell r="A259" t="str">
            <v>ACTIVE</v>
          </cell>
          <cell r="B259" t="str">
            <v>330-3431</v>
          </cell>
          <cell r="C259">
            <v>29812144</v>
          </cell>
          <cell r="D259" t="str">
            <v>330-3431</v>
          </cell>
          <cell r="E259" t="str">
            <v>DWV</v>
          </cell>
          <cell r="F259" t="str">
            <v>3X4 CLOSET BEND REDUCING HXS DWV</v>
          </cell>
          <cell r="G259">
            <v>1.57</v>
          </cell>
          <cell r="H259">
            <v>0.71213944000000007</v>
          </cell>
          <cell r="I259">
            <v>10</v>
          </cell>
          <cell r="J259">
            <v>240</v>
          </cell>
          <cell r="K259">
            <v>132.72246913580247</v>
          </cell>
          <cell r="L259">
            <v>7.3133090000000003</v>
          </cell>
          <cell r="M259" t="str">
            <v>LASCO</v>
          </cell>
          <cell r="N259" t="str">
            <v>D330-341</v>
          </cell>
          <cell r="O259" t="str">
            <v>BOX</v>
          </cell>
          <cell r="P259" t="str">
            <v>C</v>
          </cell>
          <cell r="Q259" t="str">
            <v>M</v>
          </cell>
          <cell r="R259">
            <v>53.101654846335691</v>
          </cell>
          <cell r="S259">
            <v>60.004869976359323</v>
          </cell>
          <cell r="T259">
            <v>78.97</v>
          </cell>
          <cell r="U259">
            <v>86.78</v>
          </cell>
          <cell r="V259">
            <v>86.78</v>
          </cell>
          <cell r="W259">
            <v>93.31</v>
          </cell>
          <cell r="X259">
            <v>107.5052</v>
          </cell>
          <cell r="Y259">
            <v>119.45022222222222</v>
          </cell>
          <cell r="Z259">
            <v>132.72246913580247</v>
          </cell>
          <cell r="AA259" t="str">
            <v>T-13</v>
          </cell>
          <cell r="AB259">
            <v>29812144</v>
          </cell>
          <cell r="AC259">
            <v>825</v>
          </cell>
          <cell r="AD259" t="str">
            <v>US-5025</v>
          </cell>
          <cell r="AE259">
            <v>45</v>
          </cell>
          <cell r="AF259">
            <v>0.85489999999999999</v>
          </cell>
          <cell r="AG259">
            <v>0</v>
          </cell>
          <cell r="AI259" t="str">
            <v>00812361013052</v>
          </cell>
          <cell r="AJ259" t="str">
            <v/>
          </cell>
          <cell r="AM259" t="e">
            <v>#N/A</v>
          </cell>
        </row>
        <row r="260">
          <cell r="A260" t="str">
            <v>ACTIVE</v>
          </cell>
          <cell r="B260" t="str">
            <v>304-3378</v>
          </cell>
          <cell r="C260">
            <v>29812314</v>
          </cell>
          <cell r="D260" t="str">
            <v>304-3378</v>
          </cell>
          <cell r="E260" t="str">
            <v>DWV</v>
          </cell>
          <cell r="F260" t="str">
            <v>1-1/2 LONG SWEEP 1/4 BEND DWV</v>
          </cell>
          <cell r="G260">
            <v>0.27900000000000003</v>
          </cell>
          <cell r="H260">
            <v>0.12655216800000002</v>
          </cell>
          <cell r="I260">
            <v>50</v>
          </cell>
          <cell r="J260">
            <v>2250</v>
          </cell>
          <cell r="K260">
            <v>19.565217391304344</v>
          </cell>
          <cell r="L260">
            <v>0.22289200000000001</v>
          </cell>
          <cell r="M260" t="str">
            <v>TIGRE</v>
          </cell>
          <cell r="N260" t="str">
            <v>304-3378</v>
          </cell>
          <cell r="O260" t="str">
            <v>BOX</v>
          </cell>
          <cell r="P260" t="str">
            <v>A</v>
          </cell>
          <cell r="Q260" t="str">
            <v>M</v>
          </cell>
          <cell r="R260">
            <v>8.4255319148936181</v>
          </cell>
          <cell r="S260">
            <v>9.5208510638297881</v>
          </cell>
          <cell r="T260">
            <v>12.54</v>
          </cell>
          <cell r="U260">
            <v>13.78</v>
          </cell>
          <cell r="V260">
            <v>13.78</v>
          </cell>
          <cell r="W260">
            <v>14.87</v>
          </cell>
          <cell r="X260">
            <v>16.2</v>
          </cell>
          <cell r="Y260">
            <v>17.60869565217391</v>
          </cell>
          <cell r="Z260">
            <v>19.565217391304344</v>
          </cell>
          <cell r="AA260" t="str">
            <v>T-11</v>
          </cell>
          <cell r="AB260">
            <v>29812314</v>
          </cell>
          <cell r="AC260">
            <v>769</v>
          </cell>
          <cell r="AD260" t="str">
            <v>US-31763</v>
          </cell>
          <cell r="AE260">
            <v>131</v>
          </cell>
          <cell r="AF260">
            <v>0.8034</v>
          </cell>
          <cell r="AG260">
            <v>0</v>
          </cell>
          <cell r="AH260" t="str">
            <v>*</v>
          </cell>
          <cell r="AI260" t="str">
            <v>00810673013050</v>
          </cell>
          <cell r="AJ260">
            <v>10810673013057</v>
          </cell>
          <cell r="AM260" t="e">
            <v>#N/A</v>
          </cell>
        </row>
        <row r="261">
          <cell r="A261" t="str">
            <v>ACTIVE</v>
          </cell>
          <cell r="B261" t="str">
            <v>304-3379</v>
          </cell>
          <cell r="C261">
            <v>29812349</v>
          </cell>
          <cell r="D261" t="str">
            <v>304-3379</v>
          </cell>
          <cell r="E261" t="str">
            <v>DWV</v>
          </cell>
          <cell r="F261" t="str">
            <v>2 LONG SWEEP 1/4 BEND DWV</v>
          </cell>
          <cell r="G261">
            <v>0.41399999999999998</v>
          </cell>
          <cell r="H261">
            <v>0.18778708799999999</v>
          </cell>
          <cell r="I261">
            <v>25</v>
          </cell>
          <cell r="J261">
            <v>1125</v>
          </cell>
          <cell r="K261">
            <v>21.787439613526566</v>
          </cell>
          <cell r="L261">
            <v>0.33124799999999999</v>
          </cell>
          <cell r="M261" t="str">
            <v>TIGRE</v>
          </cell>
          <cell r="N261" t="str">
            <v>304-3379</v>
          </cell>
          <cell r="O261" t="str">
            <v>BOX</v>
          </cell>
          <cell r="P261" t="str">
            <v>A</v>
          </cell>
          <cell r="Q261" t="str">
            <v>M</v>
          </cell>
          <cell r="R261">
            <v>9.3825059101654844</v>
          </cell>
          <cell r="S261">
            <v>10.602231678486996</v>
          </cell>
          <cell r="T261">
            <v>13.959999999999999</v>
          </cell>
          <cell r="U261">
            <v>15.34</v>
          </cell>
          <cell r="V261">
            <v>15.34</v>
          </cell>
          <cell r="W261">
            <v>16.559999999999999</v>
          </cell>
          <cell r="X261">
            <v>18.04</v>
          </cell>
          <cell r="Y261">
            <v>19.60869565217391</v>
          </cell>
          <cell r="Z261">
            <v>21.787439613526566</v>
          </cell>
          <cell r="AA261" t="str">
            <v>T-11</v>
          </cell>
          <cell r="AB261">
            <v>29812349</v>
          </cell>
          <cell r="AC261">
            <v>770</v>
          </cell>
          <cell r="AD261" t="str">
            <v>US-5005</v>
          </cell>
          <cell r="AE261">
            <v>206</v>
          </cell>
          <cell r="AF261">
            <v>0.72099999999999997</v>
          </cell>
          <cell r="AG261">
            <v>0</v>
          </cell>
          <cell r="AH261" t="str">
            <v>*</v>
          </cell>
          <cell r="AI261" t="str">
            <v>00810673013067</v>
          </cell>
          <cell r="AJ261">
            <v>10810673013064</v>
          </cell>
          <cell r="AM261" t="e">
            <v>#N/A</v>
          </cell>
        </row>
        <row r="262">
          <cell r="A262" t="str">
            <v>ACTIVE</v>
          </cell>
          <cell r="B262" t="str">
            <v>304-3380</v>
          </cell>
          <cell r="C262">
            <v>29812390</v>
          </cell>
          <cell r="D262" t="str">
            <v>304-3380</v>
          </cell>
          <cell r="E262" t="str">
            <v>DWV</v>
          </cell>
          <cell r="F262" t="str">
            <v>3 LONG SWEEP 1/4 BEND DWV</v>
          </cell>
          <cell r="G262">
            <v>1.24</v>
          </cell>
          <cell r="H262">
            <v>0.56245407999999997</v>
          </cell>
          <cell r="I262">
            <v>10</v>
          </cell>
          <cell r="J262">
            <v>320</v>
          </cell>
          <cell r="K262">
            <v>50.169082125603865</v>
          </cell>
          <cell r="L262">
            <v>0.97489500000000007</v>
          </cell>
          <cell r="M262" t="str">
            <v>TIGRE</v>
          </cell>
          <cell r="N262" t="str">
            <v>304-3380</v>
          </cell>
          <cell r="O262" t="str">
            <v>BOX</v>
          </cell>
          <cell r="P262" t="str">
            <v>A</v>
          </cell>
          <cell r="Q262" t="str">
            <v>M</v>
          </cell>
          <cell r="R262">
            <v>21.615130023640663</v>
          </cell>
          <cell r="S262">
            <v>24.425096926713948</v>
          </cell>
          <cell r="T262">
            <v>32.15</v>
          </cell>
          <cell r="U262">
            <v>35.33</v>
          </cell>
          <cell r="V262">
            <v>35.33</v>
          </cell>
          <cell r="W262">
            <v>38.130000000000003</v>
          </cell>
          <cell r="X262">
            <v>41.54</v>
          </cell>
          <cell r="Y262">
            <v>45.152173913043477</v>
          </cell>
          <cell r="Z262">
            <v>50.169082125603865</v>
          </cell>
          <cell r="AA262" t="str">
            <v>T-12</v>
          </cell>
          <cell r="AB262">
            <v>29812390</v>
          </cell>
          <cell r="AC262">
            <v>771</v>
          </cell>
          <cell r="AD262" t="str">
            <v>US-5003</v>
          </cell>
          <cell r="AE262">
            <v>131</v>
          </cell>
          <cell r="AF262">
            <v>0.77249999999999996</v>
          </cell>
          <cell r="AG262">
            <v>0</v>
          </cell>
          <cell r="AH262" t="str">
            <v>*</v>
          </cell>
          <cell r="AI262" t="str">
            <v>00810673013968</v>
          </cell>
          <cell r="AJ262">
            <v>10810673013965</v>
          </cell>
          <cell r="AM262" t="e">
            <v>#N/A</v>
          </cell>
        </row>
        <row r="263">
          <cell r="A263" t="str">
            <v>ACTIVE</v>
          </cell>
          <cell r="B263" t="str">
            <v>304-3381</v>
          </cell>
          <cell r="C263">
            <v>29812403</v>
          </cell>
          <cell r="D263" t="str">
            <v>304-3381</v>
          </cell>
          <cell r="E263" t="str">
            <v>DWV</v>
          </cell>
          <cell r="F263" t="str">
            <v>4 LONG SWEEP 1/4 BEND DWV</v>
          </cell>
          <cell r="G263">
            <v>2.1800000000000002</v>
          </cell>
          <cell r="H263">
            <v>0.98883056000000003</v>
          </cell>
          <cell r="I263">
            <v>5</v>
          </cell>
          <cell r="J263">
            <v>160</v>
          </cell>
          <cell r="K263">
            <v>94.86714975845409</v>
          </cell>
          <cell r="L263">
            <v>1.7517210000000001</v>
          </cell>
          <cell r="M263" t="str">
            <v>TIGRE</v>
          </cell>
          <cell r="N263" t="str">
            <v>304-3381</v>
          </cell>
          <cell r="O263" t="str">
            <v>BOX</v>
          </cell>
          <cell r="P263" t="str">
            <v>A</v>
          </cell>
          <cell r="Q263" t="str">
            <v>M</v>
          </cell>
          <cell r="R263">
            <v>41.025059101654847</v>
          </cell>
          <cell r="S263">
            <v>46.35831678486997</v>
          </cell>
          <cell r="T263">
            <v>61.02</v>
          </cell>
          <cell r="U263">
            <v>67.06</v>
          </cell>
          <cell r="V263">
            <v>67.06</v>
          </cell>
          <cell r="W263">
            <v>72.11</v>
          </cell>
          <cell r="X263">
            <v>78.55</v>
          </cell>
          <cell r="Y263">
            <v>85.380434782608688</v>
          </cell>
          <cell r="Z263">
            <v>94.86714975845409</v>
          </cell>
          <cell r="AA263" t="str">
            <v>T-12</v>
          </cell>
          <cell r="AB263">
            <v>29812403</v>
          </cell>
          <cell r="AC263">
            <v>772</v>
          </cell>
          <cell r="AD263" t="str">
            <v>US-4701</v>
          </cell>
          <cell r="AE263">
            <v>42</v>
          </cell>
          <cell r="AF263">
            <v>0.80934475308641984</v>
          </cell>
          <cell r="AG263">
            <v>0</v>
          </cell>
          <cell r="AH263" t="str">
            <v>*</v>
          </cell>
          <cell r="AI263" t="str">
            <v>00810673013975</v>
          </cell>
          <cell r="AJ263">
            <v>10810673013972</v>
          </cell>
          <cell r="AM263" t="e">
            <v>#N/A</v>
          </cell>
        </row>
        <row r="264">
          <cell r="A264" t="str">
            <v>ACTIVE</v>
          </cell>
          <cell r="B264" t="str">
            <v>117-3307</v>
          </cell>
          <cell r="C264">
            <v>29812535</v>
          </cell>
          <cell r="D264" t="str">
            <v>117-3307</v>
          </cell>
          <cell r="E264" t="str">
            <v>DWV</v>
          </cell>
          <cell r="F264" t="str">
            <v>4X3 ADAPT COUPLING S&amp;D H X DWV H</v>
          </cell>
          <cell r="G264">
            <v>0.65900000000000003</v>
          </cell>
          <cell r="H264">
            <v>0.29891712800000003</v>
          </cell>
          <cell r="I264">
            <v>20</v>
          </cell>
          <cell r="J264">
            <v>600</v>
          </cell>
          <cell r="K264">
            <v>64.721017402945122</v>
          </cell>
          <cell r="L264">
            <v>2.2023459999999999</v>
          </cell>
          <cell r="M264" t="str">
            <v>LASCO</v>
          </cell>
          <cell r="N264" t="str">
            <v>D117-422</v>
          </cell>
          <cell r="O264" t="str">
            <v>BOX</v>
          </cell>
          <cell r="P264" t="str">
            <v>D</v>
          </cell>
          <cell r="Q264" t="str">
            <v>M</v>
          </cell>
          <cell r="R264">
            <v>23.87234042553192</v>
          </cell>
          <cell r="S264">
            <v>26.975744680851069</v>
          </cell>
          <cell r="T264">
            <v>35.51</v>
          </cell>
          <cell r="U264">
            <v>39.020000000000003</v>
          </cell>
          <cell r="V264">
            <v>39.020000000000003</v>
          </cell>
          <cell r="W264">
            <v>41.96</v>
          </cell>
          <cell r="X264">
            <v>48.346600000000002</v>
          </cell>
          <cell r="Y264">
            <v>58.24891566265061</v>
          </cell>
          <cell r="Z264">
            <v>64.721017402945122</v>
          </cell>
          <cell r="AB264" t="str">
            <v/>
          </cell>
          <cell r="AC264">
            <v>723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 t="str">
            <v>*</v>
          </cell>
          <cell r="AI264" t="str">
            <v>00812361012536</v>
          </cell>
          <cell r="AJ264">
            <v>10812361012533</v>
          </cell>
          <cell r="AM264" t="e">
            <v>#N/A</v>
          </cell>
        </row>
        <row r="265">
          <cell r="A265" t="str">
            <v>ACTIVE</v>
          </cell>
          <cell r="B265" t="str">
            <v>117-3308</v>
          </cell>
          <cell r="C265">
            <v>29812551</v>
          </cell>
          <cell r="D265" t="str">
            <v>117-3308</v>
          </cell>
          <cell r="E265" t="str">
            <v>DWV</v>
          </cell>
          <cell r="F265" t="str">
            <v>4 ADAPT COUPLING S&amp;D H X DWV H</v>
          </cell>
          <cell r="G265">
            <v>0.77</v>
          </cell>
          <cell r="H265">
            <v>0.34926583999999999</v>
          </cell>
          <cell r="I265">
            <v>10</v>
          </cell>
          <cell r="J265">
            <v>700</v>
          </cell>
          <cell r="K265">
            <v>73.433734939759049</v>
          </cell>
          <cell r="L265">
            <v>5.5406789999999999</v>
          </cell>
          <cell r="M265" t="str">
            <v>LASCO</v>
          </cell>
          <cell r="N265" t="str">
            <v>D117-040</v>
          </cell>
          <cell r="O265" t="str">
            <v>BOX</v>
          </cell>
          <cell r="P265" t="str">
            <v>D</v>
          </cell>
          <cell r="Q265" t="str">
            <v>M</v>
          </cell>
          <cell r="R265">
            <v>31.125886524822697</v>
          </cell>
          <cell r="S265">
            <v>35.172251773049645</v>
          </cell>
          <cell r="T265">
            <v>40.29</v>
          </cell>
          <cell r="U265">
            <v>44.28</v>
          </cell>
          <cell r="V265">
            <v>44.28</v>
          </cell>
          <cell r="W265">
            <v>47.61</v>
          </cell>
          <cell r="X265">
            <v>54.855000000000004</v>
          </cell>
          <cell r="Y265">
            <v>66.090361445783145</v>
          </cell>
          <cell r="Z265">
            <v>73.433734939759049</v>
          </cell>
          <cell r="AB265" t="str">
            <v/>
          </cell>
          <cell r="AC265">
            <v>724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 t="str">
            <v>*</v>
          </cell>
          <cell r="AI265" t="str">
            <v>00812361012550</v>
          </cell>
          <cell r="AJ265">
            <v>10812361012557</v>
          </cell>
          <cell r="AM265" t="e">
            <v>#N/A</v>
          </cell>
        </row>
        <row r="266">
          <cell r="A266" t="str">
            <v>ACTIVE</v>
          </cell>
          <cell r="B266" t="str">
            <v>103-R-3015</v>
          </cell>
          <cell r="C266">
            <v>29812746</v>
          </cell>
          <cell r="D266" t="str">
            <v>103-R-3015</v>
          </cell>
          <cell r="E266" t="str">
            <v>DWV</v>
          </cell>
          <cell r="F266" t="str">
            <v>1-1/2 TRAP AD M W/PL NUT&amp;W SXSJ DWV</v>
          </cell>
          <cell r="G266">
            <v>0.13</v>
          </cell>
          <cell r="H266">
            <v>5.8966959999999999E-2</v>
          </cell>
          <cell r="I266">
            <v>50</v>
          </cell>
          <cell r="J266">
            <v>3600</v>
          </cell>
          <cell r="K266">
            <v>17.006172839506171</v>
          </cell>
          <cell r="L266">
            <v>1.1638999999999999</v>
          </cell>
          <cell r="M266" t="str">
            <v>LASCO</v>
          </cell>
          <cell r="N266" t="str">
            <v>D113-015</v>
          </cell>
          <cell r="O266" t="str">
            <v>BOX</v>
          </cell>
          <cell r="P266" t="str">
            <v>C</v>
          </cell>
          <cell r="Q266" t="str">
            <v>M</v>
          </cell>
          <cell r="R266">
            <v>42.49645390070922</v>
          </cell>
          <cell r="S266">
            <v>48.020992907801414</v>
          </cell>
          <cell r="T266">
            <v>10.72</v>
          </cell>
          <cell r="U266">
            <v>11.78</v>
          </cell>
          <cell r="V266">
            <v>11.78</v>
          </cell>
          <cell r="W266">
            <v>12.666666666666666</v>
          </cell>
          <cell r="X266">
            <v>13.774999999999999</v>
          </cell>
          <cell r="Y266">
            <v>15.305555555555554</v>
          </cell>
          <cell r="Z266">
            <v>17.006172839506171</v>
          </cell>
          <cell r="AB266" t="str">
            <v/>
          </cell>
          <cell r="AC266">
            <v>661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I266" t="str">
            <v>00812361017623</v>
          </cell>
          <cell r="AJ266" t="str">
            <v/>
          </cell>
          <cell r="AM266" t="e">
            <v>#N/A</v>
          </cell>
        </row>
        <row r="267">
          <cell r="A267" t="str">
            <v>ACTIVE</v>
          </cell>
          <cell r="B267" t="str">
            <v>323-3408</v>
          </cell>
          <cell r="C267">
            <v>29812810</v>
          </cell>
          <cell r="D267" t="str">
            <v>323-3408</v>
          </cell>
          <cell r="E267" t="str">
            <v>DWV</v>
          </cell>
          <cell r="F267" t="str">
            <v>1-1/2 1/8 BEND STREET DWV</v>
          </cell>
          <cell r="G267">
            <v>0.17</v>
          </cell>
          <cell r="H267">
            <v>7.7110640000000008E-2</v>
          </cell>
          <cell r="I267">
            <v>100</v>
          </cell>
          <cell r="J267">
            <v>3200</v>
          </cell>
          <cell r="K267">
            <v>7.9106280193236707</v>
          </cell>
          <cell r="L267">
            <v>0.13575400000000001</v>
          </cell>
          <cell r="M267" t="str">
            <v>TIGRE</v>
          </cell>
          <cell r="N267" t="str">
            <v>323-3408</v>
          </cell>
          <cell r="O267" t="str">
            <v>BOX</v>
          </cell>
          <cell r="P267" t="str">
            <v>A</v>
          </cell>
          <cell r="Q267" t="str">
            <v>M</v>
          </cell>
          <cell r="R267">
            <v>3.4014184397163123</v>
          </cell>
          <cell r="S267">
            <v>3.8436028368794326</v>
          </cell>
          <cell r="T267">
            <v>5.0599999999999996</v>
          </cell>
          <cell r="U267">
            <v>5.57</v>
          </cell>
          <cell r="V267">
            <v>5.57</v>
          </cell>
          <cell r="W267">
            <v>6.01</v>
          </cell>
          <cell r="X267">
            <v>6.55</v>
          </cell>
          <cell r="Y267">
            <v>7.1195652173913038</v>
          </cell>
          <cell r="Z267">
            <v>7.9106280193236707</v>
          </cell>
          <cell r="AA267" t="str">
            <v>T-12</v>
          </cell>
          <cell r="AB267">
            <v>29812810</v>
          </cell>
          <cell r="AC267">
            <v>796</v>
          </cell>
          <cell r="AD267" t="str">
            <v>US-5011</v>
          </cell>
          <cell r="AE267">
            <v>222</v>
          </cell>
          <cell r="AF267">
            <v>0.82400000000000007</v>
          </cell>
          <cell r="AG267">
            <v>0</v>
          </cell>
          <cell r="AH267" t="str">
            <v>*</v>
          </cell>
          <cell r="AI267" t="str">
            <v>00810673013982</v>
          </cell>
          <cell r="AJ267">
            <v>10810673013989</v>
          </cell>
          <cell r="AM267" t="e">
            <v>#N/A</v>
          </cell>
        </row>
        <row r="268">
          <cell r="A268" t="str">
            <v>ACTIVE</v>
          </cell>
          <cell r="B268" t="str">
            <v>323-3409</v>
          </cell>
          <cell r="C268">
            <v>29812845</v>
          </cell>
          <cell r="D268" t="str">
            <v>323-3409</v>
          </cell>
          <cell r="E268" t="str">
            <v>DWV</v>
          </cell>
          <cell r="F268" t="str">
            <v>2 1/8 BEND STREET DWV</v>
          </cell>
          <cell r="G268">
            <v>0.26400000000000001</v>
          </cell>
          <cell r="H268">
            <v>0.11974828800000001</v>
          </cell>
          <cell r="I268">
            <v>50</v>
          </cell>
          <cell r="J268">
            <v>2250</v>
          </cell>
          <cell r="K268">
            <v>12.54830917874396</v>
          </cell>
          <cell r="L268">
            <v>0.21640300000000001</v>
          </cell>
          <cell r="M268" t="str">
            <v>TIGRE</v>
          </cell>
          <cell r="N268" t="str">
            <v>323-3409</v>
          </cell>
          <cell r="O268" t="str">
            <v>BOX</v>
          </cell>
          <cell r="P268" t="str">
            <v>A</v>
          </cell>
          <cell r="Q268" t="str">
            <v>M</v>
          </cell>
          <cell r="R268">
            <v>5.4089834515366428</v>
          </cell>
          <cell r="S268">
            <v>6.1121513002364054</v>
          </cell>
          <cell r="T268">
            <v>8.0399999999999991</v>
          </cell>
          <cell r="U268">
            <v>8.84</v>
          </cell>
          <cell r="V268">
            <v>8.84</v>
          </cell>
          <cell r="W268">
            <v>9.5399999999999991</v>
          </cell>
          <cell r="X268">
            <v>10.39</v>
          </cell>
          <cell r="Y268">
            <v>11.293478260869565</v>
          </cell>
          <cell r="Z268">
            <v>12.54830917874396</v>
          </cell>
          <cell r="AA268" t="str">
            <v>T-11</v>
          </cell>
          <cell r="AB268">
            <v>29812845</v>
          </cell>
          <cell r="AC268">
            <v>797</v>
          </cell>
          <cell r="AD268" t="str">
            <v>US-5405</v>
          </cell>
          <cell r="AE268">
            <v>240</v>
          </cell>
          <cell r="AF268">
            <v>0.77249999999999996</v>
          </cell>
          <cell r="AG268">
            <v>0</v>
          </cell>
          <cell r="AH268" t="str">
            <v>*</v>
          </cell>
          <cell r="AI268" t="str">
            <v>00810673013999</v>
          </cell>
          <cell r="AJ268">
            <v>10810673013996</v>
          </cell>
          <cell r="AM268" t="e">
            <v>#N/A</v>
          </cell>
        </row>
        <row r="269">
          <cell r="A269" t="str">
            <v>ACTIVE</v>
          </cell>
          <cell r="B269" t="str">
            <v>323-3410</v>
          </cell>
          <cell r="C269">
            <v>29812896</v>
          </cell>
          <cell r="D269" t="str">
            <v>323-3410</v>
          </cell>
          <cell r="E269" t="str">
            <v>DWV</v>
          </cell>
          <cell r="F269" t="str">
            <v>3 1/8 BEND STREET DWV</v>
          </cell>
          <cell r="G269">
            <v>0.875</v>
          </cell>
          <cell r="H269">
            <v>0.396893</v>
          </cell>
          <cell r="I269">
            <v>20</v>
          </cell>
          <cell r="J269">
            <v>640</v>
          </cell>
          <cell r="K269">
            <v>33.128019323671495</v>
          </cell>
          <cell r="L269">
            <v>0.62562200000000012</v>
          </cell>
          <cell r="M269" t="str">
            <v>TIGRE</v>
          </cell>
          <cell r="N269" t="str">
            <v>323-3410</v>
          </cell>
          <cell r="O269" t="str">
            <v>BOX</v>
          </cell>
          <cell r="P269" t="str">
            <v>A</v>
          </cell>
          <cell r="Q269" t="str">
            <v>M</v>
          </cell>
          <cell r="R269">
            <v>14.271394799054374</v>
          </cell>
          <cell r="S269">
            <v>16.126676122931439</v>
          </cell>
          <cell r="T269">
            <v>21.23</v>
          </cell>
          <cell r="U269">
            <v>23.33</v>
          </cell>
          <cell r="V269">
            <v>23.33</v>
          </cell>
          <cell r="W269">
            <v>25.18</v>
          </cell>
          <cell r="X269">
            <v>27.43</v>
          </cell>
          <cell r="Y269">
            <v>29.815217391304348</v>
          </cell>
          <cell r="Z269">
            <v>33.128019323671495</v>
          </cell>
          <cell r="AA269" t="str">
            <v>T-12</v>
          </cell>
          <cell r="AB269">
            <v>29812896</v>
          </cell>
          <cell r="AC269">
            <v>798</v>
          </cell>
          <cell r="AD269" t="str">
            <v>US-5046</v>
          </cell>
          <cell r="AE269">
            <v>131</v>
          </cell>
          <cell r="AF269">
            <v>0.77249999999999996</v>
          </cell>
          <cell r="AG269">
            <v>0</v>
          </cell>
          <cell r="AH269" t="str">
            <v>*</v>
          </cell>
          <cell r="AI269" t="str">
            <v>00810673014002</v>
          </cell>
          <cell r="AJ269">
            <v>10810673014009</v>
          </cell>
          <cell r="AM269" t="e">
            <v>#N/A</v>
          </cell>
        </row>
        <row r="270">
          <cell r="A270" t="str">
            <v>ACTIVE</v>
          </cell>
          <cell r="B270" t="str">
            <v>323-3411</v>
          </cell>
          <cell r="C270">
            <v>29812900</v>
          </cell>
          <cell r="D270" t="str">
            <v>323-3411</v>
          </cell>
          <cell r="E270" t="str">
            <v>DWV</v>
          </cell>
          <cell r="F270" t="str">
            <v>4 1/8 BEND STREET DWV</v>
          </cell>
          <cell r="G270">
            <v>1.2969999999999999</v>
          </cell>
          <cell r="H270">
            <v>0.58830882399999995</v>
          </cell>
          <cell r="I270">
            <v>10</v>
          </cell>
          <cell r="J270">
            <v>320</v>
          </cell>
          <cell r="K270">
            <v>56.79951690821256</v>
          </cell>
          <cell r="L270">
            <v>1.1626640000000001</v>
          </cell>
          <cell r="M270" t="str">
            <v>TIGRE</v>
          </cell>
          <cell r="N270" t="str">
            <v>323-3411</v>
          </cell>
          <cell r="O270" t="str">
            <v>BOX</v>
          </cell>
          <cell r="P270" t="str">
            <v>A</v>
          </cell>
          <cell r="Q270" t="str">
            <v>M</v>
          </cell>
          <cell r="R270">
            <v>24.475650118203308</v>
          </cell>
          <cell r="S270">
            <v>27.657484633569737</v>
          </cell>
          <cell r="T270">
            <v>36.4</v>
          </cell>
          <cell r="U270">
            <v>40</v>
          </cell>
          <cell r="V270">
            <v>40</v>
          </cell>
          <cell r="W270">
            <v>43.17</v>
          </cell>
          <cell r="X270">
            <v>47.03</v>
          </cell>
          <cell r="Y270">
            <v>51.119565217391305</v>
          </cell>
          <cell r="Z270">
            <v>56.79951690821256</v>
          </cell>
          <cell r="AA270" t="str">
            <v>T-12</v>
          </cell>
          <cell r="AB270">
            <v>29812900</v>
          </cell>
          <cell r="AC270">
            <v>799</v>
          </cell>
          <cell r="AD270" t="str">
            <v>US-4702</v>
          </cell>
          <cell r="AE270">
            <v>82</v>
          </cell>
          <cell r="AF270">
            <v>0.72099999999999997</v>
          </cell>
          <cell r="AG270">
            <v>0</v>
          </cell>
          <cell r="AH270" t="str">
            <v>*</v>
          </cell>
          <cell r="AI270" t="str">
            <v>00810673014019</v>
          </cell>
          <cell r="AJ270">
            <v>10810673014016</v>
          </cell>
          <cell r="AM270" t="e">
            <v>#N/A</v>
          </cell>
        </row>
        <row r="271">
          <cell r="A271" t="str">
            <v>ACTIVE</v>
          </cell>
          <cell r="B271" t="str">
            <v>320-3396</v>
          </cell>
          <cell r="C271">
            <v>29813027</v>
          </cell>
          <cell r="D271" t="str">
            <v>320-3396</v>
          </cell>
          <cell r="E271" t="str">
            <v>DWV</v>
          </cell>
          <cell r="F271" t="str">
            <v>1-1/2 1/6 BEND STREET DWV</v>
          </cell>
          <cell r="G271">
            <v>0.16800000000000001</v>
          </cell>
          <cell r="H271">
            <v>7.6203456000000003E-2</v>
          </cell>
          <cell r="I271">
            <v>40</v>
          </cell>
          <cell r="J271">
            <v>3200</v>
          </cell>
          <cell r="K271">
            <v>38.618024691358031</v>
          </cell>
          <cell r="L271">
            <v>0.138741</v>
          </cell>
          <cell r="M271" t="str">
            <v>LASCO</v>
          </cell>
          <cell r="N271" t="str">
            <v>320-3396</v>
          </cell>
          <cell r="O271" t="str">
            <v>BOX</v>
          </cell>
          <cell r="P271" t="str">
            <v>C</v>
          </cell>
          <cell r="Q271" t="str">
            <v>M</v>
          </cell>
          <cell r="R271">
            <v>15.446808510638297</v>
          </cell>
          <cell r="S271">
            <v>17.454893617021273</v>
          </cell>
          <cell r="T271">
            <v>22.98</v>
          </cell>
          <cell r="U271">
            <v>25.25</v>
          </cell>
          <cell r="V271">
            <v>25.25</v>
          </cell>
          <cell r="W271">
            <v>27.15</v>
          </cell>
          <cell r="X271">
            <v>31.280600000000003</v>
          </cell>
          <cell r="Y271">
            <v>34.756222222222227</v>
          </cell>
          <cell r="Z271">
            <v>38.618024691358031</v>
          </cell>
          <cell r="AA271" t="str">
            <v>T-9</v>
          </cell>
          <cell r="AB271">
            <v>29813027</v>
          </cell>
          <cell r="AC271">
            <v>784</v>
          </cell>
          <cell r="AD271" t="str">
            <v>US-5020</v>
          </cell>
          <cell r="AE271">
            <v>124</v>
          </cell>
          <cell r="AF271">
            <v>0.8034</v>
          </cell>
          <cell r="AG271">
            <v>0</v>
          </cell>
          <cell r="AI271" t="str">
            <v>00812361012574</v>
          </cell>
          <cell r="AJ271" t="str">
            <v/>
          </cell>
          <cell r="AM271" t="e">
            <v>#N/A</v>
          </cell>
        </row>
        <row r="272">
          <cell r="A272" t="str">
            <v>ACTIVE</v>
          </cell>
          <cell r="B272" t="str">
            <v>320-3397</v>
          </cell>
          <cell r="C272">
            <v>29813035</v>
          </cell>
          <cell r="D272" t="str">
            <v>320-3397</v>
          </cell>
          <cell r="E272" t="str">
            <v>DWV</v>
          </cell>
          <cell r="F272" t="str">
            <v>2 1/6 BEND STREET DWV</v>
          </cell>
          <cell r="G272">
            <v>0.27200000000000002</v>
          </cell>
          <cell r="H272">
            <v>0.123377024</v>
          </cell>
          <cell r="I272">
            <v>25</v>
          </cell>
          <cell r="J272">
            <v>1575</v>
          </cell>
          <cell r="K272">
            <v>45.917874396135268</v>
          </cell>
          <cell r="L272">
            <v>0.229793</v>
          </cell>
          <cell r="M272" t="str">
            <v>TIGRE</v>
          </cell>
          <cell r="N272" t="str">
            <v>320-3397</v>
          </cell>
          <cell r="O272" t="str">
            <v>BOX</v>
          </cell>
          <cell r="P272" t="str">
            <v>C</v>
          </cell>
          <cell r="Q272" t="str">
            <v>M</v>
          </cell>
          <cell r="R272">
            <v>19.909219858156028</v>
          </cell>
          <cell r="S272">
            <v>22.497418439716309</v>
          </cell>
          <cell r="T272">
            <v>29.6</v>
          </cell>
          <cell r="U272">
            <v>32.53</v>
          </cell>
          <cell r="V272">
            <v>32.53</v>
          </cell>
          <cell r="W272">
            <v>34.979999999999997</v>
          </cell>
          <cell r="X272">
            <v>38.020000000000003</v>
          </cell>
          <cell r="Y272">
            <v>41.326086956521742</v>
          </cell>
          <cell r="Z272">
            <v>45.917874396135268</v>
          </cell>
          <cell r="AA272" t="str">
            <v>T-10</v>
          </cell>
          <cell r="AB272">
            <v>29813035</v>
          </cell>
          <cell r="AC272">
            <v>785</v>
          </cell>
          <cell r="AD272" t="str">
            <v>US-5021</v>
          </cell>
          <cell r="AE272">
            <v>103</v>
          </cell>
          <cell r="AF272">
            <v>0.8034</v>
          </cell>
          <cell r="AG272">
            <v>0</v>
          </cell>
          <cell r="AI272" t="str">
            <v>00812361012598</v>
          </cell>
          <cell r="AJ272" t="str">
            <v/>
          </cell>
          <cell r="AM272" t="e">
            <v>#N/A</v>
          </cell>
        </row>
        <row r="273">
          <cell r="A273" t="str">
            <v>ACTIVE</v>
          </cell>
          <cell r="B273" t="str">
            <v>320-3398</v>
          </cell>
          <cell r="C273">
            <v>29813043</v>
          </cell>
          <cell r="D273" t="str">
            <v>320-3398</v>
          </cell>
          <cell r="E273" t="str">
            <v>DWV</v>
          </cell>
          <cell r="F273" t="str">
            <v>3 1/6 BEND STREET DWV</v>
          </cell>
          <cell r="G273">
            <v>0.8</v>
          </cell>
          <cell r="H273">
            <v>0.36287360000000002</v>
          </cell>
          <cell r="I273">
            <v>20</v>
          </cell>
          <cell r="J273">
            <v>640</v>
          </cell>
          <cell r="K273">
            <v>99.033816425120762</v>
          </cell>
          <cell r="L273">
            <v>0.64807599999999999</v>
          </cell>
          <cell r="M273" t="str">
            <v>TIGRE</v>
          </cell>
          <cell r="N273" t="str">
            <v>320-3398</v>
          </cell>
          <cell r="O273" t="str">
            <v>BOX</v>
          </cell>
          <cell r="P273" t="str">
            <v>C</v>
          </cell>
          <cell r="Q273" t="str">
            <v>M</v>
          </cell>
          <cell r="R273">
            <v>42.928605200945626</v>
          </cell>
          <cell r="S273">
            <v>48.509323877068553</v>
          </cell>
          <cell r="T273">
            <v>63.85</v>
          </cell>
          <cell r="U273">
            <v>70.16</v>
          </cell>
          <cell r="V273">
            <v>70.16</v>
          </cell>
          <cell r="W273">
            <v>75.44</v>
          </cell>
          <cell r="X273">
            <v>82</v>
          </cell>
          <cell r="Y273">
            <v>89.130434782608688</v>
          </cell>
          <cell r="Z273">
            <v>99.033816425120762</v>
          </cell>
          <cell r="AA273" t="str">
            <v>T-12</v>
          </cell>
          <cell r="AB273">
            <v>29813043</v>
          </cell>
          <cell r="AC273">
            <v>786</v>
          </cell>
          <cell r="AD273" t="str">
            <v>US-5022</v>
          </cell>
          <cell r="AE273">
            <v>63</v>
          </cell>
          <cell r="AF273">
            <v>0.80090447530864206</v>
          </cell>
          <cell r="AG273">
            <v>0</v>
          </cell>
          <cell r="AI273" t="str">
            <v>00812361012611</v>
          </cell>
          <cell r="AJ273" t="str">
            <v/>
          </cell>
          <cell r="AM273" t="e">
            <v>#N/A</v>
          </cell>
        </row>
        <row r="274">
          <cell r="A274" t="str">
            <v>ACTIVE</v>
          </cell>
          <cell r="B274" t="str">
            <v>320-3399</v>
          </cell>
          <cell r="C274">
            <v>29813051</v>
          </cell>
          <cell r="D274" t="str">
            <v>320-3399</v>
          </cell>
          <cell r="E274" t="str">
            <v>DWV</v>
          </cell>
          <cell r="F274" t="str">
            <v>4 1/6 BEND STREET DWV</v>
          </cell>
          <cell r="G274">
            <v>1.431</v>
          </cell>
          <cell r="H274">
            <v>0.64909015199999998</v>
          </cell>
          <cell r="I274">
            <v>10</v>
          </cell>
          <cell r="J274">
            <v>320</v>
          </cell>
          <cell r="K274">
            <v>166.87802469135801</v>
          </cell>
          <cell r="L274">
            <v>4.1735599999999993</v>
          </cell>
          <cell r="M274" t="str">
            <v>LASCO</v>
          </cell>
          <cell r="N274" t="str">
            <v>320-3399</v>
          </cell>
          <cell r="O274" t="str">
            <v>BOX</v>
          </cell>
          <cell r="P274" t="str">
            <v>C</v>
          </cell>
          <cell r="Q274" t="str">
            <v>M</v>
          </cell>
          <cell r="R274">
            <v>66.76973995271868</v>
          </cell>
          <cell r="S274">
            <v>75.449806146572101</v>
          </cell>
          <cell r="T274">
            <v>99.29</v>
          </cell>
          <cell r="U274">
            <v>109.11</v>
          </cell>
          <cell r="V274">
            <v>109.11</v>
          </cell>
          <cell r="W274">
            <v>117.32</v>
          </cell>
          <cell r="X274">
            <v>135.1712</v>
          </cell>
          <cell r="Y274">
            <v>150.19022222222222</v>
          </cell>
          <cell r="Z274">
            <v>166.87802469135801</v>
          </cell>
          <cell r="AA274" t="str">
            <v>T-12</v>
          </cell>
          <cell r="AB274">
            <v>29813051</v>
          </cell>
          <cell r="AC274">
            <v>787</v>
          </cell>
          <cell r="AD274" t="str">
            <v>US-5023</v>
          </cell>
          <cell r="AE274">
            <v>42</v>
          </cell>
          <cell r="AF274">
            <v>0.77249999999999996</v>
          </cell>
          <cell r="AG274">
            <v>0</v>
          </cell>
          <cell r="AI274" t="str">
            <v>00812361012635</v>
          </cell>
          <cell r="AJ274" t="str">
            <v/>
          </cell>
          <cell r="AM274" t="e">
            <v>#N/A</v>
          </cell>
        </row>
        <row r="275">
          <cell r="A275" t="str">
            <v>ACTIVE</v>
          </cell>
          <cell r="B275" t="str">
            <v>811-3710</v>
          </cell>
          <cell r="C275">
            <v>29813213</v>
          </cell>
          <cell r="D275" t="str">
            <v>811-3710</v>
          </cell>
          <cell r="E275" t="str">
            <v>DWV</v>
          </cell>
          <cell r="F275" t="str">
            <v>4X3 CLOSET FLG W/ADJ MTL RNG H DWV</v>
          </cell>
          <cell r="G275">
            <v>0.9</v>
          </cell>
          <cell r="H275">
            <v>0.40823280000000001</v>
          </cell>
          <cell r="I275">
            <v>25</v>
          </cell>
          <cell r="J275" t="str">
            <v>-</v>
          </cell>
          <cell r="K275">
            <v>102.50617283950618</v>
          </cell>
          <cell r="L275">
            <v>3.2635549999999998</v>
          </cell>
          <cell r="M275" t="str">
            <v>SIOUX CHIEF</v>
          </cell>
          <cell r="N275" t="str">
            <v>887-PM</v>
          </cell>
          <cell r="O275" t="str">
            <v>BOX</v>
          </cell>
          <cell r="P275" t="str">
            <v>C</v>
          </cell>
          <cell r="Q275" t="str">
            <v>M</v>
          </cell>
          <cell r="R275">
            <v>50.743498817966909</v>
          </cell>
          <cell r="S275">
            <v>57.340153664302605</v>
          </cell>
          <cell r="T275">
            <v>64.650000000000006</v>
          </cell>
          <cell r="U275">
            <v>71.040000000000006</v>
          </cell>
          <cell r="V275">
            <v>71.040000000000006</v>
          </cell>
          <cell r="W275">
            <v>76.39</v>
          </cell>
          <cell r="X275">
            <v>83.03</v>
          </cell>
          <cell r="Y275">
            <v>92.25555555555556</v>
          </cell>
          <cell r="Z275">
            <v>102.50617283950618</v>
          </cell>
          <cell r="AB275" t="str">
            <v/>
          </cell>
          <cell r="AC275">
            <v>1029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 t="str">
            <v>*</v>
          </cell>
          <cell r="AI275" t="str">
            <v>00810673011445</v>
          </cell>
          <cell r="AJ275">
            <v>10810673011442</v>
          </cell>
          <cell r="AM275" t="e">
            <v>#N/A</v>
          </cell>
        </row>
        <row r="276">
          <cell r="A276" t="str">
            <v>ACTIVE</v>
          </cell>
          <cell r="B276" t="str">
            <v>302-3370</v>
          </cell>
          <cell r="C276">
            <v>29813345</v>
          </cell>
          <cell r="D276" t="str">
            <v>302-3370</v>
          </cell>
          <cell r="E276" t="str">
            <v>DWV</v>
          </cell>
          <cell r="F276" t="str">
            <v>1-1/2 1/4 BEND STREET DWV</v>
          </cell>
          <cell r="G276">
            <v>0.17299999999999999</v>
          </cell>
          <cell r="H276">
            <v>7.8471415999999988E-2</v>
          </cell>
          <cell r="I276">
            <v>100</v>
          </cell>
          <cell r="J276">
            <v>3200</v>
          </cell>
          <cell r="K276">
            <v>10.917874396135264</v>
          </cell>
          <cell r="L276">
            <v>0.14244900000000002</v>
          </cell>
          <cell r="M276" t="str">
            <v>TIGRE</v>
          </cell>
          <cell r="N276" t="str">
            <v>302-3370</v>
          </cell>
          <cell r="O276" t="str">
            <v>BOX</v>
          </cell>
          <cell r="P276" t="str">
            <v>A</v>
          </cell>
          <cell r="Q276" t="str">
            <v>M</v>
          </cell>
          <cell r="R276">
            <v>4.7016548463356971</v>
          </cell>
          <cell r="S276">
            <v>5.3128699763593374</v>
          </cell>
          <cell r="T276">
            <v>7</v>
          </cell>
          <cell r="U276">
            <v>7.69</v>
          </cell>
          <cell r="V276">
            <v>7.69</v>
          </cell>
          <cell r="W276">
            <v>8.3000000000000007</v>
          </cell>
          <cell r="X276">
            <v>9.0399999999999991</v>
          </cell>
          <cell r="Y276">
            <v>9.8260869565217384</v>
          </cell>
          <cell r="Z276">
            <v>10.917874396135264</v>
          </cell>
          <cell r="AA276" t="str">
            <v>T-12</v>
          </cell>
          <cell r="AB276">
            <v>29813345</v>
          </cell>
          <cell r="AC276">
            <v>759</v>
          </cell>
          <cell r="AD276" t="str">
            <v>US-5043</v>
          </cell>
          <cell r="AE276">
            <v>480</v>
          </cell>
          <cell r="AF276">
            <v>0.72099999999999997</v>
          </cell>
          <cell r="AG276">
            <v>0</v>
          </cell>
          <cell r="AH276" t="str">
            <v>*</v>
          </cell>
          <cell r="AI276" t="str">
            <v>00810673014033</v>
          </cell>
          <cell r="AJ276">
            <v>10810673014030</v>
          </cell>
          <cell r="AM276" t="e">
            <v>#N/A</v>
          </cell>
        </row>
        <row r="277">
          <cell r="A277" t="str">
            <v>ACTIVE</v>
          </cell>
          <cell r="B277" t="str">
            <v>302-3371</v>
          </cell>
          <cell r="C277">
            <v>29813396</v>
          </cell>
          <cell r="D277" t="str">
            <v>302-3371</v>
          </cell>
          <cell r="E277" t="str">
            <v>DWV</v>
          </cell>
          <cell r="F277" t="str">
            <v>2 1/4 BEND STREET DWV</v>
          </cell>
          <cell r="G277">
            <v>0.29799999999999999</v>
          </cell>
          <cell r="H277">
            <v>0.13517041599999999</v>
          </cell>
          <cell r="I277">
            <v>50</v>
          </cell>
          <cell r="J277">
            <v>1600</v>
          </cell>
          <cell r="K277">
            <v>16.751207729468597</v>
          </cell>
          <cell r="L277">
            <v>0.24266800000000002</v>
          </cell>
          <cell r="M277" t="str">
            <v>TIGRE</v>
          </cell>
          <cell r="N277" t="str">
            <v>302-3371</v>
          </cell>
          <cell r="O277" t="str">
            <v>BOX</v>
          </cell>
          <cell r="P277" t="str">
            <v>A</v>
          </cell>
          <cell r="Q277" t="str">
            <v>M</v>
          </cell>
          <cell r="R277">
            <v>7.2085106382978728</v>
          </cell>
          <cell r="S277">
            <v>8.1456170212765961</v>
          </cell>
          <cell r="T277">
            <v>10.73</v>
          </cell>
          <cell r="U277">
            <v>11.79</v>
          </cell>
          <cell r="V277">
            <v>11.79</v>
          </cell>
          <cell r="W277">
            <v>12.73</v>
          </cell>
          <cell r="X277">
            <v>13.87</v>
          </cell>
          <cell r="Y277">
            <v>15.076086956521738</v>
          </cell>
          <cell r="Z277">
            <v>16.751207729468597</v>
          </cell>
          <cell r="AA277" t="str">
            <v>T-12</v>
          </cell>
          <cell r="AB277">
            <v>29813396</v>
          </cell>
          <cell r="AC277">
            <v>760</v>
          </cell>
          <cell r="AD277" t="str">
            <v>US-5044</v>
          </cell>
          <cell r="AE277">
            <v>443</v>
          </cell>
          <cell r="AF277">
            <v>0.72099999999999997</v>
          </cell>
          <cell r="AG277">
            <v>0</v>
          </cell>
          <cell r="AH277" t="str">
            <v>*</v>
          </cell>
          <cell r="AI277" t="str">
            <v>00810673014040</v>
          </cell>
          <cell r="AJ277">
            <v>10810673014047</v>
          </cell>
          <cell r="AM277" t="e">
            <v>#N/A</v>
          </cell>
        </row>
        <row r="278">
          <cell r="A278" t="str">
            <v>ACTIVE</v>
          </cell>
          <cell r="B278" t="str">
            <v>302-3372</v>
          </cell>
          <cell r="C278">
            <v>29813434</v>
          </cell>
          <cell r="D278" t="str">
            <v>302-3372</v>
          </cell>
          <cell r="E278" t="str">
            <v>DWV</v>
          </cell>
          <cell r="F278" t="str">
            <v>3 1/4 BEND STREET DWV</v>
          </cell>
          <cell r="G278">
            <v>0.85</v>
          </cell>
          <cell r="H278">
            <v>0.38555319999999998</v>
          </cell>
          <cell r="I278">
            <v>20</v>
          </cell>
          <cell r="J278">
            <v>480</v>
          </cell>
          <cell r="K278">
            <v>46.654589371980677</v>
          </cell>
          <cell r="L278">
            <v>0.78372700000000006</v>
          </cell>
          <cell r="M278" t="str">
            <v>TIGRE</v>
          </cell>
          <cell r="N278" t="str">
            <v>302-3372</v>
          </cell>
          <cell r="O278" t="str">
            <v>BOX</v>
          </cell>
          <cell r="P278" t="str">
            <v>A</v>
          </cell>
          <cell r="Q278" t="str">
            <v>M</v>
          </cell>
          <cell r="R278">
            <v>18.182505910165485</v>
          </cell>
          <cell r="S278">
            <v>20.546231678486997</v>
          </cell>
          <cell r="T278">
            <v>29.89</v>
          </cell>
          <cell r="U278">
            <v>32.85</v>
          </cell>
          <cell r="V278">
            <v>32.85</v>
          </cell>
          <cell r="W278">
            <v>35.46</v>
          </cell>
          <cell r="X278">
            <v>38.630000000000003</v>
          </cell>
          <cell r="Y278">
            <v>41.989130434782609</v>
          </cell>
          <cell r="Z278">
            <v>46.654589371980677</v>
          </cell>
          <cell r="AA278" t="str">
            <v>T-13</v>
          </cell>
          <cell r="AB278">
            <v>29813434</v>
          </cell>
          <cell r="AC278">
            <v>761</v>
          </cell>
          <cell r="AD278" t="str">
            <v>US-5047</v>
          </cell>
          <cell r="AE278">
            <v>115</v>
          </cell>
          <cell r="AF278">
            <v>0.85489999999999999</v>
          </cell>
          <cell r="AG278">
            <v>0</v>
          </cell>
          <cell r="AH278" t="str">
            <v>*</v>
          </cell>
          <cell r="AI278" t="str">
            <v>00810673014057</v>
          </cell>
          <cell r="AJ278">
            <v>10810673014054</v>
          </cell>
          <cell r="AM278" t="e">
            <v>#N/A</v>
          </cell>
        </row>
        <row r="279">
          <cell r="A279" t="str">
            <v>ACTIVE</v>
          </cell>
          <cell r="B279" t="str">
            <v>302-3373</v>
          </cell>
          <cell r="C279">
            <v>29813442</v>
          </cell>
          <cell r="D279" t="str">
            <v>302-3373</v>
          </cell>
          <cell r="E279" t="str">
            <v>DWV</v>
          </cell>
          <cell r="F279" t="str">
            <v>4 1/4 BEND STREET DWV</v>
          </cell>
          <cell r="G279">
            <v>1.82</v>
          </cell>
          <cell r="H279">
            <v>0.82553744000000007</v>
          </cell>
          <cell r="I279">
            <v>10</v>
          </cell>
          <cell r="J279">
            <v>240</v>
          </cell>
          <cell r="K279">
            <v>77.995169082125585</v>
          </cell>
          <cell r="L279">
            <v>1.4362320000000002</v>
          </cell>
          <cell r="M279" t="str">
            <v>TIGRE</v>
          </cell>
          <cell r="N279" t="str">
            <v>302-3373</v>
          </cell>
          <cell r="O279" t="str">
            <v>BOX</v>
          </cell>
          <cell r="P279" t="str">
            <v>B</v>
          </cell>
          <cell r="Q279" t="str">
            <v>M</v>
          </cell>
          <cell r="R279">
            <v>33.806146572104026</v>
          </cell>
          <cell r="S279">
            <v>38.200945626477548</v>
          </cell>
          <cell r="T279">
            <v>50.28</v>
          </cell>
          <cell r="U279">
            <v>55.25</v>
          </cell>
          <cell r="V279">
            <v>55.25</v>
          </cell>
          <cell r="W279">
            <v>59.41</v>
          </cell>
          <cell r="X279">
            <v>64.58</v>
          </cell>
          <cell r="Y279">
            <v>70.195652173913032</v>
          </cell>
          <cell r="Z279">
            <v>77.995169082125585</v>
          </cell>
          <cell r="AA279" t="str">
            <v>T-13</v>
          </cell>
          <cell r="AB279">
            <v>29813442</v>
          </cell>
          <cell r="AC279">
            <v>762</v>
          </cell>
          <cell r="AD279" t="str">
            <v>US-5014</v>
          </cell>
          <cell r="AE279">
            <v>80</v>
          </cell>
          <cell r="AF279">
            <v>0.80934475308641984</v>
          </cell>
          <cell r="AG279">
            <v>0</v>
          </cell>
          <cell r="AH279" t="str">
            <v>*</v>
          </cell>
          <cell r="AI279" t="str">
            <v>00810673014064</v>
          </cell>
          <cell r="AJ279">
            <v>10810673014061</v>
          </cell>
          <cell r="AM279" t="e">
            <v>#N/A</v>
          </cell>
        </row>
        <row r="280">
          <cell r="A280" t="str">
            <v>ACTIVE</v>
          </cell>
          <cell r="B280" t="str">
            <v>302-3374</v>
          </cell>
          <cell r="C280">
            <v>29813469</v>
          </cell>
          <cell r="D280" t="str">
            <v>302-3374</v>
          </cell>
          <cell r="E280" t="str">
            <v>DWV</v>
          </cell>
          <cell r="F280" t="str">
            <v>6 1/4 BEND STREET DWV</v>
          </cell>
          <cell r="G280">
            <v>4.29</v>
          </cell>
          <cell r="H280">
            <v>1.94590968</v>
          </cell>
          <cell r="I280">
            <v>5</v>
          </cell>
          <cell r="J280">
            <v>60</v>
          </cell>
          <cell r="K280">
            <v>348.8285024154589</v>
          </cell>
          <cell r="L280">
            <v>3.4396850000000003</v>
          </cell>
          <cell r="M280" t="str">
            <v>TIGRE</v>
          </cell>
          <cell r="N280" t="str">
            <v>302-3374</v>
          </cell>
          <cell r="O280" t="str">
            <v>BOX</v>
          </cell>
          <cell r="P280" t="str">
            <v>B</v>
          </cell>
          <cell r="Q280" t="str">
            <v>M</v>
          </cell>
          <cell r="R280">
            <v>151.22269503546102</v>
          </cell>
          <cell r="S280">
            <v>170.88164539007093</v>
          </cell>
          <cell r="T280">
            <v>224.88</v>
          </cell>
          <cell r="U280">
            <v>247.12</v>
          </cell>
          <cell r="V280">
            <v>247.12</v>
          </cell>
          <cell r="W280">
            <v>265.72000000000003</v>
          </cell>
          <cell r="X280">
            <v>288.83</v>
          </cell>
          <cell r="Y280">
            <v>313.945652173913</v>
          </cell>
          <cell r="Z280">
            <v>348.8285024154589</v>
          </cell>
          <cell r="AA280" t="str">
            <v>T-14.1</v>
          </cell>
          <cell r="AB280">
            <v>29813469</v>
          </cell>
          <cell r="AC280">
            <v>763</v>
          </cell>
          <cell r="AD280" t="str">
            <v>US-293</v>
          </cell>
          <cell r="AE280">
            <v>17</v>
          </cell>
          <cell r="AF280">
            <v>0.6</v>
          </cell>
          <cell r="AG280">
            <v>0</v>
          </cell>
          <cell r="AI280" t="str">
            <v>00810673015320</v>
          </cell>
          <cell r="AJ280" t="str">
            <v/>
          </cell>
          <cell r="AM280" t="e">
            <v>#N/A</v>
          </cell>
        </row>
        <row r="281">
          <cell r="A281" t="str">
            <v>ACTIVE</v>
          </cell>
          <cell r="B281" t="str">
            <v>324-3416</v>
          </cell>
          <cell r="C281">
            <v>29813523</v>
          </cell>
          <cell r="D281" t="str">
            <v>324-3416</v>
          </cell>
          <cell r="E281" t="str">
            <v>DWV</v>
          </cell>
          <cell r="F281" t="str">
            <v>1-1/2 1/16 BEND DWV</v>
          </cell>
          <cell r="G281">
            <v>0.13500000000000001</v>
          </cell>
          <cell r="H281">
            <v>6.1234920000000005E-2</v>
          </cell>
          <cell r="I281">
            <v>50</v>
          </cell>
          <cell r="J281">
            <v>4000</v>
          </cell>
          <cell r="K281">
            <v>11.739130434782608</v>
          </cell>
          <cell r="L281">
            <v>0.112373</v>
          </cell>
          <cell r="M281" t="str">
            <v>TIGRE</v>
          </cell>
          <cell r="N281" t="str">
            <v>324-3416</v>
          </cell>
          <cell r="O281" t="str">
            <v>BOX</v>
          </cell>
          <cell r="P281" t="str">
            <v>A</v>
          </cell>
          <cell r="Q281" t="str">
            <v>M</v>
          </cell>
          <cell r="R281">
            <v>4.8368794326241131</v>
          </cell>
          <cell r="S281">
            <v>5.4656737588652478</v>
          </cell>
          <cell r="T281">
            <v>7.52</v>
          </cell>
          <cell r="U281">
            <v>8.26</v>
          </cell>
          <cell r="V281">
            <v>8.26</v>
          </cell>
          <cell r="W281">
            <v>8.92</v>
          </cell>
          <cell r="X281">
            <v>9.7200000000000006</v>
          </cell>
          <cell r="Y281">
            <v>10.565217391304348</v>
          </cell>
          <cell r="Z281">
            <v>11.739130434782608</v>
          </cell>
          <cell r="AA281" t="str">
            <v>T-9</v>
          </cell>
          <cell r="AB281">
            <v>29813523</v>
          </cell>
          <cell r="AC281">
            <v>804</v>
          </cell>
          <cell r="AD281" t="str">
            <v>US-267</v>
          </cell>
          <cell r="AE281">
            <v>144</v>
          </cell>
          <cell r="AF281">
            <v>0.8034</v>
          </cell>
          <cell r="AG281">
            <v>0</v>
          </cell>
          <cell r="AH281" t="str">
            <v>*</v>
          </cell>
          <cell r="AI281" t="str">
            <v>00810673014408</v>
          </cell>
          <cell r="AJ281">
            <v>10810673014405</v>
          </cell>
          <cell r="AM281" t="e">
            <v>#N/A</v>
          </cell>
        </row>
        <row r="282">
          <cell r="A282" t="str">
            <v>ACTIVE</v>
          </cell>
          <cell r="B282" t="str">
            <v>324-3417</v>
          </cell>
          <cell r="C282">
            <v>29813531</v>
          </cell>
          <cell r="D282" t="str">
            <v>324-3417</v>
          </cell>
          <cell r="E282" t="str">
            <v>DWV</v>
          </cell>
          <cell r="F282" t="str">
            <v>2 1/16 BEND DWV</v>
          </cell>
          <cell r="G282">
            <v>0.19500000000000001</v>
          </cell>
          <cell r="H282">
            <v>8.8450440000000005E-2</v>
          </cell>
          <cell r="I282">
            <v>25</v>
          </cell>
          <cell r="J282">
            <v>2000</v>
          </cell>
          <cell r="K282">
            <v>13.888888888888889</v>
          </cell>
          <cell r="L282">
            <v>0.16469699999999998</v>
          </cell>
          <cell r="M282" t="str">
            <v>TIGRE</v>
          </cell>
          <cell r="N282" t="str">
            <v>324-3417</v>
          </cell>
          <cell r="O282" t="str">
            <v>BOX</v>
          </cell>
          <cell r="P282" t="str">
            <v>A</v>
          </cell>
          <cell r="Q282" t="str">
            <v>M</v>
          </cell>
          <cell r="R282">
            <v>5.9810874704491725</v>
          </cell>
          <cell r="S282">
            <v>6.7586288416075639</v>
          </cell>
          <cell r="T282">
            <v>8.9</v>
          </cell>
          <cell r="U282">
            <v>9.7799999999999994</v>
          </cell>
          <cell r="V282">
            <v>9.7799999999999994</v>
          </cell>
          <cell r="W282">
            <v>10.56</v>
          </cell>
          <cell r="X282">
            <v>11.5</v>
          </cell>
          <cell r="Y282">
            <v>12.5</v>
          </cell>
          <cell r="Z282">
            <v>13.888888888888889</v>
          </cell>
          <cell r="AA282" t="str">
            <v>T-9</v>
          </cell>
          <cell r="AB282">
            <v>29813531</v>
          </cell>
          <cell r="AC282">
            <v>805</v>
          </cell>
          <cell r="AD282" t="str">
            <v>US-269</v>
          </cell>
          <cell r="AE282">
            <v>133</v>
          </cell>
          <cell r="AF282">
            <v>0.8034</v>
          </cell>
          <cell r="AG282">
            <v>0</v>
          </cell>
          <cell r="AH282" t="str">
            <v>*</v>
          </cell>
          <cell r="AI282" t="str">
            <v>00810673014422</v>
          </cell>
          <cell r="AJ282">
            <v>10810673014429</v>
          </cell>
          <cell r="AM282" t="e">
            <v>#N/A</v>
          </cell>
        </row>
        <row r="283">
          <cell r="A283" t="str">
            <v>ACTIVE</v>
          </cell>
          <cell r="B283" t="str">
            <v>324-3418</v>
          </cell>
          <cell r="C283">
            <v>29813540</v>
          </cell>
          <cell r="D283" t="str">
            <v>324-3418</v>
          </cell>
          <cell r="E283" t="str">
            <v>DWV</v>
          </cell>
          <cell r="F283" t="str">
            <v>3 1/16 BEND DWV</v>
          </cell>
          <cell r="G283">
            <v>0.66</v>
          </cell>
          <cell r="H283">
            <v>0.29937072000000003</v>
          </cell>
          <cell r="I283">
            <v>20</v>
          </cell>
          <cell r="J283">
            <v>900</v>
          </cell>
          <cell r="K283">
            <v>34.275362318840578</v>
          </cell>
          <cell r="L283">
            <v>0.53055300000000005</v>
          </cell>
          <cell r="M283" t="str">
            <v>TIGRE</v>
          </cell>
          <cell r="N283" t="str">
            <v>324-3418</v>
          </cell>
          <cell r="O283" t="str">
            <v>BOX</v>
          </cell>
          <cell r="P283" t="str">
            <v>A</v>
          </cell>
          <cell r="Q283" t="str">
            <v>M</v>
          </cell>
          <cell r="R283">
            <v>14.853900709219857</v>
          </cell>
          <cell r="S283">
            <v>16.784907801418438</v>
          </cell>
          <cell r="T283">
            <v>22.1</v>
          </cell>
          <cell r="U283">
            <v>24.28</v>
          </cell>
          <cell r="V283">
            <v>24.28</v>
          </cell>
          <cell r="W283">
            <v>26.11</v>
          </cell>
          <cell r="X283">
            <v>28.38</v>
          </cell>
          <cell r="Y283">
            <v>30.84782608695652</v>
          </cell>
          <cell r="Z283">
            <v>34.275362318840578</v>
          </cell>
          <cell r="AA283" t="str">
            <v>T-11</v>
          </cell>
          <cell r="AB283">
            <v>29813540</v>
          </cell>
          <cell r="AC283">
            <v>806</v>
          </cell>
          <cell r="AD283" t="str">
            <v>US-268</v>
          </cell>
          <cell r="AE283">
            <v>67</v>
          </cell>
          <cell r="AF283">
            <v>0.82400000000000007</v>
          </cell>
          <cell r="AG283">
            <v>0</v>
          </cell>
          <cell r="AH283" t="str">
            <v>*</v>
          </cell>
          <cell r="AI283" t="str">
            <v>00810673014446</v>
          </cell>
          <cell r="AJ283">
            <v>10810673014443</v>
          </cell>
          <cell r="AM283" t="e">
            <v>#N/A</v>
          </cell>
        </row>
        <row r="284">
          <cell r="A284" t="str">
            <v>ACTIVE</v>
          </cell>
          <cell r="B284" t="str">
            <v>324-3419</v>
          </cell>
          <cell r="C284">
            <v>29813558</v>
          </cell>
          <cell r="D284" t="str">
            <v>324-3419</v>
          </cell>
          <cell r="E284" t="str">
            <v>DWV</v>
          </cell>
          <cell r="F284" t="str">
            <v>4 1/16 BEND DWV</v>
          </cell>
          <cell r="G284">
            <v>1.1459999999999999</v>
          </cell>
          <cell r="H284">
            <v>0.51981643199999994</v>
          </cell>
          <cell r="I284">
            <v>15</v>
          </cell>
          <cell r="J284">
            <v>480</v>
          </cell>
          <cell r="K284">
            <v>54.178743961352652</v>
          </cell>
          <cell r="L284">
            <v>0.89280400000000004</v>
          </cell>
          <cell r="M284" t="str">
            <v>TIGRE</v>
          </cell>
          <cell r="N284" t="str">
            <v>324-3419</v>
          </cell>
          <cell r="O284" t="str">
            <v>BOX</v>
          </cell>
          <cell r="P284" t="str">
            <v>A</v>
          </cell>
          <cell r="Q284" t="str">
            <v>M</v>
          </cell>
          <cell r="R284">
            <v>23.487470449172577</v>
          </cell>
          <cell r="S284">
            <v>26.54084160756501</v>
          </cell>
          <cell r="T284">
            <v>34.92</v>
          </cell>
          <cell r="U284">
            <v>38.380000000000003</v>
          </cell>
          <cell r="V284">
            <v>38.380000000000003</v>
          </cell>
          <cell r="W284">
            <v>41.27</v>
          </cell>
          <cell r="X284">
            <v>44.86</v>
          </cell>
          <cell r="Y284">
            <v>48.760869565217391</v>
          </cell>
          <cell r="Z284">
            <v>54.178743961352652</v>
          </cell>
          <cell r="AA284" t="str">
            <v>T-12</v>
          </cell>
          <cell r="AB284">
            <v>29813558</v>
          </cell>
          <cell r="AC284">
            <v>807</v>
          </cell>
          <cell r="AD284" t="str">
            <v>US-270</v>
          </cell>
          <cell r="AE284">
            <v>51</v>
          </cell>
          <cell r="AF284">
            <v>0.71499166666666658</v>
          </cell>
          <cell r="AG284">
            <v>0</v>
          </cell>
          <cell r="AH284" t="str">
            <v>*</v>
          </cell>
          <cell r="AI284" t="str">
            <v>00810673012114</v>
          </cell>
          <cell r="AJ284">
            <v>10810673012111</v>
          </cell>
          <cell r="AM284" t="e">
            <v>#N/A</v>
          </cell>
        </row>
        <row r="285">
          <cell r="A285" t="str">
            <v>ACTIVE</v>
          </cell>
          <cell r="B285" t="str">
            <v>438-3524</v>
          </cell>
          <cell r="C285">
            <v>29813566</v>
          </cell>
          <cell r="D285" t="str">
            <v>438-3524</v>
          </cell>
          <cell r="E285" t="str">
            <v>DWV</v>
          </cell>
          <cell r="F285" t="str">
            <v>DOUBLE SAN TEE W/SIDE INLET4X2 DWV</v>
          </cell>
          <cell r="G285">
            <v>3.25</v>
          </cell>
          <cell r="H285">
            <v>1.4741740000000001</v>
          </cell>
          <cell r="I285">
            <v>10</v>
          </cell>
          <cell r="J285">
            <v>72</v>
          </cell>
          <cell r="K285">
            <v>465.42088353413664</v>
          </cell>
          <cell r="L285">
            <v>13.1119</v>
          </cell>
          <cell r="M285" t="str">
            <v>LASCO</v>
          </cell>
          <cell r="N285" t="str">
            <v>D438-420</v>
          </cell>
          <cell r="O285" t="str">
            <v>BOX</v>
          </cell>
          <cell r="P285" t="str">
            <v>D</v>
          </cell>
          <cell r="Q285" t="str">
            <v>M</v>
          </cell>
          <cell r="R285">
            <v>158.96170212765955</v>
          </cell>
          <cell r="S285">
            <v>179.62672340425527</v>
          </cell>
          <cell r="T285">
            <v>236.39</v>
          </cell>
          <cell r="U285">
            <v>259.77</v>
          </cell>
          <cell r="V285">
            <v>259.77</v>
          </cell>
          <cell r="W285">
            <v>288.63</v>
          </cell>
          <cell r="X285">
            <v>347.66940000000005</v>
          </cell>
          <cell r="Y285">
            <v>418.87879518072299</v>
          </cell>
          <cell r="Z285">
            <v>465.42088353413664</v>
          </cell>
          <cell r="AA285" t="str">
            <v>T-14</v>
          </cell>
          <cell r="AB285">
            <v>29813566</v>
          </cell>
          <cell r="AC285">
            <v>892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I285" t="str">
            <v>00812361013076</v>
          </cell>
          <cell r="AJ285" t="str">
            <v/>
          </cell>
          <cell r="AM285" t="e">
            <v>#N/A</v>
          </cell>
        </row>
        <row r="286">
          <cell r="A286" t="str">
            <v>ACTIVE</v>
          </cell>
          <cell r="B286" t="str">
            <v>324-3420</v>
          </cell>
          <cell r="C286">
            <v>29813574</v>
          </cell>
          <cell r="D286" t="str">
            <v>324-3420</v>
          </cell>
          <cell r="E286" t="str">
            <v>DWV</v>
          </cell>
          <cell r="F286" t="str">
            <v>6 1/16 BEND DWV</v>
          </cell>
          <cell r="G286">
            <v>3.0859999999999999</v>
          </cell>
          <cell r="H286">
            <v>1.3997849119999999</v>
          </cell>
          <cell r="I286">
            <v>3</v>
          </cell>
          <cell r="J286">
            <v>96</v>
          </cell>
          <cell r="K286">
            <v>312.88647342995165</v>
          </cell>
          <cell r="L286">
            <v>2.5325640000000003</v>
          </cell>
          <cell r="M286" t="str">
            <v>TIGRE</v>
          </cell>
          <cell r="N286" t="str">
            <v>324-3420</v>
          </cell>
          <cell r="O286" t="str">
            <v>BOX</v>
          </cell>
          <cell r="P286" t="str">
            <v>B</v>
          </cell>
          <cell r="Q286" t="str">
            <v>M</v>
          </cell>
          <cell r="R286">
            <v>135.64066193853429</v>
          </cell>
          <cell r="S286">
            <v>153.27394799054375</v>
          </cell>
          <cell r="T286">
            <v>201.71</v>
          </cell>
          <cell r="U286">
            <v>221.66</v>
          </cell>
          <cell r="V286">
            <v>221.66</v>
          </cell>
          <cell r="W286">
            <v>238.34</v>
          </cell>
          <cell r="X286">
            <v>259.07</v>
          </cell>
          <cell r="Y286">
            <v>281.5978260869565</v>
          </cell>
          <cell r="Z286">
            <v>312.88647342995165</v>
          </cell>
          <cell r="AA286" t="str">
            <v>T-12</v>
          </cell>
          <cell r="AB286">
            <v>29813574</v>
          </cell>
          <cell r="AC286">
            <v>808</v>
          </cell>
          <cell r="AD286" t="str">
            <v>US-5024</v>
          </cell>
          <cell r="AE286">
            <v>21</v>
          </cell>
          <cell r="AF286">
            <v>0.80090447530864206</v>
          </cell>
          <cell r="AG286">
            <v>0</v>
          </cell>
          <cell r="AI286" t="str">
            <v>00812361012659</v>
          </cell>
          <cell r="AJ286" t="str">
            <v/>
          </cell>
          <cell r="AM286" t="e">
            <v>#N/A</v>
          </cell>
        </row>
        <row r="287">
          <cell r="A287" t="str">
            <v>ACTIVE</v>
          </cell>
          <cell r="B287" t="str">
            <v>326-3421</v>
          </cell>
          <cell r="C287">
            <v>29813647</v>
          </cell>
          <cell r="D287" t="str">
            <v>326-3421</v>
          </cell>
          <cell r="E287" t="str">
            <v>DWV</v>
          </cell>
          <cell r="F287" t="str">
            <v>1-1/2 1/16 BEND STREET DWV</v>
          </cell>
          <cell r="G287">
            <v>0.14799999999999999</v>
          </cell>
          <cell r="H287">
            <v>6.7131615999999991E-2</v>
          </cell>
          <cell r="I287">
            <v>50</v>
          </cell>
          <cell r="J287">
            <v>4000</v>
          </cell>
          <cell r="K287">
            <v>31.763285024154587</v>
          </cell>
          <cell r="L287">
            <v>0.118141</v>
          </cell>
          <cell r="M287" t="str">
            <v>TIGRE</v>
          </cell>
          <cell r="N287" t="str">
            <v>326-3421</v>
          </cell>
          <cell r="O287" t="str">
            <v>BOX</v>
          </cell>
          <cell r="P287" t="str">
            <v>A</v>
          </cell>
          <cell r="Q287" t="str">
            <v>M</v>
          </cell>
          <cell r="R287">
            <v>13.688888888888888</v>
          </cell>
          <cell r="S287">
            <v>15.468444444444442</v>
          </cell>
          <cell r="T287">
            <v>20.350000000000001</v>
          </cell>
          <cell r="U287">
            <v>22.37</v>
          </cell>
          <cell r="V287">
            <v>22.37</v>
          </cell>
          <cell r="W287">
            <v>24.14</v>
          </cell>
          <cell r="X287">
            <v>26.3</v>
          </cell>
          <cell r="Y287">
            <v>28.586956521739129</v>
          </cell>
          <cell r="Z287">
            <v>31.763285024154587</v>
          </cell>
          <cell r="AA287" t="str">
            <v>T-9</v>
          </cell>
          <cell r="AB287">
            <v>29813647</v>
          </cell>
          <cell r="AC287">
            <v>812</v>
          </cell>
          <cell r="AD287" t="str">
            <v>US-267</v>
          </cell>
          <cell r="AE287">
            <v>144</v>
          </cell>
          <cell r="AF287">
            <v>0.8034</v>
          </cell>
          <cell r="AG287">
            <v>0</v>
          </cell>
          <cell r="AI287" t="str">
            <v>00810673014477</v>
          </cell>
          <cell r="AJ287" t="str">
            <v/>
          </cell>
          <cell r="AM287" t="e">
            <v>#N/A</v>
          </cell>
        </row>
        <row r="288">
          <cell r="A288" t="str">
            <v>ACTIVE</v>
          </cell>
          <cell r="B288" t="str">
            <v>326-3422</v>
          </cell>
          <cell r="C288">
            <v>29813655</v>
          </cell>
          <cell r="D288" t="str">
            <v>326-3422</v>
          </cell>
          <cell r="E288" t="str">
            <v>DWV</v>
          </cell>
          <cell r="F288" t="str">
            <v>2 1/16 BEND STREET DWV</v>
          </cell>
          <cell r="G288">
            <v>0.19</v>
          </cell>
          <cell r="H288">
            <v>8.6182480000000006E-2</v>
          </cell>
          <cell r="I288">
            <v>25</v>
          </cell>
          <cell r="J288">
            <v>2000</v>
          </cell>
          <cell r="K288">
            <v>33.985507246376812</v>
          </cell>
          <cell r="L288">
            <v>0.158414</v>
          </cell>
          <cell r="M288" t="str">
            <v>TIGRE</v>
          </cell>
          <cell r="N288" t="str">
            <v>326-3422</v>
          </cell>
          <cell r="O288" t="str">
            <v>BOX</v>
          </cell>
          <cell r="P288" t="str">
            <v>A</v>
          </cell>
          <cell r="Q288" t="str">
            <v>M</v>
          </cell>
          <cell r="R288">
            <v>14.645862884160756</v>
          </cell>
          <cell r="S288">
            <v>16.549825059101654</v>
          </cell>
          <cell r="T288">
            <v>21.77</v>
          </cell>
          <cell r="U288">
            <v>23.93</v>
          </cell>
          <cell r="V288">
            <v>23.93</v>
          </cell>
          <cell r="W288">
            <v>25.83</v>
          </cell>
          <cell r="X288">
            <v>28.14</v>
          </cell>
          <cell r="Y288">
            <v>30.586956521739129</v>
          </cell>
          <cell r="Z288">
            <v>33.985507246376812</v>
          </cell>
          <cell r="AA288" t="str">
            <v>T-9</v>
          </cell>
          <cell r="AB288">
            <v>29813655</v>
          </cell>
          <cell r="AC288">
            <v>813</v>
          </cell>
          <cell r="AD288" t="str">
            <v>US-269</v>
          </cell>
          <cell r="AE288">
            <v>133</v>
          </cell>
          <cell r="AF288">
            <v>0.8034</v>
          </cell>
          <cell r="AG288">
            <v>0</v>
          </cell>
          <cell r="AI288" t="str">
            <v>00810673014491</v>
          </cell>
          <cell r="AJ288" t="str">
            <v/>
          </cell>
          <cell r="AM288" t="e">
            <v>#N/A</v>
          </cell>
        </row>
        <row r="289">
          <cell r="A289" t="str">
            <v>ACTIVE</v>
          </cell>
          <cell r="B289" t="str">
            <v>326-3423</v>
          </cell>
          <cell r="C289">
            <v>29813663</v>
          </cell>
          <cell r="D289" t="str">
            <v>326-3423</v>
          </cell>
          <cell r="E289" t="str">
            <v>DWV</v>
          </cell>
          <cell r="F289" t="str">
            <v>3 1/16 BEND STREET DWV</v>
          </cell>
          <cell r="G289">
            <v>0.625</v>
          </cell>
          <cell r="H289">
            <v>0.283495</v>
          </cell>
          <cell r="I289">
            <v>20</v>
          </cell>
          <cell r="J289">
            <v>900</v>
          </cell>
          <cell r="K289">
            <v>53.091787439613526</v>
          </cell>
          <cell r="L289">
            <v>0.494091</v>
          </cell>
          <cell r="M289" t="str">
            <v>TIGRE</v>
          </cell>
          <cell r="N289" t="str">
            <v>326-3423</v>
          </cell>
          <cell r="O289" t="str">
            <v>BOX</v>
          </cell>
          <cell r="P289" t="str">
            <v>A</v>
          </cell>
          <cell r="Q289" t="str">
            <v>M</v>
          </cell>
          <cell r="R289">
            <v>23.019385342789601</v>
          </cell>
          <cell r="S289">
            <v>26.011905437352247</v>
          </cell>
          <cell r="T289">
            <v>34.229999999999997</v>
          </cell>
          <cell r="U289">
            <v>37.61</v>
          </cell>
          <cell r="V289">
            <v>37.61</v>
          </cell>
          <cell r="W289">
            <v>40.44</v>
          </cell>
          <cell r="X289">
            <v>43.96</v>
          </cell>
          <cell r="Y289">
            <v>47.782608695652172</v>
          </cell>
          <cell r="Z289">
            <v>53.091787439613526</v>
          </cell>
          <cell r="AA289" t="str">
            <v>T-11</v>
          </cell>
          <cell r="AB289">
            <v>29813663</v>
          </cell>
          <cell r="AC289">
            <v>814</v>
          </cell>
          <cell r="AD289" t="str">
            <v>US-268</v>
          </cell>
          <cell r="AE289">
            <v>65</v>
          </cell>
          <cell r="AF289">
            <v>0.82400000000000007</v>
          </cell>
          <cell r="AG289">
            <v>0</v>
          </cell>
          <cell r="AI289" t="str">
            <v>00810673014514</v>
          </cell>
          <cell r="AJ289" t="str">
            <v/>
          </cell>
          <cell r="AM289" t="e">
            <v>#N/A</v>
          </cell>
        </row>
        <row r="290">
          <cell r="A290" t="str">
            <v>ACTIVE</v>
          </cell>
          <cell r="B290" t="str">
            <v>326-3424</v>
          </cell>
          <cell r="C290">
            <v>29813671</v>
          </cell>
          <cell r="D290" t="str">
            <v>326-3424</v>
          </cell>
          <cell r="E290" t="str">
            <v>DWV</v>
          </cell>
          <cell r="F290" t="str">
            <v>4 1/16 BEND STREET DWV</v>
          </cell>
          <cell r="G290">
            <v>1.077</v>
          </cell>
          <cell r="H290">
            <v>0.48851858399999998</v>
          </cell>
          <cell r="I290">
            <v>10</v>
          </cell>
          <cell r="J290">
            <v>320</v>
          </cell>
          <cell r="K290">
            <v>77.028985507246375</v>
          </cell>
          <cell r="L290">
            <v>0.86921700000000002</v>
          </cell>
          <cell r="M290" t="str">
            <v>TIGRE</v>
          </cell>
          <cell r="N290" t="str">
            <v>326-3424</v>
          </cell>
          <cell r="O290" t="str">
            <v>BOX</v>
          </cell>
          <cell r="P290" t="str">
            <v>B</v>
          </cell>
          <cell r="Q290" t="str">
            <v>M</v>
          </cell>
          <cell r="R290">
            <v>33.390070921985817</v>
          </cell>
          <cell r="S290">
            <v>37.730780141843972</v>
          </cell>
          <cell r="T290">
            <v>49.66</v>
          </cell>
          <cell r="U290">
            <v>54.57</v>
          </cell>
          <cell r="V290">
            <v>54.57</v>
          </cell>
          <cell r="W290">
            <v>58.68</v>
          </cell>
          <cell r="X290">
            <v>63.78</v>
          </cell>
          <cell r="Y290">
            <v>69.326086956521735</v>
          </cell>
          <cell r="Z290">
            <v>77.028985507246375</v>
          </cell>
          <cell r="AA290" t="str">
            <v>T-12</v>
          </cell>
          <cell r="AB290">
            <v>29813671</v>
          </cell>
          <cell r="AC290">
            <v>815</v>
          </cell>
          <cell r="AD290" t="str">
            <v>US-270</v>
          </cell>
          <cell r="AE290">
            <v>48</v>
          </cell>
          <cell r="AF290">
            <v>0.71499166666666658</v>
          </cell>
          <cell r="AG290">
            <v>0</v>
          </cell>
          <cell r="AI290" t="str">
            <v>00810673012121</v>
          </cell>
          <cell r="AJ290" t="str">
            <v/>
          </cell>
          <cell r="AM290" t="e">
            <v>#N/A</v>
          </cell>
        </row>
        <row r="291">
          <cell r="A291" t="str">
            <v>ACTIVE</v>
          </cell>
          <cell r="B291" t="str">
            <v>326-3425</v>
          </cell>
          <cell r="C291">
            <v>29813680</v>
          </cell>
          <cell r="D291" t="str">
            <v>326-3425</v>
          </cell>
          <cell r="E291" t="str">
            <v>DWV</v>
          </cell>
          <cell r="F291" t="str">
            <v>6 1/16 BEND STREET DWV</v>
          </cell>
          <cell r="G291">
            <v>2.8860000000000001</v>
          </cell>
          <cell r="H291">
            <v>1.309066512</v>
          </cell>
          <cell r="I291">
            <v>5</v>
          </cell>
          <cell r="J291">
            <v>120</v>
          </cell>
          <cell r="K291">
            <v>303.14009661835752</v>
          </cell>
          <cell r="L291">
            <v>2.3205900000000002</v>
          </cell>
          <cell r="M291" t="str">
            <v>TIGRE</v>
          </cell>
          <cell r="N291" t="str">
            <v>326-3425</v>
          </cell>
          <cell r="O291" t="str">
            <v>BOX</v>
          </cell>
          <cell r="P291" t="str">
            <v>C</v>
          </cell>
          <cell r="Q291" t="str">
            <v>M</v>
          </cell>
          <cell r="R291">
            <v>131.41749408983452</v>
          </cell>
          <cell r="S291">
            <v>148.501768321513</v>
          </cell>
          <cell r="T291">
            <v>195.43</v>
          </cell>
          <cell r="U291">
            <v>214.76</v>
          </cell>
          <cell r="V291">
            <v>214.76</v>
          </cell>
          <cell r="W291">
            <v>230.92</v>
          </cell>
          <cell r="X291">
            <v>251</v>
          </cell>
          <cell r="Y291">
            <v>272.82608695652175</v>
          </cell>
          <cell r="Z291">
            <v>303.14009661835752</v>
          </cell>
          <cell r="AA291" t="str">
            <v>T-13</v>
          </cell>
          <cell r="AB291">
            <v>29813680</v>
          </cell>
          <cell r="AC291">
            <v>816</v>
          </cell>
          <cell r="AD291" t="str">
            <v>US-5024</v>
          </cell>
          <cell r="AE291">
            <v>20</v>
          </cell>
          <cell r="AF291">
            <v>0.80090447530864206</v>
          </cell>
          <cell r="AG291">
            <v>0</v>
          </cell>
          <cell r="AI291" t="str">
            <v>00812361012673</v>
          </cell>
          <cell r="AJ291" t="str">
            <v/>
          </cell>
          <cell r="AM291" t="e">
            <v>#N/A</v>
          </cell>
        </row>
        <row r="292">
          <cell r="A292" t="str">
            <v>ACTIVE</v>
          </cell>
          <cell r="B292" t="str">
            <v>309-3386</v>
          </cell>
          <cell r="C292">
            <v>29813817</v>
          </cell>
          <cell r="D292" t="str">
            <v>309-3386</v>
          </cell>
          <cell r="E292" t="str">
            <v>DWV</v>
          </cell>
          <cell r="F292" t="str">
            <v>1-1/2 LONG SWP 1/4 BEND STREET DWV</v>
          </cell>
          <cell r="G292">
            <v>0.27</v>
          </cell>
          <cell r="H292">
            <v>0.12246984000000001</v>
          </cell>
          <cell r="I292">
            <v>10</v>
          </cell>
          <cell r="J292">
            <v>2250</v>
          </cell>
          <cell r="K292">
            <v>30.666666666666664</v>
          </cell>
          <cell r="L292">
            <v>1.4516819999999999</v>
          </cell>
          <cell r="M292" t="str">
            <v>LASCO</v>
          </cell>
          <cell r="N292" t="str">
            <v>309-3386</v>
          </cell>
          <cell r="O292" t="str">
            <v>BOX</v>
          </cell>
          <cell r="P292" t="str">
            <v>C</v>
          </cell>
          <cell r="Q292" t="str">
            <v>M</v>
          </cell>
          <cell r="R292">
            <v>13.002364066193854</v>
          </cell>
          <cell r="S292">
            <v>14.692671394799053</v>
          </cell>
          <cell r="T292">
            <v>19.329999999999998</v>
          </cell>
          <cell r="U292">
            <v>21.25</v>
          </cell>
          <cell r="V292">
            <v>21.25</v>
          </cell>
          <cell r="W292">
            <v>22.85</v>
          </cell>
          <cell r="X292">
            <v>24.84</v>
          </cell>
          <cell r="Y292">
            <v>27.599999999999998</v>
          </cell>
          <cell r="Z292">
            <v>30.666666666666664</v>
          </cell>
          <cell r="AA292" t="str">
            <v>T-11</v>
          </cell>
          <cell r="AB292">
            <v>29813817</v>
          </cell>
          <cell r="AC292">
            <v>774</v>
          </cell>
          <cell r="AD292" t="str">
            <v>US-31763</v>
          </cell>
          <cell r="AE292">
            <v>131</v>
          </cell>
          <cell r="AF292">
            <v>0.8034</v>
          </cell>
          <cell r="AG292">
            <v>0</v>
          </cell>
          <cell r="AI292" t="str">
            <v>00810673014071</v>
          </cell>
          <cell r="AJ292" t="str">
            <v/>
          </cell>
          <cell r="AM292" t="e">
            <v>#N/A</v>
          </cell>
        </row>
        <row r="293">
          <cell r="A293" t="str">
            <v>ACTIVE</v>
          </cell>
          <cell r="B293" t="str">
            <v>309-3387</v>
          </cell>
          <cell r="C293">
            <v>29813841</v>
          </cell>
          <cell r="D293" t="str">
            <v>309-3387</v>
          </cell>
          <cell r="E293" t="str">
            <v>DWV</v>
          </cell>
          <cell r="F293" t="str">
            <v>2 LONG SWEEP 1/4 BEND STREET DWV</v>
          </cell>
          <cell r="G293">
            <v>0.4</v>
          </cell>
          <cell r="H293">
            <v>0.18143680000000001</v>
          </cell>
          <cell r="I293">
            <v>25</v>
          </cell>
          <cell r="J293">
            <v>1125</v>
          </cell>
          <cell r="K293">
            <v>35.905797101449274</v>
          </cell>
          <cell r="L293">
            <v>0.32547999999999999</v>
          </cell>
          <cell r="M293" t="str">
            <v>TIGRE</v>
          </cell>
          <cell r="N293" t="str">
            <v>309-3387</v>
          </cell>
          <cell r="O293" t="str">
            <v>BOX</v>
          </cell>
          <cell r="P293" t="str">
            <v>A</v>
          </cell>
          <cell r="Q293" t="str">
            <v>M</v>
          </cell>
          <cell r="R293">
            <v>14.073758865248227</v>
          </cell>
          <cell r="S293">
            <v>15.903347517730495</v>
          </cell>
          <cell r="T293">
            <v>23.15</v>
          </cell>
          <cell r="U293">
            <v>25.44</v>
          </cell>
          <cell r="V293">
            <v>25.44</v>
          </cell>
          <cell r="W293">
            <v>27.35</v>
          </cell>
          <cell r="X293">
            <v>29.73</v>
          </cell>
          <cell r="Y293">
            <v>32.315217391304344</v>
          </cell>
          <cell r="Z293">
            <v>35.905797101449274</v>
          </cell>
          <cell r="AA293" t="str">
            <v>T-11</v>
          </cell>
          <cell r="AB293">
            <v>29813841</v>
          </cell>
          <cell r="AC293">
            <v>775</v>
          </cell>
          <cell r="AD293" t="str">
            <v>US-5005</v>
          </cell>
          <cell r="AE293">
            <v>206</v>
          </cell>
          <cell r="AF293">
            <v>0.72099999999999997</v>
          </cell>
          <cell r="AG293">
            <v>0</v>
          </cell>
          <cell r="AI293" t="str">
            <v>00810673014088</v>
          </cell>
          <cell r="AJ293" t="str">
            <v/>
          </cell>
          <cell r="AM293" t="e">
            <v>#N/A</v>
          </cell>
        </row>
        <row r="294">
          <cell r="A294" t="str">
            <v>ACTIVE</v>
          </cell>
          <cell r="B294" t="str">
            <v>309-3388</v>
          </cell>
          <cell r="C294">
            <v>29813892</v>
          </cell>
          <cell r="D294" t="str">
            <v>309-3388</v>
          </cell>
          <cell r="E294" t="str">
            <v>DWV</v>
          </cell>
          <cell r="F294" t="str">
            <v>3 LONG SWEEP 1/4 BEND STREET DWV</v>
          </cell>
          <cell r="G294">
            <v>1.1759999999999999</v>
          </cell>
          <cell r="H294">
            <v>0.53342419200000002</v>
          </cell>
          <cell r="I294">
            <v>20</v>
          </cell>
          <cell r="J294">
            <v>360</v>
          </cell>
          <cell r="K294">
            <v>89.384057971014499</v>
          </cell>
          <cell r="L294">
            <v>0.95347099999999996</v>
          </cell>
          <cell r="M294" t="str">
            <v>TIGRE</v>
          </cell>
          <cell r="N294" t="str">
            <v>309-3388</v>
          </cell>
          <cell r="O294" t="str">
            <v>BOX</v>
          </cell>
          <cell r="P294" t="str">
            <v>B</v>
          </cell>
          <cell r="Q294" t="str">
            <v>M</v>
          </cell>
          <cell r="R294">
            <v>38.747044917257682</v>
          </cell>
          <cell r="S294">
            <v>43.78416075650118</v>
          </cell>
          <cell r="T294">
            <v>57.62</v>
          </cell>
          <cell r="U294">
            <v>63.32</v>
          </cell>
          <cell r="V294">
            <v>63.32</v>
          </cell>
          <cell r="W294">
            <v>68.09</v>
          </cell>
          <cell r="X294">
            <v>74.010000000000005</v>
          </cell>
          <cell r="Y294">
            <v>80.445652173913047</v>
          </cell>
          <cell r="Z294">
            <v>89.384057971014499</v>
          </cell>
          <cell r="AA294" t="str">
            <v>T-14</v>
          </cell>
          <cell r="AB294">
            <v>29813892</v>
          </cell>
          <cell r="AC294">
            <v>776</v>
          </cell>
          <cell r="AD294" t="str">
            <v>US-5003</v>
          </cell>
          <cell r="AE294">
            <v>131</v>
          </cell>
          <cell r="AF294">
            <v>0.77249999999999996</v>
          </cell>
          <cell r="AG294">
            <v>0</v>
          </cell>
          <cell r="AI294" t="str">
            <v>00810673014095</v>
          </cell>
          <cell r="AJ294" t="str">
            <v/>
          </cell>
          <cell r="AM294" t="e">
            <v>#N/A</v>
          </cell>
        </row>
        <row r="295">
          <cell r="A295" t="str">
            <v>ACTIVE</v>
          </cell>
          <cell r="B295" t="str">
            <v>309-3389</v>
          </cell>
          <cell r="C295">
            <v>29813906</v>
          </cell>
          <cell r="D295" t="str">
            <v>309-3389</v>
          </cell>
          <cell r="E295" t="str">
            <v>DWV</v>
          </cell>
          <cell r="F295" t="str">
            <v>4 LONG SWEEP 1/4 BEND STREET DWV</v>
          </cell>
          <cell r="G295">
            <v>2.11</v>
          </cell>
          <cell r="H295">
            <v>0.95707911999999995</v>
          </cell>
          <cell r="I295">
            <v>5</v>
          </cell>
          <cell r="J295">
            <v>160</v>
          </cell>
          <cell r="K295">
            <v>137.68115942028984</v>
          </cell>
          <cell r="L295">
            <v>1.7559440000000002</v>
          </cell>
          <cell r="M295" t="str">
            <v>TIGRE</v>
          </cell>
          <cell r="N295" t="str">
            <v>309-3389</v>
          </cell>
          <cell r="O295" t="str">
            <v>BOX</v>
          </cell>
          <cell r="P295" t="str">
            <v>C</v>
          </cell>
          <cell r="Q295" t="str">
            <v>M</v>
          </cell>
          <cell r="R295">
            <v>59.696453900709223</v>
          </cell>
          <cell r="S295">
            <v>67.456992907801421</v>
          </cell>
          <cell r="T295">
            <v>88.76</v>
          </cell>
          <cell r="U295">
            <v>97.54</v>
          </cell>
          <cell r="V295">
            <v>97.54</v>
          </cell>
          <cell r="W295">
            <v>104.88</v>
          </cell>
          <cell r="X295">
            <v>114</v>
          </cell>
          <cell r="Y295">
            <v>123.91304347826086</v>
          </cell>
          <cell r="Z295">
            <v>137.68115942028984</v>
          </cell>
          <cell r="AA295" t="str">
            <v>T-12</v>
          </cell>
          <cell r="AB295">
            <v>29813906</v>
          </cell>
          <cell r="AC295">
            <v>777</v>
          </cell>
          <cell r="AD295" t="str">
            <v>US-4701</v>
          </cell>
          <cell r="AE295">
            <v>39</v>
          </cell>
          <cell r="AF295">
            <v>0.72099999999999997</v>
          </cell>
          <cell r="AG295">
            <v>0</v>
          </cell>
          <cell r="AI295" t="str">
            <v>00810673014101</v>
          </cell>
          <cell r="AJ295" t="str">
            <v/>
          </cell>
          <cell r="AM295" t="e">
            <v>#N/A</v>
          </cell>
        </row>
        <row r="296">
          <cell r="A296" t="str">
            <v>ACTIVE</v>
          </cell>
          <cell r="B296" t="str">
            <v>303-3376</v>
          </cell>
          <cell r="C296">
            <v>29814031</v>
          </cell>
          <cell r="D296" t="str">
            <v>303-3376</v>
          </cell>
          <cell r="E296" t="str">
            <v>DWV</v>
          </cell>
          <cell r="F296" t="str">
            <v>3 1/4 BEND W/2" LOW HEEL INLET DWV</v>
          </cell>
          <cell r="G296">
            <v>1.1080000000000001</v>
          </cell>
          <cell r="H296">
            <v>0.50257993600000006</v>
          </cell>
          <cell r="I296">
            <v>25</v>
          </cell>
          <cell r="J296">
            <v>450</v>
          </cell>
          <cell r="K296">
            <v>67.342995169082116</v>
          </cell>
          <cell r="L296">
            <v>0.8728220000000001</v>
          </cell>
          <cell r="M296" t="str">
            <v>TIGRE</v>
          </cell>
          <cell r="N296" t="str">
            <v>303-3376</v>
          </cell>
          <cell r="O296" t="str">
            <v>BOX</v>
          </cell>
          <cell r="P296" t="str">
            <v>B</v>
          </cell>
          <cell r="Q296" t="str">
            <v>M</v>
          </cell>
          <cell r="R296">
            <v>29.19810874704492</v>
          </cell>
          <cell r="S296">
            <v>32.993862884160755</v>
          </cell>
          <cell r="T296">
            <v>43.42</v>
          </cell>
          <cell r="U296">
            <v>47.71</v>
          </cell>
          <cell r="V296">
            <v>47.71</v>
          </cell>
          <cell r="W296">
            <v>51.3</v>
          </cell>
          <cell r="X296">
            <v>55.76</v>
          </cell>
          <cell r="Y296">
            <v>60.608695652173907</v>
          </cell>
          <cell r="Z296">
            <v>67.342995169082116</v>
          </cell>
          <cell r="AA296" t="str">
            <v>T-14</v>
          </cell>
          <cell r="AB296">
            <v>29814031</v>
          </cell>
          <cell r="AC296">
            <v>768</v>
          </cell>
          <cell r="AD296" t="str">
            <v>US-292</v>
          </cell>
          <cell r="AE296">
            <v>33</v>
          </cell>
          <cell r="AF296">
            <v>0.80090447530864206</v>
          </cell>
          <cell r="AG296">
            <v>0</v>
          </cell>
          <cell r="AI296" t="str">
            <v>00810673015276</v>
          </cell>
          <cell r="AJ296" t="str">
            <v/>
          </cell>
          <cell r="AM296" t="e">
            <v>#N/A</v>
          </cell>
        </row>
        <row r="297">
          <cell r="A297" t="str">
            <v>ACTIVE</v>
          </cell>
          <cell r="B297" t="str">
            <v>310-4153</v>
          </cell>
          <cell r="C297">
            <v>29814082</v>
          </cell>
          <cell r="D297" t="str">
            <v>310-4153</v>
          </cell>
          <cell r="E297" t="str">
            <v>DWV</v>
          </cell>
          <cell r="F297" t="str">
            <v>3 1/4 BEND ST W/2" LOW HEEL INLET</v>
          </cell>
          <cell r="G297">
            <v>1.0900000000000001</v>
          </cell>
          <cell r="H297">
            <v>0.49441528000000001</v>
          </cell>
          <cell r="I297">
            <v>15</v>
          </cell>
          <cell r="J297">
            <v>480</v>
          </cell>
          <cell r="K297">
            <v>226.30361445783134</v>
          </cell>
          <cell r="L297">
            <v>0.907945</v>
          </cell>
          <cell r="M297" t="str">
            <v>LASCO</v>
          </cell>
          <cell r="N297" t="str">
            <v>D303-338</v>
          </cell>
          <cell r="O297" t="str">
            <v>BOX</v>
          </cell>
          <cell r="P297" t="str">
            <v>D</v>
          </cell>
          <cell r="Q297" t="str">
            <v>M</v>
          </cell>
          <cell r="R297">
            <v>83.495981087470454</v>
          </cell>
          <cell r="S297">
            <v>94.350458628841608</v>
          </cell>
          <cell r="T297">
            <v>124.17</v>
          </cell>
          <cell r="U297">
            <v>136.44999999999999</v>
          </cell>
          <cell r="V297">
            <v>136.44999999999999</v>
          </cell>
          <cell r="W297">
            <v>146.72</v>
          </cell>
          <cell r="X297">
            <v>169.0488</v>
          </cell>
          <cell r="Y297">
            <v>203.67325301204821</v>
          </cell>
          <cell r="Z297">
            <v>226.30361445783134</v>
          </cell>
          <cell r="AA297" t="str">
            <v>T-12</v>
          </cell>
          <cell r="AB297">
            <v>29814082</v>
          </cell>
          <cell r="AC297">
            <v>779</v>
          </cell>
          <cell r="AD297" t="str">
            <v>US-292</v>
          </cell>
          <cell r="AE297">
            <v>33</v>
          </cell>
          <cell r="AF297">
            <v>0.80090447530864206</v>
          </cell>
          <cell r="AG297">
            <v>0</v>
          </cell>
          <cell r="AI297" t="str">
            <v>00810673015290</v>
          </cell>
          <cell r="AJ297" t="str">
            <v/>
          </cell>
          <cell r="AM297" t="e">
            <v>#N/A</v>
          </cell>
        </row>
        <row r="298">
          <cell r="A298" t="str">
            <v>ACTIVE</v>
          </cell>
          <cell r="B298" t="str">
            <v>331-3434</v>
          </cell>
          <cell r="C298">
            <v>29814317</v>
          </cell>
          <cell r="D298" t="str">
            <v>331-3434</v>
          </cell>
          <cell r="E298" t="str">
            <v>DWV</v>
          </cell>
          <cell r="F298" t="str">
            <v>1-1/2 VENT ELL DWV</v>
          </cell>
          <cell r="G298">
            <v>0.18</v>
          </cell>
          <cell r="H298">
            <v>8.1646559999999993E-2</v>
          </cell>
          <cell r="I298">
            <v>20</v>
          </cell>
          <cell r="J298">
            <v>2880</v>
          </cell>
          <cell r="K298">
            <v>18.805185185185184</v>
          </cell>
          <cell r="L298">
            <v>1.0815000000000001</v>
          </cell>
          <cell r="M298" t="str">
            <v>LASCO</v>
          </cell>
          <cell r="N298" t="str">
            <v>331-3434</v>
          </cell>
          <cell r="O298" t="str">
            <v>BOX</v>
          </cell>
          <cell r="P298" t="str">
            <v>C</v>
          </cell>
          <cell r="Q298" t="str">
            <v>M</v>
          </cell>
          <cell r="R298">
            <v>7.5205673758865244</v>
          </cell>
          <cell r="S298">
            <v>8.4982411347517726</v>
          </cell>
          <cell r="T298">
            <v>11.18</v>
          </cell>
          <cell r="U298">
            <v>12.29</v>
          </cell>
          <cell r="V298">
            <v>12.29</v>
          </cell>
          <cell r="W298">
            <v>13.22</v>
          </cell>
          <cell r="X298">
            <v>15.232200000000001</v>
          </cell>
          <cell r="Y298">
            <v>16.924666666666667</v>
          </cell>
          <cell r="Z298">
            <v>18.805185185185184</v>
          </cell>
          <cell r="AA298" t="str">
            <v>T-7</v>
          </cell>
          <cell r="AB298">
            <v>29814317</v>
          </cell>
          <cell r="AC298">
            <v>826</v>
          </cell>
          <cell r="AD298" t="str">
            <v>US-31750</v>
          </cell>
          <cell r="AE298">
            <v>160</v>
          </cell>
          <cell r="AF298">
            <v>0.8034</v>
          </cell>
          <cell r="AG298">
            <v>0</v>
          </cell>
          <cell r="AH298" t="str">
            <v>*</v>
          </cell>
          <cell r="AI298" t="str">
            <v>00810673013692</v>
          </cell>
          <cell r="AJ298">
            <v>10810673013699</v>
          </cell>
          <cell r="AM298" t="e">
            <v>#N/A</v>
          </cell>
        </row>
        <row r="299">
          <cell r="A299" t="str">
            <v>ACTIVE</v>
          </cell>
          <cell r="B299" t="str">
            <v>331-3435</v>
          </cell>
          <cell r="C299">
            <v>29814341</v>
          </cell>
          <cell r="D299" t="str">
            <v>331-3435</v>
          </cell>
          <cell r="E299" t="str">
            <v>DWV</v>
          </cell>
          <cell r="F299" t="str">
            <v>2 VENT ELL DWV</v>
          </cell>
          <cell r="G299">
            <v>0.27200000000000002</v>
          </cell>
          <cell r="H299">
            <v>0.123377024</v>
          </cell>
          <cell r="I299">
            <v>30</v>
          </cell>
          <cell r="J299">
            <v>1890</v>
          </cell>
          <cell r="K299">
            <v>22.524154589371978</v>
          </cell>
          <cell r="L299">
            <v>0.222583</v>
          </cell>
          <cell r="M299" t="str">
            <v>TIGRE</v>
          </cell>
          <cell r="N299" t="str">
            <v>331-3435</v>
          </cell>
          <cell r="O299" t="str">
            <v>BOX</v>
          </cell>
          <cell r="P299" t="str">
            <v>C</v>
          </cell>
          <cell r="Q299" t="str">
            <v>M</v>
          </cell>
          <cell r="R299">
            <v>9.767375886524821</v>
          </cell>
          <cell r="S299">
            <v>11.037134751773047</v>
          </cell>
          <cell r="T299">
            <v>14.53</v>
          </cell>
          <cell r="U299">
            <v>15.96</v>
          </cell>
          <cell r="V299">
            <v>15.96</v>
          </cell>
          <cell r="W299">
            <v>17.16</v>
          </cell>
          <cell r="X299">
            <v>18.649999999999999</v>
          </cell>
          <cell r="Y299">
            <v>20.271739130434781</v>
          </cell>
          <cell r="Z299">
            <v>22.524154589371978</v>
          </cell>
          <cell r="AA299" t="str">
            <v>T-10</v>
          </cell>
          <cell r="AB299">
            <v>29814341</v>
          </cell>
          <cell r="AC299">
            <v>827</v>
          </cell>
          <cell r="AD299" t="str">
            <v>US-30362</v>
          </cell>
          <cell r="AE299">
            <v>103</v>
          </cell>
          <cell r="AF299">
            <v>0.8034</v>
          </cell>
          <cell r="AG299">
            <v>0</v>
          </cell>
          <cell r="AH299" t="str">
            <v>*</v>
          </cell>
          <cell r="AI299" t="str">
            <v>00810673013708</v>
          </cell>
          <cell r="AJ299">
            <v>10810673013705</v>
          </cell>
          <cell r="AM299" t="e">
            <v>#N/A</v>
          </cell>
        </row>
        <row r="300">
          <cell r="A300" t="str">
            <v>ACTIVE</v>
          </cell>
          <cell r="B300" t="str">
            <v>331-3436</v>
          </cell>
          <cell r="C300">
            <v>29814392</v>
          </cell>
          <cell r="D300" t="str">
            <v>331-3436</v>
          </cell>
          <cell r="E300" t="str">
            <v>DWV</v>
          </cell>
          <cell r="F300" t="str">
            <v>3 VENT ELL DWV</v>
          </cell>
          <cell r="G300">
            <v>0.91</v>
          </cell>
          <cell r="H300">
            <v>0.41276872000000003</v>
          </cell>
          <cell r="I300">
            <v>25</v>
          </cell>
          <cell r="J300">
            <v>450</v>
          </cell>
          <cell r="K300">
            <v>58.381642512077299</v>
          </cell>
          <cell r="L300">
            <v>0.72965200000000008</v>
          </cell>
          <cell r="M300" t="str">
            <v>TIGRE</v>
          </cell>
          <cell r="N300" t="str">
            <v>331-3436</v>
          </cell>
          <cell r="O300" t="str">
            <v>BOX</v>
          </cell>
          <cell r="P300" t="str">
            <v>C</v>
          </cell>
          <cell r="Q300" t="str">
            <v>M</v>
          </cell>
          <cell r="R300">
            <v>25.307801418439716</v>
          </cell>
          <cell r="S300">
            <v>28.597815602836878</v>
          </cell>
          <cell r="T300">
            <v>37.630000000000003</v>
          </cell>
          <cell r="U300">
            <v>41.36</v>
          </cell>
          <cell r="V300">
            <v>41.36</v>
          </cell>
          <cell r="W300">
            <v>44.47</v>
          </cell>
          <cell r="X300">
            <v>48.34</v>
          </cell>
          <cell r="Y300">
            <v>52.54347826086957</v>
          </cell>
          <cell r="Z300">
            <v>58.381642512077299</v>
          </cell>
          <cell r="AA300" t="str">
            <v>T-14</v>
          </cell>
          <cell r="AB300">
            <v>29814392</v>
          </cell>
          <cell r="AC300">
            <v>828</v>
          </cell>
          <cell r="AD300" t="str">
            <v>US-31268</v>
          </cell>
          <cell r="AE300">
            <v>80</v>
          </cell>
          <cell r="AF300">
            <v>0.82400000000000007</v>
          </cell>
          <cell r="AG300">
            <v>0</v>
          </cell>
          <cell r="AI300" t="str">
            <v>00810673013715</v>
          </cell>
          <cell r="AJ300" t="str">
            <v/>
          </cell>
          <cell r="AM300" t="e">
            <v>#N/A</v>
          </cell>
        </row>
        <row r="301">
          <cell r="A301" t="str">
            <v>ACTIVE</v>
          </cell>
          <cell r="B301" t="str">
            <v>441-3534</v>
          </cell>
          <cell r="C301">
            <v>29814647</v>
          </cell>
          <cell r="D301" t="str">
            <v>441-3534</v>
          </cell>
          <cell r="E301" t="str">
            <v>DWV</v>
          </cell>
          <cell r="F301" t="str">
            <v>6 VENT TEE DWV</v>
          </cell>
          <cell r="G301">
            <v>6.33</v>
          </cell>
          <cell r="H301">
            <v>2.8712373599999998</v>
          </cell>
          <cell r="I301">
            <v>4</v>
          </cell>
          <cell r="J301">
            <v>32</v>
          </cell>
          <cell r="K301">
            <v>819.1523096866481</v>
          </cell>
          <cell r="L301">
            <v>12.796720000000001</v>
          </cell>
          <cell r="M301" t="str">
            <v>LASCO</v>
          </cell>
          <cell r="N301" t="str">
            <v>D441-060</v>
          </cell>
          <cell r="O301" t="str">
            <v>BOX</v>
          </cell>
          <cell r="P301" t="str">
            <v>D</v>
          </cell>
          <cell r="Q301" t="str">
            <v>M</v>
          </cell>
          <cell r="R301">
            <v>348.23640661938538</v>
          </cell>
          <cell r="S301">
            <v>393.50713947990545</v>
          </cell>
          <cell r="T301">
            <v>480.07871016548461</v>
          </cell>
          <cell r="U301">
            <v>523.28579408037831</v>
          </cell>
          <cell r="V301">
            <v>523.28579408037831</v>
          </cell>
          <cell r="W301">
            <v>562.67289686062179</v>
          </cell>
          <cell r="X301">
            <v>611.90677533592611</v>
          </cell>
          <cell r="Y301">
            <v>737.23707871798331</v>
          </cell>
          <cell r="Z301">
            <v>819.1523096866481</v>
          </cell>
          <cell r="AB301" t="str">
            <v/>
          </cell>
          <cell r="AC301">
            <v>897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I301" t="str">
            <v>00816842021215</v>
          </cell>
          <cell r="AJ301" t="str">
            <v/>
          </cell>
          <cell r="AM301" t="e">
            <v>#N/A</v>
          </cell>
        </row>
        <row r="302">
          <cell r="A302" t="str">
            <v>ACTIVE</v>
          </cell>
          <cell r="B302" t="str">
            <v>333-3441</v>
          </cell>
          <cell r="C302">
            <v>29814813</v>
          </cell>
          <cell r="D302" t="str">
            <v>333-3441</v>
          </cell>
          <cell r="E302" t="str">
            <v>DWV</v>
          </cell>
          <cell r="F302" t="str">
            <v>1-1/2 VENT ELL STREET DWV</v>
          </cell>
          <cell r="G302">
            <v>0.17499999999999999</v>
          </cell>
          <cell r="H302">
            <v>7.9378599999999994E-2</v>
          </cell>
          <cell r="I302">
            <v>25</v>
          </cell>
          <cell r="J302">
            <v>2250</v>
          </cell>
          <cell r="K302">
            <v>18.988395061728394</v>
          </cell>
          <cell r="L302">
            <v>0.14904100000000001</v>
          </cell>
          <cell r="M302" t="str">
            <v>LASCO</v>
          </cell>
          <cell r="N302" t="str">
            <v>333-3441</v>
          </cell>
          <cell r="O302" t="str">
            <v>BOX</v>
          </cell>
          <cell r="P302" t="str">
            <v>C</v>
          </cell>
          <cell r="Q302" t="str">
            <v>M</v>
          </cell>
          <cell r="R302">
            <v>7.603782505910166</v>
          </cell>
          <cell r="S302">
            <v>8.5922742316784859</v>
          </cell>
          <cell r="T302">
            <v>11.3</v>
          </cell>
          <cell r="U302">
            <v>12.42</v>
          </cell>
          <cell r="V302">
            <v>12.42</v>
          </cell>
          <cell r="W302">
            <v>13.35</v>
          </cell>
          <cell r="X302">
            <v>15.380600000000001</v>
          </cell>
          <cell r="Y302">
            <v>17.089555555555556</v>
          </cell>
          <cell r="Z302">
            <v>18.988395061728394</v>
          </cell>
          <cell r="AA302" t="str">
            <v>T-11</v>
          </cell>
          <cell r="AB302">
            <v>29814813</v>
          </cell>
          <cell r="AC302">
            <v>833</v>
          </cell>
          <cell r="AD302" t="str">
            <v>US-31750</v>
          </cell>
          <cell r="AE302">
            <v>160</v>
          </cell>
          <cell r="AF302">
            <v>0.8034</v>
          </cell>
          <cell r="AG302">
            <v>0</v>
          </cell>
          <cell r="AH302" t="str">
            <v>*</v>
          </cell>
          <cell r="AI302" t="str">
            <v>00810673013722</v>
          </cell>
          <cell r="AJ302">
            <v>10810673013729</v>
          </cell>
          <cell r="AM302" t="e">
            <v>#N/A</v>
          </cell>
        </row>
        <row r="303">
          <cell r="A303" t="str">
            <v>ACTIVE</v>
          </cell>
          <cell r="B303" t="str">
            <v>333-3442</v>
          </cell>
          <cell r="C303">
            <v>29814848</v>
          </cell>
          <cell r="D303" t="str">
            <v>333-3442</v>
          </cell>
          <cell r="E303" t="str">
            <v>DWV</v>
          </cell>
          <cell r="F303" t="str">
            <v>2 VENT ELL STREET DWV</v>
          </cell>
          <cell r="G303">
            <v>0.26700000000000002</v>
          </cell>
          <cell r="H303">
            <v>0.121109064</v>
          </cell>
          <cell r="I303">
            <v>20</v>
          </cell>
          <cell r="J303">
            <v>1600</v>
          </cell>
          <cell r="K303">
            <v>26.074879227053138</v>
          </cell>
          <cell r="L303">
            <v>0.22958699999999999</v>
          </cell>
          <cell r="M303" t="str">
            <v>TIGRE</v>
          </cell>
          <cell r="N303" t="str">
            <v>333-3442</v>
          </cell>
          <cell r="O303" t="str">
            <v>BOX</v>
          </cell>
          <cell r="P303" t="str">
            <v>C</v>
          </cell>
          <cell r="Q303" t="str">
            <v>M</v>
          </cell>
          <cell r="R303">
            <v>11.296453900709221</v>
          </cell>
          <cell r="S303">
            <v>12.764992907801417</v>
          </cell>
          <cell r="T303">
            <v>16.809999999999999</v>
          </cell>
          <cell r="U303">
            <v>18.47</v>
          </cell>
          <cell r="V303">
            <v>18.47</v>
          </cell>
          <cell r="W303">
            <v>19.86</v>
          </cell>
          <cell r="X303">
            <v>21.59</v>
          </cell>
          <cell r="Y303">
            <v>23.467391304347824</v>
          </cell>
          <cell r="Z303">
            <v>26.074879227053138</v>
          </cell>
          <cell r="AA303" t="str">
            <v>T-9</v>
          </cell>
          <cell r="AB303">
            <v>29814848</v>
          </cell>
          <cell r="AC303">
            <v>834</v>
          </cell>
          <cell r="AD303" t="str">
            <v>US-30362</v>
          </cell>
          <cell r="AE303">
            <v>103</v>
          </cell>
          <cell r="AF303">
            <v>0.8034</v>
          </cell>
          <cell r="AG303">
            <v>0</v>
          </cell>
          <cell r="AH303" t="str">
            <v>*</v>
          </cell>
          <cell r="AI303" t="str">
            <v>00810673013739</v>
          </cell>
          <cell r="AJ303">
            <v>10810673013736</v>
          </cell>
          <cell r="AM303" t="e">
            <v>#N/A</v>
          </cell>
        </row>
        <row r="304">
          <cell r="A304" t="str">
            <v>ACTIVE</v>
          </cell>
          <cell r="B304" t="str">
            <v>333-3443</v>
          </cell>
          <cell r="C304">
            <v>29814899</v>
          </cell>
          <cell r="D304" t="str">
            <v>333-3443</v>
          </cell>
          <cell r="E304" t="str">
            <v>DWV</v>
          </cell>
          <cell r="F304" t="str">
            <v>3 VENT ELL STREET DWV</v>
          </cell>
          <cell r="G304">
            <v>0.86899999999999999</v>
          </cell>
          <cell r="H304">
            <v>0.39417144799999998</v>
          </cell>
          <cell r="I304">
            <v>5</v>
          </cell>
          <cell r="J304">
            <v>400</v>
          </cell>
          <cell r="K304">
            <v>69.891304347826079</v>
          </cell>
          <cell r="L304">
            <v>0.74376299999999995</v>
          </cell>
          <cell r="M304" t="str">
            <v>TIGRE</v>
          </cell>
          <cell r="N304" t="str">
            <v>333-3443</v>
          </cell>
          <cell r="O304" t="str">
            <v>BOX</v>
          </cell>
          <cell r="P304" t="str">
            <v>C</v>
          </cell>
          <cell r="Q304" t="str">
            <v>M</v>
          </cell>
          <cell r="R304">
            <v>30.300709219858156</v>
          </cell>
          <cell r="S304">
            <v>34.239801418439711</v>
          </cell>
          <cell r="T304">
            <v>45.05</v>
          </cell>
          <cell r="U304">
            <v>49.51</v>
          </cell>
          <cell r="V304">
            <v>49.51</v>
          </cell>
          <cell r="W304">
            <v>53.24</v>
          </cell>
          <cell r="X304">
            <v>57.87</v>
          </cell>
          <cell r="Y304">
            <v>62.90217391304347</v>
          </cell>
          <cell r="Z304">
            <v>69.891304347826079</v>
          </cell>
          <cell r="AA304" t="str">
            <v>T-9</v>
          </cell>
          <cell r="AB304">
            <v>29814899</v>
          </cell>
          <cell r="AC304">
            <v>835</v>
          </cell>
          <cell r="AD304" t="str">
            <v>US-31268</v>
          </cell>
          <cell r="AE304">
            <v>80</v>
          </cell>
          <cell r="AF304">
            <v>0.82400000000000007</v>
          </cell>
          <cell r="AG304">
            <v>0</v>
          </cell>
          <cell r="AI304" t="str">
            <v>00810673013746</v>
          </cell>
          <cell r="AJ304" t="str">
            <v/>
          </cell>
          <cell r="AM304" t="e">
            <v>#N/A</v>
          </cell>
        </row>
        <row r="305">
          <cell r="A305" t="str">
            <v>ACTIVE</v>
          </cell>
          <cell r="B305" t="str">
            <v>333-3444</v>
          </cell>
          <cell r="C305">
            <v>29814953</v>
          </cell>
          <cell r="D305" t="str">
            <v>333-3444</v>
          </cell>
          <cell r="E305" t="str">
            <v>DWV</v>
          </cell>
          <cell r="F305" t="str">
            <v>4 VENT ELL STREET DWV</v>
          </cell>
          <cell r="G305">
            <v>1.534</v>
          </cell>
          <cell r="H305">
            <v>0.69581012799999997</v>
          </cell>
          <cell r="I305">
            <v>5</v>
          </cell>
          <cell r="J305">
            <v>360</v>
          </cell>
          <cell r="K305">
            <v>259.90613282199178</v>
          </cell>
          <cell r="L305">
            <v>0.62417999999999996</v>
          </cell>
          <cell r="M305" t="str">
            <v>LASCO</v>
          </cell>
          <cell r="N305" t="str">
            <v>D333-040</v>
          </cell>
          <cell r="O305" t="str">
            <v>BOX</v>
          </cell>
          <cell r="P305" t="str">
            <v>D</v>
          </cell>
          <cell r="Q305" t="str">
            <v>M</v>
          </cell>
          <cell r="R305">
            <v>110.49078014184397</v>
          </cell>
          <cell r="S305">
            <v>124.85458156028368</v>
          </cell>
          <cell r="T305">
            <v>152.32258950354608</v>
          </cell>
          <cell r="U305">
            <v>166.03162255886525</v>
          </cell>
          <cell r="V305">
            <v>166.03162255886525</v>
          </cell>
          <cell r="W305">
            <v>178.52862640738198</v>
          </cell>
          <cell r="X305">
            <v>194.14988121802787</v>
          </cell>
          <cell r="Y305">
            <v>233.91551953979263</v>
          </cell>
          <cell r="Z305">
            <v>259.90613282199178</v>
          </cell>
          <cell r="AA305" t="str">
            <v>T-13</v>
          </cell>
          <cell r="AB305">
            <v>29814953</v>
          </cell>
          <cell r="AC305">
            <v>836</v>
          </cell>
          <cell r="AD305" t="str">
            <v>US-4707</v>
          </cell>
          <cell r="AE305">
            <v>90</v>
          </cell>
          <cell r="AF305">
            <v>0.6695000000000001</v>
          </cell>
          <cell r="AG305">
            <v>0</v>
          </cell>
          <cell r="AI305" t="str">
            <v>00812361015605</v>
          </cell>
          <cell r="AJ305" t="str">
            <v/>
          </cell>
          <cell r="AM305" t="e">
            <v>#N/A</v>
          </cell>
        </row>
        <row r="306">
          <cell r="A306" t="str">
            <v>ACTIVE</v>
          </cell>
          <cell r="B306" t="str">
            <v>602-3629</v>
          </cell>
          <cell r="C306">
            <v>29815143</v>
          </cell>
          <cell r="D306" t="str">
            <v>602-3629</v>
          </cell>
          <cell r="E306" t="str">
            <v>DWV</v>
          </cell>
          <cell r="F306" t="str">
            <v>1-1/2 WYE STREET SXHXH DWV</v>
          </cell>
          <cell r="G306">
            <v>0.37</v>
          </cell>
          <cell r="H306">
            <v>0.16782903999999998</v>
          </cell>
          <cell r="I306">
            <v>50</v>
          </cell>
          <cell r="J306">
            <v>1600</v>
          </cell>
          <cell r="K306">
            <v>58.36385542168675</v>
          </cell>
          <cell r="L306">
            <v>1.61504</v>
          </cell>
          <cell r="M306" t="str">
            <v>LASCO</v>
          </cell>
          <cell r="N306" t="str">
            <v>D602-015</v>
          </cell>
          <cell r="O306" t="str">
            <v>BOX</v>
          </cell>
          <cell r="P306" t="str">
            <v>D</v>
          </cell>
          <cell r="Q306" t="str">
            <v>M</v>
          </cell>
          <cell r="R306">
            <v>21.531914893617024</v>
          </cell>
          <cell r="S306">
            <v>24.331063829787237</v>
          </cell>
          <cell r="T306">
            <v>32.020000000000003</v>
          </cell>
          <cell r="U306">
            <v>35.19</v>
          </cell>
          <cell r="V306">
            <v>35.19</v>
          </cell>
          <cell r="W306">
            <v>37.840000000000003</v>
          </cell>
          <cell r="X306">
            <v>43.597800000000007</v>
          </cell>
          <cell r="Y306">
            <v>52.52746987951808</v>
          </cell>
          <cell r="Z306">
            <v>58.36385542168675</v>
          </cell>
          <cell r="AA306" t="str">
            <v>T-12</v>
          </cell>
          <cell r="AB306">
            <v>29815143</v>
          </cell>
          <cell r="AC306">
            <v>989</v>
          </cell>
          <cell r="AD306" t="str">
            <v>US-30102</v>
          </cell>
          <cell r="AE306">
            <v>103</v>
          </cell>
          <cell r="AF306">
            <v>0.8034</v>
          </cell>
          <cell r="AG306">
            <v>0</v>
          </cell>
          <cell r="AI306" t="str">
            <v>00810673011568</v>
          </cell>
          <cell r="AJ306" t="str">
            <v/>
          </cell>
          <cell r="AM306" t="e">
            <v>#N/A</v>
          </cell>
        </row>
        <row r="307">
          <cell r="A307" t="str">
            <v>ACTIVE</v>
          </cell>
          <cell r="B307" t="str">
            <v>602-3630</v>
          </cell>
          <cell r="C307">
            <v>29815151</v>
          </cell>
          <cell r="D307" t="str">
            <v>602-3630</v>
          </cell>
          <cell r="E307" t="str">
            <v>DWV</v>
          </cell>
          <cell r="F307" t="str">
            <v>2 WYE STREET SXHXH DWV</v>
          </cell>
          <cell r="G307">
            <v>0.56000000000000005</v>
          </cell>
          <cell r="H307">
            <v>0.25401152000000005</v>
          </cell>
          <cell r="I307">
            <v>30</v>
          </cell>
          <cell r="J307">
            <v>720</v>
          </cell>
          <cell r="K307">
            <v>55.979919678714872</v>
          </cell>
          <cell r="L307">
            <v>0.46041000000000004</v>
          </cell>
          <cell r="M307" t="str">
            <v>LASCO</v>
          </cell>
          <cell r="N307" t="str">
            <v>D602-020</v>
          </cell>
          <cell r="O307" t="str">
            <v>BOX</v>
          </cell>
          <cell r="P307" t="str">
            <v>D</v>
          </cell>
          <cell r="Q307" t="str">
            <v>M</v>
          </cell>
          <cell r="R307">
            <v>20.64775413711584</v>
          </cell>
          <cell r="S307">
            <v>23.331962174940898</v>
          </cell>
          <cell r="T307">
            <v>30.71</v>
          </cell>
          <cell r="U307">
            <v>33.75</v>
          </cell>
          <cell r="V307">
            <v>33.75</v>
          </cell>
          <cell r="W307">
            <v>36.29</v>
          </cell>
          <cell r="X307">
            <v>41.817000000000007</v>
          </cell>
          <cell r="Y307">
            <v>50.381927710843385</v>
          </cell>
          <cell r="Z307">
            <v>55.979919678714872</v>
          </cell>
          <cell r="AA307" t="str">
            <v>T-13</v>
          </cell>
          <cell r="AB307">
            <v>29815151</v>
          </cell>
          <cell r="AC307">
            <v>990</v>
          </cell>
          <cell r="AD307" t="str">
            <v>US-31190</v>
          </cell>
          <cell r="AE307">
            <v>45</v>
          </cell>
          <cell r="AF307">
            <v>0.8034</v>
          </cell>
          <cell r="AG307">
            <v>0</v>
          </cell>
          <cell r="AI307" t="str">
            <v>00810673011575</v>
          </cell>
          <cell r="AJ307" t="str">
            <v/>
          </cell>
          <cell r="AM307" t="e">
            <v>#N/A</v>
          </cell>
        </row>
        <row r="308">
          <cell r="A308" t="str">
            <v>ACTIVE</v>
          </cell>
          <cell r="B308" t="str">
            <v>602-3631</v>
          </cell>
          <cell r="C308">
            <v>29815160</v>
          </cell>
          <cell r="D308" t="str">
            <v>602-3631</v>
          </cell>
          <cell r="E308" t="str">
            <v>DWV</v>
          </cell>
          <cell r="F308" t="str">
            <v>3 WYE STREET SXHXH DWV</v>
          </cell>
          <cell r="G308">
            <v>1.66</v>
          </cell>
          <cell r="H308">
            <v>0.75296271999999997</v>
          </cell>
          <cell r="I308">
            <v>10</v>
          </cell>
          <cell r="J308">
            <v>320</v>
          </cell>
          <cell r="K308">
            <v>105.9753086419753</v>
          </cell>
          <cell r="L308">
            <v>1.329833</v>
          </cell>
          <cell r="M308" t="str">
            <v>LASCO</v>
          </cell>
          <cell r="N308" t="str">
            <v>602-3631</v>
          </cell>
          <cell r="O308" t="str">
            <v>BOX</v>
          </cell>
          <cell r="P308" t="str">
            <v>C</v>
          </cell>
          <cell r="Q308" t="str">
            <v>M</v>
          </cell>
          <cell r="R308">
            <v>44.936170212765951</v>
          </cell>
          <cell r="S308">
            <v>50.777872340425517</v>
          </cell>
          <cell r="T308">
            <v>66.83</v>
          </cell>
          <cell r="U308">
            <v>73.44</v>
          </cell>
          <cell r="V308">
            <v>73.44</v>
          </cell>
          <cell r="W308">
            <v>78.97</v>
          </cell>
          <cell r="X308">
            <v>85.84</v>
          </cell>
          <cell r="Y308">
            <v>95.37777777777778</v>
          </cell>
          <cell r="Z308">
            <v>105.9753086419753</v>
          </cell>
          <cell r="AA308" t="str">
            <v>T-12</v>
          </cell>
          <cell r="AB308">
            <v>29815160</v>
          </cell>
          <cell r="AC308">
            <v>991</v>
          </cell>
          <cell r="AD308" t="str">
            <v>US-31745</v>
          </cell>
          <cell r="AE308">
            <v>26</v>
          </cell>
          <cell r="AF308">
            <v>0.8034</v>
          </cell>
          <cell r="AG308">
            <v>0</v>
          </cell>
          <cell r="AI308" t="str">
            <v>00810673011582</v>
          </cell>
          <cell r="AJ308" t="str">
            <v/>
          </cell>
          <cell r="AM308" t="e">
            <v>#N/A</v>
          </cell>
        </row>
        <row r="309">
          <cell r="A309" t="str">
            <v>ACTIVE</v>
          </cell>
          <cell r="B309" t="str">
            <v>602-3632</v>
          </cell>
          <cell r="C309">
            <v>29815178</v>
          </cell>
          <cell r="D309" t="str">
            <v>602-3632</v>
          </cell>
          <cell r="E309" t="str">
            <v>DWV</v>
          </cell>
          <cell r="F309" t="str">
            <v>4 WYE STREET SXHXH DWV</v>
          </cell>
          <cell r="G309">
            <v>3.1019999999999999</v>
          </cell>
          <cell r="H309">
            <v>1.4070423839999999</v>
          </cell>
          <cell r="I309">
            <v>10</v>
          </cell>
          <cell r="J309">
            <v>120</v>
          </cell>
          <cell r="K309">
            <v>216.97530864197529</v>
          </cell>
          <cell r="L309">
            <v>9.2829780000000017</v>
          </cell>
          <cell r="M309" t="str">
            <v>LASCO</v>
          </cell>
          <cell r="N309" t="str">
            <v>602-3632</v>
          </cell>
          <cell r="O309" t="str">
            <v>BOX</v>
          </cell>
          <cell r="P309" t="str">
            <v>C</v>
          </cell>
          <cell r="Q309" t="str">
            <v>M</v>
          </cell>
          <cell r="R309">
            <v>92.02553191489362</v>
          </cell>
          <cell r="S309">
            <v>103.98885106382978</v>
          </cell>
          <cell r="T309">
            <v>136.84</v>
          </cell>
          <cell r="U309">
            <v>150.37</v>
          </cell>
          <cell r="V309">
            <v>150.37</v>
          </cell>
          <cell r="W309">
            <v>161.69</v>
          </cell>
          <cell r="X309">
            <v>175.75</v>
          </cell>
          <cell r="Y309">
            <v>195.27777777777777</v>
          </cell>
          <cell r="Z309">
            <v>216.97530864197529</v>
          </cell>
          <cell r="AA309" t="str">
            <v>T-15</v>
          </cell>
          <cell r="AB309">
            <v>29815178</v>
          </cell>
          <cell r="AC309">
            <v>992</v>
          </cell>
          <cell r="AD309" t="str">
            <v>US-4405</v>
          </cell>
          <cell r="AE309">
            <v>27</v>
          </cell>
          <cell r="AF309">
            <v>0.77249999999999996</v>
          </cell>
          <cell r="AG309">
            <v>0</v>
          </cell>
          <cell r="AI309" t="str">
            <v>00810673013753</v>
          </cell>
          <cell r="AJ309" t="str">
            <v/>
          </cell>
          <cell r="AM309" t="e">
            <v>#N/A</v>
          </cell>
        </row>
        <row r="310">
          <cell r="A310" t="str">
            <v>ACTIVE</v>
          </cell>
          <cell r="B310" t="str">
            <v>500-4155</v>
          </cell>
          <cell r="C310">
            <v>29815283</v>
          </cell>
          <cell r="D310" t="str">
            <v>500-4155</v>
          </cell>
          <cell r="E310" t="str">
            <v>DWV</v>
          </cell>
          <cell r="F310" t="str">
            <v>2 DBL FIXTURE FITTING HXHXHXH DWV</v>
          </cell>
          <cell r="G310">
            <v>0.74</v>
          </cell>
          <cell r="H310">
            <v>0.33565807999999997</v>
          </cell>
          <cell r="I310">
            <v>25</v>
          </cell>
          <cell r="J310">
            <v>360</v>
          </cell>
          <cell r="K310">
            <v>87.552878179384209</v>
          </cell>
          <cell r="L310">
            <v>9.3256200000000007</v>
          </cell>
          <cell r="M310" t="str">
            <v>LASCO</v>
          </cell>
          <cell r="N310" t="str">
            <v>D500-020</v>
          </cell>
          <cell r="O310" t="str">
            <v>BOX</v>
          </cell>
          <cell r="P310" t="str">
            <v>D</v>
          </cell>
          <cell r="Q310" t="str">
            <v>M</v>
          </cell>
          <cell r="R310">
            <v>41.9693853427896</v>
          </cell>
          <cell r="S310">
            <v>47.425405437352246</v>
          </cell>
          <cell r="T310">
            <v>48.04</v>
          </cell>
          <cell r="U310">
            <v>52.79</v>
          </cell>
          <cell r="V310">
            <v>52.79</v>
          </cell>
          <cell r="W310">
            <v>56.76</v>
          </cell>
          <cell r="X310">
            <v>65.402000000000001</v>
          </cell>
          <cell r="Y310">
            <v>78.797590361445785</v>
          </cell>
          <cell r="Z310">
            <v>87.552878179384209</v>
          </cell>
          <cell r="AB310" t="str">
            <v/>
          </cell>
          <cell r="AC310">
            <v>925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I310" t="str">
            <v>00812361017913</v>
          </cell>
          <cell r="AJ310" t="str">
            <v/>
          </cell>
          <cell r="AM310" t="e">
            <v>#N/A</v>
          </cell>
        </row>
        <row r="311">
          <cell r="A311" t="str">
            <v>ACTIVE</v>
          </cell>
          <cell r="B311" t="str">
            <v>600-3606</v>
          </cell>
          <cell r="C311">
            <v>29815313</v>
          </cell>
          <cell r="D311" t="str">
            <v>600-3606</v>
          </cell>
          <cell r="E311" t="str">
            <v>DWV</v>
          </cell>
          <cell r="F311" t="str">
            <v>1-1/4 WYE DWV</v>
          </cell>
          <cell r="G311">
            <v>0.31</v>
          </cell>
          <cell r="H311">
            <v>0.14061351999999999</v>
          </cell>
          <cell r="I311">
            <v>35</v>
          </cell>
          <cell r="J311">
            <v>1575</v>
          </cell>
          <cell r="K311">
            <v>47.238821954484607</v>
          </cell>
          <cell r="L311">
            <v>0.8085500000000001</v>
          </cell>
          <cell r="M311" t="str">
            <v>LESSO</v>
          </cell>
          <cell r="N311" t="str">
            <v>LP600-012</v>
          </cell>
          <cell r="O311" t="str">
            <v>BOX</v>
          </cell>
          <cell r="P311" t="str">
            <v>D</v>
          </cell>
          <cell r="Q311" t="str">
            <v>M</v>
          </cell>
          <cell r="R311">
            <v>17.43356973995272</v>
          </cell>
          <cell r="S311">
            <v>19.699933806146571</v>
          </cell>
          <cell r="T311">
            <v>25.92</v>
          </cell>
          <cell r="U311">
            <v>28.49</v>
          </cell>
          <cell r="V311">
            <v>28.49</v>
          </cell>
          <cell r="W311">
            <v>30.63</v>
          </cell>
          <cell r="X311">
            <v>35.287399999999998</v>
          </cell>
          <cell r="Y311">
            <v>42.514939759036146</v>
          </cell>
          <cell r="Z311">
            <v>47.238821954484607</v>
          </cell>
          <cell r="AA311" t="str">
            <v>T-11</v>
          </cell>
          <cell r="AB311">
            <v>29815313</v>
          </cell>
          <cell r="AC311">
            <v>960</v>
          </cell>
          <cell r="AD311" t="str">
            <v>US-31189</v>
          </cell>
          <cell r="AE311">
            <v>106</v>
          </cell>
          <cell r="AF311">
            <v>0.72099999999999997</v>
          </cell>
          <cell r="AG311">
            <v>0</v>
          </cell>
          <cell r="AI311" t="str">
            <v>00810673013760</v>
          </cell>
          <cell r="AJ311" t="str">
            <v/>
          </cell>
          <cell r="AM311" t="e">
            <v>#N/A</v>
          </cell>
        </row>
        <row r="312">
          <cell r="A312" t="str">
            <v>ACTIVE</v>
          </cell>
          <cell r="B312" t="str">
            <v>600-3607</v>
          </cell>
          <cell r="C312">
            <v>29815348</v>
          </cell>
          <cell r="D312" t="str">
            <v>600-3607</v>
          </cell>
          <cell r="E312" t="str">
            <v>DWV</v>
          </cell>
          <cell r="F312" t="str">
            <v>1-1/2 WYE DWV</v>
          </cell>
          <cell r="G312">
            <v>0.374</v>
          </cell>
          <cell r="H312">
            <v>0.169643408</v>
          </cell>
          <cell r="I312">
            <v>50</v>
          </cell>
          <cell r="J312">
            <v>1600</v>
          </cell>
          <cell r="K312">
            <v>26.787439613526566</v>
          </cell>
          <cell r="L312">
            <v>0.30158400000000002</v>
          </cell>
          <cell r="M312" t="str">
            <v>TIGRE</v>
          </cell>
          <cell r="N312" t="str">
            <v>600-3607</v>
          </cell>
          <cell r="O312" t="str">
            <v>BOX</v>
          </cell>
          <cell r="P312" t="str">
            <v>B</v>
          </cell>
          <cell r="Q312" t="str">
            <v>M</v>
          </cell>
          <cell r="R312">
            <v>11.608510638297872</v>
          </cell>
          <cell r="S312">
            <v>13.117617021276594</v>
          </cell>
          <cell r="T312">
            <v>17.27</v>
          </cell>
          <cell r="U312">
            <v>18.98</v>
          </cell>
          <cell r="V312">
            <v>18.98</v>
          </cell>
          <cell r="W312">
            <v>20.41</v>
          </cell>
          <cell r="X312">
            <v>22.18</v>
          </cell>
          <cell r="Y312">
            <v>24.10869565217391</v>
          </cell>
          <cell r="Z312">
            <v>26.787439613526566</v>
          </cell>
          <cell r="AA312" t="str">
            <v>T-12</v>
          </cell>
          <cell r="AB312">
            <v>29815348</v>
          </cell>
          <cell r="AC312">
            <v>961</v>
          </cell>
          <cell r="AD312" t="str">
            <v>US-30102</v>
          </cell>
          <cell r="AE312">
            <v>103</v>
          </cell>
          <cell r="AF312">
            <v>0.8034</v>
          </cell>
          <cell r="AG312">
            <v>0</v>
          </cell>
          <cell r="AH312" t="str">
            <v>*</v>
          </cell>
          <cell r="AI312" t="str">
            <v>00810673013777</v>
          </cell>
          <cell r="AJ312">
            <v>10810673013774</v>
          </cell>
          <cell r="AM312" t="e">
            <v>#N/A</v>
          </cell>
        </row>
        <row r="313">
          <cell r="A313" t="str">
            <v>ACTIVE</v>
          </cell>
          <cell r="B313" t="str">
            <v>105-X-3241</v>
          </cell>
          <cell r="C313">
            <v>29815356</v>
          </cell>
          <cell r="D313" t="str">
            <v>105-X-3241</v>
          </cell>
          <cell r="E313" t="str">
            <v>DWV</v>
          </cell>
          <cell r="F313" t="str">
            <v>3 CLEANOUT AD W/CO PLG SXFPT DWV</v>
          </cell>
          <cell r="G313">
            <v>0.34200000000000003</v>
          </cell>
          <cell r="H313">
            <v>0.15512846400000002</v>
          </cell>
          <cell r="I313">
            <v>25</v>
          </cell>
          <cell r="J313">
            <v>1125</v>
          </cell>
          <cell r="K313">
            <v>48.574879227053131</v>
          </cell>
          <cell r="L313">
            <v>0.46257300000000001</v>
          </cell>
          <cell r="M313" t="str">
            <v>ASSEMBLY</v>
          </cell>
          <cell r="N313" t="str">
            <v>105-X-3241</v>
          </cell>
          <cell r="O313" t="str">
            <v>BOX</v>
          </cell>
          <cell r="P313" t="str">
            <v>B</v>
          </cell>
          <cell r="Q313" t="str">
            <v>M</v>
          </cell>
          <cell r="R313">
            <v>21.043026004728134</v>
          </cell>
          <cell r="S313">
            <v>23.77861938534279</v>
          </cell>
          <cell r="T313">
            <v>31.29</v>
          </cell>
          <cell r="U313">
            <v>34.380000000000003</v>
          </cell>
          <cell r="V313">
            <v>34.380000000000003</v>
          </cell>
          <cell r="W313">
            <v>37</v>
          </cell>
          <cell r="X313">
            <v>40.22</v>
          </cell>
          <cell r="Y313">
            <v>43.717391304347821</v>
          </cell>
          <cell r="Z313">
            <v>48.574879227053131</v>
          </cell>
          <cell r="AA313" t="str">
            <v>T-11</v>
          </cell>
          <cell r="AB313">
            <v>29815356</v>
          </cell>
          <cell r="AC313">
            <v>676</v>
          </cell>
          <cell r="AD313" t="str">
            <v>US-31742</v>
          </cell>
          <cell r="AE313">
            <v>47</v>
          </cell>
          <cell r="AF313">
            <v>0.8034</v>
          </cell>
          <cell r="AG313">
            <v>0</v>
          </cell>
          <cell r="AH313" t="str">
            <v>*</v>
          </cell>
          <cell r="AI313" t="str">
            <v>00810673013784</v>
          </cell>
          <cell r="AJ313">
            <v>10810673013781</v>
          </cell>
          <cell r="AM313" t="e">
            <v>#N/A</v>
          </cell>
        </row>
        <row r="314">
          <cell r="A314" t="str">
            <v>ACTIVE</v>
          </cell>
          <cell r="B314" t="str">
            <v>600-3608</v>
          </cell>
          <cell r="C314">
            <v>29815399</v>
          </cell>
          <cell r="D314" t="str">
            <v>600-3608</v>
          </cell>
          <cell r="E314" t="str">
            <v>DWV</v>
          </cell>
          <cell r="F314" t="str">
            <v>2 WYE DWV</v>
          </cell>
          <cell r="G314">
            <v>0.55200000000000005</v>
          </cell>
          <cell r="H314">
            <v>0.25038278400000002</v>
          </cell>
          <cell r="I314">
            <v>25</v>
          </cell>
          <cell r="J314">
            <v>800</v>
          </cell>
          <cell r="K314">
            <v>26.364734299516904</v>
          </cell>
          <cell r="L314">
            <v>0.45011000000000001</v>
          </cell>
          <cell r="M314" t="str">
            <v>TIGRE</v>
          </cell>
          <cell r="N314" t="str">
            <v>600-3608</v>
          </cell>
          <cell r="O314" t="str">
            <v>BOX</v>
          </cell>
          <cell r="P314" t="str">
            <v>A</v>
          </cell>
          <cell r="Q314" t="str">
            <v>M</v>
          </cell>
          <cell r="R314">
            <v>11.369267139479904</v>
          </cell>
          <cell r="S314">
            <v>12.847271867612291</v>
          </cell>
          <cell r="T314">
            <v>16.899999999999999</v>
          </cell>
          <cell r="U314">
            <v>18.57</v>
          </cell>
          <cell r="V314">
            <v>18.57</v>
          </cell>
          <cell r="W314">
            <v>20.04</v>
          </cell>
          <cell r="X314">
            <v>21.83</v>
          </cell>
          <cell r="Y314">
            <v>23.728260869565215</v>
          </cell>
          <cell r="Z314">
            <v>26.364734299516904</v>
          </cell>
          <cell r="AA314" t="str">
            <v>T-12</v>
          </cell>
          <cell r="AB314">
            <v>29815399</v>
          </cell>
          <cell r="AC314">
            <v>962</v>
          </cell>
          <cell r="AD314" t="str">
            <v>US-31190</v>
          </cell>
          <cell r="AE314">
            <v>51</v>
          </cell>
          <cell r="AF314">
            <v>0.8034</v>
          </cell>
          <cell r="AG314">
            <v>0</v>
          </cell>
          <cell r="AH314" t="str">
            <v>*</v>
          </cell>
          <cell r="AI314" t="str">
            <v>00810673013791</v>
          </cell>
          <cell r="AJ314">
            <v>10810673013798</v>
          </cell>
          <cell r="AM314" t="e">
            <v>#N/A</v>
          </cell>
        </row>
        <row r="315">
          <cell r="A315" t="str">
            <v>ACTIVE</v>
          </cell>
          <cell r="B315" t="str">
            <v>600-3609</v>
          </cell>
          <cell r="C315">
            <v>29815445</v>
          </cell>
          <cell r="D315" t="str">
            <v>600-3609</v>
          </cell>
          <cell r="E315" t="str">
            <v>DWV</v>
          </cell>
          <cell r="F315" t="str">
            <v>3 WYE DWV</v>
          </cell>
          <cell r="G315">
            <v>1.704</v>
          </cell>
          <cell r="H315">
            <v>0.77292076799999998</v>
          </cell>
          <cell r="I315">
            <v>25</v>
          </cell>
          <cell r="J315">
            <v>300</v>
          </cell>
          <cell r="K315">
            <v>71.195652173913032</v>
          </cell>
          <cell r="L315">
            <v>1.3449740000000001</v>
          </cell>
          <cell r="M315" t="str">
            <v>TIGRE</v>
          </cell>
          <cell r="N315" t="str">
            <v>600-3609</v>
          </cell>
          <cell r="O315" t="str">
            <v>BOX</v>
          </cell>
          <cell r="P315" t="str">
            <v>A</v>
          </cell>
          <cell r="Q315" t="str">
            <v>M</v>
          </cell>
          <cell r="R315">
            <v>30.675177304964542</v>
          </cell>
          <cell r="S315">
            <v>34.662950354609933</v>
          </cell>
          <cell r="T315">
            <v>45.62</v>
          </cell>
          <cell r="U315">
            <v>50.14</v>
          </cell>
          <cell r="V315">
            <v>50.14</v>
          </cell>
          <cell r="W315">
            <v>54.12</v>
          </cell>
          <cell r="X315">
            <v>58.95</v>
          </cell>
          <cell r="Y315">
            <v>64.076086956521735</v>
          </cell>
          <cell r="Z315">
            <v>71.195652173913032</v>
          </cell>
          <cell r="AA315" t="str">
            <v>T-15</v>
          </cell>
          <cell r="AB315">
            <v>29815445</v>
          </cell>
          <cell r="AC315">
            <v>963</v>
          </cell>
          <cell r="AD315" t="str">
            <v>US-5009</v>
          </cell>
          <cell r="AE315">
            <v>103</v>
          </cell>
          <cell r="AF315">
            <v>0.6695000000000001</v>
          </cell>
          <cell r="AG315">
            <v>0</v>
          </cell>
          <cell r="AH315" t="str">
            <v>*</v>
          </cell>
          <cell r="AI315" t="str">
            <v>00810673013807</v>
          </cell>
          <cell r="AJ315">
            <v>10810673013804</v>
          </cell>
          <cell r="AM315" t="e">
            <v>#N/A</v>
          </cell>
        </row>
        <row r="316">
          <cell r="A316" t="str">
            <v>ACTIVE</v>
          </cell>
          <cell r="B316" t="str">
            <v>600-3610</v>
          </cell>
          <cell r="C316">
            <v>29815453</v>
          </cell>
          <cell r="D316" t="str">
            <v>600-3610</v>
          </cell>
          <cell r="E316" t="str">
            <v>DWV</v>
          </cell>
          <cell r="F316" t="str">
            <v>4 WYE DWV</v>
          </cell>
          <cell r="G316">
            <v>3.1379999999999999</v>
          </cell>
          <cell r="H316">
            <v>1.423371696</v>
          </cell>
          <cell r="I316">
            <v>5</v>
          </cell>
          <cell r="J316">
            <v>120</v>
          </cell>
          <cell r="K316">
            <v>129.4806763285024</v>
          </cell>
          <cell r="L316">
            <v>2.5293710000000003</v>
          </cell>
          <cell r="M316" t="str">
            <v>TIGRE</v>
          </cell>
          <cell r="N316" t="str">
            <v>600-3610</v>
          </cell>
          <cell r="O316" t="str">
            <v>BOX</v>
          </cell>
          <cell r="P316" t="str">
            <v>A</v>
          </cell>
          <cell r="Q316" t="str">
            <v>M</v>
          </cell>
          <cell r="R316">
            <v>55.806146572104026</v>
          </cell>
          <cell r="S316">
            <v>63.060945626477547</v>
          </cell>
          <cell r="T316">
            <v>82.98</v>
          </cell>
          <cell r="U316">
            <v>91.19</v>
          </cell>
          <cell r="V316">
            <v>91.19</v>
          </cell>
          <cell r="W316">
            <v>98.42</v>
          </cell>
          <cell r="X316">
            <v>107.21</v>
          </cell>
          <cell r="Y316">
            <v>116.53260869565216</v>
          </cell>
          <cell r="Z316">
            <v>129.4806763285024</v>
          </cell>
          <cell r="AA316" t="str">
            <v>T-13</v>
          </cell>
          <cell r="AB316">
            <v>29815453</v>
          </cell>
          <cell r="AC316">
            <v>964</v>
          </cell>
          <cell r="AD316" t="str">
            <v>US-5015</v>
          </cell>
          <cell r="AE316">
            <v>39</v>
          </cell>
          <cell r="AF316">
            <v>0.80934475308641984</v>
          </cell>
          <cell r="AG316">
            <v>0</v>
          </cell>
          <cell r="AH316" t="str">
            <v>*</v>
          </cell>
          <cell r="AI316" t="str">
            <v>00810673013814</v>
          </cell>
          <cell r="AJ316">
            <v>10810673013811</v>
          </cell>
          <cell r="AM316" t="e">
            <v>#N/A</v>
          </cell>
        </row>
        <row r="317">
          <cell r="A317" t="str">
            <v>ACTIVE</v>
          </cell>
          <cell r="B317" t="str">
            <v>601-3616</v>
          </cell>
          <cell r="C317">
            <v>29815488</v>
          </cell>
          <cell r="D317" t="str">
            <v>601-3616</v>
          </cell>
          <cell r="E317" t="str">
            <v>DWV</v>
          </cell>
          <cell r="F317" t="str">
            <v>2X1-1/2X2 WYE REDUCING DWV</v>
          </cell>
          <cell r="G317">
            <v>0.60899999999999999</v>
          </cell>
          <cell r="H317">
            <v>0.27623752800000001</v>
          </cell>
          <cell r="I317">
            <v>10</v>
          </cell>
          <cell r="J317">
            <v>480</v>
          </cell>
          <cell r="K317">
            <v>60.55314009661835</v>
          </cell>
          <cell r="L317">
            <v>11.79556</v>
          </cell>
          <cell r="N317" t="str">
            <v>LP601-257</v>
          </cell>
          <cell r="O317" t="str">
            <v>BOX</v>
          </cell>
          <cell r="P317" t="str">
            <v>C</v>
          </cell>
          <cell r="Q317" t="str">
            <v>M</v>
          </cell>
          <cell r="R317">
            <v>32.208274231678487</v>
          </cell>
          <cell r="S317">
            <v>36.39534988179669</v>
          </cell>
          <cell r="T317">
            <v>36.83</v>
          </cell>
          <cell r="U317">
            <v>40.47</v>
          </cell>
          <cell r="V317">
            <v>40.47</v>
          </cell>
          <cell r="W317">
            <v>43.52</v>
          </cell>
          <cell r="X317">
            <v>50.137999999999998</v>
          </cell>
          <cell r="Y317">
            <v>54.497826086956515</v>
          </cell>
          <cell r="Z317">
            <v>60.55314009661835</v>
          </cell>
          <cell r="AB317" t="str">
            <v/>
          </cell>
          <cell r="AC317">
            <v>970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I317" t="str">
            <v>00812361012697</v>
          </cell>
          <cell r="AJ317" t="str">
            <v/>
          </cell>
          <cell r="AM317" t="e">
            <v>#N/A</v>
          </cell>
        </row>
        <row r="318">
          <cell r="A318" t="str">
            <v>ACTIVE</v>
          </cell>
          <cell r="B318" t="str">
            <v>601-3615</v>
          </cell>
          <cell r="C318">
            <v>29815496</v>
          </cell>
          <cell r="D318" t="str">
            <v>601-3615</v>
          </cell>
          <cell r="E318" t="str">
            <v>DWV</v>
          </cell>
          <cell r="F318" t="str">
            <v>2X1-1/2X1-1/2 WYE REDUCING DWV</v>
          </cell>
          <cell r="G318">
            <v>0.41399999999999998</v>
          </cell>
          <cell r="H318">
            <v>0.18778708799999999</v>
          </cell>
          <cell r="I318">
            <v>25</v>
          </cell>
          <cell r="J318">
            <v>1125</v>
          </cell>
          <cell r="K318">
            <v>36.884057971014485</v>
          </cell>
          <cell r="L318">
            <v>0.33289599999999997</v>
          </cell>
          <cell r="M318" t="str">
            <v>TIGRE</v>
          </cell>
          <cell r="N318" t="str">
            <v>601-3615</v>
          </cell>
          <cell r="O318" t="str">
            <v>BOX</v>
          </cell>
          <cell r="P318" t="str">
            <v>C</v>
          </cell>
          <cell r="Q318" t="str">
            <v>M</v>
          </cell>
          <cell r="R318">
            <v>15.998108747044919</v>
          </cell>
          <cell r="S318">
            <v>18.077862884160755</v>
          </cell>
          <cell r="T318">
            <v>23.77</v>
          </cell>
          <cell r="U318">
            <v>26.13</v>
          </cell>
          <cell r="V318">
            <v>26.13</v>
          </cell>
          <cell r="W318">
            <v>28.1</v>
          </cell>
          <cell r="X318">
            <v>30.54</v>
          </cell>
          <cell r="Y318">
            <v>33.195652173913039</v>
          </cell>
          <cell r="Z318">
            <v>36.884057971014485</v>
          </cell>
          <cell r="AA318" t="str">
            <v>T-11</v>
          </cell>
          <cell r="AB318">
            <v>29815496</v>
          </cell>
          <cell r="AC318">
            <v>969</v>
          </cell>
          <cell r="AD318" t="str">
            <v>US-4501</v>
          </cell>
          <cell r="AE318">
            <v>111</v>
          </cell>
          <cell r="AF318">
            <v>0.8034</v>
          </cell>
          <cell r="AG318">
            <v>0</v>
          </cell>
          <cell r="AI318" t="str">
            <v>00810673015047</v>
          </cell>
          <cell r="AJ318" t="str">
            <v/>
          </cell>
          <cell r="AM318" t="e">
            <v>#N/A</v>
          </cell>
        </row>
        <row r="319">
          <cell r="A319" t="str">
            <v>ACTIVE</v>
          </cell>
          <cell r="B319" t="str">
            <v>601-3617</v>
          </cell>
          <cell r="C319">
            <v>29815500</v>
          </cell>
          <cell r="D319" t="str">
            <v>601-3617</v>
          </cell>
          <cell r="E319" t="str">
            <v>DWV</v>
          </cell>
          <cell r="F319" t="str">
            <v>2X2X1-1/2 WYE REDUCING DWV</v>
          </cell>
          <cell r="G319">
            <v>0.47399999999999998</v>
          </cell>
          <cell r="H319">
            <v>0.21500260799999998</v>
          </cell>
          <cell r="I319">
            <v>25</v>
          </cell>
          <cell r="J319">
            <v>1125</v>
          </cell>
          <cell r="K319">
            <v>32.25845410628019</v>
          </cell>
          <cell r="L319">
            <v>0.381718</v>
          </cell>
          <cell r="M319" t="str">
            <v>TIGRE</v>
          </cell>
          <cell r="N319" t="str">
            <v>601-3617</v>
          </cell>
          <cell r="O319" t="str">
            <v>BOX</v>
          </cell>
          <cell r="P319" t="str">
            <v>B</v>
          </cell>
          <cell r="Q319" t="str">
            <v>M</v>
          </cell>
          <cell r="R319">
            <v>13.98014184397163</v>
          </cell>
          <cell r="S319">
            <v>15.79756028368794</v>
          </cell>
          <cell r="T319">
            <v>20.8</v>
          </cell>
          <cell r="U319">
            <v>22.85</v>
          </cell>
          <cell r="V319">
            <v>22.85</v>
          </cell>
          <cell r="W319">
            <v>24.57</v>
          </cell>
          <cell r="X319">
            <v>26.71</v>
          </cell>
          <cell r="Y319">
            <v>29.032608695652172</v>
          </cell>
          <cell r="Z319">
            <v>32.25845410628019</v>
          </cell>
          <cell r="AA319" t="str">
            <v>T-11</v>
          </cell>
          <cell r="AB319">
            <v>29815500</v>
          </cell>
          <cell r="AC319">
            <v>971</v>
          </cell>
          <cell r="AD319" t="str">
            <v>US-287</v>
          </cell>
          <cell r="AE319">
            <v>114</v>
          </cell>
          <cell r="AF319">
            <v>0.75771759259259253</v>
          </cell>
          <cell r="AG319">
            <v>0</v>
          </cell>
          <cell r="AH319" t="str">
            <v>*</v>
          </cell>
          <cell r="AI319" t="str">
            <v>00810673015061</v>
          </cell>
          <cell r="AJ319">
            <v>10810673015068</v>
          </cell>
          <cell r="AM319" t="e">
            <v>#N/A</v>
          </cell>
        </row>
        <row r="320">
          <cell r="A320" t="str">
            <v>ACTIVE</v>
          </cell>
          <cell r="B320" t="str">
            <v>601-3618</v>
          </cell>
          <cell r="C320">
            <v>29815518</v>
          </cell>
          <cell r="D320" t="str">
            <v>601-3618</v>
          </cell>
          <cell r="E320" t="str">
            <v>DWV</v>
          </cell>
          <cell r="F320" t="str">
            <v>3X3X1-1/2 WYE REDUCING DWV</v>
          </cell>
          <cell r="G320">
            <v>1.08</v>
          </cell>
          <cell r="H320">
            <v>0.48987936000000004</v>
          </cell>
          <cell r="I320">
            <v>15</v>
          </cell>
          <cell r="J320">
            <v>360</v>
          </cell>
          <cell r="K320">
            <v>47.717391304347821</v>
          </cell>
          <cell r="L320">
            <v>0.86983500000000002</v>
          </cell>
          <cell r="M320" t="str">
            <v>TIGRE</v>
          </cell>
          <cell r="N320" t="str">
            <v>601-3618</v>
          </cell>
          <cell r="O320" t="str">
            <v>BOX</v>
          </cell>
          <cell r="P320" t="str">
            <v>B</v>
          </cell>
          <cell r="Q320" t="str">
            <v>M</v>
          </cell>
          <cell r="R320">
            <v>20.689361702127659</v>
          </cell>
          <cell r="S320">
            <v>23.378978723404252</v>
          </cell>
          <cell r="T320">
            <v>30.76</v>
          </cell>
          <cell r="U320">
            <v>33.81</v>
          </cell>
          <cell r="V320">
            <v>33.81</v>
          </cell>
          <cell r="W320">
            <v>36.35</v>
          </cell>
          <cell r="X320">
            <v>39.51</v>
          </cell>
          <cell r="Y320">
            <v>42.945652173913039</v>
          </cell>
          <cell r="Z320">
            <v>47.717391304347821</v>
          </cell>
          <cell r="AA320" t="str">
            <v>T-13</v>
          </cell>
          <cell r="AB320">
            <v>29815518</v>
          </cell>
          <cell r="AC320">
            <v>972</v>
          </cell>
          <cell r="AD320" t="str">
            <v>US-4506</v>
          </cell>
          <cell r="AE320">
            <v>76</v>
          </cell>
          <cell r="AF320">
            <v>0.82400000000000007</v>
          </cell>
          <cell r="AG320">
            <v>0</v>
          </cell>
          <cell r="AH320" t="str">
            <v>*</v>
          </cell>
          <cell r="AI320" t="str">
            <v>00810673015085</v>
          </cell>
          <cell r="AJ320">
            <v>10810673015082</v>
          </cell>
          <cell r="AM320" t="e">
            <v>#N/A</v>
          </cell>
        </row>
        <row r="321">
          <cell r="A321" t="str">
            <v>ACTIVE</v>
          </cell>
          <cell r="B321" t="str">
            <v>601-3619</v>
          </cell>
          <cell r="C321">
            <v>29815526</v>
          </cell>
          <cell r="D321" t="str">
            <v>601-3619</v>
          </cell>
          <cell r="E321" t="str">
            <v>DWV</v>
          </cell>
          <cell r="F321" t="str">
            <v>3X3X2 WYE REDUCING DWV</v>
          </cell>
          <cell r="G321">
            <v>1.2430000000000001</v>
          </cell>
          <cell r="H321">
            <v>0.56381485600000003</v>
          </cell>
          <cell r="I321">
            <v>25</v>
          </cell>
          <cell r="J321">
            <v>300</v>
          </cell>
          <cell r="K321">
            <v>52.669082125603865</v>
          </cell>
          <cell r="L321">
            <v>0.94389200000000006</v>
          </cell>
          <cell r="M321" t="str">
            <v>TIGRE</v>
          </cell>
          <cell r="N321" t="str">
            <v>601-3619</v>
          </cell>
          <cell r="O321" t="str">
            <v>BOX</v>
          </cell>
          <cell r="P321" t="str">
            <v>A</v>
          </cell>
          <cell r="Q321" t="str">
            <v>M</v>
          </cell>
          <cell r="R321">
            <v>22.696926713947992</v>
          </cell>
          <cell r="S321">
            <v>25.647527186761227</v>
          </cell>
          <cell r="T321">
            <v>33.75</v>
          </cell>
          <cell r="U321">
            <v>37.090000000000003</v>
          </cell>
          <cell r="V321">
            <v>37.090000000000003</v>
          </cell>
          <cell r="W321">
            <v>40.03</v>
          </cell>
          <cell r="X321">
            <v>43.61</v>
          </cell>
          <cell r="Y321">
            <v>47.402173913043477</v>
          </cell>
          <cell r="Z321">
            <v>52.669082125603865</v>
          </cell>
          <cell r="AA321" t="str">
            <v>T-14.1</v>
          </cell>
          <cell r="AB321">
            <v>29815526</v>
          </cell>
          <cell r="AC321">
            <v>973</v>
          </cell>
          <cell r="AD321" t="str">
            <v>US-5010</v>
          </cell>
          <cell r="AE321">
            <v>115</v>
          </cell>
          <cell r="AF321">
            <v>0.80934475308641984</v>
          </cell>
          <cell r="AG321">
            <v>0</v>
          </cell>
          <cell r="AI321" t="str">
            <v>00810673015108</v>
          </cell>
          <cell r="AJ321" t="str">
            <v/>
          </cell>
          <cell r="AM321" t="e">
            <v>#N/A</v>
          </cell>
        </row>
        <row r="322">
          <cell r="A322" t="str">
            <v>ACTIVE</v>
          </cell>
          <cell r="B322" t="str">
            <v>601-3621</v>
          </cell>
          <cell r="C322">
            <v>29815534</v>
          </cell>
          <cell r="D322" t="str">
            <v>601-3621</v>
          </cell>
          <cell r="E322" t="str">
            <v>DWV</v>
          </cell>
          <cell r="F322" t="str">
            <v>4X4X2 WYE REDUCING DWV</v>
          </cell>
          <cell r="G322">
            <v>1.8360000000000001</v>
          </cell>
          <cell r="H322">
            <v>0.832794912</v>
          </cell>
          <cell r="I322">
            <v>10</v>
          </cell>
          <cell r="J322">
            <v>180</v>
          </cell>
          <cell r="K322">
            <v>77.487922705313991</v>
          </cell>
          <cell r="L322">
            <v>1.464969</v>
          </cell>
          <cell r="M322" t="str">
            <v>TIGRE</v>
          </cell>
          <cell r="N322" t="str">
            <v>601-3621</v>
          </cell>
          <cell r="O322" t="str">
            <v>BOX</v>
          </cell>
          <cell r="P322" t="str">
            <v>A</v>
          </cell>
          <cell r="Q322" t="str">
            <v>M</v>
          </cell>
          <cell r="R322">
            <v>33.598108747044918</v>
          </cell>
          <cell r="S322">
            <v>37.965862884160757</v>
          </cell>
          <cell r="T322">
            <v>49.96</v>
          </cell>
          <cell r="U322">
            <v>54.9</v>
          </cell>
          <cell r="V322">
            <v>54.9</v>
          </cell>
          <cell r="W322">
            <v>59.03</v>
          </cell>
          <cell r="X322">
            <v>64.16</v>
          </cell>
          <cell r="Y322">
            <v>69.739130434782595</v>
          </cell>
          <cell r="Z322">
            <v>77.487922705313991</v>
          </cell>
          <cell r="AA322" t="str">
            <v>T-14</v>
          </cell>
          <cell r="AB322">
            <v>29815534</v>
          </cell>
          <cell r="AC322">
            <v>975</v>
          </cell>
          <cell r="AD322" t="str">
            <v>US-4503</v>
          </cell>
          <cell r="AE322">
            <v>61</v>
          </cell>
          <cell r="AF322">
            <v>0.85489999999999999</v>
          </cell>
          <cell r="AG322">
            <v>0</v>
          </cell>
          <cell r="AI322" t="str">
            <v>00810673015122</v>
          </cell>
          <cell r="AJ322" t="str">
            <v/>
          </cell>
          <cell r="AM322" t="e">
            <v>#N/A</v>
          </cell>
        </row>
        <row r="323">
          <cell r="A323" t="str">
            <v>ACTIVE</v>
          </cell>
          <cell r="B323" t="str">
            <v>601-3622</v>
          </cell>
          <cell r="C323">
            <v>29815542</v>
          </cell>
          <cell r="D323" t="str">
            <v>601-3622</v>
          </cell>
          <cell r="E323" t="str">
            <v>DWV</v>
          </cell>
          <cell r="F323" t="str">
            <v>4X4X3 WYE REDUCING DWV</v>
          </cell>
          <cell r="G323">
            <v>2.37</v>
          </cell>
          <cell r="H323">
            <v>1.07501304</v>
          </cell>
          <cell r="I323">
            <v>10</v>
          </cell>
          <cell r="J323">
            <v>180</v>
          </cell>
          <cell r="K323">
            <v>105.10869565217391</v>
          </cell>
          <cell r="L323">
            <v>1.9100320000000002</v>
          </cell>
          <cell r="M323" t="str">
            <v>TIGRE</v>
          </cell>
          <cell r="N323" t="str">
            <v>601-3622</v>
          </cell>
          <cell r="O323" t="str">
            <v>BOX</v>
          </cell>
          <cell r="P323" t="str">
            <v>A</v>
          </cell>
          <cell r="Q323" t="str">
            <v>M</v>
          </cell>
          <cell r="R323">
            <v>45.300236406619383</v>
          </cell>
          <cell r="S323">
            <v>51.189267139479895</v>
          </cell>
          <cell r="T323">
            <v>67.349999999999994</v>
          </cell>
          <cell r="U323">
            <v>74.02</v>
          </cell>
          <cell r="V323">
            <v>74.02</v>
          </cell>
          <cell r="W323">
            <v>79.89</v>
          </cell>
          <cell r="X323">
            <v>87.03</v>
          </cell>
          <cell r="Y323">
            <v>94.597826086956516</v>
          </cell>
          <cell r="Z323">
            <v>105.10869565217391</v>
          </cell>
          <cell r="AA323" t="str">
            <v>T-14</v>
          </cell>
          <cell r="AB323">
            <v>29815542</v>
          </cell>
          <cell r="AC323">
            <v>976</v>
          </cell>
          <cell r="AD323" t="str">
            <v>US-289</v>
          </cell>
          <cell r="AE323">
            <v>27</v>
          </cell>
          <cell r="AF323">
            <v>0.72099999999999997</v>
          </cell>
          <cell r="AG323">
            <v>0</v>
          </cell>
          <cell r="AH323" t="str">
            <v>*</v>
          </cell>
          <cell r="AI323" t="str">
            <v>00810673015146</v>
          </cell>
          <cell r="AJ323">
            <v>10810673015143</v>
          </cell>
          <cell r="AM323" t="e">
            <v>#N/A</v>
          </cell>
        </row>
        <row r="324">
          <cell r="A324" t="str">
            <v>ACTIVE</v>
          </cell>
          <cell r="B324" t="str">
            <v>600-3611</v>
          </cell>
          <cell r="C324">
            <v>29815550</v>
          </cell>
          <cell r="D324" t="str">
            <v>600-3611</v>
          </cell>
          <cell r="E324" t="str">
            <v>DWV</v>
          </cell>
          <cell r="F324" t="str">
            <v>6 WYE DWV</v>
          </cell>
          <cell r="G324">
            <v>7.101</v>
          </cell>
          <cell r="H324">
            <v>3.220956792</v>
          </cell>
          <cell r="I324">
            <v>4</v>
          </cell>
          <cell r="J324">
            <v>48</v>
          </cell>
          <cell r="K324">
            <v>373.75603864734296</v>
          </cell>
          <cell r="L324">
            <v>5.5639570000000003</v>
          </cell>
          <cell r="M324" t="str">
            <v>TIGRE</v>
          </cell>
          <cell r="N324" t="str">
            <v>600-3611</v>
          </cell>
          <cell r="O324" t="str">
            <v>BOX</v>
          </cell>
          <cell r="P324" t="str">
            <v>B</v>
          </cell>
          <cell r="Q324" t="str">
            <v>M</v>
          </cell>
          <cell r="R324">
            <v>162.01985815602836</v>
          </cell>
          <cell r="S324">
            <v>183.08243971631202</v>
          </cell>
          <cell r="T324">
            <v>240.95</v>
          </cell>
          <cell r="U324">
            <v>264.77999999999997</v>
          </cell>
          <cell r="V324">
            <v>264.77999999999997</v>
          </cell>
          <cell r="W324">
            <v>284.70999999999998</v>
          </cell>
          <cell r="X324">
            <v>309.47000000000003</v>
          </cell>
          <cell r="Y324">
            <v>336.38043478260869</v>
          </cell>
          <cell r="Z324">
            <v>373.75603864734296</v>
          </cell>
          <cell r="AA324" t="str">
            <v>T-15</v>
          </cell>
          <cell r="AB324">
            <v>29815550</v>
          </cell>
          <cell r="AC324">
            <v>965</v>
          </cell>
          <cell r="AD324" t="str">
            <v>US-298</v>
          </cell>
          <cell r="AE324">
            <v>19</v>
          </cell>
          <cell r="AF324">
            <v>0.6</v>
          </cell>
          <cell r="AG324">
            <v>0</v>
          </cell>
          <cell r="AI324" t="str">
            <v>00810673011674</v>
          </cell>
          <cell r="AJ324" t="str">
            <v/>
          </cell>
          <cell r="AM324" t="e">
            <v>#N/A</v>
          </cell>
        </row>
        <row r="325">
          <cell r="A325" t="str">
            <v>ACTIVE</v>
          </cell>
          <cell r="B325" t="str">
            <v>601-3624</v>
          </cell>
          <cell r="C325">
            <v>29815577</v>
          </cell>
          <cell r="D325" t="str">
            <v>601-3624</v>
          </cell>
          <cell r="E325" t="str">
            <v>DWV</v>
          </cell>
          <cell r="F325" t="str">
            <v>6X6X4 WYE REDUCING DWV</v>
          </cell>
          <cell r="G325">
            <v>4.8339999999999996</v>
          </cell>
          <cell r="H325">
            <v>2.1926637279999999</v>
          </cell>
          <cell r="I325">
            <v>5</v>
          </cell>
          <cell r="J325">
            <v>60</v>
          </cell>
          <cell r="K325">
            <v>301.77536231884056</v>
          </cell>
          <cell r="L325">
            <v>3.8629120000000001</v>
          </cell>
          <cell r="M325" t="str">
            <v>TIGRE</v>
          </cell>
          <cell r="N325" t="str">
            <v>601-3624</v>
          </cell>
          <cell r="O325" t="str">
            <v>BOX</v>
          </cell>
          <cell r="P325" t="str">
            <v>B</v>
          </cell>
          <cell r="Q325" t="str">
            <v>M</v>
          </cell>
          <cell r="R325">
            <v>123.13758865248229</v>
          </cell>
          <cell r="S325">
            <v>139.14547517730497</v>
          </cell>
          <cell r="T325">
            <v>194.55</v>
          </cell>
          <cell r="U325">
            <v>213.79</v>
          </cell>
          <cell r="V325">
            <v>213.79</v>
          </cell>
          <cell r="W325">
            <v>229.88</v>
          </cell>
          <cell r="X325">
            <v>249.87</v>
          </cell>
          <cell r="Y325">
            <v>271.5978260869565</v>
          </cell>
          <cell r="Z325">
            <v>301.77536231884056</v>
          </cell>
          <cell r="AA325" t="str">
            <v>T-15</v>
          </cell>
          <cell r="AB325">
            <v>29815577</v>
          </cell>
          <cell r="AC325">
            <v>978</v>
          </cell>
          <cell r="AD325" t="str">
            <v>US-4502</v>
          </cell>
          <cell r="AE325">
            <v>19</v>
          </cell>
          <cell r="AF325">
            <v>0.5</v>
          </cell>
          <cell r="AG325">
            <v>0</v>
          </cell>
          <cell r="AI325" t="str">
            <v>00810673011681</v>
          </cell>
          <cell r="AJ325" t="str">
            <v/>
          </cell>
          <cell r="AM325" t="e">
            <v>#N/A</v>
          </cell>
        </row>
        <row r="326">
          <cell r="A326" t="str">
            <v>ACTIVE</v>
          </cell>
          <cell r="B326" t="str">
            <v>611-3640</v>
          </cell>
          <cell r="C326">
            <v>29815585</v>
          </cell>
          <cell r="D326" t="str">
            <v>611-3640</v>
          </cell>
          <cell r="E326" t="str">
            <v>DWV</v>
          </cell>
          <cell r="F326" t="str">
            <v>4 DOUBLE WYE DWV</v>
          </cell>
          <cell r="G326">
            <v>4.3570000000000002</v>
          </cell>
          <cell r="H326">
            <v>1.976300344</v>
          </cell>
          <cell r="I326">
            <v>5</v>
          </cell>
          <cell r="J326">
            <v>70</v>
          </cell>
          <cell r="K326">
            <v>308.29629629629625</v>
          </cell>
          <cell r="L326">
            <v>11.41549</v>
          </cell>
          <cell r="M326" t="str">
            <v>LASCO</v>
          </cell>
          <cell r="N326" t="str">
            <v>D611-040</v>
          </cell>
          <cell r="O326" t="str">
            <v>BOX</v>
          </cell>
          <cell r="P326" t="str">
            <v>C</v>
          </cell>
          <cell r="Q326" t="str">
            <v>M</v>
          </cell>
          <cell r="R326">
            <v>174.62907801418439</v>
          </cell>
          <cell r="S326">
            <v>217.06</v>
          </cell>
          <cell r="T326">
            <v>194.43</v>
          </cell>
          <cell r="U326">
            <v>213.66</v>
          </cell>
          <cell r="V326">
            <v>213.66</v>
          </cell>
          <cell r="W326">
            <v>229.74</v>
          </cell>
          <cell r="X326">
            <v>249.72</v>
          </cell>
          <cell r="Y326">
            <v>277.46666666666664</v>
          </cell>
          <cell r="Z326">
            <v>308.29629629629625</v>
          </cell>
          <cell r="AB326" t="str">
            <v/>
          </cell>
          <cell r="AC326">
            <v>999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*</v>
          </cell>
          <cell r="AI326" t="str">
            <v>00812361013090</v>
          </cell>
          <cell r="AJ326">
            <v>10812361013097</v>
          </cell>
          <cell r="AM326" t="e">
            <v>#N/A</v>
          </cell>
        </row>
        <row r="327">
          <cell r="A327" t="str">
            <v>ACTIVE</v>
          </cell>
          <cell r="B327" t="str">
            <v>611-3641</v>
          </cell>
          <cell r="C327">
            <v>29815593</v>
          </cell>
          <cell r="D327" t="str">
            <v>611-3641</v>
          </cell>
          <cell r="E327" t="str">
            <v>DWV</v>
          </cell>
          <cell r="F327" t="str">
            <v>6 DOUBLE WYE DWV</v>
          </cell>
          <cell r="G327">
            <v>9.9019999999999992</v>
          </cell>
          <cell r="H327">
            <v>4.4914679839999998</v>
          </cell>
          <cell r="I327">
            <v>2</v>
          </cell>
          <cell r="J327">
            <v>16</v>
          </cell>
          <cell r="K327">
            <v>662.39357429718882</v>
          </cell>
          <cell r="L327">
            <v>105.884</v>
          </cell>
          <cell r="M327" t="str">
            <v>LASCO</v>
          </cell>
          <cell r="N327" t="str">
            <v>D611-060</v>
          </cell>
          <cell r="O327" t="str">
            <v>BOX</v>
          </cell>
          <cell r="P327" t="str">
            <v>D</v>
          </cell>
          <cell r="Q327" t="str">
            <v>M</v>
          </cell>
          <cell r="R327">
            <v>299.6390070921986</v>
          </cell>
          <cell r="S327">
            <v>338.59207801418438</v>
          </cell>
          <cell r="T327">
            <v>363.45</v>
          </cell>
          <cell r="U327">
            <v>399.4</v>
          </cell>
          <cell r="V327">
            <v>399.4</v>
          </cell>
          <cell r="W327">
            <v>429.46</v>
          </cell>
          <cell r="X327">
            <v>494.80800000000005</v>
          </cell>
          <cell r="Y327">
            <v>596.15421686746993</v>
          </cell>
          <cell r="Z327">
            <v>662.39357429718882</v>
          </cell>
          <cell r="AB327" t="str">
            <v/>
          </cell>
          <cell r="AC327">
            <v>1000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I327" t="str">
            <v>00810673015955</v>
          </cell>
          <cell r="AJ327" t="str">
            <v/>
          </cell>
          <cell r="AM327" t="e">
            <v>#N/A</v>
          </cell>
        </row>
        <row r="328">
          <cell r="A328" t="str">
            <v>ACTIVE</v>
          </cell>
          <cell r="B328" t="str">
            <v>612-3644</v>
          </cell>
          <cell r="C328">
            <v>29815666</v>
          </cell>
          <cell r="D328" t="str">
            <v>612-3644</v>
          </cell>
          <cell r="E328" t="str">
            <v>DWV</v>
          </cell>
          <cell r="F328" t="str">
            <v>3X3X1-1/2X1-1/2 DOUBLE WYE DWV</v>
          </cell>
          <cell r="G328">
            <v>1.19</v>
          </cell>
          <cell r="H328">
            <v>0.53977447999999995</v>
          </cell>
          <cell r="I328">
            <v>10</v>
          </cell>
          <cell r="J328">
            <v>300</v>
          </cell>
          <cell r="K328">
            <v>150.51432396251676</v>
          </cell>
          <cell r="L328">
            <v>4.3816199999999998</v>
          </cell>
          <cell r="M328" t="str">
            <v>LASCO</v>
          </cell>
          <cell r="N328" t="str">
            <v>D612-337</v>
          </cell>
          <cell r="O328" t="str">
            <v>BOX</v>
          </cell>
          <cell r="P328" t="str">
            <v>D</v>
          </cell>
          <cell r="Q328" t="str">
            <v>M</v>
          </cell>
          <cell r="R328">
            <v>60.80945626477542</v>
          </cell>
          <cell r="S328">
            <v>68.714685579196214</v>
          </cell>
          <cell r="T328">
            <v>79</v>
          </cell>
          <cell r="U328">
            <v>86.81</v>
          </cell>
          <cell r="V328">
            <v>86.81</v>
          </cell>
          <cell r="W328">
            <v>93.34</v>
          </cell>
          <cell r="X328">
            <v>112.4342</v>
          </cell>
          <cell r="Y328">
            <v>135.46289156626509</v>
          </cell>
          <cell r="Z328">
            <v>150.51432396251676</v>
          </cell>
          <cell r="AB328" t="str">
            <v/>
          </cell>
          <cell r="AC328">
            <v>1002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I328" t="str">
            <v>00812361013113</v>
          </cell>
          <cell r="AJ328" t="str">
            <v/>
          </cell>
          <cell r="AM328" t="e">
            <v>#N/A</v>
          </cell>
        </row>
        <row r="329">
          <cell r="A329" t="str">
            <v>ACTIVE</v>
          </cell>
          <cell r="B329" t="str">
            <v>603-3633</v>
          </cell>
          <cell r="C329">
            <v>29815672</v>
          </cell>
          <cell r="D329" t="str">
            <v>603-3633</v>
          </cell>
          <cell r="E329" t="str">
            <v>DWV</v>
          </cell>
          <cell r="F329" t="str">
            <v>3X3X1-1/2 WYE RED STREET SXHXH DWV</v>
          </cell>
          <cell r="G329">
            <v>1.0509999999999999</v>
          </cell>
          <cell r="H329">
            <v>0.47672519199999996</v>
          </cell>
          <cell r="I329">
            <v>20</v>
          </cell>
          <cell r="J329">
            <v>480</v>
          </cell>
          <cell r="K329">
            <v>141.2623828647925</v>
          </cell>
          <cell r="L329">
            <v>4.6936070000000001</v>
          </cell>
          <cell r="M329" t="str">
            <v>LASCO</v>
          </cell>
          <cell r="N329" t="str">
            <v>D603-337</v>
          </cell>
          <cell r="O329" t="str">
            <v>BOX</v>
          </cell>
          <cell r="P329" t="str">
            <v>D</v>
          </cell>
          <cell r="Q329" t="str">
            <v>M</v>
          </cell>
          <cell r="R329">
            <v>50.438770685579193</v>
          </cell>
          <cell r="S329">
            <v>56.995810874704482</v>
          </cell>
          <cell r="T329">
            <v>75.010000000000005</v>
          </cell>
          <cell r="U329">
            <v>82.43</v>
          </cell>
          <cell r="V329">
            <v>82.43</v>
          </cell>
          <cell r="W329">
            <v>91.59</v>
          </cell>
          <cell r="X329">
            <v>105.523</v>
          </cell>
          <cell r="Y329">
            <v>127.13614457831325</v>
          </cell>
          <cell r="Z329">
            <v>141.2623828647925</v>
          </cell>
          <cell r="AA329" t="str">
            <v>T-13</v>
          </cell>
          <cell r="AB329">
            <v>29815672</v>
          </cell>
          <cell r="AC329">
            <v>993</v>
          </cell>
          <cell r="AD329" t="str">
            <v>US-4506</v>
          </cell>
          <cell r="AE329">
            <v>76</v>
          </cell>
          <cell r="AF329">
            <v>0.82400000000000007</v>
          </cell>
          <cell r="AG329">
            <v>0</v>
          </cell>
          <cell r="AI329" t="str">
            <v>00812361017920</v>
          </cell>
          <cell r="AJ329" t="str">
            <v/>
          </cell>
          <cell r="AM329" t="e">
            <v>#N/A</v>
          </cell>
        </row>
        <row r="330">
          <cell r="A330" t="str">
            <v>ACTIVE</v>
          </cell>
          <cell r="B330" t="str">
            <v>612-3645</v>
          </cell>
          <cell r="C330">
            <v>29815674</v>
          </cell>
          <cell r="D330" t="str">
            <v>612-3645</v>
          </cell>
          <cell r="E330" t="str">
            <v>DWV</v>
          </cell>
          <cell r="F330" t="str">
            <v>3X3X2X2 DOUBLE WYE DWV</v>
          </cell>
          <cell r="G330">
            <v>1.33</v>
          </cell>
          <cell r="H330">
            <v>0.60327735999999998</v>
          </cell>
          <cell r="I330">
            <v>10</v>
          </cell>
          <cell r="J330">
            <v>210</v>
          </cell>
          <cell r="K330">
            <v>106.61728395061728</v>
          </cell>
          <cell r="L330">
            <v>5.6024790000000007</v>
          </cell>
          <cell r="M330" t="str">
            <v>LASCO</v>
          </cell>
          <cell r="N330" t="str">
            <v>D612-338</v>
          </cell>
          <cell r="O330" t="str">
            <v>BOX</v>
          </cell>
          <cell r="P330" t="str">
            <v>C</v>
          </cell>
          <cell r="Q330" t="str">
            <v>M</v>
          </cell>
          <cell r="R330">
            <v>71.45</v>
          </cell>
          <cell r="S330">
            <v>80.738500000000002</v>
          </cell>
          <cell r="T330">
            <v>67.239999999999995</v>
          </cell>
          <cell r="U330">
            <v>73.89</v>
          </cell>
          <cell r="V330">
            <v>73.89</v>
          </cell>
          <cell r="W330">
            <v>79.45</v>
          </cell>
          <cell r="X330">
            <v>86.36</v>
          </cell>
          <cell r="Y330">
            <v>95.955555555555549</v>
          </cell>
          <cell r="Z330">
            <v>106.61728395061728</v>
          </cell>
          <cell r="AB330" t="str">
            <v/>
          </cell>
          <cell r="AC330">
            <v>1003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I330" t="str">
            <v>00812361013137</v>
          </cell>
          <cell r="AJ330" t="str">
            <v/>
          </cell>
          <cell r="AM330" t="e">
            <v>#N/A</v>
          </cell>
        </row>
        <row r="331">
          <cell r="A331" t="str">
            <v>ACTIVE</v>
          </cell>
          <cell r="B331" t="str">
            <v>612-3646</v>
          </cell>
          <cell r="C331">
            <v>29815682</v>
          </cell>
          <cell r="D331" t="str">
            <v>612-3646</v>
          </cell>
          <cell r="E331" t="str">
            <v>DWV</v>
          </cell>
          <cell r="F331" t="str">
            <v>4X4X2X2 DOUBLE WYE DWV</v>
          </cell>
          <cell r="G331">
            <v>1.71</v>
          </cell>
          <cell r="H331">
            <v>0.77564232</v>
          </cell>
          <cell r="I331">
            <v>5</v>
          </cell>
          <cell r="J331">
            <v>150</v>
          </cell>
          <cell r="K331">
            <v>174.02469135802471</v>
          </cell>
          <cell r="L331">
            <v>7.4566849999999993</v>
          </cell>
          <cell r="M331" t="str">
            <v>LASCO</v>
          </cell>
          <cell r="N331" t="str">
            <v>D612-420</v>
          </cell>
          <cell r="O331" t="str">
            <v>BOX</v>
          </cell>
          <cell r="P331" t="str">
            <v>C</v>
          </cell>
          <cell r="Q331" t="str">
            <v>M</v>
          </cell>
          <cell r="R331">
            <v>102.49326241134753</v>
          </cell>
          <cell r="S331">
            <v>115.81738652482269</v>
          </cell>
          <cell r="T331">
            <v>109.74</v>
          </cell>
          <cell r="U331">
            <v>120.6</v>
          </cell>
          <cell r="V331">
            <v>120.6</v>
          </cell>
          <cell r="W331">
            <v>129.68</v>
          </cell>
          <cell r="X331">
            <v>140.96</v>
          </cell>
          <cell r="Y331">
            <v>156.62222222222223</v>
          </cell>
          <cell r="Z331">
            <v>174.02469135802471</v>
          </cell>
          <cell r="AB331" t="str">
            <v/>
          </cell>
          <cell r="AC331">
            <v>1004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I331" t="str">
            <v>00812361013151</v>
          </cell>
          <cell r="AJ331" t="str">
            <v/>
          </cell>
          <cell r="AM331" t="e">
            <v>#N/A</v>
          </cell>
        </row>
        <row r="332">
          <cell r="A332" t="str">
            <v>ACTIVE</v>
          </cell>
          <cell r="B332" t="str">
            <v>612-3647</v>
          </cell>
          <cell r="C332">
            <v>29815690</v>
          </cell>
          <cell r="D332" t="str">
            <v>612-3647</v>
          </cell>
          <cell r="E332" t="str">
            <v>DWV</v>
          </cell>
          <cell r="F332" t="str">
            <v>4X4X3X3 DOUBLE WYE DWV</v>
          </cell>
          <cell r="G332">
            <v>2.75</v>
          </cell>
          <cell r="H332">
            <v>1.2473779999999999</v>
          </cell>
          <cell r="I332">
            <v>5</v>
          </cell>
          <cell r="J332">
            <v>90</v>
          </cell>
          <cell r="K332">
            <v>229.80246913580243</v>
          </cell>
          <cell r="L332">
            <v>9.0197099999999999</v>
          </cell>
          <cell r="M332" t="str">
            <v>LASCO</v>
          </cell>
          <cell r="N332" t="str">
            <v>D612-422</v>
          </cell>
          <cell r="O332" t="str">
            <v>BOX</v>
          </cell>
          <cell r="P332" t="str">
            <v>C</v>
          </cell>
          <cell r="Q332" t="str">
            <v>M</v>
          </cell>
          <cell r="R332">
            <v>149.67375886524823</v>
          </cell>
          <cell r="S332">
            <v>169.13134751773049</v>
          </cell>
          <cell r="T332">
            <v>144.91999999999999</v>
          </cell>
          <cell r="U332">
            <v>159.26</v>
          </cell>
          <cell r="V332">
            <v>159.26</v>
          </cell>
          <cell r="W332">
            <v>171.25</v>
          </cell>
          <cell r="X332">
            <v>186.14</v>
          </cell>
          <cell r="Y332">
            <v>206.82222222222219</v>
          </cell>
          <cell r="Z332">
            <v>229.80246913580243</v>
          </cell>
          <cell r="AB332" t="str">
            <v/>
          </cell>
          <cell r="AC332">
            <v>1005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I332" t="str">
            <v>00812361013168</v>
          </cell>
          <cell r="AJ332" t="str">
            <v/>
          </cell>
          <cell r="AM332" t="e">
            <v>#N/A</v>
          </cell>
        </row>
        <row r="333">
          <cell r="A333" t="str">
            <v>ACTIVE</v>
          </cell>
          <cell r="B333" t="str">
            <v>700-3653</v>
          </cell>
          <cell r="C333">
            <v>29815747</v>
          </cell>
          <cell r="D333" t="str">
            <v>700-3653</v>
          </cell>
          <cell r="E333" t="str">
            <v>DWV</v>
          </cell>
          <cell r="F333" t="str">
            <v>1-1/2 RETURN BEND DWV</v>
          </cell>
          <cell r="G333">
            <v>0.33</v>
          </cell>
          <cell r="H333">
            <v>0.14968536000000002</v>
          </cell>
          <cell r="I333">
            <v>20</v>
          </cell>
          <cell r="J333">
            <v>1600</v>
          </cell>
          <cell r="K333">
            <v>26.739130434782609</v>
          </cell>
          <cell r="L333">
            <v>0.272229</v>
          </cell>
          <cell r="M333" t="str">
            <v>TIGRE</v>
          </cell>
          <cell r="N333" t="str">
            <v>700-3653</v>
          </cell>
          <cell r="O333" t="str">
            <v>BOX</v>
          </cell>
          <cell r="P333" t="str">
            <v>C</v>
          </cell>
          <cell r="Q333" t="str">
            <v>M</v>
          </cell>
          <cell r="R333">
            <v>10.91158392434988</v>
          </cell>
          <cell r="S333">
            <v>12.330089834515364</v>
          </cell>
          <cell r="T333">
            <v>17.239999999999998</v>
          </cell>
          <cell r="U333">
            <v>18.940000000000001</v>
          </cell>
          <cell r="V333">
            <v>18.940000000000001</v>
          </cell>
          <cell r="W333">
            <v>20.37</v>
          </cell>
          <cell r="X333">
            <v>22.14</v>
          </cell>
          <cell r="Y333">
            <v>24.065217391304348</v>
          </cell>
          <cell r="Z333">
            <v>26.739130434782609</v>
          </cell>
          <cell r="AA333" t="str">
            <v>T-9</v>
          </cell>
          <cell r="AB333">
            <v>29815747</v>
          </cell>
          <cell r="AC333">
            <v>1007</v>
          </cell>
          <cell r="AD333" t="str">
            <v>US-277</v>
          </cell>
          <cell r="AE333">
            <v>51</v>
          </cell>
          <cell r="AF333">
            <v>0.82400000000000007</v>
          </cell>
          <cell r="AG333">
            <v>0</v>
          </cell>
          <cell r="AI333" t="str">
            <v>00812361010013</v>
          </cell>
          <cell r="AJ333" t="str">
            <v/>
          </cell>
          <cell r="AM333" t="e">
            <v>#N/A</v>
          </cell>
        </row>
        <row r="334">
          <cell r="A334" t="str">
            <v>ACTIVE</v>
          </cell>
          <cell r="B334" t="str">
            <v>700-3654</v>
          </cell>
          <cell r="C334">
            <v>29815755</v>
          </cell>
          <cell r="D334" t="str">
            <v>700-3654</v>
          </cell>
          <cell r="E334" t="str">
            <v>DWV</v>
          </cell>
          <cell r="F334" t="str">
            <v>2 RETURN BEND DWV</v>
          </cell>
          <cell r="G334">
            <v>0.57999999999999996</v>
          </cell>
          <cell r="H334">
            <v>0.26308335999999999</v>
          </cell>
          <cell r="I334">
            <v>35</v>
          </cell>
          <cell r="J334">
            <v>840</v>
          </cell>
          <cell r="K334">
            <v>50.845410628019323</v>
          </cell>
          <cell r="L334">
            <v>0.45402400000000004</v>
          </cell>
          <cell r="M334" t="str">
            <v>TIGRE</v>
          </cell>
          <cell r="N334" t="str">
            <v>700-3654</v>
          </cell>
          <cell r="O334" t="str">
            <v>BOX</v>
          </cell>
          <cell r="P334" t="str">
            <v>C</v>
          </cell>
          <cell r="Q334" t="str">
            <v>M</v>
          </cell>
          <cell r="R334">
            <v>18.754609929078015</v>
          </cell>
          <cell r="S334">
            <v>21.192709219858155</v>
          </cell>
          <cell r="T334">
            <v>32.770000000000003</v>
          </cell>
          <cell r="U334">
            <v>36.020000000000003</v>
          </cell>
          <cell r="V334">
            <v>36.020000000000003</v>
          </cell>
          <cell r="W334">
            <v>38.729999999999997</v>
          </cell>
          <cell r="X334">
            <v>42.1</v>
          </cell>
          <cell r="Y334">
            <v>45.760869565217391</v>
          </cell>
          <cell r="Z334">
            <v>50.845410628019323</v>
          </cell>
          <cell r="AA334" t="str">
            <v>T-13</v>
          </cell>
          <cell r="AB334">
            <v>29815755</v>
          </cell>
          <cell r="AC334">
            <v>1008</v>
          </cell>
          <cell r="AD334" t="str">
            <v>US-5006</v>
          </cell>
          <cell r="AE334">
            <v>90</v>
          </cell>
          <cell r="AF334">
            <v>0.72099999999999997</v>
          </cell>
          <cell r="AG334">
            <v>0</v>
          </cell>
          <cell r="AI334" t="str">
            <v>00812361010037</v>
          </cell>
          <cell r="AJ334" t="str">
            <v/>
          </cell>
          <cell r="AM334" t="e">
            <v>#N/A</v>
          </cell>
        </row>
        <row r="335">
          <cell r="A335" t="str">
            <v>ACTIVE</v>
          </cell>
          <cell r="B335" t="str">
            <v>700-3655</v>
          </cell>
          <cell r="C335">
            <v>29815763</v>
          </cell>
          <cell r="D335" t="str">
            <v>700-3655</v>
          </cell>
          <cell r="E335" t="str">
            <v>DWV</v>
          </cell>
          <cell r="F335" t="str">
            <v>3 RETURN BEND DWV</v>
          </cell>
          <cell r="G335">
            <v>1.706</v>
          </cell>
          <cell r="H335">
            <v>0.77382795199999999</v>
          </cell>
          <cell r="I335">
            <v>10</v>
          </cell>
          <cell r="J335">
            <v>240</v>
          </cell>
          <cell r="K335">
            <v>167.54243641231594</v>
          </cell>
          <cell r="L335">
            <v>6.5096000000000007</v>
          </cell>
          <cell r="M335" t="str">
            <v>LASCO</v>
          </cell>
          <cell r="N335" t="str">
            <v>700-3655</v>
          </cell>
          <cell r="O335" t="str">
            <v>BOX</v>
          </cell>
          <cell r="P335" t="str">
            <v>D</v>
          </cell>
          <cell r="Q335" t="str">
            <v>M</v>
          </cell>
          <cell r="R335">
            <v>58.177777777777784</v>
          </cell>
          <cell r="S335">
            <v>65.74088888888889</v>
          </cell>
          <cell r="T335">
            <v>91.92</v>
          </cell>
          <cell r="U335">
            <v>101.02</v>
          </cell>
          <cell r="V335">
            <v>101.02</v>
          </cell>
          <cell r="W335">
            <v>108.62</v>
          </cell>
          <cell r="X335">
            <v>125.1542</v>
          </cell>
          <cell r="Y335">
            <v>150.78819277108434</v>
          </cell>
          <cell r="Z335">
            <v>167.54243641231594</v>
          </cell>
          <cell r="AA335" t="str">
            <v>T-13</v>
          </cell>
          <cell r="AB335">
            <v>29815763</v>
          </cell>
          <cell r="AC335">
            <v>1009</v>
          </cell>
          <cell r="AD335" t="str">
            <v>US-279</v>
          </cell>
          <cell r="AE335">
            <v>29</v>
          </cell>
          <cell r="AF335">
            <v>0.72099999999999997</v>
          </cell>
          <cell r="AG335">
            <v>0</v>
          </cell>
          <cell r="AI335" t="str">
            <v>00812361010051</v>
          </cell>
          <cell r="AJ335" t="str">
            <v/>
          </cell>
          <cell r="AM335" t="e">
            <v>#N/A</v>
          </cell>
        </row>
        <row r="336">
          <cell r="A336" t="str">
            <v>ACTIVE</v>
          </cell>
          <cell r="B336" t="str">
            <v>700-3656</v>
          </cell>
          <cell r="C336">
            <v>29815771</v>
          </cell>
          <cell r="D336" t="str">
            <v>700-3656</v>
          </cell>
          <cell r="E336" t="str">
            <v>DWV</v>
          </cell>
          <cell r="F336" t="str">
            <v>4 RETURN BEND DWV</v>
          </cell>
          <cell r="G336">
            <v>3.056</v>
          </cell>
          <cell r="H336">
            <v>1.3861771519999999</v>
          </cell>
          <cell r="I336">
            <v>5</v>
          </cell>
          <cell r="J336">
            <v>120</v>
          </cell>
          <cell r="K336">
            <v>258.9613526570048</v>
          </cell>
          <cell r="L336">
            <v>2.9120159999999999</v>
          </cell>
          <cell r="M336" t="str">
            <v>TIGRE</v>
          </cell>
          <cell r="N336" t="str">
            <v>700-3656</v>
          </cell>
          <cell r="O336" t="str">
            <v>BOX</v>
          </cell>
          <cell r="P336" t="str">
            <v>C</v>
          </cell>
          <cell r="Q336" t="str">
            <v>M</v>
          </cell>
          <cell r="R336">
            <v>105.66241134751775</v>
          </cell>
          <cell r="S336">
            <v>119.39852482269504</v>
          </cell>
          <cell r="T336">
            <v>166.95</v>
          </cell>
          <cell r="U336">
            <v>183.46</v>
          </cell>
          <cell r="V336">
            <v>183.46</v>
          </cell>
          <cell r="W336">
            <v>197.27</v>
          </cell>
          <cell r="X336">
            <v>214.42</v>
          </cell>
          <cell r="Y336">
            <v>233.06521739130432</v>
          </cell>
          <cell r="Z336">
            <v>258.9613526570048</v>
          </cell>
          <cell r="AA336" t="str">
            <v>T-13</v>
          </cell>
          <cell r="AB336">
            <v>29815771</v>
          </cell>
          <cell r="AC336">
            <v>1010</v>
          </cell>
          <cell r="AD336" t="str">
            <v>US-280</v>
          </cell>
          <cell r="AE336">
            <v>23</v>
          </cell>
          <cell r="AF336">
            <v>0.85489999999999999</v>
          </cell>
          <cell r="AG336">
            <v>0</v>
          </cell>
          <cell r="AI336" t="str">
            <v>00812361010075</v>
          </cell>
          <cell r="AJ336" t="str">
            <v/>
          </cell>
          <cell r="AM336" t="e">
            <v>#N/A</v>
          </cell>
        </row>
        <row r="337">
          <cell r="A337" t="str">
            <v>ACTIVE</v>
          </cell>
          <cell r="B337" t="str">
            <v>100-3188</v>
          </cell>
          <cell r="C337">
            <v>29815917</v>
          </cell>
          <cell r="D337" t="str">
            <v>100-3188</v>
          </cell>
          <cell r="E337" t="str">
            <v>DWV</v>
          </cell>
          <cell r="F337" t="str">
            <v>1-1/4 COUPLING DWV</v>
          </cell>
          <cell r="G337">
            <v>0.08</v>
          </cell>
          <cell r="H337">
            <v>3.6287359999999998E-2</v>
          </cell>
          <cell r="I337">
            <v>100</v>
          </cell>
          <cell r="J337">
            <v>8000</v>
          </cell>
          <cell r="K337">
            <v>22.306827309236947</v>
          </cell>
          <cell r="L337">
            <v>3.2754000000000003</v>
          </cell>
          <cell r="M337" t="str">
            <v>LASCO</v>
          </cell>
          <cell r="N337" t="str">
            <v>D100-012</v>
          </cell>
          <cell r="O337" t="str">
            <v>BOX</v>
          </cell>
          <cell r="P337" t="str">
            <v>D</v>
          </cell>
          <cell r="Q337" t="str">
            <v>M</v>
          </cell>
          <cell r="R337">
            <v>8.227895981087471</v>
          </cell>
          <cell r="S337">
            <v>9.2975224586288405</v>
          </cell>
          <cell r="T337">
            <v>12.24</v>
          </cell>
          <cell r="U337">
            <v>13.45</v>
          </cell>
          <cell r="V337">
            <v>13.45</v>
          </cell>
          <cell r="W337">
            <v>14.46</v>
          </cell>
          <cell r="X337">
            <v>16.6632</v>
          </cell>
          <cell r="Y337">
            <v>20.076144578313254</v>
          </cell>
          <cell r="Z337">
            <v>22.306827309236947</v>
          </cell>
          <cell r="AA337" t="str">
            <v>T-9</v>
          </cell>
          <cell r="AB337">
            <v>29815917</v>
          </cell>
          <cell r="AC337">
            <v>629</v>
          </cell>
          <cell r="AD337" t="str">
            <v>US-31741</v>
          </cell>
          <cell r="AE337">
            <v>131</v>
          </cell>
          <cell r="AF337">
            <v>0.8034</v>
          </cell>
          <cell r="AG337">
            <v>0</v>
          </cell>
          <cell r="AI337" t="str">
            <v>00810673013821</v>
          </cell>
          <cell r="AJ337" t="str">
            <v/>
          </cell>
          <cell r="AM337" t="e">
            <v>#N/A</v>
          </cell>
        </row>
        <row r="338">
          <cell r="A338" t="str">
            <v>ACTIVE</v>
          </cell>
          <cell r="B338" t="str">
            <v>100-3189</v>
          </cell>
          <cell r="C338">
            <v>29815941</v>
          </cell>
          <cell r="D338" t="str">
            <v>100-3189</v>
          </cell>
          <cell r="E338" t="str">
            <v>DWV</v>
          </cell>
          <cell r="F338" t="str">
            <v>1-1/2 COUPLING DWV</v>
          </cell>
          <cell r="G338">
            <v>9.8000000000000004E-2</v>
          </cell>
          <cell r="H338">
            <v>4.4452016000000004E-2</v>
          </cell>
          <cell r="I338">
            <v>100</v>
          </cell>
          <cell r="J338">
            <v>6300</v>
          </cell>
          <cell r="K338">
            <v>3.9613526570048307</v>
          </cell>
          <cell r="L338">
            <v>8.9301000000000005E-2</v>
          </cell>
          <cell r="M338" t="str">
            <v>TIGRE</v>
          </cell>
          <cell r="N338" t="str">
            <v>100-3189</v>
          </cell>
          <cell r="O338" t="str">
            <v>BOX</v>
          </cell>
          <cell r="P338" t="str">
            <v>A</v>
          </cell>
          <cell r="Q338" t="str">
            <v>M</v>
          </cell>
          <cell r="R338">
            <v>1.7059101654846338</v>
          </cell>
          <cell r="S338">
            <v>1.927678486997636</v>
          </cell>
          <cell r="T338">
            <v>2.54</v>
          </cell>
          <cell r="U338">
            <v>2.79</v>
          </cell>
          <cell r="V338">
            <v>2.79</v>
          </cell>
          <cell r="W338">
            <v>3.01</v>
          </cell>
          <cell r="X338">
            <v>3.28</v>
          </cell>
          <cell r="Y338">
            <v>3.5652173913043477</v>
          </cell>
          <cell r="Z338">
            <v>3.9613526570048307</v>
          </cell>
          <cell r="AA338" t="str">
            <v>T-10</v>
          </cell>
          <cell r="AB338">
            <v>29815941</v>
          </cell>
          <cell r="AC338">
            <v>630</v>
          </cell>
          <cell r="AD338" t="str">
            <v>US-5016</v>
          </cell>
          <cell r="AE338">
            <v>443</v>
          </cell>
          <cell r="AF338">
            <v>0.75771759259259253</v>
          </cell>
          <cell r="AG338">
            <v>0</v>
          </cell>
          <cell r="AH338" t="str">
            <v>*</v>
          </cell>
          <cell r="AI338" t="str">
            <v>00810673013838</v>
          </cell>
          <cell r="AJ338">
            <v>10810673013835</v>
          </cell>
          <cell r="AM338" t="e">
            <v>#N/A</v>
          </cell>
        </row>
        <row r="339">
          <cell r="A339" t="str">
            <v>ACTIVE</v>
          </cell>
          <cell r="B339" t="str">
            <v>100-3190</v>
          </cell>
          <cell r="C339">
            <v>29815992</v>
          </cell>
          <cell r="D339" t="str">
            <v>100-3190</v>
          </cell>
          <cell r="E339" t="str">
            <v>DWV</v>
          </cell>
          <cell r="F339" t="str">
            <v>2 COUPLING DWV</v>
          </cell>
          <cell r="G339">
            <v>0.129</v>
          </cell>
          <cell r="H339">
            <v>5.8513368000000003E-2</v>
          </cell>
          <cell r="I339">
            <v>100</v>
          </cell>
          <cell r="J339">
            <v>4500</v>
          </cell>
          <cell r="K339">
            <v>5.4347826086956523</v>
          </cell>
          <cell r="L339">
            <v>0.10032200000000001</v>
          </cell>
          <cell r="M339" t="str">
            <v>TIGRE</v>
          </cell>
          <cell r="N339" t="str">
            <v>100-3190</v>
          </cell>
          <cell r="O339" t="str">
            <v>BOX</v>
          </cell>
          <cell r="P339" t="str">
            <v>A</v>
          </cell>
          <cell r="Q339" t="str">
            <v>M</v>
          </cell>
          <cell r="R339">
            <v>2.3404255319148937</v>
          </cell>
          <cell r="S339">
            <v>2.6446808510638298</v>
          </cell>
          <cell r="T339">
            <v>3.4799999999999995</v>
          </cell>
          <cell r="U339">
            <v>3.83</v>
          </cell>
          <cell r="V339">
            <v>3.83</v>
          </cell>
          <cell r="W339">
            <v>4.13</v>
          </cell>
          <cell r="X339">
            <v>4.5</v>
          </cell>
          <cell r="Y339">
            <v>4.8913043478260869</v>
          </cell>
          <cell r="Z339">
            <v>5.4347826086956523</v>
          </cell>
          <cell r="AA339" t="str">
            <v>T-11</v>
          </cell>
          <cell r="AB339">
            <v>29815992</v>
          </cell>
          <cell r="AC339">
            <v>631</v>
          </cell>
          <cell r="AD339" t="str">
            <v>US-5007</v>
          </cell>
          <cell r="AE339">
            <v>430</v>
          </cell>
          <cell r="AF339">
            <v>0.75771759259259253</v>
          </cell>
          <cell r="AG339">
            <v>0</v>
          </cell>
          <cell r="AH339" t="str">
            <v>*</v>
          </cell>
          <cell r="AI339" t="str">
            <v>00810673013845</v>
          </cell>
          <cell r="AJ339">
            <v>10810673013842</v>
          </cell>
          <cell r="AM339" t="e">
            <v>#N/A</v>
          </cell>
        </row>
        <row r="340">
          <cell r="A340" t="str">
            <v>ACTIVE</v>
          </cell>
          <cell r="B340" t="str">
            <v>100-3192</v>
          </cell>
          <cell r="C340">
            <v>29816000</v>
          </cell>
          <cell r="D340" t="str">
            <v>100-3192</v>
          </cell>
          <cell r="E340" t="str">
            <v>DWV</v>
          </cell>
          <cell r="F340" t="str">
            <v>4 COUPLING DWV</v>
          </cell>
          <cell r="G340">
            <v>0.81100000000000005</v>
          </cell>
          <cell r="H340">
            <v>0.36786311200000005</v>
          </cell>
          <cell r="I340">
            <v>25</v>
          </cell>
          <cell r="J340">
            <v>600</v>
          </cell>
          <cell r="K340">
            <v>32.161835748792264</v>
          </cell>
          <cell r="L340">
            <v>0.66424700000000003</v>
          </cell>
          <cell r="M340" t="str">
            <v>TIGRE</v>
          </cell>
          <cell r="N340" t="str">
            <v>100-3192</v>
          </cell>
          <cell r="O340" t="str">
            <v>BOX</v>
          </cell>
          <cell r="P340" t="str">
            <v>A</v>
          </cell>
          <cell r="Q340" t="str">
            <v>M</v>
          </cell>
          <cell r="R340">
            <v>13.865721040189126</v>
          </cell>
          <cell r="S340">
            <v>15.668264775413711</v>
          </cell>
          <cell r="T340">
            <v>20.61</v>
          </cell>
          <cell r="U340">
            <v>22.65</v>
          </cell>
          <cell r="V340">
            <v>22.65</v>
          </cell>
          <cell r="W340">
            <v>24.45</v>
          </cell>
          <cell r="X340">
            <v>26.63</v>
          </cell>
          <cell r="Y340">
            <v>28.945652173913039</v>
          </cell>
          <cell r="Z340">
            <v>32.161835748792264</v>
          </cell>
          <cell r="AA340" t="str">
            <v>T-13</v>
          </cell>
          <cell r="AB340">
            <v>29816000</v>
          </cell>
          <cell r="AC340">
            <v>633</v>
          </cell>
          <cell r="AD340" t="str">
            <v>US-4704</v>
          </cell>
          <cell r="AE340">
            <v>103</v>
          </cell>
          <cell r="AF340">
            <v>0.82400000000000007</v>
          </cell>
          <cell r="AG340">
            <v>0</v>
          </cell>
          <cell r="AH340" t="str">
            <v>*</v>
          </cell>
          <cell r="AI340" t="str">
            <v>00810673013852</v>
          </cell>
          <cell r="AJ340">
            <v>10810673013859</v>
          </cell>
          <cell r="AM340" t="e">
            <v>#N/A</v>
          </cell>
        </row>
        <row r="341">
          <cell r="A341" t="str">
            <v>ACTIVE</v>
          </cell>
          <cell r="B341" t="str">
            <v>100-3191</v>
          </cell>
          <cell r="C341">
            <v>29816042</v>
          </cell>
          <cell r="D341" t="str">
            <v>100-3191</v>
          </cell>
          <cell r="E341" t="str">
            <v>DWV</v>
          </cell>
          <cell r="F341" t="str">
            <v>3 COUPLING DWV</v>
          </cell>
          <cell r="G341">
            <v>0.48899999999999999</v>
          </cell>
          <cell r="H341">
            <v>0.221806488</v>
          </cell>
          <cell r="I341">
            <v>60</v>
          </cell>
          <cell r="J341">
            <v>1080</v>
          </cell>
          <cell r="K341">
            <v>18.937198067632846</v>
          </cell>
          <cell r="L341">
            <v>0.38614700000000002</v>
          </cell>
          <cell r="M341" t="str">
            <v>TIGRE</v>
          </cell>
          <cell r="N341" t="str">
            <v>100-3191</v>
          </cell>
          <cell r="O341" t="str">
            <v>BOX</v>
          </cell>
          <cell r="P341" t="str">
            <v>A</v>
          </cell>
          <cell r="Q341" t="str">
            <v>M</v>
          </cell>
          <cell r="R341">
            <v>8.155082742316786</v>
          </cell>
          <cell r="S341">
            <v>9.2152434988179674</v>
          </cell>
          <cell r="T341">
            <v>12.13</v>
          </cell>
          <cell r="U341">
            <v>13.33</v>
          </cell>
          <cell r="V341">
            <v>13.33</v>
          </cell>
          <cell r="W341">
            <v>14.39</v>
          </cell>
          <cell r="X341">
            <v>15.68</v>
          </cell>
          <cell r="Y341">
            <v>17.043478260869563</v>
          </cell>
          <cell r="Z341">
            <v>18.937198067632846</v>
          </cell>
          <cell r="AA341" t="str">
            <v>T-14</v>
          </cell>
          <cell r="AB341">
            <v>29816042</v>
          </cell>
          <cell r="AC341">
            <v>632</v>
          </cell>
          <cell r="AD341" t="str">
            <v>US-5008</v>
          </cell>
          <cell r="AE341">
            <v>274</v>
          </cell>
          <cell r="AF341">
            <v>0.72099999999999997</v>
          </cell>
          <cell r="AG341">
            <v>0</v>
          </cell>
          <cell r="AH341" t="str">
            <v>*</v>
          </cell>
          <cell r="AI341" t="str">
            <v>00810673013869</v>
          </cell>
          <cell r="AJ341">
            <v>10810673013866</v>
          </cell>
          <cell r="AM341" t="e">
            <v>#N/A</v>
          </cell>
        </row>
        <row r="342">
          <cell r="A342" t="str">
            <v>ACTIVE</v>
          </cell>
          <cell r="B342" t="str">
            <v>100-3193</v>
          </cell>
          <cell r="C342">
            <v>29816085</v>
          </cell>
          <cell r="D342" t="str">
            <v>100-3193</v>
          </cell>
          <cell r="E342" t="str">
            <v>DWV</v>
          </cell>
          <cell r="F342" t="str">
            <v>6 COUPLING DWV</v>
          </cell>
          <cell r="G342">
            <v>2.1080000000000001</v>
          </cell>
          <cell r="H342">
            <v>0.95617193600000006</v>
          </cell>
          <cell r="I342">
            <v>15</v>
          </cell>
          <cell r="J342">
            <v>180</v>
          </cell>
          <cell r="K342">
            <v>105.45893719806762</v>
          </cell>
          <cell r="L342">
            <v>1.688788</v>
          </cell>
          <cell r="M342" t="str">
            <v>TIGRE</v>
          </cell>
          <cell r="N342" t="str">
            <v>100-3193</v>
          </cell>
          <cell r="O342" t="str">
            <v>BOX</v>
          </cell>
          <cell r="P342" t="str">
            <v>A</v>
          </cell>
          <cell r="Q342" t="str">
            <v>M</v>
          </cell>
          <cell r="R342">
            <v>43.771158392434991</v>
          </cell>
          <cell r="S342">
            <v>49.461408983451534</v>
          </cell>
          <cell r="T342">
            <v>67.989999999999995</v>
          </cell>
          <cell r="U342">
            <v>74.709999999999994</v>
          </cell>
          <cell r="V342">
            <v>74.709999999999994</v>
          </cell>
          <cell r="W342">
            <v>80.33</v>
          </cell>
          <cell r="X342">
            <v>87.32</v>
          </cell>
          <cell r="Y342">
            <v>94.91304347826086</v>
          </cell>
          <cell r="Z342">
            <v>105.45893719806762</v>
          </cell>
          <cell r="AA342" t="str">
            <v>T-15</v>
          </cell>
          <cell r="AB342">
            <v>29816085</v>
          </cell>
          <cell r="AC342">
            <v>634</v>
          </cell>
          <cell r="AD342" t="str">
            <v>US-294</v>
          </cell>
          <cell r="AE342">
            <v>19</v>
          </cell>
          <cell r="AF342">
            <v>0.72099999999999997</v>
          </cell>
          <cell r="AG342">
            <v>0</v>
          </cell>
          <cell r="AI342" t="str">
            <v>00810673015351</v>
          </cell>
          <cell r="AJ342" t="str">
            <v/>
          </cell>
          <cell r="AM342" t="e">
            <v>#N/A</v>
          </cell>
        </row>
        <row r="343">
          <cell r="A343" t="str">
            <v>ACTIVE</v>
          </cell>
          <cell r="B343" t="str">
            <v>102-1074</v>
          </cell>
          <cell r="C343">
            <v>29816140</v>
          </cell>
          <cell r="D343" t="str">
            <v>102-1074</v>
          </cell>
          <cell r="E343" t="str">
            <v>DWV</v>
          </cell>
          <cell r="F343" t="str">
            <v>6 X 4 PIPE INCREASER REDUCER DWV</v>
          </cell>
          <cell r="G343">
            <v>2.3090000000000002</v>
          </cell>
          <cell r="H343">
            <v>1.0473439280000001</v>
          </cell>
          <cell r="I343">
            <v>4</v>
          </cell>
          <cell r="J343">
            <v>144</v>
          </cell>
          <cell r="K343">
            <v>223.99758454106276</v>
          </cell>
          <cell r="L343">
            <v>7.5990310000000001</v>
          </cell>
          <cell r="M343" t="str">
            <v>LASCO</v>
          </cell>
          <cell r="N343" t="str">
            <v>D102-532</v>
          </cell>
          <cell r="O343" t="str">
            <v>BOX</v>
          </cell>
          <cell r="P343" t="str">
            <v>B</v>
          </cell>
          <cell r="Q343" t="str">
            <v>M</v>
          </cell>
          <cell r="R343">
            <v>116.13475177304964</v>
          </cell>
          <cell r="S343">
            <v>131.23226950354609</v>
          </cell>
          <cell r="T343">
            <v>144.41</v>
          </cell>
          <cell r="U343">
            <v>158.69</v>
          </cell>
          <cell r="V343">
            <v>158.69</v>
          </cell>
          <cell r="W343">
            <v>170.63</v>
          </cell>
          <cell r="X343">
            <v>185.47</v>
          </cell>
          <cell r="Y343">
            <v>201.5978260869565</v>
          </cell>
          <cell r="Z343">
            <v>223.99758454106276</v>
          </cell>
          <cell r="AB343" t="str">
            <v/>
          </cell>
          <cell r="AC343">
            <v>651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I343" t="str">
            <v>00812361013175</v>
          </cell>
          <cell r="AJ343" t="str">
            <v/>
          </cell>
          <cell r="AM343" t="e">
            <v>#N/A</v>
          </cell>
        </row>
        <row r="344">
          <cell r="A344" t="str">
            <v>ACTIVE</v>
          </cell>
          <cell r="B344" t="str">
            <v>102-3203</v>
          </cell>
          <cell r="C344">
            <v>29816174</v>
          </cell>
          <cell r="D344" t="str">
            <v>102-3203</v>
          </cell>
          <cell r="E344" t="str">
            <v>DWV</v>
          </cell>
          <cell r="F344" t="str">
            <v>2X1-1/2 PIPE INCREASER REDUCER DWV</v>
          </cell>
          <cell r="G344">
            <v>0.13600000000000001</v>
          </cell>
          <cell r="H344">
            <v>6.1688512000000001E-2</v>
          </cell>
          <cell r="I344">
            <v>25</v>
          </cell>
          <cell r="J344">
            <v>4500</v>
          </cell>
          <cell r="K344">
            <v>12.053140096618357</v>
          </cell>
          <cell r="L344">
            <v>0.118759</v>
          </cell>
          <cell r="M344" t="str">
            <v>TIGRE</v>
          </cell>
          <cell r="N344" t="str">
            <v>102-3203</v>
          </cell>
          <cell r="O344" t="str">
            <v>BOX</v>
          </cell>
          <cell r="P344" t="str">
            <v>B</v>
          </cell>
          <cell r="Q344" t="str">
            <v>M</v>
          </cell>
          <cell r="R344">
            <v>5.2217494089834515</v>
          </cell>
          <cell r="S344">
            <v>5.9005768321512999</v>
          </cell>
          <cell r="T344">
            <v>7.77</v>
          </cell>
          <cell r="U344">
            <v>8.5399999999999991</v>
          </cell>
          <cell r="V344">
            <v>8.5399999999999991</v>
          </cell>
          <cell r="W344">
            <v>9.18</v>
          </cell>
          <cell r="X344">
            <v>9.98</v>
          </cell>
          <cell r="Y344">
            <v>10.847826086956522</v>
          </cell>
          <cell r="Z344">
            <v>12.053140096618357</v>
          </cell>
          <cell r="AA344" t="str">
            <v>T-6</v>
          </cell>
          <cell r="AB344">
            <v>29816174</v>
          </cell>
          <cell r="AC344">
            <v>646</v>
          </cell>
          <cell r="AD344" t="str">
            <v>US-281</v>
          </cell>
          <cell r="AE344">
            <v>80</v>
          </cell>
          <cell r="AF344">
            <v>0.72099999999999997</v>
          </cell>
          <cell r="AG344">
            <v>0</v>
          </cell>
          <cell r="AH344" t="str">
            <v>*</v>
          </cell>
          <cell r="AI344" t="str">
            <v>00810673014798</v>
          </cell>
          <cell r="AJ344">
            <v>10810673014795</v>
          </cell>
          <cell r="AM344" t="e">
            <v>#N/A</v>
          </cell>
        </row>
        <row r="345">
          <cell r="A345" t="str">
            <v>ACTIVE</v>
          </cell>
          <cell r="B345" t="str">
            <v>102-3204</v>
          </cell>
          <cell r="C345">
            <v>29816182</v>
          </cell>
          <cell r="D345" t="str">
            <v>102-3204</v>
          </cell>
          <cell r="E345" t="str">
            <v>DWV</v>
          </cell>
          <cell r="F345" t="str">
            <v>3X1-1/2 PIPE INCREASER REDUCER DWV</v>
          </cell>
          <cell r="G345">
            <v>0.38900000000000001</v>
          </cell>
          <cell r="H345">
            <v>0.17644728800000001</v>
          </cell>
          <cell r="I345">
            <v>25</v>
          </cell>
          <cell r="J345">
            <v>1575</v>
          </cell>
          <cell r="K345">
            <v>35.301932367149753</v>
          </cell>
          <cell r="L345">
            <v>0.33114500000000002</v>
          </cell>
          <cell r="M345" t="str">
            <v>TIGRE</v>
          </cell>
          <cell r="N345" t="str">
            <v>102-3204</v>
          </cell>
          <cell r="O345" t="str">
            <v>BOX</v>
          </cell>
          <cell r="P345" t="str">
            <v>C</v>
          </cell>
          <cell r="Q345" t="str">
            <v>M</v>
          </cell>
          <cell r="R345">
            <v>15.311583924349881</v>
          </cell>
          <cell r="S345">
            <v>17.302089834515364</v>
          </cell>
          <cell r="T345">
            <v>22.76</v>
          </cell>
          <cell r="U345">
            <v>25.01</v>
          </cell>
          <cell r="V345">
            <v>25.01</v>
          </cell>
          <cell r="W345">
            <v>26.89</v>
          </cell>
          <cell r="X345">
            <v>29.23</v>
          </cell>
          <cell r="Y345">
            <v>31.771739130434781</v>
          </cell>
          <cell r="Z345">
            <v>35.301932367149753</v>
          </cell>
          <cell r="AA345" t="str">
            <v>T-10</v>
          </cell>
          <cell r="AB345">
            <v>29816182</v>
          </cell>
          <cell r="AC345">
            <v>647</v>
          </cell>
          <cell r="AD345" t="str">
            <v>US-281</v>
          </cell>
          <cell r="AE345">
            <v>80</v>
          </cell>
          <cell r="AF345">
            <v>0.72099999999999997</v>
          </cell>
          <cell r="AG345">
            <v>0</v>
          </cell>
          <cell r="AH345" t="str">
            <v>*</v>
          </cell>
          <cell r="AI345" t="str">
            <v>00810673014811</v>
          </cell>
          <cell r="AJ345">
            <v>10810673014818</v>
          </cell>
          <cell r="AM345" t="e">
            <v>#N/A</v>
          </cell>
        </row>
        <row r="346">
          <cell r="A346" t="str">
            <v>ACTIVE</v>
          </cell>
          <cell r="B346" t="str">
            <v>102-3205</v>
          </cell>
          <cell r="C346">
            <v>29816204</v>
          </cell>
          <cell r="D346" t="str">
            <v>102-3205</v>
          </cell>
          <cell r="E346" t="str">
            <v>DWV</v>
          </cell>
          <cell r="F346" t="str">
            <v>3 X 2 PIPE INCREASER REDUCER DWV</v>
          </cell>
          <cell r="G346">
            <v>0.38200000000000001</v>
          </cell>
          <cell r="H346">
            <v>0.17327214399999999</v>
          </cell>
          <cell r="I346">
            <v>20</v>
          </cell>
          <cell r="J346">
            <v>1600</v>
          </cell>
          <cell r="K346">
            <v>27.487922705314009</v>
          </cell>
          <cell r="L346">
            <v>0.30426199999999998</v>
          </cell>
          <cell r="M346" t="str">
            <v>TIGRE</v>
          </cell>
          <cell r="N346" t="str">
            <v>102-3205</v>
          </cell>
          <cell r="O346" t="str">
            <v>BOX</v>
          </cell>
          <cell r="P346" t="str">
            <v>A</v>
          </cell>
          <cell r="Q346" t="str">
            <v>M</v>
          </cell>
          <cell r="R346">
            <v>11.847754137115839</v>
          </cell>
          <cell r="S346">
            <v>13.387962174940897</v>
          </cell>
          <cell r="T346">
            <v>17.61</v>
          </cell>
          <cell r="U346">
            <v>19.350000000000001</v>
          </cell>
          <cell r="V346">
            <v>19.350000000000001</v>
          </cell>
          <cell r="W346">
            <v>20.89</v>
          </cell>
          <cell r="X346">
            <v>22.76</v>
          </cell>
          <cell r="Y346">
            <v>24.739130434782609</v>
          </cell>
          <cell r="Z346">
            <v>27.487922705314009</v>
          </cell>
          <cell r="AA346" t="str">
            <v>T-9</v>
          </cell>
          <cell r="AB346">
            <v>29816204</v>
          </cell>
          <cell r="AC346">
            <v>648</v>
          </cell>
          <cell r="AD346" t="str">
            <v>US-282</v>
          </cell>
          <cell r="AE346">
            <v>72</v>
          </cell>
          <cell r="AF346">
            <v>0.82400000000000007</v>
          </cell>
          <cell r="AG346">
            <v>0</v>
          </cell>
          <cell r="AH346" t="str">
            <v>*</v>
          </cell>
          <cell r="AI346" t="str">
            <v>00810673014835</v>
          </cell>
          <cell r="AJ346">
            <v>10810673014832</v>
          </cell>
          <cell r="AM346" t="e">
            <v>#N/A</v>
          </cell>
        </row>
        <row r="347">
          <cell r="A347" t="str">
            <v>ACTIVE</v>
          </cell>
          <cell r="B347" t="str">
            <v>102-3206</v>
          </cell>
          <cell r="C347">
            <v>29816220</v>
          </cell>
          <cell r="D347" t="str">
            <v>102-3206</v>
          </cell>
          <cell r="E347" t="str">
            <v>DWV</v>
          </cell>
          <cell r="F347" t="str">
            <v>4 X 2 PIPE INCREASER REDUCER DWV</v>
          </cell>
          <cell r="G347">
            <v>0.67100000000000004</v>
          </cell>
          <cell r="H347">
            <v>0.30436023200000001</v>
          </cell>
          <cell r="I347">
            <v>10</v>
          </cell>
          <cell r="J347">
            <v>630</v>
          </cell>
          <cell r="K347">
            <v>53.876811594202898</v>
          </cell>
          <cell r="L347">
            <v>0.56577900000000003</v>
          </cell>
          <cell r="M347" t="str">
            <v>TIGRE</v>
          </cell>
          <cell r="N347" t="str">
            <v>102-3206</v>
          </cell>
          <cell r="O347" t="str">
            <v>BOX</v>
          </cell>
          <cell r="P347" t="str">
            <v>B</v>
          </cell>
          <cell r="Q347" t="str">
            <v>M</v>
          </cell>
          <cell r="R347">
            <v>23.35224586288416</v>
          </cell>
          <cell r="S347">
            <v>26.388037825059097</v>
          </cell>
          <cell r="T347">
            <v>34.729999999999997</v>
          </cell>
          <cell r="U347">
            <v>38.17</v>
          </cell>
          <cell r="V347">
            <v>38.17</v>
          </cell>
          <cell r="W347">
            <v>41.04</v>
          </cell>
          <cell r="X347">
            <v>44.61</v>
          </cell>
          <cell r="Y347">
            <v>48.489130434782609</v>
          </cell>
          <cell r="Z347">
            <v>53.876811594202898</v>
          </cell>
          <cell r="AA347" t="str">
            <v>T-10</v>
          </cell>
          <cell r="AB347">
            <v>29816220</v>
          </cell>
          <cell r="AC347">
            <v>649</v>
          </cell>
          <cell r="AD347" t="str">
            <v>US-282</v>
          </cell>
          <cell r="AE347">
            <v>60</v>
          </cell>
          <cell r="AF347">
            <v>0.82400000000000007</v>
          </cell>
          <cell r="AG347">
            <v>0</v>
          </cell>
          <cell r="AH347" t="str">
            <v>*</v>
          </cell>
          <cell r="AI347" t="str">
            <v>00810673014859</v>
          </cell>
          <cell r="AJ347">
            <v>10810673014856</v>
          </cell>
          <cell r="AM347" t="e">
            <v>#N/A</v>
          </cell>
        </row>
        <row r="348">
          <cell r="A348" t="str">
            <v>ACTIVE</v>
          </cell>
          <cell r="B348" t="str">
            <v>102-3207</v>
          </cell>
          <cell r="C348">
            <v>29816239</v>
          </cell>
          <cell r="D348" t="str">
            <v>102-3207</v>
          </cell>
          <cell r="E348" t="str">
            <v>DWV</v>
          </cell>
          <cell r="F348" t="str">
            <v>4 X 3 PIPE INCREASER REDUCER DWV</v>
          </cell>
          <cell r="G348">
            <v>0.78300000000000003</v>
          </cell>
          <cell r="H348">
            <v>0.35516253600000003</v>
          </cell>
          <cell r="I348">
            <v>10</v>
          </cell>
          <cell r="J348">
            <v>630</v>
          </cell>
          <cell r="K348">
            <v>57.584541062801925</v>
          </cell>
          <cell r="L348">
            <v>0.65940600000000005</v>
          </cell>
          <cell r="M348" t="str">
            <v>TIGRE</v>
          </cell>
          <cell r="N348" t="str">
            <v>102-3207</v>
          </cell>
          <cell r="O348" t="str">
            <v>BOX</v>
          </cell>
          <cell r="P348" t="str">
            <v>A</v>
          </cell>
          <cell r="Q348" t="str">
            <v>M</v>
          </cell>
          <cell r="R348">
            <v>24.964539007092203</v>
          </cell>
          <cell r="S348">
            <v>28.209929078014188</v>
          </cell>
          <cell r="T348">
            <v>37.130000000000003</v>
          </cell>
          <cell r="U348">
            <v>40.799999999999997</v>
          </cell>
          <cell r="V348">
            <v>40.799999999999997</v>
          </cell>
          <cell r="W348">
            <v>43.87</v>
          </cell>
          <cell r="X348">
            <v>47.68</v>
          </cell>
          <cell r="Y348">
            <v>51.826086956521735</v>
          </cell>
          <cell r="Z348">
            <v>57.584541062801925</v>
          </cell>
          <cell r="AA348" t="str">
            <v>T-10</v>
          </cell>
          <cell r="AB348">
            <v>29816239</v>
          </cell>
          <cell r="AC348">
            <v>650</v>
          </cell>
          <cell r="AD348" t="str">
            <v>US-283</v>
          </cell>
          <cell r="AE348">
            <v>65</v>
          </cell>
          <cell r="AF348">
            <v>0.85489999999999999</v>
          </cell>
          <cell r="AG348">
            <v>0</v>
          </cell>
          <cell r="AI348" t="str">
            <v>00810673014873</v>
          </cell>
          <cell r="AJ348" t="str">
            <v/>
          </cell>
          <cell r="AM348" t="e">
            <v>#N/A</v>
          </cell>
        </row>
        <row r="349">
          <cell r="A349" t="str">
            <v>ACTIVE</v>
          </cell>
          <cell r="B349" t="str">
            <v>130-3340</v>
          </cell>
          <cell r="C349">
            <v>29816247</v>
          </cell>
          <cell r="D349" t="str">
            <v>130-3340</v>
          </cell>
          <cell r="E349" t="str">
            <v>DWV</v>
          </cell>
          <cell r="F349" t="str">
            <v>4 REPAIR COUPLING DWV</v>
          </cell>
          <cell r="G349">
            <v>0.72</v>
          </cell>
          <cell r="H349">
            <v>0.32658623999999997</v>
          </cell>
          <cell r="I349">
            <v>5</v>
          </cell>
          <cell r="J349">
            <v>640</v>
          </cell>
          <cell r="K349">
            <v>73.888888888888886</v>
          </cell>
          <cell r="L349">
            <v>0.64107199999999998</v>
          </cell>
          <cell r="M349" t="str">
            <v>TIGRE</v>
          </cell>
          <cell r="N349" t="str">
            <v>130-3340</v>
          </cell>
          <cell r="O349" t="str">
            <v>BOX</v>
          </cell>
          <cell r="P349" t="str">
            <v>B</v>
          </cell>
          <cell r="Q349" t="str">
            <v>M</v>
          </cell>
          <cell r="R349">
            <v>32.037825059101657</v>
          </cell>
          <cell r="S349">
            <v>36.202742316784871</v>
          </cell>
          <cell r="T349">
            <v>47.63</v>
          </cell>
          <cell r="U349">
            <v>52.35</v>
          </cell>
          <cell r="V349">
            <v>52.35</v>
          </cell>
          <cell r="W349">
            <v>56.29</v>
          </cell>
          <cell r="X349">
            <v>61.18</v>
          </cell>
          <cell r="Y349">
            <v>66.5</v>
          </cell>
          <cell r="Z349">
            <v>73.888888888888886</v>
          </cell>
          <cell r="AA349" t="str">
            <v>T-8</v>
          </cell>
          <cell r="AB349">
            <v>29816247</v>
          </cell>
          <cell r="AC349">
            <v>741</v>
          </cell>
          <cell r="AD349" t="str">
            <v>US-00411</v>
          </cell>
          <cell r="AE349">
            <v>60</v>
          </cell>
          <cell r="AF349">
            <v>0.8034</v>
          </cell>
          <cell r="AG349">
            <v>0</v>
          </cell>
          <cell r="AI349" t="str">
            <v>00810673011865</v>
          </cell>
          <cell r="AJ349" t="str">
            <v/>
          </cell>
          <cell r="AM349" t="e">
            <v>#N/A</v>
          </cell>
        </row>
        <row r="350">
          <cell r="A350" t="str">
            <v>ACTIVE</v>
          </cell>
          <cell r="B350" t="str">
            <v>130-3339</v>
          </cell>
          <cell r="C350">
            <v>29816255</v>
          </cell>
          <cell r="D350" t="str">
            <v>130-3339</v>
          </cell>
          <cell r="E350" t="str">
            <v>DWV</v>
          </cell>
          <cell r="F350" t="str">
            <v>3 REPAIR COUPLING DWV</v>
          </cell>
          <cell r="G350">
            <v>0.46800000000000003</v>
          </cell>
          <cell r="H350">
            <v>0.21228105600000002</v>
          </cell>
          <cell r="I350">
            <v>12</v>
          </cell>
          <cell r="J350">
            <v>960</v>
          </cell>
          <cell r="K350">
            <v>38.405797101449274</v>
          </cell>
          <cell r="L350">
            <v>0.39727099999999999</v>
          </cell>
          <cell r="M350" t="str">
            <v>TIGRE</v>
          </cell>
          <cell r="N350" t="str">
            <v>130-3339</v>
          </cell>
          <cell r="O350" t="str">
            <v>BOX</v>
          </cell>
          <cell r="P350" t="str">
            <v>B</v>
          </cell>
          <cell r="Q350" t="str">
            <v>M</v>
          </cell>
          <cell r="R350">
            <v>16.653427895981089</v>
          </cell>
          <cell r="S350">
            <v>18.818373522458629</v>
          </cell>
          <cell r="T350">
            <v>24.76</v>
          </cell>
          <cell r="U350">
            <v>27.21</v>
          </cell>
          <cell r="V350">
            <v>27.21</v>
          </cell>
          <cell r="W350">
            <v>29.26</v>
          </cell>
          <cell r="X350">
            <v>31.8</v>
          </cell>
          <cell r="Y350">
            <v>34.565217391304344</v>
          </cell>
          <cell r="Z350">
            <v>38.405797101449274</v>
          </cell>
          <cell r="AA350" t="str">
            <v>T-9</v>
          </cell>
          <cell r="AB350">
            <v>29816255</v>
          </cell>
          <cell r="AC350">
            <v>740</v>
          </cell>
          <cell r="AD350" t="str">
            <v>US-5018</v>
          </cell>
          <cell r="AE350">
            <v>72</v>
          </cell>
          <cell r="AF350">
            <v>0.8034</v>
          </cell>
          <cell r="AG350">
            <v>0</v>
          </cell>
          <cell r="AI350" t="str">
            <v>00812361011072</v>
          </cell>
          <cell r="AJ350" t="str">
            <v/>
          </cell>
          <cell r="AM350" t="e">
            <v>#N/A</v>
          </cell>
        </row>
        <row r="351">
          <cell r="A351" t="str">
            <v>ACTIVE</v>
          </cell>
          <cell r="B351" t="str">
            <v>130-3337</v>
          </cell>
          <cell r="C351">
            <v>29816263</v>
          </cell>
          <cell r="D351" t="str">
            <v>130-3337</v>
          </cell>
          <cell r="E351" t="str">
            <v>DWV</v>
          </cell>
          <cell r="F351" t="str">
            <v>1-1/2 REPAIR COUPLING DWV</v>
          </cell>
          <cell r="G351">
            <v>0.10199999999999999</v>
          </cell>
          <cell r="H351">
            <v>4.6266383999999994E-2</v>
          </cell>
          <cell r="I351">
            <v>25</v>
          </cell>
          <cell r="J351">
            <v>4500</v>
          </cell>
          <cell r="K351">
            <v>21.763285024154587</v>
          </cell>
          <cell r="L351">
            <v>0.13287000000000002</v>
          </cell>
          <cell r="M351" t="str">
            <v>TIGRE</v>
          </cell>
          <cell r="N351" t="str">
            <v>130-3337</v>
          </cell>
          <cell r="O351" t="str">
            <v>BOX</v>
          </cell>
          <cell r="P351" t="str">
            <v>C</v>
          </cell>
          <cell r="Q351" t="str">
            <v>M</v>
          </cell>
          <cell r="R351">
            <v>9.4345153664302615</v>
          </cell>
          <cell r="S351">
            <v>10.661002364066194</v>
          </cell>
          <cell r="T351">
            <v>14.030000000000001</v>
          </cell>
          <cell r="U351">
            <v>15.42</v>
          </cell>
          <cell r="V351">
            <v>15.42</v>
          </cell>
          <cell r="W351">
            <v>16.579999999999998</v>
          </cell>
          <cell r="X351">
            <v>18.02</v>
          </cell>
          <cell r="Y351">
            <v>19.586956521739129</v>
          </cell>
          <cell r="Z351">
            <v>21.763285024154587</v>
          </cell>
          <cell r="AA351" t="str">
            <v>T-6</v>
          </cell>
          <cell r="AB351">
            <v>29816263</v>
          </cell>
          <cell r="AC351">
            <v>738</v>
          </cell>
          <cell r="AD351" t="str">
            <v>US-5017</v>
          </cell>
          <cell r="AE351">
            <v>131</v>
          </cell>
          <cell r="AF351">
            <v>0.8034</v>
          </cell>
          <cell r="AG351">
            <v>0</v>
          </cell>
          <cell r="AI351" t="str">
            <v>00812361013182</v>
          </cell>
          <cell r="AJ351" t="str">
            <v/>
          </cell>
          <cell r="AM351" t="e">
            <v>#N/A</v>
          </cell>
        </row>
        <row r="352">
          <cell r="A352" t="str">
            <v>ACTIVE</v>
          </cell>
          <cell r="B352" t="str">
            <v>130-3338</v>
          </cell>
          <cell r="C352">
            <v>29816271</v>
          </cell>
          <cell r="D352" t="str">
            <v>130-3338</v>
          </cell>
          <cell r="E352" t="str">
            <v>DWV</v>
          </cell>
          <cell r="F352" t="str">
            <v>2 REPAIR COUPLING DWV</v>
          </cell>
          <cell r="G352">
            <v>0.13400000000000001</v>
          </cell>
          <cell r="H352">
            <v>6.0781328000000003E-2</v>
          </cell>
          <cell r="I352">
            <v>25</v>
          </cell>
          <cell r="J352">
            <v>3200</v>
          </cell>
          <cell r="K352">
            <v>15.181159420289854</v>
          </cell>
          <cell r="L352">
            <v>0.15954700000000002</v>
          </cell>
          <cell r="M352" t="str">
            <v>TIGRE</v>
          </cell>
          <cell r="N352" t="str">
            <v>130-3338</v>
          </cell>
          <cell r="O352" t="str">
            <v>BOX</v>
          </cell>
          <cell r="P352" t="str">
            <v>C</v>
          </cell>
          <cell r="Q352" t="str">
            <v>M</v>
          </cell>
          <cell r="R352">
            <v>6.5843971631205678</v>
          </cell>
          <cell r="S352">
            <v>7.4403687943262407</v>
          </cell>
          <cell r="T352">
            <v>9.7799999999999994</v>
          </cell>
          <cell r="U352">
            <v>10.75</v>
          </cell>
          <cell r="V352">
            <v>10.75</v>
          </cell>
          <cell r="W352">
            <v>11.56</v>
          </cell>
          <cell r="X352">
            <v>12.57</v>
          </cell>
          <cell r="Y352">
            <v>13.663043478260869</v>
          </cell>
          <cell r="Z352">
            <v>15.181159420289854</v>
          </cell>
          <cell r="AA352" t="str">
            <v>T-8</v>
          </cell>
          <cell r="AB352">
            <v>29816271</v>
          </cell>
          <cell r="AC352">
            <v>739</v>
          </cell>
          <cell r="AD352" t="str">
            <v>US-5017</v>
          </cell>
          <cell r="AE352">
            <v>131</v>
          </cell>
          <cell r="AF352">
            <v>0.8034</v>
          </cell>
          <cell r="AG352">
            <v>0</v>
          </cell>
          <cell r="AI352" t="str">
            <v>00812361013205</v>
          </cell>
          <cell r="AJ352" t="str">
            <v/>
          </cell>
          <cell r="AM352" t="e">
            <v>#N/A</v>
          </cell>
        </row>
        <row r="353">
          <cell r="A353" t="str">
            <v>ACTIVE</v>
          </cell>
          <cell r="B353" t="str">
            <v>130-3341</v>
          </cell>
          <cell r="C353">
            <v>29816280</v>
          </cell>
          <cell r="D353" t="str">
            <v>130-3341</v>
          </cell>
          <cell r="E353" t="str">
            <v>DWV</v>
          </cell>
          <cell r="F353" t="str">
            <v>6 REPAIR COUPLING DWV</v>
          </cell>
          <cell r="G353">
            <v>2.1800000000000002</v>
          </cell>
          <cell r="H353">
            <v>0.98883056000000003</v>
          </cell>
          <cell r="I353">
            <v>12</v>
          </cell>
          <cell r="J353">
            <v>144</v>
          </cell>
          <cell r="K353">
            <v>388.15582329317272</v>
          </cell>
          <cell r="L353">
            <v>11.814100000000002</v>
          </cell>
          <cell r="M353" t="str">
            <v>SPECFIT</v>
          </cell>
          <cell r="N353">
            <v>732206</v>
          </cell>
          <cell r="O353" t="str">
            <v>BOX</v>
          </cell>
          <cell r="P353" t="str">
            <v>D</v>
          </cell>
          <cell r="Q353" t="str">
            <v>F</v>
          </cell>
          <cell r="R353">
            <v>143.21323877068559</v>
          </cell>
          <cell r="S353">
            <v>161.8309598108747</v>
          </cell>
          <cell r="T353">
            <v>212.98000000000002</v>
          </cell>
          <cell r="U353">
            <v>234.04</v>
          </cell>
          <cell r="V353">
            <v>234.04</v>
          </cell>
          <cell r="W353">
            <v>251.66</v>
          </cell>
          <cell r="X353">
            <v>289.95240000000001</v>
          </cell>
          <cell r="Y353">
            <v>349.34024096385548</v>
          </cell>
          <cell r="Z353">
            <v>388.15582329317272</v>
          </cell>
          <cell r="AA353" t="str">
            <v>T-13</v>
          </cell>
          <cell r="AB353">
            <v>29816280</v>
          </cell>
          <cell r="AC353">
            <v>742</v>
          </cell>
          <cell r="AD353" t="str">
            <v>US-5019</v>
          </cell>
          <cell r="AE353">
            <v>24</v>
          </cell>
          <cell r="AF353">
            <v>0.82400000000000007</v>
          </cell>
          <cell r="AG353">
            <v>0</v>
          </cell>
          <cell r="AI353" t="str">
            <v>00812361013229</v>
          </cell>
          <cell r="AJ353" t="str">
            <v/>
          </cell>
          <cell r="AM353" t="e">
            <v>#N/A</v>
          </cell>
        </row>
        <row r="354">
          <cell r="A354" t="str">
            <v>ACTIVE</v>
          </cell>
          <cell r="B354" t="str">
            <v>611-3637</v>
          </cell>
          <cell r="C354">
            <v>29816301</v>
          </cell>
          <cell r="D354" t="str">
            <v>611-3637</v>
          </cell>
          <cell r="E354" t="str">
            <v>DWV</v>
          </cell>
          <cell r="F354" t="str">
            <v>1-1/2 DOUBLE WYE DWV</v>
          </cell>
          <cell r="G354">
            <v>0.47799999999999998</v>
          </cell>
          <cell r="H354">
            <v>0.21681697599999999</v>
          </cell>
          <cell r="I354">
            <v>25</v>
          </cell>
          <cell r="J354">
            <v>1280</v>
          </cell>
          <cell r="K354">
            <v>61.641975308641968</v>
          </cell>
          <cell r="L354">
            <v>4.5401369999999996</v>
          </cell>
          <cell r="M354" t="str">
            <v>LASCO</v>
          </cell>
          <cell r="N354" t="str">
            <v>D611-015</v>
          </cell>
          <cell r="O354" t="str">
            <v>BOX</v>
          </cell>
          <cell r="P354" t="str">
            <v>C</v>
          </cell>
          <cell r="Q354" t="str">
            <v>M</v>
          </cell>
          <cell r="R354">
            <v>26.139952718676124</v>
          </cell>
          <cell r="S354">
            <v>29.538146572104019</v>
          </cell>
          <cell r="T354">
            <v>38.869999999999997</v>
          </cell>
          <cell r="U354">
            <v>42.72</v>
          </cell>
          <cell r="V354">
            <v>42.72</v>
          </cell>
          <cell r="W354">
            <v>45.94</v>
          </cell>
          <cell r="X354">
            <v>49.93</v>
          </cell>
          <cell r="Y354">
            <v>55.477777777777774</v>
          </cell>
          <cell r="Z354">
            <v>61.641975308641968</v>
          </cell>
          <cell r="AA354" t="str">
            <v>T-12</v>
          </cell>
          <cell r="AB354">
            <v>29816301</v>
          </cell>
          <cell r="AC354">
            <v>996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*</v>
          </cell>
          <cell r="AI354" t="str">
            <v>00810673015443</v>
          </cell>
          <cell r="AJ354">
            <v>10810673015440</v>
          </cell>
          <cell r="AM354" t="e">
            <v>#N/A</v>
          </cell>
        </row>
        <row r="355">
          <cell r="A355" t="str">
            <v>ACTIVE</v>
          </cell>
          <cell r="B355" t="str">
            <v>611-3638</v>
          </cell>
          <cell r="C355">
            <v>29816310</v>
          </cell>
          <cell r="D355" t="str">
            <v>611-3638</v>
          </cell>
          <cell r="E355" t="str">
            <v>DWV</v>
          </cell>
          <cell r="F355" t="str">
            <v>2 DOUBLE WYE DWV</v>
          </cell>
          <cell r="G355">
            <v>0.81100000000000005</v>
          </cell>
          <cell r="H355">
            <v>0.36786311200000005</v>
          </cell>
          <cell r="I355">
            <v>20</v>
          </cell>
          <cell r="J355">
            <v>600</v>
          </cell>
          <cell r="K355">
            <v>77.537037037037038</v>
          </cell>
          <cell r="L355">
            <v>7.3953999999999995</v>
          </cell>
          <cell r="M355" t="str">
            <v>LASCO</v>
          </cell>
          <cell r="N355" t="str">
            <v>D611-020</v>
          </cell>
          <cell r="O355" t="str">
            <v>BOX</v>
          </cell>
          <cell r="P355" t="str">
            <v>C</v>
          </cell>
          <cell r="Q355" t="str">
            <v>M</v>
          </cell>
          <cell r="R355">
            <v>35.096217494089835</v>
          </cell>
          <cell r="S355">
            <v>39.65872576832151</v>
          </cell>
          <cell r="T355">
            <v>46.13</v>
          </cell>
          <cell r="U355">
            <v>50.69</v>
          </cell>
          <cell r="V355">
            <v>50.69</v>
          </cell>
          <cell r="W355">
            <v>54.51</v>
          </cell>
          <cell r="X355">
            <v>62.805</v>
          </cell>
          <cell r="Y355">
            <v>69.783333333333331</v>
          </cell>
          <cell r="Z355">
            <v>77.537037037037038</v>
          </cell>
          <cell r="AB355" t="str">
            <v/>
          </cell>
          <cell r="AC355">
            <v>997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 t="str">
            <v>*</v>
          </cell>
          <cell r="AI355" t="str">
            <v>00812361013243</v>
          </cell>
          <cell r="AJ355">
            <v>10812361013240</v>
          </cell>
          <cell r="AM355" t="e">
            <v>#N/A</v>
          </cell>
        </row>
        <row r="356">
          <cell r="A356" t="str">
            <v>ACTIVE</v>
          </cell>
          <cell r="B356" t="str">
            <v>611-3639</v>
          </cell>
          <cell r="C356">
            <v>29816328</v>
          </cell>
          <cell r="D356" t="str">
            <v>611-3639</v>
          </cell>
          <cell r="E356" t="str">
            <v>DWV</v>
          </cell>
          <cell r="F356" t="str">
            <v>3 DOUBLE WYE DWV</v>
          </cell>
          <cell r="G356">
            <v>2.294</v>
          </cell>
          <cell r="H356">
            <v>1.040540048</v>
          </cell>
          <cell r="I356">
            <v>15</v>
          </cell>
          <cell r="J356">
            <v>120</v>
          </cell>
          <cell r="K356">
            <v>143.04938271604937</v>
          </cell>
          <cell r="L356">
            <v>5.470021</v>
          </cell>
          <cell r="M356" t="str">
            <v>LASCO</v>
          </cell>
          <cell r="N356" t="str">
            <v>D611-030</v>
          </cell>
          <cell r="O356" t="str">
            <v>BOX</v>
          </cell>
          <cell r="P356" t="str">
            <v>C</v>
          </cell>
          <cell r="Q356" t="str">
            <v>M</v>
          </cell>
          <cell r="R356">
            <v>94.9048463356974</v>
          </cell>
          <cell r="S356">
            <v>117.97</v>
          </cell>
          <cell r="T356">
            <v>90.22</v>
          </cell>
          <cell r="U356">
            <v>99.14</v>
          </cell>
          <cell r="V356">
            <v>99.14</v>
          </cell>
          <cell r="W356">
            <v>106.6</v>
          </cell>
          <cell r="X356">
            <v>115.87</v>
          </cell>
          <cell r="Y356">
            <v>128.74444444444444</v>
          </cell>
          <cell r="Z356">
            <v>143.04938271604937</v>
          </cell>
          <cell r="AB356" t="str">
            <v/>
          </cell>
          <cell r="AC356">
            <v>998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 t="str">
            <v>*</v>
          </cell>
          <cell r="AI356" t="str">
            <v>00812361013267</v>
          </cell>
          <cell r="AJ356">
            <v>10812361013264</v>
          </cell>
          <cell r="AM356" t="e">
            <v>#N/A</v>
          </cell>
        </row>
        <row r="357">
          <cell r="A357" t="str">
            <v>ACTIVE</v>
          </cell>
          <cell r="B357" t="str">
            <v>800-KO-3706</v>
          </cell>
          <cell r="C357">
            <v>29816352</v>
          </cell>
          <cell r="D357" t="str">
            <v>800-KO-3706</v>
          </cell>
          <cell r="E357" t="str">
            <v>DWV</v>
          </cell>
          <cell r="F357" t="str">
            <v>4 CLOSET FLANGE W/KO H DWV</v>
          </cell>
          <cell r="G357">
            <v>0.82599999999999996</v>
          </cell>
          <cell r="H357">
            <v>0.37466699199999998</v>
          </cell>
          <cell r="I357">
            <v>25</v>
          </cell>
          <cell r="J357" t="str">
            <v>-</v>
          </cell>
          <cell r="K357">
            <v>77.093236714975845</v>
          </cell>
          <cell r="L357">
            <v>2.9416799999999999</v>
          </cell>
          <cell r="M357" t="str">
            <v>PLASTIC ODDITIES</v>
          </cell>
          <cell r="N357" t="str">
            <v>886-4PT</v>
          </cell>
          <cell r="O357" t="str">
            <v>BOX</v>
          </cell>
          <cell r="P357" t="str">
            <v>C</v>
          </cell>
          <cell r="Q357" t="str">
            <v>M</v>
          </cell>
          <cell r="R357">
            <v>48.752245862884166</v>
          </cell>
          <cell r="S357">
            <v>55.090037825059106</v>
          </cell>
          <cell r="T357">
            <v>46.88</v>
          </cell>
          <cell r="U357">
            <v>51.52</v>
          </cell>
          <cell r="V357">
            <v>51.52</v>
          </cell>
          <cell r="W357">
            <v>55.4</v>
          </cell>
          <cell r="X357">
            <v>63.833200000000005</v>
          </cell>
          <cell r="Y357">
            <v>69.383913043478259</v>
          </cell>
          <cell r="Z357">
            <v>77.093236714975845</v>
          </cell>
          <cell r="AB357" t="str">
            <v/>
          </cell>
          <cell r="AC357">
            <v>1026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 t="str">
            <v>*</v>
          </cell>
          <cell r="AI357" t="str">
            <v>00810673015375</v>
          </cell>
          <cell r="AJ357">
            <v>10810673015372</v>
          </cell>
          <cell r="AM357" t="e">
            <v>#N/A</v>
          </cell>
        </row>
        <row r="358">
          <cell r="A358" t="str">
            <v>ACTIVE</v>
          </cell>
          <cell r="B358" t="str">
            <v>612-3643</v>
          </cell>
          <cell r="C358">
            <v>29816409</v>
          </cell>
          <cell r="D358" t="str">
            <v>612-3643</v>
          </cell>
          <cell r="E358" t="str">
            <v>DWV</v>
          </cell>
          <cell r="F358" t="str">
            <v>2X2X1-1/2X1-1/2 DOUBLE WYE DWV</v>
          </cell>
          <cell r="G358">
            <v>0.59199999999999997</v>
          </cell>
          <cell r="H358">
            <v>0.26852646399999996</v>
          </cell>
          <cell r="I358">
            <v>25</v>
          </cell>
          <cell r="J358">
            <v>630</v>
          </cell>
          <cell r="K358">
            <v>66.596790123456799</v>
          </cell>
          <cell r="L358">
            <v>5.6293619999999995</v>
          </cell>
          <cell r="M358" t="str">
            <v>LASCO</v>
          </cell>
          <cell r="N358" t="str">
            <v>D612-252</v>
          </cell>
          <cell r="O358" t="str">
            <v>BOX</v>
          </cell>
          <cell r="P358" t="str">
            <v>C</v>
          </cell>
          <cell r="Q358" t="str">
            <v>M</v>
          </cell>
          <cell r="R358">
            <v>26.639243498817969</v>
          </cell>
          <cell r="S358">
            <v>30.102345153664302</v>
          </cell>
          <cell r="T358">
            <v>39.619999999999997</v>
          </cell>
          <cell r="U358">
            <v>43.54</v>
          </cell>
          <cell r="V358">
            <v>43.54</v>
          </cell>
          <cell r="W358">
            <v>46.82</v>
          </cell>
          <cell r="X358">
            <v>53.943400000000004</v>
          </cell>
          <cell r="Y358">
            <v>59.937111111111115</v>
          </cell>
          <cell r="Z358">
            <v>66.596790123456799</v>
          </cell>
          <cell r="AA358" t="str">
            <v>T-10</v>
          </cell>
          <cell r="AB358">
            <v>29816409</v>
          </cell>
          <cell r="AC358">
            <v>1001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I358" t="str">
            <v>00810673015467</v>
          </cell>
          <cell r="AJ358" t="str">
            <v/>
          </cell>
          <cell r="AM358" t="e">
            <v>#N/A</v>
          </cell>
        </row>
        <row r="359">
          <cell r="A359" t="str">
            <v>ACTIVE</v>
          </cell>
          <cell r="B359" t="str">
            <v>106-3251</v>
          </cell>
          <cell r="C359">
            <v>29816514</v>
          </cell>
          <cell r="D359" t="str">
            <v>106-3251</v>
          </cell>
          <cell r="E359" t="str">
            <v>DWV</v>
          </cell>
          <cell r="F359" t="str">
            <v>1-1/2 CLEANOUT PLUG MPT DWV</v>
          </cell>
          <cell r="G359">
            <v>7.0000000000000007E-2</v>
          </cell>
          <cell r="H359">
            <v>3.1751440000000006E-2</v>
          </cell>
          <cell r="I359">
            <v>100</v>
          </cell>
          <cell r="J359">
            <v>14400</v>
          </cell>
          <cell r="K359">
            <v>7.0893719806763276</v>
          </cell>
          <cell r="L359">
            <v>5.7267999999999999E-2</v>
          </cell>
          <cell r="M359" t="str">
            <v>TIGRE</v>
          </cell>
          <cell r="N359" t="str">
            <v>106-3251</v>
          </cell>
          <cell r="O359" t="str">
            <v>BOX</v>
          </cell>
          <cell r="P359" t="str">
            <v>B</v>
          </cell>
          <cell r="Q359" t="str">
            <v>M</v>
          </cell>
          <cell r="R359">
            <v>3.0685579196217496</v>
          </cell>
          <cell r="S359">
            <v>3.467470449172577</v>
          </cell>
          <cell r="T359">
            <v>4.57</v>
          </cell>
          <cell r="U359">
            <v>5.0199999999999996</v>
          </cell>
          <cell r="V359">
            <v>5.0199999999999996</v>
          </cell>
          <cell r="W359">
            <v>5.4</v>
          </cell>
          <cell r="X359">
            <v>5.87</v>
          </cell>
          <cell r="Y359">
            <v>6.3804347826086953</v>
          </cell>
          <cell r="Z359">
            <v>7.0893719806763276</v>
          </cell>
          <cell r="AA359" t="str">
            <v>T-7</v>
          </cell>
          <cell r="AB359">
            <v>29816514</v>
          </cell>
          <cell r="AC359">
            <v>680</v>
          </cell>
          <cell r="AD359" t="str">
            <v>US-31272</v>
          </cell>
          <cell r="AE359">
            <v>150</v>
          </cell>
          <cell r="AF359">
            <v>0.8034</v>
          </cell>
          <cell r="AG359">
            <v>0</v>
          </cell>
          <cell r="AH359" t="str">
            <v>*</v>
          </cell>
          <cell r="AI359" t="str">
            <v>00810673013876</v>
          </cell>
          <cell r="AJ359">
            <v>10810673013873</v>
          </cell>
          <cell r="AM359" t="e">
            <v>#N/A</v>
          </cell>
        </row>
        <row r="360">
          <cell r="A360" t="str">
            <v>ACTIVE</v>
          </cell>
          <cell r="B360" t="str">
            <v>106-3252</v>
          </cell>
          <cell r="C360">
            <v>29816549</v>
          </cell>
          <cell r="D360" t="str">
            <v>106-3252</v>
          </cell>
          <cell r="E360" t="str">
            <v>DWV</v>
          </cell>
          <cell r="F360" t="str">
            <v>2 CLEANOUT PLUG MPT DWV</v>
          </cell>
          <cell r="G360">
            <v>0.1</v>
          </cell>
          <cell r="H360">
            <v>4.5359200000000002E-2</v>
          </cell>
          <cell r="I360">
            <v>50</v>
          </cell>
          <cell r="J360">
            <v>9000</v>
          </cell>
          <cell r="K360">
            <v>7.9830917874396139</v>
          </cell>
          <cell r="L360">
            <v>7.6426000000000008E-2</v>
          </cell>
          <cell r="M360" t="str">
            <v>TIGRE</v>
          </cell>
          <cell r="N360" t="str">
            <v>106-3252</v>
          </cell>
          <cell r="O360" t="str">
            <v>BOX</v>
          </cell>
          <cell r="P360" t="str">
            <v>B</v>
          </cell>
          <cell r="Q360" t="str">
            <v>M</v>
          </cell>
          <cell r="R360">
            <v>3.4430260047281322</v>
          </cell>
          <cell r="S360">
            <v>3.8906193853427893</v>
          </cell>
          <cell r="T360">
            <v>5.12</v>
          </cell>
          <cell r="U360">
            <v>5.62</v>
          </cell>
          <cell r="V360">
            <v>5.62</v>
          </cell>
          <cell r="W360">
            <v>6.07</v>
          </cell>
          <cell r="X360">
            <v>6.61</v>
          </cell>
          <cell r="Y360">
            <v>7.1847826086956523</v>
          </cell>
          <cell r="Z360">
            <v>7.9830917874396139</v>
          </cell>
          <cell r="AA360" t="str">
            <v>T-6</v>
          </cell>
          <cell r="AB360">
            <v>29816549</v>
          </cell>
          <cell r="AC360">
            <v>681</v>
          </cell>
          <cell r="AD360" t="str">
            <v>US-31272</v>
          </cell>
          <cell r="AE360">
            <v>150</v>
          </cell>
          <cell r="AF360">
            <v>0.8034</v>
          </cell>
          <cell r="AG360">
            <v>0</v>
          </cell>
          <cell r="AH360" t="str">
            <v>*</v>
          </cell>
          <cell r="AI360" t="str">
            <v>00810673013883</v>
          </cell>
          <cell r="AJ360">
            <v>10810673013880</v>
          </cell>
          <cell r="AM360" t="e">
            <v>#N/A</v>
          </cell>
        </row>
        <row r="361">
          <cell r="A361" t="str">
            <v>ACTIVE</v>
          </cell>
          <cell r="B361" t="str">
            <v>106-3253</v>
          </cell>
          <cell r="C361">
            <v>29816590</v>
          </cell>
          <cell r="D361" t="str">
            <v>106-3253</v>
          </cell>
          <cell r="E361" t="str">
            <v>DWV</v>
          </cell>
          <cell r="F361" t="str">
            <v>3 CLEANOUT PLUG MPT DWV</v>
          </cell>
          <cell r="G361">
            <v>0.25</v>
          </cell>
          <cell r="H361">
            <v>0.113398</v>
          </cell>
          <cell r="I361">
            <v>25</v>
          </cell>
          <cell r="J361">
            <v>3600</v>
          </cell>
          <cell r="K361">
            <v>14.202898550724637</v>
          </cell>
          <cell r="L361">
            <v>0.20414599999999999</v>
          </cell>
          <cell r="M361" t="str">
            <v>TIGRE</v>
          </cell>
          <cell r="N361" t="str">
            <v>106-3253</v>
          </cell>
          <cell r="O361" t="str">
            <v>BOX</v>
          </cell>
          <cell r="P361" t="str">
            <v>B</v>
          </cell>
          <cell r="Q361" t="str">
            <v>M</v>
          </cell>
          <cell r="R361">
            <v>6.147517730496455</v>
          </cell>
          <cell r="S361">
            <v>6.9466950354609933</v>
          </cell>
          <cell r="T361">
            <v>9.15</v>
          </cell>
          <cell r="U361">
            <v>10.06</v>
          </cell>
          <cell r="V361">
            <v>10.06</v>
          </cell>
          <cell r="W361">
            <v>10.82</v>
          </cell>
          <cell r="X361">
            <v>11.76</v>
          </cell>
          <cell r="Y361">
            <v>12.782608695652174</v>
          </cell>
          <cell r="Z361">
            <v>14.202898550724637</v>
          </cell>
          <cell r="AA361" t="str">
            <v>T-7</v>
          </cell>
          <cell r="AB361">
            <v>29816590</v>
          </cell>
          <cell r="AC361">
            <v>682</v>
          </cell>
          <cell r="AD361" t="str">
            <v>US-31746</v>
          </cell>
          <cell r="AE361">
            <v>144</v>
          </cell>
          <cell r="AF361">
            <v>0.8034</v>
          </cell>
          <cell r="AG361">
            <v>0</v>
          </cell>
          <cell r="AH361" t="str">
            <v>*</v>
          </cell>
          <cell r="AI361" t="str">
            <v>00810673013890</v>
          </cell>
          <cell r="AJ361">
            <v>10810673013897</v>
          </cell>
          <cell r="AM361" t="e">
            <v>#N/A</v>
          </cell>
        </row>
        <row r="362">
          <cell r="A362" t="str">
            <v>ACTIVE</v>
          </cell>
          <cell r="B362" t="str">
            <v>106-3254</v>
          </cell>
          <cell r="C362">
            <v>29816603</v>
          </cell>
          <cell r="D362" t="str">
            <v>106-3254</v>
          </cell>
          <cell r="E362" t="str">
            <v>DWV</v>
          </cell>
          <cell r="F362" t="str">
            <v>4 CLEANOUT PLUG MPT DWV</v>
          </cell>
          <cell r="G362">
            <v>0.40600000000000003</v>
          </cell>
          <cell r="H362">
            <v>0.184158352</v>
          </cell>
          <cell r="I362">
            <v>30</v>
          </cell>
          <cell r="J362">
            <v>2400</v>
          </cell>
          <cell r="K362">
            <v>21.05072463768116</v>
          </cell>
          <cell r="L362">
            <v>0.32620099999999996</v>
          </cell>
          <cell r="M362" t="str">
            <v>TIGRE</v>
          </cell>
          <cell r="N362" t="str">
            <v>106-3254</v>
          </cell>
          <cell r="O362" t="str">
            <v>BOX</v>
          </cell>
          <cell r="P362" t="str">
            <v>A</v>
          </cell>
          <cell r="Q362" t="str">
            <v>M</v>
          </cell>
          <cell r="R362">
            <v>9.0704491725768346</v>
          </cell>
          <cell r="S362">
            <v>10.249607565011821</v>
          </cell>
          <cell r="T362">
            <v>13.48</v>
          </cell>
          <cell r="U362">
            <v>14.82</v>
          </cell>
          <cell r="V362">
            <v>14.82</v>
          </cell>
          <cell r="W362">
            <v>16</v>
          </cell>
          <cell r="X362">
            <v>17.43</v>
          </cell>
          <cell r="Y362">
            <v>18.945652173913043</v>
          </cell>
          <cell r="Z362">
            <v>21.05072463768116</v>
          </cell>
          <cell r="AA362" t="str">
            <v>T-9</v>
          </cell>
          <cell r="AB362">
            <v>29816603</v>
          </cell>
          <cell r="AC362">
            <v>683</v>
          </cell>
          <cell r="AD362" t="str">
            <v>US-4406</v>
          </cell>
          <cell r="AE362">
            <v>113</v>
          </cell>
          <cell r="AF362">
            <v>0.85489999999999999</v>
          </cell>
          <cell r="AG362">
            <v>0</v>
          </cell>
          <cell r="AH362" t="str">
            <v>*</v>
          </cell>
          <cell r="AI362" t="str">
            <v>00810673013906</v>
          </cell>
          <cell r="AJ362">
            <v>10810673013903</v>
          </cell>
          <cell r="AM362" t="e">
            <v>#N/A</v>
          </cell>
        </row>
        <row r="363">
          <cell r="A363" t="str">
            <v>ACTIVE</v>
          </cell>
          <cell r="B363" t="str">
            <v>106-3255</v>
          </cell>
          <cell r="C363">
            <v>29816646</v>
          </cell>
          <cell r="D363" t="str">
            <v>106-3255</v>
          </cell>
          <cell r="E363" t="str">
            <v>DWV</v>
          </cell>
          <cell r="F363" t="str">
            <v>6 CLEANOUT PLUG MPT DWV</v>
          </cell>
          <cell r="G363">
            <v>0.59</v>
          </cell>
          <cell r="H363">
            <v>0.26761927999999996</v>
          </cell>
          <cell r="I363">
            <v>10</v>
          </cell>
          <cell r="J363">
            <v>800</v>
          </cell>
          <cell r="K363">
            <v>66.835748792270522</v>
          </cell>
          <cell r="L363">
            <v>0.48379100000000003</v>
          </cell>
          <cell r="M363" t="str">
            <v>TIGRE</v>
          </cell>
          <cell r="N363" t="str">
            <v>106-3255</v>
          </cell>
          <cell r="O363" t="str">
            <v>BOX</v>
          </cell>
          <cell r="P363" t="str">
            <v>B</v>
          </cell>
          <cell r="Q363" t="str">
            <v>M</v>
          </cell>
          <cell r="R363">
            <v>28.969267139479907</v>
          </cell>
          <cell r="S363">
            <v>32.73527186761229</v>
          </cell>
          <cell r="T363">
            <v>43.09</v>
          </cell>
          <cell r="U363">
            <v>47.35</v>
          </cell>
          <cell r="V363">
            <v>47.35</v>
          </cell>
          <cell r="W363">
            <v>50.91</v>
          </cell>
          <cell r="X363">
            <v>55.34</v>
          </cell>
          <cell r="Y363">
            <v>60.152173913043477</v>
          </cell>
          <cell r="Z363">
            <v>66.835748792270522</v>
          </cell>
          <cell r="AA363" t="str">
            <v>T-9</v>
          </cell>
          <cell r="AB363">
            <v>29816646</v>
          </cell>
          <cell r="AC363">
            <v>684</v>
          </cell>
          <cell r="AD363" t="str">
            <v>US-00395</v>
          </cell>
          <cell r="AE363">
            <v>31</v>
          </cell>
          <cell r="AF363">
            <v>0.8034</v>
          </cell>
          <cell r="AG363">
            <v>0</v>
          </cell>
          <cell r="AI363" t="str">
            <v>00810673014156</v>
          </cell>
          <cell r="AJ363" t="str">
            <v/>
          </cell>
          <cell r="AM363" t="e">
            <v>#N/A</v>
          </cell>
        </row>
        <row r="364">
          <cell r="A364" t="str">
            <v>ACTIVE</v>
          </cell>
          <cell r="B364" t="str">
            <v>706-X-3668</v>
          </cell>
          <cell r="C364">
            <v>29816786</v>
          </cell>
          <cell r="D364" t="str">
            <v>706-X-3668</v>
          </cell>
          <cell r="E364" t="str">
            <v>DWV</v>
          </cell>
          <cell r="F364" t="str">
            <v>1-1/2 PTRAP DWV</v>
          </cell>
          <cell r="G364">
            <v>0.33</v>
          </cell>
          <cell r="H364">
            <v>0.14968536000000002</v>
          </cell>
          <cell r="I364">
            <v>25</v>
          </cell>
          <cell r="J364">
            <v>1125</v>
          </cell>
          <cell r="K364">
            <v>31.280193236714972</v>
          </cell>
          <cell r="L364">
            <v>0.40880699999999998</v>
          </cell>
          <cell r="M364" t="str">
            <v>ASSEMBLY</v>
          </cell>
          <cell r="N364" t="str">
            <v>706-X-3668</v>
          </cell>
          <cell r="O364" t="str">
            <v>BOX</v>
          </cell>
          <cell r="P364" t="str">
            <v>A</v>
          </cell>
          <cell r="Q364" t="str">
            <v>M</v>
          </cell>
          <cell r="R364">
            <v>12.191016548463356</v>
          </cell>
          <cell r="S364">
            <v>13.775848699763591</v>
          </cell>
          <cell r="T364">
            <v>20.04</v>
          </cell>
          <cell r="U364">
            <v>22.03</v>
          </cell>
          <cell r="V364">
            <v>22.03</v>
          </cell>
          <cell r="W364">
            <v>23.78</v>
          </cell>
          <cell r="X364">
            <v>25.9</v>
          </cell>
          <cell r="Y364">
            <v>28.152173913043477</v>
          </cell>
          <cell r="Z364">
            <v>31.280193236714972</v>
          </cell>
          <cell r="AA364" t="str">
            <v>T-11</v>
          </cell>
          <cell r="AB364">
            <v>29816786</v>
          </cell>
          <cell r="AC364">
            <v>1012</v>
          </cell>
          <cell r="AD364" t="str">
            <v>US-277</v>
          </cell>
          <cell r="AE364">
            <v>51</v>
          </cell>
          <cell r="AF364">
            <v>0.82400000000000007</v>
          </cell>
          <cell r="AG364">
            <v>0</v>
          </cell>
          <cell r="AH364" t="str">
            <v>*</v>
          </cell>
          <cell r="AI364" t="str">
            <v>00810673014712</v>
          </cell>
          <cell r="AJ364">
            <v>10810673014719</v>
          </cell>
          <cell r="AM364" t="e">
            <v>#N/A</v>
          </cell>
        </row>
        <row r="365">
          <cell r="A365" t="str">
            <v>ACTIVE</v>
          </cell>
          <cell r="B365" t="str">
            <v>706-X-3669</v>
          </cell>
          <cell r="C365">
            <v>29816794</v>
          </cell>
          <cell r="D365" t="str">
            <v>706-X-3669</v>
          </cell>
          <cell r="E365" t="str">
            <v>DWV</v>
          </cell>
          <cell r="F365" t="str">
            <v>2 PTRAP DWV</v>
          </cell>
          <cell r="G365">
            <v>0.57999999999999996</v>
          </cell>
          <cell r="H365">
            <v>0.26308335999999999</v>
          </cell>
          <cell r="I365">
            <v>20</v>
          </cell>
          <cell r="J365">
            <v>640</v>
          </cell>
          <cell r="K365">
            <v>38.055555555555557</v>
          </cell>
          <cell r="L365">
            <v>0.67186900000000005</v>
          </cell>
          <cell r="M365" t="str">
            <v>ASSEMBLY</v>
          </cell>
          <cell r="N365" t="str">
            <v>706-X-3669</v>
          </cell>
          <cell r="O365" t="str">
            <v>BOX</v>
          </cell>
          <cell r="P365" t="str">
            <v>A</v>
          </cell>
          <cell r="Q365" t="str">
            <v>M</v>
          </cell>
          <cell r="R365">
            <v>16.393380614657211</v>
          </cell>
          <cell r="S365">
            <v>18.524520094562646</v>
          </cell>
          <cell r="T365">
            <v>24.39</v>
          </cell>
          <cell r="U365">
            <v>26.8</v>
          </cell>
          <cell r="V365">
            <v>26.8</v>
          </cell>
          <cell r="W365">
            <v>28.93</v>
          </cell>
          <cell r="X365">
            <v>31.51</v>
          </cell>
          <cell r="Y365">
            <v>34.25</v>
          </cell>
          <cell r="Z365">
            <v>38.055555555555557</v>
          </cell>
          <cell r="AA365" t="str">
            <v>T-12</v>
          </cell>
          <cell r="AB365">
            <v>29816794</v>
          </cell>
          <cell r="AC365">
            <v>1013</v>
          </cell>
          <cell r="AD365" t="str">
            <v>US-5006</v>
          </cell>
          <cell r="AE365">
            <v>90</v>
          </cell>
          <cell r="AF365">
            <v>0.72099999999999997</v>
          </cell>
          <cell r="AG365">
            <v>0</v>
          </cell>
          <cell r="AH365" t="str">
            <v>*</v>
          </cell>
          <cell r="AI365" t="str">
            <v>00810673014736</v>
          </cell>
          <cell r="AJ365">
            <v>10810673014733</v>
          </cell>
          <cell r="AM365" t="e">
            <v>#N/A</v>
          </cell>
        </row>
        <row r="366">
          <cell r="A366" t="str">
            <v>ACTIVE</v>
          </cell>
          <cell r="B366" t="str">
            <v>706-X-3670</v>
          </cell>
          <cell r="C366">
            <v>29816808</v>
          </cell>
          <cell r="D366" t="str">
            <v>706-X-3670</v>
          </cell>
          <cell r="E366" t="str">
            <v>DWV</v>
          </cell>
          <cell r="F366" t="str">
            <v>3 PTRAP DWV</v>
          </cell>
          <cell r="G366">
            <v>1.706</v>
          </cell>
          <cell r="H366">
            <v>0.77382795199999999</v>
          </cell>
          <cell r="I366">
            <v>10</v>
          </cell>
          <cell r="J366">
            <v>180</v>
          </cell>
          <cell r="K366">
            <v>128.64734299516905</v>
          </cell>
          <cell r="L366">
            <v>2.033941</v>
          </cell>
          <cell r="M366" t="str">
            <v>ASSEMBLY</v>
          </cell>
          <cell r="N366" t="str">
            <v>706-X-3670</v>
          </cell>
          <cell r="O366" t="str">
            <v>BOX</v>
          </cell>
          <cell r="P366" t="str">
            <v>A</v>
          </cell>
          <cell r="Q366" t="str">
            <v>M</v>
          </cell>
          <cell r="R366">
            <v>55.764539007092203</v>
          </cell>
          <cell r="S366">
            <v>63.013929078014186</v>
          </cell>
          <cell r="T366">
            <v>82.94</v>
          </cell>
          <cell r="U366">
            <v>91.14</v>
          </cell>
          <cell r="V366">
            <v>91.14</v>
          </cell>
          <cell r="W366">
            <v>98</v>
          </cell>
          <cell r="X366">
            <v>106.52</v>
          </cell>
          <cell r="Y366">
            <v>115.78260869565216</v>
          </cell>
          <cell r="Z366">
            <v>128.64734299516905</v>
          </cell>
          <cell r="AA366" t="str">
            <v>T-14</v>
          </cell>
          <cell r="AB366">
            <v>29816808</v>
          </cell>
          <cell r="AC366">
            <v>1014</v>
          </cell>
          <cell r="AD366" t="str">
            <v>US-279</v>
          </cell>
          <cell r="AE366">
            <v>29</v>
          </cell>
          <cell r="AF366">
            <v>0.72099999999999997</v>
          </cell>
          <cell r="AG366">
            <v>0</v>
          </cell>
          <cell r="AI366" t="str">
            <v>00810673014750</v>
          </cell>
          <cell r="AJ366" t="str">
            <v/>
          </cell>
          <cell r="AM366" t="e">
            <v>#N/A</v>
          </cell>
        </row>
        <row r="367">
          <cell r="A367" t="str">
            <v>ACTIVE</v>
          </cell>
          <cell r="B367" t="str">
            <v>706-X-3671</v>
          </cell>
          <cell r="C367">
            <v>29816816</v>
          </cell>
          <cell r="D367" t="str">
            <v>706-X-3671</v>
          </cell>
          <cell r="E367" t="str">
            <v>DWV</v>
          </cell>
          <cell r="F367" t="str">
            <v>4 PTRAP DWV</v>
          </cell>
          <cell r="G367">
            <v>3.056</v>
          </cell>
          <cell r="H367">
            <v>1.3861771519999999</v>
          </cell>
          <cell r="I367">
            <v>4</v>
          </cell>
          <cell r="J367">
            <v>96</v>
          </cell>
          <cell r="K367">
            <v>309.83091787439616</v>
          </cell>
          <cell r="L367">
            <v>3.6109739999999997</v>
          </cell>
          <cell r="M367" t="str">
            <v>ASSEMBLY</v>
          </cell>
          <cell r="N367" t="str">
            <v>706-X-3671</v>
          </cell>
          <cell r="O367" t="str">
            <v>BOX</v>
          </cell>
          <cell r="P367" t="str">
            <v>B</v>
          </cell>
          <cell r="Q367" t="str">
            <v>M</v>
          </cell>
          <cell r="R367">
            <v>126.41418439716311</v>
          </cell>
          <cell r="S367">
            <v>142.8480283687943</v>
          </cell>
          <cell r="T367">
            <v>199.74</v>
          </cell>
          <cell r="U367">
            <v>219.5</v>
          </cell>
          <cell r="V367">
            <v>219.5</v>
          </cell>
          <cell r="W367">
            <v>236.02</v>
          </cell>
          <cell r="X367">
            <v>256.54000000000002</v>
          </cell>
          <cell r="Y367">
            <v>278.84782608695656</v>
          </cell>
          <cell r="Z367">
            <v>309.83091787439616</v>
          </cell>
          <cell r="AA367" t="str">
            <v>T-13</v>
          </cell>
          <cell r="AB367">
            <v>29816816</v>
          </cell>
          <cell r="AC367">
            <v>1015</v>
          </cell>
          <cell r="AD367" t="str">
            <v>US-280</v>
          </cell>
          <cell r="AE367">
            <v>23</v>
          </cell>
          <cell r="AF367">
            <v>0.85489999999999999</v>
          </cell>
          <cell r="AG367">
            <v>0</v>
          </cell>
          <cell r="AI367" t="str">
            <v>00810673014774</v>
          </cell>
          <cell r="AJ367" t="str">
            <v/>
          </cell>
          <cell r="AM367" t="e">
            <v>#N/A</v>
          </cell>
        </row>
        <row r="368">
          <cell r="A368" t="str">
            <v>ACTIVE</v>
          </cell>
          <cell r="B368" t="str">
            <v>708-P-3681</v>
          </cell>
          <cell r="C368">
            <v>29816832</v>
          </cell>
          <cell r="D368" t="str">
            <v>708-P-3681</v>
          </cell>
          <cell r="E368" t="str">
            <v>DWV</v>
          </cell>
          <cell r="F368" t="str">
            <v>1-1/2 PTRAP HXH W/PLSTC NUT DWV</v>
          </cell>
          <cell r="G368">
            <v>0.65100000000000002</v>
          </cell>
          <cell r="H368">
            <v>0.29528839200000001</v>
          </cell>
          <cell r="I368">
            <v>25</v>
          </cell>
          <cell r="J368">
            <v>875</v>
          </cell>
          <cell r="K368">
            <v>37.25845410628019</v>
          </cell>
          <cell r="L368">
            <v>2.9144880000000004</v>
          </cell>
          <cell r="M368" t="str">
            <v>LASCO</v>
          </cell>
          <cell r="N368" t="str">
            <v>D708-015</v>
          </cell>
          <cell r="O368" t="str">
            <v>BOX</v>
          </cell>
          <cell r="P368" t="str">
            <v>B</v>
          </cell>
          <cell r="Q368" t="str">
            <v>M</v>
          </cell>
          <cell r="R368">
            <v>24.31820330969267</v>
          </cell>
          <cell r="S368">
            <v>65.95</v>
          </cell>
          <cell r="T368">
            <v>24.009999999999998</v>
          </cell>
          <cell r="U368">
            <v>26.39</v>
          </cell>
          <cell r="V368">
            <v>26.39</v>
          </cell>
          <cell r="W368">
            <v>28.38</v>
          </cell>
          <cell r="X368">
            <v>30.85</v>
          </cell>
          <cell r="Y368">
            <v>33.532608695652172</v>
          </cell>
          <cell r="Z368">
            <v>37.25845410628019</v>
          </cell>
          <cell r="AB368" t="str">
            <v/>
          </cell>
          <cell r="AC368">
            <v>1020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 t="str">
            <v>*</v>
          </cell>
          <cell r="AI368" t="str">
            <v>00812361013304</v>
          </cell>
          <cell r="AJ368">
            <v>10812361013301</v>
          </cell>
          <cell r="AM368" t="e">
            <v>#N/A</v>
          </cell>
        </row>
        <row r="369">
          <cell r="A369" t="str">
            <v>ACTIVE</v>
          </cell>
          <cell r="B369" t="str">
            <v>708-P-3682</v>
          </cell>
          <cell r="C369">
            <v>29816840</v>
          </cell>
          <cell r="D369" t="str">
            <v>708-P-3682</v>
          </cell>
          <cell r="E369" t="str">
            <v>DWV</v>
          </cell>
          <cell r="F369" t="str">
            <v>2 PTRAP HXH W/PLSTC NUT DWV</v>
          </cell>
          <cell r="G369">
            <v>0.97699999999999998</v>
          </cell>
          <cell r="H369">
            <v>0.44315938399999999</v>
          </cell>
          <cell r="I369">
            <v>20</v>
          </cell>
          <cell r="J369">
            <v>450</v>
          </cell>
          <cell r="K369">
            <v>85.857487922705317</v>
          </cell>
          <cell r="L369">
            <v>4.0185450000000005</v>
          </cell>
          <cell r="M369" t="str">
            <v>LASCO</v>
          </cell>
          <cell r="N369" t="str">
            <v>D708-020</v>
          </cell>
          <cell r="O369" t="str">
            <v>BOX</v>
          </cell>
          <cell r="P369" t="str">
            <v>B</v>
          </cell>
          <cell r="Q369" t="str">
            <v>M</v>
          </cell>
          <cell r="R369">
            <v>47.405791962174945</v>
          </cell>
          <cell r="S369">
            <v>85.71</v>
          </cell>
          <cell r="T369">
            <v>55.34</v>
          </cell>
          <cell r="U369">
            <v>60.82</v>
          </cell>
          <cell r="V369">
            <v>60.82</v>
          </cell>
          <cell r="W369">
            <v>65.400000000000006</v>
          </cell>
          <cell r="X369">
            <v>71.09</v>
          </cell>
          <cell r="Y369">
            <v>77.271739130434781</v>
          </cell>
          <cell r="Z369">
            <v>85.857487922705317</v>
          </cell>
          <cell r="AB369" t="str">
            <v/>
          </cell>
          <cell r="AC369">
            <v>1021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 t="str">
            <v>*</v>
          </cell>
          <cell r="AI369" t="str">
            <v>00812361013328</v>
          </cell>
          <cell r="AJ369">
            <v>10812361013325</v>
          </cell>
          <cell r="AM369" t="e">
            <v>#N/A</v>
          </cell>
        </row>
        <row r="370">
          <cell r="A370" t="str">
            <v>ACTIVE</v>
          </cell>
          <cell r="B370" t="str">
            <v>707-X-3676</v>
          </cell>
          <cell r="C370">
            <v>29816859</v>
          </cell>
          <cell r="D370" t="str">
            <v>707-X-3676</v>
          </cell>
          <cell r="E370" t="str">
            <v>DWV</v>
          </cell>
          <cell r="F370" t="str">
            <v>1-1/2 PTRAP W/CO HXH DWV</v>
          </cell>
          <cell r="G370">
            <v>0.61399999999999999</v>
          </cell>
          <cell r="H370">
            <v>0.27850548799999997</v>
          </cell>
          <cell r="I370">
            <v>50</v>
          </cell>
          <cell r="J370">
            <v>720</v>
          </cell>
          <cell r="K370">
            <v>48.876543209876544</v>
          </cell>
          <cell r="L370">
            <v>3.5150810000000003</v>
          </cell>
          <cell r="M370" t="str">
            <v>LASCO</v>
          </cell>
          <cell r="N370" t="str">
            <v>D707-015</v>
          </cell>
          <cell r="O370" t="str">
            <v>BOX</v>
          </cell>
          <cell r="P370" t="str">
            <v>C</v>
          </cell>
          <cell r="Q370" t="str">
            <v>M</v>
          </cell>
          <cell r="R370">
            <v>28.152836879432623</v>
          </cell>
          <cell r="S370">
            <v>31.812705673758863</v>
          </cell>
          <cell r="T370">
            <v>30.82</v>
          </cell>
          <cell r="U370">
            <v>33.869999999999997</v>
          </cell>
          <cell r="V370">
            <v>33.869999999999997</v>
          </cell>
          <cell r="W370">
            <v>36.42</v>
          </cell>
          <cell r="X370">
            <v>39.590000000000003</v>
          </cell>
          <cell r="Y370">
            <v>43.988888888888894</v>
          </cell>
          <cell r="Z370">
            <v>48.876543209876544</v>
          </cell>
          <cell r="AB370" t="str">
            <v/>
          </cell>
          <cell r="AC370">
            <v>1019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 t="str">
            <v>*</v>
          </cell>
          <cell r="AI370" t="str">
            <v>00812361013342</v>
          </cell>
          <cell r="AJ370">
            <v>10812361013349</v>
          </cell>
          <cell r="AM370" t="e">
            <v>#N/A</v>
          </cell>
        </row>
        <row r="371">
          <cell r="A371" t="str">
            <v>ACTIVE</v>
          </cell>
          <cell r="B371" t="str">
            <v>400-3462</v>
          </cell>
          <cell r="C371">
            <v>29816913</v>
          </cell>
          <cell r="D371" t="str">
            <v>400-3462</v>
          </cell>
          <cell r="E371" t="str">
            <v>DWV</v>
          </cell>
          <cell r="F371" t="str">
            <v>1-1/4 SANITARY TEE DWV</v>
          </cell>
          <cell r="G371">
            <v>0.24</v>
          </cell>
          <cell r="H371">
            <v>0.10886208</v>
          </cell>
          <cell r="I371">
            <v>50</v>
          </cell>
          <cell r="J371">
            <v>2000</v>
          </cell>
          <cell r="K371">
            <v>37.021954484605089</v>
          </cell>
          <cell r="L371">
            <v>0.19611200000000001</v>
          </cell>
          <cell r="M371" t="str">
            <v>LASCO</v>
          </cell>
          <cell r="N371" t="str">
            <v>D400-012</v>
          </cell>
          <cell r="O371" t="str">
            <v>BOX</v>
          </cell>
          <cell r="P371" t="str">
            <v>D</v>
          </cell>
          <cell r="Q371" t="str">
            <v>M</v>
          </cell>
          <cell r="R371">
            <v>13.657683215130023</v>
          </cell>
          <cell r="S371">
            <v>15.433182033096925</v>
          </cell>
          <cell r="T371">
            <v>20.309999999999999</v>
          </cell>
          <cell r="U371">
            <v>22.32</v>
          </cell>
          <cell r="V371">
            <v>22.32</v>
          </cell>
          <cell r="W371">
            <v>24</v>
          </cell>
          <cell r="X371">
            <v>27.6554</v>
          </cell>
          <cell r="Y371">
            <v>33.319759036144582</v>
          </cell>
          <cell r="Z371">
            <v>37.021954484605089</v>
          </cell>
          <cell r="AA371" t="str">
            <v>T-9</v>
          </cell>
          <cell r="AB371">
            <v>29816913</v>
          </cell>
          <cell r="AC371">
            <v>837</v>
          </cell>
          <cell r="AD371" t="str">
            <v>US-31764</v>
          </cell>
          <cell r="AE371">
            <v>111</v>
          </cell>
          <cell r="AF371">
            <v>0.8034</v>
          </cell>
          <cell r="AG371">
            <v>0</v>
          </cell>
          <cell r="AI371" t="str">
            <v>00810673013913</v>
          </cell>
          <cell r="AJ371" t="str">
            <v/>
          </cell>
          <cell r="AM371" t="e">
            <v>#N/A</v>
          </cell>
        </row>
        <row r="372">
          <cell r="A372" t="str">
            <v>ACTIVE</v>
          </cell>
          <cell r="B372" t="str">
            <v>400-3463</v>
          </cell>
          <cell r="C372">
            <v>29816948</v>
          </cell>
          <cell r="D372" t="str">
            <v>400-3463</v>
          </cell>
          <cell r="E372" t="str">
            <v>DWV</v>
          </cell>
          <cell r="F372" t="str">
            <v>1-1/2 SANITARY TEE DWV</v>
          </cell>
          <cell r="G372">
            <v>0.28199999999999997</v>
          </cell>
          <cell r="H372">
            <v>0.12791294399999997</v>
          </cell>
          <cell r="I372">
            <v>100</v>
          </cell>
          <cell r="J372">
            <v>1800</v>
          </cell>
          <cell r="K372">
            <v>14.69806763285024</v>
          </cell>
          <cell r="L372">
            <v>0.224746</v>
          </cell>
          <cell r="M372" t="str">
            <v>TIGRE</v>
          </cell>
          <cell r="N372" t="str">
            <v>400-3463</v>
          </cell>
          <cell r="O372" t="str">
            <v>BOX</v>
          </cell>
          <cell r="P372" t="str">
            <v>A</v>
          </cell>
          <cell r="Q372" t="str">
            <v>M</v>
          </cell>
          <cell r="R372">
            <v>6.3347517730496463</v>
          </cell>
          <cell r="S372">
            <v>7.1582695035460997</v>
          </cell>
          <cell r="T372">
            <v>9.42</v>
          </cell>
          <cell r="U372">
            <v>10.35</v>
          </cell>
          <cell r="V372">
            <v>10.35</v>
          </cell>
          <cell r="W372">
            <v>11.17</v>
          </cell>
          <cell r="X372">
            <v>12.17</v>
          </cell>
          <cell r="Y372">
            <v>13.228260869565217</v>
          </cell>
          <cell r="Z372">
            <v>14.69806763285024</v>
          </cell>
          <cell r="AA372" t="str">
            <v>T-14</v>
          </cell>
          <cell r="AB372">
            <v>29816948</v>
          </cell>
          <cell r="AC372">
            <v>838</v>
          </cell>
          <cell r="AD372" t="str">
            <v>US-5012</v>
          </cell>
          <cell r="AE372">
            <v>240</v>
          </cell>
          <cell r="AF372">
            <v>0.80090447530864206</v>
          </cell>
          <cell r="AG372">
            <v>0</v>
          </cell>
          <cell r="AH372" t="str">
            <v>*</v>
          </cell>
          <cell r="AI372" t="str">
            <v>00810673013920</v>
          </cell>
          <cell r="AJ372">
            <v>10810673013927</v>
          </cell>
          <cell r="AM372" t="e">
            <v>#N/A</v>
          </cell>
        </row>
        <row r="373">
          <cell r="A373" t="str">
            <v>ACTIVE</v>
          </cell>
          <cell r="B373" t="str">
            <v>400-3464</v>
          </cell>
          <cell r="C373">
            <v>29816999</v>
          </cell>
          <cell r="D373" t="str">
            <v>400-3464</v>
          </cell>
          <cell r="E373" t="str">
            <v>DWV</v>
          </cell>
          <cell r="F373" t="str">
            <v>2 SANITARY TEE DWV</v>
          </cell>
          <cell r="G373">
            <v>0.44800000000000001</v>
          </cell>
          <cell r="H373">
            <v>0.203209216</v>
          </cell>
          <cell r="I373">
            <v>35</v>
          </cell>
          <cell r="J373">
            <v>1120</v>
          </cell>
          <cell r="K373">
            <v>21.642512077294686</v>
          </cell>
          <cell r="L373">
            <v>0.35071500000000005</v>
          </cell>
          <cell r="M373" t="str">
            <v>TIGRE</v>
          </cell>
          <cell r="N373" t="str">
            <v>400-3464</v>
          </cell>
          <cell r="O373" t="str">
            <v>BOX</v>
          </cell>
          <cell r="P373" t="str">
            <v>A</v>
          </cell>
          <cell r="Q373" t="str">
            <v>M</v>
          </cell>
          <cell r="R373">
            <v>9.3304964539007091</v>
          </cell>
          <cell r="S373">
            <v>10.5434609929078</v>
          </cell>
          <cell r="T373">
            <v>13.87</v>
          </cell>
          <cell r="U373">
            <v>15.24</v>
          </cell>
          <cell r="V373">
            <v>15.24</v>
          </cell>
          <cell r="W373">
            <v>16.45</v>
          </cell>
          <cell r="X373">
            <v>17.920000000000002</v>
          </cell>
          <cell r="Y373">
            <v>19.478260869565219</v>
          </cell>
          <cell r="Z373">
            <v>21.642512077294686</v>
          </cell>
          <cell r="AA373" t="str">
            <v>T-12</v>
          </cell>
          <cell r="AB373">
            <v>29816999</v>
          </cell>
          <cell r="AC373">
            <v>839</v>
          </cell>
          <cell r="AD373" t="str">
            <v>US-5013</v>
          </cell>
          <cell r="AE373">
            <v>206</v>
          </cell>
          <cell r="AF373">
            <v>0.80090447530864206</v>
          </cell>
          <cell r="AG373">
            <v>0</v>
          </cell>
          <cell r="AH373" t="str">
            <v>*</v>
          </cell>
          <cell r="AI373" t="str">
            <v>00810673013937</v>
          </cell>
          <cell r="AJ373">
            <v>10810673013934</v>
          </cell>
          <cell r="AM373" t="e">
            <v>#N/A</v>
          </cell>
        </row>
        <row r="374">
          <cell r="A374" t="str">
            <v>ACTIVE</v>
          </cell>
          <cell r="B374" t="str">
            <v>400-3465</v>
          </cell>
          <cell r="C374">
            <v>29817049</v>
          </cell>
          <cell r="D374" t="str">
            <v>400-3465</v>
          </cell>
          <cell r="E374" t="str">
            <v>DWV</v>
          </cell>
          <cell r="F374" t="str">
            <v>3 SANITARY TEE DWV</v>
          </cell>
          <cell r="G374">
            <v>1.3660000000000001</v>
          </cell>
          <cell r="H374">
            <v>0.61960667200000008</v>
          </cell>
          <cell r="I374">
            <v>30</v>
          </cell>
          <cell r="J374">
            <v>360</v>
          </cell>
          <cell r="K374">
            <v>56.992753623188399</v>
          </cell>
          <cell r="L374">
            <v>1.100967</v>
          </cell>
          <cell r="M374" t="str">
            <v>TIGRE</v>
          </cell>
          <cell r="N374" t="str">
            <v>400-3465</v>
          </cell>
          <cell r="O374" t="str">
            <v>BOX</v>
          </cell>
          <cell r="P374" t="str">
            <v>A</v>
          </cell>
          <cell r="Q374" t="str">
            <v>M</v>
          </cell>
          <cell r="R374">
            <v>24.558865248226954</v>
          </cell>
          <cell r="S374">
            <v>27.751517730496456</v>
          </cell>
          <cell r="T374">
            <v>36.53</v>
          </cell>
          <cell r="U374">
            <v>40.14</v>
          </cell>
          <cell r="V374">
            <v>40.14</v>
          </cell>
          <cell r="W374">
            <v>43.32</v>
          </cell>
          <cell r="X374">
            <v>47.19</v>
          </cell>
          <cell r="Y374">
            <v>51.293478260869563</v>
          </cell>
          <cell r="Z374">
            <v>56.992753623188399</v>
          </cell>
          <cell r="AA374" t="str">
            <v>T-15</v>
          </cell>
          <cell r="AB374">
            <v>29817049</v>
          </cell>
          <cell r="AC374">
            <v>840</v>
          </cell>
          <cell r="AD374" t="str">
            <v>US-5049</v>
          </cell>
          <cell r="AE374">
            <v>65</v>
          </cell>
          <cell r="AF374">
            <v>0.77249999999999996</v>
          </cell>
          <cell r="AG374">
            <v>0</v>
          </cell>
          <cell r="AH374" t="str">
            <v>*</v>
          </cell>
          <cell r="AI374" t="str">
            <v>00810673013944</v>
          </cell>
          <cell r="AJ374">
            <v>10810673013941</v>
          </cell>
          <cell r="AM374" t="e">
            <v>#N/A</v>
          </cell>
        </row>
        <row r="375">
          <cell r="A375" t="str">
            <v>ACTIVE</v>
          </cell>
          <cell r="B375" t="str">
            <v>400-3466</v>
          </cell>
          <cell r="C375">
            <v>29817057</v>
          </cell>
          <cell r="D375" t="str">
            <v>400-3466</v>
          </cell>
          <cell r="E375" t="str">
            <v>DWV</v>
          </cell>
          <cell r="F375" t="str">
            <v>4 SANITARY TEE DWV</v>
          </cell>
          <cell r="G375">
            <v>2.625</v>
          </cell>
          <cell r="H375">
            <v>1.190679</v>
          </cell>
          <cell r="I375">
            <v>5</v>
          </cell>
          <cell r="J375">
            <v>160</v>
          </cell>
          <cell r="K375">
            <v>104.07004830917873</v>
          </cell>
          <cell r="L375">
            <v>2.0911059999999999</v>
          </cell>
          <cell r="M375" t="str">
            <v>TIGRE</v>
          </cell>
          <cell r="N375" t="str">
            <v>400-3466</v>
          </cell>
          <cell r="O375" t="str">
            <v>BOX</v>
          </cell>
          <cell r="P375" t="str">
            <v>A</v>
          </cell>
          <cell r="Q375" t="str">
            <v>M</v>
          </cell>
          <cell r="R375">
            <v>45.123404255319151</v>
          </cell>
          <cell r="S375">
            <v>50.989446808510635</v>
          </cell>
          <cell r="T375">
            <v>67.099999999999994</v>
          </cell>
          <cell r="U375">
            <v>73.73</v>
          </cell>
          <cell r="V375">
            <v>73.73</v>
          </cell>
          <cell r="W375">
            <v>79.28</v>
          </cell>
          <cell r="X375">
            <v>86.17</v>
          </cell>
          <cell r="Y375">
            <v>93.66304347826086</v>
          </cell>
          <cell r="Z375">
            <v>104.07004830917873</v>
          </cell>
          <cell r="AA375" t="str">
            <v>T-12</v>
          </cell>
          <cell r="AB375">
            <v>29817057</v>
          </cell>
          <cell r="AC375">
            <v>841</v>
          </cell>
          <cell r="AD375" t="str">
            <v>US-4407</v>
          </cell>
          <cell r="AE375">
            <v>38</v>
          </cell>
          <cell r="AF375">
            <v>0.72099999999999997</v>
          </cell>
          <cell r="AG375">
            <v>0</v>
          </cell>
          <cell r="AH375" t="str">
            <v>*</v>
          </cell>
          <cell r="AI375" t="str">
            <v>00810673013951</v>
          </cell>
          <cell r="AJ375">
            <v>10810673013958</v>
          </cell>
          <cell r="AM375" t="e">
            <v>#N/A</v>
          </cell>
        </row>
        <row r="376">
          <cell r="A376" t="str">
            <v>ACTIVE</v>
          </cell>
          <cell r="B376" t="str">
            <v>400-3467</v>
          </cell>
          <cell r="C376">
            <v>29817073</v>
          </cell>
          <cell r="D376" t="str">
            <v>400-3467</v>
          </cell>
          <cell r="E376" t="str">
            <v>DWV</v>
          </cell>
          <cell r="F376" t="str">
            <v>6 SANITARY TEE DWV</v>
          </cell>
          <cell r="G376">
            <v>6.0579999999999998</v>
          </cell>
          <cell r="H376">
            <v>2.747860336</v>
          </cell>
          <cell r="I376">
            <v>4</v>
          </cell>
          <cell r="J376">
            <v>48</v>
          </cell>
          <cell r="K376">
            <v>417.93478260869563</v>
          </cell>
          <cell r="L376">
            <v>4.8277130000000001</v>
          </cell>
          <cell r="M376" t="str">
            <v>TIGRE</v>
          </cell>
          <cell r="N376" t="str">
            <v>400-3467</v>
          </cell>
          <cell r="O376" t="str">
            <v>BOX</v>
          </cell>
          <cell r="P376" t="str">
            <v>B</v>
          </cell>
          <cell r="Q376" t="str">
            <v>M</v>
          </cell>
          <cell r="R376">
            <v>181.18014184397165</v>
          </cell>
          <cell r="S376">
            <v>204.73356028368795</v>
          </cell>
          <cell r="T376">
            <v>269.43</v>
          </cell>
          <cell r="U376">
            <v>296.08</v>
          </cell>
          <cell r="V376">
            <v>296.08</v>
          </cell>
          <cell r="W376">
            <v>318.37</v>
          </cell>
          <cell r="X376">
            <v>346.05</v>
          </cell>
          <cell r="Y376">
            <v>376.14130434782606</v>
          </cell>
          <cell r="Z376">
            <v>417.93478260869563</v>
          </cell>
          <cell r="AA376" t="str">
            <v>T-15</v>
          </cell>
          <cell r="AB376">
            <v>29817073</v>
          </cell>
          <cell r="AC376">
            <v>842</v>
          </cell>
          <cell r="AD376" t="str">
            <v>US-308</v>
          </cell>
          <cell r="AE376">
            <v>18</v>
          </cell>
          <cell r="AF376">
            <v>0.6</v>
          </cell>
          <cell r="AG376">
            <v>0</v>
          </cell>
          <cell r="AI376" t="str">
            <v>00810673014118</v>
          </cell>
          <cell r="AJ376" t="str">
            <v/>
          </cell>
          <cell r="AM376" t="e">
            <v>#N/A</v>
          </cell>
        </row>
        <row r="377">
          <cell r="A377" t="str">
            <v>ACTIVE</v>
          </cell>
          <cell r="B377" t="str">
            <v>401-3469</v>
          </cell>
          <cell r="C377">
            <v>29817154</v>
          </cell>
          <cell r="D377" t="str">
            <v>401-3469</v>
          </cell>
          <cell r="E377" t="str">
            <v>DWV</v>
          </cell>
          <cell r="F377" t="str">
            <v>2X1-1/2X1-1/2 SANITARY TEE RED DWV</v>
          </cell>
          <cell r="G377">
            <v>0.379</v>
          </cell>
          <cell r="H377">
            <v>0.17191136800000001</v>
          </cell>
          <cell r="I377">
            <v>25</v>
          </cell>
          <cell r="J377">
            <v>1125</v>
          </cell>
          <cell r="K377">
            <v>19.045893719806763</v>
          </cell>
          <cell r="L377">
            <v>0.30446799999999996</v>
          </cell>
          <cell r="M377" t="str">
            <v>TIGRE</v>
          </cell>
          <cell r="N377" t="str">
            <v>401-3469</v>
          </cell>
          <cell r="O377" t="str">
            <v>BOX</v>
          </cell>
          <cell r="P377" t="str">
            <v>A</v>
          </cell>
          <cell r="Q377" t="str">
            <v>M</v>
          </cell>
          <cell r="R377">
            <v>8.2174940898345152</v>
          </cell>
          <cell r="S377">
            <v>9.285768321513002</v>
          </cell>
          <cell r="T377">
            <v>12.22</v>
          </cell>
          <cell r="U377">
            <v>13.42</v>
          </cell>
          <cell r="V377">
            <v>13.42</v>
          </cell>
          <cell r="W377">
            <v>14.48</v>
          </cell>
          <cell r="X377">
            <v>15.77</v>
          </cell>
          <cell r="Y377">
            <v>17.141304347826086</v>
          </cell>
          <cell r="Z377">
            <v>19.045893719806763</v>
          </cell>
          <cell r="AA377" t="str">
            <v>T-11</v>
          </cell>
          <cell r="AB377">
            <v>29817154</v>
          </cell>
          <cell r="AC377">
            <v>846</v>
          </cell>
          <cell r="AD377" t="str">
            <v>US-4507</v>
          </cell>
          <cell r="AE377">
            <v>120</v>
          </cell>
          <cell r="AF377">
            <v>0.72099999999999997</v>
          </cell>
          <cell r="AG377">
            <v>0</v>
          </cell>
          <cell r="AI377" t="str">
            <v>00810673014897</v>
          </cell>
          <cell r="AJ377" t="str">
            <v/>
          </cell>
          <cell r="AM377">
            <v>0</v>
          </cell>
        </row>
        <row r="378">
          <cell r="A378" t="str">
            <v>ACTIVE</v>
          </cell>
          <cell r="B378" t="str">
            <v>401-3470</v>
          </cell>
          <cell r="C378">
            <v>29817170</v>
          </cell>
          <cell r="D378" t="str">
            <v>401-3470</v>
          </cell>
          <cell r="E378" t="str">
            <v>DWV</v>
          </cell>
          <cell r="F378" t="str">
            <v>2X1-1/2X2 SANITARY TEE RED DWV</v>
          </cell>
          <cell r="G378">
            <v>0.44600000000000001</v>
          </cell>
          <cell r="H378">
            <v>0.20230203199999999</v>
          </cell>
          <cell r="I378">
            <v>25</v>
          </cell>
          <cell r="J378">
            <v>1125</v>
          </cell>
          <cell r="K378">
            <v>22.983091787439612</v>
          </cell>
          <cell r="L378">
            <v>0.35648300000000005</v>
          </cell>
          <cell r="M378" t="str">
            <v>TIGRE</v>
          </cell>
          <cell r="N378" t="str">
            <v>401-3470</v>
          </cell>
          <cell r="O378" t="str">
            <v>BOX</v>
          </cell>
          <cell r="P378" t="str">
            <v>B</v>
          </cell>
          <cell r="Q378" t="str">
            <v>M</v>
          </cell>
          <cell r="R378">
            <v>9.9650118203309699</v>
          </cell>
          <cell r="S378">
            <v>11.260463356973995</v>
          </cell>
          <cell r="T378">
            <v>14.82</v>
          </cell>
          <cell r="U378">
            <v>16.28</v>
          </cell>
          <cell r="V378">
            <v>16.28</v>
          </cell>
          <cell r="W378">
            <v>17.510000000000002</v>
          </cell>
          <cell r="X378">
            <v>19.03</v>
          </cell>
          <cell r="Y378">
            <v>20.684782608695652</v>
          </cell>
          <cell r="Z378">
            <v>22.983091787439612</v>
          </cell>
          <cell r="AA378" t="str">
            <v>T-11</v>
          </cell>
          <cell r="AB378">
            <v>29817170</v>
          </cell>
          <cell r="AC378">
            <v>847</v>
          </cell>
          <cell r="AD378" t="str">
            <v>US-4507</v>
          </cell>
          <cell r="AE378">
            <v>120</v>
          </cell>
          <cell r="AF378">
            <v>0.72099999999999997</v>
          </cell>
          <cell r="AG378">
            <v>0</v>
          </cell>
          <cell r="AI378" t="str">
            <v>00810673014927</v>
          </cell>
          <cell r="AJ378" t="str">
            <v/>
          </cell>
          <cell r="AM378">
            <v>0</v>
          </cell>
        </row>
        <row r="379">
          <cell r="A379" t="str">
            <v>ACTIVE</v>
          </cell>
          <cell r="B379" t="str">
            <v>401-3471</v>
          </cell>
          <cell r="C379">
            <v>29817197</v>
          </cell>
          <cell r="D379" t="str">
            <v>401-3471</v>
          </cell>
          <cell r="E379" t="str">
            <v>DWV</v>
          </cell>
          <cell r="F379" t="str">
            <v>2X2X1-1/2 SANITARY TEE RED DWV</v>
          </cell>
          <cell r="G379">
            <v>0.42399999999999999</v>
          </cell>
          <cell r="H379">
            <v>0.19232300799999999</v>
          </cell>
          <cell r="I379">
            <v>50</v>
          </cell>
          <cell r="J379">
            <v>1200</v>
          </cell>
          <cell r="K379">
            <v>19.118357487922705</v>
          </cell>
          <cell r="L379">
            <v>0.33588299999999999</v>
          </cell>
          <cell r="M379" t="str">
            <v>TIGRE</v>
          </cell>
          <cell r="N379" t="str">
            <v>401-3471</v>
          </cell>
          <cell r="O379" t="str">
            <v>BOX</v>
          </cell>
          <cell r="P379" t="str">
            <v>A</v>
          </cell>
          <cell r="Q379" t="str">
            <v>M</v>
          </cell>
          <cell r="R379">
            <v>8.2382978723404268</v>
          </cell>
          <cell r="S379">
            <v>9.3092765957446808</v>
          </cell>
          <cell r="T379">
            <v>12.25</v>
          </cell>
          <cell r="U379">
            <v>13.46</v>
          </cell>
          <cell r="V379">
            <v>13.46</v>
          </cell>
          <cell r="W379">
            <v>14.53</v>
          </cell>
          <cell r="X379">
            <v>15.83</v>
          </cell>
          <cell r="Y379">
            <v>17.206521739130434</v>
          </cell>
          <cell r="Z379">
            <v>19.118357487922705</v>
          </cell>
          <cell r="AA379" t="str">
            <v>T-13</v>
          </cell>
          <cell r="AB379">
            <v>29817197</v>
          </cell>
          <cell r="AC379">
            <v>848</v>
          </cell>
          <cell r="AD379" t="str">
            <v>US-284</v>
          </cell>
          <cell r="AE379">
            <v>111</v>
          </cell>
          <cell r="AF379">
            <v>0.72099999999999997</v>
          </cell>
          <cell r="AG379">
            <v>0</v>
          </cell>
          <cell r="AH379" t="str">
            <v>*</v>
          </cell>
          <cell r="AI379" t="str">
            <v>00810673014941</v>
          </cell>
          <cell r="AJ379">
            <v>10810673014948</v>
          </cell>
          <cell r="AM379" t="str">
            <v>*</v>
          </cell>
        </row>
        <row r="380">
          <cell r="A380" t="str">
            <v>ACTIVE</v>
          </cell>
          <cell r="B380" t="str">
            <v>401-3472</v>
          </cell>
          <cell r="C380">
            <v>29817219</v>
          </cell>
          <cell r="D380" t="str">
            <v>401-3472</v>
          </cell>
          <cell r="E380" t="str">
            <v>DWV</v>
          </cell>
          <cell r="F380" t="str">
            <v>3X3X1-1/2 SANITARY TEE RED DWV</v>
          </cell>
          <cell r="G380">
            <v>0.84</v>
          </cell>
          <cell r="H380">
            <v>0.38101727999999996</v>
          </cell>
          <cell r="I380">
            <v>20</v>
          </cell>
          <cell r="J380">
            <v>640</v>
          </cell>
          <cell r="K380">
            <v>41.40096618357488</v>
          </cell>
          <cell r="L380">
            <v>0.65415299999999998</v>
          </cell>
          <cell r="M380" t="str">
            <v>TIGRE</v>
          </cell>
          <cell r="N380" t="str">
            <v>401-3472</v>
          </cell>
          <cell r="O380" t="str">
            <v>BOX</v>
          </cell>
          <cell r="P380" t="str">
            <v>B</v>
          </cell>
          <cell r="Q380" t="str">
            <v>M</v>
          </cell>
          <cell r="R380">
            <v>17.943262411347519</v>
          </cell>
          <cell r="S380">
            <v>20.275886524822695</v>
          </cell>
          <cell r="T380">
            <v>26.689999999999998</v>
          </cell>
          <cell r="U380">
            <v>29.33</v>
          </cell>
          <cell r="V380">
            <v>29.33</v>
          </cell>
          <cell r="W380">
            <v>31.54</v>
          </cell>
          <cell r="X380">
            <v>34.28</v>
          </cell>
          <cell r="Y380">
            <v>37.260869565217391</v>
          </cell>
          <cell r="Z380">
            <v>41.40096618357488</v>
          </cell>
          <cell r="AA380" t="str">
            <v>T-12</v>
          </cell>
          <cell r="AB380">
            <v>29817219</v>
          </cell>
          <cell r="AC380">
            <v>849</v>
          </cell>
          <cell r="AD380" t="str">
            <v>US-4505</v>
          </cell>
          <cell r="AE380">
            <v>69</v>
          </cell>
          <cell r="AF380">
            <v>0.82400000000000007</v>
          </cell>
          <cell r="AG380">
            <v>0</v>
          </cell>
          <cell r="AH380" t="str">
            <v>*</v>
          </cell>
          <cell r="AI380" t="str">
            <v>00810673014965</v>
          </cell>
          <cell r="AJ380">
            <v>10810673014962</v>
          </cell>
          <cell r="AM380" t="str">
            <v>*</v>
          </cell>
        </row>
        <row r="381">
          <cell r="A381" t="str">
            <v>ACTIVE</v>
          </cell>
          <cell r="B381" t="str">
            <v>401-3473</v>
          </cell>
          <cell r="C381">
            <v>29817235</v>
          </cell>
          <cell r="D381" t="str">
            <v>401-3473</v>
          </cell>
          <cell r="E381" t="str">
            <v>DWV</v>
          </cell>
          <cell r="F381" t="str">
            <v>3X3X2 SANITARY TEE RED DWV</v>
          </cell>
          <cell r="G381">
            <v>0.93799999999999994</v>
          </cell>
          <cell r="H381">
            <v>0.425469296</v>
          </cell>
          <cell r="I381">
            <v>10</v>
          </cell>
          <cell r="J381">
            <v>450</v>
          </cell>
          <cell r="K381">
            <v>42.862318840579711</v>
          </cell>
          <cell r="L381">
            <v>0.75859500000000002</v>
          </cell>
          <cell r="M381" t="str">
            <v>TIGRE</v>
          </cell>
          <cell r="N381" t="str">
            <v>401-3473</v>
          </cell>
          <cell r="O381" t="str">
            <v>BOX</v>
          </cell>
          <cell r="P381" t="str">
            <v>A</v>
          </cell>
          <cell r="Q381" t="str">
            <v>M</v>
          </cell>
          <cell r="R381">
            <v>18.473758865248229</v>
          </cell>
          <cell r="S381">
            <v>20.875347517730496</v>
          </cell>
          <cell r="T381">
            <v>27.47</v>
          </cell>
          <cell r="U381">
            <v>30.19</v>
          </cell>
          <cell r="V381">
            <v>30.19</v>
          </cell>
          <cell r="W381">
            <v>32.58</v>
          </cell>
          <cell r="X381">
            <v>35.49</v>
          </cell>
          <cell r="Y381">
            <v>38.576086956521742</v>
          </cell>
          <cell r="Z381">
            <v>42.862318840579711</v>
          </cell>
          <cell r="AA381" t="str">
            <v>T-11</v>
          </cell>
          <cell r="AB381">
            <v>29817235</v>
          </cell>
          <cell r="AC381">
            <v>850</v>
          </cell>
          <cell r="AD381" t="str">
            <v>US-285</v>
          </cell>
          <cell r="AE381">
            <v>42</v>
          </cell>
          <cell r="AF381">
            <v>0.72099999999999997</v>
          </cell>
          <cell r="AG381">
            <v>0</v>
          </cell>
          <cell r="AH381" t="str">
            <v>*</v>
          </cell>
          <cell r="AI381" t="str">
            <v>00810673014989</v>
          </cell>
          <cell r="AJ381">
            <v>10810673014986</v>
          </cell>
          <cell r="AM381" t="str">
            <v>*</v>
          </cell>
        </row>
        <row r="382">
          <cell r="A382" t="str">
            <v>ACTIVE</v>
          </cell>
          <cell r="B382" t="str">
            <v>401-3475</v>
          </cell>
          <cell r="C382">
            <v>29817251</v>
          </cell>
          <cell r="D382" t="str">
            <v>401-3475</v>
          </cell>
          <cell r="E382" t="str">
            <v>DWV</v>
          </cell>
          <cell r="F382" t="str">
            <v>4X4X2 SANITARY TEE RED DWV</v>
          </cell>
          <cell r="G382">
            <v>1.444</v>
          </cell>
          <cell r="H382">
            <v>0.65498684799999995</v>
          </cell>
          <cell r="I382">
            <v>10</v>
          </cell>
          <cell r="J382">
            <v>320</v>
          </cell>
          <cell r="K382">
            <v>89.553140096618364</v>
          </cell>
          <cell r="L382">
            <v>1.133721</v>
          </cell>
          <cell r="M382" t="str">
            <v>TIGRE</v>
          </cell>
          <cell r="N382" t="str">
            <v>401-3475</v>
          </cell>
          <cell r="O382" t="str">
            <v>BOX</v>
          </cell>
          <cell r="P382" t="str">
            <v>B</v>
          </cell>
          <cell r="Q382" t="str">
            <v>M</v>
          </cell>
          <cell r="R382">
            <v>38.819858156028374</v>
          </cell>
          <cell r="S382">
            <v>43.866439716312058</v>
          </cell>
          <cell r="T382">
            <v>57.73</v>
          </cell>
          <cell r="U382">
            <v>63.44</v>
          </cell>
          <cell r="V382">
            <v>63.44</v>
          </cell>
          <cell r="W382">
            <v>68.22</v>
          </cell>
          <cell r="X382">
            <v>74.150000000000006</v>
          </cell>
          <cell r="Y382">
            <v>80.59782608695653</v>
          </cell>
          <cell r="Z382">
            <v>89.553140096618364</v>
          </cell>
          <cell r="AA382" t="str">
            <v>T-12</v>
          </cell>
          <cell r="AB382">
            <v>29817251</v>
          </cell>
          <cell r="AC382">
            <v>851</v>
          </cell>
          <cell r="AD382" t="str">
            <v>US-4504</v>
          </cell>
          <cell r="AE382">
            <v>60</v>
          </cell>
          <cell r="AF382">
            <v>0.72099999999999997</v>
          </cell>
          <cell r="AG382">
            <v>0</v>
          </cell>
          <cell r="AH382" t="str">
            <v>*</v>
          </cell>
          <cell r="AI382" t="str">
            <v>00810673015009</v>
          </cell>
          <cell r="AJ382">
            <v>10810673015006</v>
          </cell>
          <cell r="AM382" t="str">
            <v>*</v>
          </cell>
        </row>
        <row r="383">
          <cell r="A383" t="str">
            <v>ACTIVE</v>
          </cell>
          <cell r="B383" t="str">
            <v>401-3476</v>
          </cell>
          <cell r="C383">
            <v>29817260</v>
          </cell>
          <cell r="D383" t="str">
            <v>401-3476</v>
          </cell>
          <cell r="E383" t="str">
            <v>DWV</v>
          </cell>
          <cell r="F383" t="str">
            <v>4X4X3 SANITARY TEE RED DWV</v>
          </cell>
          <cell r="G383">
            <v>1.978</v>
          </cell>
          <cell r="H383">
            <v>0.89720497599999993</v>
          </cell>
          <cell r="I383">
            <v>10</v>
          </cell>
          <cell r="J383">
            <v>180</v>
          </cell>
          <cell r="K383">
            <v>121.71497584541062</v>
          </cell>
          <cell r="L383">
            <v>1.597221</v>
          </cell>
          <cell r="M383" t="str">
            <v>TIGRE</v>
          </cell>
          <cell r="N383" t="str">
            <v>401-3476</v>
          </cell>
          <cell r="O383" t="str">
            <v>BOX</v>
          </cell>
          <cell r="P383" t="str">
            <v>B</v>
          </cell>
          <cell r="Q383" t="str">
            <v>M</v>
          </cell>
          <cell r="R383">
            <v>52.768794326241142</v>
          </cell>
          <cell r="S383">
            <v>59.628737588652484</v>
          </cell>
          <cell r="T383">
            <v>78.47</v>
          </cell>
          <cell r="U383">
            <v>86.23</v>
          </cell>
          <cell r="V383">
            <v>86.23</v>
          </cell>
          <cell r="W383">
            <v>92.72</v>
          </cell>
          <cell r="X383">
            <v>100.78</v>
          </cell>
          <cell r="Y383">
            <v>109.54347826086956</v>
          </cell>
          <cell r="Z383">
            <v>121.71497584541062</v>
          </cell>
          <cell r="AA383" t="str">
            <v>T-14</v>
          </cell>
          <cell r="AB383">
            <v>29817260</v>
          </cell>
          <cell r="AC383">
            <v>852</v>
          </cell>
          <cell r="AD383" t="str">
            <v>US-286</v>
          </cell>
          <cell r="AE383">
            <v>23</v>
          </cell>
          <cell r="AF383">
            <v>0.72099999999999997</v>
          </cell>
          <cell r="AG383">
            <v>0</v>
          </cell>
          <cell r="AH383" t="str">
            <v>*</v>
          </cell>
          <cell r="AI383" t="str">
            <v>00810673015023</v>
          </cell>
          <cell r="AJ383">
            <v>10810673015020</v>
          </cell>
          <cell r="AM383" t="str">
            <v>*</v>
          </cell>
        </row>
        <row r="384">
          <cell r="A384" t="str">
            <v>ACTIVE</v>
          </cell>
          <cell r="B384" t="str">
            <v>401-3477</v>
          </cell>
          <cell r="C384">
            <v>29817286</v>
          </cell>
          <cell r="D384" t="str">
            <v>401-3477</v>
          </cell>
          <cell r="E384" t="str">
            <v>DWV</v>
          </cell>
          <cell r="F384" t="str">
            <v>6X6X4 SANITARY TEE RED DWV</v>
          </cell>
          <cell r="G384">
            <v>5.76</v>
          </cell>
          <cell r="H384">
            <v>2.6126899199999998</v>
          </cell>
          <cell r="I384">
            <v>6</v>
          </cell>
          <cell r="J384">
            <v>72</v>
          </cell>
          <cell r="K384">
            <v>404.17874396135261</v>
          </cell>
          <cell r="L384">
            <v>14.175890000000001</v>
          </cell>
          <cell r="M384" t="str">
            <v>LASCO</v>
          </cell>
          <cell r="N384" t="str">
            <v>D401-532</v>
          </cell>
          <cell r="O384" t="str">
            <v>BOX</v>
          </cell>
          <cell r="P384" t="str">
            <v>B</v>
          </cell>
          <cell r="Q384" t="str">
            <v>M</v>
          </cell>
          <cell r="R384">
            <v>264.33699763593381</v>
          </cell>
          <cell r="S384">
            <v>298.70080732860521</v>
          </cell>
          <cell r="T384">
            <v>260.57</v>
          </cell>
          <cell r="U384">
            <v>286.33999999999997</v>
          </cell>
          <cell r="V384">
            <v>286.33999999999997</v>
          </cell>
          <cell r="W384">
            <v>307.89</v>
          </cell>
          <cell r="X384">
            <v>334.66</v>
          </cell>
          <cell r="Y384">
            <v>363.76086956521738</v>
          </cell>
          <cell r="Z384">
            <v>404.17874396135261</v>
          </cell>
          <cell r="AB384" t="str">
            <v/>
          </cell>
          <cell r="AC384">
            <v>853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I384" t="str">
            <v>00812361013380</v>
          </cell>
          <cell r="AJ384" t="str">
            <v/>
          </cell>
          <cell r="AM384" t="e">
            <v>#N/A</v>
          </cell>
        </row>
        <row r="385">
          <cell r="A385" t="str">
            <v>ACTIVE</v>
          </cell>
          <cell r="B385" t="str">
            <v>404-3487</v>
          </cell>
          <cell r="C385">
            <v>29817308</v>
          </cell>
          <cell r="D385" t="str">
            <v>404-3487</v>
          </cell>
          <cell r="E385" t="str">
            <v>DWV</v>
          </cell>
          <cell r="F385" t="str">
            <v>4X4X2 SANITARY TEE STREET RED DWV</v>
          </cell>
          <cell r="G385">
            <v>1.399</v>
          </cell>
          <cell r="H385">
            <v>0.634575208</v>
          </cell>
          <cell r="I385">
            <v>5</v>
          </cell>
          <cell r="J385">
            <v>225</v>
          </cell>
          <cell r="K385">
            <v>133.81642512077292</v>
          </cell>
          <cell r="L385">
            <v>1.2699900000000002</v>
          </cell>
          <cell r="M385" t="str">
            <v>TIGRE</v>
          </cell>
          <cell r="N385" t="str">
            <v>404-3487</v>
          </cell>
          <cell r="O385" t="str">
            <v>BOX</v>
          </cell>
          <cell r="P385" t="str">
            <v>C</v>
          </cell>
          <cell r="Q385" t="str">
            <v>M</v>
          </cell>
          <cell r="R385">
            <v>58.011347517730492</v>
          </cell>
          <cell r="S385">
            <v>65.552822695035445</v>
          </cell>
          <cell r="T385">
            <v>86.27</v>
          </cell>
          <cell r="U385">
            <v>94.8</v>
          </cell>
          <cell r="V385">
            <v>94.8</v>
          </cell>
          <cell r="W385">
            <v>101.94</v>
          </cell>
          <cell r="X385">
            <v>110.8</v>
          </cell>
          <cell r="Y385">
            <v>120.43478260869564</v>
          </cell>
          <cell r="Z385">
            <v>133.81642512077292</v>
          </cell>
          <cell r="AA385" t="str">
            <v>T-11</v>
          </cell>
          <cell r="AB385">
            <v>29817308</v>
          </cell>
          <cell r="AC385">
            <v>872</v>
          </cell>
          <cell r="AD385" t="str">
            <v>US-4504</v>
          </cell>
          <cell r="AE385">
            <v>60</v>
          </cell>
          <cell r="AF385">
            <v>0.72099999999999997</v>
          </cell>
          <cell r="AG385">
            <v>0</v>
          </cell>
          <cell r="AI385" t="str">
            <v>00810673015689</v>
          </cell>
          <cell r="AJ385" t="str">
            <v/>
          </cell>
          <cell r="AM385" t="e">
            <v>#N/A</v>
          </cell>
        </row>
        <row r="386">
          <cell r="A386" t="str">
            <v>ACTIVE</v>
          </cell>
          <cell r="B386" t="str">
            <v>404-3488</v>
          </cell>
          <cell r="C386">
            <v>29817316</v>
          </cell>
          <cell r="D386" t="str">
            <v>404-3488</v>
          </cell>
          <cell r="E386" t="str">
            <v>DWV</v>
          </cell>
          <cell r="F386" t="str">
            <v>4X4X3 SANITARY TEE STREET RED DWV</v>
          </cell>
          <cell r="G386">
            <v>1.9</v>
          </cell>
          <cell r="H386">
            <v>0.86182479999999995</v>
          </cell>
          <cell r="I386">
            <v>5</v>
          </cell>
          <cell r="J386">
            <v>150</v>
          </cell>
          <cell r="K386">
            <v>117.30222585585265</v>
          </cell>
          <cell r="L386">
            <v>5.9580350000000006</v>
          </cell>
          <cell r="M386" t="str">
            <v>NA</v>
          </cell>
          <cell r="N386" t="str">
            <v>P404-422</v>
          </cell>
          <cell r="O386" t="str">
            <v>BOX</v>
          </cell>
          <cell r="P386" t="str">
            <v>E</v>
          </cell>
          <cell r="Q386" t="str">
            <v>M</v>
          </cell>
          <cell r="R386">
            <v>55.274586288416081</v>
          </cell>
          <cell r="S386">
            <v>62.460282505910165</v>
          </cell>
          <cell r="T386">
            <v>76.201544657210405</v>
          </cell>
          <cell r="U386">
            <v>83.059683676359342</v>
          </cell>
          <cell r="V386">
            <v>83.059683676359342</v>
          </cell>
          <cell r="W386">
            <v>89.311487824042302</v>
          </cell>
          <cell r="X386">
            <v>97.126243008646</v>
          </cell>
          <cell r="Y386">
            <v>105.57200327026739</v>
          </cell>
          <cell r="Z386">
            <v>117.30222585585265</v>
          </cell>
          <cell r="AB386" t="str">
            <v/>
          </cell>
          <cell r="AC386">
            <v>873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I386" t="str">
            <v>00810673015702</v>
          </cell>
          <cell r="AJ386" t="str">
            <v/>
          </cell>
          <cell r="AM386" t="e">
            <v>#N/A</v>
          </cell>
        </row>
        <row r="387">
          <cell r="A387" t="str">
            <v>ACTIVE</v>
          </cell>
          <cell r="B387" t="str">
            <v>428-3510</v>
          </cell>
          <cell r="C387">
            <v>29817359</v>
          </cell>
          <cell r="D387" t="str">
            <v>428-3510</v>
          </cell>
          <cell r="E387" t="str">
            <v>DWV</v>
          </cell>
          <cell r="F387" t="str">
            <v>2 DOUBLE SANITARY TEE ALL HUB DWV</v>
          </cell>
          <cell r="G387">
            <v>0.55400000000000005</v>
          </cell>
          <cell r="H387">
            <v>0.25128996800000003</v>
          </cell>
          <cell r="I387">
            <v>20</v>
          </cell>
          <cell r="J387">
            <v>640</v>
          </cell>
          <cell r="K387">
            <v>44.753086419753089</v>
          </cell>
          <cell r="L387">
            <v>1.4339660000000001</v>
          </cell>
          <cell r="M387" t="str">
            <v>LASCO</v>
          </cell>
          <cell r="N387" t="str">
            <v>428-3510</v>
          </cell>
          <cell r="O387" t="str">
            <v>BOX</v>
          </cell>
          <cell r="P387" t="str">
            <v>C</v>
          </cell>
          <cell r="Q387" t="str">
            <v>M</v>
          </cell>
          <cell r="R387">
            <v>18.983451536643024</v>
          </cell>
          <cell r="S387">
            <v>21.451300236406613</v>
          </cell>
          <cell r="T387">
            <v>28.23</v>
          </cell>
          <cell r="U387">
            <v>31.02</v>
          </cell>
          <cell r="V387">
            <v>31.02</v>
          </cell>
          <cell r="W387">
            <v>33.35</v>
          </cell>
          <cell r="X387">
            <v>36.25</v>
          </cell>
          <cell r="Y387">
            <v>40.277777777777779</v>
          </cell>
          <cell r="Z387">
            <v>44.753086419753089</v>
          </cell>
          <cell r="AA387" t="str">
            <v>T-12</v>
          </cell>
          <cell r="AB387">
            <v>29817359</v>
          </cell>
          <cell r="AC387">
            <v>883</v>
          </cell>
          <cell r="AD387" t="str">
            <v>US-306</v>
          </cell>
          <cell r="AE387">
            <v>53</v>
          </cell>
          <cell r="AF387">
            <v>0.72099999999999997</v>
          </cell>
          <cell r="AG387">
            <v>0</v>
          </cell>
          <cell r="AH387" t="str">
            <v>*</v>
          </cell>
          <cell r="AI387" t="str">
            <v>00810673015597</v>
          </cell>
          <cell r="AJ387">
            <v>10810673015594</v>
          </cell>
          <cell r="AM387" t="str">
            <v>*</v>
          </cell>
        </row>
        <row r="388">
          <cell r="A388" t="str">
            <v>ACTIVE</v>
          </cell>
          <cell r="B388" t="str">
            <v>429-3513</v>
          </cell>
          <cell r="C388">
            <v>29817367</v>
          </cell>
          <cell r="D388" t="str">
            <v>429-3513</v>
          </cell>
          <cell r="E388" t="str">
            <v>DWV</v>
          </cell>
          <cell r="F388" t="str">
            <v>2X2X1-1/2X1-1/2 DBL SAN TEE RED DWV</v>
          </cell>
          <cell r="G388">
            <v>0.48</v>
          </cell>
          <cell r="H388">
            <v>0.21772416</v>
          </cell>
          <cell r="I388">
            <v>25</v>
          </cell>
          <cell r="J388">
            <v>800</v>
          </cell>
          <cell r="K388">
            <v>34.371980676328505</v>
          </cell>
          <cell r="L388">
            <v>0.38099700000000003</v>
          </cell>
          <cell r="M388" t="str">
            <v>TIGRE</v>
          </cell>
          <cell r="N388" t="str">
            <v>429-3513</v>
          </cell>
          <cell r="O388" t="str">
            <v>BOX</v>
          </cell>
          <cell r="P388" t="str">
            <v>B</v>
          </cell>
          <cell r="Q388" t="str">
            <v>M</v>
          </cell>
          <cell r="R388">
            <v>14.905910165484634</v>
          </cell>
          <cell r="S388">
            <v>16.843678486997636</v>
          </cell>
          <cell r="T388">
            <v>22.16</v>
          </cell>
          <cell r="U388">
            <v>24.35</v>
          </cell>
          <cell r="V388">
            <v>24.35</v>
          </cell>
          <cell r="W388">
            <v>26.18</v>
          </cell>
          <cell r="X388">
            <v>28.46</v>
          </cell>
          <cell r="Y388">
            <v>30.934782608695652</v>
          </cell>
          <cell r="Z388">
            <v>34.371980676328505</v>
          </cell>
          <cell r="AA388" t="str">
            <v>T-12</v>
          </cell>
          <cell r="AB388">
            <v>29817367</v>
          </cell>
          <cell r="AC388">
            <v>886</v>
          </cell>
          <cell r="AD388" t="str">
            <v>US-5029</v>
          </cell>
          <cell r="AE388">
            <v>48</v>
          </cell>
          <cell r="AF388">
            <v>0.72099999999999997</v>
          </cell>
          <cell r="AG388">
            <v>0</v>
          </cell>
          <cell r="AI388" t="str">
            <v>00812361013403</v>
          </cell>
          <cell r="AJ388" t="str">
            <v/>
          </cell>
          <cell r="AM388">
            <v>0</v>
          </cell>
        </row>
        <row r="389">
          <cell r="A389" t="str">
            <v>ACTIVE</v>
          </cell>
          <cell r="B389" t="str">
            <v>429-3518</v>
          </cell>
          <cell r="C389">
            <v>29817375</v>
          </cell>
          <cell r="D389" t="str">
            <v>429-3518</v>
          </cell>
          <cell r="E389" t="str">
            <v>DWV</v>
          </cell>
          <cell r="F389" t="str">
            <v>4X4X2X2 DBL SAN TEE RED DWV</v>
          </cell>
          <cell r="G389">
            <v>1.58</v>
          </cell>
          <cell r="H389">
            <v>0.71667535999999998</v>
          </cell>
          <cell r="I389">
            <v>7</v>
          </cell>
          <cell r="J389">
            <v>224</v>
          </cell>
          <cell r="K389">
            <v>162.85024154589371</v>
          </cell>
          <cell r="L389">
            <v>1.2974910000000002</v>
          </cell>
          <cell r="M389" t="str">
            <v>TIGRE</v>
          </cell>
          <cell r="N389" t="str">
            <v>429-3518</v>
          </cell>
          <cell r="O389" t="str">
            <v>BOX</v>
          </cell>
          <cell r="P389" t="str">
            <v>C</v>
          </cell>
          <cell r="Q389" t="str">
            <v>M</v>
          </cell>
          <cell r="R389">
            <v>70.6080378250591</v>
          </cell>
          <cell r="S389">
            <v>79.78708274231677</v>
          </cell>
          <cell r="T389">
            <v>104.99</v>
          </cell>
          <cell r="U389">
            <v>115.37</v>
          </cell>
          <cell r="V389">
            <v>115.37</v>
          </cell>
          <cell r="W389">
            <v>124.05</v>
          </cell>
          <cell r="X389">
            <v>134.84</v>
          </cell>
          <cell r="Y389">
            <v>146.56521739130434</v>
          </cell>
          <cell r="Z389">
            <v>162.85024154589371</v>
          </cell>
          <cell r="AA389" t="str">
            <v>T-12</v>
          </cell>
          <cell r="AB389">
            <v>29817375</v>
          </cell>
          <cell r="AC389">
            <v>889</v>
          </cell>
          <cell r="AD389" t="str">
            <v>US-5031</v>
          </cell>
          <cell r="AE389">
            <v>23</v>
          </cell>
          <cell r="AF389">
            <v>0.82400000000000007</v>
          </cell>
          <cell r="AG389">
            <v>0</v>
          </cell>
          <cell r="AI389" t="str">
            <v>00812361013427</v>
          </cell>
          <cell r="AJ389" t="str">
            <v/>
          </cell>
          <cell r="AM389" t="e">
            <v>#N/A</v>
          </cell>
        </row>
        <row r="390">
          <cell r="A390" t="str">
            <v>ACTIVE</v>
          </cell>
          <cell r="B390" t="str">
            <v>429-3514</v>
          </cell>
          <cell r="C390">
            <v>29817383</v>
          </cell>
          <cell r="D390" t="str">
            <v>429-3514</v>
          </cell>
          <cell r="E390" t="str">
            <v>DWV</v>
          </cell>
          <cell r="F390" t="str">
            <v>3X3X1-1/2X1-1/2 DBL SAN TEE RED DWV</v>
          </cell>
          <cell r="G390">
            <v>0.97799999999999998</v>
          </cell>
          <cell r="H390">
            <v>0.44361297599999999</v>
          </cell>
          <cell r="I390">
            <v>20</v>
          </cell>
          <cell r="J390">
            <v>360</v>
          </cell>
          <cell r="K390">
            <v>81.493827160493836</v>
          </cell>
          <cell r="L390">
            <v>1.6863159999999999</v>
          </cell>
          <cell r="M390" t="str">
            <v>LASCO</v>
          </cell>
          <cell r="N390" t="str">
            <v>429-3514</v>
          </cell>
          <cell r="O390" t="str">
            <v>BOX</v>
          </cell>
          <cell r="P390" t="str">
            <v>C</v>
          </cell>
          <cell r="Q390" t="str">
            <v>M</v>
          </cell>
          <cell r="R390">
            <v>31.569739952718674</v>
          </cell>
          <cell r="S390">
            <v>35.673806146572097</v>
          </cell>
          <cell r="T390">
            <v>51.4</v>
          </cell>
          <cell r="U390">
            <v>56.48</v>
          </cell>
          <cell r="V390">
            <v>56.48</v>
          </cell>
          <cell r="W390">
            <v>60.73</v>
          </cell>
          <cell r="X390">
            <v>66.010000000000005</v>
          </cell>
          <cell r="Y390">
            <v>73.344444444444449</v>
          </cell>
          <cell r="Z390">
            <v>81.493827160493836</v>
          </cell>
          <cell r="AA390" t="str">
            <v>T-14</v>
          </cell>
          <cell r="AB390">
            <v>29817383</v>
          </cell>
          <cell r="AC390">
            <v>887</v>
          </cell>
          <cell r="AD390" t="str">
            <v>US-307</v>
          </cell>
          <cell r="AE390">
            <v>38</v>
          </cell>
          <cell r="AF390">
            <v>0.8034</v>
          </cell>
          <cell r="AG390">
            <v>0</v>
          </cell>
          <cell r="AH390" t="str">
            <v>*</v>
          </cell>
          <cell r="AI390" t="str">
            <v>00810673015610</v>
          </cell>
          <cell r="AJ390">
            <v>10810673015617</v>
          </cell>
          <cell r="AM390" t="str">
            <v>*</v>
          </cell>
        </row>
        <row r="391">
          <cell r="A391" t="str">
            <v>ACTIVE</v>
          </cell>
          <cell r="B391" t="str">
            <v>429-3519</v>
          </cell>
          <cell r="C391">
            <v>29817391</v>
          </cell>
          <cell r="D391" t="str">
            <v>429-3519</v>
          </cell>
          <cell r="E391" t="str">
            <v>DWV</v>
          </cell>
          <cell r="F391" t="str">
            <v>4X4X3X3 DBL SAN TEE RED DWV</v>
          </cell>
          <cell r="G391">
            <v>2.3079999999999998</v>
          </cell>
          <cell r="H391">
            <v>1.0468903359999999</v>
          </cell>
          <cell r="I391">
            <v>5</v>
          </cell>
          <cell r="J391">
            <v>144</v>
          </cell>
          <cell r="K391">
            <v>172.7407407407407</v>
          </cell>
          <cell r="L391">
            <v>2.2914409999999998</v>
          </cell>
          <cell r="M391" t="str">
            <v>LASCO</v>
          </cell>
          <cell r="N391" t="str">
            <v>429-3519</v>
          </cell>
          <cell r="O391" t="str">
            <v>BOX</v>
          </cell>
          <cell r="P391" t="str">
            <v>C</v>
          </cell>
          <cell r="Q391" t="str">
            <v>M</v>
          </cell>
          <cell r="R391">
            <v>73.260520094562651</v>
          </cell>
          <cell r="S391">
            <v>82.784387706855782</v>
          </cell>
          <cell r="T391">
            <v>108.95</v>
          </cell>
          <cell r="U391">
            <v>119.72</v>
          </cell>
          <cell r="V391">
            <v>119.72</v>
          </cell>
          <cell r="W391">
            <v>128.72999999999999</v>
          </cell>
          <cell r="X391">
            <v>139.91999999999999</v>
          </cell>
          <cell r="Y391">
            <v>155.46666666666664</v>
          </cell>
          <cell r="Z391">
            <v>172.7407407407407</v>
          </cell>
          <cell r="AA391" t="str">
            <v>T-14</v>
          </cell>
          <cell r="AB391">
            <v>29817391</v>
          </cell>
          <cell r="AC391">
            <v>890</v>
          </cell>
          <cell r="AD391" t="str">
            <v>US-5032</v>
          </cell>
          <cell r="AE391">
            <v>28</v>
          </cell>
          <cell r="AF391">
            <v>0.82400000000000007</v>
          </cell>
          <cell r="AG391">
            <v>0</v>
          </cell>
          <cell r="AI391" t="str">
            <v>00812361011881</v>
          </cell>
          <cell r="AJ391" t="str">
            <v/>
          </cell>
          <cell r="AM391" t="e">
            <v>#N/A</v>
          </cell>
        </row>
        <row r="392">
          <cell r="A392" t="str">
            <v>ACTIVE</v>
          </cell>
          <cell r="B392" t="str">
            <v>428-3511</v>
          </cell>
          <cell r="C392">
            <v>29817405</v>
          </cell>
          <cell r="D392" t="str">
            <v>428-3511</v>
          </cell>
          <cell r="E392" t="str">
            <v>DWV</v>
          </cell>
          <cell r="F392" t="str">
            <v>3 DOUBLE SANITARY TEE ALL HUB DWV</v>
          </cell>
          <cell r="G392">
            <v>1.8</v>
          </cell>
          <cell r="H392">
            <v>0.81646560000000001</v>
          </cell>
          <cell r="I392">
            <v>25</v>
          </cell>
          <cell r="J392">
            <v>240</v>
          </cell>
          <cell r="K392">
            <v>125.14814814814815</v>
          </cell>
          <cell r="L392">
            <v>7.2810699999999997</v>
          </cell>
          <cell r="M392" t="str">
            <v>LASCO</v>
          </cell>
          <cell r="N392" t="str">
            <v>D428-030</v>
          </cell>
          <cell r="O392" t="str">
            <v>BOX</v>
          </cell>
          <cell r="P392" t="str">
            <v>C</v>
          </cell>
          <cell r="Q392" t="str">
            <v>M</v>
          </cell>
          <cell r="R392">
            <v>53.070449172576836</v>
          </cell>
          <cell r="S392">
            <v>59.96960756501182</v>
          </cell>
          <cell r="T392">
            <v>78.92</v>
          </cell>
          <cell r="U392">
            <v>86.73</v>
          </cell>
          <cell r="V392">
            <v>86.73</v>
          </cell>
          <cell r="W392">
            <v>93.26</v>
          </cell>
          <cell r="X392">
            <v>101.37</v>
          </cell>
          <cell r="Y392">
            <v>112.63333333333334</v>
          </cell>
          <cell r="Z392">
            <v>125.14814814814815</v>
          </cell>
          <cell r="AC392">
            <v>884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 t="str">
            <v>*</v>
          </cell>
          <cell r="AI392" t="str">
            <v>00812361010792</v>
          </cell>
          <cell r="AJ392">
            <v>10812361010799</v>
          </cell>
          <cell r="AM392" t="str">
            <v>*</v>
          </cell>
        </row>
        <row r="393">
          <cell r="A393" t="str">
            <v>ACTIVE</v>
          </cell>
          <cell r="B393" t="str">
            <v>429-3516</v>
          </cell>
          <cell r="C393">
            <v>29817413</v>
          </cell>
          <cell r="D393" t="str">
            <v>429-3516</v>
          </cell>
          <cell r="E393" t="str">
            <v>DWV</v>
          </cell>
          <cell r="F393" t="str">
            <v>3X3X2X2 DBL SAN TEE RED DWV</v>
          </cell>
          <cell r="G393">
            <v>1.0660000000000001</v>
          </cell>
          <cell r="H393">
            <v>0.483529072</v>
          </cell>
          <cell r="I393">
            <v>10</v>
          </cell>
          <cell r="J393">
            <v>450</v>
          </cell>
          <cell r="K393">
            <v>86.666666666666671</v>
          </cell>
          <cell r="L393">
            <v>0.84583600000000003</v>
          </cell>
          <cell r="M393" t="str">
            <v>TIGRE</v>
          </cell>
          <cell r="N393" t="str">
            <v>429-3516</v>
          </cell>
          <cell r="O393" t="str">
            <v>BOX</v>
          </cell>
          <cell r="P393" t="str">
            <v>B</v>
          </cell>
          <cell r="Q393" t="str">
            <v>M</v>
          </cell>
          <cell r="R393">
            <v>34.33664302600473</v>
          </cell>
          <cell r="S393">
            <v>38.800406619385342</v>
          </cell>
          <cell r="T393">
            <v>55.87</v>
          </cell>
          <cell r="U393">
            <v>61.4</v>
          </cell>
          <cell r="V393">
            <v>61.4</v>
          </cell>
          <cell r="W393">
            <v>66.02</v>
          </cell>
          <cell r="X393">
            <v>71.760000000000005</v>
          </cell>
          <cell r="Y393">
            <v>78</v>
          </cell>
          <cell r="Z393">
            <v>86.666666666666671</v>
          </cell>
          <cell r="AA393" t="str">
            <v>T-11</v>
          </cell>
          <cell r="AB393">
            <v>29817413</v>
          </cell>
          <cell r="AC393">
            <v>888</v>
          </cell>
          <cell r="AD393" t="str">
            <v>US-5030</v>
          </cell>
          <cell r="AE393">
            <v>34</v>
          </cell>
          <cell r="AF393">
            <v>0.8034</v>
          </cell>
          <cell r="AG393">
            <v>0</v>
          </cell>
          <cell r="AH393" t="str">
            <v>*</v>
          </cell>
          <cell r="AI393" t="str">
            <v>00812361010815</v>
          </cell>
          <cell r="AJ393">
            <v>10812361010812</v>
          </cell>
          <cell r="AM393" t="str">
            <v>*</v>
          </cell>
        </row>
        <row r="394">
          <cell r="A394" t="str">
            <v>ACTIVE</v>
          </cell>
          <cell r="B394" t="str">
            <v>428-3509</v>
          </cell>
          <cell r="C394">
            <v>29817421</v>
          </cell>
          <cell r="D394" t="str">
            <v>428-3509</v>
          </cell>
          <cell r="E394" t="str">
            <v>DWV</v>
          </cell>
          <cell r="F394" t="str">
            <v>1-1/2 DOUBLE SAN TEE ALL HUB DWV</v>
          </cell>
          <cell r="G394">
            <v>0.37</v>
          </cell>
          <cell r="H394">
            <v>0.16782903999999998</v>
          </cell>
          <cell r="I394">
            <v>25</v>
          </cell>
          <cell r="J394">
            <v>1125</v>
          </cell>
          <cell r="K394">
            <v>32.415458937198061</v>
          </cell>
          <cell r="L394">
            <v>0.30127500000000002</v>
          </cell>
          <cell r="M394" t="str">
            <v>TIGRE</v>
          </cell>
          <cell r="N394" t="str">
            <v>428-3509</v>
          </cell>
          <cell r="O394" t="str">
            <v>BOX</v>
          </cell>
          <cell r="P394" t="str">
            <v>C</v>
          </cell>
          <cell r="Q394" t="str">
            <v>M</v>
          </cell>
          <cell r="R394">
            <v>14.042553191489363</v>
          </cell>
          <cell r="S394">
            <v>15.868085106382978</v>
          </cell>
          <cell r="T394">
            <v>20.89</v>
          </cell>
          <cell r="U394">
            <v>22.96</v>
          </cell>
          <cell r="V394">
            <v>22.96</v>
          </cell>
          <cell r="W394">
            <v>24.69</v>
          </cell>
          <cell r="X394">
            <v>26.84</v>
          </cell>
          <cell r="Y394">
            <v>29.173913043478258</v>
          </cell>
          <cell r="Z394">
            <v>32.415458937198061</v>
          </cell>
          <cell r="AA394" t="str">
            <v>T-11</v>
          </cell>
          <cell r="AB394">
            <v>29817421</v>
          </cell>
          <cell r="AC394">
            <v>882</v>
          </cell>
          <cell r="AD394" t="str">
            <v>US-5026</v>
          </cell>
          <cell r="AE394">
            <v>50</v>
          </cell>
          <cell r="AF394">
            <v>0.72099999999999997</v>
          </cell>
          <cell r="AG394">
            <v>0</v>
          </cell>
          <cell r="AH394" t="str">
            <v>*</v>
          </cell>
          <cell r="AI394" t="str">
            <v>00812361013441</v>
          </cell>
          <cell r="AJ394">
            <v>10812361013448</v>
          </cell>
          <cell r="AM394" t="str">
            <v>*</v>
          </cell>
        </row>
        <row r="395">
          <cell r="A395" t="str">
            <v>ACTIVE</v>
          </cell>
          <cell r="B395" t="str">
            <v>504-3580</v>
          </cell>
          <cell r="C395">
            <v>29817448</v>
          </cell>
          <cell r="D395" t="str">
            <v>504-3580</v>
          </cell>
          <cell r="E395" t="str">
            <v>DWV</v>
          </cell>
          <cell r="F395" t="str">
            <v>4X4X3 COMBO WYE &amp; 1/8 BEND 2PC DWV</v>
          </cell>
          <cell r="G395">
            <v>3.2149999999999999</v>
          </cell>
          <cell r="H395">
            <v>1.4582982799999999</v>
          </cell>
          <cell r="I395">
            <v>5</v>
          </cell>
          <cell r="J395">
            <v>120</v>
          </cell>
          <cell r="K395">
            <v>167.07972138570858</v>
          </cell>
          <cell r="L395">
            <v>11.041600000000001</v>
          </cell>
          <cell r="M395" t="str">
            <v>ATO</v>
          </cell>
          <cell r="N395" t="str">
            <v>504-3580</v>
          </cell>
          <cell r="O395" t="str">
            <v>BOX</v>
          </cell>
          <cell r="P395" t="str">
            <v>D</v>
          </cell>
          <cell r="Q395" t="str">
            <v>M</v>
          </cell>
          <cell r="R395">
            <v>78.730496453900699</v>
          </cell>
          <cell r="S395">
            <v>88.965460992907779</v>
          </cell>
          <cell r="T395">
            <v>108.53786241134749</v>
          </cell>
          <cell r="U395">
            <v>118.30627002836877</v>
          </cell>
          <cell r="V395">
            <v>118.30627002836877</v>
          </cell>
          <cell r="W395">
            <v>127.21104304125674</v>
          </cell>
          <cell r="X395">
            <v>138.34200930736671</v>
          </cell>
          <cell r="Y395">
            <v>150.37174924713773</v>
          </cell>
          <cell r="Z395">
            <v>167.07972138570858</v>
          </cell>
          <cell r="AA395" t="str">
            <v>T-13</v>
          </cell>
          <cell r="AB395" t="str">
            <v/>
          </cell>
          <cell r="AC395">
            <v>942</v>
          </cell>
          <cell r="AD395" t="str">
            <v>US-289</v>
          </cell>
          <cell r="AE395">
            <v>27</v>
          </cell>
          <cell r="AF395">
            <v>0.72099999999999997</v>
          </cell>
          <cell r="AG395">
            <v>0</v>
          </cell>
          <cell r="AI395" t="str">
            <v>00810673015832</v>
          </cell>
          <cell r="AJ395" t="str">
            <v/>
          </cell>
          <cell r="AM395" t="e">
            <v>#N/A</v>
          </cell>
        </row>
        <row r="396">
          <cell r="A396" t="str">
            <v>ACTIVE</v>
          </cell>
          <cell r="B396" t="str">
            <v>504-3582</v>
          </cell>
          <cell r="C396">
            <v>29817464</v>
          </cell>
          <cell r="D396" t="str">
            <v>504-3582</v>
          </cell>
          <cell r="E396" t="str">
            <v>DWV</v>
          </cell>
          <cell r="F396" t="str">
            <v>6X6X4 COMBO WYE &amp; 1/8 BEND 2PC DWV</v>
          </cell>
          <cell r="G396">
            <v>7.14</v>
          </cell>
          <cell r="H396">
            <v>3.2386468799999997</v>
          </cell>
          <cell r="I396">
            <v>5</v>
          </cell>
          <cell r="J396">
            <v>48</v>
          </cell>
          <cell r="K396">
            <v>785.73386880856776</v>
          </cell>
          <cell r="L396">
            <v>16.456516000000001</v>
          </cell>
          <cell r="M396" t="str">
            <v>LASCO</v>
          </cell>
          <cell r="N396" t="str">
            <v>504-3582</v>
          </cell>
          <cell r="O396" t="str">
            <v>BOX</v>
          </cell>
          <cell r="P396" t="str">
            <v>D</v>
          </cell>
          <cell r="Q396" t="str">
            <v>M</v>
          </cell>
          <cell r="R396">
            <v>289.90070921985819</v>
          </cell>
          <cell r="S396">
            <v>327.58780141843971</v>
          </cell>
          <cell r="T396">
            <v>431.12000000000006</v>
          </cell>
          <cell r="U396">
            <v>473.76</v>
          </cell>
          <cell r="V396">
            <v>473.76</v>
          </cell>
          <cell r="W396">
            <v>509.42</v>
          </cell>
          <cell r="X396">
            <v>586.94320000000005</v>
          </cell>
          <cell r="Y396">
            <v>707.16048192771098</v>
          </cell>
          <cell r="Z396">
            <v>785.73386880856776</v>
          </cell>
          <cell r="AA396" t="str">
            <v>T-15</v>
          </cell>
          <cell r="AB396" t="str">
            <v/>
          </cell>
          <cell r="AC396">
            <v>943</v>
          </cell>
          <cell r="AD396" t="str">
            <v>US-4502</v>
          </cell>
          <cell r="AE396">
            <v>19</v>
          </cell>
          <cell r="AF396">
            <v>0.5</v>
          </cell>
          <cell r="AG396">
            <v>0</v>
          </cell>
          <cell r="AI396" t="str">
            <v>00810673015856</v>
          </cell>
          <cell r="AJ396" t="str">
            <v/>
          </cell>
          <cell r="AM396" t="e">
            <v>#N/A</v>
          </cell>
        </row>
        <row r="397">
          <cell r="A397" t="str">
            <v>ACTIVE</v>
          </cell>
          <cell r="B397" t="str">
            <v>503-3572</v>
          </cell>
          <cell r="C397">
            <v>29817537</v>
          </cell>
          <cell r="D397" t="str">
            <v>503-3572</v>
          </cell>
          <cell r="E397" t="str">
            <v>DWV</v>
          </cell>
          <cell r="F397" t="str">
            <v>3 COMBO WYE &amp; 1/8 BEND 2PC DWV</v>
          </cell>
          <cell r="G397">
            <v>2.54</v>
          </cell>
          <cell r="H397">
            <v>1.1521236800000001</v>
          </cell>
          <cell r="I397">
            <v>10</v>
          </cell>
          <cell r="J397">
            <v>240</v>
          </cell>
          <cell r="K397">
            <v>131.62639084142168</v>
          </cell>
          <cell r="L397">
            <v>9.6202000000000005</v>
          </cell>
          <cell r="M397" t="str">
            <v>ATO</v>
          </cell>
          <cell r="N397" t="str">
            <v>D503-030</v>
          </cell>
          <cell r="O397" t="str">
            <v>BOX</v>
          </cell>
          <cell r="P397" t="str">
            <v>D</v>
          </cell>
          <cell r="Q397" t="str">
            <v>M</v>
          </cell>
          <cell r="R397">
            <v>62.024349881796695</v>
          </cell>
          <cell r="S397">
            <v>70.087515366430253</v>
          </cell>
          <cell r="T397">
            <v>85.506768747044902</v>
          </cell>
          <cell r="U397">
            <v>93.202377934278957</v>
          </cell>
          <cell r="V397">
            <v>93.202377934278957</v>
          </cell>
          <cell r="W397">
            <v>100.21761068202038</v>
          </cell>
          <cell r="X397">
            <v>108.98665161669716</v>
          </cell>
          <cell r="Y397">
            <v>118.46375175727951</v>
          </cell>
          <cell r="Z397">
            <v>131.62639084142168</v>
          </cell>
          <cell r="AA397" t="str">
            <v>T-13</v>
          </cell>
          <cell r="AB397" t="str">
            <v/>
          </cell>
          <cell r="AC397">
            <v>935</v>
          </cell>
          <cell r="AD397" t="str">
            <v>US-5009</v>
          </cell>
          <cell r="AE397">
            <v>103</v>
          </cell>
          <cell r="AF397">
            <v>0.6695000000000001</v>
          </cell>
          <cell r="AG397">
            <v>0</v>
          </cell>
          <cell r="AI397" t="str">
            <v>00810673015795</v>
          </cell>
          <cell r="AJ397" t="str">
            <v/>
          </cell>
          <cell r="AM397" t="e">
            <v>#N/A</v>
          </cell>
        </row>
        <row r="398">
          <cell r="A398" t="str">
            <v>ACTIVE</v>
          </cell>
          <cell r="B398" t="str">
            <v>503-3573</v>
          </cell>
          <cell r="C398">
            <v>29817545</v>
          </cell>
          <cell r="D398" t="str">
            <v>503-3573</v>
          </cell>
          <cell r="E398" t="str">
            <v>DWV</v>
          </cell>
          <cell r="F398" t="str">
            <v>4 COMBO WYE &amp; 1/8 BEND 2PC DWV</v>
          </cell>
          <cell r="G398">
            <v>4.4550000000000001</v>
          </cell>
          <cell r="H398">
            <v>2.0207523599999999</v>
          </cell>
          <cell r="I398">
            <v>5</v>
          </cell>
          <cell r="J398">
            <v>90</v>
          </cell>
          <cell r="K398">
            <v>297.19776408328096</v>
          </cell>
          <cell r="L398">
            <v>3.6827649999999998</v>
          </cell>
          <cell r="M398" t="str">
            <v>ATO</v>
          </cell>
          <cell r="N398" t="str">
            <v>503-3573</v>
          </cell>
          <cell r="O398" t="str">
            <v>BOX</v>
          </cell>
          <cell r="P398" t="str">
            <v>D</v>
          </cell>
          <cell r="Q398" t="str">
            <v>M</v>
          </cell>
          <cell r="R398">
            <v>140.04408983451538</v>
          </cell>
          <cell r="S398">
            <v>158.24982151300236</v>
          </cell>
          <cell r="T398">
            <v>193.06478224586289</v>
          </cell>
          <cell r="U398">
            <v>210.44061264799055</v>
          </cell>
          <cell r="V398">
            <v>210.44061264799055</v>
          </cell>
          <cell r="W398">
            <v>226.28022865375326</v>
          </cell>
          <cell r="X398">
            <v>246.07974866095665</v>
          </cell>
          <cell r="Y398">
            <v>267.47798767495289</v>
          </cell>
          <cell r="Z398">
            <v>297.19776408328096</v>
          </cell>
          <cell r="AA398" t="str">
            <v>T-14</v>
          </cell>
          <cell r="AB398" t="str">
            <v/>
          </cell>
          <cell r="AC398">
            <v>936</v>
          </cell>
          <cell r="AD398" t="str">
            <v>US-5015</v>
          </cell>
          <cell r="AE398">
            <v>39</v>
          </cell>
          <cell r="AF398">
            <v>0.80934475308641984</v>
          </cell>
          <cell r="AG398">
            <v>0</v>
          </cell>
          <cell r="AI398" t="str">
            <v>00810673015818</v>
          </cell>
          <cell r="AJ398" t="str">
            <v/>
          </cell>
          <cell r="AM398" t="e">
            <v>#N/A</v>
          </cell>
        </row>
        <row r="399">
          <cell r="A399" t="str">
            <v>ACTIVE</v>
          </cell>
          <cell r="B399" t="str">
            <v>503-3574</v>
          </cell>
          <cell r="C399">
            <v>29817553</v>
          </cell>
          <cell r="D399" t="str">
            <v>503-3574</v>
          </cell>
          <cell r="E399" t="str">
            <v>DWV</v>
          </cell>
          <cell r="F399" t="str">
            <v>6 COMBO WYE &amp; 1/8 BEND 2PC DWV</v>
          </cell>
          <cell r="G399">
            <v>10.275</v>
          </cell>
          <cell r="H399">
            <v>4.6606578000000001</v>
          </cell>
          <cell r="I399">
            <v>2</v>
          </cell>
          <cell r="J399">
            <v>24</v>
          </cell>
          <cell r="K399">
            <v>788.13816425120763</v>
          </cell>
          <cell r="L399">
            <v>8.9101180000000006</v>
          </cell>
          <cell r="M399" t="str">
            <v>ATO</v>
          </cell>
          <cell r="N399" t="str">
            <v>D503-060</v>
          </cell>
          <cell r="O399" t="str">
            <v>BOX</v>
          </cell>
          <cell r="P399" t="str">
            <v>D</v>
          </cell>
          <cell r="Q399" t="str">
            <v>M</v>
          </cell>
          <cell r="R399">
            <v>322.3338061465721</v>
          </cell>
          <cell r="S399">
            <v>364.23720094562645</v>
          </cell>
          <cell r="T399">
            <v>479.33</v>
          </cell>
          <cell r="U399">
            <v>526.74</v>
          </cell>
          <cell r="V399">
            <v>526.74</v>
          </cell>
          <cell r="W399">
            <v>566.39</v>
          </cell>
          <cell r="X399">
            <v>652.57839999999999</v>
          </cell>
          <cell r="Y399">
            <v>709.32434782608686</v>
          </cell>
          <cell r="Z399">
            <v>788.13816425120763</v>
          </cell>
          <cell r="AA399" t="str">
            <v>T-15</v>
          </cell>
          <cell r="AB399" t="str">
            <v/>
          </cell>
          <cell r="AC399">
            <v>937</v>
          </cell>
          <cell r="AD399" t="str">
            <v>US-297</v>
          </cell>
          <cell r="AE399">
            <v>18</v>
          </cell>
          <cell r="AF399">
            <v>0.85489999999999999</v>
          </cell>
          <cell r="AG399">
            <v>0</v>
          </cell>
          <cell r="AI399" t="str">
            <v>00810673015825</v>
          </cell>
          <cell r="AJ399" t="str">
            <v/>
          </cell>
          <cell r="AM399" t="e">
            <v>#N/A</v>
          </cell>
        </row>
        <row r="400">
          <cell r="A400" t="str">
            <v>ACTIVE</v>
          </cell>
          <cell r="B400" t="str">
            <v>107-3263</v>
          </cell>
          <cell r="C400">
            <v>29817600</v>
          </cell>
          <cell r="D400" t="str">
            <v>107-3263</v>
          </cell>
          <cell r="E400" t="str">
            <v>DWV</v>
          </cell>
          <cell r="F400" t="str">
            <v>2 X 1-1/2 FLUSH BUSHING SXH DWV</v>
          </cell>
          <cell r="G400">
            <v>0.11899999999999999</v>
          </cell>
          <cell r="H400">
            <v>5.3977447999999997E-2</v>
          </cell>
          <cell r="I400">
            <v>50</v>
          </cell>
          <cell r="J400">
            <v>7200</v>
          </cell>
          <cell r="K400">
            <v>6.8719806763285023</v>
          </cell>
          <cell r="L400">
            <v>9.5686999999999994E-2</v>
          </cell>
          <cell r="M400" t="str">
            <v>TIGRE</v>
          </cell>
          <cell r="N400" t="str">
            <v>107-3263</v>
          </cell>
          <cell r="O400" t="str">
            <v>BOX</v>
          </cell>
          <cell r="P400" t="str">
            <v>A</v>
          </cell>
          <cell r="Q400" t="str">
            <v>M</v>
          </cell>
          <cell r="R400">
            <v>2.9645390070921986</v>
          </cell>
          <cell r="S400">
            <v>3.3499290780141839</v>
          </cell>
          <cell r="T400">
            <v>4.41</v>
          </cell>
          <cell r="U400">
            <v>4.84</v>
          </cell>
          <cell r="V400">
            <v>4.84</v>
          </cell>
          <cell r="W400">
            <v>5.22</v>
          </cell>
          <cell r="X400">
            <v>5.69</v>
          </cell>
          <cell r="Y400">
            <v>6.1847826086956523</v>
          </cell>
          <cell r="Z400">
            <v>6.8719806763285023</v>
          </cell>
          <cell r="AA400" t="str">
            <v>T-7</v>
          </cell>
          <cell r="AB400">
            <v>29817600</v>
          </cell>
          <cell r="AC400">
            <v>688</v>
          </cell>
          <cell r="AD400" t="str">
            <v>US-271</v>
          </cell>
          <cell r="AE400">
            <v>169</v>
          </cell>
          <cell r="AF400">
            <v>0.8034</v>
          </cell>
          <cell r="AG400">
            <v>0</v>
          </cell>
          <cell r="AH400" t="str">
            <v>*</v>
          </cell>
          <cell r="AI400" t="str">
            <v>00810673014545</v>
          </cell>
          <cell r="AJ400">
            <v>10810673014542</v>
          </cell>
          <cell r="AM400" t="e">
            <v>#N/A</v>
          </cell>
        </row>
        <row r="401">
          <cell r="A401" t="str">
            <v>ACTIVE</v>
          </cell>
          <cell r="B401" t="str">
            <v>107-3264</v>
          </cell>
          <cell r="C401">
            <v>29817634</v>
          </cell>
          <cell r="D401" t="str">
            <v>107-3264</v>
          </cell>
          <cell r="E401" t="str">
            <v>DWV</v>
          </cell>
          <cell r="F401" t="str">
            <v>3 X 1-1/2 FLUSH BUSHING SXH DWV</v>
          </cell>
          <cell r="G401">
            <v>0.35499999999999998</v>
          </cell>
          <cell r="H401">
            <v>0.16102516</v>
          </cell>
          <cell r="I401">
            <v>30</v>
          </cell>
          <cell r="J401">
            <v>2400</v>
          </cell>
          <cell r="K401">
            <v>33.067632850241544</v>
          </cell>
          <cell r="L401">
            <v>0.27871800000000002</v>
          </cell>
          <cell r="M401" t="str">
            <v>TIGRE</v>
          </cell>
          <cell r="N401" t="str">
            <v>107-3264</v>
          </cell>
          <cell r="O401" t="str">
            <v>BOX</v>
          </cell>
          <cell r="P401" t="str">
            <v>C</v>
          </cell>
          <cell r="Q401" t="str">
            <v>M</v>
          </cell>
          <cell r="R401">
            <v>14.333806146572105</v>
          </cell>
          <cell r="S401">
            <v>16.197200945626477</v>
          </cell>
          <cell r="T401">
            <v>21.32</v>
          </cell>
          <cell r="U401">
            <v>23.43</v>
          </cell>
          <cell r="V401">
            <v>23.43</v>
          </cell>
          <cell r="W401">
            <v>25.19</v>
          </cell>
          <cell r="X401">
            <v>27.38</v>
          </cell>
          <cell r="Y401">
            <v>29.760869565217391</v>
          </cell>
          <cell r="Z401">
            <v>33.067632850241544</v>
          </cell>
          <cell r="AA401" t="str">
            <v>T-9</v>
          </cell>
          <cell r="AB401">
            <v>29817634</v>
          </cell>
          <cell r="AC401">
            <v>689</v>
          </cell>
          <cell r="AD401" t="str">
            <v>US-272</v>
          </cell>
          <cell r="AE401">
            <v>60</v>
          </cell>
          <cell r="AF401">
            <v>0.8034</v>
          </cell>
          <cell r="AG401">
            <v>0</v>
          </cell>
          <cell r="AH401" t="str">
            <v>*</v>
          </cell>
          <cell r="AI401" t="str">
            <v>00810673014569</v>
          </cell>
          <cell r="AJ401">
            <v>10810673014566</v>
          </cell>
          <cell r="AM401" t="e">
            <v>#N/A</v>
          </cell>
        </row>
        <row r="402">
          <cell r="A402" t="str">
            <v>ACTIVE</v>
          </cell>
          <cell r="B402" t="str">
            <v>107-3265</v>
          </cell>
          <cell r="C402">
            <v>29817642</v>
          </cell>
          <cell r="D402" t="str">
            <v>107-3265</v>
          </cell>
          <cell r="E402" t="str">
            <v>DWV</v>
          </cell>
          <cell r="F402" t="str">
            <v>3 X 2 FLUSH BUSHING SXH DWV</v>
          </cell>
          <cell r="G402">
            <v>0.35</v>
          </cell>
          <cell r="H402">
            <v>0.15875719999999999</v>
          </cell>
          <cell r="I402">
            <v>30</v>
          </cell>
          <cell r="J402">
            <v>2400</v>
          </cell>
          <cell r="K402">
            <v>17.415458937198068</v>
          </cell>
          <cell r="L402">
            <v>0.27459800000000001</v>
          </cell>
          <cell r="M402" t="str">
            <v>TIGRE</v>
          </cell>
          <cell r="N402" t="str">
            <v>107-3265</v>
          </cell>
          <cell r="O402" t="str">
            <v>BOX</v>
          </cell>
          <cell r="P402" t="str">
            <v>A</v>
          </cell>
          <cell r="Q402" t="str">
            <v>M</v>
          </cell>
          <cell r="R402">
            <v>7.5101654846335695</v>
          </cell>
          <cell r="S402">
            <v>8.4864869976359323</v>
          </cell>
          <cell r="T402">
            <v>11.16</v>
          </cell>
          <cell r="U402">
            <v>12.27</v>
          </cell>
          <cell r="V402">
            <v>12.27</v>
          </cell>
          <cell r="W402">
            <v>13.24</v>
          </cell>
          <cell r="X402">
            <v>14.42</v>
          </cell>
          <cell r="Y402">
            <v>15.67391304347826</v>
          </cell>
          <cell r="Z402">
            <v>17.415458937198068</v>
          </cell>
          <cell r="AA402" t="str">
            <v>T-9</v>
          </cell>
          <cell r="AB402">
            <v>29817642</v>
          </cell>
          <cell r="AC402">
            <v>690</v>
          </cell>
          <cell r="AD402" t="str">
            <v>US-272</v>
          </cell>
          <cell r="AE402">
            <v>65</v>
          </cell>
          <cell r="AF402">
            <v>0.8034</v>
          </cell>
          <cell r="AG402">
            <v>0</v>
          </cell>
          <cell r="AH402" t="str">
            <v>*</v>
          </cell>
          <cell r="AI402" t="str">
            <v>00810673014583</v>
          </cell>
          <cell r="AJ402">
            <v>10810673014580</v>
          </cell>
          <cell r="AM402" t="e">
            <v>#N/A</v>
          </cell>
        </row>
        <row r="403">
          <cell r="A403" t="str">
            <v>ACTIVE</v>
          </cell>
          <cell r="B403" t="str">
            <v>107-3266</v>
          </cell>
          <cell r="C403">
            <v>29817669</v>
          </cell>
          <cell r="D403" t="str">
            <v>107-3266</v>
          </cell>
          <cell r="E403" t="str">
            <v>DWV</v>
          </cell>
          <cell r="F403" t="str">
            <v>4 X 2 FLUSH BUSHING SXH DWV</v>
          </cell>
          <cell r="G403">
            <v>0.59</v>
          </cell>
          <cell r="H403">
            <v>0.26761927999999996</v>
          </cell>
          <cell r="I403">
            <v>30</v>
          </cell>
          <cell r="J403">
            <v>1350</v>
          </cell>
          <cell r="K403">
            <v>57.5</v>
          </cell>
          <cell r="L403">
            <v>0.46617800000000004</v>
          </cell>
          <cell r="M403" t="str">
            <v>TIGRE</v>
          </cell>
          <cell r="N403" t="str">
            <v>107-3266</v>
          </cell>
          <cell r="O403" t="str">
            <v>BOX</v>
          </cell>
          <cell r="P403" t="str">
            <v>B</v>
          </cell>
          <cell r="Q403" t="str">
            <v>M</v>
          </cell>
          <cell r="R403">
            <v>24.933333333333334</v>
          </cell>
          <cell r="S403">
            <v>28.174666666666663</v>
          </cell>
          <cell r="T403">
            <v>37.06</v>
          </cell>
          <cell r="U403">
            <v>40.729999999999997</v>
          </cell>
          <cell r="V403">
            <v>40.729999999999997</v>
          </cell>
          <cell r="W403">
            <v>43.8</v>
          </cell>
          <cell r="X403">
            <v>47.61</v>
          </cell>
          <cell r="Y403">
            <v>51.75</v>
          </cell>
          <cell r="Z403">
            <v>57.5</v>
          </cell>
          <cell r="AA403" t="str">
            <v>T-11</v>
          </cell>
          <cell r="AB403">
            <v>29817669</v>
          </cell>
          <cell r="AC403">
            <v>691</v>
          </cell>
          <cell r="AD403" t="str">
            <v>US-273</v>
          </cell>
          <cell r="AE403">
            <v>36</v>
          </cell>
          <cell r="AF403">
            <v>0.82400000000000007</v>
          </cell>
          <cell r="AG403">
            <v>0</v>
          </cell>
          <cell r="AH403" t="str">
            <v>*</v>
          </cell>
          <cell r="AI403" t="str">
            <v>00810673014606</v>
          </cell>
          <cell r="AJ403">
            <v>10810673014603</v>
          </cell>
          <cell r="AM403" t="e">
            <v>#N/A</v>
          </cell>
        </row>
        <row r="404">
          <cell r="A404" t="str">
            <v>ACTIVE</v>
          </cell>
          <cell r="B404" t="str">
            <v>107-3267</v>
          </cell>
          <cell r="C404">
            <v>29817677</v>
          </cell>
          <cell r="D404" t="str">
            <v>107-3267</v>
          </cell>
          <cell r="E404" t="str">
            <v>DWV</v>
          </cell>
          <cell r="F404" t="str">
            <v>4 X 3 FLUSH BUSHING SXH DWV</v>
          </cell>
          <cell r="G404">
            <v>0.70499999999999996</v>
          </cell>
          <cell r="H404">
            <v>0.31978235999999999</v>
          </cell>
          <cell r="I404">
            <v>30</v>
          </cell>
          <cell r="J404">
            <v>1350</v>
          </cell>
          <cell r="K404">
            <v>29.69806763285024</v>
          </cell>
          <cell r="L404">
            <v>0.54157400000000011</v>
          </cell>
          <cell r="M404" t="str">
            <v>TIGRE</v>
          </cell>
          <cell r="N404" t="str">
            <v>107-3267</v>
          </cell>
          <cell r="O404" t="str">
            <v>BOX</v>
          </cell>
          <cell r="P404" t="str">
            <v>A</v>
          </cell>
          <cell r="Q404" t="str">
            <v>M</v>
          </cell>
          <cell r="R404">
            <v>12.804728132387707</v>
          </cell>
          <cell r="S404">
            <v>14.469342789598107</v>
          </cell>
          <cell r="T404">
            <v>19.03</v>
          </cell>
          <cell r="U404">
            <v>20.91</v>
          </cell>
          <cell r="V404">
            <v>20.91</v>
          </cell>
          <cell r="W404">
            <v>22.57</v>
          </cell>
          <cell r="X404">
            <v>24.59</v>
          </cell>
          <cell r="Y404">
            <v>26.728260869565215</v>
          </cell>
          <cell r="Z404">
            <v>29.69806763285024</v>
          </cell>
          <cell r="AA404" t="str">
            <v>T-11</v>
          </cell>
          <cell r="AB404">
            <v>29817677</v>
          </cell>
          <cell r="AC404">
            <v>692</v>
          </cell>
          <cell r="AD404" t="str">
            <v>US-273</v>
          </cell>
          <cell r="AE404">
            <v>33</v>
          </cell>
          <cell r="AF404">
            <v>0.82400000000000007</v>
          </cell>
          <cell r="AG404">
            <v>0</v>
          </cell>
          <cell r="AH404" t="str">
            <v>*</v>
          </cell>
          <cell r="AI404" t="str">
            <v>00810673014620</v>
          </cell>
          <cell r="AJ404">
            <v>10810673014627</v>
          </cell>
          <cell r="AM404" t="e">
            <v>#N/A</v>
          </cell>
        </row>
        <row r="405">
          <cell r="A405" t="str">
            <v>ACTIVE</v>
          </cell>
          <cell r="B405" t="str">
            <v>107-3268</v>
          </cell>
          <cell r="C405">
            <v>29817715</v>
          </cell>
          <cell r="D405" t="str">
            <v>107-3268</v>
          </cell>
          <cell r="E405" t="str">
            <v>DWV</v>
          </cell>
          <cell r="F405" t="str">
            <v>6 X 4 FLUSH BUSHING SXH DWV</v>
          </cell>
          <cell r="G405">
            <v>1.9279999999999999</v>
          </cell>
          <cell r="H405">
            <v>0.87452537599999991</v>
          </cell>
          <cell r="I405">
            <v>10</v>
          </cell>
          <cell r="J405">
            <v>320</v>
          </cell>
          <cell r="K405">
            <v>147.66908212560386</v>
          </cell>
          <cell r="L405">
            <v>1.4942210000000002</v>
          </cell>
          <cell r="M405" t="str">
            <v>TIGRE</v>
          </cell>
          <cell r="N405" t="str">
            <v>107-3268</v>
          </cell>
          <cell r="O405" t="str">
            <v>BOX</v>
          </cell>
          <cell r="P405" t="str">
            <v>B</v>
          </cell>
          <cell r="Q405" t="str">
            <v>M</v>
          </cell>
          <cell r="R405">
            <v>64.023640661938543</v>
          </cell>
          <cell r="S405">
            <v>72.346713947990551</v>
          </cell>
          <cell r="T405">
            <v>95.200000000000017</v>
          </cell>
          <cell r="U405">
            <v>104.62</v>
          </cell>
          <cell r="V405">
            <v>104.62</v>
          </cell>
          <cell r="W405">
            <v>112.49</v>
          </cell>
          <cell r="X405">
            <v>122.27</v>
          </cell>
          <cell r="Y405">
            <v>132.90217391304347</v>
          </cell>
          <cell r="Z405">
            <v>147.66908212560386</v>
          </cell>
          <cell r="AA405" t="str">
            <v>T-12</v>
          </cell>
          <cell r="AB405">
            <v>29817715</v>
          </cell>
          <cell r="AC405">
            <v>693</v>
          </cell>
          <cell r="AD405" t="str">
            <v>US-303</v>
          </cell>
          <cell r="AE405">
            <v>18</v>
          </cell>
          <cell r="AF405">
            <v>0.85489999999999999</v>
          </cell>
          <cell r="AG405">
            <v>0</v>
          </cell>
          <cell r="AI405" t="str">
            <v>00810673011995</v>
          </cell>
          <cell r="AJ405" t="str">
            <v/>
          </cell>
          <cell r="AM405" t="e">
            <v>#N/A</v>
          </cell>
        </row>
        <row r="406">
          <cell r="A406" t="str">
            <v>ACTIVE</v>
          </cell>
          <cell r="B406" t="str">
            <v>404-3484</v>
          </cell>
          <cell r="C406">
            <v>29818045</v>
          </cell>
          <cell r="D406" t="str">
            <v>404-3484</v>
          </cell>
          <cell r="E406" t="str">
            <v>DWV</v>
          </cell>
          <cell r="F406" t="str">
            <v>2X2X1-1/2 SANITARY TEE STREET DWV</v>
          </cell>
          <cell r="G406">
            <v>0.38500000000000001</v>
          </cell>
          <cell r="H406">
            <v>0.17463292</v>
          </cell>
          <cell r="I406">
            <v>50</v>
          </cell>
          <cell r="J406">
            <v>1200</v>
          </cell>
          <cell r="K406">
            <v>40.842716049382716</v>
          </cell>
          <cell r="L406">
            <v>1.3052160000000002</v>
          </cell>
          <cell r="M406" t="str">
            <v>LASCO</v>
          </cell>
          <cell r="N406" t="str">
            <v>D404-251</v>
          </cell>
          <cell r="O406" t="str">
            <v>BOX</v>
          </cell>
          <cell r="P406" t="str">
            <v>C</v>
          </cell>
          <cell r="Q406" t="str">
            <v>M</v>
          </cell>
          <cell r="R406">
            <v>16.33096926713948</v>
          </cell>
          <cell r="S406">
            <v>18.453995271867612</v>
          </cell>
          <cell r="T406">
            <v>24.3</v>
          </cell>
          <cell r="U406">
            <v>26.7</v>
          </cell>
          <cell r="V406">
            <v>26.7</v>
          </cell>
          <cell r="W406">
            <v>28.71</v>
          </cell>
          <cell r="X406">
            <v>33.082599999999999</v>
          </cell>
          <cell r="Y406">
            <v>36.758444444444443</v>
          </cell>
          <cell r="Z406">
            <v>40.842716049382716</v>
          </cell>
          <cell r="AA406" t="str">
            <v>T-13</v>
          </cell>
          <cell r="AB406">
            <v>29818045</v>
          </cell>
          <cell r="AC406">
            <v>869</v>
          </cell>
          <cell r="AD406" t="str">
            <v>US-4507</v>
          </cell>
          <cell r="AE406">
            <v>120</v>
          </cell>
          <cell r="AF406">
            <v>0.72099999999999997</v>
          </cell>
          <cell r="AG406">
            <v>0</v>
          </cell>
          <cell r="AI406" t="str">
            <v>00812361017975</v>
          </cell>
          <cell r="AJ406" t="str">
            <v/>
          </cell>
          <cell r="AM406" t="e">
            <v>#N/A</v>
          </cell>
        </row>
        <row r="407">
          <cell r="A407" t="str">
            <v>ACTIVE</v>
          </cell>
          <cell r="B407" t="str">
            <v>404-3485</v>
          </cell>
          <cell r="C407">
            <v>29818053</v>
          </cell>
          <cell r="D407" t="str">
            <v>404-3485</v>
          </cell>
          <cell r="E407" t="str">
            <v>DWV</v>
          </cell>
          <cell r="F407" t="str">
            <v>3X3X1-1/2 SANITARY TEE ST RED DWV</v>
          </cell>
          <cell r="G407">
            <v>0.78600000000000003</v>
          </cell>
          <cell r="H407">
            <v>0.35652331200000004</v>
          </cell>
          <cell r="I407">
            <v>10</v>
          </cell>
          <cell r="J407">
            <v>450</v>
          </cell>
          <cell r="K407">
            <v>88.869876543209884</v>
          </cell>
          <cell r="L407">
            <v>4.5621789999999995</v>
          </cell>
          <cell r="M407" t="str">
            <v>LASCO</v>
          </cell>
          <cell r="N407" t="str">
            <v>404-3485</v>
          </cell>
          <cell r="O407" t="str">
            <v>BOX</v>
          </cell>
          <cell r="P407" t="str">
            <v>C</v>
          </cell>
          <cell r="Q407" t="str">
            <v>M</v>
          </cell>
          <cell r="R407">
            <v>35.564066193853428</v>
          </cell>
          <cell r="S407">
            <v>40.187394799054367</v>
          </cell>
          <cell r="T407">
            <v>52.88</v>
          </cell>
          <cell r="U407">
            <v>58.11</v>
          </cell>
          <cell r="V407">
            <v>58.11</v>
          </cell>
          <cell r="W407">
            <v>62.48</v>
          </cell>
          <cell r="X407">
            <v>71.9846</v>
          </cell>
          <cell r="Y407">
            <v>79.982888888888894</v>
          </cell>
          <cell r="Z407">
            <v>88.869876543209884</v>
          </cell>
          <cell r="AA407" t="str">
            <v>T-11</v>
          </cell>
          <cell r="AB407">
            <v>29818053</v>
          </cell>
          <cell r="AC407">
            <v>870</v>
          </cell>
          <cell r="AD407" t="str">
            <v>US-4505</v>
          </cell>
          <cell r="AE407">
            <v>69</v>
          </cell>
          <cell r="AF407">
            <v>0.82400000000000007</v>
          </cell>
          <cell r="AG407">
            <v>0</v>
          </cell>
          <cell r="AI407" t="str">
            <v>00812361017944</v>
          </cell>
          <cell r="AJ407" t="str">
            <v/>
          </cell>
          <cell r="AM407" t="e">
            <v>#N/A</v>
          </cell>
        </row>
        <row r="408">
          <cell r="A408" t="str">
            <v>ACTIVE</v>
          </cell>
          <cell r="B408" t="str">
            <v>445-X-3548</v>
          </cell>
          <cell r="C408">
            <v>29818177</v>
          </cell>
          <cell r="D408" t="str">
            <v>445-X-3548</v>
          </cell>
          <cell r="E408" t="str">
            <v>DWV</v>
          </cell>
          <cell r="F408" t="str">
            <v>3 CLEANOUT TEE W/FLUSH PLUG DWV</v>
          </cell>
          <cell r="G408">
            <v>1.42</v>
          </cell>
          <cell r="H408">
            <v>0.64410064</v>
          </cell>
          <cell r="I408">
            <v>10</v>
          </cell>
          <cell r="J408">
            <v>300</v>
          </cell>
          <cell r="K408">
            <v>115.8904953145917</v>
          </cell>
          <cell r="L408">
            <v>6.7671000000000001</v>
          </cell>
          <cell r="M408" t="str">
            <v>LASCO</v>
          </cell>
          <cell r="N408" t="str">
            <v>D445-030X</v>
          </cell>
          <cell r="O408" t="str">
            <v>BOX</v>
          </cell>
          <cell r="P408" t="str">
            <v>D</v>
          </cell>
          <cell r="Q408" t="str">
            <v>M</v>
          </cell>
          <cell r="R408">
            <v>66.102009456264781</v>
          </cell>
          <cell r="S408">
            <v>74.695270685579189</v>
          </cell>
          <cell r="T408">
            <v>61.26</v>
          </cell>
          <cell r="U408">
            <v>67.319999999999993</v>
          </cell>
          <cell r="V408">
            <v>67.319999999999993</v>
          </cell>
          <cell r="W408">
            <v>72.39</v>
          </cell>
          <cell r="X408">
            <v>86.5702</v>
          </cell>
          <cell r="Y408">
            <v>104.30144578313254</v>
          </cell>
          <cell r="Z408">
            <v>115.8904953145917</v>
          </cell>
          <cell r="AB408" t="str">
            <v/>
          </cell>
          <cell r="AC408">
            <v>920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I408" t="str">
            <v>00816842023189</v>
          </cell>
          <cell r="AJ408" t="str">
            <v/>
          </cell>
          <cell r="AM408" t="e">
            <v>#N/A</v>
          </cell>
        </row>
        <row r="409">
          <cell r="A409" t="str">
            <v>ACTIVE</v>
          </cell>
          <cell r="B409" t="str">
            <v>445-X-3549</v>
          </cell>
          <cell r="C409">
            <v>29818185</v>
          </cell>
          <cell r="D409" t="str">
            <v>445-X-3549</v>
          </cell>
          <cell r="E409" t="str">
            <v>DWV</v>
          </cell>
          <cell r="F409" t="str">
            <v>4 CLEANOUT TEE W/FLUSH PLUG DWV</v>
          </cell>
          <cell r="G409">
            <v>2.0699999999999998</v>
          </cell>
          <cell r="H409">
            <v>0.93893543999999995</v>
          </cell>
          <cell r="I409">
            <v>10</v>
          </cell>
          <cell r="J409">
            <v>180</v>
          </cell>
          <cell r="K409">
            <v>166.54033816425121</v>
          </cell>
          <cell r="L409">
            <v>5.1067400000000003</v>
          </cell>
          <cell r="M409" t="str">
            <v>ATO</v>
          </cell>
          <cell r="N409" t="str">
            <v>D445-020X</v>
          </cell>
          <cell r="O409" t="str">
            <v>BOX</v>
          </cell>
          <cell r="P409" t="str">
            <v>D</v>
          </cell>
          <cell r="Q409" t="str">
            <v>M</v>
          </cell>
          <cell r="R409">
            <v>68.111583924349887</v>
          </cell>
          <cell r="S409">
            <v>76.966089834515358</v>
          </cell>
          <cell r="T409">
            <v>101.29</v>
          </cell>
          <cell r="U409">
            <v>111.31</v>
          </cell>
          <cell r="V409">
            <v>111.31</v>
          </cell>
          <cell r="W409">
            <v>119.69</v>
          </cell>
          <cell r="X409">
            <v>137.89540000000002</v>
          </cell>
          <cell r="Y409">
            <v>149.8863043478261</v>
          </cell>
          <cell r="Z409">
            <v>166.54033816425121</v>
          </cell>
          <cell r="AB409" t="str">
            <v/>
          </cell>
          <cell r="AC409">
            <v>921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I409" t="str">
            <v>00816842023134</v>
          </cell>
          <cell r="AJ409" t="str">
            <v/>
          </cell>
          <cell r="AM409" t="e">
            <v>#N/A</v>
          </cell>
        </row>
        <row r="410">
          <cell r="A410" t="str">
            <v>ACTIVE</v>
          </cell>
          <cell r="B410" t="str">
            <v>110-3293</v>
          </cell>
          <cell r="C410">
            <v>29818380</v>
          </cell>
          <cell r="D410" t="str">
            <v>110-3293</v>
          </cell>
          <cell r="E410" t="str">
            <v>DWV</v>
          </cell>
          <cell r="F410" t="str">
            <v>4 FLUSH C/O PLUG MPT DWV</v>
          </cell>
          <cell r="G410">
            <v>0.3</v>
          </cell>
          <cell r="H410">
            <v>0.13607759999999999</v>
          </cell>
          <cell r="I410">
            <v>25</v>
          </cell>
          <cell r="J410" t="str">
            <v>-</v>
          </cell>
          <cell r="K410">
            <v>35.036231884057969</v>
          </cell>
          <cell r="L410">
            <v>1.2939890000000001</v>
          </cell>
          <cell r="M410" t="str">
            <v>PLASTIC ODDITIES</v>
          </cell>
          <cell r="N410" t="str">
            <v>878-040</v>
          </cell>
          <cell r="O410" t="str">
            <v>BOX</v>
          </cell>
          <cell r="P410" t="str">
            <v>C</v>
          </cell>
          <cell r="Q410" t="str">
            <v>M</v>
          </cell>
          <cell r="R410">
            <v>15.733687943262412</v>
          </cell>
          <cell r="S410">
            <v>17.779067375886523</v>
          </cell>
          <cell r="T410">
            <v>19.53</v>
          </cell>
          <cell r="U410">
            <v>21.46</v>
          </cell>
          <cell r="V410">
            <v>21.46</v>
          </cell>
          <cell r="W410">
            <v>23.08</v>
          </cell>
          <cell r="X410">
            <v>29.01</v>
          </cell>
          <cell r="Y410">
            <v>31.532608695652176</v>
          </cell>
          <cell r="Z410">
            <v>35.036231884057969</v>
          </cell>
          <cell r="AB410" t="str">
            <v/>
          </cell>
          <cell r="AC410">
            <v>714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I410" t="str">
            <v>00816842021437</v>
          </cell>
          <cell r="AJ410" t="str">
            <v/>
          </cell>
          <cell r="AM410" t="e">
            <v>#N/A</v>
          </cell>
        </row>
        <row r="411">
          <cell r="A411" t="str">
            <v>ACTIVE</v>
          </cell>
          <cell r="B411" t="str">
            <v>507-3590</v>
          </cell>
          <cell r="C411">
            <v>29818541</v>
          </cell>
          <cell r="D411" t="str">
            <v>507-3590</v>
          </cell>
          <cell r="E411" t="str">
            <v>DWV</v>
          </cell>
          <cell r="F411" t="str">
            <v>1-1/2 DBL COMB WYE &amp; 1/8 BEND DWV</v>
          </cell>
          <cell r="G411">
            <v>0.91</v>
          </cell>
          <cell r="H411">
            <v>0.41276872000000003</v>
          </cell>
          <cell r="I411">
            <v>10</v>
          </cell>
          <cell r="J411">
            <v>450</v>
          </cell>
          <cell r="K411">
            <v>83.736776257950225</v>
          </cell>
          <cell r="L411">
            <v>0.82997399999999999</v>
          </cell>
          <cell r="N411" t="str">
            <v>P507-015</v>
          </cell>
          <cell r="O411" t="str">
            <v>BOX</v>
          </cell>
          <cell r="P411" t="str">
            <v>D</v>
          </cell>
          <cell r="Q411" t="str">
            <v>M</v>
          </cell>
          <cell r="R411">
            <v>39.458037825059108</v>
          </cell>
          <cell r="S411">
            <v>44.587582742316791</v>
          </cell>
          <cell r="T411">
            <v>54.396850945626483</v>
          </cell>
          <cell r="U411">
            <v>59.292567530732867</v>
          </cell>
          <cell r="V411">
            <v>59.292567530732867</v>
          </cell>
          <cell r="W411">
            <v>63.755448957777276</v>
          </cell>
          <cell r="X411">
            <v>69.334050741582786</v>
          </cell>
          <cell r="Y411">
            <v>75.3630986321552</v>
          </cell>
          <cell r="Z411">
            <v>83.736776257950225</v>
          </cell>
          <cell r="AA411" t="str">
            <v>T-11</v>
          </cell>
          <cell r="AB411" t="str">
            <v/>
          </cell>
          <cell r="AC411">
            <v>955</v>
          </cell>
          <cell r="AD411" t="str">
            <v>US-299</v>
          </cell>
          <cell r="AE411">
            <v>60</v>
          </cell>
          <cell r="AF411">
            <v>0.8034</v>
          </cell>
          <cell r="AG411">
            <v>0</v>
          </cell>
          <cell r="AI411" t="str">
            <v>00810673015870</v>
          </cell>
          <cell r="AJ411" t="str">
            <v/>
          </cell>
          <cell r="AM411" t="e">
            <v>#N/A</v>
          </cell>
        </row>
        <row r="412">
          <cell r="A412" t="str">
            <v>ACTIVE</v>
          </cell>
          <cell r="B412" t="str">
            <v>507-3592</v>
          </cell>
          <cell r="C412">
            <v>29818576</v>
          </cell>
          <cell r="D412" t="str">
            <v>507-3592</v>
          </cell>
          <cell r="E412" t="str">
            <v>DWV</v>
          </cell>
          <cell r="F412" t="str">
            <v>2X1-1/2 DBL COMB WYE &amp; 1/8 BEND DWV</v>
          </cell>
          <cell r="G412">
            <v>0.875</v>
          </cell>
          <cell r="H412">
            <v>0.396893</v>
          </cell>
          <cell r="I412">
            <v>30</v>
          </cell>
          <cell r="J412">
            <v>450</v>
          </cell>
          <cell r="K412">
            <v>185.02632850241548</v>
          </cell>
          <cell r="L412">
            <v>6.0358000000000001</v>
          </cell>
          <cell r="N412" t="str">
            <v>LP507-251</v>
          </cell>
          <cell r="O412" t="str">
            <v>BOX</v>
          </cell>
          <cell r="P412" t="str">
            <v>D</v>
          </cell>
          <cell r="Q412" t="str">
            <v>M</v>
          </cell>
          <cell r="R412">
            <v>73.229314420803775</v>
          </cell>
          <cell r="S412">
            <v>82.749125295508264</v>
          </cell>
          <cell r="T412">
            <v>108.89999999999999</v>
          </cell>
          <cell r="U412">
            <v>119.67</v>
          </cell>
          <cell r="V412">
            <v>119.67</v>
          </cell>
          <cell r="W412">
            <v>132.97</v>
          </cell>
          <cell r="X412">
            <v>153.20180000000002</v>
          </cell>
          <cell r="Y412">
            <v>166.52369565217393</v>
          </cell>
          <cell r="Z412">
            <v>185.02632850241548</v>
          </cell>
          <cell r="AA412" t="str">
            <v>T-11</v>
          </cell>
          <cell r="AB412" t="str">
            <v/>
          </cell>
          <cell r="AC412">
            <v>959</v>
          </cell>
          <cell r="AD412" t="str">
            <v>US-299</v>
          </cell>
          <cell r="AE412">
            <v>55</v>
          </cell>
          <cell r="AF412">
            <v>0.8034</v>
          </cell>
          <cell r="AG412">
            <v>0</v>
          </cell>
          <cell r="AI412" t="str">
            <v>00810673015894</v>
          </cell>
          <cell r="AJ412" t="str">
            <v/>
          </cell>
          <cell r="AM412" t="e">
            <v>#N/A</v>
          </cell>
        </row>
        <row r="413">
          <cell r="A413" t="str">
            <v>ACTIVE</v>
          </cell>
          <cell r="B413" t="str">
            <v>507-3591</v>
          </cell>
          <cell r="C413">
            <v>29818584</v>
          </cell>
          <cell r="D413" t="str">
            <v>507-3591</v>
          </cell>
          <cell r="E413" t="str">
            <v>DWV</v>
          </cell>
          <cell r="F413" t="str">
            <v>2 DBL COMB WYE &amp; 1/8 BEND DWV</v>
          </cell>
          <cell r="G413">
            <v>1.2444999999999999</v>
          </cell>
          <cell r="H413">
            <v>0.56449524399999995</v>
          </cell>
          <cell r="I413">
            <v>10</v>
          </cell>
          <cell r="J413">
            <v>300</v>
          </cell>
          <cell r="K413">
            <v>136.60697497515324</v>
          </cell>
          <cell r="L413">
            <v>5.7247399999999997</v>
          </cell>
          <cell r="N413" t="str">
            <v>P507-020</v>
          </cell>
          <cell r="O413" t="str">
            <v>BOX</v>
          </cell>
          <cell r="P413" t="str">
            <v>D</v>
          </cell>
          <cell r="Q413" t="str">
            <v>M</v>
          </cell>
          <cell r="R413">
            <v>64.371276595744689</v>
          </cell>
          <cell r="S413">
            <v>72.739542553191498</v>
          </cell>
          <cell r="T413">
            <v>88.742241914893626</v>
          </cell>
          <cell r="U413">
            <v>96.729043687234054</v>
          </cell>
          <cell r="V413">
            <v>96.729043687234054</v>
          </cell>
          <cell r="W413">
            <v>104.00972439487532</v>
          </cell>
          <cell r="X413">
            <v>113.1105752794269</v>
          </cell>
          <cell r="Y413">
            <v>122.94627747763792</v>
          </cell>
          <cell r="Z413">
            <v>136.60697497515324</v>
          </cell>
          <cell r="AB413" t="str">
            <v/>
          </cell>
          <cell r="AC413">
            <v>956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I413" t="str">
            <v>00812361017555</v>
          </cell>
          <cell r="AJ413" t="str">
            <v/>
          </cell>
          <cell r="AM413" t="e">
            <v>#N/A</v>
          </cell>
        </row>
        <row r="414">
          <cell r="A414" t="str">
            <v>ACTIVE</v>
          </cell>
          <cell r="B414" t="str">
            <v>507-3593</v>
          </cell>
          <cell r="C414">
            <v>29818597</v>
          </cell>
          <cell r="D414" t="str">
            <v>507-3593</v>
          </cell>
          <cell r="E414" t="str">
            <v>DWV</v>
          </cell>
          <cell r="F414" t="str">
            <v>3 DBL COMB WYE &amp; 1/8 BEND DWV</v>
          </cell>
          <cell r="G414">
            <v>3.7225000000000001</v>
          </cell>
          <cell r="H414">
            <v>1.68849622</v>
          </cell>
          <cell r="I414">
            <v>10</v>
          </cell>
          <cell r="J414">
            <v>80</v>
          </cell>
          <cell r="K414">
            <v>300.39190047139158</v>
          </cell>
          <cell r="L414">
            <v>8.9198000000000004</v>
          </cell>
          <cell r="M414" t="str">
            <v>LASCO</v>
          </cell>
          <cell r="N414" t="str">
            <v>D507-030</v>
          </cell>
          <cell r="O414" t="str">
            <v>BOX</v>
          </cell>
          <cell r="P414" t="str">
            <v>D</v>
          </cell>
          <cell r="Q414" t="str">
            <v>M</v>
          </cell>
          <cell r="R414">
            <v>127.70200945626478</v>
          </cell>
          <cell r="S414">
            <v>144.30327068557918</v>
          </cell>
          <cell r="T414">
            <v>176.04999023640659</v>
          </cell>
          <cell r="U414">
            <v>191.8944893576832</v>
          </cell>
          <cell r="V414">
            <v>191.8944893576832</v>
          </cell>
          <cell r="W414">
            <v>206.33816059965935</v>
          </cell>
          <cell r="X414">
            <v>224.39274965212951</v>
          </cell>
          <cell r="Y414">
            <v>270.35271042425245</v>
          </cell>
          <cell r="Z414">
            <v>300.39190047139158</v>
          </cell>
          <cell r="AB414" t="str">
            <v/>
          </cell>
          <cell r="AC414">
            <v>957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I414" t="str">
            <v>00812361017586</v>
          </cell>
          <cell r="AJ414" t="str">
            <v/>
          </cell>
          <cell r="AM414" t="e">
            <v>#N/A</v>
          </cell>
        </row>
        <row r="415">
          <cell r="A415" t="str">
            <v>ACTIVE</v>
          </cell>
          <cell r="B415" t="str">
            <v>603-3635</v>
          </cell>
          <cell r="C415">
            <v>29818738</v>
          </cell>
          <cell r="D415" t="str">
            <v>603-3635</v>
          </cell>
          <cell r="E415" t="str">
            <v>DWV</v>
          </cell>
          <cell r="F415" t="str">
            <v>4X4X2 WYE RED STREET SXHXH DWV</v>
          </cell>
          <cell r="G415">
            <v>1.7809999999999999</v>
          </cell>
          <cell r="H415">
            <v>0.80784735199999991</v>
          </cell>
          <cell r="I415">
            <v>10</v>
          </cell>
          <cell r="J415">
            <v>240</v>
          </cell>
          <cell r="K415">
            <v>284.69585006693438</v>
          </cell>
          <cell r="L415">
            <v>9.2111870000000007</v>
          </cell>
          <cell r="M415" t="str">
            <v>LASCO</v>
          </cell>
          <cell r="N415" t="str">
            <v>D603-420</v>
          </cell>
          <cell r="O415" t="str">
            <v>BOX</v>
          </cell>
          <cell r="P415" t="str">
            <v>D</v>
          </cell>
          <cell r="Q415" t="str">
            <v>M</v>
          </cell>
          <cell r="R415">
            <v>105.04869976359338</v>
          </cell>
          <cell r="S415">
            <v>118.70503073286051</v>
          </cell>
          <cell r="T415">
            <v>156.22</v>
          </cell>
          <cell r="U415">
            <v>171.66</v>
          </cell>
          <cell r="V415">
            <v>171.66</v>
          </cell>
          <cell r="W415">
            <v>184.58</v>
          </cell>
          <cell r="X415">
            <v>212.6678</v>
          </cell>
          <cell r="Y415">
            <v>256.22626506024096</v>
          </cell>
          <cell r="Z415">
            <v>284.69585006693438</v>
          </cell>
          <cell r="AA415" t="str">
            <v>T-13</v>
          </cell>
          <cell r="AB415">
            <v>29818738</v>
          </cell>
          <cell r="AC415">
            <v>994</v>
          </cell>
          <cell r="AD415" t="str">
            <v>US-4503</v>
          </cell>
          <cell r="AE415">
            <v>55</v>
          </cell>
          <cell r="AF415">
            <v>0.85489999999999999</v>
          </cell>
          <cell r="AG415">
            <v>0</v>
          </cell>
          <cell r="AI415" t="str">
            <v>00810673015917</v>
          </cell>
          <cell r="AJ415" t="str">
            <v/>
          </cell>
          <cell r="AM415" t="e">
            <v>#N/A</v>
          </cell>
        </row>
        <row r="416">
          <cell r="A416" t="str">
            <v>ACTIVE</v>
          </cell>
          <cell r="B416" t="str">
            <v>603-3636</v>
          </cell>
          <cell r="C416">
            <v>29818746</v>
          </cell>
          <cell r="D416" t="str">
            <v>603-3636</v>
          </cell>
          <cell r="E416" t="str">
            <v>DWV</v>
          </cell>
          <cell r="F416" t="str">
            <v>4X4X3 WYE RED STREET SXHXH DWV</v>
          </cell>
          <cell r="G416">
            <v>2.4630000000000001</v>
          </cell>
          <cell r="H416">
            <v>1.1171970959999999</v>
          </cell>
          <cell r="I416">
            <v>10</v>
          </cell>
          <cell r="J416">
            <v>80</v>
          </cell>
          <cell r="K416">
            <v>265.31218206157968</v>
          </cell>
          <cell r="L416">
            <v>7.7981299999999996</v>
          </cell>
          <cell r="M416" t="str">
            <v>LASCO</v>
          </cell>
          <cell r="N416" t="str">
            <v>D603-422</v>
          </cell>
          <cell r="O416" t="str">
            <v>BOX</v>
          </cell>
          <cell r="P416" t="str">
            <v>D</v>
          </cell>
          <cell r="Q416" t="str">
            <v>M</v>
          </cell>
          <cell r="R416">
            <v>97.88179669030734</v>
          </cell>
          <cell r="S416">
            <v>110.60643026004729</v>
          </cell>
          <cell r="T416">
            <v>145.57</v>
          </cell>
          <cell r="U416">
            <v>159.97</v>
          </cell>
          <cell r="V416">
            <v>159.97</v>
          </cell>
          <cell r="W416">
            <v>172.01</v>
          </cell>
          <cell r="X416">
            <v>198.18819999999999</v>
          </cell>
          <cell r="Y416">
            <v>238.7809638554217</v>
          </cell>
          <cell r="Z416">
            <v>265.31218206157968</v>
          </cell>
          <cell r="AB416" t="str">
            <v/>
          </cell>
          <cell r="AC416">
            <v>995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I416" t="str">
            <v>00810673015931</v>
          </cell>
          <cell r="AJ416" t="str">
            <v/>
          </cell>
          <cell r="AM416" t="e">
            <v>#N/A</v>
          </cell>
        </row>
        <row r="417">
          <cell r="A417" t="str">
            <v>ACTIVE</v>
          </cell>
          <cell r="B417" t="str">
            <v>444-3534</v>
          </cell>
          <cell r="C417">
            <v>29818924</v>
          </cell>
          <cell r="D417" t="str">
            <v>444-3534</v>
          </cell>
          <cell r="E417" t="str">
            <v>DWV</v>
          </cell>
          <cell r="F417" t="str">
            <v>1-1/2 CLEAN OUT TEE HXHXFPT DWV</v>
          </cell>
          <cell r="G417">
            <v>0.25</v>
          </cell>
          <cell r="H417">
            <v>0.113398</v>
          </cell>
          <cell r="I417">
            <v>20</v>
          </cell>
          <cell r="J417">
            <v>2560</v>
          </cell>
          <cell r="K417">
            <v>32.833827160493826</v>
          </cell>
          <cell r="L417">
            <v>0.220832</v>
          </cell>
          <cell r="M417" t="str">
            <v>LASCO</v>
          </cell>
          <cell r="N417" t="str">
            <v>444-3534</v>
          </cell>
          <cell r="O417" t="str">
            <v>BOX</v>
          </cell>
          <cell r="P417" t="str">
            <v>C</v>
          </cell>
          <cell r="Q417" t="str">
            <v>M</v>
          </cell>
          <cell r="R417">
            <v>15.688534278959812</v>
          </cell>
          <cell r="S417">
            <v>17.728043735224585</v>
          </cell>
          <cell r="T417">
            <v>19.2</v>
          </cell>
          <cell r="U417">
            <v>21.1</v>
          </cell>
          <cell r="V417">
            <v>21.1</v>
          </cell>
          <cell r="W417">
            <v>23.08</v>
          </cell>
          <cell r="X417">
            <v>26.595400000000001</v>
          </cell>
          <cell r="Y417">
            <v>29.550444444444445</v>
          </cell>
          <cell r="Z417">
            <v>32.833827160493826</v>
          </cell>
          <cell r="AA417" t="str">
            <v>T-8</v>
          </cell>
          <cell r="AB417">
            <v>29818924</v>
          </cell>
          <cell r="AC417">
            <v>910</v>
          </cell>
          <cell r="AD417" t="str">
            <v>US-274</v>
          </cell>
          <cell r="AE417">
            <v>55</v>
          </cell>
          <cell r="AF417">
            <v>0.72099999999999997</v>
          </cell>
          <cell r="AG417">
            <v>0</v>
          </cell>
          <cell r="AI417" t="str">
            <v>00810673015726</v>
          </cell>
          <cell r="AJ417" t="str">
            <v/>
          </cell>
          <cell r="AM417">
            <v>0</v>
          </cell>
        </row>
        <row r="418">
          <cell r="A418" t="str">
            <v>ACTIVE</v>
          </cell>
          <cell r="B418" t="str">
            <v>444-3535</v>
          </cell>
          <cell r="C418">
            <v>29818932</v>
          </cell>
          <cell r="D418" t="str">
            <v>444-3535</v>
          </cell>
          <cell r="E418" t="str">
            <v>DWV</v>
          </cell>
          <cell r="F418" t="str">
            <v>2 CLEAN OUT TEE HXHXFPT DWV</v>
          </cell>
          <cell r="G418">
            <v>0.34799999999999998</v>
          </cell>
          <cell r="H418">
            <v>0.15785001599999998</v>
          </cell>
          <cell r="I418">
            <v>20</v>
          </cell>
          <cell r="J418">
            <v>1260</v>
          </cell>
          <cell r="K418">
            <v>35.386473429951685</v>
          </cell>
          <cell r="L418">
            <v>0.29973</v>
          </cell>
          <cell r="M418" t="str">
            <v>TIGRE</v>
          </cell>
          <cell r="N418" t="str">
            <v>444-3535</v>
          </cell>
          <cell r="O418" t="str">
            <v>BOX</v>
          </cell>
          <cell r="P418" t="str">
            <v>C</v>
          </cell>
          <cell r="Q418" t="str">
            <v>M</v>
          </cell>
          <cell r="R418">
            <v>15.995744680851065</v>
          </cell>
          <cell r="S418">
            <v>18.0751914893617</v>
          </cell>
          <cell r="T418">
            <v>22.49</v>
          </cell>
          <cell r="U418">
            <v>24.72</v>
          </cell>
          <cell r="V418">
            <v>24.72</v>
          </cell>
          <cell r="W418">
            <v>26.96</v>
          </cell>
          <cell r="X418">
            <v>29.3</v>
          </cell>
          <cell r="Y418">
            <v>31.84782608695652</v>
          </cell>
          <cell r="Z418">
            <v>35.386473429951685</v>
          </cell>
          <cell r="AA418" t="str">
            <v>T-10</v>
          </cell>
          <cell r="AB418">
            <v>29818932</v>
          </cell>
          <cell r="AC418">
            <v>911</v>
          </cell>
          <cell r="AD418" t="str">
            <v>US-274</v>
          </cell>
          <cell r="AE418">
            <v>55</v>
          </cell>
          <cell r="AF418">
            <v>0.72099999999999997</v>
          </cell>
          <cell r="AG418">
            <v>0</v>
          </cell>
          <cell r="AI418" t="str">
            <v>00810673015740</v>
          </cell>
          <cell r="AJ418" t="str">
            <v/>
          </cell>
          <cell r="AM418">
            <v>0</v>
          </cell>
        </row>
        <row r="419">
          <cell r="A419" t="str">
            <v>ACTIVE</v>
          </cell>
          <cell r="B419" t="str">
            <v>444-3536</v>
          </cell>
          <cell r="C419">
            <v>29818940</v>
          </cell>
          <cell r="D419" t="str">
            <v>444-3536</v>
          </cell>
          <cell r="E419" t="str">
            <v>DWV</v>
          </cell>
          <cell r="F419" t="str">
            <v>3 CLEAN OUT TEE HXHXFPT DWV</v>
          </cell>
          <cell r="G419">
            <v>1.048</v>
          </cell>
          <cell r="H419">
            <v>0.47536441600000001</v>
          </cell>
          <cell r="I419">
            <v>10</v>
          </cell>
          <cell r="J419">
            <v>450</v>
          </cell>
          <cell r="K419">
            <v>68.647342995169083</v>
          </cell>
          <cell r="L419">
            <v>0.85912299999999997</v>
          </cell>
          <cell r="M419" t="str">
            <v>TIGRE</v>
          </cell>
          <cell r="N419" t="str">
            <v>444-3536</v>
          </cell>
          <cell r="O419" t="str">
            <v>BOX</v>
          </cell>
          <cell r="P419" t="str">
            <v>C</v>
          </cell>
          <cell r="Q419" t="str">
            <v>M</v>
          </cell>
          <cell r="R419">
            <v>34.660638297872339</v>
          </cell>
          <cell r="S419">
            <v>39.166521276595738</v>
          </cell>
          <cell r="T419">
            <v>43.61</v>
          </cell>
          <cell r="U419">
            <v>47.93</v>
          </cell>
          <cell r="V419">
            <v>47.93</v>
          </cell>
          <cell r="W419">
            <v>52.29</v>
          </cell>
          <cell r="X419">
            <v>56.84</v>
          </cell>
          <cell r="Y419">
            <v>61.782608695652172</v>
          </cell>
          <cell r="Z419">
            <v>68.647342995169083</v>
          </cell>
          <cell r="AA419" t="str">
            <v>T-11</v>
          </cell>
          <cell r="AB419">
            <v>29818940</v>
          </cell>
          <cell r="AC419">
            <v>912</v>
          </cell>
          <cell r="AD419" t="str">
            <v>US-275</v>
          </cell>
          <cell r="AE419">
            <v>34</v>
          </cell>
          <cell r="AF419">
            <v>0.8034</v>
          </cell>
          <cell r="AG419">
            <v>0</v>
          </cell>
          <cell r="AI419" t="str">
            <v>00810673015764</v>
          </cell>
          <cell r="AJ419" t="str">
            <v/>
          </cell>
          <cell r="AM419">
            <v>0</v>
          </cell>
        </row>
        <row r="420">
          <cell r="A420" t="str">
            <v>ACTIVE</v>
          </cell>
          <cell r="B420" t="str">
            <v>444-3537</v>
          </cell>
          <cell r="C420">
            <v>29818959</v>
          </cell>
          <cell r="D420" t="str">
            <v>444-3537</v>
          </cell>
          <cell r="E420" t="str">
            <v>DWV</v>
          </cell>
          <cell r="F420" t="str">
            <v>4 CLEANOUT TEE HXHXFPT DWV</v>
          </cell>
          <cell r="G420">
            <v>1.8779999999999999</v>
          </cell>
          <cell r="H420">
            <v>0.85184577599999989</v>
          </cell>
          <cell r="I420">
            <v>10</v>
          </cell>
          <cell r="J420">
            <v>240</v>
          </cell>
          <cell r="K420">
            <v>122.08937198067632</v>
          </cell>
          <cell r="L420">
            <v>1.4879380000000002</v>
          </cell>
          <cell r="M420" t="str">
            <v>TIGRE</v>
          </cell>
          <cell r="N420" t="str">
            <v>444-3537</v>
          </cell>
          <cell r="O420" t="str">
            <v>BOX</v>
          </cell>
          <cell r="P420" t="str">
            <v>C</v>
          </cell>
          <cell r="Q420" t="str">
            <v>M</v>
          </cell>
          <cell r="R420">
            <v>54.468085106382979</v>
          </cell>
          <cell r="S420">
            <v>61.548936170212762</v>
          </cell>
          <cell r="T420">
            <v>77.84</v>
          </cell>
          <cell r="U420">
            <v>85.54</v>
          </cell>
          <cell r="V420">
            <v>85.54</v>
          </cell>
          <cell r="W420">
            <v>93</v>
          </cell>
          <cell r="X420">
            <v>101.09</v>
          </cell>
          <cell r="Y420">
            <v>109.88043478260869</v>
          </cell>
          <cell r="Z420">
            <v>122.08937198067632</v>
          </cell>
          <cell r="AA420" t="str">
            <v>T-13</v>
          </cell>
          <cell r="AB420">
            <v>29818959</v>
          </cell>
          <cell r="AC420">
            <v>913</v>
          </cell>
          <cell r="AD420" t="str">
            <v>US-276</v>
          </cell>
          <cell r="AE420">
            <v>26</v>
          </cell>
          <cell r="AF420">
            <v>0.72099999999999997</v>
          </cell>
          <cell r="AG420">
            <v>0</v>
          </cell>
          <cell r="AI420" t="str">
            <v>00810673011407</v>
          </cell>
          <cell r="AJ420" t="str">
            <v/>
          </cell>
          <cell r="AM420">
            <v>0</v>
          </cell>
        </row>
        <row r="421">
          <cell r="A421" t="str">
            <v>ACTIVE</v>
          </cell>
          <cell r="B421" t="str">
            <v>444-X-3540</v>
          </cell>
          <cell r="C421">
            <v>29819017</v>
          </cell>
          <cell r="D421" t="str">
            <v>444-X-3540</v>
          </cell>
          <cell r="E421" t="str">
            <v>DWV</v>
          </cell>
          <cell r="F421" t="str">
            <v>2 CLEAN OUT TEE W/CO PLUG DWV</v>
          </cell>
          <cell r="G421">
            <v>0.34799999999999998</v>
          </cell>
          <cell r="H421">
            <v>0.15785001599999998</v>
          </cell>
          <cell r="I421">
            <v>10</v>
          </cell>
          <cell r="J421">
            <v>1280</v>
          </cell>
          <cell r="K421">
            <v>43.369565217391305</v>
          </cell>
          <cell r="L421">
            <v>0.37121199999999999</v>
          </cell>
          <cell r="M421" t="str">
            <v>ASSEMBLY</v>
          </cell>
          <cell r="N421" t="str">
            <v>444-X-3540</v>
          </cell>
          <cell r="O421" t="str">
            <v>BOX</v>
          </cell>
          <cell r="P421" t="str">
            <v>A</v>
          </cell>
          <cell r="Q421" t="str">
            <v>M</v>
          </cell>
          <cell r="R421">
            <v>18.54657210401891</v>
          </cell>
          <cell r="S421">
            <v>20.957626477541368</v>
          </cell>
          <cell r="T421">
            <v>27.57</v>
          </cell>
          <cell r="U421">
            <v>30.3</v>
          </cell>
          <cell r="V421">
            <v>30.3</v>
          </cell>
          <cell r="W421">
            <v>32.58</v>
          </cell>
          <cell r="X421">
            <v>35.909999999999997</v>
          </cell>
          <cell r="Y421">
            <v>39.032608695652172</v>
          </cell>
          <cell r="Z421">
            <v>43.369565217391305</v>
          </cell>
          <cell r="AA421" t="str">
            <v>T-8</v>
          </cell>
          <cell r="AB421">
            <v>29819017</v>
          </cell>
          <cell r="AC421">
            <v>915</v>
          </cell>
          <cell r="AD421" t="str">
            <v>US-274</v>
          </cell>
          <cell r="AE421">
            <v>55</v>
          </cell>
          <cell r="AF421">
            <v>0.72099999999999997</v>
          </cell>
          <cell r="AG421">
            <v>0</v>
          </cell>
          <cell r="AI421" t="str">
            <v>00810673014668</v>
          </cell>
          <cell r="AJ421" t="str">
            <v/>
          </cell>
          <cell r="AM421">
            <v>0</v>
          </cell>
        </row>
        <row r="422">
          <cell r="A422" t="str">
            <v>ACTIVE</v>
          </cell>
          <cell r="B422" t="str">
            <v>444-X-3541</v>
          </cell>
          <cell r="C422">
            <v>29819025</v>
          </cell>
          <cell r="D422" t="str">
            <v>444-X-3541</v>
          </cell>
          <cell r="E422" t="str">
            <v>DWV</v>
          </cell>
          <cell r="F422" t="str">
            <v>3 CLEANOUT TEE W/CO PLUG DWV</v>
          </cell>
          <cell r="G422">
            <v>1.048</v>
          </cell>
          <cell r="H422">
            <v>0.47536441600000001</v>
          </cell>
          <cell r="I422">
            <v>10</v>
          </cell>
          <cell r="J422">
            <v>450</v>
          </cell>
          <cell r="K422">
            <v>82.850241545893709</v>
          </cell>
          <cell r="L422">
            <v>1.0347379999999999</v>
          </cell>
          <cell r="M422" t="str">
            <v>ASSEMBLY</v>
          </cell>
          <cell r="N422" t="str">
            <v>444-X-3541</v>
          </cell>
          <cell r="O422" t="str">
            <v>BOX</v>
          </cell>
          <cell r="P422" t="str">
            <v>A</v>
          </cell>
          <cell r="Q422" t="str">
            <v>M</v>
          </cell>
          <cell r="R422">
            <v>35.480851063829789</v>
          </cell>
          <cell r="S422">
            <v>40.093361702127659</v>
          </cell>
          <cell r="T422">
            <v>52.77</v>
          </cell>
          <cell r="U422">
            <v>57.99</v>
          </cell>
          <cell r="V422">
            <v>57.99</v>
          </cell>
          <cell r="W422">
            <v>62.35</v>
          </cell>
          <cell r="X422">
            <v>68.599999999999994</v>
          </cell>
          <cell r="Y422">
            <v>74.565217391304344</v>
          </cell>
          <cell r="Z422">
            <v>82.850241545893709</v>
          </cell>
          <cell r="AA422" t="str">
            <v>T-11</v>
          </cell>
          <cell r="AB422">
            <v>29819025</v>
          </cell>
          <cell r="AC422">
            <v>916</v>
          </cell>
          <cell r="AD422" t="str">
            <v>US-275</v>
          </cell>
          <cell r="AE422">
            <v>34</v>
          </cell>
          <cell r="AF422">
            <v>0.8034</v>
          </cell>
          <cell r="AG422">
            <v>0</v>
          </cell>
          <cell r="AI422" t="str">
            <v>00810673014682</v>
          </cell>
          <cell r="AJ422" t="str">
            <v/>
          </cell>
          <cell r="AM422">
            <v>0</v>
          </cell>
        </row>
        <row r="423">
          <cell r="A423" t="str">
            <v>ACTIVE</v>
          </cell>
          <cell r="B423" t="str">
            <v>444-X-3542</v>
          </cell>
          <cell r="C423">
            <v>29819033</v>
          </cell>
          <cell r="D423" t="str">
            <v>444-X-3542</v>
          </cell>
          <cell r="E423" t="str">
            <v>DWV</v>
          </cell>
          <cell r="F423" t="str">
            <v>4 CLEANOUT TEE W/CO PLUG DWV</v>
          </cell>
          <cell r="G423">
            <v>1.8779999999999999</v>
          </cell>
          <cell r="H423">
            <v>0.85184577599999989</v>
          </cell>
          <cell r="I423">
            <v>5</v>
          </cell>
          <cell r="J423">
            <v>225</v>
          </cell>
          <cell r="K423">
            <v>143.14009661835746</v>
          </cell>
          <cell r="L423">
            <v>1.819804</v>
          </cell>
          <cell r="M423" t="str">
            <v>ASSEMBLY</v>
          </cell>
          <cell r="N423" t="str">
            <v>444-X-3542</v>
          </cell>
          <cell r="O423" t="str">
            <v>BOX</v>
          </cell>
          <cell r="P423" t="str">
            <v>B</v>
          </cell>
          <cell r="Q423" t="str">
            <v>M</v>
          </cell>
          <cell r="R423">
            <v>61.360756501182038</v>
          </cell>
          <cell r="S423">
            <v>69.337654846335695</v>
          </cell>
          <cell r="T423">
            <v>91.25</v>
          </cell>
          <cell r="U423">
            <v>100.27</v>
          </cell>
          <cell r="V423">
            <v>100.27</v>
          </cell>
          <cell r="W423">
            <v>107.82</v>
          </cell>
          <cell r="X423">
            <v>118.52</v>
          </cell>
          <cell r="Y423">
            <v>128.82608695652172</v>
          </cell>
          <cell r="Z423">
            <v>143.14009661835746</v>
          </cell>
          <cell r="AA423" t="str">
            <v>T-11</v>
          </cell>
          <cell r="AB423">
            <v>29819033</v>
          </cell>
          <cell r="AC423">
            <v>917</v>
          </cell>
          <cell r="AD423" t="str">
            <v>US-276</v>
          </cell>
          <cell r="AE423">
            <v>26</v>
          </cell>
          <cell r="AF423">
            <v>0.72099999999999997</v>
          </cell>
          <cell r="AG423">
            <v>0</v>
          </cell>
          <cell r="AI423" t="str">
            <v>00810673011414</v>
          </cell>
          <cell r="AJ423" t="str">
            <v/>
          </cell>
          <cell r="AM423">
            <v>0</v>
          </cell>
        </row>
        <row r="424">
          <cell r="A424" t="str">
            <v>ACTIVE</v>
          </cell>
          <cell r="B424" t="str">
            <v>448-3557</v>
          </cell>
          <cell r="C424">
            <v>29819076</v>
          </cell>
          <cell r="D424" t="str">
            <v>448-3557</v>
          </cell>
          <cell r="E424" t="str">
            <v>DWV</v>
          </cell>
          <cell r="F424" t="str">
            <v>3 TWO WAY CLEANOUT TEE HXHXH DWV</v>
          </cell>
          <cell r="G424">
            <v>1.956</v>
          </cell>
          <cell r="H424">
            <v>0.88722595199999998</v>
          </cell>
          <cell r="I424">
            <v>12</v>
          </cell>
          <cell r="J424">
            <v>216</v>
          </cell>
          <cell r="K424">
            <v>131.15942028985506</v>
          </cell>
          <cell r="L424">
            <v>1.700942</v>
          </cell>
          <cell r="M424" t="str">
            <v>TIGRE</v>
          </cell>
          <cell r="N424" t="str">
            <v>448-3557</v>
          </cell>
          <cell r="O424" t="str">
            <v>BOX</v>
          </cell>
          <cell r="P424" t="str">
            <v>C</v>
          </cell>
          <cell r="Q424" t="str">
            <v>M</v>
          </cell>
          <cell r="R424">
            <v>56.86713947990544</v>
          </cell>
          <cell r="S424">
            <v>64.259867612293135</v>
          </cell>
          <cell r="T424">
            <v>84.56</v>
          </cell>
          <cell r="U424">
            <v>92.92</v>
          </cell>
          <cell r="V424">
            <v>92.92</v>
          </cell>
          <cell r="W424">
            <v>99.91</v>
          </cell>
          <cell r="X424">
            <v>108.6</v>
          </cell>
          <cell r="Y424">
            <v>118.04347826086955</v>
          </cell>
          <cell r="Z424">
            <v>131.15942028985506</v>
          </cell>
          <cell r="AA424" t="str">
            <v>T-14</v>
          </cell>
          <cell r="AB424">
            <v>29819076</v>
          </cell>
          <cell r="AC424">
            <v>922</v>
          </cell>
          <cell r="AD424" t="str">
            <v>US-5033</v>
          </cell>
          <cell r="AE424">
            <v>31</v>
          </cell>
          <cell r="AF424">
            <v>0.82400000000000007</v>
          </cell>
          <cell r="AG424">
            <v>0</v>
          </cell>
          <cell r="AI424" t="str">
            <v>00812361013465</v>
          </cell>
          <cell r="AJ424" t="str">
            <v/>
          </cell>
          <cell r="AM424" t="e">
            <v>#N/A</v>
          </cell>
        </row>
        <row r="425">
          <cell r="A425" t="str">
            <v>ACTIVE</v>
          </cell>
          <cell r="B425" t="str">
            <v>448-3558</v>
          </cell>
          <cell r="C425">
            <v>29819084</v>
          </cell>
          <cell r="D425" t="str">
            <v>448-3558</v>
          </cell>
          <cell r="E425" t="str">
            <v>DWV</v>
          </cell>
          <cell r="F425" t="str">
            <v>4 TWO WAY CLEANOUT TEE HXHXH DWV</v>
          </cell>
          <cell r="G425">
            <v>3.5419999999999998</v>
          </cell>
          <cell r="H425">
            <v>1.606622864</v>
          </cell>
          <cell r="I425">
            <v>5</v>
          </cell>
          <cell r="J425">
            <v>120</v>
          </cell>
          <cell r="K425">
            <v>169.78260869565219</v>
          </cell>
          <cell r="L425">
            <v>2.9164450000000004</v>
          </cell>
          <cell r="M425" t="str">
            <v>TIGRE</v>
          </cell>
          <cell r="N425" t="str">
            <v>448-3558</v>
          </cell>
          <cell r="O425" t="str">
            <v>BOX</v>
          </cell>
          <cell r="P425" t="str">
            <v>A</v>
          </cell>
          <cell r="Q425" t="str">
            <v>M</v>
          </cell>
          <cell r="R425">
            <v>73.603782505910161</v>
          </cell>
          <cell r="S425">
            <v>83.172274231678472</v>
          </cell>
          <cell r="T425">
            <v>109.44999999999999</v>
          </cell>
          <cell r="U425">
            <v>120.28</v>
          </cell>
          <cell r="V425">
            <v>120.28</v>
          </cell>
          <cell r="W425">
            <v>129.33000000000001</v>
          </cell>
          <cell r="X425">
            <v>140.58000000000001</v>
          </cell>
          <cell r="Y425">
            <v>152.80434782608697</v>
          </cell>
          <cell r="Z425">
            <v>169.78260869565219</v>
          </cell>
          <cell r="AA425" t="str">
            <v>T-13</v>
          </cell>
          <cell r="AB425">
            <v>29819084</v>
          </cell>
          <cell r="AC425">
            <v>923</v>
          </cell>
          <cell r="AD425" t="str">
            <v>US-5034</v>
          </cell>
          <cell r="AE425">
            <v>18</v>
          </cell>
          <cell r="AF425">
            <v>0.85489999999999999</v>
          </cell>
          <cell r="AG425">
            <v>0</v>
          </cell>
          <cell r="AI425" t="str">
            <v>00812361013489</v>
          </cell>
          <cell r="AJ425" t="str">
            <v/>
          </cell>
          <cell r="AM425" t="e">
            <v>#N/A</v>
          </cell>
        </row>
        <row r="426">
          <cell r="A426" t="str">
            <v>ACTIVE</v>
          </cell>
          <cell r="B426" t="str">
            <v>448-3559</v>
          </cell>
          <cell r="C426">
            <v>29819094</v>
          </cell>
          <cell r="D426" t="str">
            <v>448-3559</v>
          </cell>
          <cell r="E426" t="str">
            <v>DWV</v>
          </cell>
          <cell r="F426" t="str">
            <v>6 TWO WAY CLEANOUT TEE HXHXH DWV</v>
          </cell>
          <cell r="G426">
            <v>5</v>
          </cell>
          <cell r="H426">
            <v>2.26796</v>
          </cell>
          <cell r="I426">
            <v>3</v>
          </cell>
          <cell r="J426" t="str">
            <v>-</v>
          </cell>
          <cell r="K426">
            <v>1446.4152308157359</v>
          </cell>
          <cell r="L426">
            <v>184.20520000000002</v>
          </cell>
          <cell r="M426" t="str">
            <v>PTI</v>
          </cell>
          <cell r="N426" t="str">
            <v>D1006</v>
          </cell>
          <cell r="O426" t="str">
            <v>BOX</v>
          </cell>
          <cell r="P426" t="str">
            <v>D</v>
          </cell>
          <cell r="Q426" t="str">
            <v>M</v>
          </cell>
          <cell r="R426">
            <v>3471.9044917257688</v>
          </cell>
          <cell r="S426">
            <v>3923.2520756501185</v>
          </cell>
          <cell r="T426">
            <v>4786.3675322931449</v>
          </cell>
          <cell r="U426">
            <v>5217.1406101995281</v>
          </cell>
          <cell r="V426">
            <v>923.99</v>
          </cell>
          <cell r="W426">
            <v>993.53763440860212</v>
          </cell>
          <cell r="X426">
            <v>1080.4721774193547</v>
          </cell>
          <cell r="Y426">
            <v>1301.7737077341624</v>
          </cell>
          <cell r="Z426">
            <v>1446.4152308157359</v>
          </cell>
          <cell r="AB426" t="str">
            <v/>
          </cell>
          <cell r="AC426">
            <v>924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I426" t="str">
            <v>00812361017531</v>
          </cell>
          <cell r="AJ426" t="str">
            <v/>
          </cell>
          <cell r="AM426" t="e">
            <v>#N/A</v>
          </cell>
        </row>
        <row r="427">
          <cell r="A427" t="str">
            <v>ACTIVE</v>
          </cell>
          <cell r="B427" t="str">
            <v>323-3412</v>
          </cell>
          <cell r="C427">
            <v>29819173</v>
          </cell>
          <cell r="D427" t="str">
            <v>323-3412</v>
          </cell>
          <cell r="E427" t="str">
            <v>DWV</v>
          </cell>
          <cell r="F427" t="str">
            <v>6 1/8 BEND STREET DWV</v>
          </cell>
          <cell r="G427">
            <v>3.1549999999999998</v>
          </cell>
          <cell r="H427">
            <v>1.4310827599999998</v>
          </cell>
          <cell r="I427">
            <v>3</v>
          </cell>
          <cell r="J427">
            <v>96</v>
          </cell>
          <cell r="K427">
            <v>280.71256038647346</v>
          </cell>
          <cell r="L427">
            <v>2.5666569999999997</v>
          </cell>
          <cell r="M427" t="str">
            <v>TIGRE</v>
          </cell>
          <cell r="N427" t="str">
            <v>323-3412</v>
          </cell>
          <cell r="O427" t="str">
            <v>BOX</v>
          </cell>
          <cell r="P427" t="str">
            <v>B</v>
          </cell>
          <cell r="Q427" t="str">
            <v>M</v>
          </cell>
          <cell r="R427">
            <v>121.69172576832152</v>
          </cell>
          <cell r="S427">
            <v>137.51165011820331</v>
          </cell>
          <cell r="T427">
            <v>180.97</v>
          </cell>
          <cell r="U427">
            <v>198.87</v>
          </cell>
          <cell r="V427">
            <v>198.87</v>
          </cell>
          <cell r="W427">
            <v>213.84</v>
          </cell>
          <cell r="X427">
            <v>232.43</v>
          </cell>
          <cell r="Y427">
            <v>252.64130434782609</v>
          </cell>
          <cell r="Z427">
            <v>280.71256038647346</v>
          </cell>
          <cell r="AA427" t="str">
            <v>T-12</v>
          </cell>
          <cell r="AB427">
            <v>29819173</v>
          </cell>
          <cell r="AC427">
            <v>800</v>
          </cell>
          <cell r="AD427" t="str">
            <v>US-297</v>
          </cell>
          <cell r="AE427">
            <v>18</v>
          </cell>
          <cell r="AF427">
            <v>0.85489999999999999</v>
          </cell>
          <cell r="AG427">
            <v>0</v>
          </cell>
          <cell r="AI427" t="str">
            <v>00810673011438</v>
          </cell>
          <cell r="AJ427" t="str">
            <v/>
          </cell>
          <cell r="AM427" t="e">
            <v>#N/A</v>
          </cell>
        </row>
        <row r="428">
          <cell r="A428" t="str">
            <v>ACTIVE</v>
          </cell>
          <cell r="B428" t="str">
            <v>416-3500</v>
          </cell>
          <cell r="C428">
            <v>29819335</v>
          </cell>
          <cell r="D428" t="str">
            <v>416-3500</v>
          </cell>
          <cell r="E428" t="str">
            <v>DWV</v>
          </cell>
          <cell r="F428" t="str">
            <v>3 SAN TEE W/1-1/2" L SIDE INLET DWV</v>
          </cell>
          <cell r="G428">
            <v>1.629</v>
          </cell>
          <cell r="H428">
            <v>0.73890136799999995</v>
          </cell>
          <cell r="I428">
            <v>10</v>
          </cell>
          <cell r="J428">
            <v>180</v>
          </cell>
          <cell r="K428">
            <v>188.75662650602411</v>
          </cell>
          <cell r="L428">
            <v>10.639900000000001</v>
          </cell>
          <cell r="M428" t="str">
            <v>LASCO</v>
          </cell>
          <cell r="N428" t="str">
            <v>D416-337</v>
          </cell>
          <cell r="O428" t="str">
            <v>BOX</v>
          </cell>
          <cell r="P428" t="str">
            <v>D</v>
          </cell>
          <cell r="Q428" t="str">
            <v>M</v>
          </cell>
          <cell r="R428">
            <v>66.62411347517731</v>
          </cell>
          <cell r="S428">
            <v>75.285248226950358</v>
          </cell>
          <cell r="T428">
            <v>99.080000000000013</v>
          </cell>
          <cell r="U428">
            <v>108.87</v>
          </cell>
          <cell r="V428">
            <v>108.87</v>
          </cell>
          <cell r="W428">
            <v>117.06</v>
          </cell>
          <cell r="X428">
            <v>141.00120000000001</v>
          </cell>
          <cell r="Y428">
            <v>169.8809638554217</v>
          </cell>
          <cell r="Z428">
            <v>188.75662650602411</v>
          </cell>
          <cell r="AB428" t="str">
            <v/>
          </cell>
          <cell r="AC428">
            <v>874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I428" t="str">
            <v>00812361013502</v>
          </cell>
          <cell r="AJ428" t="str">
            <v/>
          </cell>
          <cell r="AM428" t="e">
            <v>#N/A</v>
          </cell>
        </row>
        <row r="429">
          <cell r="A429" t="str">
            <v>ACTIVE</v>
          </cell>
          <cell r="B429" t="str">
            <v>416-3501</v>
          </cell>
          <cell r="C429">
            <v>29819343</v>
          </cell>
          <cell r="D429" t="str">
            <v>416-3501</v>
          </cell>
          <cell r="E429" t="str">
            <v>DWV</v>
          </cell>
          <cell r="F429" t="str">
            <v>3 SAN TEE W/2" L SIDE INLET DWV</v>
          </cell>
          <cell r="G429">
            <v>1.756</v>
          </cell>
          <cell r="H429">
            <v>0.79650755200000001</v>
          </cell>
          <cell r="I429">
            <v>10</v>
          </cell>
          <cell r="J429">
            <v>180</v>
          </cell>
          <cell r="K429">
            <v>120.23802469135802</v>
          </cell>
          <cell r="L429">
            <v>3.6668000000000003</v>
          </cell>
          <cell r="M429" t="str">
            <v>LASCO</v>
          </cell>
          <cell r="N429" t="str">
            <v>D416-338</v>
          </cell>
          <cell r="O429" t="str">
            <v>BOX</v>
          </cell>
          <cell r="P429" t="str">
            <v>C</v>
          </cell>
          <cell r="Q429" t="str">
            <v>M</v>
          </cell>
          <cell r="R429">
            <v>69.666193853427899</v>
          </cell>
          <cell r="S429">
            <v>141.69999999999999</v>
          </cell>
          <cell r="T429">
            <v>66.099999999999994</v>
          </cell>
          <cell r="U429">
            <v>72.63</v>
          </cell>
          <cell r="V429">
            <v>72.63</v>
          </cell>
          <cell r="W429">
            <v>78.099999999999994</v>
          </cell>
          <cell r="X429">
            <v>97.392799999999994</v>
          </cell>
          <cell r="Y429">
            <v>108.21422222222222</v>
          </cell>
          <cell r="Z429">
            <v>120.23802469135802</v>
          </cell>
          <cell r="AB429" t="str">
            <v/>
          </cell>
          <cell r="AC429">
            <v>875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I429" t="str">
            <v>00812361013526</v>
          </cell>
          <cell r="AJ429" t="str">
            <v/>
          </cell>
          <cell r="AM429" t="e">
            <v>#N/A</v>
          </cell>
        </row>
        <row r="430">
          <cell r="A430" t="str">
            <v>ACTIVE</v>
          </cell>
          <cell r="B430" t="str">
            <v>416-3502</v>
          </cell>
          <cell r="C430">
            <v>29819360</v>
          </cell>
          <cell r="D430" t="str">
            <v>416-3502</v>
          </cell>
          <cell r="E430" t="str">
            <v>DWV</v>
          </cell>
          <cell r="F430" t="str">
            <v>4 SAN TEE W/2" L SIDE INLET DWV</v>
          </cell>
          <cell r="G430">
            <v>2.78</v>
          </cell>
          <cell r="H430">
            <v>1.2609857599999998</v>
          </cell>
          <cell r="I430">
            <v>5</v>
          </cell>
          <cell r="J430">
            <v>120</v>
          </cell>
          <cell r="K430">
            <v>303.71057563587686</v>
          </cell>
          <cell r="L430">
            <v>13.9153</v>
          </cell>
          <cell r="M430" t="str">
            <v>LASCO</v>
          </cell>
          <cell r="N430" t="str">
            <v>D416-420</v>
          </cell>
          <cell r="O430" t="str">
            <v>BOX</v>
          </cell>
          <cell r="P430" t="str">
            <v>D</v>
          </cell>
          <cell r="Q430" t="str">
            <v>M</v>
          </cell>
          <cell r="R430">
            <v>132.08947990543734</v>
          </cell>
          <cell r="S430">
            <v>149.26111229314418</v>
          </cell>
          <cell r="T430">
            <v>159.41000000000003</v>
          </cell>
          <cell r="U430">
            <v>175.17</v>
          </cell>
          <cell r="V430">
            <v>175.17</v>
          </cell>
          <cell r="W430">
            <v>188.35</v>
          </cell>
          <cell r="X430">
            <v>226.87180000000001</v>
          </cell>
          <cell r="Y430">
            <v>273.3395180722892</v>
          </cell>
          <cell r="Z430">
            <v>303.71057563587686</v>
          </cell>
          <cell r="AB430" t="str">
            <v/>
          </cell>
          <cell r="AC430">
            <v>876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I430" t="str">
            <v>00812361013540</v>
          </cell>
          <cell r="AJ430" t="str">
            <v/>
          </cell>
          <cell r="AM430" t="e">
            <v>#N/A</v>
          </cell>
        </row>
        <row r="431">
          <cell r="A431" t="str">
            <v>ACTIVE</v>
          </cell>
          <cell r="B431" t="str">
            <v>417-3503</v>
          </cell>
          <cell r="C431">
            <v>29819432</v>
          </cell>
          <cell r="D431" t="str">
            <v>417-3503</v>
          </cell>
          <cell r="E431" t="str">
            <v>DWV</v>
          </cell>
          <cell r="F431" t="str">
            <v>3 SAN TEE W/1-1/2" R SIDE INLET DWV</v>
          </cell>
          <cell r="G431">
            <v>1.647</v>
          </cell>
          <cell r="H431">
            <v>0.747066024</v>
          </cell>
          <cell r="I431">
            <v>10</v>
          </cell>
          <cell r="J431">
            <v>180</v>
          </cell>
          <cell r="K431">
            <v>188.75662650602411</v>
          </cell>
          <cell r="L431">
            <v>10.3</v>
          </cell>
          <cell r="M431" t="str">
            <v>LASCO</v>
          </cell>
          <cell r="N431" t="str">
            <v>D417-337</v>
          </cell>
          <cell r="O431" t="str">
            <v>BOX</v>
          </cell>
          <cell r="P431" t="str">
            <v>D</v>
          </cell>
          <cell r="Q431" t="str">
            <v>M</v>
          </cell>
          <cell r="R431">
            <v>64.439716312056746</v>
          </cell>
          <cell r="S431">
            <v>72.81687943262412</v>
          </cell>
          <cell r="T431">
            <v>99.08</v>
          </cell>
          <cell r="U431">
            <v>108.87</v>
          </cell>
          <cell r="V431">
            <v>108.87</v>
          </cell>
          <cell r="W431">
            <v>117.06</v>
          </cell>
          <cell r="X431">
            <v>141.00120000000001</v>
          </cell>
          <cell r="Y431">
            <v>169.8809638554217</v>
          </cell>
          <cell r="Z431">
            <v>188.75662650602411</v>
          </cell>
          <cell r="AB431" t="str">
            <v/>
          </cell>
          <cell r="AC431">
            <v>877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I431" t="str">
            <v>00812361013564</v>
          </cell>
          <cell r="AJ431" t="str">
            <v/>
          </cell>
          <cell r="AM431" t="e">
            <v>#N/A</v>
          </cell>
        </row>
        <row r="432">
          <cell r="A432" t="str">
            <v>ACTIVE</v>
          </cell>
          <cell r="B432" t="str">
            <v>417-3504</v>
          </cell>
          <cell r="C432">
            <v>29819440</v>
          </cell>
          <cell r="D432" t="str">
            <v>417-3504</v>
          </cell>
          <cell r="E432" t="str">
            <v>DWV</v>
          </cell>
          <cell r="F432" t="str">
            <v>3 SAN TEE W/2" R SIDE INLET DWV</v>
          </cell>
          <cell r="G432">
            <v>1.7729999999999999</v>
          </cell>
          <cell r="H432">
            <v>0.804218616</v>
          </cell>
          <cell r="I432">
            <v>10</v>
          </cell>
          <cell r="J432">
            <v>180</v>
          </cell>
          <cell r="K432">
            <v>113.43209876543207</v>
          </cell>
          <cell r="L432">
            <v>5.0365970000000004</v>
          </cell>
          <cell r="M432" t="str">
            <v>LASCO</v>
          </cell>
          <cell r="N432" t="str">
            <v>D417-338</v>
          </cell>
          <cell r="O432" t="str">
            <v>BOX</v>
          </cell>
          <cell r="P432" t="str">
            <v>C</v>
          </cell>
          <cell r="Q432" t="str">
            <v>M</v>
          </cell>
          <cell r="R432">
            <v>72.833096926713949</v>
          </cell>
          <cell r="S432">
            <v>139.91</v>
          </cell>
          <cell r="T432">
            <v>66.099999999999994</v>
          </cell>
          <cell r="U432">
            <v>72.63</v>
          </cell>
          <cell r="V432">
            <v>72.63</v>
          </cell>
          <cell r="W432">
            <v>78.099999999999994</v>
          </cell>
          <cell r="X432">
            <v>91.88</v>
          </cell>
          <cell r="Y432">
            <v>102.08888888888887</v>
          </cell>
          <cell r="Z432">
            <v>113.43209876543207</v>
          </cell>
          <cell r="AB432" t="str">
            <v/>
          </cell>
          <cell r="AC432">
            <v>878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I432" t="str">
            <v>00812361013588</v>
          </cell>
          <cell r="AJ432" t="str">
            <v/>
          </cell>
          <cell r="AM432" t="e">
            <v>#N/A</v>
          </cell>
        </row>
        <row r="433">
          <cell r="A433" t="str">
            <v>ACTIVE</v>
          </cell>
          <cell r="B433" t="str">
            <v>417-3505</v>
          </cell>
          <cell r="C433">
            <v>29819467</v>
          </cell>
          <cell r="D433" t="str">
            <v>417-3505</v>
          </cell>
          <cell r="E433" t="str">
            <v>DWV</v>
          </cell>
          <cell r="F433" t="str">
            <v>4 SAN TEE W/2" R SIDE INLET DWV</v>
          </cell>
          <cell r="G433">
            <v>2.78</v>
          </cell>
          <cell r="H433">
            <v>1.2609857599999998</v>
          </cell>
          <cell r="I433">
            <v>5</v>
          </cell>
          <cell r="J433">
            <v>80</v>
          </cell>
          <cell r="K433">
            <v>290.51378848728245</v>
          </cell>
          <cell r="L433">
            <v>8.7865179999999992</v>
          </cell>
          <cell r="M433" t="str">
            <v>LASCO</v>
          </cell>
          <cell r="N433" t="str">
            <v>D417-420</v>
          </cell>
          <cell r="O433" t="str">
            <v>BOX</v>
          </cell>
          <cell r="P433" t="str">
            <v>D</v>
          </cell>
          <cell r="Q433" t="str">
            <v>M</v>
          </cell>
          <cell r="R433">
            <v>183.77978723404257</v>
          </cell>
          <cell r="S433">
            <v>207.67115957446808</v>
          </cell>
          <cell r="T433">
            <v>159.41</v>
          </cell>
          <cell r="U433">
            <v>175.17</v>
          </cell>
          <cell r="V433">
            <v>175.17</v>
          </cell>
          <cell r="W433">
            <v>188.35</v>
          </cell>
          <cell r="X433">
            <v>217.0138</v>
          </cell>
          <cell r="Y433">
            <v>261.46240963855422</v>
          </cell>
          <cell r="Z433">
            <v>290.51378848728245</v>
          </cell>
          <cell r="AB433" t="str">
            <v/>
          </cell>
          <cell r="AC433">
            <v>879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I433" t="str">
            <v>00812361013601</v>
          </cell>
          <cell r="AJ433" t="str">
            <v/>
          </cell>
          <cell r="AM433" t="e">
            <v>#N/A</v>
          </cell>
        </row>
        <row r="434">
          <cell r="A434" t="str">
            <v>ACTIVE</v>
          </cell>
          <cell r="B434" t="str">
            <v>418-3507</v>
          </cell>
          <cell r="C434">
            <v>29819530</v>
          </cell>
          <cell r="D434" t="str">
            <v>418-3507</v>
          </cell>
          <cell r="E434" t="str">
            <v>DWV</v>
          </cell>
          <cell r="F434" t="str">
            <v>3 SAN TEE W/2" R&amp;L SIDE INLETS DWV</v>
          </cell>
          <cell r="G434">
            <v>1.9910000000000001</v>
          </cell>
          <cell r="H434">
            <v>0.90310167200000002</v>
          </cell>
          <cell r="I434">
            <v>5</v>
          </cell>
          <cell r="J434">
            <v>150</v>
          </cell>
          <cell r="K434">
            <v>166.27160493827159</v>
          </cell>
          <cell r="L434">
            <v>6.7794600000000003</v>
          </cell>
          <cell r="M434" t="str">
            <v>LASCO</v>
          </cell>
          <cell r="N434" t="str">
            <v>D418-338</v>
          </cell>
          <cell r="O434" t="str">
            <v>BOX</v>
          </cell>
          <cell r="P434" t="str">
            <v>C</v>
          </cell>
          <cell r="Q434" t="str">
            <v>M</v>
          </cell>
          <cell r="R434">
            <v>99.813238770685587</v>
          </cell>
          <cell r="S434">
            <v>146.63</v>
          </cell>
          <cell r="T434">
            <v>104.87</v>
          </cell>
          <cell r="U434">
            <v>115.24</v>
          </cell>
          <cell r="V434">
            <v>115.24</v>
          </cell>
          <cell r="W434">
            <v>123.91</v>
          </cell>
          <cell r="X434">
            <v>134.68</v>
          </cell>
          <cell r="Y434">
            <v>149.64444444444445</v>
          </cell>
          <cell r="Z434">
            <v>166.27160493827159</v>
          </cell>
          <cell r="AB434" t="str">
            <v/>
          </cell>
          <cell r="AC434">
            <v>880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I434" t="str">
            <v>00812361013625</v>
          </cell>
          <cell r="AJ434" t="str">
            <v/>
          </cell>
          <cell r="AM434" t="e">
            <v>#N/A</v>
          </cell>
        </row>
        <row r="435">
          <cell r="A435" t="str">
            <v>ACTIVE</v>
          </cell>
          <cell r="B435" t="str">
            <v>418-3508</v>
          </cell>
          <cell r="C435">
            <v>29819548</v>
          </cell>
          <cell r="D435" t="str">
            <v>418-3508</v>
          </cell>
          <cell r="E435" t="str">
            <v>DWV</v>
          </cell>
          <cell r="F435" t="str">
            <v>4 SAN TEE W/2" R&amp;L SIDE INLETS DWV</v>
          </cell>
          <cell r="G435">
            <v>2.9</v>
          </cell>
          <cell r="H435">
            <v>1.3154167999999999</v>
          </cell>
          <cell r="I435">
            <v>5</v>
          </cell>
          <cell r="J435">
            <v>90</v>
          </cell>
          <cell r="K435">
            <v>397.90441767068279</v>
          </cell>
          <cell r="L435">
            <v>19.464836999999999</v>
          </cell>
          <cell r="M435" t="str">
            <v>LASCO</v>
          </cell>
          <cell r="N435" t="str">
            <v>D418-420</v>
          </cell>
          <cell r="O435" t="str">
            <v>BOX</v>
          </cell>
          <cell r="P435" t="str">
            <v>D</v>
          </cell>
          <cell r="Q435" t="str">
            <v>M</v>
          </cell>
          <cell r="R435">
            <v>158.51264775413711</v>
          </cell>
          <cell r="S435">
            <v>179.11929196217491</v>
          </cell>
          <cell r="T435">
            <v>190.87</v>
          </cell>
          <cell r="U435">
            <v>209.75</v>
          </cell>
          <cell r="V435">
            <v>209.75</v>
          </cell>
          <cell r="W435">
            <v>246.76</v>
          </cell>
          <cell r="X435">
            <v>297.23460000000006</v>
          </cell>
          <cell r="Y435">
            <v>358.11397590361452</v>
          </cell>
          <cell r="Z435">
            <v>397.90441767068279</v>
          </cell>
          <cell r="AB435" t="str">
            <v/>
          </cell>
          <cell r="AC435">
            <v>881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I435" t="str">
            <v>00812361013649</v>
          </cell>
          <cell r="AJ435" t="str">
            <v/>
          </cell>
          <cell r="AM435">
            <v>0</v>
          </cell>
        </row>
        <row r="436">
          <cell r="A436" t="str">
            <v>ACTIVE</v>
          </cell>
          <cell r="B436" t="str">
            <v>428-3512</v>
          </cell>
          <cell r="C436">
            <v>29819564</v>
          </cell>
          <cell r="D436" t="str">
            <v>428-3512</v>
          </cell>
          <cell r="E436" t="str">
            <v>DWV</v>
          </cell>
          <cell r="F436" t="str">
            <v>4 DOUBLE SANITARY TEE ALL HUB DWV</v>
          </cell>
          <cell r="G436">
            <v>3.1880000000000002</v>
          </cell>
          <cell r="H436">
            <v>1.446051296</v>
          </cell>
          <cell r="I436">
            <v>4</v>
          </cell>
          <cell r="J436">
            <v>108</v>
          </cell>
          <cell r="K436">
            <v>201.28395061728392</v>
          </cell>
          <cell r="L436">
            <v>9.1242549999999998</v>
          </cell>
          <cell r="M436" t="str">
            <v>LASCO</v>
          </cell>
          <cell r="N436" t="str">
            <v>428-3512</v>
          </cell>
          <cell r="O436" t="str">
            <v>BOX</v>
          </cell>
          <cell r="P436" t="str">
            <v>C</v>
          </cell>
          <cell r="Q436" t="str">
            <v>M</v>
          </cell>
          <cell r="R436">
            <v>85.368321513002357</v>
          </cell>
          <cell r="S436">
            <v>96.466203309692659</v>
          </cell>
          <cell r="T436">
            <v>126.95000000000002</v>
          </cell>
          <cell r="U436">
            <v>139.5</v>
          </cell>
          <cell r="V436">
            <v>139.5</v>
          </cell>
          <cell r="W436">
            <v>150</v>
          </cell>
          <cell r="X436">
            <v>163.04</v>
          </cell>
          <cell r="Y436">
            <v>181.15555555555554</v>
          </cell>
          <cell r="Z436">
            <v>201.28395061728392</v>
          </cell>
          <cell r="AA436" t="str">
            <v>T-14</v>
          </cell>
          <cell r="AB436">
            <v>29819564</v>
          </cell>
          <cell r="AC436">
            <v>885</v>
          </cell>
          <cell r="AD436" t="str">
            <v>US-5028</v>
          </cell>
          <cell r="AE436">
            <v>19</v>
          </cell>
          <cell r="AF436">
            <v>0.77249999999999996</v>
          </cell>
          <cell r="AG436">
            <v>0</v>
          </cell>
          <cell r="AI436" t="str">
            <v>00812361013663</v>
          </cell>
          <cell r="AJ436" t="str">
            <v/>
          </cell>
          <cell r="AM436">
            <v>0</v>
          </cell>
        </row>
        <row r="437">
          <cell r="A437" t="str">
            <v>ACTIVE</v>
          </cell>
          <cell r="B437" t="str">
            <v>403-3479</v>
          </cell>
          <cell r="C437">
            <v>29819688</v>
          </cell>
          <cell r="D437" t="str">
            <v>403-3479</v>
          </cell>
          <cell r="E437" t="str">
            <v>DWV</v>
          </cell>
          <cell r="F437" t="str">
            <v>1-1/2 SANITARY TEE STREET DWV</v>
          </cell>
          <cell r="G437">
            <v>0.28000000000000003</v>
          </cell>
          <cell r="H437">
            <v>0.12700576000000002</v>
          </cell>
          <cell r="I437">
            <v>20</v>
          </cell>
          <cell r="J437">
            <v>1600</v>
          </cell>
          <cell r="K437">
            <v>44.094202898550719</v>
          </cell>
          <cell r="L437">
            <v>0.64869399999999999</v>
          </cell>
          <cell r="M437" t="str">
            <v>TIGRE</v>
          </cell>
          <cell r="N437" t="str">
            <v>403-3479</v>
          </cell>
          <cell r="O437" t="str">
            <v>BOX</v>
          </cell>
          <cell r="P437" t="str">
            <v>C</v>
          </cell>
          <cell r="Q437" t="str">
            <v>M</v>
          </cell>
          <cell r="R437">
            <v>19.11867612293144</v>
          </cell>
          <cell r="S437">
            <v>21.604104018912526</v>
          </cell>
          <cell r="T437">
            <v>28.430000000000003</v>
          </cell>
          <cell r="U437">
            <v>31.24</v>
          </cell>
          <cell r="V437">
            <v>31.24</v>
          </cell>
          <cell r="W437">
            <v>33.590000000000003</v>
          </cell>
          <cell r="X437">
            <v>36.51</v>
          </cell>
          <cell r="Y437">
            <v>39.684782608695649</v>
          </cell>
          <cell r="Z437">
            <v>44.094202898550719</v>
          </cell>
          <cell r="AA437" t="str">
            <v>T-9</v>
          </cell>
          <cell r="AB437">
            <v>29819688</v>
          </cell>
          <cell r="AC437">
            <v>861</v>
          </cell>
          <cell r="AD437" t="str">
            <v>US-31767</v>
          </cell>
          <cell r="AE437">
            <v>48</v>
          </cell>
          <cell r="AF437">
            <v>0.72099999999999997</v>
          </cell>
          <cell r="AG437">
            <v>0</v>
          </cell>
          <cell r="AI437" t="str">
            <v>00810673014170</v>
          </cell>
          <cell r="AJ437" t="str">
            <v/>
          </cell>
          <cell r="AM437" t="e">
            <v>#N/A</v>
          </cell>
        </row>
        <row r="438">
          <cell r="A438" t="str">
            <v>ACTIVE</v>
          </cell>
          <cell r="B438" t="str">
            <v>403-3480</v>
          </cell>
          <cell r="C438">
            <v>29819696</v>
          </cell>
          <cell r="D438" t="str">
            <v>403-3480</v>
          </cell>
          <cell r="E438" t="str">
            <v>DWV</v>
          </cell>
          <cell r="F438" t="str">
            <v>2 SANITARY TEE STREET DWV</v>
          </cell>
          <cell r="G438">
            <v>0.44</v>
          </cell>
          <cell r="H438">
            <v>0.19958048</v>
          </cell>
          <cell r="I438">
            <v>25</v>
          </cell>
          <cell r="J438">
            <v>800</v>
          </cell>
          <cell r="K438">
            <v>42.765700483091777</v>
          </cell>
          <cell r="L438">
            <v>0.35431999999999997</v>
          </cell>
          <cell r="M438" t="str">
            <v>TIGRE</v>
          </cell>
          <cell r="N438" t="str">
            <v>403-3480</v>
          </cell>
          <cell r="O438" t="str">
            <v>BOX</v>
          </cell>
          <cell r="P438" t="str">
            <v>B</v>
          </cell>
          <cell r="Q438" t="str">
            <v>M</v>
          </cell>
          <cell r="R438">
            <v>18.54657210401891</v>
          </cell>
          <cell r="S438">
            <v>20.957626477541368</v>
          </cell>
          <cell r="T438">
            <v>27.57</v>
          </cell>
          <cell r="U438">
            <v>30.3</v>
          </cell>
          <cell r="V438">
            <v>30.3</v>
          </cell>
          <cell r="W438">
            <v>32.58</v>
          </cell>
          <cell r="X438">
            <v>35.409999999999997</v>
          </cell>
          <cell r="Y438">
            <v>38.489130434782602</v>
          </cell>
          <cell r="Z438">
            <v>42.765700483091777</v>
          </cell>
          <cell r="AA438" t="str">
            <v>T-12</v>
          </cell>
          <cell r="AB438">
            <v>29819696</v>
          </cell>
          <cell r="AC438">
            <v>862</v>
          </cell>
          <cell r="AD438" t="str">
            <v>US-31767</v>
          </cell>
          <cell r="AE438">
            <v>50</v>
          </cell>
          <cell r="AF438">
            <v>0.72099999999999997</v>
          </cell>
          <cell r="AG438">
            <v>0</v>
          </cell>
          <cell r="AI438" t="str">
            <v>00810673014194</v>
          </cell>
          <cell r="AJ438" t="str">
            <v/>
          </cell>
          <cell r="AM438" t="e">
            <v>#N/A</v>
          </cell>
        </row>
        <row r="439">
          <cell r="A439" t="str">
            <v>ACTIVE</v>
          </cell>
          <cell r="B439" t="str">
            <v>403-3481</v>
          </cell>
          <cell r="C439">
            <v>29819700</v>
          </cell>
          <cell r="D439" t="str">
            <v>403-3481</v>
          </cell>
          <cell r="E439" t="str">
            <v>DWV</v>
          </cell>
          <cell r="F439" t="str">
            <v>3 SANITARY TEE STREET DWV</v>
          </cell>
          <cell r="G439">
            <v>1.34</v>
          </cell>
          <cell r="H439">
            <v>0.60781328000000001</v>
          </cell>
          <cell r="I439">
            <v>30</v>
          </cell>
          <cell r="J439">
            <v>360</v>
          </cell>
          <cell r="K439">
            <v>71.292270531400973</v>
          </cell>
          <cell r="L439">
            <v>1.0634749999999999</v>
          </cell>
          <cell r="M439" t="str">
            <v>TIGRE</v>
          </cell>
          <cell r="N439" t="str">
            <v>403-3481</v>
          </cell>
          <cell r="O439" t="str">
            <v>BOX</v>
          </cell>
          <cell r="P439" t="str">
            <v>C</v>
          </cell>
          <cell r="Q439" t="str">
            <v>M</v>
          </cell>
          <cell r="R439">
            <v>30.914420803782509</v>
          </cell>
          <cell r="S439">
            <v>34.933295508274234</v>
          </cell>
          <cell r="T439">
            <v>45.97</v>
          </cell>
          <cell r="U439">
            <v>50.51</v>
          </cell>
          <cell r="V439">
            <v>50.51</v>
          </cell>
          <cell r="W439">
            <v>54.31</v>
          </cell>
          <cell r="X439">
            <v>59.03</v>
          </cell>
          <cell r="Y439">
            <v>64.163043478260875</v>
          </cell>
          <cell r="Z439">
            <v>71.292270531400973</v>
          </cell>
          <cell r="AA439" t="str">
            <v>T-15</v>
          </cell>
          <cell r="AB439">
            <v>29819700</v>
          </cell>
          <cell r="AC439">
            <v>863</v>
          </cell>
          <cell r="AD439" t="str">
            <v>US-5049</v>
          </cell>
          <cell r="AE439">
            <v>65</v>
          </cell>
          <cell r="AF439">
            <v>0.77249999999999996</v>
          </cell>
          <cell r="AG439">
            <v>0</v>
          </cell>
          <cell r="AI439" t="str">
            <v>00810673014217</v>
          </cell>
          <cell r="AJ439" t="str">
            <v/>
          </cell>
          <cell r="AM439" t="e">
            <v>#N/A</v>
          </cell>
        </row>
        <row r="440">
          <cell r="A440" t="str">
            <v>ACTIVE</v>
          </cell>
          <cell r="B440" t="str">
            <v>403-3482</v>
          </cell>
          <cell r="C440">
            <v>29819840</v>
          </cell>
          <cell r="D440" t="str">
            <v>403-3482</v>
          </cell>
          <cell r="E440" t="str">
            <v>DWV</v>
          </cell>
          <cell r="F440" t="str">
            <v>4 SANITARY TEE STREET DWV</v>
          </cell>
          <cell r="G440">
            <v>2.58</v>
          </cell>
          <cell r="H440">
            <v>1.17026736</v>
          </cell>
          <cell r="I440">
            <v>10</v>
          </cell>
          <cell r="J440">
            <v>180</v>
          </cell>
          <cell r="K440">
            <v>180.03623188405794</v>
          </cell>
          <cell r="L440">
            <v>2.0291000000000001</v>
          </cell>
          <cell r="M440" t="str">
            <v>TIGRE</v>
          </cell>
          <cell r="N440" t="str">
            <v>403-3482</v>
          </cell>
          <cell r="O440" t="str">
            <v>BOX</v>
          </cell>
          <cell r="P440" t="str">
            <v>C</v>
          </cell>
          <cell r="Q440" t="str">
            <v>M</v>
          </cell>
          <cell r="R440">
            <v>78.045390070921982</v>
          </cell>
          <cell r="S440">
            <v>88.191290780141827</v>
          </cell>
          <cell r="T440">
            <v>116.06</v>
          </cell>
          <cell r="U440">
            <v>127.54</v>
          </cell>
          <cell r="V440">
            <v>127.54</v>
          </cell>
          <cell r="W440">
            <v>137.13999999999999</v>
          </cell>
          <cell r="X440">
            <v>149.07</v>
          </cell>
          <cell r="Y440">
            <v>162.03260869565216</v>
          </cell>
          <cell r="Z440">
            <v>180.03623188405794</v>
          </cell>
          <cell r="AA440" t="str">
            <v>T-14</v>
          </cell>
          <cell r="AB440">
            <v>29819840</v>
          </cell>
          <cell r="AC440">
            <v>864</v>
          </cell>
          <cell r="AD440" t="str">
            <v>US-4407</v>
          </cell>
          <cell r="AE440">
            <v>38</v>
          </cell>
          <cell r="AF440">
            <v>0.72099999999999997</v>
          </cell>
          <cell r="AG440">
            <v>0</v>
          </cell>
          <cell r="AI440" t="str">
            <v>00810673012237</v>
          </cell>
          <cell r="AJ440" t="str">
            <v/>
          </cell>
          <cell r="AM440" t="e">
            <v>#N/A</v>
          </cell>
        </row>
        <row r="441">
          <cell r="A441" t="str">
            <v>ACTIVE</v>
          </cell>
          <cell r="B441" t="str">
            <v>403-3483</v>
          </cell>
          <cell r="C441">
            <v>29819866</v>
          </cell>
          <cell r="D441" t="str">
            <v>403-3483</v>
          </cell>
          <cell r="E441" t="str">
            <v>DWV</v>
          </cell>
          <cell r="F441" t="str">
            <v>6 SANITARY TEE STREET DWV</v>
          </cell>
          <cell r="G441">
            <v>5.68</v>
          </cell>
          <cell r="H441">
            <v>2.57640256</v>
          </cell>
          <cell r="I441">
            <v>4</v>
          </cell>
          <cell r="J441">
            <v>32</v>
          </cell>
          <cell r="K441">
            <v>1047.5010813574845</v>
          </cell>
          <cell r="L441">
            <v>19.343400000000003</v>
          </cell>
          <cell r="M441" t="str">
            <v>NA</v>
          </cell>
          <cell r="N441" t="str">
            <v>P403-060</v>
          </cell>
          <cell r="O441" t="str">
            <v>BOX</v>
          </cell>
          <cell r="P441" t="str">
            <v>D</v>
          </cell>
          <cell r="Q441" t="str">
            <v>M</v>
          </cell>
          <cell r="R441">
            <v>445.31158392434992</v>
          </cell>
          <cell r="S441">
            <v>503.20208983451533</v>
          </cell>
          <cell r="T441">
            <v>613.90654959810865</v>
          </cell>
          <cell r="U441">
            <v>669.15813906193853</v>
          </cell>
          <cell r="V441">
            <v>669.15813906193853</v>
          </cell>
          <cell r="W441">
            <v>719.52488071176185</v>
          </cell>
          <cell r="X441">
            <v>782.4833077740409</v>
          </cell>
          <cell r="Y441">
            <v>942.7509732217361</v>
          </cell>
          <cell r="Z441">
            <v>1047.5010813574845</v>
          </cell>
          <cell r="AB441" t="str">
            <v/>
          </cell>
          <cell r="AC441">
            <v>865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I441" t="str">
            <v>00812361010730</v>
          </cell>
          <cell r="AJ441" t="str">
            <v/>
          </cell>
          <cell r="AM441" t="e">
            <v>#N/A</v>
          </cell>
        </row>
        <row r="442">
          <cell r="A442" t="str">
            <v>ACTIVE</v>
          </cell>
          <cell r="B442" t="str">
            <v>444-X-3539</v>
          </cell>
          <cell r="C442">
            <v>29819998</v>
          </cell>
          <cell r="D442" t="str">
            <v>444-X-3539</v>
          </cell>
          <cell r="E442" t="str">
            <v>DWV</v>
          </cell>
          <cell r="F442" t="str">
            <v>1-1/2 CLEAN OUT TEE W/CO PLUG DWV</v>
          </cell>
          <cell r="G442">
            <v>0.25</v>
          </cell>
          <cell r="H442">
            <v>0.113398</v>
          </cell>
          <cell r="I442">
            <v>10</v>
          </cell>
          <cell r="J442">
            <v>1800</v>
          </cell>
          <cell r="K442">
            <v>37.391304347826086</v>
          </cell>
          <cell r="L442">
            <v>0.277173</v>
          </cell>
          <cell r="M442" t="str">
            <v>ASSEMBLY</v>
          </cell>
          <cell r="N442" t="str">
            <v>444-X-3539</v>
          </cell>
          <cell r="O442" t="str">
            <v>BOX</v>
          </cell>
          <cell r="P442" t="str">
            <v>C</v>
          </cell>
          <cell r="Q442" t="str">
            <v>M</v>
          </cell>
          <cell r="R442">
            <v>15.998108747044919</v>
          </cell>
          <cell r="S442">
            <v>18.077862884160755</v>
          </cell>
          <cell r="T442">
            <v>23.77</v>
          </cell>
          <cell r="U442">
            <v>26.13</v>
          </cell>
          <cell r="V442">
            <v>26.13</v>
          </cell>
          <cell r="W442">
            <v>28.1</v>
          </cell>
          <cell r="X442">
            <v>30.96</v>
          </cell>
          <cell r="Y442">
            <v>33.652173913043477</v>
          </cell>
          <cell r="Z442">
            <v>37.391304347826086</v>
          </cell>
          <cell r="AA442" t="str">
            <v>T-6</v>
          </cell>
          <cell r="AB442">
            <v>29819998</v>
          </cell>
          <cell r="AC442">
            <v>914</v>
          </cell>
          <cell r="AD442" t="str">
            <v>US-274</v>
          </cell>
          <cell r="AE442">
            <v>55</v>
          </cell>
          <cell r="AF442">
            <v>0.72099999999999997</v>
          </cell>
          <cell r="AG442">
            <v>0</v>
          </cell>
          <cell r="AI442" t="str">
            <v>00810673014644</v>
          </cell>
          <cell r="AJ442" t="str">
            <v/>
          </cell>
          <cell r="AM442" t="e">
            <v>#N/A</v>
          </cell>
        </row>
        <row r="443">
          <cell r="A443" t="str">
            <v>ACTIVE</v>
          </cell>
          <cell r="B443" t="str">
            <v>35-368</v>
          </cell>
          <cell r="C443">
            <v>29840148</v>
          </cell>
          <cell r="D443" t="str">
            <v>35-368</v>
          </cell>
          <cell r="E443" t="str">
            <v>SDR 35</v>
          </cell>
          <cell r="F443" t="str">
            <v>10 X 4 TEE GXGXG SDR35</v>
          </cell>
          <cell r="G443">
            <v>12.579000000000001</v>
          </cell>
          <cell r="H443">
            <v>5.705733768</v>
          </cell>
          <cell r="I443">
            <v>2</v>
          </cell>
          <cell r="J443">
            <v>12</v>
          </cell>
          <cell r="K443">
            <v>561.92833333333328</v>
          </cell>
          <cell r="L443">
            <v>93.760900000000007</v>
          </cell>
          <cell r="M443" t="str">
            <v>PTI</v>
          </cell>
          <cell r="N443" t="str">
            <v>G1010-4</v>
          </cell>
          <cell r="O443" t="str">
            <v>BOX</v>
          </cell>
          <cell r="P443" t="str">
            <v>D</v>
          </cell>
          <cell r="Q443" t="str">
            <v>M</v>
          </cell>
          <cell r="R443">
            <v>648.435294117647</v>
          </cell>
          <cell r="S443">
            <v>693.82576470588231</v>
          </cell>
          <cell r="T443">
            <v>472.65</v>
          </cell>
          <cell r="U443">
            <v>472.65</v>
          </cell>
          <cell r="V443">
            <v>505.7355</v>
          </cell>
          <cell r="W443">
            <v>505.7355</v>
          </cell>
          <cell r="X443">
            <v>505.7355</v>
          </cell>
          <cell r="Y443">
            <v>505.7355</v>
          </cell>
          <cell r="Z443">
            <v>561.92833333333328</v>
          </cell>
          <cell r="AB443" t="str">
            <v/>
          </cell>
          <cell r="AC443">
            <v>2170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I443" t="str">
            <v>00812361013687</v>
          </cell>
          <cell r="AJ443" t="str">
            <v/>
          </cell>
          <cell r="AM443" t="e">
            <v>#N/A</v>
          </cell>
        </row>
        <row r="444">
          <cell r="A444" t="str">
            <v>ACTIVE</v>
          </cell>
          <cell r="B444" t="str">
            <v>35-372</v>
          </cell>
          <cell r="C444">
            <v>29840164</v>
          </cell>
          <cell r="D444" t="str">
            <v>35-372</v>
          </cell>
          <cell r="E444" t="str">
            <v>SDR 35</v>
          </cell>
          <cell r="F444" t="str">
            <v>12 X 4 TEE GXGXG SDR35</v>
          </cell>
          <cell r="G444">
            <v>20.530999999999999</v>
          </cell>
          <cell r="H444">
            <v>9.3126973519999989</v>
          </cell>
          <cell r="I444">
            <v>1</v>
          </cell>
          <cell r="J444">
            <v>8</v>
          </cell>
          <cell r="K444">
            <v>687.07077777777772</v>
          </cell>
          <cell r="L444">
            <v>67.722499999999997</v>
          </cell>
          <cell r="M444" t="str">
            <v>SPECFIT</v>
          </cell>
          <cell r="N444" t="str">
            <v>(79)820124</v>
          </cell>
          <cell r="O444" t="str">
            <v>BOX</v>
          </cell>
          <cell r="P444" t="str">
            <v>D</v>
          </cell>
          <cell r="Q444" t="str">
            <v>F</v>
          </cell>
          <cell r="R444">
            <v>861.78321732126903</v>
          </cell>
          <cell r="S444">
            <v>922.10804253375795</v>
          </cell>
          <cell r="T444">
            <v>577.91</v>
          </cell>
          <cell r="U444">
            <v>577.91</v>
          </cell>
          <cell r="V444">
            <v>618.36369999999999</v>
          </cell>
          <cell r="W444">
            <v>618.36369999999999</v>
          </cell>
          <cell r="X444">
            <v>618.36369999999999</v>
          </cell>
          <cell r="Y444">
            <v>618.36369999999999</v>
          </cell>
          <cell r="Z444">
            <v>687.07077777777772</v>
          </cell>
          <cell r="AB444" t="str">
            <v/>
          </cell>
          <cell r="AC444">
            <v>2175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I444" t="str">
            <v>00812361013694</v>
          </cell>
          <cell r="AJ444" t="str">
            <v/>
          </cell>
          <cell r="AM444" t="e">
            <v>#N/A</v>
          </cell>
        </row>
        <row r="445">
          <cell r="A445" t="str">
            <v>ACTIVE</v>
          </cell>
          <cell r="B445" t="str">
            <v>35-374</v>
          </cell>
          <cell r="C445">
            <v>29840180</v>
          </cell>
          <cell r="D445" t="str">
            <v>35-374</v>
          </cell>
          <cell r="E445" t="str">
            <v>SDR 35</v>
          </cell>
          <cell r="F445" t="str">
            <v>12X5 TEE GXGXG SDR35</v>
          </cell>
          <cell r="G445">
            <v>13.955</v>
          </cell>
          <cell r="H445">
            <v>6.3298763600000001</v>
          </cell>
          <cell r="I445">
            <v>1</v>
          </cell>
          <cell r="J445">
            <v>18</v>
          </cell>
          <cell r="K445">
            <v>705.61744444444446</v>
          </cell>
          <cell r="L445">
            <v>18.549990999999999</v>
          </cell>
          <cell r="M445" t="str">
            <v>NA</v>
          </cell>
          <cell r="N445" t="str">
            <v>35-374</v>
          </cell>
          <cell r="O445" t="str">
            <v>BOX</v>
          </cell>
          <cell r="P445" t="str">
            <v>D</v>
          </cell>
          <cell r="Q445" t="str">
            <v>M</v>
          </cell>
          <cell r="R445">
            <v>567.44705882352946</v>
          </cell>
          <cell r="S445">
            <v>607.16835294117652</v>
          </cell>
          <cell r="T445">
            <v>593.51</v>
          </cell>
          <cell r="U445">
            <v>593.51</v>
          </cell>
          <cell r="V445">
            <v>635.0557</v>
          </cell>
          <cell r="W445">
            <v>635.0557</v>
          </cell>
          <cell r="X445">
            <v>635.0557</v>
          </cell>
          <cell r="Y445">
            <v>635.0557</v>
          </cell>
          <cell r="Z445">
            <v>705.61744444444446</v>
          </cell>
          <cell r="AA445" t="str">
            <v>CRATE</v>
          </cell>
          <cell r="AB445">
            <v>40016945</v>
          </cell>
          <cell r="AC445">
            <v>2176</v>
          </cell>
          <cell r="AD445" t="str">
            <v>US-00384</v>
          </cell>
          <cell r="AE445">
            <v>8</v>
          </cell>
          <cell r="AF445">
            <v>0.6695000000000001</v>
          </cell>
          <cell r="AG445">
            <v>0</v>
          </cell>
          <cell r="AI445" t="str">
            <v>00812361015278</v>
          </cell>
          <cell r="AJ445" t="str">
            <v/>
          </cell>
          <cell r="AM445" t="e">
            <v>#N/A</v>
          </cell>
        </row>
        <row r="446">
          <cell r="A446" t="str">
            <v>ACTIVE</v>
          </cell>
          <cell r="B446" t="str">
            <v>35-1602</v>
          </cell>
          <cell r="C446">
            <v>29840202</v>
          </cell>
          <cell r="D446" t="str">
            <v>35-1602</v>
          </cell>
          <cell r="E446" t="str">
            <v>SDR 35</v>
          </cell>
          <cell r="F446" t="str">
            <v>4 ELBOW 45 GXS SDR35</v>
          </cell>
          <cell r="G446">
            <v>0.64800000000000002</v>
          </cell>
          <cell r="H446">
            <v>0.293927616</v>
          </cell>
          <cell r="I446">
            <v>16</v>
          </cell>
          <cell r="J446">
            <v>384</v>
          </cell>
          <cell r="K446">
            <v>29.662777777777777</v>
          </cell>
          <cell r="L446">
            <v>0.954295</v>
          </cell>
          <cell r="M446" t="str">
            <v>TIGRE</v>
          </cell>
          <cell r="N446" t="str">
            <v>35-1602</v>
          </cell>
          <cell r="O446" t="str">
            <v>BOX</v>
          </cell>
          <cell r="P446" t="str">
            <v>A</v>
          </cell>
          <cell r="Q446" t="str">
            <v>M</v>
          </cell>
          <cell r="R446">
            <v>23.858823529411765</v>
          </cell>
          <cell r="S446">
            <v>25.528941176470589</v>
          </cell>
          <cell r="T446">
            <v>24.95</v>
          </cell>
          <cell r="U446">
            <v>24.95</v>
          </cell>
          <cell r="V446">
            <v>26.6965</v>
          </cell>
          <cell r="W446">
            <v>26.6965</v>
          </cell>
          <cell r="X446">
            <v>26.6965</v>
          </cell>
          <cell r="Y446">
            <v>26.6965</v>
          </cell>
          <cell r="Z446">
            <v>29.662777777777777</v>
          </cell>
          <cell r="AA446" t="str">
            <v>T-13</v>
          </cell>
          <cell r="AB446">
            <v>43000012</v>
          </cell>
          <cell r="AC446">
            <v>2937</v>
          </cell>
          <cell r="AD446" t="str">
            <v>US-4901</v>
          </cell>
          <cell r="AE446">
            <v>96</v>
          </cell>
          <cell r="AF446">
            <v>0.72099999999999997</v>
          </cell>
          <cell r="AG446">
            <v>0</v>
          </cell>
          <cell r="AI446" t="str">
            <v>00810673017591</v>
          </cell>
          <cell r="AJ446" t="str">
            <v/>
          </cell>
          <cell r="AM446" t="e">
            <v>#N/A</v>
          </cell>
        </row>
        <row r="447">
          <cell r="A447" t="str">
            <v>ACTIVE</v>
          </cell>
          <cell r="B447" t="str">
            <v>35-1603</v>
          </cell>
          <cell r="C447">
            <v>29840210</v>
          </cell>
          <cell r="D447" t="str">
            <v>35-1603</v>
          </cell>
          <cell r="E447" t="str">
            <v>SDR 35</v>
          </cell>
          <cell r="F447" t="str">
            <v>6 ELBOW 45 GXS SDR35</v>
          </cell>
          <cell r="G447">
            <v>2.1739999999999999</v>
          </cell>
          <cell r="H447">
            <v>0.98610900800000001</v>
          </cell>
          <cell r="I447">
            <v>1</v>
          </cell>
          <cell r="J447">
            <v>120</v>
          </cell>
          <cell r="K447">
            <v>59.289888888888889</v>
          </cell>
          <cell r="L447">
            <v>2.2914409999999998</v>
          </cell>
          <cell r="M447" t="str">
            <v>TIGRE</v>
          </cell>
          <cell r="N447" t="str">
            <v>35-1603</v>
          </cell>
          <cell r="O447">
            <v>6</v>
          </cell>
          <cell r="P447" t="str">
            <v>B</v>
          </cell>
          <cell r="Q447" t="str">
            <v>M</v>
          </cell>
          <cell r="R447">
            <v>47.694117647058825</v>
          </cell>
          <cell r="S447">
            <v>51.032705882352943</v>
          </cell>
          <cell r="T447">
            <v>49.87</v>
          </cell>
          <cell r="U447">
            <v>49.87</v>
          </cell>
          <cell r="V447">
            <v>53.360900000000001</v>
          </cell>
          <cell r="W447">
            <v>53.360900000000001</v>
          </cell>
          <cell r="X447">
            <v>53.360900000000001</v>
          </cell>
          <cell r="Y447">
            <v>53.360900000000001</v>
          </cell>
          <cell r="Z447">
            <v>59.289888888888889</v>
          </cell>
          <cell r="AA447" t="str">
            <v>CRATE</v>
          </cell>
          <cell r="AB447">
            <v>43000098</v>
          </cell>
          <cell r="AC447">
            <v>2939</v>
          </cell>
          <cell r="AD447" t="str">
            <v>US-4903</v>
          </cell>
          <cell r="AE447">
            <v>45</v>
          </cell>
          <cell r="AF447">
            <v>0.5</v>
          </cell>
          <cell r="AG447">
            <v>0</v>
          </cell>
          <cell r="AI447" t="str">
            <v>00810673017638</v>
          </cell>
          <cell r="AJ447" t="str">
            <v/>
          </cell>
          <cell r="AM447" t="e">
            <v>#N/A</v>
          </cell>
        </row>
        <row r="448">
          <cell r="A448" t="str">
            <v>ACTIVE</v>
          </cell>
          <cell r="B448" t="str">
            <v>35-1710</v>
          </cell>
          <cell r="C448">
            <v>29840229</v>
          </cell>
          <cell r="D448" t="str">
            <v>35-1710</v>
          </cell>
          <cell r="E448" t="str">
            <v>SDR 35</v>
          </cell>
          <cell r="F448" t="str">
            <v>5 ELBOW 45 GXS SDR35</v>
          </cell>
          <cell r="G448">
            <v>1.9950000000000001</v>
          </cell>
          <cell r="H448">
            <v>0.90491604000000003</v>
          </cell>
          <cell r="I448">
            <v>6</v>
          </cell>
          <cell r="J448">
            <v>144</v>
          </cell>
          <cell r="K448">
            <v>61.206874026322872</v>
          </cell>
          <cell r="L448">
            <v>2.3365550000000002</v>
          </cell>
          <cell r="M448" t="str">
            <v>TIGRE MTO</v>
          </cell>
          <cell r="N448" t="str">
            <v>35-1710</v>
          </cell>
          <cell r="O448" t="str">
            <v>BOX</v>
          </cell>
          <cell r="P448" t="str">
            <v>D</v>
          </cell>
          <cell r="Q448" t="str">
            <v>M</v>
          </cell>
          <cell r="R448">
            <v>49.223529411764709</v>
          </cell>
          <cell r="S448">
            <v>52.669176470588241</v>
          </cell>
          <cell r="T448">
            <v>51.482417405318301</v>
          </cell>
          <cell r="U448">
            <v>51.482417405318301</v>
          </cell>
          <cell r="V448">
            <v>55.086186623690587</v>
          </cell>
          <cell r="W448">
            <v>55.086186623690587</v>
          </cell>
          <cell r="X448">
            <v>55.086186623690587</v>
          </cell>
          <cell r="Y448">
            <v>55.086186623690587</v>
          </cell>
          <cell r="Z448">
            <v>61.206874026322872</v>
          </cell>
          <cell r="AA448" t="str">
            <v>T-13</v>
          </cell>
          <cell r="AB448">
            <v>40016520</v>
          </cell>
          <cell r="AC448">
            <v>2938</v>
          </cell>
          <cell r="AD448" t="str">
            <v>US-00318</v>
          </cell>
          <cell r="AE448">
            <v>28</v>
          </cell>
          <cell r="AF448">
            <v>0.72099999999999997</v>
          </cell>
          <cell r="AG448">
            <v>288</v>
          </cell>
          <cell r="AI448" t="str">
            <v>00810673017614</v>
          </cell>
          <cell r="AJ448" t="str">
            <v/>
          </cell>
          <cell r="AM448" t="e">
            <v>#N/A</v>
          </cell>
        </row>
        <row r="449">
          <cell r="A449" t="str">
            <v>ACTIVE</v>
          </cell>
          <cell r="B449" t="str">
            <v>35-95</v>
          </cell>
          <cell r="C449">
            <v>29840237</v>
          </cell>
          <cell r="D449" t="str">
            <v>35-95</v>
          </cell>
          <cell r="E449" t="str">
            <v>SDR 35</v>
          </cell>
          <cell r="F449" t="str">
            <v>8 ELBOW 45 GXS SDR35</v>
          </cell>
          <cell r="G449">
            <v>4.49</v>
          </cell>
          <cell r="H449">
            <v>2.0366280800000003</v>
          </cell>
          <cell r="I449">
            <v>1</v>
          </cell>
          <cell r="J449">
            <v>50</v>
          </cell>
          <cell r="K449">
            <v>178.95155555555559</v>
          </cell>
          <cell r="L449">
            <v>4.8331720000000002</v>
          </cell>
          <cell r="M449" t="str">
            <v>TIGRE</v>
          </cell>
          <cell r="N449" t="str">
            <v>35-95</v>
          </cell>
          <cell r="O449">
            <v>4</v>
          </cell>
          <cell r="P449" t="str">
            <v>B</v>
          </cell>
          <cell r="Q449" t="str">
            <v>M</v>
          </cell>
          <cell r="R449">
            <v>143.90588235294118</v>
          </cell>
          <cell r="S449">
            <v>153.97929411764707</v>
          </cell>
          <cell r="T449">
            <v>150.52000000000001</v>
          </cell>
          <cell r="U449">
            <v>150.52000000000001</v>
          </cell>
          <cell r="V449">
            <v>161.05640000000002</v>
          </cell>
          <cell r="W449">
            <v>161.05640000000002</v>
          </cell>
          <cell r="X449">
            <v>161.05640000000002</v>
          </cell>
          <cell r="Y449">
            <v>161.05640000000002</v>
          </cell>
          <cell r="Z449">
            <v>178.95155555555559</v>
          </cell>
          <cell r="AA449" t="str">
            <v>CRATE</v>
          </cell>
          <cell r="AB449">
            <v>43000217</v>
          </cell>
          <cell r="AC449">
            <v>2940</v>
          </cell>
          <cell r="AD449" t="str">
            <v>US-4906</v>
          </cell>
          <cell r="AE449">
            <v>20</v>
          </cell>
          <cell r="AF449">
            <v>0.80934475308641984</v>
          </cell>
          <cell r="AG449">
            <v>0</v>
          </cell>
          <cell r="AI449" t="str">
            <v>00810673017652</v>
          </cell>
          <cell r="AJ449" t="str">
            <v/>
          </cell>
          <cell r="AM449" t="e">
            <v>#N/A</v>
          </cell>
        </row>
        <row r="450">
          <cell r="A450" t="str">
            <v>ACTIVE</v>
          </cell>
          <cell r="B450" t="str">
            <v>35-1606</v>
          </cell>
          <cell r="C450">
            <v>29840300</v>
          </cell>
          <cell r="D450" t="str">
            <v>35-1606</v>
          </cell>
          <cell r="E450" t="str">
            <v>SDR 35</v>
          </cell>
          <cell r="F450" t="str">
            <v>4 ELBOW 22.5 GXS SDR35</v>
          </cell>
          <cell r="G450">
            <v>0.59199999999999997</v>
          </cell>
          <cell r="H450">
            <v>0.26852646399999996</v>
          </cell>
          <cell r="I450">
            <v>18</v>
          </cell>
          <cell r="J450">
            <v>432</v>
          </cell>
          <cell r="K450">
            <v>31.315333333333335</v>
          </cell>
          <cell r="L450">
            <v>0.92926600000000004</v>
          </cell>
          <cell r="M450" t="str">
            <v>TIGRE</v>
          </cell>
          <cell r="N450" t="str">
            <v>35-1606</v>
          </cell>
          <cell r="O450" t="str">
            <v>BOX</v>
          </cell>
          <cell r="P450" t="str">
            <v>B</v>
          </cell>
          <cell r="Q450" t="str">
            <v>M</v>
          </cell>
          <cell r="R450">
            <v>25.200000000000003</v>
          </cell>
          <cell r="S450">
            <v>26.964000000000006</v>
          </cell>
          <cell r="T450">
            <v>26.34</v>
          </cell>
          <cell r="U450">
            <v>26.34</v>
          </cell>
          <cell r="V450">
            <v>28.183800000000002</v>
          </cell>
          <cell r="W450">
            <v>28.183800000000002</v>
          </cell>
          <cell r="X450">
            <v>28.183800000000002</v>
          </cell>
          <cell r="Y450">
            <v>28.183800000000002</v>
          </cell>
          <cell r="Z450">
            <v>31.315333333333335</v>
          </cell>
          <cell r="AA450" t="str">
            <v>T-13</v>
          </cell>
          <cell r="AB450">
            <v>43000055</v>
          </cell>
          <cell r="AC450">
            <v>2999</v>
          </cell>
          <cell r="AD450" t="str">
            <v>US-4902</v>
          </cell>
          <cell r="AE450">
            <v>60</v>
          </cell>
          <cell r="AF450">
            <v>0.85489999999999999</v>
          </cell>
          <cell r="AG450">
            <v>0</v>
          </cell>
          <cell r="AI450" t="str">
            <v>00810673017775</v>
          </cell>
          <cell r="AJ450" t="str">
            <v/>
          </cell>
          <cell r="AM450" t="e">
            <v>#N/A</v>
          </cell>
        </row>
        <row r="451">
          <cell r="A451" t="str">
            <v>ACTIVE</v>
          </cell>
          <cell r="B451" t="str">
            <v>35-1607</v>
          </cell>
          <cell r="C451">
            <v>29840318</v>
          </cell>
          <cell r="D451" t="str">
            <v>35-1607</v>
          </cell>
          <cell r="E451" t="str">
            <v>SDR 35</v>
          </cell>
          <cell r="F451" t="str">
            <v>6 ELBOW 22.5 GXS SDR35</v>
          </cell>
          <cell r="G451">
            <v>1.9239999999999999</v>
          </cell>
          <cell r="H451">
            <v>0.87271100800000001</v>
          </cell>
          <cell r="I451">
            <v>1</v>
          </cell>
          <cell r="J451">
            <v>140</v>
          </cell>
          <cell r="K451">
            <v>61.584444444444443</v>
          </cell>
          <cell r="L451">
            <v>2.147138</v>
          </cell>
          <cell r="M451" t="str">
            <v>TIGRE</v>
          </cell>
          <cell r="N451" t="str">
            <v>35-1607</v>
          </cell>
          <cell r="O451">
            <v>6</v>
          </cell>
          <cell r="P451" t="str">
            <v>B</v>
          </cell>
          <cell r="Q451" t="str">
            <v>M</v>
          </cell>
          <cell r="R451">
            <v>49.529411764705884</v>
          </cell>
          <cell r="S451">
            <v>52.996470588235297</v>
          </cell>
          <cell r="T451">
            <v>51.8</v>
          </cell>
          <cell r="U451">
            <v>51.8</v>
          </cell>
          <cell r="V451">
            <v>55.426000000000002</v>
          </cell>
          <cell r="W451">
            <v>55.426000000000002</v>
          </cell>
          <cell r="X451">
            <v>55.426000000000002</v>
          </cell>
          <cell r="Y451">
            <v>55.426000000000002</v>
          </cell>
          <cell r="Z451">
            <v>61.584444444444443</v>
          </cell>
          <cell r="AA451" t="str">
            <v>CRATE</v>
          </cell>
          <cell r="AB451">
            <v>43000136</v>
          </cell>
          <cell r="AC451">
            <v>3001</v>
          </cell>
          <cell r="AD451" t="str">
            <v>US-4904</v>
          </cell>
          <cell r="AE451">
            <v>33</v>
          </cell>
          <cell r="AF451">
            <v>0.72099999999999997</v>
          </cell>
          <cell r="AG451">
            <v>0</v>
          </cell>
          <cell r="AI451" t="str">
            <v>00810673017812</v>
          </cell>
          <cell r="AJ451" t="str">
            <v/>
          </cell>
          <cell r="AM451" t="e">
            <v>#N/A</v>
          </cell>
        </row>
        <row r="452">
          <cell r="A452" t="str">
            <v>ACTIVE</v>
          </cell>
          <cell r="B452" t="str">
            <v>35-91</v>
          </cell>
          <cell r="C452">
            <v>29840326</v>
          </cell>
          <cell r="D452" t="str">
            <v>35-91</v>
          </cell>
          <cell r="E452" t="str">
            <v>SDR 35</v>
          </cell>
          <cell r="F452" t="str">
            <v>8 ELBOW 22.5 GXS SDR35</v>
          </cell>
          <cell r="G452">
            <v>3.2149999999999999</v>
          </cell>
          <cell r="H452">
            <v>1.4582982799999999</v>
          </cell>
          <cell r="I452">
            <v>1</v>
          </cell>
          <cell r="J452">
            <v>80</v>
          </cell>
          <cell r="K452">
            <v>197.48633333333333</v>
          </cell>
          <cell r="L452">
            <v>3.636415</v>
          </cell>
          <cell r="M452" t="str">
            <v>TIGRE</v>
          </cell>
          <cell r="N452" t="str">
            <v>35-91</v>
          </cell>
          <cell r="O452">
            <v>4</v>
          </cell>
          <cell r="P452" t="str">
            <v>C</v>
          </cell>
          <cell r="Q452" t="str">
            <v>M</v>
          </cell>
          <cell r="R452">
            <v>158.81176470588235</v>
          </cell>
          <cell r="S452">
            <v>169.92858823529411</v>
          </cell>
          <cell r="T452">
            <v>166.11</v>
          </cell>
          <cell r="U452">
            <v>166.11</v>
          </cell>
          <cell r="V452">
            <v>177.73770000000002</v>
          </cell>
          <cell r="W452">
            <v>177.73770000000002</v>
          </cell>
          <cell r="X452">
            <v>177.73770000000002</v>
          </cell>
          <cell r="Y452">
            <v>177.73770000000002</v>
          </cell>
          <cell r="Z452">
            <v>197.48633333333333</v>
          </cell>
          <cell r="AA452" t="str">
            <v>CRATE</v>
          </cell>
          <cell r="AB452">
            <v>40017054</v>
          </cell>
          <cell r="AC452">
            <v>3002</v>
          </cell>
          <cell r="AD452" t="str">
            <v>US-00323</v>
          </cell>
          <cell r="AE452">
            <v>18</v>
          </cell>
          <cell r="AF452">
            <v>0.72099999999999997</v>
          </cell>
          <cell r="AG452">
            <v>0</v>
          </cell>
          <cell r="AI452" t="str">
            <v>00810673017836</v>
          </cell>
          <cell r="AJ452" t="str">
            <v/>
          </cell>
          <cell r="AM452" t="e">
            <v>#N/A</v>
          </cell>
        </row>
        <row r="453">
          <cell r="A453" t="str">
            <v>ACTIVE</v>
          </cell>
          <cell r="B453" t="str">
            <v>35-1708</v>
          </cell>
          <cell r="C453">
            <v>29840350</v>
          </cell>
          <cell r="D453" t="str">
            <v>35-1708</v>
          </cell>
          <cell r="E453" t="str">
            <v>SDR 35</v>
          </cell>
          <cell r="F453" t="str">
            <v>5 ELBOW 22.5 GXS SDR35</v>
          </cell>
          <cell r="G453">
            <v>1.75</v>
          </cell>
          <cell r="H453">
            <v>0.79378599999999999</v>
          </cell>
          <cell r="I453">
            <v>6</v>
          </cell>
          <cell r="J453">
            <v>144</v>
          </cell>
          <cell r="K453">
            <v>67.204679559495048</v>
          </cell>
          <cell r="L453">
            <v>2.1166500000000004</v>
          </cell>
          <cell r="M453" t="str">
            <v>TIGRE MTO</v>
          </cell>
          <cell r="N453" t="str">
            <v>35-1708</v>
          </cell>
          <cell r="O453" t="str">
            <v>BOX</v>
          </cell>
          <cell r="P453" t="str">
            <v>D</v>
          </cell>
          <cell r="Q453" t="str">
            <v>M</v>
          </cell>
          <cell r="R453">
            <v>54.047058823529412</v>
          </cell>
          <cell r="S453">
            <v>57.830352941176471</v>
          </cell>
          <cell r="T453">
            <v>56.52730056406125</v>
          </cell>
          <cell r="U453">
            <v>56.52730056406125</v>
          </cell>
          <cell r="V453">
            <v>60.484211603545539</v>
          </cell>
          <cell r="W453">
            <v>60.484211603545539</v>
          </cell>
          <cell r="X453">
            <v>60.484211603545539</v>
          </cell>
          <cell r="Y453">
            <v>60.484211603545539</v>
          </cell>
          <cell r="Z453">
            <v>67.204679559495048</v>
          </cell>
          <cell r="AA453" t="str">
            <v>T-13</v>
          </cell>
          <cell r="AB453">
            <v>40016503</v>
          </cell>
          <cell r="AC453">
            <v>3000</v>
          </cell>
          <cell r="AD453" t="str">
            <v>US-00328</v>
          </cell>
          <cell r="AE453">
            <v>27</v>
          </cell>
          <cell r="AF453">
            <v>0.72099999999999997</v>
          </cell>
          <cell r="AG453">
            <v>288</v>
          </cell>
          <cell r="AI453" t="str">
            <v>00810673017799</v>
          </cell>
          <cell r="AJ453" t="str">
            <v/>
          </cell>
          <cell r="AM453" t="e">
            <v>#N/A</v>
          </cell>
        </row>
        <row r="454">
          <cell r="A454" t="str">
            <v>ACTIVE</v>
          </cell>
          <cell r="B454" t="str">
            <v>35-1598</v>
          </cell>
          <cell r="C454">
            <v>29840407</v>
          </cell>
          <cell r="D454" t="str">
            <v>35-1598</v>
          </cell>
          <cell r="E454" t="str">
            <v>SDR 35</v>
          </cell>
          <cell r="F454" t="str">
            <v>4 ELBOW 90 GXS SDR35</v>
          </cell>
          <cell r="G454">
            <v>0.77500000000000002</v>
          </cell>
          <cell r="H454">
            <v>0.35153380000000001</v>
          </cell>
          <cell r="I454">
            <v>10</v>
          </cell>
          <cell r="J454">
            <v>240</v>
          </cell>
          <cell r="K454">
            <v>38.151444444444451</v>
          </cell>
          <cell r="L454">
            <v>1.3685609999999999</v>
          </cell>
          <cell r="M454" t="str">
            <v>TIGRE</v>
          </cell>
          <cell r="N454" t="str">
            <v>35-1598</v>
          </cell>
          <cell r="O454" t="str">
            <v>BOX</v>
          </cell>
          <cell r="P454" t="str">
            <v>C</v>
          </cell>
          <cell r="Q454" t="str">
            <v>M</v>
          </cell>
          <cell r="R454">
            <v>30.682352941176468</v>
          </cell>
          <cell r="S454">
            <v>32.83011764705882</v>
          </cell>
          <cell r="T454">
            <v>32.090000000000003</v>
          </cell>
          <cell r="U454">
            <v>32.090000000000003</v>
          </cell>
          <cell r="V454">
            <v>34.336300000000008</v>
          </cell>
          <cell r="W454">
            <v>34.336300000000008</v>
          </cell>
          <cell r="X454">
            <v>34.336300000000008</v>
          </cell>
          <cell r="Y454">
            <v>34.336300000000008</v>
          </cell>
          <cell r="Z454">
            <v>38.151444444444451</v>
          </cell>
          <cell r="AA454" t="str">
            <v>T-13</v>
          </cell>
          <cell r="AB454">
            <v>40016210</v>
          </cell>
          <cell r="AC454">
            <v>2922</v>
          </cell>
          <cell r="AD454" t="str">
            <v>US-00428</v>
          </cell>
          <cell r="AE454">
            <v>72</v>
          </cell>
          <cell r="AF454">
            <v>0.72099999999999997</v>
          </cell>
          <cell r="AG454">
            <v>0</v>
          </cell>
          <cell r="AI454" t="str">
            <v>00810673017430</v>
          </cell>
          <cell r="AJ454" t="str">
            <v/>
          </cell>
          <cell r="AM454" t="e">
            <v>#N/A</v>
          </cell>
        </row>
        <row r="455">
          <cell r="A455" t="str">
            <v>ACTIVE</v>
          </cell>
          <cell r="B455" t="str">
            <v>35-1599</v>
          </cell>
          <cell r="C455">
            <v>29840415</v>
          </cell>
          <cell r="D455" t="str">
            <v>35-1599</v>
          </cell>
          <cell r="E455" t="str">
            <v>SDR 35</v>
          </cell>
          <cell r="F455" t="str">
            <v>6 ELBOW 90 GXS SDR35</v>
          </cell>
          <cell r="G455">
            <v>2.68</v>
          </cell>
          <cell r="H455">
            <v>1.21562656</v>
          </cell>
          <cell r="I455">
            <v>1</v>
          </cell>
          <cell r="J455">
            <v>100</v>
          </cell>
          <cell r="K455">
            <v>80.678000000000011</v>
          </cell>
          <cell r="L455">
            <v>2.6757339999999998</v>
          </cell>
          <cell r="M455" t="str">
            <v>TIGRE</v>
          </cell>
          <cell r="N455" t="str">
            <v>35-1599</v>
          </cell>
          <cell r="O455">
            <v>4</v>
          </cell>
          <cell r="P455" t="str">
            <v>C</v>
          </cell>
          <cell r="Q455" t="str">
            <v>M</v>
          </cell>
          <cell r="R455">
            <v>64.882352941176464</v>
          </cell>
          <cell r="S455">
            <v>69.424117647058821</v>
          </cell>
          <cell r="T455">
            <v>67.86</v>
          </cell>
          <cell r="U455">
            <v>67.86</v>
          </cell>
          <cell r="V455">
            <v>72.610200000000006</v>
          </cell>
          <cell r="W455">
            <v>72.610200000000006</v>
          </cell>
          <cell r="X455">
            <v>72.610200000000006</v>
          </cell>
          <cell r="Y455">
            <v>72.610200000000006</v>
          </cell>
          <cell r="Z455">
            <v>80.678000000000011</v>
          </cell>
          <cell r="AA455" t="str">
            <v>CRATE</v>
          </cell>
          <cell r="AB455">
            <v>43000179</v>
          </cell>
          <cell r="AC455">
            <v>2923</v>
          </cell>
          <cell r="AD455" t="str">
            <v>US-4905</v>
          </cell>
          <cell r="AE455">
            <v>28</v>
          </cell>
          <cell r="AF455">
            <v>0.77249999999999996</v>
          </cell>
          <cell r="AG455">
            <v>0</v>
          </cell>
          <cell r="AI455" t="str">
            <v>00810673017454</v>
          </cell>
          <cell r="AJ455" t="str">
            <v/>
          </cell>
          <cell r="AM455" t="e">
            <v>#N/A</v>
          </cell>
        </row>
        <row r="456">
          <cell r="A456" t="str">
            <v>ACTIVE</v>
          </cell>
          <cell r="B456" t="str">
            <v>35-97</v>
          </cell>
          <cell r="C456">
            <v>29840423</v>
          </cell>
          <cell r="D456" t="str">
            <v>35-97</v>
          </cell>
          <cell r="E456" t="str">
            <v>SDR 35</v>
          </cell>
          <cell r="F456" t="str">
            <v>8 ELBOW 90 GXS SDR35</v>
          </cell>
          <cell r="G456">
            <v>5.2050000000000001</v>
          </cell>
          <cell r="H456">
            <v>2.3609463599999998</v>
          </cell>
          <cell r="I456">
            <v>1</v>
          </cell>
          <cell r="J456">
            <v>54</v>
          </cell>
          <cell r="K456">
            <v>217.85200000000003</v>
          </cell>
          <cell r="L456">
            <v>5.1982040000000005</v>
          </cell>
          <cell r="M456" t="str">
            <v>TIGRE</v>
          </cell>
          <cell r="N456" t="str">
            <v>35-97</v>
          </cell>
          <cell r="O456">
            <v>2</v>
          </cell>
          <cell r="P456" t="str">
            <v>C</v>
          </cell>
          <cell r="Q456" t="str">
            <v>M</v>
          </cell>
          <cell r="R456">
            <v>175.2</v>
          </cell>
          <cell r="S456">
            <v>187.464</v>
          </cell>
          <cell r="T456">
            <v>183.24</v>
          </cell>
          <cell r="U456">
            <v>183.24</v>
          </cell>
          <cell r="V456">
            <v>196.06680000000003</v>
          </cell>
          <cell r="W456">
            <v>196.06680000000003</v>
          </cell>
          <cell r="X456">
            <v>196.06680000000003</v>
          </cell>
          <cell r="Y456">
            <v>196.06680000000003</v>
          </cell>
          <cell r="Z456">
            <v>217.85200000000003</v>
          </cell>
          <cell r="AA456" t="str">
            <v>CRATE</v>
          </cell>
          <cell r="AB456">
            <v>40017097</v>
          </cell>
          <cell r="AC456">
            <v>2924</v>
          </cell>
          <cell r="AD456" t="str">
            <v>US-00329</v>
          </cell>
          <cell r="AE456">
            <v>14</v>
          </cell>
          <cell r="AF456">
            <v>0.6</v>
          </cell>
          <cell r="AG456">
            <v>0</v>
          </cell>
          <cell r="AI456" t="str">
            <v>00810673017478</v>
          </cell>
          <cell r="AJ456" t="str">
            <v/>
          </cell>
          <cell r="AM456" t="e">
            <v>#N/A</v>
          </cell>
        </row>
        <row r="457">
          <cell r="A457" t="str">
            <v>ACTIVE</v>
          </cell>
          <cell r="B457" t="str">
            <v>35-1505</v>
          </cell>
          <cell r="C457">
            <v>29840512</v>
          </cell>
          <cell r="D457" t="str">
            <v>35-1505</v>
          </cell>
          <cell r="E457" t="str">
            <v>SDR 35</v>
          </cell>
          <cell r="F457" t="str">
            <v>4 WYE SXGXG SDR35</v>
          </cell>
          <cell r="G457">
            <v>1.466</v>
          </cell>
          <cell r="H457">
            <v>0.66496587200000001</v>
          </cell>
          <cell r="I457">
            <v>10</v>
          </cell>
          <cell r="J457">
            <v>120</v>
          </cell>
          <cell r="K457">
            <v>83.804777777777772</v>
          </cell>
          <cell r="L457">
            <v>12.214152</v>
          </cell>
          <cell r="M457" t="str">
            <v>PTI</v>
          </cell>
          <cell r="N457" t="str">
            <v>35-1505</v>
          </cell>
          <cell r="O457" t="str">
            <v>BOX</v>
          </cell>
          <cell r="P457" t="str">
            <v>D</v>
          </cell>
          <cell r="Q457" t="str">
            <v>M</v>
          </cell>
          <cell r="R457">
            <v>67.411764705882348</v>
          </cell>
          <cell r="S457">
            <v>72.130588235294113</v>
          </cell>
          <cell r="T457">
            <v>70.489999999999995</v>
          </cell>
          <cell r="U457">
            <v>70.489999999999995</v>
          </cell>
          <cell r="V457">
            <v>75.424300000000002</v>
          </cell>
          <cell r="W457">
            <v>75.424300000000002</v>
          </cell>
          <cell r="X457">
            <v>75.424300000000002</v>
          </cell>
          <cell r="Y457">
            <v>75.424300000000002</v>
          </cell>
          <cell r="Z457">
            <v>83.804777777777772</v>
          </cell>
          <cell r="AA457" t="str">
            <v>T-14.1</v>
          </cell>
          <cell r="AB457">
            <v>43000403</v>
          </cell>
          <cell r="AC457">
            <v>2651</v>
          </cell>
          <cell r="AD457" t="str">
            <v>US-4913</v>
          </cell>
          <cell r="AE457">
            <v>51</v>
          </cell>
          <cell r="AF457">
            <v>0.72099999999999997</v>
          </cell>
          <cell r="AG457">
            <v>0</v>
          </cell>
          <cell r="AI457" t="str">
            <v>00810673016280</v>
          </cell>
          <cell r="AJ457" t="str">
            <v/>
          </cell>
          <cell r="AM457" t="e">
            <v>#N/A</v>
          </cell>
        </row>
        <row r="458">
          <cell r="A458" t="str">
            <v>ACTIVE</v>
          </cell>
          <cell r="B458" t="str">
            <v>35-1506</v>
          </cell>
          <cell r="C458">
            <v>29840547</v>
          </cell>
          <cell r="D458" t="str">
            <v>35-1506</v>
          </cell>
          <cell r="E458" t="str">
            <v>SDR 35</v>
          </cell>
          <cell r="F458" t="str">
            <v>6 X 4 WYE SXGXG SDR35</v>
          </cell>
          <cell r="G458">
            <v>3.355</v>
          </cell>
          <cell r="H458">
            <v>1.5218011599999999</v>
          </cell>
          <cell r="I458">
            <v>1</v>
          </cell>
          <cell r="J458">
            <v>75</v>
          </cell>
          <cell r="K458">
            <v>115.28655555555557</v>
          </cell>
          <cell r="L458">
            <v>25.644940000000002</v>
          </cell>
          <cell r="M458" t="str">
            <v>PTI</v>
          </cell>
          <cell r="N458" t="str">
            <v>35-1506</v>
          </cell>
          <cell r="O458">
            <v>4</v>
          </cell>
          <cell r="P458" t="str">
            <v>D</v>
          </cell>
          <cell r="Q458" t="str">
            <v>M</v>
          </cell>
          <cell r="R458">
            <v>152.09411764705882</v>
          </cell>
          <cell r="S458">
            <v>162.74070588235296</v>
          </cell>
          <cell r="T458">
            <v>96.97</v>
          </cell>
          <cell r="U458">
            <v>96.97</v>
          </cell>
          <cell r="V458">
            <v>103.75790000000001</v>
          </cell>
          <cell r="W458">
            <v>103.75790000000001</v>
          </cell>
          <cell r="X458">
            <v>103.75790000000001</v>
          </cell>
          <cell r="Y458">
            <v>103.75790000000001</v>
          </cell>
          <cell r="Z458">
            <v>115.28655555555557</v>
          </cell>
          <cell r="AA458" t="str">
            <v>CRATE</v>
          </cell>
          <cell r="AB458">
            <v>40015990</v>
          </cell>
          <cell r="AC458">
            <v>2652</v>
          </cell>
          <cell r="AD458" t="str">
            <v>US-00331</v>
          </cell>
          <cell r="AE458">
            <v>26</v>
          </cell>
          <cell r="AF458">
            <v>0.6695000000000001</v>
          </cell>
          <cell r="AG458">
            <v>0</v>
          </cell>
          <cell r="AI458" t="str">
            <v>00810673016303</v>
          </cell>
          <cell r="AJ458" t="str">
            <v/>
          </cell>
          <cell r="AM458" t="e">
            <v>#N/A</v>
          </cell>
        </row>
        <row r="459">
          <cell r="A459" t="str">
            <v>ACTIVE</v>
          </cell>
          <cell r="B459" t="str">
            <v>35-1507</v>
          </cell>
          <cell r="C459">
            <v>29840555</v>
          </cell>
          <cell r="D459" t="str">
            <v>35-1507</v>
          </cell>
          <cell r="E459" t="str">
            <v>SDR 35</v>
          </cell>
          <cell r="F459" t="str">
            <v>6 WYE SXGXG SDR35</v>
          </cell>
          <cell r="G459">
            <v>4.5460000000000003</v>
          </cell>
          <cell r="H459">
            <v>2.062029232</v>
          </cell>
          <cell r="I459">
            <v>1</v>
          </cell>
          <cell r="J459">
            <v>50</v>
          </cell>
          <cell r="K459">
            <v>204.691</v>
          </cell>
          <cell r="L459">
            <v>30.697090000000003</v>
          </cell>
          <cell r="M459" t="str">
            <v>PTI</v>
          </cell>
          <cell r="N459" t="str">
            <v>35-1507</v>
          </cell>
          <cell r="O459">
            <v>4</v>
          </cell>
          <cell r="P459" t="str">
            <v>D</v>
          </cell>
          <cell r="Q459" t="str">
            <v>M</v>
          </cell>
          <cell r="R459">
            <v>164.62352941176471</v>
          </cell>
          <cell r="S459">
            <v>176.14717647058825</v>
          </cell>
          <cell r="T459">
            <v>172.17</v>
          </cell>
          <cell r="U459">
            <v>172.17</v>
          </cell>
          <cell r="V459">
            <v>184.22190000000001</v>
          </cell>
          <cell r="W459">
            <v>184.22190000000001</v>
          </cell>
          <cell r="X459">
            <v>184.22190000000001</v>
          </cell>
          <cell r="Y459">
            <v>184.22190000000001</v>
          </cell>
          <cell r="Z459">
            <v>204.691</v>
          </cell>
          <cell r="AA459" t="str">
            <v>CRATE</v>
          </cell>
          <cell r="AB459">
            <v>43000322</v>
          </cell>
          <cell r="AC459">
            <v>2653</v>
          </cell>
          <cell r="AD459" t="str">
            <v>US-4911</v>
          </cell>
          <cell r="AE459">
            <v>23</v>
          </cell>
          <cell r="AF459">
            <v>0.6</v>
          </cell>
          <cell r="AG459">
            <v>0</v>
          </cell>
          <cell r="AI459" t="str">
            <v>00810673016327</v>
          </cell>
          <cell r="AJ459" t="str">
            <v/>
          </cell>
          <cell r="AM459" t="e">
            <v>#N/A</v>
          </cell>
        </row>
        <row r="460">
          <cell r="A460" t="str">
            <v>ACTIVE</v>
          </cell>
          <cell r="B460" t="str">
            <v>35-493</v>
          </cell>
          <cell r="C460">
            <v>29840563</v>
          </cell>
          <cell r="D460" t="str">
            <v>35-493</v>
          </cell>
          <cell r="E460" t="str">
            <v>SDR 35</v>
          </cell>
          <cell r="F460" t="str">
            <v>8 WYE SXGXG SDR35</v>
          </cell>
          <cell r="G460">
            <v>13.061</v>
          </cell>
          <cell r="H460">
            <v>5.9243651120000003</v>
          </cell>
          <cell r="I460">
            <v>2</v>
          </cell>
          <cell r="J460">
            <v>12</v>
          </cell>
          <cell r="K460">
            <v>543.26277777777784</v>
          </cell>
          <cell r="L460">
            <v>84.729860000000002</v>
          </cell>
          <cell r="M460" t="str">
            <v>PTI</v>
          </cell>
          <cell r="N460" t="str">
            <v>G328</v>
          </cell>
          <cell r="O460" t="str">
            <v>BOX</v>
          </cell>
          <cell r="P460" t="str">
            <v>D</v>
          </cell>
          <cell r="Q460" t="str">
            <v>M</v>
          </cell>
          <cell r="R460">
            <v>545.68235294117642</v>
          </cell>
          <cell r="S460">
            <v>583.8801176470588</v>
          </cell>
          <cell r="T460">
            <v>456.95</v>
          </cell>
          <cell r="U460">
            <v>456.95</v>
          </cell>
          <cell r="V460">
            <v>488.93650000000002</v>
          </cell>
          <cell r="W460">
            <v>488.93650000000002</v>
          </cell>
          <cell r="X460">
            <v>488.93650000000002</v>
          </cell>
          <cell r="Y460">
            <v>488.93650000000002</v>
          </cell>
          <cell r="Z460">
            <v>543.26277777777784</v>
          </cell>
          <cell r="AB460" t="str">
            <v/>
          </cell>
          <cell r="AC460">
            <v>2656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I460" t="str">
            <v>00812361013700</v>
          </cell>
          <cell r="AJ460" t="str">
            <v/>
          </cell>
          <cell r="AM460" t="e">
            <v>#N/A</v>
          </cell>
        </row>
        <row r="461">
          <cell r="A461" t="str">
            <v>ACTIVE</v>
          </cell>
          <cell r="B461" t="str">
            <v>35-1508</v>
          </cell>
          <cell r="C461">
            <v>29840571</v>
          </cell>
          <cell r="D461" t="str">
            <v>35-1508</v>
          </cell>
          <cell r="E461" t="str">
            <v>SDR 35</v>
          </cell>
          <cell r="F461" t="str">
            <v>8X4 WYE SXGXG DR 35 SDR35</v>
          </cell>
          <cell r="G461">
            <v>6.2102000000000004</v>
          </cell>
          <cell r="H461">
            <v>2.8168970384000001</v>
          </cell>
          <cell r="I461">
            <v>1</v>
          </cell>
          <cell r="J461">
            <v>45</v>
          </cell>
          <cell r="K461">
            <v>171.15244444444446</v>
          </cell>
          <cell r="L461">
            <v>28.561900000000001</v>
          </cell>
          <cell r="M461" t="str">
            <v>SPECFIT</v>
          </cell>
          <cell r="N461" t="str">
            <v>35-1508</v>
          </cell>
          <cell r="O461">
            <v>3</v>
          </cell>
          <cell r="P461" t="str">
            <v>D</v>
          </cell>
          <cell r="Q461" t="str">
            <v>F</v>
          </cell>
          <cell r="R461">
            <v>176.35294117647061</v>
          </cell>
          <cell r="S461">
            <v>188.69764705882355</v>
          </cell>
          <cell r="T461">
            <v>143.96</v>
          </cell>
          <cell r="U461">
            <v>143.96</v>
          </cell>
          <cell r="V461">
            <v>154.03720000000001</v>
          </cell>
          <cell r="W461">
            <v>154.03720000000001</v>
          </cell>
          <cell r="X461">
            <v>154.03720000000001</v>
          </cell>
          <cell r="Y461">
            <v>154.03720000000001</v>
          </cell>
          <cell r="Z461">
            <v>171.15244444444446</v>
          </cell>
          <cell r="AA461" t="str">
            <v>CRATE</v>
          </cell>
          <cell r="AB461">
            <v>43000448</v>
          </cell>
          <cell r="AC461">
            <v>2654</v>
          </cell>
          <cell r="AD461" t="str">
            <v>US-4915</v>
          </cell>
          <cell r="AE461">
            <v>18</v>
          </cell>
          <cell r="AF461">
            <v>0.80934475308641984</v>
          </cell>
          <cell r="AG461">
            <v>0</v>
          </cell>
          <cell r="AI461" t="str">
            <v>00810673016341</v>
          </cell>
          <cell r="AJ461" t="str">
            <v/>
          </cell>
          <cell r="AM461" t="e">
            <v>#N/A</v>
          </cell>
        </row>
        <row r="462">
          <cell r="A462" t="str">
            <v>ACTIVE</v>
          </cell>
          <cell r="B462" t="str">
            <v>35-1509</v>
          </cell>
          <cell r="C462">
            <v>29840580</v>
          </cell>
          <cell r="D462" t="str">
            <v>35-1509</v>
          </cell>
          <cell r="E462" t="str">
            <v>SDR 35</v>
          </cell>
          <cell r="F462" t="str">
            <v>8X6 WYE SXGXG SDR35</v>
          </cell>
          <cell r="G462">
            <v>8.5844000000000005</v>
          </cell>
          <cell r="H462">
            <v>3.8938151648000003</v>
          </cell>
          <cell r="I462">
            <v>1</v>
          </cell>
          <cell r="J462">
            <v>34</v>
          </cell>
          <cell r="K462">
            <v>235.92311111111113</v>
          </cell>
          <cell r="L462">
            <v>12.868304999999999</v>
          </cell>
          <cell r="M462" t="str">
            <v>PTI</v>
          </cell>
          <cell r="N462" t="str">
            <v>35-1509</v>
          </cell>
          <cell r="O462">
            <v>2</v>
          </cell>
          <cell r="P462" t="str">
            <v>D</v>
          </cell>
          <cell r="Q462" t="str">
            <v>M</v>
          </cell>
          <cell r="R462">
            <v>187.50588235294117</v>
          </cell>
          <cell r="S462">
            <v>200.63129411764706</v>
          </cell>
          <cell r="T462">
            <v>198.44</v>
          </cell>
          <cell r="U462">
            <v>198.44</v>
          </cell>
          <cell r="V462">
            <v>212.33080000000001</v>
          </cell>
          <cell r="W462">
            <v>212.33080000000001</v>
          </cell>
          <cell r="X462">
            <v>212.33080000000001</v>
          </cell>
          <cell r="Y462">
            <v>212.33080000000001</v>
          </cell>
          <cell r="Z462">
            <v>235.92311111111113</v>
          </cell>
          <cell r="AA462" t="str">
            <v>CRATE</v>
          </cell>
          <cell r="AB462">
            <v>43000458</v>
          </cell>
          <cell r="AC462">
            <v>2655</v>
          </cell>
          <cell r="AD462" t="str">
            <v>US-4917</v>
          </cell>
          <cell r="AE462">
            <v>18</v>
          </cell>
          <cell r="AF462">
            <v>0.80934475308641984</v>
          </cell>
          <cell r="AG462">
            <v>0</v>
          </cell>
          <cell r="AI462" t="str">
            <v>00810673016365</v>
          </cell>
          <cell r="AJ462" t="str">
            <v/>
          </cell>
          <cell r="AM462" t="e">
            <v>#N/A</v>
          </cell>
        </row>
        <row r="463">
          <cell r="A463" t="str">
            <v>ACTIVE</v>
          </cell>
          <cell r="B463" t="str">
            <v>35-1623</v>
          </cell>
          <cell r="C463">
            <v>29840709</v>
          </cell>
          <cell r="D463" t="str">
            <v>35-1623</v>
          </cell>
          <cell r="E463" t="str">
            <v>SDR 35</v>
          </cell>
          <cell r="F463" t="str">
            <v>4 CAP SDR35</v>
          </cell>
          <cell r="G463">
            <v>0.46800000000000003</v>
          </cell>
          <cell r="H463">
            <v>0.21228105600000002</v>
          </cell>
          <cell r="I463">
            <v>25</v>
          </cell>
          <cell r="J463">
            <v>1125</v>
          </cell>
          <cell r="K463">
            <v>21.293000000000003</v>
          </cell>
          <cell r="L463">
            <v>0.72635600000000011</v>
          </cell>
          <cell r="M463" t="str">
            <v>TIGRE</v>
          </cell>
          <cell r="N463" t="str">
            <v>35-1623</v>
          </cell>
          <cell r="O463" t="str">
            <v>BOX</v>
          </cell>
          <cell r="P463" t="str">
            <v>A</v>
          </cell>
          <cell r="Q463" t="str">
            <v>M</v>
          </cell>
          <cell r="R463">
            <v>17.141176470588235</v>
          </cell>
          <cell r="S463">
            <v>18.341058823529412</v>
          </cell>
          <cell r="T463">
            <v>17.91</v>
          </cell>
          <cell r="U463">
            <v>17.91</v>
          </cell>
          <cell r="V463">
            <v>19.163700000000002</v>
          </cell>
          <cell r="W463">
            <v>19.163700000000002</v>
          </cell>
          <cell r="X463">
            <v>19.163700000000002</v>
          </cell>
          <cell r="Y463">
            <v>19.163700000000002</v>
          </cell>
          <cell r="Z463">
            <v>21.293000000000003</v>
          </cell>
          <cell r="AA463" t="str">
            <v>T-11</v>
          </cell>
          <cell r="AB463">
            <v>43000276</v>
          </cell>
          <cell r="AC463">
            <v>3036</v>
          </cell>
          <cell r="AD463" t="str">
            <v>US-4909</v>
          </cell>
          <cell r="AE463">
            <v>120</v>
          </cell>
          <cell r="AF463">
            <v>0.8034</v>
          </cell>
          <cell r="AG463">
            <v>0</v>
          </cell>
          <cell r="AI463" t="str">
            <v>00810673018437</v>
          </cell>
          <cell r="AJ463" t="str">
            <v/>
          </cell>
          <cell r="AM463" t="e">
            <v>#N/A</v>
          </cell>
        </row>
        <row r="464">
          <cell r="A464" t="str">
            <v>ACTIVE</v>
          </cell>
          <cell r="B464" t="str">
            <v>35-1624</v>
          </cell>
          <cell r="C464">
            <v>29840717</v>
          </cell>
          <cell r="D464" t="str">
            <v>35-1624</v>
          </cell>
          <cell r="E464" t="str">
            <v>SDR 35</v>
          </cell>
          <cell r="F464" t="str">
            <v>6 CAP SDR35</v>
          </cell>
          <cell r="G464">
            <v>1.1619999999999999</v>
          </cell>
          <cell r="H464">
            <v>0.52707390399999998</v>
          </cell>
          <cell r="I464">
            <v>15</v>
          </cell>
          <cell r="J464">
            <v>360</v>
          </cell>
          <cell r="K464">
            <v>39.899111111111118</v>
          </cell>
          <cell r="L464">
            <v>1.470531</v>
          </cell>
          <cell r="M464" t="str">
            <v>TIGRE</v>
          </cell>
          <cell r="N464" t="str">
            <v>35-1624</v>
          </cell>
          <cell r="O464" t="str">
            <v>BOX</v>
          </cell>
          <cell r="P464" t="str">
            <v>A</v>
          </cell>
          <cell r="Q464" t="str">
            <v>M</v>
          </cell>
          <cell r="R464">
            <v>32.082352941176474</v>
          </cell>
          <cell r="S464">
            <v>34.328117647058832</v>
          </cell>
          <cell r="T464">
            <v>33.56</v>
          </cell>
          <cell r="U464">
            <v>33.56</v>
          </cell>
          <cell r="V464">
            <v>35.909200000000006</v>
          </cell>
          <cell r="W464">
            <v>35.909200000000006</v>
          </cell>
          <cell r="X464">
            <v>35.909200000000006</v>
          </cell>
          <cell r="Y464">
            <v>35.909200000000006</v>
          </cell>
          <cell r="Z464">
            <v>39.899111111111118</v>
          </cell>
          <cell r="AA464" t="str">
            <v>T-13</v>
          </cell>
          <cell r="AB464">
            <v>43000250</v>
          </cell>
          <cell r="AC464">
            <v>3037</v>
          </cell>
          <cell r="AD464" t="str">
            <v>US-4908</v>
          </cell>
          <cell r="AE464">
            <v>38</v>
          </cell>
          <cell r="AF464">
            <v>0.8034</v>
          </cell>
          <cell r="AG464">
            <v>0</v>
          </cell>
          <cell r="AI464" t="str">
            <v>00810673018451</v>
          </cell>
          <cell r="AJ464" t="str">
            <v/>
          </cell>
          <cell r="AM464" t="e">
            <v>#N/A</v>
          </cell>
        </row>
        <row r="465">
          <cell r="A465" t="str">
            <v>ACTIVE</v>
          </cell>
          <cell r="B465" t="str">
            <v>35-1625</v>
          </cell>
          <cell r="C465">
            <v>29840725</v>
          </cell>
          <cell r="D465" t="str">
            <v>35-1625</v>
          </cell>
          <cell r="E465" t="str">
            <v>SDR 35</v>
          </cell>
          <cell r="F465" t="str">
            <v>8 CAP SDR35</v>
          </cell>
          <cell r="G465">
            <v>2.1749999999999998</v>
          </cell>
          <cell r="H465">
            <v>0.98656259999999996</v>
          </cell>
          <cell r="I465">
            <v>8</v>
          </cell>
          <cell r="J465">
            <v>192</v>
          </cell>
          <cell r="K465">
            <v>107.68955555555556</v>
          </cell>
          <cell r="L465">
            <v>2.7279550000000001</v>
          </cell>
          <cell r="M465" t="str">
            <v>TIGRE</v>
          </cell>
          <cell r="N465" t="str">
            <v>35-1625</v>
          </cell>
          <cell r="O465" t="str">
            <v>BOX</v>
          </cell>
          <cell r="P465" t="str">
            <v>B</v>
          </cell>
          <cell r="Q465" t="str">
            <v>M</v>
          </cell>
          <cell r="R465">
            <v>86.611764705882365</v>
          </cell>
          <cell r="S465">
            <v>92.674588235294138</v>
          </cell>
          <cell r="T465">
            <v>90.58</v>
          </cell>
          <cell r="U465">
            <v>90.58</v>
          </cell>
          <cell r="V465">
            <v>96.920600000000007</v>
          </cell>
          <cell r="W465">
            <v>96.920600000000007</v>
          </cell>
          <cell r="X465">
            <v>96.920600000000007</v>
          </cell>
          <cell r="Y465">
            <v>96.920600000000007</v>
          </cell>
          <cell r="Z465">
            <v>107.68955555555556</v>
          </cell>
          <cell r="AA465" t="str">
            <v>T-13</v>
          </cell>
          <cell r="AB465">
            <v>40016384</v>
          </cell>
          <cell r="AC465">
            <v>3038</v>
          </cell>
          <cell r="AD465" t="str">
            <v>US-00376</v>
          </cell>
          <cell r="AE465">
            <v>22</v>
          </cell>
          <cell r="AF465">
            <v>0.82400000000000007</v>
          </cell>
          <cell r="AG465">
            <v>0</v>
          </cell>
          <cell r="AI465" t="str">
            <v>00810673018475</v>
          </cell>
          <cell r="AJ465" t="str">
            <v/>
          </cell>
          <cell r="AM465" t="e">
            <v>#N/A</v>
          </cell>
        </row>
        <row r="466">
          <cell r="A466" t="str">
            <v>ACTIVE</v>
          </cell>
          <cell r="B466" t="str">
            <v>35-1531</v>
          </cell>
          <cell r="C466">
            <v>29840903</v>
          </cell>
          <cell r="D466" t="str">
            <v>35-1531</v>
          </cell>
          <cell r="E466" t="str">
            <v>SDR 35</v>
          </cell>
          <cell r="F466" t="str">
            <v>8X4 TEE GXGXG SDR35</v>
          </cell>
          <cell r="G466">
            <v>4.55</v>
          </cell>
          <cell r="H466">
            <v>2.0638435999999998</v>
          </cell>
          <cell r="I466">
            <v>1</v>
          </cell>
          <cell r="J466">
            <v>60</v>
          </cell>
          <cell r="K466">
            <v>172.92388888888888</v>
          </cell>
          <cell r="L466">
            <v>6.1210840000000006</v>
          </cell>
          <cell r="M466" t="str">
            <v>TIGRE</v>
          </cell>
          <cell r="N466" t="str">
            <v>35-1531</v>
          </cell>
          <cell r="O466">
            <v>2</v>
          </cell>
          <cell r="P466" t="str">
            <v>B</v>
          </cell>
          <cell r="Q466" t="str">
            <v>M</v>
          </cell>
          <cell r="R466">
            <v>139.07058823529411</v>
          </cell>
          <cell r="S466">
            <v>148.8055294117647</v>
          </cell>
          <cell r="T466">
            <v>145.44999999999999</v>
          </cell>
          <cell r="U466">
            <v>145.44999999999999</v>
          </cell>
          <cell r="V466">
            <v>155.63149999999999</v>
          </cell>
          <cell r="W466">
            <v>155.63149999999999</v>
          </cell>
          <cell r="X466">
            <v>155.63149999999999</v>
          </cell>
          <cell r="Y466">
            <v>155.63149999999999</v>
          </cell>
          <cell r="Z466">
            <v>172.92388888888888</v>
          </cell>
          <cell r="AA466" t="str">
            <v>CRATE</v>
          </cell>
          <cell r="AB466">
            <v>40016090</v>
          </cell>
          <cell r="AC466">
            <v>2166</v>
          </cell>
          <cell r="AD466" t="str">
            <v>US-00381</v>
          </cell>
          <cell r="AE466">
            <v>19</v>
          </cell>
          <cell r="AF466">
            <v>0.5</v>
          </cell>
          <cell r="AG466">
            <v>0</v>
          </cell>
          <cell r="AI466" t="str">
            <v>00810673016501</v>
          </cell>
          <cell r="AJ466" t="str">
            <v/>
          </cell>
          <cell r="AM466" t="e">
            <v>#N/A</v>
          </cell>
        </row>
        <row r="467">
          <cell r="A467" t="str">
            <v>ACTIVE</v>
          </cell>
          <cell r="B467" t="str">
            <v>35-1532</v>
          </cell>
          <cell r="C467">
            <v>29840920</v>
          </cell>
          <cell r="D467" t="str">
            <v>35-1532</v>
          </cell>
          <cell r="E467" t="str">
            <v>SDR 35</v>
          </cell>
          <cell r="F467" t="str">
            <v>8X6 TEE GXGXG SDR35</v>
          </cell>
          <cell r="G467">
            <v>5.7649999999999997</v>
          </cell>
          <cell r="H467">
            <v>2.61495788</v>
          </cell>
          <cell r="I467">
            <v>1</v>
          </cell>
          <cell r="J467">
            <v>48</v>
          </cell>
          <cell r="K467">
            <v>178.95155555555559</v>
          </cell>
          <cell r="L467">
            <v>7.1349130000000001</v>
          </cell>
          <cell r="M467" t="str">
            <v>TIGRE</v>
          </cell>
          <cell r="N467" t="str">
            <v>35-1532</v>
          </cell>
          <cell r="O467">
            <v>2</v>
          </cell>
          <cell r="P467" t="str">
            <v>B</v>
          </cell>
          <cell r="Q467" t="str">
            <v>M</v>
          </cell>
          <cell r="R467">
            <v>143.90588235294118</v>
          </cell>
          <cell r="S467">
            <v>153.97929411764707</v>
          </cell>
          <cell r="T467">
            <v>150.52000000000001</v>
          </cell>
          <cell r="U467">
            <v>150.52000000000001</v>
          </cell>
          <cell r="V467">
            <v>161.05640000000002</v>
          </cell>
          <cell r="W467">
            <v>161.05640000000002</v>
          </cell>
          <cell r="X467">
            <v>161.05640000000002</v>
          </cell>
          <cell r="Y467">
            <v>161.05640000000002</v>
          </cell>
          <cell r="Z467">
            <v>178.95155555555559</v>
          </cell>
          <cell r="AA467" t="str">
            <v>CRATE</v>
          </cell>
          <cell r="AB467">
            <v>40016104</v>
          </cell>
          <cell r="AC467">
            <v>2168</v>
          </cell>
          <cell r="AD467" t="str">
            <v>US-00382</v>
          </cell>
          <cell r="AE467">
            <v>16</v>
          </cell>
          <cell r="AF467">
            <v>0.6</v>
          </cell>
          <cell r="AG467">
            <v>0</v>
          </cell>
          <cell r="AI467" t="str">
            <v>00810673016549</v>
          </cell>
          <cell r="AJ467" t="str">
            <v/>
          </cell>
          <cell r="AM467" t="e">
            <v>#N/A</v>
          </cell>
        </row>
        <row r="468">
          <cell r="A468" t="str">
            <v>ACTIVE</v>
          </cell>
          <cell r="B468" t="str">
            <v>35-367</v>
          </cell>
          <cell r="C468">
            <v>29840938</v>
          </cell>
          <cell r="D468" t="str">
            <v>35-367</v>
          </cell>
          <cell r="E468" t="str">
            <v>SDR 35</v>
          </cell>
          <cell r="F468" t="str">
            <v>8 TEE GXGXG SDR35</v>
          </cell>
          <cell r="G468">
            <v>7.14</v>
          </cell>
          <cell r="H468">
            <v>3.2386468799999997</v>
          </cell>
          <cell r="I468">
            <v>1</v>
          </cell>
          <cell r="J468">
            <v>38</v>
          </cell>
          <cell r="K468">
            <v>253.92288888888891</v>
          </cell>
          <cell r="L468">
            <v>8.7161690000000007</v>
          </cell>
          <cell r="M468" t="str">
            <v>TIGRE</v>
          </cell>
          <cell r="N468" t="str">
            <v>35-367</v>
          </cell>
          <cell r="O468">
            <v>2</v>
          </cell>
          <cell r="P468" t="str">
            <v>B</v>
          </cell>
          <cell r="Q468" t="str">
            <v>M</v>
          </cell>
          <cell r="R468">
            <v>202.89411764705883</v>
          </cell>
          <cell r="S468">
            <v>217.09670588235298</v>
          </cell>
          <cell r="T468">
            <v>213.58</v>
          </cell>
          <cell r="U468">
            <v>213.58</v>
          </cell>
          <cell r="V468">
            <v>228.53060000000002</v>
          </cell>
          <cell r="W468">
            <v>228.53060000000002</v>
          </cell>
          <cell r="X468">
            <v>228.53060000000002</v>
          </cell>
          <cell r="Y468">
            <v>228.53060000000002</v>
          </cell>
          <cell r="Z468">
            <v>253.92288888888891</v>
          </cell>
          <cell r="AA468" t="str">
            <v>CRATE</v>
          </cell>
          <cell r="AB468">
            <v>40016902</v>
          </cell>
          <cell r="AC468">
            <v>2169</v>
          </cell>
          <cell r="AD468" t="str">
            <v>US-00385</v>
          </cell>
          <cell r="AE468">
            <v>15</v>
          </cell>
          <cell r="AF468">
            <v>0.5</v>
          </cell>
          <cell r="AG468">
            <v>0</v>
          </cell>
          <cell r="AI468" t="str">
            <v>00810673016563</v>
          </cell>
          <cell r="AJ468" t="str">
            <v/>
          </cell>
          <cell r="AM468" t="e">
            <v>#N/A</v>
          </cell>
        </row>
        <row r="469">
          <cell r="A469" t="str">
            <v>ACTIVE</v>
          </cell>
          <cell r="B469" t="str">
            <v>35-1711</v>
          </cell>
          <cell r="C469">
            <v>29840946</v>
          </cell>
          <cell r="D469" t="str">
            <v>35-1711</v>
          </cell>
          <cell r="E469" t="str">
            <v>SDR 35</v>
          </cell>
          <cell r="F469" t="str">
            <v>8X5 TEE GXGXG SDR35</v>
          </cell>
          <cell r="G469">
            <v>5.7549999999999999</v>
          </cell>
          <cell r="H469">
            <v>2.61042196</v>
          </cell>
          <cell r="I469">
            <v>1</v>
          </cell>
          <cell r="J469">
            <v>48</v>
          </cell>
          <cell r="K469">
            <v>197.90244444444448</v>
          </cell>
          <cell r="L469">
            <v>7.3413250000000003</v>
          </cell>
          <cell r="M469" t="str">
            <v>TIGRE</v>
          </cell>
          <cell r="N469" t="str">
            <v>35-1711</v>
          </cell>
          <cell r="O469">
            <v>2</v>
          </cell>
          <cell r="P469" t="str">
            <v>D</v>
          </cell>
          <cell r="Q469" t="str">
            <v>M</v>
          </cell>
          <cell r="R469">
            <v>141.51764705882354</v>
          </cell>
          <cell r="S469">
            <v>151.42388235294121</v>
          </cell>
          <cell r="T469">
            <v>166.46</v>
          </cell>
          <cell r="U469">
            <v>166.46</v>
          </cell>
          <cell r="V469">
            <v>178.11220000000003</v>
          </cell>
          <cell r="W469">
            <v>178.11220000000003</v>
          </cell>
          <cell r="X469">
            <v>178.11220000000003</v>
          </cell>
          <cell r="Y469">
            <v>178.11220000000003</v>
          </cell>
          <cell r="Z469">
            <v>197.90244444444448</v>
          </cell>
          <cell r="AA469" t="str">
            <v>CRATE</v>
          </cell>
          <cell r="AB469">
            <v>40016538</v>
          </cell>
          <cell r="AC469">
            <v>2167</v>
          </cell>
          <cell r="AD469" t="str">
            <v>US-00382</v>
          </cell>
          <cell r="AE469">
            <v>15</v>
          </cell>
          <cell r="AF469">
            <v>0.6</v>
          </cell>
          <cell r="AG469">
            <v>0</v>
          </cell>
          <cell r="AI469" t="str">
            <v>00810673016525</v>
          </cell>
          <cell r="AJ469" t="str">
            <v/>
          </cell>
          <cell r="AM469" t="e">
            <v>#N/A</v>
          </cell>
        </row>
        <row r="470">
          <cell r="A470" t="str">
            <v>ACTIVE</v>
          </cell>
          <cell r="B470" t="str">
            <v>35-1664</v>
          </cell>
          <cell r="C470">
            <v>29841802</v>
          </cell>
          <cell r="D470" t="str">
            <v>35-1664</v>
          </cell>
          <cell r="E470" t="str">
            <v>SDR 35</v>
          </cell>
          <cell r="F470" t="str">
            <v>4 2-WAY C/O TEE GXGXG SDR35</v>
          </cell>
          <cell r="G470">
            <v>1</v>
          </cell>
          <cell r="H470">
            <v>0.453592</v>
          </cell>
          <cell r="I470">
            <v>6</v>
          </cell>
          <cell r="J470" t="str">
            <v>-</v>
          </cell>
          <cell r="K470">
            <v>127.02088888888889</v>
          </cell>
          <cell r="L470">
            <v>16.097664000000002</v>
          </cell>
          <cell r="M470" t="str">
            <v>PTI</v>
          </cell>
          <cell r="N470" t="str">
            <v>G1004</v>
          </cell>
          <cell r="O470" t="str">
            <v>BOX</v>
          </cell>
          <cell r="P470" t="str">
            <v>D</v>
          </cell>
          <cell r="Q470" t="str">
            <v>M</v>
          </cell>
          <cell r="R470">
            <v>146.36470588235295</v>
          </cell>
          <cell r="S470">
            <v>156.61023529411767</v>
          </cell>
          <cell r="T470">
            <v>106.84</v>
          </cell>
          <cell r="U470">
            <v>106.84</v>
          </cell>
          <cell r="V470">
            <v>114.31880000000001</v>
          </cell>
          <cell r="W470">
            <v>114.31880000000001</v>
          </cell>
          <cell r="X470">
            <v>114.31880000000001</v>
          </cell>
          <cell r="Y470">
            <v>114.31880000000001</v>
          </cell>
          <cell r="Z470">
            <v>127.02088888888889</v>
          </cell>
          <cell r="AB470" t="str">
            <v/>
          </cell>
          <cell r="AC470">
            <v>2244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I470" t="str">
            <v>00812361013731</v>
          </cell>
          <cell r="AJ470" t="str">
            <v/>
          </cell>
          <cell r="AM470" t="e">
            <v>#N/A</v>
          </cell>
        </row>
        <row r="471">
          <cell r="A471" t="str">
            <v>ACTIVE</v>
          </cell>
          <cell r="B471" t="str">
            <v>35-1665</v>
          </cell>
          <cell r="C471">
            <v>29841810</v>
          </cell>
          <cell r="D471" t="str">
            <v>35-1665</v>
          </cell>
          <cell r="E471" t="str">
            <v>SDR 35</v>
          </cell>
          <cell r="F471" t="str">
            <v>4 2-WAY C/O TEE GXGXDWV G SDR35</v>
          </cell>
          <cell r="G471">
            <v>1</v>
          </cell>
          <cell r="H471">
            <v>0.453592</v>
          </cell>
          <cell r="I471">
            <v>1</v>
          </cell>
          <cell r="J471" t="str">
            <v>-</v>
          </cell>
          <cell r="K471">
            <v>189.54455555555555</v>
          </cell>
          <cell r="L471">
            <v>25.6264</v>
          </cell>
          <cell r="M471" t="str">
            <v>SPECFIT</v>
          </cell>
          <cell r="N471" t="str">
            <v>(79)8604-IPS</v>
          </cell>
          <cell r="O471" t="str">
            <v>BOX</v>
          </cell>
          <cell r="P471" t="str">
            <v>D</v>
          </cell>
          <cell r="Q471" t="str">
            <v>F</v>
          </cell>
          <cell r="R471">
            <v>149</v>
          </cell>
          <cell r="S471">
            <v>159.43</v>
          </cell>
          <cell r="T471">
            <v>159.43</v>
          </cell>
          <cell r="U471">
            <v>159.43</v>
          </cell>
          <cell r="V471">
            <v>170.59010000000001</v>
          </cell>
          <cell r="W471">
            <v>170.59010000000001</v>
          </cell>
          <cell r="X471">
            <v>170.59010000000001</v>
          </cell>
          <cell r="Y471">
            <v>170.59010000000001</v>
          </cell>
          <cell r="Z471">
            <v>189.54455555555555</v>
          </cell>
          <cell r="AB471" t="str">
            <v/>
          </cell>
          <cell r="AC471">
            <v>2324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I471" t="str">
            <v>00812361013779</v>
          </cell>
          <cell r="AJ471" t="str">
            <v/>
          </cell>
          <cell r="AM471" t="e">
            <v>#N/A</v>
          </cell>
        </row>
        <row r="472">
          <cell r="A472" t="str">
            <v>ACTIVE</v>
          </cell>
          <cell r="B472" t="str">
            <v>35-1666</v>
          </cell>
          <cell r="C472">
            <v>29841829</v>
          </cell>
          <cell r="D472" t="str">
            <v>35-1666</v>
          </cell>
          <cell r="E472" t="str">
            <v>SDR 35</v>
          </cell>
          <cell r="F472" t="str">
            <v>6 2-WAY C/O TEE GXGXG SDR35</v>
          </cell>
          <cell r="G472">
            <v>7.6959999999999997</v>
          </cell>
          <cell r="H472">
            <v>3.490844032</v>
          </cell>
          <cell r="I472">
            <v>3</v>
          </cell>
          <cell r="J472">
            <v>21</v>
          </cell>
          <cell r="K472">
            <v>721.21566666666672</v>
          </cell>
          <cell r="L472">
            <v>118.030996</v>
          </cell>
          <cell r="M472" t="str">
            <v>PTI</v>
          </cell>
          <cell r="N472" t="str">
            <v>G1006</v>
          </cell>
          <cell r="O472" t="str">
            <v>BOX</v>
          </cell>
          <cell r="P472" t="str">
            <v>D</v>
          </cell>
          <cell r="Q472" t="str">
            <v>M</v>
          </cell>
          <cell r="R472">
            <v>785.8</v>
          </cell>
          <cell r="S472">
            <v>840.80600000000004</v>
          </cell>
          <cell r="T472">
            <v>606.63</v>
          </cell>
          <cell r="U472">
            <v>606.63</v>
          </cell>
          <cell r="V472">
            <v>649.09410000000003</v>
          </cell>
          <cell r="W472">
            <v>649.09410000000003</v>
          </cell>
          <cell r="X472">
            <v>649.09410000000003</v>
          </cell>
          <cell r="Y472">
            <v>649.09410000000003</v>
          </cell>
          <cell r="Z472">
            <v>721.21566666666672</v>
          </cell>
          <cell r="AB472" t="str">
            <v/>
          </cell>
          <cell r="AC472">
            <v>2245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I472" t="str">
            <v>00812361013793</v>
          </cell>
          <cell r="AJ472" t="str">
            <v/>
          </cell>
          <cell r="AM472" t="e">
            <v>#N/A</v>
          </cell>
        </row>
        <row r="473">
          <cell r="A473" t="str">
            <v>ACTIVE</v>
          </cell>
          <cell r="B473" t="str">
            <v>35-1630</v>
          </cell>
          <cell r="C473">
            <v>29842574</v>
          </cell>
          <cell r="D473" t="str">
            <v>35-1630</v>
          </cell>
          <cell r="E473" t="str">
            <v>SDR 35</v>
          </cell>
          <cell r="F473" t="str">
            <v>6X4 INCR COUPLING ECC GXG SDR35</v>
          </cell>
          <cell r="G473">
            <v>1.4350000000000001</v>
          </cell>
          <cell r="H473">
            <v>0.65090451999999999</v>
          </cell>
          <cell r="I473">
            <v>16</v>
          </cell>
          <cell r="J473">
            <v>192</v>
          </cell>
          <cell r="K473">
            <v>122.77655555555556</v>
          </cell>
          <cell r="L473">
            <v>10.615179999999999</v>
          </cell>
          <cell r="M473" t="str">
            <v>SPECFIT</v>
          </cell>
          <cell r="N473" t="str">
            <v>(79)61064</v>
          </cell>
          <cell r="O473" t="str">
            <v>BOX</v>
          </cell>
          <cell r="P473" t="str">
            <v>C</v>
          </cell>
          <cell r="Q473" t="str">
            <v>F</v>
          </cell>
          <cell r="R473">
            <v>93.800000000000011</v>
          </cell>
          <cell r="S473">
            <v>100.36600000000001</v>
          </cell>
          <cell r="T473">
            <v>103.27</v>
          </cell>
          <cell r="U473">
            <v>103.27</v>
          </cell>
          <cell r="V473">
            <v>110.49890000000001</v>
          </cell>
          <cell r="W473">
            <v>110.49890000000001</v>
          </cell>
          <cell r="X473">
            <v>110.49890000000001</v>
          </cell>
          <cell r="Y473">
            <v>110.49890000000001</v>
          </cell>
          <cell r="Z473">
            <v>122.77655555555556</v>
          </cell>
          <cell r="AA473" t="str">
            <v>T-14.1</v>
          </cell>
          <cell r="AB473">
            <v>40016406</v>
          </cell>
          <cell r="AC473">
            <v>3246</v>
          </cell>
          <cell r="AD473" t="str">
            <v>US-4916</v>
          </cell>
          <cell r="AE473">
            <v>60</v>
          </cell>
          <cell r="AF473">
            <v>0.71499166666666658</v>
          </cell>
          <cell r="AG473">
            <v>0</v>
          </cell>
          <cell r="AI473" t="str">
            <v>00810673018086</v>
          </cell>
          <cell r="AJ473" t="str">
            <v/>
          </cell>
          <cell r="AM473" t="e">
            <v>#N/A</v>
          </cell>
        </row>
        <row r="474">
          <cell r="A474" t="str">
            <v>ACTIVE</v>
          </cell>
          <cell r="B474" t="str">
            <v>35-1627</v>
          </cell>
          <cell r="C474">
            <v>29842930</v>
          </cell>
          <cell r="D474" t="str">
            <v>35-1627</v>
          </cell>
          <cell r="E474" t="str">
            <v>SDR 35</v>
          </cell>
          <cell r="F474" t="str">
            <v>6X4 RED BUSHING CON SXG SDR35</v>
          </cell>
          <cell r="G474">
            <v>1.4</v>
          </cell>
          <cell r="H474">
            <v>0.63502879999999995</v>
          </cell>
          <cell r="I474">
            <v>10</v>
          </cell>
          <cell r="J474" t="str">
            <v>-</v>
          </cell>
          <cell r="K474">
            <v>59.289888888888889</v>
          </cell>
          <cell r="L474">
            <v>7.5143649999999997</v>
          </cell>
          <cell r="M474" t="str">
            <v>PTI</v>
          </cell>
          <cell r="N474" t="str">
            <v>G1216</v>
          </cell>
          <cell r="O474" t="str">
            <v>BOX</v>
          </cell>
          <cell r="P474" t="str">
            <v>C</v>
          </cell>
          <cell r="Q474" t="str">
            <v>M</v>
          </cell>
          <cell r="R474">
            <v>80.023529411764699</v>
          </cell>
          <cell r="S474">
            <v>85.625176470588229</v>
          </cell>
          <cell r="T474">
            <v>49.87</v>
          </cell>
          <cell r="U474">
            <v>49.87</v>
          </cell>
          <cell r="V474">
            <v>53.360900000000001</v>
          </cell>
          <cell r="W474">
            <v>53.360900000000001</v>
          </cell>
          <cell r="X474">
            <v>53.360900000000001</v>
          </cell>
          <cell r="Y474">
            <v>53.360900000000001</v>
          </cell>
          <cell r="Z474">
            <v>59.289888888888889</v>
          </cell>
          <cell r="AB474" t="str">
            <v/>
          </cell>
          <cell r="AC474">
            <v>3161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I474" t="str">
            <v>00812361013816</v>
          </cell>
          <cell r="AJ474" t="str">
            <v/>
          </cell>
          <cell r="AM474" t="e">
            <v>#N/A</v>
          </cell>
        </row>
        <row r="475">
          <cell r="A475" t="str">
            <v>ACTIVE</v>
          </cell>
          <cell r="B475" t="str">
            <v>35-181</v>
          </cell>
          <cell r="C475">
            <v>29842949</v>
          </cell>
          <cell r="D475" t="str">
            <v>35-181</v>
          </cell>
          <cell r="E475" t="str">
            <v>SDR 35</v>
          </cell>
          <cell r="F475" t="str">
            <v>8X4 RED BUSHING CON SXG SDR35</v>
          </cell>
          <cell r="G475">
            <v>3.5</v>
          </cell>
          <cell r="H475">
            <v>1.587572</v>
          </cell>
          <cell r="I475">
            <v>5</v>
          </cell>
          <cell r="J475" t="str">
            <v>-</v>
          </cell>
          <cell r="K475">
            <v>161.97422222222224</v>
          </cell>
          <cell r="L475">
            <v>20.523059</v>
          </cell>
          <cell r="M475" t="str">
            <v>PTI</v>
          </cell>
          <cell r="N475" t="str">
            <v>G1219</v>
          </cell>
          <cell r="O475" t="str">
            <v>BOX</v>
          </cell>
          <cell r="P475" t="str">
            <v>C</v>
          </cell>
          <cell r="Q475" t="str">
            <v>M</v>
          </cell>
          <cell r="R475">
            <v>242.74117647058824</v>
          </cell>
          <cell r="S475">
            <v>259.73305882352946</v>
          </cell>
          <cell r="T475">
            <v>136.24</v>
          </cell>
          <cell r="U475">
            <v>136.24</v>
          </cell>
          <cell r="V475">
            <v>145.77680000000001</v>
          </cell>
          <cell r="W475">
            <v>145.77680000000001</v>
          </cell>
          <cell r="X475">
            <v>145.77680000000001</v>
          </cell>
          <cell r="Y475">
            <v>145.77680000000001</v>
          </cell>
          <cell r="Z475">
            <v>161.97422222222224</v>
          </cell>
          <cell r="AB475" t="str">
            <v/>
          </cell>
          <cell r="AC475">
            <v>3162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I475" t="str">
            <v>00812361013830</v>
          </cell>
          <cell r="AJ475" t="str">
            <v/>
          </cell>
          <cell r="AM475" t="e">
            <v>#N/A</v>
          </cell>
        </row>
        <row r="476">
          <cell r="A476" t="str">
            <v>ACTIVE</v>
          </cell>
          <cell r="B476" t="str">
            <v>35-182</v>
          </cell>
          <cell r="C476">
            <v>29842957</v>
          </cell>
          <cell r="D476" t="str">
            <v>35-182</v>
          </cell>
          <cell r="E476" t="str">
            <v>SDR 35</v>
          </cell>
          <cell r="F476" t="str">
            <v>8X6 RED BUSHING CON SXG SDR35</v>
          </cell>
          <cell r="G476">
            <v>2.5499999999999998</v>
          </cell>
          <cell r="H476">
            <v>1.1566596</v>
          </cell>
          <cell r="I476">
            <v>5</v>
          </cell>
          <cell r="J476" t="str">
            <v>-</v>
          </cell>
          <cell r="K476">
            <v>181.43633333333335</v>
          </cell>
          <cell r="L476">
            <v>22.993513999999998</v>
          </cell>
          <cell r="M476" t="str">
            <v>PTI</v>
          </cell>
          <cell r="N476" t="str">
            <v>G1220</v>
          </cell>
          <cell r="O476" t="str">
            <v>BOX</v>
          </cell>
          <cell r="P476" t="str">
            <v>C</v>
          </cell>
          <cell r="Q476" t="str">
            <v>M</v>
          </cell>
          <cell r="R476">
            <v>253.64705882352942</v>
          </cell>
          <cell r="S476">
            <v>271.4023529411765</v>
          </cell>
          <cell r="T476">
            <v>152.61000000000001</v>
          </cell>
          <cell r="U476">
            <v>152.61000000000001</v>
          </cell>
          <cell r="V476">
            <v>163.29270000000002</v>
          </cell>
          <cell r="W476">
            <v>163.29270000000002</v>
          </cell>
          <cell r="X476">
            <v>163.29270000000002</v>
          </cell>
          <cell r="Y476">
            <v>163.29270000000002</v>
          </cell>
          <cell r="Z476">
            <v>181.43633333333335</v>
          </cell>
          <cell r="AB476" t="str">
            <v/>
          </cell>
          <cell r="AC476">
            <v>3163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I476" t="str">
            <v>00812361013854</v>
          </cell>
          <cell r="AJ476" t="str">
            <v/>
          </cell>
          <cell r="AM476" t="e">
            <v>#N/A</v>
          </cell>
        </row>
        <row r="477">
          <cell r="A477" t="str">
            <v>ACTIVE</v>
          </cell>
          <cell r="B477" t="str">
            <v>35-183</v>
          </cell>
          <cell r="C477">
            <v>29842981</v>
          </cell>
          <cell r="D477" t="str">
            <v>35-183</v>
          </cell>
          <cell r="E477" t="str">
            <v>SDR 35</v>
          </cell>
          <cell r="F477" t="str">
            <v>10X4 RED BUSHING CON SXG SDR35</v>
          </cell>
          <cell r="G477">
            <v>4.55</v>
          </cell>
          <cell r="H477">
            <v>2.0638435999999998</v>
          </cell>
          <cell r="I477">
            <v>2</v>
          </cell>
          <cell r="J477">
            <v>36</v>
          </cell>
          <cell r="K477">
            <v>424.52844444444446</v>
          </cell>
          <cell r="L477">
            <v>53.802050000000001</v>
          </cell>
          <cell r="M477" t="str">
            <v>PTI</v>
          </cell>
          <cell r="N477" t="str">
            <v>G1210-4</v>
          </cell>
          <cell r="O477" t="str">
            <v>BOX</v>
          </cell>
          <cell r="P477" t="str">
            <v>D</v>
          </cell>
          <cell r="Q477" t="str">
            <v>M</v>
          </cell>
          <cell r="R477">
            <v>341.41176470588238</v>
          </cell>
          <cell r="S477">
            <v>365.31058823529418</v>
          </cell>
          <cell r="T477">
            <v>357.08</v>
          </cell>
          <cell r="U477">
            <v>357.08</v>
          </cell>
          <cell r="V477">
            <v>382.07560000000001</v>
          </cell>
          <cell r="W477">
            <v>382.07560000000001</v>
          </cell>
          <cell r="X477">
            <v>382.07560000000001</v>
          </cell>
          <cell r="Y477">
            <v>382.07560000000001</v>
          </cell>
          <cell r="Z477">
            <v>424.52844444444446</v>
          </cell>
          <cell r="AB477" t="str">
            <v/>
          </cell>
          <cell r="AC477">
            <v>3164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I477" t="str">
            <v>00812361012055</v>
          </cell>
          <cell r="AJ477" t="str">
            <v/>
          </cell>
          <cell r="AM477" t="e">
            <v>#N/A</v>
          </cell>
        </row>
        <row r="478">
          <cell r="A478" t="str">
            <v>ACTIVE</v>
          </cell>
          <cell r="B478" t="str">
            <v>35-1587</v>
          </cell>
          <cell r="C478">
            <v>29843520</v>
          </cell>
          <cell r="D478" t="str">
            <v>35-1587</v>
          </cell>
          <cell r="E478" t="str">
            <v>SDR 35</v>
          </cell>
          <cell r="F478" t="str">
            <v>6 ELBOW 90 LONG SWEEP GXG SDR35</v>
          </cell>
          <cell r="G478">
            <v>1</v>
          </cell>
          <cell r="H478">
            <v>0.453592</v>
          </cell>
          <cell r="I478">
            <v>4</v>
          </cell>
          <cell r="J478">
            <v>24</v>
          </cell>
          <cell r="K478">
            <v>178.66622222222222</v>
          </cell>
          <cell r="L478">
            <v>29.808200000000003</v>
          </cell>
          <cell r="M478" t="str">
            <v>PTI</v>
          </cell>
          <cell r="N478" t="str">
            <v>G257</v>
          </cell>
          <cell r="O478" t="str">
            <v>BOX</v>
          </cell>
          <cell r="P478" t="str">
            <v>D</v>
          </cell>
          <cell r="Q478" t="str">
            <v>M</v>
          </cell>
          <cell r="R478">
            <v>202.81176470588235</v>
          </cell>
          <cell r="S478">
            <v>217.00858823529413</v>
          </cell>
          <cell r="T478">
            <v>150.28</v>
          </cell>
          <cell r="U478">
            <v>150.28</v>
          </cell>
          <cell r="V478">
            <v>160.7996</v>
          </cell>
          <cell r="W478">
            <v>160.7996</v>
          </cell>
          <cell r="X478">
            <v>160.7996</v>
          </cell>
          <cell r="Y478">
            <v>160.7996</v>
          </cell>
          <cell r="Z478">
            <v>178.66622222222222</v>
          </cell>
          <cell r="AB478" t="str">
            <v/>
          </cell>
          <cell r="AC478">
            <v>2907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I478" t="str">
            <v>00812361013878</v>
          </cell>
          <cell r="AJ478" t="str">
            <v/>
          </cell>
          <cell r="AM478" t="e">
            <v>#N/A</v>
          </cell>
        </row>
        <row r="479">
          <cell r="A479" t="str">
            <v>ACTIVE</v>
          </cell>
          <cell r="B479" t="str">
            <v>35-1588</v>
          </cell>
          <cell r="C479">
            <v>29843538</v>
          </cell>
          <cell r="D479" t="str">
            <v>35-1588</v>
          </cell>
          <cell r="E479" t="str">
            <v>SDR 35</v>
          </cell>
          <cell r="F479" t="str">
            <v>8 ELBOW 90 LONG SWEEP GXG SDR35</v>
          </cell>
          <cell r="G479">
            <v>1</v>
          </cell>
          <cell r="H479">
            <v>0.453592</v>
          </cell>
          <cell r="I479">
            <v>2</v>
          </cell>
          <cell r="J479">
            <v>12</v>
          </cell>
          <cell r="K479">
            <v>403.02144444444446</v>
          </cell>
          <cell r="L479">
            <v>67.248700000000014</v>
          </cell>
          <cell r="M479" t="str">
            <v>PTI</v>
          </cell>
          <cell r="N479" t="str">
            <v>G258</v>
          </cell>
          <cell r="O479" t="str">
            <v>BOX</v>
          </cell>
          <cell r="P479" t="str">
            <v>D</v>
          </cell>
          <cell r="Q479" t="str">
            <v>M</v>
          </cell>
          <cell r="R479">
            <v>644.74828917647062</v>
          </cell>
          <cell r="S479">
            <v>689.88066941882357</v>
          </cell>
          <cell r="T479">
            <v>338.99</v>
          </cell>
          <cell r="U479">
            <v>338.99</v>
          </cell>
          <cell r="V479">
            <v>362.71930000000003</v>
          </cell>
          <cell r="W479">
            <v>362.71930000000003</v>
          </cell>
          <cell r="X479">
            <v>362.71930000000003</v>
          </cell>
          <cell r="Y479">
            <v>362.71930000000003</v>
          </cell>
          <cell r="Z479">
            <v>403.02144444444446</v>
          </cell>
          <cell r="AB479" t="str">
            <v/>
          </cell>
          <cell r="AC479">
            <v>2908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I479" t="str">
            <v>00812361013892</v>
          </cell>
          <cell r="AJ479" t="str">
            <v/>
          </cell>
          <cell r="AM479" t="e">
            <v>#N/A</v>
          </cell>
        </row>
        <row r="480">
          <cell r="A480" t="str">
            <v>ACTIVE</v>
          </cell>
          <cell r="B480" t="str">
            <v>35-1592</v>
          </cell>
          <cell r="C480">
            <v>29843562</v>
          </cell>
          <cell r="D480" t="str">
            <v>35-1592</v>
          </cell>
          <cell r="E480" t="str">
            <v>SDR 35</v>
          </cell>
          <cell r="F480" t="str">
            <v>6 ELBOW 90 LONG SWEEP GXS SDR35</v>
          </cell>
          <cell r="G480">
            <v>1</v>
          </cell>
          <cell r="H480">
            <v>0.453592</v>
          </cell>
          <cell r="I480">
            <v>4</v>
          </cell>
          <cell r="J480">
            <v>24</v>
          </cell>
          <cell r="K480">
            <v>199.05566666666667</v>
          </cell>
          <cell r="L480">
            <v>23.662705000000003</v>
          </cell>
          <cell r="M480" t="str">
            <v>PTI</v>
          </cell>
          <cell r="N480" t="str">
            <v>G277</v>
          </cell>
          <cell r="O480" t="str">
            <v>BOX</v>
          </cell>
          <cell r="P480" t="str">
            <v>D</v>
          </cell>
          <cell r="Q480" t="str">
            <v>M</v>
          </cell>
          <cell r="R480">
            <v>159.91764705882355</v>
          </cell>
          <cell r="S480">
            <v>171.11188235294119</v>
          </cell>
          <cell r="T480">
            <v>167.43</v>
          </cell>
          <cell r="U480">
            <v>167.43</v>
          </cell>
          <cell r="V480">
            <v>179.15010000000001</v>
          </cell>
          <cell r="W480">
            <v>179.15010000000001</v>
          </cell>
          <cell r="X480">
            <v>179.15010000000001</v>
          </cell>
          <cell r="Y480">
            <v>179.15010000000001</v>
          </cell>
          <cell r="Z480">
            <v>199.05566666666667</v>
          </cell>
          <cell r="AB480" t="str">
            <v/>
          </cell>
          <cell r="AC480">
            <v>2935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I480" t="str">
            <v>00812361013915</v>
          </cell>
          <cell r="AJ480" t="str">
            <v/>
          </cell>
          <cell r="AM480" t="e">
            <v>#N/A</v>
          </cell>
        </row>
        <row r="481">
          <cell r="A481" t="str">
            <v>ACTIVE</v>
          </cell>
          <cell r="B481" t="str">
            <v>35-1593</v>
          </cell>
          <cell r="C481">
            <v>29843570</v>
          </cell>
          <cell r="D481" t="str">
            <v>35-1593</v>
          </cell>
          <cell r="E481" t="str">
            <v>SDR 35</v>
          </cell>
          <cell r="F481" t="str">
            <v>8 ELBOW 90 LONG SWEEP GXS SDR35</v>
          </cell>
          <cell r="G481">
            <v>1</v>
          </cell>
          <cell r="H481">
            <v>0.453592</v>
          </cell>
          <cell r="I481">
            <v>2</v>
          </cell>
          <cell r="J481">
            <v>12</v>
          </cell>
          <cell r="K481">
            <v>442.70655555555555</v>
          </cell>
          <cell r="L481">
            <v>17.437899999999999</v>
          </cell>
          <cell r="M481" t="str">
            <v>PTI</v>
          </cell>
          <cell r="N481" t="str">
            <v>G278</v>
          </cell>
          <cell r="O481" t="str">
            <v>BOX</v>
          </cell>
          <cell r="P481" t="str">
            <v>D</v>
          </cell>
          <cell r="Q481" t="str">
            <v>M</v>
          </cell>
          <cell r="R481">
            <v>356.02352941176474</v>
          </cell>
          <cell r="S481">
            <v>380.94517647058831</v>
          </cell>
          <cell r="T481">
            <v>372.37</v>
          </cell>
          <cell r="U481">
            <v>372.37</v>
          </cell>
          <cell r="V481">
            <v>398.4359</v>
          </cell>
          <cell r="W481">
            <v>398.4359</v>
          </cell>
          <cell r="X481">
            <v>398.4359</v>
          </cell>
          <cell r="Y481">
            <v>398.4359</v>
          </cell>
          <cell r="Z481">
            <v>442.70655555555555</v>
          </cell>
          <cell r="AB481" t="str">
            <v/>
          </cell>
          <cell r="AC481">
            <v>2936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I481" t="str">
            <v>00812361013939</v>
          </cell>
          <cell r="AJ481" t="str">
            <v/>
          </cell>
          <cell r="AM481" t="e">
            <v>#N/A</v>
          </cell>
        </row>
        <row r="482">
          <cell r="A482" t="str">
            <v>ACTIVE</v>
          </cell>
          <cell r="B482" t="str">
            <v>35-1516</v>
          </cell>
          <cell r="C482">
            <v>29843899</v>
          </cell>
          <cell r="D482" t="str">
            <v>35-1516</v>
          </cell>
          <cell r="E482" t="str">
            <v>SDR 35</v>
          </cell>
          <cell r="F482" t="str">
            <v>6 DOUBLE WYE SXGXGXG SDR35</v>
          </cell>
          <cell r="G482">
            <v>5.75</v>
          </cell>
          <cell r="H482">
            <v>2.6081539999999999</v>
          </cell>
          <cell r="I482">
            <v>1</v>
          </cell>
          <cell r="J482">
            <v>34</v>
          </cell>
          <cell r="K482">
            <v>317.99784575163403</v>
          </cell>
          <cell r="L482">
            <v>8.6772349999999996</v>
          </cell>
          <cell r="M482" t="str">
            <v>SPECFIT</v>
          </cell>
          <cell r="N482" t="str">
            <v>35-1516</v>
          </cell>
          <cell r="O482" t="str">
            <v>BOX</v>
          </cell>
          <cell r="P482" t="str">
            <v>D</v>
          </cell>
          <cell r="Q482" t="str">
            <v>F</v>
          </cell>
          <cell r="R482">
            <v>249.97647058823529</v>
          </cell>
          <cell r="S482">
            <v>267.47482352941176</v>
          </cell>
          <cell r="T482">
            <v>267.47482352941176</v>
          </cell>
          <cell r="U482">
            <v>267.47482352941176</v>
          </cell>
          <cell r="V482">
            <v>286.19806117647062</v>
          </cell>
          <cell r="W482">
            <v>286.19806117647062</v>
          </cell>
          <cell r="X482">
            <v>286.19806117647062</v>
          </cell>
          <cell r="Y482">
            <v>286.19806117647062</v>
          </cell>
          <cell r="Z482">
            <v>317.99784575163403</v>
          </cell>
          <cell r="AA482" t="str">
            <v>CRATE</v>
          </cell>
          <cell r="AB482">
            <v>40016058</v>
          </cell>
          <cell r="AC482">
            <v>2808</v>
          </cell>
          <cell r="AD482" t="str">
            <v>US-00332</v>
          </cell>
          <cell r="AE482">
            <v>12</v>
          </cell>
          <cell r="AF482">
            <v>0.5</v>
          </cell>
          <cell r="AG482">
            <v>0</v>
          </cell>
          <cell r="AI482" t="str">
            <v>00812361015193</v>
          </cell>
          <cell r="AJ482" t="str">
            <v/>
          </cell>
          <cell r="AM482" t="e">
            <v>#N/A</v>
          </cell>
        </row>
        <row r="483">
          <cell r="A483" t="str">
            <v>ACTIVE</v>
          </cell>
          <cell r="B483" t="str">
            <v>35-1112</v>
          </cell>
          <cell r="C483">
            <v>29844194</v>
          </cell>
          <cell r="D483" t="str">
            <v>35-1112</v>
          </cell>
          <cell r="E483" t="str">
            <v>SDR 35</v>
          </cell>
          <cell r="F483" t="str">
            <v>12 ELBOW 11.25 GXG SDR35</v>
          </cell>
          <cell r="G483">
            <v>6.3</v>
          </cell>
          <cell r="H483">
            <v>2.8576296000000001</v>
          </cell>
          <cell r="I483">
            <v>1</v>
          </cell>
          <cell r="J483" t="str">
            <v>-</v>
          </cell>
          <cell r="K483">
            <v>674.61122222222218</v>
          </cell>
          <cell r="L483">
            <v>100.05832000000001</v>
          </cell>
          <cell r="M483" t="str">
            <v>SPECFIT</v>
          </cell>
          <cell r="N483" t="str">
            <v>(79)30012</v>
          </cell>
          <cell r="O483" t="str">
            <v>BOX</v>
          </cell>
          <cell r="P483" t="str">
            <v>D</v>
          </cell>
          <cell r="Q483" t="str">
            <v>F</v>
          </cell>
          <cell r="R483">
            <v>542.52941176470586</v>
          </cell>
          <cell r="S483">
            <v>580.50647058823529</v>
          </cell>
          <cell r="T483">
            <v>567.42999999999995</v>
          </cell>
          <cell r="U483">
            <v>567.42999999999995</v>
          </cell>
          <cell r="V483">
            <v>607.15009999999995</v>
          </cell>
          <cell r="W483">
            <v>607.15009999999995</v>
          </cell>
          <cell r="X483">
            <v>607.15009999999995</v>
          </cell>
          <cell r="Y483">
            <v>607.15009999999995</v>
          </cell>
          <cell r="Z483">
            <v>674.61122222222218</v>
          </cell>
          <cell r="AB483" t="str">
            <v/>
          </cell>
          <cell r="AC483">
            <v>2979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I483" t="str">
            <v>00812361015506</v>
          </cell>
          <cell r="AJ483" t="str">
            <v/>
          </cell>
          <cell r="AM483" t="e">
            <v>#N/A</v>
          </cell>
        </row>
        <row r="484">
          <cell r="A484" t="str">
            <v>ACTIVE</v>
          </cell>
          <cell r="B484" t="str">
            <v>35-1678</v>
          </cell>
          <cell r="C484">
            <v>29846294</v>
          </cell>
          <cell r="D484" t="str">
            <v>35-1678</v>
          </cell>
          <cell r="E484" t="str">
            <v>SDR 35</v>
          </cell>
          <cell r="F484" t="str">
            <v>4X3 ADAP SWR GSKT BY DWV H SDR35</v>
          </cell>
          <cell r="G484">
            <v>0.58499999999999996</v>
          </cell>
          <cell r="H484">
            <v>0.26535132</v>
          </cell>
          <cell r="I484">
            <v>36</v>
          </cell>
          <cell r="J484">
            <v>864</v>
          </cell>
          <cell r="K484">
            <v>44.898039215686289</v>
          </cell>
          <cell r="L484">
            <v>1.10107</v>
          </cell>
          <cell r="M484" t="str">
            <v>SPECFIT</v>
          </cell>
          <cell r="N484" t="str">
            <v>35-1678</v>
          </cell>
          <cell r="O484" t="str">
            <v>BOX</v>
          </cell>
          <cell r="P484" t="str">
            <v>D</v>
          </cell>
          <cell r="Q484" t="str">
            <v>F</v>
          </cell>
          <cell r="R484">
            <v>35.294117647058826</v>
          </cell>
          <cell r="S484">
            <v>37.764705882352949</v>
          </cell>
          <cell r="T484">
            <v>37.764705882352949</v>
          </cell>
          <cell r="U484">
            <v>37.764705882352949</v>
          </cell>
          <cell r="V484">
            <v>40.408235294117659</v>
          </cell>
          <cell r="W484">
            <v>40.408235294117659</v>
          </cell>
          <cell r="X484">
            <v>40.408235294117659</v>
          </cell>
          <cell r="Y484">
            <v>40.408235294117659</v>
          </cell>
          <cell r="Z484">
            <v>44.898039215686289</v>
          </cell>
          <cell r="AA484" t="str">
            <v>T-13</v>
          </cell>
          <cell r="AB484">
            <v>40016449</v>
          </cell>
          <cell r="AC484">
            <v>3227</v>
          </cell>
          <cell r="AD484" t="str">
            <v>US-00312</v>
          </cell>
          <cell r="AE484">
            <v>51</v>
          </cell>
          <cell r="AF484">
            <v>0.72099999999999997</v>
          </cell>
          <cell r="AG484">
            <v>0</v>
          </cell>
          <cell r="AI484" t="str">
            <v>00810673018161</v>
          </cell>
          <cell r="AJ484" t="str">
            <v/>
          </cell>
          <cell r="AM484" t="e">
            <v>#N/A</v>
          </cell>
        </row>
        <row r="485">
          <cell r="A485" t="str">
            <v>ACTIVE</v>
          </cell>
          <cell r="B485" t="str">
            <v>35-1679</v>
          </cell>
          <cell r="C485">
            <v>29846308</v>
          </cell>
          <cell r="D485" t="str">
            <v>35-1679</v>
          </cell>
          <cell r="E485" t="str">
            <v>SDR 35</v>
          </cell>
          <cell r="F485" t="str">
            <v>4 ADAP SWR GSKT BY DWV H SDR35</v>
          </cell>
          <cell r="G485">
            <v>0.58499999999999996</v>
          </cell>
          <cell r="H485">
            <v>0.26535132</v>
          </cell>
          <cell r="I485">
            <v>22</v>
          </cell>
          <cell r="J485">
            <v>528</v>
          </cell>
          <cell r="K485">
            <v>106.63144444444444</v>
          </cell>
          <cell r="L485">
            <v>1.107353</v>
          </cell>
          <cell r="M485" t="str">
            <v>PTI</v>
          </cell>
          <cell r="N485" t="str">
            <v>35-1679</v>
          </cell>
          <cell r="O485" t="str">
            <v>BOX</v>
          </cell>
          <cell r="P485" t="str">
            <v>D</v>
          </cell>
          <cell r="Q485" t="str">
            <v>M</v>
          </cell>
          <cell r="R485">
            <v>25.752941176470589</v>
          </cell>
          <cell r="S485">
            <v>27.555647058823531</v>
          </cell>
          <cell r="T485">
            <v>89.69</v>
          </cell>
          <cell r="U485">
            <v>89.69</v>
          </cell>
          <cell r="V485">
            <v>95.968299999999999</v>
          </cell>
          <cell r="W485">
            <v>95.968299999999999</v>
          </cell>
          <cell r="X485">
            <v>95.968299999999999</v>
          </cell>
          <cell r="Y485">
            <v>95.968299999999999</v>
          </cell>
          <cell r="Z485">
            <v>106.63144444444444</v>
          </cell>
          <cell r="AA485" t="str">
            <v>T-13</v>
          </cell>
          <cell r="AB485">
            <v>40016457</v>
          </cell>
          <cell r="AC485">
            <v>3228</v>
          </cell>
          <cell r="AD485" t="str">
            <v>US-00312</v>
          </cell>
          <cell r="AE485">
            <v>51</v>
          </cell>
          <cell r="AF485">
            <v>0.72099999999999997</v>
          </cell>
          <cell r="AG485">
            <v>0</v>
          </cell>
          <cell r="AI485" t="str">
            <v>00810673018185</v>
          </cell>
          <cell r="AJ485" t="str">
            <v/>
          </cell>
          <cell r="AM485" t="e">
            <v>#N/A</v>
          </cell>
        </row>
        <row r="486">
          <cell r="A486" t="str">
            <v>ACTIVE</v>
          </cell>
          <cell r="B486" t="str">
            <v>35-1610</v>
          </cell>
          <cell r="C486">
            <v>29846375</v>
          </cell>
          <cell r="D486" t="str">
            <v>35-1610</v>
          </cell>
          <cell r="E486" t="str">
            <v>SDR 35</v>
          </cell>
          <cell r="F486" t="str">
            <v>4 TEMP PLUG SDR35</v>
          </cell>
          <cell r="G486">
            <v>0.15</v>
          </cell>
          <cell r="H486">
            <v>6.8038799999999997E-2</v>
          </cell>
          <cell r="I486">
            <v>36</v>
          </cell>
          <cell r="J486">
            <v>2250</v>
          </cell>
          <cell r="K486">
            <v>14.040777777777778</v>
          </cell>
          <cell r="L486">
            <v>2.3432499999999998</v>
          </cell>
          <cell r="M486" t="str">
            <v>PTI</v>
          </cell>
          <cell r="N486" t="str">
            <v>G1184</v>
          </cell>
          <cell r="O486" t="str">
            <v>BOX</v>
          </cell>
          <cell r="P486" t="str">
            <v>D</v>
          </cell>
          <cell r="Q486" t="str">
            <v>M</v>
          </cell>
          <cell r="R486">
            <v>12.91764705882353</v>
          </cell>
          <cell r="S486">
            <v>13.821882352941177</v>
          </cell>
          <cell r="T486">
            <v>11.81</v>
          </cell>
          <cell r="U486">
            <v>11.81</v>
          </cell>
          <cell r="V486">
            <v>12.636700000000001</v>
          </cell>
          <cell r="W486">
            <v>12.636700000000001</v>
          </cell>
          <cell r="X486">
            <v>12.636700000000001</v>
          </cell>
          <cell r="Y486">
            <v>12.636700000000001</v>
          </cell>
          <cell r="Z486">
            <v>14.040777777777778</v>
          </cell>
          <cell r="AB486" t="str">
            <v/>
          </cell>
          <cell r="AC486">
            <v>3065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I486" t="str">
            <v>00810673017898</v>
          </cell>
          <cell r="AJ486" t="str">
            <v/>
          </cell>
          <cell r="AM486" t="e">
            <v>#N/A</v>
          </cell>
        </row>
        <row r="487">
          <cell r="A487" t="str">
            <v>ACTIVE</v>
          </cell>
          <cell r="B487" t="str">
            <v>35-1611</v>
          </cell>
          <cell r="C487">
            <v>29846383</v>
          </cell>
          <cell r="D487" t="str">
            <v>35-1611</v>
          </cell>
          <cell r="E487" t="str">
            <v>SDR 35</v>
          </cell>
          <cell r="F487" t="str">
            <v>6 TEMP PLUG SDR35</v>
          </cell>
          <cell r="G487">
            <v>0.245</v>
          </cell>
          <cell r="H487">
            <v>0.11113004</v>
          </cell>
          <cell r="I487">
            <v>40</v>
          </cell>
          <cell r="J487">
            <v>1800</v>
          </cell>
          <cell r="K487">
            <v>20.817444444444444</v>
          </cell>
          <cell r="L487">
            <v>1.5731190000000002</v>
          </cell>
          <cell r="M487" t="str">
            <v>PTI</v>
          </cell>
          <cell r="N487" t="str">
            <v>G1186</v>
          </cell>
          <cell r="O487" t="str">
            <v>BOX</v>
          </cell>
          <cell r="P487" t="str">
            <v>D</v>
          </cell>
          <cell r="Q487" t="str">
            <v>M</v>
          </cell>
          <cell r="R487">
            <v>19.811764705882354</v>
          </cell>
          <cell r="S487">
            <v>21.198588235294121</v>
          </cell>
          <cell r="T487">
            <v>17.510000000000002</v>
          </cell>
          <cell r="U487">
            <v>17.510000000000002</v>
          </cell>
          <cell r="V487">
            <v>18.735700000000001</v>
          </cell>
          <cell r="W487">
            <v>18.735700000000001</v>
          </cell>
          <cell r="X487">
            <v>18.735700000000001</v>
          </cell>
          <cell r="Y487">
            <v>18.735700000000001</v>
          </cell>
          <cell r="Z487">
            <v>20.817444444444444</v>
          </cell>
          <cell r="AB487" t="str">
            <v/>
          </cell>
          <cell r="AC487">
            <v>3066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I487" t="str">
            <v>00810673017911</v>
          </cell>
          <cell r="AJ487" t="str">
            <v/>
          </cell>
          <cell r="AM487" t="e">
            <v>#N/A</v>
          </cell>
        </row>
        <row r="488">
          <cell r="A488" t="str">
            <v>ACTIVE</v>
          </cell>
          <cell r="B488" t="str">
            <v>35-1612</v>
          </cell>
          <cell r="C488">
            <v>29846391</v>
          </cell>
          <cell r="D488" t="str">
            <v>35-1612</v>
          </cell>
          <cell r="E488" t="str">
            <v>SDR 35</v>
          </cell>
          <cell r="F488" t="str">
            <v>8 TEMP PLUG SDR35</v>
          </cell>
          <cell r="G488">
            <v>0.6</v>
          </cell>
          <cell r="H488">
            <v>0.27215519999999999</v>
          </cell>
          <cell r="I488">
            <v>8</v>
          </cell>
          <cell r="J488">
            <v>540</v>
          </cell>
          <cell r="K488">
            <v>143.91500000000002</v>
          </cell>
          <cell r="L488">
            <v>2.1703130000000002</v>
          </cell>
          <cell r="M488" t="str">
            <v>PTI</v>
          </cell>
          <cell r="N488" t="str">
            <v>G1188</v>
          </cell>
          <cell r="O488" t="str">
            <v>BOX</v>
          </cell>
          <cell r="P488" t="str">
            <v>D</v>
          </cell>
          <cell r="Q488" t="str">
            <v>M</v>
          </cell>
          <cell r="R488">
            <v>70.270588235294113</v>
          </cell>
          <cell r="S488">
            <v>75.18952941176471</v>
          </cell>
          <cell r="T488">
            <v>121.05</v>
          </cell>
          <cell r="U488">
            <v>121.05</v>
          </cell>
          <cell r="V488">
            <v>129.52350000000001</v>
          </cell>
          <cell r="W488">
            <v>129.52350000000001</v>
          </cell>
          <cell r="X488">
            <v>129.52350000000001</v>
          </cell>
          <cell r="Y488">
            <v>129.52350000000001</v>
          </cell>
          <cell r="Z488">
            <v>143.91500000000002</v>
          </cell>
          <cell r="AB488" t="str">
            <v/>
          </cell>
          <cell r="AC488">
            <v>3067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I488" t="str">
            <v>00810673017935</v>
          </cell>
          <cell r="AJ488" t="str">
            <v/>
          </cell>
          <cell r="AM488" t="e">
            <v>#N/A</v>
          </cell>
        </row>
        <row r="489">
          <cell r="A489" t="str">
            <v>ACTIVE</v>
          </cell>
          <cell r="B489" t="str">
            <v>35-1578</v>
          </cell>
          <cell r="C489">
            <v>29846421</v>
          </cell>
          <cell r="D489" t="str">
            <v>35-1578</v>
          </cell>
          <cell r="E489" t="str">
            <v>SDR 35</v>
          </cell>
          <cell r="F489" t="str">
            <v>6X4 SADDLE WYE SDR35</v>
          </cell>
          <cell r="G489">
            <v>1.04</v>
          </cell>
          <cell r="H489">
            <v>0.47173567999999999</v>
          </cell>
          <cell r="I489">
            <v>6</v>
          </cell>
          <cell r="J489">
            <v>270</v>
          </cell>
          <cell r="K489">
            <v>93.791444444444451</v>
          </cell>
          <cell r="L489">
            <v>27.882100000000001</v>
          </cell>
          <cell r="M489" t="str">
            <v>PTI</v>
          </cell>
          <cell r="N489" t="str">
            <v>35-1578</v>
          </cell>
          <cell r="O489" t="str">
            <v>BOX</v>
          </cell>
          <cell r="P489" t="str">
            <v>D</v>
          </cell>
          <cell r="Q489" t="str">
            <v>M</v>
          </cell>
          <cell r="R489">
            <v>84.28235294117647</v>
          </cell>
          <cell r="S489">
            <v>90.182117647058831</v>
          </cell>
          <cell r="T489">
            <v>78.89</v>
          </cell>
          <cell r="U489">
            <v>78.89</v>
          </cell>
          <cell r="V489">
            <v>84.412300000000002</v>
          </cell>
          <cell r="W489">
            <v>84.412300000000002</v>
          </cell>
          <cell r="X489">
            <v>84.412300000000002</v>
          </cell>
          <cell r="Y489">
            <v>84.412300000000002</v>
          </cell>
          <cell r="Z489">
            <v>93.791444444444451</v>
          </cell>
          <cell r="AA489" t="str">
            <v>T-11</v>
          </cell>
          <cell r="AB489">
            <v>40016171</v>
          </cell>
          <cell r="AC489">
            <v>2877</v>
          </cell>
          <cell r="AD489" t="str">
            <v>US-00337</v>
          </cell>
          <cell r="AE489">
            <v>36</v>
          </cell>
          <cell r="AF489">
            <v>0.72099999999999997</v>
          </cell>
          <cell r="AG489">
            <v>0</v>
          </cell>
          <cell r="AI489" t="str">
            <v>00810673016938</v>
          </cell>
          <cell r="AJ489" t="str">
            <v/>
          </cell>
          <cell r="AM489" t="e">
            <v>#N/A</v>
          </cell>
        </row>
        <row r="490">
          <cell r="A490" t="str">
            <v>ACTIVE</v>
          </cell>
          <cell r="B490" t="str">
            <v>35-286</v>
          </cell>
          <cell r="C490">
            <v>29846430</v>
          </cell>
          <cell r="D490" t="str">
            <v>35-286</v>
          </cell>
          <cell r="E490" t="str">
            <v>SDR 35</v>
          </cell>
          <cell r="F490" t="str">
            <v>8X6 SADDLE WYE SDR35</v>
          </cell>
          <cell r="G490">
            <v>2.6720000000000002</v>
          </cell>
          <cell r="H490">
            <v>1.211997824</v>
          </cell>
          <cell r="I490">
            <v>4</v>
          </cell>
          <cell r="J490">
            <v>72</v>
          </cell>
          <cell r="K490">
            <v>161.92666666666668</v>
          </cell>
          <cell r="L490">
            <v>6.8394060000000003</v>
          </cell>
          <cell r="M490" t="str">
            <v>PTI</v>
          </cell>
          <cell r="N490" t="str">
            <v>35-286</v>
          </cell>
          <cell r="O490" t="str">
            <v>BOX</v>
          </cell>
          <cell r="P490" t="str">
            <v>D</v>
          </cell>
          <cell r="Q490" t="str">
            <v>M</v>
          </cell>
          <cell r="R490">
            <v>122.51764705882353</v>
          </cell>
          <cell r="S490">
            <v>131.09388235294119</v>
          </cell>
          <cell r="T490">
            <v>136.19999999999999</v>
          </cell>
          <cell r="U490">
            <v>136.19999999999999</v>
          </cell>
          <cell r="V490">
            <v>145.73400000000001</v>
          </cell>
          <cell r="W490">
            <v>145.73400000000001</v>
          </cell>
          <cell r="X490">
            <v>145.73400000000001</v>
          </cell>
          <cell r="Y490">
            <v>145.73400000000001</v>
          </cell>
          <cell r="Z490">
            <v>161.92666666666668</v>
          </cell>
          <cell r="AA490" t="str">
            <v>T-14</v>
          </cell>
          <cell r="AB490">
            <v>43000241</v>
          </cell>
          <cell r="AC490">
            <v>2879</v>
          </cell>
          <cell r="AD490" t="str">
            <v>US-4907</v>
          </cell>
          <cell r="AE490">
            <v>33</v>
          </cell>
          <cell r="AF490">
            <v>0.82400000000000007</v>
          </cell>
          <cell r="AG490">
            <v>0</v>
          </cell>
          <cell r="AI490" t="str">
            <v>00810673016976</v>
          </cell>
          <cell r="AJ490" t="str">
            <v/>
          </cell>
          <cell r="AM490" t="e">
            <v>#N/A</v>
          </cell>
        </row>
        <row r="491">
          <cell r="A491" t="str">
            <v>ACTIVE</v>
          </cell>
          <cell r="B491" t="str">
            <v>35-285</v>
          </cell>
          <cell r="C491">
            <v>29846448</v>
          </cell>
          <cell r="D491" t="str">
            <v>35-285</v>
          </cell>
          <cell r="E491" t="str">
            <v>SDR 35</v>
          </cell>
          <cell r="F491" t="str">
            <v>8X4 SADDLE WYE SDR35</v>
          </cell>
          <cell r="G491">
            <v>1.04</v>
          </cell>
          <cell r="H491">
            <v>0.47173567999999999</v>
          </cell>
          <cell r="I491">
            <v>6</v>
          </cell>
          <cell r="J491">
            <v>270</v>
          </cell>
          <cell r="K491">
            <v>141.40644444444445</v>
          </cell>
          <cell r="L491">
            <v>25.223670000000002</v>
          </cell>
          <cell r="M491" t="str">
            <v>PTI</v>
          </cell>
          <cell r="N491" t="str">
            <v>35-285</v>
          </cell>
          <cell r="O491" t="str">
            <v>BOX</v>
          </cell>
          <cell r="P491" t="str">
            <v>D</v>
          </cell>
          <cell r="Q491" t="str">
            <v>M</v>
          </cell>
          <cell r="R491">
            <v>118.52941176470588</v>
          </cell>
          <cell r="S491">
            <v>126.82647058823531</v>
          </cell>
          <cell r="T491">
            <v>118.94</v>
          </cell>
          <cell r="U491">
            <v>118.94</v>
          </cell>
          <cell r="V491">
            <v>127.2658</v>
          </cell>
          <cell r="W491">
            <v>127.2658</v>
          </cell>
          <cell r="X491">
            <v>127.2658</v>
          </cell>
          <cell r="Y491">
            <v>127.2658</v>
          </cell>
          <cell r="Z491">
            <v>141.40644444444445</v>
          </cell>
          <cell r="AA491" t="str">
            <v>T-11</v>
          </cell>
          <cell r="AB491">
            <v>40016821</v>
          </cell>
          <cell r="AC491">
            <v>2878</v>
          </cell>
          <cell r="AD491" t="str">
            <v>US-00337</v>
          </cell>
          <cell r="AE491">
            <v>33</v>
          </cell>
          <cell r="AF491">
            <v>0.72099999999999997</v>
          </cell>
          <cell r="AG491">
            <v>0</v>
          </cell>
          <cell r="AI491" t="str">
            <v>00810673016952</v>
          </cell>
          <cell r="AJ491" t="str">
            <v/>
          </cell>
          <cell r="AM491" t="e">
            <v>#N/A</v>
          </cell>
        </row>
        <row r="492">
          <cell r="A492" t="str">
            <v>ACTIVE</v>
          </cell>
          <cell r="B492" t="str">
            <v>35-287</v>
          </cell>
          <cell r="C492">
            <v>29846456</v>
          </cell>
          <cell r="D492" t="str">
            <v>35-287</v>
          </cell>
          <cell r="E492" t="str">
            <v>SDR 35</v>
          </cell>
          <cell r="F492" t="str">
            <v>10X4 SADDLE WYE SDR35</v>
          </cell>
          <cell r="G492">
            <v>1.04</v>
          </cell>
          <cell r="H492">
            <v>0.47173567999999999</v>
          </cell>
          <cell r="I492">
            <v>6</v>
          </cell>
          <cell r="J492">
            <v>192</v>
          </cell>
          <cell r="K492">
            <v>233.66422222222221</v>
          </cell>
          <cell r="L492">
            <v>42.878900000000002</v>
          </cell>
          <cell r="M492" t="str">
            <v>PTI</v>
          </cell>
          <cell r="N492" t="str">
            <v>35-287</v>
          </cell>
          <cell r="O492" t="str">
            <v>BOX</v>
          </cell>
          <cell r="P492" t="str">
            <v>D</v>
          </cell>
          <cell r="Q492" t="str">
            <v>M</v>
          </cell>
          <cell r="R492">
            <v>234.96470588235294</v>
          </cell>
          <cell r="S492">
            <v>251.41223529411766</v>
          </cell>
          <cell r="T492">
            <v>196.54</v>
          </cell>
          <cell r="U492">
            <v>196.54</v>
          </cell>
          <cell r="V492">
            <v>210.2978</v>
          </cell>
          <cell r="W492">
            <v>210.2978</v>
          </cell>
          <cell r="X492">
            <v>210.2978</v>
          </cell>
          <cell r="Y492">
            <v>210.2978</v>
          </cell>
          <cell r="Z492">
            <v>233.66422222222221</v>
          </cell>
          <cell r="AA492" t="str">
            <v>T-12</v>
          </cell>
          <cell r="AB492">
            <v>40016848</v>
          </cell>
          <cell r="AC492">
            <v>2880</v>
          </cell>
          <cell r="AD492" t="str">
            <v>US-00337</v>
          </cell>
          <cell r="AE492">
            <v>31</v>
          </cell>
          <cell r="AF492">
            <v>0.72099999999999997</v>
          </cell>
          <cell r="AG492">
            <v>0</v>
          </cell>
          <cell r="AI492" t="str">
            <v>00810673016990</v>
          </cell>
          <cell r="AJ492" t="str">
            <v/>
          </cell>
          <cell r="AM492" t="e">
            <v>#N/A</v>
          </cell>
        </row>
        <row r="493">
          <cell r="A493" t="str">
            <v>ACTIVE</v>
          </cell>
          <cell r="B493" t="str">
            <v>35-288</v>
          </cell>
          <cell r="C493">
            <v>29846464</v>
          </cell>
          <cell r="D493" t="str">
            <v>35-288</v>
          </cell>
          <cell r="E493" t="str">
            <v>SDR 35</v>
          </cell>
          <cell r="F493" t="str">
            <v>10X6 SADDLE WYE SDR35</v>
          </cell>
          <cell r="G493">
            <v>3.16</v>
          </cell>
          <cell r="H493">
            <v>1.43335072</v>
          </cell>
          <cell r="I493">
            <v>4</v>
          </cell>
          <cell r="J493">
            <v>72</v>
          </cell>
          <cell r="K493">
            <v>250.76044444444446</v>
          </cell>
          <cell r="L493">
            <v>30.415900000000001</v>
          </cell>
          <cell r="M493" t="str">
            <v>PTI</v>
          </cell>
          <cell r="N493" t="str">
            <v>35-288</v>
          </cell>
          <cell r="O493" t="str">
            <v>BOX</v>
          </cell>
          <cell r="P493" t="str">
            <v>D</v>
          </cell>
          <cell r="Q493" t="str">
            <v>M</v>
          </cell>
          <cell r="R493">
            <v>252.09411764705882</v>
          </cell>
          <cell r="S493">
            <v>269.74070588235298</v>
          </cell>
          <cell r="T493">
            <v>210.92</v>
          </cell>
          <cell r="U493">
            <v>210.92</v>
          </cell>
          <cell r="V493">
            <v>225.68440000000001</v>
          </cell>
          <cell r="W493">
            <v>225.68440000000001</v>
          </cell>
          <cell r="X493">
            <v>225.68440000000001</v>
          </cell>
          <cell r="Y493">
            <v>225.68440000000001</v>
          </cell>
          <cell r="Z493">
            <v>250.76044444444446</v>
          </cell>
          <cell r="AA493" t="str">
            <v>T-14</v>
          </cell>
          <cell r="AB493">
            <v>40016856</v>
          </cell>
          <cell r="AC493">
            <v>2881</v>
          </cell>
          <cell r="AD493" t="str">
            <v>US-00338</v>
          </cell>
          <cell r="AE493">
            <v>20</v>
          </cell>
          <cell r="AF493">
            <v>0.72099999999999997</v>
          </cell>
          <cell r="AG493">
            <v>0</v>
          </cell>
          <cell r="AI493" t="str">
            <v>00810673017010</v>
          </cell>
          <cell r="AJ493" t="str">
            <v/>
          </cell>
          <cell r="AM493" t="e">
            <v>#N/A</v>
          </cell>
        </row>
        <row r="494">
          <cell r="A494" t="str">
            <v>ACTIVE</v>
          </cell>
          <cell r="B494" t="str">
            <v>35-291</v>
          </cell>
          <cell r="C494">
            <v>29846472</v>
          </cell>
          <cell r="D494" t="str">
            <v>35-291</v>
          </cell>
          <cell r="E494" t="str">
            <v>SDR 35</v>
          </cell>
          <cell r="F494" t="str">
            <v>12X4 SADDLE WYE SDR35</v>
          </cell>
          <cell r="G494">
            <v>1.1399999999999999</v>
          </cell>
          <cell r="H494">
            <v>0.51709487999999992</v>
          </cell>
          <cell r="I494">
            <v>6</v>
          </cell>
          <cell r="J494">
            <v>192</v>
          </cell>
          <cell r="K494">
            <v>260.41422222222224</v>
          </cell>
          <cell r="L494">
            <v>44.712299999999999</v>
          </cell>
          <cell r="M494" t="str">
            <v>PTI</v>
          </cell>
          <cell r="N494" t="str">
            <v>35-291</v>
          </cell>
          <cell r="O494" t="str">
            <v>BOX</v>
          </cell>
          <cell r="P494" t="str">
            <v>D</v>
          </cell>
          <cell r="Q494" t="str">
            <v>M</v>
          </cell>
          <cell r="R494">
            <v>261.74117647058824</v>
          </cell>
          <cell r="S494">
            <v>280.06305882352945</v>
          </cell>
          <cell r="T494">
            <v>219.04</v>
          </cell>
          <cell r="U494">
            <v>219.04</v>
          </cell>
          <cell r="V494">
            <v>234.37280000000001</v>
          </cell>
          <cell r="W494">
            <v>234.37280000000001</v>
          </cell>
          <cell r="X494">
            <v>234.37280000000001</v>
          </cell>
          <cell r="Y494">
            <v>234.37280000000001</v>
          </cell>
          <cell r="Z494">
            <v>260.41422222222224</v>
          </cell>
          <cell r="AA494" t="str">
            <v>T-12</v>
          </cell>
          <cell r="AB494">
            <v>40016864</v>
          </cell>
          <cell r="AC494">
            <v>2882</v>
          </cell>
          <cell r="AD494" t="str">
            <v>US-00337</v>
          </cell>
          <cell r="AE494">
            <v>31</v>
          </cell>
          <cell r="AF494">
            <v>0.72099999999999997</v>
          </cell>
          <cell r="AG494">
            <v>0</v>
          </cell>
          <cell r="AI494" t="str">
            <v>00810673017034</v>
          </cell>
          <cell r="AJ494" t="str">
            <v/>
          </cell>
          <cell r="AM494" t="e">
            <v>#N/A</v>
          </cell>
        </row>
        <row r="495">
          <cell r="A495" t="str">
            <v>ACTIVE</v>
          </cell>
          <cell r="B495" t="str">
            <v>35-292</v>
          </cell>
          <cell r="C495">
            <v>29846480</v>
          </cell>
          <cell r="D495" t="str">
            <v>35-292</v>
          </cell>
          <cell r="E495" t="str">
            <v>SDR 35</v>
          </cell>
          <cell r="F495" t="str">
            <v>12X6 SADDLE WYE SDR35</v>
          </cell>
          <cell r="G495">
            <v>3.32</v>
          </cell>
          <cell r="H495">
            <v>1.5059254399999999</v>
          </cell>
          <cell r="I495">
            <v>4</v>
          </cell>
          <cell r="J495">
            <v>72</v>
          </cell>
          <cell r="K495">
            <v>292.47855555555554</v>
          </cell>
          <cell r="L495">
            <v>40.772550000000003</v>
          </cell>
          <cell r="M495" t="str">
            <v>PTI</v>
          </cell>
          <cell r="N495" t="str">
            <v>35-292</v>
          </cell>
          <cell r="O495" t="str">
            <v>BOX</v>
          </cell>
          <cell r="P495" t="str">
            <v>D</v>
          </cell>
          <cell r="Q495" t="str">
            <v>M</v>
          </cell>
          <cell r="R495">
            <v>294.04705882352943</v>
          </cell>
          <cell r="S495">
            <v>314.63035294117651</v>
          </cell>
          <cell r="T495">
            <v>246.01</v>
          </cell>
          <cell r="U495">
            <v>246.01</v>
          </cell>
          <cell r="V495">
            <v>263.23070000000001</v>
          </cell>
          <cell r="W495">
            <v>263.23070000000001</v>
          </cell>
          <cell r="X495">
            <v>263.23070000000001</v>
          </cell>
          <cell r="Y495">
            <v>263.23070000000001</v>
          </cell>
          <cell r="Z495">
            <v>292.47855555555554</v>
          </cell>
          <cell r="AA495" t="str">
            <v>T-14</v>
          </cell>
          <cell r="AB495">
            <v>40016872</v>
          </cell>
          <cell r="AC495">
            <v>2883</v>
          </cell>
          <cell r="AD495" t="str">
            <v>US-00338</v>
          </cell>
          <cell r="AE495">
            <v>20</v>
          </cell>
          <cell r="AF495">
            <v>0.72099999999999997</v>
          </cell>
          <cell r="AG495">
            <v>0</v>
          </cell>
          <cell r="AI495" t="str">
            <v>00810673017058</v>
          </cell>
          <cell r="AJ495" t="str">
            <v/>
          </cell>
          <cell r="AM495" t="e">
            <v>#N/A</v>
          </cell>
        </row>
        <row r="496">
          <cell r="A496" t="str">
            <v>ACTIVE</v>
          </cell>
          <cell r="B496" t="str">
            <v>35-296</v>
          </cell>
          <cell r="C496">
            <v>29846502</v>
          </cell>
          <cell r="D496" t="str">
            <v>35-296</v>
          </cell>
          <cell r="E496" t="str">
            <v>SDR 35</v>
          </cell>
          <cell r="F496" t="str">
            <v>15X6 SADDLE WYE SDR35</v>
          </cell>
          <cell r="G496">
            <v>3.32</v>
          </cell>
          <cell r="H496">
            <v>1.5059254399999999</v>
          </cell>
          <cell r="I496">
            <v>4</v>
          </cell>
          <cell r="J496">
            <v>72</v>
          </cell>
          <cell r="K496">
            <v>302.40577777777781</v>
          </cell>
          <cell r="L496">
            <v>59.685204000000006</v>
          </cell>
          <cell r="M496" t="str">
            <v>PTI</v>
          </cell>
          <cell r="N496" t="str">
            <v>35-296</v>
          </cell>
          <cell r="O496" t="str">
            <v>BOX</v>
          </cell>
          <cell r="P496" t="str">
            <v>D</v>
          </cell>
          <cell r="Q496" t="str">
            <v>M</v>
          </cell>
          <cell r="R496">
            <v>304.0117647058824</v>
          </cell>
          <cell r="S496">
            <v>325.2925882352942</v>
          </cell>
          <cell r="T496">
            <v>254.36</v>
          </cell>
          <cell r="U496">
            <v>254.36</v>
          </cell>
          <cell r="V496">
            <v>272.16520000000003</v>
          </cell>
          <cell r="W496">
            <v>272.16520000000003</v>
          </cell>
          <cell r="X496">
            <v>272.16520000000003</v>
          </cell>
          <cell r="Y496">
            <v>272.16520000000003</v>
          </cell>
          <cell r="Z496">
            <v>302.40577777777781</v>
          </cell>
          <cell r="AA496" t="str">
            <v>T-14</v>
          </cell>
          <cell r="AB496">
            <v>40016880</v>
          </cell>
          <cell r="AC496">
            <v>2885</v>
          </cell>
          <cell r="AD496" t="str">
            <v>US-00338</v>
          </cell>
          <cell r="AE496">
            <v>18</v>
          </cell>
          <cell r="AF496">
            <v>0.72099999999999997</v>
          </cell>
          <cell r="AG496">
            <v>0</v>
          </cell>
          <cell r="AI496" t="str">
            <v>00810673017072</v>
          </cell>
          <cell r="AJ496" t="str">
            <v/>
          </cell>
          <cell r="AM496" t="e">
            <v>#N/A</v>
          </cell>
        </row>
        <row r="497">
          <cell r="A497" t="str">
            <v>ACTIVE</v>
          </cell>
          <cell r="B497" t="str">
            <v>35-301</v>
          </cell>
          <cell r="C497">
            <v>29846529</v>
          </cell>
          <cell r="D497" t="str">
            <v>35-301</v>
          </cell>
          <cell r="E497" t="str">
            <v>SDR 35</v>
          </cell>
          <cell r="F497" t="str">
            <v>18X6 SADDLE WYE SDR35</v>
          </cell>
          <cell r="G497">
            <v>3.32</v>
          </cell>
          <cell r="H497">
            <v>1.5059254399999999</v>
          </cell>
          <cell r="I497">
            <v>4</v>
          </cell>
          <cell r="J497">
            <v>72</v>
          </cell>
          <cell r="K497">
            <v>533.56144444444442</v>
          </cell>
          <cell r="L497">
            <v>7.3325699999999996</v>
          </cell>
          <cell r="M497" t="str">
            <v>PTI</v>
          </cell>
          <cell r="N497" t="str">
            <v>35-301</v>
          </cell>
          <cell r="O497" t="str">
            <v>BOX</v>
          </cell>
          <cell r="P497" t="str">
            <v>D</v>
          </cell>
          <cell r="Q497" t="str">
            <v>M</v>
          </cell>
          <cell r="R497">
            <v>536.31764705882358</v>
          </cell>
          <cell r="S497">
            <v>573.85988235294121</v>
          </cell>
          <cell r="T497">
            <v>448.79</v>
          </cell>
          <cell r="U497">
            <v>448.79</v>
          </cell>
          <cell r="V497">
            <v>480.20530000000002</v>
          </cell>
          <cell r="W497">
            <v>480.20530000000002</v>
          </cell>
          <cell r="X497">
            <v>480.20530000000002</v>
          </cell>
          <cell r="Y497">
            <v>480.20530000000002</v>
          </cell>
          <cell r="Z497">
            <v>533.56144444444442</v>
          </cell>
          <cell r="AA497" t="str">
            <v>T-14</v>
          </cell>
          <cell r="AB497">
            <v>40016899</v>
          </cell>
          <cell r="AC497">
            <v>2887</v>
          </cell>
          <cell r="AD497" t="str">
            <v>US-00338</v>
          </cell>
          <cell r="AE497">
            <v>18</v>
          </cell>
          <cell r="AF497">
            <v>0.72099999999999997</v>
          </cell>
          <cell r="AG497">
            <v>0</v>
          </cell>
          <cell r="AI497" t="str">
            <v>00810673017096</v>
          </cell>
          <cell r="AJ497" t="str">
            <v/>
          </cell>
          <cell r="AM497" t="e">
            <v>#N/A</v>
          </cell>
        </row>
        <row r="498">
          <cell r="A498" t="str">
            <v>ACTIVE</v>
          </cell>
          <cell r="B498" t="str">
            <v>35-1626</v>
          </cell>
          <cell r="C498">
            <v>29846626</v>
          </cell>
          <cell r="D498" t="str">
            <v>35-1626</v>
          </cell>
          <cell r="E498" t="str">
            <v>SDR 35</v>
          </cell>
          <cell r="F498" t="str">
            <v>6X4 REDUCER BUSHING ECC SXG SDR35</v>
          </cell>
          <cell r="G498">
            <v>1.363</v>
          </cell>
          <cell r="H498">
            <v>0.61824589600000002</v>
          </cell>
          <cell r="I498">
            <v>16</v>
          </cell>
          <cell r="J498">
            <v>288</v>
          </cell>
          <cell r="K498">
            <v>62.262111111111111</v>
          </cell>
          <cell r="L498">
            <v>1.4353050000000001</v>
          </cell>
          <cell r="M498" t="str">
            <v>TIGRE</v>
          </cell>
          <cell r="N498" t="str">
            <v>35-1626</v>
          </cell>
          <cell r="O498" t="str">
            <v>BOX</v>
          </cell>
          <cell r="P498" t="str">
            <v>B</v>
          </cell>
          <cell r="Q498" t="str">
            <v>M</v>
          </cell>
          <cell r="R498">
            <v>50.058823529411761</v>
          </cell>
          <cell r="S498">
            <v>53.562941176470588</v>
          </cell>
          <cell r="T498">
            <v>52.37</v>
          </cell>
          <cell r="U498">
            <v>52.37</v>
          </cell>
          <cell r="V498">
            <v>56.035899999999998</v>
          </cell>
          <cell r="W498">
            <v>56.035899999999998</v>
          </cell>
          <cell r="X498">
            <v>56.035899999999998</v>
          </cell>
          <cell r="Y498">
            <v>56.035899999999998</v>
          </cell>
          <cell r="Z498">
            <v>62.262111111111111</v>
          </cell>
          <cell r="AA498" t="str">
            <v>T-14</v>
          </cell>
          <cell r="AB498">
            <v>43000453</v>
          </cell>
          <cell r="AC498">
            <v>3060</v>
          </cell>
          <cell r="AD498" t="str">
            <v>US-4916</v>
          </cell>
          <cell r="AE498">
            <v>60</v>
          </cell>
          <cell r="AF498">
            <v>0.71499166666666658</v>
          </cell>
          <cell r="AG498">
            <v>0</v>
          </cell>
          <cell r="AI498" t="str">
            <v>00810673018024</v>
          </cell>
          <cell r="AJ498" t="str">
            <v/>
          </cell>
          <cell r="AM498" t="e">
            <v>#N/A</v>
          </cell>
        </row>
        <row r="499">
          <cell r="A499" t="str">
            <v>ACTIVE</v>
          </cell>
          <cell r="B499" t="str">
            <v>35-895</v>
          </cell>
          <cell r="C499">
            <v>29846634</v>
          </cell>
          <cell r="D499" t="str">
            <v>35-895</v>
          </cell>
          <cell r="E499" t="str">
            <v>SDR 35</v>
          </cell>
          <cell r="F499" t="str">
            <v>8X6 REDUCER BUSHING ECC SXG SDR35</v>
          </cell>
          <cell r="G499">
            <v>3.15</v>
          </cell>
          <cell r="H499">
            <v>1.4288148000000001</v>
          </cell>
          <cell r="I499">
            <v>4</v>
          </cell>
          <cell r="J499">
            <v>96</v>
          </cell>
          <cell r="K499">
            <v>190.50755555555557</v>
          </cell>
          <cell r="L499">
            <v>3.1344960000000004</v>
          </cell>
          <cell r="M499" t="str">
            <v>TIGRE</v>
          </cell>
          <cell r="N499" t="str">
            <v>35-895</v>
          </cell>
          <cell r="O499" t="str">
            <v>BOX</v>
          </cell>
          <cell r="P499" t="str">
            <v>C</v>
          </cell>
          <cell r="Q499" t="str">
            <v>M</v>
          </cell>
          <cell r="R499">
            <v>153.18823529411765</v>
          </cell>
          <cell r="S499">
            <v>163.91141176470589</v>
          </cell>
          <cell r="T499">
            <v>160.24</v>
          </cell>
          <cell r="U499">
            <v>160.24</v>
          </cell>
          <cell r="V499">
            <v>171.45680000000002</v>
          </cell>
          <cell r="W499">
            <v>171.45680000000002</v>
          </cell>
          <cell r="X499">
            <v>171.45680000000002</v>
          </cell>
          <cell r="Y499">
            <v>171.45680000000002</v>
          </cell>
          <cell r="Z499">
            <v>190.50755555555557</v>
          </cell>
          <cell r="AA499" t="str">
            <v>T-13</v>
          </cell>
          <cell r="AB499">
            <v>40017470</v>
          </cell>
          <cell r="AC499">
            <v>3062</v>
          </cell>
          <cell r="AD499" t="str">
            <v>US-00340</v>
          </cell>
          <cell r="AE499">
            <v>20</v>
          </cell>
          <cell r="AF499">
            <v>0.7158102623456789</v>
          </cell>
          <cell r="AG499">
            <v>0</v>
          </cell>
          <cell r="AI499" t="str">
            <v>00810673018062</v>
          </cell>
          <cell r="AJ499" t="str">
            <v/>
          </cell>
          <cell r="AM499" t="e">
            <v>#N/A</v>
          </cell>
        </row>
        <row r="500">
          <cell r="A500" t="str">
            <v>ACTIVE</v>
          </cell>
          <cell r="B500" t="str">
            <v>35-885</v>
          </cell>
          <cell r="C500">
            <v>29846642</v>
          </cell>
          <cell r="D500" t="str">
            <v>35-885</v>
          </cell>
          <cell r="E500" t="str">
            <v>SDR 35</v>
          </cell>
          <cell r="F500" t="str">
            <v>8X4 REDUCER BUSHING ECC SXG SDR35</v>
          </cell>
          <cell r="G500">
            <v>2.9289999999999998</v>
          </cell>
          <cell r="H500">
            <v>1.328570968</v>
          </cell>
          <cell r="I500">
            <v>5</v>
          </cell>
          <cell r="J500">
            <v>120</v>
          </cell>
          <cell r="K500">
            <v>170.08244444444446</v>
          </cell>
          <cell r="L500">
            <v>27.027200000000001</v>
          </cell>
          <cell r="M500" t="str">
            <v>PTI</v>
          </cell>
          <cell r="N500" t="str">
            <v>35-885</v>
          </cell>
          <cell r="O500" t="str">
            <v>BOX</v>
          </cell>
          <cell r="P500" t="str">
            <v>C</v>
          </cell>
          <cell r="Q500" t="str">
            <v>M</v>
          </cell>
          <cell r="R500">
            <v>136.71764705882353</v>
          </cell>
          <cell r="S500">
            <v>146.28788235294118</v>
          </cell>
          <cell r="T500">
            <v>143.06</v>
          </cell>
          <cell r="U500">
            <v>143.06</v>
          </cell>
          <cell r="V500">
            <v>153.07420000000002</v>
          </cell>
          <cell r="W500">
            <v>153.07420000000002</v>
          </cell>
          <cell r="X500">
            <v>153.07420000000002</v>
          </cell>
          <cell r="Y500">
            <v>153.07420000000002</v>
          </cell>
          <cell r="Z500">
            <v>170.08244444444446</v>
          </cell>
          <cell r="AA500" t="str">
            <v>T-13</v>
          </cell>
          <cell r="AB500">
            <v>40017461</v>
          </cell>
          <cell r="AC500">
            <v>3061</v>
          </cell>
          <cell r="AD500" t="str">
            <v>US-00356</v>
          </cell>
          <cell r="AE500">
            <v>20</v>
          </cell>
          <cell r="AF500">
            <v>0.6</v>
          </cell>
          <cell r="AG500">
            <v>0</v>
          </cell>
          <cell r="AI500" t="str">
            <v>00810673018048</v>
          </cell>
          <cell r="AJ500" t="str">
            <v/>
          </cell>
          <cell r="AM500" t="e">
            <v>#N/A</v>
          </cell>
        </row>
        <row r="501">
          <cell r="A501" t="str">
            <v>ACTIVE</v>
          </cell>
          <cell r="B501" t="str">
            <v>35-898</v>
          </cell>
          <cell r="C501">
            <v>29846645</v>
          </cell>
          <cell r="D501" t="str">
            <v>35-898</v>
          </cell>
          <cell r="E501" t="str">
            <v>SDR 35</v>
          </cell>
          <cell r="F501" t="str">
            <v>10X6 REDUCER BUSHING ECC SXG SDR35</v>
          </cell>
          <cell r="G501">
            <v>10</v>
          </cell>
          <cell r="H501">
            <v>4.53592</v>
          </cell>
          <cell r="I501">
            <v>1</v>
          </cell>
          <cell r="J501" t="str">
            <v>-</v>
          </cell>
          <cell r="K501">
            <v>441.03022222222222</v>
          </cell>
          <cell r="L501">
            <v>65.414270000000002</v>
          </cell>
          <cell r="M501" t="str">
            <v>SPECFIT</v>
          </cell>
          <cell r="N501" t="str">
            <v>(79)630106</v>
          </cell>
          <cell r="O501" t="str">
            <v>BOX</v>
          </cell>
          <cell r="P501" t="str">
            <v>D</v>
          </cell>
          <cell r="Q501" t="str">
            <v>F</v>
          </cell>
          <cell r="R501">
            <v>370.10588235294114</v>
          </cell>
          <cell r="S501">
            <v>396.01329411764704</v>
          </cell>
          <cell r="T501">
            <v>370.96</v>
          </cell>
          <cell r="U501">
            <v>370.96</v>
          </cell>
          <cell r="V501">
            <v>396.92720000000003</v>
          </cell>
          <cell r="W501">
            <v>396.92720000000003</v>
          </cell>
          <cell r="X501">
            <v>396.92720000000003</v>
          </cell>
          <cell r="Y501">
            <v>396.92720000000003</v>
          </cell>
          <cell r="Z501">
            <v>441.03022222222222</v>
          </cell>
          <cell r="AB501" t="str">
            <v/>
          </cell>
          <cell r="AC501">
            <v>3063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I501" t="str">
            <v>00812361017609</v>
          </cell>
          <cell r="AJ501" t="str">
            <v/>
          </cell>
          <cell r="AM501" t="e">
            <v>#N/A</v>
          </cell>
        </row>
        <row r="502">
          <cell r="A502" t="str">
            <v>ACTIVE</v>
          </cell>
          <cell r="B502" t="str">
            <v>35-1807</v>
          </cell>
          <cell r="C502">
            <v>29846707</v>
          </cell>
          <cell r="D502" t="str">
            <v>35-1807</v>
          </cell>
          <cell r="E502" t="str">
            <v>SDR 35</v>
          </cell>
          <cell r="F502" t="str">
            <v>4 TEE WYE SXGXG SDR35</v>
          </cell>
          <cell r="G502">
            <v>1.2549999999999999</v>
          </cell>
          <cell r="H502">
            <v>0.56925795999999995</v>
          </cell>
          <cell r="I502">
            <v>10</v>
          </cell>
          <cell r="J502">
            <v>180</v>
          </cell>
          <cell r="K502">
            <v>72.985888888888894</v>
          </cell>
          <cell r="L502">
            <v>11.6493</v>
          </cell>
          <cell r="M502" t="str">
            <v>PTI</v>
          </cell>
          <cell r="N502" t="str">
            <v>35-1807</v>
          </cell>
          <cell r="O502" t="str">
            <v>BOX</v>
          </cell>
          <cell r="P502" t="str">
            <v>D</v>
          </cell>
          <cell r="Q502" t="str">
            <v>M</v>
          </cell>
          <cell r="R502">
            <v>56.152941176470584</v>
          </cell>
          <cell r="S502">
            <v>60.08364705882353</v>
          </cell>
          <cell r="T502">
            <v>61.39</v>
          </cell>
          <cell r="U502">
            <v>61.39</v>
          </cell>
          <cell r="V502">
            <v>65.687300000000008</v>
          </cell>
          <cell r="W502">
            <v>65.687300000000008</v>
          </cell>
          <cell r="X502">
            <v>65.687300000000008</v>
          </cell>
          <cell r="Y502">
            <v>65.687300000000008</v>
          </cell>
          <cell r="Z502">
            <v>72.985888888888894</v>
          </cell>
          <cell r="AA502" t="str">
            <v>T-14</v>
          </cell>
          <cell r="AB502">
            <v>40016597</v>
          </cell>
          <cell r="AC502">
            <v>2403</v>
          </cell>
          <cell r="AD502" t="str">
            <v>US-00341</v>
          </cell>
          <cell r="AE502">
            <v>26</v>
          </cell>
          <cell r="AF502">
            <v>0.72099999999999997</v>
          </cell>
          <cell r="AG502">
            <v>0</v>
          </cell>
          <cell r="AI502" t="str">
            <v>00810673016877</v>
          </cell>
          <cell r="AJ502" t="str">
            <v/>
          </cell>
          <cell r="AM502" t="e">
            <v>#N/A</v>
          </cell>
        </row>
        <row r="503">
          <cell r="A503" t="str">
            <v>ACTIVE</v>
          </cell>
          <cell r="B503" t="str">
            <v>35-1810</v>
          </cell>
          <cell r="C503">
            <v>29846715</v>
          </cell>
          <cell r="D503" t="str">
            <v>35-1810</v>
          </cell>
          <cell r="E503" t="str">
            <v>SDR 35</v>
          </cell>
          <cell r="F503" t="str">
            <v>8X4 TEE WYE SXGXG SDR35</v>
          </cell>
          <cell r="G503">
            <v>4.8780000000000001</v>
          </cell>
          <cell r="H503">
            <v>2.2126217760000002</v>
          </cell>
          <cell r="I503">
            <v>1</v>
          </cell>
          <cell r="J503">
            <v>48</v>
          </cell>
          <cell r="K503">
            <v>173.98200000000003</v>
          </cell>
          <cell r="L503">
            <v>29.029520000000002</v>
          </cell>
          <cell r="M503" t="str">
            <v>PTI</v>
          </cell>
          <cell r="N503" t="str">
            <v>35-1810</v>
          </cell>
          <cell r="O503">
            <v>3</v>
          </cell>
          <cell r="P503" t="str">
            <v>D</v>
          </cell>
          <cell r="Q503" t="str">
            <v>M</v>
          </cell>
          <cell r="R503">
            <v>139.92941176470589</v>
          </cell>
          <cell r="S503">
            <v>149.72447058823531</v>
          </cell>
          <cell r="T503">
            <v>146.34</v>
          </cell>
          <cell r="U503">
            <v>146.34</v>
          </cell>
          <cell r="V503">
            <v>156.58380000000002</v>
          </cell>
          <cell r="W503">
            <v>156.58380000000002</v>
          </cell>
          <cell r="X503">
            <v>156.58380000000002</v>
          </cell>
          <cell r="Y503">
            <v>156.58380000000002</v>
          </cell>
          <cell r="Z503">
            <v>173.98200000000003</v>
          </cell>
          <cell r="AA503" t="str">
            <v>CRATE</v>
          </cell>
          <cell r="AB503">
            <v>40016600</v>
          </cell>
          <cell r="AC503">
            <v>2405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I503" t="str">
            <v>00810673016891</v>
          </cell>
          <cell r="AJ503" t="str">
            <v/>
          </cell>
          <cell r="AM503" t="e">
            <v>#N/A</v>
          </cell>
        </row>
        <row r="504">
          <cell r="A504" t="str">
            <v>ACTIVE</v>
          </cell>
          <cell r="B504" t="str">
            <v>35-1811</v>
          </cell>
          <cell r="C504">
            <v>29846723</v>
          </cell>
          <cell r="D504" t="str">
            <v>35-1811</v>
          </cell>
          <cell r="E504" t="str">
            <v>SDR 35</v>
          </cell>
          <cell r="F504" t="str">
            <v>8X6 TEE WYE SXGXG SDR35</v>
          </cell>
          <cell r="G504">
            <v>6.9850000000000003</v>
          </cell>
          <cell r="H504">
            <v>3.1683401200000003</v>
          </cell>
          <cell r="I504">
            <v>1</v>
          </cell>
          <cell r="J504">
            <v>40</v>
          </cell>
          <cell r="K504">
            <v>200.06622222222222</v>
          </cell>
          <cell r="L504">
            <v>36.050000000000004</v>
          </cell>
          <cell r="M504" t="str">
            <v>PTI</v>
          </cell>
          <cell r="N504" t="str">
            <v>35-1811</v>
          </cell>
          <cell r="O504">
            <v>2</v>
          </cell>
          <cell r="P504" t="str">
            <v>D</v>
          </cell>
          <cell r="Q504" t="str">
            <v>M</v>
          </cell>
          <cell r="R504">
            <v>161.30588235294121</v>
          </cell>
          <cell r="S504">
            <v>172.5972941176471</v>
          </cell>
          <cell r="T504">
            <v>168.28</v>
          </cell>
          <cell r="U504">
            <v>168.28</v>
          </cell>
          <cell r="V504">
            <v>180.05960000000002</v>
          </cell>
          <cell r="W504">
            <v>180.05960000000002</v>
          </cell>
          <cell r="X504">
            <v>180.05960000000002</v>
          </cell>
          <cell r="Y504">
            <v>180.05960000000002</v>
          </cell>
          <cell r="Z504">
            <v>200.06622222222222</v>
          </cell>
          <cell r="AA504" t="str">
            <v>CRATE</v>
          </cell>
          <cell r="AB504">
            <v>40016619</v>
          </cell>
          <cell r="AC504">
            <v>2406</v>
          </cell>
          <cell r="AD504" t="str">
            <v>US-4919</v>
          </cell>
          <cell r="AE504">
            <v>17</v>
          </cell>
          <cell r="AF504">
            <v>0.80934475308641984</v>
          </cell>
          <cell r="AG504">
            <v>0</v>
          </cell>
          <cell r="AI504" t="str">
            <v>00810673016914</v>
          </cell>
          <cell r="AJ504" t="str">
            <v/>
          </cell>
          <cell r="AM504" t="e">
            <v>#N/A</v>
          </cell>
        </row>
        <row r="505">
          <cell r="A505" t="str">
            <v>ACTIVE</v>
          </cell>
          <cell r="B505" t="str">
            <v>35-237</v>
          </cell>
          <cell r="C505">
            <v>29846740</v>
          </cell>
          <cell r="D505" t="str">
            <v>35-237</v>
          </cell>
          <cell r="E505" t="str">
            <v>SDR 35</v>
          </cell>
          <cell r="F505" t="str">
            <v>12 STOP COUPLING GXG SDR35</v>
          </cell>
          <cell r="G505">
            <v>12.316000000000001</v>
          </cell>
          <cell r="H505">
            <v>5.5864390720000001</v>
          </cell>
          <cell r="I505">
            <v>1</v>
          </cell>
          <cell r="J505">
            <v>18</v>
          </cell>
          <cell r="K505">
            <v>445.58366666666672</v>
          </cell>
          <cell r="L505">
            <v>78.877399999999994</v>
          </cell>
          <cell r="M505" t="str">
            <v>PTI</v>
          </cell>
          <cell r="N505" t="str">
            <v>35-237</v>
          </cell>
          <cell r="O505" t="str">
            <v>BOX</v>
          </cell>
          <cell r="P505" t="str">
            <v>D</v>
          </cell>
          <cell r="Q505" t="str">
            <v>M</v>
          </cell>
          <cell r="R505">
            <v>358.14117647058828</v>
          </cell>
          <cell r="S505">
            <v>383.21105882352947</v>
          </cell>
          <cell r="T505">
            <v>374.79</v>
          </cell>
          <cell r="U505">
            <v>374.79</v>
          </cell>
          <cell r="V505">
            <v>401.02530000000007</v>
          </cell>
          <cell r="W505">
            <v>401.02530000000007</v>
          </cell>
          <cell r="X505">
            <v>401.02530000000007</v>
          </cell>
          <cell r="Y505">
            <v>401.02530000000007</v>
          </cell>
          <cell r="Z505">
            <v>445.58366666666672</v>
          </cell>
          <cell r="AA505" t="str">
            <v>CRATE</v>
          </cell>
          <cell r="AB505">
            <v>40016716</v>
          </cell>
          <cell r="AC505">
            <v>3052</v>
          </cell>
          <cell r="AD505" t="str">
            <v>US-00347</v>
          </cell>
          <cell r="AE505">
            <v>11</v>
          </cell>
          <cell r="AF505">
            <v>0.5</v>
          </cell>
          <cell r="AG505">
            <v>0</v>
          </cell>
          <cell r="AI505" t="str">
            <v>00810673016686</v>
          </cell>
          <cell r="AJ505" t="str">
            <v/>
          </cell>
          <cell r="AM505" t="e">
            <v>#N/A</v>
          </cell>
        </row>
        <row r="506">
          <cell r="A506" t="str">
            <v>ACTIVE</v>
          </cell>
          <cell r="B506" t="str">
            <v>35-1546</v>
          </cell>
          <cell r="C506">
            <v>29846758</v>
          </cell>
          <cell r="D506" t="str">
            <v>35-1546</v>
          </cell>
          <cell r="E506" t="str">
            <v>SDR 35</v>
          </cell>
          <cell r="F506" t="str">
            <v>4 STOP COUPLING GXG SDR35</v>
          </cell>
          <cell r="G506">
            <v>0.875</v>
          </cell>
          <cell r="H506">
            <v>0.396893</v>
          </cell>
          <cell r="I506">
            <v>20</v>
          </cell>
          <cell r="J506">
            <v>480</v>
          </cell>
          <cell r="K506">
            <v>40.743222222222229</v>
          </cell>
          <cell r="L506">
            <v>1.9652399999999999</v>
          </cell>
          <cell r="M506" t="str">
            <v>TIGRE</v>
          </cell>
          <cell r="N506" t="str">
            <v>35-1546</v>
          </cell>
          <cell r="O506" t="str">
            <v>BOX</v>
          </cell>
          <cell r="P506" t="str">
            <v>C</v>
          </cell>
          <cell r="Q506" t="str">
            <v>M</v>
          </cell>
          <cell r="R506">
            <v>32.776470588235291</v>
          </cell>
          <cell r="S506">
            <v>35.070823529411761</v>
          </cell>
          <cell r="T506">
            <v>34.270000000000003</v>
          </cell>
          <cell r="U506">
            <v>34.270000000000003</v>
          </cell>
          <cell r="V506">
            <v>36.668900000000008</v>
          </cell>
          <cell r="W506">
            <v>36.668900000000008</v>
          </cell>
          <cell r="X506">
            <v>36.668900000000008</v>
          </cell>
          <cell r="Y506">
            <v>36.668900000000008</v>
          </cell>
          <cell r="Z506">
            <v>40.743222222222229</v>
          </cell>
          <cell r="AA506" t="str">
            <v>T-13</v>
          </cell>
          <cell r="AB506">
            <v>40016112</v>
          </cell>
          <cell r="AC506">
            <v>3048</v>
          </cell>
          <cell r="AD506" t="str">
            <v>US-00344</v>
          </cell>
          <cell r="AE506">
            <v>50</v>
          </cell>
          <cell r="AF506">
            <v>0.8034</v>
          </cell>
          <cell r="AG506">
            <v>0</v>
          </cell>
          <cell r="AI506" t="str">
            <v>00810673016600</v>
          </cell>
          <cell r="AJ506" t="str">
            <v/>
          </cell>
          <cell r="AM506" t="e">
            <v>#N/A</v>
          </cell>
        </row>
        <row r="507">
          <cell r="A507" t="str">
            <v>ACTIVE</v>
          </cell>
          <cell r="B507" t="str">
            <v>35-1547</v>
          </cell>
          <cell r="C507">
            <v>29846766</v>
          </cell>
          <cell r="D507" t="str">
            <v>35-1547</v>
          </cell>
          <cell r="E507" t="str">
            <v>SDR 35</v>
          </cell>
          <cell r="F507" t="str">
            <v>6 STOP COUPLING GXG SDR35</v>
          </cell>
          <cell r="G507">
            <v>1.98</v>
          </cell>
          <cell r="H507">
            <v>0.89811215999999994</v>
          </cell>
          <cell r="I507">
            <v>1</v>
          </cell>
          <cell r="J507">
            <v>150</v>
          </cell>
          <cell r="K507">
            <v>81.355666666666679</v>
          </cell>
          <cell r="L507">
            <v>3.7397239999999998</v>
          </cell>
          <cell r="M507" t="str">
            <v>TIGRE</v>
          </cell>
          <cell r="N507" t="str">
            <v>35-1547</v>
          </cell>
          <cell r="O507" t="str">
            <v>BOX</v>
          </cell>
          <cell r="P507" t="str">
            <v>C</v>
          </cell>
          <cell r="Q507" t="str">
            <v>M</v>
          </cell>
          <cell r="R507">
            <v>65.494117647058829</v>
          </cell>
          <cell r="S507">
            <v>70.078705882352949</v>
          </cell>
          <cell r="T507">
            <v>68.430000000000007</v>
          </cell>
          <cell r="U507">
            <v>68.430000000000007</v>
          </cell>
          <cell r="V507">
            <v>73.220100000000016</v>
          </cell>
          <cell r="W507">
            <v>73.220100000000016</v>
          </cell>
          <cell r="X507">
            <v>73.220100000000016</v>
          </cell>
          <cell r="Y507">
            <v>73.220100000000016</v>
          </cell>
          <cell r="Z507">
            <v>81.355666666666679</v>
          </cell>
          <cell r="AA507" t="str">
            <v>CRATE</v>
          </cell>
          <cell r="AB507">
            <v>40016120</v>
          </cell>
          <cell r="AC507">
            <v>3049</v>
          </cell>
          <cell r="AD507" t="str">
            <v>US-00311</v>
          </cell>
          <cell r="AE507">
            <v>18</v>
          </cell>
          <cell r="AF507">
            <v>0.75771759259259253</v>
          </cell>
          <cell r="AG507">
            <v>0</v>
          </cell>
          <cell r="AI507" t="str">
            <v>00810673016624</v>
          </cell>
          <cell r="AJ507" t="str">
            <v/>
          </cell>
          <cell r="AM507" t="e">
            <v>#N/A</v>
          </cell>
        </row>
        <row r="508">
          <cell r="A508" t="str">
            <v>ACTIVE</v>
          </cell>
          <cell r="B508" t="str">
            <v>35-1548</v>
          </cell>
          <cell r="C508">
            <v>29846774</v>
          </cell>
          <cell r="D508" t="str">
            <v>35-1548</v>
          </cell>
          <cell r="E508" t="str">
            <v>SDR 35</v>
          </cell>
          <cell r="F508" t="str">
            <v>8 STOP COUPLING GXG SDR35</v>
          </cell>
          <cell r="G508">
            <v>3.8050000000000002</v>
          </cell>
          <cell r="H508">
            <v>1.7259175600000001</v>
          </cell>
          <cell r="I508">
            <v>1</v>
          </cell>
          <cell r="J508">
            <v>80</v>
          </cell>
          <cell r="K508">
            <v>138.17266666666666</v>
          </cell>
          <cell r="L508">
            <v>5.3947279999999997</v>
          </cell>
          <cell r="M508" t="str">
            <v>TIGRE</v>
          </cell>
          <cell r="N508" t="str">
            <v>35-1548</v>
          </cell>
          <cell r="O508">
            <v>2</v>
          </cell>
          <cell r="P508" t="str">
            <v>C</v>
          </cell>
          <cell r="Q508" t="str">
            <v>M</v>
          </cell>
          <cell r="R508">
            <v>111.12941176470588</v>
          </cell>
          <cell r="S508">
            <v>118.9084705882353</v>
          </cell>
          <cell r="T508">
            <v>116.22</v>
          </cell>
          <cell r="U508">
            <v>116.22</v>
          </cell>
          <cell r="V508">
            <v>124.3554</v>
          </cell>
          <cell r="W508">
            <v>124.3554</v>
          </cell>
          <cell r="X508">
            <v>124.3554</v>
          </cell>
          <cell r="Y508">
            <v>124.3554</v>
          </cell>
          <cell r="Z508">
            <v>138.17266666666666</v>
          </cell>
          <cell r="AA508" t="str">
            <v>CRATE</v>
          </cell>
          <cell r="AB508">
            <v>40016139</v>
          </cell>
          <cell r="AC508">
            <v>3050</v>
          </cell>
          <cell r="AD508" t="str">
            <v>US-00345</v>
          </cell>
          <cell r="AE508">
            <v>17</v>
          </cell>
          <cell r="AF508">
            <v>0.7158102623456789</v>
          </cell>
          <cell r="AG508">
            <v>0</v>
          </cell>
          <cell r="AI508" t="str">
            <v>00810673016648</v>
          </cell>
          <cell r="AJ508" t="str">
            <v/>
          </cell>
          <cell r="AM508" t="e">
            <v>#N/A</v>
          </cell>
        </row>
        <row r="509">
          <cell r="A509" t="str">
            <v>ACTIVE</v>
          </cell>
          <cell r="B509" t="str">
            <v>35-236</v>
          </cell>
          <cell r="C509">
            <v>29846782</v>
          </cell>
          <cell r="D509" t="str">
            <v>35-236</v>
          </cell>
          <cell r="E509" t="str">
            <v>SDR 35</v>
          </cell>
          <cell r="F509" t="str">
            <v>10 STOP COUPLING GXG SDR35</v>
          </cell>
          <cell r="G509">
            <v>7.21</v>
          </cell>
          <cell r="H509">
            <v>3.27039832</v>
          </cell>
          <cell r="I509">
            <v>1</v>
          </cell>
          <cell r="J509">
            <v>36</v>
          </cell>
          <cell r="K509">
            <v>306.65011111111113</v>
          </cell>
          <cell r="L509">
            <v>9.4530309999999993</v>
          </cell>
          <cell r="M509" t="str">
            <v>PTI</v>
          </cell>
          <cell r="N509" t="str">
            <v>35-236</v>
          </cell>
          <cell r="O509" t="str">
            <v>BOX</v>
          </cell>
          <cell r="P509" t="str">
            <v>D</v>
          </cell>
          <cell r="Q509" t="str">
            <v>M</v>
          </cell>
          <cell r="R509">
            <v>246.61176470588236</v>
          </cell>
          <cell r="S509">
            <v>263.87458823529414</v>
          </cell>
          <cell r="T509">
            <v>257.93</v>
          </cell>
          <cell r="U509">
            <v>257.93</v>
          </cell>
          <cell r="V509">
            <v>275.98510000000005</v>
          </cell>
          <cell r="W509">
            <v>275.98510000000005</v>
          </cell>
          <cell r="X509">
            <v>275.98510000000005</v>
          </cell>
          <cell r="Y509">
            <v>275.98510000000005</v>
          </cell>
          <cell r="Z509">
            <v>306.65011111111113</v>
          </cell>
          <cell r="AA509" t="str">
            <v>CRATE</v>
          </cell>
          <cell r="AB509">
            <v>40016708</v>
          </cell>
          <cell r="AC509">
            <v>3051</v>
          </cell>
          <cell r="AD509" t="str">
            <v>US-00346</v>
          </cell>
          <cell r="AE509">
            <v>13</v>
          </cell>
          <cell r="AF509">
            <v>0.6</v>
          </cell>
          <cell r="AG509">
            <v>0</v>
          </cell>
          <cell r="AI509" t="str">
            <v>00810673016662</v>
          </cell>
          <cell r="AJ509" t="str">
            <v/>
          </cell>
          <cell r="AM509" t="e">
            <v>#N/A</v>
          </cell>
        </row>
        <row r="510">
          <cell r="A510" t="str">
            <v>ACTIVE</v>
          </cell>
          <cell r="B510" t="str">
            <v>35-1613</v>
          </cell>
          <cell r="C510">
            <v>29846804</v>
          </cell>
          <cell r="D510" t="str">
            <v>35-1613</v>
          </cell>
          <cell r="E510" t="str">
            <v>SDR 35</v>
          </cell>
          <cell r="F510" t="str">
            <v>4 PERMANENT PLUG SDR35</v>
          </cell>
          <cell r="G510">
            <v>0.37</v>
          </cell>
          <cell r="H510">
            <v>0.16782903999999998</v>
          </cell>
          <cell r="I510">
            <v>24</v>
          </cell>
          <cell r="J510">
            <v>1080</v>
          </cell>
          <cell r="K510">
            <v>16.05</v>
          </cell>
          <cell r="L510">
            <v>0.29344700000000001</v>
          </cell>
          <cell r="M510" t="str">
            <v>TIGRE</v>
          </cell>
          <cell r="N510" t="str">
            <v>35-1613</v>
          </cell>
          <cell r="O510" t="str">
            <v>BOX</v>
          </cell>
          <cell r="P510" t="str">
            <v>C</v>
          </cell>
          <cell r="Q510" t="str">
            <v>M</v>
          </cell>
          <cell r="R510">
            <v>12.91764705882353</v>
          </cell>
          <cell r="S510">
            <v>13.821882352941177</v>
          </cell>
          <cell r="T510">
            <v>13.5</v>
          </cell>
          <cell r="U510">
            <v>13.5</v>
          </cell>
          <cell r="V510">
            <v>14.445</v>
          </cell>
          <cell r="W510">
            <v>14.445</v>
          </cell>
          <cell r="X510">
            <v>14.445</v>
          </cell>
          <cell r="Y510">
            <v>14.445</v>
          </cell>
          <cell r="Z510">
            <v>16.05</v>
          </cell>
          <cell r="AA510" t="str">
            <v>T-11</v>
          </cell>
          <cell r="AB510">
            <v>40016333</v>
          </cell>
          <cell r="AC510">
            <v>3068</v>
          </cell>
          <cell r="AD510" t="str">
            <v>US-00348</v>
          </cell>
          <cell r="AE510">
            <v>169</v>
          </cell>
          <cell r="AF510">
            <v>0.8034</v>
          </cell>
          <cell r="AG510">
            <v>0</v>
          </cell>
          <cell r="AI510" t="str">
            <v>00810673018338</v>
          </cell>
          <cell r="AJ510" t="str">
            <v/>
          </cell>
          <cell r="AM510" t="e">
            <v>#N/A</v>
          </cell>
        </row>
        <row r="511">
          <cell r="A511" t="str">
            <v>ACTIVE</v>
          </cell>
          <cell r="B511" t="str">
            <v>35-1614</v>
          </cell>
          <cell r="C511">
            <v>29846812</v>
          </cell>
          <cell r="D511" t="str">
            <v>35-1614</v>
          </cell>
          <cell r="E511" t="str">
            <v>SDR 35</v>
          </cell>
          <cell r="F511" t="str">
            <v>6 PERMANENT PLUG SDR35</v>
          </cell>
          <cell r="G511">
            <v>1.0149999999999999</v>
          </cell>
          <cell r="H511">
            <v>0.46039587999999992</v>
          </cell>
          <cell r="I511">
            <v>18</v>
          </cell>
          <cell r="J511">
            <v>432</v>
          </cell>
          <cell r="K511">
            <v>24.633777777777777</v>
          </cell>
          <cell r="L511">
            <v>0.89270100000000008</v>
          </cell>
          <cell r="M511" t="str">
            <v>TIGRE</v>
          </cell>
          <cell r="N511" t="str">
            <v>35-1614</v>
          </cell>
          <cell r="O511" t="str">
            <v>BOX</v>
          </cell>
          <cell r="P511" t="str">
            <v>C</v>
          </cell>
          <cell r="Q511" t="str">
            <v>M</v>
          </cell>
          <cell r="R511">
            <v>19.811764705882354</v>
          </cell>
          <cell r="S511">
            <v>21.198588235294121</v>
          </cell>
          <cell r="T511">
            <v>20.72</v>
          </cell>
          <cell r="U511">
            <v>20.72</v>
          </cell>
          <cell r="V511">
            <v>22.170400000000001</v>
          </cell>
          <cell r="W511">
            <v>22.170400000000001</v>
          </cell>
          <cell r="X511">
            <v>22.170400000000001</v>
          </cell>
          <cell r="Y511">
            <v>22.170400000000001</v>
          </cell>
          <cell r="Z511">
            <v>24.633777777777777</v>
          </cell>
          <cell r="AA511" t="str">
            <v>T-13</v>
          </cell>
          <cell r="AB511">
            <v>40016341</v>
          </cell>
          <cell r="AC511">
            <v>3069</v>
          </cell>
          <cell r="AD511" t="str">
            <v>US-00349</v>
          </cell>
          <cell r="AE511">
            <v>120</v>
          </cell>
          <cell r="AF511">
            <v>0.7158102623456789</v>
          </cell>
          <cell r="AG511">
            <v>0</v>
          </cell>
          <cell r="AI511" t="str">
            <v>00810673018352</v>
          </cell>
          <cell r="AJ511" t="str">
            <v/>
          </cell>
          <cell r="AM511" t="e">
            <v>#N/A</v>
          </cell>
        </row>
        <row r="512">
          <cell r="A512" t="str">
            <v>ACTIVE</v>
          </cell>
          <cell r="B512" t="str">
            <v>35-1615</v>
          </cell>
          <cell r="C512">
            <v>29846820</v>
          </cell>
          <cell r="D512" t="str">
            <v>35-1615</v>
          </cell>
          <cell r="E512" t="str">
            <v>SDR 35</v>
          </cell>
          <cell r="F512" t="str">
            <v>8 PERMANENT PLUG SDR35</v>
          </cell>
          <cell r="G512">
            <v>2.1779999999999999</v>
          </cell>
          <cell r="H512">
            <v>0.98792337599999991</v>
          </cell>
          <cell r="I512">
            <v>9</v>
          </cell>
          <cell r="J512">
            <v>162</v>
          </cell>
          <cell r="K512">
            <v>87.371444444444435</v>
          </cell>
          <cell r="L512">
            <v>1.7819</v>
          </cell>
          <cell r="M512" t="str">
            <v>TIGRE</v>
          </cell>
          <cell r="N512" t="str">
            <v>35-1615</v>
          </cell>
          <cell r="O512" t="str">
            <v>BOX</v>
          </cell>
          <cell r="P512" t="str">
            <v>C</v>
          </cell>
          <cell r="Q512" t="str">
            <v>M</v>
          </cell>
          <cell r="R512">
            <v>70.270588235294113</v>
          </cell>
          <cell r="S512">
            <v>75.18952941176471</v>
          </cell>
          <cell r="T512">
            <v>73.489999999999995</v>
          </cell>
          <cell r="U512">
            <v>73.489999999999995</v>
          </cell>
          <cell r="V512">
            <v>78.634299999999996</v>
          </cell>
          <cell r="W512">
            <v>78.634299999999996</v>
          </cell>
          <cell r="X512">
            <v>78.634299999999996</v>
          </cell>
          <cell r="Y512">
            <v>78.634299999999996</v>
          </cell>
          <cell r="Z512">
            <v>87.371444444444435</v>
          </cell>
          <cell r="AA512" t="str">
            <v>T-14</v>
          </cell>
          <cell r="AB512">
            <v>40016350</v>
          </cell>
          <cell r="AC512">
            <v>3070</v>
          </cell>
          <cell r="AD512" t="str">
            <v>US-00350</v>
          </cell>
          <cell r="AE512">
            <v>21</v>
          </cell>
          <cell r="AF512">
            <v>0.72099999999999997</v>
          </cell>
          <cell r="AG512">
            <v>0</v>
          </cell>
          <cell r="AI512" t="str">
            <v>00810673018376</v>
          </cell>
          <cell r="AJ512" t="str">
            <v/>
          </cell>
          <cell r="AM512" t="e">
            <v>#N/A</v>
          </cell>
        </row>
        <row r="513">
          <cell r="A513" t="str">
            <v>ACTIVE</v>
          </cell>
          <cell r="B513" t="str">
            <v>35-224</v>
          </cell>
          <cell r="C513">
            <v>29846839</v>
          </cell>
          <cell r="D513" t="str">
            <v>35-224</v>
          </cell>
          <cell r="E513" t="str">
            <v>SDR 35</v>
          </cell>
          <cell r="F513" t="str">
            <v>10 PERMANENT PLUG SDR35</v>
          </cell>
          <cell r="G513">
            <v>4.4000000000000004</v>
          </cell>
          <cell r="H513">
            <v>1.9958048000000002</v>
          </cell>
          <cell r="I513">
            <v>1</v>
          </cell>
          <cell r="J513">
            <v>72</v>
          </cell>
          <cell r="K513">
            <v>291.06377777777777</v>
          </cell>
          <cell r="L513">
            <v>6.2763049999999998</v>
          </cell>
          <cell r="M513" t="str">
            <v>PTI</v>
          </cell>
          <cell r="N513" t="str">
            <v>35-224</v>
          </cell>
          <cell r="O513">
            <v>3</v>
          </cell>
          <cell r="P513" t="str">
            <v>C</v>
          </cell>
          <cell r="Q513" t="str">
            <v>M</v>
          </cell>
          <cell r="R513">
            <v>234.07058823529414</v>
          </cell>
          <cell r="S513">
            <v>250.45552941176473</v>
          </cell>
          <cell r="T513">
            <v>244.82</v>
          </cell>
          <cell r="U513">
            <v>244.82</v>
          </cell>
          <cell r="V513">
            <v>261.95740000000001</v>
          </cell>
          <cell r="W513">
            <v>261.95740000000001</v>
          </cell>
          <cell r="X513">
            <v>261.95740000000001</v>
          </cell>
          <cell r="Y513">
            <v>261.95740000000001</v>
          </cell>
          <cell r="Z513">
            <v>291.06377777777777</v>
          </cell>
          <cell r="AA513" t="str">
            <v>T-13</v>
          </cell>
          <cell r="AB513">
            <v>40016660</v>
          </cell>
          <cell r="AC513">
            <v>3071</v>
          </cell>
          <cell r="AD513" t="str">
            <v>US-00351</v>
          </cell>
          <cell r="AE513">
            <v>13</v>
          </cell>
          <cell r="AF513">
            <v>0.77249999999999996</v>
          </cell>
          <cell r="AG513">
            <v>0</v>
          </cell>
          <cell r="AI513" t="str">
            <v>00810673018390</v>
          </cell>
          <cell r="AJ513" t="str">
            <v/>
          </cell>
          <cell r="AM513" t="e">
            <v>#N/A</v>
          </cell>
        </row>
        <row r="514">
          <cell r="A514" t="str">
            <v>ACTIVE</v>
          </cell>
          <cell r="B514" t="str">
            <v>35-225</v>
          </cell>
          <cell r="C514">
            <v>29846847</v>
          </cell>
          <cell r="D514" t="str">
            <v>35-225</v>
          </cell>
          <cell r="E514" t="str">
            <v>SDR 35</v>
          </cell>
          <cell r="F514" t="str">
            <v>12 PERMANENT PLUG SDR35</v>
          </cell>
          <cell r="G514">
            <v>8.57</v>
          </cell>
          <cell r="H514">
            <v>3.88728344</v>
          </cell>
          <cell r="I514">
            <v>2</v>
          </cell>
          <cell r="J514">
            <v>36</v>
          </cell>
          <cell r="K514">
            <v>347.85700000000003</v>
          </cell>
          <cell r="L514">
            <v>58.044620000000002</v>
          </cell>
          <cell r="M514" t="str">
            <v>PTI</v>
          </cell>
          <cell r="N514" t="str">
            <v>35-225</v>
          </cell>
          <cell r="O514" t="str">
            <v>BOX</v>
          </cell>
          <cell r="P514" t="str">
            <v>D</v>
          </cell>
          <cell r="Q514" t="str">
            <v>M</v>
          </cell>
          <cell r="R514">
            <v>279.75294117647059</v>
          </cell>
          <cell r="S514">
            <v>299.33564705882355</v>
          </cell>
          <cell r="T514">
            <v>292.58999999999997</v>
          </cell>
          <cell r="U514">
            <v>292.58999999999997</v>
          </cell>
          <cell r="V514">
            <v>313.07130000000001</v>
          </cell>
          <cell r="W514">
            <v>313.07130000000001</v>
          </cell>
          <cell r="X514">
            <v>313.07130000000001</v>
          </cell>
          <cell r="Y514">
            <v>313.07130000000001</v>
          </cell>
          <cell r="Z514">
            <v>347.85700000000003</v>
          </cell>
          <cell r="AA514" t="str">
            <v>T-14</v>
          </cell>
          <cell r="AB514">
            <v>40016678</v>
          </cell>
          <cell r="AC514">
            <v>3072</v>
          </cell>
          <cell r="AD514" t="str">
            <v>US-00352</v>
          </cell>
          <cell r="AE514">
            <v>10</v>
          </cell>
          <cell r="AF514">
            <v>0.6</v>
          </cell>
          <cell r="AG514">
            <v>0</v>
          </cell>
          <cell r="AI514" t="str">
            <v>00810673018413</v>
          </cell>
          <cell r="AJ514" t="str">
            <v/>
          </cell>
          <cell r="AM514" t="e">
            <v>#N/A</v>
          </cell>
        </row>
        <row r="515">
          <cell r="A515" t="str">
            <v>ACTIVE</v>
          </cell>
          <cell r="B515" t="str">
            <v>35-1609</v>
          </cell>
          <cell r="C515">
            <v>29847010</v>
          </cell>
          <cell r="D515" t="str">
            <v>35-1609</v>
          </cell>
          <cell r="E515" t="str">
            <v>SDR 35</v>
          </cell>
          <cell r="F515" t="str">
            <v>6 SAND MANHOLE ADAPT NOSTOP GXSLIP</v>
          </cell>
          <cell r="G515">
            <v>1.22</v>
          </cell>
          <cell r="H515">
            <v>0.55338224000000003</v>
          </cell>
          <cell r="I515">
            <v>1</v>
          </cell>
          <cell r="J515">
            <v>180</v>
          </cell>
          <cell r="K515">
            <v>123.53744444444445</v>
          </cell>
          <cell r="L515">
            <v>1.8419490000000001</v>
          </cell>
          <cell r="M515" t="str">
            <v>SPECFIT</v>
          </cell>
          <cell r="N515" t="str">
            <v>(79)1646</v>
          </cell>
          <cell r="O515">
            <v>12</v>
          </cell>
          <cell r="P515" t="str">
            <v>D</v>
          </cell>
          <cell r="Q515" t="str">
            <v>F</v>
          </cell>
          <cell r="R515">
            <v>99.352941176470594</v>
          </cell>
          <cell r="S515">
            <v>106.30764705882355</v>
          </cell>
          <cell r="T515">
            <v>103.91</v>
          </cell>
          <cell r="U515">
            <v>103.91</v>
          </cell>
          <cell r="V515">
            <v>111.1837</v>
          </cell>
          <cell r="W515">
            <v>111.1837</v>
          </cell>
          <cell r="X515">
            <v>111.1837</v>
          </cell>
          <cell r="Y515">
            <v>111.1837</v>
          </cell>
          <cell r="Z515">
            <v>123.53744444444445</v>
          </cell>
          <cell r="AA515" t="str">
            <v>CRATE</v>
          </cell>
          <cell r="AB515">
            <v>40016325</v>
          </cell>
          <cell r="AC515">
            <v>3323</v>
          </cell>
          <cell r="AD515" t="str">
            <v>US-00311</v>
          </cell>
          <cell r="AE515">
            <v>18</v>
          </cell>
          <cell r="AF515">
            <v>0.75771759259259253</v>
          </cell>
          <cell r="AG515">
            <v>0</v>
          </cell>
          <cell r="AI515" t="str">
            <v>00810673017850</v>
          </cell>
          <cell r="AJ515" t="str">
            <v/>
          </cell>
          <cell r="AM515" t="e">
            <v>#N/A</v>
          </cell>
        </row>
        <row r="516">
          <cell r="A516" t="str">
            <v>ACTIVE</v>
          </cell>
          <cell r="B516" t="str">
            <v>35-217</v>
          </cell>
          <cell r="C516">
            <v>29847037</v>
          </cell>
          <cell r="D516" t="str">
            <v>35-217</v>
          </cell>
          <cell r="E516" t="str">
            <v>SDR 35</v>
          </cell>
          <cell r="F516" t="str">
            <v>8 SAND MANHOLE ADAPT NOSTOP GXSLIP</v>
          </cell>
          <cell r="G516">
            <v>2.33</v>
          </cell>
          <cell r="H516">
            <v>1.0568693600000001</v>
          </cell>
          <cell r="I516">
            <v>1</v>
          </cell>
          <cell r="J516">
            <v>120</v>
          </cell>
          <cell r="K516">
            <v>137.88733333333334</v>
          </cell>
          <cell r="L516">
            <v>15.776201000000002</v>
          </cell>
          <cell r="M516" t="str">
            <v>SPECFIT</v>
          </cell>
          <cell r="N516" t="str">
            <v>(79)1648</v>
          </cell>
          <cell r="O516">
            <v>10</v>
          </cell>
          <cell r="P516" t="str">
            <v>D</v>
          </cell>
          <cell r="Q516" t="str">
            <v>F</v>
          </cell>
          <cell r="R516">
            <v>110.89411764705883</v>
          </cell>
          <cell r="S516">
            <v>118.65670588235297</v>
          </cell>
          <cell r="T516">
            <v>115.98</v>
          </cell>
          <cell r="U516">
            <v>115.98</v>
          </cell>
          <cell r="V516">
            <v>124.0986</v>
          </cell>
          <cell r="W516">
            <v>124.0986</v>
          </cell>
          <cell r="X516">
            <v>124.0986</v>
          </cell>
          <cell r="Y516">
            <v>124.0986</v>
          </cell>
          <cell r="Z516">
            <v>137.88733333333334</v>
          </cell>
          <cell r="AA516" t="str">
            <v>CRATE</v>
          </cell>
          <cell r="AB516">
            <v>40016635</v>
          </cell>
          <cell r="AC516">
            <v>3324</v>
          </cell>
          <cell r="AD516" t="str">
            <v>US-00345</v>
          </cell>
          <cell r="AE516">
            <v>19</v>
          </cell>
          <cell r="AF516">
            <v>0.72099999999999997</v>
          </cell>
          <cell r="AG516">
            <v>0</v>
          </cell>
          <cell r="AI516" t="str">
            <v>00810673017867</v>
          </cell>
          <cell r="AJ516" t="str">
            <v/>
          </cell>
          <cell r="AM516" t="e">
            <v>#N/A</v>
          </cell>
        </row>
        <row r="517">
          <cell r="A517" t="str">
            <v>ACTIVE</v>
          </cell>
          <cell r="B517" t="str">
            <v>35-218</v>
          </cell>
          <cell r="C517">
            <v>29847053</v>
          </cell>
          <cell r="D517" t="str">
            <v>35-218</v>
          </cell>
          <cell r="E517" t="str">
            <v>SDR 35</v>
          </cell>
          <cell r="F517" t="str">
            <v>10 SAND MANHOLE ADAPT NOSTOP GXSLIP</v>
          </cell>
          <cell r="G517">
            <v>4.6150000000000002</v>
          </cell>
          <cell r="H517">
            <v>2.0933270799999999</v>
          </cell>
          <cell r="I517">
            <v>1</v>
          </cell>
          <cell r="J517">
            <v>60</v>
          </cell>
          <cell r="K517">
            <v>250.68911111111115</v>
          </cell>
          <cell r="L517">
            <v>37.18506</v>
          </cell>
          <cell r="M517" t="str">
            <v>SPECFIT</v>
          </cell>
          <cell r="N517" t="str">
            <v>(79)16410</v>
          </cell>
          <cell r="O517">
            <v>3</v>
          </cell>
          <cell r="P517" t="str">
            <v>D</v>
          </cell>
          <cell r="Q517" t="str">
            <v>F</v>
          </cell>
          <cell r="R517">
            <v>201.61176470588236</v>
          </cell>
          <cell r="S517">
            <v>215.72458823529414</v>
          </cell>
          <cell r="T517">
            <v>210.86</v>
          </cell>
          <cell r="U517">
            <v>210.86</v>
          </cell>
          <cell r="V517">
            <v>225.62020000000004</v>
          </cell>
          <cell r="W517">
            <v>225.62020000000004</v>
          </cell>
          <cell r="X517">
            <v>225.62020000000004</v>
          </cell>
          <cell r="Y517">
            <v>225.62020000000004</v>
          </cell>
          <cell r="Z517">
            <v>250.68911111111115</v>
          </cell>
          <cell r="AA517" t="str">
            <v>CRATE</v>
          </cell>
          <cell r="AB517">
            <v>40016643</v>
          </cell>
          <cell r="AC517">
            <v>3325</v>
          </cell>
          <cell r="AD517" t="str">
            <v>US-00346</v>
          </cell>
          <cell r="AE517">
            <v>13</v>
          </cell>
          <cell r="AF517">
            <v>0.6</v>
          </cell>
          <cell r="AG517">
            <v>0</v>
          </cell>
          <cell r="AI517" t="str">
            <v>00810673017874</v>
          </cell>
          <cell r="AJ517" t="str">
            <v/>
          </cell>
          <cell r="AM517" t="e">
            <v>#N/A</v>
          </cell>
        </row>
        <row r="518">
          <cell r="A518" t="str">
            <v>ACTIVE</v>
          </cell>
          <cell r="B518" t="str">
            <v>35-219</v>
          </cell>
          <cell r="C518">
            <v>29847061</v>
          </cell>
          <cell r="D518" t="str">
            <v>35-219</v>
          </cell>
          <cell r="E518" t="str">
            <v>SDR 35</v>
          </cell>
          <cell r="F518" t="str">
            <v>12 SAND MANHOLE ADAPT NOSTOP GXSLIP</v>
          </cell>
          <cell r="G518">
            <v>7.3</v>
          </cell>
          <cell r="H518">
            <v>3.3112216000000001</v>
          </cell>
          <cell r="I518">
            <v>1</v>
          </cell>
          <cell r="J518">
            <v>36</v>
          </cell>
          <cell r="K518">
            <v>367.60444444444443</v>
          </cell>
          <cell r="L518">
            <v>36.235399999999998</v>
          </cell>
          <cell r="M518" t="str">
            <v>SPECFIT</v>
          </cell>
          <cell r="N518" t="str">
            <v>(79)16412</v>
          </cell>
          <cell r="O518">
            <v>2</v>
          </cell>
          <cell r="P518" t="str">
            <v>D</v>
          </cell>
          <cell r="Q518" t="str">
            <v>F</v>
          </cell>
          <cell r="R518">
            <v>295.63529411764705</v>
          </cell>
          <cell r="S518">
            <v>316.32976470588238</v>
          </cell>
          <cell r="T518">
            <v>309.2</v>
          </cell>
          <cell r="U518">
            <v>309.2</v>
          </cell>
          <cell r="V518">
            <v>330.84399999999999</v>
          </cell>
          <cell r="W518">
            <v>330.84399999999999</v>
          </cell>
          <cell r="X518">
            <v>330.84399999999999</v>
          </cell>
          <cell r="Y518">
            <v>330.84399999999999</v>
          </cell>
          <cell r="Z518">
            <v>367.60444444444443</v>
          </cell>
          <cell r="AA518" t="str">
            <v>CRATE</v>
          </cell>
          <cell r="AB518">
            <v>40016651</v>
          </cell>
          <cell r="AC518">
            <v>3326</v>
          </cell>
          <cell r="AD518" t="str">
            <v>US-00347</v>
          </cell>
          <cell r="AE518">
            <v>11</v>
          </cell>
          <cell r="AF518">
            <v>0.5</v>
          </cell>
          <cell r="AG518">
            <v>0</v>
          </cell>
          <cell r="AI518" t="str">
            <v>00810673017881</v>
          </cell>
          <cell r="AJ518" t="str">
            <v/>
          </cell>
          <cell r="AM518" t="e">
            <v>#N/A</v>
          </cell>
        </row>
        <row r="519">
          <cell r="A519" t="str">
            <v>ACTIVE</v>
          </cell>
          <cell r="B519" t="str">
            <v>35-1591</v>
          </cell>
          <cell r="C519">
            <v>29847169</v>
          </cell>
          <cell r="D519" t="str">
            <v>35-1591</v>
          </cell>
          <cell r="E519" t="str">
            <v>SDR 35</v>
          </cell>
          <cell r="F519" t="str">
            <v>4 ELBOW 90 LONG SWEEP GXS SDR35</v>
          </cell>
          <cell r="G519">
            <v>1.274</v>
          </cell>
          <cell r="H519">
            <v>0.57787620800000006</v>
          </cell>
          <cell r="I519">
            <v>6</v>
          </cell>
          <cell r="J519">
            <v>192</v>
          </cell>
          <cell r="K519">
            <v>54.189555555555557</v>
          </cell>
          <cell r="L519">
            <v>6.8680400000000006</v>
          </cell>
          <cell r="M519" t="str">
            <v>PTI</v>
          </cell>
          <cell r="N519" t="str">
            <v>G274</v>
          </cell>
          <cell r="O519" t="str">
            <v>BOX</v>
          </cell>
          <cell r="P519" t="str">
            <v>D</v>
          </cell>
          <cell r="Q519" t="str">
            <v>M</v>
          </cell>
          <cell r="R519">
            <v>66.960005825488068</v>
          </cell>
          <cell r="S519">
            <v>71.647206233272243</v>
          </cell>
          <cell r="T519">
            <v>45.58</v>
          </cell>
          <cell r="U519">
            <v>45.58</v>
          </cell>
          <cell r="V519">
            <v>48.770600000000002</v>
          </cell>
          <cell r="W519">
            <v>48.770600000000002</v>
          </cell>
          <cell r="X519">
            <v>48.770600000000002</v>
          </cell>
          <cell r="Y519">
            <v>48.770600000000002</v>
          </cell>
          <cell r="Z519">
            <v>54.189555555555557</v>
          </cell>
          <cell r="AB519" t="str">
            <v/>
          </cell>
          <cell r="AC519">
            <v>2934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I519" t="str">
            <v>00810673017331</v>
          </cell>
          <cell r="AJ519" t="str">
            <v/>
          </cell>
          <cell r="AM519" t="e">
            <v>#N/A</v>
          </cell>
        </row>
        <row r="520">
          <cell r="A520" t="str">
            <v>ACTIVE</v>
          </cell>
          <cell r="B520" t="str">
            <v>35-1600</v>
          </cell>
          <cell r="C520">
            <v>29847193</v>
          </cell>
          <cell r="D520" t="str">
            <v>35-1600</v>
          </cell>
          <cell r="E520" t="str">
            <v>SDR 35</v>
          </cell>
          <cell r="F520" t="str">
            <v>4 ELBOW 45 GXG SDR35</v>
          </cell>
          <cell r="G520">
            <v>0.74</v>
          </cell>
          <cell r="H520">
            <v>0.33565807999999997</v>
          </cell>
          <cell r="I520">
            <v>16</v>
          </cell>
          <cell r="J520">
            <v>384</v>
          </cell>
          <cell r="K520">
            <v>32.967888888888893</v>
          </cell>
          <cell r="L520">
            <v>1.9625620000000001</v>
          </cell>
          <cell r="M520" t="str">
            <v>TIGRE</v>
          </cell>
          <cell r="N520" t="str">
            <v>35-1600</v>
          </cell>
          <cell r="O520" t="str">
            <v>BOX</v>
          </cell>
          <cell r="P520" t="str">
            <v>A</v>
          </cell>
          <cell r="Q520" t="str">
            <v>M</v>
          </cell>
          <cell r="R520">
            <v>26.517647058823528</v>
          </cell>
          <cell r="S520">
            <v>28.373882352941177</v>
          </cell>
          <cell r="T520">
            <v>27.73</v>
          </cell>
          <cell r="U520">
            <v>27.73</v>
          </cell>
          <cell r="V520">
            <v>29.671100000000003</v>
          </cell>
          <cell r="W520">
            <v>29.671100000000003</v>
          </cell>
          <cell r="X520">
            <v>29.671100000000003</v>
          </cell>
          <cell r="Y520">
            <v>29.671100000000003</v>
          </cell>
          <cell r="Z520">
            <v>32.967888888888893</v>
          </cell>
          <cell r="AA520" t="str">
            <v>T-13</v>
          </cell>
          <cell r="AB520">
            <v>43000004</v>
          </cell>
          <cell r="AC520">
            <v>2909</v>
          </cell>
          <cell r="AD520" t="str">
            <v>US-4901</v>
          </cell>
          <cell r="AE520">
            <v>96</v>
          </cell>
          <cell r="AF520">
            <v>0.72099999999999997</v>
          </cell>
          <cell r="AG520">
            <v>0</v>
          </cell>
          <cell r="AI520" t="str">
            <v>00810673017492</v>
          </cell>
          <cell r="AJ520" t="str">
            <v/>
          </cell>
          <cell r="AM520" t="e">
            <v>#N/A</v>
          </cell>
        </row>
        <row r="521">
          <cell r="A521" t="str">
            <v>ACTIVE</v>
          </cell>
          <cell r="B521" t="str">
            <v>35-1709</v>
          </cell>
          <cell r="C521">
            <v>29847207</v>
          </cell>
          <cell r="D521" t="str">
            <v>35-1709</v>
          </cell>
          <cell r="E521" t="str">
            <v>SDR 35</v>
          </cell>
          <cell r="F521" t="str">
            <v>5 ELBOW 45 GXG SDR35</v>
          </cell>
          <cell r="G521">
            <v>2.2000000000000002</v>
          </cell>
          <cell r="H521">
            <v>0.99790240000000008</v>
          </cell>
          <cell r="I521">
            <v>6</v>
          </cell>
          <cell r="J521">
            <v>144</v>
          </cell>
          <cell r="K521">
            <v>69.647688154713961</v>
          </cell>
          <cell r="L521">
            <v>3.4256769999999999</v>
          </cell>
          <cell r="M521" t="str">
            <v>TIGRE MTO</v>
          </cell>
          <cell r="N521" t="str">
            <v>35-1709</v>
          </cell>
          <cell r="O521" t="str">
            <v>BOX</v>
          </cell>
          <cell r="P521" t="str">
            <v>D</v>
          </cell>
          <cell r="Q521" t="str">
            <v>M</v>
          </cell>
          <cell r="R521">
            <v>56.011764705882356</v>
          </cell>
          <cell r="S521">
            <v>59.932588235294126</v>
          </cell>
          <cell r="T521">
            <v>58.582167606768749</v>
          </cell>
          <cell r="U521">
            <v>58.582167606768749</v>
          </cell>
          <cell r="V521">
            <v>62.682919339242567</v>
          </cell>
          <cell r="W521">
            <v>62.682919339242567</v>
          </cell>
          <cell r="X521">
            <v>62.682919339242567</v>
          </cell>
          <cell r="Y521">
            <v>62.682919339242567</v>
          </cell>
          <cell r="Z521">
            <v>69.647688154713961</v>
          </cell>
          <cell r="AA521" t="str">
            <v>T-13</v>
          </cell>
          <cell r="AB521">
            <v>40016511</v>
          </cell>
          <cell r="AC521">
            <v>2910</v>
          </cell>
          <cell r="AD521" t="str">
            <v>US-00318</v>
          </cell>
          <cell r="AE521">
            <v>27</v>
          </cell>
          <cell r="AF521">
            <v>0.72099999999999997</v>
          </cell>
          <cell r="AG521">
            <v>288</v>
          </cell>
          <cell r="AI521" t="str">
            <v>00810673017515</v>
          </cell>
          <cell r="AJ521" t="str">
            <v/>
          </cell>
          <cell r="AM521" t="e">
            <v>#N/A</v>
          </cell>
        </row>
        <row r="522">
          <cell r="A522" t="str">
            <v>ACTIVE</v>
          </cell>
          <cell r="B522" t="str">
            <v>35-1601</v>
          </cell>
          <cell r="C522">
            <v>29847215</v>
          </cell>
          <cell r="D522" t="str">
            <v>35-1601</v>
          </cell>
          <cell r="E522" t="str">
            <v>SDR 35</v>
          </cell>
          <cell r="F522" t="str">
            <v>6 ELBOW 45 GXG SDR35</v>
          </cell>
          <cell r="G522">
            <v>2.294</v>
          </cell>
          <cell r="H522">
            <v>1.040540048</v>
          </cell>
          <cell r="I522">
            <v>1</v>
          </cell>
          <cell r="J522">
            <v>110</v>
          </cell>
          <cell r="K522">
            <v>66.922555555555547</v>
          </cell>
          <cell r="L522">
            <v>2.9338519999999999</v>
          </cell>
          <cell r="M522" t="str">
            <v>TIGRE</v>
          </cell>
          <cell r="N522" t="str">
            <v>35-1601</v>
          </cell>
          <cell r="O522">
            <v>6</v>
          </cell>
          <cell r="P522" t="str">
            <v>A</v>
          </cell>
          <cell r="Q522" t="str">
            <v>M</v>
          </cell>
          <cell r="R522">
            <v>53.82352941176471</v>
          </cell>
          <cell r="S522">
            <v>57.591176470588245</v>
          </cell>
          <cell r="T522">
            <v>56.29</v>
          </cell>
          <cell r="U522">
            <v>56.29</v>
          </cell>
          <cell r="V522">
            <v>60.2303</v>
          </cell>
          <cell r="W522">
            <v>60.2303</v>
          </cell>
          <cell r="X522">
            <v>60.2303</v>
          </cell>
          <cell r="Y522">
            <v>60.2303</v>
          </cell>
          <cell r="Z522">
            <v>66.922555555555547</v>
          </cell>
          <cell r="AA522" t="str">
            <v>CRATE</v>
          </cell>
          <cell r="AB522">
            <v>43000080</v>
          </cell>
          <cell r="AC522">
            <v>2911</v>
          </cell>
          <cell r="AD522" t="str">
            <v>US-4903</v>
          </cell>
          <cell r="AE522">
            <v>45</v>
          </cell>
          <cell r="AF522">
            <v>0.5</v>
          </cell>
          <cell r="AG522">
            <v>0</v>
          </cell>
          <cell r="AI522" t="str">
            <v>00810673017539</v>
          </cell>
          <cell r="AJ522" t="str">
            <v/>
          </cell>
          <cell r="AM522" t="e">
            <v>#N/A</v>
          </cell>
        </row>
        <row r="523">
          <cell r="A523" t="str">
            <v>ACTIVE</v>
          </cell>
          <cell r="B523" t="str">
            <v>35-94</v>
          </cell>
          <cell r="C523">
            <v>29847231</v>
          </cell>
          <cell r="D523" t="str">
            <v>35-94</v>
          </cell>
          <cell r="E523" t="str">
            <v>SDR 35</v>
          </cell>
          <cell r="F523" t="str">
            <v>8 ELBOW 45 GXG SDR35</v>
          </cell>
          <cell r="G523">
            <v>4.6580000000000004</v>
          </cell>
          <cell r="H523">
            <v>2.1128315360000003</v>
          </cell>
          <cell r="I523">
            <v>1</v>
          </cell>
          <cell r="J523">
            <v>50</v>
          </cell>
          <cell r="K523">
            <v>188.96199999999999</v>
          </cell>
          <cell r="L523">
            <v>5.885008</v>
          </cell>
          <cell r="M523" t="str">
            <v>TIGRE</v>
          </cell>
          <cell r="N523" t="str">
            <v>35-94</v>
          </cell>
          <cell r="O523">
            <v>4</v>
          </cell>
          <cell r="P523" t="str">
            <v>B</v>
          </cell>
          <cell r="Q523" t="str">
            <v>M</v>
          </cell>
          <cell r="R523">
            <v>150.64705882352942</v>
          </cell>
          <cell r="S523">
            <v>161.19235294117649</v>
          </cell>
          <cell r="T523">
            <v>158.94</v>
          </cell>
          <cell r="U523">
            <v>158.94</v>
          </cell>
          <cell r="V523">
            <v>170.0658</v>
          </cell>
          <cell r="W523">
            <v>170.0658</v>
          </cell>
          <cell r="X523">
            <v>170.0658</v>
          </cell>
          <cell r="Y523">
            <v>170.0658</v>
          </cell>
          <cell r="Z523">
            <v>188.96199999999999</v>
          </cell>
          <cell r="AA523" t="str">
            <v>CRATE</v>
          </cell>
          <cell r="AB523">
            <v>43000209</v>
          </cell>
          <cell r="AC523">
            <v>2912</v>
          </cell>
          <cell r="AD523" t="str">
            <v>US-4906</v>
          </cell>
          <cell r="AE523">
            <v>20</v>
          </cell>
          <cell r="AF523">
            <v>0.80934475308641984</v>
          </cell>
          <cell r="AG523">
            <v>0</v>
          </cell>
          <cell r="AI523" t="str">
            <v>00810673017553</v>
          </cell>
          <cell r="AJ523" t="str">
            <v/>
          </cell>
          <cell r="AM523" t="e">
            <v>#N/A</v>
          </cell>
        </row>
        <row r="524">
          <cell r="A524" t="str">
            <v>ACTIVE</v>
          </cell>
          <cell r="B524" t="str">
            <v>35-1605</v>
          </cell>
          <cell r="C524">
            <v>29847320</v>
          </cell>
          <cell r="D524" t="str">
            <v>35-1605</v>
          </cell>
          <cell r="E524" t="str">
            <v>SDR 35</v>
          </cell>
          <cell r="F524" t="str">
            <v>6 ELBOW 22.5 GXG SDR35</v>
          </cell>
          <cell r="G524">
            <v>2.0979999999999999</v>
          </cell>
          <cell r="H524">
            <v>0.95163601599999992</v>
          </cell>
          <cell r="I524">
            <v>1</v>
          </cell>
          <cell r="J524">
            <v>140</v>
          </cell>
          <cell r="K524">
            <v>64.86577777777778</v>
          </cell>
          <cell r="L524">
            <v>2.8167410000000004</v>
          </cell>
          <cell r="M524" t="str">
            <v>TIGRE</v>
          </cell>
          <cell r="N524" t="str">
            <v>35-1605</v>
          </cell>
          <cell r="O524">
            <v>6</v>
          </cell>
          <cell r="P524" t="str">
            <v>B</v>
          </cell>
          <cell r="Q524" t="str">
            <v>M</v>
          </cell>
          <cell r="R524">
            <v>52.176470588235297</v>
          </cell>
          <cell r="S524">
            <v>55.828823529411771</v>
          </cell>
          <cell r="T524">
            <v>54.56</v>
          </cell>
          <cell r="U524">
            <v>54.56</v>
          </cell>
          <cell r="V524">
            <v>58.379200000000004</v>
          </cell>
          <cell r="W524">
            <v>58.379200000000004</v>
          </cell>
          <cell r="X524">
            <v>58.379200000000004</v>
          </cell>
          <cell r="Y524">
            <v>58.379200000000004</v>
          </cell>
          <cell r="Z524">
            <v>64.86577777777778</v>
          </cell>
          <cell r="AA524" t="str">
            <v>CRATE</v>
          </cell>
          <cell r="AB524">
            <v>43000128</v>
          </cell>
          <cell r="AC524">
            <v>2964</v>
          </cell>
          <cell r="AD524" t="str">
            <v>US-4904</v>
          </cell>
          <cell r="AE524">
            <v>33</v>
          </cell>
          <cell r="AF524">
            <v>0.72099999999999997</v>
          </cell>
          <cell r="AG524">
            <v>0</v>
          </cell>
          <cell r="AI524" t="str">
            <v>00810673017737</v>
          </cell>
          <cell r="AJ524" t="str">
            <v/>
          </cell>
          <cell r="AM524" t="e">
            <v>#N/A</v>
          </cell>
        </row>
        <row r="525">
          <cell r="A525" t="str">
            <v>ACTIVE</v>
          </cell>
          <cell r="B525" t="str">
            <v>35-1707</v>
          </cell>
          <cell r="C525">
            <v>29847339</v>
          </cell>
          <cell r="D525" t="str">
            <v>35-1707</v>
          </cell>
          <cell r="E525" t="str">
            <v>SDR 35</v>
          </cell>
          <cell r="F525" t="str">
            <v>5 ELBOW 22.5 GXG SDR35</v>
          </cell>
          <cell r="G525">
            <v>2.04</v>
          </cell>
          <cell r="H525">
            <v>0.92532767999999999</v>
          </cell>
          <cell r="I525">
            <v>6</v>
          </cell>
          <cell r="J525">
            <v>144</v>
          </cell>
          <cell r="K525">
            <v>68.857733279613228</v>
          </cell>
          <cell r="L525">
            <v>3.0879400000000001</v>
          </cell>
          <cell r="M525" t="str">
            <v>TIGRE MTO</v>
          </cell>
          <cell r="N525" t="str">
            <v>35-1707</v>
          </cell>
          <cell r="O525" t="str">
            <v>BOX</v>
          </cell>
          <cell r="P525" t="str">
            <v>D</v>
          </cell>
          <cell r="Q525" t="str">
            <v>M</v>
          </cell>
          <cell r="R525">
            <v>55.376470588235293</v>
          </cell>
          <cell r="S525">
            <v>59.252823529411764</v>
          </cell>
          <cell r="T525">
            <v>57.917719580983082</v>
          </cell>
          <cell r="U525">
            <v>57.917719580983082</v>
          </cell>
          <cell r="V525">
            <v>61.971959951651904</v>
          </cell>
          <cell r="W525">
            <v>61.971959951651904</v>
          </cell>
          <cell r="X525">
            <v>61.971959951651904</v>
          </cell>
          <cell r="Y525">
            <v>61.971959951651904</v>
          </cell>
          <cell r="Z525">
            <v>68.857733279613228</v>
          </cell>
          <cell r="AA525" t="str">
            <v>T-13</v>
          </cell>
          <cell r="AB525">
            <v>40016490</v>
          </cell>
          <cell r="AC525">
            <v>2963</v>
          </cell>
          <cell r="AD525" t="str">
            <v>US-00328</v>
          </cell>
          <cell r="AE525">
            <v>25</v>
          </cell>
          <cell r="AF525">
            <v>0.72099999999999997</v>
          </cell>
          <cell r="AG525">
            <v>288</v>
          </cell>
          <cell r="AI525" t="str">
            <v>00810673017713</v>
          </cell>
          <cell r="AJ525" t="str">
            <v/>
          </cell>
          <cell r="AM525" t="e">
            <v>#N/A</v>
          </cell>
        </row>
        <row r="526">
          <cell r="A526" t="str">
            <v>ACTIVE</v>
          </cell>
          <cell r="B526" t="str">
            <v>35-90</v>
          </cell>
          <cell r="C526">
            <v>29847347</v>
          </cell>
          <cell r="D526" t="str">
            <v>35-90</v>
          </cell>
          <cell r="E526" t="str">
            <v>SDR 35</v>
          </cell>
          <cell r="F526" t="str">
            <v>8 ELBOW 22.5 GXG SDR35</v>
          </cell>
          <cell r="G526">
            <v>3.55</v>
          </cell>
          <cell r="H526">
            <v>1.6102516</v>
          </cell>
          <cell r="I526">
            <v>1</v>
          </cell>
          <cell r="J526">
            <v>80</v>
          </cell>
          <cell r="K526">
            <v>188.96199999999999</v>
          </cell>
          <cell r="L526">
            <v>4.8569649999999998</v>
          </cell>
          <cell r="M526" t="str">
            <v>TIGRE</v>
          </cell>
          <cell r="N526" t="str">
            <v>35-90</v>
          </cell>
          <cell r="O526">
            <v>4</v>
          </cell>
          <cell r="P526" t="str">
            <v>B</v>
          </cell>
          <cell r="Q526" t="str">
            <v>M</v>
          </cell>
          <cell r="R526">
            <v>151.96470588235292</v>
          </cell>
          <cell r="S526">
            <v>162.60223529411763</v>
          </cell>
          <cell r="T526">
            <v>158.94</v>
          </cell>
          <cell r="U526">
            <v>158.94</v>
          </cell>
          <cell r="V526">
            <v>170.0658</v>
          </cell>
          <cell r="W526">
            <v>170.0658</v>
          </cell>
          <cell r="X526">
            <v>170.0658</v>
          </cell>
          <cell r="Y526">
            <v>170.0658</v>
          </cell>
          <cell r="Z526">
            <v>188.96199999999999</v>
          </cell>
          <cell r="AA526" t="str">
            <v>CRATE</v>
          </cell>
          <cell r="AB526">
            <v>40017046</v>
          </cell>
          <cell r="AC526">
            <v>2965</v>
          </cell>
          <cell r="AD526" t="str">
            <v>US-00323</v>
          </cell>
          <cell r="AE526">
            <v>23</v>
          </cell>
          <cell r="AF526">
            <v>0.72099999999999997</v>
          </cell>
          <cell r="AG526">
            <v>0</v>
          </cell>
          <cell r="AI526" t="str">
            <v>00810673017751</v>
          </cell>
          <cell r="AJ526" t="str">
            <v/>
          </cell>
          <cell r="AM526" t="e">
            <v>#N/A</v>
          </cell>
        </row>
        <row r="527">
          <cell r="A527" t="str">
            <v>ACTIVE</v>
          </cell>
          <cell r="B527" t="str">
            <v>35-1604</v>
          </cell>
          <cell r="C527">
            <v>29847363</v>
          </cell>
          <cell r="D527" t="str">
            <v>35-1604</v>
          </cell>
          <cell r="E527" t="str">
            <v>SDR 35</v>
          </cell>
          <cell r="F527" t="str">
            <v>4 ELBOW 22.5 GXG SDR35</v>
          </cell>
          <cell r="G527">
            <v>0.66800000000000004</v>
          </cell>
          <cell r="H527">
            <v>0.302999456</v>
          </cell>
          <cell r="I527">
            <v>18</v>
          </cell>
          <cell r="J527">
            <v>432</v>
          </cell>
          <cell r="K527">
            <v>32.932222222222222</v>
          </cell>
          <cell r="L527">
            <v>1.391221</v>
          </cell>
          <cell r="M527" t="str">
            <v>TIGRE</v>
          </cell>
          <cell r="N527" t="str">
            <v>35-1604</v>
          </cell>
          <cell r="O527" t="str">
            <v>BOX</v>
          </cell>
          <cell r="P527" t="str">
            <v>B</v>
          </cell>
          <cell r="Q527" t="str">
            <v>M</v>
          </cell>
          <cell r="R527">
            <v>26.482352941176472</v>
          </cell>
          <cell r="S527">
            <v>28.336117647058828</v>
          </cell>
          <cell r="T527">
            <v>27.7</v>
          </cell>
          <cell r="U527">
            <v>27.7</v>
          </cell>
          <cell r="V527">
            <v>29.638999999999999</v>
          </cell>
          <cell r="W527">
            <v>29.638999999999999</v>
          </cell>
          <cell r="X527">
            <v>29.638999999999999</v>
          </cell>
          <cell r="Y527">
            <v>29.638999999999999</v>
          </cell>
          <cell r="Z527">
            <v>32.932222222222222</v>
          </cell>
          <cell r="AA527" t="str">
            <v>T-13</v>
          </cell>
          <cell r="AB527">
            <v>43000047</v>
          </cell>
          <cell r="AC527">
            <v>2962</v>
          </cell>
          <cell r="AD527" t="str">
            <v>US-4902</v>
          </cell>
          <cell r="AE527">
            <v>60</v>
          </cell>
          <cell r="AF527">
            <v>0.8034</v>
          </cell>
          <cell r="AG527">
            <v>0</v>
          </cell>
          <cell r="AI527" t="str">
            <v>00810673017690</v>
          </cell>
          <cell r="AJ527" t="str">
            <v/>
          </cell>
          <cell r="AM527" t="e">
            <v>#N/A</v>
          </cell>
        </row>
        <row r="528">
          <cell r="A528" t="str">
            <v>ACTIVE</v>
          </cell>
          <cell r="B528" t="str">
            <v>35-1596</v>
          </cell>
          <cell r="C528">
            <v>29847410</v>
          </cell>
          <cell r="D528" t="str">
            <v>35-1596</v>
          </cell>
          <cell r="E528" t="str">
            <v>SDR 35</v>
          </cell>
          <cell r="F528" t="str">
            <v>4 ELBOW 90 GXG SDR35</v>
          </cell>
          <cell r="G528">
            <v>0.86499999999999999</v>
          </cell>
          <cell r="H528">
            <v>0.39235707999999997</v>
          </cell>
          <cell r="I528">
            <v>10</v>
          </cell>
          <cell r="J528">
            <v>240</v>
          </cell>
          <cell r="K528">
            <v>41.492222222222225</v>
          </cell>
          <cell r="L528">
            <v>1.9267180000000002</v>
          </cell>
          <cell r="M528" t="str">
            <v>TIGRE</v>
          </cell>
          <cell r="N528" t="str">
            <v>35-1596</v>
          </cell>
          <cell r="O528" t="str">
            <v>BOX</v>
          </cell>
          <cell r="P528" t="str">
            <v>B</v>
          </cell>
          <cell r="Q528" t="str">
            <v>M</v>
          </cell>
          <cell r="R528">
            <v>33.376470588235293</v>
          </cell>
          <cell r="S528">
            <v>35.712823529411764</v>
          </cell>
          <cell r="T528">
            <v>34.9</v>
          </cell>
          <cell r="U528">
            <v>34.9</v>
          </cell>
          <cell r="V528">
            <v>37.343000000000004</v>
          </cell>
          <cell r="W528">
            <v>37.343000000000004</v>
          </cell>
          <cell r="X528">
            <v>37.343000000000004</v>
          </cell>
          <cell r="Y528">
            <v>37.343000000000004</v>
          </cell>
          <cell r="Z528">
            <v>41.492222222222225</v>
          </cell>
          <cell r="AA528" t="str">
            <v>T-13</v>
          </cell>
          <cell r="AB528">
            <v>40016198</v>
          </cell>
          <cell r="AC528">
            <v>2894</v>
          </cell>
          <cell r="AD528" t="str">
            <v>US-00428</v>
          </cell>
          <cell r="AE528">
            <v>76</v>
          </cell>
          <cell r="AF528">
            <v>0.72099999999999997</v>
          </cell>
          <cell r="AG528">
            <v>0</v>
          </cell>
          <cell r="AI528" t="str">
            <v>00810673017355</v>
          </cell>
          <cell r="AJ528" t="str">
            <v/>
          </cell>
          <cell r="AM528" t="e">
            <v>#N/A</v>
          </cell>
        </row>
        <row r="529">
          <cell r="A529" t="str">
            <v>ACTIVE</v>
          </cell>
          <cell r="B529" t="str">
            <v>35-1597</v>
          </cell>
          <cell r="C529">
            <v>29847436</v>
          </cell>
          <cell r="D529" t="str">
            <v>35-1597</v>
          </cell>
          <cell r="E529" t="str">
            <v>SDR 35</v>
          </cell>
          <cell r="F529" t="str">
            <v>6 ELBOW 90 GXG SDR35</v>
          </cell>
          <cell r="G529">
            <v>2.85</v>
          </cell>
          <cell r="H529">
            <v>1.2927371999999999</v>
          </cell>
          <cell r="I529">
            <v>1</v>
          </cell>
          <cell r="J529">
            <v>100</v>
          </cell>
          <cell r="K529">
            <v>76.326666666666668</v>
          </cell>
          <cell r="L529">
            <v>3.4228960000000002</v>
          </cell>
          <cell r="M529" t="str">
            <v>TIGRE</v>
          </cell>
          <cell r="N529" t="str">
            <v>35-1597</v>
          </cell>
          <cell r="O529">
            <v>6</v>
          </cell>
          <cell r="P529" t="str">
            <v>B</v>
          </cell>
          <cell r="Q529" t="str">
            <v>M</v>
          </cell>
          <cell r="R529">
            <v>61.388235294117649</v>
          </cell>
          <cell r="S529">
            <v>65.68541176470589</v>
          </cell>
          <cell r="T529">
            <v>64.2</v>
          </cell>
          <cell r="U529">
            <v>64.2</v>
          </cell>
          <cell r="V529">
            <v>68.694000000000003</v>
          </cell>
          <cell r="W529">
            <v>68.694000000000003</v>
          </cell>
          <cell r="X529">
            <v>68.694000000000003</v>
          </cell>
          <cell r="Y529">
            <v>68.694000000000003</v>
          </cell>
          <cell r="Z529">
            <v>76.326666666666668</v>
          </cell>
          <cell r="AA529" t="str">
            <v>CRATE</v>
          </cell>
          <cell r="AB529">
            <v>43000160</v>
          </cell>
          <cell r="AC529">
            <v>2895</v>
          </cell>
          <cell r="AD529" t="str">
            <v>US-4905</v>
          </cell>
          <cell r="AE529">
            <v>31</v>
          </cell>
          <cell r="AF529">
            <v>0.77249999999999996</v>
          </cell>
          <cell r="AG529">
            <v>0</v>
          </cell>
          <cell r="AI529" t="str">
            <v>00810673017379</v>
          </cell>
          <cell r="AJ529" t="str">
            <v/>
          </cell>
          <cell r="AM529" t="e">
            <v>#N/A</v>
          </cell>
        </row>
        <row r="530">
          <cell r="A530" t="str">
            <v>ACTIVE</v>
          </cell>
          <cell r="B530" t="str">
            <v>35-96</v>
          </cell>
          <cell r="C530">
            <v>29847444</v>
          </cell>
          <cell r="D530" t="str">
            <v>35-96</v>
          </cell>
          <cell r="E530" t="str">
            <v>SDR 35</v>
          </cell>
          <cell r="F530" t="str">
            <v>8 ELBOW 90 GXG SDR35</v>
          </cell>
          <cell r="G530">
            <v>5.1449999999999996</v>
          </cell>
          <cell r="H530">
            <v>2.3337308399999999</v>
          </cell>
          <cell r="I530">
            <v>1</v>
          </cell>
          <cell r="J530">
            <v>54</v>
          </cell>
          <cell r="K530">
            <v>211.09911111111111</v>
          </cell>
          <cell r="L530">
            <v>6.1645500000000002</v>
          </cell>
          <cell r="M530" t="str">
            <v>TIGRE</v>
          </cell>
          <cell r="N530" t="str">
            <v>35-96</v>
          </cell>
          <cell r="O530">
            <v>2</v>
          </cell>
          <cell r="P530" t="str">
            <v>B</v>
          </cell>
          <cell r="Q530" t="str">
            <v>M</v>
          </cell>
          <cell r="R530">
            <v>169.76470588235296</v>
          </cell>
          <cell r="S530">
            <v>181.64823529411768</v>
          </cell>
          <cell r="T530">
            <v>177.56</v>
          </cell>
          <cell r="U530">
            <v>177.56</v>
          </cell>
          <cell r="V530">
            <v>189.98920000000001</v>
          </cell>
          <cell r="W530">
            <v>189.98920000000001</v>
          </cell>
          <cell r="X530">
            <v>189.98920000000001</v>
          </cell>
          <cell r="Y530">
            <v>189.98920000000001</v>
          </cell>
          <cell r="Z530">
            <v>211.09911111111111</v>
          </cell>
          <cell r="AA530" t="str">
            <v>CRATE</v>
          </cell>
          <cell r="AB530">
            <v>40017089</v>
          </cell>
          <cell r="AC530">
            <v>2896</v>
          </cell>
          <cell r="AD530" t="str">
            <v>US-00329</v>
          </cell>
          <cell r="AE530">
            <v>14</v>
          </cell>
          <cell r="AF530">
            <v>0.6</v>
          </cell>
          <cell r="AG530">
            <v>0</v>
          </cell>
          <cell r="AI530" t="str">
            <v>00810673017393</v>
          </cell>
          <cell r="AJ530" t="str">
            <v/>
          </cell>
          <cell r="AM530" t="e">
            <v>#N/A</v>
          </cell>
        </row>
        <row r="531">
          <cell r="A531" t="str">
            <v>ACTIVE</v>
          </cell>
          <cell r="B531" t="str">
            <v>35-105</v>
          </cell>
          <cell r="C531">
            <v>29847452</v>
          </cell>
          <cell r="D531" t="str">
            <v>35-105</v>
          </cell>
          <cell r="E531" t="str">
            <v>SDR 35</v>
          </cell>
          <cell r="F531" t="str">
            <v>10 ELBOW 90 GXG SDR35</v>
          </cell>
          <cell r="G531">
            <v>10.48</v>
          </cell>
          <cell r="H531">
            <v>4.7536441600000003</v>
          </cell>
          <cell r="I531">
            <v>1</v>
          </cell>
          <cell r="J531">
            <v>24</v>
          </cell>
          <cell r="K531">
            <v>710.00444444444463</v>
          </cell>
          <cell r="L531">
            <v>12.614204000000001</v>
          </cell>
          <cell r="M531" t="str">
            <v>TIGRE</v>
          </cell>
          <cell r="N531" t="str">
            <v>35-105</v>
          </cell>
          <cell r="O531" t="str">
            <v>BOX</v>
          </cell>
          <cell r="P531" t="str">
            <v>B</v>
          </cell>
          <cell r="Q531" t="str">
            <v>M</v>
          </cell>
          <cell r="R531">
            <v>570.98823529411766</v>
          </cell>
          <cell r="S531">
            <v>610.95741176470597</v>
          </cell>
          <cell r="T531">
            <v>597.20000000000005</v>
          </cell>
          <cell r="U531">
            <v>597.20000000000005</v>
          </cell>
          <cell r="V531">
            <v>639.00400000000013</v>
          </cell>
          <cell r="W531">
            <v>639.00400000000013</v>
          </cell>
          <cell r="X531">
            <v>639.00400000000013</v>
          </cell>
          <cell r="Y531">
            <v>639.00400000000013</v>
          </cell>
          <cell r="Z531">
            <v>710.00444444444463</v>
          </cell>
          <cell r="AA531" t="str">
            <v>CRATE</v>
          </cell>
          <cell r="AB531">
            <v>40015892</v>
          </cell>
          <cell r="AC531">
            <v>2897</v>
          </cell>
          <cell r="AD531" t="str">
            <v>US-00361</v>
          </cell>
          <cell r="AE531">
            <v>10</v>
          </cell>
          <cell r="AF531">
            <v>0.5</v>
          </cell>
          <cell r="AG531">
            <v>0</v>
          </cell>
          <cell r="AI531" t="str">
            <v>00810673017416</v>
          </cell>
          <cell r="AJ531" t="str">
            <v/>
          </cell>
          <cell r="AM531" t="e">
            <v>#N/A</v>
          </cell>
        </row>
        <row r="532">
          <cell r="A532" t="str">
            <v>ACTIVE</v>
          </cell>
          <cell r="B532" t="str">
            <v>35-114</v>
          </cell>
          <cell r="C532">
            <v>29847460</v>
          </cell>
          <cell r="D532" t="str">
            <v>35-114</v>
          </cell>
          <cell r="E532" t="str">
            <v>SDR 35</v>
          </cell>
          <cell r="F532" t="str">
            <v>12 ELBOW 90 GXG SDR35</v>
          </cell>
          <cell r="G532">
            <v>16.579999999999998</v>
          </cell>
          <cell r="H532">
            <v>7.5205553599999995</v>
          </cell>
          <cell r="I532">
            <v>1</v>
          </cell>
          <cell r="J532">
            <v>18</v>
          </cell>
          <cell r="K532">
            <v>918.76144444444446</v>
          </cell>
          <cell r="L532">
            <v>21.220472000000001</v>
          </cell>
          <cell r="M532" t="str">
            <v>TIGRE</v>
          </cell>
          <cell r="N532" t="str">
            <v>35-114</v>
          </cell>
          <cell r="O532" t="str">
            <v>BOX</v>
          </cell>
          <cell r="P532" t="str">
            <v>B</v>
          </cell>
          <cell r="Q532" t="str">
            <v>M</v>
          </cell>
          <cell r="R532">
            <v>738.85882352941178</v>
          </cell>
          <cell r="S532">
            <v>790.57894117647061</v>
          </cell>
          <cell r="T532">
            <v>772.79</v>
          </cell>
          <cell r="U532">
            <v>772.79</v>
          </cell>
          <cell r="V532">
            <v>826.88530000000003</v>
          </cell>
          <cell r="W532">
            <v>826.88530000000003</v>
          </cell>
          <cell r="X532">
            <v>826.88530000000003</v>
          </cell>
          <cell r="Y532">
            <v>826.88530000000003</v>
          </cell>
          <cell r="Z532">
            <v>918.76144444444446</v>
          </cell>
          <cell r="AA532" t="str">
            <v>CRATE</v>
          </cell>
          <cell r="AB532">
            <v>40015922</v>
          </cell>
          <cell r="AC532">
            <v>2898</v>
          </cell>
          <cell r="AD532" t="str">
            <v>US-00363</v>
          </cell>
          <cell r="AE532">
            <v>9</v>
          </cell>
          <cell r="AF532">
            <v>0.5</v>
          </cell>
          <cell r="AG532">
            <v>0</v>
          </cell>
          <cell r="AI532" t="str">
            <v>00810673017423</v>
          </cell>
          <cell r="AJ532" t="str">
            <v/>
          </cell>
          <cell r="AM532" t="e">
            <v>#N/A</v>
          </cell>
        </row>
        <row r="533">
          <cell r="A533" t="str">
            <v>ACTIVE</v>
          </cell>
          <cell r="B533" t="str">
            <v>35-1500</v>
          </cell>
          <cell r="C533">
            <v>29847606</v>
          </cell>
          <cell r="D533" t="str">
            <v>35-1500</v>
          </cell>
          <cell r="E533" t="str">
            <v>SDR 35</v>
          </cell>
          <cell r="F533" t="str">
            <v>4 WYE GXGXG SDR35</v>
          </cell>
          <cell r="G533">
            <v>1.53</v>
          </cell>
          <cell r="H533">
            <v>0.69399575999999996</v>
          </cell>
          <cell r="I533">
            <v>10</v>
          </cell>
          <cell r="J533">
            <v>120</v>
          </cell>
          <cell r="K533">
            <v>56.840777777777788</v>
          </cell>
          <cell r="L533">
            <v>2.5327700000000002</v>
          </cell>
          <cell r="M533" t="str">
            <v>TIGRE</v>
          </cell>
          <cell r="N533" t="str">
            <v>35-1500</v>
          </cell>
          <cell r="O533" t="str">
            <v>BOX</v>
          </cell>
          <cell r="P533" t="str">
            <v>A</v>
          </cell>
          <cell r="Q533" t="str">
            <v>M</v>
          </cell>
          <cell r="R533">
            <v>45.71764705882353</v>
          </cell>
          <cell r="S533">
            <v>48.917882352941177</v>
          </cell>
          <cell r="T533">
            <v>47.81</v>
          </cell>
          <cell r="U533">
            <v>47.81</v>
          </cell>
          <cell r="V533">
            <v>51.156700000000008</v>
          </cell>
          <cell r="W533">
            <v>51.156700000000008</v>
          </cell>
          <cell r="X533">
            <v>51.156700000000008</v>
          </cell>
          <cell r="Y533">
            <v>51.156700000000008</v>
          </cell>
          <cell r="Z533">
            <v>56.840777777777788</v>
          </cell>
          <cell r="AA533" t="str">
            <v>T-14.1</v>
          </cell>
          <cell r="AB533">
            <v>43000390</v>
          </cell>
          <cell r="AC533">
            <v>2563</v>
          </cell>
          <cell r="AD533" t="str">
            <v>US-4913</v>
          </cell>
          <cell r="AE533">
            <v>51</v>
          </cell>
          <cell r="AF533">
            <v>0.72099999999999997</v>
          </cell>
          <cell r="AG533">
            <v>0</v>
          </cell>
          <cell r="AI533" t="str">
            <v>00810673016112</v>
          </cell>
          <cell r="AJ533" t="str">
            <v/>
          </cell>
          <cell r="AM533" t="e">
            <v>#N/A</v>
          </cell>
        </row>
        <row r="534">
          <cell r="A534" t="str">
            <v>ACTIVE</v>
          </cell>
          <cell r="B534" t="str">
            <v>35-1501</v>
          </cell>
          <cell r="C534">
            <v>29847614</v>
          </cell>
          <cell r="D534" t="str">
            <v>35-1501</v>
          </cell>
          <cell r="E534" t="str">
            <v>SDR 35</v>
          </cell>
          <cell r="F534" t="str">
            <v>6X4 WYE GXGXG SDR35</v>
          </cell>
          <cell r="G534">
            <v>4.0650000000000004</v>
          </cell>
          <cell r="H534">
            <v>1.8438514800000001</v>
          </cell>
          <cell r="I534">
            <v>1</v>
          </cell>
          <cell r="J534">
            <v>75</v>
          </cell>
          <cell r="K534">
            <v>115.28655555555557</v>
          </cell>
          <cell r="L534">
            <v>5.0404080000000002</v>
          </cell>
          <cell r="M534" t="str">
            <v>TIGRE</v>
          </cell>
          <cell r="N534" t="str">
            <v>35-1501</v>
          </cell>
          <cell r="O534">
            <v>4</v>
          </cell>
          <cell r="P534" t="str">
            <v>B</v>
          </cell>
          <cell r="Q534" t="str">
            <v>M</v>
          </cell>
          <cell r="R534">
            <v>92.71764705882353</v>
          </cell>
          <cell r="S534">
            <v>99.207882352941184</v>
          </cell>
          <cell r="T534">
            <v>96.97</v>
          </cell>
          <cell r="U534">
            <v>96.97</v>
          </cell>
          <cell r="V534">
            <v>103.75790000000001</v>
          </cell>
          <cell r="W534">
            <v>103.75790000000001</v>
          </cell>
          <cell r="X534">
            <v>103.75790000000001</v>
          </cell>
          <cell r="Y534">
            <v>103.75790000000001</v>
          </cell>
          <cell r="Z534">
            <v>115.28655555555557</v>
          </cell>
          <cell r="AA534" t="str">
            <v>CRATE</v>
          </cell>
          <cell r="AB534">
            <v>40015949</v>
          </cell>
          <cell r="AC534">
            <v>2564</v>
          </cell>
          <cell r="AD534" t="str">
            <v>US-00331</v>
          </cell>
          <cell r="AE534">
            <v>25</v>
          </cell>
          <cell r="AF534">
            <v>0.6695000000000001</v>
          </cell>
          <cell r="AG534">
            <v>0</v>
          </cell>
          <cell r="AI534" t="str">
            <v>00810673016143</v>
          </cell>
          <cell r="AJ534" t="str">
            <v/>
          </cell>
          <cell r="AM534" t="e">
            <v>#N/A</v>
          </cell>
        </row>
        <row r="535">
          <cell r="A535" t="str">
            <v>ACTIVE</v>
          </cell>
          <cell r="B535" t="str">
            <v>35-1502</v>
          </cell>
          <cell r="C535">
            <v>29847622</v>
          </cell>
          <cell r="D535" t="str">
            <v>35-1502</v>
          </cell>
          <cell r="E535" t="str">
            <v>SDR 35</v>
          </cell>
          <cell r="F535" t="str">
            <v>6 WYE GXGXG SDR35</v>
          </cell>
          <cell r="G535">
            <v>4.8179999999999996</v>
          </cell>
          <cell r="H535">
            <v>2.1854062559999998</v>
          </cell>
          <cell r="I535">
            <v>1</v>
          </cell>
          <cell r="J535">
            <v>50</v>
          </cell>
          <cell r="K535">
            <v>130.52811111111112</v>
          </cell>
          <cell r="L535">
            <v>5.5224480000000007</v>
          </cell>
          <cell r="M535" t="str">
            <v>TIGRE</v>
          </cell>
          <cell r="N535" t="str">
            <v>35-1502</v>
          </cell>
          <cell r="O535">
            <v>4</v>
          </cell>
          <cell r="P535" t="str">
            <v>B</v>
          </cell>
          <cell r="Q535" t="str">
            <v>M</v>
          </cell>
          <cell r="R535">
            <v>104.9764705882353</v>
          </cell>
          <cell r="S535">
            <v>112.32482352941177</v>
          </cell>
          <cell r="T535">
            <v>109.79</v>
          </cell>
          <cell r="U535">
            <v>109.79</v>
          </cell>
          <cell r="V535">
            <v>117.47530000000002</v>
          </cell>
          <cell r="W535">
            <v>117.47530000000002</v>
          </cell>
          <cell r="X535">
            <v>117.47530000000002</v>
          </cell>
          <cell r="Y535">
            <v>117.47530000000002</v>
          </cell>
          <cell r="Z535">
            <v>130.52811111111112</v>
          </cell>
          <cell r="AA535" t="str">
            <v>CRATE</v>
          </cell>
          <cell r="AB535">
            <v>43000314</v>
          </cell>
          <cell r="AC535">
            <v>2565</v>
          </cell>
          <cell r="AD535" t="str">
            <v>US-4911</v>
          </cell>
          <cell r="AE535">
            <v>23</v>
          </cell>
          <cell r="AF535">
            <v>0.6</v>
          </cell>
          <cell r="AG535">
            <v>0</v>
          </cell>
          <cell r="AI535" t="str">
            <v>00810673016167</v>
          </cell>
          <cell r="AJ535" t="str">
            <v/>
          </cell>
          <cell r="AM535" t="e">
            <v>#N/A</v>
          </cell>
        </row>
        <row r="536">
          <cell r="A536" t="str">
            <v>ACTIVE</v>
          </cell>
          <cell r="B536" t="str">
            <v>35-1503</v>
          </cell>
          <cell r="C536">
            <v>29847630</v>
          </cell>
          <cell r="D536" t="str">
            <v>35-1503</v>
          </cell>
          <cell r="E536" t="str">
            <v>SDR 35</v>
          </cell>
          <cell r="F536" t="str">
            <v>8X4 WYE GXGXG SDR35</v>
          </cell>
          <cell r="G536">
            <v>6.48</v>
          </cell>
          <cell r="H536">
            <v>2.9392761600000004</v>
          </cell>
          <cell r="I536">
            <v>1</v>
          </cell>
          <cell r="J536">
            <v>45</v>
          </cell>
          <cell r="K536">
            <v>172.02033333333333</v>
          </cell>
          <cell r="L536">
            <v>7.6195279999999999</v>
          </cell>
          <cell r="M536" t="str">
            <v>TIGRE</v>
          </cell>
          <cell r="N536" t="str">
            <v>35-1503</v>
          </cell>
          <cell r="O536">
            <v>3</v>
          </cell>
          <cell r="P536" t="str">
            <v>B</v>
          </cell>
          <cell r="Q536" t="str">
            <v>M</v>
          </cell>
          <cell r="R536">
            <v>138.34117647058824</v>
          </cell>
          <cell r="S536">
            <v>148.02505882352943</v>
          </cell>
          <cell r="T536">
            <v>144.69</v>
          </cell>
          <cell r="U536">
            <v>144.69</v>
          </cell>
          <cell r="V536">
            <v>154.81829999999999</v>
          </cell>
          <cell r="W536">
            <v>154.81829999999999</v>
          </cell>
          <cell r="X536">
            <v>154.81829999999999</v>
          </cell>
          <cell r="Y536">
            <v>154.81829999999999</v>
          </cell>
          <cell r="Z536">
            <v>172.02033333333333</v>
          </cell>
          <cell r="AA536" t="str">
            <v>CRATE</v>
          </cell>
          <cell r="AB536">
            <v>43000447</v>
          </cell>
          <cell r="AC536">
            <v>2566</v>
          </cell>
          <cell r="AD536" t="str">
            <v>US-4915</v>
          </cell>
          <cell r="AE536">
            <v>19</v>
          </cell>
          <cell r="AF536">
            <v>0.80934475308641984</v>
          </cell>
          <cell r="AG536">
            <v>0</v>
          </cell>
          <cell r="AI536" t="str">
            <v>00810673016181</v>
          </cell>
          <cell r="AJ536" t="str">
            <v/>
          </cell>
          <cell r="AM536" t="e">
            <v>#N/A</v>
          </cell>
        </row>
        <row r="537">
          <cell r="A537" t="str">
            <v>ACTIVE</v>
          </cell>
          <cell r="B537" t="str">
            <v>35-1504</v>
          </cell>
          <cell r="C537">
            <v>29847649</v>
          </cell>
          <cell r="D537" t="str">
            <v>35-1504</v>
          </cell>
          <cell r="E537" t="str">
            <v>SDR 35</v>
          </cell>
          <cell r="F537" t="str">
            <v>8X6 WYE GXGXG SDR35</v>
          </cell>
          <cell r="G537">
            <v>8.33</v>
          </cell>
          <cell r="H537">
            <v>3.7784213599999998</v>
          </cell>
          <cell r="I537">
            <v>1</v>
          </cell>
          <cell r="J537">
            <v>34</v>
          </cell>
          <cell r="K537">
            <v>205.14277777777781</v>
          </cell>
          <cell r="L537">
            <v>8.9334989999999994</v>
          </cell>
          <cell r="M537" t="str">
            <v>TIGRE</v>
          </cell>
          <cell r="N537" t="str">
            <v>35-1504</v>
          </cell>
          <cell r="O537">
            <v>2</v>
          </cell>
          <cell r="P537" t="str">
            <v>B</v>
          </cell>
          <cell r="Q537" t="str">
            <v>M</v>
          </cell>
          <cell r="R537">
            <v>164.97647058823529</v>
          </cell>
          <cell r="S537">
            <v>176.52482352941178</v>
          </cell>
          <cell r="T537">
            <v>172.55</v>
          </cell>
          <cell r="U537">
            <v>172.55</v>
          </cell>
          <cell r="V537">
            <v>184.62850000000003</v>
          </cell>
          <cell r="W537">
            <v>184.62850000000003</v>
          </cell>
          <cell r="X537">
            <v>184.62850000000003</v>
          </cell>
          <cell r="Y537">
            <v>184.62850000000003</v>
          </cell>
          <cell r="Z537">
            <v>205.14277777777781</v>
          </cell>
          <cell r="AA537" t="str">
            <v>CRATE</v>
          </cell>
          <cell r="AB537">
            <v>43000457</v>
          </cell>
          <cell r="AC537">
            <v>2567</v>
          </cell>
          <cell r="AD537" t="str">
            <v>US-4917</v>
          </cell>
          <cell r="AE537">
            <v>18</v>
          </cell>
          <cell r="AF537">
            <v>0.80934475308641984</v>
          </cell>
          <cell r="AG537">
            <v>0</v>
          </cell>
          <cell r="AI537" t="str">
            <v>00810673016204</v>
          </cell>
          <cell r="AJ537" t="str">
            <v/>
          </cell>
          <cell r="AM537" t="e">
            <v>#N/A</v>
          </cell>
        </row>
        <row r="538">
          <cell r="A538" t="str">
            <v>ACTIVE</v>
          </cell>
          <cell r="B538" t="str">
            <v>35-452</v>
          </cell>
          <cell r="C538">
            <v>29847657</v>
          </cell>
          <cell r="D538" t="str">
            <v>35-452</v>
          </cell>
          <cell r="E538" t="str">
            <v>SDR 35</v>
          </cell>
          <cell r="F538" t="str">
            <v>10X4 WYE GXGXG SDR35</v>
          </cell>
          <cell r="G538">
            <v>10.25</v>
          </cell>
          <cell r="H538">
            <v>4.6493180000000001</v>
          </cell>
          <cell r="I538">
            <v>1</v>
          </cell>
          <cell r="J538">
            <v>33</v>
          </cell>
          <cell r="K538">
            <v>523.25377777777783</v>
          </cell>
          <cell r="L538">
            <v>82.837544000000008</v>
          </cell>
          <cell r="M538" t="str">
            <v>PTI</v>
          </cell>
          <cell r="N538" t="str">
            <v>35-452</v>
          </cell>
          <cell r="O538" t="str">
            <v>BOX</v>
          </cell>
          <cell r="P538" t="str">
            <v>C</v>
          </cell>
          <cell r="Q538" t="str">
            <v>M</v>
          </cell>
          <cell r="R538">
            <v>420.8235294117647</v>
          </cell>
          <cell r="S538">
            <v>450.28117647058826</v>
          </cell>
          <cell r="T538">
            <v>440.12</v>
          </cell>
          <cell r="U538">
            <v>440.12</v>
          </cell>
          <cell r="V538">
            <v>470.92840000000001</v>
          </cell>
          <cell r="W538">
            <v>470.92840000000001</v>
          </cell>
          <cell r="X538">
            <v>470.92840000000001</v>
          </cell>
          <cell r="Y538">
            <v>470.92840000000001</v>
          </cell>
          <cell r="Z538">
            <v>523.25377777777783</v>
          </cell>
          <cell r="AA538" t="str">
            <v>CRATE</v>
          </cell>
          <cell r="AB538">
            <v>40016961</v>
          </cell>
          <cell r="AC538">
            <v>2569</v>
          </cell>
          <cell r="AD538" t="str">
            <v>US-00369</v>
          </cell>
          <cell r="AE538">
            <v>11</v>
          </cell>
          <cell r="AF538">
            <v>0.6695000000000001</v>
          </cell>
          <cell r="AG538">
            <v>0</v>
          </cell>
          <cell r="AI538" t="str">
            <v>00810673016242</v>
          </cell>
          <cell r="AJ538" t="str">
            <v/>
          </cell>
          <cell r="AM538" t="e">
            <v>#N/A</v>
          </cell>
        </row>
        <row r="539">
          <cell r="A539" t="str">
            <v>ACTIVE</v>
          </cell>
          <cell r="B539" t="str">
            <v>35-453</v>
          </cell>
          <cell r="C539">
            <v>29847665</v>
          </cell>
          <cell r="D539" t="str">
            <v>35-453</v>
          </cell>
          <cell r="E539" t="str">
            <v>SDR 35</v>
          </cell>
          <cell r="F539" t="str">
            <v>10X6 WYE GXGXG SDR35</v>
          </cell>
          <cell r="G539">
            <v>15.86</v>
          </cell>
          <cell r="H539">
            <v>7.1939691199999993</v>
          </cell>
          <cell r="I539">
            <v>1</v>
          </cell>
          <cell r="J539">
            <v>22</v>
          </cell>
          <cell r="K539">
            <v>531.89700000000005</v>
          </cell>
          <cell r="L539">
            <v>18.364694</v>
          </cell>
          <cell r="M539" t="str">
            <v>TIGRE</v>
          </cell>
          <cell r="N539" t="str">
            <v>35-453</v>
          </cell>
          <cell r="O539" t="str">
            <v>BOX</v>
          </cell>
          <cell r="P539" t="str">
            <v>B</v>
          </cell>
          <cell r="Q539" t="str">
            <v>M</v>
          </cell>
          <cell r="R539">
            <v>427.84705882352944</v>
          </cell>
          <cell r="S539">
            <v>457.79635294117651</v>
          </cell>
          <cell r="T539">
            <v>447.39</v>
          </cell>
          <cell r="U539">
            <v>447.39</v>
          </cell>
          <cell r="V539">
            <v>478.70730000000003</v>
          </cell>
          <cell r="W539">
            <v>478.70730000000003</v>
          </cell>
          <cell r="X539">
            <v>478.70730000000003</v>
          </cell>
          <cell r="Y539">
            <v>478.70730000000003</v>
          </cell>
          <cell r="Z539">
            <v>531.89700000000005</v>
          </cell>
          <cell r="AA539" t="str">
            <v>CRATE</v>
          </cell>
          <cell r="AB539">
            <v>40016970</v>
          </cell>
          <cell r="AC539">
            <v>2570</v>
          </cell>
          <cell r="AD539" t="str">
            <v>US-00370</v>
          </cell>
          <cell r="AE539">
            <v>9</v>
          </cell>
          <cell r="AF539">
            <v>0.6695000000000001</v>
          </cell>
          <cell r="AG539">
            <v>0</v>
          </cell>
          <cell r="AI539" t="str">
            <v>00810673016259</v>
          </cell>
          <cell r="AJ539" t="str">
            <v/>
          </cell>
          <cell r="AM539" t="e">
            <v>#N/A</v>
          </cell>
        </row>
        <row r="540">
          <cell r="A540" t="str">
            <v>ACTIVE</v>
          </cell>
          <cell r="B540" t="str">
            <v>35-456</v>
          </cell>
          <cell r="C540">
            <v>29847690</v>
          </cell>
          <cell r="D540" t="str">
            <v>35-456</v>
          </cell>
          <cell r="E540" t="str">
            <v>SDR 35</v>
          </cell>
          <cell r="F540" t="str">
            <v>12X4 WYE GXGXG SDR35</v>
          </cell>
          <cell r="G540">
            <v>20.76</v>
          </cell>
          <cell r="H540">
            <v>9.4165699200000006</v>
          </cell>
          <cell r="I540">
            <v>1</v>
          </cell>
          <cell r="J540">
            <v>16</v>
          </cell>
          <cell r="K540">
            <v>753.39888888888902</v>
          </cell>
          <cell r="L540">
            <v>116.060091</v>
          </cell>
          <cell r="M540" t="str">
            <v>PTI</v>
          </cell>
          <cell r="N540" t="str">
            <v>35-456</v>
          </cell>
          <cell r="O540" t="str">
            <v>BOX</v>
          </cell>
          <cell r="P540" t="str">
            <v>C</v>
          </cell>
          <cell r="Q540" t="str">
            <v>M</v>
          </cell>
          <cell r="R540">
            <v>605.89411764705881</v>
          </cell>
          <cell r="S540">
            <v>648.30670588235296</v>
          </cell>
          <cell r="T540">
            <v>633.70000000000005</v>
          </cell>
          <cell r="U540">
            <v>633.70000000000005</v>
          </cell>
          <cell r="V540">
            <v>678.05900000000008</v>
          </cell>
          <cell r="W540">
            <v>678.05900000000008</v>
          </cell>
          <cell r="X540">
            <v>678.05900000000008</v>
          </cell>
          <cell r="Y540">
            <v>678.05900000000008</v>
          </cell>
          <cell r="Z540">
            <v>753.39888888888902</v>
          </cell>
          <cell r="AA540" t="str">
            <v>CRATE</v>
          </cell>
          <cell r="AB540">
            <v>40016988</v>
          </cell>
          <cell r="AC540">
            <v>2573</v>
          </cell>
          <cell r="AD540" t="str">
            <v>US-00377</v>
          </cell>
          <cell r="AE540">
            <v>6</v>
          </cell>
          <cell r="AF540">
            <v>0.6695000000000001</v>
          </cell>
          <cell r="AG540">
            <v>0</v>
          </cell>
          <cell r="AI540" t="str">
            <v>00810673016266</v>
          </cell>
          <cell r="AJ540" t="str">
            <v/>
          </cell>
          <cell r="AM540" t="e">
            <v>#N/A</v>
          </cell>
        </row>
        <row r="541">
          <cell r="A541" t="str">
            <v>ACTIVE</v>
          </cell>
          <cell r="B541" t="str">
            <v>35-457</v>
          </cell>
          <cell r="C541">
            <v>29847703</v>
          </cell>
          <cell r="D541" t="str">
            <v>35-457</v>
          </cell>
          <cell r="E541" t="str">
            <v>SDR 35</v>
          </cell>
          <cell r="F541" t="str">
            <v>12X6 WYE GXGXG SDR35</v>
          </cell>
          <cell r="G541">
            <v>21.15</v>
          </cell>
          <cell r="H541">
            <v>9.5934707999999986</v>
          </cell>
          <cell r="I541">
            <v>1</v>
          </cell>
          <cell r="J541">
            <v>16</v>
          </cell>
          <cell r="K541">
            <v>776.89133333333336</v>
          </cell>
          <cell r="L541">
            <v>31.848424000000001</v>
          </cell>
          <cell r="M541" t="str">
            <v>TIGRE</v>
          </cell>
          <cell r="N541" t="str">
            <v>35-457</v>
          </cell>
          <cell r="O541" t="str">
            <v>BOX</v>
          </cell>
          <cell r="P541" t="str">
            <v>C</v>
          </cell>
          <cell r="Q541" t="str">
            <v>M</v>
          </cell>
          <cell r="R541">
            <v>624.76470588235293</v>
          </cell>
          <cell r="S541">
            <v>668.49823529411765</v>
          </cell>
          <cell r="T541">
            <v>653.46</v>
          </cell>
          <cell r="U541">
            <v>653.46</v>
          </cell>
          <cell r="V541">
            <v>699.20220000000006</v>
          </cell>
          <cell r="W541">
            <v>699.20220000000006</v>
          </cell>
          <cell r="X541">
            <v>699.20220000000006</v>
          </cell>
          <cell r="Y541">
            <v>699.20220000000006</v>
          </cell>
          <cell r="Z541">
            <v>776.89133333333336</v>
          </cell>
          <cell r="AA541" t="str">
            <v>CRATE</v>
          </cell>
          <cell r="AB541">
            <v>40016996</v>
          </cell>
          <cell r="AC541">
            <v>2574</v>
          </cell>
          <cell r="AD541" t="str">
            <v>US-00377</v>
          </cell>
          <cell r="AE541">
            <v>6</v>
          </cell>
          <cell r="AF541">
            <v>0.6695000000000001</v>
          </cell>
          <cell r="AG541">
            <v>0</v>
          </cell>
          <cell r="AI541" t="str">
            <v>00810673016273</v>
          </cell>
          <cell r="AJ541" t="str">
            <v/>
          </cell>
          <cell r="AM541" t="e">
            <v>#N/A</v>
          </cell>
        </row>
        <row r="542">
          <cell r="A542" t="str">
            <v>ACTIVE</v>
          </cell>
          <cell r="B542" t="str">
            <v>35-451</v>
          </cell>
          <cell r="C542">
            <v>29847738</v>
          </cell>
          <cell r="D542" t="str">
            <v>35-451</v>
          </cell>
          <cell r="E542" t="str">
            <v>SDR 35</v>
          </cell>
          <cell r="F542" t="str">
            <v>8 WYE GXGXG SDR35</v>
          </cell>
          <cell r="G542">
            <v>9.8119999999999994</v>
          </cell>
          <cell r="H542">
            <v>4.4506447040000001</v>
          </cell>
          <cell r="I542">
            <v>1</v>
          </cell>
          <cell r="J542">
            <v>24</v>
          </cell>
          <cell r="K542">
            <v>357.65344444444446</v>
          </cell>
          <cell r="L542">
            <v>10.854346</v>
          </cell>
          <cell r="M542" t="str">
            <v>TIGRE</v>
          </cell>
          <cell r="N542" t="str">
            <v>35-451</v>
          </cell>
          <cell r="O542" t="str">
            <v>BOX</v>
          </cell>
          <cell r="P542" t="str">
            <v>B</v>
          </cell>
          <cell r="Q542" t="str">
            <v>M</v>
          </cell>
          <cell r="R542">
            <v>287.62352941176471</v>
          </cell>
          <cell r="S542">
            <v>307.75717647058826</v>
          </cell>
          <cell r="T542">
            <v>300.83</v>
          </cell>
          <cell r="U542">
            <v>300.83</v>
          </cell>
          <cell r="V542">
            <v>321.88810000000001</v>
          </cell>
          <cell r="W542">
            <v>321.88810000000001</v>
          </cell>
          <cell r="X542">
            <v>321.88810000000001</v>
          </cell>
          <cell r="Y542">
            <v>321.88810000000001</v>
          </cell>
          <cell r="Z542">
            <v>357.65344444444446</v>
          </cell>
          <cell r="AA542" t="str">
            <v>CRATE</v>
          </cell>
          <cell r="AB542">
            <v>40016953</v>
          </cell>
          <cell r="AC542">
            <v>2568</v>
          </cell>
          <cell r="AD542" t="str">
            <v>US-00367</v>
          </cell>
          <cell r="AE542">
            <v>12</v>
          </cell>
          <cell r="AF542">
            <v>0.5</v>
          </cell>
          <cell r="AG542">
            <v>0</v>
          </cell>
          <cell r="AI542" t="str">
            <v>00810673016228</v>
          </cell>
          <cell r="AJ542" t="str">
            <v/>
          </cell>
          <cell r="AM542" t="e">
            <v>#N/A</v>
          </cell>
        </row>
        <row r="543">
          <cell r="A543" t="str">
            <v>ACTIVE</v>
          </cell>
          <cell r="B543" t="str">
            <v>35-1800</v>
          </cell>
          <cell r="C543">
            <v>29847800</v>
          </cell>
          <cell r="D543" t="str">
            <v>35-1800</v>
          </cell>
          <cell r="E543" t="str">
            <v>SDR 35</v>
          </cell>
          <cell r="F543" t="str">
            <v>4 TEE WYE GXGXG SDR35</v>
          </cell>
          <cell r="G543">
            <v>1.31</v>
          </cell>
          <cell r="H543">
            <v>0.59420552000000004</v>
          </cell>
          <cell r="I543">
            <v>10</v>
          </cell>
          <cell r="J543">
            <v>180</v>
          </cell>
          <cell r="K543">
            <v>63.450999999999993</v>
          </cell>
          <cell r="L543">
            <v>2.3448980000000001</v>
          </cell>
          <cell r="M543" t="str">
            <v>TIGRE</v>
          </cell>
          <cell r="N543" t="str">
            <v>35-1800</v>
          </cell>
          <cell r="O543" t="str">
            <v>BOX</v>
          </cell>
          <cell r="P543" t="str">
            <v>C</v>
          </cell>
          <cell r="Q543" t="str">
            <v>M</v>
          </cell>
          <cell r="R543">
            <v>51.035294117647062</v>
          </cell>
          <cell r="S543">
            <v>54.60776470588236</v>
          </cell>
          <cell r="T543">
            <v>53.37</v>
          </cell>
          <cell r="U543">
            <v>53.37</v>
          </cell>
          <cell r="V543">
            <v>57.105899999999998</v>
          </cell>
          <cell r="W543">
            <v>57.105899999999998</v>
          </cell>
          <cell r="X543">
            <v>57.105899999999998</v>
          </cell>
          <cell r="Y543">
            <v>57.105899999999998</v>
          </cell>
          <cell r="Z543">
            <v>63.450999999999993</v>
          </cell>
          <cell r="AA543" t="str">
            <v>T-14</v>
          </cell>
          <cell r="AB543">
            <v>40016546</v>
          </cell>
          <cell r="AC543">
            <v>2325</v>
          </cell>
          <cell r="AD543" t="str">
            <v>US-00341</v>
          </cell>
          <cell r="AE543">
            <v>51</v>
          </cell>
          <cell r="AF543">
            <v>0.72099999999999997</v>
          </cell>
          <cell r="AG543">
            <v>0</v>
          </cell>
          <cell r="AI543" t="str">
            <v>00810673016785</v>
          </cell>
          <cell r="AJ543" t="str">
            <v/>
          </cell>
          <cell r="AM543" t="e">
            <v>#N/A</v>
          </cell>
        </row>
        <row r="544">
          <cell r="A544" t="str">
            <v>ACTIVE</v>
          </cell>
          <cell r="B544" t="str">
            <v>35-1802</v>
          </cell>
          <cell r="C544">
            <v>29847819</v>
          </cell>
          <cell r="D544" t="str">
            <v>35-1802</v>
          </cell>
          <cell r="E544" t="str">
            <v>SDR 35</v>
          </cell>
          <cell r="F544" t="str">
            <v>6 TEE WYE GXGXG SDR35</v>
          </cell>
          <cell r="G544">
            <v>4.62</v>
          </cell>
          <cell r="H544">
            <v>2.0955950400000001</v>
          </cell>
          <cell r="I544">
            <v>1</v>
          </cell>
          <cell r="J544">
            <v>48</v>
          </cell>
          <cell r="K544">
            <v>160.15522222222222</v>
          </cell>
          <cell r="L544">
            <v>5.5994919999999997</v>
          </cell>
          <cell r="M544" t="str">
            <v>TIGRE</v>
          </cell>
          <cell r="N544" t="str">
            <v>35-1802</v>
          </cell>
          <cell r="O544">
            <v>2</v>
          </cell>
          <cell r="P544" t="str">
            <v>B</v>
          </cell>
          <cell r="Q544" t="str">
            <v>M</v>
          </cell>
          <cell r="R544">
            <v>128.80000000000001</v>
          </cell>
          <cell r="S544">
            <v>137.81600000000003</v>
          </cell>
          <cell r="T544">
            <v>134.71</v>
          </cell>
          <cell r="U544">
            <v>134.71</v>
          </cell>
          <cell r="V544">
            <v>144.1397</v>
          </cell>
          <cell r="W544">
            <v>144.1397</v>
          </cell>
          <cell r="X544">
            <v>144.1397</v>
          </cell>
          <cell r="Y544">
            <v>144.1397</v>
          </cell>
          <cell r="Z544">
            <v>160.15522222222222</v>
          </cell>
          <cell r="AA544" t="str">
            <v>CRATE</v>
          </cell>
          <cell r="AB544">
            <v>43000357</v>
          </cell>
          <cell r="AC544">
            <v>2327</v>
          </cell>
          <cell r="AD544" t="str">
            <v>US-4912</v>
          </cell>
          <cell r="AE544">
            <v>28</v>
          </cell>
          <cell r="AF544">
            <v>0.71499166666666658</v>
          </cell>
          <cell r="AG544">
            <v>0</v>
          </cell>
          <cell r="AI544" t="str">
            <v>00810673016068</v>
          </cell>
          <cell r="AJ544" t="str">
            <v/>
          </cell>
          <cell r="AM544" t="e">
            <v>#N/A</v>
          </cell>
        </row>
        <row r="545">
          <cell r="A545" t="str">
            <v>ACTIVE</v>
          </cell>
          <cell r="B545" t="str">
            <v>35-1801</v>
          </cell>
          <cell r="C545">
            <v>29847827</v>
          </cell>
          <cell r="D545" t="str">
            <v>35-1801</v>
          </cell>
          <cell r="E545" t="str">
            <v>SDR 35</v>
          </cell>
          <cell r="F545" t="str">
            <v>6X4 TEE WYE GXGXG SDR35</v>
          </cell>
          <cell r="G545">
            <v>2.25</v>
          </cell>
          <cell r="H545">
            <v>1.0205820000000001</v>
          </cell>
          <cell r="I545">
            <v>1</v>
          </cell>
          <cell r="J545">
            <v>110</v>
          </cell>
          <cell r="K545">
            <v>137.35233333333335</v>
          </cell>
          <cell r="L545">
            <v>3.6615470000000001</v>
          </cell>
          <cell r="M545" t="str">
            <v>TIGRE</v>
          </cell>
          <cell r="N545" t="str">
            <v>35-1801</v>
          </cell>
          <cell r="O545">
            <v>5</v>
          </cell>
          <cell r="P545" t="str">
            <v>C</v>
          </cell>
          <cell r="Q545" t="str">
            <v>M</v>
          </cell>
          <cell r="R545">
            <v>110.45882352941177</v>
          </cell>
          <cell r="S545">
            <v>118.1909411764706</v>
          </cell>
          <cell r="T545">
            <v>115.53</v>
          </cell>
          <cell r="U545">
            <v>115.53</v>
          </cell>
          <cell r="V545">
            <v>123.61710000000001</v>
          </cell>
          <cell r="W545">
            <v>123.61710000000001</v>
          </cell>
          <cell r="X545">
            <v>123.61710000000001</v>
          </cell>
          <cell r="Y545">
            <v>123.61710000000001</v>
          </cell>
          <cell r="Z545">
            <v>137.35233333333335</v>
          </cell>
          <cell r="AA545" t="str">
            <v>CRATE</v>
          </cell>
          <cell r="AB545">
            <v>40016554</v>
          </cell>
          <cell r="AC545">
            <v>2326</v>
          </cell>
          <cell r="AD545" t="str">
            <v>US-00371</v>
          </cell>
          <cell r="AE545">
            <v>39</v>
          </cell>
          <cell r="AF545">
            <v>0.6695000000000001</v>
          </cell>
          <cell r="AG545">
            <v>0</v>
          </cell>
          <cell r="AI545" t="str">
            <v>00810673016808</v>
          </cell>
          <cell r="AJ545" t="str">
            <v/>
          </cell>
          <cell r="AM545" t="e">
            <v>#N/A</v>
          </cell>
        </row>
        <row r="546">
          <cell r="A546" t="str">
            <v>ACTIVE</v>
          </cell>
          <cell r="B546" t="str">
            <v>35-1803</v>
          </cell>
          <cell r="C546">
            <v>29847835</v>
          </cell>
          <cell r="D546" t="str">
            <v>35-1803</v>
          </cell>
          <cell r="E546" t="str">
            <v>SDR 35</v>
          </cell>
          <cell r="F546" t="str">
            <v>8X4 TEE WYE GXGXG SDR35</v>
          </cell>
          <cell r="G546">
            <v>4.88</v>
          </cell>
          <cell r="H546">
            <v>2.2135289600000001</v>
          </cell>
          <cell r="I546">
            <v>1</v>
          </cell>
          <cell r="J546">
            <v>41</v>
          </cell>
          <cell r="K546">
            <v>181.48388888888891</v>
          </cell>
          <cell r="L546">
            <v>8.6714670000000016</v>
          </cell>
          <cell r="M546" t="str">
            <v>TIGRE</v>
          </cell>
          <cell r="N546" t="str">
            <v>35-1803</v>
          </cell>
          <cell r="O546">
            <v>3</v>
          </cell>
          <cell r="P546" t="str">
            <v>B</v>
          </cell>
          <cell r="Q546" t="str">
            <v>M</v>
          </cell>
          <cell r="R546">
            <v>139.92941176470589</v>
          </cell>
          <cell r="S546">
            <v>149.72447058823531</v>
          </cell>
          <cell r="T546">
            <v>152.65</v>
          </cell>
          <cell r="U546">
            <v>152.65</v>
          </cell>
          <cell r="V546">
            <v>163.33550000000002</v>
          </cell>
          <cell r="W546">
            <v>163.33550000000002</v>
          </cell>
          <cell r="X546">
            <v>163.33550000000002</v>
          </cell>
          <cell r="Y546">
            <v>163.33550000000002</v>
          </cell>
          <cell r="Z546">
            <v>181.48388888888891</v>
          </cell>
          <cell r="AA546" t="str">
            <v>CRATE</v>
          </cell>
          <cell r="AB546">
            <v>40016570</v>
          </cell>
          <cell r="AC546">
            <v>2328</v>
          </cell>
          <cell r="AD546" t="str">
            <v>US-00433</v>
          </cell>
          <cell r="AE546">
            <v>10</v>
          </cell>
          <cell r="AF546">
            <v>0.5</v>
          </cell>
          <cell r="AG546">
            <v>0</v>
          </cell>
          <cell r="AI546" t="str">
            <v>00810673016822</v>
          </cell>
          <cell r="AJ546" t="str">
            <v/>
          </cell>
          <cell r="AM546" t="e">
            <v>#N/A</v>
          </cell>
        </row>
        <row r="547">
          <cell r="A547" t="str">
            <v>ACTIVE</v>
          </cell>
          <cell r="B547" t="str">
            <v>35-1804</v>
          </cell>
          <cell r="C547">
            <v>29847843</v>
          </cell>
          <cell r="D547" t="str">
            <v>35-1804</v>
          </cell>
          <cell r="E547" t="str">
            <v>SDR 35</v>
          </cell>
          <cell r="F547" t="str">
            <v>8X6 TEE WYE GXGXG SDR35</v>
          </cell>
          <cell r="G547">
            <v>7.6420000000000003</v>
          </cell>
          <cell r="H547">
            <v>3.4663500640000002</v>
          </cell>
          <cell r="I547">
            <v>1</v>
          </cell>
          <cell r="J547">
            <v>40</v>
          </cell>
          <cell r="K547">
            <v>216.42533333333333</v>
          </cell>
          <cell r="L547">
            <v>8.326314</v>
          </cell>
          <cell r="M547" t="str">
            <v>TIGRE</v>
          </cell>
          <cell r="N547" t="str">
            <v>35-1804</v>
          </cell>
          <cell r="O547">
            <v>2</v>
          </cell>
          <cell r="P547" t="str">
            <v>B</v>
          </cell>
          <cell r="Q547" t="str">
            <v>M</v>
          </cell>
          <cell r="R547">
            <v>160.89411764705881</v>
          </cell>
          <cell r="S547">
            <v>172.15670588235292</v>
          </cell>
          <cell r="T547">
            <v>182.04</v>
          </cell>
          <cell r="U547">
            <v>182.04</v>
          </cell>
          <cell r="V547">
            <v>194.78280000000001</v>
          </cell>
          <cell r="W547">
            <v>194.78280000000001</v>
          </cell>
          <cell r="X547">
            <v>194.78280000000001</v>
          </cell>
          <cell r="Y547">
            <v>194.78280000000001</v>
          </cell>
          <cell r="Z547">
            <v>216.42533333333333</v>
          </cell>
          <cell r="AA547" t="str">
            <v>CRATE</v>
          </cell>
          <cell r="AB547">
            <v>43000467</v>
          </cell>
          <cell r="AC547">
            <v>2329</v>
          </cell>
          <cell r="AD547" t="str">
            <v>US-4919</v>
          </cell>
          <cell r="AE547">
            <v>17</v>
          </cell>
          <cell r="AF547">
            <v>0.80934475308641984</v>
          </cell>
          <cell r="AG547">
            <v>0</v>
          </cell>
          <cell r="AI547" t="str">
            <v>00810673016846</v>
          </cell>
          <cell r="AJ547" t="str">
            <v/>
          </cell>
          <cell r="AM547" t="e">
            <v>#N/A</v>
          </cell>
        </row>
        <row r="548">
          <cell r="A548" t="str">
            <v>ACTIVE</v>
          </cell>
          <cell r="B548" t="str">
            <v>35-1813</v>
          </cell>
          <cell r="C548">
            <v>29847860</v>
          </cell>
          <cell r="D548" t="str">
            <v>35-1813</v>
          </cell>
          <cell r="E548" t="str">
            <v>SDR 35</v>
          </cell>
          <cell r="F548" t="str">
            <v>10X6 TEE WYE GXGXG SDR35</v>
          </cell>
          <cell r="G548">
            <v>10.43</v>
          </cell>
          <cell r="H548">
            <v>4.7309645599999994</v>
          </cell>
          <cell r="I548">
            <v>1</v>
          </cell>
          <cell r="J548">
            <v>22</v>
          </cell>
          <cell r="K548">
            <v>750.24833333333322</v>
          </cell>
          <cell r="L548">
            <v>18.942112000000002</v>
          </cell>
          <cell r="M548" t="str">
            <v>TIGRE</v>
          </cell>
          <cell r="N548" t="str">
            <v>35-1813</v>
          </cell>
          <cell r="O548" t="str">
            <v>BOX</v>
          </cell>
          <cell r="P548" t="str">
            <v>C</v>
          </cell>
          <cell r="Q548" t="str">
            <v>M</v>
          </cell>
          <cell r="R548">
            <v>693.84705882352944</v>
          </cell>
          <cell r="S548">
            <v>742.41635294117657</v>
          </cell>
          <cell r="T548">
            <v>631.04999999999995</v>
          </cell>
          <cell r="U548">
            <v>631.04999999999995</v>
          </cell>
          <cell r="V548">
            <v>675.22349999999994</v>
          </cell>
          <cell r="W548">
            <v>675.22349999999994</v>
          </cell>
          <cell r="X548">
            <v>675.22349999999994</v>
          </cell>
          <cell r="Y548">
            <v>675.22349999999994</v>
          </cell>
          <cell r="Z548">
            <v>750.24833333333322</v>
          </cell>
          <cell r="AA548" t="str">
            <v>CRATE</v>
          </cell>
          <cell r="AB548">
            <v>40016627</v>
          </cell>
          <cell r="AC548">
            <v>2332</v>
          </cell>
          <cell r="AD548" t="str">
            <v>US-00372</v>
          </cell>
          <cell r="AE548">
            <v>10</v>
          </cell>
          <cell r="AF548">
            <v>0.6695000000000001</v>
          </cell>
          <cell r="AG548">
            <v>0</v>
          </cell>
          <cell r="AI548" t="str">
            <v>00810673016860</v>
          </cell>
          <cell r="AJ548" t="str">
            <v/>
          </cell>
          <cell r="AM548" t="e">
            <v>#N/A</v>
          </cell>
        </row>
        <row r="549">
          <cell r="A549" t="str">
            <v>ACTIVE</v>
          </cell>
          <cell r="B549" t="str">
            <v>35-1648</v>
          </cell>
          <cell r="C549">
            <v>29847908</v>
          </cell>
          <cell r="D549" t="str">
            <v>35-1648</v>
          </cell>
          <cell r="E549" t="str">
            <v>SDR 35</v>
          </cell>
          <cell r="F549" t="str">
            <v>4 ADAP SWR GSKT BY SW HUB SDR35</v>
          </cell>
          <cell r="G549">
            <v>0.63500000000000001</v>
          </cell>
          <cell r="H549">
            <v>0.28803092000000002</v>
          </cell>
          <cell r="I549">
            <v>6</v>
          </cell>
          <cell r="J549">
            <v>378</v>
          </cell>
          <cell r="K549">
            <v>40.885888888888886</v>
          </cell>
          <cell r="L549">
            <v>6.3759060000000005</v>
          </cell>
          <cell r="M549" t="str">
            <v>PTI</v>
          </cell>
          <cell r="N549" t="str">
            <v>35-1648</v>
          </cell>
          <cell r="O549" t="str">
            <v>BOX</v>
          </cell>
          <cell r="P549" t="str">
            <v>D</v>
          </cell>
          <cell r="Q549" t="str">
            <v>M</v>
          </cell>
          <cell r="R549">
            <v>32.882352941176471</v>
          </cell>
          <cell r="S549">
            <v>35.184117647058827</v>
          </cell>
          <cell r="T549">
            <v>34.39</v>
          </cell>
          <cell r="U549">
            <v>34.39</v>
          </cell>
          <cell r="V549">
            <v>36.7973</v>
          </cell>
          <cell r="W549">
            <v>36.7973</v>
          </cell>
          <cell r="X549">
            <v>36.7973</v>
          </cell>
          <cell r="Y549">
            <v>36.7973</v>
          </cell>
          <cell r="Z549">
            <v>40.885888888888886</v>
          </cell>
          <cell r="AA549" t="str">
            <v>T-10</v>
          </cell>
          <cell r="AB549">
            <v>40016414</v>
          </cell>
          <cell r="AC549">
            <v>3229</v>
          </cell>
          <cell r="AD549" t="str">
            <v>US-00344</v>
          </cell>
          <cell r="AE549">
            <v>60</v>
          </cell>
          <cell r="AF549">
            <v>0.8034</v>
          </cell>
          <cell r="AG549">
            <v>0</v>
          </cell>
          <cell r="AI549" t="str">
            <v>00810673018260</v>
          </cell>
          <cell r="AJ549" t="str">
            <v/>
          </cell>
          <cell r="AM549" t="e">
            <v>#N/A</v>
          </cell>
        </row>
        <row r="550">
          <cell r="A550" t="str">
            <v>ACTIVE</v>
          </cell>
          <cell r="B550" t="str">
            <v>35-1649</v>
          </cell>
          <cell r="C550">
            <v>29847916</v>
          </cell>
          <cell r="D550" t="str">
            <v>35-1649</v>
          </cell>
          <cell r="E550" t="str">
            <v>SDR 35</v>
          </cell>
          <cell r="F550" t="str">
            <v>6 ADAP SWR GSKT BY SW HUB SDR35</v>
          </cell>
          <cell r="G550">
            <v>1.585</v>
          </cell>
          <cell r="H550">
            <v>0.71894331999999994</v>
          </cell>
          <cell r="I550">
            <v>1</v>
          </cell>
          <cell r="J550">
            <v>150</v>
          </cell>
          <cell r="K550">
            <v>89.582777777777778</v>
          </cell>
          <cell r="L550">
            <v>2.4300790000000001</v>
          </cell>
          <cell r="M550" t="str">
            <v>PTI</v>
          </cell>
          <cell r="N550" t="str">
            <v>35-1649</v>
          </cell>
          <cell r="O550">
            <v>6</v>
          </cell>
          <cell r="P550" t="str">
            <v>D</v>
          </cell>
          <cell r="Q550" t="str">
            <v>M</v>
          </cell>
          <cell r="R550">
            <v>72.047058823529412</v>
          </cell>
          <cell r="S550">
            <v>77.090352941176477</v>
          </cell>
          <cell r="T550">
            <v>75.349999999999994</v>
          </cell>
          <cell r="U550">
            <v>75.349999999999994</v>
          </cell>
          <cell r="V550">
            <v>80.624499999999998</v>
          </cell>
          <cell r="W550">
            <v>80.624499999999998</v>
          </cell>
          <cell r="X550">
            <v>80.624499999999998</v>
          </cell>
          <cell r="Y550">
            <v>80.624499999999998</v>
          </cell>
          <cell r="Z550">
            <v>89.582777777777778</v>
          </cell>
          <cell r="AA550" t="str">
            <v>CRATE</v>
          </cell>
          <cell r="AB550">
            <v>40016422</v>
          </cell>
          <cell r="AC550">
            <v>3230</v>
          </cell>
          <cell r="AD550" t="str">
            <v>US-00311</v>
          </cell>
          <cell r="AE550">
            <v>25</v>
          </cell>
          <cell r="AF550">
            <v>0.8034</v>
          </cell>
          <cell r="AG550">
            <v>0</v>
          </cell>
          <cell r="AI550" t="str">
            <v>00810673018284</v>
          </cell>
          <cell r="AJ550" t="str">
            <v/>
          </cell>
          <cell r="AM550" t="e">
            <v>#N/A</v>
          </cell>
        </row>
        <row r="551">
          <cell r="A551" t="str">
            <v>ACTIVE</v>
          </cell>
          <cell r="B551" t="str">
            <v>35-1650</v>
          </cell>
          <cell r="C551">
            <v>29847924</v>
          </cell>
          <cell r="D551" t="str">
            <v>35-1650</v>
          </cell>
          <cell r="E551" t="str">
            <v>SDR 35</v>
          </cell>
          <cell r="F551" t="str">
            <v>8 ADAP SWR GSKT BY SW HUB SDR35</v>
          </cell>
          <cell r="G551">
            <v>3.2949999999999999</v>
          </cell>
          <cell r="H551">
            <v>1.4945856399999999</v>
          </cell>
          <cell r="I551">
            <v>1</v>
          </cell>
          <cell r="J551">
            <v>80</v>
          </cell>
          <cell r="K551">
            <v>207.04500000000002</v>
          </cell>
          <cell r="L551">
            <v>3.0220200000000004</v>
          </cell>
          <cell r="M551" t="str">
            <v>PTI</v>
          </cell>
          <cell r="N551" t="str">
            <v>35-1650</v>
          </cell>
          <cell r="O551">
            <v>4</v>
          </cell>
          <cell r="P551" t="str">
            <v>D</v>
          </cell>
          <cell r="Q551" t="str">
            <v>M</v>
          </cell>
          <cell r="R551">
            <v>166.51764705882351</v>
          </cell>
          <cell r="S551">
            <v>178.17388235294118</v>
          </cell>
          <cell r="T551">
            <v>174.15</v>
          </cell>
          <cell r="U551">
            <v>174.15</v>
          </cell>
          <cell r="V551">
            <v>186.34050000000002</v>
          </cell>
          <cell r="W551">
            <v>186.34050000000002</v>
          </cell>
          <cell r="X551">
            <v>186.34050000000002</v>
          </cell>
          <cell r="Y551">
            <v>186.34050000000002</v>
          </cell>
          <cell r="Z551">
            <v>207.04500000000002</v>
          </cell>
          <cell r="AA551" t="str">
            <v>CRATE</v>
          </cell>
          <cell r="AB551">
            <v>40016430</v>
          </cell>
          <cell r="AC551">
            <v>3231</v>
          </cell>
          <cell r="AD551" t="str">
            <v>US-00345</v>
          </cell>
          <cell r="AE551">
            <v>15</v>
          </cell>
          <cell r="AF551">
            <v>0.7158102623456789</v>
          </cell>
          <cell r="AG551">
            <v>0</v>
          </cell>
          <cell r="AI551" t="str">
            <v>00810673018307</v>
          </cell>
          <cell r="AJ551" t="str">
            <v/>
          </cell>
          <cell r="AM551" t="e">
            <v>#N/A</v>
          </cell>
        </row>
        <row r="552">
          <cell r="A552" t="str">
            <v>ACTIVE</v>
          </cell>
          <cell r="B552" t="str">
            <v>35-112</v>
          </cell>
          <cell r="C552">
            <v>29847967</v>
          </cell>
          <cell r="D552" t="str">
            <v>35-112</v>
          </cell>
          <cell r="E552" t="str">
            <v>SDR 35</v>
          </cell>
          <cell r="F552" t="str">
            <v>12 ELBOW 45 GXG SDR35</v>
          </cell>
          <cell r="G552">
            <v>12.36</v>
          </cell>
          <cell r="H552">
            <v>5.6063971199999996</v>
          </cell>
          <cell r="I552">
            <v>1</v>
          </cell>
          <cell r="J552">
            <v>18</v>
          </cell>
          <cell r="K552">
            <v>705.87900000000002</v>
          </cell>
          <cell r="L552">
            <v>17.596416999999999</v>
          </cell>
          <cell r="M552" t="str">
            <v>TIGRE</v>
          </cell>
          <cell r="N552" t="str">
            <v>35-112</v>
          </cell>
          <cell r="O552" t="str">
            <v>BOX</v>
          </cell>
          <cell r="P552" t="str">
            <v>B</v>
          </cell>
          <cell r="Q552" t="str">
            <v>M</v>
          </cell>
          <cell r="R552">
            <v>567.67058823529408</v>
          </cell>
          <cell r="S552">
            <v>607.4075294117647</v>
          </cell>
          <cell r="T552">
            <v>593.73</v>
          </cell>
          <cell r="U552">
            <v>593.73</v>
          </cell>
          <cell r="V552">
            <v>635.29110000000003</v>
          </cell>
          <cell r="W552">
            <v>635.29110000000003</v>
          </cell>
          <cell r="X552">
            <v>635.29110000000003</v>
          </cell>
          <cell r="Y552">
            <v>635.29110000000003</v>
          </cell>
          <cell r="Z552">
            <v>705.87900000000002</v>
          </cell>
          <cell r="AA552" t="str">
            <v>CRATE</v>
          </cell>
          <cell r="AB552">
            <v>40015906</v>
          </cell>
          <cell r="AC552">
            <v>2914</v>
          </cell>
          <cell r="AD552" t="str">
            <v>US-00355</v>
          </cell>
          <cell r="AE552">
            <v>9</v>
          </cell>
          <cell r="AF552">
            <v>0.5</v>
          </cell>
          <cell r="AG552">
            <v>0</v>
          </cell>
          <cell r="AI552" t="str">
            <v>00810673017584</v>
          </cell>
          <cell r="AJ552" t="str">
            <v/>
          </cell>
          <cell r="AM552" t="e">
            <v>#N/A</v>
          </cell>
        </row>
        <row r="553">
          <cell r="A553" t="str">
            <v>ACTIVE</v>
          </cell>
          <cell r="B553" t="str">
            <v>35-103</v>
          </cell>
          <cell r="C553">
            <v>29847975</v>
          </cell>
          <cell r="D553" t="str">
            <v>35-103</v>
          </cell>
          <cell r="E553" t="str">
            <v>SDR 35</v>
          </cell>
          <cell r="F553" t="str">
            <v>10 ELBOW 45 GXG SDR35</v>
          </cell>
          <cell r="G553">
            <v>7.3150000000000004</v>
          </cell>
          <cell r="H553">
            <v>3.3180254800000002</v>
          </cell>
          <cell r="I553">
            <v>1</v>
          </cell>
          <cell r="J553">
            <v>35</v>
          </cell>
          <cell r="K553">
            <v>486.12477777777781</v>
          </cell>
          <cell r="L553">
            <v>9.9603059999999992</v>
          </cell>
          <cell r="M553" t="str">
            <v>TIGRE</v>
          </cell>
          <cell r="N553" t="str">
            <v>35-103</v>
          </cell>
          <cell r="O553" t="str">
            <v>BOX</v>
          </cell>
          <cell r="P553" t="str">
            <v>B</v>
          </cell>
          <cell r="Q553" t="str">
            <v>M</v>
          </cell>
          <cell r="R553">
            <v>390.94117647058823</v>
          </cell>
          <cell r="S553">
            <v>418.30705882352942</v>
          </cell>
          <cell r="T553">
            <v>408.89</v>
          </cell>
          <cell r="U553">
            <v>408.89</v>
          </cell>
          <cell r="V553">
            <v>437.51230000000004</v>
          </cell>
          <cell r="W553">
            <v>437.51230000000004</v>
          </cell>
          <cell r="X553">
            <v>437.51230000000004</v>
          </cell>
          <cell r="Y553">
            <v>437.51230000000004</v>
          </cell>
          <cell r="Z553">
            <v>486.12477777777781</v>
          </cell>
          <cell r="AA553" t="str">
            <v>CRATE</v>
          </cell>
          <cell r="AB553">
            <v>40015876</v>
          </cell>
          <cell r="AC553">
            <v>2913</v>
          </cell>
          <cell r="AD553" t="str">
            <v>US-00354</v>
          </cell>
          <cell r="AE553">
            <v>13</v>
          </cell>
          <cell r="AF553">
            <v>0.6695000000000001</v>
          </cell>
          <cell r="AG553">
            <v>0</v>
          </cell>
          <cell r="AI553" t="str">
            <v>00810673017577</v>
          </cell>
          <cell r="AJ553" t="str">
            <v/>
          </cell>
          <cell r="AM553" t="e">
            <v>#N/A</v>
          </cell>
        </row>
        <row r="554">
          <cell r="A554" t="str">
            <v>ACTIVE</v>
          </cell>
          <cell r="B554" t="str">
            <v>35-1528</v>
          </cell>
          <cell r="C554">
            <v>29848009</v>
          </cell>
          <cell r="D554" t="str">
            <v>35-1528</v>
          </cell>
          <cell r="E554" t="str">
            <v>SDR 35</v>
          </cell>
          <cell r="F554" t="str">
            <v>4 TEE GXGXG SDR35</v>
          </cell>
          <cell r="G554">
            <v>1.3380000000000001</v>
          </cell>
          <cell r="H554">
            <v>0.60690609600000001</v>
          </cell>
          <cell r="I554">
            <v>10</v>
          </cell>
          <cell r="J554">
            <v>180</v>
          </cell>
          <cell r="K554">
            <v>53.404888888888891</v>
          </cell>
          <cell r="L554">
            <v>2.3157489999999998</v>
          </cell>
          <cell r="M554" t="str">
            <v>TIGRE</v>
          </cell>
          <cell r="N554" t="str">
            <v>35-1528</v>
          </cell>
          <cell r="O554" t="str">
            <v>BOX</v>
          </cell>
          <cell r="P554" t="str">
            <v>C</v>
          </cell>
          <cell r="Q554" t="str">
            <v>M</v>
          </cell>
          <cell r="R554">
            <v>42.952941176470588</v>
          </cell>
          <cell r="S554">
            <v>45.959647058823535</v>
          </cell>
          <cell r="T554">
            <v>44.92</v>
          </cell>
          <cell r="U554">
            <v>44.92</v>
          </cell>
          <cell r="V554">
            <v>48.064400000000006</v>
          </cell>
          <cell r="W554">
            <v>48.064400000000006</v>
          </cell>
          <cell r="X554">
            <v>48.064400000000006</v>
          </cell>
          <cell r="Y554">
            <v>48.064400000000006</v>
          </cell>
          <cell r="Z554">
            <v>53.404888888888891</v>
          </cell>
          <cell r="AA554" t="str">
            <v>T-14</v>
          </cell>
          <cell r="AB554">
            <v>43000463</v>
          </cell>
          <cell r="AC554">
            <v>2163</v>
          </cell>
          <cell r="AD554" t="str">
            <v>US-4918</v>
          </cell>
          <cell r="AE554">
            <v>111</v>
          </cell>
          <cell r="AF554">
            <v>0.72099999999999997</v>
          </cell>
          <cell r="AG554">
            <v>0</v>
          </cell>
          <cell r="AI554" t="str">
            <v>00810673016440</v>
          </cell>
          <cell r="AJ554" t="str">
            <v/>
          </cell>
          <cell r="AM554" t="e">
            <v>#N/A</v>
          </cell>
        </row>
        <row r="555">
          <cell r="A555" t="str">
            <v>ACTIVE</v>
          </cell>
          <cell r="B555" t="str">
            <v>35-1530</v>
          </cell>
          <cell r="C555">
            <v>29848017</v>
          </cell>
          <cell r="D555" t="str">
            <v>35-1530</v>
          </cell>
          <cell r="E555" t="str">
            <v>SDR 35</v>
          </cell>
          <cell r="F555" t="str">
            <v>6 TEE GXGXG SDR35</v>
          </cell>
          <cell r="G555">
            <v>4.54</v>
          </cell>
          <cell r="H555">
            <v>2.0593076799999999</v>
          </cell>
          <cell r="I555">
            <v>1</v>
          </cell>
          <cell r="J555">
            <v>75</v>
          </cell>
          <cell r="K555">
            <v>131.3127777777778</v>
          </cell>
          <cell r="L555">
            <v>5.0272240000000004</v>
          </cell>
          <cell r="M555" t="str">
            <v>TIGRE</v>
          </cell>
          <cell r="N555" t="str">
            <v>35-1530</v>
          </cell>
          <cell r="O555">
            <v>4</v>
          </cell>
          <cell r="P555" t="str">
            <v>B</v>
          </cell>
          <cell r="Q555" t="str">
            <v>M</v>
          </cell>
          <cell r="R555">
            <v>92.047058823529412</v>
          </cell>
          <cell r="S555">
            <v>98.490352941176482</v>
          </cell>
          <cell r="T555">
            <v>110.45</v>
          </cell>
          <cell r="U555">
            <v>110.45</v>
          </cell>
          <cell r="V555">
            <v>118.18150000000001</v>
          </cell>
          <cell r="W555">
            <v>118.18150000000001</v>
          </cell>
          <cell r="X555">
            <v>118.18150000000001</v>
          </cell>
          <cell r="Y555">
            <v>118.18150000000001</v>
          </cell>
          <cell r="Z555">
            <v>131.3127777777778</v>
          </cell>
          <cell r="AA555" t="str">
            <v>CRATE</v>
          </cell>
          <cell r="AB555">
            <v>40016082</v>
          </cell>
          <cell r="AC555">
            <v>2165</v>
          </cell>
          <cell r="AD555" t="str">
            <v>US-00380</v>
          </cell>
          <cell r="AE555">
            <v>19</v>
          </cell>
          <cell r="AF555">
            <v>0.6</v>
          </cell>
          <cell r="AG555">
            <v>0</v>
          </cell>
          <cell r="AI555" t="str">
            <v>00810673016488</v>
          </cell>
          <cell r="AJ555" t="str">
            <v/>
          </cell>
          <cell r="AM555" t="e">
            <v>#N/A</v>
          </cell>
        </row>
        <row r="556">
          <cell r="A556" t="str">
            <v>ACTIVE</v>
          </cell>
          <cell r="B556" t="str">
            <v>35-369</v>
          </cell>
          <cell r="C556">
            <v>29848033</v>
          </cell>
          <cell r="D556" t="str">
            <v>35-369</v>
          </cell>
          <cell r="E556" t="str">
            <v>SDR 35</v>
          </cell>
          <cell r="F556" t="str">
            <v>10X6 TEE GXGXG SDR35</v>
          </cell>
          <cell r="G556">
            <v>9.36</v>
          </cell>
          <cell r="H556">
            <v>4.24562112</v>
          </cell>
          <cell r="I556">
            <v>1</v>
          </cell>
          <cell r="J556">
            <v>31</v>
          </cell>
          <cell r="K556">
            <v>571.41566666666665</v>
          </cell>
          <cell r="L556">
            <v>12.047498000000001</v>
          </cell>
          <cell r="M556" t="str">
            <v>PTI</v>
          </cell>
          <cell r="N556" t="str">
            <v>35-369</v>
          </cell>
          <cell r="O556" t="str">
            <v>BOX</v>
          </cell>
          <cell r="P556" t="str">
            <v>D</v>
          </cell>
          <cell r="Q556" t="str">
            <v>M</v>
          </cell>
          <cell r="R556">
            <v>479.87058823529412</v>
          </cell>
          <cell r="S556">
            <v>513.46152941176479</v>
          </cell>
          <cell r="T556">
            <v>480.63</v>
          </cell>
          <cell r="U556">
            <v>480.63</v>
          </cell>
          <cell r="V556">
            <v>514.27409999999998</v>
          </cell>
          <cell r="W556">
            <v>514.27409999999998</v>
          </cell>
          <cell r="X556">
            <v>514.27409999999998</v>
          </cell>
          <cell r="Y556">
            <v>514.27409999999998</v>
          </cell>
          <cell r="Z556">
            <v>571.41566666666665</v>
          </cell>
          <cell r="AA556" t="str">
            <v>CRATE</v>
          </cell>
          <cell r="AB556">
            <v>40016910</v>
          </cell>
          <cell r="AC556">
            <v>2172</v>
          </cell>
          <cell r="AD556" t="str">
            <v>US-00383</v>
          </cell>
          <cell r="AE556">
            <v>13</v>
          </cell>
          <cell r="AF556">
            <v>0.6695000000000001</v>
          </cell>
          <cell r="AG556">
            <v>0</v>
          </cell>
          <cell r="AI556" t="str">
            <v>00810673016587</v>
          </cell>
          <cell r="AJ556" t="str">
            <v/>
          </cell>
          <cell r="AM556" t="e">
            <v>#N/A</v>
          </cell>
        </row>
        <row r="557">
          <cell r="A557" t="str">
            <v>ACTIVE</v>
          </cell>
          <cell r="B557" t="str">
            <v>35-373</v>
          </cell>
          <cell r="C557">
            <v>29848041</v>
          </cell>
          <cell r="D557" t="str">
            <v>35-373</v>
          </cell>
          <cell r="E557" t="str">
            <v>SDR 35</v>
          </cell>
          <cell r="F557" t="str">
            <v>12X6 TEE GXGXG SDR35</v>
          </cell>
          <cell r="G557">
            <v>14.04</v>
          </cell>
          <cell r="H557">
            <v>6.3684316799999996</v>
          </cell>
          <cell r="I557">
            <v>1</v>
          </cell>
          <cell r="J557">
            <v>16</v>
          </cell>
          <cell r="K557">
            <v>724.12844444444454</v>
          </cell>
          <cell r="L557">
            <v>21.211407999999999</v>
          </cell>
          <cell r="M557" t="str">
            <v>PTI</v>
          </cell>
          <cell r="N557" t="str">
            <v>35-373</v>
          </cell>
          <cell r="O557" t="str">
            <v>BOX</v>
          </cell>
          <cell r="P557" t="str">
            <v>D</v>
          </cell>
          <cell r="Q557" t="str">
            <v>M</v>
          </cell>
          <cell r="R557">
            <v>582.34117647058827</v>
          </cell>
          <cell r="S557">
            <v>623.10505882352948</v>
          </cell>
          <cell r="T557">
            <v>609.08000000000004</v>
          </cell>
          <cell r="U557">
            <v>609.08000000000004</v>
          </cell>
          <cell r="V557">
            <v>651.71560000000011</v>
          </cell>
          <cell r="W557">
            <v>651.71560000000011</v>
          </cell>
          <cell r="X557">
            <v>651.71560000000011</v>
          </cell>
          <cell r="Y557">
            <v>651.71560000000011</v>
          </cell>
          <cell r="Z557">
            <v>724.12844444444454</v>
          </cell>
          <cell r="AA557" t="str">
            <v>CRATE</v>
          </cell>
          <cell r="AB557">
            <v>40016937</v>
          </cell>
          <cell r="AC557">
            <v>2177</v>
          </cell>
          <cell r="AD557" t="str">
            <v>US-00384</v>
          </cell>
          <cell r="AE557">
            <v>8</v>
          </cell>
          <cell r="AF557">
            <v>0.6695000000000001</v>
          </cell>
          <cell r="AG557">
            <v>0</v>
          </cell>
          <cell r="AI557" t="str">
            <v>00810673016594</v>
          </cell>
          <cell r="AJ557" t="str">
            <v/>
          </cell>
          <cell r="AM557" t="e">
            <v>#N/A</v>
          </cell>
        </row>
        <row r="558">
          <cell r="A558" t="str">
            <v>ACTIVE</v>
          </cell>
          <cell r="B558" t="str">
            <v>35-370</v>
          </cell>
          <cell r="C558">
            <v>29848050</v>
          </cell>
          <cell r="D558" t="str">
            <v>35-370</v>
          </cell>
          <cell r="E558" t="str">
            <v>SDR 35</v>
          </cell>
          <cell r="F558" t="str">
            <v>10X5 TEE GXGXG SDR35</v>
          </cell>
          <cell r="G558">
            <v>9.718</v>
          </cell>
          <cell r="H558">
            <v>4.4080070559999998</v>
          </cell>
          <cell r="I558">
            <v>1</v>
          </cell>
          <cell r="J558">
            <v>33</v>
          </cell>
          <cell r="K558">
            <v>566.66011111111106</v>
          </cell>
          <cell r="L558">
            <v>12.325701</v>
          </cell>
          <cell r="M558" t="str">
            <v>TIGRE</v>
          </cell>
          <cell r="N558" t="str">
            <v>35-370</v>
          </cell>
          <cell r="O558" t="str">
            <v>BOX</v>
          </cell>
          <cell r="P558" t="str">
            <v>D</v>
          </cell>
          <cell r="Q558" t="str">
            <v>M</v>
          </cell>
          <cell r="R558">
            <v>455.70588235294122</v>
          </cell>
          <cell r="S558">
            <v>487.60529411764713</v>
          </cell>
          <cell r="T558">
            <v>476.63</v>
          </cell>
          <cell r="U558">
            <v>476.63</v>
          </cell>
          <cell r="V558">
            <v>509.9941</v>
          </cell>
          <cell r="W558">
            <v>509.9941</v>
          </cell>
          <cell r="X558">
            <v>509.9941</v>
          </cell>
          <cell r="Y558">
            <v>509.9941</v>
          </cell>
          <cell r="Z558">
            <v>566.66011111111106</v>
          </cell>
          <cell r="AA558" t="str">
            <v>CRATE</v>
          </cell>
          <cell r="AB558">
            <v>40016929</v>
          </cell>
          <cell r="AC558">
            <v>2171</v>
          </cell>
          <cell r="AD558" t="str">
            <v>US-00383</v>
          </cell>
          <cell r="AE558">
            <v>14</v>
          </cell>
          <cell r="AF558">
            <v>0.6695000000000001</v>
          </cell>
          <cell r="AG558">
            <v>0</v>
          </cell>
          <cell r="AI558" t="str">
            <v>00812361015247</v>
          </cell>
          <cell r="AJ558" t="str">
            <v/>
          </cell>
          <cell r="AM558" t="e">
            <v>#N/A</v>
          </cell>
        </row>
        <row r="559">
          <cell r="A559" t="str">
            <v>ACTIVE</v>
          </cell>
          <cell r="B559" t="str">
            <v>35-1529</v>
          </cell>
          <cell r="C559">
            <v>29848068</v>
          </cell>
          <cell r="D559" t="str">
            <v>35-1529</v>
          </cell>
          <cell r="E559" t="str">
            <v>SDR 35</v>
          </cell>
          <cell r="F559" t="str">
            <v>6X4 TEE GXGXG SDR35</v>
          </cell>
          <cell r="G559">
            <v>2.4750000000000001</v>
          </cell>
          <cell r="H559">
            <v>1.1226402</v>
          </cell>
          <cell r="I559">
            <v>1</v>
          </cell>
          <cell r="J559">
            <v>100</v>
          </cell>
          <cell r="K559">
            <v>111.95766666666668</v>
          </cell>
          <cell r="L559">
            <v>3.5677140000000001</v>
          </cell>
          <cell r="M559" t="str">
            <v>TIGRE</v>
          </cell>
          <cell r="N559" t="str">
            <v>35-1529</v>
          </cell>
          <cell r="O559">
            <v>4</v>
          </cell>
          <cell r="P559" t="str">
            <v>C</v>
          </cell>
          <cell r="Q559" t="str">
            <v>M</v>
          </cell>
          <cell r="R559">
            <v>90.047058823529426</v>
          </cell>
          <cell r="S559">
            <v>96.350352941176496</v>
          </cell>
          <cell r="T559">
            <v>94.17</v>
          </cell>
          <cell r="U559">
            <v>94.17</v>
          </cell>
          <cell r="V559">
            <v>100.76190000000001</v>
          </cell>
          <cell r="W559">
            <v>100.76190000000001</v>
          </cell>
          <cell r="X559">
            <v>100.76190000000001</v>
          </cell>
          <cell r="Y559">
            <v>100.76190000000001</v>
          </cell>
          <cell r="Z559">
            <v>111.95766666666668</v>
          </cell>
          <cell r="AA559" t="str">
            <v>CRATE</v>
          </cell>
          <cell r="AB559">
            <v>40016074</v>
          </cell>
          <cell r="AC559">
            <v>2164</v>
          </cell>
          <cell r="AD559" t="str">
            <v>US-00379</v>
          </cell>
          <cell r="AE559">
            <v>28</v>
          </cell>
          <cell r="AF559">
            <v>0.72099999999999997</v>
          </cell>
          <cell r="AG559">
            <v>0</v>
          </cell>
          <cell r="AI559" t="str">
            <v>00810673016464</v>
          </cell>
          <cell r="AJ559" t="str">
            <v/>
          </cell>
          <cell r="AM559" t="e">
            <v>#N/A</v>
          </cell>
        </row>
        <row r="560">
          <cell r="A560" t="str">
            <v>ACTIVE</v>
          </cell>
          <cell r="B560" t="str">
            <v>35-376</v>
          </cell>
          <cell r="C560">
            <v>29848076</v>
          </cell>
          <cell r="D560" t="str">
            <v>35-376</v>
          </cell>
          <cell r="E560" t="str">
            <v>SDR 35</v>
          </cell>
          <cell r="F560" t="str">
            <v>12 TEE GXGXG SDR35</v>
          </cell>
          <cell r="G560">
            <v>52.241999999999997</v>
          </cell>
          <cell r="H560">
            <v>23.696553263999999</v>
          </cell>
          <cell r="I560">
            <v>1</v>
          </cell>
          <cell r="J560">
            <v>6</v>
          </cell>
          <cell r="K560">
            <v>1333.7906666666668</v>
          </cell>
          <cell r="L560">
            <v>222.55416</v>
          </cell>
          <cell r="M560" t="str">
            <v>PTI</v>
          </cell>
          <cell r="N560" t="str">
            <v>35-376</v>
          </cell>
          <cell r="O560" t="str">
            <v>BOX</v>
          </cell>
          <cell r="P560" t="str">
            <v>C</v>
          </cell>
          <cell r="Q560" t="str">
            <v>M</v>
          </cell>
          <cell r="R560">
            <v>1072.6117647058825</v>
          </cell>
          <cell r="S560">
            <v>1147.6945882352943</v>
          </cell>
          <cell r="T560">
            <v>1121.8800000000001</v>
          </cell>
          <cell r="U560">
            <v>1121.8800000000001</v>
          </cell>
          <cell r="V560">
            <v>1200.4116000000001</v>
          </cell>
          <cell r="W560">
            <v>1200.4116000000001</v>
          </cell>
          <cell r="X560">
            <v>1200.4116000000001</v>
          </cell>
          <cell r="Y560">
            <v>1200.4116000000001</v>
          </cell>
          <cell r="Z560">
            <v>1333.7906666666668</v>
          </cell>
          <cell r="AA560" t="str">
            <v>CRATE</v>
          </cell>
          <cell r="AB560" t="str">
            <v/>
          </cell>
          <cell r="AC560">
            <v>2180</v>
          </cell>
          <cell r="AD560" t="str">
            <v>US-00444</v>
          </cell>
          <cell r="AE560">
            <v>9</v>
          </cell>
          <cell r="AF560">
            <v>0.5</v>
          </cell>
          <cell r="AG560">
            <v>0</v>
          </cell>
          <cell r="AI560" t="str">
            <v>00812361010839</v>
          </cell>
          <cell r="AJ560" t="str">
            <v/>
          </cell>
          <cell r="AM560" t="e">
            <v>#N/A</v>
          </cell>
        </row>
        <row r="561">
          <cell r="A561" t="str">
            <v>ACTIVE</v>
          </cell>
          <cell r="B561" t="str">
            <v>35-1586</v>
          </cell>
          <cell r="C561">
            <v>29848149</v>
          </cell>
          <cell r="D561" t="str">
            <v>35-1586</v>
          </cell>
          <cell r="E561" t="str">
            <v>SDR 35</v>
          </cell>
          <cell r="F561" t="str">
            <v>4 ELBOW 90 LONG SWEEP GXG SDR35</v>
          </cell>
          <cell r="G561">
            <v>1.48</v>
          </cell>
          <cell r="H561">
            <v>0.67131615999999994</v>
          </cell>
          <cell r="I561">
            <v>6</v>
          </cell>
          <cell r="J561">
            <v>192</v>
          </cell>
          <cell r="K561">
            <v>60.217222222222226</v>
          </cell>
          <cell r="L561">
            <v>8.8335889999999999</v>
          </cell>
          <cell r="M561" t="str">
            <v>PTI</v>
          </cell>
          <cell r="N561" t="str">
            <v>G256</v>
          </cell>
          <cell r="O561" t="str">
            <v>BOX</v>
          </cell>
          <cell r="P561" t="str">
            <v>C</v>
          </cell>
          <cell r="Q561" t="str">
            <v>M</v>
          </cell>
          <cell r="R561">
            <v>105.22404795075234</v>
          </cell>
          <cell r="S561">
            <v>112.589731307305</v>
          </cell>
          <cell r="T561">
            <v>50.65</v>
          </cell>
          <cell r="U561">
            <v>50.65</v>
          </cell>
          <cell r="V561">
            <v>54.195500000000003</v>
          </cell>
          <cell r="W561">
            <v>54.195500000000003</v>
          </cell>
          <cell r="X561">
            <v>54.195500000000003</v>
          </cell>
          <cell r="Y561">
            <v>54.195500000000003</v>
          </cell>
          <cell r="Z561">
            <v>60.217222222222226</v>
          </cell>
          <cell r="AB561" t="str">
            <v/>
          </cell>
          <cell r="AC561">
            <v>2906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I561" t="str">
            <v>00810673017317</v>
          </cell>
          <cell r="AJ561" t="str">
            <v/>
          </cell>
          <cell r="AM561" t="e">
            <v>#N/A</v>
          </cell>
        </row>
        <row r="562">
          <cell r="A562" t="str">
            <v>ACTIVE</v>
          </cell>
          <cell r="B562" t="str">
            <v>35-664</v>
          </cell>
          <cell r="C562">
            <v>29848254</v>
          </cell>
          <cell r="D562" t="str">
            <v>35-664</v>
          </cell>
          <cell r="E562" t="str">
            <v>SDR 35</v>
          </cell>
          <cell r="F562" t="str">
            <v>4 ADAPTER SDR35XC900 GXG SDR35</v>
          </cell>
          <cell r="G562">
            <v>1.1619999999999999</v>
          </cell>
          <cell r="H562">
            <v>0.52707390399999998</v>
          </cell>
          <cell r="I562">
            <v>6</v>
          </cell>
          <cell r="J562">
            <v>378</v>
          </cell>
          <cell r="K562">
            <v>193.49166666666667</v>
          </cell>
          <cell r="L562">
            <v>2.1810250000000004</v>
          </cell>
          <cell r="M562" t="str">
            <v>SPECFIT</v>
          </cell>
          <cell r="N562" t="str">
            <v>(79)1054-CDD</v>
          </cell>
          <cell r="O562" t="str">
            <v>BOX</v>
          </cell>
          <cell r="P562" t="str">
            <v>D</v>
          </cell>
          <cell r="Q562" t="str">
            <v>F</v>
          </cell>
          <cell r="R562">
            <v>151.03529411764706</v>
          </cell>
          <cell r="S562">
            <v>161.60776470588235</v>
          </cell>
          <cell r="T562">
            <v>162.75</v>
          </cell>
          <cell r="U562">
            <v>162.75</v>
          </cell>
          <cell r="V562">
            <v>174.14250000000001</v>
          </cell>
          <cell r="W562">
            <v>174.14250000000001</v>
          </cell>
          <cell r="X562">
            <v>174.14250000000001</v>
          </cell>
          <cell r="Y562">
            <v>174.14250000000001</v>
          </cell>
          <cell r="Z562">
            <v>193.49166666666667</v>
          </cell>
          <cell r="AB562" t="str">
            <v/>
          </cell>
          <cell r="AC562">
            <v>3312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I562" t="str">
            <v>00810673018321</v>
          </cell>
          <cell r="AJ562" t="str">
            <v/>
          </cell>
          <cell r="AM562" t="e">
            <v>#N/A</v>
          </cell>
        </row>
        <row r="563">
          <cell r="A563" t="str">
            <v>ACTIVE</v>
          </cell>
          <cell r="B563" t="str">
            <v>35-1510</v>
          </cell>
          <cell r="C563">
            <v>29848327</v>
          </cell>
          <cell r="D563" t="str">
            <v>35-1510</v>
          </cell>
          <cell r="E563" t="str">
            <v>SDR 35</v>
          </cell>
          <cell r="F563" t="str">
            <v>6X4 DOUBLE WYE GXGXGXG SDR35</v>
          </cell>
          <cell r="G563">
            <v>3.5369999999999999</v>
          </cell>
          <cell r="H563">
            <v>1.604354904</v>
          </cell>
          <cell r="I563">
            <v>1</v>
          </cell>
          <cell r="J563">
            <v>60</v>
          </cell>
          <cell r="K563">
            <v>161.97422222222224</v>
          </cell>
          <cell r="L563">
            <v>4.9109370000000006</v>
          </cell>
          <cell r="M563" t="str">
            <v>TIGRE</v>
          </cell>
          <cell r="N563" t="str">
            <v>35-1510</v>
          </cell>
          <cell r="O563">
            <v>3</v>
          </cell>
          <cell r="P563" t="str">
            <v>C</v>
          </cell>
          <cell r="Q563" t="str">
            <v>M</v>
          </cell>
          <cell r="R563">
            <v>130.25882352941176</v>
          </cell>
          <cell r="S563">
            <v>139.37694117647058</v>
          </cell>
          <cell r="T563">
            <v>136.24</v>
          </cell>
          <cell r="U563">
            <v>136.24</v>
          </cell>
          <cell r="V563">
            <v>145.77680000000001</v>
          </cell>
          <cell r="W563">
            <v>145.77680000000001</v>
          </cell>
          <cell r="X563">
            <v>145.77680000000001</v>
          </cell>
          <cell r="Y563">
            <v>145.77680000000001</v>
          </cell>
          <cell r="Z563">
            <v>161.97422222222224</v>
          </cell>
          <cell r="AA563" t="str">
            <v>CRATE</v>
          </cell>
          <cell r="AB563">
            <v>40016031</v>
          </cell>
          <cell r="AC563">
            <v>2730</v>
          </cell>
          <cell r="AD563" t="str">
            <v>US-00386</v>
          </cell>
          <cell r="AE563">
            <v>14</v>
          </cell>
          <cell r="AF563">
            <v>0.6</v>
          </cell>
          <cell r="AG563">
            <v>0</v>
          </cell>
          <cell r="AI563" t="str">
            <v>00810673016389</v>
          </cell>
          <cell r="AJ563" t="str">
            <v/>
          </cell>
          <cell r="AM563" t="e">
            <v>#N/A</v>
          </cell>
        </row>
        <row r="564">
          <cell r="A564" t="str">
            <v>ACTIVE</v>
          </cell>
          <cell r="B564" t="str">
            <v>35-47</v>
          </cell>
          <cell r="C564">
            <v>29848335</v>
          </cell>
          <cell r="D564" t="str">
            <v>35-47</v>
          </cell>
          <cell r="E564" t="str">
            <v>SDR 35</v>
          </cell>
          <cell r="F564" t="str">
            <v>8X4 DOUBLE WYE GXGXGXG SDR35</v>
          </cell>
          <cell r="G564">
            <v>6.38</v>
          </cell>
          <cell r="H564">
            <v>2.8939169599999999</v>
          </cell>
          <cell r="I564">
            <v>1</v>
          </cell>
          <cell r="J564">
            <v>30</v>
          </cell>
          <cell r="K564">
            <v>336.38422222222226</v>
          </cell>
          <cell r="L564">
            <v>49.8932</v>
          </cell>
          <cell r="M564" t="str">
            <v>SPECFIT</v>
          </cell>
          <cell r="N564" t="str">
            <v>35-47</v>
          </cell>
          <cell r="O564" t="str">
            <v>BOX</v>
          </cell>
          <cell r="P564" t="str">
            <v>D</v>
          </cell>
          <cell r="Q564" t="str">
            <v>F</v>
          </cell>
          <cell r="R564">
            <v>270.52941176470586</v>
          </cell>
          <cell r="S564">
            <v>289.46647058823527</v>
          </cell>
          <cell r="T564">
            <v>282.94</v>
          </cell>
          <cell r="U564">
            <v>282.94</v>
          </cell>
          <cell r="V564">
            <v>302.74580000000003</v>
          </cell>
          <cell r="W564">
            <v>302.74580000000003</v>
          </cell>
          <cell r="X564">
            <v>302.74580000000003</v>
          </cell>
          <cell r="Y564">
            <v>302.74580000000003</v>
          </cell>
          <cell r="Z564">
            <v>336.38422222222226</v>
          </cell>
          <cell r="AA564" t="str">
            <v>CRATE</v>
          </cell>
          <cell r="AB564">
            <v>40017003</v>
          </cell>
          <cell r="AC564">
            <v>2732</v>
          </cell>
          <cell r="AD564" t="str">
            <v>US-00333</v>
          </cell>
          <cell r="AE564">
            <v>15</v>
          </cell>
          <cell r="AF564">
            <v>0.5</v>
          </cell>
          <cell r="AG564">
            <v>0</v>
          </cell>
          <cell r="AI564" t="str">
            <v>00810673016426</v>
          </cell>
          <cell r="AJ564" t="str">
            <v/>
          </cell>
          <cell r="AM564" t="e">
            <v>#N/A</v>
          </cell>
        </row>
        <row r="565">
          <cell r="A565" t="str">
            <v>ACTIVE</v>
          </cell>
          <cell r="B565" t="str">
            <v>35-1511</v>
          </cell>
          <cell r="C565">
            <v>29848343</v>
          </cell>
          <cell r="D565" t="str">
            <v>35-1511</v>
          </cell>
          <cell r="E565" t="str">
            <v>SDR 35</v>
          </cell>
          <cell r="F565" t="str">
            <v>6 DOUBLE WYE GXGXGXG SDR35</v>
          </cell>
          <cell r="G565">
            <v>5.92</v>
          </cell>
          <cell r="H565">
            <v>2.6852646399999998</v>
          </cell>
          <cell r="I565">
            <v>1</v>
          </cell>
          <cell r="J565">
            <v>34</v>
          </cell>
          <cell r="K565">
            <v>310.77555555555551</v>
          </cell>
          <cell r="L565">
            <v>9.3745449999999995</v>
          </cell>
          <cell r="M565" t="str">
            <v>PTI</v>
          </cell>
          <cell r="N565" t="str">
            <v>35-1511</v>
          </cell>
          <cell r="O565" t="str">
            <v>BOX</v>
          </cell>
          <cell r="P565" t="str">
            <v>D</v>
          </cell>
          <cell r="Q565" t="str">
            <v>M</v>
          </cell>
          <cell r="R565">
            <v>249.92941176470589</v>
          </cell>
          <cell r="S565">
            <v>267.42447058823529</v>
          </cell>
          <cell r="T565">
            <v>261.39999999999998</v>
          </cell>
          <cell r="U565">
            <v>261.39999999999998</v>
          </cell>
          <cell r="V565">
            <v>279.69799999999998</v>
          </cell>
          <cell r="W565">
            <v>279.69799999999998</v>
          </cell>
          <cell r="X565">
            <v>279.69799999999998</v>
          </cell>
          <cell r="Y565">
            <v>279.69799999999998</v>
          </cell>
          <cell r="Z565">
            <v>310.77555555555551</v>
          </cell>
          <cell r="AA565" t="str">
            <v>CRATE</v>
          </cell>
          <cell r="AB565">
            <v>40016040</v>
          </cell>
          <cell r="AC565">
            <v>2731</v>
          </cell>
          <cell r="AD565" t="str">
            <v>US-00332</v>
          </cell>
          <cell r="AE565">
            <v>12</v>
          </cell>
          <cell r="AF565">
            <v>0.5</v>
          </cell>
          <cell r="AG565">
            <v>0</v>
          </cell>
          <cell r="AI565" t="str">
            <v>00810673016402</v>
          </cell>
          <cell r="AJ565" t="str">
            <v/>
          </cell>
          <cell r="AM565" t="e">
            <v>#N/A</v>
          </cell>
        </row>
        <row r="566">
          <cell r="A566" t="str">
            <v>ACTIVE</v>
          </cell>
          <cell r="B566" t="str">
            <v>35-48</v>
          </cell>
          <cell r="C566">
            <v>29848351</v>
          </cell>
          <cell r="D566" t="str">
            <v>35-48</v>
          </cell>
          <cell r="E566" t="str">
            <v>SDR 35</v>
          </cell>
          <cell r="F566" t="str">
            <v>8X6 DOUBLE WYE GXGXGXG SDR35</v>
          </cell>
          <cell r="G566">
            <v>7.65</v>
          </cell>
          <cell r="H566">
            <v>3.4699788000000003</v>
          </cell>
          <cell r="I566">
            <v>1</v>
          </cell>
          <cell r="J566">
            <v>26</v>
          </cell>
          <cell r="K566">
            <v>485.98211111111107</v>
          </cell>
          <cell r="L566">
            <v>57.675880000000006</v>
          </cell>
          <cell r="M566" t="str">
            <v>SPECFIT</v>
          </cell>
          <cell r="N566" t="str">
            <v>35-48</v>
          </cell>
          <cell r="O566" t="str">
            <v>BOX</v>
          </cell>
          <cell r="P566" t="str">
            <v>D</v>
          </cell>
          <cell r="Q566" t="str">
            <v>F</v>
          </cell>
          <cell r="R566">
            <v>312.62352941176471</v>
          </cell>
          <cell r="S566">
            <v>334.50717647058826</v>
          </cell>
          <cell r="T566">
            <v>408.77</v>
          </cell>
          <cell r="U566">
            <v>408.77</v>
          </cell>
          <cell r="V566">
            <v>437.38389999999998</v>
          </cell>
          <cell r="W566">
            <v>437.38389999999998</v>
          </cell>
          <cell r="X566">
            <v>437.38389999999998</v>
          </cell>
          <cell r="Y566">
            <v>437.38389999999998</v>
          </cell>
          <cell r="Z566">
            <v>485.98211111111107</v>
          </cell>
          <cell r="AA566" t="str">
            <v>CRATE</v>
          </cell>
          <cell r="AB566">
            <v>40017011</v>
          </cell>
          <cell r="AC566">
            <v>2733</v>
          </cell>
          <cell r="AD566" t="str">
            <v>US-00335</v>
          </cell>
          <cell r="AE566">
            <v>11</v>
          </cell>
          <cell r="AF566">
            <v>0.5</v>
          </cell>
          <cell r="AG566">
            <v>0</v>
          </cell>
          <cell r="AI566" t="str">
            <v>00810673016433</v>
          </cell>
          <cell r="AJ566" t="str">
            <v/>
          </cell>
          <cell r="AM566" t="e">
            <v>#N/A</v>
          </cell>
        </row>
        <row r="567">
          <cell r="A567" t="str">
            <v>ACTIVE</v>
          </cell>
          <cell r="B567" t="str">
            <v>35-1579</v>
          </cell>
          <cell r="C567">
            <v>29848424</v>
          </cell>
          <cell r="D567" t="str">
            <v>35-1579</v>
          </cell>
          <cell r="E567" t="str">
            <v>SDR 35</v>
          </cell>
          <cell r="F567" t="str">
            <v>6X4 SADDLE TEE SDR35</v>
          </cell>
          <cell r="G567">
            <v>0.60799999999999998</v>
          </cell>
          <cell r="H567">
            <v>0.27578393600000001</v>
          </cell>
          <cell r="I567">
            <v>12</v>
          </cell>
          <cell r="J567">
            <v>384</v>
          </cell>
          <cell r="K567">
            <v>117.235154982541</v>
          </cell>
          <cell r="L567">
            <v>17.212536000000004</v>
          </cell>
          <cell r="M567" t="str">
            <v>PTI</v>
          </cell>
          <cell r="N567" t="str">
            <v>35-1579</v>
          </cell>
          <cell r="O567" t="str">
            <v>BOX</v>
          </cell>
          <cell r="P567" t="str">
            <v>D</v>
          </cell>
          <cell r="Q567" t="str">
            <v>M</v>
          </cell>
          <cell r="R567">
            <v>94.28235294117647</v>
          </cell>
          <cell r="S567">
            <v>100.88211764705883</v>
          </cell>
          <cell r="T567">
            <v>98.609008863819525</v>
          </cell>
          <cell r="U567">
            <v>98.609008863819525</v>
          </cell>
          <cell r="V567">
            <v>105.5116394842869</v>
          </cell>
          <cell r="W567">
            <v>105.5116394842869</v>
          </cell>
          <cell r="X567">
            <v>105.5116394842869</v>
          </cell>
          <cell r="Y567">
            <v>105.5116394842869</v>
          </cell>
          <cell r="Z567">
            <v>117.235154982541</v>
          </cell>
          <cell r="AA567" t="str">
            <v>T-12</v>
          </cell>
          <cell r="AB567">
            <v>43000306</v>
          </cell>
          <cell r="AC567">
            <v>2866</v>
          </cell>
          <cell r="AD567" t="str">
            <v>US-4910</v>
          </cell>
          <cell r="AE567">
            <v>103</v>
          </cell>
          <cell r="AF567">
            <v>0.72099999999999997</v>
          </cell>
          <cell r="AG567">
            <v>0</v>
          </cell>
          <cell r="AI567" t="str">
            <v>00810673017119</v>
          </cell>
          <cell r="AJ567" t="str">
            <v/>
          </cell>
          <cell r="AM567" t="e">
            <v>#N/A</v>
          </cell>
        </row>
        <row r="568">
          <cell r="A568" t="str">
            <v>ACTIVE</v>
          </cell>
          <cell r="B568" t="str">
            <v>35-246</v>
          </cell>
          <cell r="C568">
            <v>29848432</v>
          </cell>
          <cell r="D568" t="str">
            <v>35-246</v>
          </cell>
          <cell r="E568" t="str">
            <v>SDR 35</v>
          </cell>
          <cell r="F568" t="str">
            <v>8X6 SADDLE TEE SDR35</v>
          </cell>
          <cell r="G568">
            <v>2.0499999999999998</v>
          </cell>
          <cell r="H568">
            <v>0.9298635999999999</v>
          </cell>
          <cell r="I568">
            <v>4</v>
          </cell>
          <cell r="J568">
            <v>96</v>
          </cell>
          <cell r="K568">
            <v>121.90866666666668</v>
          </cell>
          <cell r="L568">
            <v>6.6695589999999996</v>
          </cell>
          <cell r="M568" t="str">
            <v>PTI</v>
          </cell>
          <cell r="N568" t="str">
            <v>35-246</v>
          </cell>
          <cell r="O568" t="str">
            <v>BOX</v>
          </cell>
          <cell r="P568" t="str">
            <v>C</v>
          </cell>
          <cell r="Q568" t="str">
            <v>M</v>
          </cell>
          <cell r="R568">
            <v>135.64705882352942</v>
          </cell>
          <cell r="S568">
            <v>145.14235294117648</v>
          </cell>
          <cell r="T568">
            <v>102.54</v>
          </cell>
          <cell r="U568">
            <v>102.54</v>
          </cell>
          <cell r="V568">
            <v>109.71780000000001</v>
          </cell>
          <cell r="W568">
            <v>109.71780000000001</v>
          </cell>
          <cell r="X568">
            <v>109.71780000000001</v>
          </cell>
          <cell r="Y568">
            <v>109.71780000000001</v>
          </cell>
          <cell r="Z568">
            <v>121.90866666666668</v>
          </cell>
          <cell r="AA568" t="str">
            <v>T-13</v>
          </cell>
          <cell r="AB568">
            <v>40016732</v>
          </cell>
          <cell r="AC568">
            <v>2868</v>
          </cell>
          <cell r="AD568" t="str">
            <v>US-00389</v>
          </cell>
          <cell r="AE568">
            <v>23</v>
          </cell>
          <cell r="AF568">
            <v>0.72099999999999997</v>
          </cell>
          <cell r="AG568">
            <v>0</v>
          </cell>
          <cell r="AI568" t="str">
            <v>00810673017157</v>
          </cell>
          <cell r="AJ568" t="str">
            <v/>
          </cell>
          <cell r="AM568" t="e">
            <v>#N/A</v>
          </cell>
        </row>
        <row r="569">
          <cell r="A569" t="str">
            <v>ACTIVE</v>
          </cell>
          <cell r="B569" t="str">
            <v>35-248</v>
          </cell>
          <cell r="C569">
            <v>29848459</v>
          </cell>
          <cell r="D569" t="str">
            <v>35-248</v>
          </cell>
          <cell r="E569" t="str">
            <v>SDR 35</v>
          </cell>
          <cell r="F569" t="str">
            <v>10X6 SADDLE TEE SDR35</v>
          </cell>
          <cell r="G569">
            <v>2.15</v>
          </cell>
          <cell r="H569">
            <v>0.97522279999999995</v>
          </cell>
          <cell r="I569">
            <v>4</v>
          </cell>
          <cell r="J569">
            <v>96</v>
          </cell>
          <cell r="K569">
            <v>273.56333333333333</v>
          </cell>
          <cell r="L569">
            <v>10.31442</v>
          </cell>
          <cell r="M569" t="str">
            <v>PTI</v>
          </cell>
          <cell r="N569" t="str">
            <v>35-248</v>
          </cell>
          <cell r="O569" t="str">
            <v>BOX</v>
          </cell>
          <cell r="P569" t="str">
            <v>D</v>
          </cell>
          <cell r="Q569" t="str">
            <v>M</v>
          </cell>
          <cell r="R569">
            <v>249.98823529411766</v>
          </cell>
          <cell r="S569">
            <v>267.48741176470588</v>
          </cell>
          <cell r="T569">
            <v>230.1</v>
          </cell>
          <cell r="U569">
            <v>230.1</v>
          </cell>
          <cell r="V569">
            <v>246.20700000000002</v>
          </cell>
          <cell r="W569">
            <v>246.20700000000002</v>
          </cell>
          <cell r="X569">
            <v>246.20700000000002</v>
          </cell>
          <cell r="Y569">
            <v>246.20700000000002</v>
          </cell>
          <cell r="Z569">
            <v>273.56333333333333</v>
          </cell>
          <cell r="AA569" t="str">
            <v>T-13</v>
          </cell>
          <cell r="AB569">
            <v>40016759</v>
          </cell>
          <cell r="AC569">
            <v>2870</v>
          </cell>
          <cell r="AD569" t="str">
            <v>US-00389</v>
          </cell>
          <cell r="AE569">
            <v>21</v>
          </cell>
          <cell r="AF569">
            <v>0.72099999999999997</v>
          </cell>
          <cell r="AG569">
            <v>0</v>
          </cell>
          <cell r="AI569" t="str">
            <v>00810673017195</v>
          </cell>
          <cell r="AJ569" t="str">
            <v/>
          </cell>
          <cell r="AM569" t="e">
            <v>#N/A</v>
          </cell>
        </row>
        <row r="570">
          <cell r="A570" t="str">
            <v>ACTIVE</v>
          </cell>
          <cell r="B570" t="str">
            <v>35-251</v>
          </cell>
          <cell r="C570">
            <v>29848467</v>
          </cell>
          <cell r="D570" t="str">
            <v>35-251</v>
          </cell>
          <cell r="E570" t="str">
            <v>SDR 35</v>
          </cell>
          <cell r="F570" t="str">
            <v>12X6 SADDLE TEE SDR35</v>
          </cell>
          <cell r="G570">
            <v>2.15</v>
          </cell>
          <cell r="H570">
            <v>0.97522279999999995</v>
          </cell>
          <cell r="I570">
            <v>4</v>
          </cell>
          <cell r="J570">
            <v>96</v>
          </cell>
          <cell r="K570">
            <v>319.58522222222223</v>
          </cell>
          <cell r="L570">
            <v>53.682569999999998</v>
          </cell>
          <cell r="M570" t="str">
            <v>PTI</v>
          </cell>
          <cell r="N570" t="str">
            <v>35-251</v>
          </cell>
          <cell r="O570" t="str">
            <v>BOX</v>
          </cell>
          <cell r="P570" t="str">
            <v>D</v>
          </cell>
          <cell r="Q570" t="str">
            <v>M</v>
          </cell>
          <cell r="R570">
            <v>292.04705882352943</v>
          </cell>
          <cell r="S570">
            <v>312.49035294117652</v>
          </cell>
          <cell r="T570">
            <v>268.81</v>
          </cell>
          <cell r="U570">
            <v>268.81</v>
          </cell>
          <cell r="V570">
            <v>287.62670000000003</v>
          </cell>
          <cell r="W570">
            <v>287.62670000000003</v>
          </cell>
          <cell r="X570">
            <v>287.62670000000003</v>
          </cell>
          <cell r="Y570">
            <v>287.62670000000003</v>
          </cell>
          <cell r="Z570">
            <v>319.58522222222223</v>
          </cell>
          <cell r="AA570" t="str">
            <v>T-13</v>
          </cell>
          <cell r="AB570">
            <v>40016775</v>
          </cell>
          <cell r="AC570">
            <v>2872</v>
          </cell>
          <cell r="AD570" t="str">
            <v>US-00389</v>
          </cell>
          <cell r="AE570">
            <v>21</v>
          </cell>
          <cell r="AF570">
            <v>0.72099999999999997</v>
          </cell>
          <cell r="AG570">
            <v>0</v>
          </cell>
          <cell r="AI570" t="str">
            <v>00810673017232</v>
          </cell>
          <cell r="AJ570" t="str">
            <v/>
          </cell>
          <cell r="AM570" t="e">
            <v>#N/A</v>
          </cell>
        </row>
        <row r="571">
          <cell r="A571" t="str">
            <v>ACTIVE</v>
          </cell>
          <cell r="B571" t="str">
            <v>35-254</v>
          </cell>
          <cell r="C571">
            <v>29848475</v>
          </cell>
          <cell r="D571" t="str">
            <v>35-254</v>
          </cell>
          <cell r="E571" t="str">
            <v>SDR 35</v>
          </cell>
          <cell r="F571" t="str">
            <v>15X4 SADDLE TEE SDR35</v>
          </cell>
          <cell r="G571">
            <v>1.1399999999999999</v>
          </cell>
          <cell r="H571">
            <v>0.51709487999999992</v>
          </cell>
          <cell r="I571">
            <v>6</v>
          </cell>
          <cell r="J571">
            <v>192</v>
          </cell>
          <cell r="K571">
            <v>341.45068036529688</v>
          </cell>
          <cell r="L571">
            <v>80.424357000000001</v>
          </cell>
          <cell r="M571" t="str">
            <v>PTI</v>
          </cell>
          <cell r="N571" t="str">
            <v>35-254</v>
          </cell>
          <cell r="O571" t="str">
            <v>BOX</v>
          </cell>
          <cell r="P571" t="str">
            <v>D</v>
          </cell>
          <cell r="Q571" t="str">
            <v>M</v>
          </cell>
          <cell r="R571">
            <v>274.60000000000002</v>
          </cell>
          <cell r="S571">
            <v>293.82200000000006</v>
          </cell>
          <cell r="T571">
            <v>287.20150684931514</v>
          </cell>
          <cell r="U571">
            <v>287.20150684931514</v>
          </cell>
          <cell r="V571">
            <v>307.30561232876721</v>
          </cell>
          <cell r="W571">
            <v>307.30561232876721</v>
          </cell>
          <cell r="X571">
            <v>307.30561232876721</v>
          </cell>
          <cell r="Y571">
            <v>307.30561232876721</v>
          </cell>
          <cell r="Z571">
            <v>341.45068036529688</v>
          </cell>
          <cell r="AA571" t="str">
            <v>T-12</v>
          </cell>
          <cell r="AB571">
            <v>40016783</v>
          </cell>
          <cell r="AC571">
            <v>2873</v>
          </cell>
          <cell r="AD571" t="str">
            <v>US-00388</v>
          </cell>
          <cell r="AE571">
            <v>30</v>
          </cell>
          <cell r="AF571">
            <v>0.82400000000000007</v>
          </cell>
          <cell r="AG571">
            <v>0</v>
          </cell>
          <cell r="AI571" t="str">
            <v>00810673017256</v>
          </cell>
          <cell r="AJ571" t="str">
            <v/>
          </cell>
          <cell r="AM571" t="e">
            <v>#N/A</v>
          </cell>
        </row>
        <row r="572">
          <cell r="A572" t="str">
            <v>ACTIVE</v>
          </cell>
          <cell r="B572" t="str">
            <v>35-245</v>
          </cell>
          <cell r="C572">
            <v>29848483</v>
          </cell>
          <cell r="D572" t="str">
            <v>35-245</v>
          </cell>
          <cell r="E572" t="str">
            <v>SDR 35</v>
          </cell>
          <cell r="F572" t="str">
            <v>8X4 SADDLE TEE SDR35</v>
          </cell>
          <cell r="G572">
            <v>0.68400000000000005</v>
          </cell>
          <cell r="H572">
            <v>0.31025692800000004</v>
          </cell>
          <cell r="I572">
            <v>10</v>
          </cell>
          <cell r="J572">
            <v>320</v>
          </cell>
          <cell r="K572">
            <v>117.83077777777778</v>
          </cell>
          <cell r="L572">
            <v>4.1903490000000003</v>
          </cell>
          <cell r="M572" t="str">
            <v>TIGRE</v>
          </cell>
          <cell r="N572" t="str">
            <v>35-245</v>
          </cell>
          <cell r="O572" t="str">
            <v>BOX</v>
          </cell>
          <cell r="P572" t="str">
            <v>B</v>
          </cell>
          <cell r="Q572" t="str">
            <v>M</v>
          </cell>
          <cell r="R572">
            <v>118.52941176470588</v>
          </cell>
          <cell r="S572">
            <v>126.82647058823531</v>
          </cell>
          <cell r="T572">
            <v>99.11</v>
          </cell>
          <cell r="U572">
            <v>99.11</v>
          </cell>
          <cell r="V572">
            <v>106.04770000000001</v>
          </cell>
          <cell r="W572">
            <v>106.04770000000001</v>
          </cell>
          <cell r="X572">
            <v>106.04770000000001</v>
          </cell>
          <cell r="Y572">
            <v>106.04770000000001</v>
          </cell>
          <cell r="Z572">
            <v>117.83077777777778</v>
          </cell>
          <cell r="AA572" t="str">
            <v>T-12</v>
          </cell>
          <cell r="AB572">
            <v>43000292</v>
          </cell>
          <cell r="AC572">
            <v>2867</v>
          </cell>
          <cell r="AD572" t="str">
            <v>US-4910</v>
          </cell>
          <cell r="AE572">
            <v>122</v>
          </cell>
          <cell r="AF572">
            <v>0.72099999999999997</v>
          </cell>
          <cell r="AG572">
            <v>0</v>
          </cell>
          <cell r="AI572" t="str">
            <v>00810673017133</v>
          </cell>
          <cell r="AJ572" t="str">
            <v/>
          </cell>
          <cell r="AM572" t="e">
            <v>#N/A</v>
          </cell>
        </row>
        <row r="573">
          <cell r="A573" t="str">
            <v>ACTIVE</v>
          </cell>
          <cell r="B573" t="str">
            <v>35-255</v>
          </cell>
          <cell r="C573">
            <v>29848491</v>
          </cell>
          <cell r="D573" t="str">
            <v>35-255</v>
          </cell>
          <cell r="E573" t="str">
            <v>SDR 35</v>
          </cell>
          <cell r="F573" t="str">
            <v>15X6 SADDLE TEE SDR35</v>
          </cell>
          <cell r="G573">
            <v>2.15</v>
          </cell>
          <cell r="H573">
            <v>0.97522279999999995</v>
          </cell>
          <cell r="I573">
            <v>4</v>
          </cell>
          <cell r="J573">
            <v>96</v>
          </cell>
          <cell r="K573">
            <v>366.26111496105295</v>
          </cell>
          <cell r="L573">
            <v>8.026275</v>
          </cell>
          <cell r="M573" t="str">
            <v>SPECFIT</v>
          </cell>
          <cell r="N573" t="str">
            <v>35-255</v>
          </cell>
          <cell r="O573" t="str">
            <v>BOX</v>
          </cell>
          <cell r="P573" t="str">
            <v>D</v>
          </cell>
          <cell r="Q573" t="str">
            <v>F</v>
          </cell>
          <cell r="R573">
            <v>294.5529411764706</v>
          </cell>
          <cell r="S573">
            <v>315.17164705882357</v>
          </cell>
          <cell r="T573">
            <v>308.07009669621277</v>
          </cell>
          <cell r="U573">
            <v>308.07009669621277</v>
          </cell>
          <cell r="V573">
            <v>329.63500346494766</v>
          </cell>
          <cell r="W573">
            <v>329.63500346494766</v>
          </cell>
          <cell r="X573">
            <v>329.63500346494766</v>
          </cell>
          <cell r="Y573">
            <v>329.63500346494766</v>
          </cell>
          <cell r="Z573">
            <v>366.26111496105295</v>
          </cell>
          <cell r="AA573" t="str">
            <v>T-13</v>
          </cell>
          <cell r="AB573">
            <v>40016791</v>
          </cell>
          <cell r="AC573">
            <v>2874</v>
          </cell>
          <cell r="AD573" t="str">
            <v>US-00389</v>
          </cell>
          <cell r="AE573">
            <v>21</v>
          </cell>
          <cell r="AF573">
            <v>0.72099999999999997</v>
          </cell>
          <cell r="AG573">
            <v>0</v>
          </cell>
          <cell r="AI573" t="str">
            <v>00810673017270</v>
          </cell>
          <cell r="AJ573" t="str">
            <v/>
          </cell>
          <cell r="AM573" t="e">
            <v>#N/A</v>
          </cell>
        </row>
        <row r="574">
          <cell r="A574" t="str">
            <v>ACTIVE</v>
          </cell>
          <cell r="B574" t="str">
            <v>35-1549</v>
          </cell>
          <cell r="C574">
            <v>29848602</v>
          </cell>
          <cell r="D574" t="str">
            <v>35-1549</v>
          </cell>
          <cell r="E574" t="str">
            <v>SDR 35</v>
          </cell>
          <cell r="F574" t="str">
            <v>4 REPAIR COUPLING GXG SDR35</v>
          </cell>
          <cell r="G574">
            <v>0.84499999999999997</v>
          </cell>
          <cell r="H574">
            <v>0.38328523999999997</v>
          </cell>
          <cell r="I574">
            <v>20</v>
          </cell>
          <cell r="J574">
            <v>480</v>
          </cell>
          <cell r="K574">
            <v>40.743222222222229</v>
          </cell>
          <cell r="L574">
            <v>1.9363999999999999</v>
          </cell>
          <cell r="M574" t="str">
            <v>TIGRE</v>
          </cell>
          <cell r="N574" t="str">
            <v>35-1549</v>
          </cell>
          <cell r="O574" t="str">
            <v>BOX</v>
          </cell>
          <cell r="P574" t="str">
            <v>B</v>
          </cell>
          <cell r="Q574" t="str">
            <v>M</v>
          </cell>
          <cell r="R574">
            <v>32.776470588235291</v>
          </cell>
          <cell r="S574">
            <v>35.070823529411761</v>
          </cell>
          <cell r="T574">
            <v>34.270000000000003</v>
          </cell>
          <cell r="U574">
            <v>34.270000000000003</v>
          </cell>
          <cell r="V574">
            <v>36.668900000000008</v>
          </cell>
          <cell r="W574">
            <v>36.668900000000008</v>
          </cell>
          <cell r="X574">
            <v>36.668900000000008</v>
          </cell>
          <cell r="Y574">
            <v>36.668900000000008</v>
          </cell>
          <cell r="Z574">
            <v>40.743222222222229</v>
          </cell>
          <cell r="AA574" t="str">
            <v>T-13</v>
          </cell>
          <cell r="AB574">
            <v>40016147</v>
          </cell>
          <cell r="AC574">
            <v>3024</v>
          </cell>
          <cell r="AD574" t="str">
            <v>US-00344</v>
          </cell>
          <cell r="AE574">
            <v>48</v>
          </cell>
          <cell r="AF574">
            <v>0.8034</v>
          </cell>
          <cell r="AG574">
            <v>0</v>
          </cell>
          <cell r="AI574" t="str">
            <v>00810673016693</v>
          </cell>
          <cell r="AJ574" t="str">
            <v/>
          </cell>
          <cell r="AM574" t="e">
            <v>#N/A</v>
          </cell>
        </row>
        <row r="575">
          <cell r="A575" t="str">
            <v>ACTIVE</v>
          </cell>
          <cell r="B575" t="str">
            <v>35-1550</v>
          </cell>
          <cell r="C575">
            <v>29848610</v>
          </cell>
          <cell r="D575" t="str">
            <v>35-1550</v>
          </cell>
          <cell r="E575" t="str">
            <v>SDR 35</v>
          </cell>
          <cell r="F575" t="str">
            <v>6 REPAIR COUPLING GXG SDR35</v>
          </cell>
          <cell r="G575">
            <v>1.96</v>
          </cell>
          <cell r="H575">
            <v>0.88904032</v>
          </cell>
          <cell r="I575">
            <v>1</v>
          </cell>
          <cell r="J575">
            <v>150</v>
          </cell>
          <cell r="K575">
            <v>81.355666666666679</v>
          </cell>
          <cell r="L575">
            <v>3.6468180000000001</v>
          </cell>
          <cell r="M575" t="str">
            <v>TIGRE</v>
          </cell>
          <cell r="N575" t="str">
            <v>35-1550</v>
          </cell>
          <cell r="O575">
            <v>5</v>
          </cell>
          <cell r="P575" t="str">
            <v>B</v>
          </cell>
          <cell r="Q575" t="str">
            <v>M</v>
          </cell>
          <cell r="R575">
            <v>65.494117647058829</v>
          </cell>
          <cell r="S575">
            <v>70.078705882352949</v>
          </cell>
          <cell r="T575">
            <v>68.430000000000007</v>
          </cell>
          <cell r="U575">
            <v>68.430000000000007</v>
          </cell>
          <cell r="V575">
            <v>73.220100000000016</v>
          </cell>
          <cell r="W575">
            <v>73.220100000000016</v>
          </cell>
          <cell r="X575">
            <v>73.220100000000016</v>
          </cell>
          <cell r="Y575">
            <v>73.220100000000016</v>
          </cell>
          <cell r="Z575">
            <v>81.355666666666679</v>
          </cell>
          <cell r="AA575" t="str">
            <v>CRATE</v>
          </cell>
          <cell r="AB575">
            <v>40016155</v>
          </cell>
          <cell r="AC575">
            <v>3025</v>
          </cell>
          <cell r="AD575" t="str">
            <v>US-00311</v>
          </cell>
          <cell r="AE575">
            <v>18</v>
          </cell>
          <cell r="AF575">
            <v>0.75771759259259253</v>
          </cell>
          <cell r="AG575">
            <v>0</v>
          </cell>
          <cell r="AI575" t="str">
            <v>00810673016716</v>
          </cell>
          <cell r="AJ575" t="str">
            <v/>
          </cell>
          <cell r="AM575" t="e">
            <v>#N/A</v>
          </cell>
        </row>
        <row r="576">
          <cell r="A576" t="str">
            <v>ACTIVE</v>
          </cell>
          <cell r="B576" t="str">
            <v>35-1551</v>
          </cell>
          <cell r="C576">
            <v>29848629</v>
          </cell>
          <cell r="D576" t="str">
            <v>35-1551</v>
          </cell>
          <cell r="E576" t="str">
            <v>SDR 35</v>
          </cell>
          <cell r="F576" t="str">
            <v>8 REPAIR COUPLING GXG SDR35</v>
          </cell>
          <cell r="G576">
            <v>3.73</v>
          </cell>
          <cell r="H576">
            <v>1.69189816</v>
          </cell>
          <cell r="I576">
            <v>1</v>
          </cell>
          <cell r="J576">
            <v>80</v>
          </cell>
          <cell r="K576">
            <v>138.17266666666666</v>
          </cell>
          <cell r="L576">
            <v>5.2124180000000004</v>
          </cell>
          <cell r="M576" t="str">
            <v>TIGRE</v>
          </cell>
          <cell r="N576" t="str">
            <v>35-1551</v>
          </cell>
          <cell r="O576">
            <v>2</v>
          </cell>
          <cell r="P576" t="str">
            <v>B</v>
          </cell>
          <cell r="Q576" t="str">
            <v>M</v>
          </cell>
          <cell r="R576">
            <v>111.12941176470588</v>
          </cell>
          <cell r="S576">
            <v>118.9084705882353</v>
          </cell>
          <cell r="T576">
            <v>116.22</v>
          </cell>
          <cell r="U576">
            <v>116.22</v>
          </cell>
          <cell r="V576">
            <v>124.3554</v>
          </cell>
          <cell r="W576">
            <v>124.3554</v>
          </cell>
          <cell r="X576">
            <v>124.3554</v>
          </cell>
          <cell r="Y576">
            <v>124.3554</v>
          </cell>
          <cell r="Z576">
            <v>138.17266666666666</v>
          </cell>
          <cell r="AA576" t="str">
            <v>CRATE</v>
          </cell>
          <cell r="AB576">
            <v>40016163</v>
          </cell>
          <cell r="AC576">
            <v>3026</v>
          </cell>
          <cell r="AD576" t="str">
            <v>US-00345</v>
          </cell>
          <cell r="AE576">
            <v>17</v>
          </cell>
          <cell r="AF576">
            <v>0.7158102623456789</v>
          </cell>
          <cell r="AG576">
            <v>0</v>
          </cell>
          <cell r="AI576" t="str">
            <v>00810673016730</v>
          </cell>
          <cell r="AJ576" t="str">
            <v/>
          </cell>
          <cell r="AM576" t="e">
            <v>#N/A</v>
          </cell>
        </row>
        <row r="577">
          <cell r="A577" t="str">
            <v>ACTIVE</v>
          </cell>
          <cell r="B577" t="str">
            <v>35-230</v>
          </cell>
          <cell r="C577">
            <v>29848637</v>
          </cell>
          <cell r="D577" t="str">
            <v>35-230</v>
          </cell>
          <cell r="E577" t="str">
            <v>SDR 35</v>
          </cell>
          <cell r="F577" t="str">
            <v>10 REPAIR COUPLING GXG SDR35</v>
          </cell>
          <cell r="G577">
            <v>6.9950000000000001</v>
          </cell>
          <cell r="H577">
            <v>3.1728760400000002</v>
          </cell>
          <cell r="I577">
            <v>1</v>
          </cell>
          <cell r="J577">
            <v>36</v>
          </cell>
          <cell r="K577">
            <v>306.65011111111113</v>
          </cell>
          <cell r="L577">
            <v>14.367675999999999</v>
          </cell>
          <cell r="M577" t="str">
            <v>TIGRE</v>
          </cell>
          <cell r="N577" t="str">
            <v>35-230</v>
          </cell>
          <cell r="O577" t="str">
            <v>BOX</v>
          </cell>
          <cell r="P577" t="str">
            <v>C</v>
          </cell>
          <cell r="Q577" t="str">
            <v>M</v>
          </cell>
          <cell r="R577">
            <v>246.61176470588236</v>
          </cell>
          <cell r="S577">
            <v>263.87458823529414</v>
          </cell>
          <cell r="T577">
            <v>257.93</v>
          </cell>
          <cell r="U577">
            <v>257.93</v>
          </cell>
          <cell r="V577">
            <v>275.98510000000005</v>
          </cell>
          <cell r="W577">
            <v>275.98510000000005</v>
          </cell>
          <cell r="X577">
            <v>275.98510000000005</v>
          </cell>
          <cell r="Y577">
            <v>275.98510000000005</v>
          </cell>
          <cell r="Z577">
            <v>306.65011111111113</v>
          </cell>
          <cell r="AA577" t="str">
            <v>CRATE</v>
          </cell>
          <cell r="AB577">
            <v>40016686</v>
          </cell>
          <cell r="AC577">
            <v>3027</v>
          </cell>
          <cell r="AD577" t="str">
            <v>US-00346</v>
          </cell>
          <cell r="AE577">
            <v>13</v>
          </cell>
          <cell r="AF577">
            <v>0.6</v>
          </cell>
          <cell r="AG577">
            <v>0</v>
          </cell>
          <cell r="AI577" t="str">
            <v>00810673016754</v>
          </cell>
          <cell r="AJ577" t="str">
            <v/>
          </cell>
          <cell r="AM577" t="e">
            <v>#N/A</v>
          </cell>
        </row>
        <row r="578">
          <cell r="A578" t="str">
            <v>ACTIVE</v>
          </cell>
          <cell r="B578" t="str">
            <v>35-231</v>
          </cell>
          <cell r="C578">
            <v>29848645</v>
          </cell>
          <cell r="D578" t="str">
            <v>35-231</v>
          </cell>
          <cell r="E578" t="str">
            <v>SDR 35</v>
          </cell>
          <cell r="F578" t="str">
            <v>12 REPAIR COUPLING GXG SDR35</v>
          </cell>
          <cell r="G578">
            <v>12.28</v>
          </cell>
          <cell r="H578">
            <v>5.5701097599999994</v>
          </cell>
          <cell r="I578">
            <v>1</v>
          </cell>
          <cell r="J578">
            <v>18</v>
          </cell>
          <cell r="K578">
            <v>445.58366666666672</v>
          </cell>
          <cell r="L578">
            <v>73.480303000000006</v>
          </cell>
          <cell r="M578" t="str">
            <v>PTI</v>
          </cell>
          <cell r="N578" t="str">
            <v>35-231</v>
          </cell>
          <cell r="O578" t="str">
            <v>BOX</v>
          </cell>
          <cell r="P578" t="str">
            <v>C</v>
          </cell>
          <cell r="Q578" t="str">
            <v>M</v>
          </cell>
          <cell r="R578">
            <v>358.14117647058828</v>
          </cell>
          <cell r="S578">
            <v>383.21105882352947</v>
          </cell>
          <cell r="T578">
            <v>374.79</v>
          </cell>
          <cell r="U578">
            <v>374.79</v>
          </cell>
          <cell r="V578">
            <v>401.02530000000007</v>
          </cell>
          <cell r="W578">
            <v>401.02530000000007</v>
          </cell>
          <cell r="X578">
            <v>401.02530000000007</v>
          </cell>
          <cell r="Y578">
            <v>401.02530000000007</v>
          </cell>
          <cell r="Z578">
            <v>445.58366666666672</v>
          </cell>
          <cell r="AA578" t="str">
            <v>CRATE</v>
          </cell>
          <cell r="AB578">
            <v>40016694</v>
          </cell>
          <cell r="AC578">
            <v>3028</v>
          </cell>
          <cell r="AD578" t="str">
            <v>US-00347</v>
          </cell>
          <cell r="AE578">
            <v>11</v>
          </cell>
          <cell r="AF578">
            <v>0.5</v>
          </cell>
          <cell r="AG578">
            <v>0</v>
          </cell>
          <cell r="AI578" t="str">
            <v>00810673016778</v>
          </cell>
          <cell r="AJ578" t="str">
            <v/>
          </cell>
          <cell r="AM578" t="e">
            <v>#N/A</v>
          </cell>
        </row>
        <row r="579">
          <cell r="A579" t="str">
            <v>ACTIVE</v>
          </cell>
          <cell r="B579" t="str">
            <v>35-1700</v>
          </cell>
          <cell r="C579">
            <v>29848700</v>
          </cell>
          <cell r="D579" t="str">
            <v>35-1700</v>
          </cell>
          <cell r="E579" t="str">
            <v>SDR 35</v>
          </cell>
          <cell r="F579" t="str">
            <v>4 ADAPTER SWR G BY SWR SPG SDR35</v>
          </cell>
          <cell r="G579">
            <v>0.64600000000000002</v>
          </cell>
          <cell r="H579">
            <v>0.293020432</v>
          </cell>
          <cell r="I579">
            <v>6</v>
          </cell>
          <cell r="J579">
            <v>450</v>
          </cell>
          <cell r="K579">
            <v>45.855444444444444</v>
          </cell>
          <cell r="L579">
            <v>3.5741000000000005</v>
          </cell>
          <cell r="M579" t="str">
            <v>PTI</v>
          </cell>
          <cell r="N579" t="str">
            <v>35-1700</v>
          </cell>
          <cell r="O579" t="str">
            <v>BOX</v>
          </cell>
          <cell r="P579" t="str">
            <v>D</v>
          </cell>
          <cell r="Q579" t="str">
            <v>M</v>
          </cell>
          <cell r="R579">
            <v>36.82352941176471</v>
          </cell>
          <cell r="S579">
            <v>39.40117647058824</v>
          </cell>
          <cell r="T579">
            <v>38.57</v>
          </cell>
          <cell r="U579">
            <v>38.57</v>
          </cell>
          <cell r="V579">
            <v>41.2699</v>
          </cell>
          <cell r="W579">
            <v>41.2699</v>
          </cell>
          <cell r="X579">
            <v>41.2699</v>
          </cell>
          <cell r="Y579">
            <v>41.2699</v>
          </cell>
          <cell r="Z579">
            <v>45.855444444444444</v>
          </cell>
          <cell r="AA579" t="str">
            <v>T-11</v>
          </cell>
          <cell r="AB579">
            <v>40016465</v>
          </cell>
          <cell r="AC579">
            <v>3232</v>
          </cell>
          <cell r="AD579" t="str">
            <v>US-00344</v>
          </cell>
          <cell r="AE579">
            <v>60</v>
          </cell>
          <cell r="AF579">
            <v>0.8034</v>
          </cell>
          <cell r="AG579">
            <v>0</v>
          </cell>
          <cell r="AI579" t="str">
            <v>00810673018208</v>
          </cell>
          <cell r="AJ579" t="str">
            <v/>
          </cell>
          <cell r="AM579" t="e">
            <v>#N/A</v>
          </cell>
        </row>
        <row r="580">
          <cell r="A580" t="str">
            <v>ACTIVE</v>
          </cell>
          <cell r="B580" t="str">
            <v>35-1701</v>
          </cell>
          <cell r="C580">
            <v>29848718</v>
          </cell>
          <cell r="D580" t="str">
            <v>35-1701</v>
          </cell>
          <cell r="E580" t="str">
            <v>SDR 35</v>
          </cell>
          <cell r="F580" t="str">
            <v>6 ADAPTER SWR G BY SWR SPG SDR35</v>
          </cell>
          <cell r="G580">
            <v>1.635</v>
          </cell>
          <cell r="H580">
            <v>0.74162291999999996</v>
          </cell>
          <cell r="I580">
            <v>1</v>
          </cell>
          <cell r="J580">
            <v>150</v>
          </cell>
          <cell r="K580">
            <v>85.766444444444446</v>
          </cell>
          <cell r="L580">
            <v>2.2359239999999998</v>
          </cell>
          <cell r="M580" t="str">
            <v>PTI</v>
          </cell>
          <cell r="N580" t="str">
            <v>35-1701</v>
          </cell>
          <cell r="O580">
            <v>6</v>
          </cell>
          <cell r="P580" t="str">
            <v>D</v>
          </cell>
          <cell r="Q580" t="str">
            <v>M</v>
          </cell>
          <cell r="R580">
            <v>69.023529411764713</v>
          </cell>
          <cell r="S580">
            <v>73.855176470588248</v>
          </cell>
          <cell r="T580">
            <v>72.14</v>
          </cell>
          <cell r="U580">
            <v>72.14</v>
          </cell>
          <cell r="V580">
            <v>77.189800000000005</v>
          </cell>
          <cell r="W580">
            <v>77.189800000000005</v>
          </cell>
          <cell r="X580">
            <v>77.189800000000005</v>
          </cell>
          <cell r="Y580">
            <v>77.189800000000005</v>
          </cell>
          <cell r="Z580">
            <v>85.766444444444446</v>
          </cell>
          <cell r="AA580" t="str">
            <v>CRATE</v>
          </cell>
          <cell r="AB580">
            <v>40016473</v>
          </cell>
          <cell r="AC580">
            <v>3233</v>
          </cell>
          <cell r="AD580" t="str">
            <v>US-00311</v>
          </cell>
          <cell r="AE580">
            <v>25</v>
          </cell>
          <cell r="AF580">
            <v>0.8034</v>
          </cell>
          <cell r="AG580">
            <v>0</v>
          </cell>
          <cell r="AI580" t="str">
            <v>00810673018222</v>
          </cell>
          <cell r="AJ580" t="str">
            <v/>
          </cell>
          <cell r="AM580" t="e">
            <v>#N/A</v>
          </cell>
        </row>
        <row r="581">
          <cell r="A581" t="str">
            <v>ACTIVE</v>
          </cell>
          <cell r="B581" t="str">
            <v>35-1702</v>
          </cell>
          <cell r="C581">
            <v>29848726</v>
          </cell>
          <cell r="D581" t="str">
            <v>35-1702</v>
          </cell>
          <cell r="E581" t="str">
            <v>SDR 35</v>
          </cell>
          <cell r="F581" t="str">
            <v>8 ADAPTER SWR G BY SWR SPG SDR35</v>
          </cell>
          <cell r="G581">
            <v>2.2549999999999999</v>
          </cell>
          <cell r="H581">
            <v>1.0228499599999998</v>
          </cell>
          <cell r="I581">
            <v>1</v>
          </cell>
          <cell r="J581">
            <v>80</v>
          </cell>
          <cell r="K581">
            <v>198.60388888888889</v>
          </cell>
          <cell r="L581">
            <v>2.8706100000000001</v>
          </cell>
          <cell r="M581" t="str">
            <v>PTI</v>
          </cell>
          <cell r="N581" t="str">
            <v>35-1702</v>
          </cell>
          <cell r="O581">
            <v>4</v>
          </cell>
          <cell r="P581" t="str">
            <v>D</v>
          </cell>
          <cell r="Q581" t="str">
            <v>M</v>
          </cell>
          <cell r="R581">
            <v>159.71764705882353</v>
          </cell>
          <cell r="S581">
            <v>170.8978823529412</v>
          </cell>
          <cell r="T581">
            <v>167.05</v>
          </cell>
          <cell r="U581">
            <v>167.05</v>
          </cell>
          <cell r="V581">
            <v>178.74350000000001</v>
          </cell>
          <cell r="W581">
            <v>178.74350000000001</v>
          </cell>
          <cell r="X581">
            <v>178.74350000000001</v>
          </cell>
          <cell r="Y581">
            <v>178.74350000000001</v>
          </cell>
          <cell r="Z581">
            <v>198.60388888888889</v>
          </cell>
          <cell r="AA581" t="str">
            <v>CRATE</v>
          </cell>
          <cell r="AB581">
            <v>40016481</v>
          </cell>
          <cell r="AC581">
            <v>3234</v>
          </cell>
          <cell r="AD581" t="str">
            <v>US-00345</v>
          </cell>
          <cell r="AE581">
            <v>15</v>
          </cell>
          <cell r="AF581">
            <v>0.7158102623456789</v>
          </cell>
          <cell r="AG581">
            <v>0</v>
          </cell>
          <cell r="AI581" t="str">
            <v>00810673018246</v>
          </cell>
          <cell r="AJ581" t="str">
            <v/>
          </cell>
          <cell r="AM581" t="e">
            <v>#N/A</v>
          </cell>
        </row>
        <row r="582">
          <cell r="A582" t="str">
            <v>ACTIVE</v>
          </cell>
          <cell r="B582" t="str">
            <v>35-247</v>
          </cell>
          <cell r="C582">
            <v>29848831</v>
          </cell>
          <cell r="D582" t="str">
            <v>35-247</v>
          </cell>
          <cell r="E582" t="str">
            <v>SDR 35</v>
          </cell>
          <cell r="F582" t="str">
            <v>10X4 SADDLE TEE SDR35</v>
          </cell>
          <cell r="G582">
            <v>1.04</v>
          </cell>
          <cell r="H582">
            <v>0.47173567999999999</v>
          </cell>
          <cell r="I582">
            <v>6</v>
          </cell>
          <cell r="J582">
            <v>192</v>
          </cell>
          <cell r="K582">
            <v>229.11077777777777</v>
          </cell>
          <cell r="L582">
            <v>5.7801539999999996</v>
          </cell>
          <cell r="M582" t="str">
            <v>TIGRE</v>
          </cell>
          <cell r="N582" t="str">
            <v>35-247</v>
          </cell>
          <cell r="O582" t="str">
            <v>BOX</v>
          </cell>
          <cell r="P582" t="str">
            <v>C</v>
          </cell>
          <cell r="Q582" t="str">
            <v>M</v>
          </cell>
          <cell r="R582">
            <v>209.45882352941177</v>
          </cell>
          <cell r="S582">
            <v>224.12094117647061</v>
          </cell>
          <cell r="T582">
            <v>192.71</v>
          </cell>
          <cell r="U582">
            <v>192.71</v>
          </cell>
          <cell r="V582">
            <v>206.19970000000001</v>
          </cell>
          <cell r="W582">
            <v>206.19970000000001</v>
          </cell>
          <cell r="X582">
            <v>206.19970000000001</v>
          </cell>
          <cell r="Y582">
            <v>206.19970000000001</v>
          </cell>
          <cell r="Z582">
            <v>229.11077777777777</v>
          </cell>
          <cell r="AA582" t="str">
            <v>T-12</v>
          </cell>
          <cell r="AB582">
            <v>40016740</v>
          </cell>
          <cell r="AC582">
            <v>2869</v>
          </cell>
          <cell r="AD582" t="str">
            <v>US-00388</v>
          </cell>
          <cell r="AE582">
            <v>30</v>
          </cell>
          <cell r="AF582">
            <v>0.82400000000000007</v>
          </cell>
          <cell r="AG582">
            <v>0</v>
          </cell>
          <cell r="AI582" t="str">
            <v>00810673017171</v>
          </cell>
          <cell r="AJ582" t="str">
            <v/>
          </cell>
          <cell r="AM582" t="e">
            <v>#N/A</v>
          </cell>
        </row>
        <row r="583">
          <cell r="A583" t="str">
            <v>ACTIVE</v>
          </cell>
          <cell r="B583" t="str">
            <v>35-250</v>
          </cell>
          <cell r="C583">
            <v>29848840</v>
          </cell>
          <cell r="D583" t="str">
            <v>35-250</v>
          </cell>
          <cell r="E583" t="str">
            <v>SDR 35</v>
          </cell>
          <cell r="F583" t="str">
            <v>12X4 SADDLE TEE SDR35</v>
          </cell>
          <cell r="G583">
            <v>1.1399999999999999</v>
          </cell>
          <cell r="H583">
            <v>0.51709487999999992</v>
          </cell>
          <cell r="I583">
            <v>6</v>
          </cell>
          <cell r="J583">
            <v>192</v>
          </cell>
          <cell r="K583">
            <v>284.21577777777782</v>
          </cell>
          <cell r="L583">
            <v>47.423260000000006</v>
          </cell>
          <cell r="M583" t="str">
            <v>PTI</v>
          </cell>
          <cell r="N583" t="str">
            <v>35-250</v>
          </cell>
          <cell r="O583" t="str">
            <v>BOX</v>
          </cell>
          <cell r="P583" t="str">
            <v>D</v>
          </cell>
          <cell r="Q583" t="str">
            <v>M</v>
          </cell>
          <cell r="R583">
            <v>259.81176470588235</v>
          </cell>
          <cell r="S583">
            <v>277.99858823529411</v>
          </cell>
          <cell r="T583">
            <v>239.06</v>
          </cell>
          <cell r="U583">
            <v>239.06</v>
          </cell>
          <cell r="V583">
            <v>255.79420000000002</v>
          </cell>
          <cell r="W583">
            <v>255.79420000000002</v>
          </cell>
          <cell r="X583">
            <v>255.79420000000002</v>
          </cell>
          <cell r="Y583">
            <v>255.79420000000002</v>
          </cell>
          <cell r="Z583">
            <v>284.21577777777782</v>
          </cell>
          <cell r="AA583" t="str">
            <v>T-12</v>
          </cell>
          <cell r="AB583">
            <v>40016767</v>
          </cell>
          <cell r="AC583">
            <v>2871</v>
          </cell>
          <cell r="AD583" t="str">
            <v>US-00388</v>
          </cell>
          <cell r="AE583">
            <v>30</v>
          </cell>
          <cell r="AF583">
            <v>0.82400000000000007</v>
          </cell>
          <cell r="AG583">
            <v>0</v>
          </cell>
          <cell r="AI583" t="str">
            <v>00810673017218</v>
          </cell>
          <cell r="AJ583" t="str">
            <v/>
          </cell>
          <cell r="AM583" t="e">
            <v>#N/A</v>
          </cell>
        </row>
        <row r="584">
          <cell r="A584" t="str">
            <v>ACTIVE</v>
          </cell>
          <cell r="B584" t="str">
            <v>35-259</v>
          </cell>
          <cell r="C584">
            <v>29848858</v>
          </cell>
          <cell r="D584" t="str">
            <v>35-259</v>
          </cell>
          <cell r="E584" t="str">
            <v>SDR 35</v>
          </cell>
          <cell r="F584" t="str">
            <v>18X4 SADDLE TEE SDR35</v>
          </cell>
          <cell r="G584">
            <v>1.1399999999999999</v>
          </cell>
          <cell r="H584">
            <v>0.51709487999999992</v>
          </cell>
          <cell r="I584">
            <v>6</v>
          </cell>
          <cell r="J584">
            <v>192</v>
          </cell>
          <cell r="K584">
            <v>615.7766078431373</v>
          </cell>
          <cell r="L584">
            <v>9.2842140000000004</v>
          </cell>
          <cell r="M584" t="str">
            <v>PTI</v>
          </cell>
          <cell r="N584" t="str">
            <v>35-259</v>
          </cell>
          <cell r="O584" t="str">
            <v>BOX</v>
          </cell>
          <cell r="P584" t="str">
            <v>D</v>
          </cell>
          <cell r="Q584" t="str">
            <v>M</v>
          </cell>
          <cell r="R584">
            <v>484.05882352941177</v>
          </cell>
          <cell r="S584">
            <v>517.94294117647064</v>
          </cell>
          <cell r="T584">
            <v>517.94294117647064</v>
          </cell>
          <cell r="U584">
            <v>517.94294117647064</v>
          </cell>
          <cell r="V584">
            <v>554.19894705882359</v>
          </cell>
          <cell r="W584">
            <v>554.19894705882359</v>
          </cell>
          <cell r="X584">
            <v>554.19894705882359</v>
          </cell>
          <cell r="Y584">
            <v>554.19894705882359</v>
          </cell>
          <cell r="Z584">
            <v>615.7766078431373</v>
          </cell>
          <cell r="AA584" t="str">
            <v>T-12</v>
          </cell>
          <cell r="AB584">
            <v>40016805</v>
          </cell>
          <cell r="AC584">
            <v>2875</v>
          </cell>
          <cell r="AD584" t="str">
            <v>US-00388</v>
          </cell>
          <cell r="AE584">
            <v>25</v>
          </cell>
          <cell r="AF584">
            <v>0.82400000000000007</v>
          </cell>
          <cell r="AG584">
            <v>0</v>
          </cell>
          <cell r="AI584" t="str">
            <v>00810673017294</v>
          </cell>
          <cell r="AJ584" t="str">
            <v/>
          </cell>
          <cell r="AM584" t="e">
            <v>#N/A</v>
          </cell>
        </row>
        <row r="585">
          <cell r="A585" t="str">
            <v>ACTIVE</v>
          </cell>
          <cell r="B585" t="str">
            <v>35-1314</v>
          </cell>
          <cell r="C585">
            <v>29849102</v>
          </cell>
          <cell r="D585" t="str">
            <v>35-1314</v>
          </cell>
          <cell r="E585" t="str">
            <v>SDR 35</v>
          </cell>
          <cell r="F585" t="str">
            <v>4 ADAPTER SWR H X DWV GSK SDR35</v>
          </cell>
          <cell r="G585">
            <v>0.4</v>
          </cell>
          <cell r="H585">
            <v>0.18143680000000001</v>
          </cell>
          <cell r="I585">
            <v>6</v>
          </cell>
          <cell r="J585" t="str">
            <v>-</v>
          </cell>
          <cell r="K585">
            <v>95.016000000000005</v>
          </cell>
          <cell r="L585">
            <v>12.041730000000001</v>
          </cell>
          <cell r="M585" t="str">
            <v>PTI</v>
          </cell>
          <cell r="N585" t="str">
            <v>H954</v>
          </cell>
          <cell r="O585" t="str">
            <v>BOX</v>
          </cell>
          <cell r="P585" t="str">
            <v>D</v>
          </cell>
          <cell r="Q585" t="str">
            <v>M</v>
          </cell>
          <cell r="R585">
            <v>76.411764705882362</v>
          </cell>
          <cell r="S585">
            <v>81.760588235294136</v>
          </cell>
          <cell r="T585">
            <v>79.92</v>
          </cell>
          <cell r="U585">
            <v>79.92</v>
          </cell>
          <cell r="V585">
            <v>85.514400000000009</v>
          </cell>
          <cell r="W585">
            <v>85.514400000000009</v>
          </cell>
          <cell r="X585">
            <v>85.514400000000009</v>
          </cell>
          <cell r="Y585">
            <v>85.514400000000009</v>
          </cell>
          <cell r="Z585">
            <v>95.016000000000005</v>
          </cell>
          <cell r="AB585" t="str">
            <v/>
          </cell>
          <cell r="AC585">
            <v>3316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 t="str">
            <v>00812361013953</v>
          </cell>
          <cell r="AJ585" t="str">
            <v/>
          </cell>
          <cell r="AM585" t="e">
            <v>#N/A</v>
          </cell>
        </row>
        <row r="586">
          <cell r="A586" t="str">
            <v>ACTIVE</v>
          </cell>
          <cell r="B586" t="str">
            <v>35-1316</v>
          </cell>
          <cell r="C586">
            <v>29849110</v>
          </cell>
          <cell r="D586" t="str">
            <v>35-1316</v>
          </cell>
          <cell r="E586" t="str">
            <v>SDR 35</v>
          </cell>
          <cell r="F586" t="str">
            <v>6 ADAPTER SWR H X DWV GKTD SDR35</v>
          </cell>
          <cell r="G586">
            <v>1</v>
          </cell>
          <cell r="H586">
            <v>0.453592</v>
          </cell>
          <cell r="I586">
            <v>4</v>
          </cell>
          <cell r="J586" t="str">
            <v>-</v>
          </cell>
          <cell r="K586">
            <v>144.85422222222223</v>
          </cell>
          <cell r="L586">
            <v>10.7326</v>
          </cell>
          <cell r="M586" t="str">
            <v>PTI</v>
          </cell>
          <cell r="N586" t="str">
            <v>H956</v>
          </cell>
          <cell r="O586" t="str">
            <v>BOX</v>
          </cell>
          <cell r="P586" t="str">
            <v>D</v>
          </cell>
          <cell r="Q586" t="str">
            <v>M</v>
          </cell>
          <cell r="R586">
            <v>116.49411764705883</v>
          </cell>
          <cell r="S586">
            <v>124.64870588235296</v>
          </cell>
          <cell r="T586">
            <v>121.84</v>
          </cell>
          <cell r="U586">
            <v>121.84</v>
          </cell>
          <cell r="V586">
            <v>130.36880000000002</v>
          </cell>
          <cell r="W586">
            <v>130.36880000000002</v>
          </cell>
          <cell r="X586">
            <v>130.36880000000002</v>
          </cell>
          <cell r="Y586">
            <v>130.36880000000002</v>
          </cell>
          <cell r="Z586">
            <v>144.85422222222223</v>
          </cell>
          <cell r="AB586" t="str">
            <v/>
          </cell>
          <cell r="AC586">
            <v>3318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 t="str">
            <v>00812361013977</v>
          </cell>
          <cell r="AJ586" t="str">
            <v/>
          </cell>
          <cell r="AM586" t="e">
            <v>#N/A</v>
          </cell>
        </row>
        <row r="587">
          <cell r="A587" t="str">
            <v>ACTIVE</v>
          </cell>
          <cell r="B587" t="str">
            <v>35-1315</v>
          </cell>
          <cell r="C587">
            <v>29849129</v>
          </cell>
          <cell r="D587" t="str">
            <v>35-1315</v>
          </cell>
          <cell r="E587" t="str">
            <v>SDR 35</v>
          </cell>
          <cell r="F587" t="str">
            <v>6X4 ADAPTER SWR H X DWV GKTD SDR35</v>
          </cell>
          <cell r="G587">
            <v>0.8</v>
          </cell>
          <cell r="H587">
            <v>0.36287360000000002</v>
          </cell>
          <cell r="I587">
            <v>4</v>
          </cell>
          <cell r="J587" t="str">
            <v>-</v>
          </cell>
          <cell r="K587">
            <v>121.80166666666668</v>
          </cell>
          <cell r="L587">
            <v>20.321899999999999</v>
          </cell>
          <cell r="M587" t="str">
            <v>PTI</v>
          </cell>
          <cell r="N587" t="str">
            <v>H956-4</v>
          </cell>
          <cell r="O587" t="str">
            <v>BOX</v>
          </cell>
          <cell r="P587" t="str">
            <v>D</v>
          </cell>
          <cell r="Q587" t="str">
            <v>M</v>
          </cell>
          <cell r="R587">
            <v>97.964705882352945</v>
          </cell>
          <cell r="S587">
            <v>104.82223529411766</v>
          </cell>
          <cell r="T587">
            <v>102.45</v>
          </cell>
          <cell r="U587">
            <v>102.45</v>
          </cell>
          <cell r="V587">
            <v>109.62150000000001</v>
          </cell>
          <cell r="W587">
            <v>109.62150000000001</v>
          </cell>
          <cell r="X587">
            <v>109.62150000000001</v>
          </cell>
          <cell r="Y587">
            <v>109.62150000000001</v>
          </cell>
          <cell r="Z587">
            <v>121.80166666666668</v>
          </cell>
          <cell r="AB587" t="str">
            <v/>
          </cell>
          <cell r="AC587">
            <v>3317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 t="str">
            <v>00812361013991</v>
          </cell>
          <cell r="AJ587" t="str">
            <v/>
          </cell>
          <cell r="AM587" t="e">
            <v>#N/A</v>
          </cell>
        </row>
        <row r="588">
          <cell r="A588" t="str">
            <v>ACTIVE</v>
          </cell>
          <cell r="B588" t="str">
            <v>35-1313</v>
          </cell>
          <cell r="C588">
            <v>29849145</v>
          </cell>
          <cell r="D588" t="str">
            <v>35-1313</v>
          </cell>
          <cell r="E588" t="str">
            <v>SDR 35</v>
          </cell>
          <cell r="F588" t="str">
            <v>6 ADAPTER SWR SPGXDWV GSK SDR35</v>
          </cell>
          <cell r="G588">
            <v>1</v>
          </cell>
          <cell r="H588">
            <v>0.453592</v>
          </cell>
          <cell r="I588">
            <v>4</v>
          </cell>
          <cell r="J588" t="str">
            <v>-</v>
          </cell>
          <cell r="K588">
            <v>148.50411111111111</v>
          </cell>
          <cell r="L588">
            <v>23.158520000000003</v>
          </cell>
          <cell r="M588" t="str">
            <v>PTI</v>
          </cell>
          <cell r="N588" t="str">
            <v>H1215</v>
          </cell>
          <cell r="O588" t="str">
            <v>BOX</v>
          </cell>
          <cell r="P588" t="str">
            <v>D</v>
          </cell>
          <cell r="Q588" t="str">
            <v>M</v>
          </cell>
          <cell r="R588">
            <v>124.62352941176472</v>
          </cell>
          <cell r="S588">
            <v>133.34717647058827</v>
          </cell>
          <cell r="T588">
            <v>124.91</v>
          </cell>
          <cell r="U588">
            <v>124.91</v>
          </cell>
          <cell r="V588">
            <v>133.65370000000001</v>
          </cell>
          <cell r="W588">
            <v>133.65370000000001</v>
          </cell>
          <cell r="X588">
            <v>133.65370000000001</v>
          </cell>
          <cell r="Y588">
            <v>133.65370000000001</v>
          </cell>
          <cell r="Z588">
            <v>148.50411111111111</v>
          </cell>
          <cell r="AB588" t="str">
            <v/>
          </cell>
          <cell r="AC588">
            <v>3321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I588" t="str">
            <v>00812361014011</v>
          </cell>
          <cell r="AJ588" t="str">
            <v/>
          </cell>
          <cell r="AM588" t="e">
            <v>#N/A</v>
          </cell>
        </row>
        <row r="589">
          <cell r="A589" t="str">
            <v>ACTIVE</v>
          </cell>
          <cell r="B589" t="str">
            <v>35-1312</v>
          </cell>
          <cell r="C589">
            <v>29849153</v>
          </cell>
          <cell r="D589" t="str">
            <v>35-1312</v>
          </cell>
          <cell r="E589" t="str">
            <v>SDR 35</v>
          </cell>
          <cell r="F589" t="str">
            <v>6X4 ADAPTER SWR SPGXDWV GSK SDR35</v>
          </cell>
          <cell r="G589">
            <v>0.8</v>
          </cell>
          <cell r="H589">
            <v>0.36287360000000002</v>
          </cell>
          <cell r="I589">
            <v>5</v>
          </cell>
          <cell r="J589" t="str">
            <v>-</v>
          </cell>
          <cell r="K589">
            <v>135.08155555555555</v>
          </cell>
          <cell r="L589">
            <v>22.539078</v>
          </cell>
          <cell r="M589" t="str">
            <v>PTI</v>
          </cell>
          <cell r="N589" t="str">
            <v>H1214</v>
          </cell>
          <cell r="O589" t="str">
            <v>BOX</v>
          </cell>
          <cell r="P589" t="str">
            <v>D</v>
          </cell>
          <cell r="Q589" t="str">
            <v>M</v>
          </cell>
          <cell r="R589">
            <v>418.41176470588232</v>
          </cell>
          <cell r="S589">
            <v>447.70058823529411</v>
          </cell>
          <cell r="T589">
            <v>113.62</v>
          </cell>
          <cell r="U589">
            <v>113.62</v>
          </cell>
          <cell r="V589">
            <v>121.57340000000001</v>
          </cell>
          <cell r="W589">
            <v>121.57340000000001</v>
          </cell>
          <cell r="X589">
            <v>121.57340000000001</v>
          </cell>
          <cell r="Y589">
            <v>121.57340000000001</v>
          </cell>
          <cell r="Z589">
            <v>135.08155555555555</v>
          </cell>
          <cell r="AB589" t="str">
            <v/>
          </cell>
          <cell r="AC589">
            <v>3320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I589" t="str">
            <v>00812361014035</v>
          </cell>
          <cell r="AJ589" t="str">
            <v/>
          </cell>
          <cell r="AM589" t="e">
            <v>#N/A</v>
          </cell>
        </row>
        <row r="590">
          <cell r="A590" t="str">
            <v>ACTIVE</v>
          </cell>
          <cell r="B590" t="str">
            <v>35-1311</v>
          </cell>
          <cell r="C590">
            <v>29849200</v>
          </cell>
          <cell r="D590" t="str">
            <v>35-1311</v>
          </cell>
          <cell r="E590" t="str">
            <v>SDR 35</v>
          </cell>
          <cell r="F590" t="str">
            <v>4 ADAPTER SWR SPGXDWV GSK SDR35</v>
          </cell>
          <cell r="G590">
            <v>0.4</v>
          </cell>
          <cell r="H590">
            <v>0.18143680000000001</v>
          </cell>
          <cell r="I590">
            <v>6</v>
          </cell>
          <cell r="J590" t="str">
            <v>-</v>
          </cell>
          <cell r="K590">
            <v>98.749111111111105</v>
          </cell>
          <cell r="L590">
            <v>15.39953</v>
          </cell>
          <cell r="M590" t="str">
            <v>PTI</v>
          </cell>
          <cell r="N590" t="str">
            <v>H1213</v>
          </cell>
          <cell r="O590" t="str">
            <v>BOX</v>
          </cell>
          <cell r="P590" t="str">
            <v>D</v>
          </cell>
          <cell r="Q590" t="str">
            <v>M</v>
          </cell>
          <cell r="R590">
            <v>103.58417741176471</v>
          </cell>
          <cell r="S590">
            <v>110.83506983058825</v>
          </cell>
          <cell r="T590">
            <v>83.06</v>
          </cell>
          <cell r="U590">
            <v>83.06</v>
          </cell>
          <cell r="V590">
            <v>88.874200000000002</v>
          </cell>
          <cell r="W590">
            <v>88.874200000000002</v>
          </cell>
          <cell r="X590">
            <v>88.874200000000002</v>
          </cell>
          <cell r="Y590">
            <v>88.874200000000002</v>
          </cell>
          <cell r="Z590">
            <v>98.749111111111105</v>
          </cell>
          <cell r="AB590" t="str">
            <v/>
          </cell>
          <cell r="AC590">
            <v>3319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I590" t="str">
            <v>00812361011645</v>
          </cell>
          <cell r="AJ590" t="str">
            <v/>
          </cell>
          <cell r="AM590" t="e">
            <v>#N/A</v>
          </cell>
        </row>
        <row r="591">
          <cell r="A591" t="str">
            <v>ACTIVE</v>
          </cell>
          <cell r="B591" t="str">
            <v>35-1689</v>
          </cell>
          <cell r="C591">
            <v>29849226</v>
          </cell>
          <cell r="D591" t="str">
            <v>35-1689</v>
          </cell>
          <cell r="E591" t="str">
            <v>SDR 35</v>
          </cell>
          <cell r="F591" t="str">
            <v>6 ADAP SWR GSKT X DWV SPGT SDR35</v>
          </cell>
          <cell r="G591">
            <v>1</v>
          </cell>
          <cell r="H591">
            <v>0.453592</v>
          </cell>
          <cell r="I591">
            <v>8</v>
          </cell>
          <cell r="J591" t="str">
            <v>-</v>
          </cell>
          <cell r="K591">
            <v>126.09355555555557</v>
          </cell>
          <cell r="L591">
            <v>24.730300000000003</v>
          </cell>
          <cell r="M591" t="str">
            <v>PTI</v>
          </cell>
          <cell r="N591" t="str">
            <v>G1209</v>
          </cell>
          <cell r="O591" t="str">
            <v>BOX</v>
          </cell>
          <cell r="P591" t="str">
            <v>D</v>
          </cell>
          <cell r="Q591" t="str">
            <v>M</v>
          </cell>
          <cell r="R591">
            <v>101.4</v>
          </cell>
          <cell r="S591">
            <v>108.49800000000002</v>
          </cell>
          <cell r="T591">
            <v>106.06</v>
          </cell>
          <cell r="U591">
            <v>106.06</v>
          </cell>
          <cell r="V591">
            <v>113.48420000000002</v>
          </cell>
          <cell r="W591">
            <v>113.48420000000002</v>
          </cell>
          <cell r="X591">
            <v>113.48420000000002</v>
          </cell>
          <cell r="Y591">
            <v>113.48420000000002</v>
          </cell>
          <cell r="Z591">
            <v>126.09355555555557</v>
          </cell>
          <cell r="AB591" t="str">
            <v/>
          </cell>
          <cell r="AC591">
            <v>3245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I591" t="str">
            <v>00812361014059</v>
          </cell>
          <cell r="AJ591" t="str">
            <v/>
          </cell>
          <cell r="AM591" t="e">
            <v>#N/A</v>
          </cell>
        </row>
        <row r="592">
          <cell r="A592" t="str">
            <v>ACTIVE</v>
          </cell>
          <cell r="B592" t="str">
            <v>36-612</v>
          </cell>
          <cell r="C592">
            <v>29849231</v>
          </cell>
          <cell r="D592" t="str">
            <v>36-612</v>
          </cell>
          <cell r="E592" t="str">
            <v>SDR 35 SW</v>
          </cell>
          <cell r="F592" t="str">
            <v>12 ADAPTER DWV SPGXSWR HUB SDR35SW</v>
          </cell>
          <cell r="G592">
            <v>13.66</v>
          </cell>
          <cell r="H592">
            <v>6.1960667200000001</v>
          </cell>
          <cell r="I592">
            <v>1</v>
          </cell>
          <cell r="J592" t="str">
            <v>-</v>
          </cell>
          <cell r="K592">
            <v>623.13233333333335</v>
          </cell>
          <cell r="L592">
            <v>54.952559999999998</v>
          </cell>
          <cell r="M592" t="str">
            <v>SPECFIT</v>
          </cell>
          <cell r="N592" t="str">
            <v>7317112-SWR</v>
          </cell>
          <cell r="O592" t="str">
            <v>BOX</v>
          </cell>
          <cell r="P592" t="str">
            <v>D</v>
          </cell>
          <cell r="Q592" t="str">
            <v>F</v>
          </cell>
          <cell r="R592">
            <v>303.22352941176473</v>
          </cell>
          <cell r="S592">
            <v>324.44917647058827</v>
          </cell>
          <cell r="T592">
            <v>524.13</v>
          </cell>
          <cell r="U592">
            <v>524.13</v>
          </cell>
          <cell r="V592">
            <v>560.81910000000005</v>
          </cell>
          <cell r="W592">
            <v>560.81910000000005</v>
          </cell>
          <cell r="X592">
            <v>560.81910000000005</v>
          </cell>
          <cell r="Y592">
            <v>560.81910000000005</v>
          </cell>
          <cell r="Z592">
            <v>623.13233333333335</v>
          </cell>
          <cell r="AB592" t="str">
            <v/>
          </cell>
          <cell r="AC592">
            <v>4405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I592" t="str">
            <v>00812361018095</v>
          </cell>
          <cell r="AJ592" t="str">
            <v/>
          </cell>
          <cell r="AM592" t="e">
            <v>#N/A</v>
          </cell>
        </row>
        <row r="593">
          <cell r="A593" t="str">
            <v>ACTIVE</v>
          </cell>
          <cell r="B593" t="str">
            <v>35-84</v>
          </cell>
          <cell r="C593">
            <v>29849455</v>
          </cell>
          <cell r="D593" t="str">
            <v>35-84</v>
          </cell>
          <cell r="E593" t="str">
            <v>SDR 35</v>
          </cell>
          <cell r="F593" t="str">
            <v>12 CAP SDR35</v>
          </cell>
          <cell r="G593">
            <v>13.875</v>
          </cell>
          <cell r="H593">
            <v>6.2935889999999999</v>
          </cell>
          <cell r="I593">
            <v>1</v>
          </cell>
          <cell r="J593">
            <v>40</v>
          </cell>
          <cell r="K593">
            <v>347.94022222222225</v>
          </cell>
          <cell r="L593">
            <v>14.282598</v>
          </cell>
          <cell r="M593" t="str">
            <v>ASSEMBLY</v>
          </cell>
          <cell r="N593" t="str">
            <v>35-84</v>
          </cell>
          <cell r="O593">
            <v>2</v>
          </cell>
          <cell r="P593" t="str">
            <v>C</v>
          </cell>
          <cell r="Q593" t="str">
            <v>M</v>
          </cell>
          <cell r="R593">
            <v>406.96470588235297</v>
          </cell>
          <cell r="S593">
            <v>435.45223529411771</v>
          </cell>
          <cell r="T593">
            <v>292.66000000000003</v>
          </cell>
          <cell r="U593">
            <v>292.66000000000003</v>
          </cell>
          <cell r="V593">
            <v>313.14620000000002</v>
          </cell>
          <cell r="W593">
            <v>313.14620000000002</v>
          </cell>
          <cell r="X593">
            <v>313.14620000000002</v>
          </cell>
          <cell r="Y593">
            <v>313.14620000000002</v>
          </cell>
          <cell r="Z593">
            <v>347.94022222222225</v>
          </cell>
          <cell r="AA593" t="str">
            <v>CRATE</v>
          </cell>
          <cell r="AB593" t="str">
            <v/>
          </cell>
          <cell r="AC593">
            <v>3040</v>
          </cell>
          <cell r="AD593" t="str">
            <v>US-00352</v>
          </cell>
          <cell r="AE593">
            <v>11</v>
          </cell>
          <cell r="AF593">
            <v>0.6</v>
          </cell>
          <cell r="AG593">
            <v>0</v>
          </cell>
          <cell r="AI593" t="str">
            <v>00812361011966</v>
          </cell>
          <cell r="AJ593" t="str">
            <v/>
          </cell>
          <cell r="AM593" t="e">
            <v>#N/A</v>
          </cell>
        </row>
        <row r="594">
          <cell r="A594" t="str">
            <v>ACTIVE</v>
          </cell>
          <cell r="B594" t="str">
            <v>35-104</v>
          </cell>
          <cell r="C594">
            <v>29849544</v>
          </cell>
          <cell r="D594" t="str">
            <v>35-104</v>
          </cell>
          <cell r="E594" t="str">
            <v>SDR 35</v>
          </cell>
          <cell r="F594" t="str">
            <v>10 ELBOW 45 GXS SDR35</v>
          </cell>
          <cell r="G594">
            <v>7.0350000000000001</v>
          </cell>
          <cell r="H594">
            <v>3.1910197199999999</v>
          </cell>
          <cell r="I594">
            <v>1</v>
          </cell>
          <cell r="J594">
            <v>36</v>
          </cell>
          <cell r="K594">
            <v>478.95577777777783</v>
          </cell>
          <cell r="L594">
            <v>7.3420459999999999</v>
          </cell>
          <cell r="M594" t="str">
            <v>NA</v>
          </cell>
          <cell r="N594" t="str">
            <v>35-104</v>
          </cell>
          <cell r="O594" t="str">
            <v>BOX</v>
          </cell>
          <cell r="P594" t="str">
            <v>C</v>
          </cell>
          <cell r="Q594" t="str">
            <v>M</v>
          </cell>
          <cell r="R594">
            <v>385.20000000000005</v>
          </cell>
          <cell r="S594">
            <v>412.1640000000001</v>
          </cell>
          <cell r="T594">
            <v>402.86</v>
          </cell>
          <cell r="U594">
            <v>402.86</v>
          </cell>
          <cell r="V594">
            <v>431.06020000000007</v>
          </cell>
          <cell r="W594">
            <v>431.06020000000007</v>
          </cell>
          <cell r="X594">
            <v>431.06020000000007</v>
          </cell>
          <cell r="Y594">
            <v>431.06020000000007</v>
          </cell>
          <cell r="Z594">
            <v>478.95577777777783</v>
          </cell>
          <cell r="AA594" t="str">
            <v>CRATE</v>
          </cell>
          <cell r="AB594">
            <v>40015884</v>
          </cell>
          <cell r="AC594">
            <v>2941</v>
          </cell>
          <cell r="AD594" t="str">
            <v>US-00354</v>
          </cell>
          <cell r="AE594">
            <v>13</v>
          </cell>
          <cell r="AF594">
            <v>0.6695000000000001</v>
          </cell>
          <cell r="AG594">
            <v>0</v>
          </cell>
          <cell r="AI594" t="str">
            <v>00810673017676</v>
          </cell>
          <cell r="AJ594" t="str">
            <v/>
          </cell>
          <cell r="AM594" t="e">
            <v>#N/A</v>
          </cell>
        </row>
        <row r="595">
          <cell r="A595" t="str">
            <v>ACTIVE</v>
          </cell>
          <cell r="B595" t="str">
            <v>35-113</v>
          </cell>
          <cell r="C595">
            <v>29849552</v>
          </cell>
          <cell r="D595" t="str">
            <v>35-113</v>
          </cell>
          <cell r="E595" t="str">
            <v>SDR 35</v>
          </cell>
          <cell r="F595" t="str">
            <v>12 ELBOW 45 GXS SDR35</v>
          </cell>
          <cell r="G595">
            <v>11.54</v>
          </cell>
          <cell r="H595">
            <v>5.2344516799999994</v>
          </cell>
          <cell r="I595">
            <v>1</v>
          </cell>
          <cell r="J595">
            <v>27</v>
          </cell>
          <cell r="K595">
            <v>684.5146666666667</v>
          </cell>
          <cell r="L595">
            <v>104.21663600000001</v>
          </cell>
          <cell r="M595" t="str">
            <v>PTI</v>
          </cell>
          <cell r="N595" t="str">
            <v>35-113</v>
          </cell>
          <cell r="O595" t="str">
            <v>BOX</v>
          </cell>
          <cell r="P595" t="str">
            <v>C</v>
          </cell>
          <cell r="Q595" t="str">
            <v>M</v>
          </cell>
          <cell r="R595">
            <v>550.48235294117649</v>
          </cell>
          <cell r="S595">
            <v>589.01611764705888</v>
          </cell>
          <cell r="T595">
            <v>575.76</v>
          </cell>
          <cell r="U595">
            <v>575.76</v>
          </cell>
          <cell r="V595">
            <v>616.06320000000005</v>
          </cell>
          <cell r="W595">
            <v>616.06320000000005</v>
          </cell>
          <cell r="X595">
            <v>616.06320000000005</v>
          </cell>
          <cell r="Y595">
            <v>616.06320000000005</v>
          </cell>
          <cell r="Z595">
            <v>684.5146666666667</v>
          </cell>
          <cell r="AA595" t="str">
            <v>CRATE</v>
          </cell>
          <cell r="AB595">
            <v>40015914</v>
          </cell>
          <cell r="AC595">
            <v>2942</v>
          </cell>
          <cell r="AD595" t="str">
            <v>US-00355</v>
          </cell>
          <cell r="AE595">
            <v>9</v>
          </cell>
          <cell r="AF595">
            <v>0.5</v>
          </cell>
          <cell r="AG595">
            <v>0</v>
          </cell>
          <cell r="AI595" t="str">
            <v>00810673017683</v>
          </cell>
          <cell r="AJ595" t="str">
            <v/>
          </cell>
          <cell r="AM595" t="e">
            <v>#N/A</v>
          </cell>
        </row>
        <row r="596">
          <cell r="A596" t="str">
            <v>ACTIVE</v>
          </cell>
          <cell r="B596" t="str">
            <v>35-331</v>
          </cell>
          <cell r="C596">
            <v>29849706</v>
          </cell>
          <cell r="D596" t="str">
            <v>35-331</v>
          </cell>
          <cell r="E596" t="str">
            <v>SDR 35</v>
          </cell>
          <cell r="F596" t="str">
            <v>12X6 COMBO WYE &amp; 45 BEND 2PC SDR35G</v>
          </cell>
          <cell r="G596">
            <v>24.0505</v>
          </cell>
          <cell r="H596">
            <v>10.909114396</v>
          </cell>
          <cell r="I596">
            <v>1</v>
          </cell>
          <cell r="J596">
            <v>12</v>
          </cell>
          <cell r="K596">
            <v>859.82822222222228</v>
          </cell>
          <cell r="L596">
            <v>31.858518</v>
          </cell>
          <cell r="M596" t="str">
            <v>ATO</v>
          </cell>
          <cell r="N596" t="str">
            <v>35-331</v>
          </cell>
          <cell r="O596" t="str">
            <v>BOX</v>
          </cell>
          <cell r="P596" t="str">
            <v>D</v>
          </cell>
          <cell r="Q596" t="str">
            <v>M</v>
          </cell>
          <cell r="R596">
            <v>691.47058823529414</v>
          </cell>
          <cell r="S596">
            <v>739.87352941176482</v>
          </cell>
          <cell r="T596">
            <v>723.22</v>
          </cell>
          <cell r="U596">
            <v>723.22</v>
          </cell>
          <cell r="V596">
            <v>773.84540000000004</v>
          </cell>
          <cell r="W596">
            <v>773.84540000000004</v>
          </cell>
          <cell r="X596">
            <v>773.84540000000004</v>
          </cell>
          <cell r="Y596">
            <v>773.84540000000004</v>
          </cell>
          <cell r="Z596">
            <v>859.82822222222228</v>
          </cell>
          <cell r="AA596" t="str">
            <v>CRATE</v>
          </cell>
          <cell r="AB596" t="str">
            <v/>
          </cell>
          <cell r="AC596">
            <v>2650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I596" t="str">
            <v>00810673018581</v>
          </cell>
          <cell r="AJ596" t="str">
            <v/>
          </cell>
          <cell r="AM596" t="e">
            <v>#N/A</v>
          </cell>
        </row>
        <row r="597">
          <cell r="A597" t="str">
            <v>ACTIVE</v>
          </cell>
          <cell r="B597" t="str">
            <v>35-330</v>
          </cell>
          <cell r="C597">
            <v>29849714</v>
          </cell>
          <cell r="D597" t="str">
            <v>35-330</v>
          </cell>
          <cell r="E597" t="str">
            <v>SDR 35</v>
          </cell>
          <cell r="F597" t="str">
            <v>12X4 COMBO WYE &amp; 45 BEND 2PC SDR35G</v>
          </cell>
          <cell r="G597">
            <v>21.953600000000002</v>
          </cell>
          <cell r="H597">
            <v>9.9579773312000004</v>
          </cell>
          <cell r="I597">
            <v>1</v>
          </cell>
          <cell r="J597">
            <v>12</v>
          </cell>
          <cell r="K597">
            <v>806.80377777777778</v>
          </cell>
          <cell r="L597">
            <v>21.509284000000001</v>
          </cell>
          <cell r="M597" t="str">
            <v>ATO</v>
          </cell>
          <cell r="N597" t="str">
            <v>35-330</v>
          </cell>
          <cell r="O597" t="str">
            <v>BOX</v>
          </cell>
          <cell r="P597" t="str">
            <v>D</v>
          </cell>
          <cell r="Q597" t="str">
            <v>M</v>
          </cell>
          <cell r="R597">
            <v>648.82352941176475</v>
          </cell>
          <cell r="S597">
            <v>694.24117647058836</v>
          </cell>
          <cell r="T597">
            <v>678.62</v>
          </cell>
          <cell r="U597">
            <v>678.62</v>
          </cell>
          <cell r="V597">
            <v>726.12340000000006</v>
          </cell>
          <cell r="W597">
            <v>726.12340000000006</v>
          </cell>
          <cell r="X597">
            <v>726.12340000000006</v>
          </cell>
          <cell r="Y597">
            <v>726.12340000000006</v>
          </cell>
          <cell r="Z597">
            <v>806.80377777777778</v>
          </cell>
          <cell r="AA597" t="str">
            <v>CRATE</v>
          </cell>
          <cell r="AB597" t="str">
            <v/>
          </cell>
          <cell r="AC597">
            <v>2649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I597" t="str">
            <v>00810673018574</v>
          </cell>
          <cell r="AJ597" t="str">
            <v/>
          </cell>
          <cell r="AM597" t="e">
            <v>#N/A</v>
          </cell>
        </row>
        <row r="598">
          <cell r="A598" t="str">
            <v>ACTIVE</v>
          </cell>
          <cell r="B598" t="str">
            <v>35-1558</v>
          </cell>
          <cell r="C598">
            <v>29849722</v>
          </cell>
          <cell r="D598" t="str">
            <v>35-1558</v>
          </cell>
          <cell r="E598" t="str">
            <v>SDR 35</v>
          </cell>
          <cell r="F598" t="str">
            <v>10X6 COMBO WYE &amp; 45 BEND 2PC SDR35G</v>
          </cell>
          <cell r="G598">
            <v>18.7605</v>
          </cell>
          <cell r="H598">
            <v>8.5096127159999995</v>
          </cell>
          <cell r="I598">
            <v>1</v>
          </cell>
          <cell r="J598" t="str">
            <v>-</v>
          </cell>
          <cell r="K598">
            <v>750.26022222222218</v>
          </cell>
          <cell r="L598">
            <v>20.345281</v>
          </cell>
          <cell r="M598" t="str">
            <v>ATO</v>
          </cell>
          <cell r="N598" t="str">
            <v>35-1558</v>
          </cell>
          <cell r="O598" t="str">
            <v>BOX</v>
          </cell>
          <cell r="P598" t="str">
            <v>D</v>
          </cell>
          <cell r="Q598" t="str">
            <v>M</v>
          </cell>
          <cell r="R598">
            <v>524.67058823529419</v>
          </cell>
          <cell r="S598">
            <v>561.39752941176482</v>
          </cell>
          <cell r="T598">
            <v>631.05999999999995</v>
          </cell>
          <cell r="U598">
            <v>631.05999999999995</v>
          </cell>
          <cell r="V598">
            <v>675.23419999999999</v>
          </cell>
          <cell r="W598">
            <v>675.23419999999999</v>
          </cell>
          <cell r="X598">
            <v>675.23419999999999</v>
          </cell>
          <cell r="Y598">
            <v>675.23419999999999</v>
          </cell>
          <cell r="Z598">
            <v>750.26022222222218</v>
          </cell>
          <cell r="AA598" t="str">
            <v/>
          </cell>
          <cell r="AB598" t="str">
            <v/>
          </cell>
          <cell r="AC598">
            <v>2648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I598" t="str">
            <v>00810673018567</v>
          </cell>
          <cell r="AJ598" t="str">
            <v/>
          </cell>
          <cell r="AM598" t="e">
            <v>#N/A</v>
          </cell>
        </row>
        <row r="599">
          <cell r="A599" t="str">
            <v>ACTIVE</v>
          </cell>
          <cell r="B599" t="str">
            <v>35-326</v>
          </cell>
          <cell r="C599">
            <v>29849730</v>
          </cell>
          <cell r="D599" t="str">
            <v>35-326</v>
          </cell>
          <cell r="E599" t="str">
            <v>SDR 35</v>
          </cell>
          <cell r="F599" t="str">
            <v>10X4 COMBO WYE &amp; 45 BEND 2PC SDR35G</v>
          </cell>
          <cell r="G599">
            <v>11.4436</v>
          </cell>
          <cell r="H599">
            <v>5.1907254111999999</v>
          </cell>
          <cell r="I599">
            <v>1</v>
          </cell>
          <cell r="J599">
            <v>27</v>
          </cell>
          <cell r="K599">
            <v>654.76866666666672</v>
          </cell>
          <cell r="L599">
            <v>15.249459000000002</v>
          </cell>
          <cell r="M599" t="str">
            <v>NA</v>
          </cell>
          <cell r="N599" t="str">
            <v>35-326</v>
          </cell>
          <cell r="O599" t="str">
            <v>BOX</v>
          </cell>
          <cell r="P599" t="str">
            <v>D</v>
          </cell>
          <cell r="Q599" t="str">
            <v>M</v>
          </cell>
          <cell r="R599">
            <v>526.52941176470586</v>
          </cell>
          <cell r="S599">
            <v>563.38647058823528</v>
          </cell>
          <cell r="T599">
            <v>550.74</v>
          </cell>
          <cell r="U599">
            <v>550.74</v>
          </cell>
          <cell r="V599">
            <v>589.29180000000008</v>
          </cell>
          <cell r="W599">
            <v>589.29180000000008</v>
          </cell>
          <cell r="X599">
            <v>589.29180000000008</v>
          </cell>
          <cell r="Y599">
            <v>589.29180000000008</v>
          </cell>
          <cell r="Z599">
            <v>654.76866666666672</v>
          </cell>
          <cell r="AA599" t="str">
            <v>CRATE</v>
          </cell>
          <cell r="AB599" t="str">
            <v/>
          </cell>
          <cell r="AC599">
            <v>2647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I599" t="str">
            <v>00810673018550</v>
          </cell>
          <cell r="AJ599" t="str">
            <v/>
          </cell>
          <cell r="AM599" t="e">
            <v>#N/A</v>
          </cell>
        </row>
        <row r="600">
          <cell r="A600" t="str">
            <v>ACTIVE</v>
          </cell>
          <cell r="B600" t="str">
            <v>35-1740</v>
          </cell>
          <cell r="C600">
            <v>29849749</v>
          </cell>
          <cell r="D600" t="str">
            <v>35-1740</v>
          </cell>
          <cell r="E600" t="str">
            <v>SDR 35</v>
          </cell>
          <cell r="F600" t="str">
            <v>8 COMBO WYE &amp; 45 BEND 2PC SDR35G</v>
          </cell>
          <cell r="G600">
            <v>14.2265</v>
          </cell>
          <cell r="H600">
            <v>6.4530265880000002</v>
          </cell>
          <cell r="I600">
            <v>1</v>
          </cell>
          <cell r="J600">
            <v>20</v>
          </cell>
          <cell r="K600">
            <v>551.53744444444442</v>
          </cell>
          <cell r="L600">
            <v>17.522669</v>
          </cell>
          <cell r="M600" t="str">
            <v>ATO</v>
          </cell>
          <cell r="N600" t="str">
            <v>35-1740</v>
          </cell>
          <cell r="O600" t="str">
            <v>BOX</v>
          </cell>
          <cell r="P600" t="str">
            <v>D</v>
          </cell>
          <cell r="Q600" t="str">
            <v>M</v>
          </cell>
          <cell r="R600">
            <v>443.54117647058825</v>
          </cell>
          <cell r="S600">
            <v>474.58905882352946</v>
          </cell>
          <cell r="T600">
            <v>463.91</v>
          </cell>
          <cell r="U600">
            <v>463.91</v>
          </cell>
          <cell r="V600">
            <v>496.38370000000003</v>
          </cell>
          <cell r="W600">
            <v>496.38370000000003</v>
          </cell>
          <cell r="X600">
            <v>496.38370000000003</v>
          </cell>
          <cell r="Y600">
            <v>496.38370000000003</v>
          </cell>
          <cell r="Z600">
            <v>551.53744444444442</v>
          </cell>
          <cell r="AA600" t="str">
            <v>CRATE</v>
          </cell>
          <cell r="AB600" t="str">
            <v/>
          </cell>
          <cell r="AC600">
            <v>2643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I600" t="str">
            <v>00810673018543</v>
          </cell>
          <cell r="AJ600" t="str">
            <v/>
          </cell>
          <cell r="AM600" t="e">
            <v>#N/A</v>
          </cell>
        </row>
        <row r="601">
          <cell r="A601" t="str">
            <v>ACTIVE</v>
          </cell>
          <cell r="B601" t="str">
            <v>35-1556</v>
          </cell>
          <cell r="C601">
            <v>29849757</v>
          </cell>
          <cell r="D601" t="str">
            <v>35-1556</v>
          </cell>
          <cell r="E601" t="str">
            <v>SDR 35</v>
          </cell>
          <cell r="F601" t="str">
            <v>8X6 COMBO WYE &amp; 45 BEND 2PC SDR35G</v>
          </cell>
          <cell r="G601">
            <v>11.230499999999999</v>
          </cell>
          <cell r="H601">
            <v>5.0940649559999995</v>
          </cell>
          <cell r="I601">
            <v>1</v>
          </cell>
          <cell r="J601" t="str">
            <v>-</v>
          </cell>
          <cell r="K601">
            <v>364.00211111111116</v>
          </cell>
          <cell r="L601">
            <v>10.987422</v>
          </cell>
          <cell r="M601" t="str">
            <v>ATO</v>
          </cell>
          <cell r="N601" t="str">
            <v>35-1556</v>
          </cell>
          <cell r="O601" t="str">
            <v>BOX</v>
          </cell>
          <cell r="P601" t="str">
            <v>D</v>
          </cell>
          <cell r="Q601" t="str">
            <v>M</v>
          </cell>
          <cell r="R601">
            <v>139.90588235294118</v>
          </cell>
          <cell r="S601">
            <v>149.69929411764707</v>
          </cell>
          <cell r="T601">
            <v>306.17</v>
          </cell>
          <cell r="U601">
            <v>306.17</v>
          </cell>
          <cell r="V601">
            <v>327.60190000000006</v>
          </cell>
          <cell r="W601">
            <v>327.60190000000006</v>
          </cell>
          <cell r="X601">
            <v>327.60190000000006</v>
          </cell>
          <cell r="Y601">
            <v>327.60190000000006</v>
          </cell>
          <cell r="Z601">
            <v>364.00211111111116</v>
          </cell>
          <cell r="AA601" t="str">
            <v/>
          </cell>
          <cell r="AB601" t="str">
            <v/>
          </cell>
          <cell r="AC601">
            <v>2646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I601" t="str">
            <v>00810673018536</v>
          </cell>
          <cell r="AJ601" t="str">
            <v/>
          </cell>
          <cell r="AM601" t="e">
            <v>#N/A</v>
          </cell>
        </row>
        <row r="602">
          <cell r="A602" t="str">
            <v>ACTIVE</v>
          </cell>
          <cell r="B602" t="str">
            <v>35-1555</v>
          </cell>
          <cell r="C602">
            <v>29849765</v>
          </cell>
          <cell r="D602" t="str">
            <v>35-1555</v>
          </cell>
          <cell r="E602" t="str">
            <v>SDR 35</v>
          </cell>
          <cell r="F602" t="str">
            <v>8X4 COMBO WYE &amp; 45 BEND 2PC SDR35G</v>
          </cell>
          <cell r="G602">
            <v>6.3</v>
          </cell>
          <cell r="H602">
            <v>2.8576296000000001</v>
          </cell>
          <cell r="I602">
            <v>1</v>
          </cell>
          <cell r="J602" t="str">
            <v>-</v>
          </cell>
          <cell r="K602">
            <v>267.09577777777776</v>
          </cell>
          <cell r="L602">
            <v>8.5201600000000006</v>
          </cell>
          <cell r="M602" t="str">
            <v>ATO</v>
          </cell>
          <cell r="N602" t="str">
            <v>35-1555</v>
          </cell>
          <cell r="O602" t="str">
            <v>BOX</v>
          </cell>
          <cell r="P602" t="str">
            <v>D</v>
          </cell>
          <cell r="Q602" t="str">
            <v>M</v>
          </cell>
          <cell r="R602">
            <v>121.62352941176471</v>
          </cell>
          <cell r="S602">
            <v>130.13717647058826</v>
          </cell>
          <cell r="T602">
            <v>224.66</v>
          </cell>
          <cell r="U602">
            <v>224.66</v>
          </cell>
          <cell r="V602">
            <v>240.3862</v>
          </cell>
          <cell r="W602">
            <v>240.3862</v>
          </cell>
          <cell r="X602">
            <v>240.3862</v>
          </cell>
          <cell r="Y602">
            <v>240.3862</v>
          </cell>
          <cell r="Z602">
            <v>267.09577777777776</v>
          </cell>
          <cell r="AA602" t="str">
            <v/>
          </cell>
          <cell r="AB602" t="str">
            <v/>
          </cell>
          <cell r="AC602">
            <v>2645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I602" t="str">
            <v>00810673018529</v>
          </cell>
          <cell r="AJ602" t="str">
            <v/>
          </cell>
          <cell r="AM602" t="e">
            <v>#N/A</v>
          </cell>
        </row>
        <row r="603">
          <cell r="A603" t="str">
            <v>ACTIVE</v>
          </cell>
          <cell r="B603" t="str">
            <v>35-1554</v>
          </cell>
          <cell r="C603">
            <v>29849773</v>
          </cell>
          <cell r="D603" t="str">
            <v>35-1554</v>
          </cell>
          <cell r="E603" t="str">
            <v>SDR 35</v>
          </cell>
          <cell r="F603" t="str">
            <v>6 COMBO WYE &amp; 45 BEND 2PC SDR35G</v>
          </cell>
          <cell r="G603">
            <v>8.1705000000000005</v>
          </cell>
          <cell r="H603">
            <v>3.7060734360000001</v>
          </cell>
          <cell r="I603">
            <v>1</v>
          </cell>
          <cell r="J603" t="str">
            <v>-</v>
          </cell>
          <cell r="K603">
            <v>250.57022222222224</v>
          </cell>
          <cell r="L603">
            <v>8.7693169999999991</v>
          </cell>
          <cell r="M603" t="str">
            <v>ATO</v>
          </cell>
          <cell r="N603" t="str">
            <v>35-1554</v>
          </cell>
          <cell r="O603" t="str">
            <v>BOX</v>
          </cell>
          <cell r="P603" t="str">
            <v>D</v>
          </cell>
          <cell r="Q603" t="str">
            <v>M</v>
          </cell>
          <cell r="R603">
            <v>112</v>
          </cell>
          <cell r="S603">
            <v>119.84</v>
          </cell>
          <cell r="T603">
            <v>210.76</v>
          </cell>
          <cell r="U603">
            <v>210.76</v>
          </cell>
          <cell r="V603">
            <v>225.51320000000001</v>
          </cell>
          <cell r="W603">
            <v>225.51320000000001</v>
          </cell>
          <cell r="X603">
            <v>225.51320000000001</v>
          </cell>
          <cell r="Y603">
            <v>225.51320000000001</v>
          </cell>
          <cell r="Z603">
            <v>250.57022222222224</v>
          </cell>
          <cell r="AA603" t="str">
            <v/>
          </cell>
          <cell r="AB603" t="str">
            <v/>
          </cell>
          <cell r="AC603">
            <v>2642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I603" t="str">
            <v>00810673018512</v>
          </cell>
          <cell r="AJ603" t="str">
            <v/>
          </cell>
          <cell r="AM603" t="e">
            <v>#N/A</v>
          </cell>
        </row>
        <row r="604">
          <cell r="A604" t="str">
            <v>ACTIVE</v>
          </cell>
          <cell r="B604" t="str">
            <v>35-1553</v>
          </cell>
          <cell r="C604">
            <v>29849781</v>
          </cell>
          <cell r="D604" t="str">
            <v>35-1553</v>
          </cell>
          <cell r="E604" t="str">
            <v>SDR 35</v>
          </cell>
          <cell r="F604" t="str">
            <v>6X4 COMBO WYE &amp; 45 BEND 2PC SDR35G</v>
          </cell>
          <cell r="G604">
            <v>5.2586000000000004</v>
          </cell>
          <cell r="H604">
            <v>2.3852588912000003</v>
          </cell>
          <cell r="I604">
            <v>1</v>
          </cell>
          <cell r="J604" t="str">
            <v>-</v>
          </cell>
          <cell r="K604">
            <v>159.45377777777779</v>
          </cell>
          <cell r="L604">
            <v>6.6012700000000004</v>
          </cell>
          <cell r="M604" t="str">
            <v>ATO</v>
          </cell>
          <cell r="N604" t="str">
            <v>35-1553</v>
          </cell>
          <cell r="O604" t="str">
            <v>BOX</v>
          </cell>
          <cell r="P604" t="str">
            <v>D</v>
          </cell>
          <cell r="Q604" t="str">
            <v>M</v>
          </cell>
          <cell r="R604">
            <v>96.058823529411768</v>
          </cell>
          <cell r="S604">
            <v>102.7829411764706</v>
          </cell>
          <cell r="T604">
            <v>134.12</v>
          </cell>
          <cell r="U604">
            <v>134.12</v>
          </cell>
          <cell r="V604">
            <v>143.50840000000002</v>
          </cell>
          <cell r="W604">
            <v>143.50840000000002</v>
          </cell>
          <cell r="X604">
            <v>143.50840000000002</v>
          </cell>
          <cell r="Y604">
            <v>143.50840000000002</v>
          </cell>
          <cell r="Z604">
            <v>159.45377777777779</v>
          </cell>
          <cell r="AA604" t="str">
            <v/>
          </cell>
          <cell r="AB604" t="str">
            <v/>
          </cell>
          <cell r="AC604">
            <v>2644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I604" t="str">
            <v>00810673018505</v>
          </cell>
          <cell r="AJ604" t="str">
            <v/>
          </cell>
          <cell r="AM604" t="e">
            <v>#N/A</v>
          </cell>
        </row>
        <row r="605">
          <cell r="A605" t="str">
            <v>ACTIVE</v>
          </cell>
          <cell r="B605" t="str">
            <v>35-1552</v>
          </cell>
          <cell r="C605">
            <v>29849790</v>
          </cell>
          <cell r="D605" t="str">
            <v>35-1552</v>
          </cell>
          <cell r="E605" t="str">
            <v>SDR 35</v>
          </cell>
          <cell r="F605" t="str">
            <v>4 COMBO WYE &amp; 45 BEND 2PC SDR35G</v>
          </cell>
          <cell r="G605">
            <v>3.2195999999999998</v>
          </cell>
          <cell r="H605">
            <v>1.4603848032</v>
          </cell>
          <cell r="I605">
            <v>1</v>
          </cell>
          <cell r="J605" t="str">
            <v>-</v>
          </cell>
          <cell r="K605">
            <v>101.008</v>
          </cell>
          <cell r="L605">
            <v>4.0566550000000001</v>
          </cell>
          <cell r="M605" t="str">
            <v>ATO</v>
          </cell>
          <cell r="N605" t="str">
            <v>35-1552</v>
          </cell>
          <cell r="O605" t="str">
            <v>BOX</v>
          </cell>
          <cell r="P605" t="str">
            <v>D</v>
          </cell>
          <cell r="Q605" t="str">
            <v>M</v>
          </cell>
          <cell r="R605">
            <v>44.376470588235293</v>
          </cell>
          <cell r="S605">
            <v>47.482823529411768</v>
          </cell>
          <cell r="T605">
            <v>84.96</v>
          </cell>
          <cell r="U605">
            <v>84.96</v>
          </cell>
          <cell r="V605">
            <v>90.907200000000003</v>
          </cell>
          <cell r="W605">
            <v>90.907200000000003</v>
          </cell>
          <cell r="X605">
            <v>90.907200000000003</v>
          </cell>
          <cell r="Y605">
            <v>90.907200000000003</v>
          </cell>
          <cell r="Z605">
            <v>101.008</v>
          </cell>
          <cell r="AA605" t="str">
            <v/>
          </cell>
          <cell r="AB605" t="str">
            <v/>
          </cell>
          <cell r="AC605">
            <v>2641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I605" t="str">
            <v>00810673018499</v>
          </cell>
          <cell r="AJ605" t="str">
            <v/>
          </cell>
          <cell r="AM605" t="e">
            <v>#N/A</v>
          </cell>
        </row>
        <row r="606">
          <cell r="A606" t="str">
            <v>ACTIVE</v>
          </cell>
          <cell r="B606" t="str">
            <v>35-1557</v>
          </cell>
          <cell r="C606">
            <v>29849854</v>
          </cell>
          <cell r="D606" t="str">
            <v>35-1557</v>
          </cell>
          <cell r="E606" t="str">
            <v>SDR 35</v>
          </cell>
          <cell r="F606" t="str">
            <v>4 COMBO WYE ST &amp; 45 BEND 2PC SDR35G</v>
          </cell>
          <cell r="G606">
            <v>2.4</v>
          </cell>
          <cell r="H606">
            <v>1.0886207999999999</v>
          </cell>
          <cell r="I606">
            <v>1</v>
          </cell>
          <cell r="J606" t="str">
            <v>-</v>
          </cell>
          <cell r="K606">
            <v>62.12392026143791</v>
          </cell>
          <cell r="L606">
            <v>3.1061999999999999</v>
          </cell>
          <cell r="M606" t="str">
            <v>NA</v>
          </cell>
          <cell r="N606" t="str">
            <v>35-1557</v>
          </cell>
          <cell r="O606" t="str">
            <v>BOX</v>
          </cell>
          <cell r="P606" t="str">
            <v>D</v>
          </cell>
          <cell r="Q606" t="str">
            <v>M</v>
          </cell>
          <cell r="R606">
            <v>48.835294117647059</v>
          </cell>
          <cell r="S606">
            <v>52.253764705882354</v>
          </cell>
          <cell r="T606">
            <v>52.253764705882354</v>
          </cell>
          <cell r="U606">
            <v>52.253764705882354</v>
          </cell>
          <cell r="V606">
            <v>55.911528235294121</v>
          </cell>
          <cell r="W606">
            <v>55.911528235294121</v>
          </cell>
          <cell r="X606">
            <v>55.911528235294121</v>
          </cell>
          <cell r="Y606">
            <v>55.911528235294121</v>
          </cell>
          <cell r="Z606">
            <v>62.12392026143791</v>
          </cell>
          <cell r="AA606" t="str">
            <v/>
          </cell>
          <cell r="AB606" t="str">
            <v/>
          </cell>
          <cell r="AC606">
            <v>2558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 t="str">
            <v>00810673018598</v>
          </cell>
          <cell r="AJ606" t="str">
            <v/>
          </cell>
          <cell r="AM606" t="e">
            <v>#N/A</v>
          </cell>
        </row>
        <row r="607">
          <cell r="A607" t="str">
            <v>ACTIVE</v>
          </cell>
          <cell r="B607" t="str">
            <v>35-1741</v>
          </cell>
          <cell r="C607">
            <v>29849862</v>
          </cell>
          <cell r="D607" t="str">
            <v>35-1741</v>
          </cell>
          <cell r="E607" t="str">
            <v>SDR 35</v>
          </cell>
          <cell r="F607" t="str">
            <v>6X4 WYE ST &amp; 45 BEND 2PC SDR35G</v>
          </cell>
          <cell r="G607">
            <v>4.5486000000000004</v>
          </cell>
          <cell r="H607">
            <v>2.0632085712000001</v>
          </cell>
          <cell r="I607">
            <v>1</v>
          </cell>
          <cell r="J607">
            <v>50</v>
          </cell>
          <cell r="K607">
            <v>239.75552941176474</v>
          </cell>
          <cell r="L607">
            <v>6.6717220000000008</v>
          </cell>
          <cell r="M607" t="str">
            <v>NA</v>
          </cell>
          <cell r="N607" t="str">
            <v>35-1741</v>
          </cell>
          <cell r="O607">
            <v>5</v>
          </cell>
          <cell r="P607" t="str">
            <v>D</v>
          </cell>
          <cell r="Q607" t="str">
            <v>M</v>
          </cell>
          <cell r="R607">
            <v>188.47058823529412</v>
          </cell>
          <cell r="S607">
            <v>201.66352941176473</v>
          </cell>
          <cell r="T607">
            <v>201.66352941176473</v>
          </cell>
          <cell r="U607">
            <v>201.66352941176473</v>
          </cell>
          <cell r="V607">
            <v>215.77997647058828</v>
          </cell>
          <cell r="W607">
            <v>215.77997647058828</v>
          </cell>
          <cell r="X607">
            <v>215.77997647058828</v>
          </cell>
          <cell r="Y607">
            <v>215.77997647058828</v>
          </cell>
          <cell r="Z607">
            <v>239.75552941176474</v>
          </cell>
          <cell r="AA607" t="str">
            <v>CRATE</v>
          </cell>
          <cell r="AB607" t="str">
            <v/>
          </cell>
          <cell r="AC607">
            <v>2560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I607" t="str">
            <v>00810673018604</v>
          </cell>
          <cell r="AJ607" t="str">
            <v/>
          </cell>
          <cell r="AM607" t="e">
            <v>#N/A</v>
          </cell>
        </row>
        <row r="608">
          <cell r="A608" t="str">
            <v>ACTIVE</v>
          </cell>
          <cell r="B608" t="str">
            <v>35-1742</v>
          </cell>
          <cell r="C608">
            <v>29849870</v>
          </cell>
          <cell r="D608" t="str">
            <v>35-1742</v>
          </cell>
          <cell r="E608" t="str">
            <v>SDR 35</v>
          </cell>
          <cell r="F608" t="str">
            <v>6 COMBO WYE ST &amp; 45 BEND 2PC SDR35G</v>
          </cell>
          <cell r="G608">
            <v>7.5155000000000003</v>
          </cell>
          <cell r="H608">
            <v>3.408970676</v>
          </cell>
          <cell r="I608">
            <v>1</v>
          </cell>
          <cell r="J608">
            <v>30</v>
          </cell>
          <cell r="K608">
            <v>270.07667189542491</v>
          </cell>
          <cell r="L608">
            <v>23.080240000000003</v>
          </cell>
          <cell r="M608" t="str">
            <v>NA</v>
          </cell>
          <cell r="N608" t="str">
            <v>35-1742</v>
          </cell>
          <cell r="O608">
            <v>3</v>
          </cell>
          <cell r="P608" t="str">
            <v>D</v>
          </cell>
          <cell r="Q608" t="str">
            <v>M</v>
          </cell>
          <cell r="R608">
            <v>212.30588235294118</v>
          </cell>
          <cell r="S608">
            <v>227.16729411764709</v>
          </cell>
          <cell r="T608">
            <v>227.16729411764709</v>
          </cell>
          <cell r="U608">
            <v>227.16729411764709</v>
          </cell>
          <cell r="V608">
            <v>243.06900470588241</v>
          </cell>
          <cell r="W608">
            <v>243.06900470588241</v>
          </cell>
          <cell r="X608">
            <v>243.06900470588241</v>
          </cell>
          <cell r="Y608">
            <v>243.06900470588241</v>
          </cell>
          <cell r="Z608">
            <v>270.07667189542491</v>
          </cell>
          <cell r="AA608" t="str">
            <v>CRATE</v>
          </cell>
          <cell r="AB608" t="str">
            <v/>
          </cell>
          <cell r="AC608">
            <v>2559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I608" t="str">
            <v>00810673018611</v>
          </cell>
          <cell r="AJ608" t="str">
            <v/>
          </cell>
          <cell r="AM608" t="e">
            <v>#N/A</v>
          </cell>
        </row>
        <row r="609">
          <cell r="A609" t="str">
            <v>ACTIVE</v>
          </cell>
          <cell r="B609" t="str">
            <v>35-1560</v>
          </cell>
          <cell r="C609">
            <v>29849889</v>
          </cell>
          <cell r="D609" t="str">
            <v>35-1560</v>
          </cell>
          <cell r="E609" t="str">
            <v>SDR 35</v>
          </cell>
          <cell r="F609" t="str">
            <v>8X4 WYE ST &amp; 45 BEND 2PC SDR35G</v>
          </cell>
          <cell r="G609">
            <v>6.6</v>
          </cell>
          <cell r="H609">
            <v>2.9937071999999998</v>
          </cell>
          <cell r="I609">
            <v>1</v>
          </cell>
          <cell r="J609" t="str">
            <v>-</v>
          </cell>
          <cell r="K609">
            <v>154.77850718954252</v>
          </cell>
          <cell r="L609">
            <v>8.2720000000000002</v>
          </cell>
          <cell r="M609" t="str">
            <v>NA</v>
          </cell>
          <cell r="N609" t="str">
            <v>35-1560</v>
          </cell>
          <cell r="O609" t="str">
            <v>BOX</v>
          </cell>
          <cell r="P609" t="str">
            <v>D</v>
          </cell>
          <cell r="Q609" t="str">
            <v>M</v>
          </cell>
          <cell r="R609">
            <v>121.67058823529412</v>
          </cell>
          <cell r="S609">
            <v>130.18752941176473</v>
          </cell>
          <cell r="T609">
            <v>130.18752941176473</v>
          </cell>
          <cell r="U609">
            <v>130.18752941176473</v>
          </cell>
          <cell r="V609">
            <v>139.30065647058828</v>
          </cell>
          <cell r="W609">
            <v>139.30065647058828</v>
          </cell>
          <cell r="X609">
            <v>139.30065647058828</v>
          </cell>
          <cell r="Y609">
            <v>139.30065647058828</v>
          </cell>
          <cell r="Z609">
            <v>154.77850718954252</v>
          </cell>
          <cell r="AA609" t="str">
            <v/>
          </cell>
          <cell r="AB609" t="str">
            <v/>
          </cell>
          <cell r="AC609">
            <v>2561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I609" t="str">
            <v>00810673018628</v>
          </cell>
          <cell r="AJ609" t="str">
            <v/>
          </cell>
          <cell r="AM609" t="e">
            <v>#N/A</v>
          </cell>
        </row>
        <row r="610">
          <cell r="A610" t="str">
            <v>ACTIVE</v>
          </cell>
          <cell r="B610" t="str">
            <v>35-1561</v>
          </cell>
          <cell r="C610">
            <v>29849897</v>
          </cell>
          <cell r="D610" t="str">
            <v>35-1561</v>
          </cell>
          <cell r="E610" t="str">
            <v>SDR 35</v>
          </cell>
          <cell r="F610" t="str">
            <v>8X6 WYE ST &amp; 45 BEND 2PC SDR35G</v>
          </cell>
          <cell r="G610">
            <v>8.6999999999999993</v>
          </cell>
          <cell r="H610">
            <v>3.9462503999999998</v>
          </cell>
          <cell r="I610">
            <v>1</v>
          </cell>
          <cell r="J610" t="str">
            <v>-</v>
          </cell>
          <cell r="K610">
            <v>177.9758274509804</v>
          </cell>
          <cell r="L610">
            <v>10.987422</v>
          </cell>
          <cell r="M610" t="str">
            <v>NA</v>
          </cell>
          <cell r="N610" t="str">
            <v>35-1561</v>
          </cell>
          <cell r="O610" t="str">
            <v>BOX</v>
          </cell>
          <cell r="P610" t="str">
            <v>D</v>
          </cell>
          <cell r="Q610" t="str">
            <v>M</v>
          </cell>
          <cell r="R610">
            <v>139.90588235294118</v>
          </cell>
          <cell r="S610">
            <v>149.69929411764707</v>
          </cell>
          <cell r="T610">
            <v>149.69929411764707</v>
          </cell>
          <cell r="U610">
            <v>149.69929411764707</v>
          </cell>
          <cell r="V610">
            <v>160.17824470588238</v>
          </cell>
          <cell r="W610">
            <v>160.17824470588238</v>
          </cell>
          <cell r="X610">
            <v>160.17824470588238</v>
          </cell>
          <cell r="Y610">
            <v>160.17824470588238</v>
          </cell>
          <cell r="Z610">
            <v>177.9758274509804</v>
          </cell>
          <cell r="AA610" t="str">
            <v/>
          </cell>
          <cell r="AB610" t="str">
            <v/>
          </cell>
          <cell r="AC610">
            <v>2562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I610" t="str">
            <v>00810673018635</v>
          </cell>
          <cell r="AJ610" t="str">
            <v/>
          </cell>
          <cell r="AM610" t="e">
            <v>#N/A</v>
          </cell>
        </row>
        <row r="611">
          <cell r="A611" t="str">
            <v>ACTIVE</v>
          </cell>
          <cell r="B611" t="str">
            <v>35-1805</v>
          </cell>
          <cell r="C611">
            <v>29849915</v>
          </cell>
          <cell r="D611" t="str">
            <v>35-1805</v>
          </cell>
          <cell r="E611" t="str">
            <v>SDR 35</v>
          </cell>
          <cell r="F611" t="str">
            <v>8 TEE WYE GXGXG SDR35</v>
          </cell>
          <cell r="G611">
            <v>9.3740000000000006</v>
          </cell>
          <cell r="H611">
            <v>4.2519714080000002</v>
          </cell>
          <cell r="I611">
            <v>1</v>
          </cell>
          <cell r="J611">
            <v>24</v>
          </cell>
          <cell r="K611">
            <v>492.4377777777778</v>
          </cell>
          <cell r="L611">
            <v>11.145321000000001</v>
          </cell>
          <cell r="M611" t="str">
            <v>TIGRE</v>
          </cell>
          <cell r="N611" t="str">
            <v>35-1805</v>
          </cell>
          <cell r="O611" t="str">
            <v>BOX</v>
          </cell>
          <cell r="P611" t="str">
            <v>C</v>
          </cell>
          <cell r="Q611" t="str">
            <v>M</v>
          </cell>
          <cell r="R611">
            <v>396.0117647058824</v>
          </cell>
          <cell r="S611">
            <v>423.7325882352942</v>
          </cell>
          <cell r="T611">
            <v>414.2</v>
          </cell>
          <cell r="U611">
            <v>414.2</v>
          </cell>
          <cell r="V611">
            <v>443.19400000000002</v>
          </cell>
          <cell r="W611">
            <v>443.19400000000002</v>
          </cell>
          <cell r="X611">
            <v>443.19400000000002</v>
          </cell>
          <cell r="Y611">
            <v>443.19400000000002</v>
          </cell>
          <cell r="Z611">
            <v>492.4377777777778</v>
          </cell>
          <cell r="AA611" t="str">
            <v>CRATE</v>
          </cell>
          <cell r="AB611">
            <v>43000438</v>
          </cell>
          <cell r="AC611">
            <v>2330</v>
          </cell>
          <cell r="AD611" t="str">
            <v>US-4914</v>
          </cell>
          <cell r="AE611">
            <v>14</v>
          </cell>
          <cell r="AF611">
            <v>0.80934475308641984</v>
          </cell>
          <cell r="AG611">
            <v>0</v>
          </cell>
          <cell r="AI611" t="str">
            <v>00812361018033</v>
          </cell>
          <cell r="AJ611" t="str">
            <v/>
          </cell>
          <cell r="AM611" t="e">
            <v>#N/A</v>
          </cell>
        </row>
        <row r="612">
          <cell r="A612" t="str">
            <v>ACTIVE</v>
          </cell>
          <cell r="B612" t="str">
            <v>35-1882</v>
          </cell>
          <cell r="C612">
            <v>29849925</v>
          </cell>
          <cell r="D612" t="str">
            <v>35-1882</v>
          </cell>
          <cell r="E612" t="str">
            <v>SDR 35</v>
          </cell>
          <cell r="F612" t="str">
            <v>8 TEE WYE SXGXG SDR35G</v>
          </cell>
          <cell r="G612">
            <v>9.1579999999999995</v>
          </cell>
          <cell r="H612">
            <v>4.153995536</v>
          </cell>
          <cell r="I612">
            <v>1</v>
          </cell>
          <cell r="J612">
            <v>24</v>
          </cell>
          <cell r="K612">
            <v>517.01211111111115</v>
          </cell>
          <cell r="L612">
            <v>56.979600000000005</v>
          </cell>
          <cell r="M612" t="str">
            <v>NA</v>
          </cell>
          <cell r="N612" t="str">
            <v>35-1882</v>
          </cell>
          <cell r="O612" t="str">
            <v>BOX</v>
          </cell>
          <cell r="P612" t="str">
            <v>D</v>
          </cell>
          <cell r="Q612" t="str">
            <v>M</v>
          </cell>
          <cell r="R612">
            <v>415.78823529411767</v>
          </cell>
          <cell r="S612">
            <v>444.89341176470595</v>
          </cell>
          <cell r="T612">
            <v>434.87</v>
          </cell>
          <cell r="U612">
            <v>434.87</v>
          </cell>
          <cell r="V612">
            <v>465.3109</v>
          </cell>
          <cell r="W612">
            <v>465.3109</v>
          </cell>
          <cell r="X612">
            <v>465.3109</v>
          </cell>
          <cell r="Y612">
            <v>465.3109</v>
          </cell>
          <cell r="Z612">
            <v>517.01211111111115</v>
          </cell>
          <cell r="AA612" t="str">
            <v>CRATE</v>
          </cell>
          <cell r="AB612">
            <v>43000446</v>
          </cell>
          <cell r="AC612">
            <v>2407</v>
          </cell>
          <cell r="AD612" t="str">
            <v>US-4914</v>
          </cell>
          <cell r="AE612">
            <v>14</v>
          </cell>
          <cell r="AF612">
            <v>0.80934475308641984</v>
          </cell>
          <cell r="AG612">
            <v>0</v>
          </cell>
          <cell r="AI612" t="str">
            <v>00812361018040</v>
          </cell>
          <cell r="AJ612" t="str">
            <v/>
          </cell>
          <cell r="AM612" t="e">
            <v>#N/A</v>
          </cell>
        </row>
        <row r="613">
          <cell r="A613" t="str">
            <v>ACTIVE</v>
          </cell>
          <cell r="B613" t="str">
            <v>36-686</v>
          </cell>
          <cell r="C613">
            <v>29850003</v>
          </cell>
          <cell r="D613" t="str">
            <v>36-686</v>
          </cell>
          <cell r="E613" t="str">
            <v>SDR 35 SW</v>
          </cell>
          <cell r="F613" t="str">
            <v xml:space="preserve">RETAIL (USE 36-6568)4 CAP SDR35 SW </v>
          </cell>
          <cell r="G613">
            <v>0.28199999999999997</v>
          </cell>
          <cell r="H613">
            <v>0.12791294399999997</v>
          </cell>
          <cell r="I613">
            <v>16</v>
          </cell>
          <cell r="J613">
            <v>1280</v>
          </cell>
          <cell r="K613">
            <v>6.9668888888888896</v>
          </cell>
          <cell r="L613">
            <v>0.22237700000000002</v>
          </cell>
          <cell r="M613" t="str">
            <v>TIGRE</v>
          </cell>
          <cell r="N613" t="str">
            <v>36-686</v>
          </cell>
          <cell r="O613" t="str">
            <v>BOX</v>
          </cell>
          <cell r="P613" t="str">
            <v>A</v>
          </cell>
          <cell r="Q613" t="str">
            <v>M</v>
          </cell>
          <cell r="R613">
            <v>5.6117647058823525</v>
          </cell>
          <cell r="S613">
            <v>6.0045882352941176</v>
          </cell>
          <cell r="T613">
            <v>5.86</v>
          </cell>
          <cell r="U613">
            <v>5.86</v>
          </cell>
          <cell r="V613">
            <v>6.2702000000000009</v>
          </cell>
          <cell r="W613">
            <v>6.2702000000000009</v>
          </cell>
          <cell r="X613">
            <v>6.2702000000000009</v>
          </cell>
          <cell r="Y613">
            <v>6.2702000000000009</v>
          </cell>
          <cell r="Z613">
            <v>6.9668888888888896</v>
          </cell>
          <cell r="AA613" t="str">
            <v>T-9</v>
          </cell>
          <cell r="AB613">
            <v>29850003</v>
          </cell>
          <cell r="AC613">
            <v>4463</v>
          </cell>
          <cell r="AD613" t="str">
            <v>US-4921</v>
          </cell>
          <cell r="AE613">
            <v>320</v>
          </cell>
          <cell r="AF613">
            <v>0.8034</v>
          </cell>
          <cell r="AG613">
            <v>0</v>
          </cell>
          <cell r="AH613" t="str">
            <v>*</v>
          </cell>
          <cell r="AI613" t="str">
            <v>00812361010297</v>
          </cell>
          <cell r="AJ613">
            <v>10812361010294</v>
          </cell>
          <cell r="AM613" t="e">
            <v>#N/A</v>
          </cell>
        </row>
        <row r="614">
          <cell r="A614" t="str">
            <v>ACTIVE</v>
          </cell>
          <cell r="B614" t="str">
            <v>36-687</v>
          </cell>
          <cell r="C614">
            <v>29850011</v>
          </cell>
          <cell r="D614" t="str">
            <v>36-687</v>
          </cell>
          <cell r="E614" t="str">
            <v>SDR 35 SW</v>
          </cell>
          <cell r="F614" t="str">
            <v xml:space="preserve">RETAIL (USE 36-6565)6 CAP SDR35 SW </v>
          </cell>
          <cell r="G614">
            <v>1.0589999999999999</v>
          </cell>
          <cell r="H614">
            <v>0.48035392799999999</v>
          </cell>
          <cell r="I614">
            <v>5</v>
          </cell>
          <cell r="J614">
            <v>225</v>
          </cell>
          <cell r="K614">
            <v>25.454111111111114</v>
          </cell>
          <cell r="L614">
            <v>0.828017</v>
          </cell>
          <cell r="M614" t="str">
            <v>TIGRE</v>
          </cell>
          <cell r="N614" t="str">
            <v>36-687</v>
          </cell>
          <cell r="O614" t="str">
            <v>BOX</v>
          </cell>
          <cell r="P614" t="str">
            <v>A</v>
          </cell>
          <cell r="Q614" t="str">
            <v>M</v>
          </cell>
          <cell r="R614">
            <v>20.482352941176472</v>
          </cell>
          <cell r="S614">
            <v>21.916117647058826</v>
          </cell>
          <cell r="T614">
            <v>21.41</v>
          </cell>
          <cell r="U614">
            <v>21.41</v>
          </cell>
          <cell r="V614">
            <v>22.908700000000003</v>
          </cell>
          <cell r="W614">
            <v>22.908700000000003</v>
          </cell>
          <cell r="X614">
            <v>22.908700000000003</v>
          </cell>
          <cell r="Y614">
            <v>22.908700000000003</v>
          </cell>
          <cell r="Z614">
            <v>25.454111111111114</v>
          </cell>
          <cell r="AA614" t="str">
            <v>T-11</v>
          </cell>
          <cell r="AB614">
            <v>29850011</v>
          </cell>
          <cell r="AC614">
            <v>4464</v>
          </cell>
          <cell r="AD614" t="str">
            <v>US-00408</v>
          </cell>
          <cell r="AE614">
            <v>33</v>
          </cell>
          <cell r="AF614">
            <v>0.8034</v>
          </cell>
          <cell r="AG614">
            <v>0</v>
          </cell>
          <cell r="AH614" t="str">
            <v>*</v>
          </cell>
          <cell r="AI614" t="str">
            <v>00812361010310</v>
          </cell>
          <cell r="AJ614">
            <v>10812361010317</v>
          </cell>
          <cell r="AM614" t="e">
            <v>#N/A</v>
          </cell>
        </row>
        <row r="615">
          <cell r="A615" t="str">
            <v>ACTIVE</v>
          </cell>
          <cell r="B615" t="str">
            <v>36-688</v>
          </cell>
          <cell r="C615">
            <v>29850020</v>
          </cell>
          <cell r="D615" t="str">
            <v>36-688</v>
          </cell>
          <cell r="E615" t="str">
            <v>SDR 35 SW</v>
          </cell>
          <cell r="F615" t="str">
            <v>8 CAP SDR35 SW</v>
          </cell>
          <cell r="G615">
            <v>2.2759999999999998</v>
          </cell>
          <cell r="H615">
            <v>1.0323753919999998</v>
          </cell>
          <cell r="I615">
            <v>6</v>
          </cell>
          <cell r="J615">
            <v>144</v>
          </cell>
          <cell r="K615">
            <v>83.400555555555556</v>
          </cell>
          <cell r="L615">
            <v>1.874703</v>
          </cell>
          <cell r="M615" t="str">
            <v>TIGRE</v>
          </cell>
          <cell r="N615" t="str">
            <v>36-688</v>
          </cell>
          <cell r="O615" t="str">
            <v>BOX</v>
          </cell>
          <cell r="P615" t="str">
            <v>B</v>
          </cell>
          <cell r="Q615" t="str">
            <v>M</v>
          </cell>
          <cell r="R615">
            <v>67.082352941176481</v>
          </cell>
          <cell r="S615">
            <v>71.778117647058835</v>
          </cell>
          <cell r="T615">
            <v>70.150000000000006</v>
          </cell>
          <cell r="U615">
            <v>70.150000000000006</v>
          </cell>
          <cell r="V615">
            <v>75.060500000000005</v>
          </cell>
          <cell r="W615">
            <v>75.060500000000005</v>
          </cell>
          <cell r="X615">
            <v>75.060500000000005</v>
          </cell>
          <cell r="Y615">
            <v>75.060500000000005</v>
          </cell>
          <cell r="Z615">
            <v>83.400555555555556</v>
          </cell>
          <cell r="AA615" t="str">
            <v>T-13</v>
          </cell>
          <cell r="AB615">
            <v>29850020</v>
          </cell>
          <cell r="AC615">
            <v>4465</v>
          </cell>
          <cell r="AD615" t="str">
            <v>US-00376</v>
          </cell>
          <cell r="AE615">
            <v>25</v>
          </cell>
          <cell r="AF615">
            <v>0.82400000000000007</v>
          </cell>
          <cell r="AG615">
            <v>0</v>
          </cell>
          <cell r="AI615" t="str">
            <v>00812361010334</v>
          </cell>
          <cell r="AJ615" t="str">
            <v/>
          </cell>
          <cell r="AM615" t="e">
            <v>#N/A</v>
          </cell>
        </row>
        <row r="616">
          <cell r="A616" t="str">
            <v>ACTIVE</v>
          </cell>
          <cell r="B616" t="str">
            <v>36-671</v>
          </cell>
          <cell r="C616">
            <v>29850100</v>
          </cell>
          <cell r="D616" t="str">
            <v>36-671</v>
          </cell>
          <cell r="E616" t="str">
            <v>SDR 35 SW</v>
          </cell>
          <cell r="F616" t="str">
            <v xml:space="preserve">RETAIL (USE 36-6556)4 ELBOW 45 HXH SDR35 SW </v>
          </cell>
          <cell r="G616">
            <v>0.50900000000000001</v>
          </cell>
          <cell r="H616">
            <v>0.23087832799999999</v>
          </cell>
          <cell r="I616">
            <v>16</v>
          </cell>
          <cell r="J616">
            <v>384</v>
          </cell>
          <cell r="K616">
            <v>12.031555555555556</v>
          </cell>
          <cell r="L616">
            <v>0.39582899999999999</v>
          </cell>
          <cell r="M616" t="str">
            <v>TIGRE</v>
          </cell>
          <cell r="N616" t="str">
            <v>36-671</v>
          </cell>
          <cell r="O616" t="str">
            <v>BOX</v>
          </cell>
          <cell r="P616" t="str">
            <v>A</v>
          </cell>
          <cell r="Q616" t="str">
            <v>M</v>
          </cell>
          <cell r="R616">
            <v>9.6823529411764717</v>
          </cell>
          <cell r="S616">
            <v>10.360117647058825</v>
          </cell>
          <cell r="T616">
            <v>10.119999999999999</v>
          </cell>
          <cell r="U616">
            <v>10.119999999999999</v>
          </cell>
          <cell r="V616">
            <v>10.8284</v>
          </cell>
          <cell r="W616">
            <v>10.8284</v>
          </cell>
          <cell r="X616">
            <v>10.8284</v>
          </cell>
          <cell r="Y616">
            <v>10.8284</v>
          </cell>
          <cell r="Z616">
            <v>12.031555555555556</v>
          </cell>
          <cell r="AA616" t="str">
            <v>T-13</v>
          </cell>
          <cell r="AB616">
            <v>29850100</v>
          </cell>
          <cell r="AC616">
            <v>4066</v>
          </cell>
          <cell r="AD616" t="str">
            <v>US-4923</v>
          </cell>
          <cell r="AE616">
            <v>126</v>
          </cell>
          <cell r="AF616">
            <v>0.75771759259259253</v>
          </cell>
          <cell r="AG616">
            <v>0</v>
          </cell>
          <cell r="AH616" t="str">
            <v>*</v>
          </cell>
          <cell r="AI616" t="str">
            <v>00810673019717</v>
          </cell>
          <cell r="AJ616">
            <v>10810673019714</v>
          </cell>
          <cell r="AM616" t="e">
            <v>#N/A</v>
          </cell>
        </row>
        <row r="617">
          <cell r="A617" t="str">
            <v>ACTIVE</v>
          </cell>
          <cell r="B617" t="str">
            <v>36-674</v>
          </cell>
          <cell r="C617">
            <v>29850119</v>
          </cell>
          <cell r="D617" t="str">
            <v>36-674</v>
          </cell>
          <cell r="E617" t="str">
            <v>SDR 35 SW</v>
          </cell>
          <cell r="F617" t="str">
            <v xml:space="preserve">RETAIL (USE 36-6561)4 ELBOW 45 HXS SDR35 SW </v>
          </cell>
          <cell r="G617">
            <v>0.498</v>
          </cell>
          <cell r="H617">
            <v>0.22588881599999999</v>
          </cell>
          <cell r="I617">
            <v>10</v>
          </cell>
          <cell r="J617">
            <v>450</v>
          </cell>
          <cell r="K617">
            <v>16.27588888888889</v>
          </cell>
          <cell r="L617">
            <v>0.395623</v>
          </cell>
          <cell r="M617" t="str">
            <v>TIGRE</v>
          </cell>
          <cell r="N617" t="str">
            <v>36-674</v>
          </cell>
          <cell r="O617" t="str">
            <v>BOX</v>
          </cell>
          <cell r="P617" t="str">
            <v>A</v>
          </cell>
          <cell r="Q617" t="str">
            <v>M</v>
          </cell>
          <cell r="R617">
            <v>13.094117647058825</v>
          </cell>
          <cell r="S617">
            <v>14.010705882352944</v>
          </cell>
          <cell r="T617">
            <v>13.69</v>
          </cell>
          <cell r="U617">
            <v>13.69</v>
          </cell>
          <cell r="V617">
            <v>14.648300000000001</v>
          </cell>
          <cell r="W617">
            <v>14.648300000000001</v>
          </cell>
          <cell r="X617">
            <v>14.648300000000001</v>
          </cell>
          <cell r="Y617">
            <v>14.648300000000001</v>
          </cell>
          <cell r="Z617">
            <v>16.27588888888889</v>
          </cell>
          <cell r="AA617" t="str">
            <v>T-11</v>
          </cell>
          <cell r="AB617">
            <v>29850119</v>
          </cell>
          <cell r="AC617">
            <v>4096</v>
          </cell>
          <cell r="AD617" t="str">
            <v>US-4923</v>
          </cell>
          <cell r="AE617">
            <v>126</v>
          </cell>
          <cell r="AF617">
            <v>0.75771759259259253</v>
          </cell>
          <cell r="AG617">
            <v>0</v>
          </cell>
          <cell r="AH617" t="str">
            <v>*</v>
          </cell>
          <cell r="AI617" t="str">
            <v>00810673019755</v>
          </cell>
          <cell r="AJ617">
            <v>10810673019752</v>
          </cell>
          <cell r="AM617" t="e">
            <v>#N/A</v>
          </cell>
        </row>
        <row r="618">
          <cell r="A618" t="str">
            <v>ACTIVE</v>
          </cell>
          <cell r="B618" t="str">
            <v>36-675</v>
          </cell>
          <cell r="C618">
            <v>29850127</v>
          </cell>
          <cell r="D618" t="str">
            <v>36-675</v>
          </cell>
          <cell r="E618" t="str">
            <v>SDR 35 SW</v>
          </cell>
          <cell r="F618" t="str">
            <v xml:space="preserve">RETAIL (USE 36-6569)6 ELBOW 45 HXS SDR35 SW </v>
          </cell>
          <cell r="G618">
            <v>2.1</v>
          </cell>
          <cell r="H618">
            <v>0.95254320000000003</v>
          </cell>
          <cell r="I618">
            <v>2</v>
          </cell>
          <cell r="J618">
            <v>90</v>
          </cell>
          <cell r="K618">
            <v>60.573888888888895</v>
          </cell>
          <cell r="L618">
            <v>1.6956890000000002</v>
          </cell>
          <cell r="M618" t="str">
            <v>TIGRE</v>
          </cell>
          <cell r="N618" t="str">
            <v>36-675</v>
          </cell>
          <cell r="O618" t="str">
            <v>BOX</v>
          </cell>
          <cell r="P618" t="str">
            <v>A</v>
          </cell>
          <cell r="Q618" t="str">
            <v>M</v>
          </cell>
          <cell r="R618">
            <v>48.717647058823523</v>
          </cell>
          <cell r="S618">
            <v>52.127882352941171</v>
          </cell>
          <cell r="T618">
            <v>50.95</v>
          </cell>
          <cell r="U618">
            <v>50.95</v>
          </cell>
          <cell r="V618">
            <v>54.516500000000008</v>
          </cell>
          <cell r="W618">
            <v>54.516500000000008</v>
          </cell>
          <cell r="X618">
            <v>54.516500000000008</v>
          </cell>
          <cell r="Y618">
            <v>54.516500000000008</v>
          </cell>
          <cell r="Z618">
            <v>60.573888888888895</v>
          </cell>
          <cell r="AA618" t="str">
            <v>T-15</v>
          </cell>
          <cell r="AB618">
            <v>29850127</v>
          </cell>
          <cell r="AC618">
            <v>4097</v>
          </cell>
          <cell r="AD618" t="str">
            <v>US-00321</v>
          </cell>
          <cell r="AE618">
            <v>39</v>
          </cell>
          <cell r="AF618">
            <v>0.5</v>
          </cell>
          <cell r="AG618">
            <v>0</v>
          </cell>
          <cell r="AH618" t="str">
            <v>*</v>
          </cell>
          <cell r="AI618" t="str">
            <v>00810673019779</v>
          </cell>
          <cell r="AJ618">
            <v>10810673019776</v>
          </cell>
          <cell r="AM618" t="e">
            <v>#N/A</v>
          </cell>
        </row>
        <row r="619">
          <cell r="A619" t="str">
            <v>ACTIVE</v>
          </cell>
          <cell r="B619" t="str">
            <v>36-672</v>
          </cell>
          <cell r="C619">
            <v>29850135</v>
          </cell>
          <cell r="D619" t="str">
            <v>36-672</v>
          </cell>
          <cell r="E619" t="str">
            <v>SDR 35 SW</v>
          </cell>
          <cell r="F619" t="str">
            <v xml:space="preserve">RETAIL (USE 36-6562)6 ELBOW 45 HXH SDR35 SW </v>
          </cell>
          <cell r="G619">
            <v>1.925</v>
          </cell>
          <cell r="H619">
            <v>0.87316459999999996</v>
          </cell>
          <cell r="I619">
            <v>2</v>
          </cell>
          <cell r="J619">
            <v>90</v>
          </cell>
          <cell r="K619">
            <v>47.305888888888887</v>
          </cell>
          <cell r="L619">
            <v>1.6207049999999998</v>
          </cell>
          <cell r="M619" t="str">
            <v>TIGRE</v>
          </cell>
          <cell r="N619" t="str">
            <v>36-672</v>
          </cell>
          <cell r="O619" t="str">
            <v>BOX</v>
          </cell>
          <cell r="P619" t="str">
            <v>A</v>
          </cell>
          <cell r="Q619" t="str">
            <v>M</v>
          </cell>
          <cell r="R619">
            <v>38.09411764705883</v>
          </cell>
          <cell r="S619">
            <v>40.760705882352951</v>
          </cell>
          <cell r="T619">
            <v>39.79</v>
          </cell>
          <cell r="U619">
            <v>39.79</v>
          </cell>
          <cell r="V619">
            <v>42.575299999999999</v>
          </cell>
          <cell r="W619">
            <v>42.575299999999999</v>
          </cell>
          <cell r="X619">
            <v>42.575299999999999</v>
          </cell>
          <cell r="Y619">
            <v>42.575299999999999</v>
          </cell>
          <cell r="Z619">
            <v>47.305888888888887</v>
          </cell>
          <cell r="AA619" t="str">
            <v>T-15</v>
          </cell>
          <cell r="AB619">
            <v>29850135</v>
          </cell>
          <cell r="AC619">
            <v>4067</v>
          </cell>
          <cell r="AD619" t="str">
            <v>US-00321</v>
          </cell>
          <cell r="AE619">
            <v>42</v>
          </cell>
          <cell r="AF619">
            <v>0.5</v>
          </cell>
          <cell r="AG619">
            <v>0</v>
          </cell>
          <cell r="AH619" t="str">
            <v>*</v>
          </cell>
          <cell r="AI619" t="str">
            <v>00810673019731</v>
          </cell>
          <cell r="AJ619">
            <v>10810673019738</v>
          </cell>
          <cell r="AM619" t="e">
            <v>#N/A</v>
          </cell>
        </row>
        <row r="620">
          <cell r="A620" t="str">
            <v>ACTIVE</v>
          </cell>
          <cell r="B620" t="str">
            <v>36-683</v>
          </cell>
          <cell r="C620">
            <v>29850305</v>
          </cell>
          <cell r="D620" t="str">
            <v>36-683</v>
          </cell>
          <cell r="E620" t="str">
            <v>SDR 35 SW</v>
          </cell>
          <cell r="F620" t="str">
            <v xml:space="preserve">RETAIL (USE 36-6555)4 ELBOW 90 HXH SDR35 SW </v>
          </cell>
          <cell r="G620">
            <v>0.68100000000000005</v>
          </cell>
          <cell r="H620">
            <v>0.30889615200000003</v>
          </cell>
          <cell r="I620">
            <v>16</v>
          </cell>
          <cell r="J620">
            <v>288</v>
          </cell>
          <cell r="K620">
            <v>13.993222222222222</v>
          </cell>
          <cell r="L620">
            <v>0.55455200000000004</v>
          </cell>
          <cell r="M620" t="str">
            <v>TIGRE</v>
          </cell>
          <cell r="N620" t="str">
            <v>36-683</v>
          </cell>
          <cell r="O620" t="str">
            <v>BOX</v>
          </cell>
          <cell r="P620" t="str">
            <v>A</v>
          </cell>
          <cell r="Q620" t="str">
            <v>M</v>
          </cell>
          <cell r="R620">
            <v>11.258823529411766</v>
          </cell>
          <cell r="S620">
            <v>12.04694117647059</v>
          </cell>
          <cell r="T620">
            <v>11.77</v>
          </cell>
          <cell r="U620">
            <v>11.77</v>
          </cell>
          <cell r="V620">
            <v>12.5939</v>
          </cell>
          <cell r="W620">
            <v>12.5939</v>
          </cell>
          <cell r="X620">
            <v>12.5939</v>
          </cell>
          <cell r="Y620">
            <v>12.5939</v>
          </cell>
          <cell r="Z620">
            <v>13.993222222222222</v>
          </cell>
          <cell r="AA620" t="str">
            <v>T-14.1</v>
          </cell>
          <cell r="AB620">
            <v>29850305</v>
          </cell>
          <cell r="AC620">
            <v>4049</v>
          </cell>
          <cell r="AD620" t="str">
            <v>US-00401</v>
          </cell>
          <cell r="AE620">
            <v>120</v>
          </cell>
          <cell r="AF620">
            <v>0.72099999999999997</v>
          </cell>
          <cell r="AG620">
            <v>0</v>
          </cell>
          <cell r="AH620" t="str">
            <v>*</v>
          </cell>
          <cell r="AI620" t="str">
            <v>00810673019571</v>
          </cell>
          <cell r="AJ620">
            <v>10810673019578</v>
          </cell>
          <cell r="AM620" t="e">
            <v>#N/A</v>
          </cell>
        </row>
        <row r="621">
          <cell r="A621" t="str">
            <v>ACTIVE</v>
          </cell>
          <cell r="B621" t="str">
            <v>36-684</v>
          </cell>
          <cell r="C621">
            <v>29850321</v>
          </cell>
          <cell r="D621" t="str">
            <v>36-684</v>
          </cell>
          <cell r="E621" t="str">
            <v>SDR 35 SW</v>
          </cell>
          <cell r="F621" t="str">
            <v>RETAIL (USE 36-6560)6 ELBOW 90 HXH SDR35 SW</v>
          </cell>
          <cell r="G621">
            <v>2.298</v>
          </cell>
          <cell r="H621">
            <v>1.042354416</v>
          </cell>
          <cell r="I621">
            <v>2</v>
          </cell>
          <cell r="J621">
            <v>64</v>
          </cell>
          <cell r="K621">
            <v>43.965111111111106</v>
          </cell>
          <cell r="L621">
            <v>1.9045730000000001</v>
          </cell>
          <cell r="M621" t="str">
            <v>TIGRE</v>
          </cell>
          <cell r="N621" t="str">
            <v>36-684</v>
          </cell>
          <cell r="O621" t="str">
            <v>BOX</v>
          </cell>
          <cell r="P621" t="str">
            <v>A</v>
          </cell>
          <cell r="Q621" t="str">
            <v>M</v>
          </cell>
          <cell r="R621">
            <v>35.4</v>
          </cell>
          <cell r="S621">
            <v>37.878</v>
          </cell>
          <cell r="T621">
            <v>36.979999999999997</v>
          </cell>
          <cell r="U621">
            <v>36.979999999999997</v>
          </cell>
          <cell r="V621">
            <v>39.568599999999996</v>
          </cell>
          <cell r="W621">
            <v>39.568599999999996</v>
          </cell>
          <cell r="X621">
            <v>39.568599999999996</v>
          </cell>
          <cell r="Y621">
            <v>39.568599999999996</v>
          </cell>
          <cell r="Z621">
            <v>43.965111111111106</v>
          </cell>
          <cell r="AA621" t="str">
            <v>T-14.1</v>
          </cell>
          <cell r="AB621">
            <v>29850321</v>
          </cell>
          <cell r="AC621">
            <v>4050</v>
          </cell>
          <cell r="AD621" t="str">
            <v>US-00402</v>
          </cell>
          <cell r="AE621">
            <v>31</v>
          </cell>
          <cell r="AF621">
            <v>0.82400000000000007</v>
          </cell>
          <cell r="AG621">
            <v>0</v>
          </cell>
          <cell r="AH621" t="str">
            <v>*</v>
          </cell>
          <cell r="AI621" t="str">
            <v>00810673019595</v>
          </cell>
          <cell r="AJ621">
            <v>10810673019592</v>
          </cell>
          <cell r="AM621" t="e">
            <v>#N/A</v>
          </cell>
        </row>
        <row r="622">
          <cell r="A622" t="str">
            <v>ACTIVE</v>
          </cell>
          <cell r="B622" t="str">
            <v>36-685</v>
          </cell>
          <cell r="C622">
            <v>29850330</v>
          </cell>
          <cell r="D622" t="str">
            <v>36-685</v>
          </cell>
          <cell r="E622" t="str">
            <v>SDR 35 SW</v>
          </cell>
          <cell r="F622" t="str">
            <v>8 ELBOW 90 HXH SDR35 SW</v>
          </cell>
          <cell r="G622">
            <v>5.38</v>
          </cell>
          <cell r="H622">
            <v>2.4403249599999999</v>
          </cell>
          <cell r="I622">
            <v>4</v>
          </cell>
          <cell r="J622">
            <v>48</v>
          </cell>
          <cell r="K622">
            <v>182.44688888888888</v>
          </cell>
          <cell r="L622">
            <v>4.5044990000000009</v>
          </cell>
          <cell r="M622" t="str">
            <v>TIGRE</v>
          </cell>
          <cell r="N622" t="str">
            <v>36-685</v>
          </cell>
          <cell r="O622" t="str">
            <v>BOX</v>
          </cell>
          <cell r="P622" t="str">
            <v>C</v>
          </cell>
          <cell r="Q622" t="str">
            <v>M</v>
          </cell>
          <cell r="R622">
            <v>146.72941176470587</v>
          </cell>
          <cell r="S622">
            <v>157.00047058823529</v>
          </cell>
          <cell r="T622">
            <v>153.46</v>
          </cell>
          <cell r="U622">
            <v>153.46</v>
          </cell>
          <cell r="V622">
            <v>164.2022</v>
          </cell>
          <cell r="W622">
            <v>164.2022</v>
          </cell>
          <cell r="X622">
            <v>164.2022</v>
          </cell>
          <cell r="Y622">
            <v>164.2022</v>
          </cell>
          <cell r="Z622">
            <v>182.44688888888888</v>
          </cell>
          <cell r="AA622" t="str">
            <v>T-15</v>
          </cell>
          <cell r="AB622">
            <v>29850330</v>
          </cell>
          <cell r="AC622">
            <v>4051</v>
          </cell>
          <cell r="AD622" t="str">
            <v>US-00329</v>
          </cell>
          <cell r="AE622">
            <v>17</v>
          </cell>
          <cell r="AF622">
            <v>0.6</v>
          </cell>
          <cell r="AG622">
            <v>0</v>
          </cell>
          <cell r="AI622" t="str">
            <v>00810673019618</v>
          </cell>
          <cell r="AJ622" t="str">
            <v/>
          </cell>
          <cell r="AM622" t="e">
            <v>#N/A</v>
          </cell>
        </row>
        <row r="623">
          <cell r="A623" t="str">
            <v>ACTIVE</v>
          </cell>
          <cell r="B623" t="str">
            <v>36-742</v>
          </cell>
          <cell r="C623">
            <v>29850348</v>
          </cell>
          <cell r="D623" t="str">
            <v>36-742</v>
          </cell>
          <cell r="E623" t="str">
            <v>SDR 35 SW</v>
          </cell>
          <cell r="F623" t="str">
            <v>6 ELBOW 90 HXS SDR35 SW</v>
          </cell>
          <cell r="G623">
            <v>2.282</v>
          </cell>
          <cell r="H623">
            <v>1.035096944</v>
          </cell>
          <cell r="I623">
            <v>8</v>
          </cell>
          <cell r="J623">
            <v>96</v>
          </cell>
          <cell r="K623">
            <v>89.856222222222215</v>
          </cell>
          <cell r="L623">
            <v>14.986500000000001</v>
          </cell>
          <cell r="M623" t="str">
            <v>NORMANDY</v>
          </cell>
          <cell r="N623" t="str">
            <v>36-742</v>
          </cell>
          <cell r="O623" t="str">
            <v>BOX</v>
          </cell>
          <cell r="P623" t="str">
            <v>C</v>
          </cell>
          <cell r="Q623" t="str">
            <v>M</v>
          </cell>
          <cell r="R623">
            <v>72.28235294117647</v>
          </cell>
          <cell r="S623">
            <v>77.342117647058828</v>
          </cell>
          <cell r="T623">
            <v>75.58</v>
          </cell>
          <cell r="U623">
            <v>75.58</v>
          </cell>
          <cell r="V623">
            <v>80.870599999999996</v>
          </cell>
          <cell r="W623">
            <v>80.870599999999996</v>
          </cell>
          <cell r="X623">
            <v>80.870599999999996</v>
          </cell>
          <cell r="Y623">
            <v>80.870599999999996</v>
          </cell>
          <cell r="Z623">
            <v>89.856222222222215</v>
          </cell>
          <cell r="AA623" t="str">
            <v>T-14.1</v>
          </cell>
          <cell r="AB623">
            <v>29850348</v>
          </cell>
          <cell r="AC623">
            <v>4080</v>
          </cell>
          <cell r="AD623" t="str">
            <v>US-00402</v>
          </cell>
          <cell r="AE623">
            <v>30</v>
          </cell>
          <cell r="AF623">
            <v>0.82400000000000007</v>
          </cell>
          <cell r="AG623">
            <v>0</v>
          </cell>
          <cell r="AI623" t="str">
            <v>00810673019632</v>
          </cell>
          <cell r="AJ623" t="str">
            <v/>
          </cell>
          <cell r="AM623" t="e">
            <v>#N/A</v>
          </cell>
        </row>
        <row r="624">
          <cell r="A624" t="str">
            <v>ACTIVE</v>
          </cell>
          <cell r="B624" t="str">
            <v>36-668</v>
          </cell>
          <cell r="C624">
            <v>29850500</v>
          </cell>
          <cell r="D624" t="str">
            <v>36-668</v>
          </cell>
          <cell r="E624" t="str">
            <v>SDR 35 SW</v>
          </cell>
          <cell r="F624" t="str">
            <v xml:space="preserve">RETAIL (USE 36-6564)4 ELBOW 22.5 HXH SDR35 SW </v>
          </cell>
          <cell r="G624">
            <v>0.41299999999999998</v>
          </cell>
          <cell r="H624">
            <v>0.18733349599999999</v>
          </cell>
          <cell r="I624">
            <v>13</v>
          </cell>
          <cell r="J624">
            <v>416</v>
          </cell>
          <cell r="K624">
            <v>13.196666666666667</v>
          </cell>
          <cell r="L624">
            <v>0.34803699999999999</v>
          </cell>
          <cell r="M624" t="str">
            <v>TIGRE</v>
          </cell>
          <cell r="N624" t="str">
            <v>36-668</v>
          </cell>
          <cell r="O624" t="str">
            <v>BOX</v>
          </cell>
          <cell r="P624" t="str">
            <v>A</v>
          </cell>
          <cell r="Q624" t="str">
            <v>M</v>
          </cell>
          <cell r="R624">
            <v>10.611764705882353</v>
          </cell>
          <cell r="S624">
            <v>11.354588235294118</v>
          </cell>
          <cell r="T624">
            <v>11.1</v>
          </cell>
          <cell r="U624">
            <v>11.1</v>
          </cell>
          <cell r="V624">
            <v>11.877000000000001</v>
          </cell>
          <cell r="W624">
            <v>11.877000000000001</v>
          </cell>
          <cell r="X624">
            <v>11.877000000000001</v>
          </cell>
          <cell r="Y624">
            <v>11.877000000000001</v>
          </cell>
          <cell r="Z624">
            <v>13.196666666666667</v>
          </cell>
          <cell r="AA624" t="str">
            <v>T-15</v>
          </cell>
          <cell r="AB624">
            <v>29850500</v>
          </cell>
          <cell r="AC624">
            <v>4121</v>
          </cell>
          <cell r="AD624" t="str">
            <v>US-4922</v>
          </cell>
          <cell r="AE624">
            <v>124</v>
          </cell>
          <cell r="AF624">
            <v>0.75771759259259253</v>
          </cell>
          <cell r="AG624">
            <v>0</v>
          </cell>
          <cell r="AH624" t="str">
            <v>*</v>
          </cell>
          <cell r="AI624" t="str">
            <v>00810673019793</v>
          </cell>
          <cell r="AJ624">
            <v>10810673019790</v>
          </cell>
          <cell r="AM624" t="e">
            <v>#N/A</v>
          </cell>
        </row>
        <row r="625">
          <cell r="A625" t="str">
            <v>ACTIVE</v>
          </cell>
          <cell r="B625" t="str">
            <v>36-669</v>
          </cell>
          <cell r="C625">
            <v>29850518</v>
          </cell>
          <cell r="D625" t="str">
            <v>36-669</v>
          </cell>
          <cell r="E625" t="str">
            <v>SDR 35 SW</v>
          </cell>
          <cell r="F625" t="str">
            <v>6 ELBOW 22.5 HXH SDR35 SW</v>
          </cell>
          <cell r="G625">
            <v>1.64</v>
          </cell>
          <cell r="H625">
            <v>0.74389087999999992</v>
          </cell>
          <cell r="I625">
            <v>10</v>
          </cell>
          <cell r="J625">
            <v>180</v>
          </cell>
          <cell r="K625">
            <v>57.803777777777782</v>
          </cell>
          <cell r="L625">
            <v>1.351566</v>
          </cell>
          <cell r="M625" t="str">
            <v>TIGRE</v>
          </cell>
          <cell r="N625" t="str">
            <v>36-669</v>
          </cell>
          <cell r="O625" t="str">
            <v>BOX</v>
          </cell>
          <cell r="P625" t="str">
            <v>B</v>
          </cell>
          <cell r="Q625" t="str">
            <v>M</v>
          </cell>
          <cell r="R625">
            <v>46.494117647058829</v>
          </cell>
          <cell r="S625">
            <v>49.748705882352951</v>
          </cell>
          <cell r="T625">
            <v>48.62</v>
          </cell>
          <cell r="U625">
            <v>48.62</v>
          </cell>
          <cell r="V625">
            <v>52.023400000000002</v>
          </cell>
          <cell r="W625">
            <v>52.023400000000002</v>
          </cell>
          <cell r="X625">
            <v>52.023400000000002</v>
          </cell>
          <cell r="Y625">
            <v>52.023400000000002</v>
          </cell>
          <cell r="Z625">
            <v>57.803777777777782</v>
          </cell>
          <cell r="AA625" t="str">
            <v>T-14</v>
          </cell>
          <cell r="AB625">
            <v>29850518</v>
          </cell>
          <cell r="AC625">
            <v>4122</v>
          </cell>
          <cell r="AD625" t="str">
            <v>US-00404</v>
          </cell>
          <cell r="AE625">
            <v>23</v>
          </cell>
          <cell r="AF625">
            <v>0.72099999999999997</v>
          </cell>
          <cell r="AG625">
            <v>0</v>
          </cell>
          <cell r="AH625" t="str">
            <v>*</v>
          </cell>
          <cell r="AI625" t="str">
            <v>00810673019816</v>
          </cell>
          <cell r="AJ625">
            <v>10810673019813</v>
          </cell>
          <cell r="AM625" t="e">
            <v>#N/A</v>
          </cell>
        </row>
        <row r="626">
          <cell r="A626" t="str">
            <v>ACTIVE</v>
          </cell>
          <cell r="B626" t="str">
            <v>36-1043</v>
          </cell>
          <cell r="C626">
            <v>29850526</v>
          </cell>
          <cell r="D626" t="str">
            <v>36-1043</v>
          </cell>
          <cell r="E626" t="str">
            <v>SDR 35 SW</v>
          </cell>
          <cell r="F626" t="str">
            <v>4 ELBOW 22.5 HXS SDR35 SW</v>
          </cell>
          <cell r="G626">
            <v>0.42799999999999999</v>
          </cell>
          <cell r="H626">
            <v>0.194137376</v>
          </cell>
          <cell r="I626">
            <v>22</v>
          </cell>
          <cell r="J626">
            <v>528</v>
          </cell>
          <cell r="K626">
            <v>16.27588888888889</v>
          </cell>
          <cell r="L626">
            <v>0.35792499999999999</v>
          </cell>
          <cell r="M626" t="str">
            <v>TIGRE</v>
          </cell>
          <cell r="N626" t="str">
            <v>36-1043</v>
          </cell>
          <cell r="O626" t="str">
            <v>BOX</v>
          </cell>
          <cell r="P626" t="str">
            <v>C</v>
          </cell>
          <cell r="Q626" t="str">
            <v>M</v>
          </cell>
          <cell r="R626">
            <v>13.094117647058825</v>
          </cell>
          <cell r="S626">
            <v>14.010705882352944</v>
          </cell>
          <cell r="T626">
            <v>13.69</v>
          </cell>
          <cell r="U626">
            <v>13.69</v>
          </cell>
          <cell r="V626">
            <v>14.648300000000001</v>
          </cell>
          <cell r="W626">
            <v>14.648300000000001</v>
          </cell>
          <cell r="X626">
            <v>14.648300000000001</v>
          </cell>
          <cell r="Y626">
            <v>14.648300000000001</v>
          </cell>
          <cell r="Z626">
            <v>16.27588888888889</v>
          </cell>
          <cell r="AA626" t="str">
            <v>T-13</v>
          </cell>
          <cell r="AB626">
            <v>29850526</v>
          </cell>
          <cell r="AC626">
            <v>4158</v>
          </cell>
          <cell r="AD626" t="str">
            <v>US-4922</v>
          </cell>
          <cell r="AE626">
            <v>124</v>
          </cell>
          <cell r="AF626">
            <v>0.75771759259259253</v>
          </cell>
          <cell r="AG626">
            <v>0</v>
          </cell>
          <cell r="AI626" t="str">
            <v>00810673019830</v>
          </cell>
          <cell r="AJ626" t="str">
            <v/>
          </cell>
          <cell r="AM626" t="e">
            <v>#N/A</v>
          </cell>
        </row>
        <row r="627">
          <cell r="A627" t="str">
            <v>ACTIVE</v>
          </cell>
          <cell r="B627" t="str">
            <v>36-1044</v>
          </cell>
          <cell r="C627">
            <v>29850534</v>
          </cell>
          <cell r="D627" t="str">
            <v>36-1044</v>
          </cell>
          <cell r="E627" t="str">
            <v>SDR 35 SW</v>
          </cell>
          <cell r="F627" t="str">
            <v>6 ELBOW 22.5 HXS SDR35 SW</v>
          </cell>
          <cell r="G627">
            <v>1.5</v>
          </cell>
          <cell r="H627">
            <v>0.68038799999999999</v>
          </cell>
          <cell r="I627">
            <v>12</v>
          </cell>
          <cell r="J627">
            <v>144</v>
          </cell>
          <cell r="K627">
            <v>67.445666666666668</v>
          </cell>
          <cell r="L627">
            <v>2.4846690000000002</v>
          </cell>
          <cell r="M627" t="str">
            <v>TIGRE</v>
          </cell>
          <cell r="N627" t="str">
            <v>36-1044</v>
          </cell>
          <cell r="O627" t="str">
            <v>BOX</v>
          </cell>
          <cell r="P627" t="str">
            <v>C</v>
          </cell>
          <cell r="Q627" t="str">
            <v>M</v>
          </cell>
          <cell r="R627">
            <v>54.247058823529414</v>
          </cell>
          <cell r="S627">
            <v>58.044352941176477</v>
          </cell>
          <cell r="T627">
            <v>56.73</v>
          </cell>
          <cell r="U627">
            <v>56.73</v>
          </cell>
          <cell r="V627">
            <v>60.701099999999997</v>
          </cell>
          <cell r="W627">
            <v>60.701099999999997</v>
          </cell>
          <cell r="X627">
            <v>60.701099999999997</v>
          </cell>
          <cell r="Y627">
            <v>60.701099999999997</v>
          </cell>
          <cell r="Z627">
            <v>67.445666666666668</v>
          </cell>
          <cell r="AA627" t="str">
            <v>T-15</v>
          </cell>
          <cell r="AB627">
            <v>29850534</v>
          </cell>
          <cell r="AC627">
            <v>4159</v>
          </cell>
          <cell r="AD627" t="str">
            <v>US-00404</v>
          </cell>
          <cell r="AE627">
            <v>23</v>
          </cell>
          <cell r="AF627">
            <v>0.72099999999999997</v>
          </cell>
          <cell r="AG627">
            <v>0</v>
          </cell>
          <cell r="AI627" t="str">
            <v>00810673019854</v>
          </cell>
          <cell r="AJ627" t="str">
            <v/>
          </cell>
          <cell r="AM627" t="e">
            <v>#N/A</v>
          </cell>
        </row>
        <row r="628">
          <cell r="A628" t="str">
            <v>ACTIVE</v>
          </cell>
          <cell r="B628" t="str">
            <v>36-715</v>
          </cell>
          <cell r="C628">
            <v>29850607</v>
          </cell>
          <cell r="D628" t="str">
            <v>36-715</v>
          </cell>
          <cell r="E628" t="str">
            <v>SDR 35 SW</v>
          </cell>
          <cell r="F628" t="str">
            <v>4 CROSS HXHXHXH SDR35 SW</v>
          </cell>
          <cell r="G628">
            <v>1</v>
          </cell>
          <cell r="H628">
            <v>0.453592</v>
          </cell>
          <cell r="I628">
            <v>12</v>
          </cell>
          <cell r="J628">
            <v>216</v>
          </cell>
          <cell r="K628">
            <v>46.568777777777782</v>
          </cell>
          <cell r="L628">
            <v>0.82678099999999999</v>
          </cell>
          <cell r="M628" t="str">
            <v>TIGRE</v>
          </cell>
          <cell r="N628" t="str">
            <v>36-715</v>
          </cell>
          <cell r="O628" t="str">
            <v>BOX</v>
          </cell>
          <cell r="P628" t="str">
            <v>A</v>
          </cell>
          <cell r="Q628" t="str">
            <v>M</v>
          </cell>
          <cell r="R628">
            <v>37.458823529411767</v>
          </cell>
          <cell r="S628">
            <v>40.080941176470596</v>
          </cell>
          <cell r="T628">
            <v>39.17</v>
          </cell>
          <cell r="U628">
            <v>39.17</v>
          </cell>
          <cell r="V628">
            <v>41.911900000000003</v>
          </cell>
          <cell r="W628">
            <v>41.911900000000003</v>
          </cell>
          <cell r="X628">
            <v>41.911900000000003</v>
          </cell>
          <cell r="Y628">
            <v>41.911900000000003</v>
          </cell>
          <cell r="Z628">
            <v>46.568777777777782</v>
          </cell>
          <cell r="AA628" t="str">
            <v>T-14</v>
          </cell>
          <cell r="AB628">
            <v>29850607</v>
          </cell>
          <cell r="AC628">
            <v>3994</v>
          </cell>
          <cell r="AD628" t="str">
            <v>US-00409</v>
          </cell>
          <cell r="AE628">
            <v>45</v>
          </cell>
          <cell r="AF628">
            <v>0.72099999999999997</v>
          </cell>
          <cell r="AG628">
            <v>0</v>
          </cell>
          <cell r="AH628" t="str">
            <v>*</v>
          </cell>
          <cell r="AI628" t="str">
            <v>00810673019557</v>
          </cell>
          <cell r="AJ628">
            <v>10810673019554</v>
          </cell>
          <cell r="AM628" t="e">
            <v>#N/A</v>
          </cell>
        </row>
        <row r="629">
          <cell r="A629" t="str">
            <v>ACTIVE</v>
          </cell>
          <cell r="B629" t="str">
            <v>36-804</v>
          </cell>
          <cell r="C629">
            <v>29850704</v>
          </cell>
          <cell r="D629" t="str">
            <v>36-804</v>
          </cell>
          <cell r="E629" t="str">
            <v>SDR 35 SW</v>
          </cell>
          <cell r="F629" t="str">
            <v xml:space="preserve">RETAIL (USE 36-6593)4 DRAIN GRATE SPIGOT SDR35 SW </v>
          </cell>
          <cell r="G629">
            <v>0.4</v>
          </cell>
          <cell r="H629">
            <v>0.18143680000000001</v>
          </cell>
          <cell r="I629">
            <v>10</v>
          </cell>
          <cell r="J629">
            <v>1440</v>
          </cell>
          <cell r="K629">
            <v>13.101555555555555</v>
          </cell>
          <cell r="L629">
            <v>1.2132369999999999</v>
          </cell>
          <cell r="M629" t="str">
            <v>NORMANDY</v>
          </cell>
          <cell r="N629" t="str">
            <v>V-1804</v>
          </cell>
          <cell r="O629" t="str">
            <v>BOX</v>
          </cell>
          <cell r="P629" t="str">
            <v>A</v>
          </cell>
          <cell r="Q629" t="str">
            <v>M</v>
          </cell>
          <cell r="R629">
            <v>10.541176470588237</v>
          </cell>
          <cell r="S629">
            <v>11.279058823529414</v>
          </cell>
          <cell r="T629">
            <v>11.02</v>
          </cell>
          <cell r="U629">
            <v>11.02</v>
          </cell>
          <cell r="V629">
            <v>11.791399999999999</v>
          </cell>
          <cell r="W629">
            <v>11.791399999999999</v>
          </cell>
          <cell r="X629">
            <v>11.791399999999999</v>
          </cell>
          <cell r="Y629">
            <v>11.791399999999999</v>
          </cell>
          <cell r="Z629">
            <v>13.101555555555555</v>
          </cell>
          <cell r="AB629" t="str">
            <v/>
          </cell>
          <cell r="AC629">
            <v>4489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 t="str">
            <v>*</v>
          </cell>
          <cell r="AI629" t="str">
            <v>00810673010875</v>
          </cell>
          <cell r="AJ629">
            <v>10810673010872</v>
          </cell>
          <cell r="AK629" t="str">
            <v>662455818045</v>
          </cell>
          <cell r="AL629" t="str">
            <v>10662455818042</v>
          </cell>
          <cell r="AM629" t="e">
            <v>#N/A</v>
          </cell>
        </row>
        <row r="630">
          <cell r="A630" t="str">
            <v>ACTIVE</v>
          </cell>
          <cell r="B630" t="str">
            <v>36-650</v>
          </cell>
          <cell r="C630">
            <v>29850828</v>
          </cell>
          <cell r="D630" t="str">
            <v>36-650</v>
          </cell>
          <cell r="E630" t="str">
            <v>SDR 35 SW</v>
          </cell>
          <cell r="F630" t="str">
            <v>4X6X6 FLUSH DOWNSPOUT ADAPTER X H</v>
          </cell>
          <cell r="G630">
            <v>1.2</v>
          </cell>
          <cell r="H630">
            <v>0.54431039999999997</v>
          </cell>
          <cell r="I630">
            <v>15</v>
          </cell>
          <cell r="J630">
            <v>675</v>
          </cell>
          <cell r="K630">
            <v>71.024222222222221</v>
          </cell>
          <cell r="L630">
            <v>8.5136710000000004</v>
          </cell>
          <cell r="M630" t="str">
            <v>NORMANDY</v>
          </cell>
          <cell r="N630" t="str">
            <v>V-1706</v>
          </cell>
          <cell r="O630" t="str">
            <v>BOX</v>
          </cell>
          <cell r="P630" t="str">
            <v>C</v>
          </cell>
          <cell r="Q630" t="str">
            <v>M</v>
          </cell>
          <cell r="R630">
            <v>65.35294117647058</v>
          </cell>
          <cell r="S630">
            <v>69.927647058823524</v>
          </cell>
          <cell r="T630">
            <v>59.74</v>
          </cell>
          <cell r="U630">
            <v>59.74</v>
          </cell>
          <cell r="V630">
            <v>63.921800000000005</v>
          </cell>
          <cell r="W630">
            <v>63.921800000000005</v>
          </cell>
          <cell r="X630">
            <v>63.921800000000005</v>
          </cell>
          <cell r="Y630">
            <v>63.921800000000005</v>
          </cell>
          <cell r="Z630">
            <v>71.024222222222221</v>
          </cell>
          <cell r="AB630" t="str">
            <v/>
          </cell>
          <cell r="AC630">
            <v>4494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I630" t="str">
            <v>00812361014073</v>
          </cell>
          <cell r="AJ630" t="str">
            <v/>
          </cell>
          <cell r="AK630" t="str">
            <v>662455817062</v>
          </cell>
          <cell r="AL630" t="str">
            <v>10662455817069</v>
          </cell>
          <cell r="AM630" t="e">
            <v>#N/A</v>
          </cell>
        </row>
        <row r="631">
          <cell r="A631" t="str">
            <v>ACTIVE</v>
          </cell>
          <cell r="B631" t="str">
            <v>36-737</v>
          </cell>
          <cell r="C631">
            <v>29850925</v>
          </cell>
          <cell r="D631" t="str">
            <v>36-737</v>
          </cell>
          <cell r="E631" t="str">
            <v>SDR 35 SW</v>
          </cell>
          <cell r="F631" t="str">
            <v>6 DOUBLE WYE HXHXHXH SDR35 SW</v>
          </cell>
          <cell r="G631">
            <v>3.45</v>
          </cell>
          <cell r="H631">
            <v>1.5648924</v>
          </cell>
          <cell r="I631">
            <v>3</v>
          </cell>
          <cell r="J631">
            <v>54</v>
          </cell>
          <cell r="K631">
            <v>211.11099999999999</v>
          </cell>
          <cell r="L631">
            <v>30.766100000000002</v>
          </cell>
          <cell r="M631" t="str">
            <v>PTI</v>
          </cell>
          <cell r="N631" t="str">
            <v>36-737</v>
          </cell>
          <cell r="O631" t="str">
            <v>BOX</v>
          </cell>
          <cell r="P631" t="str">
            <v>D</v>
          </cell>
          <cell r="Q631" t="str">
            <v>M</v>
          </cell>
          <cell r="R631">
            <v>169.76470588235296</v>
          </cell>
          <cell r="S631">
            <v>181.64823529411768</v>
          </cell>
          <cell r="T631">
            <v>177.57</v>
          </cell>
          <cell r="U631">
            <v>177.57</v>
          </cell>
          <cell r="V631">
            <v>189.9999</v>
          </cell>
          <cell r="W631">
            <v>189.9999</v>
          </cell>
          <cell r="X631">
            <v>189.9999</v>
          </cell>
          <cell r="Y631">
            <v>189.9999</v>
          </cell>
          <cell r="Z631">
            <v>211.11099999999999</v>
          </cell>
          <cell r="AA631" t="str">
            <v>T-14</v>
          </cell>
          <cell r="AB631">
            <v>29850925</v>
          </cell>
          <cell r="AC631">
            <v>3914</v>
          </cell>
          <cell r="AD631" t="str">
            <v>US-00386</v>
          </cell>
          <cell r="AE631">
            <v>17</v>
          </cell>
          <cell r="AF631">
            <v>0.6</v>
          </cell>
          <cell r="AG631">
            <v>0</v>
          </cell>
          <cell r="AI631" t="str">
            <v>00816842021161</v>
          </cell>
          <cell r="AJ631" t="str">
            <v/>
          </cell>
          <cell r="AM631" t="e">
            <v>#N/A</v>
          </cell>
        </row>
        <row r="632">
          <cell r="A632" t="str">
            <v>ACTIVE</v>
          </cell>
          <cell r="B632" t="str">
            <v>36-736</v>
          </cell>
          <cell r="C632">
            <v>29850933</v>
          </cell>
          <cell r="D632" t="str">
            <v>36-736</v>
          </cell>
          <cell r="E632" t="str">
            <v>SDR 35 SW</v>
          </cell>
          <cell r="F632" t="str">
            <v>6X4 DOUBLE WYE HXHXHXH SDR35 SW</v>
          </cell>
          <cell r="G632">
            <v>3.33</v>
          </cell>
          <cell r="H632">
            <v>1.5104613600000001</v>
          </cell>
          <cell r="I632">
            <v>3</v>
          </cell>
          <cell r="J632">
            <v>54</v>
          </cell>
          <cell r="K632">
            <v>127.91255555555556</v>
          </cell>
          <cell r="L632">
            <v>19.710595000000001</v>
          </cell>
          <cell r="M632" t="str">
            <v>PTI</v>
          </cell>
          <cell r="N632" t="str">
            <v>36-736</v>
          </cell>
          <cell r="O632" t="str">
            <v>BOX</v>
          </cell>
          <cell r="P632" t="str">
            <v>D</v>
          </cell>
          <cell r="Q632" t="str">
            <v>M</v>
          </cell>
          <cell r="R632">
            <v>102.87058823529412</v>
          </cell>
          <cell r="S632">
            <v>110.07152941176471</v>
          </cell>
          <cell r="T632">
            <v>107.59</v>
          </cell>
          <cell r="U632">
            <v>107.59</v>
          </cell>
          <cell r="V632">
            <v>115.12130000000001</v>
          </cell>
          <cell r="W632">
            <v>115.12130000000001</v>
          </cell>
          <cell r="X632">
            <v>115.12130000000001</v>
          </cell>
          <cell r="Y632">
            <v>115.12130000000001</v>
          </cell>
          <cell r="Z632">
            <v>127.91255555555556</v>
          </cell>
          <cell r="AA632" t="str">
            <v>T-14</v>
          </cell>
          <cell r="AB632">
            <v>29850933</v>
          </cell>
          <cell r="AC632">
            <v>3913</v>
          </cell>
          <cell r="AD632" t="str">
            <v>US-00386</v>
          </cell>
          <cell r="AE632">
            <v>17</v>
          </cell>
          <cell r="AF632">
            <v>0.6</v>
          </cell>
          <cell r="AG632">
            <v>0</v>
          </cell>
          <cell r="AI632" t="str">
            <v>00812361015629</v>
          </cell>
          <cell r="AJ632" t="str">
            <v/>
          </cell>
          <cell r="AM632" t="e">
            <v>#N/A</v>
          </cell>
        </row>
        <row r="633">
          <cell r="A633" t="str">
            <v>ACTIVE</v>
          </cell>
          <cell r="B633" t="str">
            <v>36-812</v>
          </cell>
          <cell r="C633">
            <v>29851026</v>
          </cell>
          <cell r="D633" t="str">
            <v>36-812</v>
          </cell>
          <cell r="E633" t="str">
            <v>SDR 35 SW</v>
          </cell>
          <cell r="F633" t="str">
            <v>6X4 RED BUSHING ECC SXH SDR35 SW</v>
          </cell>
          <cell r="G633">
            <v>1.19</v>
          </cell>
          <cell r="H633">
            <v>0.53977447999999995</v>
          </cell>
          <cell r="I633">
            <v>20</v>
          </cell>
          <cell r="J633">
            <v>360</v>
          </cell>
          <cell r="K633">
            <v>62.321555555555562</v>
          </cell>
          <cell r="L633">
            <v>2.248799</v>
          </cell>
          <cell r="M633" t="str">
            <v>NORMANDY</v>
          </cell>
          <cell r="N633" t="str">
            <v>36-812</v>
          </cell>
          <cell r="O633" t="str">
            <v>BOX</v>
          </cell>
          <cell r="P633" t="str">
            <v>D</v>
          </cell>
          <cell r="Q633" t="str">
            <v>M</v>
          </cell>
          <cell r="R633">
            <v>50.270588235294113</v>
          </cell>
          <cell r="S633">
            <v>53.789529411764704</v>
          </cell>
          <cell r="T633">
            <v>52.42</v>
          </cell>
          <cell r="U633">
            <v>52.42</v>
          </cell>
          <cell r="V633">
            <v>56.089400000000005</v>
          </cell>
          <cell r="W633">
            <v>56.089400000000005</v>
          </cell>
          <cell r="X633">
            <v>56.089400000000005</v>
          </cell>
          <cell r="Y633">
            <v>56.089400000000005</v>
          </cell>
          <cell r="Z633">
            <v>62.321555555555562</v>
          </cell>
          <cell r="AA633" t="str">
            <v>T-14</v>
          </cell>
          <cell r="AB633">
            <v>29851026</v>
          </cell>
          <cell r="AC633">
            <v>4397</v>
          </cell>
          <cell r="AD633" t="str">
            <v>US-00436</v>
          </cell>
          <cell r="AE633">
            <v>30</v>
          </cell>
          <cell r="AF633">
            <v>0.8034</v>
          </cell>
          <cell r="AG633">
            <v>0</v>
          </cell>
          <cell r="AI633" t="str">
            <v>00812361010358</v>
          </cell>
          <cell r="AJ633" t="str">
            <v/>
          </cell>
          <cell r="AM633" t="e">
            <v>#N/A</v>
          </cell>
        </row>
        <row r="634">
          <cell r="A634" t="str">
            <v>ACTIVE</v>
          </cell>
          <cell r="B634" t="str">
            <v>36-677</v>
          </cell>
          <cell r="C634">
            <v>29851115</v>
          </cell>
          <cell r="D634" t="str">
            <v>36-677</v>
          </cell>
          <cell r="E634" t="str">
            <v>SDR 35 SW</v>
          </cell>
          <cell r="F634" t="str">
            <v xml:space="preserve">RETAIL (USE 36-6553)4 ELBOW 90 LONG TURN HXH SDR35 SW </v>
          </cell>
          <cell r="G634">
            <v>0.90600000000000003</v>
          </cell>
          <cell r="H634">
            <v>0.41095435200000002</v>
          </cell>
          <cell r="I634">
            <v>12</v>
          </cell>
          <cell r="J634">
            <v>288</v>
          </cell>
          <cell r="K634">
            <v>17.631222222222224</v>
          </cell>
          <cell r="L634">
            <v>0.64344100000000004</v>
          </cell>
          <cell r="M634" t="str">
            <v>TIGRE</v>
          </cell>
          <cell r="N634" t="str">
            <v>36-677</v>
          </cell>
          <cell r="O634" t="str">
            <v>BOX</v>
          </cell>
          <cell r="P634" t="str">
            <v>A</v>
          </cell>
          <cell r="Q634" t="str">
            <v>M</v>
          </cell>
          <cell r="R634">
            <v>13.294117647058824</v>
          </cell>
          <cell r="S634">
            <v>14.224705882352943</v>
          </cell>
          <cell r="T634">
            <v>14.83</v>
          </cell>
          <cell r="U634">
            <v>14.83</v>
          </cell>
          <cell r="V634">
            <v>15.868100000000002</v>
          </cell>
          <cell r="W634">
            <v>15.868100000000002</v>
          </cell>
          <cell r="X634">
            <v>15.868100000000002</v>
          </cell>
          <cell r="Y634">
            <v>15.868100000000002</v>
          </cell>
          <cell r="Z634">
            <v>17.631222222222224</v>
          </cell>
          <cell r="AA634" t="str">
            <v>T-14</v>
          </cell>
          <cell r="AB634">
            <v>29851115</v>
          </cell>
          <cell r="AC634">
            <v>4062</v>
          </cell>
          <cell r="AD634" t="str">
            <v>US-4924</v>
          </cell>
          <cell r="AE634">
            <v>116</v>
          </cell>
          <cell r="AF634">
            <v>0.77249999999999996</v>
          </cell>
          <cell r="AG634">
            <v>0</v>
          </cell>
          <cell r="AH634" t="str">
            <v>*</v>
          </cell>
          <cell r="AI634" t="str">
            <v>00810673019670</v>
          </cell>
          <cell r="AJ634">
            <v>10810673019677</v>
          </cell>
          <cell r="AM634" t="e">
            <v>#N/A</v>
          </cell>
        </row>
        <row r="635">
          <cell r="A635" t="str">
            <v>ACTIVE</v>
          </cell>
          <cell r="B635" t="str">
            <v>36-678</v>
          </cell>
          <cell r="C635">
            <v>29851140</v>
          </cell>
          <cell r="D635" t="str">
            <v>36-678</v>
          </cell>
          <cell r="E635" t="str">
            <v>SDR 35 SW</v>
          </cell>
          <cell r="F635" t="str">
            <v>6 ELBOW 90 LONG TURN HXH SDR35 SW</v>
          </cell>
          <cell r="G635">
            <v>3</v>
          </cell>
          <cell r="H635">
            <v>1.360776</v>
          </cell>
          <cell r="I635">
            <v>8</v>
          </cell>
          <cell r="J635">
            <v>128</v>
          </cell>
          <cell r="K635">
            <v>79.536666666666676</v>
          </cell>
          <cell r="L635">
            <v>10.325750000000001</v>
          </cell>
          <cell r="M635" t="str">
            <v>NORMANDY</v>
          </cell>
          <cell r="N635" t="str">
            <v>V-366</v>
          </cell>
          <cell r="O635" t="str">
            <v>BOX</v>
          </cell>
          <cell r="P635" t="str">
            <v>A</v>
          </cell>
          <cell r="Q635" t="str">
            <v>M</v>
          </cell>
          <cell r="R635">
            <v>73.376470588235293</v>
          </cell>
          <cell r="S635">
            <v>78.512823529411762</v>
          </cell>
          <cell r="T635">
            <v>66.900000000000006</v>
          </cell>
          <cell r="U635">
            <v>66.900000000000006</v>
          </cell>
          <cell r="V635">
            <v>71.583000000000013</v>
          </cell>
          <cell r="W635">
            <v>71.583000000000013</v>
          </cell>
          <cell r="X635">
            <v>71.583000000000013</v>
          </cell>
          <cell r="Y635">
            <v>71.583000000000013</v>
          </cell>
          <cell r="Z635">
            <v>79.536666666666676</v>
          </cell>
          <cell r="AB635" t="str">
            <v/>
          </cell>
          <cell r="AC635">
            <v>4063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 t="str">
            <v>*</v>
          </cell>
          <cell r="AI635" t="str">
            <v>00812361014097</v>
          </cell>
          <cell r="AJ635">
            <v>10812361014094</v>
          </cell>
          <cell r="AK635" t="str">
            <v>662455803669</v>
          </cell>
          <cell r="AL635" t="str">
            <v>10662455803666</v>
          </cell>
          <cell r="AM635" t="e">
            <v>#N/A</v>
          </cell>
        </row>
        <row r="636">
          <cell r="A636" t="str">
            <v>ACTIVE</v>
          </cell>
          <cell r="B636" t="str">
            <v>36-680</v>
          </cell>
          <cell r="C636">
            <v>29851212</v>
          </cell>
          <cell r="D636" t="str">
            <v>36-680</v>
          </cell>
          <cell r="E636" t="str">
            <v>SDR 35 SW</v>
          </cell>
          <cell r="F636" t="str">
            <v xml:space="preserve">RETAIL (USE 36-6554)4 ELBOW 90 LONG TURN HXS SDR35 SW </v>
          </cell>
          <cell r="G636">
            <v>0.88400000000000001</v>
          </cell>
          <cell r="H636">
            <v>0.40097532800000002</v>
          </cell>
          <cell r="I636">
            <v>10</v>
          </cell>
          <cell r="J636">
            <v>240</v>
          </cell>
          <cell r="K636">
            <v>19.390777777777775</v>
          </cell>
          <cell r="L636">
            <v>0.68649499999999997</v>
          </cell>
          <cell r="M636" t="str">
            <v>TIGRE</v>
          </cell>
          <cell r="N636" t="str">
            <v>36-680</v>
          </cell>
          <cell r="O636" t="str">
            <v>BOX</v>
          </cell>
          <cell r="P636" t="str">
            <v>A</v>
          </cell>
          <cell r="Q636" t="str">
            <v>M</v>
          </cell>
          <cell r="R636">
            <v>15.647058823529413</v>
          </cell>
          <cell r="S636">
            <v>16.742352941176474</v>
          </cell>
          <cell r="T636">
            <v>16.309999999999999</v>
          </cell>
          <cell r="U636">
            <v>16.309999999999999</v>
          </cell>
          <cell r="V636">
            <v>17.451699999999999</v>
          </cell>
          <cell r="W636">
            <v>17.451699999999999</v>
          </cell>
          <cell r="X636">
            <v>17.451699999999999</v>
          </cell>
          <cell r="Y636">
            <v>17.451699999999999</v>
          </cell>
          <cell r="Z636">
            <v>19.390777777777775</v>
          </cell>
          <cell r="AA636" t="str">
            <v>T-14</v>
          </cell>
          <cell r="AB636">
            <v>29851212</v>
          </cell>
          <cell r="AC636">
            <v>4092</v>
          </cell>
          <cell r="AD636" t="str">
            <v>US-4924</v>
          </cell>
          <cell r="AE636">
            <v>116</v>
          </cell>
          <cell r="AF636">
            <v>0.77249999999999996</v>
          </cell>
          <cell r="AG636">
            <v>0</v>
          </cell>
          <cell r="AH636" t="str">
            <v>*</v>
          </cell>
          <cell r="AI636" t="str">
            <v>00810673019694</v>
          </cell>
          <cell r="AJ636">
            <v>10810673019691</v>
          </cell>
          <cell r="AM636" t="e">
            <v>#N/A</v>
          </cell>
        </row>
        <row r="637">
          <cell r="A637" t="str">
            <v>ACTIVE</v>
          </cell>
          <cell r="B637" t="str">
            <v>36-681</v>
          </cell>
          <cell r="C637">
            <v>29851239</v>
          </cell>
          <cell r="D637" t="str">
            <v>36-681</v>
          </cell>
          <cell r="E637" t="str">
            <v>SDR 35 SW</v>
          </cell>
          <cell r="F637" t="str">
            <v>6 ELBOW 90 LONG TURN HXS SDR35 SW</v>
          </cell>
          <cell r="G637">
            <v>3</v>
          </cell>
          <cell r="H637">
            <v>1.360776</v>
          </cell>
          <cell r="I637">
            <v>8</v>
          </cell>
          <cell r="J637">
            <v>128</v>
          </cell>
          <cell r="K637">
            <v>150.13288888888891</v>
          </cell>
          <cell r="L637">
            <v>22.78566</v>
          </cell>
          <cell r="M637" t="str">
            <v>NORMANDY</v>
          </cell>
          <cell r="N637" t="str">
            <v>V-466</v>
          </cell>
          <cell r="O637" t="str">
            <v>BOX</v>
          </cell>
          <cell r="P637" t="str">
            <v>D</v>
          </cell>
          <cell r="Q637" t="str">
            <v>M</v>
          </cell>
          <cell r="R637">
            <v>120.74117647058823</v>
          </cell>
          <cell r="S637">
            <v>129.19305882352941</v>
          </cell>
          <cell r="T637">
            <v>126.28</v>
          </cell>
          <cell r="U637">
            <v>126.28</v>
          </cell>
          <cell r="V637">
            <v>135.11960000000002</v>
          </cell>
          <cell r="W637">
            <v>135.11960000000002</v>
          </cell>
          <cell r="X637">
            <v>135.11960000000002</v>
          </cell>
          <cell r="Y637">
            <v>135.11960000000002</v>
          </cell>
          <cell r="Z637">
            <v>150.13288888888891</v>
          </cell>
          <cell r="AB637" t="str">
            <v/>
          </cell>
          <cell r="AC637">
            <v>4093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 t="str">
            <v>*</v>
          </cell>
          <cell r="AI637" t="str">
            <v>00812361014110</v>
          </cell>
          <cell r="AJ637">
            <v>10812361014117</v>
          </cell>
          <cell r="AK637" t="str">
            <v>662455804666</v>
          </cell>
          <cell r="AL637" t="str">
            <v>10662455804663</v>
          </cell>
          <cell r="AM637" t="e">
            <v>#N/A</v>
          </cell>
        </row>
        <row r="638">
          <cell r="A638" t="str">
            <v>ACTIVE</v>
          </cell>
          <cell r="B638" t="str">
            <v>36-706</v>
          </cell>
          <cell r="C638">
            <v>29851530</v>
          </cell>
          <cell r="D638" t="str">
            <v>36-706</v>
          </cell>
          <cell r="E638" t="str">
            <v>SDR 35 SW</v>
          </cell>
          <cell r="F638" t="str">
            <v>6X4 RED BUSHING CON SXH SDR35 SW</v>
          </cell>
          <cell r="G638">
            <v>1</v>
          </cell>
          <cell r="H638">
            <v>0.453592</v>
          </cell>
          <cell r="I638">
            <v>24</v>
          </cell>
          <cell r="J638">
            <v>320</v>
          </cell>
          <cell r="K638">
            <v>37.818555555555555</v>
          </cell>
          <cell r="L638">
            <v>4.466183</v>
          </cell>
          <cell r="M638" t="str">
            <v>NORMANDY</v>
          </cell>
          <cell r="N638" t="str">
            <v>V-2064</v>
          </cell>
          <cell r="O638" t="str">
            <v>BOX</v>
          </cell>
          <cell r="P638" t="str">
            <v>C</v>
          </cell>
          <cell r="Q638" t="str">
            <v>M</v>
          </cell>
          <cell r="R638">
            <v>37.611764705882351</v>
          </cell>
          <cell r="S638">
            <v>40.244588235294117</v>
          </cell>
          <cell r="T638">
            <v>31.81</v>
          </cell>
          <cell r="U638">
            <v>31.81</v>
          </cell>
          <cell r="V638">
            <v>34.036700000000003</v>
          </cell>
          <cell r="W638">
            <v>34.036700000000003</v>
          </cell>
          <cell r="X638">
            <v>34.036700000000003</v>
          </cell>
          <cell r="Y638">
            <v>34.036700000000003</v>
          </cell>
          <cell r="Z638">
            <v>37.818555555555555</v>
          </cell>
          <cell r="AB638" t="str">
            <v/>
          </cell>
          <cell r="AC638">
            <v>4258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 t="str">
            <v>*</v>
          </cell>
          <cell r="AI638" t="str">
            <v>00812361014134</v>
          </cell>
          <cell r="AJ638">
            <v>10812361014131</v>
          </cell>
          <cell r="AK638" t="str">
            <v>662455820642</v>
          </cell>
          <cell r="AL638" t="str">
            <v>10662455820649</v>
          </cell>
          <cell r="AM638" t="e">
            <v>#N/A</v>
          </cell>
        </row>
        <row r="639">
          <cell r="A639" t="str">
            <v>ACTIVE</v>
          </cell>
          <cell r="B639" t="str">
            <v>36-700</v>
          </cell>
          <cell r="C639">
            <v>29851735</v>
          </cell>
          <cell r="D639" t="str">
            <v>36-700</v>
          </cell>
          <cell r="E639" t="str">
            <v>SDR 35 SW</v>
          </cell>
          <cell r="F639" t="str">
            <v xml:space="preserve">RETAIL (USE 36-6586)4X6 INC COUPLING CON HXH SDR35 SW </v>
          </cell>
          <cell r="G639">
            <v>1</v>
          </cell>
          <cell r="H639">
            <v>0.453592</v>
          </cell>
          <cell r="I639">
            <v>10</v>
          </cell>
          <cell r="J639">
            <v>1080</v>
          </cell>
          <cell r="K639">
            <v>38.662666666666674</v>
          </cell>
          <cell r="L639">
            <v>4.5405489999999995</v>
          </cell>
          <cell r="M639" t="str">
            <v>NORMANDY</v>
          </cell>
          <cell r="N639" t="str">
            <v>V-1064</v>
          </cell>
          <cell r="O639" t="str">
            <v>BOX</v>
          </cell>
          <cell r="P639" t="str">
            <v>A</v>
          </cell>
          <cell r="Q639" t="str">
            <v>M</v>
          </cell>
          <cell r="R639">
            <v>39.588235294117645</v>
          </cell>
          <cell r="S639">
            <v>42.359411764705882</v>
          </cell>
          <cell r="T639">
            <v>32.520000000000003</v>
          </cell>
          <cell r="U639">
            <v>32.520000000000003</v>
          </cell>
          <cell r="V639">
            <v>34.796400000000006</v>
          </cell>
          <cell r="W639">
            <v>34.796400000000006</v>
          </cell>
          <cell r="X639">
            <v>34.796400000000006</v>
          </cell>
          <cell r="Y639">
            <v>34.796400000000006</v>
          </cell>
          <cell r="Z639">
            <v>38.662666666666674</v>
          </cell>
          <cell r="AB639" t="str">
            <v/>
          </cell>
          <cell r="AC639">
            <v>4185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 t="str">
            <v>*</v>
          </cell>
          <cell r="AI639" t="str">
            <v>00812361014158</v>
          </cell>
          <cell r="AJ639">
            <v>10812361014155</v>
          </cell>
          <cell r="AK639" t="str">
            <v>662455810643</v>
          </cell>
          <cell r="AL639" t="str">
            <v>10662455810640</v>
          </cell>
          <cell r="AM639" t="e">
            <v>#N/A</v>
          </cell>
        </row>
        <row r="640">
          <cell r="A640" t="str">
            <v>ACTIVE</v>
          </cell>
          <cell r="B640" t="str">
            <v>36-660</v>
          </cell>
          <cell r="C640">
            <v>29851905</v>
          </cell>
          <cell r="D640" t="str">
            <v>36-660</v>
          </cell>
          <cell r="E640" t="str">
            <v>SDR 35 SW</v>
          </cell>
          <cell r="F640" t="str">
            <v>RETAIL (Use 36-6574) 4 ADAPTER SWR HXDWV H SDR35 SW</v>
          </cell>
          <cell r="G640">
            <v>0.40600000000000003</v>
          </cell>
          <cell r="H640">
            <v>0.184158352</v>
          </cell>
          <cell r="I640">
            <v>5</v>
          </cell>
          <cell r="J640">
            <v>640</v>
          </cell>
          <cell r="K640">
            <v>20.24677777777778</v>
          </cell>
          <cell r="L640">
            <v>0.34165099999999998</v>
          </cell>
          <cell r="M640" t="str">
            <v>TIGRE</v>
          </cell>
          <cell r="N640" t="str">
            <v>36-660</v>
          </cell>
          <cell r="O640" t="str">
            <v>BOX</v>
          </cell>
          <cell r="P640" t="str">
            <v>A</v>
          </cell>
          <cell r="Q640" t="str">
            <v>M</v>
          </cell>
          <cell r="R640">
            <v>16.294117647058822</v>
          </cell>
          <cell r="S640">
            <v>17.43470588235294</v>
          </cell>
          <cell r="T640">
            <v>17.03</v>
          </cell>
          <cell r="U640">
            <v>17.03</v>
          </cell>
          <cell r="V640">
            <v>18.222100000000001</v>
          </cell>
          <cell r="W640">
            <v>18.222100000000001</v>
          </cell>
          <cell r="X640">
            <v>18.222100000000001</v>
          </cell>
          <cell r="Y640">
            <v>18.222100000000001</v>
          </cell>
          <cell r="Z640">
            <v>20.24677777777778</v>
          </cell>
          <cell r="AA640" t="str">
            <v>T-11</v>
          </cell>
          <cell r="AB640">
            <v>29851905</v>
          </cell>
          <cell r="AC640">
            <v>4252</v>
          </cell>
          <cell r="AD640" t="str">
            <v>US-00312</v>
          </cell>
          <cell r="AE640">
            <v>65</v>
          </cell>
          <cell r="AF640">
            <v>0.72099999999999997</v>
          </cell>
          <cell r="AG640">
            <v>0</v>
          </cell>
          <cell r="AH640" t="str">
            <v>*</v>
          </cell>
          <cell r="AI640" t="str">
            <v>00812361010587</v>
          </cell>
          <cell r="AJ640">
            <v>10812361010584</v>
          </cell>
          <cell r="AM640" t="e">
            <v>#N/A</v>
          </cell>
        </row>
        <row r="641">
          <cell r="A641" t="str">
            <v>ACTIVE</v>
          </cell>
          <cell r="B641" t="str">
            <v>36-661</v>
          </cell>
          <cell r="C641">
            <v>29851930</v>
          </cell>
          <cell r="D641" t="str">
            <v>36-661</v>
          </cell>
          <cell r="E641" t="str">
            <v>SDR 35 SW</v>
          </cell>
          <cell r="F641" t="str">
            <v>6X4 ADAPTER SWR HXDWV H SDR35 SW</v>
          </cell>
          <cell r="G641">
            <v>1.04</v>
          </cell>
          <cell r="H641">
            <v>0.47173567999999999</v>
          </cell>
          <cell r="I641">
            <v>24</v>
          </cell>
          <cell r="J641">
            <v>1080</v>
          </cell>
          <cell r="K641">
            <v>54.463000000000008</v>
          </cell>
          <cell r="L641">
            <v>5.9803859999999993</v>
          </cell>
          <cell r="M641" t="str">
            <v>NORMANDY</v>
          </cell>
          <cell r="N641" t="str">
            <v>V-2046</v>
          </cell>
          <cell r="O641" t="str">
            <v>BOX</v>
          </cell>
          <cell r="P641" t="str">
            <v>C</v>
          </cell>
          <cell r="Q641" t="str">
            <v>M</v>
          </cell>
          <cell r="R641">
            <v>51.564705882352939</v>
          </cell>
          <cell r="S641">
            <v>55.174235294117651</v>
          </cell>
          <cell r="T641">
            <v>45.81</v>
          </cell>
          <cell r="U641">
            <v>45.81</v>
          </cell>
          <cell r="V641">
            <v>49.016700000000007</v>
          </cell>
          <cell r="W641">
            <v>49.016700000000007</v>
          </cell>
          <cell r="X641">
            <v>49.016700000000007</v>
          </cell>
          <cell r="Y641">
            <v>49.016700000000007</v>
          </cell>
          <cell r="Z641">
            <v>54.463000000000008</v>
          </cell>
          <cell r="AB641" t="str">
            <v/>
          </cell>
          <cell r="AC641">
            <v>4254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 t="str">
            <v>*</v>
          </cell>
          <cell r="AI641" t="str">
            <v>00812361019757</v>
          </cell>
          <cell r="AJ641">
            <v>10812361019754</v>
          </cell>
          <cell r="AK641" t="str">
            <v>662455820468</v>
          </cell>
          <cell r="AL641" t="str">
            <v>10662455820465</v>
          </cell>
          <cell r="AM641" t="e">
            <v>#N/A</v>
          </cell>
        </row>
        <row r="642">
          <cell r="A642" t="str">
            <v>ACTIVE</v>
          </cell>
          <cell r="B642" t="str">
            <v>36-662</v>
          </cell>
          <cell r="C642">
            <v>29851948</v>
          </cell>
          <cell r="D642" t="str">
            <v>36-662</v>
          </cell>
          <cell r="E642" t="str">
            <v>SDR 35 SW</v>
          </cell>
          <cell r="F642" t="str">
            <v>6 ADAPTER SWR HXDWV H SDR35 SW</v>
          </cell>
          <cell r="G642">
            <v>1.2789999999999999</v>
          </cell>
          <cell r="H642">
            <v>0.5801441679999999</v>
          </cell>
          <cell r="I642">
            <v>12</v>
          </cell>
          <cell r="J642">
            <v>540</v>
          </cell>
          <cell r="K642">
            <v>69.466777777777779</v>
          </cell>
          <cell r="L642">
            <v>7.8578700000000001</v>
          </cell>
          <cell r="M642" t="str">
            <v>NORMANDY</v>
          </cell>
          <cell r="N642" t="str">
            <v>V-2066</v>
          </cell>
          <cell r="O642" t="str">
            <v>BOX</v>
          </cell>
          <cell r="P642" t="str">
            <v>C</v>
          </cell>
          <cell r="Q642" t="str">
            <v>M</v>
          </cell>
          <cell r="R642">
            <v>63.729411764705887</v>
          </cell>
          <cell r="S642">
            <v>68.1904705882353</v>
          </cell>
          <cell r="T642">
            <v>58.43</v>
          </cell>
          <cell r="U642">
            <v>58.43</v>
          </cell>
          <cell r="V642">
            <v>62.520100000000006</v>
          </cell>
          <cell r="W642">
            <v>62.520100000000006</v>
          </cell>
          <cell r="X642">
            <v>62.520100000000006</v>
          </cell>
          <cell r="Y642">
            <v>62.520100000000006</v>
          </cell>
          <cell r="Z642">
            <v>69.466777777777779</v>
          </cell>
          <cell r="AB642" t="str">
            <v/>
          </cell>
          <cell r="AC642">
            <v>4253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 t="str">
            <v>*</v>
          </cell>
          <cell r="AI642" t="str">
            <v>00812361014172</v>
          </cell>
          <cell r="AJ642">
            <v>10812361014179</v>
          </cell>
          <cell r="AK642" t="str">
            <v>662455820666</v>
          </cell>
          <cell r="AL642" t="str">
            <v>10662455820663</v>
          </cell>
          <cell r="AM642" t="e">
            <v>#N/A</v>
          </cell>
        </row>
        <row r="643">
          <cell r="A643" t="str">
            <v>ACTIVE</v>
          </cell>
          <cell r="B643" t="str">
            <v>36-665</v>
          </cell>
          <cell r="C643">
            <v>29852120</v>
          </cell>
          <cell r="D643" t="str">
            <v>36-665</v>
          </cell>
          <cell r="E643" t="str">
            <v>SDR 35 SW</v>
          </cell>
          <cell r="F643" t="str">
            <v>4 STOP COUPLING HXH SDR35 SW</v>
          </cell>
          <cell r="G643">
            <v>0.36</v>
          </cell>
          <cell r="H643">
            <v>0.16329311999999999</v>
          </cell>
          <cell r="I643">
            <v>20</v>
          </cell>
          <cell r="J643">
            <v>900</v>
          </cell>
          <cell r="K643">
            <v>7.9536666666666669</v>
          </cell>
          <cell r="L643">
            <v>0.30405600000000005</v>
          </cell>
          <cell r="M643" t="str">
            <v>TIGRE</v>
          </cell>
          <cell r="N643" t="str">
            <v>36-665</v>
          </cell>
          <cell r="O643" t="str">
            <v>BOX</v>
          </cell>
          <cell r="P643" t="str">
            <v>A</v>
          </cell>
          <cell r="Q643" t="str">
            <v>M</v>
          </cell>
          <cell r="R643">
            <v>6.4</v>
          </cell>
          <cell r="S643">
            <v>6.8480000000000008</v>
          </cell>
          <cell r="T643">
            <v>6.69</v>
          </cell>
          <cell r="U643">
            <v>6.69</v>
          </cell>
          <cell r="V643">
            <v>7.1583000000000006</v>
          </cell>
          <cell r="W643">
            <v>7.1583000000000006</v>
          </cell>
          <cell r="X643">
            <v>7.1583000000000006</v>
          </cell>
          <cell r="Y643">
            <v>7.1583000000000006</v>
          </cell>
          <cell r="Z643">
            <v>7.9536666666666669</v>
          </cell>
          <cell r="AA643" t="str">
            <v>T-11</v>
          </cell>
          <cell r="AB643">
            <v>29852120</v>
          </cell>
          <cell r="AC643">
            <v>4449</v>
          </cell>
          <cell r="AD643" t="str">
            <v>US-00439</v>
          </cell>
          <cell r="AE643">
            <v>192</v>
          </cell>
          <cell r="AF643">
            <v>0.8034</v>
          </cell>
          <cell r="AG643">
            <v>0</v>
          </cell>
          <cell r="AH643" t="str">
            <v>*</v>
          </cell>
          <cell r="AI643" t="str">
            <v>00812361010518</v>
          </cell>
          <cell r="AJ643">
            <v>10812361010515</v>
          </cell>
          <cell r="AM643" t="e">
            <v>#N/A</v>
          </cell>
        </row>
        <row r="644">
          <cell r="A644" t="str">
            <v>ACTIVE</v>
          </cell>
          <cell r="B644" t="str">
            <v>36-666</v>
          </cell>
          <cell r="C644">
            <v>29852138</v>
          </cell>
          <cell r="D644" t="str">
            <v>36-666</v>
          </cell>
          <cell r="E644" t="str">
            <v>SDR 35 SW</v>
          </cell>
          <cell r="F644" t="str">
            <v xml:space="preserve">RETAIL (USE 36-6567)6 STOP COUPLING HXH SDR35 SW </v>
          </cell>
          <cell r="G644">
            <v>1.35</v>
          </cell>
          <cell r="H644">
            <v>0.61234920000000004</v>
          </cell>
          <cell r="I644">
            <v>5</v>
          </cell>
          <cell r="J644">
            <v>120</v>
          </cell>
          <cell r="K644">
            <v>29.044555555555554</v>
          </cell>
          <cell r="L644">
            <v>1.155351</v>
          </cell>
          <cell r="M644" t="str">
            <v>TIGRE</v>
          </cell>
          <cell r="N644" t="str">
            <v>36-666</v>
          </cell>
          <cell r="O644" t="str">
            <v>BOX</v>
          </cell>
          <cell r="P644" t="str">
            <v>A</v>
          </cell>
          <cell r="Q644" t="str">
            <v>M</v>
          </cell>
          <cell r="R644">
            <v>23.36470588235294</v>
          </cell>
          <cell r="S644">
            <v>25.000235294117648</v>
          </cell>
          <cell r="T644">
            <v>24.43</v>
          </cell>
          <cell r="U644">
            <v>24.43</v>
          </cell>
          <cell r="V644">
            <v>26.1401</v>
          </cell>
          <cell r="W644">
            <v>26.1401</v>
          </cell>
          <cell r="X644">
            <v>26.1401</v>
          </cell>
          <cell r="Y644">
            <v>26.1401</v>
          </cell>
          <cell r="Z644">
            <v>29.044555555555554</v>
          </cell>
          <cell r="AA644" t="str">
            <v>T-14</v>
          </cell>
          <cell r="AB644">
            <v>29852138</v>
          </cell>
          <cell r="AC644">
            <v>4450</v>
          </cell>
          <cell r="AD644" t="str">
            <v>US-00440</v>
          </cell>
          <cell r="AE644">
            <v>65</v>
          </cell>
          <cell r="AF644">
            <v>0.7158102623456789</v>
          </cell>
          <cell r="AG644">
            <v>0</v>
          </cell>
          <cell r="AH644" t="str">
            <v>*</v>
          </cell>
          <cell r="AI644" t="str">
            <v>00812361010532</v>
          </cell>
          <cell r="AJ644">
            <v>10812361010539</v>
          </cell>
          <cell r="AM644" t="e">
            <v>#N/A</v>
          </cell>
        </row>
        <row r="645">
          <cell r="A645" t="str">
            <v>ACTIVE</v>
          </cell>
          <cell r="B645" t="str">
            <v>36-667</v>
          </cell>
          <cell r="C645">
            <v>29852146</v>
          </cell>
          <cell r="D645" t="str">
            <v>36-667</v>
          </cell>
          <cell r="E645" t="str">
            <v>SDR 35 SW</v>
          </cell>
          <cell r="F645" t="str">
            <v>8 STOP COUPLING HXH SDR35 SW</v>
          </cell>
          <cell r="G645">
            <v>3.13</v>
          </cell>
          <cell r="H645">
            <v>1.41974296</v>
          </cell>
          <cell r="I645">
            <v>6</v>
          </cell>
          <cell r="J645">
            <v>72</v>
          </cell>
          <cell r="K645">
            <v>90.522000000000006</v>
          </cell>
          <cell r="L645">
            <v>2.5804590000000003</v>
          </cell>
          <cell r="M645" t="str">
            <v>TIGRE</v>
          </cell>
          <cell r="N645" t="str">
            <v>36-667</v>
          </cell>
          <cell r="O645" t="str">
            <v>BOX</v>
          </cell>
          <cell r="P645" t="str">
            <v>C</v>
          </cell>
          <cell r="Q645" t="str">
            <v>M</v>
          </cell>
          <cell r="R645">
            <v>72.800000000000011</v>
          </cell>
          <cell r="S645">
            <v>77.896000000000015</v>
          </cell>
          <cell r="T645">
            <v>76.14</v>
          </cell>
          <cell r="U645">
            <v>76.14</v>
          </cell>
          <cell r="V645">
            <v>81.469800000000006</v>
          </cell>
          <cell r="W645">
            <v>81.469800000000006</v>
          </cell>
          <cell r="X645">
            <v>81.469800000000006</v>
          </cell>
          <cell r="Y645">
            <v>81.469800000000006</v>
          </cell>
          <cell r="Z645">
            <v>90.522000000000006</v>
          </cell>
          <cell r="AA645" t="str">
            <v>T-15</v>
          </cell>
          <cell r="AB645">
            <v>29852146</v>
          </cell>
          <cell r="AC645">
            <v>4451</v>
          </cell>
          <cell r="AD645" t="str">
            <v>US-00441</v>
          </cell>
          <cell r="AE645">
            <v>20</v>
          </cell>
          <cell r="AF645">
            <v>0.7158102623456789</v>
          </cell>
          <cell r="AG645">
            <v>0</v>
          </cell>
          <cell r="AI645" t="str">
            <v>00812361010556</v>
          </cell>
          <cell r="AJ645" t="str">
            <v/>
          </cell>
          <cell r="AM645" t="e">
            <v>#N/A</v>
          </cell>
        </row>
        <row r="646">
          <cell r="A646" t="str">
            <v>ACTIVE</v>
          </cell>
          <cell r="B646" t="str">
            <v>36-712</v>
          </cell>
          <cell r="C646">
            <v>29852430</v>
          </cell>
          <cell r="D646" t="str">
            <v>36-712</v>
          </cell>
          <cell r="E646" t="str">
            <v>SDR 35 SW</v>
          </cell>
          <cell r="F646" t="str">
            <v>6X4 SADDLE WYE W/SS STRAPS SDR35 SW</v>
          </cell>
          <cell r="G646">
            <v>1.5</v>
          </cell>
          <cell r="H646">
            <v>0.68038799999999999</v>
          </cell>
          <cell r="I646">
            <v>6</v>
          </cell>
          <cell r="J646" t="str">
            <v>-</v>
          </cell>
          <cell r="K646">
            <v>84.078222222222223</v>
          </cell>
          <cell r="L646">
            <v>10.65329</v>
          </cell>
          <cell r="M646" t="str">
            <v>PTI</v>
          </cell>
          <cell r="N646" t="str">
            <v>P2306-4</v>
          </cell>
          <cell r="O646" t="str">
            <v>BOX</v>
          </cell>
          <cell r="P646" t="str">
            <v>D</v>
          </cell>
          <cell r="Q646" t="str">
            <v>M</v>
          </cell>
          <cell r="R646">
            <v>102.05882352941177</v>
          </cell>
          <cell r="S646">
            <v>109.2029411764706</v>
          </cell>
          <cell r="T646">
            <v>70.72</v>
          </cell>
          <cell r="U646">
            <v>70.72</v>
          </cell>
          <cell r="V646">
            <v>75.670400000000001</v>
          </cell>
          <cell r="W646">
            <v>75.670400000000001</v>
          </cell>
          <cell r="X646">
            <v>75.670400000000001</v>
          </cell>
          <cell r="Y646">
            <v>75.670400000000001</v>
          </cell>
          <cell r="Z646">
            <v>84.078222222222223</v>
          </cell>
          <cell r="AB646" t="str">
            <v/>
          </cell>
          <cell r="AC646">
            <v>3909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I646" t="str">
            <v>00812361014196</v>
          </cell>
          <cell r="AJ646" t="str">
            <v/>
          </cell>
          <cell r="AM646" t="e">
            <v>#N/A</v>
          </cell>
        </row>
        <row r="647">
          <cell r="A647" t="str">
            <v>ACTIVE</v>
          </cell>
          <cell r="B647" t="str">
            <v>36-713</v>
          </cell>
          <cell r="C647">
            <v>29852448</v>
          </cell>
          <cell r="D647" t="str">
            <v>36-713</v>
          </cell>
          <cell r="E647" t="str">
            <v>SDR 35 SW</v>
          </cell>
          <cell r="F647" t="str">
            <v>8X4 SADDLE WYE W/SS STRAPS SDR35 SW</v>
          </cell>
          <cell r="G647">
            <v>3</v>
          </cell>
          <cell r="H647">
            <v>1.360776</v>
          </cell>
          <cell r="I647">
            <v>6</v>
          </cell>
          <cell r="J647" t="str">
            <v>-</v>
          </cell>
          <cell r="K647">
            <v>115.10822222222221</v>
          </cell>
          <cell r="L647">
            <v>17.950840000000003</v>
          </cell>
          <cell r="M647" t="str">
            <v>PTI</v>
          </cell>
          <cell r="N647" t="str">
            <v>P2308-4</v>
          </cell>
          <cell r="O647" t="str">
            <v>BOX</v>
          </cell>
          <cell r="P647" t="str">
            <v>D</v>
          </cell>
          <cell r="Q647" t="str">
            <v>M</v>
          </cell>
          <cell r="R647">
            <v>128.81176470588235</v>
          </cell>
          <cell r="S647">
            <v>137.82858823529412</v>
          </cell>
          <cell r="T647">
            <v>96.82</v>
          </cell>
          <cell r="U647">
            <v>96.82</v>
          </cell>
          <cell r="V647">
            <v>103.59739999999999</v>
          </cell>
          <cell r="W647">
            <v>103.59739999999999</v>
          </cell>
          <cell r="X647">
            <v>103.59739999999999</v>
          </cell>
          <cell r="Y647">
            <v>103.59739999999999</v>
          </cell>
          <cell r="Z647">
            <v>115.10822222222221</v>
          </cell>
          <cell r="AB647" t="str">
            <v/>
          </cell>
          <cell r="AC647">
            <v>3910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I647" t="str">
            <v>00812361014219</v>
          </cell>
          <cell r="AJ647" t="str">
            <v/>
          </cell>
          <cell r="AM647" t="e">
            <v>#N/A</v>
          </cell>
        </row>
        <row r="648">
          <cell r="A648" t="str">
            <v>ACTIVE</v>
          </cell>
          <cell r="B648" t="str">
            <v>36-714</v>
          </cell>
          <cell r="C648">
            <v>29852464</v>
          </cell>
          <cell r="D648" t="str">
            <v>36-714</v>
          </cell>
          <cell r="E648" t="str">
            <v>SDR 35 SW</v>
          </cell>
          <cell r="F648" t="str">
            <v>8X6 SADDLE WYE W SS STRAPS SDR35 SW</v>
          </cell>
          <cell r="G648">
            <v>8.0239999999999991</v>
          </cell>
          <cell r="H648">
            <v>3.6396222079999996</v>
          </cell>
          <cell r="I648">
            <v>4</v>
          </cell>
          <cell r="J648" t="str">
            <v>-</v>
          </cell>
          <cell r="K648">
            <v>121.73033333333335</v>
          </cell>
          <cell r="L648">
            <v>11.769912999999999</v>
          </cell>
          <cell r="M648" t="str">
            <v>PTI</v>
          </cell>
          <cell r="N648" t="str">
            <v>P2308-6</v>
          </cell>
          <cell r="O648" t="str">
            <v>BOX</v>
          </cell>
          <cell r="P648" t="str">
            <v>D</v>
          </cell>
          <cell r="Q648" t="str">
            <v>M</v>
          </cell>
          <cell r="R648">
            <v>97.905882352941177</v>
          </cell>
          <cell r="S648">
            <v>104.75929411764706</v>
          </cell>
          <cell r="T648">
            <v>102.39</v>
          </cell>
          <cell r="U648">
            <v>102.39</v>
          </cell>
          <cell r="V648">
            <v>109.55730000000001</v>
          </cell>
          <cell r="W648">
            <v>109.55730000000001</v>
          </cell>
          <cell r="X648">
            <v>109.55730000000001</v>
          </cell>
          <cell r="Y648">
            <v>109.55730000000001</v>
          </cell>
          <cell r="Z648">
            <v>121.73033333333335</v>
          </cell>
          <cell r="AB648" t="str">
            <v/>
          </cell>
          <cell r="AC648">
            <v>3911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I648" t="str">
            <v>00812361010990</v>
          </cell>
          <cell r="AJ648" t="str">
            <v/>
          </cell>
          <cell r="AM648" t="e">
            <v>#N/A</v>
          </cell>
        </row>
        <row r="649">
          <cell r="A649" t="str">
            <v>ACTIVE</v>
          </cell>
          <cell r="B649" t="str">
            <v>36-6553</v>
          </cell>
          <cell r="C649">
            <v>29852554</v>
          </cell>
          <cell r="D649" t="str">
            <v>36-6553</v>
          </cell>
          <cell r="E649" t="str">
            <v>SDR 35 SW</v>
          </cell>
          <cell r="F649" t="str">
            <v>4 ELBOW 90 LONG TURN HXH SDR35 SW</v>
          </cell>
          <cell r="G649">
            <v>0.90600000000000003</v>
          </cell>
          <cell r="H649">
            <v>0.41095435200000002</v>
          </cell>
          <cell r="I649">
            <v>16</v>
          </cell>
          <cell r="J649">
            <v>288</v>
          </cell>
          <cell r="K649">
            <v>17.631222222222224</v>
          </cell>
          <cell r="L649">
            <v>0.64344100000000004</v>
          </cell>
          <cell r="M649" t="str">
            <v>TIGRE</v>
          </cell>
          <cell r="N649" t="str">
            <v>36-677</v>
          </cell>
          <cell r="O649" t="str">
            <v>BOX</v>
          </cell>
          <cell r="P649" t="str">
            <v>A</v>
          </cell>
          <cell r="Q649" t="str">
            <v>M</v>
          </cell>
          <cell r="R649">
            <v>13.294117647058824</v>
          </cell>
          <cell r="S649">
            <v>14.224705882352943</v>
          </cell>
          <cell r="T649">
            <v>14.83</v>
          </cell>
          <cell r="U649">
            <v>14.83</v>
          </cell>
          <cell r="V649">
            <v>15.868100000000002</v>
          </cell>
          <cell r="W649">
            <v>15.868100000000002</v>
          </cell>
          <cell r="X649">
            <v>15.868100000000002</v>
          </cell>
          <cell r="Y649">
            <v>15.868100000000002</v>
          </cell>
          <cell r="Z649">
            <v>17.631222222222224</v>
          </cell>
          <cell r="AA649" t="str">
            <v>T-14</v>
          </cell>
          <cell r="AB649">
            <v>29851115</v>
          </cell>
          <cell r="AC649">
            <v>4062</v>
          </cell>
          <cell r="AD649" t="str">
            <v>US-4924</v>
          </cell>
          <cell r="AE649">
            <v>116</v>
          </cell>
          <cell r="AF649">
            <v>0.77249999999999996</v>
          </cell>
          <cell r="AG649">
            <v>0</v>
          </cell>
          <cell r="AI649" t="str">
            <v>00816842022298</v>
          </cell>
          <cell r="AJ649" t="str">
            <v/>
          </cell>
          <cell r="AM649" t="e">
            <v>#N/A</v>
          </cell>
        </row>
        <row r="650">
          <cell r="A650" t="str">
            <v>ACTIVE</v>
          </cell>
          <cell r="B650" t="str">
            <v>36-6554</v>
          </cell>
          <cell r="C650">
            <v>29852555</v>
          </cell>
          <cell r="D650" t="str">
            <v>36-6554</v>
          </cell>
          <cell r="E650" t="str">
            <v>SDR 35 SW</v>
          </cell>
          <cell r="F650" t="str">
            <v>4 ELBOW 90 LONG TURN HXS SDR35 SW</v>
          </cell>
          <cell r="G650">
            <v>0.88400000000000001</v>
          </cell>
          <cell r="H650">
            <v>0.40097532800000002</v>
          </cell>
          <cell r="I650">
            <v>16</v>
          </cell>
          <cell r="J650">
            <v>288</v>
          </cell>
          <cell r="K650">
            <v>19.390777777777775</v>
          </cell>
          <cell r="L650">
            <v>0.68649499999999997</v>
          </cell>
          <cell r="M650" t="str">
            <v>TIGRE</v>
          </cell>
          <cell r="N650" t="str">
            <v>36-680</v>
          </cell>
          <cell r="O650" t="str">
            <v>BOX</v>
          </cell>
          <cell r="P650" t="str">
            <v>C</v>
          </cell>
          <cell r="Q650" t="str">
            <v>M</v>
          </cell>
          <cell r="R650">
            <v>15.647058823529413</v>
          </cell>
          <cell r="S650">
            <v>16.742352941176474</v>
          </cell>
          <cell r="T650">
            <v>16.309999999999999</v>
          </cell>
          <cell r="U650">
            <v>16.309999999999999</v>
          </cell>
          <cell r="V650">
            <v>17.451699999999999</v>
          </cell>
          <cell r="W650">
            <v>17.451699999999999</v>
          </cell>
          <cell r="X650">
            <v>17.451699999999999</v>
          </cell>
          <cell r="Y650">
            <v>17.451699999999999</v>
          </cell>
          <cell r="Z650">
            <v>19.390777777777775</v>
          </cell>
          <cell r="AA650" t="str">
            <v>T-14</v>
          </cell>
          <cell r="AB650">
            <v>29851212</v>
          </cell>
          <cell r="AC650">
            <v>4092</v>
          </cell>
          <cell r="AD650" t="str">
            <v>US-4924</v>
          </cell>
          <cell r="AE650">
            <v>116</v>
          </cell>
          <cell r="AF650">
            <v>0.77249999999999996</v>
          </cell>
          <cell r="AG650">
            <v>0</v>
          </cell>
          <cell r="AI650" t="str">
            <v>00816842022311</v>
          </cell>
          <cell r="AJ650" t="str">
            <v/>
          </cell>
          <cell r="AM650" t="e">
            <v>#N/A</v>
          </cell>
        </row>
        <row r="651">
          <cell r="A651" t="str">
            <v>ACTIVE</v>
          </cell>
          <cell r="B651" t="str">
            <v>36-6555</v>
          </cell>
          <cell r="C651">
            <v>29852556</v>
          </cell>
          <cell r="D651" t="str">
            <v>36-6555</v>
          </cell>
          <cell r="E651" t="str">
            <v>SDR 35 SW</v>
          </cell>
          <cell r="F651" t="str">
            <v>4 ELBOW 90 HXH SDR35 SW</v>
          </cell>
          <cell r="G651">
            <v>0.68100000000000005</v>
          </cell>
          <cell r="H651">
            <v>0.30889615200000003</v>
          </cell>
          <cell r="I651">
            <v>24</v>
          </cell>
          <cell r="J651">
            <v>288</v>
          </cell>
          <cell r="K651">
            <v>13.993222222222222</v>
          </cell>
          <cell r="L651">
            <v>0.55455200000000004</v>
          </cell>
          <cell r="M651" t="str">
            <v>TIGRE</v>
          </cell>
          <cell r="N651" t="str">
            <v>36-683</v>
          </cell>
          <cell r="O651" t="str">
            <v>BOX</v>
          </cell>
          <cell r="P651" t="str">
            <v>A</v>
          </cell>
          <cell r="Q651" t="str">
            <v>M</v>
          </cell>
          <cell r="R651">
            <v>11.258823529411766</v>
          </cell>
          <cell r="S651">
            <v>12.04694117647059</v>
          </cell>
          <cell r="T651">
            <v>11.77</v>
          </cell>
          <cell r="U651">
            <v>11.77</v>
          </cell>
          <cell r="V651">
            <v>12.5939</v>
          </cell>
          <cell r="W651">
            <v>12.5939</v>
          </cell>
          <cell r="X651">
            <v>12.5939</v>
          </cell>
          <cell r="Y651">
            <v>12.5939</v>
          </cell>
          <cell r="Z651">
            <v>13.993222222222222</v>
          </cell>
          <cell r="AA651" t="str">
            <v>T-14.1</v>
          </cell>
          <cell r="AB651">
            <v>29850305</v>
          </cell>
          <cell r="AC651">
            <v>4049</v>
          </cell>
          <cell r="AD651" t="str">
            <v>US-00401</v>
          </cell>
          <cell r="AE651">
            <v>120</v>
          </cell>
          <cell r="AF651">
            <v>0.72099999999999997</v>
          </cell>
          <cell r="AG651">
            <v>0</v>
          </cell>
          <cell r="AI651" t="str">
            <v>00816842022335</v>
          </cell>
          <cell r="AJ651" t="str">
            <v/>
          </cell>
          <cell r="AM651" t="e">
            <v>#N/A</v>
          </cell>
        </row>
        <row r="652">
          <cell r="A652" t="str">
            <v>ACTIVE</v>
          </cell>
          <cell r="B652" t="str">
            <v>36-6556</v>
          </cell>
          <cell r="C652">
            <v>29852557</v>
          </cell>
          <cell r="D652" t="str">
            <v>36-6556</v>
          </cell>
          <cell r="E652" t="str">
            <v>SDR 35 SW</v>
          </cell>
          <cell r="F652" t="str">
            <v>4 ELBOW 45 HXH SDR35 SW</v>
          </cell>
          <cell r="G652">
            <v>0.50900000000000001</v>
          </cell>
          <cell r="H652">
            <v>0.23087832799999999</v>
          </cell>
          <cell r="I652">
            <v>30</v>
          </cell>
          <cell r="J652">
            <v>360</v>
          </cell>
          <cell r="K652">
            <v>12.031555555555556</v>
          </cell>
          <cell r="L652">
            <v>0.39582899999999999</v>
          </cell>
          <cell r="M652" t="str">
            <v>TIGRE</v>
          </cell>
          <cell r="N652" t="str">
            <v>36-671</v>
          </cell>
          <cell r="O652" t="str">
            <v>BOX</v>
          </cell>
          <cell r="P652" t="str">
            <v>A</v>
          </cell>
          <cell r="Q652" t="str">
            <v>M</v>
          </cell>
          <cell r="R652">
            <v>9.6823529411764717</v>
          </cell>
          <cell r="S652">
            <v>10.360117647058825</v>
          </cell>
          <cell r="T652">
            <v>10.119999999999999</v>
          </cell>
          <cell r="U652">
            <v>10.119999999999999</v>
          </cell>
          <cell r="V652">
            <v>10.8284</v>
          </cell>
          <cell r="W652">
            <v>10.8284</v>
          </cell>
          <cell r="X652">
            <v>10.8284</v>
          </cell>
          <cell r="Y652">
            <v>10.8284</v>
          </cell>
          <cell r="Z652">
            <v>12.031555555555556</v>
          </cell>
          <cell r="AA652" t="str">
            <v>T-14.1</v>
          </cell>
          <cell r="AB652">
            <v>29850100</v>
          </cell>
          <cell r="AC652">
            <v>4066</v>
          </cell>
          <cell r="AD652" t="str">
            <v>US-4923</v>
          </cell>
          <cell r="AE652">
            <v>126</v>
          </cell>
          <cell r="AF652">
            <v>0.75771759259259253</v>
          </cell>
          <cell r="AG652">
            <v>0</v>
          </cell>
          <cell r="AI652" t="str">
            <v>00816842022359</v>
          </cell>
          <cell r="AJ652" t="str">
            <v/>
          </cell>
          <cell r="AM652" t="e">
            <v>#N/A</v>
          </cell>
        </row>
        <row r="653">
          <cell r="A653" t="str">
            <v>ACTIVE</v>
          </cell>
          <cell r="B653" t="str">
            <v>36-6557</v>
          </cell>
          <cell r="C653">
            <v>29852558</v>
          </cell>
          <cell r="D653" t="str">
            <v>36-6557</v>
          </cell>
          <cell r="E653" t="str">
            <v>SDR 35 SW</v>
          </cell>
          <cell r="F653" t="str">
            <v>4 TEE HXHXH SDR35 SW</v>
          </cell>
          <cell r="G653">
            <v>0.86599999999999999</v>
          </cell>
          <cell r="H653">
            <v>0.39281067199999997</v>
          </cell>
          <cell r="I653">
            <v>20</v>
          </cell>
          <cell r="J653">
            <v>240</v>
          </cell>
          <cell r="K653">
            <v>17.417222222222222</v>
          </cell>
          <cell r="L653">
            <v>0.71131800000000001</v>
          </cell>
          <cell r="M653" t="str">
            <v>TIGRE</v>
          </cell>
          <cell r="N653" t="str">
            <v>36-1083</v>
          </cell>
          <cell r="O653" t="str">
            <v>BOX</v>
          </cell>
          <cell r="P653" t="str">
            <v>A</v>
          </cell>
          <cell r="Q653" t="str">
            <v>M</v>
          </cell>
          <cell r="R653">
            <v>13.294117647058824</v>
          </cell>
          <cell r="S653">
            <v>14.224705882352943</v>
          </cell>
          <cell r="T653">
            <v>14.65</v>
          </cell>
          <cell r="U653">
            <v>14.65</v>
          </cell>
          <cell r="V653">
            <v>15.675500000000001</v>
          </cell>
          <cell r="W653">
            <v>15.675500000000001</v>
          </cell>
          <cell r="X653">
            <v>15.675500000000001</v>
          </cell>
          <cell r="Y653">
            <v>15.675500000000001</v>
          </cell>
          <cell r="Z653">
            <v>17.417222222222222</v>
          </cell>
          <cell r="AA653" t="str">
            <v>T-14.1</v>
          </cell>
          <cell r="AB653">
            <v>29852901</v>
          </cell>
          <cell r="AC653">
            <v>3357</v>
          </cell>
          <cell r="AD653" t="str">
            <v>US-00445</v>
          </cell>
          <cell r="AE653">
            <v>94</v>
          </cell>
          <cell r="AF653">
            <v>0.82400000000000007</v>
          </cell>
          <cell r="AG653">
            <v>0</v>
          </cell>
          <cell r="AI653" t="str">
            <v>00816842022373</v>
          </cell>
          <cell r="AJ653" t="str">
            <v/>
          </cell>
          <cell r="AM653" t="e">
            <v>#N/A</v>
          </cell>
        </row>
        <row r="654">
          <cell r="A654" t="str">
            <v>ACTIVE</v>
          </cell>
          <cell r="B654" t="str">
            <v>36-6558</v>
          </cell>
          <cell r="C654">
            <v>29852559</v>
          </cell>
          <cell r="D654" t="str">
            <v>36-6558</v>
          </cell>
          <cell r="E654" t="str">
            <v>SDR 35 SW</v>
          </cell>
          <cell r="F654" t="str">
            <v>4 WYE HXHXH SDR35 SW</v>
          </cell>
          <cell r="G654">
            <v>1.1779999999999999</v>
          </cell>
          <cell r="H654">
            <v>0.53433137599999991</v>
          </cell>
          <cell r="I654">
            <v>16</v>
          </cell>
          <cell r="J654">
            <v>192</v>
          </cell>
          <cell r="K654">
            <v>23.040666666666667</v>
          </cell>
          <cell r="L654">
            <v>0.95851799999999998</v>
          </cell>
          <cell r="M654" t="str">
            <v>TIGRE</v>
          </cell>
          <cell r="N654" t="str">
            <v>36-730</v>
          </cell>
          <cell r="O654" t="str">
            <v>BOX</v>
          </cell>
          <cell r="P654" t="str">
            <v>A</v>
          </cell>
          <cell r="Q654" t="str">
            <v>M</v>
          </cell>
          <cell r="R654">
            <v>17.670588235294119</v>
          </cell>
          <cell r="S654">
            <v>18.90752941176471</v>
          </cell>
          <cell r="T654">
            <v>19.38</v>
          </cell>
          <cell r="U654">
            <v>19.38</v>
          </cell>
          <cell r="V654">
            <v>20.736599999999999</v>
          </cell>
          <cell r="W654">
            <v>20.736599999999999</v>
          </cell>
          <cell r="X654">
            <v>20.736599999999999</v>
          </cell>
          <cell r="Y654">
            <v>20.736599999999999</v>
          </cell>
          <cell r="Z654">
            <v>23.040666666666667</v>
          </cell>
          <cell r="AA654" t="str">
            <v>T-15</v>
          </cell>
          <cell r="AB654">
            <v>29853304</v>
          </cell>
          <cell r="AC654">
            <v>3753</v>
          </cell>
          <cell r="AD654" t="str">
            <v>US-4925</v>
          </cell>
          <cell r="AE654">
            <v>111</v>
          </cell>
          <cell r="AF654">
            <v>0.85489999999999999</v>
          </cell>
          <cell r="AG654">
            <v>0</v>
          </cell>
          <cell r="AI654" t="str">
            <v>00816842022397</v>
          </cell>
          <cell r="AJ654" t="str">
            <v/>
          </cell>
          <cell r="AM654" t="e">
            <v>#N/A</v>
          </cell>
        </row>
        <row r="655">
          <cell r="A655" t="str">
            <v>ACTIVE</v>
          </cell>
          <cell r="B655" t="str">
            <v>36-6559</v>
          </cell>
          <cell r="C655">
            <v>29852560</v>
          </cell>
          <cell r="D655" t="str">
            <v>36-6559</v>
          </cell>
          <cell r="E655" t="str">
            <v>SDR 35 SW</v>
          </cell>
          <cell r="F655" t="str">
            <v>4 TEE WYE HXHXH SDR35 SW</v>
          </cell>
          <cell r="G655">
            <v>1.1839999999999999</v>
          </cell>
          <cell r="H655">
            <v>0.53705292799999993</v>
          </cell>
          <cell r="I655">
            <v>18</v>
          </cell>
          <cell r="J655">
            <v>216</v>
          </cell>
          <cell r="K655">
            <v>25.40655555555556</v>
          </cell>
          <cell r="L655">
            <v>0.88353400000000004</v>
          </cell>
          <cell r="M655" t="str">
            <v>TIGRE</v>
          </cell>
          <cell r="N655" t="str">
            <v>36-721</v>
          </cell>
          <cell r="O655" t="str">
            <v>BOX</v>
          </cell>
          <cell r="P655" t="str">
            <v>B</v>
          </cell>
          <cell r="Q655" t="str">
            <v>M</v>
          </cell>
          <cell r="R655">
            <v>20.435294117647061</v>
          </cell>
          <cell r="S655">
            <v>21.865764705882356</v>
          </cell>
          <cell r="T655">
            <v>21.37</v>
          </cell>
          <cell r="U655">
            <v>21.37</v>
          </cell>
          <cell r="V655">
            <v>22.865900000000003</v>
          </cell>
          <cell r="W655">
            <v>22.865900000000003</v>
          </cell>
          <cell r="X655">
            <v>22.865900000000003</v>
          </cell>
          <cell r="Y655">
            <v>22.865900000000003</v>
          </cell>
          <cell r="Z655">
            <v>25.40655555555556</v>
          </cell>
          <cell r="AA655" t="str">
            <v>T-15</v>
          </cell>
          <cell r="AB655">
            <v>29853100</v>
          </cell>
          <cell r="AC655">
            <v>3519</v>
          </cell>
          <cell r="AD655" t="str">
            <v>US-4920</v>
          </cell>
          <cell r="AE655">
            <v>62</v>
          </cell>
          <cell r="AF655">
            <v>0.75771759259259253</v>
          </cell>
          <cell r="AG655">
            <v>0</v>
          </cell>
          <cell r="AI655" t="str">
            <v>00816842022410</v>
          </cell>
          <cell r="AJ655" t="str">
            <v/>
          </cell>
          <cell r="AM655" t="e">
            <v>#N/A</v>
          </cell>
        </row>
        <row r="656">
          <cell r="A656" t="str">
            <v>ACTIVE</v>
          </cell>
          <cell r="B656" t="str">
            <v>36-6560</v>
          </cell>
          <cell r="C656">
            <v>29852561</v>
          </cell>
          <cell r="D656" t="str">
            <v>36-6560</v>
          </cell>
          <cell r="E656" t="str">
            <v>SDR 35 SW</v>
          </cell>
          <cell r="F656" t="str">
            <v>6 ELBOW 90 HXH SDR35 SW</v>
          </cell>
          <cell r="G656">
            <v>2.298</v>
          </cell>
          <cell r="H656">
            <v>1.042354416</v>
          </cell>
          <cell r="I656">
            <v>8</v>
          </cell>
          <cell r="J656">
            <v>96</v>
          </cell>
          <cell r="K656">
            <v>43.965111111111106</v>
          </cell>
          <cell r="L656">
            <v>1.9045730000000001</v>
          </cell>
          <cell r="M656" t="str">
            <v>TIGRE</v>
          </cell>
          <cell r="N656" t="str">
            <v>36-684</v>
          </cell>
          <cell r="O656" t="str">
            <v>BOX</v>
          </cell>
          <cell r="P656" t="str">
            <v>B</v>
          </cell>
          <cell r="Q656" t="str">
            <v>M</v>
          </cell>
          <cell r="R656">
            <v>35.4</v>
          </cell>
          <cell r="S656">
            <v>37.878</v>
          </cell>
          <cell r="T656">
            <v>36.979999999999997</v>
          </cell>
          <cell r="U656">
            <v>36.979999999999997</v>
          </cell>
          <cell r="V656">
            <v>39.568599999999996</v>
          </cell>
          <cell r="W656">
            <v>39.568599999999996</v>
          </cell>
          <cell r="X656">
            <v>39.568599999999996</v>
          </cell>
          <cell r="Y656">
            <v>39.568599999999996</v>
          </cell>
          <cell r="Z656">
            <v>43.965111111111106</v>
          </cell>
          <cell r="AA656" t="str">
            <v>T-14.1</v>
          </cell>
          <cell r="AB656">
            <v>29850321</v>
          </cell>
          <cell r="AC656">
            <v>4050</v>
          </cell>
          <cell r="AD656" t="str">
            <v>US-00402</v>
          </cell>
          <cell r="AE656">
            <v>31</v>
          </cell>
          <cell r="AF656">
            <v>0.82400000000000007</v>
          </cell>
          <cell r="AG656">
            <v>0</v>
          </cell>
          <cell r="AI656" t="str">
            <v>00816842022434</v>
          </cell>
          <cell r="AJ656" t="str">
            <v/>
          </cell>
          <cell r="AM656" t="e">
            <v>#N/A</v>
          </cell>
        </row>
        <row r="657">
          <cell r="A657" t="str">
            <v>ACTIVE</v>
          </cell>
          <cell r="B657" t="str">
            <v>36-6561</v>
          </cell>
          <cell r="C657">
            <v>29852562</v>
          </cell>
          <cell r="D657" t="str">
            <v>36-6561</v>
          </cell>
          <cell r="E657" t="str">
            <v>SDR 35 SW</v>
          </cell>
          <cell r="F657" t="str">
            <v>4 ELBOW 45 HXS SDR35 SW</v>
          </cell>
          <cell r="G657">
            <v>0.498</v>
          </cell>
          <cell r="H657">
            <v>0.22588881599999999</v>
          </cell>
          <cell r="I657">
            <v>30</v>
          </cell>
          <cell r="J657">
            <v>360</v>
          </cell>
          <cell r="K657">
            <v>16.27588888888889</v>
          </cell>
          <cell r="L657">
            <v>0.395623</v>
          </cell>
          <cell r="M657" t="str">
            <v>TIGRE</v>
          </cell>
          <cell r="N657" t="str">
            <v>36-674</v>
          </cell>
          <cell r="O657" t="str">
            <v>BOX</v>
          </cell>
          <cell r="P657" t="str">
            <v>B</v>
          </cell>
          <cell r="Q657" t="str">
            <v>M</v>
          </cell>
          <cell r="R657">
            <v>13.094117647058825</v>
          </cell>
          <cell r="S657">
            <v>14.010705882352944</v>
          </cell>
          <cell r="T657">
            <v>13.69</v>
          </cell>
          <cell r="U657">
            <v>13.69</v>
          </cell>
          <cell r="V657">
            <v>14.648300000000001</v>
          </cell>
          <cell r="W657">
            <v>14.648300000000001</v>
          </cell>
          <cell r="X657">
            <v>14.648300000000001</v>
          </cell>
          <cell r="Y657">
            <v>14.648300000000001</v>
          </cell>
          <cell r="Z657">
            <v>16.27588888888889</v>
          </cell>
          <cell r="AA657" t="str">
            <v>T-14.1</v>
          </cell>
          <cell r="AB657">
            <v>29850119</v>
          </cell>
          <cell r="AC657">
            <v>4096</v>
          </cell>
          <cell r="AD657" t="str">
            <v>US-4923</v>
          </cell>
          <cell r="AE657">
            <v>126</v>
          </cell>
          <cell r="AF657">
            <v>0.75771759259259253</v>
          </cell>
          <cell r="AG657">
            <v>0</v>
          </cell>
          <cell r="AI657" t="str">
            <v>00816842022458</v>
          </cell>
          <cell r="AJ657" t="str">
            <v/>
          </cell>
          <cell r="AM657" t="e">
            <v>#N/A</v>
          </cell>
        </row>
        <row r="658">
          <cell r="A658" t="str">
            <v>ACTIVE</v>
          </cell>
          <cell r="B658" t="str">
            <v>36-6562</v>
          </cell>
          <cell r="C658">
            <v>29852563</v>
          </cell>
          <cell r="D658" t="str">
            <v>36-6562</v>
          </cell>
          <cell r="E658" t="str">
            <v>SDR 35 SW</v>
          </cell>
          <cell r="F658" t="str">
            <v>6 ELBOW 45 HXH SDR35 SW</v>
          </cell>
          <cell r="G658">
            <v>1.925</v>
          </cell>
          <cell r="H658">
            <v>0.87316459999999996</v>
          </cell>
          <cell r="I658">
            <v>12</v>
          </cell>
          <cell r="J658">
            <v>144</v>
          </cell>
          <cell r="K658">
            <v>47.305888888888887</v>
          </cell>
          <cell r="L658">
            <v>1.6207049999999998</v>
          </cell>
          <cell r="M658" t="str">
            <v>TIGRE</v>
          </cell>
          <cell r="N658" t="str">
            <v>36-672</v>
          </cell>
          <cell r="O658" t="str">
            <v>BOX</v>
          </cell>
          <cell r="P658" t="str">
            <v>B</v>
          </cell>
          <cell r="Q658" t="str">
            <v>M</v>
          </cell>
          <cell r="R658">
            <v>38.09411764705883</v>
          </cell>
          <cell r="S658">
            <v>40.760705882352951</v>
          </cell>
          <cell r="T658">
            <v>39.79</v>
          </cell>
          <cell r="U658">
            <v>39.79</v>
          </cell>
          <cell r="V658">
            <v>42.575299999999999</v>
          </cell>
          <cell r="W658">
            <v>42.575299999999999</v>
          </cell>
          <cell r="X658">
            <v>42.575299999999999</v>
          </cell>
          <cell r="Y658">
            <v>42.575299999999999</v>
          </cell>
          <cell r="Z658">
            <v>47.305888888888887</v>
          </cell>
          <cell r="AA658" t="str">
            <v>T-15</v>
          </cell>
          <cell r="AB658">
            <v>29850135</v>
          </cell>
          <cell r="AC658">
            <v>4067</v>
          </cell>
          <cell r="AD658" t="str">
            <v>US-00321</v>
          </cell>
          <cell r="AE658">
            <v>42</v>
          </cell>
          <cell r="AF658">
            <v>0.5</v>
          </cell>
          <cell r="AG658">
            <v>0</v>
          </cell>
          <cell r="AI658" t="str">
            <v>00816842022472</v>
          </cell>
          <cell r="AJ658" t="str">
            <v/>
          </cell>
          <cell r="AM658" t="e">
            <v>#N/A</v>
          </cell>
        </row>
        <row r="659">
          <cell r="A659" t="str">
            <v>ACTIVE</v>
          </cell>
          <cell r="B659" t="str">
            <v>36-6563</v>
          </cell>
          <cell r="C659">
            <v>29852564</v>
          </cell>
          <cell r="D659" t="str">
            <v>36-6563</v>
          </cell>
          <cell r="E659" t="str">
            <v>SDR 35 SW</v>
          </cell>
          <cell r="F659" t="str">
            <v>6 WYE HXHXH SDR35 SW</v>
          </cell>
          <cell r="G659">
            <v>4.508</v>
          </cell>
          <cell r="H659">
            <v>2.0447927359999998</v>
          </cell>
          <cell r="I659">
            <v>4</v>
          </cell>
          <cell r="J659">
            <v>48</v>
          </cell>
          <cell r="K659">
            <v>93.125666666666675</v>
          </cell>
          <cell r="L659">
            <v>3.746934</v>
          </cell>
          <cell r="M659" t="str">
            <v>TIGRE</v>
          </cell>
          <cell r="N659" t="str">
            <v>36-732</v>
          </cell>
          <cell r="O659" t="str">
            <v>BOX</v>
          </cell>
          <cell r="P659" t="str">
            <v>B</v>
          </cell>
          <cell r="Q659" t="str">
            <v>M</v>
          </cell>
          <cell r="R659">
            <v>74.905882352941177</v>
          </cell>
          <cell r="S659">
            <v>80.149294117647059</v>
          </cell>
          <cell r="T659">
            <v>78.33</v>
          </cell>
          <cell r="U659">
            <v>78.33</v>
          </cell>
          <cell r="V659">
            <v>83.813100000000006</v>
          </cell>
          <cell r="W659">
            <v>83.813100000000006</v>
          </cell>
          <cell r="X659">
            <v>83.813100000000006</v>
          </cell>
          <cell r="Y659">
            <v>83.813100000000006</v>
          </cell>
          <cell r="Z659">
            <v>93.125666666666675</v>
          </cell>
          <cell r="AA659" t="str">
            <v>T-15</v>
          </cell>
          <cell r="AB659">
            <v>29853320</v>
          </cell>
          <cell r="AC659">
            <v>3755</v>
          </cell>
          <cell r="AD659" t="str">
            <v>US-00332</v>
          </cell>
          <cell r="AE659">
            <v>22</v>
          </cell>
          <cell r="AF659">
            <v>0.5</v>
          </cell>
          <cell r="AG659">
            <v>0</v>
          </cell>
          <cell r="AI659" t="str">
            <v>00816842022496</v>
          </cell>
          <cell r="AJ659" t="str">
            <v/>
          </cell>
          <cell r="AM659" t="e">
            <v>#N/A</v>
          </cell>
        </row>
        <row r="660">
          <cell r="A660" t="str">
            <v>ACTIVE</v>
          </cell>
          <cell r="B660" t="str">
            <v>36-6564</v>
          </cell>
          <cell r="C660">
            <v>29852565</v>
          </cell>
          <cell r="D660" t="str">
            <v>36-6564</v>
          </cell>
          <cell r="E660" t="str">
            <v>SDR 35 SW</v>
          </cell>
          <cell r="F660" t="str">
            <v>4 ELBOW 22.5 HXH SDR35 SW</v>
          </cell>
          <cell r="G660">
            <v>0.41299999999999998</v>
          </cell>
          <cell r="H660">
            <v>0.18733349599999999</v>
          </cell>
          <cell r="I660">
            <v>48</v>
          </cell>
          <cell r="J660">
            <v>576</v>
          </cell>
          <cell r="K660">
            <v>13.196666666666667</v>
          </cell>
          <cell r="L660">
            <v>0.34803699999999999</v>
          </cell>
          <cell r="M660" t="str">
            <v>TIGRE</v>
          </cell>
          <cell r="N660" t="str">
            <v>36-668</v>
          </cell>
          <cell r="O660" t="str">
            <v>BOX</v>
          </cell>
          <cell r="P660" t="str">
            <v>A</v>
          </cell>
          <cell r="Q660" t="str">
            <v>M</v>
          </cell>
          <cell r="R660">
            <v>10.611764705882353</v>
          </cell>
          <cell r="S660">
            <v>11.354588235294118</v>
          </cell>
          <cell r="T660">
            <v>11.1</v>
          </cell>
          <cell r="U660">
            <v>11.1</v>
          </cell>
          <cell r="V660">
            <v>11.877000000000001</v>
          </cell>
          <cell r="W660">
            <v>11.877000000000001</v>
          </cell>
          <cell r="X660">
            <v>11.877000000000001</v>
          </cell>
          <cell r="Y660">
            <v>11.877000000000001</v>
          </cell>
          <cell r="Z660">
            <v>13.196666666666667</v>
          </cell>
          <cell r="AA660" t="str">
            <v>T-15</v>
          </cell>
          <cell r="AB660">
            <v>29850500</v>
          </cell>
          <cell r="AC660">
            <v>4121</v>
          </cell>
          <cell r="AD660" t="str">
            <v>US-4922</v>
          </cell>
          <cell r="AE660">
            <v>124</v>
          </cell>
          <cell r="AF660">
            <v>0.75771759259259253</v>
          </cell>
          <cell r="AG660">
            <v>0</v>
          </cell>
          <cell r="AI660" t="str">
            <v>00816842022519</v>
          </cell>
          <cell r="AJ660" t="str">
            <v/>
          </cell>
          <cell r="AM660" t="e">
            <v>#N/A</v>
          </cell>
        </row>
        <row r="661">
          <cell r="A661" t="str">
            <v>ACTIVE</v>
          </cell>
          <cell r="B661" t="str">
            <v>36-6565</v>
          </cell>
          <cell r="C661">
            <v>29852566</v>
          </cell>
          <cell r="D661" t="str">
            <v>36-6565</v>
          </cell>
          <cell r="E661" t="str">
            <v>SDR 35 SW</v>
          </cell>
          <cell r="F661" t="str">
            <v>6 CAP SDR35 SW</v>
          </cell>
          <cell r="G661">
            <v>1.0589999999999999</v>
          </cell>
          <cell r="H661">
            <v>0.48035392799999999</v>
          </cell>
          <cell r="I661">
            <v>24</v>
          </cell>
          <cell r="J661">
            <v>432</v>
          </cell>
          <cell r="K661">
            <v>25.454111111111114</v>
          </cell>
          <cell r="L661">
            <v>0.828017</v>
          </cell>
          <cell r="M661" t="str">
            <v>TIGRE</v>
          </cell>
          <cell r="N661" t="str">
            <v>36-687</v>
          </cell>
          <cell r="O661" t="str">
            <v>BOX</v>
          </cell>
          <cell r="P661" t="str">
            <v>B</v>
          </cell>
          <cell r="Q661" t="str">
            <v>M</v>
          </cell>
          <cell r="R661">
            <v>20.482352941176472</v>
          </cell>
          <cell r="S661">
            <v>21.916117647058826</v>
          </cell>
          <cell r="T661">
            <v>21.41</v>
          </cell>
          <cell r="U661">
            <v>21.41</v>
          </cell>
          <cell r="V661">
            <v>22.908700000000003</v>
          </cell>
          <cell r="W661">
            <v>22.908700000000003</v>
          </cell>
          <cell r="X661">
            <v>22.908700000000003</v>
          </cell>
          <cell r="Y661">
            <v>22.908700000000003</v>
          </cell>
          <cell r="Z661">
            <v>25.454111111111114</v>
          </cell>
          <cell r="AA661" t="str">
            <v>T-14</v>
          </cell>
          <cell r="AB661">
            <v>29850011</v>
          </cell>
          <cell r="AC661">
            <v>4464</v>
          </cell>
          <cell r="AD661" t="str">
            <v>US-00408</v>
          </cell>
          <cell r="AE661">
            <v>33</v>
          </cell>
          <cell r="AF661">
            <v>0.8034</v>
          </cell>
          <cell r="AG661">
            <v>0</v>
          </cell>
          <cell r="AI661" t="str">
            <v>00816842022533</v>
          </cell>
          <cell r="AJ661" t="str">
            <v/>
          </cell>
          <cell r="AM661" t="e">
            <v>#N/A</v>
          </cell>
        </row>
        <row r="662">
          <cell r="A662" t="str">
            <v>ACTIVE</v>
          </cell>
          <cell r="B662" t="str">
            <v>36-6566</v>
          </cell>
          <cell r="C662">
            <v>29852567</v>
          </cell>
          <cell r="D662" t="str">
            <v>36-6566</v>
          </cell>
          <cell r="E662" t="str">
            <v>SDR 35 SW</v>
          </cell>
          <cell r="F662" t="str">
            <v>6X4 WYE HXHXH SDR35 SW</v>
          </cell>
          <cell r="G662">
            <v>3.01</v>
          </cell>
          <cell r="H662">
            <v>1.3653119199999999</v>
          </cell>
          <cell r="I662">
            <v>7</v>
          </cell>
          <cell r="J662">
            <v>84</v>
          </cell>
          <cell r="K662">
            <v>81.165444444444447</v>
          </cell>
          <cell r="L662">
            <v>2.4673650000000005</v>
          </cell>
          <cell r="M662" t="str">
            <v>TIGRE</v>
          </cell>
          <cell r="N662" t="str">
            <v>36-731</v>
          </cell>
          <cell r="O662" t="str">
            <v>BOX</v>
          </cell>
          <cell r="P662" t="str">
            <v>C</v>
          </cell>
          <cell r="Q662" t="str">
            <v>M</v>
          </cell>
          <cell r="R662">
            <v>65.270588235294113</v>
          </cell>
          <cell r="S662">
            <v>69.839529411764701</v>
          </cell>
          <cell r="T662">
            <v>68.27</v>
          </cell>
          <cell r="U662">
            <v>68.27</v>
          </cell>
          <cell r="V662">
            <v>73.048900000000003</v>
          </cell>
          <cell r="W662">
            <v>73.048900000000003</v>
          </cell>
          <cell r="X662">
            <v>73.048900000000003</v>
          </cell>
          <cell r="Y662">
            <v>73.048900000000003</v>
          </cell>
          <cell r="Z662">
            <v>81.165444444444447</v>
          </cell>
          <cell r="AA662" t="str">
            <v>T-15</v>
          </cell>
          <cell r="AB662">
            <v>29853339</v>
          </cell>
          <cell r="AC662">
            <v>3754</v>
          </cell>
          <cell r="AD662" t="str">
            <v>US-00386</v>
          </cell>
          <cell r="AE662">
            <v>17</v>
          </cell>
          <cell r="AF662">
            <v>0.6</v>
          </cell>
          <cell r="AG662">
            <v>0</v>
          </cell>
          <cell r="AI662" t="str">
            <v>00816842022557</v>
          </cell>
          <cell r="AJ662" t="str">
            <v/>
          </cell>
          <cell r="AM662" t="e">
            <v>#N/A</v>
          </cell>
        </row>
        <row r="663">
          <cell r="A663" t="str">
            <v>ACTIVE</v>
          </cell>
          <cell r="B663" t="str">
            <v>36-6567</v>
          </cell>
          <cell r="C663">
            <v>29852568</v>
          </cell>
          <cell r="D663" t="str">
            <v>36-6567</v>
          </cell>
          <cell r="E663" t="str">
            <v>SDR 35 SW</v>
          </cell>
          <cell r="F663" t="str">
            <v>6 STOP COUPLING HXH SDR35 SW</v>
          </cell>
          <cell r="G663">
            <v>1.35</v>
          </cell>
          <cell r="H663">
            <v>0.61234920000000004</v>
          </cell>
          <cell r="I663">
            <v>12</v>
          </cell>
          <cell r="J663">
            <v>216</v>
          </cell>
          <cell r="K663">
            <v>29.044555555555554</v>
          </cell>
          <cell r="L663">
            <v>1.155351</v>
          </cell>
          <cell r="M663" t="str">
            <v>TIGRE</v>
          </cell>
          <cell r="N663" t="str">
            <v>36-666</v>
          </cell>
          <cell r="O663" t="str">
            <v>BOX</v>
          </cell>
          <cell r="P663" t="str">
            <v>B</v>
          </cell>
          <cell r="Q663" t="str">
            <v>M</v>
          </cell>
          <cell r="R663">
            <v>23.36470588235294</v>
          </cell>
          <cell r="S663">
            <v>25.000235294117648</v>
          </cell>
          <cell r="T663">
            <v>24.43</v>
          </cell>
          <cell r="U663">
            <v>24.43</v>
          </cell>
          <cell r="V663">
            <v>26.1401</v>
          </cell>
          <cell r="W663">
            <v>26.1401</v>
          </cell>
          <cell r="X663">
            <v>26.1401</v>
          </cell>
          <cell r="Y663">
            <v>26.1401</v>
          </cell>
          <cell r="Z663">
            <v>29.044555555555554</v>
          </cell>
          <cell r="AA663" t="str">
            <v>T-14</v>
          </cell>
          <cell r="AB663">
            <v>29852138</v>
          </cell>
          <cell r="AC663">
            <v>4450</v>
          </cell>
          <cell r="AD663" t="str">
            <v>US-00440</v>
          </cell>
          <cell r="AE663">
            <v>65</v>
          </cell>
          <cell r="AF663">
            <v>0.7158102623456789</v>
          </cell>
          <cell r="AG663">
            <v>0</v>
          </cell>
          <cell r="AI663" t="str">
            <v>00816842022571</v>
          </cell>
          <cell r="AJ663" t="str">
            <v/>
          </cell>
          <cell r="AM663" t="e">
            <v>#N/A</v>
          </cell>
        </row>
        <row r="664">
          <cell r="A664" t="str">
            <v>ACTIVE</v>
          </cell>
          <cell r="B664" t="str">
            <v>36-6568</v>
          </cell>
          <cell r="C664">
            <v>29852569</v>
          </cell>
          <cell r="D664" t="str">
            <v>36-6568</v>
          </cell>
          <cell r="E664" t="str">
            <v>SDR 35 SW</v>
          </cell>
          <cell r="F664" t="str">
            <v>4 CAP SDR35 SW</v>
          </cell>
          <cell r="G664">
            <v>0.28199999999999997</v>
          </cell>
          <cell r="H664">
            <v>0.12791294399999997</v>
          </cell>
          <cell r="I664">
            <v>24</v>
          </cell>
          <cell r="J664">
            <v>1512</v>
          </cell>
          <cell r="K664">
            <v>6.9668888888888896</v>
          </cell>
          <cell r="L664">
            <v>0.22237700000000002</v>
          </cell>
          <cell r="M664" t="str">
            <v>TIGRE</v>
          </cell>
          <cell r="N664" t="str">
            <v>36-686</v>
          </cell>
          <cell r="O664" t="str">
            <v>BOX</v>
          </cell>
          <cell r="P664" t="str">
            <v>A</v>
          </cell>
          <cell r="Q664" t="str">
            <v>M</v>
          </cell>
          <cell r="R664">
            <v>5.6117647058823525</v>
          </cell>
          <cell r="S664">
            <v>6.0045882352941176</v>
          </cell>
          <cell r="T664">
            <v>5.86</v>
          </cell>
          <cell r="U664">
            <v>5.86</v>
          </cell>
          <cell r="V664">
            <v>6.2702000000000009</v>
          </cell>
          <cell r="W664">
            <v>6.2702000000000009</v>
          </cell>
          <cell r="X664">
            <v>6.2702000000000009</v>
          </cell>
          <cell r="Y664">
            <v>6.2702000000000009</v>
          </cell>
          <cell r="Z664">
            <v>6.9668888888888896</v>
          </cell>
          <cell r="AA664" t="str">
            <v>T-10</v>
          </cell>
          <cell r="AB664">
            <v>29850003</v>
          </cell>
          <cell r="AC664">
            <v>4463</v>
          </cell>
          <cell r="AD664" t="str">
            <v>US-4921</v>
          </cell>
          <cell r="AE664">
            <v>320</v>
          </cell>
          <cell r="AF664">
            <v>0.8034</v>
          </cell>
          <cell r="AG664">
            <v>0</v>
          </cell>
          <cell r="AI664" t="str">
            <v>00816842022595</v>
          </cell>
          <cell r="AJ664" t="str">
            <v/>
          </cell>
          <cell r="AM664" t="e">
            <v>#N/A</v>
          </cell>
        </row>
        <row r="665">
          <cell r="A665" t="str">
            <v>ACTIVE</v>
          </cell>
          <cell r="B665" t="str">
            <v>36-6569</v>
          </cell>
          <cell r="C665">
            <v>29852570</v>
          </cell>
          <cell r="D665" t="str">
            <v>36-6569</v>
          </cell>
          <cell r="E665" t="str">
            <v>SDR 35 SW</v>
          </cell>
          <cell r="F665" t="str">
            <v>6 ELBOW 45 HXS SDR35 SW</v>
          </cell>
          <cell r="G665">
            <v>2.1</v>
          </cell>
          <cell r="H665">
            <v>0.95254320000000003</v>
          </cell>
          <cell r="I665">
            <v>12</v>
          </cell>
          <cell r="J665">
            <v>144</v>
          </cell>
          <cell r="K665">
            <v>60.573888888888895</v>
          </cell>
          <cell r="L665">
            <v>1.6956890000000002</v>
          </cell>
          <cell r="M665" t="str">
            <v>TIGRE</v>
          </cell>
          <cell r="N665" t="str">
            <v>36-675</v>
          </cell>
          <cell r="O665" t="str">
            <v>BOX</v>
          </cell>
          <cell r="P665" t="str">
            <v>C</v>
          </cell>
          <cell r="Q665" t="str">
            <v>M</v>
          </cell>
          <cell r="R665">
            <v>48.717647058823523</v>
          </cell>
          <cell r="S665">
            <v>52.127882352941171</v>
          </cell>
          <cell r="T665">
            <v>50.95</v>
          </cell>
          <cell r="U665">
            <v>50.95</v>
          </cell>
          <cell r="V665">
            <v>54.516500000000008</v>
          </cell>
          <cell r="W665">
            <v>54.516500000000008</v>
          </cell>
          <cell r="X665">
            <v>54.516500000000008</v>
          </cell>
          <cell r="Y665">
            <v>54.516500000000008</v>
          </cell>
          <cell r="Z665">
            <v>60.573888888888895</v>
          </cell>
          <cell r="AA665" t="str">
            <v>T-15</v>
          </cell>
          <cell r="AB665">
            <v>29850127</v>
          </cell>
          <cell r="AC665">
            <v>4097</v>
          </cell>
          <cell r="AD665" t="str">
            <v>US-00321</v>
          </cell>
          <cell r="AE665">
            <v>39</v>
          </cell>
          <cell r="AF665">
            <v>0.5</v>
          </cell>
          <cell r="AG665">
            <v>0</v>
          </cell>
          <cell r="AI665" t="str">
            <v>00816842022618</v>
          </cell>
          <cell r="AJ665" t="str">
            <v/>
          </cell>
          <cell r="AM665" t="e">
            <v>#N/A</v>
          </cell>
        </row>
        <row r="666">
          <cell r="A666" t="str">
            <v>ACTIVE</v>
          </cell>
          <cell r="B666" t="str">
            <v>36-6570</v>
          </cell>
          <cell r="C666">
            <v>29852571</v>
          </cell>
          <cell r="D666" t="str">
            <v>36-6570</v>
          </cell>
          <cell r="E666" t="str">
            <v>SDR 35 SW</v>
          </cell>
          <cell r="F666" t="str">
            <v>4 FITTING CLEANOUT SXFIPT SDR35 SW</v>
          </cell>
          <cell r="G666">
            <v>0.56999999999999995</v>
          </cell>
          <cell r="H666">
            <v>0.25854743999999996</v>
          </cell>
          <cell r="I666">
            <v>24</v>
          </cell>
          <cell r="J666">
            <v>768</v>
          </cell>
          <cell r="K666">
            <v>12.40011111111111</v>
          </cell>
          <cell r="L666">
            <v>0.47544800000000004</v>
          </cell>
          <cell r="M666" t="str">
            <v>TIGRE</v>
          </cell>
          <cell r="N666" t="str">
            <v>36-641</v>
          </cell>
          <cell r="O666" t="str">
            <v>BOX</v>
          </cell>
          <cell r="P666" t="str">
            <v>C</v>
          </cell>
          <cell r="Q666" t="str">
            <v>M</v>
          </cell>
          <cell r="R666">
            <v>9.9764705882352942</v>
          </cell>
          <cell r="S666">
            <v>10.674823529411766</v>
          </cell>
          <cell r="T666">
            <v>10.43</v>
          </cell>
          <cell r="U666">
            <v>10.43</v>
          </cell>
          <cell r="V666">
            <v>11.1601</v>
          </cell>
          <cell r="W666">
            <v>11.1601</v>
          </cell>
          <cell r="X666">
            <v>11.1601</v>
          </cell>
          <cell r="Y666">
            <v>11.1601</v>
          </cell>
          <cell r="Z666">
            <v>12.40011111111111</v>
          </cell>
          <cell r="AA666" t="str">
            <v>T-12</v>
          </cell>
          <cell r="AB666">
            <v>29859256</v>
          </cell>
          <cell r="AC666">
            <v>4409</v>
          </cell>
          <cell r="AD666" t="str">
            <v>US-00390</v>
          </cell>
          <cell r="AE666">
            <v>53</v>
          </cell>
          <cell r="AF666">
            <v>0.85489999999999999</v>
          </cell>
          <cell r="AG666">
            <v>0</v>
          </cell>
          <cell r="AI666" t="str">
            <v>00816842022632</v>
          </cell>
          <cell r="AJ666" t="str">
            <v/>
          </cell>
          <cell r="AM666" t="e">
            <v>#N/A</v>
          </cell>
        </row>
        <row r="667">
          <cell r="A667" t="str">
            <v>ACTIVE</v>
          </cell>
          <cell r="B667" t="str">
            <v>36-6571</v>
          </cell>
          <cell r="C667">
            <v>29852572</v>
          </cell>
          <cell r="D667" t="str">
            <v>36-6571</v>
          </cell>
          <cell r="E667" t="str">
            <v>SDR 35 SW</v>
          </cell>
          <cell r="F667" t="str">
            <v>6 FEMALE ADAPTER HXFIPT SDR35 SW</v>
          </cell>
          <cell r="G667">
            <v>1.28</v>
          </cell>
          <cell r="H667">
            <v>0.58059775999999996</v>
          </cell>
          <cell r="I667">
            <v>16</v>
          </cell>
          <cell r="J667">
            <v>288</v>
          </cell>
          <cell r="K667">
            <v>74.733555555555554</v>
          </cell>
          <cell r="L667">
            <v>1.0225839999999999</v>
          </cell>
          <cell r="M667" t="str">
            <v>TIGRE</v>
          </cell>
          <cell r="N667" t="str">
            <v>36-645</v>
          </cell>
          <cell r="O667" t="str">
            <v>BOX</v>
          </cell>
          <cell r="P667" t="str">
            <v>A</v>
          </cell>
          <cell r="Q667" t="str">
            <v>M</v>
          </cell>
          <cell r="R667">
            <v>60.10588235294118</v>
          </cell>
          <cell r="S667">
            <v>64.313294117647061</v>
          </cell>
          <cell r="T667">
            <v>62.86</v>
          </cell>
          <cell r="U667">
            <v>62.86</v>
          </cell>
          <cell r="V667">
            <v>67.260199999999998</v>
          </cell>
          <cell r="W667">
            <v>67.260199999999998</v>
          </cell>
          <cell r="X667">
            <v>67.260199999999998</v>
          </cell>
          <cell r="Y667">
            <v>67.260199999999998</v>
          </cell>
          <cell r="Z667">
            <v>74.733555555555554</v>
          </cell>
          <cell r="AA667" t="str">
            <v>T-14</v>
          </cell>
          <cell r="AB667">
            <v>29859213</v>
          </cell>
          <cell r="AC667">
            <v>4433</v>
          </cell>
          <cell r="AD667" t="str">
            <v>US-00393</v>
          </cell>
          <cell r="AE667">
            <v>42</v>
          </cell>
          <cell r="AF667">
            <v>0.72099999999999997</v>
          </cell>
          <cell r="AG667">
            <v>0</v>
          </cell>
          <cell r="AI667" t="str">
            <v>00816842022656</v>
          </cell>
          <cell r="AJ667" t="str">
            <v/>
          </cell>
          <cell r="AM667" t="e">
            <v>#N/A</v>
          </cell>
        </row>
        <row r="668">
          <cell r="A668" t="str">
            <v>ACTIVE</v>
          </cell>
          <cell r="B668" t="str">
            <v>36-6572</v>
          </cell>
          <cell r="C668">
            <v>29852573</v>
          </cell>
          <cell r="D668" t="str">
            <v>36-6572</v>
          </cell>
          <cell r="E668" t="str">
            <v>SDR 35 SW</v>
          </cell>
          <cell r="F668" t="str">
            <v>4 CLEANOUT THREADED PLUG SDR35 SW</v>
          </cell>
          <cell r="G668">
            <v>1</v>
          </cell>
          <cell r="H668">
            <v>1</v>
          </cell>
          <cell r="I668">
            <v>40</v>
          </cell>
          <cell r="J668">
            <v>1440</v>
          </cell>
          <cell r="K668">
            <v>9.5943333333333332</v>
          </cell>
          <cell r="L668">
            <v>0.33701599999999998</v>
          </cell>
          <cell r="M668" t="str">
            <v>TIGRE</v>
          </cell>
          <cell r="N668" t="str">
            <v>36-6572</v>
          </cell>
          <cell r="O668" t="str">
            <v>BOX</v>
          </cell>
          <cell r="P668" t="str">
            <v>B</v>
          </cell>
          <cell r="Q668" t="str">
            <v>M</v>
          </cell>
          <cell r="R668">
            <v>7.7176470588235295</v>
          </cell>
          <cell r="S668">
            <v>8.2578823529411771</v>
          </cell>
          <cell r="T668">
            <v>8.07</v>
          </cell>
          <cell r="U668">
            <v>8.07</v>
          </cell>
          <cell r="V668">
            <v>8.6349</v>
          </cell>
          <cell r="W668">
            <v>8.6349</v>
          </cell>
          <cell r="X668">
            <v>8.6349</v>
          </cell>
          <cell r="Y668">
            <v>8.6349</v>
          </cell>
          <cell r="Z668">
            <v>9.5943333333333332</v>
          </cell>
          <cell r="AA668" t="str">
            <v>T-10</v>
          </cell>
          <cell r="AB668">
            <v>29859302</v>
          </cell>
          <cell r="AC668">
            <v>4476</v>
          </cell>
          <cell r="AD668" t="str">
            <v>US-4406</v>
          </cell>
          <cell r="AE668">
            <v>113</v>
          </cell>
          <cell r="AF668">
            <v>0.85489999999999999</v>
          </cell>
          <cell r="AG668">
            <v>0</v>
          </cell>
          <cell r="AI668" t="str">
            <v>00816842022670</v>
          </cell>
          <cell r="AJ668" t="str">
            <v/>
          </cell>
          <cell r="AM668" t="e">
            <v>#N/A</v>
          </cell>
        </row>
        <row r="669">
          <cell r="A669" t="str">
            <v>ACTIVE</v>
          </cell>
          <cell r="B669" t="str">
            <v>36-6573</v>
          </cell>
          <cell r="C669">
            <v>29852574</v>
          </cell>
          <cell r="D669" t="str">
            <v>36-6573</v>
          </cell>
          <cell r="E669" t="str">
            <v>SDR 35 SW</v>
          </cell>
          <cell r="F669" t="str">
            <v>6 CLEANOUT THREADED PLUG SDR35 SW</v>
          </cell>
          <cell r="G669">
            <v>0.59</v>
          </cell>
          <cell r="H669">
            <v>0.26761927999999996</v>
          </cell>
          <cell r="I669">
            <v>35</v>
          </cell>
          <cell r="J669">
            <v>1120</v>
          </cell>
          <cell r="K669">
            <v>48.292666666666662</v>
          </cell>
          <cell r="L669">
            <v>0.46422099999999999</v>
          </cell>
          <cell r="M669" t="str">
            <v>TIGRE</v>
          </cell>
          <cell r="N669" t="str">
            <v>36-696</v>
          </cell>
          <cell r="O669" t="str">
            <v>BOX</v>
          </cell>
          <cell r="P669" t="str">
            <v>B</v>
          </cell>
          <cell r="Q669" t="str">
            <v>M</v>
          </cell>
          <cell r="R669">
            <v>38.835294117647059</v>
          </cell>
          <cell r="S669">
            <v>41.553764705882358</v>
          </cell>
          <cell r="T669">
            <v>40.619999999999997</v>
          </cell>
          <cell r="U669">
            <v>40.619999999999997</v>
          </cell>
          <cell r="V669">
            <v>43.4634</v>
          </cell>
          <cell r="W669">
            <v>43.4634</v>
          </cell>
          <cell r="X669">
            <v>43.4634</v>
          </cell>
          <cell r="Y669">
            <v>43.4634</v>
          </cell>
          <cell r="Z669">
            <v>48.292666666666662</v>
          </cell>
          <cell r="AA669" t="str">
            <v>T-12</v>
          </cell>
          <cell r="AB669">
            <v>29859310</v>
          </cell>
          <cell r="AC669">
            <v>4477</v>
          </cell>
          <cell r="AD669" t="str">
            <v>US-00395</v>
          </cell>
          <cell r="AE669">
            <v>35</v>
          </cell>
          <cell r="AF669">
            <v>0.8034</v>
          </cell>
          <cell r="AG669">
            <v>0</v>
          </cell>
          <cell r="AI669" t="str">
            <v>00816842022694</v>
          </cell>
          <cell r="AJ669" t="str">
            <v/>
          </cell>
          <cell r="AM669" t="e">
            <v>#N/A</v>
          </cell>
        </row>
        <row r="670">
          <cell r="A670" t="str">
            <v>ACTIVE</v>
          </cell>
          <cell r="B670" t="str">
            <v>36-6574</v>
          </cell>
          <cell r="C670">
            <v>29852575</v>
          </cell>
          <cell r="D670" t="str">
            <v>36-6574</v>
          </cell>
          <cell r="E670" t="str">
            <v>SDR 35 SW</v>
          </cell>
          <cell r="F670" t="str">
            <v>4 ADAPTER SWR HXDWV H SDR35 SW</v>
          </cell>
          <cell r="G670">
            <v>0.40600000000000003</v>
          </cell>
          <cell r="H670">
            <v>0.184158352</v>
          </cell>
          <cell r="I670">
            <v>19</v>
          </cell>
          <cell r="J670">
            <v>855</v>
          </cell>
          <cell r="K670">
            <v>20.24677777777778</v>
          </cell>
          <cell r="L670">
            <v>0.34165099999999998</v>
          </cell>
          <cell r="M670" t="str">
            <v>TIGRE</v>
          </cell>
          <cell r="N670" t="str">
            <v>36-660</v>
          </cell>
          <cell r="O670" t="str">
            <v>BOX</v>
          </cell>
          <cell r="P670" t="str">
            <v>B</v>
          </cell>
          <cell r="Q670" t="str">
            <v>M</v>
          </cell>
          <cell r="R670">
            <v>16.294117647058822</v>
          </cell>
          <cell r="S670">
            <v>17.43470588235294</v>
          </cell>
          <cell r="T670">
            <v>17.03</v>
          </cell>
          <cell r="U670">
            <v>17.03</v>
          </cell>
          <cell r="V670">
            <v>18.222100000000001</v>
          </cell>
          <cell r="W670">
            <v>18.222100000000001</v>
          </cell>
          <cell r="X670">
            <v>18.222100000000001</v>
          </cell>
          <cell r="Y670">
            <v>18.222100000000001</v>
          </cell>
          <cell r="Z670">
            <v>20.24677777777778</v>
          </cell>
          <cell r="AA670" t="str">
            <v>T-11</v>
          </cell>
          <cell r="AB670">
            <v>29851905</v>
          </cell>
          <cell r="AC670">
            <v>4252</v>
          </cell>
          <cell r="AD670" t="str">
            <v>US-00312</v>
          </cell>
          <cell r="AE670">
            <v>65</v>
          </cell>
          <cell r="AF670">
            <v>0.72099999999999997</v>
          </cell>
          <cell r="AG670">
            <v>0</v>
          </cell>
          <cell r="AH670" t="str">
            <v>*</v>
          </cell>
          <cell r="AI670" t="str">
            <v>00810673012497</v>
          </cell>
          <cell r="AM670" t="e">
            <v>#N/A</v>
          </cell>
        </row>
        <row r="671">
          <cell r="A671" t="str">
            <v>ACTIVE</v>
          </cell>
          <cell r="B671" t="str">
            <v>36-6575</v>
          </cell>
          <cell r="C671">
            <v>29852576</v>
          </cell>
          <cell r="D671" t="str">
            <v>36-6575</v>
          </cell>
          <cell r="E671" t="str">
            <v>SDR 35 SW</v>
          </cell>
          <cell r="F671" t="str">
            <v>Retail (Use 36-659) 4X3 ADAPTER SWR HXDWV H SDR35 SW</v>
          </cell>
          <cell r="G671">
            <v>0.39</v>
          </cell>
          <cell r="H671">
            <v>0.17690088000000001</v>
          </cell>
          <cell r="I671">
            <v>10</v>
          </cell>
          <cell r="J671">
            <v>630</v>
          </cell>
          <cell r="K671">
            <v>14.040777777777778</v>
          </cell>
          <cell r="L671">
            <v>0.31404700000000002</v>
          </cell>
          <cell r="M671" t="str">
            <v>TIGRE</v>
          </cell>
          <cell r="N671" t="str">
            <v>36-65750</v>
          </cell>
          <cell r="O671" t="str">
            <v>BOX</v>
          </cell>
          <cell r="P671" t="str">
            <v>A</v>
          </cell>
          <cell r="Q671" t="str">
            <v>M</v>
          </cell>
          <cell r="R671">
            <v>11.305882352941175</v>
          </cell>
          <cell r="S671">
            <v>12.097294117647058</v>
          </cell>
          <cell r="T671">
            <v>11.81</v>
          </cell>
          <cell r="U671">
            <v>11.81</v>
          </cell>
          <cell r="V671">
            <v>12.636700000000001</v>
          </cell>
          <cell r="W671">
            <v>12.636700000000001</v>
          </cell>
          <cell r="X671">
            <v>12.636700000000001</v>
          </cell>
          <cell r="Y671">
            <v>12.636700000000001</v>
          </cell>
          <cell r="Z671">
            <v>14.040777777777778</v>
          </cell>
          <cell r="AA671" t="str">
            <v>T-10</v>
          </cell>
          <cell r="AB671">
            <v>29856907</v>
          </cell>
          <cell r="AC671">
            <v>4251</v>
          </cell>
          <cell r="AD671" t="str">
            <v>US-00312</v>
          </cell>
          <cell r="AE671">
            <v>65</v>
          </cell>
          <cell r="AF671">
            <v>0.72099999999999997</v>
          </cell>
          <cell r="AG671">
            <v>0</v>
          </cell>
          <cell r="AH671" t="str">
            <v>*</v>
          </cell>
          <cell r="AI671" t="str">
            <v>00810673011346</v>
          </cell>
          <cell r="AJ671">
            <v>10810673011343</v>
          </cell>
          <cell r="AM671" t="e">
            <v>#N/A</v>
          </cell>
        </row>
        <row r="672">
          <cell r="A672" t="str">
            <v>ACTIVE</v>
          </cell>
          <cell r="B672" t="str">
            <v>36-709</v>
          </cell>
          <cell r="C672">
            <v>29852650</v>
          </cell>
          <cell r="D672" t="str">
            <v>36-709</v>
          </cell>
          <cell r="E672" t="str">
            <v>SDR 35 SW</v>
          </cell>
          <cell r="F672" t="str">
            <v>6X4 SADDLE TEE W/SS STRAP SDR35 SW</v>
          </cell>
          <cell r="G672">
            <v>3.5049999999999999</v>
          </cell>
          <cell r="H672">
            <v>1.5898399599999999</v>
          </cell>
          <cell r="I672">
            <v>6</v>
          </cell>
          <cell r="J672" t="str">
            <v>-</v>
          </cell>
          <cell r="K672">
            <v>80.713666666666668</v>
          </cell>
          <cell r="L672">
            <v>12.584540000000001</v>
          </cell>
          <cell r="M672" t="str">
            <v>PTI</v>
          </cell>
          <cell r="N672" t="str">
            <v>P2106-4</v>
          </cell>
          <cell r="O672" t="str">
            <v>BOX</v>
          </cell>
          <cell r="P672" t="str">
            <v>D</v>
          </cell>
          <cell r="Q672" t="str">
            <v>M</v>
          </cell>
          <cell r="R672">
            <v>91.858823529411765</v>
          </cell>
          <cell r="S672">
            <v>98.288941176470601</v>
          </cell>
          <cell r="T672">
            <v>67.89</v>
          </cell>
          <cell r="U672">
            <v>67.89</v>
          </cell>
          <cell r="V672">
            <v>72.642300000000006</v>
          </cell>
          <cell r="W672">
            <v>72.642300000000006</v>
          </cell>
          <cell r="X672">
            <v>72.642300000000006</v>
          </cell>
          <cell r="Y672">
            <v>72.642300000000006</v>
          </cell>
          <cell r="Z672">
            <v>80.713666666666668</v>
          </cell>
          <cell r="AB672" t="str">
            <v/>
          </cell>
          <cell r="AC672">
            <v>3515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I672" t="str">
            <v>00812361011010</v>
          </cell>
          <cell r="AJ672" t="str">
            <v/>
          </cell>
          <cell r="AM672" t="e">
            <v>#N/A</v>
          </cell>
        </row>
        <row r="673">
          <cell r="A673" t="str">
            <v>ACTIVE</v>
          </cell>
          <cell r="B673" t="str">
            <v>36-710</v>
          </cell>
          <cell r="C673">
            <v>29852677</v>
          </cell>
          <cell r="D673" t="str">
            <v>36-710</v>
          </cell>
          <cell r="E673" t="str">
            <v>SDR 35 SW</v>
          </cell>
          <cell r="F673" t="str">
            <v>8X4 SADDLE TEE W/SS STRAP SDR35 SW</v>
          </cell>
          <cell r="G673">
            <v>5.2910000000000004</v>
          </cell>
          <cell r="H673">
            <v>2.3999552720000001</v>
          </cell>
          <cell r="I673">
            <v>6</v>
          </cell>
          <cell r="J673" t="str">
            <v>-</v>
          </cell>
          <cell r="K673">
            <v>112.29055555555556</v>
          </cell>
          <cell r="L673">
            <v>17.511030000000002</v>
          </cell>
          <cell r="M673" t="str">
            <v>PTI</v>
          </cell>
          <cell r="N673" t="str">
            <v>P2108-4</v>
          </cell>
          <cell r="O673" t="str">
            <v>BOX</v>
          </cell>
          <cell r="P673" t="str">
            <v>D</v>
          </cell>
          <cell r="Q673" t="str">
            <v>M</v>
          </cell>
          <cell r="R673">
            <v>157.93667091503266</v>
          </cell>
          <cell r="S673">
            <v>168.99223787908497</v>
          </cell>
          <cell r="T673">
            <v>94.45</v>
          </cell>
          <cell r="U673">
            <v>94.45</v>
          </cell>
          <cell r="V673">
            <v>101.06150000000001</v>
          </cell>
          <cell r="W673">
            <v>101.06150000000001</v>
          </cell>
          <cell r="X673">
            <v>101.06150000000001</v>
          </cell>
          <cell r="Y673">
            <v>101.06150000000001</v>
          </cell>
          <cell r="Z673">
            <v>112.29055555555556</v>
          </cell>
          <cell r="AB673" t="str">
            <v/>
          </cell>
          <cell r="AC673">
            <v>3516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I673" t="str">
            <v>00812361011034</v>
          </cell>
          <cell r="AJ673" t="str">
            <v/>
          </cell>
          <cell r="AM673" t="e">
            <v>#N/A</v>
          </cell>
        </row>
        <row r="674">
          <cell r="A674" t="str">
            <v>ACTIVE</v>
          </cell>
          <cell r="B674" t="str">
            <v>36-711</v>
          </cell>
          <cell r="C674">
            <v>29852685</v>
          </cell>
          <cell r="D674" t="str">
            <v>36-711</v>
          </cell>
          <cell r="E674" t="str">
            <v>SDR 35 SW</v>
          </cell>
          <cell r="F674" t="str">
            <v>8X6 SADDLE TEE W/SS STRAP SDR35 SW</v>
          </cell>
          <cell r="G674">
            <v>6.7679999999999998</v>
          </cell>
          <cell r="H674">
            <v>3.0699106559999998</v>
          </cell>
          <cell r="I674">
            <v>4</v>
          </cell>
          <cell r="J674" t="str">
            <v>-</v>
          </cell>
          <cell r="K674">
            <v>124.47666666666667</v>
          </cell>
          <cell r="L674">
            <v>15.775480000000002</v>
          </cell>
          <cell r="M674" t="str">
            <v>PTI</v>
          </cell>
          <cell r="N674" t="str">
            <v>P2108-6</v>
          </cell>
          <cell r="O674" t="str">
            <v>BOX</v>
          </cell>
          <cell r="P674" t="str">
            <v>D</v>
          </cell>
          <cell r="Q674" t="str">
            <v>M</v>
          </cell>
          <cell r="R674">
            <v>167.81176470588235</v>
          </cell>
          <cell r="S674">
            <v>179.55858823529414</v>
          </cell>
          <cell r="T674">
            <v>104.7</v>
          </cell>
          <cell r="U674">
            <v>104.7</v>
          </cell>
          <cell r="V674">
            <v>112.02900000000001</v>
          </cell>
          <cell r="W674">
            <v>112.02900000000001</v>
          </cell>
          <cell r="X674">
            <v>112.02900000000001</v>
          </cell>
          <cell r="Y674">
            <v>112.02900000000001</v>
          </cell>
          <cell r="Z674">
            <v>124.47666666666667</v>
          </cell>
          <cell r="AB674" t="str">
            <v/>
          </cell>
          <cell r="AC674">
            <v>3517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I674" t="str">
            <v>00812361011058</v>
          </cell>
          <cell r="AJ674" t="str">
            <v/>
          </cell>
          <cell r="AM674" t="e">
            <v>#N/A</v>
          </cell>
        </row>
        <row r="675">
          <cell r="A675" t="str">
            <v>ACTIVE</v>
          </cell>
          <cell r="B675" t="str">
            <v>36-727</v>
          </cell>
          <cell r="C675">
            <v>29852723</v>
          </cell>
          <cell r="D675" t="str">
            <v>36-727</v>
          </cell>
          <cell r="E675" t="str">
            <v>SDR 35 SW</v>
          </cell>
          <cell r="F675" t="str">
            <v>4 TWO WAY C/O TEE HXHXH SDR35 SW</v>
          </cell>
          <cell r="G675">
            <v>1.254</v>
          </cell>
          <cell r="H675">
            <v>0.568804368</v>
          </cell>
          <cell r="I675">
            <v>10</v>
          </cell>
          <cell r="J675">
            <v>180</v>
          </cell>
          <cell r="K675">
            <v>45.427444444444447</v>
          </cell>
          <cell r="L675">
            <v>1.0500850000000002</v>
          </cell>
          <cell r="M675" t="str">
            <v>TIGRE</v>
          </cell>
          <cell r="N675" t="str">
            <v>36-727</v>
          </cell>
          <cell r="O675" t="str">
            <v>BOX</v>
          </cell>
          <cell r="P675" t="str">
            <v>A</v>
          </cell>
          <cell r="Q675" t="str">
            <v>M</v>
          </cell>
          <cell r="R675">
            <v>36.541176470588233</v>
          </cell>
          <cell r="S675">
            <v>39.099058823529411</v>
          </cell>
          <cell r="T675">
            <v>38.21</v>
          </cell>
          <cell r="U675">
            <v>38.21</v>
          </cell>
          <cell r="V675">
            <v>40.884700000000002</v>
          </cell>
          <cell r="W675">
            <v>40.884700000000002</v>
          </cell>
          <cell r="X675">
            <v>40.884700000000002</v>
          </cell>
          <cell r="Y675">
            <v>40.884700000000002</v>
          </cell>
          <cell r="Z675">
            <v>45.427444444444447</v>
          </cell>
          <cell r="AA675" t="str">
            <v>T-14</v>
          </cell>
          <cell r="AB675">
            <v>29852723</v>
          </cell>
          <cell r="AC675">
            <v>3435</v>
          </cell>
          <cell r="AD675" t="str">
            <v>US-00442</v>
          </cell>
          <cell r="AE675">
            <v>45</v>
          </cell>
          <cell r="AF675">
            <v>0.72099999999999997</v>
          </cell>
          <cell r="AG675">
            <v>0</v>
          </cell>
          <cell r="AH675" t="str">
            <v>*</v>
          </cell>
          <cell r="AI675" t="str">
            <v>00812361010600</v>
          </cell>
          <cell r="AJ675">
            <v>10812361010607</v>
          </cell>
          <cell r="AM675" t="e">
            <v>#N/A</v>
          </cell>
        </row>
        <row r="676">
          <cell r="A676" t="str">
            <v>ACTIVE</v>
          </cell>
          <cell r="B676" t="str">
            <v>36-1083</v>
          </cell>
          <cell r="C676">
            <v>29852901</v>
          </cell>
          <cell r="D676" t="str">
            <v>36-1083</v>
          </cell>
          <cell r="E676" t="str">
            <v>SDR 35 SW</v>
          </cell>
          <cell r="F676" t="str">
            <v xml:space="preserve">RETAIL (USE 36-6557)4 TEE HXHXH SDR35 SW </v>
          </cell>
          <cell r="G676">
            <v>0.86599999999999999</v>
          </cell>
          <cell r="H676">
            <v>0.39281067199999997</v>
          </cell>
          <cell r="I676">
            <v>12</v>
          </cell>
          <cell r="J676">
            <v>216</v>
          </cell>
          <cell r="K676">
            <v>17.417222222222222</v>
          </cell>
          <cell r="L676">
            <v>0.71131800000000001</v>
          </cell>
          <cell r="M676" t="str">
            <v>TIGRE</v>
          </cell>
          <cell r="N676" t="str">
            <v>36-1083</v>
          </cell>
          <cell r="O676" t="str">
            <v>BOX</v>
          </cell>
          <cell r="P676" t="str">
            <v>A</v>
          </cell>
          <cell r="Q676" t="str">
            <v>M</v>
          </cell>
          <cell r="R676">
            <v>13.294117647058824</v>
          </cell>
          <cell r="S676">
            <v>14.224705882352943</v>
          </cell>
          <cell r="T676">
            <v>14.65</v>
          </cell>
          <cell r="U676">
            <v>14.65</v>
          </cell>
          <cell r="V676">
            <v>15.675500000000001</v>
          </cell>
          <cell r="W676">
            <v>15.675500000000001</v>
          </cell>
          <cell r="X676">
            <v>15.675500000000001</v>
          </cell>
          <cell r="Y676">
            <v>15.675500000000001</v>
          </cell>
          <cell r="Z676">
            <v>17.417222222222222</v>
          </cell>
          <cell r="AA676" t="str">
            <v>T-14.1</v>
          </cell>
          <cell r="AB676">
            <v>29852901</v>
          </cell>
          <cell r="AC676">
            <v>3357</v>
          </cell>
          <cell r="AD676" t="str">
            <v>US-00445</v>
          </cell>
          <cell r="AE676">
            <v>94</v>
          </cell>
          <cell r="AF676">
            <v>0.82400000000000007</v>
          </cell>
          <cell r="AG676">
            <v>0</v>
          </cell>
          <cell r="AH676" t="str">
            <v>*</v>
          </cell>
          <cell r="AI676" t="str">
            <v>00810673019434</v>
          </cell>
          <cell r="AJ676">
            <v>10810673019431</v>
          </cell>
          <cell r="AM676" t="e">
            <v>#N/A</v>
          </cell>
        </row>
        <row r="677">
          <cell r="A677" t="str">
            <v>ACTIVE</v>
          </cell>
          <cell r="B677" t="str">
            <v>36-1085</v>
          </cell>
          <cell r="C677">
            <v>29852928</v>
          </cell>
          <cell r="D677" t="str">
            <v>36-1085</v>
          </cell>
          <cell r="E677" t="str">
            <v>SDR 35 SW</v>
          </cell>
          <cell r="F677" t="str">
            <v>6 TEE HXHXH SDR35 SW</v>
          </cell>
          <cell r="G677">
            <v>2.9860000000000002</v>
          </cell>
          <cell r="H677">
            <v>1.3544257120000001</v>
          </cell>
          <cell r="I677">
            <v>6</v>
          </cell>
          <cell r="J677">
            <v>72</v>
          </cell>
          <cell r="K677">
            <v>68.254111111111115</v>
          </cell>
          <cell r="L677">
            <v>2.4497520000000002</v>
          </cell>
          <cell r="M677" t="str">
            <v>TIGRE</v>
          </cell>
          <cell r="N677" t="str">
            <v>36-1085</v>
          </cell>
          <cell r="O677" t="str">
            <v>BOX</v>
          </cell>
          <cell r="P677" t="str">
            <v>B</v>
          </cell>
          <cell r="Q677" t="str">
            <v>M</v>
          </cell>
          <cell r="R677">
            <v>51.847058823529416</v>
          </cell>
          <cell r="S677">
            <v>55.476352941176479</v>
          </cell>
          <cell r="T677">
            <v>57.41</v>
          </cell>
          <cell r="U677">
            <v>57.41</v>
          </cell>
          <cell r="V677">
            <v>61.428699999999999</v>
          </cell>
          <cell r="W677">
            <v>61.428699999999999</v>
          </cell>
          <cell r="X677">
            <v>61.428699999999999</v>
          </cell>
          <cell r="Y677">
            <v>61.428699999999999</v>
          </cell>
          <cell r="Z677">
            <v>68.254111111111115</v>
          </cell>
          <cell r="AA677" t="str">
            <v>T-15</v>
          </cell>
          <cell r="AB677">
            <v>29852928</v>
          </cell>
          <cell r="AC677">
            <v>3359</v>
          </cell>
          <cell r="AD677" t="str">
            <v>US-00446</v>
          </cell>
          <cell r="AE677">
            <v>23</v>
          </cell>
          <cell r="AF677">
            <v>0.82400000000000007</v>
          </cell>
          <cell r="AG677">
            <v>0</v>
          </cell>
          <cell r="AH677" t="str">
            <v>*</v>
          </cell>
          <cell r="AI677" t="str">
            <v>00810673019472</v>
          </cell>
          <cell r="AJ677">
            <v>10810673019479</v>
          </cell>
          <cell r="AM677" t="e">
            <v>#N/A</v>
          </cell>
        </row>
        <row r="678">
          <cell r="A678" t="str">
            <v>ACTIVE</v>
          </cell>
          <cell r="B678" t="str">
            <v>36-1084</v>
          </cell>
          <cell r="C678">
            <v>29852936</v>
          </cell>
          <cell r="D678" t="str">
            <v>36-1084</v>
          </cell>
          <cell r="E678" t="str">
            <v>SDR 35 SW</v>
          </cell>
          <cell r="F678" t="str">
            <v>6X4 TEE HXHXH SDR35 SW</v>
          </cell>
          <cell r="G678">
            <v>2.19</v>
          </cell>
          <cell r="H678">
            <v>0.99336647999999994</v>
          </cell>
          <cell r="I678">
            <v>4</v>
          </cell>
          <cell r="J678">
            <v>96</v>
          </cell>
          <cell r="K678">
            <v>64.485333333333344</v>
          </cell>
          <cell r="L678">
            <v>2.003247</v>
          </cell>
          <cell r="M678" t="str">
            <v>TIGRE</v>
          </cell>
          <cell r="N678" t="str">
            <v>36-1084</v>
          </cell>
          <cell r="O678" t="str">
            <v>BOX</v>
          </cell>
          <cell r="P678" t="str">
            <v>C</v>
          </cell>
          <cell r="Q678" t="str">
            <v>M</v>
          </cell>
          <cell r="R678">
            <v>52.894117647058827</v>
          </cell>
          <cell r="S678">
            <v>56.59670588235295</v>
          </cell>
          <cell r="T678">
            <v>54.24</v>
          </cell>
          <cell r="U678">
            <v>54.24</v>
          </cell>
          <cell r="V678">
            <v>58.036800000000007</v>
          </cell>
          <cell r="W678">
            <v>58.036800000000007</v>
          </cell>
          <cell r="X678">
            <v>58.036800000000007</v>
          </cell>
          <cell r="Y678">
            <v>58.036800000000007</v>
          </cell>
          <cell r="Z678">
            <v>64.485333333333344</v>
          </cell>
          <cell r="AA678" t="str">
            <v>T-13</v>
          </cell>
          <cell r="AB678">
            <v>29852936</v>
          </cell>
          <cell r="AC678">
            <v>3358</v>
          </cell>
          <cell r="AD678" t="str">
            <v>US-00447</v>
          </cell>
          <cell r="AE678">
            <v>22</v>
          </cell>
          <cell r="AF678">
            <v>0.82400000000000007</v>
          </cell>
          <cell r="AG678">
            <v>0</v>
          </cell>
          <cell r="AH678" t="str">
            <v>*</v>
          </cell>
          <cell r="AI678" t="str">
            <v>00810673019458</v>
          </cell>
          <cell r="AJ678">
            <v>10810673019455</v>
          </cell>
          <cell r="AM678" t="e">
            <v>#N/A</v>
          </cell>
        </row>
        <row r="679">
          <cell r="A679" t="str">
            <v>ACTIVE</v>
          </cell>
          <cell r="B679" t="str">
            <v>36-721</v>
          </cell>
          <cell r="C679">
            <v>29853100</v>
          </cell>
          <cell r="D679" t="str">
            <v>36-721</v>
          </cell>
          <cell r="E679" t="str">
            <v>SDR 35 SW</v>
          </cell>
          <cell r="F679" t="str">
            <v>RETAIL (USE 36-6559)4 TEE WYE HXHXH SDR35 SW</v>
          </cell>
          <cell r="G679">
            <v>1.1839999999999999</v>
          </cell>
          <cell r="H679">
            <v>0.53705292799999993</v>
          </cell>
          <cell r="I679">
            <v>10</v>
          </cell>
          <cell r="J679">
            <v>120</v>
          </cell>
          <cell r="K679">
            <v>25.40655555555556</v>
          </cell>
          <cell r="L679">
            <v>0.88353400000000004</v>
          </cell>
          <cell r="M679" t="str">
            <v>TIGRE</v>
          </cell>
          <cell r="N679" t="str">
            <v>36-721</v>
          </cell>
          <cell r="O679" t="str">
            <v>BOX</v>
          </cell>
          <cell r="P679" t="str">
            <v>A</v>
          </cell>
          <cell r="Q679" t="str">
            <v>M</v>
          </cell>
          <cell r="R679">
            <v>20.435294117647061</v>
          </cell>
          <cell r="S679">
            <v>21.865764705882356</v>
          </cell>
          <cell r="T679">
            <v>21.37</v>
          </cell>
          <cell r="U679">
            <v>21.37</v>
          </cell>
          <cell r="V679">
            <v>22.865900000000003</v>
          </cell>
          <cell r="W679">
            <v>22.865900000000003</v>
          </cell>
          <cell r="X679">
            <v>22.865900000000003</v>
          </cell>
          <cell r="Y679">
            <v>22.865900000000003</v>
          </cell>
          <cell r="Z679">
            <v>25.40655555555556</v>
          </cell>
          <cell r="AA679" t="str">
            <v>T-15</v>
          </cell>
          <cell r="AB679">
            <v>29853100</v>
          </cell>
          <cell r="AC679">
            <v>3519</v>
          </cell>
          <cell r="AD679" t="str">
            <v>US-4920</v>
          </cell>
          <cell r="AE679">
            <v>62</v>
          </cell>
          <cell r="AF679">
            <v>0.75771759259259253</v>
          </cell>
          <cell r="AG679">
            <v>0</v>
          </cell>
          <cell r="AH679" t="str">
            <v>*</v>
          </cell>
          <cell r="AI679" t="str">
            <v>00810673019410</v>
          </cell>
          <cell r="AJ679">
            <v>10810673019417</v>
          </cell>
          <cell r="AM679" t="e">
            <v>#N/A</v>
          </cell>
        </row>
        <row r="680">
          <cell r="A680" t="str">
            <v>ACTIVE</v>
          </cell>
          <cell r="B680" t="str">
            <v>36-723</v>
          </cell>
          <cell r="C680">
            <v>29853126</v>
          </cell>
          <cell r="D680" t="str">
            <v>36-723</v>
          </cell>
          <cell r="E680" t="str">
            <v>SDR 35 SW</v>
          </cell>
          <cell r="F680" t="str">
            <v xml:space="preserve">RETAIL (USE 36-6587)6 TEE WYE HXHXH SDR35 SW </v>
          </cell>
          <cell r="G680">
            <v>3.8</v>
          </cell>
          <cell r="H680">
            <v>1.7236495999999999</v>
          </cell>
          <cell r="I680">
            <v>2</v>
          </cell>
          <cell r="J680">
            <v>36</v>
          </cell>
          <cell r="K680">
            <v>174.27922222222222</v>
          </cell>
          <cell r="L680">
            <v>15.604808999999999</v>
          </cell>
          <cell r="M680" t="str">
            <v>NORMANDY</v>
          </cell>
          <cell r="N680" t="str">
            <v>V-1106</v>
          </cell>
          <cell r="O680" t="str">
            <v>BOX</v>
          </cell>
          <cell r="P680" t="str">
            <v>A</v>
          </cell>
          <cell r="Q680" t="str">
            <v>M</v>
          </cell>
          <cell r="R680">
            <v>169.04705882352943</v>
          </cell>
          <cell r="S680">
            <v>180.88035294117648</v>
          </cell>
          <cell r="T680">
            <v>146.59</v>
          </cell>
          <cell r="U680">
            <v>146.59</v>
          </cell>
          <cell r="V680">
            <v>156.85130000000001</v>
          </cell>
          <cell r="W680">
            <v>156.85130000000001</v>
          </cell>
          <cell r="X680">
            <v>156.85130000000001</v>
          </cell>
          <cell r="Y680">
            <v>156.85130000000001</v>
          </cell>
          <cell r="Z680">
            <v>174.27922222222222</v>
          </cell>
          <cell r="AB680" t="str">
            <v/>
          </cell>
          <cell r="AC680">
            <v>3521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 t="str">
            <v>*</v>
          </cell>
          <cell r="AI680" t="str">
            <v>00812361014257</v>
          </cell>
          <cell r="AJ680">
            <v>10812361014254</v>
          </cell>
          <cell r="AK680" t="str">
            <v>662455811060</v>
          </cell>
          <cell r="AL680" t="str">
            <v>10662455811067</v>
          </cell>
          <cell r="AM680" t="e">
            <v>#N/A</v>
          </cell>
        </row>
        <row r="681">
          <cell r="A681" t="str">
            <v>ACTIVE</v>
          </cell>
          <cell r="B681" t="str">
            <v>36-722</v>
          </cell>
          <cell r="C681">
            <v>29853134</v>
          </cell>
          <cell r="D681" t="str">
            <v>36-722</v>
          </cell>
          <cell r="E681" t="str">
            <v>SDR 35 SW</v>
          </cell>
          <cell r="F681" t="str">
            <v>6X4 TEE WYE HXHXH SDR35 SW</v>
          </cell>
          <cell r="G681">
            <v>3.2</v>
          </cell>
          <cell r="H681">
            <v>1.4514944000000001</v>
          </cell>
          <cell r="I681">
            <v>5</v>
          </cell>
          <cell r="J681" t="str">
            <v>-</v>
          </cell>
          <cell r="K681">
            <v>131.87155555555557</v>
          </cell>
          <cell r="L681">
            <v>22.011718000000002</v>
          </cell>
          <cell r="M681" t="str">
            <v>PTI</v>
          </cell>
          <cell r="N681" t="str">
            <v>P157-4</v>
          </cell>
          <cell r="O681" t="str">
            <v>BOX</v>
          </cell>
          <cell r="P681" t="str">
            <v>B</v>
          </cell>
          <cell r="Q681" t="str">
            <v>M</v>
          </cell>
          <cell r="R681">
            <v>189.67058823529413</v>
          </cell>
          <cell r="S681">
            <v>202.94752941176475</v>
          </cell>
          <cell r="T681">
            <v>110.92</v>
          </cell>
          <cell r="U681">
            <v>110.92</v>
          </cell>
          <cell r="V681">
            <v>118.68440000000001</v>
          </cell>
          <cell r="W681">
            <v>118.68440000000001</v>
          </cell>
          <cell r="X681">
            <v>118.68440000000001</v>
          </cell>
          <cell r="Y681">
            <v>118.68440000000001</v>
          </cell>
          <cell r="Z681">
            <v>131.87155555555557</v>
          </cell>
          <cell r="AB681" t="str">
            <v/>
          </cell>
          <cell r="AC681">
            <v>3520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I681" t="str">
            <v>00812361014271</v>
          </cell>
          <cell r="AJ681" t="str">
            <v/>
          </cell>
          <cell r="AM681" t="e">
            <v>#N/A</v>
          </cell>
        </row>
        <row r="682">
          <cell r="A682" t="str">
            <v>ACTIVE</v>
          </cell>
          <cell r="B682" t="str">
            <v>36-730</v>
          </cell>
          <cell r="C682">
            <v>29853304</v>
          </cell>
          <cell r="D682" t="str">
            <v>36-730</v>
          </cell>
          <cell r="E682" t="str">
            <v>SDR 35 SW</v>
          </cell>
          <cell r="F682" t="str">
            <v xml:space="preserve">RETAIL (USE 36-6558)4 WYE HXHXH SDR35 SW </v>
          </cell>
          <cell r="G682">
            <v>1.1779999999999999</v>
          </cell>
          <cell r="H682">
            <v>0.53433137599999991</v>
          </cell>
          <cell r="I682">
            <v>10</v>
          </cell>
          <cell r="J682">
            <v>120</v>
          </cell>
          <cell r="K682">
            <v>23.040666666666667</v>
          </cell>
          <cell r="L682">
            <v>0.95851799999999998</v>
          </cell>
          <cell r="M682" t="str">
            <v>TIGRE</v>
          </cell>
          <cell r="N682" t="str">
            <v>36-730</v>
          </cell>
          <cell r="O682" t="str">
            <v>BOX</v>
          </cell>
          <cell r="P682" t="str">
            <v>A</v>
          </cell>
          <cell r="Q682" t="str">
            <v>M</v>
          </cell>
          <cell r="R682">
            <v>17.670588235294119</v>
          </cell>
          <cell r="S682">
            <v>18.90752941176471</v>
          </cell>
          <cell r="T682">
            <v>19.38</v>
          </cell>
          <cell r="U682">
            <v>19.38</v>
          </cell>
          <cell r="V682">
            <v>20.736599999999999</v>
          </cell>
          <cell r="W682">
            <v>20.736599999999999</v>
          </cell>
          <cell r="X682">
            <v>20.736599999999999</v>
          </cell>
          <cell r="Y682">
            <v>20.736599999999999</v>
          </cell>
          <cell r="Z682">
            <v>23.040666666666667</v>
          </cell>
          <cell r="AA682" t="str">
            <v>T-15</v>
          </cell>
          <cell r="AB682">
            <v>29853304</v>
          </cell>
          <cell r="AC682">
            <v>3753</v>
          </cell>
          <cell r="AD682" t="str">
            <v>US-4925</v>
          </cell>
          <cell r="AE682">
            <v>111</v>
          </cell>
          <cell r="AF682">
            <v>0.85489999999999999</v>
          </cell>
          <cell r="AG682">
            <v>0</v>
          </cell>
          <cell r="AH682" t="str">
            <v>*</v>
          </cell>
          <cell r="AI682" t="str">
            <v>00810673019311</v>
          </cell>
          <cell r="AJ682">
            <v>10810673019318</v>
          </cell>
          <cell r="AM682" t="e">
            <v>#N/A</v>
          </cell>
        </row>
        <row r="683">
          <cell r="A683" t="str">
            <v>ACTIVE</v>
          </cell>
          <cell r="B683" t="str">
            <v>36-732</v>
          </cell>
          <cell r="C683">
            <v>29853320</v>
          </cell>
          <cell r="D683" t="str">
            <v>36-732</v>
          </cell>
          <cell r="E683" t="str">
            <v>SDR 35 SW</v>
          </cell>
          <cell r="F683" t="str">
            <v xml:space="preserve">RETAIL (USE 36-6563)6 WYE HXHXH SDR35 SW </v>
          </cell>
          <cell r="G683">
            <v>4.508</v>
          </cell>
          <cell r="H683">
            <v>2.0447927359999998</v>
          </cell>
          <cell r="I683">
            <v>2</v>
          </cell>
          <cell r="J683">
            <v>24</v>
          </cell>
          <cell r="K683">
            <v>93.125666666666675</v>
          </cell>
          <cell r="L683">
            <v>3.746934</v>
          </cell>
          <cell r="M683" t="str">
            <v>TIGRE</v>
          </cell>
          <cell r="N683" t="str">
            <v>36-732</v>
          </cell>
          <cell r="O683" t="str">
            <v>BOX</v>
          </cell>
          <cell r="P683" t="str">
            <v>A</v>
          </cell>
          <cell r="Q683" t="str">
            <v>M</v>
          </cell>
          <cell r="R683">
            <v>74.905882352941177</v>
          </cell>
          <cell r="S683">
            <v>80.149294117647059</v>
          </cell>
          <cell r="T683">
            <v>78.33</v>
          </cell>
          <cell r="U683">
            <v>78.33</v>
          </cell>
          <cell r="V683">
            <v>83.813100000000006</v>
          </cell>
          <cell r="W683">
            <v>83.813100000000006</v>
          </cell>
          <cell r="X683">
            <v>83.813100000000006</v>
          </cell>
          <cell r="Y683">
            <v>83.813100000000006</v>
          </cell>
          <cell r="Z683">
            <v>93.125666666666675</v>
          </cell>
          <cell r="AA683" t="str">
            <v>T-15</v>
          </cell>
          <cell r="AB683">
            <v>29853320</v>
          </cell>
          <cell r="AC683">
            <v>3755</v>
          </cell>
          <cell r="AD683" t="str">
            <v>US-00332</v>
          </cell>
          <cell r="AE683">
            <v>22</v>
          </cell>
          <cell r="AF683">
            <v>0.5</v>
          </cell>
          <cell r="AG683">
            <v>0</v>
          </cell>
          <cell r="AH683" t="str">
            <v>*</v>
          </cell>
          <cell r="AI683" t="str">
            <v>00810673019359</v>
          </cell>
          <cell r="AJ683">
            <v>10810673019356</v>
          </cell>
          <cell r="AM683" t="e">
            <v>#N/A</v>
          </cell>
        </row>
        <row r="684">
          <cell r="A684" t="str">
            <v>ACTIVE</v>
          </cell>
          <cell r="B684" t="str">
            <v>36-731</v>
          </cell>
          <cell r="C684">
            <v>29853339</v>
          </cell>
          <cell r="D684" t="str">
            <v>36-731</v>
          </cell>
          <cell r="E684" t="str">
            <v>SDR 35 SW</v>
          </cell>
          <cell r="F684" t="str">
            <v xml:space="preserve">RETAIL (USE 36-6566)6X4 WYE HXHXH SDR35 SW </v>
          </cell>
          <cell r="G684">
            <v>3.01</v>
          </cell>
          <cell r="H684">
            <v>1.3653119199999999</v>
          </cell>
          <cell r="I684">
            <v>2</v>
          </cell>
          <cell r="J684">
            <v>48</v>
          </cell>
          <cell r="K684">
            <v>81.165444444444447</v>
          </cell>
          <cell r="L684">
            <v>2.4673650000000005</v>
          </cell>
          <cell r="M684" t="str">
            <v>TIGRE</v>
          </cell>
          <cell r="N684" t="str">
            <v>36-731</v>
          </cell>
          <cell r="O684" t="str">
            <v>BOX</v>
          </cell>
          <cell r="P684" t="str">
            <v>A</v>
          </cell>
          <cell r="Q684" t="str">
            <v>M</v>
          </cell>
          <cell r="R684">
            <v>65.270588235294113</v>
          </cell>
          <cell r="S684">
            <v>69.839529411764701</v>
          </cell>
          <cell r="T684">
            <v>68.27</v>
          </cell>
          <cell r="U684">
            <v>68.27</v>
          </cell>
          <cell r="V684">
            <v>73.048900000000003</v>
          </cell>
          <cell r="W684">
            <v>73.048900000000003</v>
          </cell>
          <cell r="X684">
            <v>73.048900000000003</v>
          </cell>
          <cell r="Y684">
            <v>73.048900000000003</v>
          </cell>
          <cell r="Z684">
            <v>81.165444444444447</v>
          </cell>
          <cell r="AA684" t="str">
            <v>T-15</v>
          </cell>
          <cell r="AB684">
            <v>29853339</v>
          </cell>
          <cell r="AC684">
            <v>3754</v>
          </cell>
          <cell r="AD684" t="str">
            <v>US-00386</v>
          </cell>
          <cell r="AE684">
            <v>17</v>
          </cell>
          <cell r="AF684">
            <v>0.6</v>
          </cell>
          <cell r="AG684">
            <v>0</v>
          </cell>
          <cell r="AH684" t="str">
            <v>*</v>
          </cell>
          <cell r="AI684" t="str">
            <v>00810673019335</v>
          </cell>
          <cell r="AJ684">
            <v>10810673019332</v>
          </cell>
          <cell r="AM684" t="e">
            <v>#N/A</v>
          </cell>
        </row>
        <row r="685">
          <cell r="A685" t="str">
            <v>ACTIVE</v>
          </cell>
          <cell r="B685" t="str">
            <v>36-1062</v>
          </cell>
          <cell r="C685">
            <v>29853444</v>
          </cell>
          <cell r="D685" t="str">
            <v>36-1062</v>
          </cell>
          <cell r="E685" t="str">
            <v>SDR 35 SW</v>
          </cell>
          <cell r="F685" t="str">
            <v>4 MALE ADAPTER HXMIPT SDR35 SW</v>
          </cell>
          <cell r="G685">
            <v>0.86</v>
          </cell>
          <cell r="H685">
            <v>0.39008912000000001</v>
          </cell>
          <cell r="I685">
            <v>30</v>
          </cell>
          <cell r="J685" t="str">
            <v>-</v>
          </cell>
          <cell r="K685">
            <v>47.305888888888887</v>
          </cell>
          <cell r="L685">
            <v>7.8939199999999996</v>
          </cell>
          <cell r="M685" t="str">
            <v>PTI</v>
          </cell>
          <cell r="N685" t="str">
            <v>P1304</v>
          </cell>
          <cell r="O685" t="str">
            <v>BOX</v>
          </cell>
          <cell r="P685" t="str">
            <v>D</v>
          </cell>
          <cell r="Q685" t="str">
            <v>M</v>
          </cell>
          <cell r="R685">
            <v>41.435294117647061</v>
          </cell>
          <cell r="S685">
            <v>44.335764705882355</v>
          </cell>
          <cell r="T685">
            <v>39.79</v>
          </cell>
          <cell r="U685">
            <v>39.79</v>
          </cell>
          <cell r="V685">
            <v>42.575299999999999</v>
          </cell>
          <cell r="W685">
            <v>42.575299999999999</v>
          </cell>
          <cell r="X685">
            <v>42.575299999999999</v>
          </cell>
          <cell r="Y685">
            <v>42.575299999999999</v>
          </cell>
          <cell r="Z685">
            <v>47.305888888888887</v>
          </cell>
          <cell r="AB685" t="str">
            <v/>
          </cell>
          <cell r="AC685">
            <v>4429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I685" t="str">
            <v>00812361010952</v>
          </cell>
          <cell r="AJ685" t="str">
            <v/>
          </cell>
          <cell r="AM685" t="e">
            <v>#N/A</v>
          </cell>
        </row>
        <row r="686">
          <cell r="A686" t="str">
            <v>ACTIVE</v>
          </cell>
          <cell r="B686" t="str">
            <v>36-1063</v>
          </cell>
          <cell r="C686">
            <v>29853460</v>
          </cell>
          <cell r="D686" t="str">
            <v>36-1063</v>
          </cell>
          <cell r="E686" t="str">
            <v>SDR 35 SW</v>
          </cell>
          <cell r="F686" t="str">
            <v>6 MALE ADAPTER HXMIPT SDR35 SW</v>
          </cell>
          <cell r="G686">
            <v>2.601</v>
          </cell>
          <cell r="H686">
            <v>1.179792792</v>
          </cell>
          <cell r="I686">
            <v>3</v>
          </cell>
          <cell r="J686" t="str">
            <v>-</v>
          </cell>
          <cell r="K686">
            <v>222.15577777777781</v>
          </cell>
          <cell r="L686">
            <v>28.155050000000003</v>
          </cell>
          <cell r="M686" t="str">
            <v>PTI</v>
          </cell>
          <cell r="N686" t="str">
            <v>P1306</v>
          </cell>
          <cell r="O686" t="str">
            <v>BOX</v>
          </cell>
          <cell r="P686" t="str">
            <v>D</v>
          </cell>
          <cell r="Q686" t="str">
            <v>M</v>
          </cell>
          <cell r="R686">
            <v>178.67058823529413</v>
          </cell>
          <cell r="S686">
            <v>191.17752941176474</v>
          </cell>
          <cell r="T686">
            <v>186.86</v>
          </cell>
          <cell r="U686">
            <v>186.86</v>
          </cell>
          <cell r="V686">
            <v>199.94020000000003</v>
          </cell>
          <cell r="W686">
            <v>199.94020000000003</v>
          </cell>
          <cell r="X686">
            <v>199.94020000000003</v>
          </cell>
          <cell r="Y686">
            <v>199.94020000000003</v>
          </cell>
          <cell r="Z686">
            <v>222.15577777777781</v>
          </cell>
          <cell r="AB686" t="str">
            <v/>
          </cell>
          <cell r="AC686">
            <v>4430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I686" t="str">
            <v>00812361010976</v>
          </cell>
          <cell r="AJ686" t="str">
            <v/>
          </cell>
          <cell r="AM686" t="e">
            <v>#N/A</v>
          </cell>
        </row>
        <row r="687">
          <cell r="A687" t="str">
            <v>ACTIVE</v>
          </cell>
          <cell r="B687" t="str">
            <v>36-656</v>
          </cell>
          <cell r="C687">
            <v>29853509</v>
          </cell>
          <cell r="D687" t="str">
            <v>36-656</v>
          </cell>
          <cell r="E687" t="str">
            <v>SDR 35 SW</v>
          </cell>
          <cell r="F687" t="str">
            <v>4 ADAPTER SPGXDWV H SDR35 SW</v>
          </cell>
          <cell r="G687">
            <v>0.60299999999999998</v>
          </cell>
          <cell r="H687">
            <v>0.27351597599999999</v>
          </cell>
          <cell r="I687">
            <v>36</v>
          </cell>
          <cell r="J687">
            <v>864</v>
          </cell>
          <cell r="K687">
            <v>38.579444444444448</v>
          </cell>
          <cell r="L687">
            <v>0.472667</v>
          </cell>
          <cell r="M687" t="str">
            <v>TIGRE</v>
          </cell>
          <cell r="N687" t="str">
            <v>36-656</v>
          </cell>
          <cell r="O687" t="str">
            <v>BOX</v>
          </cell>
          <cell r="P687" t="str">
            <v>A</v>
          </cell>
          <cell r="Q687" t="str">
            <v>M</v>
          </cell>
          <cell r="R687">
            <v>31.035294117647059</v>
          </cell>
          <cell r="S687">
            <v>33.207764705882354</v>
          </cell>
          <cell r="T687">
            <v>32.450000000000003</v>
          </cell>
          <cell r="U687">
            <v>32.450000000000003</v>
          </cell>
          <cell r="V687">
            <v>34.721500000000006</v>
          </cell>
          <cell r="W687">
            <v>34.721500000000006</v>
          </cell>
          <cell r="X687">
            <v>34.721500000000006</v>
          </cell>
          <cell r="Y687">
            <v>34.721500000000006</v>
          </cell>
          <cell r="Z687">
            <v>38.579444444444448</v>
          </cell>
          <cell r="AA687" t="str">
            <v>T-13</v>
          </cell>
          <cell r="AB687">
            <v>29853509</v>
          </cell>
          <cell r="AC687">
            <v>4325</v>
          </cell>
          <cell r="AD687" t="str">
            <v>US-00353</v>
          </cell>
          <cell r="AE687">
            <v>63</v>
          </cell>
          <cell r="AF687">
            <v>0.8034</v>
          </cell>
          <cell r="AG687">
            <v>0</v>
          </cell>
          <cell r="AH687" t="str">
            <v>*</v>
          </cell>
          <cell r="AI687" t="str">
            <v>00812361010624</v>
          </cell>
          <cell r="AJ687">
            <v>10812361010621</v>
          </cell>
          <cell r="AM687" t="e">
            <v>#N/A</v>
          </cell>
        </row>
        <row r="688">
          <cell r="A688" t="str">
            <v>ACTIVE</v>
          </cell>
          <cell r="B688" t="str">
            <v>36-658</v>
          </cell>
          <cell r="C688">
            <v>29853517</v>
          </cell>
          <cell r="D688" t="str">
            <v>36-658</v>
          </cell>
          <cell r="E688" t="str">
            <v>SDR 35 SW</v>
          </cell>
          <cell r="F688" t="str">
            <v>6 ADAPTER SPGXDWV H SDR35 SW</v>
          </cell>
          <cell r="G688">
            <v>1.78</v>
          </cell>
          <cell r="H688">
            <v>0.80739375999999996</v>
          </cell>
          <cell r="I688">
            <v>25</v>
          </cell>
          <cell r="J688">
            <v>300</v>
          </cell>
          <cell r="K688">
            <v>88.072888888888897</v>
          </cell>
          <cell r="L688">
            <v>15.672274</v>
          </cell>
          <cell r="M688" t="str">
            <v>PTI</v>
          </cell>
          <cell r="N688" t="str">
            <v>36-658</v>
          </cell>
          <cell r="O688" t="str">
            <v>BOX</v>
          </cell>
          <cell r="P688" t="str">
            <v>C</v>
          </cell>
          <cell r="Q688" t="str">
            <v>M</v>
          </cell>
          <cell r="R688">
            <v>70.835294117647067</v>
          </cell>
          <cell r="S688">
            <v>75.793764705882367</v>
          </cell>
          <cell r="T688">
            <v>74.08</v>
          </cell>
          <cell r="U688">
            <v>74.08</v>
          </cell>
          <cell r="V688">
            <v>79.265600000000006</v>
          </cell>
          <cell r="W688">
            <v>79.265600000000006</v>
          </cell>
          <cell r="X688">
            <v>79.265600000000006</v>
          </cell>
          <cell r="Y688">
            <v>79.265600000000006</v>
          </cell>
          <cell r="Z688">
            <v>88.072888888888897</v>
          </cell>
          <cell r="AA688" t="str">
            <v>T-15</v>
          </cell>
          <cell r="AB688">
            <v>29853517</v>
          </cell>
          <cell r="AC688">
            <v>4329</v>
          </cell>
          <cell r="AD688" t="str">
            <v>US-00368</v>
          </cell>
          <cell r="AE688">
            <v>23</v>
          </cell>
          <cell r="AF688">
            <v>0.8034</v>
          </cell>
          <cell r="AG688">
            <v>0</v>
          </cell>
          <cell r="AI688" t="str">
            <v>00812361010648</v>
          </cell>
          <cell r="AJ688" t="str">
            <v/>
          </cell>
          <cell r="AM688" t="e">
            <v>#N/A</v>
          </cell>
        </row>
        <row r="689">
          <cell r="A689" t="str">
            <v>ACTIVE</v>
          </cell>
          <cell r="B689" t="str">
            <v>36-566</v>
          </cell>
          <cell r="C689">
            <v>29853525</v>
          </cell>
          <cell r="D689" t="str">
            <v>36-566</v>
          </cell>
          <cell r="E689" t="str">
            <v>SDR 35 SW</v>
          </cell>
          <cell r="F689" t="str">
            <v>4 ADAPTER DWV SPGXSWR HUB SDR35SW</v>
          </cell>
          <cell r="G689">
            <v>0.188</v>
          </cell>
          <cell r="H689">
            <v>8.5275296E-2</v>
          </cell>
          <cell r="I689">
            <v>25</v>
          </cell>
          <cell r="J689">
            <v>1800</v>
          </cell>
          <cell r="K689">
            <v>15.146444444444445</v>
          </cell>
          <cell r="L689">
            <v>1.817744</v>
          </cell>
          <cell r="M689" t="str">
            <v>NORMANDY</v>
          </cell>
          <cell r="N689" t="str">
            <v>V-3044</v>
          </cell>
          <cell r="O689" t="str">
            <v>BOX</v>
          </cell>
          <cell r="P689" t="str">
            <v>C</v>
          </cell>
          <cell r="Q689" t="str">
            <v>M</v>
          </cell>
          <cell r="R689">
            <v>13.658823529411764</v>
          </cell>
          <cell r="S689">
            <v>14.614941176470589</v>
          </cell>
          <cell r="T689">
            <v>12.74</v>
          </cell>
          <cell r="U689">
            <v>12.74</v>
          </cell>
          <cell r="V689">
            <v>13.6318</v>
          </cell>
          <cell r="W689">
            <v>13.6318</v>
          </cell>
          <cell r="X689">
            <v>13.6318</v>
          </cell>
          <cell r="Y689">
            <v>13.6318</v>
          </cell>
          <cell r="Z689">
            <v>15.146444444444445</v>
          </cell>
          <cell r="AB689" t="str">
            <v/>
          </cell>
          <cell r="AC689">
            <v>4403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I689" t="str">
            <v>00812361012079</v>
          </cell>
          <cell r="AJ689" t="str">
            <v/>
          </cell>
          <cell r="AK689" t="str">
            <v>662455830443</v>
          </cell>
          <cell r="AL689" t="str">
            <v>10662455830440</v>
          </cell>
          <cell r="AM689" t="e">
            <v>#N/A</v>
          </cell>
        </row>
        <row r="690">
          <cell r="A690" t="str">
            <v>ACTIVE</v>
          </cell>
          <cell r="B690" t="str">
            <v>36-657</v>
          </cell>
          <cell r="C690">
            <v>29853541</v>
          </cell>
          <cell r="D690" t="str">
            <v>36-657</v>
          </cell>
          <cell r="E690" t="str">
            <v>SDR 35 SW</v>
          </cell>
          <cell r="F690" t="str">
            <v>6X4 ADAPTER SPGXDWV H SDR35 SW</v>
          </cell>
          <cell r="G690">
            <v>1.2</v>
          </cell>
          <cell r="H690">
            <v>0.54431039999999997</v>
          </cell>
          <cell r="I690">
            <v>12</v>
          </cell>
          <cell r="J690">
            <v>480</v>
          </cell>
          <cell r="K690">
            <v>66.565888888888892</v>
          </cell>
          <cell r="L690">
            <v>5.3212890000000002</v>
          </cell>
          <cell r="M690" t="str">
            <v>NORMANDY</v>
          </cell>
          <cell r="N690" t="str">
            <v>V-2664</v>
          </cell>
          <cell r="O690" t="str">
            <v>BOX</v>
          </cell>
          <cell r="P690" t="str">
            <v>C</v>
          </cell>
          <cell r="Q690" t="str">
            <v>M</v>
          </cell>
          <cell r="R690">
            <v>62.494117647058822</v>
          </cell>
          <cell r="S690">
            <v>66.868705882352941</v>
          </cell>
          <cell r="T690">
            <v>55.99</v>
          </cell>
          <cell r="U690">
            <v>55.99</v>
          </cell>
          <cell r="V690">
            <v>59.909300000000009</v>
          </cell>
          <cell r="W690">
            <v>59.909300000000009</v>
          </cell>
          <cell r="X690">
            <v>59.909300000000009</v>
          </cell>
          <cell r="Y690">
            <v>59.909300000000009</v>
          </cell>
          <cell r="Z690">
            <v>66.565888888888892</v>
          </cell>
          <cell r="AB690" t="str">
            <v/>
          </cell>
          <cell r="AC690">
            <v>4330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 t="str">
            <v>*</v>
          </cell>
          <cell r="AI690" t="str">
            <v>00812361011751</v>
          </cell>
          <cell r="AJ690">
            <v>10812361011758</v>
          </cell>
          <cell r="AK690" t="str">
            <v>662455826644</v>
          </cell>
          <cell r="AL690" t="str">
            <v>10662455826641</v>
          </cell>
          <cell r="AM690" t="e">
            <v>#N/A</v>
          </cell>
        </row>
        <row r="691">
          <cell r="A691" t="str">
            <v>ACTIVE</v>
          </cell>
          <cell r="B691" t="str">
            <v>36-805</v>
          </cell>
          <cell r="C691">
            <v>29853690</v>
          </cell>
          <cell r="D691" t="str">
            <v>36-805</v>
          </cell>
          <cell r="E691" t="str">
            <v>SDR 35 SW</v>
          </cell>
          <cell r="F691" t="str">
            <v>4 ADAPTER CORR SPGXSWR HUB SDR35SW</v>
          </cell>
          <cell r="G691">
            <v>0.34</v>
          </cell>
          <cell r="H691">
            <v>0.15422128000000002</v>
          </cell>
          <cell r="I691">
            <v>24</v>
          </cell>
          <cell r="J691" t="str">
            <v>-</v>
          </cell>
          <cell r="K691">
            <v>54.225222222222222</v>
          </cell>
          <cell r="L691">
            <v>8.2235200000000006</v>
          </cell>
          <cell r="M691" t="str">
            <v>PTI</v>
          </cell>
          <cell r="N691" t="str">
            <v>P674</v>
          </cell>
          <cell r="O691" t="str">
            <v>BOX</v>
          </cell>
          <cell r="P691" t="str">
            <v>D</v>
          </cell>
          <cell r="Q691" t="str">
            <v>M</v>
          </cell>
          <cell r="R691">
            <v>62.652482524987811</v>
          </cell>
          <cell r="S691">
            <v>67.038156301736961</v>
          </cell>
          <cell r="T691">
            <v>45.61</v>
          </cell>
          <cell r="U691">
            <v>45.61</v>
          </cell>
          <cell r="V691">
            <v>48.802700000000002</v>
          </cell>
          <cell r="W691">
            <v>48.802700000000002</v>
          </cell>
          <cell r="X691">
            <v>48.802700000000002</v>
          </cell>
          <cell r="Y691">
            <v>48.802700000000002</v>
          </cell>
          <cell r="Z691">
            <v>54.225222222222222</v>
          </cell>
          <cell r="AB691" t="str">
            <v/>
          </cell>
          <cell r="AC691">
            <v>4401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I691" t="str">
            <v>00816842022083</v>
          </cell>
          <cell r="AJ691" t="str">
            <v/>
          </cell>
          <cell r="AM691" t="e">
            <v>#N/A</v>
          </cell>
        </row>
        <row r="692">
          <cell r="A692" t="str">
            <v>ACTIVE</v>
          </cell>
          <cell r="B692" t="str">
            <v>36-673</v>
          </cell>
          <cell r="C692">
            <v>29853835</v>
          </cell>
          <cell r="D692" t="str">
            <v>36-673</v>
          </cell>
          <cell r="E692" t="str">
            <v>SDR 35 SW</v>
          </cell>
          <cell r="F692" t="str">
            <v>8 ELBOW 45 HXH SDR35 SW</v>
          </cell>
          <cell r="G692">
            <v>4.0199999999999996</v>
          </cell>
          <cell r="H692">
            <v>1.8234398399999998</v>
          </cell>
          <cell r="I692">
            <v>4</v>
          </cell>
          <cell r="J692" t="str">
            <v>-</v>
          </cell>
          <cell r="K692">
            <v>129.18466666666666</v>
          </cell>
          <cell r="L692">
            <v>21.466333000000002</v>
          </cell>
          <cell r="M692" t="str">
            <v>PTI</v>
          </cell>
          <cell r="N692" t="str">
            <v>P508</v>
          </cell>
          <cell r="O692" t="str">
            <v>BOX</v>
          </cell>
          <cell r="P692" t="str">
            <v>C</v>
          </cell>
          <cell r="Q692" t="str">
            <v>M</v>
          </cell>
          <cell r="R692">
            <v>138.28235294117647</v>
          </cell>
          <cell r="S692">
            <v>147.96211764705882</v>
          </cell>
          <cell r="T692">
            <v>108.66</v>
          </cell>
          <cell r="U692">
            <v>108.66</v>
          </cell>
          <cell r="V692">
            <v>116.2662</v>
          </cell>
          <cell r="W692">
            <v>116.2662</v>
          </cell>
          <cell r="X692">
            <v>116.2662</v>
          </cell>
          <cell r="Y692">
            <v>116.2662</v>
          </cell>
          <cell r="Z692">
            <v>129.18466666666666</v>
          </cell>
          <cell r="AB692" t="str">
            <v/>
          </cell>
          <cell r="AC692">
            <v>4068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I692" t="str">
            <v>00812361014301</v>
          </cell>
          <cell r="AJ692" t="str">
            <v/>
          </cell>
          <cell r="AM692" t="e">
            <v>#N/A</v>
          </cell>
        </row>
        <row r="693">
          <cell r="A693" t="str">
            <v>ACTIVE</v>
          </cell>
          <cell r="B693" t="str">
            <v>36-6581</v>
          </cell>
          <cell r="C693">
            <v>29853844</v>
          </cell>
          <cell r="D693" t="str">
            <v>36-6581</v>
          </cell>
          <cell r="E693" t="str">
            <v>SDR 35 SW</v>
          </cell>
          <cell r="F693" t="str">
            <v>4X3 RED BUSHING CON SXH SDR35 SW</v>
          </cell>
          <cell r="G693">
            <v>1.2</v>
          </cell>
          <cell r="H693">
            <v>0.54431039999999997</v>
          </cell>
          <cell r="I693">
            <v>25</v>
          </cell>
          <cell r="J693">
            <v>1800</v>
          </cell>
          <cell r="K693">
            <v>49.267555555555553</v>
          </cell>
          <cell r="L693">
            <v>1.6727200000000002</v>
          </cell>
          <cell r="M693" t="str">
            <v>NORMANDY</v>
          </cell>
          <cell r="N693" t="str">
            <v>V-1143</v>
          </cell>
          <cell r="O693" t="str">
            <v>BOX</v>
          </cell>
          <cell r="P693" t="str">
            <v>D</v>
          </cell>
          <cell r="Q693" t="str">
            <v>M</v>
          </cell>
          <cell r="R693">
            <v>39.635294117647057</v>
          </cell>
          <cell r="S693">
            <v>42.409764705882353</v>
          </cell>
          <cell r="T693">
            <v>41.44</v>
          </cell>
          <cell r="U693">
            <v>41.44</v>
          </cell>
          <cell r="V693">
            <v>44.340800000000002</v>
          </cell>
          <cell r="W693">
            <v>44.340800000000002</v>
          </cell>
          <cell r="X693">
            <v>44.340800000000002</v>
          </cell>
          <cell r="Y693">
            <v>44.340800000000002</v>
          </cell>
          <cell r="Z693">
            <v>49.267555555555553</v>
          </cell>
          <cell r="AB693" t="str">
            <v/>
          </cell>
          <cell r="AC693">
            <v>4257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I693" t="str">
            <v>00816842022755</v>
          </cell>
          <cell r="AJ693" t="str">
            <v/>
          </cell>
          <cell r="AK693" t="str">
            <v>662455811435</v>
          </cell>
          <cell r="AL693" t="str">
            <v>10662455811432</v>
          </cell>
          <cell r="AM693" t="e">
            <v>#N/A</v>
          </cell>
        </row>
        <row r="694">
          <cell r="A694" t="str">
            <v>ACTIVE</v>
          </cell>
          <cell r="B694" t="str">
            <v>36-6582</v>
          </cell>
          <cell r="C694">
            <v>29853845</v>
          </cell>
          <cell r="D694" t="str">
            <v>36-6582</v>
          </cell>
          <cell r="E694" t="str">
            <v>SDR 35 SW</v>
          </cell>
          <cell r="F694" t="str">
            <v>3 ELBOW 90 LONG TURN HXS SDR35 SW</v>
          </cell>
          <cell r="G694">
            <v>1.22</v>
          </cell>
          <cell r="H694">
            <v>0.55338224000000003</v>
          </cell>
          <cell r="I694">
            <v>25</v>
          </cell>
          <cell r="K694">
            <v>18.427777777777777</v>
          </cell>
          <cell r="L694">
            <v>1.5604499999999999</v>
          </cell>
          <cell r="M694" t="str">
            <v>NORMANDY</v>
          </cell>
          <cell r="N694" t="str">
            <v>V-403</v>
          </cell>
          <cell r="O694" t="str">
            <v>BOX</v>
          </cell>
          <cell r="P694" t="str">
            <v>D</v>
          </cell>
          <cell r="Q694" t="str">
            <v>M</v>
          </cell>
          <cell r="R694">
            <v>16.905882352941177</v>
          </cell>
          <cell r="S694">
            <v>18.089294117647061</v>
          </cell>
          <cell r="T694">
            <v>15.5</v>
          </cell>
          <cell r="U694">
            <v>15.5</v>
          </cell>
          <cell r="V694">
            <v>16.585000000000001</v>
          </cell>
          <cell r="W694">
            <v>16.585000000000001</v>
          </cell>
          <cell r="X694">
            <v>16.585000000000001</v>
          </cell>
          <cell r="Y694">
            <v>16.585000000000001</v>
          </cell>
          <cell r="Z694">
            <v>18.427777777777777</v>
          </cell>
          <cell r="AB694" t="str">
            <v/>
          </cell>
          <cell r="AC694">
            <v>4091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I694" t="str">
            <v>00816842022779</v>
          </cell>
          <cell r="AJ694" t="str">
            <v/>
          </cell>
          <cell r="AK694" t="str">
            <v>662455804031</v>
          </cell>
          <cell r="AL694" t="str">
            <v>10662455804038</v>
          </cell>
          <cell r="AM694" t="e">
            <v>#N/A</v>
          </cell>
        </row>
        <row r="695">
          <cell r="A695" t="str">
            <v>ACTIVE</v>
          </cell>
          <cell r="B695" t="str">
            <v>36-6583</v>
          </cell>
          <cell r="C695">
            <v>29853846</v>
          </cell>
          <cell r="D695" t="str">
            <v>36-6583</v>
          </cell>
          <cell r="E695" t="str">
            <v>SDR 35 SW</v>
          </cell>
          <cell r="F695" t="str">
            <v>3 TEE WYE HXHXH SDR35 SW</v>
          </cell>
          <cell r="G695">
            <v>1.37</v>
          </cell>
          <cell r="H695">
            <v>0.62142104000000009</v>
          </cell>
          <cell r="I695">
            <v>24</v>
          </cell>
          <cell r="K695">
            <v>24.776444444444444</v>
          </cell>
          <cell r="L695">
            <v>1.7623300000000002</v>
          </cell>
          <cell r="M695" t="str">
            <v>NORMANDY</v>
          </cell>
          <cell r="N695" t="str">
            <v>V-1103</v>
          </cell>
          <cell r="O695" t="str">
            <v>BOX</v>
          </cell>
          <cell r="P695" t="str">
            <v>D</v>
          </cell>
          <cell r="Q695" t="str">
            <v>M</v>
          </cell>
          <cell r="R695">
            <v>17.835294117647059</v>
          </cell>
          <cell r="S695">
            <v>19.083764705882356</v>
          </cell>
          <cell r="T695">
            <v>20.84</v>
          </cell>
          <cell r="U695">
            <v>20.84</v>
          </cell>
          <cell r="V695">
            <v>22.2988</v>
          </cell>
          <cell r="W695">
            <v>22.2988</v>
          </cell>
          <cell r="X695">
            <v>22.2988</v>
          </cell>
          <cell r="Y695">
            <v>22.2988</v>
          </cell>
          <cell r="Z695">
            <v>24.776444444444444</v>
          </cell>
          <cell r="AB695" t="str">
            <v/>
          </cell>
          <cell r="AC695">
            <v>3518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I695" t="str">
            <v>00816842022793</v>
          </cell>
          <cell r="AJ695" t="str">
            <v/>
          </cell>
          <cell r="AK695" t="str">
            <v>662455811039</v>
          </cell>
          <cell r="AL695" t="str">
            <v>10662455811036</v>
          </cell>
          <cell r="AM695" t="e">
            <v>#N/A</v>
          </cell>
        </row>
        <row r="696">
          <cell r="A696" t="str">
            <v>ACTIVE</v>
          </cell>
          <cell r="B696" t="str">
            <v>36-6584</v>
          </cell>
          <cell r="C696">
            <v>29853847</v>
          </cell>
          <cell r="D696" t="str">
            <v>36-6584</v>
          </cell>
          <cell r="E696" t="str">
            <v>SDR 35 SW</v>
          </cell>
          <cell r="F696" t="str">
            <v>3 WYE HXHXH SDR35 SW</v>
          </cell>
          <cell r="G696">
            <v>1.7</v>
          </cell>
          <cell r="H696">
            <v>0.77110639999999997</v>
          </cell>
          <cell r="I696">
            <v>25</v>
          </cell>
          <cell r="K696">
            <v>19.687999999999999</v>
          </cell>
          <cell r="L696">
            <v>2.10223</v>
          </cell>
          <cell r="M696" t="str">
            <v>NORMANDY</v>
          </cell>
          <cell r="N696" t="str">
            <v>V-903</v>
          </cell>
          <cell r="O696" t="str">
            <v>BOX</v>
          </cell>
          <cell r="P696" t="str">
            <v>D</v>
          </cell>
          <cell r="Q696" t="str">
            <v>M</v>
          </cell>
          <cell r="R696">
            <v>26.706131369258138</v>
          </cell>
          <cell r="S696">
            <v>28.575560565106208</v>
          </cell>
          <cell r="T696">
            <v>16.559999999999999</v>
          </cell>
          <cell r="U696">
            <v>16.559999999999999</v>
          </cell>
          <cell r="V696">
            <v>17.719200000000001</v>
          </cell>
          <cell r="W696">
            <v>17.719200000000001</v>
          </cell>
          <cell r="X696">
            <v>17.719200000000001</v>
          </cell>
          <cell r="Y696">
            <v>17.719200000000001</v>
          </cell>
          <cell r="Z696">
            <v>19.687999999999999</v>
          </cell>
          <cell r="AB696" t="str">
            <v/>
          </cell>
          <cell r="AC696">
            <v>3752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I696" t="str">
            <v>00816842022816</v>
          </cell>
          <cell r="AJ696" t="str">
            <v/>
          </cell>
          <cell r="AK696" t="str">
            <v>662455809036</v>
          </cell>
          <cell r="AL696" t="str">
            <v>10662455809033</v>
          </cell>
          <cell r="AM696" t="e">
            <v>#N/A</v>
          </cell>
        </row>
        <row r="697">
          <cell r="A697" t="str">
            <v>ACTIVE</v>
          </cell>
          <cell r="B697" t="str">
            <v>36-6585</v>
          </cell>
          <cell r="C697">
            <v>29853848</v>
          </cell>
          <cell r="D697" t="str">
            <v>36-6585</v>
          </cell>
          <cell r="E697" t="str">
            <v>SDR 35 SW</v>
          </cell>
          <cell r="F697" t="str">
            <v>3X4X4 FLUSH DOWNSPOUT ADAPTER X H SDR35 SW</v>
          </cell>
          <cell r="G697">
            <v>0.4</v>
          </cell>
          <cell r="H697">
            <v>0.18143680000000001</v>
          </cell>
          <cell r="I697">
            <v>25</v>
          </cell>
          <cell r="K697">
            <v>21.994444444444447</v>
          </cell>
          <cell r="L697">
            <v>1.937945</v>
          </cell>
          <cell r="M697" t="str">
            <v>NORMANDY</v>
          </cell>
          <cell r="N697" t="str">
            <v>V-1715</v>
          </cell>
          <cell r="O697" t="str">
            <v>BOX</v>
          </cell>
          <cell r="P697" t="str">
            <v>B</v>
          </cell>
          <cell r="Q697" t="str">
            <v>M</v>
          </cell>
          <cell r="R697">
            <v>17.694117647058825</v>
          </cell>
          <cell r="S697">
            <v>18.932705882352945</v>
          </cell>
          <cell r="T697">
            <v>18.5</v>
          </cell>
          <cell r="U697">
            <v>18.5</v>
          </cell>
          <cell r="V697">
            <v>19.795000000000002</v>
          </cell>
          <cell r="W697">
            <v>19.795000000000002</v>
          </cell>
          <cell r="X697">
            <v>19.795000000000002</v>
          </cell>
          <cell r="Y697">
            <v>19.795000000000002</v>
          </cell>
          <cell r="Z697">
            <v>21.994444444444447</v>
          </cell>
          <cell r="AB697" t="str">
            <v/>
          </cell>
          <cell r="AC697">
            <v>4493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I697" t="str">
            <v>00816842022830</v>
          </cell>
          <cell r="AJ697" t="str">
            <v/>
          </cell>
          <cell r="AK697" t="str">
            <v>662455817154</v>
          </cell>
          <cell r="AL697" t="str">
            <v>10662455817151</v>
          </cell>
          <cell r="AM697" t="e">
            <v>#N/A</v>
          </cell>
        </row>
        <row r="698">
          <cell r="A698" t="str">
            <v>ACTIVE</v>
          </cell>
          <cell r="B698" t="str">
            <v>36-6586</v>
          </cell>
          <cell r="C698">
            <v>29853849</v>
          </cell>
          <cell r="D698" t="str">
            <v>36-6586</v>
          </cell>
          <cell r="E698" t="str">
            <v>SDR 35 SW</v>
          </cell>
          <cell r="F698" t="str">
            <v>4X6 INC COUPLING CON HXH SDR35 SW</v>
          </cell>
          <cell r="G698">
            <v>1</v>
          </cell>
          <cell r="H698">
            <v>0.453592</v>
          </cell>
          <cell r="I698">
            <v>24</v>
          </cell>
          <cell r="K698">
            <v>38.662666666666674</v>
          </cell>
          <cell r="L698">
            <v>4.5405489999999995</v>
          </cell>
          <cell r="M698" t="str">
            <v>NORMANDY</v>
          </cell>
          <cell r="N698" t="str">
            <v>V-1064</v>
          </cell>
          <cell r="O698" t="str">
            <v>BOX</v>
          </cell>
          <cell r="P698" t="str">
            <v>B</v>
          </cell>
          <cell r="Q698" t="str">
            <v>M</v>
          </cell>
          <cell r="R698">
            <v>39.588235294117645</v>
          </cell>
          <cell r="S698">
            <v>42.359411764705882</v>
          </cell>
          <cell r="T698">
            <v>32.520000000000003</v>
          </cell>
          <cell r="U698">
            <v>32.520000000000003</v>
          </cell>
          <cell r="V698">
            <v>34.796400000000006</v>
          </cell>
          <cell r="W698">
            <v>34.796400000000006</v>
          </cell>
          <cell r="X698">
            <v>34.796400000000006</v>
          </cell>
          <cell r="Y698">
            <v>34.796400000000006</v>
          </cell>
          <cell r="Z698">
            <v>38.662666666666674</v>
          </cell>
          <cell r="AB698" t="str">
            <v/>
          </cell>
          <cell r="AC698">
            <v>4185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I698" t="str">
            <v>00816842022854</v>
          </cell>
          <cell r="AJ698" t="str">
            <v/>
          </cell>
          <cell r="AK698" t="str">
            <v>662455810643</v>
          </cell>
          <cell r="AL698" t="str">
            <v>10662455810640</v>
          </cell>
          <cell r="AM698" t="e">
            <v>#N/A</v>
          </cell>
        </row>
        <row r="699">
          <cell r="A699" t="str">
            <v>ACTIVE</v>
          </cell>
          <cell r="B699" t="str">
            <v>36-6587</v>
          </cell>
          <cell r="C699">
            <v>29853850</v>
          </cell>
          <cell r="D699" t="str">
            <v>36-6587</v>
          </cell>
          <cell r="E699" t="str">
            <v>SDR 35 SW</v>
          </cell>
          <cell r="F699" t="str">
            <v>6 TEE WYE HXHXH SDR35 SW</v>
          </cell>
          <cell r="G699">
            <v>3.8</v>
          </cell>
          <cell r="H699">
            <v>1.7236495999999999</v>
          </cell>
          <cell r="I699">
            <v>6</v>
          </cell>
          <cell r="J699">
            <v>96</v>
          </cell>
          <cell r="K699">
            <v>174.27922222222222</v>
          </cell>
          <cell r="L699">
            <v>15.604808999999999</v>
          </cell>
          <cell r="M699" t="str">
            <v>NORMANDY</v>
          </cell>
          <cell r="N699" t="str">
            <v>V-1106</v>
          </cell>
          <cell r="O699" t="str">
            <v>BOX</v>
          </cell>
          <cell r="P699" t="str">
            <v>C</v>
          </cell>
          <cell r="Q699" t="str">
            <v>M</v>
          </cell>
          <cell r="R699">
            <v>169.04705882352943</v>
          </cell>
          <cell r="S699">
            <v>180.88035294117648</v>
          </cell>
          <cell r="T699">
            <v>146.59</v>
          </cell>
          <cell r="U699">
            <v>146.59</v>
          </cell>
          <cell r="V699">
            <v>156.85130000000001</v>
          </cell>
          <cell r="W699">
            <v>156.85130000000001</v>
          </cell>
          <cell r="X699">
            <v>156.85130000000001</v>
          </cell>
          <cell r="Y699">
            <v>156.85130000000001</v>
          </cell>
          <cell r="Z699">
            <v>174.27922222222222</v>
          </cell>
          <cell r="AB699" t="str">
            <v/>
          </cell>
          <cell r="AC699">
            <v>3521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I699" t="str">
            <v>00816842022878</v>
          </cell>
          <cell r="AJ699" t="str">
            <v/>
          </cell>
          <cell r="AK699" t="str">
            <v>662455811060</v>
          </cell>
          <cell r="AL699" t="str">
            <v>10662455811067</v>
          </cell>
          <cell r="AM699" t="e">
            <v>#N/A</v>
          </cell>
        </row>
        <row r="700">
          <cell r="A700" t="str">
            <v>ACTIVE</v>
          </cell>
          <cell r="B700" t="str">
            <v>36-6588</v>
          </cell>
          <cell r="C700">
            <v>29853852</v>
          </cell>
          <cell r="D700" t="str">
            <v>36-6588</v>
          </cell>
          <cell r="E700" t="str">
            <v>SDR 35 SW</v>
          </cell>
          <cell r="F700" t="str">
            <v>2X3X4 FLUSH DOWNSPOUT ADAPTER X H SDR35 SW</v>
          </cell>
          <cell r="G700">
            <v>0.4</v>
          </cell>
          <cell r="H700">
            <v>0.18143680000000001</v>
          </cell>
          <cell r="I700">
            <v>25</v>
          </cell>
          <cell r="K700">
            <v>12.340666666666669</v>
          </cell>
          <cell r="L700">
            <v>1.376492</v>
          </cell>
          <cell r="M700" t="str">
            <v>NORMANDY</v>
          </cell>
          <cell r="N700" t="str">
            <v>V-1714</v>
          </cell>
          <cell r="O700" t="str">
            <v>BOX</v>
          </cell>
          <cell r="P700" t="str">
            <v>C</v>
          </cell>
          <cell r="Q700" t="str">
            <v>M</v>
          </cell>
          <cell r="R700">
            <v>11.917647058823531</v>
          </cell>
          <cell r="S700">
            <v>12.751882352941179</v>
          </cell>
          <cell r="T700">
            <v>10.38</v>
          </cell>
          <cell r="U700">
            <v>10.38</v>
          </cell>
          <cell r="V700">
            <v>11.106600000000002</v>
          </cell>
          <cell r="W700">
            <v>11.106600000000002</v>
          </cell>
          <cell r="X700">
            <v>11.106600000000002</v>
          </cell>
          <cell r="Y700">
            <v>11.106600000000002</v>
          </cell>
          <cell r="Z700">
            <v>12.340666666666669</v>
          </cell>
          <cell r="AB700" t="str">
            <v/>
          </cell>
          <cell r="AC700">
            <v>4492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I700" t="str">
            <v>00816842022892</v>
          </cell>
          <cell r="AJ700" t="str">
            <v/>
          </cell>
          <cell r="AK700" t="str">
            <v>662455817147</v>
          </cell>
          <cell r="AL700" t="str">
            <v>10662455817144</v>
          </cell>
          <cell r="AM700" t="e">
            <v>#N/A</v>
          </cell>
        </row>
        <row r="701">
          <cell r="A701" t="str">
            <v>ACTIVE</v>
          </cell>
          <cell r="B701" t="str">
            <v>36-6589</v>
          </cell>
          <cell r="C701">
            <v>29853853</v>
          </cell>
          <cell r="D701" t="str">
            <v>36-6589</v>
          </cell>
          <cell r="E701" t="str">
            <v>SDR 35 SW</v>
          </cell>
          <cell r="F701" t="str">
            <v>3 ELBOW 45 HXH SDR35 SW</v>
          </cell>
          <cell r="G701">
            <v>0.25</v>
          </cell>
          <cell r="H701">
            <v>0.113398</v>
          </cell>
          <cell r="I701">
            <v>30</v>
          </cell>
          <cell r="K701">
            <v>8.7383333333333333</v>
          </cell>
          <cell r="L701">
            <v>1.016095</v>
          </cell>
          <cell r="M701" t="str">
            <v>NORMANDY</v>
          </cell>
          <cell r="N701" t="str">
            <v>V-503</v>
          </cell>
          <cell r="O701" t="str">
            <v>BOX</v>
          </cell>
          <cell r="P701" t="str">
            <v>C</v>
          </cell>
          <cell r="Q701" t="str">
            <v>M</v>
          </cell>
          <cell r="R701">
            <v>8.0235294117647058</v>
          </cell>
          <cell r="S701">
            <v>8.5851764705882356</v>
          </cell>
          <cell r="T701">
            <v>7.35</v>
          </cell>
          <cell r="U701">
            <v>7.35</v>
          </cell>
          <cell r="V701">
            <v>7.8645000000000005</v>
          </cell>
          <cell r="W701">
            <v>7.8645000000000005</v>
          </cell>
          <cell r="X701">
            <v>7.8645000000000005</v>
          </cell>
          <cell r="Y701">
            <v>7.8645000000000005</v>
          </cell>
          <cell r="Z701">
            <v>8.7383333333333333</v>
          </cell>
          <cell r="AB701" t="str">
            <v/>
          </cell>
          <cell r="AC701">
            <v>4065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I701" t="str">
            <v>00816842022915</v>
          </cell>
          <cell r="AJ701" t="str">
            <v/>
          </cell>
          <cell r="AK701" t="str">
            <v>662455805038</v>
          </cell>
          <cell r="AL701" t="str">
            <v>10662455805035</v>
          </cell>
          <cell r="AM701" t="e">
            <v>#N/A</v>
          </cell>
        </row>
        <row r="702">
          <cell r="A702" t="str">
            <v>ACTIVE</v>
          </cell>
          <cell r="B702" t="str">
            <v>36-6590</v>
          </cell>
          <cell r="C702">
            <v>29853854</v>
          </cell>
          <cell r="D702" t="str">
            <v>36-6590</v>
          </cell>
          <cell r="E702" t="str">
            <v>SDR 35 SW</v>
          </cell>
          <cell r="F702" t="str">
            <v>3 ELBOW 90 LONG TURN HXH SDR35 SW</v>
          </cell>
          <cell r="G702">
            <v>0.41</v>
          </cell>
          <cell r="H702">
            <v>0.18597271999999998</v>
          </cell>
          <cell r="I702">
            <v>25</v>
          </cell>
          <cell r="K702">
            <v>12.43577777777778</v>
          </cell>
          <cell r="L702">
            <v>1.4572440000000002</v>
          </cell>
          <cell r="M702" t="str">
            <v>NORMANDY</v>
          </cell>
          <cell r="N702" t="str">
            <v>V-303</v>
          </cell>
          <cell r="O702" t="str">
            <v>BOX</v>
          </cell>
          <cell r="P702" t="str">
            <v>C</v>
          </cell>
          <cell r="Q702" t="str">
            <v>M</v>
          </cell>
          <cell r="R702">
            <v>15.512538177249304</v>
          </cell>
          <cell r="S702">
            <v>16.598415849656757</v>
          </cell>
          <cell r="T702">
            <v>10.46</v>
          </cell>
          <cell r="U702">
            <v>10.46</v>
          </cell>
          <cell r="V702">
            <v>11.192200000000001</v>
          </cell>
          <cell r="W702">
            <v>11.192200000000001</v>
          </cell>
          <cell r="X702">
            <v>11.192200000000001</v>
          </cell>
          <cell r="Y702">
            <v>11.192200000000001</v>
          </cell>
          <cell r="Z702">
            <v>12.43577777777778</v>
          </cell>
          <cell r="AB702" t="str">
            <v/>
          </cell>
          <cell r="AC702">
            <v>4061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I702" t="str">
            <v>00816842022939</v>
          </cell>
          <cell r="AJ702" t="str">
            <v/>
          </cell>
          <cell r="AK702" t="str">
            <v>662455803034</v>
          </cell>
          <cell r="AL702" t="str">
            <v>10662455803031</v>
          </cell>
          <cell r="AM702" t="e">
            <v>#N/A</v>
          </cell>
        </row>
        <row r="703">
          <cell r="A703" t="str">
            <v>ACTIVE</v>
          </cell>
          <cell r="B703" t="str">
            <v>36-6591</v>
          </cell>
          <cell r="C703">
            <v>29853855</v>
          </cell>
          <cell r="D703" t="str">
            <v>36-6591</v>
          </cell>
          <cell r="E703" t="str">
            <v>SDR 35 SW</v>
          </cell>
          <cell r="F703" t="str">
            <v>3 STOP COUPLING HXH SDR35 SW</v>
          </cell>
          <cell r="G703">
            <v>1</v>
          </cell>
          <cell r="H703">
            <v>0.453592</v>
          </cell>
          <cell r="I703">
            <v>50</v>
          </cell>
          <cell r="K703">
            <v>6.9668888888888896</v>
          </cell>
          <cell r="L703">
            <v>0.73552299999999993</v>
          </cell>
          <cell r="M703" t="str">
            <v>NORMANDY</v>
          </cell>
          <cell r="N703" t="str">
            <v>V-103</v>
          </cell>
          <cell r="O703" t="str">
            <v>BOX</v>
          </cell>
          <cell r="P703" t="str">
            <v>D</v>
          </cell>
          <cell r="Q703" t="str">
            <v>M</v>
          </cell>
          <cell r="R703">
            <v>5.9294117647058826</v>
          </cell>
          <cell r="S703">
            <v>6.3444705882352945</v>
          </cell>
          <cell r="T703">
            <v>5.86</v>
          </cell>
          <cell r="U703">
            <v>5.86</v>
          </cell>
          <cell r="V703">
            <v>6.2702000000000009</v>
          </cell>
          <cell r="W703">
            <v>6.2702000000000009</v>
          </cell>
          <cell r="X703">
            <v>6.2702000000000009</v>
          </cell>
          <cell r="Y703">
            <v>6.2702000000000009</v>
          </cell>
          <cell r="Z703">
            <v>6.9668888888888896</v>
          </cell>
          <cell r="AB703" t="str">
            <v/>
          </cell>
          <cell r="AC703">
            <v>4448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I703" t="str">
            <v>00816842022953</v>
          </cell>
          <cell r="AJ703" t="str">
            <v/>
          </cell>
          <cell r="AK703" t="str">
            <v>662455801030</v>
          </cell>
          <cell r="AL703" t="str">
            <v>10662455801037</v>
          </cell>
          <cell r="AM703" t="e">
            <v>#N/A</v>
          </cell>
        </row>
        <row r="704">
          <cell r="A704" t="str">
            <v>ACTIVE</v>
          </cell>
          <cell r="B704" t="str">
            <v>36-6592</v>
          </cell>
          <cell r="C704">
            <v>29853856</v>
          </cell>
          <cell r="D704" t="str">
            <v>36-6592</v>
          </cell>
          <cell r="E704" t="str">
            <v>SDR 35 SW</v>
          </cell>
          <cell r="F704" t="str">
            <v>3X4 INC COUPLING CON HXH SDR35 SW</v>
          </cell>
          <cell r="G704">
            <v>1.2</v>
          </cell>
          <cell r="H704">
            <v>0.54431039999999997</v>
          </cell>
          <cell r="I704">
            <v>40</v>
          </cell>
          <cell r="K704">
            <v>15.015666666666668</v>
          </cell>
          <cell r="L704">
            <v>1.4490040000000002</v>
          </cell>
          <cell r="M704" t="str">
            <v>NORMANDY</v>
          </cell>
          <cell r="N704" t="str">
            <v>V-1043</v>
          </cell>
          <cell r="O704" t="str">
            <v>BOX</v>
          </cell>
          <cell r="P704" t="str">
            <v>D</v>
          </cell>
          <cell r="Q704" t="str">
            <v>M</v>
          </cell>
          <cell r="R704">
            <v>14.361211341051957</v>
          </cell>
          <cell r="S704">
            <v>15.366496134925596</v>
          </cell>
          <cell r="T704">
            <v>12.63</v>
          </cell>
          <cell r="U704">
            <v>12.63</v>
          </cell>
          <cell r="V704">
            <v>13.514100000000001</v>
          </cell>
          <cell r="W704">
            <v>13.514100000000001</v>
          </cell>
          <cell r="X704">
            <v>13.514100000000001</v>
          </cell>
          <cell r="Y704">
            <v>13.514100000000001</v>
          </cell>
          <cell r="Z704">
            <v>15.015666666666668</v>
          </cell>
          <cell r="AB704" t="str">
            <v/>
          </cell>
          <cell r="AC704">
            <v>4183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I704" t="str">
            <v>00816842022977</v>
          </cell>
          <cell r="AJ704" t="str">
            <v/>
          </cell>
          <cell r="AK704" t="str">
            <v>662455810438</v>
          </cell>
          <cell r="AL704" t="str">
            <v>10662455810435</v>
          </cell>
          <cell r="AM704" t="e">
            <v>#N/A</v>
          </cell>
        </row>
        <row r="705">
          <cell r="A705" t="str">
            <v>ACTIVE</v>
          </cell>
          <cell r="B705" t="str">
            <v>36-6593</v>
          </cell>
          <cell r="C705">
            <v>29853857</v>
          </cell>
          <cell r="D705" t="str">
            <v>36-6593</v>
          </cell>
          <cell r="E705" t="str">
            <v>SDR 35 SW</v>
          </cell>
          <cell r="F705" t="str">
            <v>4 DRAIN GRATE SPIGOT SDR35 SW</v>
          </cell>
          <cell r="G705">
            <v>0.4</v>
          </cell>
          <cell r="H705">
            <v>0.18143680000000001</v>
          </cell>
          <cell r="I705">
            <v>40</v>
          </cell>
          <cell r="K705">
            <v>13.101555555555555</v>
          </cell>
          <cell r="L705">
            <v>1.2132369999999999</v>
          </cell>
          <cell r="M705" t="str">
            <v>NORMANDY</v>
          </cell>
          <cell r="N705" t="str">
            <v>V-1804</v>
          </cell>
          <cell r="O705" t="str">
            <v>BOX</v>
          </cell>
          <cell r="P705" t="str">
            <v>C</v>
          </cell>
          <cell r="Q705" t="str">
            <v>M</v>
          </cell>
          <cell r="R705">
            <v>10.541176470588237</v>
          </cell>
          <cell r="S705">
            <v>11.279058823529414</v>
          </cell>
          <cell r="T705">
            <v>11.02</v>
          </cell>
          <cell r="U705">
            <v>11.02</v>
          </cell>
          <cell r="V705">
            <v>11.791399999999999</v>
          </cell>
          <cell r="W705">
            <v>11.791399999999999</v>
          </cell>
          <cell r="X705">
            <v>11.791399999999999</v>
          </cell>
          <cell r="Y705">
            <v>11.791399999999999</v>
          </cell>
          <cell r="Z705">
            <v>13.101555555555555</v>
          </cell>
          <cell r="AB705" t="str">
            <v/>
          </cell>
          <cell r="AC705">
            <v>4489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 t="str">
            <v>*</v>
          </cell>
          <cell r="AI705" t="str">
            <v>00810673012190</v>
          </cell>
          <cell r="AJ705">
            <v>10810673012197</v>
          </cell>
          <cell r="AK705" t="str">
            <v>662455818045</v>
          </cell>
          <cell r="AL705" t="str">
            <v>10662455818042</v>
          </cell>
          <cell r="AM705" t="e">
            <v>#N/A</v>
          </cell>
        </row>
        <row r="706">
          <cell r="A706" t="str">
            <v>ACTIVE</v>
          </cell>
          <cell r="B706" t="str">
            <v>36-6594</v>
          </cell>
          <cell r="C706">
            <v>29853858</v>
          </cell>
          <cell r="D706" t="str">
            <v>36-6594</v>
          </cell>
          <cell r="E706" t="str">
            <v>SDR 35 SW</v>
          </cell>
          <cell r="F706" t="str">
            <v>3 TEE HXHXH SDR35 SW</v>
          </cell>
          <cell r="G706">
            <v>1.37</v>
          </cell>
          <cell r="H706">
            <v>0.62142104000000009</v>
          </cell>
          <cell r="I706">
            <v>30</v>
          </cell>
          <cell r="K706">
            <v>11.437111111111111</v>
          </cell>
          <cell r="L706">
            <v>1.3225200000000001</v>
          </cell>
          <cell r="M706" t="str">
            <v>NORMANDY</v>
          </cell>
          <cell r="N706" t="str">
            <v>V-803</v>
          </cell>
          <cell r="O706" t="str">
            <v>BOX</v>
          </cell>
          <cell r="P706" t="str">
            <v>C</v>
          </cell>
          <cell r="Q706" t="str">
            <v>M</v>
          </cell>
          <cell r="R706">
            <v>13.176470588235293</v>
          </cell>
          <cell r="S706">
            <v>14.098823529411765</v>
          </cell>
          <cell r="T706">
            <v>9.6199999999999992</v>
          </cell>
          <cell r="U706">
            <v>9.6199999999999992</v>
          </cell>
          <cell r="V706">
            <v>10.2934</v>
          </cell>
          <cell r="W706">
            <v>10.2934</v>
          </cell>
          <cell r="X706">
            <v>10.2934</v>
          </cell>
          <cell r="Y706">
            <v>10.2934</v>
          </cell>
          <cell r="Z706">
            <v>11.437111111111111</v>
          </cell>
          <cell r="AB706" t="str">
            <v/>
          </cell>
          <cell r="AC706">
            <v>3356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I706" t="str">
            <v>00816842023011</v>
          </cell>
          <cell r="AJ706" t="str">
            <v/>
          </cell>
          <cell r="AK706" t="str">
            <v>662455808039</v>
          </cell>
          <cell r="AL706" t="str">
            <v>10662455808036</v>
          </cell>
          <cell r="AM706" t="e">
            <v>#N/A</v>
          </cell>
        </row>
        <row r="707">
          <cell r="A707" t="str">
            <v>ACTIVE</v>
          </cell>
          <cell r="B707" t="str">
            <v>36-6595</v>
          </cell>
          <cell r="C707">
            <v>29853859</v>
          </cell>
          <cell r="D707" t="str">
            <v>36-6595</v>
          </cell>
          <cell r="E707" t="str">
            <v>SDR 35 SW</v>
          </cell>
          <cell r="F707" t="str">
            <v>Retail (Use 36-651) 2X3X3 DOWNSPOUT ADAPTER X H SDR35SW</v>
          </cell>
          <cell r="G707">
            <v>0.2</v>
          </cell>
          <cell r="H707">
            <v>9.0718400000000005E-2</v>
          </cell>
          <cell r="I707">
            <v>10</v>
          </cell>
          <cell r="K707">
            <v>14.112111111111112</v>
          </cell>
          <cell r="L707">
            <v>1.7003240000000002</v>
          </cell>
          <cell r="M707" t="str">
            <v>NORMANDY</v>
          </cell>
          <cell r="N707" t="str">
            <v>V-1703</v>
          </cell>
          <cell r="O707" t="str">
            <v>BOX</v>
          </cell>
          <cell r="P707" t="str">
            <v>A</v>
          </cell>
          <cell r="Q707" t="str">
            <v>M</v>
          </cell>
          <cell r="R707">
            <v>13.952941176470588</v>
          </cell>
          <cell r="S707">
            <v>14.92964705882353</v>
          </cell>
          <cell r="T707">
            <v>11.87</v>
          </cell>
          <cell r="U707">
            <v>11.87</v>
          </cell>
          <cell r="V707">
            <v>12.700900000000001</v>
          </cell>
          <cell r="W707">
            <v>12.700900000000001</v>
          </cell>
          <cell r="X707">
            <v>12.700900000000001</v>
          </cell>
          <cell r="Y707">
            <v>12.700900000000001</v>
          </cell>
          <cell r="Z707">
            <v>14.112111111111112</v>
          </cell>
          <cell r="AB707" t="str">
            <v/>
          </cell>
          <cell r="AC707">
            <v>4495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 t="str">
            <v>*</v>
          </cell>
          <cell r="AI707" t="str">
            <v>00810673011308</v>
          </cell>
          <cell r="AJ707">
            <v>10810673011305</v>
          </cell>
          <cell r="AK707" t="str">
            <v>662455817031</v>
          </cell>
          <cell r="AL707" t="str">
            <v>10662455817038</v>
          </cell>
          <cell r="AM707" t="e">
            <v>#N/A</v>
          </cell>
        </row>
        <row r="708">
          <cell r="A708" t="str">
            <v>ACTIVE</v>
          </cell>
          <cell r="B708" t="str">
            <v>36-327</v>
          </cell>
          <cell r="C708">
            <v>29854025</v>
          </cell>
          <cell r="D708" t="str">
            <v>36-327</v>
          </cell>
          <cell r="E708" t="str">
            <v>SDR 35 SW</v>
          </cell>
          <cell r="F708" t="str">
            <v>6 WYE SXHXH SDR35 SW</v>
          </cell>
          <cell r="G708">
            <v>4.4000000000000004</v>
          </cell>
          <cell r="H708">
            <v>1.9958048000000002</v>
          </cell>
          <cell r="I708">
            <v>4</v>
          </cell>
          <cell r="J708">
            <v>48</v>
          </cell>
          <cell r="K708">
            <v>139.20700000000002</v>
          </cell>
          <cell r="L708">
            <v>21.5167</v>
          </cell>
          <cell r="M708" t="str">
            <v>SPECFIT</v>
          </cell>
          <cell r="N708">
            <v>0</v>
          </cell>
          <cell r="O708" t="str">
            <v>BOX</v>
          </cell>
          <cell r="P708" t="str">
            <v>D</v>
          </cell>
          <cell r="Q708" t="str">
            <v>F</v>
          </cell>
          <cell r="R708">
            <v>111.96470588235294</v>
          </cell>
          <cell r="S708">
            <v>119.80223529411766</v>
          </cell>
          <cell r="T708">
            <v>117.09</v>
          </cell>
          <cell r="U708">
            <v>117.09</v>
          </cell>
          <cell r="V708">
            <v>125.28630000000001</v>
          </cell>
          <cell r="W708">
            <v>125.28630000000001</v>
          </cell>
          <cell r="X708">
            <v>125.28630000000001</v>
          </cell>
          <cell r="Y708">
            <v>125.28630000000001</v>
          </cell>
          <cell r="Z708">
            <v>139.20700000000002</v>
          </cell>
          <cell r="AA708" t="str">
            <v>T-15</v>
          </cell>
          <cell r="AB708">
            <v>29854025</v>
          </cell>
          <cell r="AC708">
            <v>3833</v>
          </cell>
          <cell r="AD708" t="str">
            <v>US-00332</v>
          </cell>
          <cell r="AE708">
            <v>22</v>
          </cell>
          <cell r="AF708">
            <v>0.5</v>
          </cell>
          <cell r="AG708">
            <v>0</v>
          </cell>
          <cell r="AI708" t="str">
            <v>00812361015346</v>
          </cell>
          <cell r="AJ708" t="str">
            <v/>
          </cell>
          <cell r="AM708" t="e">
            <v>#N/A</v>
          </cell>
        </row>
        <row r="709">
          <cell r="A709" t="str">
            <v>ACTIVE</v>
          </cell>
          <cell r="B709" t="str">
            <v>36-326</v>
          </cell>
          <cell r="C709">
            <v>29854033</v>
          </cell>
          <cell r="D709" t="str">
            <v>36-326</v>
          </cell>
          <cell r="E709" t="str">
            <v>SDR 35 SW</v>
          </cell>
          <cell r="F709" t="str">
            <v>6X4 WYE SXHXH SDR35 SW</v>
          </cell>
          <cell r="G709">
            <v>2.98</v>
          </cell>
          <cell r="H709">
            <v>1.3517041599999999</v>
          </cell>
          <cell r="I709">
            <v>7</v>
          </cell>
          <cell r="J709">
            <v>84</v>
          </cell>
          <cell r="K709">
            <v>85.635666666666665</v>
          </cell>
          <cell r="L709">
            <v>2.373326</v>
          </cell>
          <cell r="M709" t="str">
            <v>NA</v>
          </cell>
          <cell r="N709" t="str">
            <v>36-326</v>
          </cell>
          <cell r="O709" t="str">
            <v>BOX</v>
          </cell>
          <cell r="P709" t="str">
            <v>D</v>
          </cell>
          <cell r="Q709" t="str">
            <v>M</v>
          </cell>
          <cell r="R709">
            <v>68.870588235294122</v>
          </cell>
          <cell r="S709">
            <v>73.691529411764719</v>
          </cell>
          <cell r="T709">
            <v>72.03</v>
          </cell>
          <cell r="U709">
            <v>72.03</v>
          </cell>
          <cell r="V709">
            <v>77.072100000000006</v>
          </cell>
          <cell r="W709">
            <v>77.072100000000006</v>
          </cell>
          <cell r="X709">
            <v>77.072100000000006</v>
          </cell>
          <cell r="Y709">
            <v>77.072100000000006</v>
          </cell>
          <cell r="Z709">
            <v>85.635666666666665</v>
          </cell>
          <cell r="AA709" t="str">
            <v>T-15</v>
          </cell>
          <cell r="AB709">
            <v>29854033</v>
          </cell>
          <cell r="AC709">
            <v>3832</v>
          </cell>
          <cell r="AD709" t="str">
            <v>US-00386</v>
          </cell>
          <cell r="AE709">
            <v>17</v>
          </cell>
          <cell r="AF709">
            <v>0.6</v>
          </cell>
          <cell r="AG709">
            <v>0</v>
          </cell>
          <cell r="AI709" t="str">
            <v>00812361012345</v>
          </cell>
          <cell r="AJ709" t="str">
            <v/>
          </cell>
          <cell r="AM709" t="e">
            <v>#N/A</v>
          </cell>
        </row>
        <row r="710">
          <cell r="A710" t="str">
            <v>ACTIVE</v>
          </cell>
          <cell r="B710" t="str">
            <v>36-328</v>
          </cell>
          <cell r="C710">
            <v>29854050</v>
          </cell>
          <cell r="D710" t="str">
            <v>36-328</v>
          </cell>
          <cell r="E710" t="str">
            <v>SDR 35 SW</v>
          </cell>
          <cell r="F710" t="str">
            <v>8X4 WYE SXHXH SDR35 SW</v>
          </cell>
          <cell r="G710">
            <v>5.95</v>
          </cell>
          <cell r="H710">
            <v>2.6988723999999999</v>
          </cell>
          <cell r="I710">
            <v>3</v>
          </cell>
          <cell r="J710">
            <v>36</v>
          </cell>
          <cell r="K710">
            <v>201.2788888888889</v>
          </cell>
          <cell r="L710">
            <v>5.7854070000000002</v>
          </cell>
          <cell r="M710" t="str">
            <v>NA</v>
          </cell>
          <cell r="N710" t="str">
            <v>36-328</v>
          </cell>
          <cell r="O710" t="str">
            <v>BOX</v>
          </cell>
          <cell r="P710" t="str">
            <v>D</v>
          </cell>
          <cell r="Q710" t="str">
            <v>M</v>
          </cell>
          <cell r="R710">
            <v>137.63529411764705</v>
          </cell>
          <cell r="S710">
            <v>147.26976470588235</v>
          </cell>
          <cell r="T710">
            <v>169.3</v>
          </cell>
          <cell r="U710">
            <v>169.3</v>
          </cell>
          <cell r="V710">
            <v>181.15100000000001</v>
          </cell>
          <cell r="W710">
            <v>181.15100000000001</v>
          </cell>
          <cell r="X710">
            <v>181.15100000000001</v>
          </cell>
          <cell r="Y710">
            <v>181.15100000000001</v>
          </cell>
          <cell r="Z710">
            <v>201.2788888888889</v>
          </cell>
          <cell r="AA710" t="str">
            <v>T-15</v>
          </cell>
          <cell r="AB710">
            <v>29854050</v>
          </cell>
          <cell r="AC710">
            <v>3834</v>
          </cell>
          <cell r="AD710" t="str">
            <v>US-00333</v>
          </cell>
          <cell r="AE710">
            <v>15</v>
          </cell>
          <cell r="AF710">
            <v>0.5</v>
          </cell>
          <cell r="AG710">
            <v>0</v>
          </cell>
          <cell r="AI710" t="str">
            <v>00816842021123</v>
          </cell>
          <cell r="AJ710" t="str">
            <v/>
          </cell>
          <cell r="AM710" t="e">
            <v>#N/A</v>
          </cell>
        </row>
        <row r="711">
          <cell r="A711" t="str">
            <v>ACTIVE</v>
          </cell>
          <cell r="B711" t="str">
            <v>36-329</v>
          </cell>
          <cell r="C711">
            <v>29854076</v>
          </cell>
          <cell r="D711" t="str">
            <v>36-329</v>
          </cell>
          <cell r="E711" t="str">
            <v>SDR 35 SW</v>
          </cell>
          <cell r="F711" t="str">
            <v>8X6 WYE SXHXH SDR35 SW</v>
          </cell>
          <cell r="G711">
            <v>6.8</v>
          </cell>
          <cell r="H711">
            <v>3.0844255999999999</v>
          </cell>
          <cell r="I711">
            <v>2</v>
          </cell>
          <cell r="J711">
            <v>24</v>
          </cell>
          <cell r="K711">
            <v>239.51355555555557</v>
          </cell>
          <cell r="L711">
            <v>6.5614090000000003</v>
          </cell>
          <cell r="M711" t="str">
            <v>NA</v>
          </cell>
          <cell r="N711" t="str">
            <v>36-329</v>
          </cell>
          <cell r="O711" t="str">
            <v>BOX</v>
          </cell>
          <cell r="P711" t="str">
            <v>D</v>
          </cell>
          <cell r="Q711" t="str">
            <v>M</v>
          </cell>
          <cell r="R711">
            <v>164.97647058823529</v>
          </cell>
          <cell r="S711">
            <v>176.52482352941178</v>
          </cell>
          <cell r="T711">
            <v>201.46</v>
          </cell>
          <cell r="U711">
            <v>201.46</v>
          </cell>
          <cell r="V711">
            <v>215.56220000000002</v>
          </cell>
          <cell r="W711">
            <v>215.56220000000002</v>
          </cell>
          <cell r="X711">
            <v>215.56220000000002</v>
          </cell>
          <cell r="Y711">
            <v>215.56220000000002</v>
          </cell>
          <cell r="Z711">
            <v>239.51355555555557</v>
          </cell>
          <cell r="AA711" t="str">
            <v>T-15</v>
          </cell>
          <cell r="AB711">
            <v>29854076</v>
          </cell>
          <cell r="AC711">
            <v>3835</v>
          </cell>
          <cell r="AD711" t="str">
            <v>US-00335</v>
          </cell>
          <cell r="AE711">
            <v>16</v>
          </cell>
          <cell r="AF711">
            <v>0.5</v>
          </cell>
          <cell r="AG711">
            <v>0</v>
          </cell>
          <cell r="AI711" t="str">
            <v>00816842021130</v>
          </cell>
          <cell r="AJ711" t="str">
            <v/>
          </cell>
          <cell r="AM711" t="e">
            <v>#N/A</v>
          </cell>
        </row>
        <row r="712">
          <cell r="A712" t="str">
            <v>ACTIVE</v>
          </cell>
          <cell r="B712" t="str">
            <v>36-404</v>
          </cell>
          <cell r="C712">
            <v>29854084</v>
          </cell>
          <cell r="D712" t="str">
            <v>36-404</v>
          </cell>
          <cell r="E712" t="str">
            <v>SDR 35 SW</v>
          </cell>
          <cell r="F712" t="str">
            <v>4 FEMALE ADAP HXFPT W/PLUG SDR35SW</v>
          </cell>
          <cell r="G712">
            <v>1.087</v>
          </cell>
          <cell r="H712">
            <v>0.493054504</v>
          </cell>
          <cell r="I712">
            <v>24</v>
          </cell>
          <cell r="J712">
            <v>576</v>
          </cell>
          <cell r="K712">
            <v>39.934777777777782</v>
          </cell>
          <cell r="L712">
            <v>0.86787800000000004</v>
          </cell>
          <cell r="M712" t="str">
            <v>ASSEMBLY</v>
          </cell>
          <cell r="N712" t="str">
            <v>36-404</v>
          </cell>
          <cell r="O712" t="str">
            <v>BOX</v>
          </cell>
          <cell r="P712" t="str">
            <v>C</v>
          </cell>
          <cell r="Q712" t="str">
            <v>M</v>
          </cell>
          <cell r="R712">
            <v>27.517647058823531</v>
          </cell>
          <cell r="S712">
            <v>29.443882352941181</v>
          </cell>
          <cell r="T712">
            <v>33.590000000000003</v>
          </cell>
          <cell r="U712">
            <v>33.590000000000003</v>
          </cell>
          <cell r="V712">
            <v>35.941300000000005</v>
          </cell>
          <cell r="W712">
            <v>35.941300000000005</v>
          </cell>
          <cell r="X712">
            <v>35.941300000000005</v>
          </cell>
          <cell r="Y712">
            <v>35.941300000000005</v>
          </cell>
          <cell r="Z712">
            <v>39.934777777777782</v>
          </cell>
          <cell r="AA712" t="str">
            <v>T-13</v>
          </cell>
          <cell r="AB712" t="str">
            <v/>
          </cell>
          <cell r="AC712">
            <v>4406</v>
          </cell>
          <cell r="AD712" t="str">
            <v>US-00392</v>
          </cell>
          <cell r="AE712">
            <v>103</v>
          </cell>
          <cell r="AF712">
            <v>0.85489999999999999</v>
          </cell>
          <cell r="AG712">
            <v>0</v>
          </cell>
          <cell r="AH712" t="str">
            <v>*</v>
          </cell>
          <cell r="AI712" t="str">
            <v>00816842021147</v>
          </cell>
          <cell r="AJ712">
            <v>10816842021144</v>
          </cell>
          <cell r="AM712" t="e">
            <v>#N/A</v>
          </cell>
        </row>
        <row r="713">
          <cell r="A713" t="str">
            <v>ACTIVE</v>
          </cell>
          <cell r="B713" t="str">
            <v>36-676</v>
          </cell>
          <cell r="C713">
            <v>29854238</v>
          </cell>
          <cell r="D713" t="str">
            <v>36-676</v>
          </cell>
          <cell r="E713" t="str">
            <v>SDR 35 SW</v>
          </cell>
          <cell r="F713" t="str">
            <v>8 ELBOW 45 HXS SDR35 SW</v>
          </cell>
          <cell r="G713">
            <v>6.2759999999999998</v>
          </cell>
          <cell r="H713">
            <v>2.846743392</v>
          </cell>
          <cell r="I713">
            <v>4</v>
          </cell>
          <cell r="J713" t="str">
            <v>-</v>
          </cell>
          <cell r="K713">
            <v>158.25300000000001</v>
          </cell>
          <cell r="L713">
            <v>20.054099999999998</v>
          </cell>
          <cell r="M713" t="str">
            <v>PTI</v>
          </cell>
          <cell r="N713" t="str">
            <v>P408</v>
          </cell>
          <cell r="O713" t="str">
            <v>BOX</v>
          </cell>
          <cell r="P713" t="str">
            <v>D</v>
          </cell>
          <cell r="Q713" t="str">
            <v>M</v>
          </cell>
          <cell r="R713">
            <v>143.94117647058823</v>
          </cell>
          <cell r="S713">
            <v>154.01705882352942</v>
          </cell>
          <cell r="T713">
            <v>133.11000000000001</v>
          </cell>
          <cell r="U713">
            <v>133.11000000000001</v>
          </cell>
          <cell r="V713">
            <v>142.42770000000002</v>
          </cell>
          <cell r="W713">
            <v>142.42770000000002</v>
          </cell>
          <cell r="X713">
            <v>142.42770000000002</v>
          </cell>
          <cell r="Y713">
            <v>142.42770000000002</v>
          </cell>
          <cell r="Z713">
            <v>158.25300000000001</v>
          </cell>
          <cell r="AB713" t="str">
            <v/>
          </cell>
          <cell r="AC713">
            <v>4098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I713" t="str">
            <v>00812361014325</v>
          </cell>
          <cell r="AJ713" t="str">
            <v/>
          </cell>
          <cell r="AM713" t="e">
            <v>#N/A</v>
          </cell>
        </row>
        <row r="714">
          <cell r="A714" t="str">
            <v>ACTIVE</v>
          </cell>
          <cell r="B714" t="str">
            <v>36-406</v>
          </cell>
          <cell r="C714">
            <v>29854254</v>
          </cell>
          <cell r="D714" t="str">
            <v>36-406</v>
          </cell>
          <cell r="E714" t="str">
            <v>SDR 35 SW</v>
          </cell>
          <cell r="F714" t="str">
            <v>6 FEMALE ADAP HXFPT W/PLUG SDR35SW</v>
          </cell>
          <cell r="G714">
            <v>1.875</v>
          </cell>
          <cell r="H714">
            <v>0.85048499999999994</v>
          </cell>
          <cell r="I714">
            <v>16</v>
          </cell>
          <cell r="J714">
            <v>192</v>
          </cell>
          <cell r="K714">
            <v>138.10133333333334</v>
          </cell>
          <cell r="L714">
            <v>1.5822860000000001</v>
          </cell>
          <cell r="M714" t="str">
            <v>ASSEMBLY</v>
          </cell>
          <cell r="N714" t="str">
            <v>36-406</v>
          </cell>
          <cell r="O714" t="str">
            <v>BOX</v>
          </cell>
          <cell r="P714" t="str">
            <v>C</v>
          </cell>
          <cell r="Q714" t="str">
            <v>M</v>
          </cell>
          <cell r="R714">
            <v>111.07058823529411</v>
          </cell>
          <cell r="S714">
            <v>118.8455294117647</v>
          </cell>
          <cell r="T714">
            <v>116.16</v>
          </cell>
          <cell r="U714">
            <v>116.16</v>
          </cell>
          <cell r="V714">
            <v>124.2912</v>
          </cell>
          <cell r="W714">
            <v>124.2912</v>
          </cell>
          <cell r="X714">
            <v>124.2912</v>
          </cell>
          <cell r="Y714">
            <v>124.2912</v>
          </cell>
          <cell r="Z714">
            <v>138.10133333333334</v>
          </cell>
          <cell r="AA714" t="str">
            <v>T-14.1</v>
          </cell>
          <cell r="AB714" t="str">
            <v/>
          </cell>
          <cell r="AC714">
            <v>4407</v>
          </cell>
          <cell r="AD714" t="str">
            <v>US-00393</v>
          </cell>
          <cell r="AE714">
            <v>42</v>
          </cell>
          <cell r="AF714">
            <v>0.72099999999999997</v>
          </cell>
          <cell r="AG714">
            <v>0</v>
          </cell>
          <cell r="AI714" t="str">
            <v>00816842021154</v>
          </cell>
          <cell r="AJ714" t="str">
            <v/>
          </cell>
          <cell r="AM714" t="e">
            <v>#N/A</v>
          </cell>
        </row>
        <row r="715">
          <cell r="A715" t="str">
            <v>ACTIVE</v>
          </cell>
          <cell r="B715" t="str">
            <v>36-777</v>
          </cell>
          <cell r="C715">
            <v>29854270</v>
          </cell>
          <cell r="D715" t="str">
            <v>36-777</v>
          </cell>
          <cell r="E715" t="str">
            <v>SDR 35 SW</v>
          </cell>
          <cell r="F715" t="str">
            <v>6X4 DOUBLE WYE SXHXHXH SDR35 SW</v>
          </cell>
          <cell r="G715">
            <v>3.32</v>
          </cell>
          <cell r="H715">
            <v>1.5059254399999999</v>
          </cell>
          <cell r="I715">
            <v>3</v>
          </cell>
          <cell r="J715">
            <v>54</v>
          </cell>
          <cell r="K715">
            <v>132.35941960784314</v>
          </cell>
          <cell r="L715">
            <v>2.3780640000000002</v>
          </cell>
          <cell r="M715" t="str">
            <v>NA</v>
          </cell>
          <cell r="N715" t="str">
            <v>36-777</v>
          </cell>
          <cell r="O715" t="str">
            <v>BOX</v>
          </cell>
          <cell r="P715" t="str">
            <v>D</v>
          </cell>
          <cell r="Q715" t="str">
            <v>M</v>
          </cell>
          <cell r="R715">
            <v>104.04705882352941</v>
          </cell>
          <cell r="S715">
            <v>111.33035294117647</v>
          </cell>
          <cell r="T715">
            <v>111.33035294117647</v>
          </cell>
          <cell r="U715">
            <v>111.33035294117647</v>
          </cell>
          <cell r="V715">
            <v>119.12347764705883</v>
          </cell>
          <cell r="W715">
            <v>119.12347764705883</v>
          </cell>
          <cell r="X715">
            <v>119.12347764705883</v>
          </cell>
          <cell r="Y715">
            <v>119.12347764705883</v>
          </cell>
          <cell r="Z715">
            <v>132.35941960784314</v>
          </cell>
          <cell r="AA715" t="str">
            <v>T-14</v>
          </cell>
          <cell r="AB715">
            <v>29854270</v>
          </cell>
          <cell r="AC715">
            <v>3991</v>
          </cell>
          <cell r="AD715" t="str">
            <v>US-00386</v>
          </cell>
          <cell r="AE715">
            <v>17</v>
          </cell>
          <cell r="AF715">
            <v>0.6</v>
          </cell>
          <cell r="AG715">
            <v>0</v>
          </cell>
          <cell r="AI715" t="str">
            <v>00812361012369</v>
          </cell>
          <cell r="AJ715" t="str">
            <v/>
          </cell>
          <cell r="AM715" t="e">
            <v>#N/A</v>
          </cell>
        </row>
        <row r="716">
          <cell r="A716" t="str">
            <v>ACTIVE</v>
          </cell>
          <cell r="B716" t="str">
            <v>36-743</v>
          </cell>
          <cell r="C716">
            <v>29854440</v>
          </cell>
          <cell r="D716" t="str">
            <v>36-743</v>
          </cell>
          <cell r="E716" t="str">
            <v>SDR 35 SW</v>
          </cell>
          <cell r="F716" t="str">
            <v>8 ELBOW 90 HXS SDR35 SW</v>
          </cell>
          <cell r="G716">
            <v>5.36</v>
          </cell>
          <cell r="H716">
            <v>2.43125312</v>
          </cell>
          <cell r="I716">
            <v>4</v>
          </cell>
          <cell r="J716">
            <v>48</v>
          </cell>
          <cell r="K716">
            <v>224.53355555555558</v>
          </cell>
          <cell r="L716">
            <v>30.805343000000001</v>
          </cell>
          <cell r="M716" t="str">
            <v>PTI</v>
          </cell>
          <cell r="N716" t="str">
            <v>36-743</v>
          </cell>
          <cell r="O716" t="str">
            <v>BOX</v>
          </cell>
          <cell r="P716" t="str">
            <v>D</v>
          </cell>
          <cell r="Q716" t="str">
            <v>M</v>
          </cell>
          <cell r="R716">
            <v>180.56470588235294</v>
          </cell>
          <cell r="S716">
            <v>193.20423529411767</v>
          </cell>
          <cell r="T716">
            <v>188.86</v>
          </cell>
          <cell r="U716">
            <v>188.86</v>
          </cell>
          <cell r="V716">
            <v>202.08020000000002</v>
          </cell>
          <cell r="W716">
            <v>202.08020000000002</v>
          </cell>
          <cell r="X716">
            <v>202.08020000000002</v>
          </cell>
          <cell r="Y716">
            <v>202.08020000000002</v>
          </cell>
          <cell r="Z716">
            <v>224.53355555555558</v>
          </cell>
          <cell r="AA716" t="str">
            <v>T-15</v>
          </cell>
          <cell r="AB716">
            <v>29854440</v>
          </cell>
          <cell r="AC716">
            <v>4081</v>
          </cell>
          <cell r="AD716" t="str">
            <v>US-00329</v>
          </cell>
          <cell r="AE716">
            <v>17</v>
          </cell>
          <cell r="AF716">
            <v>0.6</v>
          </cell>
          <cell r="AG716">
            <v>0</v>
          </cell>
          <cell r="AI716" t="str">
            <v>00810673019656</v>
          </cell>
          <cell r="AJ716" t="str">
            <v/>
          </cell>
          <cell r="AM716" t="e">
            <v>#N/A</v>
          </cell>
        </row>
        <row r="717">
          <cell r="A717" t="str">
            <v>ACTIVE</v>
          </cell>
          <cell r="B717" t="str">
            <v>36-670</v>
          </cell>
          <cell r="C717">
            <v>29854742</v>
          </cell>
          <cell r="D717" t="str">
            <v>36-670</v>
          </cell>
          <cell r="E717" t="str">
            <v>SDR 35 SW</v>
          </cell>
          <cell r="F717" t="str">
            <v>8 ELBOW 22.5 HXH SDR35 SW</v>
          </cell>
          <cell r="G717">
            <v>7.8019999999999996</v>
          </cell>
          <cell r="H717">
            <v>3.5389247839999998</v>
          </cell>
          <cell r="I717">
            <v>4</v>
          </cell>
          <cell r="J717" t="str">
            <v>-</v>
          </cell>
          <cell r="K717">
            <v>149.41955555555558</v>
          </cell>
          <cell r="L717">
            <v>24.94351</v>
          </cell>
          <cell r="M717" t="str">
            <v>PTI</v>
          </cell>
          <cell r="N717" t="str">
            <v>P1708</v>
          </cell>
          <cell r="O717" t="str">
            <v>BOX</v>
          </cell>
          <cell r="P717" t="str">
            <v>C</v>
          </cell>
          <cell r="Q717" t="str">
            <v>M</v>
          </cell>
          <cell r="R717">
            <v>167.97647058823529</v>
          </cell>
          <cell r="S717">
            <v>179.73482352941176</v>
          </cell>
          <cell r="T717">
            <v>125.68</v>
          </cell>
          <cell r="U717">
            <v>125.68</v>
          </cell>
          <cell r="V717">
            <v>134.47760000000002</v>
          </cell>
          <cell r="W717">
            <v>134.47760000000002</v>
          </cell>
          <cell r="X717">
            <v>134.47760000000002</v>
          </cell>
          <cell r="Y717">
            <v>134.47760000000002</v>
          </cell>
          <cell r="Z717">
            <v>149.41955555555558</v>
          </cell>
          <cell r="AB717" t="str">
            <v/>
          </cell>
          <cell r="AC717">
            <v>4123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I717" t="str">
            <v>00812361014349</v>
          </cell>
          <cell r="AJ717" t="str">
            <v/>
          </cell>
          <cell r="AM717" t="e">
            <v>#N/A</v>
          </cell>
        </row>
        <row r="718">
          <cell r="A718" t="str">
            <v>ACTIVE</v>
          </cell>
          <cell r="B718" t="str">
            <v>36-1075</v>
          </cell>
          <cell r="C718">
            <v>29855048</v>
          </cell>
          <cell r="D718" t="str">
            <v>36-1075</v>
          </cell>
          <cell r="E718" t="str">
            <v>SDR 35 SW</v>
          </cell>
          <cell r="F718" t="str">
            <v>8 ELBOW 22.5 HXS SDR35 SW</v>
          </cell>
          <cell r="G718">
            <v>7.8019999999999996</v>
          </cell>
          <cell r="H718">
            <v>3.5389247839999998</v>
          </cell>
          <cell r="I718">
            <v>4</v>
          </cell>
          <cell r="J718" t="str">
            <v>-</v>
          </cell>
          <cell r="K718">
            <v>158.89500000000001</v>
          </cell>
          <cell r="L718">
            <v>24.77871</v>
          </cell>
          <cell r="M718" t="str">
            <v>PTI</v>
          </cell>
          <cell r="N718" t="str">
            <v>P1718</v>
          </cell>
          <cell r="O718" t="str">
            <v>BOX</v>
          </cell>
          <cell r="P718" t="str">
            <v>D</v>
          </cell>
          <cell r="Q718" t="str">
            <v>M</v>
          </cell>
          <cell r="R718">
            <v>127.78823529411765</v>
          </cell>
          <cell r="S718">
            <v>136.73341176470589</v>
          </cell>
          <cell r="T718">
            <v>133.65</v>
          </cell>
          <cell r="U718">
            <v>133.65</v>
          </cell>
          <cell r="V718">
            <v>143.00550000000001</v>
          </cell>
          <cell r="W718">
            <v>143.00550000000001</v>
          </cell>
          <cell r="X718">
            <v>143.00550000000001</v>
          </cell>
          <cell r="Y718">
            <v>143.00550000000001</v>
          </cell>
          <cell r="Z718">
            <v>158.89500000000001</v>
          </cell>
          <cell r="AB718" t="str">
            <v/>
          </cell>
          <cell r="AC718">
            <v>4160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I718" t="str">
            <v>00812361014363</v>
          </cell>
          <cell r="AJ718" t="str">
            <v/>
          </cell>
          <cell r="AM718" t="e">
            <v>#N/A</v>
          </cell>
        </row>
        <row r="719">
          <cell r="A719" t="str">
            <v>ACTIVE</v>
          </cell>
          <cell r="B719" t="str">
            <v>36-647</v>
          </cell>
          <cell r="C719">
            <v>29855706</v>
          </cell>
          <cell r="D719" t="str">
            <v>36-647</v>
          </cell>
          <cell r="E719" t="str">
            <v>SDR 35 SW</v>
          </cell>
          <cell r="F719" t="str">
            <v>2X3X3 FLUSH DOWNSPOUT ADAPTER X H</v>
          </cell>
          <cell r="G719">
            <v>0.2</v>
          </cell>
          <cell r="H719">
            <v>9.0718400000000005E-2</v>
          </cell>
          <cell r="I719">
            <v>36</v>
          </cell>
          <cell r="J719" t="str">
            <v>-</v>
          </cell>
          <cell r="K719">
            <v>11.663</v>
          </cell>
          <cell r="L719">
            <v>1.7891100000000002</v>
          </cell>
          <cell r="M719" t="str">
            <v>PTI</v>
          </cell>
          <cell r="N719" t="str">
            <v>P1923</v>
          </cell>
          <cell r="O719" t="str">
            <v>BOX</v>
          </cell>
          <cell r="P719" t="str">
            <v>D</v>
          </cell>
          <cell r="Q719" t="str">
            <v>M</v>
          </cell>
          <cell r="R719">
            <v>13.637393162600532</v>
          </cell>
          <cell r="S719">
            <v>14.59201068398257</v>
          </cell>
          <cell r="T719">
            <v>9.81</v>
          </cell>
          <cell r="U719">
            <v>9.81</v>
          </cell>
          <cell r="V719">
            <v>10.496700000000001</v>
          </cell>
          <cell r="W719">
            <v>10.496700000000001</v>
          </cell>
          <cell r="X719">
            <v>10.496700000000001</v>
          </cell>
          <cell r="Y719">
            <v>10.496700000000001</v>
          </cell>
          <cell r="Z719">
            <v>11.663</v>
          </cell>
          <cell r="AB719" t="str">
            <v/>
          </cell>
          <cell r="AC719">
            <v>4491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I719" t="str">
            <v>00812361014387</v>
          </cell>
          <cell r="AJ719" t="str">
            <v/>
          </cell>
          <cell r="AM719" t="e">
            <v>#N/A</v>
          </cell>
        </row>
        <row r="720">
          <cell r="A720" t="str">
            <v>ACTIVE</v>
          </cell>
          <cell r="B720" t="str">
            <v>36-648</v>
          </cell>
          <cell r="C720">
            <v>29855714</v>
          </cell>
          <cell r="D720" t="str">
            <v>36-648</v>
          </cell>
          <cell r="E720" t="str">
            <v>SDR 35 SW</v>
          </cell>
          <cell r="F720" t="str">
            <v>Retail (Use 36-6588) 2X3X4 FLUSH DOWNSPOUT ADAPTER X H</v>
          </cell>
          <cell r="G720">
            <v>0.4</v>
          </cell>
          <cell r="H720">
            <v>0.18143680000000001</v>
          </cell>
          <cell r="I720">
            <v>10</v>
          </cell>
          <cell r="J720">
            <v>630</v>
          </cell>
          <cell r="K720">
            <v>12.340666666666669</v>
          </cell>
          <cell r="L720">
            <v>1.376492</v>
          </cell>
          <cell r="M720" t="str">
            <v>NORMANDY</v>
          </cell>
          <cell r="N720" t="str">
            <v>V-1714</v>
          </cell>
          <cell r="O720" t="str">
            <v>BOX</v>
          </cell>
          <cell r="P720" t="str">
            <v>A</v>
          </cell>
          <cell r="Q720" t="str">
            <v>M</v>
          </cell>
          <cell r="R720">
            <v>11.917647058823531</v>
          </cell>
          <cell r="S720">
            <v>12.751882352941179</v>
          </cell>
          <cell r="T720">
            <v>10.38</v>
          </cell>
          <cell r="U720">
            <v>10.38</v>
          </cell>
          <cell r="V720">
            <v>11.106600000000002</v>
          </cell>
          <cell r="W720">
            <v>11.106600000000002</v>
          </cell>
          <cell r="X720">
            <v>11.106600000000002</v>
          </cell>
          <cell r="Y720">
            <v>11.106600000000002</v>
          </cell>
          <cell r="Z720">
            <v>12.340666666666669</v>
          </cell>
          <cell r="AA720" t="str">
            <v>T-11</v>
          </cell>
          <cell r="AB720" t="str">
            <v/>
          </cell>
          <cell r="AC720">
            <v>4492</v>
          </cell>
          <cell r="AD720" t="str">
            <v>US-4933</v>
          </cell>
          <cell r="AE720">
            <v>0</v>
          </cell>
          <cell r="AF720">
            <v>0</v>
          </cell>
          <cell r="AG720">
            <v>0</v>
          </cell>
          <cell r="AH720" t="str">
            <v>*</v>
          </cell>
          <cell r="AI720" t="str">
            <v>00812361014400</v>
          </cell>
          <cell r="AJ720">
            <v>10812361014407</v>
          </cell>
          <cell r="AK720" t="str">
            <v>662455817147</v>
          </cell>
          <cell r="AL720" t="str">
            <v>10662455817144</v>
          </cell>
          <cell r="AM720" t="e">
            <v>#N/A</v>
          </cell>
        </row>
        <row r="721">
          <cell r="A721" t="str">
            <v>ACTIVE</v>
          </cell>
          <cell r="B721" t="str">
            <v>36-649</v>
          </cell>
          <cell r="C721">
            <v>29855722</v>
          </cell>
          <cell r="D721" t="str">
            <v>36-649</v>
          </cell>
          <cell r="E721" t="str">
            <v>SDR 35 SW</v>
          </cell>
          <cell r="F721" t="str">
            <v xml:space="preserve">RETAIL (USE 36-6585)3X4X4 FLUSH DOWNSPOUT ADAPTER X H </v>
          </cell>
          <cell r="G721">
            <v>0.4</v>
          </cell>
          <cell r="H721">
            <v>0.18143680000000001</v>
          </cell>
          <cell r="I721">
            <v>12</v>
          </cell>
          <cell r="J721">
            <v>540</v>
          </cell>
          <cell r="K721">
            <v>21.994444444444447</v>
          </cell>
          <cell r="L721">
            <v>1.937945</v>
          </cell>
          <cell r="M721" t="str">
            <v>NORMANDY</v>
          </cell>
          <cell r="N721" t="str">
            <v>V-1715</v>
          </cell>
          <cell r="O721" t="str">
            <v>BOX</v>
          </cell>
          <cell r="P721" t="str">
            <v>A</v>
          </cell>
          <cell r="Q721" t="str">
            <v>M</v>
          </cell>
          <cell r="R721">
            <v>17.694117647058825</v>
          </cell>
          <cell r="S721">
            <v>18.932705882352945</v>
          </cell>
          <cell r="T721">
            <v>18.5</v>
          </cell>
          <cell r="U721">
            <v>18.5</v>
          </cell>
          <cell r="V721">
            <v>19.795000000000002</v>
          </cell>
          <cell r="W721">
            <v>19.795000000000002</v>
          </cell>
          <cell r="X721">
            <v>19.795000000000002</v>
          </cell>
          <cell r="Y721">
            <v>19.795000000000002</v>
          </cell>
          <cell r="Z721">
            <v>21.994444444444447</v>
          </cell>
          <cell r="AA721" t="str">
            <v>T-11</v>
          </cell>
          <cell r="AB721" t="str">
            <v/>
          </cell>
          <cell r="AC721">
            <v>4493</v>
          </cell>
          <cell r="AD721" t="str">
            <v>US-4934</v>
          </cell>
          <cell r="AE721">
            <v>0</v>
          </cell>
          <cell r="AF721">
            <v>0</v>
          </cell>
          <cell r="AG721">
            <v>0</v>
          </cell>
          <cell r="AH721" t="str">
            <v>*</v>
          </cell>
          <cell r="AI721" t="str">
            <v>00812361014424</v>
          </cell>
          <cell r="AJ721">
            <v>10812361014421</v>
          </cell>
          <cell r="AK721" t="str">
            <v>662455817154</v>
          </cell>
          <cell r="AL721" t="str">
            <v>10662455817151</v>
          </cell>
          <cell r="AM721" t="e">
            <v>#N/A</v>
          </cell>
        </row>
        <row r="722">
          <cell r="A722" t="str">
            <v>ACTIVE</v>
          </cell>
          <cell r="B722" t="str">
            <v>36-651</v>
          </cell>
          <cell r="C722">
            <v>29855730</v>
          </cell>
          <cell r="D722" t="str">
            <v>36-651</v>
          </cell>
          <cell r="E722" t="str">
            <v>SDR 35 SW</v>
          </cell>
          <cell r="F722" t="str">
            <v>2X3X3 DOWNSPOUT ADAPTER X H SDR35 SW</v>
          </cell>
          <cell r="G722">
            <v>0.2</v>
          </cell>
          <cell r="H722">
            <v>9.0700000000000003E-2</v>
          </cell>
          <cell r="I722">
            <v>50</v>
          </cell>
          <cell r="K722">
            <v>14.112111111111112</v>
          </cell>
          <cell r="L722">
            <v>1.7003240000000002</v>
          </cell>
          <cell r="M722" t="str">
            <v>NORMANDY</v>
          </cell>
          <cell r="N722" t="str">
            <v>V-1703</v>
          </cell>
          <cell r="O722" t="str">
            <v>BOX</v>
          </cell>
          <cell r="P722" t="str">
            <v>D</v>
          </cell>
          <cell r="Q722" t="str">
            <v>M</v>
          </cell>
          <cell r="R722">
            <v>13.952941176470588</v>
          </cell>
          <cell r="S722">
            <v>14.92964705882353</v>
          </cell>
          <cell r="T722">
            <v>11.87</v>
          </cell>
          <cell r="U722">
            <v>11.87</v>
          </cell>
          <cell r="V722">
            <v>12.700900000000001</v>
          </cell>
          <cell r="W722">
            <v>12.700900000000001</v>
          </cell>
          <cell r="X722">
            <v>12.700900000000001</v>
          </cell>
          <cell r="Y722">
            <v>12.700900000000001</v>
          </cell>
          <cell r="Z722">
            <v>14.112111111111112</v>
          </cell>
          <cell r="AC722">
            <v>4495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 t="str">
            <v>*</v>
          </cell>
          <cell r="AI722" t="str">
            <v>00812361014448</v>
          </cell>
          <cell r="AJ722">
            <v>10812361014445</v>
          </cell>
          <cell r="AK722" t="str">
            <v>662455817031</v>
          </cell>
          <cell r="AL722" t="str">
            <v>10662455817038</v>
          </cell>
          <cell r="AM722" t="e">
            <v>#N/A</v>
          </cell>
        </row>
        <row r="723">
          <cell r="A723" t="str">
            <v>ACTIVE</v>
          </cell>
          <cell r="B723" t="str">
            <v>36-652</v>
          </cell>
          <cell r="C723">
            <v>29855749</v>
          </cell>
          <cell r="D723" t="str">
            <v>36-652</v>
          </cell>
          <cell r="E723" t="str">
            <v>SDR 35 SW</v>
          </cell>
          <cell r="F723" t="str">
            <v>2X3X4 DOWNSPOUT ADAPTER X H SDR35SW</v>
          </cell>
          <cell r="G723">
            <v>0.4</v>
          </cell>
          <cell r="H723">
            <v>0.18143680000000001</v>
          </cell>
          <cell r="I723">
            <v>50</v>
          </cell>
          <cell r="J723">
            <v>2000</v>
          </cell>
          <cell r="K723">
            <v>16.27588888888889</v>
          </cell>
          <cell r="L723">
            <v>1.498135</v>
          </cell>
          <cell r="M723" t="str">
            <v>NORMANDY</v>
          </cell>
          <cell r="N723" t="str">
            <v>V-1704</v>
          </cell>
          <cell r="O723" t="str">
            <v>BOX</v>
          </cell>
          <cell r="P723" t="str">
            <v>A</v>
          </cell>
          <cell r="Q723" t="str">
            <v>M</v>
          </cell>
          <cell r="R723">
            <v>13.584972961637925</v>
          </cell>
          <cell r="S723">
            <v>14.535921068952581</v>
          </cell>
          <cell r="T723">
            <v>13.69</v>
          </cell>
          <cell r="U723">
            <v>13.69</v>
          </cell>
          <cell r="V723">
            <v>14.648300000000001</v>
          </cell>
          <cell r="W723">
            <v>14.648300000000001</v>
          </cell>
          <cell r="X723">
            <v>14.648300000000001</v>
          </cell>
          <cell r="Y723">
            <v>14.648300000000001</v>
          </cell>
          <cell r="Z723">
            <v>16.27588888888889</v>
          </cell>
          <cell r="AB723" t="str">
            <v/>
          </cell>
          <cell r="AC723">
            <v>4496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 t="str">
            <v>*</v>
          </cell>
          <cell r="AI723" t="str">
            <v>00812361014462</v>
          </cell>
          <cell r="AJ723">
            <v>10812361014469</v>
          </cell>
          <cell r="AK723" t="str">
            <v>662455817048</v>
          </cell>
          <cell r="AL723" t="str">
            <v>10662455817045</v>
          </cell>
          <cell r="AM723" t="e">
            <v>#N/A</v>
          </cell>
        </row>
        <row r="724">
          <cell r="A724" t="str">
            <v>ACTIVE</v>
          </cell>
          <cell r="B724" t="str">
            <v>36-653</v>
          </cell>
          <cell r="C724">
            <v>29855757</v>
          </cell>
          <cell r="D724" t="str">
            <v>36-653</v>
          </cell>
          <cell r="E724" t="str">
            <v>SDR 35 SW</v>
          </cell>
          <cell r="F724" t="str">
            <v>3X4X3 DOWNSPOUT ADAPTER X H SDR35SW</v>
          </cell>
          <cell r="G724">
            <v>0.5</v>
          </cell>
          <cell r="H724">
            <v>0.226796</v>
          </cell>
          <cell r="I724">
            <v>65</v>
          </cell>
          <cell r="J724" t="str">
            <v>-</v>
          </cell>
          <cell r="K724">
            <v>23.480555555555554</v>
          </cell>
          <cell r="L724">
            <v>2.9664000000000001</v>
          </cell>
          <cell r="M724" t="str">
            <v>PTI</v>
          </cell>
          <cell r="N724" t="str">
            <v>P1905</v>
          </cell>
          <cell r="O724" t="str">
            <v>BOX</v>
          </cell>
          <cell r="P724" t="str">
            <v>D</v>
          </cell>
          <cell r="Q724" t="str">
            <v>M</v>
          </cell>
          <cell r="R724">
            <v>19.647058823529413</v>
          </cell>
          <cell r="S724">
            <v>21.022352941176472</v>
          </cell>
          <cell r="T724">
            <v>19.75</v>
          </cell>
          <cell r="U724">
            <v>19.75</v>
          </cell>
          <cell r="V724">
            <v>21.1325</v>
          </cell>
          <cell r="W724">
            <v>21.1325</v>
          </cell>
          <cell r="X724">
            <v>21.1325</v>
          </cell>
          <cell r="Y724">
            <v>21.1325</v>
          </cell>
          <cell r="Z724">
            <v>23.480555555555554</v>
          </cell>
          <cell r="AB724" t="str">
            <v/>
          </cell>
          <cell r="AC724">
            <v>4497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I724" t="str">
            <v>00812361014486</v>
          </cell>
          <cell r="AJ724" t="str">
            <v/>
          </cell>
          <cell r="AM724" t="e">
            <v>#N/A</v>
          </cell>
        </row>
        <row r="725">
          <cell r="A725" t="str">
            <v>ACTIVE</v>
          </cell>
          <cell r="B725" t="str">
            <v>36-654</v>
          </cell>
          <cell r="C725">
            <v>29855765</v>
          </cell>
          <cell r="D725" t="str">
            <v>36-654</v>
          </cell>
          <cell r="E725" t="str">
            <v>SDR 35 SW</v>
          </cell>
          <cell r="F725" t="str">
            <v>3X4X4 DOWNSPOUT ADAPTER X H SDR35SW</v>
          </cell>
          <cell r="G725">
            <v>0.5</v>
          </cell>
          <cell r="H725">
            <v>0.226796</v>
          </cell>
          <cell r="I725">
            <v>25</v>
          </cell>
          <cell r="J725">
            <v>1000</v>
          </cell>
          <cell r="K725">
            <v>25.786999999999999</v>
          </cell>
          <cell r="L725">
            <v>1.692393</v>
          </cell>
          <cell r="M725" t="str">
            <v>NORMANDY</v>
          </cell>
          <cell r="N725" t="str">
            <v>V-1705</v>
          </cell>
          <cell r="O725" t="str">
            <v>BOX</v>
          </cell>
          <cell r="P725" t="str">
            <v>A</v>
          </cell>
          <cell r="Q725" t="str">
            <v>M</v>
          </cell>
          <cell r="R725">
            <v>20.741176470588236</v>
          </cell>
          <cell r="S725">
            <v>22.193058823529412</v>
          </cell>
          <cell r="T725">
            <v>21.69</v>
          </cell>
          <cell r="U725">
            <v>21.69</v>
          </cell>
          <cell r="V725">
            <v>23.208300000000001</v>
          </cell>
          <cell r="W725">
            <v>23.208300000000001</v>
          </cell>
          <cell r="X725">
            <v>23.208300000000001</v>
          </cell>
          <cell r="Y725">
            <v>23.208300000000001</v>
          </cell>
          <cell r="Z725">
            <v>25.786999999999999</v>
          </cell>
          <cell r="AB725" t="str">
            <v/>
          </cell>
          <cell r="AC725">
            <v>4498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 t="str">
            <v>*</v>
          </cell>
          <cell r="AI725" t="str">
            <v>00812361014509</v>
          </cell>
          <cell r="AJ725">
            <v>10812361014506</v>
          </cell>
          <cell r="AK725" t="str">
            <v>662455817055</v>
          </cell>
          <cell r="AL725" t="str">
            <v>10662455817052</v>
          </cell>
          <cell r="AM725" t="e">
            <v>#N/A</v>
          </cell>
        </row>
        <row r="726">
          <cell r="A726" t="str">
            <v>ACTIVE</v>
          </cell>
          <cell r="B726" t="str">
            <v>36-813</v>
          </cell>
          <cell r="C726">
            <v>29856141</v>
          </cell>
          <cell r="D726" t="str">
            <v>36-813</v>
          </cell>
          <cell r="E726" t="str">
            <v>SDR 35 SW</v>
          </cell>
          <cell r="F726" t="str">
            <v>8X4 RED BUSHING ECC SXH SDR35 SW</v>
          </cell>
          <cell r="G726">
            <v>2.75</v>
          </cell>
          <cell r="H726">
            <v>1.2473779999999999</v>
          </cell>
          <cell r="I726">
            <v>8</v>
          </cell>
          <cell r="J726">
            <v>96</v>
          </cell>
          <cell r="K726">
            <v>124.63122222222223</v>
          </cell>
          <cell r="L726">
            <v>24.907666000000003</v>
          </cell>
          <cell r="M726" t="str">
            <v>PTI</v>
          </cell>
          <cell r="N726" t="str">
            <v>36-813</v>
          </cell>
          <cell r="O726" t="str">
            <v>BOX</v>
          </cell>
          <cell r="P726" t="str">
            <v>D</v>
          </cell>
          <cell r="Q726" t="str">
            <v>M</v>
          </cell>
          <cell r="R726">
            <v>127.9764705882353</v>
          </cell>
          <cell r="S726">
            <v>136.93482352941177</v>
          </cell>
          <cell r="T726">
            <v>104.83</v>
          </cell>
          <cell r="U726">
            <v>104.83</v>
          </cell>
          <cell r="V726">
            <v>112.16810000000001</v>
          </cell>
          <cell r="W726">
            <v>112.16810000000001</v>
          </cell>
          <cell r="X726">
            <v>112.16810000000001</v>
          </cell>
          <cell r="Y726">
            <v>112.16810000000001</v>
          </cell>
          <cell r="Z726">
            <v>124.63122222222223</v>
          </cell>
          <cell r="AA726" t="str">
            <v>T-15</v>
          </cell>
          <cell r="AB726">
            <v>29856141</v>
          </cell>
          <cell r="AC726">
            <v>4398</v>
          </cell>
          <cell r="AD726" t="str">
            <v>US-00356</v>
          </cell>
          <cell r="AE726">
            <v>20</v>
          </cell>
          <cell r="AF726">
            <v>0.6</v>
          </cell>
          <cell r="AG726">
            <v>0</v>
          </cell>
          <cell r="AI726" t="str">
            <v>00812361010372</v>
          </cell>
          <cell r="AJ726" t="str">
            <v/>
          </cell>
          <cell r="AM726" t="e">
            <v>#N/A</v>
          </cell>
        </row>
        <row r="727">
          <cell r="A727" t="str">
            <v>ACTIVE</v>
          </cell>
          <cell r="B727" t="str">
            <v>36-814</v>
          </cell>
          <cell r="C727">
            <v>29856150</v>
          </cell>
          <cell r="D727" t="str">
            <v>36-814</v>
          </cell>
          <cell r="E727" t="str">
            <v>SDR 35 SW</v>
          </cell>
          <cell r="F727" t="str">
            <v>8X6 RED BUSHING ECC SXH SDR35 SW</v>
          </cell>
          <cell r="G727">
            <v>2.93</v>
          </cell>
          <cell r="H727">
            <v>1.3290245600000001</v>
          </cell>
          <cell r="I727">
            <v>8</v>
          </cell>
          <cell r="J727">
            <v>96</v>
          </cell>
          <cell r="K727">
            <v>127.06844444444444</v>
          </cell>
          <cell r="L727">
            <v>20.795700000000004</v>
          </cell>
          <cell r="M727" t="str">
            <v>PTI</v>
          </cell>
          <cell r="N727" t="str">
            <v>36-814</v>
          </cell>
          <cell r="O727" t="str">
            <v>BOX</v>
          </cell>
          <cell r="P727" t="str">
            <v>D</v>
          </cell>
          <cell r="Q727" t="str">
            <v>M</v>
          </cell>
          <cell r="R727">
            <v>131.52941176470588</v>
          </cell>
          <cell r="S727">
            <v>140.73647058823531</v>
          </cell>
          <cell r="T727">
            <v>106.88</v>
          </cell>
          <cell r="U727">
            <v>106.88</v>
          </cell>
          <cell r="V727">
            <v>114.3616</v>
          </cell>
          <cell r="W727">
            <v>114.3616</v>
          </cell>
          <cell r="X727">
            <v>114.3616</v>
          </cell>
          <cell r="Y727">
            <v>114.3616</v>
          </cell>
          <cell r="Z727">
            <v>127.06844444444444</v>
          </cell>
          <cell r="AA727" t="str">
            <v>T-14.1</v>
          </cell>
          <cell r="AB727">
            <v>29856150</v>
          </cell>
          <cell r="AC727">
            <v>4399</v>
          </cell>
          <cell r="AD727" t="str">
            <v>US-00340</v>
          </cell>
          <cell r="AE727">
            <v>20</v>
          </cell>
          <cell r="AF727">
            <v>0.7158102623456789</v>
          </cell>
          <cell r="AG727">
            <v>0</v>
          </cell>
          <cell r="AI727" t="str">
            <v>00812361010396</v>
          </cell>
          <cell r="AJ727" t="str">
            <v/>
          </cell>
          <cell r="AM727" t="e">
            <v>#N/A</v>
          </cell>
        </row>
        <row r="728">
          <cell r="A728" t="str">
            <v>ACTIVE</v>
          </cell>
          <cell r="B728" t="str">
            <v>36-679</v>
          </cell>
          <cell r="C728">
            <v>29856354</v>
          </cell>
          <cell r="D728" t="str">
            <v>36-679</v>
          </cell>
          <cell r="E728" t="str">
            <v>SDR 35 SW</v>
          </cell>
          <cell r="F728" t="str">
            <v>8 ELBOW 90 LONG TURN HXH SDR35 SW</v>
          </cell>
          <cell r="G728">
            <v>6.6</v>
          </cell>
          <cell r="H728">
            <v>2.9937071999999998</v>
          </cell>
          <cell r="I728">
            <v>2</v>
          </cell>
          <cell r="J728" t="str">
            <v>-</v>
          </cell>
          <cell r="K728">
            <v>337.12133333333333</v>
          </cell>
          <cell r="L728">
            <v>56.2483</v>
          </cell>
          <cell r="M728" t="str">
            <v>PTI</v>
          </cell>
          <cell r="N728" t="str">
            <v>P258</v>
          </cell>
          <cell r="O728" t="str">
            <v>BOX</v>
          </cell>
          <cell r="P728" t="str">
            <v>D</v>
          </cell>
          <cell r="Q728" t="str">
            <v>M</v>
          </cell>
          <cell r="R728">
            <v>563.54165305764502</v>
          </cell>
          <cell r="S728">
            <v>602.98956877168018</v>
          </cell>
          <cell r="T728">
            <v>283.56</v>
          </cell>
          <cell r="U728">
            <v>283.56</v>
          </cell>
          <cell r="V728">
            <v>303.4092</v>
          </cell>
          <cell r="W728">
            <v>303.4092</v>
          </cell>
          <cell r="X728">
            <v>303.4092</v>
          </cell>
          <cell r="Y728">
            <v>303.4092</v>
          </cell>
          <cell r="Z728">
            <v>337.12133333333333</v>
          </cell>
          <cell r="AB728" t="str">
            <v/>
          </cell>
          <cell r="AC728">
            <v>4064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I728" t="str">
            <v>00812361014523</v>
          </cell>
          <cell r="AJ728" t="str">
            <v/>
          </cell>
          <cell r="AM728" t="e">
            <v>#N/A</v>
          </cell>
        </row>
        <row r="729">
          <cell r="A729" t="str">
            <v>ACTIVE</v>
          </cell>
          <cell r="B729" t="str">
            <v>36-682</v>
          </cell>
          <cell r="C729">
            <v>29856362</v>
          </cell>
          <cell r="D729" t="str">
            <v>36-682</v>
          </cell>
          <cell r="E729" t="str">
            <v>SDR 35 SW</v>
          </cell>
          <cell r="F729" t="str">
            <v>8 ELBOW 90 LONG TURN HXS SDR35 SW</v>
          </cell>
          <cell r="G729">
            <v>6.6</v>
          </cell>
          <cell r="H729">
            <v>2.9937071999999998</v>
          </cell>
          <cell r="I729">
            <v>2</v>
          </cell>
          <cell r="J729" t="str">
            <v>-</v>
          </cell>
          <cell r="K729">
            <v>400.22755555555557</v>
          </cell>
          <cell r="L729">
            <v>50.722349999999999</v>
          </cell>
          <cell r="M729" t="str">
            <v>PTI</v>
          </cell>
          <cell r="N729" t="str">
            <v>P278</v>
          </cell>
          <cell r="O729" t="str">
            <v>BOX</v>
          </cell>
          <cell r="P729" t="str">
            <v>D</v>
          </cell>
          <cell r="Q729" t="str">
            <v>M</v>
          </cell>
          <cell r="R729">
            <v>321.87058823529412</v>
          </cell>
          <cell r="S729">
            <v>344.40152941176473</v>
          </cell>
          <cell r="T729">
            <v>336.64</v>
          </cell>
          <cell r="U729">
            <v>336.64</v>
          </cell>
          <cell r="V729">
            <v>360.20480000000003</v>
          </cell>
          <cell r="W729">
            <v>360.20480000000003</v>
          </cell>
          <cell r="X729">
            <v>360.20480000000003</v>
          </cell>
          <cell r="Y729">
            <v>360.20480000000003</v>
          </cell>
          <cell r="Z729">
            <v>400.22755555555557</v>
          </cell>
          <cell r="AB729" t="str">
            <v/>
          </cell>
          <cell r="AC729">
            <v>4094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I729" t="str">
            <v>00812361014547</v>
          </cell>
          <cell r="AJ729" t="str">
            <v/>
          </cell>
          <cell r="AM729" t="e">
            <v>#N/A</v>
          </cell>
        </row>
        <row r="730">
          <cell r="A730" t="str">
            <v>ACTIVE</v>
          </cell>
          <cell r="B730" t="str">
            <v>36-1077</v>
          </cell>
          <cell r="C730">
            <v>29856508</v>
          </cell>
          <cell r="D730" t="str">
            <v>36-1077</v>
          </cell>
          <cell r="E730" t="str">
            <v>SDR 35 SW</v>
          </cell>
          <cell r="F730" t="str">
            <v xml:space="preserve">RETAIL (USE 36-6581)4X3 RED BUSHING CON SXH SDR35 SW </v>
          </cell>
          <cell r="G730">
            <v>1.2</v>
          </cell>
          <cell r="H730">
            <v>0.54431039999999997</v>
          </cell>
          <cell r="I730">
            <v>10</v>
          </cell>
          <cell r="J730">
            <v>800</v>
          </cell>
          <cell r="K730">
            <v>49.267555555555553</v>
          </cell>
          <cell r="L730">
            <v>1.6727200000000002</v>
          </cell>
          <cell r="M730" t="str">
            <v>NORMANDY</v>
          </cell>
          <cell r="N730" t="str">
            <v>V-1143</v>
          </cell>
          <cell r="O730" t="str">
            <v>BOX</v>
          </cell>
          <cell r="P730" t="str">
            <v>A</v>
          </cell>
          <cell r="Q730" t="str">
            <v>M</v>
          </cell>
          <cell r="R730">
            <v>39.635294117647057</v>
          </cell>
          <cell r="S730">
            <v>42.409764705882353</v>
          </cell>
          <cell r="T730">
            <v>41.44</v>
          </cell>
          <cell r="U730">
            <v>41.44</v>
          </cell>
          <cell r="V730">
            <v>44.340800000000002</v>
          </cell>
          <cell r="W730">
            <v>44.340800000000002</v>
          </cell>
          <cell r="X730">
            <v>44.340800000000002</v>
          </cell>
          <cell r="Y730">
            <v>44.340800000000002</v>
          </cell>
          <cell r="Z730">
            <v>49.267555555555553</v>
          </cell>
          <cell r="AB730" t="str">
            <v/>
          </cell>
          <cell r="AC730">
            <v>4257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*</v>
          </cell>
          <cell r="AI730" t="str">
            <v>00812361014561</v>
          </cell>
          <cell r="AJ730">
            <v>10812361014568</v>
          </cell>
          <cell r="AK730" t="str">
            <v>662455811435</v>
          </cell>
          <cell r="AL730" t="str">
            <v>10662455811432</v>
          </cell>
          <cell r="AM730" t="e">
            <v>#N/A</v>
          </cell>
        </row>
        <row r="731">
          <cell r="A731" t="str">
            <v>ACTIVE</v>
          </cell>
          <cell r="B731" t="str">
            <v>36-6551</v>
          </cell>
          <cell r="C731">
            <v>29856516</v>
          </cell>
          <cell r="D731" t="str">
            <v>36-6551</v>
          </cell>
          <cell r="E731" t="str">
            <v>SDR 35 SW</v>
          </cell>
          <cell r="F731" t="str">
            <v>4X1.5 ADAPTER SPGXDWV H SDR35 SW</v>
          </cell>
          <cell r="G731">
            <v>0.4</v>
          </cell>
          <cell r="H731">
            <v>0.18143680000000001</v>
          </cell>
          <cell r="I731">
            <v>25</v>
          </cell>
          <cell r="J731">
            <v>1800</v>
          </cell>
          <cell r="K731">
            <v>27.189888888888891</v>
          </cell>
          <cell r="L731">
            <v>2.7909910000000004</v>
          </cell>
          <cell r="M731" t="str">
            <v>NORMANDY</v>
          </cell>
          <cell r="N731" t="str">
            <v>V-1041</v>
          </cell>
          <cell r="O731" t="str">
            <v>BOX</v>
          </cell>
          <cell r="P731" t="str">
            <v>A</v>
          </cell>
          <cell r="Q731" t="str">
            <v>M</v>
          </cell>
          <cell r="R731">
            <v>26.670588235294119</v>
          </cell>
          <cell r="S731">
            <v>28.537529411764709</v>
          </cell>
          <cell r="T731">
            <v>22.87</v>
          </cell>
          <cell r="U731">
            <v>22.87</v>
          </cell>
          <cell r="V731">
            <v>24.470900000000004</v>
          </cell>
          <cell r="W731">
            <v>24.470900000000004</v>
          </cell>
          <cell r="X731">
            <v>24.470900000000004</v>
          </cell>
          <cell r="Y731">
            <v>24.470900000000004</v>
          </cell>
          <cell r="Z731">
            <v>27.189888888888891</v>
          </cell>
          <cell r="AB731" t="str">
            <v/>
          </cell>
          <cell r="AC731">
            <v>4326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 t="str">
            <v>*</v>
          </cell>
          <cell r="AI731" t="str">
            <v>00812361017456</v>
          </cell>
          <cell r="AJ731">
            <v>10812361017453</v>
          </cell>
          <cell r="AK731" t="str">
            <v>662455810414</v>
          </cell>
          <cell r="AL731" t="str">
            <v>10662455810411</v>
          </cell>
          <cell r="AM731" t="e">
            <v>#N/A</v>
          </cell>
        </row>
        <row r="732">
          <cell r="A732" t="str">
            <v>ACTIVE</v>
          </cell>
          <cell r="B732" t="str">
            <v>36-6552</v>
          </cell>
          <cell r="C732">
            <v>29856524</v>
          </cell>
          <cell r="D732" t="str">
            <v>36-6552</v>
          </cell>
          <cell r="E732" t="str">
            <v>SDR 35 SW</v>
          </cell>
          <cell r="F732" t="str">
            <v>4X2 ADAPTER SPGXDWV H SDR35 SW</v>
          </cell>
          <cell r="G732">
            <v>0.4</v>
          </cell>
          <cell r="H732">
            <v>0.18143680000000001</v>
          </cell>
          <cell r="I732">
            <v>25</v>
          </cell>
          <cell r="J732">
            <v>1800</v>
          </cell>
          <cell r="K732">
            <v>27.570333333333334</v>
          </cell>
          <cell r="L732">
            <v>3.342762</v>
          </cell>
          <cell r="M732" t="str">
            <v>NORMANDY</v>
          </cell>
          <cell r="N732" t="str">
            <v>V-1042</v>
          </cell>
          <cell r="O732" t="str">
            <v>BOX</v>
          </cell>
          <cell r="P732" t="str">
            <v>C</v>
          </cell>
          <cell r="Q732" t="str">
            <v>M</v>
          </cell>
          <cell r="R732">
            <v>26.235294117647062</v>
          </cell>
          <cell r="S732">
            <v>28.071764705882359</v>
          </cell>
          <cell r="T732">
            <v>23.19</v>
          </cell>
          <cell r="U732">
            <v>23.19</v>
          </cell>
          <cell r="V732">
            <v>24.813300000000002</v>
          </cell>
          <cell r="W732">
            <v>24.813300000000002</v>
          </cell>
          <cell r="X732">
            <v>24.813300000000002</v>
          </cell>
          <cell r="Y732">
            <v>24.813300000000002</v>
          </cell>
          <cell r="Z732">
            <v>27.570333333333334</v>
          </cell>
          <cell r="AB732" t="str">
            <v/>
          </cell>
          <cell r="AC732">
            <v>4327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I732" t="str">
            <v>00812361017470</v>
          </cell>
          <cell r="AJ732" t="str">
            <v/>
          </cell>
          <cell r="AK732" t="str">
            <v>662455810421</v>
          </cell>
          <cell r="AL732" t="str">
            <v>10662455810428</v>
          </cell>
          <cell r="AM732" t="e">
            <v>#N/A</v>
          </cell>
        </row>
        <row r="733">
          <cell r="A733" t="str">
            <v>ACTIVE</v>
          </cell>
          <cell r="B733" t="str">
            <v>36-707</v>
          </cell>
          <cell r="C733">
            <v>29856559</v>
          </cell>
          <cell r="D733" t="str">
            <v>36-707</v>
          </cell>
          <cell r="E733" t="str">
            <v>SDR 35 SW</v>
          </cell>
          <cell r="F733" t="str">
            <v>8X4 RED BUSHING CON SXH SDR35 SW</v>
          </cell>
          <cell r="G733">
            <v>2.8</v>
          </cell>
          <cell r="H733">
            <v>1.2700575999999999</v>
          </cell>
          <cell r="I733">
            <v>8</v>
          </cell>
          <cell r="J733" t="str">
            <v>-</v>
          </cell>
          <cell r="K733">
            <v>124.63122222222223</v>
          </cell>
          <cell r="L733">
            <v>19.43507</v>
          </cell>
          <cell r="M733" t="str">
            <v>PTI</v>
          </cell>
          <cell r="N733" t="str">
            <v>P1219</v>
          </cell>
          <cell r="O733" t="str">
            <v>BOX</v>
          </cell>
          <cell r="P733" t="str">
            <v>D</v>
          </cell>
          <cell r="Q733" t="str">
            <v>M</v>
          </cell>
          <cell r="R733">
            <v>116.74117647058824</v>
          </cell>
          <cell r="S733">
            <v>124.91305882352943</v>
          </cell>
          <cell r="T733">
            <v>104.83</v>
          </cell>
          <cell r="U733">
            <v>104.83</v>
          </cell>
          <cell r="V733">
            <v>112.16810000000001</v>
          </cell>
          <cell r="W733">
            <v>112.16810000000001</v>
          </cell>
          <cell r="X733">
            <v>112.16810000000001</v>
          </cell>
          <cell r="Y733">
            <v>112.16810000000001</v>
          </cell>
          <cell r="Z733">
            <v>124.63122222222223</v>
          </cell>
          <cell r="AB733" t="str">
            <v/>
          </cell>
          <cell r="AC733">
            <v>4259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I733" t="str">
            <v>00812361014585</v>
          </cell>
          <cell r="AJ733" t="str">
            <v/>
          </cell>
          <cell r="AM733" t="e">
            <v>#N/A</v>
          </cell>
        </row>
        <row r="734">
          <cell r="A734" t="str">
            <v>ACTIVE</v>
          </cell>
          <cell r="B734" t="str">
            <v>36-708</v>
          </cell>
          <cell r="C734">
            <v>29856567</v>
          </cell>
          <cell r="D734" t="str">
            <v>36-708</v>
          </cell>
          <cell r="E734" t="str">
            <v>SDR 35 SW</v>
          </cell>
          <cell r="F734" t="str">
            <v>8X6 RED BUSHING CON SXH SDR35 SW</v>
          </cell>
          <cell r="G734">
            <v>3</v>
          </cell>
          <cell r="H734">
            <v>1.360776</v>
          </cell>
          <cell r="I734">
            <v>9</v>
          </cell>
          <cell r="J734" t="str">
            <v>-</v>
          </cell>
          <cell r="K734">
            <v>127.06844444444444</v>
          </cell>
          <cell r="L734">
            <v>21.202550000000002</v>
          </cell>
          <cell r="M734" t="str">
            <v>PTI</v>
          </cell>
          <cell r="N734" t="str">
            <v>P1220</v>
          </cell>
          <cell r="O734" t="str">
            <v>BOX</v>
          </cell>
          <cell r="P734" t="str">
            <v>C</v>
          </cell>
          <cell r="Q734" t="str">
            <v>M</v>
          </cell>
          <cell r="R734">
            <v>131.45882352941177</v>
          </cell>
          <cell r="S734">
            <v>140.6609411764706</v>
          </cell>
          <cell r="T734">
            <v>106.88</v>
          </cell>
          <cell r="U734">
            <v>106.88</v>
          </cell>
          <cell r="V734">
            <v>114.3616</v>
          </cell>
          <cell r="W734">
            <v>114.3616</v>
          </cell>
          <cell r="X734">
            <v>114.3616</v>
          </cell>
          <cell r="Y734">
            <v>114.3616</v>
          </cell>
          <cell r="Z734">
            <v>127.06844444444444</v>
          </cell>
          <cell r="AB734" t="str">
            <v/>
          </cell>
          <cell r="AC734">
            <v>4260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I734" t="str">
            <v>00812361014608</v>
          </cell>
          <cell r="AJ734" t="str">
            <v/>
          </cell>
          <cell r="AM734" t="e">
            <v>#N/A</v>
          </cell>
        </row>
        <row r="735">
          <cell r="A735" t="str">
            <v>ACTIVE</v>
          </cell>
          <cell r="B735" t="str">
            <v>36-1076</v>
          </cell>
          <cell r="C735">
            <v>29856702</v>
          </cell>
          <cell r="D735" t="str">
            <v>36-1076</v>
          </cell>
          <cell r="E735" t="str">
            <v>SDR 35 SW</v>
          </cell>
          <cell r="F735" t="str">
            <v xml:space="preserve">RETAIL (USE 36-6592)3X4 INC COUPLING CON HXH SDR35 SW </v>
          </cell>
          <cell r="G735">
            <v>1.2</v>
          </cell>
          <cell r="H735">
            <v>0.54431039999999997</v>
          </cell>
          <cell r="I735">
            <v>10</v>
          </cell>
          <cell r="J735">
            <v>800</v>
          </cell>
          <cell r="K735">
            <v>15.015666666666668</v>
          </cell>
          <cell r="L735">
            <v>1.4490040000000002</v>
          </cell>
          <cell r="M735" t="str">
            <v>NORMANDY</v>
          </cell>
          <cell r="N735" t="str">
            <v>V-1043</v>
          </cell>
          <cell r="O735" t="str">
            <v>BOX</v>
          </cell>
          <cell r="P735" t="str">
            <v>A</v>
          </cell>
          <cell r="Q735" t="str">
            <v>M</v>
          </cell>
          <cell r="R735">
            <v>14.361211341051957</v>
          </cell>
          <cell r="S735">
            <v>15.366496134925596</v>
          </cell>
          <cell r="T735">
            <v>12.63</v>
          </cell>
          <cell r="U735">
            <v>12.63</v>
          </cell>
          <cell r="V735">
            <v>13.514100000000001</v>
          </cell>
          <cell r="W735">
            <v>13.514100000000001</v>
          </cell>
          <cell r="X735">
            <v>13.514100000000001</v>
          </cell>
          <cell r="Y735">
            <v>13.514100000000001</v>
          </cell>
          <cell r="Z735">
            <v>15.015666666666668</v>
          </cell>
          <cell r="AB735" t="str">
            <v/>
          </cell>
          <cell r="AC735">
            <v>4183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 t="str">
            <v>*</v>
          </cell>
          <cell r="AI735" t="str">
            <v>00812361014622</v>
          </cell>
          <cell r="AJ735">
            <v>10812361014629</v>
          </cell>
          <cell r="AK735" t="str">
            <v>662455810438</v>
          </cell>
          <cell r="AL735" t="str">
            <v>10662455810435</v>
          </cell>
          <cell r="AM735" t="e">
            <v>#N/A</v>
          </cell>
        </row>
        <row r="736">
          <cell r="A736" t="str">
            <v>ACTIVE</v>
          </cell>
          <cell r="B736" t="str">
            <v>36-701</v>
          </cell>
          <cell r="C736">
            <v>29856753</v>
          </cell>
          <cell r="D736" t="str">
            <v>36-701</v>
          </cell>
          <cell r="E736" t="str">
            <v>SDR 35 SW</v>
          </cell>
          <cell r="F736" t="str">
            <v>4X8 INC COUPLING CON HXH SDR35 SW</v>
          </cell>
          <cell r="G736">
            <v>2.8</v>
          </cell>
          <cell r="H736">
            <v>1.2700575999999999</v>
          </cell>
          <cell r="I736">
            <v>8</v>
          </cell>
          <cell r="J736">
            <v>84</v>
          </cell>
          <cell r="K736">
            <v>159.14466666666669</v>
          </cell>
          <cell r="L736">
            <v>26.553400000000003</v>
          </cell>
          <cell r="M736" t="str">
            <v>PTI</v>
          </cell>
          <cell r="N736" t="str">
            <v>P608-4</v>
          </cell>
          <cell r="O736" t="str">
            <v>BOX</v>
          </cell>
          <cell r="P736" t="str">
            <v>D</v>
          </cell>
          <cell r="Q736" t="str">
            <v>M</v>
          </cell>
          <cell r="R736">
            <v>174.71023235294118</v>
          </cell>
          <cell r="S736">
            <v>186.93994861764708</v>
          </cell>
          <cell r="T736">
            <v>133.86000000000001</v>
          </cell>
          <cell r="U736">
            <v>133.86000000000001</v>
          </cell>
          <cell r="V736">
            <v>143.23020000000002</v>
          </cell>
          <cell r="W736">
            <v>143.23020000000002</v>
          </cell>
          <cell r="X736">
            <v>143.23020000000002</v>
          </cell>
          <cell r="Y736">
            <v>143.23020000000002</v>
          </cell>
          <cell r="Z736">
            <v>159.14466666666669</v>
          </cell>
          <cell r="AB736" t="str">
            <v/>
          </cell>
          <cell r="AC736">
            <v>4186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I736" t="str">
            <v>00812361014646</v>
          </cell>
          <cell r="AJ736" t="str">
            <v/>
          </cell>
          <cell r="AM736" t="e">
            <v>#N/A</v>
          </cell>
        </row>
        <row r="737">
          <cell r="A737" t="str">
            <v>ACTIVE</v>
          </cell>
          <cell r="B737" t="str">
            <v>36-702</v>
          </cell>
          <cell r="C737">
            <v>29856761</v>
          </cell>
          <cell r="D737" t="str">
            <v>36-702</v>
          </cell>
          <cell r="E737" t="str">
            <v>SDR 35 SW</v>
          </cell>
          <cell r="F737" t="str">
            <v>6X8 INC COUPLING CON HXH SDR35 SW</v>
          </cell>
          <cell r="G737">
            <v>3</v>
          </cell>
          <cell r="H737">
            <v>1.360776</v>
          </cell>
          <cell r="I737">
            <v>10</v>
          </cell>
          <cell r="J737" t="str">
            <v>-</v>
          </cell>
          <cell r="K737">
            <v>163.54355555555554</v>
          </cell>
          <cell r="L737">
            <v>26.703161999999999</v>
          </cell>
          <cell r="M737" t="str">
            <v>PTI</v>
          </cell>
          <cell r="N737" t="str">
            <v>P608-6</v>
          </cell>
          <cell r="O737" t="str">
            <v>BOX</v>
          </cell>
          <cell r="P737" t="str">
            <v>C</v>
          </cell>
          <cell r="Q737" t="str">
            <v>M</v>
          </cell>
          <cell r="R737">
            <v>178.08235294117648</v>
          </cell>
          <cell r="S737">
            <v>190.54811764705886</v>
          </cell>
          <cell r="T737">
            <v>137.56</v>
          </cell>
          <cell r="U737">
            <v>137.56</v>
          </cell>
          <cell r="V737">
            <v>147.1892</v>
          </cell>
          <cell r="W737">
            <v>147.1892</v>
          </cell>
          <cell r="X737">
            <v>147.1892</v>
          </cell>
          <cell r="Y737">
            <v>147.1892</v>
          </cell>
          <cell r="Z737">
            <v>163.54355555555554</v>
          </cell>
          <cell r="AB737" t="str">
            <v/>
          </cell>
          <cell r="AC737">
            <v>4187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I737" t="str">
            <v>00812361014660</v>
          </cell>
          <cell r="AJ737" t="str">
            <v/>
          </cell>
          <cell r="AM737" t="e">
            <v>#N/A</v>
          </cell>
        </row>
        <row r="738">
          <cell r="A738" t="str">
            <v>ACTIVE</v>
          </cell>
          <cell r="B738" t="str">
            <v>36-659</v>
          </cell>
          <cell r="C738">
            <v>29856907</v>
          </cell>
          <cell r="D738" t="str">
            <v>36-659</v>
          </cell>
          <cell r="E738" t="str">
            <v>SDR 35 SW</v>
          </cell>
          <cell r="F738" t="str">
            <v xml:space="preserve">4X3 ADAPTER SWR HXDWV H SDR35 SW </v>
          </cell>
          <cell r="G738">
            <v>0.39</v>
          </cell>
          <cell r="H738">
            <v>0.17690088000000001</v>
          </cell>
          <cell r="I738">
            <v>48</v>
          </cell>
          <cell r="J738">
            <v>1152</v>
          </cell>
          <cell r="K738">
            <v>14.040777777777778</v>
          </cell>
          <cell r="L738">
            <v>0.31404700000000002</v>
          </cell>
          <cell r="M738" t="str">
            <v>TIGRE</v>
          </cell>
          <cell r="N738" t="str">
            <v>36-659</v>
          </cell>
          <cell r="O738" t="str">
            <v>BOX</v>
          </cell>
          <cell r="P738" t="str">
            <v>C</v>
          </cell>
          <cell r="Q738" t="str">
            <v>M</v>
          </cell>
          <cell r="R738">
            <v>11.305882352941175</v>
          </cell>
          <cell r="S738">
            <v>12.097294117647058</v>
          </cell>
          <cell r="T738">
            <v>11.81</v>
          </cell>
          <cell r="U738">
            <v>11.81</v>
          </cell>
          <cell r="V738">
            <v>12.636700000000001</v>
          </cell>
          <cell r="W738">
            <v>12.636700000000001</v>
          </cell>
          <cell r="X738">
            <v>12.636700000000001</v>
          </cell>
          <cell r="Y738">
            <v>12.636700000000001</v>
          </cell>
          <cell r="Z738">
            <v>14.040777777777778</v>
          </cell>
          <cell r="AA738" t="str">
            <v>T-13</v>
          </cell>
          <cell r="AC738">
            <v>4251</v>
          </cell>
          <cell r="AD738" t="str">
            <v>US-00312</v>
          </cell>
          <cell r="AE738">
            <v>65</v>
          </cell>
          <cell r="AF738">
            <v>0.72099999999999997</v>
          </cell>
          <cell r="AG738">
            <v>0</v>
          </cell>
          <cell r="AI738" t="str">
            <v>00812361010563</v>
          </cell>
          <cell r="AJ738" t="str">
            <v/>
          </cell>
          <cell r="AM738" t="e">
            <v>#N/A</v>
          </cell>
        </row>
        <row r="739">
          <cell r="A739" t="str">
            <v>ACTIVE</v>
          </cell>
          <cell r="B739" t="str">
            <v>36-1088</v>
          </cell>
          <cell r="C739">
            <v>29857709</v>
          </cell>
          <cell r="D739" t="str">
            <v>36-1088</v>
          </cell>
          <cell r="E739" t="str">
            <v>SDR 35 SW</v>
          </cell>
          <cell r="F739" t="str">
            <v>8 TEE HXHXH SDR35 SW</v>
          </cell>
          <cell r="G739">
            <v>7.27</v>
          </cell>
          <cell r="H739">
            <v>3.2976138399999999</v>
          </cell>
          <cell r="I739">
            <v>2</v>
          </cell>
          <cell r="J739">
            <v>24</v>
          </cell>
          <cell r="K739">
            <v>268.95044444444449</v>
          </cell>
          <cell r="L739">
            <v>6.3256420000000002</v>
          </cell>
          <cell r="M739" t="str">
            <v>TIGRE</v>
          </cell>
          <cell r="N739" t="str">
            <v>36-1088</v>
          </cell>
          <cell r="O739" t="str">
            <v>BOX</v>
          </cell>
          <cell r="P739" t="str">
            <v>C</v>
          </cell>
          <cell r="Q739" t="str">
            <v>M</v>
          </cell>
          <cell r="R739">
            <v>216.29411764705881</v>
          </cell>
          <cell r="S739">
            <v>231.43470588235294</v>
          </cell>
          <cell r="T739">
            <v>226.22</v>
          </cell>
          <cell r="U739">
            <v>226.22</v>
          </cell>
          <cell r="V739">
            <v>242.05540000000002</v>
          </cell>
          <cell r="W739">
            <v>242.05540000000002</v>
          </cell>
          <cell r="X739">
            <v>242.05540000000002</v>
          </cell>
          <cell r="Y739">
            <v>242.05540000000002</v>
          </cell>
          <cell r="Z739">
            <v>268.95044444444449</v>
          </cell>
          <cell r="AA739" t="str">
            <v>T-15</v>
          </cell>
          <cell r="AB739">
            <v>29857709</v>
          </cell>
          <cell r="AC739">
            <v>3362</v>
          </cell>
          <cell r="AD739" t="str">
            <v>US-00385</v>
          </cell>
          <cell r="AE739">
            <v>16</v>
          </cell>
          <cell r="AF739">
            <v>0.5</v>
          </cell>
          <cell r="AG739">
            <v>0</v>
          </cell>
          <cell r="AI739" t="str">
            <v>00810673019533</v>
          </cell>
          <cell r="AJ739" t="str">
            <v/>
          </cell>
          <cell r="AM739" t="e">
            <v>#N/A</v>
          </cell>
        </row>
        <row r="740">
          <cell r="A740" t="str">
            <v>ACTIVE</v>
          </cell>
          <cell r="B740" t="str">
            <v>36-1086</v>
          </cell>
          <cell r="C740">
            <v>29857717</v>
          </cell>
          <cell r="D740" t="str">
            <v>36-1086</v>
          </cell>
          <cell r="E740" t="str">
            <v>SDR 35 SW</v>
          </cell>
          <cell r="F740" t="str">
            <v>8X4 TEE HXHXH SDR35 SW</v>
          </cell>
          <cell r="G740">
            <v>4.83</v>
          </cell>
          <cell r="H740">
            <v>2.1908493600000001</v>
          </cell>
          <cell r="I740">
            <v>4</v>
          </cell>
          <cell r="J740">
            <v>48</v>
          </cell>
          <cell r="K740">
            <v>144.18844444444443</v>
          </cell>
          <cell r="L740">
            <v>6.7383629999999997</v>
          </cell>
          <cell r="M740" t="str">
            <v>SPECFIT</v>
          </cell>
          <cell r="N740" t="str">
            <v>36-1086</v>
          </cell>
          <cell r="O740" t="str">
            <v>BOX</v>
          </cell>
          <cell r="P740" t="str">
            <v>D</v>
          </cell>
          <cell r="Q740" t="str">
            <v>F</v>
          </cell>
          <cell r="R740">
            <v>115.96470588235293</v>
          </cell>
          <cell r="S740">
            <v>124.08223529411764</v>
          </cell>
          <cell r="T740">
            <v>121.28</v>
          </cell>
          <cell r="U740">
            <v>121.28</v>
          </cell>
          <cell r="V740">
            <v>129.7696</v>
          </cell>
          <cell r="W740">
            <v>129.7696</v>
          </cell>
          <cell r="X740">
            <v>129.7696</v>
          </cell>
          <cell r="Y740">
            <v>129.7696</v>
          </cell>
          <cell r="Z740">
            <v>144.18844444444443</v>
          </cell>
          <cell r="AA740" t="str">
            <v>T-15</v>
          </cell>
          <cell r="AB740">
            <v>29857717</v>
          </cell>
          <cell r="AC740">
            <v>3360</v>
          </cell>
          <cell r="AD740" t="str">
            <v>US-00448</v>
          </cell>
          <cell r="AE740">
            <v>16</v>
          </cell>
          <cell r="AF740">
            <v>0.6695000000000001</v>
          </cell>
          <cell r="AG740">
            <v>0</v>
          </cell>
          <cell r="AI740" t="str">
            <v>00810673019496</v>
          </cell>
          <cell r="AJ740" t="str">
            <v/>
          </cell>
          <cell r="AM740" t="e">
            <v>#N/A</v>
          </cell>
        </row>
        <row r="741">
          <cell r="A741" t="str">
            <v>ACTIVE</v>
          </cell>
          <cell r="B741" t="str">
            <v>36-1087</v>
          </cell>
          <cell r="C741">
            <v>29857725</v>
          </cell>
          <cell r="D741" t="str">
            <v>36-1087</v>
          </cell>
          <cell r="E741" t="str">
            <v>SDR 35 SW</v>
          </cell>
          <cell r="F741" t="str">
            <v>8X6 TEE HXHXH SDR35 SW</v>
          </cell>
          <cell r="G741">
            <v>6.4020000000000001</v>
          </cell>
          <cell r="H741">
            <v>2.903895984</v>
          </cell>
          <cell r="I741">
            <v>2</v>
          </cell>
          <cell r="J741">
            <v>36</v>
          </cell>
          <cell r="K741">
            <v>178.42844444444447</v>
          </cell>
          <cell r="L741">
            <v>5.2449659999999998</v>
          </cell>
          <cell r="M741" t="str">
            <v>TIGRE</v>
          </cell>
          <cell r="N741" t="str">
            <v>36-1087</v>
          </cell>
          <cell r="O741" t="str">
            <v>BOX</v>
          </cell>
          <cell r="P741" t="str">
            <v>C</v>
          </cell>
          <cell r="Q741" t="str">
            <v>M</v>
          </cell>
          <cell r="R741">
            <v>143.49411764705883</v>
          </cell>
          <cell r="S741">
            <v>153.53870588235296</v>
          </cell>
          <cell r="T741">
            <v>150.08000000000001</v>
          </cell>
          <cell r="U741">
            <v>150.08000000000001</v>
          </cell>
          <cell r="V741">
            <v>160.58560000000003</v>
          </cell>
          <cell r="W741">
            <v>160.58560000000003</v>
          </cell>
          <cell r="X741">
            <v>160.58560000000003</v>
          </cell>
          <cell r="Y741">
            <v>160.58560000000003</v>
          </cell>
          <cell r="Z741">
            <v>178.42844444444447</v>
          </cell>
          <cell r="AA741" t="str">
            <v>T-14</v>
          </cell>
          <cell r="AB741">
            <v>29857725</v>
          </cell>
          <cell r="AC741">
            <v>3361</v>
          </cell>
          <cell r="AD741" t="str">
            <v>US-00449</v>
          </cell>
          <cell r="AE741">
            <v>13</v>
          </cell>
          <cell r="AF741">
            <v>0.6695000000000001</v>
          </cell>
          <cell r="AG741">
            <v>0</v>
          </cell>
          <cell r="AI741" t="str">
            <v>00810673019519</v>
          </cell>
          <cell r="AJ741" t="str">
            <v/>
          </cell>
          <cell r="AM741" t="e">
            <v>#N/A</v>
          </cell>
        </row>
        <row r="742">
          <cell r="A742" t="str">
            <v>ACTIVE</v>
          </cell>
          <cell r="B742" t="str">
            <v>36-726</v>
          </cell>
          <cell r="C742">
            <v>29857741</v>
          </cell>
          <cell r="D742" t="str">
            <v>36-726</v>
          </cell>
          <cell r="E742" t="str">
            <v>SDR 35 SW</v>
          </cell>
          <cell r="F742" t="str">
            <v>8 TEE WYE HXHXH SDR35 SW</v>
          </cell>
          <cell r="G742">
            <v>9.6</v>
          </cell>
          <cell r="H742">
            <v>4.3544831999999998</v>
          </cell>
          <cell r="I742">
            <v>2</v>
          </cell>
          <cell r="J742" t="str">
            <v>-</v>
          </cell>
          <cell r="K742">
            <v>411.05833333333339</v>
          </cell>
          <cell r="L742">
            <v>68.587700000000012</v>
          </cell>
          <cell r="M742" t="str">
            <v>PTI</v>
          </cell>
          <cell r="N742" t="str">
            <v>P158</v>
          </cell>
          <cell r="O742" t="str">
            <v>BOX</v>
          </cell>
          <cell r="P742" t="str">
            <v>D</v>
          </cell>
          <cell r="Q742" t="str">
            <v>M</v>
          </cell>
          <cell r="R742">
            <v>330.564705882353</v>
          </cell>
          <cell r="S742">
            <v>353.70423529411772</v>
          </cell>
          <cell r="T742">
            <v>345.75</v>
          </cell>
          <cell r="U742">
            <v>345.75</v>
          </cell>
          <cell r="V742">
            <v>369.95250000000004</v>
          </cell>
          <cell r="W742">
            <v>369.95250000000004</v>
          </cell>
          <cell r="X742">
            <v>369.95250000000004</v>
          </cell>
          <cell r="Y742">
            <v>369.95250000000004</v>
          </cell>
          <cell r="Z742">
            <v>411.05833333333339</v>
          </cell>
          <cell r="AB742" t="str">
            <v/>
          </cell>
          <cell r="AC742">
            <v>3524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I742" t="str">
            <v>00812361014684</v>
          </cell>
          <cell r="AJ742" t="str">
            <v/>
          </cell>
          <cell r="AM742" t="e">
            <v>#N/A</v>
          </cell>
        </row>
        <row r="743">
          <cell r="A743" t="str">
            <v>ACTIVE</v>
          </cell>
          <cell r="B743" t="str">
            <v>36-724</v>
          </cell>
          <cell r="C743">
            <v>29857750</v>
          </cell>
          <cell r="D743" t="str">
            <v>36-724</v>
          </cell>
          <cell r="E743" t="str">
            <v>SDR 35 SW</v>
          </cell>
          <cell r="F743" t="str">
            <v>8X4 TEE WYE HXHXH SDR35 SW</v>
          </cell>
          <cell r="G743">
            <v>5.8</v>
          </cell>
          <cell r="H743">
            <v>2.6308335999999999</v>
          </cell>
          <cell r="I743">
            <v>4</v>
          </cell>
          <cell r="J743">
            <v>30</v>
          </cell>
          <cell r="K743">
            <v>183.75466666666668</v>
          </cell>
          <cell r="L743">
            <v>27.907437999999999</v>
          </cell>
          <cell r="M743" t="str">
            <v>PTI</v>
          </cell>
          <cell r="N743" t="str">
            <v>P158-4</v>
          </cell>
          <cell r="O743" t="str">
            <v>BOX</v>
          </cell>
          <cell r="P743" t="str">
            <v>D</v>
          </cell>
          <cell r="Q743" t="str">
            <v>M</v>
          </cell>
          <cell r="R743">
            <v>161.7764705882353</v>
          </cell>
          <cell r="S743">
            <v>173.10082352941177</v>
          </cell>
          <cell r="T743">
            <v>154.56</v>
          </cell>
          <cell r="U743">
            <v>154.56</v>
          </cell>
          <cell r="V743">
            <v>165.37920000000003</v>
          </cell>
          <cell r="W743">
            <v>165.37920000000003</v>
          </cell>
          <cell r="X743">
            <v>165.37920000000003</v>
          </cell>
          <cell r="Y743">
            <v>165.37920000000003</v>
          </cell>
          <cell r="Z743">
            <v>183.75466666666668</v>
          </cell>
          <cell r="AB743" t="str">
            <v/>
          </cell>
          <cell r="AC743">
            <v>3522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I743" t="str">
            <v>00812361014707</v>
          </cell>
          <cell r="AJ743" t="str">
            <v/>
          </cell>
          <cell r="AM743" t="e">
            <v>#N/A</v>
          </cell>
        </row>
        <row r="744">
          <cell r="A744" t="str">
            <v>ACTIVE</v>
          </cell>
          <cell r="B744" t="str">
            <v>36-725</v>
          </cell>
          <cell r="C744">
            <v>29857768</v>
          </cell>
          <cell r="D744" t="str">
            <v>36-725</v>
          </cell>
          <cell r="E744" t="str">
            <v>SDR 35 SW</v>
          </cell>
          <cell r="F744" t="str">
            <v>8X6 TEE WYE HXHXH SDR35 SW</v>
          </cell>
          <cell r="G744">
            <v>7</v>
          </cell>
          <cell r="H744">
            <v>3.175144</v>
          </cell>
          <cell r="I744">
            <v>2</v>
          </cell>
          <cell r="J744" t="str">
            <v>-</v>
          </cell>
          <cell r="K744">
            <v>218.67233333333334</v>
          </cell>
          <cell r="L744">
            <v>36.488780000000006</v>
          </cell>
          <cell r="M744" t="str">
            <v>PTI</v>
          </cell>
          <cell r="N744" t="str">
            <v>P158-6</v>
          </cell>
          <cell r="O744" t="str">
            <v>BOX</v>
          </cell>
          <cell r="P744" t="str">
            <v>D</v>
          </cell>
          <cell r="Q744" t="str">
            <v>M</v>
          </cell>
          <cell r="R744">
            <v>229.8</v>
          </cell>
          <cell r="S744">
            <v>245.88600000000002</v>
          </cell>
          <cell r="T744">
            <v>183.93</v>
          </cell>
          <cell r="U744">
            <v>183.93</v>
          </cell>
          <cell r="V744">
            <v>196.80510000000001</v>
          </cell>
          <cell r="W744">
            <v>196.80510000000001</v>
          </cell>
          <cell r="X744">
            <v>196.80510000000001</v>
          </cell>
          <cell r="Y744">
            <v>196.80510000000001</v>
          </cell>
          <cell r="Z744">
            <v>218.67233333333334</v>
          </cell>
          <cell r="AB744" t="str">
            <v/>
          </cell>
          <cell r="AC744">
            <v>3523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I744" t="str">
            <v>00812361014721</v>
          </cell>
          <cell r="AJ744" t="str">
            <v/>
          </cell>
          <cell r="AM744" t="e">
            <v>#N/A</v>
          </cell>
        </row>
        <row r="745">
          <cell r="A745" t="str">
            <v>ACTIVE</v>
          </cell>
          <cell r="B745" t="str">
            <v>36-735</v>
          </cell>
          <cell r="C745">
            <v>29858055</v>
          </cell>
          <cell r="D745" t="str">
            <v>36-735</v>
          </cell>
          <cell r="E745" t="str">
            <v>SDR 35 SW</v>
          </cell>
          <cell r="F745" t="str">
            <v>8 WYE HXHXH SDR35 SW</v>
          </cell>
          <cell r="G745">
            <v>16.28</v>
          </cell>
          <cell r="H745">
            <v>7.3844777600000002</v>
          </cell>
          <cell r="I745">
            <v>2</v>
          </cell>
          <cell r="J745" t="str">
            <v>-</v>
          </cell>
          <cell r="K745">
            <v>311.23922222222228</v>
          </cell>
          <cell r="L745">
            <v>39.443850000000005</v>
          </cell>
          <cell r="M745" t="str">
            <v>PTI</v>
          </cell>
          <cell r="N745" t="str">
            <v>P308</v>
          </cell>
          <cell r="O745" t="str">
            <v>BOX</v>
          </cell>
          <cell r="P745" t="str">
            <v>D</v>
          </cell>
          <cell r="Q745" t="str">
            <v>M</v>
          </cell>
          <cell r="R745">
            <v>379.83559909533659</v>
          </cell>
          <cell r="S745">
            <v>406.42409103201015</v>
          </cell>
          <cell r="T745">
            <v>261.79000000000002</v>
          </cell>
          <cell r="U745">
            <v>261.79000000000002</v>
          </cell>
          <cell r="V745">
            <v>280.11530000000005</v>
          </cell>
          <cell r="W745">
            <v>280.11530000000005</v>
          </cell>
          <cell r="X745">
            <v>280.11530000000005</v>
          </cell>
          <cell r="Y745">
            <v>280.11530000000005</v>
          </cell>
          <cell r="Z745">
            <v>311.23922222222228</v>
          </cell>
          <cell r="AB745" t="str">
            <v/>
          </cell>
          <cell r="AC745">
            <v>3758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I745" t="str">
            <v>00812361014745</v>
          </cell>
          <cell r="AJ745" t="str">
            <v/>
          </cell>
          <cell r="AM745" t="e">
            <v>#N/A</v>
          </cell>
        </row>
        <row r="746">
          <cell r="A746" t="str">
            <v>ACTIVE</v>
          </cell>
          <cell r="B746" t="str">
            <v>36-733</v>
          </cell>
          <cell r="C746">
            <v>29858071</v>
          </cell>
          <cell r="D746" t="str">
            <v>36-733</v>
          </cell>
          <cell r="E746" t="str">
            <v>SDR 35 SW</v>
          </cell>
          <cell r="F746" t="str">
            <v>8X4 WYE HXHXH SDR35 SW</v>
          </cell>
          <cell r="G746">
            <v>6.3</v>
          </cell>
          <cell r="H746">
            <v>2.8576296000000001</v>
          </cell>
          <cell r="I746">
            <v>3</v>
          </cell>
          <cell r="J746">
            <v>36</v>
          </cell>
          <cell r="K746">
            <v>175.01633333333334</v>
          </cell>
          <cell r="L746">
            <v>29.195143999999999</v>
          </cell>
          <cell r="M746" t="str">
            <v>PTI</v>
          </cell>
          <cell r="N746" t="str">
            <v>(81)9208</v>
          </cell>
          <cell r="O746" t="str">
            <v>BOX</v>
          </cell>
          <cell r="P746" t="str">
            <v>D</v>
          </cell>
          <cell r="Q746" t="str">
            <v>M</v>
          </cell>
          <cell r="R746">
            <v>140.75294117647059</v>
          </cell>
          <cell r="S746">
            <v>150.60564705882354</v>
          </cell>
          <cell r="T746">
            <v>147.21</v>
          </cell>
          <cell r="U746">
            <v>147.21</v>
          </cell>
          <cell r="V746">
            <v>157.5147</v>
          </cell>
          <cell r="W746">
            <v>157.5147</v>
          </cell>
          <cell r="X746">
            <v>157.5147</v>
          </cell>
          <cell r="Y746">
            <v>157.5147</v>
          </cell>
          <cell r="Z746">
            <v>175.01633333333334</v>
          </cell>
          <cell r="AA746" t="str">
            <v>T-15</v>
          </cell>
          <cell r="AB746">
            <v>29858071</v>
          </cell>
          <cell r="AC746">
            <v>3756</v>
          </cell>
          <cell r="AD746" t="str">
            <v>US-00333</v>
          </cell>
          <cell r="AE746">
            <v>15</v>
          </cell>
          <cell r="AF746">
            <v>0.5</v>
          </cell>
          <cell r="AG746">
            <v>0</v>
          </cell>
          <cell r="AI746" t="str">
            <v>00810673019373</v>
          </cell>
          <cell r="AJ746" t="str">
            <v/>
          </cell>
          <cell r="AM746" t="e">
            <v>#N/A</v>
          </cell>
        </row>
        <row r="747">
          <cell r="A747" t="str">
            <v>ACTIVE</v>
          </cell>
          <cell r="B747" t="str">
            <v>36-734</v>
          </cell>
          <cell r="C747">
            <v>29858080</v>
          </cell>
          <cell r="D747" t="str">
            <v>36-734</v>
          </cell>
          <cell r="E747" t="str">
            <v>SDR 35 SW</v>
          </cell>
          <cell r="F747" t="str">
            <v>8X6 WYE HXHXH SDR35 SW</v>
          </cell>
          <cell r="G747">
            <v>7.05</v>
          </cell>
          <cell r="H747">
            <v>3.1978236</v>
          </cell>
          <cell r="I747">
            <v>2</v>
          </cell>
          <cell r="J747">
            <v>24</v>
          </cell>
          <cell r="K747">
            <v>208.26955555555557</v>
          </cell>
          <cell r="L747">
            <v>11.033875</v>
          </cell>
          <cell r="M747" t="str">
            <v>PTI</v>
          </cell>
          <cell r="N747" t="str">
            <v>36-734</v>
          </cell>
          <cell r="O747" t="str">
            <v>BOX</v>
          </cell>
          <cell r="P747" t="str">
            <v>C</v>
          </cell>
          <cell r="Q747" t="str">
            <v>M</v>
          </cell>
          <cell r="R747">
            <v>167.49411764705883</v>
          </cell>
          <cell r="S747">
            <v>179.21870588235296</v>
          </cell>
          <cell r="T747">
            <v>175.18</v>
          </cell>
          <cell r="U747">
            <v>175.18</v>
          </cell>
          <cell r="V747">
            <v>187.44260000000003</v>
          </cell>
          <cell r="W747">
            <v>187.44260000000003</v>
          </cell>
          <cell r="X747">
            <v>187.44260000000003</v>
          </cell>
          <cell r="Y747">
            <v>187.44260000000003</v>
          </cell>
          <cell r="Z747">
            <v>208.26955555555557</v>
          </cell>
          <cell r="AA747" t="str">
            <v>T-14.1</v>
          </cell>
          <cell r="AB747">
            <v>29858080</v>
          </cell>
          <cell r="AC747">
            <v>3757</v>
          </cell>
          <cell r="AD747" t="str">
            <v>US-00335</v>
          </cell>
          <cell r="AE747">
            <v>16</v>
          </cell>
          <cell r="AF747">
            <v>0.5</v>
          </cell>
          <cell r="AG747">
            <v>0</v>
          </cell>
          <cell r="AI747" t="str">
            <v>00810673019397</v>
          </cell>
          <cell r="AJ747" t="str">
            <v/>
          </cell>
          <cell r="AM747" t="e">
            <v>#N/A</v>
          </cell>
        </row>
        <row r="748">
          <cell r="A748" t="str">
            <v>ACTIVE</v>
          </cell>
          <cell r="B748" t="str">
            <v>36-655</v>
          </cell>
          <cell r="C748">
            <v>29858705</v>
          </cell>
          <cell r="D748" t="str">
            <v>36-655</v>
          </cell>
          <cell r="E748" t="str">
            <v>SDR 35 SW</v>
          </cell>
          <cell r="F748" t="str">
            <v>4X3 ADAPTER SPGXDWV H SDR35 SW</v>
          </cell>
          <cell r="G748">
            <v>0.4</v>
          </cell>
          <cell r="H748">
            <v>0.18143680000000001</v>
          </cell>
          <cell r="I748">
            <v>15</v>
          </cell>
          <cell r="J748" t="str">
            <v>-</v>
          </cell>
          <cell r="K748">
            <v>60.217222222222226</v>
          </cell>
          <cell r="L748">
            <v>10.0528</v>
          </cell>
          <cell r="M748" t="str">
            <v>PTI</v>
          </cell>
          <cell r="N748" t="str">
            <v>P1211</v>
          </cell>
          <cell r="O748" t="str">
            <v>BOX</v>
          </cell>
          <cell r="P748" t="str">
            <v>D</v>
          </cell>
          <cell r="Q748" t="str">
            <v>M</v>
          </cell>
          <cell r="R748">
            <v>58.058823529411768</v>
          </cell>
          <cell r="S748">
            <v>62.122941176470597</v>
          </cell>
          <cell r="T748">
            <v>50.65</v>
          </cell>
          <cell r="U748">
            <v>50.65</v>
          </cell>
          <cell r="V748">
            <v>54.195500000000003</v>
          </cell>
          <cell r="W748">
            <v>54.195500000000003</v>
          </cell>
          <cell r="X748">
            <v>54.195500000000003</v>
          </cell>
          <cell r="Y748">
            <v>54.195500000000003</v>
          </cell>
          <cell r="Z748">
            <v>60.217222222222226</v>
          </cell>
          <cell r="AB748" t="str">
            <v/>
          </cell>
          <cell r="AC748">
            <v>4328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I748" t="str">
            <v>00812361011720</v>
          </cell>
          <cell r="AJ748" t="str">
            <v/>
          </cell>
          <cell r="AM748" t="e">
            <v>#N/A</v>
          </cell>
        </row>
        <row r="749">
          <cell r="A749" t="str">
            <v>ACTIVE</v>
          </cell>
          <cell r="B749" t="str">
            <v>36-502</v>
          </cell>
          <cell r="C749">
            <v>29858985</v>
          </cell>
          <cell r="D749" t="str">
            <v>36-502</v>
          </cell>
          <cell r="E749" t="str">
            <v>SDR 35 SW</v>
          </cell>
          <cell r="F749" t="str">
            <v xml:space="preserve">RETAIL (USE 36-6589)3 ELBOW 45 HXH SDR35 SW </v>
          </cell>
          <cell r="G749">
            <v>0.25</v>
          </cell>
          <cell r="H749">
            <v>0.113398</v>
          </cell>
          <cell r="I749">
            <v>10</v>
          </cell>
          <cell r="J749">
            <v>800</v>
          </cell>
          <cell r="K749">
            <v>8.7383333333333333</v>
          </cell>
          <cell r="L749">
            <v>1.016095</v>
          </cell>
          <cell r="M749" t="str">
            <v>NORMANDY</v>
          </cell>
          <cell r="N749" t="str">
            <v>V-503</v>
          </cell>
          <cell r="O749" t="str">
            <v>BOX</v>
          </cell>
          <cell r="P749" t="str">
            <v>A</v>
          </cell>
          <cell r="Q749" t="str">
            <v>M</v>
          </cell>
          <cell r="R749">
            <v>8.0235294117647058</v>
          </cell>
          <cell r="S749">
            <v>8.5851764705882356</v>
          </cell>
          <cell r="T749">
            <v>7.35</v>
          </cell>
          <cell r="U749">
            <v>7.35</v>
          </cell>
          <cell r="V749">
            <v>7.8645000000000005</v>
          </cell>
          <cell r="W749">
            <v>7.8645000000000005</v>
          </cell>
          <cell r="X749">
            <v>7.8645000000000005</v>
          </cell>
          <cell r="Y749">
            <v>7.8645000000000005</v>
          </cell>
          <cell r="Z749">
            <v>8.7383333333333333</v>
          </cell>
          <cell r="AB749" t="str">
            <v/>
          </cell>
          <cell r="AC749">
            <v>4065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 t="str">
            <v>*</v>
          </cell>
          <cell r="AI749" t="str">
            <v>00810673010769</v>
          </cell>
          <cell r="AJ749">
            <v>10810673010766</v>
          </cell>
          <cell r="AK749" t="str">
            <v>662455805038</v>
          </cell>
          <cell r="AL749" t="str">
            <v>10662455805035</v>
          </cell>
          <cell r="AM749" t="e">
            <v>#N/A</v>
          </cell>
        </row>
        <row r="750">
          <cell r="A750" t="str">
            <v>ACTIVE</v>
          </cell>
          <cell r="B750" t="str">
            <v>36-644</v>
          </cell>
          <cell r="C750">
            <v>29859205</v>
          </cell>
          <cell r="D750" t="str">
            <v>36-644</v>
          </cell>
          <cell r="E750" t="str">
            <v>SDR 35 SW</v>
          </cell>
          <cell r="F750" t="str">
            <v>4 FEMALE ADAPTER HXFIPT SDR35 SW</v>
          </cell>
          <cell r="G750">
            <v>0.59599999999999997</v>
          </cell>
          <cell r="H750">
            <v>0.27034083199999998</v>
          </cell>
          <cell r="I750">
            <v>24</v>
          </cell>
          <cell r="J750">
            <v>768</v>
          </cell>
          <cell r="K750">
            <v>15.824111111111112</v>
          </cell>
          <cell r="L750">
            <v>0.46968000000000004</v>
          </cell>
          <cell r="M750" t="str">
            <v>TIGRE</v>
          </cell>
          <cell r="N750" t="str">
            <v>36-644</v>
          </cell>
          <cell r="O750" t="str">
            <v>BOX</v>
          </cell>
          <cell r="P750" t="str">
            <v>A</v>
          </cell>
          <cell r="Q750" t="str">
            <v>M</v>
          </cell>
          <cell r="R750">
            <v>12.729411764705883</v>
          </cell>
          <cell r="S750">
            <v>13.620470588235296</v>
          </cell>
          <cell r="T750">
            <v>13.31</v>
          </cell>
          <cell r="U750">
            <v>13.31</v>
          </cell>
          <cell r="V750">
            <v>14.241700000000002</v>
          </cell>
          <cell r="W750">
            <v>14.241700000000002</v>
          </cell>
          <cell r="X750">
            <v>14.241700000000002</v>
          </cell>
          <cell r="Y750">
            <v>14.241700000000002</v>
          </cell>
          <cell r="Z750">
            <v>15.824111111111112</v>
          </cell>
          <cell r="AA750" t="str">
            <v>T-12</v>
          </cell>
          <cell r="AB750">
            <v>29859205</v>
          </cell>
          <cell r="AC750">
            <v>4432</v>
          </cell>
          <cell r="AD750" t="str">
            <v>US-00392</v>
          </cell>
          <cell r="AE750">
            <v>103</v>
          </cell>
          <cell r="AF750">
            <v>0.85489999999999999</v>
          </cell>
          <cell r="AG750">
            <v>0</v>
          </cell>
          <cell r="AH750" t="str">
            <v>*</v>
          </cell>
          <cell r="AI750" t="str">
            <v>00812361010419</v>
          </cell>
          <cell r="AJ750">
            <v>10812361010416</v>
          </cell>
          <cell r="AM750" t="e">
            <v>#N/A</v>
          </cell>
        </row>
        <row r="751">
          <cell r="A751" t="str">
            <v>ACTIVE</v>
          </cell>
          <cell r="B751" t="str">
            <v>36-645</v>
          </cell>
          <cell r="C751">
            <v>29859213</v>
          </cell>
          <cell r="D751" t="str">
            <v>36-645</v>
          </cell>
          <cell r="E751" t="str">
            <v>SDR 35 SW</v>
          </cell>
          <cell r="F751" t="str">
            <v xml:space="preserve">RETAIL (USE 36-6571)6 FEMALE ADAPTER HXFIPT SDR35 SW </v>
          </cell>
          <cell r="G751">
            <v>1.28</v>
          </cell>
          <cell r="H751">
            <v>0.58059775999999996</v>
          </cell>
          <cell r="I751">
            <v>5</v>
          </cell>
          <cell r="J751">
            <v>120</v>
          </cell>
          <cell r="K751">
            <v>74.733555555555554</v>
          </cell>
          <cell r="L751">
            <v>1.0225839999999999</v>
          </cell>
          <cell r="M751" t="str">
            <v>TIGRE</v>
          </cell>
          <cell r="N751" t="str">
            <v>36-645</v>
          </cell>
          <cell r="O751" t="str">
            <v>BOX</v>
          </cell>
          <cell r="P751" t="str">
            <v>A</v>
          </cell>
          <cell r="Q751" t="str">
            <v>M</v>
          </cell>
          <cell r="R751">
            <v>60.10588235294118</v>
          </cell>
          <cell r="S751">
            <v>64.313294117647061</v>
          </cell>
          <cell r="T751">
            <v>62.86</v>
          </cell>
          <cell r="U751">
            <v>62.86</v>
          </cell>
          <cell r="V751">
            <v>67.260199999999998</v>
          </cell>
          <cell r="W751">
            <v>67.260199999999998</v>
          </cell>
          <cell r="X751">
            <v>67.260199999999998</v>
          </cell>
          <cell r="Y751">
            <v>67.260199999999998</v>
          </cell>
          <cell r="Z751">
            <v>74.733555555555554</v>
          </cell>
          <cell r="AA751" t="str">
            <v>T-14</v>
          </cell>
          <cell r="AB751">
            <v>29859213</v>
          </cell>
          <cell r="AC751">
            <v>4433</v>
          </cell>
          <cell r="AD751" t="str">
            <v>US-00393</v>
          </cell>
          <cell r="AE751">
            <v>42</v>
          </cell>
          <cell r="AF751">
            <v>0.72099999999999997</v>
          </cell>
          <cell r="AG751">
            <v>0</v>
          </cell>
          <cell r="AH751" t="str">
            <v>*</v>
          </cell>
          <cell r="AI751" t="str">
            <v>00812361010433</v>
          </cell>
          <cell r="AJ751">
            <v>10812361010430</v>
          </cell>
          <cell r="AM751" t="e">
            <v>#N/A</v>
          </cell>
        </row>
        <row r="752">
          <cell r="A752" t="str">
            <v>ACTIVE</v>
          </cell>
          <cell r="B752" t="str">
            <v>36-333</v>
          </cell>
          <cell r="C752">
            <v>29859230</v>
          </cell>
          <cell r="D752" t="str">
            <v>36-333</v>
          </cell>
          <cell r="E752" t="str">
            <v>SDR 35 SW</v>
          </cell>
          <cell r="F752" t="str">
            <v>8 FEMALE ADAPTER HXFIPT SDR35 SW</v>
          </cell>
          <cell r="G752">
            <v>5.0270000000000001</v>
          </cell>
          <cell r="H752">
            <v>2.2802069839999999</v>
          </cell>
          <cell r="I752">
            <v>8</v>
          </cell>
          <cell r="J752" t="str">
            <v>-</v>
          </cell>
          <cell r="K752">
            <v>248.76311111111113</v>
          </cell>
          <cell r="L752">
            <v>38.537141000000005</v>
          </cell>
          <cell r="M752" t="str">
            <v>PTI</v>
          </cell>
          <cell r="N752" t="str">
            <v>P1408</v>
          </cell>
          <cell r="O752" t="str">
            <v>BOX</v>
          </cell>
          <cell r="P752" t="str">
            <v>C</v>
          </cell>
          <cell r="Q752" t="str">
            <v>M</v>
          </cell>
          <cell r="R752">
            <v>335.16080276112251</v>
          </cell>
          <cell r="S752">
            <v>358.6220589544011</v>
          </cell>
          <cell r="T752">
            <v>209.24</v>
          </cell>
          <cell r="U752">
            <v>209.24</v>
          </cell>
          <cell r="V752">
            <v>223.88680000000002</v>
          </cell>
          <cell r="W752">
            <v>223.88680000000002</v>
          </cell>
          <cell r="X752">
            <v>223.88680000000002</v>
          </cell>
          <cell r="Y752">
            <v>223.88680000000002</v>
          </cell>
          <cell r="Z752">
            <v>248.76311111111113</v>
          </cell>
          <cell r="AB752" t="str">
            <v/>
          </cell>
          <cell r="AC752">
            <v>4434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I752" t="str">
            <v>00812361010860</v>
          </cell>
          <cell r="AJ752" t="str">
            <v/>
          </cell>
          <cell r="AM752" t="e">
            <v>#N/A</v>
          </cell>
        </row>
        <row r="753">
          <cell r="A753" t="str">
            <v>ACTIVE</v>
          </cell>
          <cell r="B753" t="str">
            <v>36-641</v>
          </cell>
          <cell r="C753">
            <v>29859256</v>
          </cell>
          <cell r="D753" t="str">
            <v>36-641</v>
          </cell>
          <cell r="E753" t="str">
            <v>SDR 35 SW</v>
          </cell>
          <cell r="F753" t="str">
            <v xml:space="preserve">RETAIL (USE 36-6570)4 FITTING CLEANOUT SXFIPT SDR35 SW </v>
          </cell>
          <cell r="G753">
            <v>0.56999999999999995</v>
          </cell>
          <cell r="H753">
            <v>0.25854743999999996</v>
          </cell>
          <cell r="I753">
            <v>10</v>
          </cell>
          <cell r="J753">
            <v>450</v>
          </cell>
          <cell r="K753">
            <v>12.40011111111111</v>
          </cell>
          <cell r="L753">
            <v>0.47544800000000004</v>
          </cell>
          <cell r="M753" t="str">
            <v>TIGRE</v>
          </cell>
          <cell r="N753" t="str">
            <v>36-641</v>
          </cell>
          <cell r="O753" t="str">
            <v>BOX</v>
          </cell>
          <cell r="P753" t="str">
            <v>A</v>
          </cell>
          <cell r="Q753" t="str">
            <v>M</v>
          </cell>
          <cell r="R753">
            <v>9.9764705882352942</v>
          </cell>
          <cell r="S753">
            <v>10.674823529411766</v>
          </cell>
          <cell r="T753">
            <v>10.43</v>
          </cell>
          <cell r="U753">
            <v>10.43</v>
          </cell>
          <cell r="V753">
            <v>11.1601</v>
          </cell>
          <cell r="W753">
            <v>11.1601</v>
          </cell>
          <cell r="X753">
            <v>11.1601</v>
          </cell>
          <cell r="Y753">
            <v>11.1601</v>
          </cell>
          <cell r="Z753">
            <v>12.40011111111111</v>
          </cell>
          <cell r="AA753" t="str">
            <v>T-12</v>
          </cell>
          <cell r="AB753">
            <v>29859256</v>
          </cell>
          <cell r="AC753">
            <v>4409</v>
          </cell>
          <cell r="AD753" t="str">
            <v>US-00390</v>
          </cell>
          <cell r="AE753">
            <v>53</v>
          </cell>
          <cell r="AF753">
            <v>0.85489999999999999</v>
          </cell>
          <cell r="AG753">
            <v>0</v>
          </cell>
          <cell r="AH753" t="str">
            <v>*</v>
          </cell>
          <cell r="AI753" t="str">
            <v>00812361011096</v>
          </cell>
          <cell r="AJ753">
            <v>10812361011093</v>
          </cell>
          <cell r="AM753" t="e">
            <v>#N/A</v>
          </cell>
        </row>
        <row r="754">
          <cell r="A754" t="str">
            <v>ACTIVE</v>
          </cell>
          <cell r="B754" t="str">
            <v>36-642</v>
          </cell>
          <cell r="C754">
            <v>29859264</v>
          </cell>
          <cell r="D754" t="str">
            <v>36-642</v>
          </cell>
          <cell r="E754" t="str">
            <v>SDR 35 SW</v>
          </cell>
          <cell r="F754" t="str">
            <v>6 FITTING CLEANOUT SXFIPT SDR35 SW</v>
          </cell>
          <cell r="G754">
            <v>1.1850000000000001</v>
          </cell>
          <cell r="H754">
            <v>0.53750651999999999</v>
          </cell>
          <cell r="I754">
            <v>20</v>
          </cell>
          <cell r="J754">
            <v>360</v>
          </cell>
          <cell r="K754">
            <v>77.444222222222237</v>
          </cell>
          <cell r="L754">
            <v>0.92071700000000001</v>
          </cell>
          <cell r="M754" t="str">
            <v>NORMANDY</v>
          </cell>
          <cell r="N754" t="str">
            <v>36-642</v>
          </cell>
          <cell r="O754" t="str">
            <v>BOX</v>
          </cell>
          <cell r="P754" t="str">
            <v>A</v>
          </cell>
          <cell r="Q754" t="str">
            <v>M</v>
          </cell>
          <cell r="R754">
            <v>62.28235294117647</v>
          </cell>
          <cell r="S754">
            <v>66.642117647058825</v>
          </cell>
          <cell r="T754">
            <v>65.14</v>
          </cell>
          <cell r="U754">
            <v>65.14</v>
          </cell>
          <cell r="V754">
            <v>69.69980000000001</v>
          </cell>
          <cell r="W754">
            <v>69.69980000000001</v>
          </cell>
          <cell r="X754">
            <v>69.69980000000001</v>
          </cell>
          <cell r="Y754">
            <v>69.69980000000001</v>
          </cell>
          <cell r="Z754">
            <v>77.444222222222237</v>
          </cell>
          <cell r="AA754" t="str">
            <v>T-14</v>
          </cell>
          <cell r="AB754">
            <v>29859264</v>
          </cell>
          <cell r="AC754">
            <v>4410</v>
          </cell>
          <cell r="AD754" t="str">
            <v>US-00393</v>
          </cell>
          <cell r="AE754">
            <v>42</v>
          </cell>
          <cell r="AF754">
            <v>0.72099999999999997</v>
          </cell>
          <cell r="AG754">
            <v>0</v>
          </cell>
          <cell r="AH754" t="str">
            <v>*</v>
          </cell>
          <cell r="AI754" t="str">
            <v>00812361011119</v>
          </cell>
          <cell r="AJ754">
            <v>10812361011116</v>
          </cell>
          <cell r="AM754" t="e">
            <v>#N/A</v>
          </cell>
        </row>
        <row r="755">
          <cell r="A755" t="str">
            <v>ACTIVE</v>
          </cell>
          <cell r="B755" t="str">
            <v>36-643</v>
          </cell>
          <cell r="C755">
            <v>29859272</v>
          </cell>
          <cell r="D755" t="str">
            <v>36-643</v>
          </cell>
          <cell r="E755" t="str">
            <v>SDR 35 SW</v>
          </cell>
          <cell r="F755" t="str">
            <v>8 FITTING CLEANOUT SXFIPT SDR35 SW</v>
          </cell>
          <cell r="G755">
            <v>4.63</v>
          </cell>
          <cell r="H755">
            <v>2.10013096</v>
          </cell>
          <cell r="I755">
            <v>8</v>
          </cell>
          <cell r="J755" t="str">
            <v>-</v>
          </cell>
          <cell r="K755">
            <v>270.42466666666667</v>
          </cell>
          <cell r="L755">
            <v>42.18571</v>
          </cell>
          <cell r="M755" t="str">
            <v>PTI</v>
          </cell>
          <cell r="N755" t="str">
            <v>P1508</v>
          </cell>
          <cell r="O755" t="str">
            <v>BOX</v>
          </cell>
          <cell r="P755" t="str">
            <v>D</v>
          </cell>
          <cell r="Q755" t="str">
            <v>M</v>
          </cell>
          <cell r="R755">
            <v>829.5953917619255</v>
          </cell>
          <cell r="S755">
            <v>887.66706918526029</v>
          </cell>
          <cell r="T755">
            <v>227.46</v>
          </cell>
          <cell r="U755">
            <v>227.46</v>
          </cell>
          <cell r="V755">
            <v>243.38220000000001</v>
          </cell>
          <cell r="W755">
            <v>243.38220000000001</v>
          </cell>
          <cell r="X755">
            <v>243.38220000000001</v>
          </cell>
          <cell r="Y755">
            <v>243.38220000000001</v>
          </cell>
          <cell r="Z755">
            <v>270.42466666666667</v>
          </cell>
          <cell r="AB755" t="str">
            <v/>
          </cell>
          <cell r="AC755">
            <v>4411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I755" t="str">
            <v>00812361010884</v>
          </cell>
          <cell r="AJ755" t="str">
            <v/>
          </cell>
          <cell r="AM755" t="e">
            <v>#N/A</v>
          </cell>
        </row>
        <row r="756">
          <cell r="A756" t="str">
            <v>ACTIVE</v>
          </cell>
          <cell r="B756" t="str">
            <v>36-695</v>
          </cell>
          <cell r="C756">
            <v>29859302</v>
          </cell>
          <cell r="D756" t="str">
            <v>36-695</v>
          </cell>
          <cell r="E756" t="str">
            <v>SDR 35 SW</v>
          </cell>
          <cell r="F756" t="str">
            <v>RETAIL (Use 36-6572) 4 CLEANOUT THREADED PLUG SDR35SW</v>
          </cell>
          <cell r="G756">
            <v>1</v>
          </cell>
          <cell r="H756">
            <v>1</v>
          </cell>
          <cell r="I756">
            <v>10</v>
          </cell>
          <cell r="J756">
            <v>1440</v>
          </cell>
          <cell r="K756">
            <v>9.5943333333333332</v>
          </cell>
          <cell r="L756">
            <v>0.33701599999999998</v>
          </cell>
          <cell r="M756" t="str">
            <v>TIGRE</v>
          </cell>
          <cell r="N756" t="str">
            <v>36-695</v>
          </cell>
          <cell r="O756" t="str">
            <v>BOX</v>
          </cell>
          <cell r="P756" t="str">
            <v>A</v>
          </cell>
          <cell r="Q756" t="str">
            <v>M</v>
          </cell>
          <cell r="R756">
            <v>7.7176470588235295</v>
          </cell>
          <cell r="S756">
            <v>8.2578823529411771</v>
          </cell>
          <cell r="T756">
            <v>8.07</v>
          </cell>
          <cell r="U756">
            <v>8.07</v>
          </cell>
          <cell r="V756">
            <v>8.6349</v>
          </cell>
          <cell r="W756">
            <v>8.6349</v>
          </cell>
          <cell r="X756">
            <v>8.6349</v>
          </cell>
          <cell r="Y756">
            <v>8.6349</v>
          </cell>
          <cell r="Z756">
            <v>9.5943333333333332</v>
          </cell>
          <cell r="AA756" t="str">
            <v>T-10</v>
          </cell>
          <cell r="AB756">
            <v>29859302</v>
          </cell>
          <cell r="AC756">
            <v>4476</v>
          </cell>
          <cell r="AD756" t="str">
            <v>US-4406</v>
          </cell>
          <cell r="AE756">
            <v>113</v>
          </cell>
          <cell r="AF756">
            <v>0.85489999999999999</v>
          </cell>
          <cell r="AG756">
            <v>0</v>
          </cell>
          <cell r="AH756" t="str">
            <v>*</v>
          </cell>
          <cell r="AI756" t="str">
            <v>00812361010907</v>
          </cell>
          <cell r="AJ756">
            <v>10812361010904</v>
          </cell>
          <cell r="AM756" t="e">
            <v>#N/A</v>
          </cell>
        </row>
        <row r="757">
          <cell r="A757" t="str">
            <v>ACTIVE</v>
          </cell>
          <cell r="B757" t="str">
            <v>36-696</v>
          </cell>
          <cell r="C757">
            <v>29859310</v>
          </cell>
          <cell r="D757" t="str">
            <v>36-696</v>
          </cell>
          <cell r="E757" t="str">
            <v>SDR 35 SW</v>
          </cell>
          <cell r="F757" t="str">
            <v>RETAIL (Use 36-6573) 6 CLEANOUT THREADED PLUG SDR35SW</v>
          </cell>
          <cell r="G757">
            <v>0.59</v>
          </cell>
          <cell r="H757">
            <v>0.26761927999999996</v>
          </cell>
          <cell r="I757">
            <v>5</v>
          </cell>
          <cell r="J757">
            <v>640</v>
          </cell>
          <cell r="K757">
            <v>48.292666666666662</v>
          </cell>
          <cell r="L757">
            <v>0.46422099999999999</v>
          </cell>
          <cell r="M757" t="str">
            <v>TIGRE</v>
          </cell>
          <cell r="N757" t="str">
            <v>36-696</v>
          </cell>
          <cell r="O757" t="str">
            <v>BOX</v>
          </cell>
          <cell r="P757" t="str">
            <v>A</v>
          </cell>
          <cell r="Q757" t="str">
            <v>M</v>
          </cell>
          <cell r="R757">
            <v>38.835294117647059</v>
          </cell>
          <cell r="S757">
            <v>41.553764705882358</v>
          </cell>
          <cell r="T757">
            <v>40.619999999999997</v>
          </cell>
          <cell r="U757">
            <v>40.619999999999997</v>
          </cell>
          <cell r="V757">
            <v>43.4634</v>
          </cell>
          <cell r="W757">
            <v>43.4634</v>
          </cell>
          <cell r="X757">
            <v>43.4634</v>
          </cell>
          <cell r="Y757">
            <v>43.4634</v>
          </cell>
          <cell r="Z757">
            <v>48.292666666666662</v>
          </cell>
          <cell r="AA757" t="str">
            <v>T-12</v>
          </cell>
          <cell r="AB757">
            <v>29859310</v>
          </cell>
          <cell r="AC757">
            <v>4477</v>
          </cell>
          <cell r="AD757" t="str">
            <v>US-00395</v>
          </cell>
          <cell r="AE757">
            <v>35</v>
          </cell>
          <cell r="AF757">
            <v>0.8034</v>
          </cell>
          <cell r="AG757">
            <v>0</v>
          </cell>
          <cell r="AH757" t="str">
            <v>*</v>
          </cell>
          <cell r="AI757" t="str">
            <v>00812361010457</v>
          </cell>
          <cell r="AJ757">
            <v>10812361010454</v>
          </cell>
          <cell r="AM757" t="e">
            <v>#N/A</v>
          </cell>
        </row>
        <row r="758">
          <cell r="A758" t="str">
            <v>ACTIVE</v>
          </cell>
          <cell r="B758" t="str">
            <v>36-697</v>
          </cell>
          <cell r="C758">
            <v>29859329</v>
          </cell>
          <cell r="D758" t="str">
            <v>36-697</v>
          </cell>
          <cell r="E758" t="str">
            <v>SDR 35 SW</v>
          </cell>
          <cell r="F758" t="str">
            <v>8 CLEANOUT THREADED PLUG SDR35SW</v>
          </cell>
          <cell r="G758">
            <v>2.734</v>
          </cell>
          <cell r="H758">
            <v>1.2401205280000001</v>
          </cell>
          <cell r="I758">
            <v>8</v>
          </cell>
          <cell r="J758" t="str">
            <v>-</v>
          </cell>
          <cell r="K758">
            <v>181.53144444444445</v>
          </cell>
          <cell r="L758">
            <v>29.269200999999999</v>
          </cell>
          <cell r="M758" t="str">
            <v>PTI</v>
          </cell>
          <cell r="N758" t="str">
            <v>P1158</v>
          </cell>
          <cell r="O758" t="str">
            <v>BOX</v>
          </cell>
          <cell r="P758" t="str">
            <v>C</v>
          </cell>
          <cell r="Q758" t="str">
            <v>M</v>
          </cell>
          <cell r="R758">
            <v>254.36025926155179</v>
          </cell>
          <cell r="S758">
            <v>272.16547740986044</v>
          </cell>
          <cell r="T758">
            <v>152.69</v>
          </cell>
          <cell r="U758">
            <v>152.69</v>
          </cell>
          <cell r="V758">
            <v>163.3783</v>
          </cell>
          <cell r="W758">
            <v>163.3783</v>
          </cell>
          <cell r="X758">
            <v>163.3783</v>
          </cell>
          <cell r="Y758">
            <v>163.3783</v>
          </cell>
          <cell r="Z758">
            <v>181.53144444444445</v>
          </cell>
          <cell r="AB758" t="str">
            <v/>
          </cell>
          <cell r="AC758">
            <v>4478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I758" t="str">
            <v>00812361010921</v>
          </cell>
          <cell r="AJ758" t="str">
            <v/>
          </cell>
          <cell r="AM758" t="e">
            <v>#N/A</v>
          </cell>
        </row>
        <row r="759">
          <cell r="A759" t="str">
            <v>ACTIVE</v>
          </cell>
          <cell r="B759" t="str">
            <v>36-698</v>
          </cell>
          <cell r="C759">
            <v>29859353</v>
          </cell>
          <cell r="D759" t="str">
            <v>36-698</v>
          </cell>
          <cell r="E759" t="str">
            <v>SDR 35 SW</v>
          </cell>
          <cell r="F759" t="str">
            <v>4 CLEANOUT THREADED RECESSED PLUG</v>
          </cell>
          <cell r="G759">
            <v>0.222</v>
          </cell>
          <cell r="H759">
            <v>0.10069742399999999</v>
          </cell>
          <cell r="I759">
            <v>54</v>
          </cell>
          <cell r="J759">
            <v>3402</v>
          </cell>
          <cell r="K759">
            <v>22.184666666666669</v>
          </cell>
          <cell r="L759">
            <v>0.17860200000000001</v>
          </cell>
          <cell r="M759" t="str">
            <v>TIGRE</v>
          </cell>
          <cell r="N759" t="str">
            <v>36-698</v>
          </cell>
          <cell r="O759" t="str">
            <v>BOX</v>
          </cell>
          <cell r="P759" t="str">
            <v>C</v>
          </cell>
          <cell r="Q759" t="str">
            <v>M</v>
          </cell>
          <cell r="R759">
            <v>17.847058823529412</v>
          </cell>
          <cell r="S759">
            <v>19.096352941176473</v>
          </cell>
          <cell r="T759">
            <v>18.66</v>
          </cell>
          <cell r="U759">
            <v>18.66</v>
          </cell>
          <cell r="V759">
            <v>19.966200000000001</v>
          </cell>
          <cell r="W759">
            <v>19.966200000000001</v>
          </cell>
          <cell r="X759">
            <v>19.966200000000001</v>
          </cell>
          <cell r="Y759">
            <v>19.966200000000001</v>
          </cell>
          <cell r="Z759">
            <v>22.184666666666669</v>
          </cell>
          <cell r="AA759" t="str">
            <v>T-10</v>
          </cell>
          <cell r="AB759">
            <v>29859353</v>
          </cell>
          <cell r="AC759">
            <v>4499</v>
          </cell>
          <cell r="AD759" t="str">
            <v>US-00394</v>
          </cell>
          <cell r="AE759">
            <v>68</v>
          </cell>
          <cell r="AF759">
            <v>0.8034</v>
          </cell>
          <cell r="AG759">
            <v>0</v>
          </cell>
          <cell r="AI759" t="str">
            <v>00812361010471</v>
          </cell>
          <cell r="AJ759" t="str">
            <v/>
          </cell>
          <cell r="AM759" t="e">
            <v>#N/A</v>
          </cell>
        </row>
        <row r="760">
          <cell r="A760" t="str">
            <v>ACTIVE</v>
          </cell>
          <cell r="B760" t="str">
            <v>36-699</v>
          </cell>
          <cell r="C760">
            <v>29859361</v>
          </cell>
          <cell r="D760" t="str">
            <v>36-699</v>
          </cell>
          <cell r="E760" t="str">
            <v>SDR 35 SW</v>
          </cell>
          <cell r="F760" t="str">
            <v>6 CLEANOUT THREADED RECESSED PLUG</v>
          </cell>
          <cell r="G760">
            <v>0.53</v>
          </cell>
          <cell r="H760">
            <v>0.24040376000000002</v>
          </cell>
          <cell r="I760">
            <v>36</v>
          </cell>
          <cell r="J760">
            <v>1620</v>
          </cell>
          <cell r="K760">
            <v>57.090444444444451</v>
          </cell>
          <cell r="L760">
            <v>0.57401900000000006</v>
          </cell>
          <cell r="M760" t="str">
            <v>TIGRE</v>
          </cell>
          <cell r="N760" t="str">
            <v>36-699</v>
          </cell>
          <cell r="O760" t="str">
            <v>BOX</v>
          </cell>
          <cell r="P760" t="str">
            <v>C</v>
          </cell>
          <cell r="Q760" t="str">
            <v>M</v>
          </cell>
          <cell r="R760">
            <v>45.917647058823533</v>
          </cell>
          <cell r="S760">
            <v>49.131882352941183</v>
          </cell>
          <cell r="T760">
            <v>48.02</v>
          </cell>
          <cell r="U760">
            <v>48.02</v>
          </cell>
          <cell r="V760">
            <v>51.381400000000006</v>
          </cell>
          <cell r="W760">
            <v>51.381400000000006</v>
          </cell>
          <cell r="X760">
            <v>51.381400000000006</v>
          </cell>
          <cell r="Y760">
            <v>51.381400000000006</v>
          </cell>
          <cell r="Z760">
            <v>57.090444444444451</v>
          </cell>
          <cell r="AA760" t="str">
            <v>T-11</v>
          </cell>
          <cell r="AB760">
            <v>29859361</v>
          </cell>
          <cell r="AC760">
            <v>4500</v>
          </cell>
          <cell r="AD760" t="str">
            <v>US-00395</v>
          </cell>
          <cell r="AE760">
            <v>31</v>
          </cell>
          <cell r="AF760">
            <v>0.8034</v>
          </cell>
          <cell r="AG760">
            <v>0</v>
          </cell>
          <cell r="AI760" t="str">
            <v>00812361010495</v>
          </cell>
          <cell r="AJ760" t="str">
            <v/>
          </cell>
          <cell r="AM760" t="e">
            <v>#N/A</v>
          </cell>
        </row>
        <row r="761">
          <cell r="A761" t="str">
            <v>ACTIVE</v>
          </cell>
          <cell r="B761" t="str">
            <v>36-823</v>
          </cell>
          <cell r="C761">
            <v>29859400</v>
          </cell>
          <cell r="D761" t="str">
            <v>36-823</v>
          </cell>
          <cell r="E761" t="str">
            <v>SDR 35 SW</v>
          </cell>
          <cell r="F761" t="str">
            <v>4 COMBO WYE &amp; 45 BEND 2PC SDR35SW</v>
          </cell>
          <cell r="G761">
            <v>1.7</v>
          </cell>
          <cell r="H761">
            <v>0.77110639999999997</v>
          </cell>
          <cell r="I761">
            <v>6</v>
          </cell>
          <cell r="J761" t="str">
            <v>-</v>
          </cell>
          <cell r="K761">
            <v>52.739111111111114</v>
          </cell>
          <cell r="L761">
            <v>1.50586</v>
          </cell>
          <cell r="M761" t="str">
            <v>ATO</v>
          </cell>
          <cell r="N761" t="str">
            <v>36-823</v>
          </cell>
          <cell r="O761" t="str">
            <v>BOX</v>
          </cell>
          <cell r="P761" t="str">
            <v>D</v>
          </cell>
          <cell r="Q761" t="str">
            <v>M</v>
          </cell>
          <cell r="R761">
            <v>26.8</v>
          </cell>
          <cell r="S761">
            <v>28.676000000000002</v>
          </cell>
          <cell r="T761">
            <v>44.36</v>
          </cell>
          <cell r="U761">
            <v>44.36</v>
          </cell>
          <cell r="V761">
            <v>47.465200000000003</v>
          </cell>
          <cell r="W761">
            <v>47.465200000000003</v>
          </cell>
          <cell r="X761">
            <v>47.465200000000003</v>
          </cell>
          <cell r="Y761">
            <v>47.465200000000003</v>
          </cell>
          <cell r="Z761">
            <v>52.739111111111114</v>
          </cell>
          <cell r="AA761" t="str">
            <v/>
          </cell>
          <cell r="AB761" t="str">
            <v/>
          </cell>
          <cell r="AC761">
            <v>3597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I761" t="str">
            <v>00812361010662</v>
          </cell>
          <cell r="AJ761" t="str">
            <v/>
          </cell>
          <cell r="AM761" t="e">
            <v>#N/A</v>
          </cell>
        </row>
        <row r="762">
          <cell r="A762" t="str">
            <v>ACTIVE</v>
          </cell>
          <cell r="B762" t="str">
            <v>36-825</v>
          </cell>
          <cell r="C762">
            <v>29859418</v>
          </cell>
          <cell r="D762" t="str">
            <v>36-825</v>
          </cell>
          <cell r="E762" t="str">
            <v>SDR 35 SW</v>
          </cell>
          <cell r="F762" t="str">
            <v>6 COMBO WYE &amp; 45 BEND 2PC SDR35SW</v>
          </cell>
          <cell r="G762">
            <v>6.1</v>
          </cell>
          <cell r="H762">
            <v>2.7669112</v>
          </cell>
          <cell r="I762">
            <v>1</v>
          </cell>
          <cell r="J762" t="str">
            <v>-</v>
          </cell>
          <cell r="K762">
            <v>168.22777777777779</v>
          </cell>
          <cell r="L762">
            <v>5.4033800000000003</v>
          </cell>
          <cell r="M762" t="str">
            <v>ATO</v>
          </cell>
          <cell r="N762" t="str">
            <v>36-825</v>
          </cell>
          <cell r="O762" t="str">
            <v>BOX</v>
          </cell>
          <cell r="P762" t="str">
            <v>D</v>
          </cell>
          <cell r="Q762" t="str">
            <v>M</v>
          </cell>
          <cell r="R762">
            <v>136.43529411764706</v>
          </cell>
          <cell r="S762">
            <v>145.98576470588236</v>
          </cell>
          <cell r="T762">
            <v>141.5</v>
          </cell>
          <cell r="U762">
            <v>141.5</v>
          </cell>
          <cell r="V762">
            <v>151.405</v>
          </cell>
          <cell r="W762">
            <v>151.405</v>
          </cell>
          <cell r="X762">
            <v>151.405</v>
          </cell>
          <cell r="Y762">
            <v>151.405</v>
          </cell>
          <cell r="Z762">
            <v>168.22777777777779</v>
          </cell>
          <cell r="AA762" t="str">
            <v/>
          </cell>
          <cell r="AB762" t="str">
            <v/>
          </cell>
          <cell r="AC762">
            <v>3598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I762" t="str">
            <v>00812361010686</v>
          </cell>
          <cell r="AJ762" t="str">
            <v/>
          </cell>
          <cell r="AM762" t="e">
            <v>#N/A</v>
          </cell>
        </row>
        <row r="763">
          <cell r="A763" t="str">
            <v>ACTIVE</v>
          </cell>
          <cell r="B763" t="str">
            <v>36-824</v>
          </cell>
          <cell r="C763">
            <v>29859426</v>
          </cell>
          <cell r="D763" t="str">
            <v>36-824</v>
          </cell>
          <cell r="E763" t="str">
            <v>SDR 35 SW</v>
          </cell>
          <cell r="F763" t="str">
            <v>6X4 COMBO WYE &amp; 45 BEND 2PC SDR35SW</v>
          </cell>
          <cell r="G763">
            <v>3.6</v>
          </cell>
          <cell r="H763">
            <v>1.6329312</v>
          </cell>
          <cell r="I763">
            <v>1</v>
          </cell>
          <cell r="J763" t="str">
            <v>-</v>
          </cell>
          <cell r="K763">
            <v>111.94577777777778</v>
          </cell>
          <cell r="L763">
            <v>27.53396</v>
          </cell>
          <cell r="M763" t="str">
            <v>ATO</v>
          </cell>
          <cell r="N763" t="str">
            <v>36-824</v>
          </cell>
          <cell r="O763" t="str">
            <v>BOX</v>
          </cell>
          <cell r="P763" t="str">
            <v>D</v>
          </cell>
          <cell r="Q763" t="str">
            <v>M</v>
          </cell>
          <cell r="R763">
            <v>103.35294117647058</v>
          </cell>
          <cell r="S763">
            <v>110.58764705882352</v>
          </cell>
          <cell r="T763">
            <v>94.16</v>
          </cell>
          <cell r="U763">
            <v>94.16</v>
          </cell>
          <cell r="V763">
            <v>100.7512</v>
          </cell>
          <cell r="W763">
            <v>100.7512</v>
          </cell>
          <cell r="X763">
            <v>100.7512</v>
          </cell>
          <cell r="Y763">
            <v>100.7512</v>
          </cell>
          <cell r="Z763">
            <v>111.94577777777778</v>
          </cell>
          <cell r="AA763" t="str">
            <v/>
          </cell>
          <cell r="AB763" t="str">
            <v/>
          </cell>
          <cell r="AC763">
            <v>3599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I763" t="str">
            <v>00812361010679</v>
          </cell>
          <cell r="AJ763" t="str">
            <v/>
          </cell>
          <cell r="AM763" t="e">
            <v>#N/A</v>
          </cell>
        </row>
        <row r="764">
          <cell r="A764" t="str">
            <v>ACTIVE</v>
          </cell>
          <cell r="B764" t="str">
            <v>36-826</v>
          </cell>
          <cell r="C764">
            <v>29859442</v>
          </cell>
          <cell r="D764" t="str">
            <v>36-826</v>
          </cell>
          <cell r="E764" t="str">
            <v>SDR 35 SW</v>
          </cell>
          <cell r="F764" t="str">
            <v>8X4 COMBO WYE &amp; 45 BEND 2PC SDR35SW</v>
          </cell>
          <cell r="G764">
            <v>6.4</v>
          </cell>
          <cell r="H764">
            <v>2.9029888000000001</v>
          </cell>
          <cell r="I764">
            <v>1</v>
          </cell>
          <cell r="J764" t="str">
            <v>-</v>
          </cell>
          <cell r="K764">
            <v>205.79666666666668</v>
          </cell>
          <cell r="L764">
            <v>0</v>
          </cell>
          <cell r="M764" t="str">
            <v>ATO</v>
          </cell>
          <cell r="N764" t="str">
            <v>36-826</v>
          </cell>
          <cell r="O764" t="str">
            <v>BOX</v>
          </cell>
          <cell r="P764" t="str">
            <v>D</v>
          </cell>
          <cell r="Q764" t="str">
            <v>M</v>
          </cell>
          <cell r="R764">
            <v>150.5058823529412</v>
          </cell>
          <cell r="S764">
            <v>161.04129411764708</v>
          </cell>
          <cell r="T764">
            <v>173.1</v>
          </cell>
          <cell r="U764">
            <v>173.1</v>
          </cell>
          <cell r="V764">
            <v>185.21700000000001</v>
          </cell>
          <cell r="W764">
            <v>185.21700000000001</v>
          </cell>
          <cell r="X764">
            <v>185.21700000000001</v>
          </cell>
          <cell r="Y764">
            <v>185.21700000000001</v>
          </cell>
          <cell r="Z764">
            <v>205.79666666666668</v>
          </cell>
          <cell r="AA764" t="str">
            <v/>
          </cell>
          <cell r="AB764" t="str">
            <v/>
          </cell>
          <cell r="AC764">
            <v>3600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I764" t="str">
            <v>00812361010693</v>
          </cell>
          <cell r="AJ764" t="str">
            <v/>
          </cell>
          <cell r="AM764" t="e">
            <v>#N/A</v>
          </cell>
        </row>
        <row r="765">
          <cell r="A765" t="str">
            <v>ACTIVE</v>
          </cell>
          <cell r="B765" t="str">
            <v>36-827</v>
          </cell>
          <cell r="C765">
            <v>29859450</v>
          </cell>
          <cell r="D765" t="str">
            <v>36-827</v>
          </cell>
          <cell r="E765" t="str">
            <v>SDR 35 SW</v>
          </cell>
          <cell r="F765" t="str">
            <v>8X6 COMBO WYE &amp; 45 BEND 2PC SDR35SW</v>
          </cell>
          <cell r="G765">
            <v>8.4</v>
          </cell>
          <cell r="H765">
            <v>3.8101728000000001</v>
          </cell>
          <cell r="I765">
            <v>1</v>
          </cell>
          <cell r="J765" t="str">
            <v>-</v>
          </cell>
          <cell r="K765">
            <v>283.35977777777782</v>
          </cell>
          <cell r="L765">
            <v>0</v>
          </cell>
          <cell r="M765" t="str">
            <v>ATO</v>
          </cell>
          <cell r="N765" t="str">
            <v>36-827</v>
          </cell>
          <cell r="O765" t="str">
            <v>BOX</v>
          </cell>
          <cell r="P765" t="str">
            <v>D</v>
          </cell>
          <cell r="Q765" t="str">
            <v>M</v>
          </cell>
          <cell r="R765">
            <v>188.00000000000003</v>
          </cell>
          <cell r="S765">
            <v>201.16000000000005</v>
          </cell>
          <cell r="T765">
            <v>238.34</v>
          </cell>
          <cell r="U765">
            <v>238.34</v>
          </cell>
          <cell r="V765">
            <v>255.02380000000002</v>
          </cell>
          <cell r="W765">
            <v>255.02380000000002</v>
          </cell>
          <cell r="X765">
            <v>255.02380000000002</v>
          </cell>
          <cell r="Y765">
            <v>255.02380000000002</v>
          </cell>
          <cell r="Z765">
            <v>283.35977777777782</v>
          </cell>
          <cell r="AA765" t="str">
            <v/>
          </cell>
          <cell r="AB765" t="str">
            <v/>
          </cell>
          <cell r="AC765">
            <v>3601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I765" t="str">
            <v>00812361010709</v>
          </cell>
          <cell r="AJ765" t="str">
            <v/>
          </cell>
          <cell r="AM765" t="e">
            <v>#N/A</v>
          </cell>
        </row>
        <row r="766">
          <cell r="A766" t="str">
            <v>ACTIVE</v>
          </cell>
          <cell r="B766" t="str">
            <v>36-255</v>
          </cell>
          <cell r="C766">
            <v>29859566</v>
          </cell>
          <cell r="D766" t="str">
            <v>36-255</v>
          </cell>
          <cell r="E766" t="str">
            <v>SDR 35 SW</v>
          </cell>
          <cell r="F766" t="str">
            <v>RETAIL (USE 36-6590)3 ELBOW 90 LONG TURN HXH SDR35 SW</v>
          </cell>
          <cell r="G766">
            <v>0.41</v>
          </cell>
          <cell r="H766">
            <v>0.18597271999999998</v>
          </cell>
          <cell r="I766">
            <v>10</v>
          </cell>
          <cell r="J766">
            <v>450</v>
          </cell>
          <cell r="K766">
            <v>12.43577777777778</v>
          </cell>
          <cell r="L766">
            <v>1.4572440000000002</v>
          </cell>
          <cell r="M766" t="str">
            <v>NORMANDY</v>
          </cell>
          <cell r="N766" t="str">
            <v>V-303</v>
          </cell>
          <cell r="O766" t="str">
            <v>BOX</v>
          </cell>
          <cell r="P766" t="str">
            <v>A</v>
          </cell>
          <cell r="Q766" t="str">
            <v>M</v>
          </cell>
          <cell r="R766">
            <v>15.512538177249304</v>
          </cell>
          <cell r="S766">
            <v>16.598415849656757</v>
          </cell>
          <cell r="T766">
            <v>10.46</v>
          </cell>
          <cell r="U766">
            <v>10.46</v>
          </cell>
          <cell r="V766">
            <v>11.192200000000001</v>
          </cell>
          <cell r="W766">
            <v>11.192200000000001</v>
          </cell>
          <cell r="X766">
            <v>11.192200000000001</v>
          </cell>
          <cell r="Y766">
            <v>11.192200000000001</v>
          </cell>
          <cell r="Z766">
            <v>12.43577777777778</v>
          </cell>
          <cell r="AB766" t="str">
            <v/>
          </cell>
          <cell r="AC766">
            <v>4061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 t="str">
            <v>*</v>
          </cell>
          <cell r="AI766" t="str">
            <v>00810673010844</v>
          </cell>
          <cell r="AJ766">
            <v>10810673010841</v>
          </cell>
          <cell r="AK766" t="str">
            <v>662455803034</v>
          </cell>
          <cell r="AL766" t="str">
            <v>10662455803031</v>
          </cell>
          <cell r="AM766" t="e">
            <v>#N/A</v>
          </cell>
        </row>
        <row r="767">
          <cell r="A767" t="str">
            <v>ACTIVE</v>
          </cell>
          <cell r="B767" t="str">
            <v>36-2073</v>
          </cell>
          <cell r="C767">
            <v>29859575</v>
          </cell>
          <cell r="D767" t="str">
            <v>36-2073</v>
          </cell>
          <cell r="E767" t="str">
            <v>SDR 35 SW</v>
          </cell>
          <cell r="F767" t="str">
            <v>4 REPAIR COUPLING SDR35 SW</v>
          </cell>
          <cell r="G767">
            <v>0.74099999999999999</v>
          </cell>
          <cell r="H767">
            <v>0.33611167199999997</v>
          </cell>
          <cell r="I767">
            <v>30</v>
          </cell>
          <cell r="J767">
            <v>1200</v>
          </cell>
          <cell r="K767">
            <v>13.634035992479188</v>
          </cell>
          <cell r="L767">
            <v>1.538408</v>
          </cell>
          <cell r="M767" t="str">
            <v>NORMANDY</v>
          </cell>
          <cell r="N767" t="str">
            <v>V-144</v>
          </cell>
          <cell r="O767" t="str">
            <v>BOX</v>
          </cell>
          <cell r="P767" t="str">
            <v>C</v>
          </cell>
          <cell r="Q767" t="str">
            <v>M</v>
          </cell>
          <cell r="R767">
            <v>10.964705882352941</v>
          </cell>
          <cell r="S767">
            <v>11.732235294117649</v>
          </cell>
          <cell r="T767">
            <v>11.467880741337634</v>
          </cell>
          <cell r="U767">
            <v>11.467880741337634</v>
          </cell>
          <cell r="V767">
            <v>12.270632393231269</v>
          </cell>
          <cell r="W767">
            <v>12.270632393231269</v>
          </cell>
          <cell r="X767">
            <v>12.270632393231269</v>
          </cell>
          <cell r="Y767">
            <v>12.270632393231269</v>
          </cell>
          <cell r="Z767">
            <v>13.634035992479188</v>
          </cell>
          <cell r="AB767" t="str">
            <v/>
          </cell>
          <cell r="AC767">
            <v>4461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I767" t="str">
            <v>00812361018620</v>
          </cell>
          <cell r="AJ767" t="str">
            <v/>
          </cell>
          <cell r="AK767" t="str">
            <v>662455801443</v>
          </cell>
          <cell r="AL767" t="str">
            <v>10662455801440</v>
          </cell>
          <cell r="AM767" t="e">
            <v>#N/A</v>
          </cell>
        </row>
        <row r="768">
          <cell r="A768" t="str">
            <v>ACTIVE</v>
          </cell>
          <cell r="B768" t="str">
            <v>36-2056</v>
          </cell>
          <cell r="C768">
            <v>29859596</v>
          </cell>
          <cell r="D768" t="str">
            <v>36-2056</v>
          </cell>
          <cell r="E768" t="str">
            <v>SDR 35 SW</v>
          </cell>
          <cell r="F768" t="str">
            <v>3X1-1/2 ADAPTER SPGXDWV H SDR35 SW</v>
          </cell>
          <cell r="G768">
            <v>0.4</v>
          </cell>
          <cell r="H768">
            <v>0.18143680000000001</v>
          </cell>
          <cell r="I768">
            <v>25</v>
          </cell>
          <cell r="J768">
            <v>2400</v>
          </cell>
          <cell r="K768">
            <v>26.459911111111118</v>
          </cell>
          <cell r="L768">
            <v>1.9831620000000001</v>
          </cell>
          <cell r="M768" t="str">
            <v>NORMANDY</v>
          </cell>
          <cell r="N768" t="str">
            <v>V-1031</v>
          </cell>
          <cell r="O768" t="str">
            <v>BOX</v>
          </cell>
          <cell r="P768" t="str">
            <v>D</v>
          </cell>
          <cell r="Q768" t="str">
            <v>M</v>
          </cell>
          <cell r="R768">
            <v>20.8</v>
          </cell>
          <cell r="S768">
            <v>22.256000000000004</v>
          </cell>
          <cell r="T768">
            <v>22.256000000000004</v>
          </cell>
          <cell r="U768">
            <v>22.256000000000004</v>
          </cell>
          <cell r="V768">
            <v>23.813920000000007</v>
          </cell>
          <cell r="W768">
            <v>23.813920000000007</v>
          </cell>
          <cell r="X768">
            <v>23.813920000000007</v>
          </cell>
          <cell r="Y768">
            <v>23.813920000000007</v>
          </cell>
          <cell r="Z768">
            <v>26.459911111111118</v>
          </cell>
          <cell r="AB768" t="str">
            <v/>
          </cell>
          <cell r="AC768">
            <v>4324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 t="str">
            <v>*</v>
          </cell>
          <cell r="AI768" t="str">
            <v>00810673011384</v>
          </cell>
          <cell r="AJ768">
            <v>10810673011381</v>
          </cell>
          <cell r="AK768" t="str">
            <v>662455810315</v>
          </cell>
          <cell r="AL768" t="str">
            <v>10662455810312</v>
          </cell>
          <cell r="AM768" t="e">
            <v>#N/A</v>
          </cell>
        </row>
        <row r="769">
          <cell r="A769" t="str">
            <v>ACTIVE</v>
          </cell>
          <cell r="B769" t="str">
            <v>36-2059</v>
          </cell>
          <cell r="C769">
            <v>29859629</v>
          </cell>
          <cell r="D769" t="str">
            <v>36-2059</v>
          </cell>
          <cell r="E769" t="str">
            <v>SDR 35 SW</v>
          </cell>
          <cell r="F769" t="str">
            <v>3 ADAPTER DWV SPGXSWR HUB SDR35SW</v>
          </cell>
          <cell r="G769">
            <v>0.33</v>
          </cell>
          <cell r="H769">
            <v>0.14968536000000002</v>
          </cell>
          <cell r="I769">
            <v>25</v>
          </cell>
          <cell r="J769">
            <v>2400</v>
          </cell>
          <cell r="K769">
            <v>16.751444444444445</v>
          </cell>
          <cell r="L769">
            <v>1.6936290000000001</v>
          </cell>
          <cell r="M769" t="str">
            <v>NORMANDY</v>
          </cell>
          <cell r="N769" t="str">
            <v>V-3033</v>
          </cell>
          <cell r="O769" t="str">
            <v>BOX</v>
          </cell>
          <cell r="P769" t="str">
            <v>A</v>
          </cell>
          <cell r="Q769" t="str">
            <v>M</v>
          </cell>
          <cell r="R769">
            <v>17.294117647058822</v>
          </cell>
          <cell r="S769">
            <v>18.50470588235294</v>
          </cell>
          <cell r="T769">
            <v>14.09</v>
          </cell>
          <cell r="U769">
            <v>14.09</v>
          </cell>
          <cell r="V769">
            <v>15.076300000000002</v>
          </cell>
          <cell r="W769">
            <v>15.076300000000002</v>
          </cell>
          <cell r="X769">
            <v>15.076300000000002</v>
          </cell>
          <cell r="Y769">
            <v>15.076300000000002</v>
          </cell>
          <cell r="Z769">
            <v>16.751444444444445</v>
          </cell>
          <cell r="AB769" t="str">
            <v/>
          </cell>
          <cell r="AC769">
            <v>4402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 t="str">
            <v>*</v>
          </cell>
          <cell r="AI769" t="str">
            <v>00810673012480</v>
          </cell>
          <cell r="AJ769">
            <v>10810673012487</v>
          </cell>
          <cell r="AK769" t="str">
            <v>662455830337</v>
          </cell>
          <cell r="AL769" t="str">
            <v>10662455830334</v>
          </cell>
          <cell r="AM769" t="e">
            <v>#N/A</v>
          </cell>
        </row>
        <row r="770">
          <cell r="A770" t="str">
            <v>ACTIVE</v>
          </cell>
          <cell r="B770" t="str">
            <v>36-2060</v>
          </cell>
          <cell r="C770">
            <v>29859635</v>
          </cell>
          <cell r="D770" t="str">
            <v>36-2060</v>
          </cell>
          <cell r="E770" t="str">
            <v>SDR 35 SW</v>
          </cell>
          <cell r="F770" t="str">
            <v>3 ELBOW 90 HXS SDR35 SW</v>
          </cell>
          <cell r="G770">
            <v>1.02</v>
          </cell>
          <cell r="H770">
            <v>0.46266383999999999</v>
          </cell>
          <cell r="I770">
            <v>25</v>
          </cell>
          <cell r="J770">
            <v>630</v>
          </cell>
          <cell r="K770">
            <v>16.787111111111109</v>
          </cell>
          <cell r="L770">
            <v>1.8220699999999999</v>
          </cell>
          <cell r="M770" t="str">
            <v>NORMANDY</v>
          </cell>
          <cell r="N770" t="str">
            <v>V-3403</v>
          </cell>
          <cell r="O770" t="str">
            <v>BOX</v>
          </cell>
          <cell r="P770" t="str">
            <v>D</v>
          </cell>
          <cell r="Q770" t="str">
            <v>M</v>
          </cell>
          <cell r="R770">
            <v>18.44705882352941</v>
          </cell>
          <cell r="S770">
            <v>19.738352941176469</v>
          </cell>
          <cell r="T770">
            <v>14.12</v>
          </cell>
          <cell r="U770">
            <v>14.12</v>
          </cell>
          <cell r="V770">
            <v>15.1084</v>
          </cell>
          <cell r="W770">
            <v>15.1084</v>
          </cell>
          <cell r="X770">
            <v>15.1084</v>
          </cell>
          <cell r="Y770">
            <v>15.1084</v>
          </cell>
          <cell r="Z770">
            <v>16.787111111111109</v>
          </cell>
          <cell r="AB770" t="str">
            <v/>
          </cell>
          <cell r="AC770">
            <v>4078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 t="str">
            <v>*</v>
          </cell>
          <cell r="AI770" t="str">
            <v>00810673010455</v>
          </cell>
          <cell r="AJ770">
            <v>20810673010459</v>
          </cell>
          <cell r="AK770" t="str">
            <v>662455834038</v>
          </cell>
          <cell r="AL770" t="str">
            <v>10662455834035</v>
          </cell>
          <cell r="AM770" t="e">
            <v>#N/A</v>
          </cell>
        </row>
        <row r="771">
          <cell r="A771" t="str">
            <v>ACTIVE</v>
          </cell>
          <cell r="B771" t="str">
            <v>36-2061</v>
          </cell>
          <cell r="C771">
            <v>29859649</v>
          </cell>
          <cell r="D771" t="str">
            <v>36-2061</v>
          </cell>
          <cell r="E771" t="str">
            <v>SDR 35 SW</v>
          </cell>
          <cell r="F771" t="str">
            <v xml:space="preserve">RETAIL (USE 36-6582)3 ELBOW 90 LONG TURN HXS SDR35 SW </v>
          </cell>
          <cell r="G771">
            <v>1.22</v>
          </cell>
          <cell r="H771">
            <v>0.55338224000000003</v>
          </cell>
          <cell r="I771">
            <v>10</v>
          </cell>
          <cell r="J771">
            <v>800</v>
          </cell>
          <cell r="K771">
            <v>18.427777777777777</v>
          </cell>
          <cell r="L771">
            <v>1.5604499999999999</v>
          </cell>
          <cell r="M771" t="str">
            <v>NORMANDY</v>
          </cell>
          <cell r="N771" t="str">
            <v>V-403</v>
          </cell>
          <cell r="O771" t="str">
            <v>BOX</v>
          </cell>
          <cell r="P771" t="str">
            <v>A</v>
          </cell>
          <cell r="Q771" t="str">
            <v>M</v>
          </cell>
          <cell r="R771">
            <v>16.905882352941177</v>
          </cell>
          <cell r="S771">
            <v>18.089294117647061</v>
          </cell>
          <cell r="T771">
            <v>15.5</v>
          </cell>
          <cell r="U771">
            <v>15.5</v>
          </cell>
          <cell r="V771">
            <v>16.585000000000001</v>
          </cell>
          <cell r="W771">
            <v>16.585000000000001</v>
          </cell>
          <cell r="X771">
            <v>16.585000000000001</v>
          </cell>
          <cell r="Y771">
            <v>16.585000000000001</v>
          </cell>
          <cell r="Z771">
            <v>18.427777777777777</v>
          </cell>
          <cell r="AB771" t="str">
            <v/>
          </cell>
          <cell r="AC771">
            <v>4091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 t="str">
            <v>*</v>
          </cell>
          <cell r="AI771" t="str">
            <v>00810673011025</v>
          </cell>
          <cell r="AJ771">
            <v>10810673011022</v>
          </cell>
          <cell r="AK771" t="str">
            <v>662455804031</v>
          </cell>
          <cell r="AL771" t="str">
            <v>10662455804038</v>
          </cell>
          <cell r="AM771" t="e">
            <v>#N/A</v>
          </cell>
        </row>
        <row r="772">
          <cell r="A772" t="str">
            <v>ACTIVE</v>
          </cell>
          <cell r="B772" t="str">
            <v>36-2062</v>
          </cell>
          <cell r="C772">
            <v>29859651</v>
          </cell>
          <cell r="D772" t="str">
            <v>36-2062</v>
          </cell>
          <cell r="E772" t="str">
            <v>SDR 35 SW</v>
          </cell>
          <cell r="F772" t="str">
            <v>4 ELBOW 90 HXS SDR35 SW</v>
          </cell>
          <cell r="G772">
            <v>1.53</v>
          </cell>
          <cell r="H772">
            <v>0.69399575999999996</v>
          </cell>
          <cell r="I772">
            <v>25</v>
          </cell>
          <cell r="J772">
            <v>320</v>
          </cell>
          <cell r="K772">
            <v>19.093555555555557</v>
          </cell>
          <cell r="L772">
            <v>1.9658580000000001</v>
          </cell>
          <cell r="M772" t="str">
            <v>NORMANDY</v>
          </cell>
          <cell r="N772" t="str">
            <v>V-3404</v>
          </cell>
          <cell r="O772" t="str">
            <v>BOX</v>
          </cell>
          <cell r="P772" t="str">
            <v>C</v>
          </cell>
          <cell r="Q772" t="str">
            <v>M</v>
          </cell>
          <cell r="R772">
            <v>22.847058823529416</v>
          </cell>
          <cell r="S772">
            <v>24.446352941176478</v>
          </cell>
          <cell r="T772">
            <v>16.059999999999999</v>
          </cell>
          <cell r="U772">
            <v>16.059999999999999</v>
          </cell>
          <cell r="V772">
            <v>17.184200000000001</v>
          </cell>
          <cell r="W772">
            <v>17.184200000000001</v>
          </cell>
          <cell r="X772">
            <v>17.184200000000001</v>
          </cell>
          <cell r="Y772">
            <v>17.184200000000001</v>
          </cell>
          <cell r="Z772">
            <v>19.093555555555557</v>
          </cell>
          <cell r="AB772" t="str">
            <v/>
          </cell>
          <cell r="AC772">
            <v>4079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 t="str">
            <v>*</v>
          </cell>
          <cell r="AI772" t="str">
            <v>00810673010752</v>
          </cell>
          <cell r="AJ772">
            <v>10810673010759</v>
          </cell>
          <cell r="AK772" t="str">
            <v>662455834045</v>
          </cell>
          <cell r="AL772" t="str">
            <v>10662455834042</v>
          </cell>
          <cell r="AM772" t="e">
            <v>#N/A</v>
          </cell>
        </row>
        <row r="773">
          <cell r="A773" t="str">
            <v>ACTIVE</v>
          </cell>
          <cell r="B773" t="str">
            <v>36-2063</v>
          </cell>
          <cell r="C773">
            <v>29859666</v>
          </cell>
          <cell r="D773" t="str">
            <v>36-2063</v>
          </cell>
          <cell r="E773" t="str">
            <v>SDR 35 SW</v>
          </cell>
          <cell r="F773" t="str">
            <v xml:space="preserve">RETAIL (USE 36-6594)3 TEE HXHXH SDR35 SW </v>
          </cell>
          <cell r="G773">
            <v>1.37</v>
          </cell>
          <cell r="H773">
            <v>0.62142104000000009</v>
          </cell>
          <cell r="I773">
            <v>10</v>
          </cell>
          <cell r="J773">
            <v>450</v>
          </cell>
          <cell r="K773">
            <v>11.437111111111111</v>
          </cell>
          <cell r="L773">
            <v>1.3225200000000001</v>
          </cell>
          <cell r="M773" t="str">
            <v>NORMANDY</v>
          </cell>
          <cell r="N773" t="str">
            <v>V-803</v>
          </cell>
          <cell r="O773" t="str">
            <v>BOX</v>
          </cell>
          <cell r="P773" t="str">
            <v>A</v>
          </cell>
          <cell r="Q773" t="str">
            <v>M</v>
          </cell>
          <cell r="R773">
            <v>13.176470588235293</v>
          </cell>
          <cell r="S773">
            <v>14.098823529411765</v>
          </cell>
          <cell r="T773">
            <v>9.6199999999999992</v>
          </cell>
          <cell r="U773">
            <v>9.6199999999999992</v>
          </cell>
          <cell r="V773">
            <v>10.2934</v>
          </cell>
          <cell r="W773">
            <v>10.2934</v>
          </cell>
          <cell r="X773">
            <v>10.2934</v>
          </cell>
          <cell r="Y773">
            <v>10.2934</v>
          </cell>
          <cell r="Z773">
            <v>11.437111111111111</v>
          </cell>
          <cell r="AB773" t="str">
            <v/>
          </cell>
          <cell r="AC773">
            <v>3356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 t="str">
            <v>*</v>
          </cell>
          <cell r="AI773" t="str">
            <v>00810673010882</v>
          </cell>
          <cell r="AJ773">
            <v>10810673010889</v>
          </cell>
          <cell r="AK773" t="str">
            <v>662455808039</v>
          </cell>
          <cell r="AL773" t="str">
            <v>10662455808036</v>
          </cell>
          <cell r="AM773" t="e">
            <v>#N/A</v>
          </cell>
        </row>
        <row r="774">
          <cell r="A774" t="str">
            <v>ACTIVE</v>
          </cell>
          <cell r="B774" t="str">
            <v>36-2065</v>
          </cell>
          <cell r="C774">
            <v>29859688</v>
          </cell>
          <cell r="D774" t="str">
            <v>36-2065</v>
          </cell>
          <cell r="E774" t="str">
            <v>SDR 35 SW</v>
          </cell>
          <cell r="F774" t="str">
            <v>RETAIL (USE 36-6584)3 WYE HXHXH SDR35 SW</v>
          </cell>
          <cell r="G774">
            <v>1.7</v>
          </cell>
          <cell r="H774">
            <v>0.77110639999999997</v>
          </cell>
          <cell r="I774">
            <v>10</v>
          </cell>
          <cell r="J774">
            <v>320</v>
          </cell>
          <cell r="K774">
            <v>19.687999999999999</v>
          </cell>
          <cell r="L774">
            <v>2.10223</v>
          </cell>
          <cell r="M774" t="str">
            <v>NORMANDY</v>
          </cell>
          <cell r="N774" t="str">
            <v>V-903</v>
          </cell>
          <cell r="O774" t="str">
            <v>BOX</v>
          </cell>
          <cell r="P774" t="str">
            <v>A</v>
          </cell>
          <cell r="Q774" t="str">
            <v>M</v>
          </cell>
          <cell r="R774">
            <v>26.706131369258138</v>
          </cell>
          <cell r="S774">
            <v>28.575560565106208</v>
          </cell>
          <cell r="T774">
            <v>16.559999999999999</v>
          </cell>
          <cell r="U774">
            <v>16.559999999999999</v>
          </cell>
          <cell r="V774">
            <v>17.719200000000001</v>
          </cell>
          <cell r="W774">
            <v>17.719200000000001</v>
          </cell>
          <cell r="X774">
            <v>17.719200000000001</v>
          </cell>
          <cell r="Y774">
            <v>17.719200000000001</v>
          </cell>
          <cell r="Z774">
            <v>19.687999999999999</v>
          </cell>
          <cell r="AB774" t="str">
            <v/>
          </cell>
          <cell r="AC774">
            <v>3752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 t="str">
            <v>*</v>
          </cell>
          <cell r="AI774" t="str">
            <v>00810673010745</v>
          </cell>
          <cell r="AJ774">
            <v>20810673010749</v>
          </cell>
          <cell r="AK774" t="str">
            <v>662455809036</v>
          </cell>
          <cell r="AL774" t="str">
            <v>10662455809033</v>
          </cell>
          <cell r="AM774" t="e">
            <v>#N/A</v>
          </cell>
        </row>
        <row r="775">
          <cell r="A775" t="str">
            <v>ACTIVE</v>
          </cell>
          <cell r="B775" t="str">
            <v>36-2066</v>
          </cell>
          <cell r="C775">
            <v>29859695</v>
          </cell>
          <cell r="D775" t="str">
            <v>36-2066</v>
          </cell>
          <cell r="E775" t="str">
            <v>SDR 35 SW</v>
          </cell>
          <cell r="F775" t="str">
            <v xml:space="preserve">RETAIL (USE 36-6583)3 TEE WYE HXHXH SDR35 SW </v>
          </cell>
          <cell r="G775">
            <v>1.37</v>
          </cell>
          <cell r="H775">
            <v>0.62142104000000009</v>
          </cell>
          <cell r="I775">
            <v>10</v>
          </cell>
          <cell r="J775">
            <v>450</v>
          </cell>
          <cell r="K775">
            <v>24.776444444444444</v>
          </cell>
          <cell r="L775">
            <v>1.7623300000000002</v>
          </cell>
          <cell r="M775" t="str">
            <v>NORMANDY</v>
          </cell>
          <cell r="N775" t="str">
            <v>V-1103</v>
          </cell>
          <cell r="O775" t="str">
            <v>BOX</v>
          </cell>
          <cell r="P775" t="str">
            <v>A</v>
          </cell>
          <cell r="Q775" t="str">
            <v>M</v>
          </cell>
          <cell r="R775">
            <v>17.835294117647059</v>
          </cell>
          <cell r="S775">
            <v>19.083764705882356</v>
          </cell>
          <cell r="T775">
            <v>20.84</v>
          </cell>
          <cell r="U775">
            <v>20.84</v>
          </cell>
          <cell r="V775">
            <v>22.2988</v>
          </cell>
          <cell r="W775">
            <v>22.2988</v>
          </cell>
          <cell r="X775">
            <v>22.2988</v>
          </cell>
          <cell r="Y775">
            <v>22.2988</v>
          </cell>
          <cell r="Z775">
            <v>24.776444444444444</v>
          </cell>
          <cell r="AB775" t="str">
            <v/>
          </cell>
          <cell r="AC775">
            <v>3518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 t="str">
            <v>*</v>
          </cell>
          <cell r="AI775" t="str">
            <v>00810673010738</v>
          </cell>
          <cell r="AJ775">
            <v>10810673010735</v>
          </cell>
          <cell r="AK775" t="str">
            <v>662455811039</v>
          </cell>
          <cell r="AL775" t="str">
            <v>10662455811036</v>
          </cell>
          <cell r="AM775" t="e">
            <v>#N/A</v>
          </cell>
        </row>
        <row r="776">
          <cell r="A776" t="str">
            <v>ACTIVE</v>
          </cell>
          <cell r="B776" t="str">
            <v>37-1000</v>
          </cell>
          <cell r="C776">
            <v>29860009</v>
          </cell>
          <cell r="D776" t="str">
            <v>37-1000</v>
          </cell>
          <cell r="E776" t="str">
            <v>SDR 26</v>
          </cell>
          <cell r="F776" t="str">
            <v>4 CAP GASKET SDR26</v>
          </cell>
          <cell r="G776">
            <v>0.52400000000000002</v>
          </cell>
          <cell r="H776">
            <v>0.23768220800000001</v>
          </cell>
          <cell r="I776">
            <v>18</v>
          </cell>
          <cell r="J776" t="str">
            <v>-</v>
          </cell>
          <cell r="K776">
            <v>57.352000000000004</v>
          </cell>
          <cell r="L776">
            <v>9.5686999999999998</v>
          </cell>
          <cell r="M776" t="str">
            <v>PTI</v>
          </cell>
          <cell r="N776" t="str">
            <v>H1604</v>
          </cell>
          <cell r="O776" t="str">
            <v>BOX</v>
          </cell>
          <cell r="P776" t="str">
            <v>D</v>
          </cell>
          <cell r="Q776" t="str">
            <v>M</v>
          </cell>
          <cell r="R776">
            <v>45.576470588235296</v>
          </cell>
          <cell r="S776">
            <v>48.766823529411766</v>
          </cell>
          <cell r="T776">
            <v>48.24</v>
          </cell>
          <cell r="U776">
            <v>48.24</v>
          </cell>
          <cell r="V776">
            <v>51.616800000000005</v>
          </cell>
          <cell r="W776">
            <v>51.616800000000005</v>
          </cell>
          <cell r="X776">
            <v>51.616800000000005</v>
          </cell>
          <cell r="Y776">
            <v>51.616800000000005</v>
          </cell>
          <cell r="Z776">
            <v>57.352000000000004</v>
          </cell>
          <cell r="AA776" t="str">
            <v>T-11</v>
          </cell>
          <cell r="AB776" t="str">
            <v/>
          </cell>
          <cell r="AC776">
            <v>2072</v>
          </cell>
          <cell r="AD776" t="str">
            <v>US-4909</v>
          </cell>
          <cell r="AE776">
            <v>90</v>
          </cell>
          <cell r="AF776">
            <v>0.8034</v>
          </cell>
          <cell r="AG776">
            <v>0</v>
          </cell>
          <cell r="AI776" t="str">
            <v>00812361013755</v>
          </cell>
          <cell r="AJ776" t="str">
            <v/>
          </cell>
          <cell r="AM776" t="e">
            <v>#N/A</v>
          </cell>
        </row>
        <row r="777">
          <cell r="A777" t="str">
            <v>ACTIVE</v>
          </cell>
          <cell r="B777" t="str">
            <v>37-1001</v>
          </cell>
          <cell r="C777">
            <v>29860017</v>
          </cell>
          <cell r="D777" t="str">
            <v>37-1001</v>
          </cell>
          <cell r="E777" t="str">
            <v>SDR 26</v>
          </cell>
          <cell r="F777" t="str">
            <v>6 CAP GASKET SDR26</v>
          </cell>
          <cell r="G777">
            <v>1.516</v>
          </cell>
          <cell r="H777">
            <v>0.68764547200000004</v>
          </cell>
          <cell r="I777">
            <v>8</v>
          </cell>
          <cell r="J777">
            <v>140</v>
          </cell>
          <cell r="K777">
            <v>132.46600000000001</v>
          </cell>
          <cell r="L777">
            <v>22.103800000000003</v>
          </cell>
          <cell r="M777" t="str">
            <v>PTI</v>
          </cell>
          <cell r="N777" t="str">
            <v>H1606</v>
          </cell>
          <cell r="O777" t="str">
            <v>BOX</v>
          </cell>
          <cell r="P777" t="str">
            <v>D</v>
          </cell>
          <cell r="Q777" t="str">
            <v>M</v>
          </cell>
          <cell r="R777">
            <v>106.54117647058824</v>
          </cell>
          <cell r="S777">
            <v>113.99905882352942</v>
          </cell>
          <cell r="T777">
            <v>111.42</v>
          </cell>
          <cell r="U777">
            <v>111.42</v>
          </cell>
          <cell r="V777">
            <v>119.21940000000001</v>
          </cell>
          <cell r="W777">
            <v>119.21940000000001</v>
          </cell>
          <cell r="X777">
            <v>119.21940000000001</v>
          </cell>
          <cell r="Y777">
            <v>119.21940000000001</v>
          </cell>
          <cell r="Z777">
            <v>132.46600000000001</v>
          </cell>
          <cell r="AA777" t="str">
            <v>T-12</v>
          </cell>
          <cell r="AB777" t="str">
            <v/>
          </cell>
          <cell r="AC777">
            <v>2073</v>
          </cell>
          <cell r="AD777" t="str">
            <v>US-4908</v>
          </cell>
          <cell r="AE777">
            <v>31</v>
          </cell>
          <cell r="AF777">
            <v>0.8034</v>
          </cell>
          <cell r="AG777">
            <v>0</v>
          </cell>
          <cell r="AI777" t="str">
            <v>00812361014776</v>
          </cell>
          <cell r="AJ777" t="str">
            <v/>
          </cell>
          <cell r="AM777" t="e">
            <v>#N/A</v>
          </cell>
        </row>
        <row r="778">
          <cell r="A778" t="str">
            <v>ACTIVE</v>
          </cell>
          <cell r="B778" t="str">
            <v>37-1481</v>
          </cell>
          <cell r="C778">
            <v>29860060</v>
          </cell>
          <cell r="D778" t="str">
            <v>37-1481</v>
          </cell>
          <cell r="E778" t="str">
            <v>SDR 26</v>
          </cell>
          <cell r="F778" t="str">
            <v>6 WYE SXGXG SDR26</v>
          </cell>
          <cell r="G778">
            <v>5.97</v>
          </cell>
          <cell r="H778">
            <v>2.7079442399999998</v>
          </cell>
          <cell r="I778">
            <v>1</v>
          </cell>
          <cell r="J778">
            <v>50</v>
          </cell>
          <cell r="K778">
            <v>267.99933333333331</v>
          </cell>
          <cell r="L778">
            <v>7.0450970000000002</v>
          </cell>
          <cell r="M778" t="str">
            <v>NA</v>
          </cell>
          <cell r="N778" t="str">
            <v>37-1481</v>
          </cell>
          <cell r="O778">
            <v>2</v>
          </cell>
          <cell r="P778" t="str">
            <v>D</v>
          </cell>
          <cell r="Q778" t="str">
            <v>M</v>
          </cell>
          <cell r="R778">
            <v>175.2235294117647</v>
          </cell>
          <cell r="S778">
            <v>187.48917647058823</v>
          </cell>
          <cell r="T778">
            <v>225.42</v>
          </cell>
          <cell r="U778">
            <v>225.42</v>
          </cell>
          <cell r="V778">
            <v>241.1994</v>
          </cell>
          <cell r="W778">
            <v>241.1994</v>
          </cell>
          <cell r="X778">
            <v>241.1994</v>
          </cell>
          <cell r="Y778">
            <v>241.1994</v>
          </cell>
          <cell r="Z778">
            <v>267.99933333333331</v>
          </cell>
          <cell r="AA778" t="str">
            <v>CRATE</v>
          </cell>
          <cell r="AB778">
            <v>43000349</v>
          </cell>
          <cell r="AC778">
            <v>1512</v>
          </cell>
          <cell r="AD778" t="str">
            <v>US-4911</v>
          </cell>
          <cell r="AE778">
            <v>20</v>
          </cell>
          <cell r="AF778">
            <v>0.6</v>
          </cell>
          <cell r="AG778">
            <v>0</v>
          </cell>
          <cell r="AI778" t="str">
            <v>00812361018019</v>
          </cell>
          <cell r="AJ778" t="str">
            <v/>
          </cell>
          <cell r="AM778" t="e">
            <v>#N/A</v>
          </cell>
        </row>
        <row r="779">
          <cell r="A779" t="str">
            <v>ACTIVE</v>
          </cell>
          <cell r="B779" t="str">
            <v>37-100</v>
          </cell>
          <cell r="C779">
            <v>29860070</v>
          </cell>
          <cell r="D779" t="str">
            <v>37-100</v>
          </cell>
          <cell r="E779" t="str">
            <v>SDR 26</v>
          </cell>
          <cell r="F779" t="str">
            <v>6 TEE WYE SXGXG SDR26</v>
          </cell>
          <cell r="G779">
            <v>5.7640000000000002</v>
          </cell>
          <cell r="H779">
            <v>2.614504288</v>
          </cell>
          <cell r="I779">
            <v>1</v>
          </cell>
          <cell r="J779">
            <v>48</v>
          </cell>
          <cell r="K779">
            <v>267.69022222222219</v>
          </cell>
          <cell r="L779">
            <v>0</v>
          </cell>
          <cell r="M779" t="str">
            <v>NA</v>
          </cell>
          <cell r="N779" t="str">
            <v>37-100</v>
          </cell>
          <cell r="O779">
            <v>2</v>
          </cell>
          <cell r="P779" t="str">
            <v>D</v>
          </cell>
          <cell r="Q779" t="str">
            <v>M</v>
          </cell>
          <cell r="R779">
            <v>201.75294117647061</v>
          </cell>
          <cell r="S779">
            <v>215.87564705882357</v>
          </cell>
          <cell r="T779">
            <v>225.16</v>
          </cell>
          <cell r="U779">
            <v>225.16</v>
          </cell>
          <cell r="V779">
            <v>240.9212</v>
          </cell>
          <cell r="W779">
            <v>240.9212</v>
          </cell>
          <cell r="X779">
            <v>240.9212</v>
          </cell>
          <cell r="Y779">
            <v>240.9212</v>
          </cell>
          <cell r="Z779">
            <v>267.69022222222219</v>
          </cell>
          <cell r="AA779" t="str">
            <v>CRATE</v>
          </cell>
          <cell r="AB779">
            <v>43000381</v>
          </cell>
          <cell r="AC779">
            <v>1274</v>
          </cell>
          <cell r="AD779" t="str">
            <v>US-4912</v>
          </cell>
          <cell r="AE779">
            <v>23</v>
          </cell>
          <cell r="AF779">
            <v>0.71499166666666658</v>
          </cell>
          <cell r="AG779">
            <v>0</v>
          </cell>
          <cell r="AI779" t="str">
            <v>00812361018002</v>
          </cell>
          <cell r="AJ779" t="str">
            <v/>
          </cell>
          <cell r="AM779" t="e">
            <v>#N/A</v>
          </cell>
        </row>
        <row r="780">
          <cell r="A780" t="str">
            <v>ACTIVE</v>
          </cell>
          <cell r="B780" t="str">
            <v>37-1479</v>
          </cell>
          <cell r="C780">
            <v>29860075</v>
          </cell>
          <cell r="D780" t="str">
            <v>37-1479</v>
          </cell>
          <cell r="E780" t="str">
            <v>SDR 26</v>
          </cell>
          <cell r="F780" t="str">
            <v>4 WYE SXGXG SDR26</v>
          </cell>
          <cell r="G780">
            <v>1.952</v>
          </cell>
          <cell r="H780">
            <v>0.88541158399999997</v>
          </cell>
          <cell r="I780">
            <v>12</v>
          </cell>
          <cell r="J780">
            <v>144</v>
          </cell>
          <cell r="K780">
            <v>176.49055555555555</v>
          </cell>
          <cell r="L780">
            <v>12.229799999999999</v>
          </cell>
          <cell r="M780" t="str">
            <v>NA</v>
          </cell>
          <cell r="N780" t="str">
            <v>37-1479</v>
          </cell>
          <cell r="O780" t="str">
            <v>BOX</v>
          </cell>
          <cell r="P780" t="str">
            <v>D</v>
          </cell>
          <cell r="Q780" t="str">
            <v>M</v>
          </cell>
          <cell r="R780">
            <v>115.32941176470588</v>
          </cell>
          <cell r="S780">
            <v>123.4024705882353</v>
          </cell>
          <cell r="T780">
            <v>148.44999999999999</v>
          </cell>
          <cell r="U780">
            <v>148.44999999999999</v>
          </cell>
          <cell r="V780">
            <v>158.8415</v>
          </cell>
          <cell r="W780">
            <v>158.8415</v>
          </cell>
          <cell r="X780">
            <v>158.8415</v>
          </cell>
          <cell r="Y780">
            <v>158.8415</v>
          </cell>
          <cell r="Z780">
            <v>176.49055555555555</v>
          </cell>
          <cell r="AA780" t="str">
            <v>T-15</v>
          </cell>
          <cell r="AB780">
            <v>43000420</v>
          </cell>
          <cell r="AC780">
            <v>1510</v>
          </cell>
          <cell r="AD780" t="str">
            <v>US-4913</v>
          </cell>
          <cell r="AE780">
            <v>38</v>
          </cell>
          <cell r="AF780">
            <v>0.72099999999999997</v>
          </cell>
          <cell r="AG780">
            <v>0</v>
          </cell>
          <cell r="AI780" t="str">
            <v>00812361018026</v>
          </cell>
          <cell r="AJ780" t="str">
            <v/>
          </cell>
          <cell r="AM780" t="e">
            <v>#N/A</v>
          </cell>
        </row>
        <row r="781">
          <cell r="A781" t="str">
            <v>ACTIVE</v>
          </cell>
          <cell r="B781" t="str">
            <v>37-1014</v>
          </cell>
          <cell r="C781">
            <v>29860106</v>
          </cell>
          <cell r="D781" t="str">
            <v>37-1014</v>
          </cell>
          <cell r="E781" t="str">
            <v>SDR 26</v>
          </cell>
          <cell r="F781" t="str">
            <v>4 ELBOW 45 GXS SDR26</v>
          </cell>
          <cell r="G781">
            <v>0.84799999999999998</v>
          </cell>
          <cell r="H781">
            <v>0.38464601599999998</v>
          </cell>
          <cell r="I781">
            <v>16</v>
          </cell>
          <cell r="J781">
            <v>384</v>
          </cell>
          <cell r="K781">
            <v>58.493333333333339</v>
          </cell>
          <cell r="L781">
            <v>1.164209</v>
          </cell>
          <cell r="M781" t="str">
            <v>TIGRE</v>
          </cell>
          <cell r="N781" t="str">
            <v>37-1014</v>
          </cell>
          <cell r="O781" t="str">
            <v>BOX</v>
          </cell>
          <cell r="P781" t="str">
            <v>B</v>
          </cell>
          <cell r="Q781" t="str">
            <v>M</v>
          </cell>
          <cell r="R781">
            <v>47.035294117647055</v>
          </cell>
          <cell r="S781">
            <v>50.327764705882352</v>
          </cell>
          <cell r="T781">
            <v>49.2</v>
          </cell>
          <cell r="U781">
            <v>49.2</v>
          </cell>
          <cell r="V781">
            <v>52.644000000000005</v>
          </cell>
          <cell r="W781">
            <v>52.644000000000005</v>
          </cell>
          <cell r="X781">
            <v>52.644000000000005</v>
          </cell>
          <cell r="Y781">
            <v>52.644000000000005</v>
          </cell>
          <cell r="Z781">
            <v>58.493333333333339</v>
          </cell>
          <cell r="AA781" t="str">
            <v>T-13</v>
          </cell>
          <cell r="AB781">
            <v>43000039</v>
          </cell>
          <cell r="AC781">
            <v>1774</v>
          </cell>
          <cell r="AD781" t="str">
            <v>US-4901</v>
          </cell>
          <cell r="AE781">
            <v>80</v>
          </cell>
          <cell r="AF781">
            <v>0.72099999999999997</v>
          </cell>
          <cell r="AG781">
            <v>0</v>
          </cell>
          <cell r="AI781" t="str">
            <v>00810673019021</v>
          </cell>
          <cell r="AJ781" t="str">
            <v/>
          </cell>
          <cell r="AM781" t="e">
            <v>#N/A</v>
          </cell>
        </row>
        <row r="782">
          <cell r="A782" t="str">
            <v>ACTIVE</v>
          </cell>
          <cell r="B782" t="str">
            <v>37-1015</v>
          </cell>
          <cell r="C782">
            <v>29860114</v>
          </cell>
          <cell r="D782" t="str">
            <v>37-1015</v>
          </cell>
          <cell r="E782" t="str">
            <v>SDR 26</v>
          </cell>
          <cell r="F782" t="str">
            <v>6 ELBOW 45 GXS SDR26</v>
          </cell>
          <cell r="G782">
            <v>2.8039999999999998</v>
          </cell>
          <cell r="H782">
            <v>1.2718719679999999</v>
          </cell>
          <cell r="I782">
            <v>1</v>
          </cell>
          <cell r="J782">
            <v>120</v>
          </cell>
          <cell r="K782">
            <v>85.909111111111116</v>
          </cell>
          <cell r="L782">
            <v>3.0511689999999998</v>
          </cell>
          <cell r="M782" t="str">
            <v>TIGRE</v>
          </cell>
          <cell r="N782" t="str">
            <v>37-1015</v>
          </cell>
          <cell r="O782">
            <v>6</v>
          </cell>
          <cell r="P782" t="str">
            <v>B</v>
          </cell>
          <cell r="Q782" t="str">
            <v>M</v>
          </cell>
          <cell r="R782">
            <v>69.082352941176467</v>
          </cell>
          <cell r="S782">
            <v>73.918117647058821</v>
          </cell>
          <cell r="T782">
            <v>72.260000000000005</v>
          </cell>
          <cell r="U782">
            <v>72.260000000000005</v>
          </cell>
          <cell r="V782">
            <v>77.318200000000004</v>
          </cell>
          <cell r="W782">
            <v>77.318200000000004</v>
          </cell>
          <cell r="X782">
            <v>77.318200000000004</v>
          </cell>
          <cell r="Y782">
            <v>77.318200000000004</v>
          </cell>
          <cell r="Z782">
            <v>85.909111111111116</v>
          </cell>
          <cell r="AA782" t="str">
            <v>CRATE</v>
          </cell>
          <cell r="AB782">
            <v>43000110</v>
          </cell>
          <cell r="AC782">
            <v>1776</v>
          </cell>
          <cell r="AD782" t="str">
            <v>US-4903</v>
          </cell>
          <cell r="AE782">
            <v>40</v>
          </cell>
          <cell r="AF782">
            <v>0.5</v>
          </cell>
          <cell r="AG782">
            <v>0</v>
          </cell>
          <cell r="AI782" t="str">
            <v>00810673019052</v>
          </cell>
          <cell r="AJ782" t="str">
            <v/>
          </cell>
          <cell r="AM782" t="e">
            <v>#N/A</v>
          </cell>
        </row>
        <row r="783">
          <cell r="A783" t="str">
            <v>ACTIVE</v>
          </cell>
          <cell r="B783" t="str">
            <v>37-175</v>
          </cell>
          <cell r="C783">
            <v>29860122</v>
          </cell>
          <cell r="D783" t="str">
            <v>37-175</v>
          </cell>
          <cell r="E783" t="str">
            <v>SDR 26</v>
          </cell>
          <cell r="F783" t="str">
            <v>8 ELBOW 45 GXS SDR26</v>
          </cell>
          <cell r="G783">
            <v>5.7939999999999996</v>
          </cell>
          <cell r="H783">
            <v>2.6281120479999998</v>
          </cell>
          <cell r="I783">
            <v>1</v>
          </cell>
          <cell r="J783">
            <v>48</v>
          </cell>
          <cell r="K783">
            <v>288.99511111111116</v>
          </cell>
          <cell r="L783">
            <v>10.627849000000001</v>
          </cell>
          <cell r="M783" t="str">
            <v>TIGRE</v>
          </cell>
          <cell r="N783" t="str">
            <v>37-175</v>
          </cell>
          <cell r="O783">
            <v>4</v>
          </cell>
          <cell r="P783" t="str">
            <v>C</v>
          </cell>
          <cell r="Q783" t="str">
            <v>M</v>
          </cell>
          <cell r="R783">
            <v>225.89411764705881</v>
          </cell>
          <cell r="S783">
            <v>241.70670588235294</v>
          </cell>
          <cell r="T783">
            <v>243.08</v>
          </cell>
          <cell r="U783">
            <v>243.08</v>
          </cell>
          <cell r="V783">
            <v>260.09560000000005</v>
          </cell>
          <cell r="W783">
            <v>260.09560000000005</v>
          </cell>
          <cell r="X783">
            <v>260.09560000000005</v>
          </cell>
          <cell r="Y783">
            <v>260.09560000000005</v>
          </cell>
          <cell r="Z783">
            <v>288.99511111111116</v>
          </cell>
          <cell r="AA783" t="str">
            <v>CRATE</v>
          </cell>
          <cell r="AB783">
            <v>43000233</v>
          </cell>
          <cell r="AC783">
            <v>1777</v>
          </cell>
          <cell r="AD783" t="str">
            <v>US-4906</v>
          </cell>
          <cell r="AE783">
            <v>16</v>
          </cell>
          <cell r="AF783">
            <v>0.80934475308641984</v>
          </cell>
          <cell r="AG783">
            <v>0</v>
          </cell>
          <cell r="AI783" t="str">
            <v>00810673019076</v>
          </cell>
          <cell r="AJ783" t="str">
            <v/>
          </cell>
          <cell r="AM783" t="e">
            <v>#N/A</v>
          </cell>
        </row>
        <row r="784">
          <cell r="A784" t="str">
            <v>ACTIVE</v>
          </cell>
          <cell r="B784" t="str">
            <v>37-1020</v>
          </cell>
          <cell r="C784">
            <v>29860203</v>
          </cell>
          <cell r="D784" t="str">
            <v>37-1020</v>
          </cell>
          <cell r="E784" t="str">
            <v>SDR 26</v>
          </cell>
          <cell r="F784" t="str">
            <v>4 ELBOW 90 GXS SDR26</v>
          </cell>
          <cell r="G784">
            <v>1.2070000000000001</v>
          </cell>
          <cell r="H784">
            <v>0.54748554400000005</v>
          </cell>
          <cell r="I784">
            <v>10</v>
          </cell>
          <cell r="J784">
            <v>240</v>
          </cell>
          <cell r="K784">
            <v>112.55211111111112</v>
          </cell>
          <cell r="L784">
            <v>18.781020000000002</v>
          </cell>
          <cell r="M784" t="str">
            <v>PTI</v>
          </cell>
          <cell r="N784" t="str">
            <v>37-1020</v>
          </cell>
          <cell r="O784" t="str">
            <v>BOX</v>
          </cell>
          <cell r="P784" t="str">
            <v>D</v>
          </cell>
          <cell r="Q784" t="str">
            <v>M</v>
          </cell>
          <cell r="R784">
            <v>90.529411764705884</v>
          </cell>
          <cell r="S784">
            <v>96.866470588235302</v>
          </cell>
          <cell r="T784">
            <v>94.67</v>
          </cell>
          <cell r="U784">
            <v>94.67</v>
          </cell>
          <cell r="V784">
            <v>101.29690000000001</v>
          </cell>
          <cell r="W784">
            <v>101.29690000000001</v>
          </cell>
          <cell r="X784">
            <v>101.29690000000001</v>
          </cell>
          <cell r="Y784">
            <v>101.29690000000001</v>
          </cell>
          <cell r="Z784">
            <v>112.55211111111112</v>
          </cell>
          <cell r="AA784" t="str">
            <v>T-13</v>
          </cell>
          <cell r="AB784">
            <v>40017208</v>
          </cell>
          <cell r="AC784">
            <v>1760</v>
          </cell>
          <cell r="AD784" t="str">
            <v>US-00428</v>
          </cell>
          <cell r="AE784">
            <v>60</v>
          </cell>
          <cell r="AF784">
            <v>0.72099999999999997</v>
          </cell>
          <cell r="AG784">
            <v>0</v>
          </cell>
          <cell r="AI784" t="str">
            <v>00810673018901</v>
          </cell>
          <cell r="AJ784" t="str">
            <v/>
          </cell>
          <cell r="AM784" t="e">
            <v>#N/A</v>
          </cell>
        </row>
        <row r="785">
          <cell r="A785" t="str">
            <v>ACTIVE</v>
          </cell>
          <cell r="B785" t="str">
            <v>37-1021</v>
          </cell>
          <cell r="C785">
            <v>29860211</v>
          </cell>
          <cell r="D785" t="str">
            <v>37-1021</v>
          </cell>
          <cell r="E785" t="str">
            <v>SDR 26</v>
          </cell>
          <cell r="F785" t="str">
            <v>6 ELBOW 90 GXS SDR26</v>
          </cell>
          <cell r="G785">
            <v>3.4460000000000002</v>
          </cell>
          <cell r="H785">
            <v>1.5630780320000002</v>
          </cell>
          <cell r="I785">
            <v>4</v>
          </cell>
          <cell r="J785">
            <v>100</v>
          </cell>
          <cell r="K785">
            <v>126.08166666666666</v>
          </cell>
          <cell r="L785">
            <v>19.56485</v>
          </cell>
          <cell r="M785" t="str">
            <v>PTI</v>
          </cell>
          <cell r="N785" t="str">
            <v>37-1021</v>
          </cell>
          <cell r="O785">
            <v>4</v>
          </cell>
          <cell r="P785" t="str">
            <v>D</v>
          </cell>
          <cell r="Q785" t="str">
            <v>M</v>
          </cell>
          <cell r="R785">
            <v>100.63529411764706</v>
          </cell>
          <cell r="S785">
            <v>107.67976470588236</v>
          </cell>
          <cell r="T785">
            <v>106.05</v>
          </cell>
          <cell r="U785">
            <v>106.05</v>
          </cell>
          <cell r="V785">
            <v>113.4735</v>
          </cell>
          <cell r="W785">
            <v>113.4735</v>
          </cell>
          <cell r="X785">
            <v>113.4735</v>
          </cell>
          <cell r="Y785">
            <v>113.4735</v>
          </cell>
          <cell r="Z785">
            <v>126.08166666666666</v>
          </cell>
          <cell r="AA785" t="str">
            <v>CRATE</v>
          </cell>
          <cell r="AB785">
            <v>43000195</v>
          </cell>
          <cell r="AC785">
            <v>1761</v>
          </cell>
          <cell r="AD785" t="str">
            <v>US-4905</v>
          </cell>
          <cell r="AE785">
            <v>23</v>
          </cell>
          <cell r="AF785">
            <v>0.77249999999999996</v>
          </cell>
          <cell r="AG785">
            <v>0</v>
          </cell>
          <cell r="AI785" t="str">
            <v>00810673018925</v>
          </cell>
          <cell r="AJ785" t="str">
            <v/>
          </cell>
          <cell r="AM785" t="e">
            <v>#N/A</v>
          </cell>
        </row>
        <row r="786">
          <cell r="A786" t="str">
            <v>ACTIVE</v>
          </cell>
          <cell r="B786" t="str">
            <v>37-176</v>
          </cell>
          <cell r="C786">
            <v>29860220</v>
          </cell>
          <cell r="D786" t="str">
            <v>37-176</v>
          </cell>
          <cell r="E786" t="str">
            <v>SDR 26</v>
          </cell>
          <cell r="F786" t="str">
            <v>8 ELBOW 90 GXS SDR26</v>
          </cell>
          <cell r="G786">
            <v>7.3769999999999998</v>
          </cell>
          <cell r="H786">
            <v>3.346148184</v>
          </cell>
          <cell r="I786">
            <v>1</v>
          </cell>
          <cell r="J786">
            <v>45</v>
          </cell>
          <cell r="K786">
            <v>525.35811111111116</v>
          </cell>
          <cell r="L786">
            <v>87.663300000000007</v>
          </cell>
          <cell r="M786" t="str">
            <v>PTI</v>
          </cell>
          <cell r="N786" t="str">
            <v>37-176</v>
          </cell>
          <cell r="O786">
            <v>2</v>
          </cell>
          <cell r="P786" t="str">
            <v>D</v>
          </cell>
          <cell r="Q786" t="str">
            <v>M</v>
          </cell>
          <cell r="R786">
            <v>422.49411764705883</v>
          </cell>
          <cell r="S786">
            <v>452.06870588235296</v>
          </cell>
          <cell r="T786">
            <v>441.89</v>
          </cell>
          <cell r="U786">
            <v>441.89</v>
          </cell>
          <cell r="V786">
            <v>472.82230000000004</v>
          </cell>
          <cell r="W786">
            <v>472.82230000000004</v>
          </cell>
          <cell r="X786">
            <v>472.82230000000004</v>
          </cell>
          <cell r="Y786">
            <v>472.82230000000004</v>
          </cell>
          <cell r="Z786">
            <v>525.35811111111116</v>
          </cell>
          <cell r="AA786" t="str">
            <v>CRATE</v>
          </cell>
          <cell r="AB786">
            <v>40017380</v>
          </cell>
          <cell r="AC786">
            <v>1762</v>
          </cell>
          <cell r="AD786" t="str">
            <v>US-00430</v>
          </cell>
          <cell r="AE786">
            <v>15</v>
          </cell>
          <cell r="AF786">
            <v>0.5</v>
          </cell>
          <cell r="AG786">
            <v>0</v>
          </cell>
          <cell r="AI786" t="str">
            <v>00810673018949</v>
          </cell>
          <cell r="AJ786" t="str">
            <v/>
          </cell>
          <cell r="AM786" t="e">
            <v>#N/A</v>
          </cell>
        </row>
        <row r="787">
          <cell r="A787" t="str">
            <v>ACTIVE</v>
          </cell>
          <cell r="B787" t="str">
            <v>37-1012</v>
          </cell>
          <cell r="C787">
            <v>29860300</v>
          </cell>
          <cell r="D787" t="str">
            <v>37-1012</v>
          </cell>
          <cell r="E787" t="str">
            <v>SDR 26</v>
          </cell>
          <cell r="F787" t="str">
            <v>4 ELBOW 45 GXG SDR26</v>
          </cell>
          <cell r="G787">
            <v>0.97399999999999998</v>
          </cell>
          <cell r="H787">
            <v>0.44179860799999998</v>
          </cell>
          <cell r="I787">
            <v>16</v>
          </cell>
          <cell r="J787">
            <v>384</v>
          </cell>
          <cell r="K787">
            <v>63.344000000000008</v>
          </cell>
          <cell r="L787">
            <v>1.726486</v>
          </cell>
          <cell r="M787" t="str">
            <v>TIGRE</v>
          </cell>
          <cell r="N787" t="str">
            <v>37-1012</v>
          </cell>
          <cell r="O787" t="str">
            <v>BOX</v>
          </cell>
          <cell r="P787" t="str">
            <v>B</v>
          </cell>
          <cell r="Q787" t="str">
            <v>M</v>
          </cell>
          <cell r="R787">
            <v>50.941176470588232</v>
          </cell>
          <cell r="S787">
            <v>54.507058823529412</v>
          </cell>
          <cell r="T787">
            <v>53.28</v>
          </cell>
          <cell r="U787">
            <v>53.28</v>
          </cell>
          <cell r="V787">
            <v>57.009600000000006</v>
          </cell>
          <cell r="W787">
            <v>57.009600000000006</v>
          </cell>
          <cell r="X787">
            <v>57.009600000000006</v>
          </cell>
          <cell r="Y787">
            <v>57.009600000000006</v>
          </cell>
          <cell r="Z787">
            <v>63.344000000000008</v>
          </cell>
          <cell r="AA787" t="str">
            <v>T-13</v>
          </cell>
          <cell r="AB787">
            <v>43000020</v>
          </cell>
          <cell r="AC787">
            <v>1735</v>
          </cell>
          <cell r="AD787" t="str">
            <v>US-4901</v>
          </cell>
          <cell r="AE787">
            <v>80</v>
          </cell>
          <cell r="AF787">
            <v>0.72099999999999997</v>
          </cell>
          <cell r="AG787">
            <v>0</v>
          </cell>
          <cell r="AI787" t="str">
            <v>00810673018963</v>
          </cell>
          <cell r="AJ787" t="str">
            <v/>
          </cell>
          <cell r="AM787" t="e">
            <v>#N/A</v>
          </cell>
        </row>
        <row r="788">
          <cell r="A788" t="str">
            <v>ACTIVE</v>
          </cell>
          <cell r="B788" t="str">
            <v>37-1013</v>
          </cell>
          <cell r="C788">
            <v>29860327</v>
          </cell>
          <cell r="D788" t="str">
            <v>37-1013</v>
          </cell>
          <cell r="E788" t="str">
            <v>SDR 26</v>
          </cell>
          <cell r="F788" t="str">
            <v>6 ELBOW 45 GXG SDR26</v>
          </cell>
          <cell r="G788">
            <v>3.01</v>
          </cell>
          <cell r="H788">
            <v>1.3653119199999999</v>
          </cell>
          <cell r="I788">
            <v>1</v>
          </cell>
          <cell r="J788">
            <v>110</v>
          </cell>
          <cell r="K788">
            <v>116.29711111111111</v>
          </cell>
          <cell r="L788">
            <v>3.7107810000000003</v>
          </cell>
          <cell r="M788" t="str">
            <v>TIGRE</v>
          </cell>
          <cell r="N788" t="str">
            <v>37-1013</v>
          </cell>
          <cell r="O788">
            <v>6</v>
          </cell>
          <cell r="P788" t="str">
            <v>B</v>
          </cell>
          <cell r="Q788" t="str">
            <v>M</v>
          </cell>
          <cell r="R788">
            <v>93.529411764705884</v>
          </cell>
          <cell r="S788">
            <v>100.0764705882353</v>
          </cell>
          <cell r="T788">
            <v>97.82</v>
          </cell>
          <cell r="U788">
            <v>97.82</v>
          </cell>
          <cell r="V788">
            <v>104.6674</v>
          </cell>
          <cell r="W788">
            <v>104.6674</v>
          </cell>
          <cell r="X788">
            <v>104.6674</v>
          </cell>
          <cell r="Y788">
            <v>104.6674</v>
          </cell>
          <cell r="Z788">
            <v>116.29711111111111</v>
          </cell>
          <cell r="AA788" t="str">
            <v>CRATE</v>
          </cell>
          <cell r="AB788">
            <v>43000101</v>
          </cell>
          <cell r="AC788">
            <v>1737</v>
          </cell>
          <cell r="AD788" t="str">
            <v>US-4903</v>
          </cell>
          <cell r="AE788">
            <v>40</v>
          </cell>
          <cell r="AF788">
            <v>0.5</v>
          </cell>
          <cell r="AG788">
            <v>0</v>
          </cell>
          <cell r="AI788" t="str">
            <v>00810673018987</v>
          </cell>
          <cell r="AJ788" t="str">
            <v/>
          </cell>
          <cell r="AM788" t="e">
            <v>#N/A</v>
          </cell>
        </row>
        <row r="789">
          <cell r="A789" t="str">
            <v>ACTIVE</v>
          </cell>
          <cell r="B789" t="str">
            <v>37-156</v>
          </cell>
          <cell r="C789">
            <v>29860335</v>
          </cell>
          <cell r="D789" t="str">
            <v>37-156</v>
          </cell>
          <cell r="E789" t="str">
            <v>SDR 26</v>
          </cell>
          <cell r="F789" t="str">
            <v>8 ELBOW 45 GXG SDR26</v>
          </cell>
          <cell r="G789">
            <v>5.9960000000000004</v>
          </cell>
          <cell r="H789">
            <v>2.7197376320000002</v>
          </cell>
          <cell r="I789">
            <v>1</v>
          </cell>
          <cell r="J789">
            <v>48</v>
          </cell>
          <cell r="K789">
            <v>288.99511111111116</v>
          </cell>
          <cell r="L789">
            <v>7.3967390000000002</v>
          </cell>
          <cell r="M789" t="str">
            <v>TIGRE</v>
          </cell>
          <cell r="N789" t="str">
            <v>37-156</v>
          </cell>
          <cell r="O789">
            <v>4</v>
          </cell>
          <cell r="P789" t="str">
            <v>C</v>
          </cell>
          <cell r="Q789" t="str">
            <v>M</v>
          </cell>
          <cell r="R789">
            <v>225.42352941176472</v>
          </cell>
          <cell r="S789">
            <v>241.20317647058826</v>
          </cell>
          <cell r="T789">
            <v>243.08</v>
          </cell>
          <cell r="U789">
            <v>243.08</v>
          </cell>
          <cell r="V789">
            <v>260.09560000000005</v>
          </cell>
          <cell r="W789">
            <v>260.09560000000005</v>
          </cell>
          <cell r="X789">
            <v>260.09560000000005</v>
          </cell>
          <cell r="Y789">
            <v>260.09560000000005</v>
          </cell>
          <cell r="Z789">
            <v>288.99511111111116</v>
          </cell>
          <cell r="AA789" t="str">
            <v>CRATE</v>
          </cell>
          <cell r="AB789">
            <v>43000225</v>
          </cell>
          <cell r="AC789">
            <v>1738</v>
          </cell>
          <cell r="AD789" t="str">
            <v>US-4906</v>
          </cell>
          <cell r="AE789">
            <v>16</v>
          </cell>
          <cell r="AF789">
            <v>0.80934475308641984</v>
          </cell>
          <cell r="AG789">
            <v>0</v>
          </cell>
          <cell r="AI789" t="str">
            <v>00810673019007</v>
          </cell>
          <cell r="AJ789" t="str">
            <v/>
          </cell>
          <cell r="AM789" t="e">
            <v>#N/A</v>
          </cell>
        </row>
        <row r="790">
          <cell r="A790" t="str">
            <v>ACTIVE</v>
          </cell>
          <cell r="B790" t="str">
            <v>37-1016</v>
          </cell>
          <cell r="C790">
            <v>29860408</v>
          </cell>
          <cell r="D790" t="str">
            <v>37-1016</v>
          </cell>
          <cell r="E790" t="str">
            <v>SDR 26</v>
          </cell>
          <cell r="F790" t="str">
            <v>4 ELBOW 90 GXG SDR26</v>
          </cell>
          <cell r="G790">
            <v>1.2969999999999999</v>
          </cell>
          <cell r="H790">
            <v>0.58830882399999995</v>
          </cell>
          <cell r="I790">
            <v>10</v>
          </cell>
          <cell r="J790">
            <v>240</v>
          </cell>
          <cell r="K790">
            <v>112.55211111111112</v>
          </cell>
          <cell r="L790">
            <v>2.0549530000000003</v>
          </cell>
          <cell r="M790" t="str">
            <v>TIGRE</v>
          </cell>
          <cell r="N790" t="str">
            <v>37-1016</v>
          </cell>
          <cell r="O790" t="str">
            <v>BOX</v>
          </cell>
          <cell r="P790" t="str">
            <v>C</v>
          </cell>
          <cell r="Q790" t="str">
            <v>M</v>
          </cell>
          <cell r="R790">
            <v>90.529411764705884</v>
          </cell>
          <cell r="S790">
            <v>96.866470588235302</v>
          </cell>
          <cell r="T790">
            <v>94.67</v>
          </cell>
          <cell r="U790">
            <v>94.67</v>
          </cell>
          <cell r="V790">
            <v>101.29690000000001</v>
          </cell>
          <cell r="W790">
            <v>101.29690000000001</v>
          </cell>
          <cell r="X790">
            <v>101.29690000000001</v>
          </cell>
          <cell r="Y790">
            <v>101.29690000000001</v>
          </cell>
          <cell r="Z790">
            <v>112.55211111111112</v>
          </cell>
          <cell r="AA790" t="str">
            <v>T-13</v>
          </cell>
          <cell r="AB790">
            <v>40017186</v>
          </cell>
          <cell r="AC790">
            <v>1720</v>
          </cell>
          <cell r="AD790" t="str">
            <v>US-00428</v>
          </cell>
          <cell r="AE790">
            <v>60</v>
          </cell>
          <cell r="AF790">
            <v>0.72099999999999997</v>
          </cell>
          <cell r="AG790">
            <v>0</v>
          </cell>
          <cell r="AI790" t="str">
            <v>00810673018840</v>
          </cell>
          <cell r="AJ790" t="str">
            <v/>
          </cell>
          <cell r="AM790" t="e">
            <v>#N/A</v>
          </cell>
        </row>
        <row r="791">
          <cell r="A791" t="str">
            <v>ACTIVE</v>
          </cell>
          <cell r="B791" t="str">
            <v>37-1017</v>
          </cell>
          <cell r="C791">
            <v>29860416</v>
          </cell>
          <cell r="D791" t="str">
            <v>37-1017</v>
          </cell>
          <cell r="E791" t="str">
            <v>SDR 26</v>
          </cell>
          <cell r="F791" t="str">
            <v>6 ELBOW 90 GXG SDR26</v>
          </cell>
          <cell r="G791">
            <v>3.7120000000000002</v>
          </cell>
          <cell r="H791">
            <v>1.6837335040000001</v>
          </cell>
          <cell r="I791">
            <v>1</v>
          </cell>
          <cell r="J791">
            <v>100</v>
          </cell>
          <cell r="K791">
            <v>125.14244444444445</v>
          </cell>
          <cell r="L791">
            <v>5.2174650000000007</v>
          </cell>
          <cell r="M791" t="str">
            <v>TIGRE</v>
          </cell>
          <cell r="N791" t="str">
            <v>37-1017</v>
          </cell>
          <cell r="O791">
            <v>4</v>
          </cell>
          <cell r="P791" t="str">
            <v>C</v>
          </cell>
          <cell r="Q791" t="str">
            <v>M</v>
          </cell>
          <cell r="R791">
            <v>100.63529411764706</v>
          </cell>
          <cell r="S791">
            <v>107.67976470588236</v>
          </cell>
          <cell r="T791">
            <v>105.26</v>
          </cell>
          <cell r="U791">
            <v>105.26</v>
          </cell>
          <cell r="V791">
            <v>112.62820000000001</v>
          </cell>
          <cell r="W791">
            <v>112.62820000000001</v>
          </cell>
          <cell r="X791">
            <v>112.62820000000001</v>
          </cell>
          <cell r="Y791">
            <v>112.62820000000001</v>
          </cell>
          <cell r="Z791">
            <v>125.14244444444445</v>
          </cell>
          <cell r="AA791" t="str">
            <v>CRATE</v>
          </cell>
          <cell r="AB791">
            <v>43000187</v>
          </cell>
          <cell r="AC791">
            <v>1721</v>
          </cell>
          <cell r="AD791" t="str">
            <v>US-4905</v>
          </cell>
          <cell r="AE791">
            <v>23</v>
          </cell>
          <cell r="AF791">
            <v>0.77249999999999996</v>
          </cell>
          <cell r="AG791">
            <v>0</v>
          </cell>
          <cell r="AI791" t="str">
            <v>00810673018864</v>
          </cell>
          <cell r="AJ791" t="str">
            <v/>
          </cell>
          <cell r="AM791" t="e">
            <v>#N/A</v>
          </cell>
        </row>
        <row r="792">
          <cell r="A792" t="str">
            <v>ACTIVE</v>
          </cell>
          <cell r="B792" t="str">
            <v>37-157</v>
          </cell>
          <cell r="C792">
            <v>29860424</v>
          </cell>
          <cell r="D792" t="str">
            <v>37-157</v>
          </cell>
          <cell r="E792" t="str">
            <v>SDR 26</v>
          </cell>
          <cell r="F792" t="str">
            <v>8 ELBOW 90 GXG SDR26</v>
          </cell>
          <cell r="G792">
            <v>7.88</v>
          </cell>
          <cell r="H792">
            <v>3.5743049600000001</v>
          </cell>
          <cell r="I792">
            <v>1</v>
          </cell>
          <cell r="J792">
            <v>45</v>
          </cell>
          <cell r="K792">
            <v>525.35811111111116</v>
          </cell>
          <cell r="L792">
            <v>89.889336</v>
          </cell>
          <cell r="M792" t="str">
            <v>PTI</v>
          </cell>
          <cell r="N792" t="str">
            <v>37-157</v>
          </cell>
          <cell r="O792">
            <v>2</v>
          </cell>
          <cell r="P792" t="str">
            <v>C</v>
          </cell>
          <cell r="Q792" t="str">
            <v>M</v>
          </cell>
          <cell r="R792">
            <v>422.49411764705883</v>
          </cell>
          <cell r="S792">
            <v>452.06870588235296</v>
          </cell>
          <cell r="T792">
            <v>441.89</v>
          </cell>
          <cell r="U792">
            <v>441.89</v>
          </cell>
          <cell r="V792">
            <v>472.82230000000004</v>
          </cell>
          <cell r="W792">
            <v>472.82230000000004</v>
          </cell>
          <cell r="X792">
            <v>472.82230000000004</v>
          </cell>
          <cell r="Y792">
            <v>472.82230000000004</v>
          </cell>
          <cell r="Z792">
            <v>525.35811111111116</v>
          </cell>
          <cell r="AA792" t="str">
            <v>CRATE</v>
          </cell>
          <cell r="AB792">
            <v>40017356</v>
          </cell>
          <cell r="AC792">
            <v>1722</v>
          </cell>
          <cell r="AD792" t="str">
            <v>US-00430</v>
          </cell>
          <cell r="AE792">
            <v>15</v>
          </cell>
          <cell r="AF792">
            <v>0.5</v>
          </cell>
          <cell r="AG792">
            <v>0</v>
          </cell>
          <cell r="AI792" t="str">
            <v>00810673018888</v>
          </cell>
          <cell r="AJ792" t="str">
            <v/>
          </cell>
          <cell r="AM792" t="e">
            <v>#N/A</v>
          </cell>
        </row>
        <row r="793">
          <cell r="A793" t="str">
            <v>ACTIVE</v>
          </cell>
          <cell r="B793" t="str">
            <v>37-809</v>
          </cell>
          <cell r="C793">
            <v>29860556</v>
          </cell>
          <cell r="D793" t="str">
            <v>37-809</v>
          </cell>
          <cell r="E793" t="str">
            <v>SDR 26</v>
          </cell>
          <cell r="F793" t="str">
            <v>8X6 TEE WYE GXGXG SDR26</v>
          </cell>
          <cell r="G793">
            <v>12.75</v>
          </cell>
          <cell r="H793">
            <v>5.7832980000000003</v>
          </cell>
          <cell r="I793">
            <v>1</v>
          </cell>
          <cell r="J793">
            <v>39</v>
          </cell>
          <cell r="K793">
            <v>313.01066666666662</v>
          </cell>
          <cell r="L793">
            <v>10.90564</v>
          </cell>
          <cell r="M793" t="str">
            <v>TIGRE</v>
          </cell>
          <cell r="N793" t="str">
            <v>37-809</v>
          </cell>
          <cell r="O793" t="str">
            <v>BOX</v>
          </cell>
          <cell r="P793" t="str">
            <v>C</v>
          </cell>
          <cell r="Q793" t="str">
            <v>M</v>
          </cell>
          <cell r="R793">
            <v>237.15294117647062</v>
          </cell>
          <cell r="S793">
            <v>253.75364705882359</v>
          </cell>
          <cell r="T793">
            <v>263.27999999999997</v>
          </cell>
          <cell r="U793">
            <v>263.27999999999997</v>
          </cell>
          <cell r="V793">
            <v>281.70959999999997</v>
          </cell>
          <cell r="W793">
            <v>281.70959999999997</v>
          </cell>
          <cell r="X793">
            <v>281.70959999999997</v>
          </cell>
          <cell r="Y793">
            <v>281.70959999999997</v>
          </cell>
          <cell r="Z793">
            <v>313.01066666666662</v>
          </cell>
          <cell r="AA793" t="str">
            <v>CRATE</v>
          </cell>
          <cell r="AB793">
            <v>43000470</v>
          </cell>
          <cell r="AC793">
            <v>1200</v>
          </cell>
          <cell r="AD793" t="str">
            <v>US-4919</v>
          </cell>
          <cell r="AE793">
            <v>15</v>
          </cell>
          <cell r="AF793">
            <v>0.80934475308641984</v>
          </cell>
          <cell r="AG793">
            <v>0</v>
          </cell>
          <cell r="AI793" t="str">
            <v>00810673018826</v>
          </cell>
          <cell r="AJ793" t="str">
            <v/>
          </cell>
          <cell r="AM793" t="e">
            <v>#N/A</v>
          </cell>
        </row>
        <row r="794">
          <cell r="A794" t="str">
            <v>ACTIVE</v>
          </cell>
          <cell r="B794" t="str">
            <v>37-89</v>
          </cell>
          <cell r="C794">
            <v>29860750</v>
          </cell>
          <cell r="D794" t="str">
            <v>37-89</v>
          </cell>
          <cell r="E794" t="str">
            <v>SDR 26</v>
          </cell>
          <cell r="F794" t="str">
            <v>8 TEE GXGXG SDR26</v>
          </cell>
          <cell r="G794">
            <v>14.798</v>
          </cell>
          <cell r="H794">
            <v>6.7122544160000004</v>
          </cell>
          <cell r="I794">
            <v>2</v>
          </cell>
          <cell r="J794">
            <v>13</v>
          </cell>
          <cell r="K794">
            <v>425.75299999999999</v>
          </cell>
          <cell r="L794">
            <v>53.962111999999998</v>
          </cell>
          <cell r="M794" t="str">
            <v>PTI</v>
          </cell>
          <cell r="N794" t="str">
            <v>H108</v>
          </cell>
          <cell r="O794" t="str">
            <v>BOX</v>
          </cell>
          <cell r="P794" t="str">
            <v>D</v>
          </cell>
          <cell r="Q794" t="str">
            <v>M</v>
          </cell>
          <cell r="R794">
            <v>544.23529411764707</v>
          </cell>
          <cell r="S794">
            <v>582.33176470588239</v>
          </cell>
          <cell r="T794">
            <v>358.11</v>
          </cell>
          <cell r="U794">
            <v>358.11</v>
          </cell>
          <cell r="V794">
            <v>383.17770000000002</v>
          </cell>
          <cell r="W794">
            <v>383.17770000000002</v>
          </cell>
          <cell r="X794">
            <v>383.17770000000002</v>
          </cell>
          <cell r="Y794">
            <v>383.17770000000002</v>
          </cell>
          <cell r="Z794">
            <v>425.75299999999999</v>
          </cell>
          <cell r="AB794" t="str">
            <v/>
          </cell>
          <cell r="AC794">
            <v>1043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I794" t="str">
            <v>00812361014790</v>
          </cell>
          <cell r="AJ794" t="str">
            <v/>
          </cell>
          <cell r="AM794" t="e">
            <v>#N/A</v>
          </cell>
        </row>
        <row r="795">
          <cell r="A795" t="str">
            <v>ACTIVE</v>
          </cell>
          <cell r="B795" t="str">
            <v>37-87</v>
          </cell>
          <cell r="C795">
            <v>29860777</v>
          </cell>
          <cell r="D795" t="str">
            <v>37-87</v>
          </cell>
          <cell r="E795" t="str">
            <v>SDR 26</v>
          </cell>
          <cell r="F795" t="str">
            <v>8X4 TEE GXGXG SDR26</v>
          </cell>
          <cell r="G795">
            <v>7.3550000000000004</v>
          </cell>
          <cell r="H795">
            <v>3.3361691600000003</v>
          </cell>
          <cell r="I795">
            <v>1</v>
          </cell>
          <cell r="J795">
            <v>54</v>
          </cell>
          <cell r="K795">
            <v>258.32177777777781</v>
          </cell>
          <cell r="L795">
            <v>8.9805700000000002</v>
          </cell>
          <cell r="M795" t="str">
            <v>PTI</v>
          </cell>
          <cell r="N795" t="str">
            <v>37-87</v>
          </cell>
          <cell r="O795" t="str">
            <v>BOX</v>
          </cell>
          <cell r="P795" t="str">
            <v>D</v>
          </cell>
          <cell r="Q795" t="str">
            <v>M</v>
          </cell>
          <cell r="R795">
            <v>207.43529411764706</v>
          </cell>
          <cell r="S795">
            <v>221.95576470588236</v>
          </cell>
          <cell r="T795">
            <v>217.28</v>
          </cell>
          <cell r="U795">
            <v>217.28</v>
          </cell>
          <cell r="V795">
            <v>232.48960000000002</v>
          </cell>
          <cell r="W795">
            <v>232.48960000000002</v>
          </cell>
          <cell r="X795">
            <v>232.48960000000002</v>
          </cell>
          <cell r="Y795">
            <v>232.48960000000002</v>
          </cell>
          <cell r="Z795">
            <v>258.32177777777781</v>
          </cell>
          <cell r="AA795" t="str">
            <v>CRATE</v>
          </cell>
          <cell r="AB795">
            <v>40017410</v>
          </cell>
          <cell r="AC795">
            <v>1041</v>
          </cell>
          <cell r="AD795" t="str">
            <v>US-00432</v>
          </cell>
          <cell r="AE795">
            <v>12</v>
          </cell>
          <cell r="AF795">
            <v>0.6695000000000001</v>
          </cell>
          <cell r="AG795">
            <v>0</v>
          </cell>
          <cell r="AI795" t="str">
            <v>00810673018765</v>
          </cell>
          <cell r="AJ795" t="str">
            <v/>
          </cell>
          <cell r="AM795" t="e">
            <v>#N/A</v>
          </cell>
        </row>
        <row r="796">
          <cell r="A796" t="str">
            <v>ACTIVE</v>
          </cell>
          <cell r="B796" t="str">
            <v>37-88</v>
          </cell>
          <cell r="C796">
            <v>29860793</v>
          </cell>
          <cell r="D796" t="str">
            <v>37-88</v>
          </cell>
          <cell r="E796" t="str">
            <v>SDR 26</v>
          </cell>
          <cell r="F796" t="str">
            <v>8X6 TEE GXGXG SDR26</v>
          </cell>
          <cell r="G796">
            <v>9.01</v>
          </cell>
          <cell r="H796">
            <v>4.0868639199999999</v>
          </cell>
          <cell r="I796">
            <v>1</v>
          </cell>
          <cell r="J796">
            <v>41</v>
          </cell>
          <cell r="K796">
            <v>287.72299999999996</v>
          </cell>
          <cell r="L796">
            <v>10.191850000000001</v>
          </cell>
          <cell r="M796" t="str">
            <v>TIGRE</v>
          </cell>
          <cell r="N796" t="str">
            <v>37-88</v>
          </cell>
          <cell r="O796" t="str">
            <v>BOX</v>
          </cell>
          <cell r="P796" t="str">
            <v>C</v>
          </cell>
          <cell r="Q796" t="str">
            <v>M</v>
          </cell>
          <cell r="R796">
            <v>231.4</v>
          </cell>
          <cell r="S796">
            <v>247.59800000000001</v>
          </cell>
          <cell r="T796">
            <v>242.01</v>
          </cell>
          <cell r="U796">
            <v>242.01</v>
          </cell>
          <cell r="V796">
            <v>258.95069999999998</v>
          </cell>
          <cell r="W796">
            <v>258.95069999999998</v>
          </cell>
          <cell r="X796">
            <v>258.95069999999998</v>
          </cell>
          <cell r="Y796">
            <v>258.95069999999998</v>
          </cell>
          <cell r="Z796">
            <v>287.72299999999996</v>
          </cell>
          <cell r="AA796" t="str">
            <v>CRATE</v>
          </cell>
          <cell r="AB796">
            <v>40017429</v>
          </cell>
          <cell r="AC796">
            <v>1042</v>
          </cell>
          <cell r="AD796" t="str">
            <v>US-00432</v>
          </cell>
          <cell r="AE796">
            <v>12</v>
          </cell>
          <cell r="AF796">
            <v>0.6695000000000001</v>
          </cell>
          <cell r="AG796">
            <v>0</v>
          </cell>
          <cell r="AI796" t="str">
            <v>00810673018789</v>
          </cell>
          <cell r="AJ796" t="str">
            <v/>
          </cell>
          <cell r="AM796" t="e">
            <v>#N/A</v>
          </cell>
        </row>
        <row r="797">
          <cell r="A797" t="str">
            <v>ACTIVE</v>
          </cell>
          <cell r="B797" t="str">
            <v>37-1036</v>
          </cell>
          <cell r="C797">
            <v>29860955</v>
          </cell>
          <cell r="D797" t="str">
            <v>37-1036</v>
          </cell>
          <cell r="E797" t="str">
            <v>SDR 26</v>
          </cell>
          <cell r="F797" t="str">
            <v>8X4 WYE GXGXG SDR26</v>
          </cell>
          <cell r="G797">
            <v>8.5923999999999996</v>
          </cell>
          <cell r="H797">
            <v>3.8974439007999999</v>
          </cell>
          <cell r="I797">
            <v>1</v>
          </cell>
          <cell r="J797">
            <v>45</v>
          </cell>
          <cell r="K797">
            <v>263.46966666666668</v>
          </cell>
          <cell r="L797">
            <v>8.4438370000000003</v>
          </cell>
          <cell r="M797" t="str">
            <v>TIGRE</v>
          </cell>
          <cell r="N797" t="str">
            <v>37-1036</v>
          </cell>
          <cell r="O797" t="str">
            <v>BOX</v>
          </cell>
          <cell r="P797" t="str">
            <v>B</v>
          </cell>
          <cell r="Q797" t="str">
            <v>M</v>
          </cell>
          <cell r="R797">
            <v>211.88235294117646</v>
          </cell>
          <cell r="S797">
            <v>226.71411764705883</v>
          </cell>
          <cell r="T797">
            <v>221.61</v>
          </cell>
          <cell r="U797">
            <v>221.61</v>
          </cell>
          <cell r="V797">
            <v>237.12270000000004</v>
          </cell>
          <cell r="W797">
            <v>237.12270000000004</v>
          </cell>
          <cell r="X797">
            <v>237.12270000000004</v>
          </cell>
          <cell r="Y797">
            <v>237.12270000000004</v>
          </cell>
          <cell r="Z797">
            <v>263.46966666666668</v>
          </cell>
          <cell r="AA797" t="str">
            <v>CRATE</v>
          </cell>
          <cell r="AB797">
            <v>43000450</v>
          </cell>
          <cell r="AC797">
            <v>1434</v>
          </cell>
          <cell r="AD797" t="str">
            <v>US-4915</v>
          </cell>
          <cell r="AE797">
            <v>16</v>
          </cell>
          <cell r="AF797">
            <v>0.80934475308641984</v>
          </cell>
          <cell r="AG797">
            <v>0</v>
          </cell>
          <cell r="AI797" t="str">
            <v>00810673018680</v>
          </cell>
          <cell r="AJ797" t="str">
            <v/>
          </cell>
          <cell r="AM797" t="e">
            <v>#N/A</v>
          </cell>
        </row>
        <row r="798">
          <cell r="A798" t="str">
            <v>ACTIVE</v>
          </cell>
          <cell r="B798" t="str">
            <v>37-1037</v>
          </cell>
          <cell r="C798">
            <v>29860963</v>
          </cell>
          <cell r="D798" t="str">
            <v>37-1037</v>
          </cell>
          <cell r="E798" t="str">
            <v>SDR 26</v>
          </cell>
          <cell r="F798" t="str">
            <v>8X6 WYE GXGXG SDR26</v>
          </cell>
          <cell r="G798">
            <v>10.7</v>
          </cell>
          <cell r="H798">
            <v>4.8534343999999994</v>
          </cell>
          <cell r="I798">
            <v>1</v>
          </cell>
          <cell r="J798">
            <v>34</v>
          </cell>
          <cell r="K798">
            <v>302.42955555555557</v>
          </cell>
          <cell r="L798">
            <v>11.561131999999999</v>
          </cell>
          <cell r="M798" t="str">
            <v>TIGRE</v>
          </cell>
          <cell r="N798" t="str">
            <v>37-1037</v>
          </cell>
          <cell r="O798" t="str">
            <v>BOX</v>
          </cell>
          <cell r="P798" t="str">
            <v>B</v>
          </cell>
          <cell r="Q798" t="str">
            <v>M</v>
          </cell>
          <cell r="R798">
            <v>243.22352941176473</v>
          </cell>
          <cell r="S798">
            <v>260.24917647058828</v>
          </cell>
          <cell r="T798">
            <v>254.38</v>
          </cell>
          <cell r="U798">
            <v>254.38</v>
          </cell>
          <cell r="V798">
            <v>272.1866</v>
          </cell>
          <cell r="W798">
            <v>272.1866</v>
          </cell>
          <cell r="X798">
            <v>272.1866</v>
          </cell>
          <cell r="Y798">
            <v>272.1866</v>
          </cell>
          <cell r="Z798">
            <v>302.42955555555557</v>
          </cell>
          <cell r="AA798" t="str">
            <v>CRATE</v>
          </cell>
          <cell r="AB798">
            <v>43000460</v>
          </cell>
          <cell r="AC798">
            <v>1435</v>
          </cell>
          <cell r="AD798" t="str">
            <v>US-4917</v>
          </cell>
          <cell r="AE798">
            <v>15</v>
          </cell>
          <cell r="AF798">
            <v>0.80934475308641984</v>
          </cell>
          <cell r="AG798">
            <v>0</v>
          </cell>
          <cell r="AI798" t="str">
            <v>00810673018703</v>
          </cell>
          <cell r="AJ798" t="str">
            <v/>
          </cell>
          <cell r="AM798" t="e">
            <v>#N/A</v>
          </cell>
        </row>
        <row r="799">
          <cell r="A799" t="str">
            <v>ACTIVE</v>
          </cell>
          <cell r="B799" t="str">
            <v>37-116</v>
          </cell>
          <cell r="C799">
            <v>29860980</v>
          </cell>
          <cell r="D799" t="str">
            <v>37-116</v>
          </cell>
          <cell r="E799" t="str">
            <v>SDR 26</v>
          </cell>
          <cell r="F799" t="str">
            <v>10X4 WYE GXGXG SDR26</v>
          </cell>
          <cell r="G799">
            <v>10.75</v>
          </cell>
          <cell r="H799">
            <v>4.8761140000000003</v>
          </cell>
          <cell r="I799">
            <v>1</v>
          </cell>
          <cell r="J799">
            <v>28</v>
          </cell>
          <cell r="K799">
            <v>666.7645555555556</v>
          </cell>
          <cell r="L799">
            <v>98.893390000000011</v>
          </cell>
          <cell r="M799" t="str">
            <v>PTI</v>
          </cell>
          <cell r="N799" t="str">
            <v>37-116</v>
          </cell>
          <cell r="O799" t="str">
            <v>BOX</v>
          </cell>
          <cell r="P799" t="str">
            <v>D</v>
          </cell>
          <cell r="Q799" t="str">
            <v>M</v>
          </cell>
          <cell r="R799">
            <v>536.22352941176473</v>
          </cell>
          <cell r="S799">
            <v>573.75917647058827</v>
          </cell>
          <cell r="T799">
            <v>560.83000000000004</v>
          </cell>
          <cell r="U799">
            <v>560.83000000000004</v>
          </cell>
          <cell r="V799">
            <v>600.08810000000005</v>
          </cell>
          <cell r="W799">
            <v>600.08810000000005</v>
          </cell>
          <cell r="X799">
            <v>600.08810000000005</v>
          </cell>
          <cell r="Y799">
            <v>600.08810000000005</v>
          </cell>
          <cell r="Z799">
            <v>666.7645555555556</v>
          </cell>
          <cell r="AA799" t="str">
            <v>CRATE</v>
          </cell>
          <cell r="AB799">
            <v>40017291</v>
          </cell>
          <cell r="AC799">
            <v>1437</v>
          </cell>
          <cell r="AD799" t="str">
            <v>US-00369</v>
          </cell>
          <cell r="AE799">
            <v>11</v>
          </cell>
          <cell r="AF799">
            <v>0.6695000000000001</v>
          </cell>
          <cell r="AG799">
            <v>0</v>
          </cell>
          <cell r="AI799" t="str">
            <v>00810673018727</v>
          </cell>
          <cell r="AJ799" t="str">
            <v/>
          </cell>
          <cell r="AM799" t="e">
            <v>#N/A</v>
          </cell>
        </row>
        <row r="800">
          <cell r="A800" t="str">
            <v>ACTIVE</v>
          </cell>
          <cell r="B800" t="str">
            <v>37-117</v>
          </cell>
          <cell r="C800">
            <v>29860998</v>
          </cell>
          <cell r="D800" t="str">
            <v>37-117</v>
          </cell>
          <cell r="E800" t="str">
            <v>SDR 26</v>
          </cell>
          <cell r="F800" t="str">
            <v>10X6 WYE GXGXG SDR26</v>
          </cell>
          <cell r="G800">
            <v>17.23</v>
          </cell>
          <cell r="H800">
            <v>7.8153901599999998</v>
          </cell>
          <cell r="I800">
            <v>1</v>
          </cell>
          <cell r="J800">
            <v>24</v>
          </cell>
          <cell r="K800">
            <v>666.7645555555556</v>
          </cell>
          <cell r="L800">
            <v>113.0528</v>
          </cell>
          <cell r="M800" t="str">
            <v>PTI</v>
          </cell>
          <cell r="N800" t="str">
            <v>37-117</v>
          </cell>
          <cell r="O800" t="str">
            <v>BOX</v>
          </cell>
          <cell r="P800" t="str">
            <v>D</v>
          </cell>
          <cell r="Q800" t="str">
            <v>M</v>
          </cell>
          <cell r="R800">
            <v>544.87058823529412</v>
          </cell>
          <cell r="S800">
            <v>583.01152941176474</v>
          </cell>
          <cell r="T800">
            <v>560.83000000000004</v>
          </cell>
          <cell r="U800">
            <v>560.83000000000004</v>
          </cell>
          <cell r="V800">
            <v>600.08810000000005</v>
          </cell>
          <cell r="W800">
            <v>600.08810000000005</v>
          </cell>
          <cell r="X800">
            <v>600.08810000000005</v>
          </cell>
          <cell r="Y800">
            <v>600.08810000000005</v>
          </cell>
          <cell r="Z800">
            <v>666.7645555555556</v>
          </cell>
          <cell r="AA800" t="str">
            <v>CRATE</v>
          </cell>
          <cell r="AB800">
            <v>40017305</v>
          </cell>
          <cell r="AC800">
            <v>1438</v>
          </cell>
          <cell r="AD800" t="str">
            <v>US-00370</v>
          </cell>
          <cell r="AE800">
            <v>9</v>
          </cell>
          <cell r="AF800">
            <v>0.6695000000000001</v>
          </cell>
          <cell r="AG800">
            <v>0</v>
          </cell>
          <cell r="AI800" t="str">
            <v>00810673018734</v>
          </cell>
          <cell r="AJ800" t="str">
            <v/>
          </cell>
          <cell r="AM800" t="e">
            <v>#N/A</v>
          </cell>
        </row>
        <row r="801">
          <cell r="A801" t="str">
            <v>ACTIVE</v>
          </cell>
          <cell r="B801" t="str">
            <v>37-1005</v>
          </cell>
          <cell r="C801">
            <v>29861200</v>
          </cell>
          <cell r="D801" t="str">
            <v>37-1005</v>
          </cell>
          <cell r="E801" t="str">
            <v>SDR 26</v>
          </cell>
          <cell r="F801" t="str">
            <v>4 STOP COUPLING GXG SDR26</v>
          </cell>
          <cell r="G801">
            <v>6.8769999999999998</v>
          </cell>
          <cell r="H801">
            <v>3.1193521839999998</v>
          </cell>
          <cell r="I801">
            <v>8</v>
          </cell>
          <cell r="J801" t="str">
            <v>-</v>
          </cell>
          <cell r="K801">
            <v>69.823444444444434</v>
          </cell>
          <cell r="L801">
            <v>10.88813</v>
          </cell>
          <cell r="M801" t="str">
            <v>PTI</v>
          </cell>
          <cell r="N801" t="str">
            <v>H604</v>
          </cell>
          <cell r="O801" t="str">
            <v>BOX</v>
          </cell>
          <cell r="P801" t="str">
            <v>D</v>
          </cell>
          <cell r="Q801" t="str">
            <v>M</v>
          </cell>
          <cell r="R801">
            <v>56.152941176470584</v>
          </cell>
          <cell r="S801">
            <v>60.08364705882353</v>
          </cell>
          <cell r="T801">
            <v>58.73</v>
          </cell>
          <cell r="U801">
            <v>58.73</v>
          </cell>
          <cell r="V801">
            <v>62.841099999999997</v>
          </cell>
          <cell r="W801">
            <v>62.841099999999997</v>
          </cell>
          <cell r="X801">
            <v>62.841099999999997</v>
          </cell>
          <cell r="Y801">
            <v>62.841099999999997</v>
          </cell>
          <cell r="Z801">
            <v>69.823444444444434</v>
          </cell>
          <cell r="AB801" t="str">
            <v/>
          </cell>
          <cell r="AC801">
            <v>1824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I801" t="str">
            <v>00812361014813</v>
          </cell>
          <cell r="AJ801" t="str">
            <v/>
          </cell>
          <cell r="AM801" t="e">
            <v>#N/A</v>
          </cell>
        </row>
        <row r="802">
          <cell r="A802" t="str">
            <v>ACTIVE</v>
          </cell>
          <cell r="B802" t="str">
            <v>37-1006</v>
          </cell>
          <cell r="C802">
            <v>29861218</v>
          </cell>
          <cell r="D802" t="str">
            <v>37-1006</v>
          </cell>
          <cell r="E802" t="str">
            <v>SDR 26</v>
          </cell>
          <cell r="F802" t="str">
            <v>6 STOP COUPLING GXG SDR26</v>
          </cell>
          <cell r="G802">
            <v>2.41</v>
          </cell>
          <cell r="H802">
            <v>1.0931567200000001</v>
          </cell>
          <cell r="I802">
            <v>4</v>
          </cell>
          <cell r="J802">
            <v>60</v>
          </cell>
          <cell r="K802">
            <v>197.35555555555555</v>
          </cell>
          <cell r="L802">
            <v>32.929099999999998</v>
          </cell>
          <cell r="M802" t="str">
            <v>PTI</v>
          </cell>
          <cell r="N802" t="str">
            <v>H606</v>
          </cell>
          <cell r="O802" t="str">
            <v>BOX</v>
          </cell>
          <cell r="P802" t="str">
            <v>D</v>
          </cell>
          <cell r="Q802" t="str">
            <v>M</v>
          </cell>
          <cell r="R802">
            <v>221.86338763600315</v>
          </cell>
          <cell r="S802">
            <v>237.39382477052339</v>
          </cell>
          <cell r="T802">
            <v>166</v>
          </cell>
          <cell r="U802">
            <v>166</v>
          </cell>
          <cell r="V802">
            <v>177.62</v>
          </cell>
          <cell r="W802">
            <v>177.62</v>
          </cell>
          <cell r="X802">
            <v>177.62</v>
          </cell>
          <cell r="Y802">
            <v>177.62</v>
          </cell>
          <cell r="Z802">
            <v>197.35555555555555</v>
          </cell>
          <cell r="AB802" t="str">
            <v/>
          </cell>
          <cell r="AC802">
            <v>1825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I802" t="str">
            <v>00812361014844</v>
          </cell>
          <cell r="AJ802" t="str">
            <v/>
          </cell>
          <cell r="AM802" t="e">
            <v>#N/A</v>
          </cell>
        </row>
        <row r="803">
          <cell r="A803" t="str">
            <v>ACTIVE</v>
          </cell>
          <cell r="B803" t="str">
            <v>37-1007</v>
          </cell>
          <cell r="C803">
            <v>29861226</v>
          </cell>
          <cell r="D803" t="str">
            <v>37-1007</v>
          </cell>
          <cell r="E803" t="str">
            <v>SDR 26</v>
          </cell>
          <cell r="F803" t="str">
            <v>8 STOP COUPLING GXG SDR26</v>
          </cell>
          <cell r="G803">
            <v>9.7609999999999992</v>
          </cell>
          <cell r="H803">
            <v>4.4275115119999997</v>
          </cell>
          <cell r="I803">
            <v>4</v>
          </cell>
          <cell r="J803">
            <v>38</v>
          </cell>
          <cell r="K803">
            <v>239.34711111111113</v>
          </cell>
          <cell r="L803">
            <v>37.325139999999998</v>
          </cell>
          <cell r="M803" t="str">
            <v>PTI</v>
          </cell>
          <cell r="N803" t="str">
            <v>H608</v>
          </cell>
          <cell r="O803" t="str">
            <v>BOX</v>
          </cell>
          <cell r="P803" t="str">
            <v>D</v>
          </cell>
          <cell r="Q803" t="str">
            <v>M</v>
          </cell>
          <cell r="R803">
            <v>223.25882352941179</v>
          </cell>
          <cell r="S803">
            <v>238.88694117647063</v>
          </cell>
          <cell r="T803">
            <v>201.32</v>
          </cell>
          <cell r="U803">
            <v>201.32</v>
          </cell>
          <cell r="V803">
            <v>215.41240000000002</v>
          </cell>
          <cell r="W803">
            <v>215.41240000000002</v>
          </cell>
          <cell r="X803">
            <v>215.41240000000002</v>
          </cell>
          <cell r="Y803">
            <v>215.41240000000002</v>
          </cell>
          <cell r="Z803">
            <v>239.34711111111113</v>
          </cell>
          <cell r="AB803" t="str">
            <v/>
          </cell>
          <cell r="AC803">
            <v>1826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I803" t="str">
            <v>00812361011706</v>
          </cell>
          <cell r="AJ803" t="str">
            <v/>
          </cell>
          <cell r="AM803" t="e">
            <v>#N/A</v>
          </cell>
        </row>
        <row r="804">
          <cell r="A804" t="str">
            <v>ACTIVE</v>
          </cell>
          <cell r="B804" t="str">
            <v>37-1010</v>
          </cell>
          <cell r="C804">
            <v>29862109</v>
          </cell>
          <cell r="D804" t="str">
            <v>37-1010</v>
          </cell>
          <cell r="E804" t="str">
            <v>SDR 26</v>
          </cell>
          <cell r="F804" t="str">
            <v>4 ELBOW 22.5 GXS SDR26</v>
          </cell>
          <cell r="G804">
            <v>0.79</v>
          </cell>
          <cell r="H804">
            <v>0.35833767999999999</v>
          </cell>
          <cell r="I804">
            <v>18</v>
          </cell>
          <cell r="J804">
            <v>432</v>
          </cell>
          <cell r="K804">
            <v>80.499666666666656</v>
          </cell>
          <cell r="L804">
            <v>1.1549389999999999</v>
          </cell>
          <cell r="M804" t="str">
            <v>TIGRE</v>
          </cell>
          <cell r="N804" t="str">
            <v>37-1010</v>
          </cell>
          <cell r="O804" t="str">
            <v>BOX</v>
          </cell>
          <cell r="P804" t="str">
            <v>B</v>
          </cell>
          <cell r="Q804" t="str">
            <v>M</v>
          </cell>
          <cell r="R804">
            <v>64.741176470588243</v>
          </cell>
          <cell r="S804">
            <v>69.273058823529425</v>
          </cell>
          <cell r="T804">
            <v>67.709999999999994</v>
          </cell>
          <cell r="U804">
            <v>67.709999999999994</v>
          </cell>
          <cell r="V804">
            <v>72.449699999999993</v>
          </cell>
          <cell r="W804">
            <v>72.449699999999993</v>
          </cell>
          <cell r="X804">
            <v>72.449699999999993</v>
          </cell>
          <cell r="Y804">
            <v>72.449699999999993</v>
          </cell>
          <cell r="Z804">
            <v>80.499666666666656</v>
          </cell>
          <cell r="AA804" t="str">
            <v>T-13</v>
          </cell>
          <cell r="AB804">
            <v>43000071</v>
          </cell>
          <cell r="AC804">
            <v>1836</v>
          </cell>
          <cell r="AD804" t="str">
            <v>US-4902</v>
          </cell>
          <cell r="AE804">
            <v>45</v>
          </cell>
          <cell r="AF804">
            <v>0.8034</v>
          </cell>
          <cell r="AG804">
            <v>0</v>
          </cell>
          <cell r="AI804" t="str">
            <v>00810673019151</v>
          </cell>
          <cell r="AJ804" t="str">
            <v/>
          </cell>
          <cell r="AM804" t="e">
            <v>#N/A</v>
          </cell>
        </row>
        <row r="805">
          <cell r="A805" t="str">
            <v>ACTIVE</v>
          </cell>
          <cell r="B805" t="str">
            <v>37-1011</v>
          </cell>
          <cell r="C805">
            <v>29862117</v>
          </cell>
          <cell r="D805" t="str">
            <v>37-1011</v>
          </cell>
          <cell r="E805" t="str">
            <v>SDR 26</v>
          </cell>
          <cell r="F805" t="str">
            <v>6 ELBOW 22.5 GXS SDR26</v>
          </cell>
          <cell r="G805">
            <v>2.4660000000000002</v>
          </cell>
          <cell r="H805">
            <v>1.118557872</v>
          </cell>
          <cell r="I805">
            <v>1</v>
          </cell>
          <cell r="J805">
            <v>120</v>
          </cell>
          <cell r="K805">
            <v>151.85677777777781</v>
          </cell>
          <cell r="L805">
            <v>2.8095310000000002</v>
          </cell>
          <cell r="M805" t="str">
            <v>TIGRE</v>
          </cell>
          <cell r="N805" t="str">
            <v>37-1011</v>
          </cell>
          <cell r="O805">
            <v>6</v>
          </cell>
          <cell r="P805" t="str">
            <v>C</v>
          </cell>
          <cell r="Q805" t="str">
            <v>M</v>
          </cell>
          <cell r="R805">
            <v>122.12941176470589</v>
          </cell>
          <cell r="S805">
            <v>130.67847058823531</v>
          </cell>
          <cell r="T805">
            <v>127.73</v>
          </cell>
          <cell r="U805">
            <v>127.73</v>
          </cell>
          <cell r="V805">
            <v>136.67110000000002</v>
          </cell>
          <cell r="W805">
            <v>136.67110000000002</v>
          </cell>
          <cell r="X805">
            <v>136.67110000000002</v>
          </cell>
          <cell r="Y805">
            <v>136.67110000000002</v>
          </cell>
          <cell r="Z805">
            <v>151.85677777777781</v>
          </cell>
          <cell r="AA805" t="str">
            <v>CRATE</v>
          </cell>
          <cell r="AB805">
            <v>43000152</v>
          </cell>
          <cell r="AC805">
            <v>1838</v>
          </cell>
          <cell r="AD805" t="str">
            <v>US-4904</v>
          </cell>
          <cell r="AE805">
            <v>24</v>
          </cell>
          <cell r="AF805">
            <v>0.72099999999999997</v>
          </cell>
          <cell r="AG805">
            <v>0</v>
          </cell>
          <cell r="AI805" t="str">
            <v>00810673019175</v>
          </cell>
          <cell r="AJ805" t="str">
            <v/>
          </cell>
          <cell r="AM805" t="e">
            <v>#N/A</v>
          </cell>
        </row>
        <row r="806">
          <cell r="A806" t="str">
            <v>ACTIVE</v>
          </cell>
          <cell r="B806" t="str">
            <v>37-174</v>
          </cell>
          <cell r="C806">
            <v>29862133</v>
          </cell>
          <cell r="D806" t="str">
            <v>37-174</v>
          </cell>
          <cell r="E806" t="str">
            <v>SDR 26</v>
          </cell>
          <cell r="F806" t="str">
            <v>8 ELBOW 22.5 GXS SDR26</v>
          </cell>
          <cell r="G806">
            <v>5.36</v>
          </cell>
          <cell r="H806">
            <v>2.43125312</v>
          </cell>
          <cell r="I806">
            <v>1</v>
          </cell>
          <cell r="J806">
            <v>70</v>
          </cell>
          <cell r="K806">
            <v>281.80233333333337</v>
          </cell>
          <cell r="L806">
            <v>5.8442200000000009</v>
          </cell>
          <cell r="M806" t="str">
            <v>SPECFIT</v>
          </cell>
          <cell r="N806" t="str">
            <v>37-174</v>
          </cell>
          <cell r="O806">
            <v>4</v>
          </cell>
          <cell r="P806" t="str">
            <v>D</v>
          </cell>
          <cell r="Q806" t="str">
            <v>F</v>
          </cell>
          <cell r="R806">
            <v>226.62352941176471</v>
          </cell>
          <cell r="S806">
            <v>242.48717647058825</v>
          </cell>
          <cell r="T806">
            <v>237.03</v>
          </cell>
          <cell r="U806">
            <v>237.03</v>
          </cell>
          <cell r="V806">
            <v>253.62210000000002</v>
          </cell>
          <cell r="W806">
            <v>253.62210000000002</v>
          </cell>
          <cell r="X806">
            <v>253.62210000000002</v>
          </cell>
          <cell r="Y806">
            <v>253.62210000000002</v>
          </cell>
          <cell r="Z806">
            <v>281.80233333333337</v>
          </cell>
          <cell r="AA806" t="str">
            <v>CRATE</v>
          </cell>
          <cell r="AB806">
            <v>40017364</v>
          </cell>
          <cell r="AC806">
            <v>1839</v>
          </cell>
          <cell r="AD806" t="str">
            <v>US-00426</v>
          </cell>
          <cell r="AE806">
            <v>15</v>
          </cell>
          <cell r="AF806">
            <v>0.5</v>
          </cell>
          <cell r="AG806">
            <v>0</v>
          </cell>
          <cell r="AI806" t="str">
            <v>00810673019199</v>
          </cell>
          <cell r="AJ806" t="str">
            <v/>
          </cell>
          <cell r="AM806" t="e">
            <v>#N/A</v>
          </cell>
        </row>
        <row r="807">
          <cell r="A807" t="str">
            <v>ACTIVE</v>
          </cell>
          <cell r="B807" t="str">
            <v>37-1008</v>
          </cell>
          <cell r="C807">
            <v>29862605</v>
          </cell>
          <cell r="D807" t="str">
            <v>37-1008</v>
          </cell>
          <cell r="E807" t="str">
            <v>SDR 26</v>
          </cell>
          <cell r="F807" t="str">
            <v>4 ELBOW 22.5 GXG SDR26</v>
          </cell>
          <cell r="G807">
            <v>0.9</v>
          </cell>
          <cell r="H807">
            <v>0.40823280000000001</v>
          </cell>
          <cell r="I807">
            <v>18</v>
          </cell>
          <cell r="J807">
            <v>432</v>
          </cell>
          <cell r="K807">
            <v>84.090111111111128</v>
          </cell>
          <cell r="L807">
            <v>1.6791060000000002</v>
          </cell>
          <cell r="M807" t="str">
            <v>TIGRE</v>
          </cell>
          <cell r="N807" t="str">
            <v>37-1008</v>
          </cell>
          <cell r="O807" t="str">
            <v>BOX</v>
          </cell>
          <cell r="P807" t="str">
            <v>C</v>
          </cell>
          <cell r="Q807" t="str">
            <v>M</v>
          </cell>
          <cell r="R807">
            <v>67.623529411764707</v>
          </cell>
          <cell r="S807">
            <v>72.357176470588243</v>
          </cell>
          <cell r="T807">
            <v>70.73</v>
          </cell>
          <cell r="U807">
            <v>70.73</v>
          </cell>
          <cell r="V807">
            <v>75.681100000000015</v>
          </cell>
          <cell r="W807">
            <v>75.681100000000015</v>
          </cell>
          <cell r="X807">
            <v>75.681100000000015</v>
          </cell>
          <cell r="Y807">
            <v>75.681100000000015</v>
          </cell>
          <cell r="Z807">
            <v>84.090111111111128</v>
          </cell>
          <cell r="AA807" t="str">
            <v>T-13</v>
          </cell>
          <cell r="AB807">
            <v>43000063</v>
          </cell>
          <cell r="AC807">
            <v>1799</v>
          </cell>
          <cell r="AD807" t="str">
            <v>US-4902</v>
          </cell>
          <cell r="AE807">
            <v>45</v>
          </cell>
          <cell r="AF807">
            <v>0.8034</v>
          </cell>
          <cell r="AG807">
            <v>0</v>
          </cell>
          <cell r="AI807" t="str">
            <v>00810673019090</v>
          </cell>
          <cell r="AJ807" t="str">
            <v/>
          </cell>
          <cell r="AM807" t="e">
            <v>#N/A</v>
          </cell>
        </row>
        <row r="808">
          <cell r="A808" t="str">
            <v>ACTIVE</v>
          </cell>
          <cell r="B808" t="str">
            <v>37-1009</v>
          </cell>
          <cell r="C808">
            <v>29862613</v>
          </cell>
          <cell r="D808" t="str">
            <v>37-1009</v>
          </cell>
          <cell r="E808" t="str">
            <v>SDR 26</v>
          </cell>
          <cell r="F808" t="str">
            <v>6 ELBOW 22.5 GXG SDR26</v>
          </cell>
          <cell r="G808">
            <v>2.72</v>
          </cell>
          <cell r="H808">
            <v>1.2337702400000001</v>
          </cell>
          <cell r="I808">
            <v>1</v>
          </cell>
          <cell r="J808">
            <v>120</v>
          </cell>
          <cell r="K808">
            <v>158.52644444444445</v>
          </cell>
          <cell r="L808">
            <v>3.4757349999999998</v>
          </cell>
          <cell r="M808" t="str">
            <v>TIGRE</v>
          </cell>
          <cell r="N808" t="str">
            <v>37-1009</v>
          </cell>
          <cell r="O808">
            <v>5</v>
          </cell>
          <cell r="P808" t="str">
            <v>C</v>
          </cell>
          <cell r="Q808" t="str">
            <v>M</v>
          </cell>
          <cell r="R808">
            <v>127.49411764705883</v>
          </cell>
          <cell r="S808">
            <v>136.41870588235295</v>
          </cell>
          <cell r="T808">
            <v>133.34</v>
          </cell>
          <cell r="U808">
            <v>133.34</v>
          </cell>
          <cell r="V808">
            <v>142.6738</v>
          </cell>
          <cell r="W808">
            <v>142.6738</v>
          </cell>
          <cell r="X808">
            <v>142.6738</v>
          </cell>
          <cell r="Y808">
            <v>142.6738</v>
          </cell>
          <cell r="Z808">
            <v>158.52644444444445</v>
          </cell>
          <cell r="AA808" t="str">
            <v>CRATE</v>
          </cell>
          <cell r="AB808">
            <v>43000144</v>
          </cell>
          <cell r="AC808">
            <v>1801</v>
          </cell>
          <cell r="AD808" t="str">
            <v>US-4904</v>
          </cell>
          <cell r="AE808">
            <v>26</v>
          </cell>
          <cell r="AF808">
            <v>0.72099999999999997</v>
          </cell>
          <cell r="AG808">
            <v>0</v>
          </cell>
          <cell r="AI808" t="str">
            <v>00810673019113</v>
          </cell>
          <cell r="AJ808" t="str">
            <v/>
          </cell>
          <cell r="AM808" t="e">
            <v>#N/A</v>
          </cell>
        </row>
        <row r="809">
          <cell r="A809" t="str">
            <v>ACTIVE</v>
          </cell>
          <cell r="B809" t="str">
            <v>37-155</v>
          </cell>
          <cell r="C809">
            <v>29862621</v>
          </cell>
          <cell r="D809" t="str">
            <v>37-155</v>
          </cell>
          <cell r="E809" t="str">
            <v>SDR 26</v>
          </cell>
          <cell r="F809" t="str">
            <v>8 ELBOW 22.5 GXG SDR26</v>
          </cell>
          <cell r="G809">
            <v>5.5</v>
          </cell>
          <cell r="H809">
            <v>2.4947559999999998</v>
          </cell>
          <cell r="I809">
            <v>1</v>
          </cell>
          <cell r="J809">
            <v>70</v>
          </cell>
          <cell r="K809">
            <v>281.81422222222221</v>
          </cell>
          <cell r="L809">
            <v>42.096409000000001</v>
          </cell>
          <cell r="M809" t="str">
            <v>SPECFIT</v>
          </cell>
          <cell r="N809" t="str">
            <v>37-155</v>
          </cell>
          <cell r="O809">
            <v>3</v>
          </cell>
          <cell r="P809" t="str">
            <v>C</v>
          </cell>
          <cell r="Q809" t="str">
            <v>F</v>
          </cell>
          <cell r="R809">
            <v>226.63529411764705</v>
          </cell>
          <cell r="S809">
            <v>242.49976470588237</v>
          </cell>
          <cell r="T809">
            <v>237.04</v>
          </cell>
          <cell r="U809">
            <v>237.04</v>
          </cell>
          <cell r="V809">
            <v>253.6328</v>
          </cell>
          <cell r="W809">
            <v>253.6328</v>
          </cell>
          <cell r="X809">
            <v>253.6328</v>
          </cell>
          <cell r="Y809">
            <v>253.6328</v>
          </cell>
          <cell r="Z809">
            <v>281.81422222222221</v>
          </cell>
          <cell r="AA809" t="str">
            <v>CRATE</v>
          </cell>
          <cell r="AB809">
            <v>40017330</v>
          </cell>
          <cell r="AC809">
            <v>1802</v>
          </cell>
          <cell r="AD809" t="str">
            <v>US-00426</v>
          </cell>
          <cell r="AE809">
            <v>15</v>
          </cell>
          <cell r="AF809">
            <v>0.5</v>
          </cell>
          <cell r="AG809">
            <v>0</v>
          </cell>
          <cell r="AI809" t="str">
            <v>00810673019137</v>
          </cell>
          <cell r="AJ809" t="str">
            <v/>
          </cell>
          <cell r="AM809" t="e">
            <v>#N/A</v>
          </cell>
        </row>
        <row r="810">
          <cell r="A810" t="str">
            <v>ACTIVE</v>
          </cell>
          <cell r="B810" t="str">
            <v>37-1022</v>
          </cell>
          <cell r="C810">
            <v>29862850</v>
          </cell>
          <cell r="D810" t="str">
            <v>37-1022</v>
          </cell>
          <cell r="E810" t="str">
            <v>SDR 26</v>
          </cell>
          <cell r="F810" t="str">
            <v>6X4 INCR COUPLING CONC GXG SDR26</v>
          </cell>
          <cell r="G810">
            <v>5.4560000000000004</v>
          </cell>
          <cell r="H810">
            <v>2.4747979520000003</v>
          </cell>
          <cell r="I810">
            <v>4</v>
          </cell>
          <cell r="J810" t="str">
            <v>-</v>
          </cell>
          <cell r="K810">
            <v>133.77377777777778</v>
          </cell>
          <cell r="L810">
            <v>20.603604999999998</v>
          </cell>
          <cell r="M810" t="str">
            <v>PTI</v>
          </cell>
          <cell r="N810" t="str">
            <v>H606-4</v>
          </cell>
          <cell r="O810" t="str">
            <v>BOX</v>
          </cell>
          <cell r="P810" t="str">
            <v>D</v>
          </cell>
          <cell r="Q810" t="str">
            <v>M</v>
          </cell>
          <cell r="R810">
            <v>119.67058823529412</v>
          </cell>
          <cell r="S810">
            <v>128.04752941176471</v>
          </cell>
          <cell r="T810">
            <v>112.52</v>
          </cell>
          <cell r="U810">
            <v>112.52</v>
          </cell>
          <cell r="V810">
            <v>120.3964</v>
          </cell>
          <cell r="W810">
            <v>120.3964</v>
          </cell>
          <cell r="X810">
            <v>120.3964</v>
          </cell>
          <cell r="Y810">
            <v>120.3964</v>
          </cell>
          <cell r="Z810">
            <v>133.77377777777778</v>
          </cell>
          <cell r="AB810" t="str">
            <v/>
          </cell>
          <cell r="AC810">
            <v>1873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I810" t="str">
            <v>00812361014875</v>
          </cell>
          <cell r="AJ810" t="str">
            <v/>
          </cell>
          <cell r="AM810" t="e">
            <v>#N/A</v>
          </cell>
        </row>
        <row r="811">
          <cell r="A811" t="str">
            <v>ACTIVE</v>
          </cell>
          <cell r="B811" t="str">
            <v>37-55</v>
          </cell>
          <cell r="C811">
            <v>29862869</v>
          </cell>
          <cell r="D811" t="str">
            <v>37-55</v>
          </cell>
          <cell r="E811" t="str">
            <v>SDR 26</v>
          </cell>
          <cell r="F811" t="str">
            <v>8X4 INCR COUPLING CONC GXG SDR26</v>
          </cell>
          <cell r="G811">
            <v>7.9749999999999996</v>
          </cell>
          <cell r="H811">
            <v>3.6173962</v>
          </cell>
          <cell r="I811">
            <v>4</v>
          </cell>
          <cell r="J811" t="str">
            <v>-</v>
          </cell>
          <cell r="K811">
            <v>255.32577777777777</v>
          </cell>
          <cell r="L811">
            <v>32.35745</v>
          </cell>
          <cell r="M811" t="str">
            <v>PTI</v>
          </cell>
          <cell r="N811" t="str">
            <v>H608-4</v>
          </cell>
          <cell r="O811" t="str">
            <v>BOX</v>
          </cell>
          <cell r="P811" t="str">
            <v>D</v>
          </cell>
          <cell r="Q811" t="str">
            <v>M</v>
          </cell>
          <cell r="R811">
            <v>284.11764705882354</v>
          </cell>
          <cell r="S811">
            <v>304.00588235294123</v>
          </cell>
          <cell r="T811">
            <v>214.76</v>
          </cell>
          <cell r="U811">
            <v>214.76</v>
          </cell>
          <cell r="V811">
            <v>229.79320000000001</v>
          </cell>
          <cell r="W811">
            <v>229.79320000000001</v>
          </cell>
          <cell r="X811">
            <v>229.79320000000001</v>
          </cell>
          <cell r="Y811">
            <v>229.79320000000001</v>
          </cell>
          <cell r="Z811">
            <v>255.32577777777777</v>
          </cell>
          <cell r="AB811" t="str">
            <v/>
          </cell>
          <cell r="AC811">
            <v>1874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I811" t="str">
            <v>00812361014899</v>
          </cell>
          <cell r="AJ811" t="str">
            <v/>
          </cell>
          <cell r="AM811" t="e">
            <v>#N/A</v>
          </cell>
        </row>
        <row r="812">
          <cell r="A812" t="str">
            <v>ACTIVE</v>
          </cell>
          <cell r="B812" t="str">
            <v>37-59</v>
          </cell>
          <cell r="C812">
            <v>29862877</v>
          </cell>
          <cell r="D812" t="str">
            <v>37-59</v>
          </cell>
          <cell r="E812" t="str">
            <v>SDR 26</v>
          </cell>
          <cell r="F812" t="str">
            <v>8X6 INCR COUPLING CONC GXG SDR26</v>
          </cell>
          <cell r="G812">
            <v>4.8</v>
          </cell>
          <cell r="H812">
            <v>2.1772415999999999</v>
          </cell>
          <cell r="I812">
            <v>4</v>
          </cell>
          <cell r="J812" t="str">
            <v>-</v>
          </cell>
          <cell r="K812">
            <v>265.18166666666667</v>
          </cell>
          <cell r="L812">
            <v>44.248800000000003</v>
          </cell>
          <cell r="M812" t="str">
            <v>PTI</v>
          </cell>
          <cell r="N812" t="str">
            <v>H608-6</v>
          </cell>
          <cell r="O812" t="str">
            <v>BOX</v>
          </cell>
          <cell r="P812" t="str">
            <v>D</v>
          </cell>
          <cell r="Q812" t="str">
            <v>M</v>
          </cell>
          <cell r="R812">
            <v>320.37647058823529</v>
          </cell>
          <cell r="S812">
            <v>342.8028235294118</v>
          </cell>
          <cell r="T812">
            <v>223.05</v>
          </cell>
          <cell r="U812">
            <v>223.05</v>
          </cell>
          <cell r="V812">
            <v>238.66350000000003</v>
          </cell>
          <cell r="W812">
            <v>238.66350000000003</v>
          </cell>
          <cell r="X812">
            <v>238.66350000000003</v>
          </cell>
          <cell r="Y812">
            <v>238.66350000000003</v>
          </cell>
          <cell r="Z812">
            <v>265.18166666666667</v>
          </cell>
          <cell r="AB812" t="str">
            <v/>
          </cell>
          <cell r="AC812">
            <v>1875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I812" t="str">
            <v>00812361014912</v>
          </cell>
          <cell r="AJ812" t="str">
            <v/>
          </cell>
          <cell r="AM812" t="e">
            <v>#N/A</v>
          </cell>
        </row>
        <row r="813">
          <cell r="A813" t="str">
            <v>ACTIVE</v>
          </cell>
          <cell r="B813" t="str">
            <v>37-1002</v>
          </cell>
          <cell r="C813">
            <v>29863300</v>
          </cell>
          <cell r="D813" t="str">
            <v>37-1002</v>
          </cell>
          <cell r="E813" t="str">
            <v>SDR 26</v>
          </cell>
          <cell r="F813" t="str">
            <v>4 REPAIR COUPLING GXG SDR26</v>
          </cell>
          <cell r="G813">
            <v>3.621</v>
          </cell>
          <cell r="H813">
            <v>1.642456632</v>
          </cell>
          <cell r="I813">
            <v>8</v>
          </cell>
          <cell r="J813" t="str">
            <v>-</v>
          </cell>
          <cell r="K813">
            <v>69.823444444444434</v>
          </cell>
          <cell r="L813">
            <v>11.6493</v>
          </cell>
          <cell r="M813" t="str">
            <v>PTI</v>
          </cell>
          <cell r="N813" t="str">
            <v>H624</v>
          </cell>
          <cell r="O813" t="str">
            <v>BOX</v>
          </cell>
          <cell r="P813" t="str">
            <v>D</v>
          </cell>
          <cell r="Q813" t="str">
            <v>M</v>
          </cell>
          <cell r="R813">
            <v>149.17129056813224</v>
          </cell>
          <cell r="S813">
            <v>159.6132809079015</v>
          </cell>
          <cell r="T813">
            <v>58.73</v>
          </cell>
          <cell r="U813">
            <v>58.73</v>
          </cell>
          <cell r="V813">
            <v>62.841099999999997</v>
          </cell>
          <cell r="W813">
            <v>62.841099999999997</v>
          </cell>
          <cell r="X813">
            <v>62.841099999999997</v>
          </cell>
          <cell r="Y813">
            <v>62.841099999999997</v>
          </cell>
          <cell r="Z813">
            <v>69.823444444444434</v>
          </cell>
          <cell r="AB813" t="str">
            <v/>
          </cell>
          <cell r="AC813">
            <v>1861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I813" t="str">
            <v>00812361014936</v>
          </cell>
          <cell r="AJ813" t="str">
            <v/>
          </cell>
          <cell r="AM813" t="e">
            <v>#N/A</v>
          </cell>
        </row>
        <row r="814">
          <cell r="A814" t="str">
            <v>ACTIVE</v>
          </cell>
          <cell r="B814" t="str">
            <v>37-1003</v>
          </cell>
          <cell r="C814">
            <v>29863326</v>
          </cell>
          <cell r="D814" t="str">
            <v>37-1003</v>
          </cell>
          <cell r="E814" t="str">
            <v>SDR 26</v>
          </cell>
          <cell r="F814" t="str">
            <v>6 REPAIR COUPLING GXG SDR26</v>
          </cell>
          <cell r="G814">
            <v>2.4180000000000001</v>
          </cell>
          <cell r="H814">
            <v>1.0967854560000001</v>
          </cell>
          <cell r="I814">
            <v>4</v>
          </cell>
          <cell r="J814">
            <v>60</v>
          </cell>
          <cell r="K814">
            <v>197.35555555555555</v>
          </cell>
          <cell r="L814">
            <v>42.781874000000002</v>
          </cell>
          <cell r="M814" t="str">
            <v>PTI</v>
          </cell>
          <cell r="N814" t="str">
            <v>H626</v>
          </cell>
          <cell r="O814" t="str">
            <v>BOX</v>
          </cell>
          <cell r="P814" t="str">
            <v>C</v>
          </cell>
          <cell r="Q814" t="str">
            <v>M</v>
          </cell>
          <cell r="R814">
            <v>224.89411764705883</v>
          </cell>
          <cell r="S814">
            <v>240.63670588235297</v>
          </cell>
          <cell r="T814">
            <v>166</v>
          </cell>
          <cell r="U814">
            <v>166</v>
          </cell>
          <cell r="V814">
            <v>177.62</v>
          </cell>
          <cell r="W814">
            <v>177.62</v>
          </cell>
          <cell r="X814">
            <v>177.62</v>
          </cell>
          <cell r="Y814">
            <v>177.62</v>
          </cell>
          <cell r="Z814">
            <v>197.35555555555555</v>
          </cell>
          <cell r="AB814" t="str">
            <v/>
          </cell>
          <cell r="AC814">
            <v>1862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I814" t="str">
            <v>00812361014950</v>
          </cell>
          <cell r="AJ814" t="str">
            <v/>
          </cell>
          <cell r="AM814" t="e">
            <v>#N/A</v>
          </cell>
        </row>
        <row r="815">
          <cell r="A815" t="str">
            <v>ACTIVE</v>
          </cell>
          <cell r="B815" t="str">
            <v>37-1004</v>
          </cell>
          <cell r="C815">
            <v>29863342</v>
          </cell>
          <cell r="D815" t="str">
            <v>37-1004</v>
          </cell>
          <cell r="E815" t="str">
            <v>SDR 26</v>
          </cell>
          <cell r="F815" t="str">
            <v>8 REPAIR COUPLING GXG SDR26</v>
          </cell>
          <cell r="G815">
            <v>7</v>
          </cell>
          <cell r="H815">
            <v>3.175144</v>
          </cell>
          <cell r="I815">
            <v>4</v>
          </cell>
          <cell r="J815">
            <v>38</v>
          </cell>
          <cell r="K815">
            <v>236.38677777777781</v>
          </cell>
          <cell r="L815">
            <v>38.336599999999997</v>
          </cell>
          <cell r="M815" t="str">
            <v>PTI</v>
          </cell>
          <cell r="N815" t="str">
            <v>H628</v>
          </cell>
          <cell r="O815" t="str">
            <v>BOX</v>
          </cell>
          <cell r="P815" t="str">
            <v>D</v>
          </cell>
          <cell r="Q815" t="str">
            <v>M</v>
          </cell>
          <cell r="R815">
            <v>493.26586048774845</v>
          </cell>
          <cell r="S815">
            <v>527.79447072189089</v>
          </cell>
          <cell r="T815">
            <v>198.83</v>
          </cell>
          <cell r="U815">
            <v>198.83</v>
          </cell>
          <cell r="V815">
            <v>212.74810000000002</v>
          </cell>
          <cell r="W815">
            <v>212.74810000000002</v>
          </cell>
          <cell r="X815">
            <v>212.74810000000002</v>
          </cell>
          <cell r="Y815">
            <v>212.74810000000002</v>
          </cell>
          <cell r="Z815">
            <v>236.38677777777781</v>
          </cell>
          <cell r="AB815" t="str">
            <v/>
          </cell>
          <cell r="AC815">
            <v>1863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I815" t="str">
            <v>00812361014974</v>
          </cell>
          <cell r="AJ815" t="str">
            <v/>
          </cell>
          <cell r="AM815" t="e">
            <v>#N/A</v>
          </cell>
        </row>
        <row r="816">
          <cell r="A816" t="str">
            <v>ACTIVE</v>
          </cell>
          <cell r="B816" t="str">
            <v>37-1040</v>
          </cell>
          <cell r="C816">
            <v>29863504</v>
          </cell>
          <cell r="D816" t="str">
            <v>37-1040</v>
          </cell>
          <cell r="E816" t="str">
            <v>SDR 26</v>
          </cell>
          <cell r="F816" t="str">
            <v>4 PERMANENT PLUG SDR26</v>
          </cell>
          <cell r="G816">
            <v>0.44500000000000001</v>
          </cell>
          <cell r="H816">
            <v>0.20184843999999999</v>
          </cell>
          <cell r="I816">
            <v>24</v>
          </cell>
          <cell r="J816">
            <v>1080</v>
          </cell>
          <cell r="K816">
            <v>51.288666666666671</v>
          </cell>
          <cell r="L816">
            <v>2.6697600000000001</v>
          </cell>
          <cell r="M816" t="str">
            <v>PTI</v>
          </cell>
          <cell r="N816" t="str">
            <v>37-1040</v>
          </cell>
          <cell r="O816" t="str">
            <v>BOX</v>
          </cell>
          <cell r="P816" t="str">
            <v>D</v>
          </cell>
          <cell r="Q816" t="str">
            <v>M</v>
          </cell>
          <cell r="R816">
            <v>41.247058823529414</v>
          </cell>
          <cell r="S816">
            <v>44.134352941176473</v>
          </cell>
          <cell r="T816">
            <v>43.14</v>
          </cell>
          <cell r="U816">
            <v>43.14</v>
          </cell>
          <cell r="V816">
            <v>46.159800000000004</v>
          </cell>
          <cell r="W816">
            <v>46.159800000000004</v>
          </cell>
          <cell r="X816">
            <v>46.159800000000004</v>
          </cell>
          <cell r="Y816">
            <v>46.159800000000004</v>
          </cell>
          <cell r="Z816">
            <v>51.288666666666671</v>
          </cell>
          <cell r="AA816" t="str">
            <v>T-11</v>
          </cell>
          <cell r="AB816">
            <v>40017283</v>
          </cell>
          <cell r="AC816">
            <v>2102</v>
          </cell>
          <cell r="AD816" t="str">
            <v>US-00431</v>
          </cell>
          <cell r="AE816">
            <v>80</v>
          </cell>
          <cell r="AF816">
            <v>0.72099999999999997</v>
          </cell>
          <cell r="AG816">
            <v>0</v>
          </cell>
          <cell r="AI816" t="str">
            <v>00810673019212</v>
          </cell>
          <cell r="AJ816" t="str">
            <v/>
          </cell>
          <cell r="AM816" t="e">
            <v>#N/A</v>
          </cell>
        </row>
        <row r="817">
          <cell r="A817" t="str">
            <v>ACTIVE</v>
          </cell>
          <cell r="B817" t="str">
            <v>37-1041</v>
          </cell>
          <cell r="C817">
            <v>29863512</v>
          </cell>
          <cell r="D817" t="str">
            <v>37-1041</v>
          </cell>
          <cell r="E817" t="str">
            <v>SDR 26</v>
          </cell>
          <cell r="F817" t="str">
            <v>6 PERMANENT PLUG SDR26</v>
          </cell>
          <cell r="G817">
            <v>2.0960000000000001</v>
          </cell>
          <cell r="H817">
            <v>0.95072883200000002</v>
          </cell>
          <cell r="I817">
            <v>15</v>
          </cell>
          <cell r="J817">
            <v>168</v>
          </cell>
          <cell r="K817">
            <v>103.32633333333334</v>
          </cell>
          <cell r="L817">
            <v>17.2422</v>
          </cell>
          <cell r="M817" t="str">
            <v>PTI</v>
          </cell>
          <cell r="N817" t="str">
            <v>H1166</v>
          </cell>
          <cell r="O817" t="str">
            <v>BOX</v>
          </cell>
          <cell r="P817" t="str">
            <v>D</v>
          </cell>
          <cell r="Q817" t="str">
            <v>M</v>
          </cell>
          <cell r="R817">
            <v>180.3294117647059</v>
          </cell>
          <cell r="S817">
            <v>192.95247058823531</v>
          </cell>
          <cell r="T817">
            <v>86.91</v>
          </cell>
          <cell r="U817">
            <v>86.91</v>
          </cell>
          <cell r="V817">
            <v>92.993700000000004</v>
          </cell>
          <cell r="W817">
            <v>92.993700000000004</v>
          </cell>
          <cell r="X817">
            <v>92.993700000000004</v>
          </cell>
          <cell r="Y817">
            <v>92.993700000000004</v>
          </cell>
          <cell r="Z817">
            <v>103.32633333333334</v>
          </cell>
          <cell r="AB817" t="str">
            <v/>
          </cell>
          <cell r="AC817">
            <v>2103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I817" t="str">
            <v>00812361014998</v>
          </cell>
          <cell r="AJ817" t="str">
            <v/>
          </cell>
          <cell r="AM817" t="e">
            <v>#N/A</v>
          </cell>
        </row>
        <row r="818">
          <cell r="A818" t="str">
            <v>ACTIVE</v>
          </cell>
          <cell r="B818" t="str">
            <v>37-1042</v>
          </cell>
          <cell r="C818">
            <v>29863520</v>
          </cell>
          <cell r="D818" t="str">
            <v>37-1042</v>
          </cell>
          <cell r="E818" t="str">
            <v>SDR 26</v>
          </cell>
          <cell r="F818" t="str">
            <v>8 PERMANENT PLUG SDR26</v>
          </cell>
          <cell r="G818">
            <v>8.4830000000000005</v>
          </cell>
          <cell r="H818">
            <v>3.8478209360000002</v>
          </cell>
          <cell r="I818">
            <v>8</v>
          </cell>
          <cell r="J818">
            <v>80</v>
          </cell>
          <cell r="K818">
            <v>182.79166666666669</v>
          </cell>
          <cell r="L818">
            <v>28.45684</v>
          </cell>
          <cell r="M818" t="str">
            <v>PTI</v>
          </cell>
          <cell r="N818" t="str">
            <v>H1168</v>
          </cell>
          <cell r="O818" t="str">
            <v>BOX</v>
          </cell>
          <cell r="P818" t="str">
            <v>D</v>
          </cell>
          <cell r="Q818" t="str">
            <v>M</v>
          </cell>
          <cell r="R818">
            <v>147</v>
          </cell>
          <cell r="S818">
            <v>157.29000000000002</v>
          </cell>
          <cell r="T818">
            <v>153.75</v>
          </cell>
          <cell r="U818">
            <v>153.75</v>
          </cell>
          <cell r="V818">
            <v>164.51250000000002</v>
          </cell>
          <cell r="W818">
            <v>164.51250000000002</v>
          </cell>
          <cell r="X818">
            <v>164.51250000000002</v>
          </cell>
          <cell r="Y818">
            <v>164.51250000000002</v>
          </cell>
          <cell r="Z818">
            <v>182.79166666666669</v>
          </cell>
          <cell r="AB818" t="str">
            <v/>
          </cell>
          <cell r="AC818">
            <v>2104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I818" t="str">
            <v>00812361015018</v>
          </cell>
          <cell r="AJ818" t="str">
            <v/>
          </cell>
          <cell r="AM818" t="e">
            <v>#N/A</v>
          </cell>
        </row>
        <row r="819">
          <cell r="A819" t="str">
            <v>ACTIVE</v>
          </cell>
          <cell r="B819" t="str">
            <v>37-1027</v>
          </cell>
          <cell r="C819">
            <v>29864209</v>
          </cell>
          <cell r="D819" t="str">
            <v>37-1027</v>
          </cell>
          <cell r="E819" t="str">
            <v>SDR 26</v>
          </cell>
          <cell r="F819" t="str">
            <v>4 TEE WYE GXGXG SDR26</v>
          </cell>
          <cell r="G819">
            <v>3.8740000000000001</v>
          </cell>
          <cell r="H819">
            <v>1.757215408</v>
          </cell>
          <cell r="I819">
            <v>10</v>
          </cell>
          <cell r="J819" t="str">
            <v>-</v>
          </cell>
          <cell r="K819">
            <v>174.24355555555559</v>
          </cell>
          <cell r="L819">
            <v>27.086939999999998</v>
          </cell>
          <cell r="M819" t="str">
            <v>PTI</v>
          </cell>
          <cell r="N819" t="str">
            <v>H156</v>
          </cell>
          <cell r="O819" t="str">
            <v>BOX</v>
          </cell>
          <cell r="P819" t="str">
            <v>D</v>
          </cell>
          <cell r="Q819" t="str">
            <v>M</v>
          </cell>
          <cell r="R819">
            <v>139.69411764705882</v>
          </cell>
          <cell r="S819">
            <v>149.47270588235295</v>
          </cell>
          <cell r="T819">
            <v>146.56</v>
          </cell>
          <cell r="U819">
            <v>146.56</v>
          </cell>
          <cell r="V819">
            <v>156.81920000000002</v>
          </cell>
          <cell r="W819">
            <v>156.81920000000002</v>
          </cell>
          <cell r="X819">
            <v>156.81920000000002</v>
          </cell>
          <cell r="Y819">
            <v>156.81920000000002</v>
          </cell>
          <cell r="Z819">
            <v>174.24355555555559</v>
          </cell>
          <cell r="AB819" t="str">
            <v/>
          </cell>
          <cell r="AC819">
            <v>1196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I819" t="str">
            <v>00812361015032</v>
          </cell>
          <cell r="AJ819" t="str">
            <v/>
          </cell>
          <cell r="AM819" t="e">
            <v>#N/A</v>
          </cell>
        </row>
        <row r="820">
          <cell r="A820" t="str">
            <v>ACTIVE</v>
          </cell>
          <cell r="B820" t="str">
            <v>37-139</v>
          </cell>
          <cell r="C820">
            <v>29864330</v>
          </cell>
          <cell r="D820" t="str">
            <v>37-139</v>
          </cell>
          <cell r="E820" t="str">
            <v>SDR 26</v>
          </cell>
          <cell r="F820" t="str">
            <v>4 COMBO WYE &amp; 45 BEND 2 PC SDR26</v>
          </cell>
          <cell r="G820">
            <v>7.8230000000000004</v>
          </cell>
          <cell r="H820">
            <v>3.548450216</v>
          </cell>
          <cell r="I820">
            <v>1</v>
          </cell>
          <cell r="J820" t="str">
            <v>-</v>
          </cell>
          <cell r="K820">
            <v>267.13144444444447</v>
          </cell>
          <cell r="L820">
            <v>4.4052070000000008</v>
          </cell>
          <cell r="M820" t="str">
            <v>ATO</v>
          </cell>
          <cell r="N820" t="str">
            <v>37-139</v>
          </cell>
          <cell r="O820" t="str">
            <v>BOX</v>
          </cell>
          <cell r="P820" t="str">
            <v>D</v>
          </cell>
          <cell r="Q820" t="str">
            <v>M</v>
          </cell>
          <cell r="R820">
            <v>121.44705882352942</v>
          </cell>
          <cell r="S820">
            <v>129.94835294117649</v>
          </cell>
          <cell r="T820">
            <v>224.69</v>
          </cell>
          <cell r="U820">
            <v>224.69</v>
          </cell>
          <cell r="V820">
            <v>240.41830000000002</v>
          </cell>
          <cell r="W820">
            <v>240.41830000000002</v>
          </cell>
          <cell r="X820">
            <v>240.41830000000002</v>
          </cell>
          <cell r="Y820">
            <v>240.41830000000002</v>
          </cell>
          <cell r="Z820">
            <v>267.13144444444447</v>
          </cell>
          <cell r="AA820" t="str">
            <v/>
          </cell>
          <cell r="AB820" t="str">
            <v/>
          </cell>
          <cell r="AC820">
            <v>1426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I820" t="str">
            <v>00810673019236</v>
          </cell>
          <cell r="AJ820" t="str">
            <v/>
          </cell>
          <cell r="AM820" t="e">
            <v>#N/A</v>
          </cell>
        </row>
        <row r="821">
          <cell r="A821" t="str">
            <v>ACTIVE</v>
          </cell>
          <cell r="B821" t="str">
            <v>37-1029</v>
          </cell>
          <cell r="C821">
            <v>29864349</v>
          </cell>
          <cell r="D821" t="str">
            <v>37-1029</v>
          </cell>
          <cell r="E821" t="str">
            <v>SDR 26</v>
          </cell>
          <cell r="F821" t="str">
            <v>6 TEE WYE GXGXG SDR26</v>
          </cell>
          <cell r="G821">
            <v>6.0359999999999996</v>
          </cell>
          <cell r="H821">
            <v>2.7378813119999998</v>
          </cell>
          <cell r="I821">
            <v>1</v>
          </cell>
          <cell r="J821">
            <v>48</v>
          </cell>
          <cell r="K821">
            <v>267.69022222222219</v>
          </cell>
          <cell r="L821">
            <v>7.1142099999999999</v>
          </cell>
          <cell r="M821" t="str">
            <v>PTI</v>
          </cell>
          <cell r="N821" t="str">
            <v>37-1029</v>
          </cell>
          <cell r="O821">
            <v>2</v>
          </cell>
          <cell r="P821" t="str">
            <v>D</v>
          </cell>
          <cell r="Q821" t="str">
            <v>M</v>
          </cell>
          <cell r="R821">
            <v>215.2823529411765</v>
          </cell>
          <cell r="S821">
            <v>230.35211764705886</v>
          </cell>
          <cell r="T821">
            <v>225.16</v>
          </cell>
          <cell r="U821">
            <v>225.16</v>
          </cell>
          <cell r="V821">
            <v>240.9212</v>
          </cell>
          <cell r="W821">
            <v>240.9212</v>
          </cell>
          <cell r="X821">
            <v>240.9212</v>
          </cell>
          <cell r="Y821">
            <v>240.9212</v>
          </cell>
          <cell r="Z821">
            <v>267.69022222222219</v>
          </cell>
          <cell r="AA821" t="str">
            <v>CRATE</v>
          </cell>
          <cell r="AB821">
            <v>43000373</v>
          </cell>
          <cell r="AC821">
            <v>1198</v>
          </cell>
          <cell r="AD821" t="str">
            <v>US-4912</v>
          </cell>
          <cell r="AE821">
            <v>23</v>
          </cell>
          <cell r="AF821">
            <v>0.71499166666666658</v>
          </cell>
          <cell r="AG821">
            <v>0</v>
          </cell>
          <cell r="AI821" t="str">
            <v>00812361015056</v>
          </cell>
          <cell r="AJ821" t="str">
            <v/>
          </cell>
          <cell r="AM821" t="e">
            <v>#N/A</v>
          </cell>
        </row>
        <row r="822">
          <cell r="A822" t="str">
            <v>ACTIVE</v>
          </cell>
          <cell r="B822" t="str">
            <v>37-1028</v>
          </cell>
          <cell r="C822">
            <v>29864357</v>
          </cell>
          <cell r="D822" t="str">
            <v>37-1028</v>
          </cell>
          <cell r="E822" t="str">
            <v>SDR 26</v>
          </cell>
          <cell r="F822" t="str">
            <v>6X4 TEE WYE GXGXG SDR26</v>
          </cell>
          <cell r="G822">
            <v>8.0649999999999995</v>
          </cell>
          <cell r="H822">
            <v>3.6582194799999996</v>
          </cell>
          <cell r="I822">
            <v>5</v>
          </cell>
          <cell r="J822">
            <v>56</v>
          </cell>
          <cell r="K822">
            <v>204.33433333333335</v>
          </cell>
          <cell r="L822">
            <v>25.88287</v>
          </cell>
          <cell r="M822" t="str">
            <v>PTI</v>
          </cell>
          <cell r="N822" t="str">
            <v>H157-4</v>
          </cell>
          <cell r="O822" t="str">
            <v>BOX</v>
          </cell>
          <cell r="P822" t="str">
            <v>D</v>
          </cell>
          <cell r="Q822" t="str">
            <v>M</v>
          </cell>
          <cell r="R822">
            <v>237.57647058823531</v>
          </cell>
          <cell r="S822">
            <v>254.20682352941179</v>
          </cell>
          <cell r="T822">
            <v>171.87</v>
          </cell>
          <cell r="U822">
            <v>171.87</v>
          </cell>
          <cell r="V822">
            <v>183.90090000000001</v>
          </cell>
          <cell r="W822">
            <v>183.90090000000001</v>
          </cell>
          <cell r="X822">
            <v>183.90090000000001</v>
          </cell>
          <cell r="Y822">
            <v>183.90090000000001</v>
          </cell>
          <cell r="Z822">
            <v>204.33433333333335</v>
          </cell>
          <cell r="AB822" t="str">
            <v/>
          </cell>
          <cell r="AC822">
            <v>1197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I822" t="str">
            <v>00810673019243</v>
          </cell>
          <cell r="AJ822" t="str">
            <v/>
          </cell>
          <cell r="AM822" t="e">
            <v>#N/A</v>
          </cell>
        </row>
        <row r="823">
          <cell r="A823" t="str">
            <v>ACTIVE</v>
          </cell>
          <cell r="B823" t="str">
            <v>37-140</v>
          </cell>
          <cell r="C823">
            <v>29864365</v>
          </cell>
          <cell r="D823" t="str">
            <v>37-140</v>
          </cell>
          <cell r="E823" t="str">
            <v>SDR 26</v>
          </cell>
          <cell r="F823" t="str">
            <v>8 TEE WYE GXGXG SDR26</v>
          </cell>
          <cell r="G823">
            <v>6.524</v>
          </cell>
          <cell r="H823">
            <v>2.9592342079999998</v>
          </cell>
          <cell r="I823">
            <v>2</v>
          </cell>
          <cell r="J823">
            <v>13</v>
          </cell>
          <cell r="K823">
            <v>664.39866666666683</v>
          </cell>
          <cell r="L823">
            <v>110.85889999999999</v>
          </cell>
          <cell r="M823" t="str">
            <v>PTI</v>
          </cell>
          <cell r="N823" t="str">
            <v>H158</v>
          </cell>
          <cell r="O823" t="str">
            <v>BOX</v>
          </cell>
          <cell r="P823" t="str">
            <v>D</v>
          </cell>
          <cell r="Q823" t="str">
            <v>M</v>
          </cell>
          <cell r="R823">
            <v>533.65882352941185</v>
          </cell>
          <cell r="S823">
            <v>571.01494117647076</v>
          </cell>
          <cell r="T823">
            <v>558.84</v>
          </cell>
          <cell r="U823">
            <v>558.84</v>
          </cell>
          <cell r="V823">
            <v>597.95880000000011</v>
          </cell>
          <cell r="W823">
            <v>597.95880000000011</v>
          </cell>
          <cell r="X823">
            <v>597.95880000000011</v>
          </cell>
          <cell r="Y823">
            <v>597.95880000000011</v>
          </cell>
          <cell r="Z823">
            <v>664.39866666666683</v>
          </cell>
          <cell r="AB823" t="str">
            <v/>
          </cell>
          <cell r="AC823">
            <v>1201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I823" t="str">
            <v>00812361015094</v>
          </cell>
          <cell r="AJ823" t="str">
            <v/>
          </cell>
          <cell r="AM823" t="e">
            <v>#N/A</v>
          </cell>
        </row>
        <row r="824">
          <cell r="A824" t="str">
            <v>ACTIVE</v>
          </cell>
          <cell r="B824" t="str">
            <v>37-808</v>
          </cell>
          <cell r="C824">
            <v>29864373</v>
          </cell>
          <cell r="D824" t="str">
            <v>37-808</v>
          </cell>
          <cell r="E824" t="str">
            <v>SDR 26</v>
          </cell>
          <cell r="F824" t="str">
            <v>8X4 TEE WYE GXGXG SDR26</v>
          </cell>
          <cell r="G824">
            <v>8.16</v>
          </cell>
          <cell r="H824">
            <v>3.7013107199999999</v>
          </cell>
          <cell r="I824">
            <v>1</v>
          </cell>
          <cell r="J824">
            <v>41</v>
          </cell>
          <cell r="K824">
            <v>272.70733333333334</v>
          </cell>
          <cell r="L824">
            <v>39.747700000000002</v>
          </cell>
          <cell r="M824" t="str">
            <v>PTI</v>
          </cell>
          <cell r="N824" t="str">
            <v>37-808</v>
          </cell>
          <cell r="O824" t="str">
            <v>BOX</v>
          </cell>
          <cell r="P824" t="str">
            <v>D</v>
          </cell>
          <cell r="Q824" t="str">
            <v>M</v>
          </cell>
          <cell r="R824">
            <v>209.65882352941179</v>
          </cell>
          <cell r="S824">
            <v>224.33494117647064</v>
          </cell>
          <cell r="T824">
            <v>229.38</v>
          </cell>
          <cell r="U824">
            <v>229.38</v>
          </cell>
          <cell r="V824">
            <v>245.4366</v>
          </cell>
          <cell r="W824">
            <v>245.4366</v>
          </cell>
          <cell r="X824">
            <v>245.4366</v>
          </cell>
          <cell r="Y824">
            <v>245.4366</v>
          </cell>
          <cell r="Z824">
            <v>272.70733333333334</v>
          </cell>
          <cell r="AA824" t="str">
            <v>CRATE</v>
          </cell>
          <cell r="AB824">
            <v>40017399</v>
          </cell>
          <cell r="AC824">
            <v>1199</v>
          </cell>
          <cell r="AD824" t="str">
            <v>US-00433</v>
          </cell>
          <cell r="AE824">
            <v>10</v>
          </cell>
          <cell r="AF824">
            <v>0.5</v>
          </cell>
          <cell r="AG824">
            <v>0</v>
          </cell>
          <cell r="AI824" t="str">
            <v>00810673018802</v>
          </cell>
          <cell r="AJ824" t="str">
            <v/>
          </cell>
          <cell r="AM824" t="e">
            <v>#N/A</v>
          </cell>
        </row>
        <row r="825">
          <cell r="A825" t="str">
            <v>ACTIVE</v>
          </cell>
          <cell r="B825" t="str">
            <v>37-141</v>
          </cell>
          <cell r="C825">
            <v>29864403</v>
          </cell>
          <cell r="D825" t="str">
            <v>37-141</v>
          </cell>
          <cell r="E825" t="str">
            <v>SDR 26</v>
          </cell>
          <cell r="F825" t="str">
            <v>10X4 COMBO WYE &amp; 45 BEND 2 PC SDR26</v>
          </cell>
          <cell r="G825">
            <v>12.018599999999999</v>
          </cell>
          <cell r="H825">
            <v>5.4515408111999992</v>
          </cell>
          <cell r="I825">
            <v>1</v>
          </cell>
          <cell r="J825">
            <v>27</v>
          </cell>
          <cell r="K825">
            <v>761.99455555555551</v>
          </cell>
          <cell r="L825">
            <v>29.420817</v>
          </cell>
          <cell r="M825" t="str">
            <v>NA</v>
          </cell>
          <cell r="N825" t="str">
            <v>37-141</v>
          </cell>
          <cell r="O825" t="str">
            <v>BOX</v>
          </cell>
          <cell r="P825" t="str">
            <v>D</v>
          </cell>
          <cell r="Q825" t="str">
            <v>M</v>
          </cell>
          <cell r="R825">
            <v>612.78823529411761</v>
          </cell>
          <cell r="S825">
            <v>655.68341176470585</v>
          </cell>
          <cell r="T825">
            <v>640.92999999999995</v>
          </cell>
          <cell r="U825">
            <v>640.92999999999995</v>
          </cell>
          <cell r="V825">
            <v>685.79509999999993</v>
          </cell>
          <cell r="W825">
            <v>685.79509999999993</v>
          </cell>
          <cell r="X825">
            <v>685.79509999999993</v>
          </cell>
          <cell r="Y825">
            <v>685.79509999999993</v>
          </cell>
          <cell r="Z825">
            <v>761.99455555555551</v>
          </cell>
          <cell r="AA825" t="str">
            <v>CRATE</v>
          </cell>
          <cell r="AB825" t="str">
            <v/>
          </cell>
          <cell r="AC825">
            <v>1427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I825" t="str">
            <v>00810673019274</v>
          </cell>
          <cell r="AJ825" t="str">
            <v/>
          </cell>
          <cell r="AM825" t="e">
            <v>#N/A</v>
          </cell>
        </row>
        <row r="826">
          <cell r="A826" t="str">
            <v>ACTIVE</v>
          </cell>
          <cell r="B826" t="str">
            <v>37-142</v>
          </cell>
          <cell r="C826">
            <v>29864420</v>
          </cell>
          <cell r="D826" t="str">
            <v>37-142</v>
          </cell>
          <cell r="E826" t="str">
            <v>SDR 26</v>
          </cell>
          <cell r="F826" t="str">
            <v>10X6 COMBO WYE &amp; 45 BEND 2 PC SDR26</v>
          </cell>
          <cell r="G826">
            <v>20.505500000000001</v>
          </cell>
          <cell r="H826">
            <v>9.3011307560000009</v>
          </cell>
          <cell r="I826">
            <v>1</v>
          </cell>
          <cell r="J826">
            <v>20</v>
          </cell>
          <cell r="K826">
            <v>855.9762222222223</v>
          </cell>
          <cell r="L826">
            <v>37.556478000000006</v>
          </cell>
          <cell r="M826" t="str">
            <v>NA</v>
          </cell>
          <cell r="N826" t="str">
            <v>37-142</v>
          </cell>
          <cell r="O826" t="str">
            <v>BOX</v>
          </cell>
          <cell r="P826" t="str">
            <v>D</v>
          </cell>
          <cell r="Q826" t="str">
            <v>M</v>
          </cell>
          <cell r="R826">
            <v>688.37647058823529</v>
          </cell>
          <cell r="S826">
            <v>736.56282352941184</v>
          </cell>
          <cell r="T826">
            <v>719.98</v>
          </cell>
          <cell r="U826">
            <v>719.98</v>
          </cell>
          <cell r="V826">
            <v>770.37860000000012</v>
          </cell>
          <cell r="W826">
            <v>770.37860000000012</v>
          </cell>
          <cell r="X826">
            <v>770.37860000000012</v>
          </cell>
          <cell r="Y826">
            <v>770.37860000000012</v>
          </cell>
          <cell r="Z826">
            <v>855.9762222222223</v>
          </cell>
          <cell r="AA826" t="str">
            <v>CRATE</v>
          </cell>
          <cell r="AB826" t="str">
            <v/>
          </cell>
          <cell r="AC826">
            <v>1428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I826" t="str">
            <v>00810673019281</v>
          </cell>
          <cell r="AJ826" t="str">
            <v/>
          </cell>
          <cell r="AM826" t="e">
            <v>#N/A</v>
          </cell>
        </row>
        <row r="827">
          <cell r="A827" t="str">
            <v>ACTIVE</v>
          </cell>
          <cell r="B827" t="str">
            <v>37-144</v>
          </cell>
          <cell r="C827">
            <v>29864446</v>
          </cell>
          <cell r="D827" t="str">
            <v>37-144</v>
          </cell>
          <cell r="E827" t="str">
            <v>SDR 26</v>
          </cell>
          <cell r="F827" t="str">
            <v>12X4 COMBO WYE &amp; 45 BEND 2 PC SDR26</v>
          </cell>
          <cell r="G827">
            <v>24.5486</v>
          </cell>
          <cell r="H827">
            <v>11.1350485712</v>
          </cell>
          <cell r="I827">
            <v>1</v>
          </cell>
          <cell r="J827">
            <v>12</v>
          </cell>
          <cell r="K827">
            <v>983.93633333333344</v>
          </cell>
          <cell r="L827">
            <v>0</v>
          </cell>
          <cell r="M827" t="str">
            <v>NA</v>
          </cell>
          <cell r="N827" t="str">
            <v>37-144</v>
          </cell>
          <cell r="O827" t="str">
            <v>BOX</v>
          </cell>
          <cell r="P827" t="str">
            <v>D</v>
          </cell>
          <cell r="Q827" t="str">
            <v>M</v>
          </cell>
          <cell r="R827">
            <v>764.12941176470588</v>
          </cell>
          <cell r="S827">
            <v>817.61847058823537</v>
          </cell>
          <cell r="T827">
            <v>827.61</v>
          </cell>
          <cell r="U827">
            <v>827.61</v>
          </cell>
          <cell r="V827">
            <v>885.54270000000008</v>
          </cell>
          <cell r="W827">
            <v>885.54270000000008</v>
          </cell>
          <cell r="X827">
            <v>885.54270000000008</v>
          </cell>
          <cell r="Y827">
            <v>885.54270000000008</v>
          </cell>
          <cell r="Z827">
            <v>983.93633333333344</v>
          </cell>
          <cell r="AA827" t="str">
            <v>CRATE</v>
          </cell>
          <cell r="AB827" t="str">
            <v/>
          </cell>
          <cell r="AC827">
            <v>1429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I827" t="str">
            <v>00810673019298</v>
          </cell>
          <cell r="AJ827" t="str">
            <v/>
          </cell>
          <cell r="AM827" t="e">
            <v>#N/A</v>
          </cell>
        </row>
        <row r="828">
          <cell r="A828" t="str">
            <v>ACTIVE</v>
          </cell>
          <cell r="B828" t="str">
            <v>37-145</v>
          </cell>
          <cell r="C828">
            <v>29864454</v>
          </cell>
          <cell r="D828" t="str">
            <v>37-145</v>
          </cell>
          <cell r="E828" t="str">
            <v>SDR 26</v>
          </cell>
          <cell r="F828" t="str">
            <v>12X6 COMBO WYE &amp; 45 BEND 2 PC SDR26</v>
          </cell>
          <cell r="G828">
            <v>27.9755</v>
          </cell>
          <cell r="H828">
            <v>12.689462996</v>
          </cell>
          <cell r="I828">
            <v>1</v>
          </cell>
          <cell r="J828">
            <v>12</v>
          </cell>
          <cell r="K828">
            <v>1034.69</v>
          </cell>
          <cell r="L828">
            <v>33.330284999999996</v>
          </cell>
          <cell r="M828" t="str">
            <v>NA</v>
          </cell>
          <cell r="N828" t="str">
            <v>37-145</v>
          </cell>
          <cell r="O828" t="str">
            <v>BOX</v>
          </cell>
          <cell r="P828" t="str">
            <v>D</v>
          </cell>
          <cell r="Q828" t="str">
            <v>M</v>
          </cell>
          <cell r="R828">
            <v>832.09411764705885</v>
          </cell>
          <cell r="S828">
            <v>890.34070588235306</v>
          </cell>
          <cell r="T828">
            <v>870.3</v>
          </cell>
          <cell r="U828">
            <v>870.3</v>
          </cell>
          <cell r="V828">
            <v>931.221</v>
          </cell>
          <cell r="W828">
            <v>931.221</v>
          </cell>
          <cell r="X828">
            <v>931.221</v>
          </cell>
          <cell r="Y828">
            <v>931.221</v>
          </cell>
          <cell r="Z828">
            <v>1034.69</v>
          </cell>
          <cell r="AA828" t="str">
            <v>CRATE</v>
          </cell>
          <cell r="AB828" t="str">
            <v/>
          </cell>
          <cell r="AC828">
            <v>1430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I828" t="str">
            <v>00810673019304</v>
          </cell>
          <cell r="AJ828" t="str">
            <v/>
          </cell>
          <cell r="AM828" t="e">
            <v>#N/A</v>
          </cell>
        </row>
        <row r="829">
          <cell r="A829" t="str">
            <v>ACTIVE</v>
          </cell>
          <cell r="B829" t="str">
            <v>37-1024</v>
          </cell>
          <cell r="C829">
            <v>29864608</v>
          </cell>
          <cell r="D829" t="str">
            <v>37-1024</v>
          </cell>
          <cell r="E829" t="str">
            <v>SDR 26</v>
          </cell>
          <cell r="F829" t="str">
            <v>4 TEE GXGXG SDR26</v>
          </cell>
          <cell r="G829">
            <v>2.0880000000000001</v>
          </cell>
          <cell r="H829">
            <v>0.947100096</v>
          </cell>
          <cell r="I829">
            <v>10</v>
          </cell>
          <cell r="J829">
            <v>180</v>
          </cell>
          <cell r="K829">
            <v>149.72222222222223</v>
          </cell>
          <cell r="L829">
            <v>4.8894099999999998</v>
          </cell>
          <cell r="M829" t="str">
            <v>TIGRE</v>
          </cell>
          <cell r="N829" t="str">
            <v>37-1024</v>
          </cell>
          <cell r="O829" t="str">
            <v>BOX</v>
          </cell>
          <cell r="P829" t="str">
            <v>C</v>
          </cell>
          <cell r="Q829" t="str">
            <v>M</v>
          </cell>
          <cell r="R829">
            <v>162.4</v>
          </cell>
          <cell r="S829">
            <v>173.76800000000003</v>
          </cell>
          <cell r="T829">
            <v>125.93</v>
          </cell>
          <cell r="U829">
            <v>125.93</v>
          </cell>
          <cell r="V829">
            <v>134.74510000000001</v>
          </cell>
          <cell r="W829">
            <v>134.74510000000001</v>
          </cell>
          <cell r="X829">
            <v>134.75</v>
          </cell>
          <cell r="Y829">
            <v>134.75</v>
          </cell>
          <cell r="Z829">
            <v>149.72222222222223</v>
          </cell>
          <cell r="AA829" t="str">
            <v>T-14</v>
          </cell>
          <cell r="AB829">
            <v>43000465</v>
          </cell>
          <cell r="AC829">
            <v>1038</v>
          </cell>
          <cell r="AD829" t="str">
            <v>US-4918</v>
          </cell>
          <cell r="AE829">
            <v>85</v>
          </cell>
          <cell r="AF829">
            <v>0.72099999999999997</v>
          </cell>
          <cell r="AG829">
            <v>0</v>
          </cell>
          <cell r="AI829" t="str">
            <v>00812361015117</v>
          </cell>
          <cell r="AJ829" t="str">
            <v/>
          </cell>
          <cell r="AM829" t="e">
            <v>#N/A</v>
          </cell>
        </row>
        <row r="830">
          <cell r="A830" t="str">
            <v>ACTIVE</v>
          </cell>
          <cell r="B830" t="str">
            <v>37-1026</v>
          </cell>
          <cell r="C830">
            <v>29864616</v>
          </cell>
          <cell r="D830" t="str">
            <v>37-1026</v>
          </cell>
          <cell r="E830" t="str">
            <v>SDR 26</v>
          </cell>
          <cell r="F830" t="str">
            <v>6 TEE GXGXG SDR26</v>
          </cell>
          <cell r="G830">
            <v>4.5599999999999996</v>
          </cell>
          <cell r="H830">
            <v>2.0683795199999997</v>
          </cell>
          <cell r="I830">
            <v>1</v>
          </cell>
          <cell r="J830">
            <v>75</v>
          </cell>
          <cell r="K830">
            <v>204.92877777777778</v>
          </cell>
          <cell r="L830">
            <v>5.6621160000000001</v>
          </cell>
          <cell r="M830" t="str">
            <v>TIGRE</v>
          </cell>
          <cell r="N830" t="str">
            <v>37-1026</v>
          </cell>
          <cell r="O830">
            <v>4</v>
          </cell>
          <cell r="P830" t="str">
            <v>C</v>
          </cell>
          <cell r="Q830" t="str">
            <v>M</v>
          </cell>
          <cell r="R830">
            <v>164.8</v>
          </cell>
          <cell r="S830">
            <v>176.33600000000001</v>
          </cell>
          <cell r="T830">
            <v>172.37</v>
          </cell>
          <cell r="U830">
            <v>172.37</v>
          </cell>
          <cell r="V830">
            <v>184.4359</v>
          </cell>
          <cell r="W830">
            <v>184.4359</v>
          </cell>
          <cell r="X830">
            <v>184.4359</v>
          </cell>
          <cell r="Y830">
            <v>184.4359</v>
          </cell>
          <cell r="Z830">
            <v>204.92877777777778</v>
          </cell>
          <cell r="AA830" t="str">
            <v>CRATE</v>
          </cell>
          <cell r="AB830">
            <v>40017224</v>
          </cell>
          <cell r="AC830">
            <v>1040</v>
          </cell>
          <cell r="AD830" t="str">
            <v>US-00380</v>
          </cell>
          <cell r="AE830">
            <v>17</v>
          </cell>
          <cell r="AF830">
            <v>0.6</v>
          </cell>
          <cell r="AG830">
            <v>0</v>
          </cell>
          <cell r="AI830" t="str">
            <v>00812361015322</v>
          </cell>
          <cell r="AJ830" t="str">
            <v/>
          </cell>
          <cell r="AM830" t="e">
            <v>#N/A</v>
          </cell>
        </row>
        <row r="831">
          <cell r="A831" t="str">
            <v>ACTIVE</v>
          </cell>
          <cell r="B831" t="str">
            <v>37-1025</v>
          </cell>
          <cell r="C831">
            <v>29864624</v>
          </cell>
          <cell r="D831" t="str">
            <v>37-1025</v>
          </cell>
          <cell r="E831" t="str">
            <v>SDR 26</v>
          </cell>
          <cell r="F831" t="str">
            <v>6X4 TEE GXGXG SDR26</v>
          </cell>
          <cell r="G831">
            <v>5.5979999999999999</v>
          </cell>
          <cell r="H831">
            <v>2.5392080159999999</v>
          </cell>
          <cell r="I831">
            <v>4</v>
          </cell>
          <cell r="J831">
            <v>54</v>
          </cell>
          <cell r="K831">
            <v>190.49999999999997</v>
          </cell>
          <cell r="L831">
            <v>27.768800000000002</v>
          </cell>
          <cell r="M831" t="str">
            <v>PTI</v>
          </cell>
          <cell r="N831" t="str">
            <v>H106-4</v>
          </cell>
          <cell r="O831" t="str">
            <v>BOX</v>
          </cell>
          <cell r="P831" t="str">
            <v>D</v>
          </cell>
          <cell r="Q831" t="str">
            <v>M</v>
          </cell>
          <cell r="R831">
            <v>201.20544793861896</v>
          </cell>
          <cell r="S831">
            <v>215.28982929432229</v>
          </cell>
          <cell r="T831">
            <v>160.22999999999999</v>
          </cell>
          <cell r="U831">
            <v>160.22999999999999</v>
          </cell>
          <cell r="V831">
            <v>171.4461</v>
          </cell>
          <cell r="W831">
            <v>171.4461</v>
          </cell>
          <cell r="X831">
            <v>171.45</v>
          </cell>
          <cell r="Y831">
            <v>171.45</v>
          </cell>
          <cell r="Z831">
            <v>190.49999999999997</v>
          </cell>
          <cell r="AB831" t="str">
            <v/>
          </cell>
          <cell r="AC831">
            <v>1039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 t="str">
            <v>00812361015131</v>
          </cell>
          <cell r="AJ831" t="str">
            <v/>
          </cell>
          <cell r="AM831" t="e">
            <v>#N/A</v>
          </cell>
        </row>
        <row r="832">
          <cell r="A832" t="str">
            <v>ACTIVE</v>
          </cell>
          <cell r="B832" t="str">
            <v>37-1033</v>
          </cell>
          <cell r="C832">
            <v>29864900</v>
          </cell>
          <cell r="D832" t="str">
            <v>37-1033</v>
          </cell>
          <cell r="E832" t="str">
            <v>SDR 26</v>
          </cell>
          <cell r="F832" t="str">
            <v>4 WYE GXGXG SDR26</v>
          </cell>
          <cell r="G832">
            <v>2.02</v>
          </cell>
          <cell r="H832">
            <v>0.91625584000000004</v>
          </cell>
          <cell r="I832">
            <v>10</v>
          </cell>
          <cell r="J832">
            <v>120</v>
          </cell>
          <cell r="K832">
            <v>153.4617777777778</v>
          </cell>
          <cell r="L832">
            <v>3.1556109999999999</v>
          </cell>
          <cell r="M832" t="str">
            <v>TIGRE</v>
          </cell>
          <cell r="N832" t="str">
            <v>37-1033</v>
          </cell>
          <cell r="O832" t="str">
            <v>BOX</v>
          </cell>
          <cell r="P832" t="str">
            <v>B</v>
          </cell>
          <cell r="Q832" t="str">
            <v>M</v>
          </cell>
          <cell r="R832">
            <v>115.37647058823529</v>
          </cell>
          <cell r="S832">
            <v>123.45282352941177</v>
          </cell>
          <cell r="T832">
            <v>129.08000000000001</v>
          </cell>
          <cell r="U832">
            <v>129.08000000000001</v>
          </cell>
          <cell r="V832">
            <v>138.11560000000003</v>
          </cell>
          <cell r="W832">
            <v>138.11560000000003</v>
          </cell>
          <cell r="X832">
            <v>138.11560000000003</v>
          </cell>
          <cell r="Y832">
            <v>138.11560000000003</v>
          </cell>
          <cell r="Z832">
            <v>153.4617777777778</v>
          </cell>
          <cell r="AA832" t="str">
            <v>T-14.1</v>
          </cell>
          <cell r="AB832">
            <v>43000411</v>
          </cell>
          <cell r="AC832">
            <v>1431</v>
          </cell>
          <cell r="AD832" t="str">
            <v>US-4913</v>
          </cell>
          <cell r="AE832">
            <v>38</v>
          </cell>
          <cell r="AF832">
            <v>0.72099999999999997</v>
          </cell>
          <cell r="AG832">
            <v>0</v>
          </cell>
          <cell r="AI832" t="str">
            <v>00810673018642</v>
          </cell>
          <cell r="AJ832" t="str">
            <v/>
          </cell>
          <cell r="AM832" t="e">
            <v>#N/A</v>
          </cell>
        </row>
        <row r="833">
          <cell r="A833" t="str">
            <v>ACTIVE</v>
          </cell>
          <cell r="B833" t="str">
            <v>37-1035</v>
          </cell>
          <cell r="C833">
            <v>29864926</v>
          </cell>
          <cell r="D833" t="str">
            <v>37-1035</v>
          </cell>
          <cell r="E833" t="str">
            <v>SDR 26</v>
          </cell>
          <cell r="F833" t="str">
            <v>6 WYE GXGXG SDR26</v>
          </cell>
          <cell r="G833">
            <v>6.282</v>
          </cell>
          <cell r="H833">
            <v>2.8494649440000002</v>
          </cell>
          <cell r="I833">
            <v>1</v>
          </cell>
          <cell r="J833">
            <v>50</v>
          </cell>
          <cell r="K833">
            <v>233.03411111111112</v>
          </cell>
          <cell r="L833">
            <v>7.1626199999999995</v>
          </cell>
          <cell r="M833" t="str">
            <v>TIGRE</v>
          </cell>
          <cell r="N833" t="str">
            <v>37-1035</v>
          </cell>
          <cell r="O833">
            <v>4</v>
          </cell>
          <cell r="P833" t="str">
            <v>B</v>
          </cell>
          <cell r="Q833" t="str">
            <v>M</v>
          </cell>
          <cell r="R833">
            <v>187.41176470588238</v>
          </cell>
          <cell r="S833">
            <v>200.53058823529415</v>
          </cell>
          <cell r="T833">
            <v>196.01</v>
          </cell>
          <cell r="U833">
            <v>196.01</v>
          </cell>
          <cell r="V833">
            <v>209.73070000000001</v>
          </cell>
          <cell r="W833">
            <v>209.73070000000001</v>
          </cell>
          <cell r="X833">
            <v>209.73070000000001</v>
          </cell>
          <cell r="Y833">
            <v>209.73070000000001</v>
          </cell>
          <cell r="Z833">
            <v>233.03411111111112</v>
          </cell>
          <cell r="AA833" t="str">
            <v>CRATE</v>
          </cell>
          <cell r="AB833">
            <v>43000330</v>
          </cell>
          <cell r="AC833">
            <v>1433</v>
          </cell>
          <cell r="AD833" t="str">
            <v>US-4911</v>
          </cell>
          <cell r="AE833">
            <v>20</v>
          </cell>
          <cell r="AF833">
            <v>0.6</v>
          </cell>
          <cell r="AG833">
            <v>0</v>
          </cell>
          <cell r="AI833" t="str">
            <v>00812361012222</v>
          </cell>
          <cell r="AJ833" t="str">
            <v/>
          </cell>
          <cell r="AM833" t="e">
            <v>#N/A</v>
          </cell>
        </row>
        <row r="834">
          <cell r="A834" t="str">
            <v>ACTIVE</v>
          </cell>
          <cell r="B834" t="str">
            <v>37-1034</v>
          </cell>
          <cell r="C834">
            <v>29864942</v>
          </cell>
          <cell r="D834" t="str">
            <v>37-1034</v>
          </cell>
          <cell r="E834" t="str">
            <v>SDR 26</v>
          </cell>
          <cell r="F834" t="str">
            <v>6X4 WYE GXGXG SDR26</v>
          </cell>
          <cell r="G834">
            <v>4.45</v>
          </cell>
          <cell r="H834">
            <v>2.0184844000000002</v>
          </cell>
          <cell r="I834">
            <v>1</v>
          </cell>
          <cell r="J834">
            <v>75</v>
          </cell>
          <cell r="K834">
            <v>190.02011111111113</v>
          </cell>
          <cell r="L834">
            <v>5.5754929999999998</v>
          </cell>
          <cell r="M834" t="str">
            <v>TIGRE</v>
          </cell>
          <cell r="N834" t="str">
            <v>37-1034</v>
          </cell>
          <cell r="O834">
            <v>4</v>
          </cell>
          <cell r="P834" t="str">
            <v>C</v>
          </cell>
          <cell r="Q834" t="str">
            <v>M</v>
          </cell>
          <cell r="R834">
            <v>149.8235294117647</v>
          </cell>
          <cell r="S834">
            <v>160.31117647058824</v>
          </cell>
          <cell r="T834">
            <v>159.83000000000001</v>
          </cell>
          <cell r="U834">
            <v>159.83000000000001</v>
          </cell>
          <cell r="V834">
            <v>171.01810000000003</v>
          </cell>
          <cell r="W834">
            <v>171.01810000000003</v>
          </cell>
          <cell r="X834">
            <v>171.01810000000003</v>
          </cell>
          <cell r="Y834">
            <v>171.01810000000003</v>
          </cell>
          <cell r="Z834">
            <v>190.02011111111113</v>
          </cell>
          <cell r="AA834" t="str">
            <v>CRATE</v>
          </cell>
          <cell r="AB834">
            <v>40017240</v>
          </cell>
          <cell r="AC834">
            <v>1432</v>
          </cell>
          <cell r="AD834" t="str">
            <v>US-00331</v>
          </cell>
          <cell r="AE834">
            <v>26</v>
          </cell>
          <cell r="AF834">
            <v>0.6695000000000001</v>
          </cell>
          <cell r="AG834">
            <v>0</v>
          </cell>
          <cell r="AI834" t="str">
            <v>00810673018666</v>
          </cell>
          <cell r="AJ834" t="str">
            <v/>
          </cell>
          <cell r="AM834" t="e">
            <v>#N/A</v>
          </cell>
        </row>
        <row r="835">
          <cell r="A835" t="str">
            <v>ACTIVE</v>
          </cell>
          <cell r="B835" t="str">
            <v>37-120</v>
          </cell>
          <cell r="C835">
            <v>29864985</v>
          </cell>
          <cell r="D835" t="str">
            <v>37-120</v>
          </cell>
          <cell r="E835" t="str">
            <v>SDR 26</v>
          </cell>
          <cell r="F835" t="str">
            <v>12X4 WYE GXGXG SDR26</v>
          </cell>
          <cell r="G835">
            <v>23.28</v>
          </cell>
          <cell r="H835">
            <v>10.559621760000001</v>
          </cell>
          <cell r="I835">
            <v>1</v>
          </cell>
          <cell r="J835">
            <v>18</v>
          </cell>
          <cell r="K835">
            <v>910.95044444444443</v>
          </cell>
          <cell r="L835">
            <v>151.98680000000002</v>
          </cell>
          <cell r="M835" t="str">
            <v>PTI</v>
          </cell>
          <cell r="N835" t="str">
            <v>37-120</v>
          </cell>
          <cell r="O835" t="str">
            <v>BOX</v>
          </cell>
          <cell r="P835" t="str">
            <v>D</v>
          </cell>
          <cell r="Q835" t="str">
            <v>M</v>
          </cell>
          <cell r="R835">
            <v>732.57647058823534</v>
          </cell>
          <cell r="S835">
            <v>783.85682352941183</v>
          </cell>
          <cell r="T835">
            <v>766.22</v>
          </cell>
          <cell r="U835">
            <v>766.22</v>
          </cell>
          <cell r="V835">
            <v>819.85540000000003</v>
          </cell>
          <cell r="W835">
            <v>819.85540000000003</v>
          </cell>
          <cell r="X835">
            <v>819.85540000000003</v>
          </cell>
          <cell r="Y835">
            <v>819.85540000000003</v>
          </cell>
          <cell r="Z835">
            <v>910.95044444444443</v>
          </cell>
          <cell r="AA835" t="str">
            <v>CRATE</v>
          </cell>
          <cell r="AB835">
            <v>40017313</v>
          </cell>
          <cell r="AC835">
            <v>1441</v>
          </cell>
          <cell r="AD835" t="str">
            <v>US-00377</v>
          </cell>
          <cell r="AE835">
            <v>6</v>
          </cell>
          <cell r="AF835">
            <v>0.6695000000000001</v>
          </cell>
          <cell r="AG835">
            <v>0</v>
          </cell>
          <cell r="AI835" t="str">
            <v>00810673018741</v>
          </cell>
          <cell r="AJ835" t="str">
            <v/>
          </cell>
          <cell r="AM835" t="e">
            <v>#N/A</v>
          </cell>
        </row>
        <row r="836">
          <cell r="A836" t="str">
            <v>ACTIVE</v>
          </cell>
          <cell r="B836" t="str">
            <v>37-121</v>
          </cell>
          <cell r="C836">
            <v>29865000</v>
          </cell>
          <cell r="D836" t="str">
            <v>37-121</v>
          </cell>
          <cell r="E836" t="str">
            <v>SDR 26</v>
          </cell>
          <cell r="F836" t="str">
            <v>12X6 WYE GXGXG SDR26</v>
          </cell>
          <cell r="G836">
            <v>24.7</v>
          </cell>
          <cell r="H836">
            <v>11.2037224</v>
          </cell>
          <cell r="I836">
            <v>1</v>
          </cell>
          <cell r="J836">
            <v>18</v>
          </cell>
          <cell r="K836">
            <v>922.80366666666669</v>
          </cell>
          <cell r="L836">
            <v>134.4871</v>
          </cell>
          <cell r="M836" t="str">
            <v>PTI</v>
          </cell>
          <cell r="N836" t="str">
            <v>37-121</v>
          </cell>
          <cell r="O836" t="str">
            <v>BOX</v>
          </cell>
          <cell r="P836" t="str">
            <v>D</v>
          </cell>
          <cell r="Q836" t="str">
            <v>M</v>
          </cell>
          <cell r="R836">
            <v>742.11764705882354</v>
          </cell>
          <cell r="S836">
            <v>794.06588235294123</v>
          </cell>
          <cell r="T836">
            <v>776.19</v>
          </cell>
          <cell r="U836">
            <v>776.19</v>
          </cell>
          <cell r="V836">
            <v>830.52330000000006</v>
          </cell>
          <cell r="W836">
            <v>830.52330000000006</v>
          </cell>
          <cell r="X836">
            <v>830.52330000000006</v>
          </cell>
          <cell r="Y836">
            <v>830.52330000000006</v>
          </cell>
          <cell r="Z836">
            <v>922.80366666666669</v>
          </cell>
          <cell r="AA836" t="str">
            <v>CRATE</v>
          </cell>
          <cell r="AB836">
            <v>40017321</v>
          </cell>
          <cell r="AC836">
            <v>1442</v>
          </cell>
          <cell r="AD836" t="str">
            <v>US-00377</v>
          </cell>
          <cell r="AE836">
            <v>6</v>
          </cell>
          <cell r="AF836">
            <v>0.6695000000000001</v>
          </cell>
          <cell r="AG836">
            <v>0</v>
          </cell>
          <cell r="AI836" t="str">
            <v>00810673018758</v>
          </cell>
          <cell r="AJ836" t="str">
            <v/>
          </cell>
          <cell r="AM836" t="e">
            <v>#N/A</v>
          </cell>
        </row>
        <row r="837">
          <cell r="A837" t="str">
            <v>ACTIVE</v>
          </cell>
          <cell r="B837" t="str">
            <v>37-781</v>
          </cell>
          <cell r="C837">
            <v>29866066</v>
          </cell>
          <cell r="D837" t="str">
            <v>37-781</v>
          </cell>
          <cell r="E837" t="str">
            <v>SDR 26</v>
          </cell>
          <cell r="F837" t="str">
            <v>8 ELBOW 90 LONG TURN GXG SDR26</v>
          </cell>
          <cell r="G837">
            <v>11.609</v>
          </cell>
          <cell r="H837">
            <v>5.2657495279999997</v>
          </cell>
          <cell r="I837">
            <v>2</v>
          </cell>
          <cell r="J837">
            <v>12</v>
          </cell>
          <cell r="K837">
            <v>538.32888888888897</v>
          </cell>
          <cell r="L837">
            <v>68.224109999999996</v>
          </cell>
          <cell r="M837" t="str">
            <v>PTI</v>
          </cell>
          <cell r="N837" t="str">
            <v>H258</v>
          </cell>
          <cell r="O837" t="str">
            <v>BOX</v>
          </cell>
          <cell r="P837" t="str">
            <v>D</v>
          </cell>
          <cell r="Q837" t="str">
            <v>M</v>
          </cell>
          <cell r="R837">
            <v>617.99797399470037</v>
          </cell>
          <cell r="S837">
            <v>661.25783217432945</v>
          </cell>
          <cell r="T837">
            <v>452.8</v>
          </cell>
          <cell r="U837">
            <v>452.8</v>
          </cell>
          <cell r="V837">
            <v>484.49600000000004</v>
          </cell>
          <cell r="W837">
            <v>484.49600000000004</v>
          </cell>
          <cell r="X837">
            <v>484.49600000000004</v>
          </cell>
          <cell r="Y837">
            <v>484.49600000000004</v>
          </cell>
          <cell r="Z837">
            <v>538.32888888888897</v>
          </cell>
          <cell r="AB837" t="str">
            <v/>
          </cell>
          <cell r="AC837">
            <v>1734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I837" t="str">
            <v>00812361011249</v>
          </cell>
          <cell r="AJ837" t="str">
            <v/>
          </cell>
          <cell r="AM837" t="e">
            <v>#N/A</v>
          </cell>
        </row>
        <row r="838">
          <cell r="A838" t="str">
            <v>ACTIVE</v>
          </cell>
          <cell r="B838" t="str">
            <v>37-782</v>
          </cell>
          <cell r="C838">
            <v>29866139</v>
          </cell>
          <cell r="D838" t="str">
            <v>37-782</v>
          </cell>
          <cell r="E838" t="str">
            <v>SDR 26</v>
          </cell>
          <cell r="F838" t="str">
            <v>4 ELBOW 90 LONG TURN GXS SDR26</v>
          </cell>
          <cell r="G838">
            <v>1.899</v>
          </cell>
          <cell r="H838">
            <v>0.861371208</v>
          </cell>
          <cell r="I838">
            <v>6</v>
          </cell>
          <cell r="J838" t="str">
            <v>-</v>
          </cell>
          <cell r="K838">
            <v>125.91522222222223</v>
          </cell>
          <cell r="L838">
            <v>15.891870000000001</v>
          </cell>
          <cell r="M838" t="str">
            <v>PTI</v>
          </cell>
          <cell r="N838" t="str">
            <v>H256</v>
          </cell>
          <cell r="O838" t="str">
            <v>BOX</v>
          </cell>
          <cell r="P838" t="str">
            <v>D</v>
          </cell>
          <cell r="Q838" t="str">
            <v>M</v>
          </cell>
          <cell r="R838">
            <v>165.35294117647061</v>
          </cell>
          <cell r="S838">
            <v>176.92764705882357</v>
          </cell>
          <cell r="T838">
            <v>105.91</v>
          </cell>
          <cell r="U838">
            <v>105.91</v>
          </cell>
          <cell r="V838">
            <v>113.3237</v>
          </cell>
          <cell r="W838">
            <v>113.3237</v>
          </cell>
          <cell r="X838">
            <v>113.3237</v>
          </cell>
          <cell r="Y838">
            <v>113.3237</v>
          </cell>
          <cell r="Z838">
            <v>125.91522222222223</v>
          </cell>
          <cell r="AB838" t="str">
            <v/>
          </cell>
          <cell r="AC838">
            <v>1772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I838" t="str">
            <v>00812361011263</v>
          </cell>
          <cell r="AJ838" t="str">
            <v/>
          </cell>
          <cell r="AM838" t="e">
            <v>#N/A</v>
          </cell>
        </row>
        <row r="839">
          <cell r="A839" t="str">
            <v>ACTIVE</v>
          </cell>
          <cell r="B839" t="str">
            <v>37-783</v>
          </cell>
          <cell r="C839">
            <v>29866155</v>
          </cell>
          <cell r="D839" t="str">
            <v>37-783</v>
          </cell>
          <cell r="E839" t="str">
            <v>SDR 26</v>
          </cell>
          <cell r="F839" t="str">
            <v>6 ELBOW 90 LONG TURN GXS SDR26</v>
          </cell>
          <cell r="G839">
            <v>5.9</v>
          </cell>
          <cell r="H839">
            <v>2.6761927999999999</v>
          </cell>
          <cell r="I839">
            <v>4</v>
          </cell>
          <cell r="J839">
            <v>24</v>
          </cell>
          <cell r="K839">
            <v>268.95044444444449</v>
          </cell>
          <cell r="L839">
            <v>33.091299999999997</v>
          </cell>
          <cell r="M839" t="str">
            <v>PTI</v>
          </cell>
          <cell r="N839" t="str">
            <v>H257</v>
          </cell>
          <cell r="O839" t="str">
            <v>BOX</v>
          </cell>
          <cell r="P839" t="str">
            <v>D</v>
          </cell>
          <cell r="Q839" t="str">
            <v>M</v>
          </cell>
          <cell r="R839">
            <v>213.21176470588236</v>
          </cell>
          <cell r="S839">
            <v>228.13658823529414</v>
          </cell>
          <cell r="T839">
            <v>226.22</v>
          </cell>
          <cell r="U839">
            <v>226.22</v>
          </cell>
          <cell r="V839">
            <v>242.05540000000002</v>
          </cell>
          <cell r="W839">
            <v>242.05540000000002</v>
          </cell>
          <cell r="X839">
            <v>242.05540000000002</v>
          </cell>
          <cell r="Y839">
            <v>242.05540000000002</v>
          </cell>
          <cell r="Z839">
            <v>268.95044444444449</v>
          </cell>
          <cell r="AB839" t="str">
            <v/>
          </cell>
          <cell r="AC839">
            <v>1773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I839" t="str">
            <v>00812361011287</v>
          </cell>
          <cell r="AJ839" t="str">
            <v/>
          </cell>
          <cell r="AM839" t="e">
            <v>#N/A</v>
          </cell>
        </row>
        <row r="840">
          <cell r="A840" t="str">
            <v>ACTIVE</v>
          </cell>
          <cell r="B840" t="str">
            <v>404-3486</v>
          </cell>
          <cell r="C840">
            <v>29819734</v>
          </cell>
          <cell r="D840" t="str">
            <v>404-3486</v>
          </cell>
          <cell r="E840" t="str">
            <v>DWV</v>
          </cell>
          <cell r="F840" t="str">
            <v>3X3X2 SANITARY TEE STREET RED DWV</v>
          </cell>
          <cell r="G840">
            <v>0.85</v>
          </cell>
          <cell r="H840">
            <v>0.38555319999999998</v>
          </cell>
          <cell r="I840">
            <v>20</v>
          </cell>
          <cell r="J840">
            <v>350</v>
          </cell>
          <cell r="K840">
            <v>72.012345679012341</v>
          </cell>
          <cell r="L840">
            <v>2.4687039999999998</v>
          </cell>
          <cell r="M840" t="str">
            <v>LASCO</v>
          </cell>
          <cell r="N840" t="str">
            <v>D404-338</v>
          </cell>
          <cell r="O840" t="str">
            <v>BOX</v>
          </cell>
          <cell r="P840" t="str">
            <v>C</v>
          </cell>
          <cell r="Q840" t="str">
            <v>M</v>
          </cell>
          <cell r="R840">
            <v>45.423286052009459</v>
          </cell>
          <cell r="S840">
            <v>51.328313238770683</v>
          </cell>
          <cell r="T840">
            <v>45.41</v>
          </cell>
          <cell r="U840">
            <v>49.9</v>
          </cell>
          <cell r="V840">
            <v>49.9</v>
          </cell>
          <cell r="W840">
            <v>53.66</v>
          </cell>
          <cell r="X840">
            <v>58.33</v>
          </cell>
          <cell r="Y840">
            <v>64.811111111111103</v>
          </cell>
          <cell r="Z840">
            <v>72.012345679012341</v>
          </cell>
          <cell r="AB840" t="str">
            <v/>
          </cell>
          <cell r="AC840">
            <v>871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I840" t="str">
            <v>00812361018125</v>
          </cell>
          <cell r="AJ840" t="str">
            <v/>
          </cell>
          <cell r="AM840" t="e">
            <v>#N/A</v>
          </cell>
        </row>
        <row r="841">
          <cell r="A841" t="str">
            <v>ACTIVE</v>
          </cell>
          <cell r="B841" t="str">
            <v>444-X-0216</v>
          </cell>
          <cell r="C841">
            <v>29818681</v>
          </cell>
          <cell r="D841" t="str">
            <v>444-X-0216</v>
          </cell>
          <cell r="E841" t="str">
            <v>DWV</v>
          </cell>
          <cell r="F841" t="str">
            <v>6 CLEANOUT TEE W/CO PLUG DWV</v>
          </cell>
          <cell r="G841">
            <v>2.8450000000000002</v>
          </cell>
          <cell r="H841">
            <v>1.2904692400000002</v>
          </cell>
          <cell r="I841">
            <v>5</v>
          </cell>
          <cell r="J841">
            <v>70</v>
          </cell>
          <cell r="K841">
            <v>684.03381642512068</v>
          </cell>
          <cell r="L841">
            <v>16.898592000000001</v>
          </cell>
          <cell r="M841" t="str">
            <v>LASCO</v>
          </cell>
          <cell r="N841" t="str">
            <v>D443-060</v>
          </cell>
          <cell r="O841" t="str">
            <v>BOX</v>
          </cell>
          <cell r="P841" t="str">
            <v>B</v>
          </cell>
          <cell r="Q841" t="str">
            <v>M</v>
          </cell>
          <cell r="R841">
            <v>447.85130023640664</v>
          </cell>
          <cell r="S841">
            <v>506.07196926713948</v>
          </cell>
          <cell r="T841">
            <v>437.97</v>
          </cell>
          <cell r="U841">
            <v>481.28</v>
          </cell>
          <cell r="V841">
            <v>481.28</v>
          </cell>
          <cell r="W841">
            <v>517.51</v>
          </cell>
          <cell r="X841">
            <v>566.38</v>
          </cell>
          <cell r="Y841">
            <v>615.63043478260863</v>
          </cell>
          <cell r="Z841">
            <v>684.03381642512068</v>
          </cell>
          <cell r="AB841" t="str">
            <v/>
          </cell>
          <cell r="AC841">
            <v>918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 t="str">
            <v>00812361018118</v>
          </cell>
          <cell r="AJ841" t="str">
            <v/>
          </cell>
          <cell r="AM841" t="e">
            <v>#N/A</v>
          </cell>
        </row>
        <row r="842">
          <cell r="A842" t="str">
            <v>ACTIVE</v>
          </cell>
          <cell r="B842" t="str">
            <v>507-3594</v>
          </cell>
          <cell r="C842">
            <v>29818599</v>
          </cell>
          <cell r="D842" t="str">
            <v>507-3594</v>
          </cell>
          <cell r="E842" t="str">
            <v>DWV</v>
          </cell>
          <cell r="F842" t="str">
            <v>4 DBL COMB WYE &amp; 1/8 BEND DWV</v>
          </cell>
          <cell r="G842">
            <v>6.53</v>
          </cell>
          <cell r="H842">
            <v>2.9619557599999999</v>
          </cell>
          <cell r="I842">
            <v>5</v>
          </cell>
          <cell r="J842">
            <v>35</v>
          </cell>
          <cell r="K842">
            <v>336.12074966532805</v>
          </cell>
          <cell r="L842">
            <v>7.4241370000000009</v>
          </cell>
          <cell r="M842" t="str">
            <v>LASCO</v>
          </cell>
          <cell r="N842" t="str">
            <v>D507-040</v>
          </cell>
          <cell r="O842" t="str">
            <v>BOX</v>
          </cell>
          <cell r="P842" t="str">
            <v>D</v>
          </cell>
          <cell r="Q842" t="str">
            <v>M</v>
          </cell>
          <cell r="R842">
            <v>194.69869976359337</v>
          </cell>
          <cell r="S842">
            <v>220.0095307328605</v>
          </cell>
          <cell r="T842">
            <v>184.43</v>
          </cell>
          <cell r="U842">
            <v>202.67</v>
          </cell>
          <cell r="V842">
            <v>202.67</v>
          </cell>
          <cell r="W842">
            <v>217.92</v>
          </cell>
          <cell r="X842">
            <v>251.08220000000003</v>
          </cell>
          <cell r="Y842">
            <v>302.50867469879523</v>
          </cell>
          <cell r="Z842">
            <v>336.12074966532805</v>
          </cell>
          <cell r="AB842" t="str">
            <v/>
          </cell>
          <cell r="AC842">
            <v>958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I842" t="str">
            <v>00812361018101</v>
          </cell>
          <cell r="AJ842" t="str">
            <v/>
          </cell>
          <cell r="AM842" t="e">
            <v>#N/A</v>
          </cell>
        </row>
        <row r="843">
          <cell r="A843" t="str">
            <v>ACTIVE</v>
          </cell>
          <cell r="B843" t="str">
            <v>612-0615</v>
          </cell>
          <cell r="C843">
            <v>29816379</v>
          </cell>
          <cell r="D843" t="str">
            <v>612-0615</v>
          </cell>
          <cell r="E843" t="str">
            <v>DWV</v>
          </cell>
          <cell r="F843" t="str">
            <v>6X6X4X4 DOUBLE WYE DWV</v>
          </cell>
          <cell r="G843">
            <v>5.16</v>
          </cell>
          <cell r="H843">
            <v>2.34053472</v>
          </cell>
          <cell r="I843">
            <v>3</v>
          </cell>
          <cell r="J843">
            <v>35</v>
          </cell>
          <cell r="K843">
            <v>926.82597054886219</v>
          </cell>
          <cell r="L843">
            <v>28.344466999999998</v>
          </cell>
          <cell r="M843" t="str">
            <v>LASCO</v>
          </cell>
          <cell r="N843" t="str">
            <v>D612-532</v>
          </cell>
          <cell r="O843" t="str">
            <v>BOX</v>
          </cell>
          <cell r="P843" t="str">
            <v>D</v>
          </cell>
          <cell r="Q843" t="str">
            <v>M</v>
          </cell>
          <cell r="R843">
            <v>474.48829787234047</v>
          </cell>
          <cell r="S843">
            <v>536.17177659574463</v>
          </cell>
          <cell r="T843">
            <v>508.55</v>
          </cell>
          <cell r="U843">
            <v>558.84</v>
          </cell>
          <cell r="V843">
            <v>558.84</v>
          </cell>
          <cell r="W843">
            <v>600.9</v>
          </cell>
          <cell r="X843">
            <v>692.33900000000006</v>
          </cell>
          <cell r="Y843">
            <v>834.14337349397601</v>
          </cell>
          <cell r="Z843">
            <v>926.82597054886219</v>
          </cell>
          <cell r="AB843" t="str">
            <v/>
          </cell>
          <cell r="AC843">
            <v>1006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I843" t="str">
            <v>00812361018088</v>
          </cell>
          <cell r="AJ843" t="str">
            <v/>
          </cell>
          <cell r="AM843" t="e">
            <v>#N/A</v>
          </cell>
        </row>
        <row r="844">
          <cell r="A844" t="str">
            <v>ACTIVE</v>
          </cell>
          <cell r="B844" t="str">
            <v>601-3623</v>
          </cell>
          <cell r="C844">
            <v>29815470</v>
          </cell>
          <cell r="D844" t="str">
            <v>601-3623</v>
          </cell>
          <cell r="E844" t="str">
            <v>DWV</v>
          </cell>
          <cell r="F844" t="str">
            <v>6X6X3 WYE REDUCING DWV</v>
          </cell>
          <cell r="G844">
            <v>4.7</v>
          </cell>
          <cell r="H844">
            <v>2.1318823999999998</v>
          </cell>
          <cell r="I844">
            <v>5</v>
          </cell>
          <cell r="J844">
            <v>60</v>
          </cell>
          <cell r="K844">
            <v>371.17283950617281</v>
          </cell>
          <cell r="L844">
            <v>12.057386000000001</v>
          </cell>
          <cell r="M844" t="str">
            <v>LASCO</v>
          </cell>
          <cell r="N844" t="str">
            <v>D601-530</v>
          </cell>
          <cell r="O844" t="str">
            <v>BOX</v>
          </cell>
          <cell r="P844" t="str">
            <v>C</v>
          </cell>
          <cell r="Q844" t="str">
            <v>M</v>
          </cell>
          <cell r="R844">
            <v>250.9341607565012</v>
          </cell>
          <cell r="S844">
            <v>283.55560165484633</v>
          </cell>
          <cell r="T844">
            <v>234.09</v>
          </cell>
          <cell r="U844">
            <v>257.24</v>
          </cell>
          <cell r="V844">
            <v>257.24</v>
          </cell>
          <cell r="W844">
            <v>276.60000000000002</v>
          </cell>
          <cell r="X844">
            <v>300.64999999999998</v>
          </cell>
          <cell r="Y844">
            <v>334.05555555555554</v>
          </cell>
          <cell r="Z844">
            <v>371.17283950617281</v>
          </cell>
          <cell r="AB844" t="str">
            <v/>
          </cell>
          <cell r="AC844">
            <v>977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I844" t="str">
            <v>00812361018071</v>
          </cell>
          <cell r="AJ844" t="str">
            <v/>
          </cell>
          <cell r="AM844" t="e">
            <v>#N/A</v>
          </cell>
        </row>
        <row r="845">
          <cell r="A845" t="str">
            <v>ACTIVE</v>
          </cell>
          <cell r="B845" t="str">
            <v>601-3620</v>
          </cell>
          <cell r="C845">
            <v>29815461</v>
          </cell>
          <cell r="D845" t="str">
            <v>601-3620</v>
          </cell>
          <cell r="E845" t="str">
            <v>DWV</v>
          </cell>
          <cell r="F845" t="str">
            <v>4X4X1-1/2 WYE REDUCING DWV</v>
          </cell>
          <cell r="G845">
            <v>1.45</v>
          </cell>
          <cell r="H845">
            <v>0.65770839999999997</v>
          </cell>
          <cell r="I845">
            <v>10</v>
          </cell>
          <cell r="J845">
            <v>180</v>
          </cell>
          <cell r="K845">
            <v>193.93601070950467</v>
          </cell>
          <cell r="L845">
            <v>5.3662999999999998</v>
          </cell>
          <cell r="M845" t="str">
            <v>LASCO</v>
          </cell>
          <cell r="N845" t="str">
            <v>D601-419</v>
          </cell>
          <cell r="O845" t="str">
            <v>BOX</v>
          </cell>
          <cell r="P845" t="str">
            <v>D</v>
          </cell>
          <cell r="Q845" t="str">
            <v>M</v>
          </cell>
          <cell r="R845">
            <v>93.330260047281328</v>
          </cell>
          <cell r="S845">
            <v>105.4631938534279</v>
          </cell>
          <cell r="T845">
            <v>106.42000000000002</v>
          </cell>
          <cell r="U845">
            <v>116.94</v>
          </cell>
          <cell r="V845">
            <v>116.94</v>
          </cell>
          <cell r="W845">
            <v>125.74</v>
          </cell>
          <cell r="X845">
            <v>144.87019999999998</v>
          </cell>
          <cell r="Y845">
            <v>174.5424096385542</v>
          </cell>
          <cell r="Z845">
            <v>193.93601070950467</v>
          </cell>
          <cell r="AB845" t="str">
            <v/>
          </cell>
          <cell r="AC845">
            <v>974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I845" t="str">
            <v>00812361018064</v>
          </cell>
          <cell r="AJ845" t="str">
            <v/>
          </cell>
          <cell r="AM845" t="e">
            <v>#N/A</v>
          </cell>
        </row>
        <row r="846">
          <cell r="A846" t="str">
            <v>ACTIVE</v>
          </cell>
          <cell r="B846" t="str">
            <v>327-3040</v>
          </cell>
          <cell r="C846">
            <v>29815275</v>
          </cell>
          <cell r="D846" t="str">
            <v>327-3040</v>
          </cell>
          <cell r="E846" t="str">
            <v>DWV</v>
          </cell>
          <cell r="F846" t="str">
            <v>4 DOUBLE 1/4 BEND DWV</v>
          </cell>
          <cell r="G846">
            <v>2.5299999999999998</v>
          </cell>
          <cell r="H846">
            <v>1.14758776</v>
          </cell>
          <cell r="I846">
            <v>6</v>
          </cell>
          <cell r="J846">
            <v>108</v>
          </cell>
          <cell r="K846">
            <v>226.09352253168595</v>
          </cell>
          <cell r="L846">
            <v>6.6486499999999999</v>
          </cell>
          <cell r="M846" t="str">
            <v>LASCO</v>
          </cell>
          <cell r="N846" t="str">
            <v>D327-040</v>
          </cell>
          <cell r="O846" t="str">
            <v>BOX</v>
          </cell>
          <cell r="P846" t="str">
            <v>D</v>
          </cell>
          <cell r="Q846" t="str">
            <v>M</v>
          </cell>
          <cell r="R846">
            <v>96.116430260047281</v>
          </cell>
          <cell r="S846">
            <v>108.61156619385342</v>
          </cell>
          <cell r="T846">
            <v>132.50611075650116</v>
          </cell>
          <cell r="U846">
            <v>144.43166072458627</v>
          </cell>
          <cell r="V846">
            <v>144.43166072458627</v>
          </cell>
          <cell r="W846">
            <v>155.30286099417876</v>
          </cell>
          <cell r="X846">
            <v>168.89186133116939</v>
          </cell>
          <cell r="Y846">
            <v>203.48417027851735</v>
          </cell>
          <cell r="Z846">
            <v>226.09352253168595</v>
          </cell>
          <cell r="AB846" t="str">
            <v/>
          </cell>
          <cell r="AC846">
            <v>822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I846" t="str">
            <v>00812361018057</v>
          </cell>
          <cell r="AJ846" t="str">
            <v/>
          </cell>
          <cell r="AM846" t="e">
            <v>#N/A</v>
          </cell>
        </row>
        <row r="847">
          <cell r="A847" t="str">
            <v>ACTIVE</v>
          </cell>
          <cell r="B847" t="str">
            <v>126-6006</v>
          </cell>
          <cell r="C847">
            <v>29814767</v>
          </cell>
          <cell r="D847" t="str">
            <v>126-6006</v>
          </cell>
          <cell r="E847" t="str">
            <v>DWV</v>
          </cell>
          <cell r="F847" t="str">
            <v>6 DWV SPIGOT PLUG DWV</v>
          </cell>
          <cell r="G847">
            <v>2</v>
          </cell>
          <cell r="H847">
            <v>0.90718399999999999</v>
          </cell>
          <cell r="I847">
            <v>6</v>
          </cell>
          <cell r="J847" t="str">
            <v>-</v>
          </cell>
          <cell r="K847">
            <v>549.80143481575192</v>
          </cell>
          <cell r="L847">
            <v>25.874836000000002</v>
          </cell>
          <cell r="M847" t="str">
            <v>PTI</v>
          </cell>
          <cell r="N847" t="str">
            <v>T1166</v>
          </cell>
          <cell r="O847" t="str">
            <v>BOX</v>
          </cell>
          <cell r="P847" t="str">
            <v>D</v>
          </cell>
          <cell r="Q847" t="str">
            <v>M</v>
          </cell>
          <cell r="R847">
            <v>233.73049645390071</v>
          </cell>
          <cell r="S847">
            <v>264.1154609929078</v>
          </cell>
          <cell r="T847">
            <v>322.22086241134753</v>
          </cell>
          <cell r="U847">
            <v>351.22074002836882</v>
          </cell>
          <cell r="V847">
            <v>351.22074002836882</v>
          </cell>
          <cell r="W847">
            <v>377.65670970792343</v>
          </cell>
          <cell r="X847">
            <v>410.70167180736667</v>
          </cell>
          <cell r="Y847">
            <v>494.82129133417675</v>
          </cell>
          <cell r="Z847">
            <v>549.80143481575192</v>
          </cell>
          <cell r="AB847" t="str">
            <v/>
          </cell>
          <cell r="AC847">
            <v>736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I847" t="str">
            <v>00812361017746</v>
          </cell>
          <cell r="AJ847" t="str">
            <v/>
          </cell>
          <cell r="AM847" t="e">
            <v>#N/A</v>
          </cell>
        </row>
        <row r="848">
          <cell r="A848" t="str">
            <v>ACTIVE</v>
          </cell>
          <cell r="B848" t="str">
            <v>126-6004</v>
          </cell>
          <cell r="C848">
            <v>29814759</v>
          </cell>
          <cell r="D848" t="str">
            <v>126-6004</v>
          </cell>
          <cell r="E848" t="str">
            <v>DWV</v>
          </cell>
          <cell r="F848" t="str">
            <v>4 DWV SPIGOT PLUG DWV</v>
          </cell>
          <cell r="G848">
            <v>1</v>
          </cell>
          <cell r="H848">
            <v>0.453592</v>
          </cell>
          <cell r="I848">
            <v>4</v>
          </cell>
          <cell r="J848" t="str">
            <v>-</v>
          </cell>
          <cell r="K848">
            <v>171.60469026067406</v>
          </cell>
          <cell r="L848">
            <v>8.5572400000000002</v>
          </cell>
          <cell r="M848" t="str">
            <v>PTI</v>
          </cell>
          <cell r="N848" t="str">
            <v>T1164</v>
          </cell>
          <cell r="O848" t="str">
            <v>BOX</v>
          </cell>
          <cell r="P848" t="str">
            <v>D</v>
          </cell>
          <cell r="Q848" t="str">
            <v>M</v>
          </cell>
          <cell r="R848">
            <v>72.952245862884155</v>
          </cell>
          <cell r="S848">
            <v>82.436037825059088</v>
          </cell>
          <cell r="T848">
            <v>100.57196614657208</v>
          </cell>
          <cell r="U848">
            <v>109.62344309976358</v>
          </cell>
          <cell r="V848">
            <v>109.62344309976358</v>
          </cell>
          <cell r="W848">
            <v>117.87466999974578</v>
          </cell>
          <cell r="X848">
            <v>128.18870362472353</v>
          </cell>
          <cell r="Y848">
            <v>154.44422123460666</v>
          </cell>
          <cell r="Z848">
            <v>171.60469026067406</v>
          </cell>
          <cell r="AB848" t="str">
            <v/>
          </cell>
          <cell r="AC848">
            <v>735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I848" t="str">
            <v>00812361017425</v>
          </cell>
          <cell r="AJ848" t="str">
            <v/>
          </cell>
          <cell r="AM848" t="e">
            <v>#N/A</v>
          </cell>
        </row>
        <row r="849">
          <cell r="A849" t="str">
            <v>ACTIVE</v>
          </cell>
          <cell r="B849" t="str">
            <v>441-3533</v>
          </cell>
          <cell r="C849">
            <v>29814635</v>
          </cell>
          <cell r="D849" t="str">
            <v>441-3533</v>
          </cell>
          <cell r="E849" t="str">
            <v>DWV</v>
          </cell>
          <cell r="F849" t="str">
            <v>4 VENT TEE DWV</v>
          </cell>
          <cell r="G849">
            <v>2.2200000000000002</v>
          </cell>
          <cell r="H849">
            <v>1.0069742400000001</v>
          </cell>
          <cell r="I849">
            <v>5</v>
          </cell>
          <cell r="J849">
            <v>175</v>
          </cell>
          <cell r="K849">
            <v>206.35802469135803</v>
          </cell>
          <cell r="L849">
            <v>6.6715160000000004</v>
          </cell>
          <cell r="M849" t="str">
            <v>LASCO</v>
          </cell>
          <cell r="N849" t="str">
            <v>D441-040</v>
          </cell>
          <cell r="O849" t="str">
            <v>BOX</v>
          </cell>
          <cell r="P849" t="str">
            <v>C</v>
          </cell>
          <cell r="Q849" t="str">
            <v>M</v>
          </cell>
          <cell r="R849">
            <v>82.335579196217495</v>
          </cell>
          <cell r="S849">
            <v>93.039204491725755</v>
          </cell>
          <cell r="T849">
            <v>120.45999999999998</v>
          </cell>
          <cell r="U849">
            <v>132.38</v>
          </cell>
          <cell r="V849">
            <v>132.38</v>
          </cell>
          <cell r="W849">
            <v>147.09</v>
          </cell>
          <cell r="X849">
            <v>167.15</v>
          </cell>
          <cell r="Y849">
            <v>185.72222222222223</v>
          </cell>
          <cell r="Z849">
            <v>206.35802469135803</v>
          </cell>
          <cell r="AB849" t="str">
            <v/>
          </cell>
          <cell r="AC849">
            <v>896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I849" t="str">
            <v>00812361017418</v>
          </cell>
          <cell r="AJ849" t="str">
            <v/>
          </cell>
          <cell r="AM849" t="e">
            <v>#N/A</v>
          </cell>
        </row>
        <row r="850">
          <cell r="A850" t="str">
            <v>ACTIVE</v>
          </cell>
          <cell r="B850" t="str">
            <v>441-3531</v>
          </cell>
          <cell r="C850">
            <v>29814619</v>
          </cell>
          <cell r="D850" t="str">
            <v>441-3531</v>
          </cell>
          <cell r="E850" t="str">
            <v>DWV</v>
          </cell>
          <cell r="F850" t="str">
            <v>2 VENT TEE DWV</v>
          </cell>
          <cell r="G850">
            <v>0.37</v>
          </cell>
          <cell r="H850">
            <v>0.16782903999999998</v>
          </cell>
          <cell r="I850">
            <v>25</v>
          </cell>
          <cell r="J850">
            <v>900</v>
          </cell>
          <cell r="K850">
            <v>55.057563587684072</v>
          </cell>
          <cell r="L850">
            <v>1.6068</v>
          </cell>
          <cell r="M850" t="str">
            <v>LASCO</v>
          </cell>
          <cell r="N850" t="str">
            <v>D441-020</v>
          </cell>
          <cell r="O850" t="str">
            <v>BOX</v>
          </cell>
          <cell r="P850" t="str">
            <v>D</v>
          </cell>
          <cell r="Q850" t="str">
            <v>M</v>
          </cell>
          <cell r="R850">
            <v>20.480023640661937</v>
          </cell>
          <cell r="S850">
            <v>23.142426713947987</v>
          </cell>
          <cell r="T850">
            <v>28.89</v>
          </cell>
          <cell r="U850">
            <v>31.75</v>
          </cell>
          <cell r="V850">
            <v>31.75</v>
          </cell>
          <cell r="W850">
            <v>34.14</v>
          </cell>
          <cell r="X850">
            <v>41.128</v>
          </cell>
          <cell r="Y850">
            <v>49.551807228915663</v>
          </cell>
          <cell r="Z850">
            <v>55.057563587684072</v>
          </cell>
          <cell r="AB850" t="str">
            <v/>
          </cell>
          <cell r="AC850">
            <v>895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I850" t="str">
            <v>00812361017371</v>
          </cell>
          <cell r="AJ850" t="str">
            <v/>
          </cell>
          <cell r="AM850" t="e">
            <v>#N/A</v>
          </cell>
        </row>
        <row r="851">
          <cell r="A851" t="str">
            <v>ACTIVE</v>
          </cell>
          <cell r="B851" t="str">
            <v>331-3437</v>
          </cell>
          <cell r="C851">
            <v>29814457</v>
          </cell>
          <cell r="D851" t="str">
            <v>331-3437</v>
          </cell>
          <cell r="E851" t="str">
            <v>DWV</v>
          </cell>
          <cell r="F851" t="str">
            <v>4 VENT ELL DWV</v>
          </cell>
          <cell r="G851">
            <v>1.6</v>
          </cell>
          <cell r="H851">
            <v>0.72574720000000004</v>
          </cell>
          <cell r="I851">
            <v>5</v>
          </cell>
          <cell r="J851" t="str">
            <v>-</v>
          </cell>
          <cell r="K851">
            <v>129.12003393400238</v>
          </cell>
          <cell r="L851">
            <v>4.6997869999999997</v>
          </cell>
          <cell r="M851" t="str">
            <v>LASCO</v>
          </cell>
          <cell r="N851" t="str">
            <v>D331-040</v>
          </cell>
          <cell r="O851" t="str">
            <v>BOX</v>
          </cell>
          <cell r="P851" t="str">
            <v>D</v>
          </cell>
          <cell r="Q851" t="str">
            <v>M</v>
          </cell>
          <cell r="R851">
            <v>54.891252955082749</v>
          </cell>
          <cell r="S851">
            <v>62.0271158392435</v>
          </cell>
          <cell r="T851">
            <v>75.673081323877071</v>
          </cell>
          <cell r="U851">
            <v>82.483658643026018</v>
          </cell>
          <cell r="V851">
            <v>82.483658643026018</v>
          </cell>
          <cell r="W851">
            <v>88.692106067769913</v>
          </cell>
          <cell r="X851">
            <v>96.452665348699767</v>
          </cell>
          <cell r="Y851">
            <v>116.20803054060214</v>
          </cell>
          <cell r="Z851">
            <v>129.12003393400238</v>
          </cell>
          <cell r="AA851" t="str">
            <v/>
          </cell>
          <cell r="AB851" t="str">
            <v/>
          </cell>
          <cell r="AC851">
            <v>829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I851" t="str">
            <v>00812361017364</v>
          </cell>
          <cell r="AJ851" t="str">
            <v/>
          </cell>
          <cell r="AM851" t="e">
            <v>#N/A</v>
          </cell>
        </row>
        <row r="852">
          <cell r="A852" t="str">
            <v>ACTIVE</v>
          </cell>
          <cell r="B852" t="str">
            <v>300-S-3362</v>
          </cell>
          <cell r="C852">
            <v>29814260</v>
          </cell>
          <cell r="D852" t="str">
            <v>300-S-3362</v>
          </cell>
          <cell r="E852" t="str">
            <v>DWV</v>
          </cell>
          <cell r="F852" t="str">
            <v>3 1/4 BEND W/2" SIDE OUTLET DWV</v>
          </cell>
          <cell r="G852">
            <v>0.11</v>
          </cell>
          <cell r="H852">
            <v>4.9895120000000001E-2</v>
          </cell>
          <cell r="I852">
            <v>10</v>
          </cell>
          <cell r="J852">
            <v>360</v>
          </cell>
          <cell r="K852">
            <v>82.758518518518528</v>
          </cell>
          <cell r="L852">
            <v>7.5454710000000009</v>
          </cell>
          <cell r="M852" t="str">
            <v>LASCO</v>
          </cell>
          <cell r="N852" t="str">
            <v>D301-338</v>
          </cell>
          <cell r="O852" t="str">
            <v>BOX</v>
          </cell>
          <cell r="P852" t="str">
            <v>C</v>
          </cell>
          <cell r="Q852" t="str">
            <v>M</v>
          </cell>
          <cell r="R852">
            <v>47.195744680851064</v>
          </cell>
          <cell r="S852">
            <v>53.3311914893617</v>
          </cell>
          <cell r="T852">
            <v>49.24</v>
          </cell>
          <cell r="U852">
            <v>54.11</v>
          </cell>
          <cell r="V852">
            <v>54.11</v>
          </cell>
          <cell r="W852">
            <v>58.18</v>
          </cell>
          <cell r="X852">
            <v>67.034400000000005</v>
          </cell>
          <cell r="Y852">
            <v>74.482666666666674</v>
          </cell>
          <cell r="Z852">
            <v>82.758518518518528</v>
          </cell>
          <cell r="AB852" t="str">
            <v/>
          </cell>
          <cell r="AC852">
            <v>758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I852" t="str">
            <v>00812361017357</v>
          </cell>
          <cell r="AJ852" t="str">
            <v/>
          </cell>
          <cell r="AM852" t="e">
            <v>#N/A</v>
          </cell>
        </row>
        <row r="853">
          <cell r="A853" t="str">
            <v>ACTIVE</v>
          </cell>
          <cell r="B853" t="str">
            <v>303-3377</v>
          </cell>
          <cell r="C853">
            <v>29814090</v>
          </cell>
          <cell r="D853" t="str">
            <v>303-3377</v>
          </cell>
          <cell r="E853" t="str">
            <v>DWV</v>
          </cell>
          <cell r="F853" t="str">
            <v>4 1/4 BEND W/2" LOW HEEL INLET DWV</v>
          </cell>
          <cell r="G853">
            <v>1.84</v>
          </cell>
          <cell r="H853">
            <v>0.83460928000000001</v>
          </cell>
          <cell r="I853">
            <v>15</v>
          </cell>
          <cell r="J853">
            <v>180</v>
          </cell>
          <cell r="K853">
            <v>144.06839506172841</v>
          </cell>
          <cell r="L853">
            <v>18.243051000000001</v>
          </cell>
          <cell r="M853" t="str">
            <v>LASCO</v>
          </cell>
          <cell r="N853" t="str">
            <v>D303-420</v>
          </cell>
          <cell r="O853" t="str">
            <v>BOX</v>
          </cell>
          <cell r="P853" t="str">
            <v>C</v>
          </cell>
          <cell r="Q853" t="str">
            <v>M</v>
          </cell>
          <cell r="R853">
            <v>86.813829787234056</v>
          </cell>
          <cell r="S853">
            <v>98.09962765957448</v>
          </cell>
          <cell r="T853">
            <v>85.71</v>
          </cell>
          <cell r="U853">
            <v>94.19</v>
          </cell>
          <cell r="V853">
            <v>94.19</v>
          </cell>
          <cell r="W853">
            <v>101.28</v>
          </cell>
          <cell r="X853">
            <v>116.69540000000001</v>
          </cell>
          <cell r="Y853">
            <v>129.66155555555557</v>
          </cell>
          <cell r="Z853">
            <v>144.06839506172841</v>
          </cell>
          <cell r="AB853" t="str">
            <v/>
          </cell>
          <cell r="AC853">
            <v>767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I853" t="str">
            <v>00812361017340</v>
          </cell>
          <cell r="AJ853" t="str">
            <v/>
          </cell>
          <cell r="AM853" t="e">
            <v>#N/A</v>
          </cell>
        </row>
        <row r="854">
          <cell r="A854" t="str">
            <v>ACTIVE</v>
          </cell>
          <cell r="B854" t="str">
            <v>309-3390</v>
          </cell>
          <cell r="C854">
            <v>29813913</v>
          </cell>
          <cell r="D854" t="str">
            <v>309-3390</v>
          </cell>
          <cell r="E854" t="str">
            <v>DWV</v>
          </cell>
          <cell r="F854" t="str">
            <v>6 LONG SWEEP 1/4 BEND STREET DWV</v>
          </cell>
          <cell r="G854">
            <v>4.25</v>
          </cell>
          <cell r="H854">
            <v>1.9277660000000001</v>
          </cell>
          <cell r="I854">
            <v>5</v>
          </cell>
          <cell r="J854">
            <v>35</v>
          </cell>
          <cell r="K854">
            <v>264.57122591244513</v>
          </cell>
          <cell r="L854">
            <v>29.319980000000001</v>
          </cell>
          <cell r="M854" t="str">
            <v>NA</v>
          </cell>
          <cell r="N854" t="str">
            <v>P309-060</v>
          </cell>
          <cell r="O854" t="str">
            <v>BOX</v>
          </cell>
          <cell r="P854" t="str">
            <v>D</v>
          </cell>
          <cell r="Q854" t="str">
            <v>M</v>
          </cell>
          <cell r="R854">
            <v>112.47399527186762</v>
          </cell>
          <cell r="S854">
            <v>127.0956146572104</v>
          </cell>
          <cell r="T854">
            <v>155.05664988179669</v>
          </cell>
          <cell r="U854">
            <v>169.0117483711584</v>
          </cell>
          <cell r="V854">
            <v>169.0117483711584</v>
          </cell>
          <cell r="W854">
            <v>181.73306276468645</v>
          </cell>
          <cell r="X854">
            <v>197.6347057565965</v>
          </cell>
          <cell r="Y854">
            <v>238.11410332120062</v>
          </cell>
          <cell r="Z854">
            <v>264.57122591244513</v>
          </cell>
          <cell r="AB854" t="str">
            <v/>
          </cell>
          <cell r="AC854">
            <v>778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I854" t="str">
            <v>00812361017333</v>
          </cell>
          <cell r="AJ854" t="str">
            <v/>
          </cell>
          <cell r="AM854" t="e">
            <v>#N/A</v>
          </cell>
        </row>
        <row r="855">
          <cell r="A855" t="str">
            <v>ACTIVE</v>
          </cell>
          <cell r="B855" t="str">
            <v>812-3715</v>
          </cell>
          <cell r="C855">
            <v>29813230</v>
          </cell>
          <cell r="D855" t="str">
            <v>812-3715</v>
          </cell>
          <cell r="E855" t="str">
            <v>DWV</v>
          </cell>
          <cell r="F855" t="str">
            <v>4 CLOSET FLG W/ADJ MTL RNG SPG DWV</v>
          </cell>
          <cell r="G855">
            <v>0.89</v>
          </cell>
          <cell r="H855">
            <v>0.40369687999999998</v>
          </cell>
          <cell r="I855">
            <v>6</v>
          </cell>
          <cell r="J855" t="str">
            <v>-</v>
          </cell>
          <cell r="K855">
            <v>150.25890227576977</v>
          </cell>
          <cell r="L855">
            <v>5.0101260000000005</v>
          </cell>
          <cell r="M855" t="str">
            <v>SIOUX CHIEF</v>
          </cell>
          <cell r="N855" t="str">
            <v>886-4PMSPK</v>
          </cell>
          <cell r="O855" t="str">
            <v>BOX</v>
          </cell>
          <cell r="P855" t="str">
            <v>D</v>
          </cell>
          <cell r="Q855" t="str">
            <v>M</v>
          </cell>
          <cell r="R855">
            <v>69.488770685579198</v>
          </cell>
          <cell r="S855">
            <v>78.522310874704488</v>
          </cell>
          <cell r="T855">
            <v>70.39</v>
          </cell>
          <cell r="U855">
            <v>82.81</v>
          </cell>
          <cell r="V855">
            <v>82.81</v>
          </cell>
          <cell r="W855">
            <v>97.42</v>
          </cell>
          <cell r="X855">
            <v>112.24340000000001</v>
          </cell>
          <cell r="Y855">
            <v>135.23301204819279</v>
          </cell>
          <cell r="Z855">
            <v>150.25890227576977</v>
          </cell>
          <cell r="AB855" t="str">
            <v/>
          </cell>
          <cell r="AC855">
            <v>1032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 t="str">
            <v>00812361017326</v>
          </cell>
          <cell r="AJ855" t="str">
            <v/>
          </cell>
          <cell r="AM855" t="e">
            <v>#N/A</v>
          </cell>
        </row>
        <row r="856">
          <cell r="A856" t="str">
            <v>ACTIVE</v>
          </cell>
          <cell r="B856" t="str">
            <v>811-3711</v>
          </cell>
          <cell r="C856">
            <v>29813221</v>
          </cell>
          <cell r="D856" t="str">
            <v>811-3711</v>
          </cell>
          <cell r="E856" t="str">
            <v>DWV</v>
          </cell>
          <cell r="F856" t="str">
            <v>4 CLOSET FLG W/ADJ MTL RNG H DWV</v>
          </cell>
          <cell r="G856">
            <v>0.84</v>
          </cell>
          <cell r="H856">
            <v>0.38101727999999996</v>
          </cell>
          <cell r="I856">
            <v>25</v>
          </cell>
          <cell r="J856" t="str">
            <v>-</v>
          </cell>
          <cell r="K856">
            <v>123.31333333333333</v>
          </cell>
          <cell r="L856">
            <v>4.4151980000000002</v>
          </cell>
          <cell r="M856" t="str">
            <v>SIOUX CHIEF</v>
          </cell>
          <cell r="N856" t="str">
            <v>886-4PM</v>
          </cell>
          <cell r="O856" t="str">
            <v>BOX</v>
          </cell>
          <cell r="P856" t="str">
            <v>C</v>
          </cell>
          <cell r="Q856" t="str">
            <v>M</v>
          </cell>
          <cell r="R856">
            <v>76.022813238770681</v>
          </cell>
          <cell r="S856">
            <v>85.90577895981086</v>
          </cell>
          <cell r="T856">
            <v>73.37</v>
          </cell>
          <cell r="U856">
            <v>80.62</v>
          </cell>
          <cell r="V856">
            <v>80.62</v>
          </cell>
          <cell r="W856">
            <v>86.69</v>
          </cell>
          <cell r="X856">
            <v>99.883800000000008</v>
          </cell>
          <cell r="Y856">
            <v>110.982</v>
          </cell>
          <cell r="Z856">
            <v>123.31333333333333</v>
          </cell>
          <cell r="AB856" t="str">
            <v/>
          </cell>
          <cell r="AC856">
            <v>1030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I856" t="str">
            <v>00812361017319</v>
          </cell>
          <cell r="AJ856" t="str">
            <v/>
          </cell>
          <cell r="AM856" t="e">
            <v>#N/A</v>
          </cell>
        </row>
        <row r="857">
          <cell r="A857" t="str">
            <v>ACTIVE</v>
          </cell>
          <cell r="B857" t="str">
            <v>812-3714</v>
          </cell>
          <cell r="C857">
            <v>29813205</v>
          </cell>
          <cell r="D857" t="str">
            <v>812-3714</v>
          </cell>
          <cell r="E857" t="str">
            <v>DWV</v>
          </cell>
          <cell r="F857" t="str">
            <v>4X3 CLOSET FLG ADJ MTL RNG SPG DWV</v>
          </cell>
          <cell r="G857">
            <v>0.85</v>
          </cell>
          <cell r="H857">
            <v>0.38555319999999998</v>
          </cell>
          <cell r="I857">
            <v>25</v>
          </cell>
          <cell r="J857">
            <v>600</v>
          </cell>
          <cell r="K857">
            <v>93.246913580246911</v>
          </cell>
          <cell r="L857">
            <v>3.8035840000000003</v>
          </cell>
          <cell r="M857" t="str">
            <v>LASCO</v>
          </cell>
          <cell r="N857" t="str">
            <v>D812-040</v>
          </cell>
          <cell r="O857" t="str">
            <v>BOX</v>
          </cell>
          <cell r="P857" t="str">
            <v>C</v>
          </cell>
          <cell r="Q857" t="str">
            <v>M</v>
          </cell>
          <cell r="R857">
            <v>58.183687943262413</v>
          </cell>
          <cell r="S857">
            <v>78.900000000000006</v>
          </cell>
          <cell r="T857">
            <v>58.82</v>
          </cell>
          <cell r="U857">
            <v>64.63</v>
          </cell>
          <cell r="V857">
            <v>64.63</v>
          </cell>
          <cell r="W857">
            <v>69.489999999999995</v>
          </cell>
          <cell r="X857">
            <v>75.53</v>
          </cell>
          <cell r="Y857">
            <v>83.922222222222217</v>
          </cell>
          <cell r="Z857">
            <v>93.246913580246911</v>
          </cell>
          <cell r="AB857" t="str">
            <v/>
          </cell>
          <cell r="AC857">
            <v>1031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 t="str">
            <v>00812361017302</v>
          </cell>
          <cell r="AJ857" t="str">
            <v/>
          </cell>
          <cell r="AM857" t="e">
            <v>#N/A</v>
          </cell>
        </row>
        <row r="858">
          <cell r="A858" t="str">
            <v>ACTIVE</v>
          </cell>
          <cell r="B858" t="str">
            <v>328-3711</v>
          </cell>
          <cell r="C858">
            <v>29813175</v>
          </cell>
          <cell r="D858" t="str">
            <v>328-3711</v>
          </cell>
          <cell r="E858" t="str">
            <v>DWV</v>
          </cell>
          <cell r="F858" t="str">
            <v>6 1/32 BEND DWV</v>
          </cell>
          <cell r="G858">
            <v>2.95</v>
          </cell>
          <cell r="H858">
            <v>1.3380964</v>
          </cell>
          <cell r="I858">
            <v>1</v>
          </cell>
          <cell r="J858" t="str">
            <v>-</v>
          </cell>
          <cell r="K858">
            <v>408.18591372684614</v>
          </cell>
          <cell r="L858">
            <v>42.446608999999995</v>
          </cell>
          <cell r="M858" t="str">
            <v>PTI</v>
          </cell>
          <cell r="N858" t="str">
            <v>D1936</v>
          </cell>
          <cell r="O858" t="str">
            <v>BOX</v>
          </cell>
          <cell r="P858" t="str">
            <v>D</v>
          </cell>
          <cell r="Q858" t="str">
            <v>M</v>
          </cell>
          <cell r="R858">
            <v>173.5271867612293</v>
          </cell>
          <cell r="S858">
            <v>196.0857210401891</v>
          </cell>
          <cell r="T858">
            <v>239.2245796690307</v>
          </cell>
          <cell r="U858">
            <v>260.75479183924347</v>
          </cell>
          <cell r="V858">
            <v>260.75479183924347</v>
          </cell>
          <cell r="W858">
            <v>280.38149660133706</v>
          </cell>
          <cell r="X858">
            <v>304.91487755395406</v>
          </cell>
          <cell r="Y858">
            <v>367.36732235416156</v>
          </cell>
          <cell r="Z858">
            <v>408.18591372684614</v>
          </cell>
          <cell r="AB858" t="str">
            <v/>
          </cell>
          <cell r="AC858">
            <v>823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I858" t="str">
            <v>00812361017296</v>
          </cell>
          <cell r="AJ858" t="str">
            <v/>
          </cell>
          <cell r="AM858" t="e">
            <v>#N/A</v>
          </cell>
        </row>
        <row r="859">
          <cell r="A859" t="str">
            <v>ACTIVE</v>
          </cell>
          <cell r="B859" t="str">
            <v>711-P-3694</v>
          </cell>
          <cell r="C859">
            <v>29812730</v>
          </cell>
          <cell r="D859" t="str">
            <v>711-P-3694</v>
          </cell>
          <cell r="E859" t="str">
            <v>DWV</v>
          </cell>
          <cell r="F859" t="str">
            <v>1-1/2 LA PATTERN PTRAP W/PL NUT SXH</v>
          </cell>
          <cell r="G859">
            <v>0.61</v>
          </cell>
          <cell r="H859">
            <v>0.27669112000000001</v>
          </cell>
          <cell r="I859">
            <v>25</v>
          </cell>
          <cell r="J859">
            <v>750</v>
          </cell>
          <cell r="K859">
            <v>65.888888888888886</v>
          </cell>
          <cell r="L859">
            <v>4.0773580000000003</v>
          </cell>
          <cell r="M859" t="str">
            <v>LASCO</v>
          </cell>
          <cell r="N859" t="str">
            <v>D711-015</v>
          </cell>
          <cell r="O859" t="str">
            <v>BOX</v>
          </cell>
          <cell r="P859" t="str">
            <v>C</v>
          </cell>
          <cell r="Q859" t="str">
            <v>M</v>
          </cell>
          <cell r="R859">
            <v>36.939716312056738</v>
          </cell>
          <cell r="S859">
            <v>96.01</v>
          </cell>
          <cell r="T859">
            <v>41.55</v>
          </cell>
          <cell r="U859">
            <v>45.66</v>
          </cell>
          <cell r="V859">
            <v>45.66</v>
          </cell>
          <cell r="W859">
            <v>49.1</v>
          </cell>
          <cell r="X859">
            <v>53.37</v>
          </cell>
          <cell r="Y859">
            <v>59.3</v>
          </cell>
          <cell r="Z859">
            <v>65.888888888888886</v>
          </cell>
          <cell r="AB859" t="str">
            <v/>
          </cell>
          <cell r="AC859">
            <v>1022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 t="str">
            <v>00812361017289</v>
          </cell>
          <cell r="AJ859" t="str">
            <v/>
          </cell>
          <cell r="AM859" t="e">
            <v>#N/A</v>
          </cell>
        </row>
        <row r="860">
          <cell r="A860" t="str">
            <v>ACTIVE</v>
          </cell>
          <cell r="B860" t="str">
            <v>110-3292</v>
          </cell>
          <cell r="C860">
            <v>29812659</v>
          </cell>
          <cell r="D860" t="str">
            <v>110-3292</v>
          </cell>
          <cell r="E860" t="str">
            <v>DWV</v>
          </cell>
          <cell r="F860" t="str">
            <v>3 FLUSH C/O PLUG MPT DWV</v>
          </cell>
          <cell r="G860">
            <v>0.16</v>
          </cell>
          <cell r="H860">
            <v>7.2574719999999995E-2</v>
          </cell>
          <cell r="I860">
            <v>25</v>
          </cell>
          <cell r="J860">
            <v>5250</v>
          </cell>
          <cell r="K860">
            <v>31.8</v>
          </cell>
          <cell r="L860">
            <v>0.97438000000000002</v>
          </cell>
          <cell r="M860" t="str">
            <v>PLASTIC ODDITIES</v>
          </cell>
          <cell r="N860" t="str">
            <v>PRP3</v>
          </cell>
          <cell r="O860" t="str">
            <v>BOX</v>
          </cell>
          <cell r="P860" t="str">
            <v>C</v>
          </cell>
          <cell r="Q860" t="str">
            <v>M</v>
          </cell>
          <cell r="R860">
            <v>13.002364066193854</v>
          </cell>
          <cell r="S860">
            <v>14.692671394799053</v>
          </cell>
          <cell r="T860">
            <v>19.329999999999998</v>
          </cell>
          <cell r="U860">
            <v>21.25</v>
          </cell>
          <cell r="V860">
            <v>21.25</v>
          </cell>
          <cell r="W860">
            <v>22.85</v>
          </cell>
          <cell r="X860">
            <v>26.330400000000001</v>
          </cell>
          <cell r="Y860">
            <v>28.62</v>
          </cell>
          <cell r="Z860">
            <v>31.8</v>
          </cell>
          <cell r="AB860" t="str">
            <v/>
          </cell>
          <cell r="AC860">
            <v>713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I860" t="str">
            <v>00812361017272</v>
          </cell>
          <cell r="AJ860" t="str">
            <v/>
          </cell>
          <cell r="AM860" t="e">
            <v>#N/A</v>
          </cell>
        </row>
        <row r="861">
          <cell r="A861" t="str">
            <v>ACTIVE</v>
          </cell>
          <cell r="B861" t="str">
            <v>110-3015</v>
          </cell>
          <cell r="C861">
            <v>29812632</v>
          </cell>
          <cell r="D861" t="str">
            <v>110-3015</v>
          </cell>
          <cell r="E861" t="str">
            <v>DWV</v>
          </cell>
          <cell r="F861" t="str">
            <v>1-1/2 FLUSH C/O PLUG MPT DWV</v>
          </cell>
          <cell r="G861">
            <v>0.04</v>
          </cell>
          <cell r="H861">
            <v>1.8143679999999999E-2</v>
          </cell>
          <cell r="I861">
            <v>25</v>
          </cell>
          <cell r="J861">
            <v>9600</v>
          </cell>
          <cell r="K861">
            <v>32.964841257477595</v>
          </cell>
          <cell r="L861">
            <v>1.45848</v>
          </cell>
          <cell r="M861" t="str">
            <v>NA</v>
          </cell>
          <cell r="N861" t="str">
            <v>P110-015</v>
          </cell>
          <cell r="O861" t="str">
            <v>BOX</v>
          </cell>
          <cell r="P861" t="str">
            <v>D</v>
          </cell>
          <cell r="Q861" t="str">
            <v>M</v>
          </cell>
          <cell r="R861">
            <v>14.013947990543736</v>
          </cell>
          <cell r="S861">
            <v>15.83576122931442</v>
          </cell>
          <cell r="T861">
            <v>19.319628699763591</v>
          </cell>
          <cell r="U861">
            <v>21.058395282742314</v>
          </cell>
          <cell r="V861">
            <v>21.058395282742314</v>
          </cell>
          <cell r="W861">
            <v>22.643435787894958</v>
          </cell>
          <cell r="X861">
            <v>24.624736419335765</v>
          </cell>
          <cell r="Y861">
            <v>29.668357131729838</v>
          </cell>
          <cell r="Z861">
            <v>32.964841257477595</v>
          </cell>
          <cell r="AB861" t="str">
            <v/>
          </cell>
          <cell r="AC861">
            <v>712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I861" t="str">
            <v>00812361017265</v>
          </cell>
          <cell r="AJ861" t="str">
            <v/>
          </cell>
          <cell r="AM861" t="e">
            <v>#N/A</v>
          </cell>
        </row>
        <row r="862">
          <cell r="A862" t="str">
            <v>ACTIVE</v>
          </cell>
          <cell r="B862" t="str">
            <v>304-3382</v>
          </cell>
          <cell r="C862">
            <v>29812412</v>
          </cell>
          <cell r="D862" t="str">
            <v>304-3382</v>
          </cell>
          <cell r="E862" t="str">
            <v>DWV</v>
          </cell>
          <cell r="F862" t="str">
            <v>6 LONG SWEEP 1/4 BEND DWV</v>
          </cell>
          <cell r="G862">
            <v>4.25</v>
          </cell>
          <cell r="H862">
            <v>1.9277660000000001</v>
          </cell>
          <cell r="I862">
            <v>3</v>
          </cell>
          <cell r="J862">
            <v>35</v>
          </cell>
          <cell r="K862">
            <v>378.2790720828354</v>
          </cell>
          <cell r="L862">
            <v>24.815275000000003</v>
          </cell>
          <cell r="M862" t="str">
            <v>LASCO</v>
          </cell>
          <cell r="N862" t="str">
            <v>D304-060</v>
          </cell>
          <cell r="O862" t="str">
            <v>BOX</v>
          </cell>
          <cell r="P862" t="str">
            <v>C</v>
          </cell>
          <cell r="Q862" t="str">
            <v>M</v>
          </cell>
          <cell r="R862">
            <v>323.08640661938534</v>
          </cell>
          <cell r="S862">
            <v>365.08763947990542</v>
          </cell>
          <cell r="T862">
            <v>445.40692016548462</v>
          </cell>
          <cell r="U862">
            <v>262.02999999999997</v>
          </cell>
          <cell r="V862">
            <v>262.02999999999997</v>
          </cell>
          <cell r="W862">
            <v>281.75268817204295</v>
          </cell>
          <cell r="X862">
            <v>306.40604838709669</v>
          </cell>
          <cell r="Y862">
            <v>340.45116487455186</v>
          </cell>
          <cell r="Z862">
            <v>378.2790720828354</v>
          </cell>
          <cell r="AB862" t="str">
            <v/>
          </cell>
          <cell r="AC862">
            <v>773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I862" t="str">
            <v>00812361017258</v>
          </cell>
          <cell r="AJ862" t="str">
            <v/>
          </cell>
          <cell r="AM862" t="e">
            <v>#N/A</v>
          </cell>
        </row>
        <row r="863">
          <cell r="A863" t="str">
            <v>ACTIVE</v>
          </cell>
          <cell r="B863" t="str">
            <v>888-P-0003</v>
          </cell>
          <cell r="C863">
            <v>29812160</v>
          </cell>
          <cell r="D863" t="str">
            <v>888-P-0003</v>
          </cell>
          <cell r="E863" t="str">
            <v>DWV</v>
          </cell>
          <cell r="F863" t="str">
            <v>3 INSIDE FIT CLOSET FLANGE DWV</v>
          </cell>
          <cell r="G863">
            <v>1.1100000000000001</v>
          </cell>
          <cell r="H863">
            <v>0.50348712000000007</v>
          </cell>
          <cell r="I863">
            <v>20</v>
          </cell>
          <cell r="J863" t="str">
            <v>-</v>
          </cell>
          <cell r="K863">
            <v>168.4613550963175</v>
          </cell>
          <cell r="L863">
            <v>2.5971450000000003</v>
          </cell>
          <cell r="M863" t="str">
            <v>SIOUX CHIEF</v>
          </cell>
          <cell r="N863" t="str">
            <v>888-P</v>
          </cell>
          <cell r="O863" t="str">
            <v>BOX</v>
          </cell>
          <cell r="P863" t="str">
            <v>D</v>
          </cell>
          <cell r="Q863" t="str">
            <v>M</v>
          </cell>
          <cell r="R863">
            <v>71.615957446808508</v>
          </cell>
          <cell r="S863">
            <v>80.926031914893613</v>
          </cell>
          <cell r="T863">
            <v>98.729758936170199</v>
          </cell>
          <cell r="U863">
            <v>107.61543724042552</v>
          </cell>
          <cell r="V863">
            <v>107.61543724042552</v>
          </cell>
          <cell r="W863">
            <v>115.71552391443603</v>
          </cell>
          <cell r="X863">
            <v>125.84063225694918</v>
          </cell>
          <cell r="Y863">
            <v>151.61521958668575</v>
          </cell>
          <cell r="Z863">
            <v>168.4613550963175</v>
          </cell>
          <cell r="AB863" t="str">
            <v/>
          </cell>
          <cell r="AC863">
            <v>1027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I863" t="str">
            <v>00812361017241</v>
          </cell>
          <cell r="AJ863" t="str">
            <v/>
          </cell>
          <cell r="AM863" t="e">
            <v>#N/A</v>
          </cell>
        </row>
        <row r="864">
          <cell r="A864" t="str">
            <v>ACTIVE</v>
          </cell>
          <cell r="B864" t="str">
            <v>815-3718</v>
          </cell>
          <cell r="C864">
            <v>29812080</v>
          </cell>
          <cell r="D864" t="str">
            <v>815-3718</v>
          </cell>
          <cell r="E864" t="str">
            <v>DWV</v>
          </cell>
          <cell r="F864" t="str">
            <v>4X3 FLUSH CLOSET FLANGE DWV</v>
          </cell>
          <cell r="G864">
            <v>0.65</v>
          </cell>
          <cell r="H864">
            <v>0.29483480000000001</v>
          </cell>
          <cell r="I864">
            <v>25</v>
          </cell>
          <cell r="J864">
            <v>750</v>
          </cell>
          <cell r="K864">
            <v>75.108165997322629</v>
          </cell>
          <cell r="L864">
            <v>1.49</v>
          </cell>
          <cell r="M864" t="str">
            <v>PLASTIC ODDITIES</v>
          </cell>
          <cell r="N864" t="str">
            <v>PFF114</v>
          </cell>
          <cell r="O864" t="str">
            <v>BOX</v>
          </cell>
          <cell r="P864" t="str">
            <v>D</v>
          </cell>
          <cell r="Q864" t="str">
            <v>M</v>
          </cell>
          <cell r="R864">
            <v>37.438061465721042</v>
          </cell>
          <cell r="S864">
            <v>42.30500945626477</v>
          </cell>
          <cell r="T864">
            <v>41.22</v>
          </cell>
          <cell r="U864">
            <v>45.29</v>
          </cell>
          <cell r="V864">
            <v>45.29</v>
          </cell>
          <cell r="W864">
            <v>48.7</v>
          </cell>
          <cell r="X864">
            <v>56.105800000000002</v>
          </cell>
          <cell r="Y864">
            <v>67.597349397590364</v>
          </cell>
          <cell r="Z864">
            <v>75.108165997322629</v>
          </cell>
          <cell r="AB864" t="str">
            <v/>
          </cell>
          <cell r="AC864">
            <v>1033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I864" t="str">
            <v>00812361017234</v>
          </cell>
          <cell r="AJ864" t="str">
            <v/>
          </cell>
          <cell r="AM864" t="e">
            <v>#N/A</v>
          </cell>
        </row>
        <row r="865">
          <cell r="A865" t="str">
            <v>ACTIVE</v>
          </cell>
          <cell r="B865" t="str">
            <v>815-3719</v>
          </cell>
          <cell r="C865">
            <v>29812047</v>
          </cell>
          <cell r="D865" t="str">
            <v>815-3719</v>
          </cell>
          <cell r="E865" t="str">
            <v>DWV</v>
          </cell>
          <cell r="F865" t="str">
            <v>4X3 FLUSH CLOSET FLANGE W/KO DWV</v>
          </cell>
          <cell r="G865">
            <v>0.73</v>
          </cell>
          <cell r="H865">
            <v>0.33112216</v>
          </cell>
          <cell r="I865">
            <v>25</v>
          </cell>
          <cell r="J865">
            <v>750</v>
          </cell>
          <cell r="K865">
            <v>64.935912420134002</v>
          </cell>
          <cell r="L865">
            <v>2.102436</v>
          </cell>
          <cell r="M865" t="str">
            <v>PLASTIC ODDITIES</v>
          </cell>
          <cell r="N865" t="str">
            <v>D810-422</v>
          </cell>
          <cell r="O865" t="str">
            <v>BOX</v>
          </cell>
          <cell r="P865" t="str">
            <v>C</v>
          </cell>
          <cell r="Q865" t="str">
            <v>M</v>
          </cell>
          <cell r="R865">
            <v>86.555791962174951</v>
          </cell>
          <cell r="S865">
            <v>97.808044917257689</v>
          </cell>
          <cell r="T865">
            <v>119.32581479905438</v>
          </cell>
          <cell r="U865">
            <v>45.98</v>
          </cell>
          <cell r="V865">
            <v>45.98</v>
          </cell>
          <cell r="W865">
            <v>49.44086021505376</v>
          </cell>
          <cell r="X865">
            <v>53.766935483870959</v>
          </cell>
          <cell r="Y865">
            <v>58.442321178120608</v>
          </cell>
          <cell r="Z865">
            <v>64.935912420134002</v>
          </cell>
          <cell r="AB865" t="str">
            <v/>
          </cell>
          <cell r="AC865">
            <v>1034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I865" t="str">
            <v>00812361017227</v>
          </cell>
          <cell r="AJ865" t="str">
            <v/>
          </cell>
          <cell r="AM865" t="e">
            <v>#N/A</v>
          </cell>
        </row>
        <row r="866">
          <cell r="A866" t="str">
            <v>ACTIVE</v>
          </cell>
          <cell r="B866" t="str">
            <v>131-5288</v>
          </cell>
          <cell r="C866">
            <v>29811350</v>
          </cell>
          <cell r="D866" t="str">
            <v>131-5288</v>
          </cell>
          <cell r="E866" t="str">
            <v>DWV</v>
          </cell>
          <cell r="F866" t="str">
            <v>3 TEST CAP DWV</v>
          </cell>
          <cell r="G866">
            <v>0.04</v>
          </cell>
          <cell r="H866">
            <v>1.8143679999999999E-2</v>
          </cell>
          <cell r="I866">
            <v>50</v>
          </cell>
          <cell r="J866">
            <v>8400</v>
          </cell>
          <cell r="K866">
            <v>11.451405622489961</v>
          </cell>
          <cell r="L866">
            <v>0.48409999999999997</v>
          </cell>
          <cell r="M866" t="str">
            <v>LASCO</v>
          </cell>
          <cell r="N866" t="str">
            <v>D131-030</v>
          </cell>
          <cell r="O866" t="str">
            <v>BOX</v>
          </cell>
          <cell r="P866" t="str">
            <v>D</v>
          </cell>
          <cell r="Q866" t="str">
            <v>M</v>
          </cell>
          <cell r="R866">
            <v>4.3247044917257682</v>
          </cell>
          <cell r="S866">
            <v>4.8869160756501175</v>
          </cell>
          <cell r="T866">
            <v>6.28</v>
          </cell>
          <cell r="U866">
            <v>6.9</v>
          </cell>
          <cell r="V866">
            <v>6.9</v>
          </cell>
          <cell r="W866">
            <v>7.42</v>
          </cell>
          <cell r="X866">
            <v>8.5542000000000016</v>
          </cell>
          <cell r="Y866">
            <v>10.306265060240966</v>
          </cell>
          <cell r="Z866">
            <v>11.451405622489961</v>
          </cell>
          <cell r="AB866" t="str">
            <v/>
          </cell>
          <cell r="AC866">
            <v>747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I866" t="str">
            <v>00812361017210</v>
          </cell>
          <cell r="AJ866" t="str">
            <v/>
          </cell>
          <cell r="AM866" t="e">
            <v>#N/A</v>
          </cell>
        </row>
        <row r="867">
          <cell r="A867" t="str">
            <v>ACTIVE</v>
          </cell>
          <cell r="B867" t="str">
            <v>131-5287</v>
          </cell>
          <cell r="C867">
            <v>29811334</v>
          </cell>
          <cell r="D867" t="str">
            <v>131-5287</v>
          </cell>
          <cell r="E867" t="str">
            <v>DWV</v>
          </cell>
          <cell r="F867" t="str">
            <v>2 TEST CAP DWV</v>
          </cell>
          <cell r="G867">
            <v>0.02</v>
          </cell>
          <cell r="H867">
            <v>9.0718399999999994E-3</v>
          </cell>
          <cell r="I867">
            <v>100</v>
          </cell>
          <cell r="J867" t="str">
            <v>-</v>
          </cell>
          <cell r="K867">
            <v>11.039892904953147</v>
          </cell>
          <cell r="L867">
            <v>0.216506</v>
          </cell>
          <cell r="M867" t="str">
            <v>SIOUX CHIEF</v>
          </cell>
          <cell r="N867" t="str">
            <v>881-2</v>
          </cell>
          <cell r="O867" t="str">
            <v>BOX</v>
          </cell>
          <cell r="P867" t="str">
            <v>D</v>
          </cell>
          <cell r="Q867" t="str">
            <v>M</v>
          </cell>
          <cell r="R867">
            <v>3.4742316784869978</v>
          </cell>
          <cell r="S867">
            <v>3.925881796690307</v>
          </cell>
          <cell r="T867">
            <v>6.06</v>
          </cell>
          <cell r="U867">
            <v>6.66</v>
          </cell>
          <cell r="V867">
            <v>6.66</v>
          </cell>
          <cell r="W867">
            <v>7.16</v>
          </cell>
          <cell r="X867">
            <v>8.2468000000000004</v>
          </cell>
          <cell r="Y867">
            <v>9.9359036144578319</v>
          </cell>
          <cell r="Z867">
            <v>11.039892904953147</v>
          </cell>
          <cell r="AB867" t="str">
            <v/>
          </cell>
          <cell r="AC867">
            <v>746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I867" t="str">
            <v>00812361017197</v>
          </cell>
          <cell r="AJ867" t="str">
            <v/>
          </cell>
          <cell r="AM867" t="e">
            <v>#N/A</v>
          </cell>
        </row>
        <row r="868">
          <cell r="A868" t="str">
            <v>ACTIVE</v>
          </cell>
          <cell r="B868" t="str">
            <v>119-3311</v>
          </cell>
          <cell r="C868">
            <v>29810842</v>
          </cell>
          <cell r="D868" t="str">
            <v>119-3311</v>
          </cell>
          <cell r="E868" t="str">
            <v>DWV</v>
          </cell>
          <cell r="F868" t="str">
            <v>1-1/2 NO HUB ADAPTER SXH DWV</v>
          </cell>
          <cell r="G868">
            <v>0.12</v>
          </cell>
          <cell r="H868">
            <v>5.443104E-2</v>
          </cell>
          <cell r="I868">
            <v>25</v>
          </cell>
          <cell r="J868">
            <v>4200</v>
          </cell>
          <cell r="K868">
            <v>61.315394912985283</v>
          </cell>
          <cell r="L868">
            <v>1.8643000000000001</v>
          </cell>
          <cell r="M868" t="str">
            <v>LASCO</v>
          </cell>
          <cell r="N868" t="str">
            <v>D119-015</v>
          </cell>
          <cell r="O868" t="str">
            <v>BOX</v>
          </cell>
          <cell r="P868" t="str">
            <v>D</v>
          </cell>
          <cell r="Q868" t="str">
            <v>M</v>
          </cell>
          <cell r="R868">
            <v>31.541016548463361</v>
          </cell>
          <cell r="S868">
            <v>35.641348699763597</v>
          </cell>
          <cell r="T868">
            <v>33.65</v>
          </cell>
          <cell r="U868">
            <v>36.97</v>
          </cell>
          <cell r="V868">
            <v>36.97</v>
          </cell>
          <cell r="W868">
            <v>39.75</v>
          </cell>
          <cell r="X868">
            <v>45.802600000000005</v>
          </cell>
          <cell r="Y868">
            <v>55.183855421686758</v>
          </cell>
          <cell r="Z868">
            <v>61.315394912985283</v>
          </cell>
          <cell r="AB868" t="str">
            <v/>
          </cell>
          <cell r="AC868">
            <v>727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I868" t="str">
            <v>00812361017180</v>
          </cell>
          <cell r="AJ868" t="str">
            <v/>
          </cell>
          <cell r="AM868" t="e">
            <v>#N/A</v>
          </cell>
        </row>
        <row r="869">
          <cell r="A869" t="str">
            <v>ACTIVE</v>
          </cell>
          <cell r="B869" t="str">
            <v>109-3296</v>
          </cell>
          <cell r="C869">
            <v>29810745</v>
          </cell>
          <cell r="D869" t="str">
            <v>109-3296</v>
          </cell>
          <cell r="E869" t="str">
            <v>DWV</v>
          </cell>
          <cell r="F869" t="str">
            <v>6 MALE ADAPTER HXMPT DWV</v>
          </cell>
          <cell r="G869">
            <v>0.28000000000000003</v>
          </cell>
          <cell r="H869">
            <v>0.12700576000000002</v>
          </cell>
          <cell r="I869">
            <v>7</v>
          </cell>
          <cell r="J869">
            <v>245</v>
          </cell>
          <cell r="K869">
            <v>421.14073654663395</v>
          </cell>
          <cell r="L869">
            <v>44.270327000000002</v>
          </cell>
          <cell r="M869" t="str">
            <v>PTI</v>
          </cell>
          <cell r="N869" t="str">
            <v>P109-060</v>
          </cell>
          <cell r="O869" t="str">
            <v>BOX</v>
          </cell>
          <cell r="P869" t="str">
            <v>D</v>
          </cell>
          <cell r="Q869" t="str">
            <v>M</v>
          </cell>
          <cell r="R869">
            <v>179.03451536643027</v>
          </cell>
          <cell r="S869">
            <v>202.30900236406617</v>
          </cell>
          <cell r="T869">
            <v>246.81698288416072</v>
          </cell>
          <cell r="U869">
            <v>269.03051134373521</v>
          </cell>
          <cell r="V869">
            <v>269.03051134373521</v>
          </cell>
          <cell r="W869">
            <v>289.28011972444648</v>
          </cell>
          <cell r="X869">
            <v>314.59213020033553</v>
          </cell>
          <cell r="Y869">
            <v>379.02666289197055</v>
          </cell>
          <cell r="Z869">
            <v>421.14073654663395</v>
          </cell>
          <cell r="AB869" t="str">
            <v/>
          </cell>
          <cell r="AC869">
            <v>711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I869" t="str">
            <v>00812361017173</v>
          </cell>
          <cell r="AJ869" t="str">
            <v/>
          </cell>
          <cell r="AM869" t="e">
            <v>#N/A</v>
          </cell>
        </row>
        <row r="870">
          <cell r="A870" t="str">
            <v>ACTIVE</v>
          </cell>
          <cell r="B870" t="str">
            <v>123R-3326</v>
          </cell>
          <cell r="C870">
            <v>29810281</v>
          </cell>
          <cell r="D870" t="str">
            <v>123R-3326</v>
          </cell>
          <cell r="E870" t="str">
            <v>DWV</v>
          </cell>
          <cell r="F870" t="str">
            <v>3X4 HUB ADAPT CAST IRON INC HXS DWV</v>
          </cell>
          <cell r="G870">
            <v>0.96</v>
          </cell>
          <cell r="H870">
            <v>0.43544832</v>
          </cell>
          <cell r="I870">
            <v>10</v>
          </cell>
          <cell r="J870">
            <v>350</v>
          </cell>
          <cell r="K870">
            <v>94.800708209180797</v>
          </cell>
          <cell r="L870">
            <v>12.025146999999999</v>
          </cell>
          <cell r="M870" t="str">
            <v>LASCO</v>
          </cell>
          <cell r="N870" t="str">
            <v>D123-341</v>
          </cell>
          <cell r="O870" t="str">
            <v>BOX</v>
          </cell>
          <cell r="P870" t="str">
            <v>D</v>
          </cell>
          <cell r="Q870" t="str">
            <v>M</v>
          </cell>
          <cell r="R870">
            <v>60.981796690307334</v>
          </cell>
          <cell r="S870">
            <v>68.909430260047287</v>
          </cell>
          <cell r="T870">
            <v>84.069504917257689</v>
          </cell>
          <cell r="U870">
            <v>60.56</v>
          </cell>
          <cell r="V870">
            <v>60.56</v>
          </cell>
          <cell r="W870">
            <v>65.118279569892479</v>
          </cell>
          <cell r="X870">
            <v>70.816129032258061</v>
          </cell>
          <cell r="Y870">
            <v>85.320637388262725</v>
          </cell>
          <cell r="Z870">
            <v>94.800708209180797</v>
          </cell>
          <cell r="AB870" t="str">
            <v/>
          </cell>
          <cell r="AC870">
            <v>734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I870" t="str">
            <v>00812361017166</v>
          </cell>
          <cell r="AJ870" t="str">
            <v/>
          </cell>
          <cell r="AM870" t="e">
            <v>#N/A</v>
          </cell>
        </row>
        <row r="871">
          <cell r="A871" t="str">
            <v>ACTIVE</v>
          </cell>
          <cell r="B871" t="str">
            <v>123-3321</v>
          </cell>
          <cell r="C871">
            <v>29810249</v>
          </cell>
          <cell r="D871" t="str">
            <v>123-3321</v>
          </cell>
          <cell r="E871" t="str">
            <v>DWV</v>
          </cell>
          <cell r="F871" t="str">
            <v>3 HUB ADAPTER CAST IRON HXS DWV</v>
          </cell>
          <cell r="G871">
            <v>0.72</v>
          </cell>
          <cell r="H871">
            <v>0.32658623999999997</v>
          </cell>
          <cell r="I871">
            <v>20</v>
          </cell>
          <cell r="J871">
            <v>750</v>
          </cell>
          <cell r="K871">
            <v>88.077911646586358</v>
          </cell>
          <cell r="L871">
            <v>2.4338899999999999</v>
          </cell>
          <cell r="M871" t="str">
            <v>LASCO</v>
          </cell>
          <cell r="N871" t="str">
            <v>D123-030</v>
          </cell>
          <cell r="O871" t="str">
            <v>BOX</v>
          </cell>
          <cell r="P871" t="str">
            <v>D</v>
          </cell>
          <cell r="Q871" t="str">
            <v>M</v>
          </cell>
          <cell r="R871">
            <v>43.936406619385345</v>
          </cell>
          <cell r="S871">
            <v>49.648139479905431</v>
          </cell>
          <cell r="T871">
            <v>48.32</v>
          </cell>
          <cell r="U871">
            <v>53.1</v>
          </cell>
          <cell r="V871">
            <v>53.1</v>
          </cell>
          <cell r="W871">
            <v>57.1</v>
          </cell>
          <cell r="X871">
            <v>65.794200000000004</v>
          </cell>
          <cell r="Y871">
            <v>79.270120481927719</v>
          </cell>
          <cell r="Z871">
            <v>88.077911646586358</v>
          </cell>
          <cell r="AB871" t="str">
            <v/>
          </cell>
          <cell r="AC871">
            <v>732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I871" t="str">
            <v>00812361011911</v>
          </cell>
          <cell r="AJ871" t="str">
            <v/>
          </cell>
          <cell r="AM871" t="e">
            <v>#N/A</v>
          </cell>
        </row>
        <row r="872">
          <cell r="A872" t="str">
            <v>ACTIVE</v>
          </cell>
          <cell r="B872" t="str">
            <v>123-3320</v>
          </cell>
          <cell r="C872">
            <v>29810222</v>
          </cell>
          <cell r="D872" t="str">
            <v>123-3320</v>
          </cell>
          <cell r="E872" t="str">
            <v>DWV</v>
          </cell>
          <cell r="F872" t="str">
            <v>2 HUB ADAPTER CAST IRON HXS DWV</v>
          </cell>
          <cell r="G872">
            <v>0.31</v>
          </cell>
          <cell r="H872">
            <v>0.14061351999999999</v>
          </cell>
          <cell r="I872">
            <v>20</v>
          </cell>
          <cell r="J872">
            <v>1440</v>
          </cell>
          <cell r="K872">
            <v>46.429986613119141</v>
          </cell>
          <cell r="L872">
            <v>2.272386</v>
          </cell>
          <cell r="M872" t="str">
            <v>LASCO</v>
          </cell>
          <cell r="N872" t="str">
            <v>D123-020</v>
          </cell>
          <cell r="O872" t="str">
            <v>BOX</v>
          </cell>
          <cell r="P872" t="str">
            <v>D</v>
          </cell>
          <cell r="Q872" t="str">
            <v>M</v>
          </cell>
          <cell r="R872">
            <v>21.962174940898343</v>
          </cell>
          <cell r="S872">
            <v>24.817257683215125</v>
          </cell>
          <cell r="T872">
            <v>25.469999999999995</v>
          </cell>
          <cell r="U872">
            <v>27.99</v>
          </cell>
          <cell r="V872">
            <v>27.99</v>
          </cell>
          <cell r="W872">
            <v>30.1</v>
          </cell>
          <cell r="X872">
            <v>34.683199999999999</v>
          </cell>
          <cell r="Y872">
            <v>41.786987951807227</v>
          </cell>
          <cell r="Z872">
            <v>46.429986613119141</v>
          </cell>
          <cell r="AB872" t="str">
            <v/>
          </cell>
          <cell r="AC872">
            <v>731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I872" t="str">
            <v>00812361011904</v>
          </cell>
          <cell r="AJ872" t="str">
            <v/>
          </cell>
          <cell r="AM872" t="e">
            <v>#N/A</v>
          </cell>
        </row>
        <row r="873">
          <cell r="A873" t="str">
            <v>ACTIVE</v>
          </cell>
          <cell r="B873" t="str">
            <v>500-4002</v>
          </cell>
          <cell r="C873">
            <v>29810144</v>
          </cell>
          <cell r="D873" t="str">
            <v>500-4002</v>
          </cell>
          <cell r="E873" t="str">
            <v>DWV</v>
          </cell>
          <cell r="F873" t="str">
            <v>2X2X1-1/2X1-1/2 DBL FIXTURE FITTING HXHXHXH DWV</v>
          </cell>
          <cell r="G873">
            <v>0.55120000000000002</v>
          </cell>
          <cell r="H873">
            <v>0.2505</v>
          </cell>
          <cell r="I873">
            <v>20</v>
          </cell>
          <cell r="J873">
            <v>0</v>
          </cell>
          <cell r="K873">
            <v>95.02008032128515</v>
          </cell>
          <cell r="L873">
            <v>5.74</v>
          </cell>
          <cell r="M873" t="str">
            <v>LASCO</v>
          </cell>
          <cell r="N873">
            <v>0</v>
          </cell>
          <cell r="O873" t="str">
            <v>BOX</v>
          </cell>
          <cell r="P873" t="str">
            <v>D</v>
          </cell>
          <cell r="Q873" t="str">
            <v>M</v>
          </cell>
          <cell r="U873">
            <v>65.27</v>
          </cell>
          <cell r="V873">
            <v>65.27</v>
          </cell>
          <cell r="W873">
            <v>65.27</v>
          </cell>
          <cell r="X873">
            <v>70.98</v>
          </cell>
          <cell r="Y873">
            <v>85.518072289156635</v>
          </cell>
          <cell r="Z873">
            <v>95.02008032128515</v>
          </cell>
          <cell r="AI873" t="str">
            <v>00812361010785</v>
          </cell>
          <cell r="AJ873" t="str">
            <v/>
          </cell>
          <cell r="AM873" t="e">
            <v>#N/A</v>
          </cell>
        </row>
        <row r="874">
          <cell r="A874" t="str">
            <v>ACTIVE</v>
          </cell>
          <cell r="B874" t="str">
            <v>500-4001</v>
          </cell>
          <cell r="C874">
            <v>29810143</v>
          </cell>
          <cell r="D874" t="str">
            <v>500-4001</v>
          </cell>
          <cell r="E874" t="str">
            <v>DWV</v>
          </cell>
          <cell r="F874" t="str">
            <v>3 DBL FIXTURE FITTING HXHXHXH DWV</v>
          </cell>
          <cell r="G874">
            <v>2.5154999999999998</v>
          </cell>
          <cell r="H874">
            <v>1.1434</v>
          </cell>
          <cell r="I874">
            <v>10</v>
          </cell>
          <cell r="J874">
            <v>0</v>
          </cell>
          <cell r="K874">
            <v>178.40696117804555</v>
          </cell>
          <cell r="L874">
            <v>16.93</v>
          </cell>
          <cell r="M874" t="str">
            <v>LASCO</v>
          </cell>
          <cell r="N874">
            <v>0</v>
          </cell>
          <cell r="O874" t="str">
            <v>BOX</v>
          </cell>
          <cell r="P874" t="str">
            <v>D</v>
          </cell>
          <cell r="Q874" t="str">
            <v>M</v>
          </cell>
          <cell r="U874">
            <v>122.55</v>
          </cell>
          <cell r="V874">
            <v>122.55</v>
          </cell>
          <cell r="W874">
            <v>122.55</v>
          </cell>
          <cell r="X874">
            <v>133.27000000000001</v>
          </cell>
          <cell r="Y874">
            <v>160.56626506024099</v>
          </cell>
          <cell r="Z874">
            <v>178.40696117804555</v>
          </cell>
          <cell r="AI874" t="str">
            <v>00812361010778</v>
          </cell>
          <cell r="AJ874" t="str">
            <v/>
          </cell>
          <cell r="AM874" t="e">
            <v>#N/A</v>
          </cell>
        </row>
        <row r="875">
          <cell r="A875" t="str">
            <v>ACTIVE</v>
          </cell>
          <cell r="B875" t="str">
            <v>B817-080</v>
          </cell>
          <cell r="C875">
            <v>29955177</v>
          </cell>
          <cell r="D875" t="str">
            <v>B817-080</v>
          </cell>
          <cell r="E875" t="str">
            <v>SOLDAVEL BROWN</v>
          </cell>
          <cell r="F875" t="str">
            <v>ELBOW 45 SXS 200 MM BROWN</v>
          </cell>
          <cell r="G875">
            <v>9.5</v>
          </cell>
          <cell r="H875">
            <v>4.3091239999999997</v>
          </cell>
          <cell r="I875">
            <v>1</v>
          </cell>
          <cell r="J875">
            <v>48</v>
          </cell>
          <cell r="K875">
            <v>25.82</v>
          </cell>
          <cell r="L875">
            <v>10.555955000000001</v>
          </cell>
          <cell r="M875" t="str">
            <v>TIGRE</v>
          </cell>
          <cell r="N875">
            <v>29955177</v>
          </cell>
          <cell r="O875" t="str">
            <v>BOX</v>
          </cell>
          <cell r="P875" t="str">
            <v>D</v>
          </cell>
          <cell r="Q875" t="str">
            <v>M</v>
          </cell>
          <cell r="R875">
            <v>25.82</v>
          </cell>
          <cell r="S875">
            <v>25.82</v>
          </cell>
          <cell r="T875">
            <v>25.82</v>
          </cell>
          <cell r="U875">
            <v>25.82</v>
          </cell>
          <cell r="V875">
            <v>25.82</v>
          </cell>
          <cell r="W875">
            <v>25.82</v>
          </cell>
          <cell r="X875">
            <v>25.82</v>
          </cell>
          <cell r="Y875">
            <v>25.82</v>
          </cell>
          <cell r="Z875">
            <v>25.82</v>
          </cell>
          <cell r="AA875" t="str">
            <v>CRATE</v>
          </cell>
          <cell r="AB875">
            <v>29955177</v>
          </cell>
          <cell r="AC875">
            <v>5583</v>
          </cell>
          <cell r="AD875" t="str">
            <v>US-4803</v>
          </cell>
          <cell r="AE875">
            <v>8</v>
          </cell>
          <cell r="AF875">
            <v>0.6695000000000001</v>
          </cell>
          <cell r="AG875">
            <v>0</v>
          </cell>
          <cell r="AI875" t="str">
            <v/>
          </cell>
          <cell r="AJ875" t="str">
            <v/>
          </cell>
          <cell r="AM875" t="e">
            <v>#N/A</v>
          </cell>
        </row>
        <row r="876">
          <cell r="A876" t="str">
            <v>ACTIVE</v>
          </cell>
          <cell r="B876" t="str">
            <v>B806-060</v>
          </cell>
          <cell r="C876">
            <v>29955183</v>
          </cell>
          <cell r="D876" t="str">
            <v>B806-060</v>
          </cell>
          <cell r="E876" t="str">
            <v>SOLDAVEL BROWN</v>
          </cell>
          <cell r="F876" t="str">
            <v>ELBOW 90 SXS 160 MM BROWN</v>
          </cell>
          <cell r="G876">
            <v>7.06</v>
          </cell>
          <cell r="H876">
            <v>3.2023595199999999</v>
          </cell>
          <cell r="I876">
            <v>1</v>
          </cell>
          <cell r="J876">
            <v>92</v>
          </cell>
          <cell r="K876">
            <v>19.55</v>
          </cell>
          <cell r="L876">
            <v>3.257787</v>
          </cell>
          <cell r="M876" t="str">
            <v>TIGRE</v>
          </cell>
          <cell r="N876">
            <v>29955183</v>
          </cell>
          <cell r="O876" t="str">
            <v>BOX</v>
          </cell>
          <cell r="P876" t="str">
            <v>D</v>
          </cell>
          <cell r="Q876" t="str">
            <v>M</v>
          </cell>
          <cell r="R876">
            <v>19.55</v>
          </cell>
          <cell r="S876">
            <v>19.55</v>
          </cell>
          <cell r="T876">
            <v>19.55</v>
          </cell>
          <cell r="U876">
            <v>19.55</v>
          </cell>
          <cell r="V876">
            <v>19.55</v>
          </cell>
          <cell r="W876">
            <v>19.55</v>
          </cell>
          <cell r="X876">
            <v>19.55</v>
          </cell>
          <cell r="Y876">
            <v>19.55</v>
          </cell>
          <cell r="Z876">
            <v>19.55</v>
          </cell>
          <cell r="AA876" t="str">
            <v>CRATE</v>
          </cell>
          <cell r="AB876">
            <v>29955183</v>
          </cell>
          <cell r="AC876">
            <v>5584</v>
          </cell>
          <cell r="AD876" t="str">
            <v>US-4801</v>
          </cell>
          <cell r="AE876">
            <v>10</v>
          </cell>
          <cell r="AF876">
            <v>0.6695000000000001</v>
          </cell>
          <cell r="AG876">
            <v>0</v>
          </cell>
          <cell r="AI876" t="str">
            <v/>
          </cell>
          <cell r="AJ876" t="str">
            <v/>
          </cell>
          <cell r="AM876" t="e">
            <v>#N/A</v>
          </cell>
        </row>
        <row r="877">
          <cell r="A877" t="str">
            <v>ACTIVE</v>
          </cell>
          <cell r="B877" t="str">
            <v>B806-080</v>
          </cell>
          <cell r="C877">
            <v>29955186</v>
          </cell>
          <cell r="D877" t="str">
            <v>B806-080</v>
          </cell>
          <cell r="E877" t="str">
            <v>SOLDAVEL BROWN</v>
          </cell>
          <cell r="F877" t="str">
            <v>ELBOW 90 SXS 200 MM BROWN</v>
          </cell>
          <cell r="G877">
            <v>12.36</v>
          </cell>
          <cell r="H877">
            <v>5.6063971199999996</v>
          </cell>
          <cell r="I877">
            <v>1</v>
          </cell>
          <cell r="J877">
            <v>52</v>
          </cell>
          <cell r="K877">
            <v>32.380000000000003</v>
          </cell>
          <cell r="L877">
            <v>13.830427999999999</v>
          </cell>
          <cell r="M877" t="str">
            <v>TIGRE</v>
          </cell>
          <cell r="N877">
            <v>29955186</v>
          </cell>
          <cell r="O877" t="str">
            <v>BOX</v>
          </cell>
          <cell r="P877" t="str">
            <v>D</v>
          </cell>
          <cell r="Q877" t="str">
            <v>M</v>
          </cell>
          <cell r="R877">
            <v>32.380000000000003</v>
          </cell>
          <cell r="S877">
            <v>32.380000000000003</v>
          </cell>
          <cell r="T877">
            <v>32.380000000000003</v>
          </cell>
          <cell r="U877">
            <v>32.380000000000003</v>
          </cell>
          <cell r="V877">
            <v>32.380000000000003</v>
          </cell>
          <cell r="W877">
            <v>32.380000000000003</v>
          </cell>
          <cell r="X877">
            <v>32.380000000000003</v>
          </cell>
          <cell r="Y877">
            <v>32.380000000000003</v>
          </cell>
          <cell r="Z877">
            <v>32.380000000000003</v>
          </cell>
          <cell r="AA877" t="str">
            <v>CRATE</v>
          </cell>
          <cell r="AB877">
            <v>29955186</v>
          </cell>
          <cell r="AC877">
            <v>5585</v>
          </cell>
          <cell r="AD877" t="str">
            <v>US-4802</v>
          </cell>
          <cell r="AE877">
            <v>8</v>
          </cell>
          <cell r="AF877">
            <v>0.6695000000000001</v>
          </cell>
          <cell r="AG877">
            <v>0</v>
          </cell>
          <cell r="AI877" t="str">
            <v/>
          </cell>
          <cell r="AJ877" t="str">
            <v/>
          </cell>
          <cell r="AM877" t="e">
            <v>#N/A</v>
          </cell>
        </row>
        <row r="878">
          <cell r="A878" t="str">
            <v>ACTIVE</v>
          </cell>
          <cell r="B878" t="str">
            <v>B801-060</v>
          </cell>
          <cell r="C878">
            <v>29955277</v>
          </cell>
          <cell r="D878" t="str">
            <v>B801-060</v>
          </cell>
          <cell r="E878" t="str">
            <v>SOLDAVEL BROWN</v>
          </cell>
          <cell r="F878" t="str">
            <v>TEE 90 SXSXS 160 MM BROWN</v>
          </cell>
          <cell r="G878">
            <v>8.98</v>
          </cell>
          <cell r="H878">
            <v>4.0732561600000006</v>
          </cell>
          <cell r="I878">
            <v>1</v>
          </cell>
          <cell r="J878">
            <v>66</v>
          </cell>
          <cell r="K878">
            <v>25.65</v>
          </cell>
          <cell r="L878">
            <v>10.977843</v>
          </cell>
          <cell r="M878" t="str">
            <v>TIGRE</v>
          </cell>
          <cell r="N878">
            <v>29955277</v>
          </cell>
          <cell r="O878" t="str">
            <v>BOX</v>
          </cell>
          <cell r="P878" t="str">
            <v>D</v>
          </cell>
          <cell r="Q878" t="str">
            <v>M</v>
          </cell>
          <cell r="R878">
            <v>25.65</v>
          </cell>
          <cell r="S878">
            <v>25.65</v>
          </cell>
          <cell r="T878">
            <v>25.65</v>
          </cell>
          <cell r="U878">
            <v>25.65</v>
          </cell>
          <cell r="V878">
            <v>25.65</v>
          </cell>
          <cell r="W878">
            <v>25.65</v>
          </cell>
          <cell r="X878">
            <v>25.65</v>
          </cell>
          <cell r="Y878">
            <v>25.65</v>
          </cell>
          <cell r="Z878">
            <v>25.65</v>
          </cell>
          <cell r="AA878" t="str">
            <v>CRATE</v>
          </cell>
          <cell r="AB878">
            <v>29955277</v>
          </cell>
          <cell r="AC878">
            <v>5586</v>
          </cell>
          <cell r="AD878" t="str">
            <v>US-4801</v>
          </cell>
          <cell r="AE878">
            <v>10</v>
          </cell>
          <cell r="AF878">
            <v>0.6695000000000001</v>
          </cell>
          <cell r="AG878">
            <v>0</v>
          </cell>
          <cell r="AI878" t="str">
            <v/>
          </cell>
          <cell r="AJ878" t="str">
            <v/>
          </cell>
          <cell r="AM878" t="e">
            <v>#N/A</v>
          </cell>
        </row>
        <row r="879">
          <cell r="A879" t="str">
            <v>ACTIVE</v>
          </cell>
          <cell r="B879" t="str">
            <v>B801-080</v>
          </cell>
          <cell r="C879">
            <v>29955283</v>
          </cell>
          <cell r="D879" t="str">
            <v>B801-080</v>
          </cell>
          <cell r="E879" t="str">
            <v>SOLDAVEL BROWN</v>
          </cell>
          <cell r="F879" t="str">
            <v>TEE 90 SXSXS 200 MM BROWN</v>
          </cell>
          <cell r="G879">
            <v>15.954000000000001</v>
          </cell>
          <cell r="H879">
            <v>7.2366067680000006</v>
          </cell>
          <cell r="I879">
            <v>1</v>
          </cell>
          <cell r="J879">
            <v>38</v>
          </cell>
          <cell r="K879">
            <v>42.82</v>
          </cell>
          <cell r="L879">
            <v>17.611042999999999</v>
          </cell>
          <cell r="M879" t="str">
            <v>TIGRE</v>
          </cell>
          <cell r="N879">
            <v>29955283</v>
          </cell>
          <cell r="O879" t="str">
            <v>BOX</v>
          </cell>
          <cell r="P879" t="str">
            <v>D</v>
          </cell>
          <cell r="Q879" t="str">
            <v>M</v>
          </cell>
          <cell r="R879">
            <v>42.82</v>
          </cell>
          <cell r="S879">
            <v>42.82</v>
          </cell>
          <cell r="T879">
            <v>42.82</v>
          </cell>
          <cell r="U879">
            <v>42.82</v>
          </cell>
          <cell r="V879">
            <v>42.82</v>
          </cell>
          <cell r="W879">
            <v>42.82</v>
          </cell>
          <cell r="X879">
            <v>42.82</v>
          </cell>
          <cell r="Y879">
            <v>42.82</v>
          </cell>
          <cell r="Z879">
            <v>42.82</v>
          </cell>
          <cell r="AA879" t="str">
            <v>CRATE</v>
          </cell>
          <cell r="AB879">
            <v>29955283</v>
          </cell>
          <cell r="AC879">
            <v>5587</v>
          </cell>
          <cell r="AD879" t="str">
            <v>US-4802</v>
          </cell>
          <cell r="AE879">
            <v>8</v>
          </cell>
          <cell r="AF879">
            <v>0.6695000000000001</v>
          </cell>
          <cell r="AG879">
            <v>0</v>
          </cell>
          <cell r="AI879" t="str">
            <v/>
          </cell>
          <cell r="AJ879" t="str">
            <v/>
          </cell>
          <cell r="AM879" t="e">
            <v>#N/A</v>
          </cell>
        </row>
        <row r="880">
          <cell r="A880" t="str">
            <v>ACTIVE</v>
          </cell>
          <cell r="B880" t="str">
            <v>36-1000</v>
          </cell>
          <cell r="C880">
            <v>28885008</v>
          </cell>
          <cell r="D880" t="str">
            <v>36-1000</v>
          </cell>
          <cell r="E880" t="str">
            <v>SDR 35 SW</v>
          </cell>
          <cell r="F880" t="str">
            <v>10X4 TEE HXHXH SDR35 SW</v>
          </cell>
          <cell r="G880">
            <v>4.74</v>
          </cell>
          <cell r="H880">
            <v>2.15002608</v>
          </cell>
          <cell r="I880">
            <v>1</v>
          </cell>
          <cell r="J880">
            <v>28</v>
          </cell>
          <cell r="K880">
            <v>484.93588888888888</v>
          </cell>
          <cell r="L880">
            <v>47.503599999999999</v>
          </cell>
          <cell r="M880" t="str">
            <v>SPECFIT</v>
          </cell>
          <cell r="N880" t="str">
            <v>(81)820104</v>
          </cell>
          <cell r="O880" t="str">
            <v>BOX</v>
          </cell>
          <cell r="P880" t="str">
            <v>D</v>
          </cell>
          <cell r="Q880" t="str">
            <v>F</v>
          </cell>
          <cell r="R880">
            <v>389.98823529411766</v>
          </cell>
          <cell r="S880">
            <v>417.28741176470589</v>
          </cell>
          <cell r="T880">
            <v>407.89</v>
          </cell>
          <cell r="U880">
            <v>407.89</v>
          </cell>
          <cell r="V880">
            <v>436.44229999999999</v>
          </cell>
          <cell r="W880">
            <v>436.44229999999999</v>
          </cell>
          <cell r="X880">
            <v>436.44229999999999</v>
          </cell>
          <cell r="Y880">
            <v>436.44229999999999</v>
          </cell>
          <cell r="Z880">
            <v>484.93588888888888</v>
          </cell>
          <cell r="AB880" t="str">
            <v/>
          </cell>
          <cell r="AC880">
            <v>3363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I880" t="str">
            <v/>
          </cell>
          <cell r="AJ880" t="str">
            <v/>
          </cell>
          <cell r="AM880" t="e">
            <v>#N/A</v>
          </cell>
        </row>
        <row r="881">
          <cell r="A881" t="str">
            <v>ACTIVE</v>
          </cell>
          <cell r="B881" t="str">
            <v>36-1001</v>
          </cell>
          <cell r="C881">
            <v>28885016</v>
          </cell>
          <cell r="D881" t="str">
            <v>36-1001</v>
          </cell>
          <cell r="E881" t="str">
            <v>SDR 35 SW</v>
          </cell>
          <cell r="F881" t="str">
            <v>10X6 TEE HXHXH SDR35 SW</v>
          </cell>
          <cell r="G881">
            <v>5.78</v>
          </cell>
          <cell r="H881">
            <v>2.6217617600000001</v>
          </cell>
          <cell r="I881">
            <v>1</v>
          </cell>
          <cell r="J881">
            <v>23</v>
          </cell>
          <cell r="K881">
            <v>558.17144444444443</v>
          </cell>
          <cell r="L881">
            <v>82.788309999999996</v>
          </cell>
          <cell r="M881" t="str">
            <v>SPECFIT</v>
          </cell>
          <cell r="N881" t="str">
            <v>(81)820106</v>
          </cell>
          <cell r="O881" t="str">
            <v>BOX</v>
          </cell>
          <cell r="P881" t="str">
            <v>D</v>
          </cell>
          <cell r="Q881" t="str">
            <v>F</v>
          </cell>
          <cell r="R881">
            <v>583.46814612807145</v>
          </cell>
          <cell r="S881">
            <v>624.31091635703649</v>
          </cell>
          <cell r="T881">
            <v>469.49</v>
          </cell>
          <cell r="U881">
            <v>469.49</v>
          </cell>
          <cell r="V881">
            <v>502.35430000000002</v>
          </cell>
          <cell r="W881">
            <v>502.35430000000002</v>
          </cell>
          <cell r="X881">
            <v>502.35430000000002</v>
          </cell>
          <cell r="Y881">
            <v>502.35430000000002</v>
          </cell>
          <cell r="Z881">
            <v>558.17144444444443</v>
          </cell>
          <cell r="AB881" t="str">
            <v/>
          </cell>
          <cell r="AC881">
            <v>3364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I881" t="str">
            <v/>
          </cell>
          <cell r="AJ881" t="str">
            <v/>
          </cell>
          <cell r="AM881" t="e">
            <v>#N/A</v>
          </cell>
        </row>
        <row r="882">
          <cell r="A882" t="str">
            <v>ACTIVE</v>
          </cell>
          <cell r="B882" t="str">
            <v>36-1002</v>
          </cell>
          <cell r="C882">
            <v>28885024</v>
          </cell>
          <cell r="D882" t="str">
            <v>36-1002</v>
          </cell>
          <cell r="E882" t="str">
            <v>SDR 35 SW</v>
          </cell>
          <cell r="F882" t="str">
            <v>10X8 TEE HXHXH SDR35 SW</v>
          </cell>
          <cell r="G882">
            <v>6.8760000000000003</v>
          </cell>
          <cell r="H882">
            <v>3.1188985920000003</v>
          </cell>
          <cell r="I882">
            <v>1</v>
          </cell>
          <cell r="J882">
            <v>20</v>
          </cell>
          <cell r="K882">
            <v>699.06666666666672</v>
          </cell>
          <cell r="L882">
            <v>68.904939999999996</v>
          </cell>
          <cell r="M882" t="str">
            <v>SPECFIT</v>
          </cell>
          <cell r="N882" t="str">
            <v>(81)820108</v>
          </cell>
          <cell r="O882" t="str">
            <v>BOX</v>
          </cell>
          <cell r="P882" t="str">
            <v>D</v>
          </cell>
          <cell r="Q882" t="str">
            <v>F</v>
          </cell>
          <cell r="R882">
            <v>562.17647058823536</v>
          </cell>
          <cell r="S882">
            <v>601.52882352941185</v>
          </cell>
          <cell r="T882">
            <v>588</v>
          </cell>
          <cell r="U882">
            <v>588</v>
          </cell>
          <cell r="V882">
            <v>629.16000000000008</v>
          </cell>
          <cell r="W882">
            <v>629.16000000000008</v>
          </cell>
          <cell r="X882">
            <v>629.16000000000008</v>
          </cell>
          <cell r="Y882">
            <v>629.16000000000008</v>
          </cell>
          <cell r="Z882">
            <v>699.06666666666672</v>
          </cell>
          <cell r="AB882" t="str">
            <v/>
          </cell>
          <cell r="AC882">
            <v>3365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I882" t="str">
            <v/>
          </cell>
          <cell r="AJ882" t="str">
            <v/>
          </cell>
          <cell r="AM882" t="e">
            <v>#N/A</v>
          </cell>
        </row>
        <row r="883">
          <cell r="A883" t="str">
            <v>ACTIVE</v>
          </cell>
          <cell r="B883" t="str">
            <v>36-1003</v>
          </cell>
          <cell r="C883">
            <v>28885032</v>
          </cell>
          <cell r="D883" t="str">
            <v>36-1003</v>
          </cell>
          <cell r="E883" t="str">
            <v>SDR 35 SW</v>
          </cell>
          <cell r="F883" t="str">
            <v>10 TEE HXHXH SDR35 SW</v>
          </cell>
          <cell r="G883">
            <v>8.24</v>
          </cell>
          <cell r="H883">
            <v>3.7375980800000002</v>
          </cell>
          <cell r="I883">
            <v>1</v>
          </cell>
          <cell r="J883">
            <v>16</v>
          </cell>
          <cell r="K883">
            <v>843.67122222222224</v>
          </cell>
          <cell r="L883">
            <v>95.634470000000007</v>
          </cell>
          <cell r="M883" t="str">
            <v>SPECFIT</v>
          </cell>
          <cell r="N883" t="str">
            <v>(81)82010</v>
          </cell>
          <cell r="O883" t="str">
            <v>BOX</v>
          </cell>
          <cell r="P883" t="str">
            <v>D</v>
          </cell>
          <cell r="Q883" t="str">
            <v>F</v>
          </cell>
          <cell r="R883">
            <v>678.48235294117649</v>
          </cell>
          <cell r="S883">
            <v>725.97611764705891</v>
          </cell>
          <cell r="T883">
            <v>709.63</v>
          </cell>
          <cell r="U883">
            <v>709.63</v>
          </cell>
          <cell r="V883">
            <v>759.30410000000006</v>
          </cell>
          <cell r="W883">
            <v>759.30410000000006</v>
          </cell>
          <cell r="X883">
            <v>759.30410000000006</v>
          </cell>
          <cell r="Y883">
            <v>759.30410000000006</v>
          </cell>
          <cell r="Z883">
            <v>843.67122222222224</v>
          </cell>
          <cell r="AB883" t="str">
            <v/>
          </cell>
          <cell r="AC883">
            <v>3366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I883" t="str">
            <v/>
          </cell>
          <cell r="AJ883" t="str">
            <v/>
          </cell>
          <cell r="AM883" t="e">
            <v>#N/A</v>
          </cell>
        </row>
        <row r="884">
          <cell r="A884" t="str">
            <v>ACTIVE</v>
          </cell>
          <cell r="B884" t="str">
            <v>36-1004</v>
          </cell>
          <cell r="C884">
            <v>28885040</v>
          </cell>
          <cell r="D884" t="str">
            <v>36-1004</v>
          </cell>
          <cell r="E884" t="str">
            <v>SDR 35 SW</v>
          </cell>
          <cell r="F884" t="str">
            <v>12X4 TEE HXHXH SDR35 SW</v>
          </cell>
          <cell r="G884">
            <v>7.4340000000000002</v>
          </cell>
          <cell r="H884">
            <v>3.3720029280000001</v>
          </cell>
          <cell r="I884">
            <v>1</v>
          </cell>
          <cell r="J884">
            <v>18</v>
          </cell>
          <cell r="K884">
            <v>677.32188888888902</v>
          </cell>
          <cell r="L884">
            <v>57.999094000000007</v>
          </cell>
          <cell r="M884" t="str">
            <v>SPECFIT</v>
          </cell>
          <cell r="N884" t="str">
            <v>(81)820124</v>
          </cell>
          <cell r="O884" t="str">
            <v>BOX</v>
          </cell>
          <cell r="P884" t="str">
            <v>D</v>
          </cell>
          <cell r="Q884" t="str">
            <v>F</v>
          </cell>
          <cell r="R884">
            <v>544.70588235294122</v>
          </cell>
          <cell r="S884">
            <v>582.83529411764709</v>
          </cell>
          <cell r="T884">
            <v>569.71</v>
          </cell>
          <cell r="U884">
            <v>569.71</v>
          </cell>
          <cell r="V884">
            <v>609.58970000000011</v>
          </cell>
          <cell r="W884">
            <v>609.58970000000011</v>
          </cell>
          <cell r="X884">
            <v>609.58970000000011</v>
          </cell>
          <cell r="Y884">
            <v>609.58970000000011</v>
          </cell>
          <cell r="Z884">
            <v>677.32188888888902</v>
          </cell>
          <cell r="AB884" t="str">
            <v/>
          </cell>
          <cell r="AC884">
            <v>3367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I884" t="str">
            <v/>
          </cell>
          <cell r="AJ884" t="str">
            <v/>
          </cell>
          <cell r="AM884" t="e">
            <v>#N/A</v>
          </cell>
        </row>
        <row r="885">
          <cell r="A885" t="str">
            <v>ACTIVE</v>
          </cell>
          <cell r="B885" t="str">
            <v>36-1005</v>
          </cell>
          <cell r="C885">
            <v>28885059</v>
          </cell>
          <cell r="D885" t="str">
            <v>36-1005</v>
          </cell>
          <cell r="E885" t="str">
            <v>SDR 35 SW</v>
          </cell>
          <cell r="F885" t="str">
            <v>12X6 TEE HXHXH SDR35 SW</v>
          </cell>
          <cell r="G885">
            <v>8.5410000000000004</v>
          </cell>
          <cell r="H885">
            <v>3.8741292720000002</v>
          </cell>
          <cell r="I885">
            <v>1</v>
          </cell>
          <cell r="J885">
            <v>16</v>
          </cell>
          <cell r="K885">
            <v>730.7743333333334</v>
          </cell>
          <cell r="L885">
            <v>82.83569</v>
          </cell>
          <cell r="M885" t="str">
            <v>SPECFIT</v>
          </cell>
          <cell r="N885" t="str">
            <v>(81)820126</v>
          </cell>
          <cell r="O885" t="str">
            <v>BOX</v>
          </cell>
          <cell r="P885" t="str">
            <v>D</v>
          </cell>
          <cell r="Q885" t="str">
            <v>F</v>
          </cell>
          <cell r="R885">
            <v>587.68235294117642</v>
          </cell>
          <cell r="S885">
            <v>628.82011764705885</v>
          </cell>
          <cell r="T885">
            <v>614.66999999999996</v>
          </cell>
          <cell r="U885">
            <v>614.66999999999996</v>
          </cell>
          <cell r="V885">
            <v>657.69690000000003</v>
          </cell>
          <cell r="W885">
            <v>657.69690000000003</v>
          </cell>
          <cell r="X885">
            <v>657.69690000000003</v>
          </cell>
          <cell r="Y885">
            <v>657.69690000000003</v>
          </cell>
          <cell r="Z885">
            <v>730.7743333333334</v>
          </cell>
          <cell r="AB885" t="str">
            <v/>
          </cell>
          <cell r="AC885">
            <v>3368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I885" t="str">
            <v/>
          </cell>
          <cell r="AJ885" t="str">
            <v/>
          </cell>
          <cell r="AM885" t="e">
            <v>#N/A</v>
          </cell>
        </row>
        <row r="886">
          <cell r="A886" t="str">
            <v>ACTIVE</v>
          </cell>
          <cell r="B886" t="str">
            <v>36-1006</v>
          </cell>
          <cell r="C886">
            <v>28885067</v>
          </cell>
          <cell r="D886" t="str">
            <v>36-1006</v>
          </cell>
          <cell r="E886" t="str">
            <v>SDR 35 SW</v>
          </cell>
          <cell r="F886" t="str">
            <v>12X8 TEE HXHXH SDR35 SW</v>
          </cell>
          <cell r="G886">
            <v>9.81</v>
          </cell>
          <cell r="H886">
            <v>4.4497375200000002</v>
          </cell>
          <cell r="I886">
            <v>1</v>
          </cell>
          <cell r="J886">
            <v>14</v>
          </cell>
          <cell r="K886">
            <v>870.67088888888895</v>
          </cell>
          <cell r="L886">
            <v>83.323099999999997</v>
          </cell>
          <cell r="M886" t="str">
            <v>SPECFIT</v>
          </cell>
          <cell r="N886" t="str">
            <v>(81)820128</v>
          </cell>
          <cell r="O886" t="str">
            <v>BOX</v>
          </cell>
          <cell r="P886" t="str">
            <v>D</v>
          </cell>
          <cell r="Q886" t="str">
            <v>F</v>
          </cell>
          <cell r="R886">
            <v>700.19999999999993</v>
          </cell>
          <cell r="S886">
            <v>749.21399999999994</v>
          </cell>
          <cell r="T886">
            <v>732.34</v>
          </cell>
          <cell r="U886">
            <v>732.34</v>
          </cell>
          <cell r="V886">
            <v>783.60380000000009</v>
          </cell>
          <cell r="W886">
            <v>783.60380000000009</v>
          </cell>
          <cell r="X886">
            <v>783.60380000000009</v>
          </cell>
          <cell r="Y886">
            <v>783.60380000000009</v>
          </cell>
          <cell r="Z886">
            <v>870.67088888888895</v>
          </cell>
          <cell r="AB886" t="str">
            <v/>
          </cell>
          <cell r="AC886">
            <v>3369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I886" t="str">
            <v/>
          </cell>
          <cell r="AJ886" t="str">
            <v/>
          </cell>
          <cell r="AM886" t="e">
            <v>#N/A</v>
          </cell>
        </row>
        <row r="887">
          <cell r="A887" t="str">
            <v>ACTIVE</v>
          </cell>
          <cell r="B887" t="str">
            <v>36-1007</v>
          </cell>
          <cell r="C887">
            <v>28885075</v>
          </cell>
          <cell r="D887" t="str">
            <v>36-1007</v>
          </cell>
          <cell r="E887" t="str">
            <v>SDR 35 SW</v>
          </cell>
          <cell r="F887" t="str">
            <v>12X10 TEE HXHXH SDR35 SW</v>
          </cell>
          <cell r="G887">
            <v>11.862</v>
          </cell>
          <cell r="H887">
            <v>5.3805083040000001</v>
          </cell>
          <cell r="I887">
            <v>1</v>
          </cell>
          <cell r="J887">
            <v>11</v>
          </cell>
          <cell r="K887">
            <v>934.58555555555563</v>
          </cell>
          <cell r="L887">
            <v>89.436700000000002</v>
          </cell>
          <cell r="M887" t="str">
            <v>SPECFIT</v>
          </cell>
          <cell r="N887" t="str">
            <v>(81)8201210</v>
          </cell>
          <cell r="O887" t="str">
            <v>BOX</v>
          </cell>
          <cell r="P887" t="str">
            <v>D</v>
          </cell>
          <cell r="Q887" t="str">
            <v>F</v>
          </cell>
          <cell r="R887">
            <v>751.57647058823534</v>
          </cell>
          <cell r="S887">
            <v>804.18682352941187</v>
          </cell>
          <cell r="T887">
            <v>786.1</v>
          </cell>
          <cell r="U887">
            <v>786.1</v>
          </cell>
          <cell r="V887">
            <v>841.12700000000007</v>
          </cell>
          <cell r="W887">
            <v>841.12700000000007</v>
          </cell>
          <cell r="X887">
            <v>841.12700000000007</v>
          </cell>
          <cell r="Y887">
            <v>841.12700000000007</v>
          </cell>
          <cell r="Z887">
            <v>934.58555555555563</v>
          </cell>
          <cell r="AB887" t="str">
            <v/>
          </cell>
          <cell r="AC887">
            <v>3370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I887" t="str">
            <v/>
          </cell>
          <cell r="AJ887" t="str">
            <v/>
          </cell>
          <cell r="AM887" t="e">
            <v>#N/A</v>
          </cell>
        </row>
        <row r="888">
          <cell r="A888" t="str">
            <v>ACTIVE</v>
          </cell>
          <cell r="B888" t="str">
            <v>36-1008</v>
          </cell>
          <cell r="C888">
            <v>28885083</v>
          </cell>
          <cell r="D888" t="str">
            <v>36-1008</v>
          </cell>
          <cell r="E888" t="str">
            <v>SDR 35 SW</v>
          </cell>
          <cell r="F888" t="str">
            <v>12 TEE HXHXH SDR35 SW</v>
          </cell>
          <cell r="G888">
            <v>13.5</v>
          </cell>
          <cell r="H888">
            <v>6.1234919999999997</v>
          </cell>
          <cell r="I888">
            <v>1</v>
          </cell>
          <cell r="J888">
            <v>10</v>
          </cell>
          <cell r="K888">
            <v>1265.4057777777778</v>
          </cell>
          <cell r="L888">
            <v>187.68557000000001</v>
          </cell>
          <cell r="M888" t="str">
            <v>SPECFIT</v>
          </cell>
          <cell r="N888" t="str">
            <v>(81)82012</v>
          </cell>
          <cell r="O888" t="str">
            <v>BOX</v>
          </cell>
          <cell r="P888" t="str">
            <v>D</v>
          </cell>
          <cell r="Q888" t="str">
            <v>F</v>
          </cell>
          <cell r="R888">
            <v>1017.635294117647</v>
          </cell>
          <cell r="S888">
            <v>1088.8697647058825</v>
          </cell>
          <cell r="T888">
            <v>1064.3599999999999</v>
          </cell>
          <cell r="U888">
            <v>1064.3599999999999</v>
          </cell>
          <cell r="V888">
            <v>1138.8652</v>
          </cell>
          <cell r="W888">
            <v>1138.8652</v>
          </cell>
          <cell r="X888">
            <v>1138.8652</v>
          </cell>
          <cell r="Y888">
            <v>1138.8652</v>
          </cell>
          <cell r="Z888">
            <v>1265.4057777777778</v>
          </cell>
          <cell r="AB888" t="str">
            <v/>
          </cell>
          <cell r="AC888">
            <v>3371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I888" t="str">
            <v/>
          </cell>
          <cell r="AJ888" t="str">
            <v/>
          </cell>
          <cell r="AM888" t="e">
            <v>#N/A</v>
          </cell>
        </row>
        <row r="889">
          <cell r="A889" t="str">
            <v>ACTIVE</v>
          </cell>
          <cell r="B889" t="str">
            <v>36-1009</v>
          </cell>
          <cell r="C889">
            <v>28885091</v>
          </cell>
          <cell r="D889" t="str">
            <v>36-1009</v>
          </cell>
          <cell r="E889" t="str">
            <v>SDR 35 SW</v>
          </cell>
          <cell r="F889" t="str">
            <v>15X4 TEE HXHXH SDR35 SW</v>
          </cell>
          <cell r="G889">
            <v>13.32</v>
          </cell>
          <cell r="H889">
            <v>6.0418454400000003</v>
          </cell>
          <cell r="I889">
            <v>1</v>
          </cell>
          <cell r="J889">
            <v>10</v>
          </cell>
          <cell r="K889">
            <v>996.55044444444457</v>
          </cell>
          <cell r="L889">
            <v>95.368899999999996</v>
          </cell>
          <cell r="M889" t="str">
            <v>SPECFIT</v>
          </cell>
          <cell r="N889" t="str">
            <v>(81)820154</v>
          </cell>
          <cell r="O889" t="str">
            <v>BOX</v>
          </cell>
          <cell r="P889" t="str">
            <v>D</v>
          </cell>
          <cell r="Q889" t="str">
            <v>F</v>
          </cell>
          <cell r="R889">
            <v>801.42352941176478</v>
          </cell>
          <cell r="S889">
            <v>857.5231764705884</v>
          </cell>
          <cell r="T889">
            <v>838.22</v>
          </cell>
          <cell r="U889">
            <v>838.22</v>
          </cell>
          <cell r="V889">
            <v>896.89540000000011</v>
          </cell>
          <cell r="W889">
            <v>896.89540000000011</v>
          </cell>
          <cell r="X889">
            <v>896.89540000000011</v>
          </cell>
          <cell r="Y889">
            <v>896.89540000000011</v>
          </cell>
          <cell r="Z889">
            <v>996.55044444444457</v>
          </cell>
          <cell r="AB889" t="str">
            <v/>
          </cell>
          <cell r="AC889">
            <v>3372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I889" t="str">
            <v/>
          </cell>
          <cell r="AJ889" t="str">
            <v/>
          </cell>
          <cell r="AM889" t="e">
            <v>#N/A</v>
          </cell>
        </row>
        <row r="890">
          <cell r="A890" t="str">
            <v>ACTIVE</v>
          </cell>
          <cell r="B890" t="str">
            <v>36-1010</v>
          </cell>
          <cell r="C890">
            <v>28885105</v>
          </cell>
          <cell r="D890" t="str">
            <v>36-1010</v>
          </cell>
          <cell r="E890" t="str">
            <v>SDR 35 SW</v>
          </cell>
          <cell r="F890" t="str">
            <v>15X6 TEE HXHXH SDR35 SW</v>
          </cell>
          <cell r="G890">
            <v>14.68</v>
          </cell>
          <cell r="H890">
            <v>6.6587305599999995</v>
          </cell>
          <cell r="I890">
            <v>1</v>
          </cell>
          <cell r="J890">
            <v>9</v>
          </cell>
          <cell r="K890">
            <v>1150.8682222222224</v>
          </cell>
          <cell r="L890">
            <v>113.440698</v>
          </cell>
          <cell r="M890" t="str">
            <v>SPECFIT</v>
          </cell>
          <cell r="N890" t="str">
            <v>(81)820156</v>
          </cell>
          <cell r="O890" t="str">
            <v>BOX</v>
          </cell>
          <cell r="P890" t="str">
            <v>D</v>
          </cell>
          <cell r="Q890" t="str">
            <v>F</v>
          </cell>
          <cell r="R890">
            <v>925.51764705882363</v>
          </cell>
          <cell r="S890">
            <v>990.30388235294129</v>
          </cell>
          <cell r="T890">
            <v>968.02</v>
          </cell>
          <cell r="U890">
            <v>968.02</v>
          </cell>
          <cell r="V890">
            <v>1035.7814000000001</v>
          </cell>
          <cell r="W890">
            <v>1035.7814000000001</v>
          </cell>
          <cell r="X890">
            <v>1035.7814000000001</v>
          </cell>
          <cell r="Y890">
            <v>1035.7814000000001</v>
          </cell>
          <cell r="Z890">
            <v>1150.8682222222224</v>
          </cell>
          <cell r="AB890" t="str">
            <v/>
          </cell>
          <cell r="AC890">
            <v>3373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I890" t="str">
            <v/>
          </cell>
          <cell r="AJ890" t="str">
            <v/>
          </cell>
          <cell r="AM890" t="e">
            <v>#N/A</v>
          </cell>
        </row>
        <row r="891">
          <cell r="A891" t="str">
            <v>ACTIVE</v>
          </cell>
          <cell r="B891" t="str">
            <v>36-1011</v>
          </cell>
          <cell r="C891">
            <v>28885113</v>
          </cell>
          <cell r="D891" t="str">
            <v>36-1011</v>
          </cell>
          <cell r="E891" t="str">
            <v>SDR 35 SW</v>
          </cell>
          <cell r="F891" t="str">
            <v>15X8 TEE HXHXH SDR35 SW</v>
          </cell>
          <cell r="G891">
            <v>16.34</v>
          </cell>
          <cell r="H891">
            <v>7.4116932799999997</v>
          </cell>
          <cell r="I891">
            <v>1</v>
          </cell>
          <cell r="J891">
            <v>8</v>
          </cell>
          <cell r="K891">
            <v>1251.8762222222224</v>
          </cell>
          <cell r="L891">
            <v>119.8013</v>
          </cell>
          <cell r="M891" t="str">
            <v>SPECFIT</v>
          </cell>
          <cell r="N891" t="str">
            <v>(81)820158</v>
          </cell>
          <cell r="O891" t="str">
            <v>BOX</v>
          </cell>
          <cell r="P891" t="str">
            <v>D</v>
          </cell>
          <cell r="Q891" t="str">
            <v>F</v>
          </cell>
          <cell r="R891">
            <v>1006.7411764705882</v>
          </cell>
          <cell r="S891">
            <v>1077.2130588235295</v>
          </cell>
          <cell r="T891">
            <v>1052.98</v>
          </cell>
          <cell r="U891">
            <v>1052.98</v>
          </cell>
          <cell r="V891">
            <v>1126.6886000000002</v>
          </cell>
          <cell r="W891">
            <v>1126.6886000000002</v>
          </cell>
          <cell r="X891">
            <v>1126.6886000000002</v>
          </cell>
          <cell r="Y891">
            <v>1126.6886000000002</v>
          </cell>
          <cell r="Z891">
            <v>1251.8762222222224</v>
          </cell>
          <cell r="AB891" t="str">
            <v/>
          </cell>
          <cell r="AC891">
            <v>3374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I891" t="str">
            <v/>
          </cell>
          <cell r="AJ891" t="str">
            <v/>
          </cell>
          <cell r="AM891" t="e">
            <v>#N/A</v>
          </cell>
        </row>
        <row r="892">
          <cell r="A892" t="str">
            <v>ACTIVE</v>
          </cell>
          <cell r="B892" t="str">
            <v>36-1012</v>
          </cell>
          <cell r="C892">
            <v>28885121</v>
          </cell>
          <cell r="D892" t="str">
            <v>36-1012</v>
          </cell>
          <cell r="E892" t="str">
            <v>SDR 35 SW</v>
          </cell>
          <cell r="F892" t="str">
            <v>15X10 TEE HXHXH SDR35 SW</v>
          </cell>
          <cell r="G892">
            <v>18.48</v>
          </cell>
          <cell r="H892">
            <v>8.3823801600000003</v>
          </cell>
          <cell r="I892">
            <v>1</v>
          </cell>
          <cell r="J892">
            <v>7</v>
          </cell>
          <cell r="K892">
            <v>1328.5952222222222</v>
          </cell>
          <cell r="L892">
            <v>127.1425</v>
          </cell>
          <cell r="M892" t="str">
            <v>SPECFIT</v>
          </cell>
          <cell r="N892" t="str">
            <v>(81)8201510</v>
          </cell>
          <cell r="O892" t="str">
            <v>BOX</v>
          </cell>
          <cell r="P892" t="str">
            <v>D</v>
          </cell>
          <cell r="Q892" t="str">
            <v>F</v>
          </cell>
          <cell r="R892">
            <v>1068.4352941176471</v>
          </cell>
          <cell r="S892">
            <v>1143.2257647058825</v>
          </cell>
          <cell r="T892">
            <v>1117.51</v>
          </cell>
          <cell r="U892">
            <v>1117.51</v>
          </cell>
          <cell r="V892">
            <v>1195.7357</v>
          </cell>
          <cell r="W892">
            <v>1195.7357</v>
          </cell>
          <cell r="X892">
            <v>1195.7357</v>
          </cell>
          <cell r="Y892">
            <v>1195.7357</v>
          </cell>
          <cell r="Z892">
            <v>1328.5952222222222</v>
          </cell>
          <cell r="AB892" t="str">
            <v/>
          </cell>
          <cell r="AC892">
            <v>3375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I892" t="str">
            <v/>
          </cell>
          <cell r="AJ892" t="str">
            <v/>
          </cell>
          <cell r="AM892" t="e">
            <v>#N/A</v>
          </cell>
        </row>
        <row r="893">
          <cell r="A893" t="str">
            <v>ACTIVE</v>
          </cell>
          <cell r="B893" t="str">
            <v>36-1013</v>
          </cell>
          <cell r="C893">
            <v>28885130</v>
          </cell>
          <cell r="D893" t="str">
            <v>36-1013</v>
          </cell>
          <cell r="E893" t="str">
            <v>SDR 35 SW</v>
          </cell>
          <cell r="F893" t="str">
            <v>15X12 TEE HXHXH SDR35 SW</v>
          </cell>
          <cell r="G893">
            <v>20.83</v>
          </cell>
          <cell r="H893">
            <v>9.4483213599999996</v>
          </cell>
          <cell r="I893">
            <v>1</v>
          </cell>
          <cell r="J893">
            <v>6</v>
          </cell>
          <cell r="K893">
            <v>1613.048777777778</v>
          </cell>
          <cell r="L893">
            <v>154.36699999999999</v>
          </cell>
          <cell r="M893" t="str">
            <v>SPECFIT</v>
          </cell>
          <cell r="N893" t="str">
            <v>(81)8201512</v>
          </cell>
          <cell r="O893" t="str">
            <v>BOX</v>
          </cell>
          <cell r="P893" t="str">
            <v>D</v>
          </cell>
          <cell r="Q893" t="str">
            <v>F</v>
          </cell>
          <cell r="R893">
            <v>1297.2117647058826</v>
          </cell>
          <cell r="S893">
            <v>1388.0165882352944</v>
          </cell>
          <cell r="T893">
            <v>1356.77</v>
          </cell>
          <cell r="U893">
            <v>1356.77</v>
          </cell>
          <cell r="V893">
            <v>1451.7439000000002</v>
          </cell>
          <cell r="W893">
            <v>1451.7439000000002</v>
          </cell>
          <cell r="X893">
            <v>1451.7439000000002</v>
          </cell>
          <cell r="Y893">
            <v>1451.7439000000002</v>
          </cell>
          <cell r="Z893">
            <v>1613.048777777778</v>
          </cell>
          <cell r="AB893" t="str">
            <v/>
          </cell>
          <cell r="AC893">
            <v>3376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I893" t="str">
            <v/>
          </cell>
          <cell r="AJ893" t="str">
            <v/>
          </cell>
          <cell r="AM893" t="e">
            <v>#N/A</v>
          </cell>
        </row>
        <row r="894">
          <cell r="A894" t="str">
            <v>ACTIVE</v>
          </cell>
          <cell r="B894" t="str">
            <v>36-1014</v>
          </cell>
          <cell r="C894">
            <v>28885148</v>
          </cell>
          <cell r="D894" t="str">
            <v>36-1014</v>
          </cell>
          <cell r="E894" t="str">
            <v>SDR 35 SW</v>
          </cell>
          <cell r="F894" t="str">
            <v>15 TEE HXHXH SDR35 SW</v>
          </cell>
          <cell r="G894">
            <v>24.79</v>
          </cell>
          <cell r="H894">
            <v>11.24454568</v>
          </cell>
          <cell r="I894">
            <v>1</v>
          </cell>
          <cell r="J894">
            <v>5</v>
          </cell>
          <cell r="K894">
            <v>1957.8146666666667</v>
          </cell>
          <cell r="L894">
            <v>192.98183</v>
          </cell>
          <cell r="M894" t="str">
            <v>SPECFIT</v>
          </cell>
          <cell r="N894" t="str">
            <v>(81)82015</v>
          </cell>
          <cell r="O894" t="str">
            <v>BOX</v>
          </cell>
          <cell r="P894" t="str">
            <v>D</v>
          </cell>
          <cell r="Q894" t="str">
            <v>F</v>
          </cell>
          <cell r="R894">
            <v>1574.4705882352941</v>
          </cell>
          <cell r="S894">
            <v>1684.6835294117648</v>
          </cell>
          <cell r="T894">
            <v>1646.76</v>
          </cell>
          <cell r="U894">
            <v>1646.76</v>
          </cell>
          <cell r="V894">
            <v>1762.0332000000001</v>
          </cell>
          <cell r="W894">
            <v>1762.0332000000001</v>
          </cell>
          <cell r="X894">
            <v>1762.0332000000001</v>
          </cell>
          <cell r="Y894">
            <v>1762.0332000000001</v>
          </cell>
          <cell r="Z894">
            <v>1957.8146666666667</v>
          </cell>
          <cell r="AB894" t="str">
            <v/>
          </cell>
          <cell r="AC894">
            <v>3377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I894" t="str">
            <v/>
          </cell>
          <cell r="AJ894" t="str">
            <v/>
          </cell>
          <cell r="AM894" t="e">
            <v>#N/A</v>
          </cell>
        </row>
        <row r="895">
          <cell r="A895" t="str">
            <v>ACTIVE</v>
          </cell>
          <cell r="B895" t="str">
            <v>36-1015</v>
          </cell>
          <cell r="C895">
            <v>28885156</v>
          </cell>
          <cell r="D895" t="str">
            <v>36-1015</v>
          </cell>
          <cell r="E895" t="str">
            <v>SDR 35 SW</v>
          </cell>
          <cell r="F895" t="str">
            <v>18X4 TEE HXHXH SDR35 SW</v>
          </cell>
          <cell r="G895">
            <v>19.8</v>
          </cell>
          <cell r="H895">
            <v>8.9811215999999998</v>
          </cell>
          <cell r="I895">
            <v>1</v>
          </cell>
          <cell r="J895">
            <v>7</v>
          </cell>
          <cell r="K895">
            <v>2543.0333333333333</v>
          </cell>
          <cell r="L895">
            <v>243.36490000000001</v>
          </cell>
          <cell r="M895" t="str">
            <v>SPECFIT</v>
          </cell>
          <cell r="N895" t="str">
            <v>(81)820184</v>
          </cell>
          <cell r="O895" t="str">
            <v>BOX</v>
          </cell>
          <cell r="P895" t="str">
            <v>D</v>
          </cell>
          <cell r="Q895" t="str">
            <v>F</v>
          </cell>
          <cell r="R895">
            <v>2045.0941176470587</v>
          </cell>
          <cell r="S895">
            <v>2188.250705882353</v>
          </cell>
          <cell r="T895">
            <v>2139</v>
          </cell>
          <cell r="U895">
            <v>2139</v>
          </cell>
          <cell r="V895">
            <v>2288.73</v>
          </cell>
          <cell r="W895">
            <v>2288.73</v>
          </cell>
          <cell r="X895">
            <v>2288.73</v>
          </cell>
          <cell r="Y895">
            <v>2288.73</v>
          </cell>
          <cell r="Z895">
            <v>2543.0333333333333</v>
          </cell>
          <cell r="AB895" t="str">
            <v/>
          </cell>
          <cell r="AC895">
            <v>3378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I895" t="str">
            <v/>
          </cell>
          <cell r="AJ895" t="str">
            <v/>
          </cell>
          <cell r="AM895" t="e">
            <v>#N/A</v>
          </cell>
        </row>
        <row r="896">
          <cell r="A896" t="str">
            <v>ACTIVE</v>
          </cell>
          <cell r="B896" t="str">
            <v>36-1016</v>
          </cell>
          <cell r="C896">
            <v>28885164</v>
          </cell>
          <cell r="D896" t="str">
            <v>36-1016</v>
          </cell>
          <cell r="E896" t="str">
            <v>SDR 35 SW</v>
          </cell>
          <cell r="F896" t="str">
            <v>18X6 TEE HXHXH SDR35 SW</v>
          </cell>
          <cell r="G896">
            <v>21.6</v>
          </cell>
          <cell r="H896">
            <v>9.7975872000000006</v>
          </cell>
          <cell r="I896">
            <v>1</v>
          </cell>
          <cell r="J896">
            <v>6</v>
          </cell>
          <cell r="K896">
            <v>2692.9694261437912</v>
          </cell>
          <cell r="L896">
            <v>251.91319999999999</v>
          </cell>
          <cell r="M896" t="str">
            <v>SPECFIT</v>
          </cell>
          <cell r="N896" t="str">
            <v>(81)820186</v>
          </cell>
          <cell r="O896" t="str">
            <v>BOX</v>
          </cell>
          <cell r="P896" t="str">
            <v>D</v>
          </cell>
          <cell r="Q896" t="str">
            <v>F</v>
          </cell>
          <cell r="R896">
            <v>2116.9294117647059</v>
          </cell>
          <cell r="S896">
            <v>2265.1144705882357</v>
          </cell>
          <cell r="T896">
            <v>2265.1144705882357</v>
          </cell>
          <cell r="U896">
            <v>2265.1144705882357</v>
          </cell>
          <cell r="V896">
            <v>2423.6724835294121</v>
          </cell>
          <cell r="W896">
            <v>2423.6724835294121</v>
          </cell>
          <cell r="X896">
            <v>2423.6724835294121</v>
          </cell>
          <cell r="Y896">
            <v>2423.6724835294121</v>
          </cell>
          <cell r="Z896">
            <v>2692.9694261437912</v>
          </cell>
          <cell r="AB896" t="str">
            <v/>
          </cell>
          <cell r="AC896">
            <v>3379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I896" t="str">
            <v/>
          </cell>
          <cell r="AJ896" t="str">
            <v/>
          </cell>
          <cell r="AM896" t="e">
            <v>#N/A</v>
          </cell>
        </row>
        <row r="897">
          <cell r="A897" t="str">
            <v>ACTIVE</v>
          </cell>
          <cell r="B897" t="str">
            <v>36-1017</v>
          </cell>
          <cell r="C897">
            <v>28885172</v>
          </cell>
          <cell r="D897" t="str">
            <v>36-1017</v>
          </cell>
          <cell r="E897" t="str">
            <v>SDR 35 SW</v>
          </cell>
          <cell r="F897" t="str">
            <v>18X8 TEE HXHXH SDR35 SW</v>
          </cell>
          <cell r="G897">
            <v>23.85</v>
          </cell>
          <cell r="H897">
            <v>10.8181692</v>
          </cell>
          <cell r="I897">
            <v>1</v>
          </cell>
          <cell r="J897">
            <v>6</v>
          </cell>
          <cell r="K897">
            <v>2753.7757777777783</v>
          </cell>
          <cell r="L897">
            <v>263.53140000000002</v>
          </cell>
          <cell r="M897" t="str">
            <v>SPECFIT</v>
          </cell>
          <cell r="N897" t="str">
            <v>(81)820188</v>
          </cell>
          <cell r="O897" t="str">
            <v>BOX</v>
          </cell>
          <cell r="P897" t="str">
            <v>D</v>
          </cell>
          <cell r="Q897" t="str">
            <v>F</v>
          </cell>
          <cell r="R897">
            <v>2214.5529411764705</v>
          </cell>
          <cell r="S897">
            <v>2369.5716470588236</v>
          </cell>
          <cell r="T897">
            <v>2316.2600000000002</v>
          </cell>
          <cell r="U897">
            <v>2316.2600000000002</v>
          </cell>
          <cell r="V897">
            <v>2478.3982000000005</v>
          </cell>
          <cell r="W897">
            <v>2478.3982000000005</v>
          </cell>
          <cell r="X897">
            <v>2478.3982000000005</v>
          </cell>
          <cell r="Y897">
            <v>2478.3982000000005</v>
          </cell>
          <cell r="Z897">
            <v>2753.7757777777783</v>
          </cell>
          <cell r="AB897" t="str">
            <v/>
          </cell>
          <cell r="AC897">
            <v>3380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I897" t="str">
            <v/>
          </cell>
          <cell r="AJ897" t="str">
            <v/>
          </cell>
          <cell r="AM897" t="e">
            <v>#N/A</v>
          </cell>
        </row>
        <row r="898">
          <cell r="A898" t="str">
            <v>ACTIVE</v>
          </cell>
          <cell r="B898" t="str">
            <v>36-1018</v>
          </cell>
          <cell r="C898">
            <v>28885180</v>
          </cell>
          <cell r="D898" t="str">
            <v>36-1018</v>
          </cell>
          <cell r="E898" t="str">
            <v>SDR 35 SW</v>
          </cell>
          <cell r="F898" t="str">
            <v>18X10 TEE HXHXH SDR35 SW</v>
          </cell>
          <cell r="G898">
            <v>26.1</v>
          </cell>
          <cell r="H898">
            <v>11.838751200000001</v>
          </cell>
          <cell r="I898">
            <v>1</v>
          </cell>
          <cell r="J898">
            <v>5</v>
          </cell>
          <cell r="K898">
            <v>2863.1654444444443</v>
          </cell>
          <cell r="L898">
            <v>282.22206</v>
          </cell>
          <cell r="M898" t="str">
            <v>SPECFIT</v>
          </cell>
          <cell r="N898" t="str">
            <v>(81)8201810</v>
          </cell>
          <cell r="O898" t="str">
            <v>BOX</v>
          </cell>
          <cell r="P898" t="str">
            <v>D</v>
          </cell>
          <cell r="Q898" t="str">
            <v>F</v>
          </cell>
          <cell r="R898">
            <v>2302.5411764705882</v>
          </cell>
          <cell r="S898">
            <v>2463.7190588235294</v>
          </cell>
          <cell r="T898">
            <v>2408.27</v>
          </cell>
          <cell r="U898">
            <v>2408.27</v>
          </cell>
          <cell r="V898">
            <v>2576.8489</v>
          </cell>
          <cell r="W898">
            <v>2576.8489</v>
          </cell>
          <cell r="X898">
            <v>2576.8489</v>
          </cell>
          <cell r="Y898">
            <v>2576.8489</v>
          </cell>
          <cell r="Z898">
            <v>2863.1654444444443</v>
          </cell>
          <cell r="AB898" t="str">
            <v/>
          </cell>
          <cell r="AC898">
            <v>3381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I898" t="str">
            <v/>
          </cell>
          <cell r="AJ898" t="str">
            <v/>
          </cell>
          <cell r="AM898" t="e">
            <v>#N/A</v>
          </cell>
        </row>
        <row r="899">
          <cell r="A899" t="str">
            <v>ACTIVE</v>
          </cell>
          <cell r="B899" t="str">
            <v>36-1019</v>
          </cell>
          <cell r="C899">
            <v>28885199</v>
          </cell>
          <cell r="D899" t="str">
            <v>36-1019</v>
          </cell>
          <cell r="E899" t="str">
            <v>SDR 35 SW</v>
          </cell>
          <cell r="F899" t="str">
            <v>18X12 TEE HXHXH SDR35 SW</v>
          </cell>
          <cell r="G899">
            <v>28.8</v>
          </cell>
          <cell r="H899">
            <v>13.0634496</v>
          </cell>
          <cell r="I899">
            <v>1</v>
          </cell>
          <cell r="J899">
            <v>5</v>
          </cell>
          <cell r="K899">
            <v>2943.7007777777781</v>
          </cell>
          <cell r="L899">
            <v>281.70760000000001</v>
          </cell>
          <cell r="M899" t="str">
            <v>SPECFIT</v>
          </cell>
          <cell r="N899" t="str">
            <v>(81)8201812</v>
          </cell>
          <cell r="O899" t="str">
            <v>BOX</v>
          </cell>
          <cell r="P899" t="str">
            <v>D</v>
          </cell>
          <cell r="Q899" t="str">
            <v>F</v>
          </cell>
          <cell r="R899">
            <v>2367.294117647059</v>
          </cell>
          <cell r="S899">
            <v>2533.0047058823534</v>
          </cell>
          <cell r="T899">
            <v>2476.0100000000002</v>
          </cell>
          <cell r="U899">
            <v>2476.0100000000002</v>
          </cell>
          <cell r="V899">
            <v>2649.3307000000004</v>
          </cell>
          <cell r="W899">
            <v>2649.3307000000004</v>
          </cell>
          <cell r="X899">
            <v>2649.3307000000004</v>
          </cell>
          <cell r="Y899">
            <v>2649.3307000000004</v>
          </cell>
          <cell r="Z899">
            <v>2943.7007777777781</v>
          </cell>
          <cell r="AB899" t="str">
            <v/>
          </cell>
          <cell r="AC899">
            <v>3382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I899" t="str">
            <v/>
          </cell>
          <cell r="AJ899" t="str">
            <v/>
          </cell>
          <cell r="AM899" t="e">
            <v>#N/A</v>
          </cell>
        </row>
        <row r="900">
          <cell r="A900" t="str">
            <v>ACTIVE</v>
          </cell>
          <cell r="B900" t="str">
            <v>36-1020</v>
          </cell>
          <cell r="C900">
            <v>28885202</v>
          </cell>
          <cell r="D900" t="str">
            <v>36-1020</v>
          </cell>
          <cell r="E900" t="str">
            <v>SDR 35 SW</v>
          </cell>
          <cell r="F900" t="str">
            <v>18X15 TEE HXHXH SDR35 SW</v>
          </cell>
          <cell r="G900">
            <v>34.200000000000003</v>
          </cell>
          <cell r="H900">
            <v>15.512846400000001</v>
          </cell>
          <cell r="I900">
            <v>1</v>
          </cell>
          <cell r="J900">
            <v>4</v>
          </cell>
          <cell r="K900">
            <v>3141.306</v>
          </cell>
          <cell r="L900">
            <v>309.63551000000001</v>
          </cell>
          <cell r="M900" t="str">
            <v>SPECFIT</v>
          </cell>
          <cell r="N900" t="str">
            <v>(81)8201815</v>
          </cell>
          <cell r="O900" t="str">
            <v>BOX</v>
          </cell>
          <cell r="P900" t="str">
            <v>D</v>
          </cell>
          <cell r="Q900" t="str">
            <v>F</v>
          </cell>
          <cell r="R900">
            <v>2526.1999999999998</v>
          </cell>
          <cell r="S900">
            <v>2703.0340000000001</v>
          </cell>
          <cell r="T900">
            <v>2642.22</v>
          </cell>
          <cell r="U900">
            <v>2642.22</v>
          </cell>
          <cell r="V900">
            <v>2827.1754000000001</v>
          </cell>
          <cell r="W900">
            <v>2827.1754000000001</v>
          </cell>
          <cell r="X900">
            <v>2827.1754000000001</v>
          </cell>
          <cell r="Y900">
            <v>2827.1754000000001</v>
          </cell>
          <cell r="Z900">
            <v>3141.306</v>
          </cell>
          <cell r="AB900" t="str">
            <v/>
          </cell>
          <cell r="AC900">
            <v>3383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I900" t="str">
            <v/>
          </cell>
          <cell r="AJ900" t="str">
            <v/>
          </cell>
          <cell r="AM900" t="e">
            <v>#N/A</v>
          </cell>
        </row>
        <row r="901">
          <cell r="A901" t="str">
            <v>ACTIVE</v>
          </cell>
          <cell r="B901" t="str">
            <v>36-1021</v>
          </cell>
          <cell r="C901">
            <v>28885210</v>
          </cell>
          <cell r="D901" t="str">
            <v>36-1021</v>
          </cell>
          <cell r="E901" t="str">
            <v>SDR 35 SW</v>
          </cell>
          <cell r="F901" t="str">
            <v>18 TEE HXHXH SDR35 SW</v>
          </cell>
          <cell r="G901">
            <v>41.85</v>
          </cell>
          <cell r="H901">
            <v>18.982825200000001</v>
          </cell>
          <cell r="I901">
            <v>1</v>
          </cell>
          <cell r="J901">
            <v>3</v>
          </cell>
          <cell r="K901">
            <v>3321.8031111111113</v>
          </cell>
          <cell r="L901">
            <v>317.89139999999998</v>
          </cell>
          <cell r="M901" t="str">
            <v>SPECFIT</v>
          </cell>
          <cell r="N901" t="str">
            <v>(81)82018</v>
          </cell>
          <cell r="O901" t="str">
            <v>BOX</v>
          </cell>
          <cell r="P901" t="str">
            <v>D</v>
          </cell>
          <cell r="Q901" t="str">
            <v>F</v>
          </cell>
          <cell r="R901">
            <v>2671.3647058823531</v>
          </cell>
          <cell r="S901">
            <v>2858.360235294118</v>
          </cell>
          <cell r="T901">
            <v>2794.04</v>
          </cell>
          <cell r="U901">
            <v>2794.04</v>
          </cell>
          <cell r="V901">
            <v>2989.6228000000001</v>
          </cell>
          <cell r="W901">
            <v>2989.6228000000001</v>
          </cell>
          <cell r="X901">
            <v>2989.6228000000001</v>
          </cell>
          <cell r="Y901">
            <v>2989.6228000000001</v>
          </cell>
          <cell r="Z901">
            <v>3321.8031111111113</v>
          </cell>
          <cell r="AB901" t="str">
            <v/>
          </cell>
          <cell r="AC901">
            <v>3384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I901" t="str">
            <v/>
          </cell>
          <cell r="AJ901" t="str">
            <v/>
          </cell>
          <cell r="AM901" t="e">
            <v>#N/A</v>
          </cell>
        </row>
        <row r="902">
          <cell r="A902" t="str">
            <v>ACTIVE</v>
          </cell>
          <cell r="B902" t="str">
            <v>36-1022</v>
          </cell>
          <cell r="C902">
            <v>28885229</v>
          </cell>
          <cell r="D902" t="str">
            <v>36-1022</v>
          </cell>
          <cell r="E902" t="str">
            <v>SDR 35 SW</v>
          </cell>
          <cell r="F902" t="str">
            <v>21X4 TEE HXHXH SDR35 SW</v>
          </cell>
          <cell r="G902">
            <v>33.75</v>
          </cell>
          <cell r="H902">
            <v>15.308730000000001</v>
          </cell>
          <cell r="I902">
            <v>1</v>
          </cell>
          <cell r="J902">
            <v>4</v>
          </cell>
          <cell r="K902">
            <v>3613.1284444444441</v>
          </cell>
          <cell r="L902">
            <v>345.76949999999999</v>
          </cell>
          <cell r="M902" t="str">
            <v>SPECFIT</v>
          </cell>
          <cell r="N902" t="str">
            <v>(81)820214</v>
          </cell>
          <cell r="O902" t="str">
            <v>BOX</v>
          </cell>
          <cell r="P902" t="str">
            <v>D</v>
          </cell>
          <cell r="Q902" t="str">
            <v>F</v>
          </cell>
          <cell r="R902">
            <v>2905.6352941176469</v>
          </cell>
          <cell r="S902">
            <v>3109.0297647058824</v>
          </cell>
          <cell r="T902">
            <v>3039.08</v>
          </cell>
          <cell r="U902">
            <v>3039.08</v>
          </cell>
          <cell r="V902">
            <v>3251.8155999999999</v>
          </cell>
          <cell r="W902">
            <v>3251.8155999999999</v>
          </cell>
          <cell r="X902">
            <v>3251.8155999999999</v>
          </cell>
          <cell r="Y902">
            <v>3251.8155999999999</v>
          </cell>
          <cell r="Z902">
            <v>3613.1284444444441</v>
          </cell>
          <cell r="AB902" t="str">
            <v/>
          </cell>
          <cell r="AC902">
            <v>3385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I902" t="str">
            <v/>
          </cell>
          <cell r="AJ902" t="str">
            <v/>
          </cell>
          <cell r="AM902" t="e">
            <v>#N/A</v>
          </cell>
        </row>
        <row r="903">
          <cell r="A903" t="str">
            <v>ACTIVE</v>
          </cell>
          <cell r="B903" t="str">
            <v>36-1023</v>
          </cell>
          <cell r="C903">
            <v>28885237</v>
          </cell>
          <cell r="D903" t="str">
            <v>36-1023</v>
          </cell>
          <cell r="E903" t="str">
            <v>SDR 35 SW</v>
          </cell>
          <cell r="F903" t="str">
            <v>21X6 TEE HXHXH SDR35 SW</v>
          </cell>
          <cell r="G903">
            <v>36</v>
          </cell>
          <cell r="H903">
            <v>16.329312000000002</v>
          </cell>
          <cell r="I903">
            <v>1</v>
          </cell>
          <cell r="J903">
            <v>4</v>
          </cell>
          <cell r="K903">
            <v>3882.1858888888892</v>
          </cell>
          <cell r="L903">
            <v>371.51830000000001</v>
          </cell>
          <cell r="M903" t="str">
            <v>SPECFIT</v>
          </cell>
          <cell r="N903" t="str">
            <v>(81)820216</v>
          </cell>
          <cell r="O903" t="str">
            <v>BOX</v>
          </cell>
          <cell r="P903" t="str">
            <v>D</v>
          </cell>
          <cell r="Q903" t="str">
            <v>F</v>
          </cell>
          <cell r="R903">
            <v>3122.0117647058823</v>
          </cell>
          <cell r="S903">
            <v>3340.5525882352945</v>
          </cell>
          <cell r="T903">
            <v>3265.39</v>
          </cell>
          <cell r="U903">
            <v>3265.39</v>
          </cell>
          <cell r="V903">
            <v>3493.9673000000003</v>
          </cell>
          <cell r="W903">
            <v>3493.9673000000003</v>
          </cell>
          <cell r="X903">
            <v>3493.9673000000003</v>
          </cell>
          <cell r="Y903">
            <v>3493.9673000000003</v>
          </cell>
          <cell r="Z903">
            <v>3882.1858888888892</v>
          </cell>
          <cell r="AB903" t="str">
            <v/>
          </cell>
          <cell r="AC903">
            <v>3386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I903" t="str">
            <v/>
          </cell>
          <cell r="AJ903" t="str">
            <v/>
          </cell>
          <cell r="AM903" t="e">
            <v>#N/A</v>
          </cell>
        </row>
        <row r="904">
          <cell r="A904" t="str">
            <v>ACTIVE</v>
          </cell>
          <cell r="B904" t="str">
            <v>36-1024</v>
          </cell>
          <cell r="C904">
            <v>28885245</v>
          </cell>
          <cell r="D904" t="str">
            <v>36-1024</v>
          </cell>
          <cell r="E904" t="str">
            <v>SDR 35 SW</v>
          </cell>
          <cell r="F904" t="str">
            <v>21X8 TEE HXHXH SDR35 SW</v>
          </cell>
          <cell r="G904">
            <v>38.700000000000003</v>
          </cell>
          <cell r="H904">
            <v>17.554010400000003</v>
          </cell>
          <cell r="I904">
            <v>1</v>
          </cell>
          <cell r="J904">
            <v>3</v>
          </cell>
          <cell r="K904">
            <v>4176.6379999999999</v>
          </cell>
          <cell r="L904">
            <v>399.69630000000001</v>
          </cell>
          <cell r="M904" t="str">
            <v>SPECFIT</v>
          </cell>
          <cell r="N904" t="str">
            <v>(81)820218</v>
          </cell>
          <cell r="O904" t="str">
            <v>BOX</v>
          </cell>
          <cell r="P904" t="str">
            <v>D</v>
          </cell>
          <cell r="Q904" t="str">
            <v>F</v>
          </cell>
          <cell r="R904">
            <v>3358.8</v>
          </cell>
          <cell r="S904">
            <v>3593.9160000000006</v>
          </cell>
          <cell r="T904">
            <v>3513.06</v>
          </cell>
          <cell r="U904">
            <v>3513.06</v>
          </cell>
          <cell r="V904">
            <v>3758.9742000000001</v>
          </cell>
          <cell r="W904">
            <v>3758.9742000000001</v>
          </cell>
          <cell r="X904">
            <v>3758.9742000000001</v>
          </cell>
          <cell r="Y904">
            <v>3758.9742000000001</v>
          </cell>
          <cell r="Z904">
            <v>4176.6379999999999</v>
          </cell>
          <cell r="AB904" t="str">
            <v/>
          </cell>
          <cell r="AC904">
            <v>3387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I904" t="str">
            <v/>
          </cell>
          <cell r="AJ904" t="str">
            <v/>
          </cell>
          <cell r="AM904" t="e">
            <v>#N/A</v>
          </cell>
        </row>
        <row r="905">
          <cell r="A905" t="str">
            <v>ACTIVE</v>
          </cell>
          <cell r="B905" t="str">
            <v>36-1025</v>
          </cell>
          <cell r="C905">
            <v>28885253</v>
          </cell>
          <cell r="D905" t="str">
            <v>36-1025</v>
          </cell>
          <cell r="E905" t="str">
            <v>SDR 35 SW</v>
          </cell>
          <cell r="F905" t="str">
            <v>21X10 TEE HXHXH SDR35 SW</v>
          </cell>
          <cell r="G905">
            <v>41.85</v>
          </cell>
          <cell r="H905">
            <v>18.982825200000001</v>
          </cell>
          <cell r="I905">
            <v>1</v>
          </cell>
          <cell r="J905">
            <v>3</v>
          </cell>
          <cell r="K905">
            <v>4493.8454444444442</v>
          </cell>
          <cell r="L905">
            <v>430.05529999999999</v>
          </cell>
          <cell r="M905" t="str">
            <v>SPECFIT</v>
          </cell>
          <cell r="N905" t="str">
            <v>(81)8202110</v>
          </cell>
          <cell r="O905" t="str">
            <v>BOX</v>
          </cell>
          <cell r="P905" t="str">
            <v>D</v>
          </cell>
          <cell r="Q905" t="str">
            <v>F</v>
          </cell>
          <cell r="R905">
            <v>3613.9176470588236</v>
          </cell>
          <cell r="S905">
            <v>3866.8918823529416</v>
          </cell>
          <cell r="T905">
            <v>3779.87</v>
          </cell>
          <cell r="U905">
            <v>3779.87</v>
          </cell>
          <cell r="V905">
            <v>4044.4609</v>
          </cell>
          <cell r="W905">
            <v>4044.4609</v>
          </cell>
          <cell r="X905">
            <v>4044.4609</v>
          </cell>
          <cell r="Y905">
            <v>4044.4609</v>
          </cell>
          <cell r="Z905">
            <v>4493.8454444444442</v>
          </cell>
          <cell r="AB905" t="str">
            <v/>
          </cell>
          <cell r="AC905">
            <v>3388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I905" t="str">
            <v/>
          </cell>
          <cell r="AJ905" t="str">
            <v/>
          </cell>
          <cell r="AM905" t="e">
            <v>#N/A</v>
          </cell>
        </row>
        <row r="906">
          <cell r="A906" t="str">
            <v>ACTIVE</v>
          </cell>
          <cell r="B906" t="str">
            <v>36-1026</v>
          </cell>
          <cell r="C906">
            <v>28885261</v>
          </cell>
          <cell r="D906" t="str">
            <v>36-1026</v>
          </cell>
          <cell r="E906" t="str">
            <v>SDR 35 SW</v>
          </cell>
          <cell r="F906" t="str">
            <v>21X12 TEE HXHXH SDR35 SW</v>
          </cell>
          <cell r="G906">
            <v>45</v>
          </cell>
          <cell r="H906">
            <v>20.411639999999998</v>
          </cell>
          <cell r="I906">
            <v>1</v>
          </cell>
          <cell r="J906">
            <v>3</v>
          </cell>
          <cell r="K906">
            <v>4823.155777777778</v>
          </cell>
          <cell r="L906">
            <v>461.56970000000001</v>
          </cell>
          <cell r="M906" t="str">
            <v>SPECFIT</v>
          </cell>
          <cell r="N906" t="str">
            <v>(81)8202112</v>
          </cell>
          <cell r="O906" t="str">
            <v>BOX</v>
          </cell>
          <cell r="P906" t="str">
            <v>D</v>
          </cell>
          <cell r="Q906" t="str">
            <v>F</v>
          </cell>
          <cell r="R906">
            <v>3878.741176470588</v>
          </cell>
          <cell r="S906">
            <v>4150.2530588235295</v>
          </cell>
          <cell r="T906">
            <v>4056.86</v>
          </cell>
          <cell r="U906">
            <v>4056.86</v>
          </cell>
          <cell r="V906">
            <v>4340.8402000000006</v>
          </cell>
          <cell r="W906">
            <v>4340.8402000000006</v>
          </cell>
          <cell r="X906">
            <v>4340.8402000000006</v>
          </cell>
          <cell r="Y906">
            <v>4340.8402000000006</v>
          </cell>
          <cell r="Z906">
            <v>4823.155777777778</v>
          </cell>
          <cell r="AB906" t="str">
            <v/>
          </cell>
          <cell r="AC906">
            <v>3389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I906" t="str">
            <v/>
          </cell>
          <cell r="AJ906" t="str">
            <v/>
          </cell>
          <cell r="AM906" t="e">
            <v>#N/A</v>
          </cell>
        </row>
        <row r="907">
          <cell r="A907" t="str">
            <v>ACTIVE</v>
          </cell>
          <cell r="B907" t="str">
            <v>36-1027</v>
          </cell>
          <cell r="C907">
            <v>28885270</v>
          </cell>
          <cell r="D907" t="str">
            <v>36-1027</v>
          </cell>
          <cell r="E907" t="str">
            <v>SDR 35 SW</v>
          </cell>
          <cell r="F907" t="str">
            <v>21X15 TEE HXHXH SDR35 SW</v>
          </cell>
          <cell r="G907">
            <v>51.3</v>
          </cell>
          <cell r="H907">
            <v>23.269269599999998</v>
          </cell>
          <cell r="I907">
            <v>1</v>
          </cell>
          <cell r="J907">
            <v>3</v>
          </cell>
          <cell r="K907">
            <v>5393.9651111111107</v>
          </cell>
          <cell r="L907">
            <v>516.19259999999997</v>
          </cell>
          <cell r="M907" t="str">
            <v>SPECFIT</v>
          </cell>
          <cell r="N907" t="str">
            <v>(81)8202115</v>
          </cell>
          <cell r="O907" t="str">
            <v>BOX</v>
          </cell>
          <cell r="P907" t="str">
            <v>D</v>
          </cell>
          <cell r="Q907" t="str">
            <v>F</v>
          </cell>
          <cell r="R907">
            <v>4337.7647058823532</v>
          </cell>
          <cell r="S907">
            <v>4641.4082352941177</v>
          </cell>
          <cell r="T907">
            <v>4536.9799999999996</v>
          </cell>
          <cell r="U907">
            <v>4536.9799999999996</v>
          </cell>
          <cell r="V907">
            <v>4854.5685999999996</v>
          </cell>
          <cell r="W907">
            <v>4854.5685999999996</v>
          </cell>
          <cell r="X907">
            <v>4854.5685999999996</v>
          </cell>
          <cell r="Y907">
            <v>4854.5685999999996</v>
          </cell>
          <cell r="Z907">
            <v>5393.9651111111107</v>
          </cell>
          <cell r="AB907" t="str">
            <v/>
          </cell>
          <cell r="AC907">
            <v>3390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I907" t="str">
            <v/>
          </cell>
          <cell r="AJ907" t="str">
            <v/>
          </cell>
          <cell r="AM907" t="e">
            <v>#N/A</v>
          </cell>
        </row>
        <row r="908">
          <cell r="A908" t="str">
            <v>ACTIVE</v>
          </cell>
          <cell r="B908" t="str">
            <v>36-1028</v>
          </cell>
          <cell r="C908">
            <v>28885288</v>
          </cell>
          <cell r="D908" t="str">
            <v>36-1028</v>
          </cell>
          <cell r="E908" t="str">
            <v>SDR 35 SW</v>
          </cell>
          <cell r="F908" t="str">
            <v>21X18 TEE HXHXH SDR35 SW</v>
          </cell>
          <cell r="G908">
            <v>58.5</v>
          </cell>
          <cell r="H908">
            <v>26.535132000000001</v>
          </cell>
          <cell r="I908">
            <v>1</v>
          </cell>
          <cell r="J908">
            <v>2</v>
          </cell>
          <cell r="K908">
            <v>6132.3126666666676</v>
          </cell>
          <cell r="L908">
            <v>586.85329999999999</v>
          </cell>
          <cell r="M908" t="str">
            <v>SPECFIT</v>
          </cell>
          <cell r="N908" t="str">
            <v>(81)8202118</v>
          </cell>
          <cell r="O908" t="str">
            <v>BOX</v>
          </cell>
          <cell r="P908" t="str">
            <v>D</v>
          </cell>
          <cell r="Q908" t="str">
            <v>F</v>
          </cell>
          <cell r="R908">
            <v>4931.5411764705887</v>
          </cell>
          <cell r="S908">
            <v>5276.7490588235305</v>
          </cell>
          <cell r="T908">
            <v>5158.0200000000004</v>
          </cell>
          <cell r="U908">
            <v>5158.0200000000004</v>
          </cell>
          <cell r="V908">
            <v>5519.0814000000009</v>
          </cell>
          <cell r="W908">
            <v>5519.0814000000009</v>
          </cell>
          <cell r="X908">
            <v>5519.0814000000009</v>
          </cell>
          <cell r="Y908">
            <v>5519.0814000000009</v>
          </cell>
          <cell r="Z908">
            <v>6132.3126666666676</v>
          </cell>
          <cell r="AB908" t="str">
            <v/>
          </cell>
          <cell r="AC908">
            <v>3391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I908" t="str">
            <v/>
          </cell>
          <cell r="AJ908" t="str">
            <v/>
          </cell>
          <cell r="AM908" t="e">
            <v>#N/A</v>
          </cell>
        </row>
        <row r="909">
          <cell r="A909" t="str">
            <v>ACTIVE</v>
          </cell>
          <cell r="B909" t="str">
            <v>36-1029</v>
          </cell>
          <cell r="C909">
            <v>28885296</v>
          </cell>
          <cell r="D909" t="str">
            <v>36-1029</v>
          </cell>
          <cell r="E909" t="str">
            <v>SDR 35 SW</v>
          </cell>
          <cell r="F909" t="str">
            <v>21 TEE HXHXH SDR35 SW</v>
          </cell>
          <cell r="G909">
            <v>67.5</v>
          </cell>
          <cell r="H909">
            <v>30.617460000000001</v>
          </cell>
          <cell r="I909">
            <v>1</v>
          </cell>
          <cell r="J909">
            <v>2</v>
          </cell>
          <cell r="K909">
            <v>7564.2104444444449</v>
          </cell>
          <cell r="L909">
            <v>723.88279999999997</v>
          </cell>
          <cell r="M909" t="str">
            <v>SPECFIT</v>
          </cell>
          <cell r="N909" t="str">
            <v>(81)82021</v>
          </cell>
          <cell r="O909" t="str">
            <v>BOX</v>
          </cell>
          <cell r="P909" t="str">
            <v>D</v>
          </cell>
          <cell r="Q909" t="str">
            <v>F</v>
          </cell>
          <cell r="R909">
            <v>6083.0588235294126</v>
          </cell>
          <cell r="S909">
            <v>6508.8729411764716</v>
          </cell>
          <cell r="T909">
            <v>6362.42</v>
          </cell>
          <cell r="U909">
            <v>6362.42</v>
          </cell>
          <cell r="V909">
            <v>6807.7894000000006</v>
          </cell>
          <cell r="W909">
            <v>6807.7894000000006</v>
          </cell>
          <cell r="X909">
            <v>6807.7894000000006</v>
          </cell>
          <cell r="Y909">
            <v>6807.7894000000006</v>
          </cell>
          <cell r="Z909">
            <v>7564.2104444444449</v>
          </cell>
          <cell r="AB909" t="str">
            <v/>
          </cell>
          <cell r="AC909">
            <v>3392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I909" t="str">
            <v/>
          </cell>
          <cell r="AJ909" t="str">
            <v/>
          </cell>
          <cell r="AM909" t="e">
            <v>#N/A</v>
          </cell>
        </row>
        <row r="910">
          <cell r="A910" t="str">
            <v>ACTIVE</v>
          </cell>
          <cell r="B910" t="str">
            <v>36-1030</v>
          </cell>
          <cell r="C910">
            <v>28885300</v>
          </cell>
          <cell r="D910" t="str">
            <v>36-1030</v>
          </cell>
          <cell r="E910" t="str">
            <v>SDR 35 SW</v>
          </cell>
          <cell r="F910" t="str">
            <v>24X4 TEE HXHXH SDR35 SW</v>
          </cell>
          <cell r="G910">
            <v>48.6</v>
          </cell>
          <cell r="H910">
            <v>22.0445712</v>
          </cell>
          <cell r="I910">
            <v>1</v>
          </cell>
          <cell r="J910">
            <v>3</v>
          </cell>
          <cell r="K910">
            <v>5536.8101111111109</v>
          </cell>
          <cell r="L910">
            <v>529.86599999999999</v>
          </cell>
          <cell r="M910" t="str">
            <v>SPECFIT</v>
          </cell>
          <cell r="N910" t="str">
            <v>(81)820244</v>
          </cell>
          <cell r="O910" t="str">
            <v>BOX</v>
          </cell>
          <cell r="P910" t="str">
            <v>D</v>
          </cell>
          <cell r="Q910" t="str">
            <v>F</v>
          </cell>
          <cell r="R910">
            <v>4452.6588235294121</v>
          </cell>
          <cell r="S910">
            <v>4764.3449411764714</v>
          </cell>
          <cell r="T910">
            <v>4657.13</v>
          </cell>
          <cell r="U910">
            <v>4657.13</v>
          </cell>
          <cell r="V910">
            <v>4983.1291000000001</v>
          </cell>
          <cell r="W910">
            <v>4983.1291000000001</v>
          </cell>
          <cell r="X910">
            <v>4983.1291000000001</v>
          </cell>
          <cell r="Y910">
            <v>4983.1291000000001</v>
          </cell>
          <cell r="Z910">
            <v>5536.8101111111109</v>
          </cell>
          <cell r="AB910" t="str">
            <v/>
          </cell>
          <cell r="AC910">
            <v>3393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I910" t="str">
            <v/>
          </cell>
          <cell r="AJ910" t="str">
            <v/>
          </cell>
          <cell r="AM910" t="e">
            <v>#N/A</v>
          </cell>
        </row>
        <row r="911">
          <cell r="A911" t="str">
            <v>ACTIVE</v>
          </cell>
          <cell r="B911" t="str">
            <v>36-1031</v>
          </cell>
          <cell r="C911">
            <v>28885318</v>
          </cell>
          <cell r="D911" t="str">
            <v>36-1031</v>
          </cell>
          <cell r="E911" t="str">
            <v>SDR 35 SW</v>
          </cell>
          <cell r="F911" t="str">
            <v>24X6 TEE HXHXH SDR35 SW</v>
          </cell>
          <cell r="G911">
            <v>51.3</v>
          </cell>
          <cell r="H911">
            <v>23.269269599999998</v>
          </cell>
          <cell r="I911">
            <v>1</v>
          </cell>
          <cell r="J911">
            <v>3</v>
          </cell>
          <cell r="K911">
            <v>6828.3238888888891</v>
          </cell>
          <cell r="L911">
            <v>653.46100000000001</v>
          </cell>
          <cell r="M911" t="str">
            <v>SPECFIT</v>
          </cell>
          <cell r="N911" t="str">
            <v>(81)820246</v>
          </cell>
          <cell r="O911" t="str">
            <v>BOX</v>
          </cell>
          <cell r="P911" t="str">
            <v>D</v>
          </cell>
          <cell r="Q911" t="str">
            <v>F</v>
          </cell>
          <cell r="R911">
            <v>5491.2705882352939</v>
          </cell>
          <cell r="S911">
            <v>5875.6595294117651</v>
          </cell>
          <cell r="T911">
            <v>5743.45</v>
          </cell>
          <cell r="U911">
            <v>5743.45</v>
          </cell>
          <cell r="V911">
            <v>6145.4915000000001</v>
          </cell>
          <cell r="W911">
            <v>6145.4915000000001</v>
          </cell>
          <cell r="X911">
            <v>6145.4915000000001</v>
          </cell>
          <cell r="Y911">
            <v>6145.4915000000001</v>
          </cell>
          <cell r="Z911">
            <v>6828.3238888888891</v>
          </cell>
          <cell r="AB911" t="str">
            <v/>
          </cell>
          <cell r="AC911">
            <v>3394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I911" t="str">
            <v/>
          </cell>
          <cell r="AJ911" t="str">
            <v/>
          </cell>
          <cell r="AM911" t="e">
            <v>#N/A</v>
          </cell>
        </row>
        <row r="912">
          <cell r="A912" t="str">
            <v>ACTIVE</v>
          </cell>
          <cell r="B912" t="str">
            <v>36-1032</v>
          </cell>
          <cell r="C912">
            <v>28885326</v>
          </cell>
          <cell r="D912" t="str">
            <v>36-1032</v>
          </cell>
          <cell r="E912" t="str">
            <v>SDR 35 SW</v>
          </cell>
          <cell r="F912" t="str">
            <v>24X8 TEE HXHXH SDR35 SW</v>
          </cell>
          <cell r="G912">
            <v>54.9</v>
          </cell>
          <cell r="H912">
            <v>24.902200799999999</v>
          </cell>
          <cell r="I912">
            <v>1</v>
          </cell>
          <cell r="J912">
            <v>2</v>
          </cell>
          <cell r="K912">
            <v>7017.1788888888887</v>
          </cell>
          <cell r="L912">
            <v>671.5335</v>
          </cell>
          <cell r="M912" t="str">
            <v>SPECFIT</v>
          </cell>
          <cell r="N912" t="str">
            <v>(81)820248</v>
          </cell>
          <cell r="O912" t="str">
            <v>BOX</v>
          </cell>
          <cell r="P912" t="str">
            <v>D</v>
          </cell>
          <cell r="Q912" t="str">
            <v>F</v>
          </cell>
          <cell r="R912">
            <v>5643.1411764705881</v>
          </cell>
          <cell r="S912">
            <v>6038.1610588235299</v>
          </cell>
          <cell r="T912">
            <v>5902.3</v>
          </cell>
          <cell r="U912">
            <v>5902.3</v>
          </cell>
          <cell r="V912">
            <v>6315.4610000000002</v>
          </cell>
          <cell r="W912">
            <v>6315.4610000000002</v>
          </cell>
          <cell r="X912">
            <v>6315.4610000000002</v>
          </cell>
          <cell r="Y912">
            <v>6315.4610000000002</v>
          </cell>
          <cell r="Z912">
            <v>7017.1788888888887</v>
          </cell>
          <cell r="AB912" t="str">
            <v/>
          </cell>
          <cell r="AC912">
            <v>3395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I912" t="str">
            <v/>
          </cell>
          <cell r="AJ912" t="str">
            <v/>
          </cell>
          <cell r="AM912" t="e">
            <v>#N/A</v>
          </cell>
        </row>
        <row r="913">
          <cell r="A913" t="str">
            <v>ACTIVE</v>
          </cell>
          <cell r="B913" t="str">
            <v>36-1033</v>
          </cell>
          <cell r="C913">
            <v>28885334</v>
          </cell>
          <cell r="D913" t="str">
            <v>36-1033</v>
          </cell>
          <cell r="E913" t="str">
            <v>SDR 35 SW</v>
          </cell>
          <cell r="F913" t="str">
            <v>24X10 TEE HXHXH SDR35 SW</v>
          </cell>
          <cell r="G913">
            <v>58.5</v>
          </cell>
          <cell r="H913">
            <v>26.535132000000001</v>
          </cell>
          <cell r="I913">
            <v>1</v>
          </cell>
          <cell r="J913">
            <v>2</v>
          </cell>
          <cell r="K913">
            <v>7088.0485555555551</v>
          </cell>
          <cell r="L913">
            <v>678.31550000000004</v>
          </cell>
          <cell r="M913" t="str">
            <v>SPECFIT</v>
          </cell>
          <cell r="N913" t="str">
            <v>(81)8202410</v>
          </cell>
          <cell r="O913" t="str">
            <v>BOX</v>
          </cell>
          <cell r="P913" t="str">
            <v>D</v>
          </cell>
          <cell r="Q913" t="str">
            <v>F</v>
          </cell>
          <cell r="R913">
            <v>5700.1411764705881</v>
          </cell>
          <cell r="S913">
            <v>6099.1510588235296</v>
          </cell>
          <cell r="T913">
            <v>5961.91</v>
          </cell>
          <cell r="U913">
            <v>5961.91</v>
          </cell>
          <cell r="V913">
            <v>6379.2437</v>
          </cell>
          <cell r="W913">
            <v>6379.2437</v>
          </cell>
          <cell r="X913">
            <v>6379.2437</v>
          </cell>
          <cell r="Y913">
            <v>6379.2437</v>
          </cell>
          <cell r="Z913">
            <v>7088.0485555555551</v>
          </cell>
          <cell r="AB913" t="str">
            <v/>
          </cell>
          <cell r="AC913">
            <v>3396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I913" t="str">
            <v/>
          </cell>
          <cell r="AJ913" t="str">
            <v/>
          </cell>
          <cell r="AM913" t="e">
            <v>#N/A</v>
          </cell>
        </row>
        <row r="914">
          <cell r="A914" t="str">
            <v>ACTIVE</v>
          </cell>
          <cell r="B914" t="str">
            <v>36-1034</v>
          </cell>
          <cell r="C914">
            <v>28885342</v>
          </cell>
          <cell r="D914" t="str">
            <v>36-1034</v>
          </cell>
          <cell r="E914" t="str">
            <v>SDR 35 SW</v>
          </cell>
          <cell r="F914" t="str">
            <v>24X12 TEE HXHXH SDR35 SW</v>
          </cell>
          <cell r="G914">
            <v>62.55</v>
          </cell>
          <cell r="H914">
            <v>28.372179599999999</v>
          </cell>
          <cell r="I914">
            <v>1</v>
          </cell>
          <cell r="J914">
            <v>2</v>
          </cell>
          <cell r="K914">
            <v>7243.9</v>
          </cell>
          <cell r="L914">
            <v>693.22940000000006</v>
          </cell>
          <cell r="M914" t="str">
            <v>SPECFIT</v>
          </cell>
          <cell r="N914" t="str">
            <v>(81)8202412</v>
          </cell>
          <cell r="O914" t="str">
            <v>BOX</v>
          </cell>
          <cell r="P914" t="str">
            <v>D</v>
          </cell>
          <cell r="Q914" t="str">
            <v>F</v>
          </cell>
          <cell r="R914">
            <v>5825.4588235294123</v>
          </cell>
          <cell r="S914">
            <v>6233.2409411764711</v>
          </cell>
          <cell r="T914">
            <v>6093</v>
          </cell>
          <cell r="U914">
            <v>6093</v>
          </cell>
          <cell r="V914">
            <v>6519.51</v>
          </cell>
          <cell r="W914">
            <v>6519.51</v>
          </cell>
          <cell r="X914">
            <v>6519.51</v>
          </cell>
          <cell r="Y914">
            <v>6519.51</v>
          </cell>
          <cell r="Z914">
            <v>7243.9</v>
          </cell>
          <cell r="AB914" t="str">
            <v/>
          </cell>
          <cell r="AC914">
            <v>3397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I914" t="str">
            <v/>
          </cell>
          <cell r="AJ914" t="str">
            <v/>
          </cell>
          <cell r="AM914" t="e">
            <v>#N/A</v>
          </cell>
        </row>
        <row r="915">
          <cell r="A915" t="str">
            <v>ACTIVE</v>
          </cell>
          <cell r="B915" t="str">
            <v>36-1035</v>
          </cell>
          <cell r="C915">
            <v>28885350</v>
          </cell>
          <cell r="D915" t="str">
            <v>36-1035</v>
          </cell>
          <cell r="E915" t="str">
            <v>SDR 35 SW</v>
          </cell>
          <cell r="F915" t="str">
            <v>24X15 TEE HXHXH SDR35 SW</v>
          </cell>
          <cell r="G915">
            <v>69.75</v>
          </cell>
          <cell r="H915">
            <v>31.638041999999999</v>
          </cell>
          <cell r="I915">
            <v>1</v>
          </cell>
          <cell r="J915">
            <v>2</v>
          </cell>
          <cell r="K915">
            <v>7299.3141111111108</v>
          </cell>
          <cell r="L915">
            <v>698.53210000000001</v>
          </cell>
          <cell r="M915" t="str">
            <v>SPECFIT</v>
          </cell>
          <cell r="N915" t="str">
            <v>(81)8202415</v>
          </cell>
          <cell r="O915" t="str">
            <v>BOX</v>
          </cell>
          <cell r="P915" t="str">
            <v>D</v>
          </cell>
          <cell r="Q915" t="str">
            <v>F</v>
          </cell>
          <cell r="R915">
            <v>5870.0235294117656</v>
          </cell>
          <cell r="S915">
            <v>6280.9251764705896</v>
          </cell>
          <cell r="T915">
            <v>6139.61</v>
          </cell>
          <cell r="U915">
            <v>6139.61</v>
          </cell>
          <cell r="V915">
            <v>6569.3827000000001</v>
          </cell>
          <cell r="W915">
            <v>6569.3827000000001</v>
          </cell>
          <cell r="X915">
            <v>6569.3827000000001</v>
          </cell>
          <cell r="Y915">
            <v>6569.3827000000001</v>
          </cell>
          <cell r="Z915">
            <v>7299.3141111111108</v>
          </cell>
          <cell r="AB915" t="str">
            <v/>
          </cell>
          <cell r="AC915">
            <v>3398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I915" t="str">
            <v/>
          </cell>
          <cell r="AJ915" t="str">
            <v/>
          </cell>
          <cell r="AM915" t="e">
            <v>#N/A</v>
          </cell>
        </row>
        <row r="916">
          <cell r="A916" t="str">
            <v>ACTIVE</v>
          </cell>
          <cell r="B916" t="str">
            <v>36-1036</v>
          </cell>
          <cell r="C916">
            <v>28885369</v>
          </cell>
          <cell r="D916" t="str">
            <v>36-1036</v>
          </cell>
          <cell r="E916" t="str">
            <v>SDR 35 SW</v>
          </cell>
          <cell r="F916" t="str">
            <v>24X18 TEE HXHXH SDR35 SW</v>
          </cell>
          <cell r="G916">
            <v>77.400000000000006</v>
          </cell>
          <cell r="H916">
            <v>35.108020800000006</v>
          </cell>
          <cell r="I916">
            <v>1</v>
          </cell>
          <cell r="J916">
            <v>2</v>
          </cell>
          <cell r="K916">
            <v>10069.948333333332</v>
          </cell>
          <cell r="L916">
            <v>963.678</v>
          </cell>
          <cell r="M916" t="str">
            <v>SPECFIT</v>
          </cell>
          <cell r="N916" t="str">
            <v>(81)8202418</v>
          </cell>
          <cell r="O916" t="str">
            <v>BOX</v>
          </cell>
          <cell r="P916" t="str">
            <v>D</v>
          </cell>
          <cell r="Q916" t="str">
            <v>F</v>
          </cell>
          <cell r="R916">
            <v>8098.1411764705881</v>
          </cell>
          <cell r="S916">
            <v>8665.0110588235293</v>
          </cell>
          <cell r="T916">
            <v>8470.0499999999993</v>
          </cell>
          <cell r="U916">
            <v>8470.0499999999993</v>
          </cell>
          <cell r="V916">
            <v>9062.9534999999996</v>
          </cell>
          <cell r="W916">
            <v>9062.9534999999996</v>
          </cell>
          <cell r="X916">
            <v>9062.9534999999996</v>
          </cell>
          <cell r="Y916">
            <v>9062.9534999999996</v>
          </cell>
          <cell r="Z916">
            <v>10069.948333333332</v>
          </cell>
          <cell r="AB916" t="str">
            <v/>
          </cell>
          <cell r="AC916">
            <v>3399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I916" t="str">
            <v/>
          </cell>
          <cell r="AJ916" t="str">
            <v/>
          </cell>
          <cell r="AM916" t="e">
            <v>#N/A</v>
          </cell>
        </row>
        <row r="917">
          <cell r="A917" t="str">
            <v>ACTIVE</v>
          </cell>
          <cell r="B917" t="str">
            <v>36-1037</v>
          </cell>
          <cell r="C917">
            <v>28885377</v>
          </cell>
          <cell r="D917" t="str">
            <v>36-1037</v>
          </cell>
          <cell r="E917" t="str">
            <v>SDR 35 SW</v>
          </cell>
          <cell r="F917" t="str">
            <v>24X21 TEE HXHXH SDR35 SW</v>
          </cell>
          <cell r="G917">
            <v>89.1</v>
          </cell>
          <cell r="H917">
            <v>40.415047199999997</v>
          </cell>
          <cell r="I917">
            <v>1</v>
          </cell>
          <cell r="J917">
            <v>2</v>
          </cell>
          <cell r="K917">
            <v>11818.661222222223</v>
          </cell>
          <cell r="L917">
            <v>1131.0277000000001</v>
          </cell>
          <cell r="M917" t="str">
            <v>SPECFIT</v>
          </cell>
          <cell r="N917" t="str">
            <v>(81)8202421</v>
          </cell>
          <cell r="O917" t="str">
            <v>BOX</v>
          </cell>
          <cell r="P917" t="str">
            <v>D</v>
          </cell>
          <cell r="Q917" t="str">
            <v>F</v>
          </cell>
          <cell r="R917">
            <v>9504.4352941176476</v>
          </cell>
          <cell r="S917">
            <v>10169.745764705884</v>
          </cell>
          <cell r="T917">
            <v>9940.93</v>
          </cell>
          <cell r="U917">
            <v>9940.93</v>
          </cell>
          <cell r="V917">
            <v>10636.795100000001</v>
          </cell>
          <cell r="W917">
            <v>10636.795100000001</v>
          </cell>
          <cell r="X917">
            <v>10636.795100000001</v>
          </cell>
          <cell r="Y917">
            <v>10636.795100000001</v>
          </cell>
          <cell r="Z917">
            <v>11818.661222222223</v>
          </cell>
          <cell r="AB917" t="str">
            <v/>
          </cell>
          <cell r="AC917">
            <v>3400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I917" t="str">
            <v/>
          </cell>
          <cell r="AJ917" t="str">
            <v/>
          </cell>
          <cell r="AM917" t="e">
            <v>#N/A</v>
          </cell>
        </row>
        <row r="918">
          <cell r="A918" t="str">
            <v>ACTIVE</v>
          </cell>
          <cell r="B918" t="str">
            <v>36-1038</v>
          </cell>
          <cell r="C918">
            <v>28885385</v>
          </cell>
          <cell r="D918" t="str">
            <v>36-1038</v>
          </cell>
          <cell r="E918" t="str">
            <v>SDR 35 SW</v>
          </cell>
          <cell r="F918" t="str">
            <v>24 TEE HXHXH SDR35 SW</v>
          </cell>
          <cell r="G918">
            <v>100.35</v>
          </cell>
          <cell r="H918">
            <v>45.517957199999998</v>
          </cell>
          <cell r="I918">
            <v>1</v>
          </cell>
          <cell r="J918">
            <v>1</v>
          </cell>
          <cell r="K918">
            <v>14070.714</v>
          </cell>
          <cell r="L918">
            <v>1346.546</v>
          </cell>
          <cell r="M918" t="str">
            <v>SPECFIT</v>
          </cell>
          <cell r="N918" t="str">
            <v>(81)82024</v>
          </cell>
          <cell r="O918" t="str">
            <v>BOX</v>
          </cell>
          <cell r="P918" t="str">
            <v>D</v>
          </cell>
          <cell r="Q918" t="str">
            <v>F</v>
          </cell>
          <cell r="R918">
            <v>11315.517647058825</v>
          </cell>
          <cell r="S918">
            <v>12107.603882352943</v>
          </cell>
          <cell r="T918">
            <v>11835.18</v>
          </cell>
          <cell r="U918">
            <v>11835.18</v>
          </cell>
          <cell r="V918">
            <v>12663.642600000001</v>
          </cell>
          <cell r="W918">
            <v>12663.642600000001</v>
          </cell>
          <cell r="X918">
            <v>12663.642600000001</v>
          </cell>
          <cell r="Y918">
            <v>12663.642600000001</v>
          </cell>
          <cell r="Z918">
            <v>14070.714</v>
          </cell>
          <cell r="AB918" t="str">
            <v/>
          </cell>
          <cell r="AC918">
            <v>3401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I918" t="str">
            <v/>
          </cell>
          <cell r="AJ918" t="str">
            <v/>
          </cell>
          <cell r="AM918" t="e">
            <v>#N/A</v>
          </cell>
        </row>
        <row r="919">
          <cell r="A919" t="str">
            <v>ACTIVE</v>
          </cell>
          <cell r="B919" t="str">
            <v>36-1039</v>
          </cell>
          <cell r="C919">
            <v>28885393</v>
          </cell>
          <cell r="D919" t="str">
            <v>36-1039</v>
          </cell>
          <cell r="E919" t="str">
            <v>SDR 35 SW</v>
          </cell>
          <cell r="F919" t="str">
            <v>27X4 TEE HXHXH SDR35 SW</v>
          </cell>
          <cell r="G919">
            <v>78.3</v>
          </cell>
          <cell r="H919">
            <v>35.516253599999999</v>
          </cell>
          <cell r="I919">
            <v>1</v>
          </cell>
          <cell r="J919">
            <v>2</v>
          </cell>
          <cell r="K919">
            <v>6689.9126052287593</v>
          </cell>
          <cell r="L919">
            <v>625.80880000000002</v>
          </cell>
          <cell r="M919" t="str">
            <v>SPECFIT</v>
          </cell>
          <cell r="N919" t="str">
            <v>(81)820274</v>
          </cell>
          <cell r="O919" t="str">
            <v>BOX</v>
          </cell>
          <cell r="P919" t="str">
            <v>D</v>
          </cell>
          <cell r="Q919" t="str">
            <v>F</v>
          </cell>
          <cell r="R919">
            <v>5258.9058823529413</v>
          </cell>
          <cell r="S919">
            <v>5627.0292941176476</v>
          </cell>
          <cell r="T919">
            <v>5627.0292941176476</v>
          </cell>
          <cell r="U919">
            <v>5627.0292941176476</v>
          </cell>
          <cell r="V919">
            <v>6020.9213447058837</v>
          </cell>
          <cell r="W919">
            <v>6020.9213447058837</v>
          </cell>
          <cell r="X919">
            <v>6020.9213447058837</v>
          </cell>
          <cell r="Y919">
            <v>6020.9213447058837</v>
          </cell>
          <cell r="Z919">
            <v>6689.9126052287593</v>
          </cell>
          <cell r="AB919" t="str">
            <v/>
          </cell>
          <cell r="AC919">
            <v>3402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I919" t="str">
            <v/>
          </cell>
          <cell r="AJ919" t="str">
            <v/>
          </cell>
          <cell r="AM919" t="e">
            <v>#N/A</v>
          </cell>
        </row>
        <row r="920">
          <cell r="A920" t="str">
            <v>ACTIVE</v>
          </cell>
          <cell r="B920" t="str">
            <v>36-1040</v>
          </cell>
          <cell r="C920">
            <v>28885407</v>
          </cell>
          <cell r="D920" t="str">
            <v>36-1040</v>
          </cell>
          <cell r="E920" t="str">
            <v>SDR 35 SW</v>
          </cell>
          <cell r="F920" t="str">
            <v>27X6 TEE HXHXH SDR35 SW</v>
          </cell>
          <cell r="G920">
            <v>80.55</v>
          </cell>
          <cell r="H920">
            <v>36.536835599999996</v>
          </cell>
          <cell r="I920">
            <v>1</v>
          </cell>
          <cell r="J920">
            <v>2</v>
          </cell>
          <cell r="K920">
            <v>6730.0065542483662</v>
          </cell>
          <cell r="L920">
            <v>629.55999999999995</v>
          </cell>
          <cell r="M920" t="str">
            <v>SPECFIT</v>
          </cell>
          <cell r="N920" t="str">
            <v>(81)820276</v>
          </cell>
          <cell r="O920" t="str">
            <v>BOX</v>
          </cell>
          <cell r="P920" t="str">
            <v>D</v>
          </cell>
          <cell r="Q920" t="str">
            <v>F</v>
          </cell>
          <cell r="R920">
            <v>5290.4235294117643</v>
          </cell>
          <cell r="S920">
            <v>5660.7531764705882</v>
          </cell>
          <cell r="T920">
            <v>5660.7531764705882</v>
          </cell>
          <cell r="U920">
            <v>5660.7531764705882</v>
          </cell>
          <cell r="V920">
            <v>6057.0058988235296</v>
          </cell>
          <cell r="W920">
            <v>6057.0058988235296</v>
          </cell>
          <cell r="X920">
            <v>6057.0058988235296</v>
          </cell>
          <cell r="Y920">
            <v>6057.0058988235296</v>
          </cell>
          <cell r="Z920">
            <v>6730.0065542483662</v>
          </cell>
          <cell r="AB920" t="str">
            <v/>
          </cell>
          <cell r="AC920">
            <v>3403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 t="str">
            <v/>
          </cell>
          <cell r="AJ920" t="str">
            <v/>
          </cell>
          <cell r="AM920" t="e">
            <v>#N/A</v>
          </cell>
        </row>
        <row r="921">
          <cell r="A921" t="str">
            <v>ACTIVE</v>
          </cell>
          <cell r="B921" t="str">
            <v>36-1041</v>
          </cell>
          <cell r="C921">
            <v>28885415</v>
          </cell>
          <cell r="D921" t="str">
            <v>36-1041</v>
          </cell>
          <cell r="E921" t="str">
            <v>SDR 35 SW</v>
          </cell>
          <cell r="F921" t="str">
            <v>27X8 TEE HXHXH SDR35 SW</v>
          </cell>
          <cell r="G921">
            <v>85.5</v>
          </cell>
          <cell r="H921">
            <v>38.782116000000002</v>
          </cell>
          <cell r="I921">
            <v>1</v>
          </cell>
          <cell r="J921">
            <v>2</v>
          </cell>
          <cell r="K921">
            <v>7682.6830823529426</v>
          </cell>
          <cell r="L921">
            <v>718.67819999999995</v>
          </cell>
          <cell r="M921" t="str">
            <v>SPECFIT</v>
          </cell>
          <cell r="N921" t="str">
            <v>(81)820278</v>
          </cell>
          <cell r="O921" t="str">
            <v>BOX</v>
          </cell>
          <cell r="P921" t="str">
            <v>D</v>
          </cell>
          <cell r="Q921" t="str">
            <v>F</v>
          </cell>
          <cell r="R921">
            <v>6039.3176470588242</v>
          </cell>
          <cell r="S921">
            <v>6462.0698823529419</v>
          </cell>
          <cell r="T921">
            <v>6462.0698823529419</v>
          </cell>
          <cell r="U921">
            <v>6462.0698823529419</v>
          </cell>
          <cell r="V921">
            <v>6914.4147741176484</v>
          </cell>
          <cell r="W921">
            <v>6914.4147741176484</v>
          </cell>
          <cell r="X921">
            <v>6914.4147741176484</v>
          </cell>
          <cell r="Y921">
            <v>6914.4147741176484</v>
          </cell>
          <cell r="Z921">
            <v>7682.6830823529426</v>
          </cell>
          <cell r="AB921" t="str">
            <v/>
          </cell>
          <cell r="AC921">
            <v>3404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I921" t="str">
            <v/>
          </cell>
          <cell r="AJ921" t="str">
            <v/>
          </cell>
          <cell r="AM921" t="e">
            <v>#N/A</v>
          </cell>
        </row>
        <row r="922">
          <cell r="A922" t="str">
            <v>ACTIVE</v>
          </cell>
          <cell r="B922" t="str">
            <v>36-1042</v>
          </cell>
          <cell r="C922">
            <v>28885423</v>
          </cell>
          <cell r="D922" t="str">
            <v>36-1042</v>
          </cell>
          <cell r="E922" t="str">
            <v>SDR 35 SW</v>
          </cell>
          <cell r="F922" t="str">
            <v>27X10 TEE HXHXH SDR35 SW</v>
          </cell>
          <cell r="G922">
            <v>90.45</v>
          </cell>
          <cell r="H922">
            <v>41.027396400000001</v>
          </cell>
          <cell r="I922">
            <v>1</v>
          </cell>
          <cell r="J922">
            <v>1</v>
          </cell>
          <cell r="K922">
            <v>8080.3599816993483</v>
          </cell>
          <cell r="L922">
            <v>755.87860000000001</v>
          </cell>
          <cell r="M922" t="str">
            <v>SPECFIT</v>
          </cell>
          <cell r="N922" t="str">
            <v>(81)8202710</v>
          </cell>
          <cell r="O922" t="str">
            <v>BOX</v>
          </cell>
          <cell r="P922" t="str">
            <v>D</v>
          </cell>
          <cell r="Q922" t="str">
            <v>F</v>
          </cell>
          <cell r="R922">
            <v>6351.9294117647069</v>
          </cell>
          <cell r="S922">
            <v>6796.5644705882369</v>
          </cell>
          <cell r="T922">
            <v>6796.5644705882369</v>
          </cell>
          <cell r="U922">
            <v>6796.5644705882369</v>
          </cell>
          <cell r="V922">
            <v>7272.3239835294135</v>
          </cell>
          <cell r="W922">
            <v>7272.3239835294135</v>
          </cell>
          <cell r="X922">
            <v>7272.3239835294135</v>
          </cell>
          <cell r="Y922">
            <v>7272.3239835294135</v>
          </cell>
          <cell r="Z922">
            <v>8080.3599816993483</v>
          </cell>
          <cell r="AB922" t="str">
            <v/>
          </cell>
          <cell r="AC922">
            <v>3405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I922" t="str">
            <v/>
          </cell>
          <cell r="AJ922" t="str">
            <v/>
          </cell>
          <cell r="AM922" t="e">
            <v>#N/A</v>
          </cell>
        </row>
        <row r="923">
          <cell r="A923" t="str">
            <v>ACTIVE</v>
          </cell>
          <cell r="B923" t="str">
            <v>36-1045</v>
          </cell>
          <cell r="C923">
            <v>28885431</v>
          </cell>
          <cell r="D923" t="str">
            <v>36-1045</v>
          </cell>
          <cell r="E923" t="str">
            <v>SDR 35 SW</v>
          </cell>
          <cell r="F923" t="str">
            <v>27X12 TEE HXHXH SDR35 SW</v>
          </cell>
          <cell r="G923">
            <v>95.85</v>
          </cell>
          <cell r="H923">
            <v>43.476793199999996</v>
          </cell>
          <cell r="I923">
            <v>1</v>
          </cell>
          <cell r="J923">
            <v>1</v>
          </cell>
          <cell r="K923">
            <v>8835.7395594771242</v>
          </cell>
          <cell r="L923">
            <v>826.54110000000003</v>
          </cell>
          <cell r="M923" t="str">
            <v>SPECFIT</v>
          </cell>
          <cell r="N923" t="str">
            <v>(81)8202712</v>
          </cell>
          <cell r="O923" t="str">
            <v>BOX</v>
          </cell>
          <cell r="P923" t="str">
            <v>D</v>
          </cell>
          <cell r="Q923" t="str">
            <v>F</v>
          </cell>
          <cell r="R923">
            <v>6945.7294117647061</v>
          </cell>
          <cell r="S923">
            <v>7431.9304705882359</v>
          </cell>
          <cell r="T923">
            <v>7431.9304705882359</v>
          </cell>
          <cell r="U923">
            <v>7431.9304705882359</v>
          </cell>
          <cell r="V923">
            <v>7952.1656035294127</v>
          </cell>
          <cell r="W923">
            <v>7952.1656035294127</v>
          </cell>
          <cell r="X923">
            <v>7952.1656035294127</v>
          </cell>
          <cell r="Y923">
            <v>7952.1656035294127</v>
          </cell>
          <cell r="Z923">
            <v>8835.7395594771242</v>
          </cell>
          <cell r="AB923" t="str">
            <v/>
          </cell>
          <cell r="AC923">
            <v>3406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I923" t="str">
            <v/>
          </cell>
          <cell r="AJ923" t="str">
            <v/>
          </cell>
          <cell r="AM923" t="e">
            <v>#N/A</v>
          </cell>
        </row>
        <row r="924">
          <cell r="A924" t="str">
            <v>ACTIVE</v>
          </cell>
          <cell r="B924" t="str">
            <v>36-1046</v>
          </cell>
          <cell r="C924">
            <v>28885440</v>
          </cell>
          <cell r="D924" t="str">
            <v>36-1046</v>
          </cell>
          <cell r="E924" t="str">
            <v>SDR 35 SW</v>
          </cell>
          <cell r="F924" t="str">
            <v>27X15 TEE HXHXH SDR35 SW</v>
          </cell>
          <cell r="G924">
            <v>103.5</v>
          </cell>
          <cell r="H924">
            <v>46.946772000000003</v>
          </cell>
          <cell r="I924">
            <v>1</v>
          </cell>
          <cell r="J924">
            <v>1</v>
          </cell>
          <cell r="K924">
            <v>9974.6232222222225</v>
          </cell>
          <cell r="L924">
            <v>933.07820000000004</v>
          </cell>
          <cell r="M924" t="str">
            <v>SPECFIT</v>
          </cell>
          <cell r="N924" t="str">
            <v>(81)8202715</v>
          </cell>
          <cell r="O924" t="str">
            <v>BOX</v>
          </cell>
          <cell r="P924" t="str">
            <v>D</v>
          </cell>
          <cell r="Q924" t="str">
            <v>F</v>
          </cell>
          <cell r="R924">
            <v>7841.0000000000009</v>
          </cell>
          <cell r="S924">
            <v>8389.8700000000008</v>
          </cell>
          <cell r="T924">
            <v>8389.8700000000008</v>
          </cell>
          <cell r="U924">
            <v>8389.8700000000008</v>
          </cell>
          <cell r="V924">
            <v>8977.1609000000008</v>
          </cell>
          <cell r="W924">
            <v>8977.1609000000008</v>
          </cell>
          <cell r="X924">
            <v>8977.1609000000008</v>
          </cell>
          <cell r="Y924">
            <v>8977.1609000000008</v>
          </cell>
          <cell r="Z924">
            <v>9974.6232222222225</v>
          </cell>
          <cell r="AB924" t="str">
            <v/>
          </cell>
          <cell r="AC924">
            <v>3407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I924" t="str">
            <v/>
          </cell>
          <cell r="AJ924" t="str">
            <v/>
          </cell>
          <cell r="AM924" t="e">
            <v>#N/A</v>
          </cell>
        </row>
        <row r="925">
          <cell r="A925" t="str">
            <v>ACTIVE</v>
          </cell>
          <cell r="B925" t="str">
            <v>36-1047</v>
          </cell>
          <cell r="C925">
            <v>28885458</v>
          </cell>
          <cell r="D925" t="str">
            <v>36-1047</v>
          </cell>
          <cell r="E925" t="str">
            <v>SDR 35 SW</v>
          </cell>
          <cell r="F925" t="str">
            <v>27X18 TEE HXHXH SDR35 SW</v>
          </cell>
          <cell r="G925">
            <v>116.55</v>
          </cell>
          <cell r="H925">
            <v>52.866147599999998</v>
          </cell>
          <cell r="I925">
            <v>1</v>
          </cell>
          <cell r="J925">
            <v>1</v>
          </cell>
          <cell r="K925">
            <v>10221.038627450982</v>
          </cell>
          <cell r="L925">
            <v>956.12940000000003</v>
          </cell>
          <cell r="M925" t="str">
            <v>SPECFIT</v>
          </cell>
          <cell r="N925" t="str">
            <v>(81)8202718</v>
          </cell>
          <cell r="O925" t="str">
            <v>BOX</v>
          </cell>
          <cell r="P925" t="str">
            <v>D</v>
          </cell>
          <cell r="Q925" t="str">
            <v>F</v>
          </cell>
          <cell r="R925">
            <v>8034.7058823529414</v>
          </cell>
          <cell r="S925">
            <v>8597.1352941176483</v>
          </cell>
          <cell r="T925">
            <v>8597.1352941176483</v>
          </cell>
          <cell r="U925">
            <v>8597.1352941176483</v>
          </cell>
          <cell r="V925">
            <v>9198.9347647058839</v>
          </cell>
          <cell r="W925">
            <v>9198.9347647058839</v>
          </cell>
          <cell r="X925">
            <v>9198.9347647058839</v>
          </cell>
          <cell r="Y925">
            <v>9198.9347647058839</v>
          </cell>
          <cell r="Z925">
            <v>10221.038627450982</v>
          </cell>
          <cell r="AB925" t="str">
            <v/>
          </cell>
          <cell r="AC925">
            <v>3408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I925" t="str">
            <v/>
          </cell>
          <cell r="AJ925" t="str">
            <v/>
          </cell>
          <cell r="AM925" t="e">
            <v>#N/A</v>
          </cell>
        </row>
        <row r="926">
          <cell r="A926" t="str">
            <v>ACTIVE</v>
          </cell>
          <cell r="B926" t="str">
            <v>36-1048</v>
          </cell>
          <cell r="C926">
            <v>28885466</v>
          </cell>
          <cell r="D926" t="str">
            <v>36-1048</v>
          </cell>
          <cell r="E926" t="str">
            <v>SDR 35 SW</v>
          </cell>
          <cell r="F926" t="str">
            <v>27X21 TEE HXHXH SDR35 SW</v>
          </cell>
          <cell r="G926">
            <v>129.6</v>
          </cell>
          <cell r="H926">
            <v>58.7855232</v>
          </cell>
          <cell r="I926">
            <v>1</v>
          </cell>
          <cell r="J926">
            <v>1</v>
          </cell>
          <cell r="K926">
            <v>10527.033730718957</v>
          </cell>
          <cell r="L926">
            <v>984.75360000000001</v>
          </cell>
          <cell r="M926" t="str">
            <v>SPECFIT</v>
          </cell>
          <cell r="N926" t="str">
            <v>(81)8202721</v>
          </cell>
          <cell r="O926" t="str">
            <v>BOX</v>
          </cell>
          <cell r="P926" t="str">
            <v>D</v>
          </cell>
          <cell r="Q926" t="str">
            <v>F</v>
          </cell>
          <cell r="R926">
            <v>8275.2470588235301</v>
          </cell>
          <cell r="S926">
            <v>8854.514352941178</v>
          </cell>
          <cell r="T926">
            <v>8854.514352941178</v>
          </cell>
          <cell r="U926">
            <v>8854.514352941178</v>
          </cell>
          <cell r="V926">
            <v>9474.3303576470607</v>
          </cell>
          <cell r="W926">
            <v>9474.3303576470607</v>
          </cell>
          <cell r="X926">
            <v>9474.3303576470607</v>
          </cell>
          <cell r="Y926">
            <v>9474.3303576470607</v>
          </cell>
          <cell r="Z926">
            <v>10527.033730718957</v>
          </cell>
          <cell r="AB926" t="str">
            <v/>
          </cell>
          <cell r="AC926">
            <v>3409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 t="str">
            <v/>
          </cell>
          <cell r="AJ926" t="str">
            <v/>
          </cell>
          <cell r="AM926" t="e">
            <v>#N/A</v>
          </cell>
        </row>
        <row r="927">
          <cell r="A927" t="str">
            <v>ACTIVE</v>
          </cell>
          <cell r="B927" t="str">
            <v>36-1049</v>
          </cell>
          <cell r="C927">
            <v>28885474</v>
          </cell>
          <cell r="D927" t="str">
            <v>36-1049</v>
          </cell>
          <cell r="E927" t="str">
            <v>SDR 35 SW</v>
          </cell>
          <cell r="F927" t="str">
            <v>27X24 TEE HXHXH SDR35 SW</v>
          </cell>
          <cell r="G927">
            <v>142.65</v>
          </cell>
          <cell r="H927">
            <v>64.704898799999995</v>
          </cell>
          <cell r="I927">
            <v>1</v>
          </cell>
          <cell r="J927">
            <v>1</v>
          </cell>
          <cell r="K927">
            <v>13024.846346405231</v>
          </cell>
          <cell r="L927">
            <v>1218.4129</v>
          </cell>
          <cell r="M927" t="str">
            <v>SPECFIT</v>
          </cell>
          <cell r="N927" t="str">
            <v>(81)8202724</v>
          </cell>
          <cell r="O927" t="str">
            <v>BOX</v>
          </cell>
          <cell r="P927" t="str">
            <v>D</v>
          </cell>
          <cell r="Q927" t="str">
            <v>F</v>
          </cell>
          <cell r="R927">
            <v>10238.764705882353</v>
          </cell>
          <cell r="S927">
            <v>10955.478235294118</v>
          </cell>
          <cell r="T927">
            <v>10955.478235294118</v>
          </cell>
          <cell r="U927">
            <v>10955.478235294118</v>
          </cell>
          <cell r="V927">
            <v>11722.361711764708</v>
          </cell>
          <cell r="W927">
            <v>11722.361711764708</v>
          </cell>
          <cell r="X927">
            <v>11722.361711764708</v>
          </cell>
          <cell r="Y927">
            <v>11722.361711764708</v>
          </cell>
          <cell r="Z927">
            <v>13024.846346405231</v>
          </cell>
          <cell r="AB927" t="str">
            <v/>
          </cell>
          <cell r="AC927">
            <v>3410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I927" t="str">
            <v/>
          </cell>
          <cell r="AJ927" t="str">
            <v/>
          </cell>
          <cell r="AM927" t="e">
            <v>#N/A</v>
          </cell>
        </row>
        <row r="928">
          <cell r="A928" t="str">
            <v>ACTIVE</v>
          </cell>
          <cell r="B928" t="str">
            <v>36-1050</v>
          </cell>
          <cell r="C928">
            <v>28885482</v>
          </cell>
          <cell r="D928" t="str">
            <v>36-1050</v>
          </cell>
          <cell r="E928" t="str">
            <v>SDR 35 SW</v>
          </cell>
          <cell r="F928" t="str">
            <v>27 TEE HXHXH SDR35 SW</v>
          </cell>
          <cell r="G928">
            <v>159.75</v>
          </cell>
          <cell r="H928">
            <v>72.461321999999996</v>
          </cell>
          <cell r="I928">
            <v>1</v>
          </cell>
          <cell r="J928">
            <v>1</v>
          </cell>
          <cell r="K928">
            <v>13393.309588235297</v>
          </cell>
          <cell r="L928">
            <v>1252.8804</v>
          </cell>
          <cell r="M928" t="str">
            <v>SPECFIT</v>
          </cell>
          <cell r="N928" t="str">
            <v>(81)82027</v>
          </cell>
          <cell r="O928" t="str">
            <v>BOX</v>
          </cell>
          <cell r="P928" t="str">
            <v>D</v>
          </cell>
          <cell r="Q928" t="str">
            <v>F</v>
          </cell>
          <cell r="R928">
            <v>10528.411764705883</v>
          </cell>
          <cell r="S928">
            <v>11265.400588235296</v>
          </cell>
          <cell r="T928">
            <v>11265.400588235296</v>
          </cell>
          <cell r="U928">
            <v>11265.400588235296</v>
          </cell>
          <cell r="V928">
            <v>12053.978629411768</v>
          </cell>
          <cell r="W928">
            <v>12053.978629411768</v>
          </cell>
          <cell r="X928">
            <v>12053.978629411768</v>
          </cell>
          <cell r="Y928">
            <v>12053.978629411768</v>
          </cell>
          <cell r="Z928">
            <v>13393.309588235297</v>
          </cell>
          <cell r="AB928" t="str">
            <v/>
          </cell>
          <cell r="AC928">
            <v>3411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I928" t="str">
            <v/>
          </cell>
          <cell r="AJ928" t="str">
            <v/>
          </cell>
          <cell r="AM928" t="e">
            <v>#N/A</v>
          </cell>
        </row>
        <row r="929">
          <cell r="A929" t="str">
            <v>ACTIVE</v>
          </cell>
          <cell r="B929" t="str">
            <v>36-1051</v>
          </cell>
          <cell r="C929">
            <v>28885490</v>
          </cell>
          <cell r="D929" t="str">
            <v>36-1051</v>
          </cell>
          <cell r="E929" t="str">
            <v>SDR 35 SW</v>
          </cell>
          <cell r="F929" t="str">
            <v>30X4 TEE HXHXH SDR35 SW</v>
          </cell>
          <cell r="G929">
            <v>126.45</v>
          </cell>
          <cell r="H929">
            <v>57.356708400000002</v>
          </cell>
          <cell r="I929">
            <v>1</v>
          </cell>
          <cell r="J929">
            <v>1</v>
          </cell>
          <cell r="K929">
            <v>8596.8969568627454</v>
          </cell>
          <cell r="L929">
            <v>804.19899999999996</v>
          </cell>
          <cell r="M929" t="str">
            <v>SPECFIT</v>
          </cell>
          <cell r="N929" t="str">
            <v>(81)820304</v>
          </cell>
          <cell r="O929" t="str">
            <v>BOX</v>
          </cell>
          <cell r="P929" t="str">
            <v>D</v>
          </cell>
          <cell r="Q929" t="str">
            <v>F</v>
          </cell>
          <cell r="R929">
            <v>6757.9764705882353</v>
          </cell>
          <cell r="S929">
            <v>7231.0348235294123</v>
          </cell>
          <cell r="T929">
            <v>7231.0348235294123</v>
          </cell>
          <cell r="U929">
            <v>7231.0348235294123</v>
          </cell>
          <cell r="V929">
            <v>7737.2072611764715</v>
          </cell>
          <cell r="W929">
            <v>7737.2072611764715</v>
          </cell>
          <cell r="X929">
            <v>7737.2072611764715</v>
          </cell>
          <cell r="Y929">
            <v>7737.2072611764715</v>
          </cell>
          <cell r="Z929">
            <v>8596.8969568627454</v>
          </cell>
          <cell r="AB929" t="str">
            <v/>
          </cell>
          <cell r="AC929">
            <v>3412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I929" t="str">
            <v/>
          </cell>
          <cell r="AJ929" t="str">
            <v/>
          </cell>
          <cell r="AM929" t="e">
            <v>#N/A</v>
          </cell>
        </row>
        <row r="930">
          <cell r="A930" t="str">
            <v>ACTIVE</v>
          </cell>
          <cell r="B930" t="str">
            <v>36-1052</v>
          </cell>
          <cell r="C930">
            <v>28885504</v>
          </cell>
          <cell r="D930" t="str">
            <v>36-1052</v>
          </cell>
          <cell r="E930" t="str">
            <v>SDR 35 SW</v>
          </cell>
          <cell r="F930" t="str">
            <v>30X6 TEE HXHXH SDR35 SW</v>
          </cell>
          <cell r="G930">
            <v>131.85</v>
          </cell>
          <cell r="H930">
            <v>59.806105199999998</v>
          </cell>
          <cell r="I930">
            <v>1</v>
          </cell>
          <cell r="J930">
            <v>1</v>
          </cell>
          <cell r="K930">
            <v>8648.4399058823547</v>
          </cell>
          <cell r="L930">
            <v>809.02030000000002</v>
          </cell>
          <cell r="M930" t="str">
            <v>SPECFIT</v>
          </cell>
          <cell r="N930" t="str">
            <v>(81)820306</v>
          </cell>
          <cell r="O930" t="str">
            <v>BOX</v>
          </cell>
          <cell r="P930" t="str">
            <v>D</v>
          </cell>
          <cell r="Q930" t="str">
            <v>F</v>
          </cell>
          <cell r="R930">
            <v>6798.4941176470593</v>
          </cell>
          <cell r="S930">
            <v>7274.3887058823539</v>
          </cell>
          <cell r="T930">
            <v>7274.3887058823539</v>
          </cell>
          <cell r="U930">
            <v>7274.3887058823539</v>
          </cell>
          <cell r="V930">
            <v>7783.5959152941186</v>
          </cell>
          <cell r="W930">
            <v>7783.5959152941186</v>
          </cell>
          <cell r="X930">
            <v>7783.5959152941186</v>
          </cell>
          <cell r="Y930">
            <v>7783.5959152941186</v>
          </cell>
          <cell r="Z930">
            <v>8648.4399058823547</v>
          </cell>
          <cell r="AB930" t="str">
            <v/>
          </cell>
          <cell r="AC930">
            <v>3413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I930" t="str">
            <v/>
          </cell>
          <cell r="AJ930" t="str">
            <v/>
          </cell>
          <cell r="AM930" t="e">
            <v>#N/A</v>
          </cell>
        </row>
        <row r="931">
          <cell r="A931" t="str">
            <v>ACTIVE</v>
          </cell>
          <cell r="B931" t="str">
            <v>36-1053</v>
          </cell>
          <cell r="C931">
            <v>28885512</v>
          </cell>
          <cell r="D931" t="str">
            <v>36-1053</v>
          </cell>
          <cell r="E931" t="str">
            <v>SDR 35 SW</v>
          </cell>
          <cell r="F931" t="str">
            <v>30X8 TEE HXHXH SDR35 SW</v>
          </cell>
          <cell r="G931">
            <v>137.25</v>
          </cell>
          <cell r="H931">
            <v>62.255502</v>
          </cell>
          <cell r="I931">
            <v>1</v>
          </cell>
          <cell r="J931">
            <v>1</v>
          </cell>
          <cell r="K931">
            <v>9872.495149019609</v>
          </cell>
          <cell r="L931">
            <v>923.52449999999999</v>
          </cell>
          <cell r="M931" t="str">
            <v>SPECFIT</v>
          </cell>
          <cell r="N931" t="str">
            <v>(81)820308</v>
          </cell>
          <cell r="O931" t="str">
            <v>BOX</v>
          </cell>
          <cell r="P931" t="str">
            <v>D</v>
          </cell>
          <cell r="Q931" t="str">
            <v>F</v>
          </cell>
          <cell r="R931">
            <v>7760.7176470588238</v>
          </cell>
          <cell r="S931">
            <v>8303.9678823529412</v>
          </cell>
          <cell r="T931">
            <v>8303.9678823529412</v>
          </cell>
          <cell r="U931">
            <v>8303.9678823529412</v>
          </cell>
          <cell r="V931">
            <v>8885.2456341176476</v>
          </cell>
          <cell r="W931">
            <v>8885.2456341176476</v>
          </cell>
          <cell r="X931">
            <v>8885.2456341176476</v>
          </cell>
          <cell r="Y931">
            <v>8885.2456341176476</v>
          </cell>
          <cell r="Z931">
            <v>9872.495149019609</v>
          </cell>
          <cell r="AB931" t="str">
            <v/>
          </cell>
          <cell r="AC931">
            <v>3414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I931" t="str">
            <v/>
          </cell>
          <cell r="AJ931" t="str">
            <v/>
          </cell>
          <cell r="AM931" t="e">
            <v>#N/A</v>
          </cell>
        </row>
        <row r="932">
          <cell r="A932" t="str">
            <v>ACTIVE</v>
          </cell>
          <cell r="B932" t="str">
            <v>36-1056</v>
          </cell>
          <cell r="C932">
            <v>28885520</v>
          </cell>
          <cell r="D932" t="str">
            <v>36-1056</v>
          </cell>
          <cell r="E932" t="str">
            <v>SDR 35 SW</v>
          </cell>
          <cell r="F932" t="str">
            <v>30X10 TEE HXHXH SDR35 SW</v>
          </cell>
          <cell r="G932">
            <v>143.1</v>
          </cell>
          <cell r="H932">
            <v>64.909015199999999</v>
          </cell>
          <cell r="I932">
            <v>1</v>
          </cell>
          <cell r="J932">
            <v>1</v>
          </cell>
          <cell r="K932">
            <v>10383.569529411767</v>
          </cell>
          <cell r="L932">
            <v>971.33389999999997</v>
          </cell>
          <cell r="M932" t="str">
            <v>SPECFIT</v>
          </cell>
          <cell r="N932" t="str">
            <v>(81)8203010</v>
          </cell>
          <cell r="O932" t="str">
            <v>BOX</v>
          </cell>
          <cell r="P932" t="str">
            <v>D</v>
          </cell>
          <cell r="Q932" t="str">
            <v>F</v>
          </cell>
          <cell r="R932">
            <v>8162.4705882352946</v>
          </cell>
          <cell r="S932">
            <v>8733.8435294117662</v>
          </cell>
          <cell r="T932">
            <v>8733.8435294117662</v>
          </cell>
          <cell r="U932">
            <v>8733.8435294117662</v>
          </cell>
          <cell r="V932">
            <v>9345.2125764705906</v>
          </cell>
          <cell r="W932">
            <v>9345.2125764705906</v>
          </cell>
          <cell r="X932">
            <v>9345.2125764705906</v>
          </cell>
          <cell r="Y932">
            <v>9345.2125764705906</v>
          </cell>
          <cell r="Z932">
            <v>10383.569529411767</v>
          </cell>
          <cell r="AB932" t="str">
            <v/>
          </cell>
          <cell r="AC932">
            <v>3415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I932" t="str">
            <v/>
          </cell>
          <cell r="AJ932" t="str">
            <v/>
          </cell>
          <cell r="AM932" t="e">
            <v>#N/A</v>
          </cell>
        </row>
        <row r="933">
          <cell r="A933" t="str">
            <v>ACTIVE</v>
          </cell>
          <cell r="B933" t="str">
            <v>36-1057</v>
          </cell>
          <cell r="C933">
            <v>28885539</v>
          </cell>
          <cell r="D933" t="str">
            <v>36-1057</v>
          </cell>
          <cell r="E933" t="str">
            <v>SDR 35 SW</v>
          </cell>
          <cell r="F933" t="str">
            <v>30X12 TEE HXHXH SDR35 SW</v>
          </cell>
          <cell r="G933">
            <v>149.4</v>
          </cell>
          <cell r="H933">
            <v>67.766644800000009</v>
          </cell>
          <cell r="I933">
            <v>1</v>
          </cell>
          <cell r="J933">
            <v>1</v>
          </cell>
          <cell r="K933">
            <v>11354.325001307192</v>
          </cell>
          <cell r="L933">
            <v>1062.1425999999999</v>
          </cell>
          <cell r="M933" t="str">
            <v>SPECFIT</v>
          </cell>
          <cell r="N933" t="str">
            <v>(81)8203012</v>
          </cell>
          <cell r="O933" t="str">
            <v>BOX</v>
          </cell>
          <cell r="P933" t="str">
            <v>D</v>
          </cell>
          <cell r="Q933" t="str">
            <v>F</v>
          </cell>
          <cell r="R933">
            <v>8925.5764705882357</v>
          </cell>
          <cell r="S933">
            <v>9550.3668235294135</v>
          </cell>
          <cell r="T933">
            <v>9550.3668235294135</v>
          </cell>
          <cell r="U933">
            <v>9550.3668235294135</v>
          </cell>
          <cell r="V933">
            <v>10218.892501176473</v>
          </cell>
          <cell r="W933">
            <v>10218.892501176473</v>
          </cell>
          <cell r="X933">
            <v>10218.892501176473</v>
          </cell>
          <cell r="Y933">
            <v>10218.892501176473</v>
          </cell>
          <cell r="Z933">
            <v>11354.325001307192</v>
          </cell>
          <cell r="AB933" t="str">
            <v/>
          </cell>
          <cell r="AC933">
            <v>3416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I933" t="str">
            <v/>
          </cell>
          <cell r="AJ933" t="str">
            <v/>
          </cell>
          <cell r="AM933" t="e">
            <v>#N/A</v>
          </cell>
        </row>
        <row r="934">
          <cell r="A934" t="str">
            <v>ACTIVE</v>
          </cell>
          <cell r="B934" t="str">
            <v>36-1058</v>
          </cell>
          <cell r="C934">
            <v>28885547</v>
          </cell>
          <cell r="D934" t="str">
            <v>36-1058</v>
          </cell>
          <cell r="E934" t="str">
            <v>SDR 35 SW</v>
          </cell>
          <cell r="F934" t="str">
            <v>30X15 TEE HXHXH SDR35 SW</v>
          </cell>
          <cell r="G934">
            <v>161.55000000000001</v>
          </cell>
          <cell r="H934">
            <v>73.277787600000011</v>
          </cell>
          <cell r="I934">
            <v>1</v>
          </cell>
          <cell r="J934">
            <v>1</v>
          </cell>
          <cell r="K934">
            <v>12817.776589542487</v>
          </cell>
          <cell r="L934">
            <v>1199.0425</v>
          </cell>
          <cell r="M934" t="str">
            <v>SPECFIT</v>
          </cell>
          <cell r="N934" t="str">
            <v>(81)8203015</v>
          </cell>
          <cell r="O934" t="str">
            <v>BOX</v>
          </cell>
          <cell r="P934" t="str">
            <v>D</v>
          </cell>
          <cell r="Q934" t="str">
            <v>F</v>
          </cell>
          <cell r="R934">
            <v>10075.988235294119</v>
          </cell>
          <cell r="S934">
            <v>10781.307411764708</v>
          </cell>
          <cell r="T934">
            <v>10781.307411764708</v>
          </cell>
          <cell r="U934">
            <v>10781.307411764708</v>
          </cell>
          <cell r="V934">
            <v>11535.998930588239</v>
          </cell>
          <cell r="W934">
            <v>11535.998930588239</v>
          </cell>
          <cell r="X934">
            <v>11535.998930588239</v>
          </cell>
          <cell r="Y934">
            <v>11535.998930588239</v>
          </cell>
          <cell r="Z934">
            <v>12817.776589542487</v>
          </cell>
          <cell r="AB934" t="str">
            <v/>
          </cell>
          <cell r="AC934">
            <v>3417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I934" t="str">
            <v/>
          </cell>
          <cell r="AJ934" t="str">
            <v/>
          </cell>
          <cell r="AM934" t="e">
            <v>#N/A</v>
          </cell>
        </row>
        <row r="935">
          <cell r="A935" t="str">
            <v>ACTIVE</v>
          </cell>
          <cell r="B935" t="str">
            <v>36-1059</v>
          </cell>
          <cell r="C935">
            <v>28885555</v>
          </cell>
          <cell r="D935" t="str">
            <v>36-1059</v>
          </cell>
          <cell r="E935" t="str">
            <v>SDR 35 SW</v>
          </cell>
          <cell r="F935" t="str">
            <v>30X18 TEE HXHXH SDR35 SW</v>
          </cell>
          <cell r="G935">
            <v>172.8</v>
          </cell>
          <cell r="H935">
            <v>78.380697600000005</v>
          </cell>
          <cell r="I935">
            <v>1</v>
          </cell>
          <cell r="J935">
            <v>1</v>
          </cell>
          <cell r="K935">
            <v>13134.502324183006</v>
          </cell>
          <cell r="L935">
            <v>1228.6702</v>
          </cell>
          <cell r="M935" t="str">
            <v>SPECFIT</v>
          </cell>
          <cell r="N935" t="str">
            <v>(81)8203018</v>
          </cell>
          <cell r="O935" t="str">
            <v>BOX</v>
          </cell>
          <cell r="P935" t="str">
            <v>D</v>
          </cell>
          <cell r="Q935" t="str">
            <v>F</v>
          </cell>
          <cell r="R935">
            <v>10324.964705882352</v>
          </cell>
          <cell r="S935">
            <v>11047.712235294117</v>
          </cell>
          <cell r="T935">
            <v>11047.712235294117</v>
          </cell>
          <cell r="U935">
            <v>11047.712235294117</v>
          </cell>
          <cell r="V935">
            <v>11821.052091764706</v>
          </cell>
          <cell r="W935">
            <v>11821.052091764706</v>
          </cell>
          <cell r="X935">
            <v>11821.052091764706</v>
          </cell>
          <cell r="Y935">
            <v>11821.052091764706</v>
          </cell>
          <cell r="Z935">
            <v>13134.502324183006</v>
          </cell>
          <cell r="AB935" t="str">
            <v/>
          </cell>
          <cell r="AC935">
            <v>3418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I935" t="str">
            <v/>
          </cell>
          <cell r="AJ935" t="str">
            <v/>
          </cell>
          <cell r="AM935" t="e">
            <v>#N/A</v>
          </cell>
        </row>
        <row r="936">
          <cell r="A936" t="str">
            <v>ACTIVE</v>
          </cell>
          <cell r="B936" t="str">
            <v>36-1060</v>
          </cell>
          <cell r="C936">
            <v>28885563</v>
          </cell>
          <cell r="D936" t="str">
            <v>36-1060</v>
          </cell>
          <cell r="E936" t="str">
            <v>SDR 35 SW</v>
          </cell>
          <cell r="F936" t="str">
            <v>30X21 TEE HXHXH SDR35 SW</v>
          </cell>
          <cell r="G936">
            <v>184.05</v>
          </cell>
          <cell r="H936">
            <v>83.483607599999999</v>
          </cell>
          <cell r="I936">
            <v>1</v>
          </cell>
          <cell r="J936">
            <v>1</v>
          </cell>
          <cell r="K936">
            <v>13527.779215686276</v>
          </cell>
          <cell r="L936">
            <v>1265.4594999999999</v>
          </cell>
          <cell r="M936" t="str">
            <v>SPECFIT</v>
          </cell>
          <cell r="N936" t="str">
            <v>(81)8203021</v>
          </cell>
          <cell r="O936" t="str">
            <v>BOX</v>
          </cell>
          <cell r="P936" t="str">
            <v>D</v>
          </cell>
          <cell r="Q936" t="str">
            <v>F</v>
          </cell>
          <cell r="R936">
            <v>10634.117647058823</v>
          </cell>
          <cell r="S936">
            <v>11378.505882352942</v>
          </cell>
          <cell r="T936">
            <v>11378.505882352942</v>
          </cell>
          <cell r="U936">
            <v>11378.505882352942</v>
          </cell>
          <cell r="V936">
            <v>12175.001294117648</v>
          </cell>
          <cell r="W936">
            <v>12175.001294117648</v>
          </cell>
          <cell r="X936">
            <v>12175.001294117648</v>
          </cell>
          <cell r="Y936">
            <v>12175.001294117648</v>
          </cell>
          <cell r="Z936">
            <v>13527.779215686276</v>
          </cell>
          <cell r="AB936" t="str">
            <v/>
          </cell>
          <cell r="AC936">
            <v>3419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I936" t="str">
            <v/>
          </cell>
          <cell r="AJ936" t="str">
            <v/>
          </cell>
          <cell r="AM936" t="e">
            <v>#N/A</v>
          </cell>
        </row>
        <row r="937">
          <cell r="A937" t="str">
            <v>ACTIVE</v>
          </cell>
          <cell r="B937" t="str">
            <v>36-1061</v>
          </cell>
          <cell r="C937">
            <v>28885571</v>
          </cell>
          <cell r="D937" t="str">
            <v>36-1061</v>
          </cell>
          <cell r="E937" t="str">
            <v>SDR 35 SW</v>
          </cell>
          <cell r="F937" t="str">
            <v>30X24 TEE HXHXH SDR35 SW</v>
          </cell>
          <cell r="G937">
            <v>201.6</v>
          </cell>
          <cell r="H937">
            <v>91.444147200000003</v>
          </cell>
          <cell r="I937">
            <v>1</v>
          </cell>
          <cell r="J937">
            <v>1</v>
          </cell>
          <cell r="K937">
            <v>16737.659767320263</v>
          </cell>
          <cell r="L937">
            <v>1565.7284</v>
          </cell>
          <cell r="M937" t="str">
            <v>SPECFIT</v>
          </cell>
          <cell r="N937" t="str">
            <v>(81)8203024</v>
          </cell>
          <cell r="O937" t="str">
            <v>BOX</v>
          </cell>
          <cell r="P937" t="str">
            <v>D</v>
          </cell>
          <cell r="Q937" t="str">
            <v>F</v>
          </cell>
          <cell r="R937">
            <v>13157.388235294118</v>
          </cell>
          <cell r="S937">
            <v>14078.405411764707</v>
          </cell>
          <cell r="T937">
            <v>14078.405411764707</v>
          </cell>
          <cell r="U937">
            <v>14078.405411764707</v>
          </cell>
          <cell r="V937">
            <v>15063.893790588238</v>
          </cell>
          <cell r="W937">
            <v>15063.893790588238</v>
          </cell>
          <cell r="X937">
            <v>15063.893790588238</v>
          </cell>
          <cell r="Y937">
            <v>15063.893790588238</v>
          </cell>
          <cell r="Z937">
            <v>16737.659767320263</v>
          </cell>
          <cell r="AB937" t="str">
            <v/>
          </cell>
          <cell r="AC937">
            <v>3420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I937" t="str">
            <v/>
          </cell>
          <cell r="AJ937" t="str">
            <v/>
          </cell>
          <cell r="AM937" t="e">
            <v>#N/A</v>
          </cell>
        </row>
        <row r="938">
          <cell r="A938" t="str">
            <v>ACTIVE</v>
          </cell>
          <cell r="B938" t="str">
            <v>36-1064</v>
          </cell>
          <cell r="C938">
            <v>28885580</v>
          </cell>
          <cell r="D938" t="str">
            <v>36-1064</v>
          </cell>
          <cell r="E938" t="str">
            <v>SDR 35 SW</v>
          </cell>
          <cell r="F938" t="str">
            <v>30X27 TEE HXHXH SDR35 SW</v>
          </cell>
          <cell r="G938">
            <v>220.95</v>
          </cell>
          <cell r="H938">
            <v>100.22115239999999</v>
          </cell>
          <cell r="I938">
            <v>1</v>
          </cell>
          <cell r="J938">
            <v>1</v>
          </cell>
          <cell r="K938">
            <v>17210.855168627451</v>
          </cell>
          <cell r="L938">
            <v>1609.9940999999999</v>
          </cell>
          <cell r="M938" t="str">
            <v>SPECFIT</v>
          </cell>
          <cell r="N938" t="str">
            <v>(81)8203027</v>
          </cell>
          <cell r="O938" t="str">
            <v>BOX</v>
          </cell>
          <cell r="P938" t="str">
            <v>D</v>
          </cell>
          <cell r="Q938" t="str">
            <v>F</v>
          </cell>
          <cell r="R938">
            <v>13529.364705882352</v>
          </cell>
          <cell r="S938">
            <v>14476.420235294117</v>
          </cell>
          <cell r="T938">
            <v>14476.420235294117</v>
          </cell>
          <cell r="U938">
            <v>14476.420235294117</v>
          </cell>
          <cell r="V938">
            <v>15489.769651764707</v>
          </cell>
          <cell r="W938">
            <v>15489.769651764707</v>
          </cell>
          <cell r="X938">
            <v>15489.769651764707</v>
          </cell>
          <cell r="Y938">
            <v>15489.769651764707</v>
          </cell>
          <cell r="Z938">
            <v>17210.855168627451</v>
          </cell>
          <cell r="AB938" t="str">
            <v/>
          </cell>
          <cell r="AC938">
            <v>3421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I938" t="str">
            <v/>
          </cell>
          <cell r="AJ938" t="str">
            <v/>
          </cell>
          <cell r="AM938" t="e">
            <v>#N/A</v>
          </cell>
        </row>
        <row r="939">
          <cell r="A939" t="str">
            <v>ACTIVE</v>
          </cell>
          <cell r="B939" t="str">
            <v>36-1065</v>
          </cell>
          <cell r="C939">
            <v>28885598</v>
          </cell>
          <cell r="D939" t="str">
            <v>36-1065</v>
          </cell>
          <cell r="E939" t="str">
            <v>SDR 35 SW</v>
          </cell>
          <cell r="F939" t="str">
            <v>30 TEE HXHXH SDR35 SW</v>
          </cell>
          <cell r="G939">
            <v>244.8</v>
          </cell>
          <cell r="H939">
            <v>111.03932160000001</v>
          </cell>
          <cell r="I939">
            <v>1</v>
          </cell>
          <cell r="J939">
            <v>1</v>
          </cell>
          <cell r="K939">
            <v>21513.643790849677</v>
          </cell>
          <cell r="L939">
            <v>2012.499</v>
          </cell>
          <cell r="M939" t="str">
            <v>SPECFIT</v>
          </cell>
          <cell r="N939" t="str">
            <v>(81)82030</v>
          </cell>
          <cell r="O939" t="str">
            <v>BOX</v>
          </cell>
          <cell r="P939" t="str">
            <v>D</v>
          </cell>
          <cell r="Q939" t="str">
            <v>F</v>
          </cell>
          <cell r="R939">
            <v>16911.764705882353</v>
          </cell>
          <cell r="S939">
            <v>18095.588235294119</v>
          </cell>
          <cell r="T939">
            <v>18095.588235294119</v>
          </cell>
          <cell r="U939">
            <v>18095.588235294119</v>
          </cell>
          <cell r="V939">
            <v>19362.27941176471</v>
          </cell>
          <cell r="W939">
            <v>19362.27941176471</v>
          </cell>
          <cell r="X939">
            <v>19362.27941176471</v>
          </cell>
          <cell r="Y939">
            <v>19362.27941176471</v>
          </cell>
          <cell r="Z939">
            <v>21513.643790849677</v>
          </cell>
          <cell r="AB939" t="str">
            <v/>
          </cell>
          <cell r="AC939">
            <v>3422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I939" t="str">
            <v/>
          </cell>
          <cell r="AJ939" t="str">
            <v/>
          </cell>
          <cell r="AM939" t="e">
            <v>#N/A</v>
          </cell>
        </row>
        <row r="940">
          <cell r="A940" t="str">
            <v>ACTIVE</v>
          </cell>
          <cell r="B940" t="str">
            <v>36-1066</v>
          </cell>
          <cell r="C940">
            <v>28885601</v>
          </cell>
          <cell r="D940" t="str">
            <v>36-1066</v>
          </cell>
          <cell r="E940" t="str">
            <v>SDR 35 SW</v>
          </cell>
          <cell r="F940" t="str">
            <v>36X4 TEE HXHXH SDR35 SW</v>
          </cell>
          <cell r="G940">
            <v>202.95</v>
          </cell>
          <cell r="H940">
            <v>92.0564964</v>
          </cell>
          <cell r="I940">
            <v>1</v>
          </cell>
          <cell r="J940">
            <v>1</v>
          </cell>
          <cell r="K940">
            <v>11433.884326797386</v>
          </cell>
          <cell r="L940">
            <v>1069.5856000000001</v>
          </cell>
          <cell r="M940" t="str">
            <v>SPECFIT</v>
          </cell>
          <cell r="N940" t="str">
            <v>(81)820364</v>
          </cell>
          <cell r="O940" t="str">
            <v>BOX</v>
          </cell>
          <cell r="P940" t="str">
            <v>D</v>
          </cell>
          <cell r="Q940" t="str">
            <v>F</v>
          </cell>
          <cell r="R940">
            <v>8988.1176470588234</v>
          </cell>
          <cell r="S940">
            <v>9617.2858823529423</v>
          </cell>
          <cell r="T940">
            <v>9617.2858823529423</v>
          </cell>
          <cell r="U940">
            <v>9617.2858823529423</v>
          </cell>
          <cell r="V940">
            <v>10290.495894117648</v>
          </cell>
          <cell r="W940">
            <v>10290.495894117648</v>
          </cell>
          <cell r="X940">
            <v>10290.495894117648</v>
          </cell>
          <cell r="Y940">
            <v>10290.495894117648</v>
          </cell>
          <cell r="Z940">
            <v>11433.884326797386</v>
          </cell>
          <cell r="AB940" t="str">
            <v/>
          </cell>
          <cell r="AC940">
            <v>3423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I940" t="str">
            <v/>
          </cell>
          <cell r="AJ940" t="str">
            <v/>
          </cell>
          <cell r="AM940" t="e">
            <v>#N/A</v>
          </cell>
        </row>
        <row r="941">
          <cell r="A941" t="str">
            <v>ACTIVE</v>
          </cell>
          <cell r="B941" t="str">
            <v>36-1067</v>
          </cell>
          <cell r="C941">
            <v>28885610</v>
          </cell>
          <cell r="D941" t="str">
            <v>36-1067</v>
          </cell>
          <cell r="E941" t="str">
            <v>SDR 35 SW</v>
          </cell>
          <cell r="F941" t="str">
            <v>36X6 TEE HXHXH SDR35 SW</v>
          </cell>
          <cell r="G941">
            <v>210.15</v>
          </cell>
          <cell r="H941">
            <v>95.322358800000003</v>
          </cell>
          <cell r="I941">
            <v>1</v>
          </cell>
          <cell r="J941">
            <v>1</v>
          </cell>
          <cell r="K941">
            <v>11502.428666666669</v>
          </cell>
          <cell r="L941">
            <v>1075.9974</v>
          </cell>
          <cell r="M941" t="str">
            <v>SPECFIT</v>
          </cell>
          <cell r="N941" t="str">
            <v>(81)820366</v>
          </cell>
          <cell r="O941" t="str">
            <v>BOX</v>
          </cell>
          <cell r="P941" t="str">
            <v>D</v>
          </cell>
          <cell r="Q941" t="str">
            <v>F</v>
          </cell>
          <cell r="R941">
            <v>9042</v>
          </cell>
          <cell r="S941">
            <v>9674.94</v>
          </cell>
          <cell r="T941">
            <v>9674.94</v>
          </cell>
          <cell r="U941">
            <v>9674.94</v>
          </cell>
          <cell r="V941">
            <v>10352.185800000001</v>
          </cell>
          <cell r="W941">
            <v>10352.185800000001</v>
          </cell>
          <cell r="X941">
            <v>10352.185800000001</v>
          </cell>
          <cell r="Y941">
            <v>10352.185800000001</v>
          </cell>
          <cell r="Z941">
            <v>11502.428666666669</v>
          </cell>
          <cell r="AB941" t="str">
            <v/>
          </cell>
          <cell r="AC941">
            <v>3424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I941" t="str">
            <v/>
          </cell>
          <cell r="AJ941" t="str">
            <v/>
          </cell>
          <cell r="AM941" t="e">
            <v>#N/A</v>
          </cell>
        </row>
        <row r="942">
          <cell r="A942" t="str">
            <v>ACTIVE</v>
          </cell>
          <cell r="B942" t="str">
            <v>36-1068</v>
          </cell>
          <cell r="C942">
            <v>28885628</v>
          </cell>
          <cell r="D942" t="str">
            <v>36-1068</v>
          </cell>
          <cell r="E942" t="str">
            <v>SDR 35 SW</v>
          </cell>
          <cell r="F942" t="str">
            <v>36X8 TEE HXHXH SDR35 SW</v>
          </cell>
          <cell r="G942">
            <v>217.8</v>
          </cell>
          <cell r="H942">
            <v>98.79233760000001</v>
          </cell>
          <cell r="I942">
            <v>1</v>
          </cell>
          <cell r="J942">
            <v>1</v>
          </cell>
          <cell r="K942">
            <v>13130.401636601309</v>
          </cell>
          <cell r="L942">
            <v>1228.2869000000001</v>
          </cell>
          <cell r="M942" t="str">
            <v>SPECFIT</v>
          </cell>
          <cell r="N942" t="str">
            <v>(81)820368</v>
          </cell>
          <cell r="O942" t="str">
            <v>BOX</v>
          </cell>
          <cell r="P942" t="str">
            <v>D</v>
          </cell>
          <cell r="Q942" t="str">
            <v>F</v>
          </cell>
          <cell r="R942">
            <v>10321.741176470588</v>
          </cell>
          <cell r="S942">
            <v>11044.26305882353</v>
          </cell>
          <cell r="T942">
            <v>11044.26305882353</v>
          </cell>
          <cell r="U942">
            <v>11044.26305882353</v>
          </cell>
          <cell r="V942">
            <v>11817.361472941178</v>
          </cell>
          <cell r="W942">
            <v>11817.361472941178</v>
          </cell>
          <cell r="X942">
            <v>11817.361472941178</v>
          </cell>
          <cell r="Y942">
            <v>11817.361472941178</v>
          </cell>
          <cell r="Z942">
            <v>13130.401636601309</v>
          </cell>
          <cell r="AB942" t="str">
            <v/>
          </cell>
          <cell r="AC942">
            <v>3425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I942" t="str">
            <v/>
          </cell>
          <cell r="AJ942" t="str">
            <v/>
          </cell>
          <cell r="AM942" t="e">
            <v>#N/A</v>
          </cell>
        </row>
        <row r="943">
          <cell r="A943" t="str">
            <v>ACTIVE</v>
          </cell>
          <cell r="B943" t="str">
            <v>36-1069</v>
          </cell>
          <cell r="C943">
            <v>28885636</v>
          </cell>
          <cell r="D943" t="str">
            <v>36-1069</v>
          </cell>
          <cell r="E943" t="str">
            <v>SDR 35 SW</v>
          </cell>
          <cell r="F943" t="str">
            <v>36X10 TEE HXHXH SDR35 SW</v>
          </cell>
          <cell r="G943">
            <v>225.9</v>
          </cell>
          <cell r="H943">
            <v>102.46643280000001</v>
          </cell>
          <cell r="I943">
            <v>1</v>
          </cell>
          <cell r="J943">
            <v>1</v>
          </cell>
          <cell r="K943">
            <v>13810.14298431373</v>
          </cell>
          <cell r="L943">
            <v>1291.873</v>
          </cell>
          <cell r="M943" t="str">
            <v>SPECFIT</v>
          </cell>
          <cell r="N943" t="str">
            <v>(81)8203610</v>
          </cell>
          <cell r="O943" t="str">
            <v>BOX</v>
          </cell>
          <cell r="P943" t="str">
            <v>D</v>
          </cell>
          <cell r="Q943" t="str">
            <v>F</v>
          </cell>
          <cell r="R943">
            <v>10856.082352941177</v>
          </cell>
          <cell r="S943">
            <v>11616.008117647061</v>
          </cell>
          <cell r="T943">
            <v>11616.008117647061</v>
          </cell>
          <cell r="U943">
            <v>11616.008117647061</v>
          </cell>
          <cell r="V943">
            <v>12429.128685882357</v>
          </cell>
          <cell r="W943">
            <v>12429.128685882357</v>
          </cell>
          <cell r="X943">
            <v>12429.128685882357</v>
          </cell>
          <cell r="Y943">
            <v>12429.128685882357</v>
          </cell>
          <cell r="Z943">
            <v>13810.14298431373</v>
          </cell>
          <cell r="AB943" t="str">
            <v/>
          </cell>
          <cell r="AC943">
            <v>3426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I943" t="str">
            <v/>
          </cell>
          <cell r="AJ943" t="str">
            <v/>
          </cell>
          <cell r="AM943" t="e">
            <v>#N/A</v>
          </cell>
        </row>
        <row r="944">
          <cell r="A944" t="str">
            <v>ACTIVE</v>
          </cell>
          <cell r="B944" t="str">
            <v>36-1070</v>
          </cell>
          <cell r="C944">
            <v>28885644</v>
          </cell>
          <cell r="D944" t="str">
            <v>36-1070</v>
          </cell>
          <cell r="E944" t="str">
            <v>SDR 35 SW</v>
          </cell>
          <cell r="F944" t="str">
            <v>36X12 TEE HXHXH SDR35 SW</v>
          </cell>
          <cell r="G944">
            <v>234.45</v>
          </cell>
          <cell r="H944">
            <v>106.34464439999999</v>
          </cell>
          <cell r="I944">
            <v>1</v>
          </cell>
          <cell r="J944">
            <v>1</v>
          </cell>
          <cell r="K944">
            <v>15101.245966013073</v>
          </cell>
          <cell r="L944">
            <v>1412.6501000000001</v>
          </cell>
          <cell r="M944" t="str">
            <v>SPECFIT</v>
          </cell>
          <cell r="N944" t="str">
            <v>(81)8203612</v>
          </cell>
          <cell r="O944" t="str">
            <v>BOX</v>
          </cell>
          <cell r="P944" t="str">
            <v>D</v>
          </cell>
          <cell r="Q944" t="str">
            <v>F</v>
          </cell>
          <cell r="R944">
            <v>11871.011764705883</v>
          </cell>
          <cell r="S944">
            <v>12701.982588235296</v>
          </cell>
          <cell r="T944">
            <v>12701.982588235296</v>
          </cell>
          <cell r="U944">
            <v>12701.982588235296</v>
          </cell>
          <cell r="V944">
            <v>13591.121369411767</v>
          </cell>
          <cell r="W944">
            <v>13591.121369411767</v>
          </cell>
          <cell r="X944">
            <v>13591.121369411767</v>
          </cell>
          <cell r="Y944">
            <v>13591.121369411767</v>
          </cell>
          <cell r="Z944">
            <v>15101.245966013073</v>
          </cell>
          <cell r="AB944" t="str">
            <v/>
          </cell>
          <cell r="AC944">
            <v>3427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I944" t="str">
            <v/>
          </cell>
          <cell r="AJ944" t="str">
            <v/>
          </cell>
          <cell r="AM944" t="e">
            <v>#N/A</v>
          </cell>
        </row>
        <row r="945">
          <cell r="A945" t="str">
            <v>ACTIVE</v>
          </cell>
          <cell r="B945" t="str">
            <v>36-1071</v>
          </cell>
          <cell r="C945">
            <v>28885652</v>
          </cell>
          <cell r="D945" t="str">
            <v>36-1071</v>
          </cell>
          <cell r="E945" t="str">
            <v>SDR 35 SW</v>
          </cell>
          <cell r="F945" t="str">
            <v>36X15 TEE HXHXH SDR35 SW</v>
          </cell>
          <cell r="G945">
            <v>250.65</v>
          </cell>
          <cell r="H945">
            <v>113.6928348</v>
          </cell>
          <cell r="I945">
            <v>1</v>
          </cell>
          <cell r="J945">
            <v>1</v>
          </cell>
          <cell r="K945">
            <v>17047.650796078433</v>
          </cell>
          <cell r="L945">
            <v>1594.7266</v>
          </cell>
          <cell r="M945" t="str">
            <v>SPECFIT</v>
          </cell>
          <cell r="N945" t="str">
            <v>(81)8203615</v>
          </cell>
          <cell r="O945" t="str">
            <v>BOX</v>
          </cell>
          <cell r="P945" t="str">
            <v>D</v>
          </cell>
          <cell r="Q945" t="str">
            <v>F</v>
          </cell>
          <cell r="R945">
            <v>13401.070588235294</v>
          </cell>
          <cell r="S945">
            <v>14339.145529411766</v>
          </cell>
          <cell r="T945">
            <v>14339.145529411766</v>
          </cell>
          <cell r="U945">
            <v>14339.145529411766</v>
          </cell>
          <cell r="V945">
            <v>15342.88571647059</v>
          </cell>
          <cell r="W945">
            <v>15342.88571647059</v>
          </cell>
          <cell r="X945">
            <v>15342.88571647059</v>
          </cell>
          <cell r="Y945">
            <v>15342.88571647059</v>
          </cell>
          <cell r="Z945">
            <v>17047.650796078433</v>
          </cell>
          <cell r="AB945" t="str">
            <v/>
          </cell>
          <cell r="AC945">
            <v>3428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I945" t="str">
            <v/>
          </cell>
          <cell r="AJ945" t="str">
            <v/>
          </cell>
          <cell r="AM945" t="e">
            <v>#N/A</v>
          </cell>
        </row>
        <row r="946">
          <cell r="A946" t="str">
            <v>ACTIVE</v>
          </cell>
          <cell r="B946" t="str">
            <v>36-1072</v>
          </cell>
          <cell r="C946">
            <v>28885660</v>
          </cell>
          <cell r="D946" t="str">
            <v>36-1072</v>
          </cell>
          <cell r="E946" t="str">
            <v>SDR 35 SW</v>
          </cell>
          <cell r="F946" t="str">
            <v>36X18 TEE HXHXH SDR35 SW</v>
          </cell>
          <cell r="G946">
            <v>263.7</v>
          </cell>
          <cell r="H946">
            <v>119.6122104</v>
          </cell>
          <cell r="I946">
            <v>1</v>
          </cell>
          <cell r="J946">
            <v>1</v>
          </cell>
          <cell r="K946">
            <v>17468.854267973857</v>
          </cell>
          <cell r="L946">
            <v>1634.1283000000001</v>
          </cell>
          <cell r="M946" t="str">
            <v>SPECFIT</v>
          </cell>
          <cell r="N946" t="str">
            <v>(81)8203618</v>
          </cell>
          <cell r="O946" t="str">
            <v>BOX</v>
          </cell>
          <cell r="P946" t="str">
            <v>D</v>
          </cell>
          <cell r="Q946" t="str">
            <v>F</v>
          </cell>
          <cell r="R946">
            <v>13732.176470588236</v>
          </cell>
          <cell r="S946">
            <v>14693.428823529413</v>
          </cell>
          <cell r="T946">
            <v>14693.428823529413</v>
          </cell>
          <cell r="U946">
            <v>14693.428823529413</v>
          </cell>
          <cell r="V946">
            <v>15721.968841176473</v>
          </cell>
          <cell r="W946">
            <v>15721.968841176473</v>
          </cell>
          <cell r="X946">
            <v>15721.968841176473</v>
          </cell>
          <cell r="Y946">
            <v>15721.968841176473</v>
          </cell>
          <cell r="Z946">
            <v>17468.854267973857</v>
          </cell>
          <cell r="AB946" t="str">
            <v/>
          </cell>
          <cell r="AC946">
            <v>3429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I946" t="str">
            <v/>
          </cell>
          <cell r="AJ946" t="str">
            <v/>
          </cell>
          <cell r="AM946" t="e">
            <v>#N/A</v>
          </cell>
        </row>
        <row r="947">
          <cell r="A947" t="str">
            <v>ACTIVE</v>
          </cell>
          <cell r="B947" t="str">
            <v>36-1073</v>
          </cell>
          <cell r="C947">
            <v>28885679</v>
          </cell>
          <cell r="D947" t="str">
            <v>36-1073</v>
          </cell>
          <cell r="E947" t="str">
            <v>SDR 35 SW</v>
          </cell>
          <cell r="F947" t="str">
            <v>36X21 TEE HXHXH SDR35 SW</v>
          </cell>
          <cell r="G947">
            <v>277.64999999999998</v>
          </cell>
          <cell r="H947">
            <v>125.93981879999998</v>
          </cell>
          <cell r="I947">
            <v>1</v>
          </cell>
          <cell r="J947" t="str">
            <v>-</v>
          </cell>
          <cell r="K947">
            <v>17991.976288888891</v>
          </cell>
          <cell r="L947">
            <v>1683.0635</v>
          </cell>
          <cell r="M947" t="str">
            <v>SPECFIT</v>
          </cell>
          <cell r="N947" t="str">
            <v>(81)8203621</v>
          </cell>
          <cell r="O947" t="str">
            <v>BOX</v>
          </cell>
          <cell r="P947" t="str">
            <v>D</v>
          </cell>
          <cell r="Q947" t="str">
            <v>F</v>
          </cell>
          <cell r="R947">
            <v>14143.4</v>
          </cell>
          <cell r="S947">
            <v>15133.438</v>
          </cell>
          <cell r="T947">
            <v>15133.438</v>
          </cell>
          <cell r="U947">
            <v>15133.438</v>
          </cell>
          <cell r="V947">
            <v>16192.778660000002</v>
          </cell>
          <cell r="W947">
            <v>16192.778660000002</v>
          </cell>
          <cell r="X947">
            <v>16192.778660000002</v>
          </cell>
          <cell r="Y947">
            <v>16192.778660000002</v>
          </cell>
          <cell r="Z947">
            <v>17991.976288888891</v>
          </cell>
          <cell r="AB947" t="str">
            <v/>
          </cell>
          <cell r="AC947">
            <v>3430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I947" t="str">
            <v/>
          </cell>
          <cell r="AJ947" t="str">
            <v/>
          </cell>
          <cell r="AM947" t="e">
            <v>#N/A</v>
          </cell>
        </row>
        <row r="948">
          <cell r="A948" t="str">
            <v>ACTIVE</v>
          </cell>
          <cell r="B948" t="str">
            <v>36-1074</v>
          </cell>
          <cell r="C948">
            <v>28885687</v>
          </cell>
          <cell r="D948" t="str">
            <v>36-1074</v>
          </cell>
          <cell r="E948" t="str">
            <v>SDR 35 SW</v>
          </cell>
          <cell r="F948" t="str">
            <v>36X24 TEE HXHXH SDR35 SW</v>
          </cell>
          <cell r="G948">
            <v>300.14999999999998</v>
          </cell>
          <cell r="H948">
            <v>136.1456388</v>
          </cell>
          <cell r="I948">
            <v>1</v>
          </cell>
          <cell r="J948" t="str">
            <v>-</v>
          </cell>
          <cell r="K948">
            <v>22261.091381699349</v>
          </cell>
          <cell r="L948">
            <v>2082.4191000000001</v>
          </cell>
          <cell r="M948" t="str">
            <v>SPECFIT</v>
          </cell>
          <cell r="N948" t="str">
            <v>(81)8203624</v>
          </cell>
          <cell r="O948" t="str">
            <v>BOX</v>
          </cell>
          <cell r="P948" t="str">
            <v>D</v>
          </cell>
          <cell r="Q948" t="str">
            <v>F</v>
          </cell>
          <cell r="R948">
            <v>17499.329411764706</v>
          </cell>
          <cell r="S948">
            <v>18724.282470588238</v>
          </cell>
          <cell r="T948">
            <v>18724.282470588238</v>
          </cell>
          <cell r="U948">
            <v>18724.282470588238</v>
          </cell>
          <cell r="V948">
            <v>20034.982243529415</v>
          </cell>
          <cell r="W948">
            <v>20034.982243529415</v>
          </cell>
          <cell r="X948">
            <v>20034.982243529415</v>
          </cell>
          <cell r="Y948">
            <v>20034.982243529415</v>
          </cell>
          <cell r="Z948">
            <v>22261.091381699349</v>
          </cell>
          <cell r="AB948" t="str">
            <v/>
          </cell>
          <cell r="AC948">
            <v>3431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I948" t="str">
            <v/>
          </cell>
          <cell r="AJ948" t="str">
            <v/>
          </cell>
          <cell r="AM948" t="e">
            <v>#N/A</v>
          </cell>
        </row>
        <row r="949">
          <cell r="A949" t="str">
            <v>ACTIVE</v>
          </cell>
          <cell r="B949" t="str">
            <v>36-1078</v>
          </cell>
          <cell r="C949">
            <v>28885695</v>
          </cell>
          <cell r="D949" t="str">
            <v>36-1078</v>
          </cell>
          <cell r="E949" t="str">
            <v>SDR 35 SW</v>
          </cell>
          <cell r="F949" t="str">
            <v>36X27 TEE HXHXH SDR35 SW</v>
          </cell>
          <cell r="G949">
            <v>322.2</v>
          </cell>
          <cell r="H949">
            <v>146.14734239999999</v>
          </cell>
          <cell r="I949">
            <v>1</v>
          </cell>
          <cell r="J949" t="str">
            <v>-</v>
          </cell>
          <cell r="K949">
            <v>22890.427197385623</v>
          </cell>
          <cell r="L949">
            <v>2141.2912000000001</v>
          </cell>
          <cell r="M949" t="str">
            <v>SPECFIT</v>
          </cell>
          <cell r="N949" t="str">
            <v>(81)8203627</v>
          </cell>
          <cell r="O949" t="str">
            <v>BOX</v>
          </cell>
          <cell r="P949" t="str">
            <v>D</v>
          </cell>
          <cell r="Q949" t="str">
            <v>F</v>
          </cell>
          <cell r="R949">
            <v>17994.047058823529</v>
          </cell>
          <cell r="S949">
            <v>19253.630352941178</v>
          </cell>
          <cell r="T949">
            <v>19253.630352941178</v>
          </cell>
          <cell r="U949">
            <v>19253.630352941178</v>
          </cell>
          <cell r="V949">
            <v>20601.384477647061</v>
          </cell>
          <cell r="W949">
            <v>20601.384477647061</v>
          </cell>
          <cell r="X949">
            <v>20601.384477647061</v>
          </cell>
          <cell r="Y949">
            <v>20601.384477647061</v>
          </cell>
          <cell r="Z949">
            <v>22890.427197385623</v>
          </cell>
          <cell r="AB949" t="str">
            <v/>
          </cell>
          <cell r="AC949">
            <v>3432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I949" t="str">
            <v/>
          </cell>
          <cell r="AJ949" t="str">
            <v/>
          </cell>
          <cell r="AM949" t="e">
            <v>#N/A</v>
          </cell>
        </row>
        <row r="950">
          <cell r="A950" t="str">
            <v>ACTIVE</v>
          </cell>
          <cell r="B950" t="str">
            <v>36-1079</v>
          </cell>
          <cell r="C950">
            <v>28885709</v>
          </cell>
          <cell r="D950" t="str">
            <v>36-1079</v>
          </cell>
          <cell r="E950" t="str">
            <v>SDR 35 SW</v>
          </cell>
          <cell r="F950" t="str">
            <v>36X30 TEE HXHXH SDR35 SW</v>
          </cell>
          <cell r="G950">
            <v>349.65</v>
          </cell>
          <cell r="H950">
            <v>158.59844279999999</v>
          </cell>
          <cell r="I950">
            <v>1</v>
          </cell>
          <cell r="J950" t="str">
            <v>-</v>
          </cell>
          <cell r="K950">
            <v>30444.282839215688</v>
          </cell>
          <cell r="L950">
            <v>2847.9180999999999</v>
          </cell>
          <cell r="M950" t="str">
            <v>SPECFIT</v>
          </cell>
          <cell r="N950" t="str">
            <v>(81)8203630</v>
          </cell>
          <cell r="O950" t="str">
            <v>BOX</v>
          </cell>
          <cell r="P950" t="str">
            <v>D</v>
          </cell>
          <cell r="Q950" t="str">
            <v>F</v>
          </cell>
          <cell r="R950">
            <v>23932.094117647059</v>
          </cell>
          <cell r="S950">
            <v>25607.340705882354</v>
          </cell>
          <cell r="T950">
            <v>25607.340705882354</v>
          </cell>
          <cell r="U950">
            <v>25607.340705882354</v>
          </cell>
          <cell r="V950">
            <v>27399.854555294121</v>
          </cell>
          <cell r="W950">
            <v>27399.854555294121</v>
          </cell>
          <cell r="X950">
            <v>27399.854555294121</v>
          </cell>
          <cell r="Y950">
            <v>27399.854555294121</v>
          </cell>
          <cell r="Z950">
            <v>30444.282839215688</v>
          </cell>
          <cell r="AB950" t="str">
            <v/>
          </cell>
          <cell r="AC950">
            <v>3433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I950" t="str">
            <v/>
          </cell>
          <cell r="AJ950" t="str">
            <v/>
          </cell>
          <cell r="AM950" t="e">
            <v>#N/A</v>
          </cell>
        </row>
        <row r="951">
          <cell r="A951" t="str">
            <v>ACTIVE</v>
          </cell>
          <cell r="B951" t="str">
            <v>36-1080</v>
          </cell>
          <cell r="C951">
            <v>28885717</v>
          </cell>
          <cell r="D951" t="str">
            <v>36-1080</v>
          </cell>
          <cell r="E951" t="str">
            <v>SDR 35 SW</v>
          </cell>
          <cell r="F951" t="str">
            <v>36 TEE HXHXH SDR35 SW</v>
          </cell>
          <cell r="G951">
            <v>410.85</v>
          </cell>
          <cell r="H951">
            <v>186.35827320000001</v>
          </cell>
          <cell r="I951">
            <v>1</v>
          </cell>
          <cell r="J951" t="str">
            <v>-</v>
          </cell>
          <cell r="K951">
            <v>40490.877618300663</v>
          </cell>
          <cell r="L951">
            <v>3787.7302</v>
          </cell>
          <cell r="M951" t="str">
            <v>SPECFIT</v>
          </cell>
          <cell r="N951" t="str">
            <v>(81)82036</v>
          </cell>
          <cell r="O951" t="str">
            <v>BOX</v>
          </cell>
          <cell r="P951" t="str">
            <v>D</v>
          </cell>
          <cell r="Q951" t="str">
            <v>F</v>
          </cell>
          <cell r="R951">
            <v>31829.670588235298</v>
          </cell>
          <cell r="S951">
            <v>34057.747529411768</v>
          </cell>
          <cell r="T951">
            <v>34057.747529411768</v>
          </cell>
          <cell r="U951">
            <v>34057.747529411768</v>
          </cell>
          <cell r="V951">
            <v>36441.789856470597</v>
          </cell>
          <cell r="W951">
            <v>36441.789856470597</v>
          </cell>
          <cell r="X951">
            <v>36441.789856470597</v>
          </cell>
          <cell r="Y951">
            <v>36441.789856470597</v>
          </cell>
          <cell r="Z951">
            <v>40490.877618300663</v>
          </cell>
          <cell r="AB951" t="str">
            <v/>
          </cell>
          <cell r="AC951">
            <v>3434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I951" t="str">
            <v/>
          </cell>
          <cell r="AJ951" t="str">
            <v/>
          </cell>
          <cell r="AM951" t="e">
            <v>#N/A</v>
          </cell>
        </row>
        <row r="952">
          <cell r="A952" t="str">
            <v>ACTIVE</v>
          </cell>
          <cell r="B952" t="str">
            <v>36-1081</v>
          </cell>
          <cell r="C952">
            <v>28885806</v>
          </cell>
          <cell r="D952" t="str">
            <v>36-1081</v>
          </cell>
          <cell r="E952" t="str">
            <v>SDR 35 SW</v>
          </cell>
          <cell r="F952" t="str">
            <v>6X4 TEE SXHXH SDR35 SW</v>
          </cell>
          <cell r="G952">
            <v>13.095000000000001</v>
          </cell>
          <cell r="H952">
            <v>5.9397872400000002</v>
          </cell>
          <cell r="I952">
            <v>1</v>
          </cell>
          <cell r="J952">
            <v>103</v>
          </cell>
          <cell r="K952">
            <v>77.432333333333332</v>
          </cell>
          <cell r="L952">
            <v>6.5920000000000005</v>
          </cell>
          <cell r="M952" t="str">
            <v>SPECFIT</v>
          </cell>
          <cell r="N952" t="str">
            <v>(81)83864</v>
          </cell>
          <cell r="O952" t="str">
            <v>BOX</v>
          </cell>
          <cell r="P952" t="str">
            <v>D</v>
          </cell>
          <cell r="Q952" t="str">
            <v>F</v>
          </cell>
          <cell r="R952">
            <v>62.28235294117647</v>
          </cell>
          <cell r="S952">
            <v>66.642117647058825</v>
          </cell>
          <cell r="T952">
            <v>65.13</v>
          </cell>
          <cell r="U952">
            <v>65.13</v>
          </cell>
          <cell r="V952">
            <v>69.689099999999996</v>
          </cell>
          <cell r="W952">
            <v>69.689099999999996</v>
          </cell>
          <cell r="X952">
            <v>69.689099999999996</v>
          </cell>
          <cell r="Y952">
            <v>69.689099999999996</v>
          </cell>
          <cell r="Z952">
            <v>77.432333333333332</v>
          </cell>
          <cell r="AB952" t="str">
            <v/>
          </cell>
          <cell r="AC952">
            <v>3438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I952" t="str">
            <v/>
          </cell>
          <cell r="AJ952" t="str">
            <v/>
          </cell>
          <cell r="AM952" t="e">
            <v>#N/A</v>
          </cell>
        </row>
        <row r="953">
          <cell r="A953" t="str">
            <v>ACTIVE</v>
          </cell>
          <cell r="B953" t="str">
            <v>36-1082</v>
          </cell>
          <cell r="C953">
            <v>28885814</v>
          </cell>
          <cell r="D953" t="str">
            <v>36-1082</v>
          </cell>
          <cell r="E953" t="str">
            <v>SDR 35 SW</v>
          </cell>
          <cell r="F953" t="str">
            <v>6 TEE SXHXH SDR35 SW</v>
          </cell>
          <cell r="G953">
            <v>17.055</v>
          </cell>
          <cell r="H953">
            <v>7.7360115599999997</v>
          </cell>
          <cell r="I953">
            <v>1</v>
          </cell>
          <cell r="J953">
            <v>79</v>
          </cell>
          <cell r="K953">
            <v>106.28666666666668</v>
          </cell>
          <cell r="L953">
            <v>8.0360599999999991</v>
          </cell>
          <cell r="M953" t="str">
            <v>SPECFIT</v>
          </cell>
          <cell r="N953" t="str">
            <v>(81)8386</v>
          </cell>
          <cell r="O953" t="str">
            <v>BOX</v>
          </cell>
          <cell r="P953" t="str">
            <v>D</v>
          </cell>
          <cell r="Q953" t="str">
            <v>F</v>
          </cell>
          <cell r="R953">
            <v>65.576470588235296</v>
          </cell>
          <cell r="S953">
            <v>70.166823529411772</v>
          </cell>
          <cell r="T953">
            <v>89.4</v>
          </cell>
          <cell r="U953">
            <v>89.4</v>
          </cell>
          <cell r="V953">
            <v>95.658000000000015</v>
          </cell>
          <cell r="W953">
            <v>95.658000000000015</v>
          </cell>
          <cell r="X953">
            <v>95.658000000000015</v>
          </cell>
          <cell r="Y953">
            <v>95.658000000000015</v>
          </cell>
          <cell r="Z953">
            <v>106.28666666666668</v>
          </cell>
          <cell r="AB953" t="str">
            <v/>
          </cell>
          <cell r="AC953">
            <v>3439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I953" t="str">
            <v/>
          </cell>
          <cell r="AJ953" t="str">
            <v/>
          </cell>
          <cell r="AM953" t="e">
            <v>#N/A</v>
          </cell>
        </row>
        <row r="954">
          <cell r="A954" t="str">
            <v>ACTIVE</v>
          </cell>
          <cell r="B954" t="str">
            <v>36-1090</v>
          </cell>
          <cell r="C954">
            <v>28885822</v>
          </cell>
          <cell r="D954" t="str">
            <v>36-1090</v>
          </cell>
          <cell r="E954" t="str">
            <v>SDR 35 SW</v>
          </cell>
          <cell r="F954" t="str">
            <v>8X4 TEE SXHXH SDR35 SW</v>
          </cell>
          <cell r="G954">
            <v>2.6190000000000002</v>
          </cell>
          <cell r="H954">
            <v>1.1879574480000001</v>
          </cell>
          <cell r="I954">
            <v>1</v>
          </cell>
          <cell r="J954">
            <v>52</v>
          </cell>
          <cell r="K954">
            <v>201.6117777777778</v>
          </cell>
          <cell r="L954">
            <v>14.907396</v>
          </cell>
          <cell r="M954" t="str">
            <v>SPECFIT</v>
          </cell>
          <cell r="N954" t="str">
            <v>(81)83884</v>
          </cell>
          <cell r="O954" t="str">
            <v>BOX</v>
          </cell>
          <cell r="P954" t="str">
            <v>D</v>
          </cell>
          <cell r="Q954" t="str">
            <v>F</v>
          </cell>
          <cell r="R954">
            <v>121.62352941176471</v>
          </cell>
          <cell r="S954">
            <v>130.13717647058826</v>
          </cell>
          <cell r="T954">
            <v>169.58</v>
          </cell>
          <cell r="U954">
            <v>169.58</v>
          </cell>
          <cell r="V954">
            <v>181.45060000000004</v>
          </cell>
          <cell r="W954">
            <v>181.45060000000004</v>
          </cell>
          <cell r="X954">
            <v>181.45060000000004</v>
          </cell>
          <cell r="Y954">
            <v>181.45060000000004</v>
          </cell>
          <cell r="Z954">
            <v>201.6117777777778</v>
          </cell>
          <cell r="AB954" t="str">
            <v/>
          </cell>
          <cell r="AC954">
            <v>3440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I954" t="str">
            <v/>
          </cell>
          <cell r="AJ954" t="str">
            <v/>
          </cell>
          <cell r="AM954" t="e">
            <v>#N/A</v>
          </cell>
        </row>
        <row r="955">
          <cell r="A955" t="str">
            <v>ACTIVE</v>
          </cell>
          <cell r="B955" t="str">
            <v>36-1091</v>
          </cell>
          <cell r="C955">
            <v>28885830</v>
          </cell>
          <cell r="D955" t="str">
            <v>36-1091</v>
          </cell>
          <cell r="E955" t="str">
            <v>SDR 35 SW</v>
          </cell>
          <cell r="F955" t="str">
            <v>8X6 TEE SXHXH SDR35 SW</v>
          </cell>
          <cell r="G955">
            <v>3.24</v>
          </cell>
          <cell r="H955">
            <v>1.4696380800000002</v>
          </cell>
          <cell r="I955">
            <v>1</v>
          </cell>
          <cell r="J955">
            <v>42</v>
          </cell>
          <cell r="K955">
            <v>205.17844444444447</v>
          </cell>
          <cell r="L955">
            <v>21.946725000000001</v>
          </cell>
          <cell r="M955" t="str">
            <v>SPECFIT</v>
          </cell>
          <cell r="N955" t="str">
            <v>(81)83886</v>
          </cell>
          <cell r="O955" t="str">
            <v>BOX</v>
          </cell>
          <cell r="P955" t="str">
            <v>D</v>
          </cell>
          <cell r="Q955" t="str">
            <v>F</v>
          </cell>
          <cell r="R955">
            <v>139.6</v>
          </cell>
          <cell r="S955">
            <v>149.37200000000001</v>
          </cell>
          <cell r="T955">
            <v>172.58</v>
          </cell>
          <cell r="U955">
            <v>172.58</v>
          </cell>
          <cell r="V955">
            <v>184.66060000000002</v>
          </cell>
          <cell r="W955">
            <v>184.66060000000002</v>
          </cell>
          <cell r="X955">
            <v>184.66060000000002</v>
          </cell>
          <cell r="Y955">
            <v>184.66060000000002</v>
          </cell>
          <cell r="Z955">
            <v>205.17844444444447</v>
          </cell>
          <cell r="AB955" t="str">
            <v/>
          </cell>
          <cell r="AC955">
            <v>3441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I955" t="str">
            <v/>
          </cell>
          <cell r="AJ955" t="str">
            <v/>
          </cell>
          <cell r="AM955" t="e">
            <v>#N/A</v>
          </cell>
        </row>
        <row r="956">
          <cell r="A956" t="str">
            <v>ACTIVE</v>
          </cell>
          <cell r="B956" t="str">
            <v>36-1092</v>
          </cell>
          <cell r="C956">
            <v>28885849</v>
          </cell>
          <cell r="D956" t="str">
            <v>36-1092</v>
          </cell>
          <cell r="E956" t="str">
            <v>SDR 35 SW</v>
          </cell>
          <cell r="F956" t="str">
            <v>8 TEE SXHXH SDR35 SW</v>
          </cell>
          <cell r="G956">
            <v>3.78</v>
          </cell>
          <cell r="H956">
            <v>1.7145777599999998</v>
          </cell>
          <cell r="I956">
            <v>1</v>
          </cell>
          <cell r="J956">
            <v>36</v>
          </cell>
          <cell r="K956">
            <v>363.69300000000004</v>
          </cell>
          <cell r="L956">
            <v>25.663599999999999</v>
          </cell>
          <cell r="M956" t="str">
            <v>SPECFIT</v>
          </cell>
          <cell r="N956" t="str">
            <v>(81)8388</v>
          </cell>
          <cell r="O956" t="str">
            <v>BOX</v>
          </cell>
          <cell r="P956" t="str">
            <v>D</v>
          </cell>
          <cell r="Q956" t="str">
            <v>F</v>
          </cell>
          <cell r="R956">
            <v>215.6705882352941</v>
          </cell>
          <cell r="S956">
            <v>230.76752941176471</v>
          </cell>
          <cell r="T956">
            <v>305.91000000000003</v>
          </cell>
          <cell r="U956">
            <v>305.91000000000003</v>
          </cell>
          <cell r="V956">
            <v>327.32370000000003</v>
          </cell>
          <cell r="W956">
            <v>327.32370000000003</v>
          </cell>
          <cell r="X956">
            <v>327.32370000000003</v>
          </cell>
          <cell r="Y956">
            <v>327.32370000000003</v>
          </cell>
          <cell r="Z956">
            <v>363.69300000000004</v>
          </cell>
          <cell r="AB956" t="str">
            <v/>
          </cell>
          <cell r="AC956">
            <v>3442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I956" t="str">
            <v/>
          </cell>
          <cell r="AJ956" t="str">
            <v/>
          </cell>
          <cell r="AM956" t="e">
            <v>#N/A</v>
          </cell>
        </row>
        <row r="957">
          <cell r="A957" t="str">
            <v>ACTIVE</v>
          </cell>
          <cell r="B957" t="str">
            <v>36-1093</v>
          </cell>
          <cell r="C957">
            <v>28885857</v>
          </cell>
          <cell r="D957" t="str">
            <v>36-1093</v>
          </cell>
          <cell r="E957" t="str">
            <v>SDR 35 SW</v>
          </cell>
          <cell r="F957" t="str">
            <v>10X4 TEE SXHXH SDR35 SW</v>
          </cell>
          <cell r="G957">
            <v>4.74</v>
          </cell>
          <cell r="H957">
            <v>2.15002608</v>
          </cell>
          <cell r="I957">
            <v>1</v>
          </cell>
          <cell r="J957">
            <v>28</v>
          </cell>
          <cell r="K957">
            <v>557.68400000000008</v>
          </cell>
          <cell r="L957">
            <v>44.743400000000001</v>
          </cell>
          <cell r="M957" t="str">
            <v>SPECFIT</v>
          </cell>
          <cell r="N957" t="str">
            <v>(81)838104</v>
          </cell>
          <cell r="O957" t="str">
            <v>BOX</v>
          </cell>
          <cell r="P957" t="str">
            <v>D</v>
          </cell>
          <cell r="Q957" t="str">
            <v>F</v>
          </cell>
          <cell r="R957">
            <v>376.00000000000006</v>
          </cell>
          <cell r="S957">
            <v>402.32000000000011</v>
          </cell>
          <cell r="T957">
            <v>469.08</v>
          </cell>
          <cell r="U957">
            <v>469.08</v>
          </cell>
          <cell r="V957">
            <v>501.91560000000004</v>
          </cell>
          <cell r="W957">
            <v>501.91560000000004</v>
          </cell>
          <cell r="X957">
            <v>501.91560000000004</v>
          </cell>
          <cell r="Y957">
            <v>501.91560000000004</v>
          </cell>
          <cell r="Z957">
            <v>557.68400000000008</v>
          </cell>
          <cell r="AB957" t="str">
            <v/>
          </cell>
          <cell r="AC957">
            <v>3443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I957" t="str">
            <v/>
          </cell>
          <cell r="AJ957" t="str">
            <v/>
          </cell>
          <cell r="AM957" t="e">
            <v>#N/A</v>
          </cell>
        </row>
        <row r="958">
          <cell r="A958" t="str">
            <v>ACTIVE</v>
          </cell>
          <cell r="B958" t="str">
            <v>36-1094</v>
          </cell>
          <cell r="C958">
            <v>28885865</v>
          </cell>
          <cell r="D958" t="str">
            <v>36-1094</v>
          </cell>
          <cell r="E958" t="str">
            <v>SDR 35 SW</v>
          </cell>
          <cell r="F958" t="str">
            <v>10X6 TEE SXHXH SDR35 SW</v>
          </cell>
          <cell r="G958">
            <v>5.78</v>
          </cell>
          <cell r="H958">
            <v>2.6217617600000001</v>
          </cell>
          <cell r="I958">
            <v>1</v>
          </cell>
          <cell r="J958">
            <v>23</v>
          </cell>
          <cell r="K958">
            <v>641.90488888888888</v>
          </cell>
          <cell r="L958">
            <v>51.506900000000002</v>
          </cell>
          <cell r="M958" t="str">
            <v>SPECFIT</v>
          </cell>
          <cell r="N958" t="str">
            <v>(81)838106</v>
          </cell>
          <cell r="O958" t="str">
            <v>BOX</v>
          </cell>
          <cell r="P958" t="str">
            <v>D</v>
          </cell>
          <cell r="Q958" t="str">
            <v>F</v>
          </cell>
          <cell r="R958">
            <v>432.83529411764709</v>
          </cell>
          <cell r="S958">
            <v>463.13376470588241</v>
          </cell>
          <cell r="T958">
            <v>539.91999999999996</v>
          </cell>
          <cell r="U958">
            <v>539.91999999999996</v>
          </cell>
          <cell r="V958">
            <v>577.71439999999996</v>
          </cell>
          <cell r="W958">
            <v>577.71439999999996</v>
          </cell>
          <cell r="X958">
            <v>577.71439999999996</v>
          </cell>
          <cell r="Y958">
            <v>577.71439999999996</v>
          </cell>
          <cell r="Z958">
            <v>641.90488888888888</v>
          </cell>
          <cell r="AB958" t="str">
            <v/>
          </cell>
          <cell r="AC958">
            <v>3444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I958" t="str">
            <v/>
          </cell>
          <cell r="AJ958" t="str">
            <v/>
          </cell>
          <cell r="AM958" t="e">
            <v>#N/A</v>
          </cell>
        </row>
        <row r="959">
          <cell r="A959" t="str">
            <v>ACTIVE</v>
          </cell>
          <cell r="B959" t="str">
            <v>36-1095</v>
          </cell>
          <cell r="C959">
            <v>28885873</v>
          </cell>
          <cell r="D959" t="str">
            <v>36-1095</v>
          </cell>
          <cell r="E959" t="str">
            <v>SDR 35 SW</v>
          </cell>
          <cell r="F959" t="str">
            <v>10X8 TEE SXHXH SDR35 SW</v>
          </cell>
          <cell r="G959">
            <v>6.8760000000000003</v>
          </cell>
          <cell r="H959">
            <v>3.1188985920000003</v>
          </cell>
          <cell r="I959">
            <v>1</v>
          </cell>
          <cell r="J959">
            <v>20</v>
          </cell>
          <cell r="K959">
            <v>803.92666666666673</v>
          </cell>
          <cell r="L959">
            <v>64.498900000000006</v>
          </cell>
          <cell r="M959" t="str">
            <v>SPECFIT</v>
          </cell>
          <cell r="N959" t="str">
            <v>(81)838108</v>
          </cell>
          <cell r="O959" t="str">
            <v>BOX</v>
          </cell>
          <cell r="P959" t="str">
            <v>D</v>
          </cell>
          <cell r="Q959" t="str">
            <v>F</v>
          </cell>
          <cell r="R959">
            <v>542.01176470588234</v>
          </cell>
          <cell r="S959">
            <v>579.95258823529412</v>
          </cell>
          <cell r="T959">
            <v>676.2</v>
          </cell>
          <cell r="U959">
            <v>676.2</v>
          </cell>
          <cell r="V959">
            <v>723.53400000000011</v>
          </cell>
          <cell r="W959">
            <v>723.53400000000011</v>
          </cell>
          <cell r="X959">
            <v>723.53400000000011</v>
          </cell>
          <cell r="Y959">
            <v>723.53400000000011</v>
          </cell>
          <cell r="Z959">
            <v>803.92666666666673</v>
          </cell>
          <cell r="AB959" t="str">
            <v/>
          </cell>
          <cell r="AC959">
            <v>3445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I959" t="str">
            <v/>
          </cell>
          <cell r="AJ959" t="str">
            <v/>
          </cell>
          <cell r="AM959" t="e">
            <v>#N/A</v>
          </cell>
        </row>
        <row r="960">
          <cell r="A960" t="str">
            <v>ACTIVE</v>
          </cell>
          <cell r="B960" t="str">
            <v>36-1096</v>
          </cell>
          <cell r="C960">
            <v>28885881</v>
          </cell>
          <cell r="D960" t="str">
            <v>36-1096</v>
          </cell>
          <cell r="E960" t="str">
            <v>SDR 35 SW</v>
          </cell>
          <cell r="F960" t="str">
            <v>10 TEE SXHXH SDR35 SW</v>
          </cell>
          <cell r="G960">
            <v>8.24</v>
          </cell>
          <cell r="H960">
            <v>3.7375980800000002</v>
          </cell>
          <cell r="I960">
            <v>1</v>
          </cell>
          <cell r="J960">
            <v>16</v>
          </cell>
          <cell r="K960">
            <v>970.22844444444456</v>
          </cell>
          <cell r="L960">
            <v>77.848200000000006</v>
          </cell>
          <cell r="M960" t="str">
            <v>SPECFIT</v>
          </cell>
          <cell r="N960" t="str">
            <v>(81)83810</v>
          </cell>
          <cell r="O960" t="str">
            <v>BOX</v>
          </cell>
          <cell r="P960" t="str">
            <v>D</v>
          </cell>
          <cell r="Q960" t="str">
            <v>F</v>
          </cell>
          <cell r="R960">
            <v>654.18823529411759</v>
          </cell>
          <cell r="S960">
            <v>699.98141176470585</v>
          </cell>
          <cell r="T960">
            <v>816.08</v>
          </cell>
          <cell r="U960">
            <v>816.08</v>
          </cell>
          <cell r="V960">
            <v>873.20560000000012</v>
          </cell>
          <cell r="W960">
            <v>873.20560000000012</v>
          </cell>
          <cell r="X960">
            <v>873.20560000000012</v>
          </cell>
          <cell r="Y960">
            <v>873.20560000000012</v>
          </cell>
          <cell r="Z960">
            <v>970.22844444444456</v>
          </cell>
          <cell r="AB960" t="str">
            <v/>
          </cell>
          <cell r="AC960">
            <v>3446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I960" t="str">
            <v/>
          </cell>
          <cell r="AJ960" t="str">
            <v/>
          </cell>
          <cell r="AM960" t="e">
            <v>#N/A</v>
          </cell>
        </row>
        <row r="961">
          <cell r="A961" t="str">
            <v>ACTIVE</v>
          </cell>
          <cell r="B961" t="str">
            <v>36-1097</v>
          </cell>
          <cell r="C961">
            <v>28885890</v>
          </cell>
          <cell r="D961" t="str">
            <v>36-1097</v>
          </cell>
          <cell r="E961" t="str">
            <v>SDR 35 SW</v>
          </cell>
          <cell r="F961" t="str">
            <v>12X4 TEE SXHXH SDR35 SW</v>
          </cell>
          <cell r="G961">
            <v>7.4340000000000002</v>
          </cell>
          <cell r="H961">
            <v>3.3720029280000001</v>
          </cell>
          <cell r="I961">
            <v>1</v>
          </cell>
          <cell r="J961">
            <v>18</v>
          </cell>
          <cell r="K961">
            <v>778.87677777777776</v>
          </cell>
          <cell r="L961">
            <v>89.174516000000011</v>
          </cell>
          <cell r="M961" t="str">
            <v>SPECFIT</v>
          </cell>
          <cell r="N961" t="str">
            <v>(81)838124</v>
          </cell>
          <cell r="O961" t="str">
            <v>BOX</v>
          </cell>
          <cell r="P961" t="str">
            <v>D</v>
          </cell>
          <cell r="Q961" t="str">
            <v>F</v>
          </cell>
          <cell r="R961">
            <v>525.22352941176473</v>
          </cell>
          <cell r="S961">
            <v>561.98917647058829</v>
          </cell>
          <cell r="T961">
            <v>655.13</v>
          </cell>
          <cell r="U961">
            <v>655.13</v>
          </cell>
          <cell r="V961">
            <v>700.98910000000001</v>
          </cell>
          <cell r="W961">
            <v>700.98910000000001</v>
          </cell>
          <cell r="X961">
            <v>700.98910000000001</v>
          </cell>
          <cell r="Y961">
            <v>700.98910000000001</v>
          </cell>
          <cell r="Z961">
            <v>778.87677777777776</v>
          </cell>
          <cell r="AB961" t="str">
            <v/>
          </cell>
          <cell r="AC961">
            <v>3447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I961" t="str">
            <v/>
          </cell>
          <cell r="AJ961" t="str">
            <v/>
          </cell>
          <cell r="AM961" t="e">
            <v>#N/A</v>
          </cell>
        </row>
        <row r="962">
          <cell r="A962" t="str">
            <v>ACTIVE</v>
          </cell>
          <cell r="B962" t="str">
            <v>36-1098</v>
          </cell>
          <cell r="C962">
            <v>28885903</v>
          </cell>
          <cell r="D962" t="str">
            <v>36-1098</v>
          </cell>
          <cell r="E962" t="str">
            <v>SDR 35 SW</v>
          </cell>
          <cell r="F962" t="str">
            <v>12X6 TEE SXHXH SDR35 SW</v>
          </cell>
          <cell r="G962">
            <v>8.7840000000000007</v>
          </cell>
          <cell r="H962">
            <v>3.9843521280000003</v>
          </cell>
          <cell r="I962">
            <v>1</v>
          </cell>
          <cell r="J962">
            <v>15</v>
          </cell>
          <cell r="K962">
            <v>840.37800000000004</v>
          </cell>
          <cell r="L962">
            <v>66.261499999999998</v>
          </cell>
          <cell r="M962" t="str">
            <v>SPECFIT</v>
          </cell>
          <cell r="N962" t="str">
            <v>(81)838126</v>
          </cell>
          <cell r="O962" t="str">
            <v>BOX</v>
          </cell>
          <cell r="P962" t="str">
            <v>D</v>
          </cell>
          <cell r="Q962" t="str">
            <v>F</v>
          </cell>
          <cell r="R962">
            <v>556.82352941176475</v>
          </cell>
          <cell r="S962">
            <v>595.8011764705883</v>
          </cell>
          <cell r="T962">
            <v>706.86</v>
          </cell>
          <cell r="U962">
            <v>706.86</v>
          </cell>
          <cell r="V962">
            <v>756.3402000000001</v>
          </cell>
          <cell r="W962">
            <v>756.3402000000001</v>
          </cell>
          <cell r="X962">
            <v>756.3402000000001</v>
          </cell>
          <cell r="Y962">
            <v>756.3402000000001</v>
          </cell>
          <cell r="Z962">
            <v>840.37800000000004</v>
          </cell>
          <cell r="AB962" t="str">
            <v/>
          </cell>
          <cell r="AC962">
            <v>3448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I962" t="str">
            <v/>
          </cell>
          <cell r="AJ962" t="str">
            <v/>
          </cell>
          <cell r="AM962" t="e">
            <v>#N/A</v>
          </cell>
        </row>
        <row r="963">
          <cell r="A963" t="str">
            <v>ACTIVE</v>
          </cell>
          <cell r="B963" t="str">
            <v>36-1099</v>
          </cell>
          <cell r="C963">
            <v>28885911</v>
          </cell>
          <cell r="D963" t="str">
            <v>36-1099</v>
          </cell>
          <cell r="E963" t="str">
            <v>SDR 35 SW</v>
          </cell>
          <cell r="F963" t="str">
            <v>12X8 TEE SXHXH SDR35 SW</v>
          </cell>
          <cell r="G963">
            <v>10.089</v>
          </cell>
          <cell r="H963">
            <v>4.5762896880000001</v>
          </cell>
          <cell r="I963">
            <v>1</v>
          </cell>
          <cell r="J963">
            <v>13</v>
          </cell>
          <cell r="K963">
            <v>1001.2703333333334</v>
          </cell>
          <cell r="L963">
            <v>80.336600000000004</v>
          </cell>
          <cell r="M963" t="str">
            <v>SPECFIT</v>
          </cell>
          <cell r="N963" t="str">
            <v>(81)838128</v>
          </cell>
          <cell r="O963" t="str">
            <v>BOX</v>
          </cell>
          <cell r="P963" t="str">
            <v>D</v>
          </cell>
          <cell r="Q963" t="str">
            <v>F</v>
          </cell>
          <cell r="R963">
            <v>675.10588235294119</v>
          </cell>
          <cell r="S963">
            <v>722.36329411764711</v>
          </cell>
          <cell r="T963">
            <v>842.19</v>
          </cell>
          <cell r="U963">
            <v>842.19</v>
          </cell>
          <cell r="V963">
            <v>901.14330000000007</v>
          </cell>
          <cell r="W963">
            <v>901.14330000000007</v>
          </cell>
          <cell r="X963">
            <v>901.14330000000007</v>
          </cell>
          <cell r="Y963">
            <v>901.14330000000007</v>
          </cell>
          <cell r="Z963">
            <v>1001.2703333333334</v>
          </cell>
          <cell r="AB963" t="str">
            <v/>
          </cell>
          <cell r="AC963">
            <v>3449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I963" t="str">
            <v/>
          </cell>
          <cell r="AJ963" t="str">
            <v/>
          </cell>
          <cell r="AM963" t="e">
            <v>#N/A</v>
          </cell>
        </row>
        <row r="964">
          <cell r="A964" t="str">
            <v>ACTIVE</v>
          </cell>
          <cell r="B964" t="str">
            <v>36-1100</v>
          </cell>
          <cell r="C964">
            <v>28885920</v>
          </cell>
          <cell r="D964" t="str">
            <v>36-1100</v>
          </cell>
          <cell r="E964" t="str">
            <v>SDR 35 SW</v>
          </cell>
          <cell r="F964" t="str">
            <v>12X10 TEE SXHXH SDR35 SW</v>
          </cell>
          <cell r="G964">
            <v>11.862</v>
          </cell>
          <cell r="H964">
            <v>5.3805083040000001</v>
          </cell>
          <cell r="I964">
            <v>1</v>
          </cell>
          <cell r="J964">
            <v>11</v>
          </cell>
          <cell r="K964">
            <v>1074.7555555555557</v>
          </cell>
          <cell r="L964">
            <v>86.228099999999998</v>
          </cell>
          <cell r="M964" t="str">
            <v>SPECFIT</v>
          </cell>
          <cell r="N964" t="str">
            <v>(81)8381210</v>
          </cell>
          <cell r="O964" t="str">
            <v>BOX</v>
          </cell>
          <cell r="P964" t="str">
            <v>D</v>
          </cell>
          <cell r="Q964" t="str">
            <v>F</v>
          </cell>
          <cell r="R964">
            <v>724.61176470588236</v>
          </cell>
          <cell r="S964">
            <v>775.33458823529418</v>
          </cell>
          <cell r="T964">
            <v>904</v>
          </cell>
          <cell r="U964">
            <v>904</v>
          </cell>
          <cell r="V964">
            <v>967.28000000000009</v>
          </cell>
          <cell r="W964">
            <v>967.28000000000009</v>
          </cell>
          <cell r="X964">
            <v>967.28000000000009</v>
          </cell>
          <cell r="Y964">
            <v>967.28000000000009</v>
          </cell>
          <cell r="Z964">
            <v>1074.7555555555557</v>
          </cell>
          <cell r="AB964" t="str">
            <v/>
          </cell>
          <cell r="AC964">
            <v>3450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I964" t="str">
            <v/>
          </cell>
          <cell r="AJ964" t="str">
            <v/>
          </cell>
          <cell r="AM964" t="e">
            <v>#N/A</v>
          </cell>
        </row>
        <row r="965">
          <cell r="A965" t="str">
            <v>ACTIVE</v>
          </cell>
          <cell r="B965" t="str">
            <v>36-1101</v>
          </cell>
          <cell r="C965">
            <v>28885938</v>
          </cell>
          <cell r="D965" t="str">
            <v>36-1101</v>
          </cell>
          <cell r="E965" t="str">
            <v>SDR 35 SW</v>
          </cell>
          <cell r="F965" t="str">
            <v>12 TEE SXHXH SDR35 SW</v>
          </cell>
          <cell r="G965">
            <v>13.5</v>
          </cell>
          <cell r="H965">
            <v>6.1234919999999997</v>
          </cell>
          <cell r="I965">
            <v>1</v>
          </cell>
          <cell r="J965">
            <v>10</v>
          </cell>
          <cell r="K965">
            <v>1455.223777777778</v>
          </cell>
          <cell r="L965">
            <v>118.56618399999999</v>
          </cell>
          <cell r="M965" t="str">
            <v>SPECFIT</v>
          </cell>
          <cell r="N965" t="str">
            <v>(81)83812</v>
          </cell>
          <cell r="O965" t="str">
            <v>BOX</v>
          </cell>
          <cell r="P965" t="str">
            <v>D</v>
          </cell>
          <cell r="Q965" t="str">
            <v>F</v>
          </cell>
          <cell r="R965">
            <v>981.11764705882365</v>
          </cell>
          <cell r="S965">
            <v>1049.7958823529414</v>
          </cell>
          <cell r="T965">
            <v>1224.02</v>
          </cell>
          <cell r="U965">
            <v>1224.02</v>
          </cell>
          <cell r="V965">
            <v>1309.7014000000001</v>
          </cell>
          <cell r="W965">
            <v>1309.7014000000001</v>
          </cell>
          <cell r="X965">
            <v>1309.7014000000001</v>
          </cell>
          <cell r="Y965">
            <v>1309.7014000000001</v>
          </cell>
          <cell r="Z965">
            <v>1455.223777777778</v>
          </cell>
          <cell r="AB965" t="str">
            <v/>
          </cell>
          <cell r="AC965">
            <v>3451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I965" t="str">
            <v/>
          </cell>
          <cell r="AJ965" t="str">
            <v/>
          </cell>
          <cell r="AM965" t="e">
            <v>#N/A</v>
          </cell>
        </row>
        <row r="966">
          <cell r="A966" t="str">
            <v>ACTIVE</v>
          </cell>
          <cell r="B966" t="str">
            <v>36-1102</v>
          </cell>
          <cell r="C966">
            <v>28885946</v>
          </cell>
          <cell r="D966" t="str">
            <v>36-1102</v>
          </cell>
          <cell r="E966" t="str">
            <v>SDR 35 SW</v>
          </cell>
          <cell r="F966" t="str">
            <v>15X4 TEE SXHXH SDR35 SW</v>
          </cell>
          <cell r="G966">
            <v>13.32</v>
          </cell>
          <cell r="H966">
            <v>6.0418454400000003</v>
          </cell>
          <cell r="I966">
            <v>1</v>
          </cell>
          <cell r="J966">
            <v>10</v>
          </cell>
          <cell r="K966">
            <v>1146.0294444444444</v>
          </cell>
          <cell r="L966">
            <v>95.368899999999996</v>
          </cell>
          <cell r="M966" t="str">
            <v>SPECFIT</v>
          </cell>
          <cell r="N966" t="str">
            <v>(81)838154</v>
          </cell>
          <cell r="O966" t="str">
            <v>BOX</v>
          </cell>
          <cell r="P966" t="str">
            <v>D</v>
          </cell>
          <cell r="Q966" t="str">
            <v>F</v>
          </cell>
          <cell r="R966">
            <v>801.42352941176478</v>
          </cell>
          <cell r="S966">
            <v>857.5231764705884</v>
          </cell>
          <cell r="T966">
            <v>963.95</v>
          </cell>
          <cell r="U966">
            <v>963.95</v>
          </cell>
          <cell r="V966">
            <v>1031.4265</v>
          </cell>
          <cell r="W966">
            <v>1031.4265</v>
          </cell>
          <cell r="X966">
            <v>1031.4265</v>
          </cell>
          <cell r="Y966">
            <v>1031.4265</v>
          </cell>
          <cell r="Z966">
            <v>1146.0294444444444</v>
          </cell>
          <cell r="AB966" t="str">
            <v/>
          </cell>
          <cell r="AC966">
            <v>3452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I966" t="str">
            <v/>
          </cell>
          <cell r="AJ966" t="str">
            <v/>
          </cell>
          <cell r="AM966" t="e">
            <v>#N/A</v>
          </cell>
        </row>
        <row r="967">
          <cell r="A967" t="str">
            <v>ACTIVE</v>
          </cell>
          <cell r="B967" t="str">
            <v>36-1103</v>
          </cell>
          <cell r="C967">
            <v>28885954</v>
          </cell>
          <cell r="D967" t="str">
            <v>36-1103</v>
          </cell>
          <cell r="E967" t="str">
            <v>SDR 35 SW</v>
          </cell>
          <cell r="F967" t="str">
            <v>15X6 TEE SXHXH SDR35 SW</v>
          </cell>
          <cell r="G967">
            <v>14.68</v>
          </cell>
          <cell r="H967">
            <v>6.6587305599999995</v>
          </cell>
          <cell r="I967">
            <v>1</v>
          </cell>
          <cell r="J967">
            <v>9</v>
          </cell>
          <cell r="K967">
            <v>1323.5186666666666</v>
          </cell>
          <cell r="L967">
            <v>106.2094</v>
          </cell>
          <cell r="M967" t="str">
            <v>SPECFIT</v>
          </cell>
          <cell r="N967" t="str">
            <v>(81)838156</v>
          </cell>
          <cell r="O967" t="str">
            <v>BOX</v>
          </cell>
          <cell r="P967" t="str">
            <v>D</v>
          </cell>
          <cell r="Q967" t="str">
            <v>F</v>
          </cell>
          <cell r="R967">
            <v>892.51764705882351</v>
          </cell>
          <cell r="S967">
            <v>954.99388235294123</v>
          </cell>
          <cell r="T967">
            <v>1113.24</v>
          </cell>
          <cell r="U967">
            <v>1113.24</v>
          </cell>
          <cell r="V967">
            <v>1191.1668</v>
          </cell>
          <cell r="W967">
            <v>1191.1668</v>
          </cell>
          <cell r="X967">
            <v>1191.1668</v>
          </cell>
          <cell r="Y967">
            <v>1191.1668</v>
          </cell>
          <cell r="Z967">
            <v>1323.5186666666666</v>
          </cell>
          <cell r="AB967" t="str">
            <v/>
          </cell>
          <cell r="AC967">
            <v>3453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I967" t="str">
            <v/>
          </cell>
          <cell r="AJ967" t="str">
            <v/>
          </cell>
          <cell r="AM967" t="e">
            <v>#N/A</v>
          </cell>
        </row>
        <row r="968">
          <cell r="A968" t="str">
            <v>ACTIVE</v>
          </cell>
          <cell r="B968" t="str">
            <v>36-1104</v>
          </cell>
          <cell r="C968">
            <v>28885962</v>
          </cell>
          <cell r="D968" t="str">
            <v>36-1104</v>
          </cell>
          <cell r="E968" t="str">
            <v>SDR 35 SW</v>
          </cell>
          <cell r="F968" t="str">
            <v>15X8 TEE SXHXH SDR35 SW</v>
          </cell>
          <cell r="G968">
            <v>16.34</v>
          </cell>
          <cell r="H968">
            <v>7.4116932799999997</v>
          </cell>
          <cell r="I968">
            <v>1</v>
          </cell>
          <cell r="J968">
            <v>8</v>
          </cell>
          <cell r="K968">
            <v>1439.6493333333335</v>
          </cell>
          <cell r="L968">
            <v>115.5262</v>
          </cell>
          <cell r="M968" t="str">
            <v>SPECFIT</v>
          </cell>
          <cell r="N968" t="str">
            <v>(81)838158</v>
          </cell>
          <cell r="O968" t="str">
            <v>BOX</v>
          </cell>
          <cell r="P968" t="str">
            <v>D</v>
          </cell>
          <cell r="Q968" t="str">
            <v>F</v>
          </cell>
          <cell r="R968">
            <v>970.81176470588241</v>
          </cell>
          <cell r="S968">
            <v>1038.7685882352941</v>
          </cell>
          <cell r="T968">
            <v>1210.92</v>
          </cell>
          <cell r="U968">
            <v>1210.92</v>
          </cell>
          <cell r="V968">
            <v>1295.6844000000001</v>
          </cell>
          <cell r="W968">
            <v>1295.6844000000001</v>
          </cell>
          <cell r="X968">
            <v>1295.6844000000001</v>
          </cell>
          <cell r="Y968">
            <v>1295.6844000000001</v>
          </cell>
          <cell r="Z968">
            <v>1439.6493333333335</v>
          </cell>
          <cell r="AB968" t="str">
            <v/>
          </cell>
          <cell r="AC968">
            <v>3454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I968" t="str">
            <v/>
          </cell>
          <cell r="AJ968" t="str">
            <v/>
          </cell>
          <cell r="AM968" t="e">
            <v>#N/A</v>
          </cell>
        </row>
        <row r="969">
          <cell r="A969" t="str">
            <v>ACTIVE</v>
          </cell>
          <cell r="B969" t="str">
            <v>36-1105</v>
          </cell>
          <cell r="C969">
            <v>28885970</v>
          </cell>
          <cell r="D969" t="str">
            <v>36-1105</v>
          </cell>
          <cell r="E969" t="str">
            <v>SDR 35 SW</v>
          </cell>
          <cell r="F969" t="str">
            <v>15X10 TEE SXHXH SDR35 SW</v>
          </cell>
          <cell r="G969">
            <v>18.48</v>
          </cell>
          <cell r="H969">
            <v>8.3823801600000003</v>
          </cell>
          <cell r="I969">
            <v>1</v>
          </cell>
          <cell r="J969">
            <v>7</v>
          </cell>
          <cell r="K969">
            <v>1527.8648888888888</v>
          </cell>
          <cell r="L969">
            <v>127.1425</v>
          </cell>
          <cell r="M969" t="str">
            <v>SPECFIT</v>
          </cell>
          <cell r="N969" t="str">
            <v>(81)8381510</v>
          </cell>
          <cell r="O969" t="str">
            <v>BOX</v>
          </cell>
          <cell r="P969" t="str">
            <v>D</v>
          </cell>
          <cell r="Q969" t="str">
            <v>F</v>
          </cell>
          <cell r="R969">
            <v>1068.4352941176471</v>
          </cell>
          <cell r="S969">
            <v>1143.2257647058825</v>
          </cell>
          <cell r="T969">
            <v>1285.1199999999999</v>
          </cell>
          <cell r="U969">
            <v>1285.1199999999999</v>
          </cell>
          <cell r="V969">
            <v>1375.0783999999999</v>
          </cell>
          <cell r="W969">
            <v>1375.0783999999999</v>
          </cell>
          <cell r="X969">
            <v>1375.0783999999999</v>
          </cell>
          <cell r="Y969">
            <v>1375.0783999999999</v>
          </cell>
          <cell r="Z969">
            <v>1527.8648888888888</v>
          </cell>
          <cell r="AB969" t="str">
            <v/>
          </cell>
          <cell r="AC969">
            <v>3455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I969" t="str">
            <v/>
          </cell>
          <cell r="AJ969" t="str">
            <v/>
          </cell>
          <cell r="AM969" t="e">
            <v>#N/A</v>
          </cell>
        </row>
        <row r="970">
          <cell r="A970" t="str">
            <v>ACTIVE</v>
          </cell>
          <cell r="B970" t="str">
            <v>36-1106</v>
          </cell>
          <cell r="C970">
            <v>28885989</v>
          </cell>
          <cell r="D970" t="str">
            <v>36-1106</v>
          </cell>
          <cell r="E970" t="str">
            <v>SDR 35 SW</v>
          </cell>
          <cell r="F970" t="str">
            <v>15X12 TEE SXHXH SDR35 SW</v>
          </cell>
          <cell r="G970">
            <v>20.83</v>
          </cell>
          <cell r="H970">
            <v>9.4483213599999996</v>
          </cell>
          <cell r="I970">
            <v>1</v>
          </cell>
          <cell r="J970">
            <v>6</v>
          </cell>
          <cell r="K970">
            <v>1854.9995555555556</v>
          </cell>
          <cell r="L970">
            <v>148.84389999999999</v>
          </cell>
          <cell r="M970" t="str">
            <v>SPECFIT</v>
          </cell>
          <cell r="N970" t="str">
            <v>(81)8381512</v>
          </cell>
          <cell r="O970" t="str">
            <v>BOX</v>
          </cell>
          <cell r="P970" t="str">
            <v>D</v>
          </cell>
          <cell r="Q970" t="str">
            <v>F</v>
          </cell>
          <cell r="R970">
            <v>1250.8000000000002</v>
          </cell>
          <cell r="S970">
            <v>1338.3560000000002</v>
          </cell>
          <cell r="T970">
            <v>1560.28</v>
          </cell>
          <cell r="U970">
            <v>1560.28</v>
          </cell>
          <cell r="V970">
            <v>1669.4996000000001</v>
          </cell>
          <cell r="W970">
            <v>1669.4996000000001</v>
          </cell>
          <cell r="X970">
            <v>1669.4996000000001</v>
          </cell>
          <cell r="Y970">
            <v>1669.4996000000001</v>
          </cell>
          <cell r="Z970">
            <v>1854.9995555555556</v>
          </cell>
          <cell r="AB970" t="str">
            <v/>
          </cell>
          <cell r="AC970">
            <v>3456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I970" t="str">
            <v/>
          </cell>
          <cell r="AJ970" t="str">
            <v/>
          </cell>
          <cell r="AM970" t="e">
            <v>#N/A</v>
          </cell>
        </row>
        <row r="971">
          <cell r="A971" t="str">
            <v>ACTIVE</v>
          </cell>
          <cell r="B971" t="str">
            <v>36-1107</v>
          </cell>
          <cell r="C971">
            <v>28885998</v>
          </cell>
          <cell r="D971" t="str">
            <v>36-1107</v>
          </cell>
          <cell r="E971" t="str">
            <v>SDR 35 SW</v>
          </cell>
          <cell r="F971" t="str">
            <v>15 TEE SXHXH SDR35 SW</v>
          </cell>
          <cell r="G971">
            <v>24.79</v>
          </cell>
          <cell r="H971">
            <v>11.24454568</v>
          </cell>
          <cell r="I971">
            <v>1</v>
          </cell>
          <cell r="J971">
            <v>5</v>
          </cell>
          <cell r="K971">
            <v>2251.482111111111</v>
          </cell>
          <cell r="L971">
            <v>180.6694</v>
          </cell>
          <cell r="M971" t="str">
            <v>SPECFIT</v>
          </cell>
          <cell r="N971" t="str">
            <v>(81)83815</v>
          </cell>
          <cell r="O971" t="str">
            <v>BOX</v>
          </cell>
          <cell r="P971" t="str">
            <v>D</v>
          </cell>
          <cell r="Q971" t="str">
            <v>F</v>
          </cell>
          <cell r="R971">
            <v>1518.2352941176471</v>
          </cell>
          <cell r="S971">
            <v>1624.5117647058826</v>
          </cell>
          <cell r="T971">
            <v>1893.77</v>
          </cell>
          <cell r="U971">
            <v>1893.77</v>
          </cell>
          <cell r="V971">
            <v>2026.3339000000001</v>
          </cell>
          <cell r="W971">
            <v>2026.3339000000001</v>
          </cell>
          <cell r="X971">
            <v>2026.3339000000001</v>
          </cell>
          <cell r="Y971">
            <v>2026.3339000000001</v>
          </cell>
          <cell r="Z971">
            <v>2251.482111111111</v>
          </cell>
          <cell r="AB971" t="str">
            <v/>
          </cell>
          <cell r="AC971">
            <v>3457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I971" t="str">
            <v/>
          </cell>
          <cell r="AJ971" t="str">
            <v/>
          </cell>
          <cell r="AM971" t="e">
            <v>#N/A</v>
          </cell>
        </row>
        <row r="972">
          <cell r="A972" t="str">
            <v>ACTIVE</v>
          </cell>
          <cell r="B972" t="str">
            <v>36-1108</v>
          </cell>
          <cell r="C972">
            <v>28886004</v>
          </cell>
          <cell r="D972" t="str">
            <v>36-1108</v>
          </cell>
          <cell r="E972" t="str">
            <v>SDR 35 SW</v>
          </cell>
          <cell r="F972" t="str">
            <v>18X4 TEE SXHXH SDR35 SW</v>
          </cell>
          <cell r="G972">
            <v>19.8</v>
          </cell>
          <cell r="H972">
            <v>8.9811215999999998</v>
          </cell>
          <cell r="I972">
            <v>1</v>
          </cell>
          <cell r="J972">
            <v>7</v>
          </cell>
          <cell r="K972">
            <v>2924.476444444445</v>
          </cell>
          <cell r="L972">
            <v>243.36490000000001</v>
          </cell>
          <cell r="M972" t="str">
            <v>SPECFIT</v>
          </cell>
          <cell r="N972" t="str">
            <v>(81)838184</v>
          </cell>
          <cell r="O972" t="str">
            <v>BOX</v>
          </cell>
          <cell r="P972" t="str">
            <v>D</v>
          </cell>
          <cell r="Q972" t="str">
            <v>F</v>
          </cell>
          <cell r="R972">
            <v>2045.0941176470587</v>
          </cell>
          <cell r="S972">
            <v>2188.250705882353</v>
          </cell>
          <cell r="T972">
            <v>2459.84</v>
          </cell>
          <cell r="U972">
            <v>2459.84</v>
          </cell>
          <cell r="V972">
            <v>2632.0288000000005</v>
          </cell>
          <cell r="W972">
            <v>2632.0288000000005</v>
          </cell>
          <cell r="X972">
            <v>2632.0288000000005</v>
          </cell>
          <cell r="Y972">
            <v>2632.0288000000005</v>
          </cell>
          <cell r="Z972">
            <v>2924.476444444445</v>
          </cell>
          <cell r="AB972" t="str">
            <v/>
          </cell>
          <cell r="AC972">
            <v>3458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I972" t="str">
            <v/>
          </cell>
          <cell r="AJ972" t="str">
            <v/>
          </cell>
          <cell r="AM972" t="e">
            <v>#N/A</v>
          </cell>
        </row>
        <row r="973">
          <cell r="A973" t="str">
            <v>ACTIVE</v>
          </cell>
          <cell r="B973" t="str">
            <v>36-1109</v>
          </cell>
          <cell r="C973">
            <v>28886012</v>
          </cell>
          <cell r="D973" t="str">
            <v>36-1109</v>
          </cell>
          <cell r="E973" t="str">
            <v>SDR 35 SW</v>
          </cell>
          <cell r="F973" t="str">
            <v>18X6 TEE SXHXH SDR35 SW</v>
          </cell>
          <cell r="G973">
            <v>21.6</v>
          </cell>
          <cell r="H973">
            <v>9.7975872000000006</v>
          </cell>
          <cell r="I973">
            <v>1</v>
          </cell>
          <cell r="J973">
            <v>6</v>
          </cell>
          <cell r="K973">
            <v>3027.2202222222227</v>
          </cell>
          <cell r="L973">
            <v>251.91319999999999</v>
          </cell>
          <cell r="M973" t="str">
            <v>SPECFIT</v>
          </cell>
          <cell r="N973" t="str">
            <v>(81)838186</v>
          </cell>
          <cell r="O973" t="str">
            <v>BOX</v>
          </cell>
          <cell r="P973" t="str">
            <v>D</v>
          </cell>
          <cell r="Q973" t="str">
            <v>F</v>
          </cell>
          <cell r="R973">
            <v>2116.9294117647059</v>
          </cell>
          <cell r="S973">
            <v>2265.1144705882357</v>
          </cell>
          <cell r="T973">
            <v>2546.2600000000002</v>
          </cell>
          <cell r="U973">
            <v>2546.2600000000002</v>
          </cell>
          <cell r="V973">
            <v>2724.4982000000005</v>
          </cell>
          <cell r="W973">
            <v>2724.4982000000005</v>
          </cell>
          <cell r="X973">
            <v>2724.4982000000005</v>
          </cell>
          <cell r="Y973">
            <v>2724.4982000000005</v>
          </cell>
          <cell r="Z973">
            <v>3027.2202222222227</v>
          </cell>
          <cell r="AB973" t="str">
            <v/>
          </cell>
          <cell r="AC973">
            <v>3459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I973" t="str">
            <v/>
          </cell>
          <cell r="AJ973" t="str">
            <v/>
          </cell>
          <cell r="AM973" t="e">
            <v>#N/A</v>
          </cell>
        </row>
        <row r="974">
          <cell r="A974" t="str">
            <v>ACTIVE</v>
          </cell>
          <cell r="B974" t="str">
            <v>36-1110</v>
          </cell>
          <cell r="C974">
            <v>28886020</v>
          </cell>
          <cell r="D974" t="str">
            <v>36-1110</v>
          </cell>
          <cell r="E974" t="str">
            <v>SDR 35 SW</v>
          </cell>
          <cell r="F974" t="str">
            <v>18X8 TEE SXHXH SDR35 SW</v>
          </cell>
          <cell r="G974">
            <v>23.4</v>
          </cell>
          <cell r="H974">
            <v>10.6140528</v>
          </cell>
          <cell r="I974">
            <v>1</v>
          </cell>
          <cell r="J974">
            <v>6</v>
          </cell>
          <cell r="K974">
            <v>3166.8314444444445</v>
          </cell>
          <cell r="L974">
            <v>263.53140000000002</v>
          </cell>
          <cell r="M974" t="str">
            <v>SPECFIT</v>
          </cell>
          <cell r="N974" t="str">
            <v>(81)838188</v>
          </cell>
          <cell r="O974" t="str">
            <v>BOX</v>
          </cell>
          <cell r="P974" t="str">
            <v>D</v>
          </cell>
          <cell r="Q974" t="str">
            <v>F</v>
          </cell>
          <cell r="R974">
            <v>2214.5529411764705</v>
          </cell>
          <cell r="S974">
            <v>2369.5716470588236</v>
          </cell>
          <cell r="T974">
            <v>2663.69</v>
          </cell>
          <cell r="U974">
            <v>2663.69</v>
          </cell>
          <cell r="V974">
            <v>2850.1483000000003</v>
          </cell>
          <cell r="W974">
            <v>2850.1483000000003</v>
          </cell>
          <cell r="X974">
            <v>2850.1483000000003</v>
          </cell>
          <cell r="Y974">
            <v>2850.1483000000003</v>
          </cell>
          <cell r="Z974">
            <v>3166.8314444444445</v>
          </cell>
          <cell r="AB974" t="str">
            <v/>
          </cell>
          <cell r="AC974">
            <v>3460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I974" t="str">
            <v/>
          </cell>
          <cell r="AJ974" t="str">
            <v/>
          </cell>
          <cell r="AM974" t="e">
            <v>#N/A</v>
          </cell>
        </row>
        <row r="975">
          <cell r="A975" t="str">
            <v>ACTIVE</v>
          </cell>
          <cell r="B975" t="str">
            <v>36-1111</v>
          </cell>
          <cell r="C975">
            <v>28886039</v>
          </cell>
          <cell r="D975" t="str">
            <v>36-1111</v>
          </cell>
          <cell r="E975" t="str">
            <v>SDR 35 SW</v>
          </cell>
          <cell r="F975" t="str">
            <v>18X10 TEE SXHXH SDR35 SW</v>
          </cell>
          <cell r="G975">
            <v>30.6</v>
          </cell>
          <cell r="H975">
            <v>13.879915200000001</v>
          </cell>
          <cell r="I975">
            <v>1</v>
          </cell>
          <cell r="J975">
            <v>4</v>
          </cell>
          <cell r="K975">
            <v>3292.6396666666669</v>
          </cell>
          <cell r="L975">
            <v>274.0016</v>
          </cell>
          <cell r="M975" t="str">
            <v>SPECFIT</v>
          </cell>
          <cell r="N975" t="str">
            <v>(81)8381810</v>
          </cell>
          <cell r="O975" t="str">
            <v>BOX</v>
          </cell>
          <cell r="P975" t="str">
            <v>D</v>
          </cell>
          <cell r="Q975" t="str">
            <v>F</v>
          </cell>
          <cell r="R975">
            <v>2302.5411764705882</v>
          </cell>
          <cell r="S975">
            <v>2463.7190588235294</v>
          </cell>
          <cell r="T975">
            <v>2769.51</v>
          </cell>
          <cell r="U975">
            <v>2769.51</v>
          </cell>
          <cell r="V975">
            <v>2963.3757000000005</v>
          </cell>
          <cell r="W975">
            <v>2963.3757000000005</v>
          </cell>
          <cell r="X975">
            <v>2963.3757000000005</v>
          </cell>
          <cell r="Y975">
            <v>2963.3757000000005</v>
          </cell>
          <cell r="Z975">
            <v>3292.6396666666669</v>
          </cell>
          <cell r="AB975" t="str">
            <v/>
          </cell>
          <cell r="AC975">
            <v>3461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I975" t="str">
            <v/>
          </cell>
          <cell r="AJ975" t="str">
            <v/>
          </cell>
          <cell r="AM975" t="e">
            <v>#N/A</v>
          </cell>
        </row>
        <row r="976">
          <cell r="A976" t="str">
            <v>ACTIVE</v>
          </cell>
          <cell r="B976" t="str">
            <v>36-1112</v>
          </cell>
          <cell r="C976">
            <v>28886047</v>
          </cell>
          <cell r="D976" t="str">
            <v>36-1112</v>
          </cell>
          <cell r="E976" t="str">
            <v>SDR 35 SW</v>
          </cell>
          <cell r="F976" t="str">
            <v>18X12 TEE SXHXH SDR35 SW</v>
          </cell>
          <cell r="G976">
            <v>28.8</v>
          </cell>
          <cell r="H976">
            <v>13.0634496</v>
          </cell>
          <cell r="I976">
            <v>1</v>
          </cell>
          <cell r="J976">
            <v>5</v>
          </cell>
          <cell r="K976">
            <v>3385.2541111111113</v>
          </cell>
          <cell r="L976">
            <v>281.70760000000001</v>
          </cell>
          <cell r="M976" t="str">
            <v>SPECFIT</v>
          </cell>
          <cell r="N976" t="str">
            <v>(81)8381812</v>
          </cell>
          <cell r="O976" t="str">
            <v>BOX</v>
          </cell>
          <cell r="P976" t="str">
            <v>D</v>
          </cell>
          <cell r="Q976" t="str">
            <v>F</v>
          </cell>
          <cell r="R976">
            <v>2367.294117647059</v>
          </cell>
          <cell r="S976">
            <v>2533.0047058823534</v>
          </cell>
          <cell r="T976">
            <v>2847.41</v>
          </cell>
          <cell r="U976">
            <v>2847.41</v>
          </cell>
          <cell r="V976">
            <v>3046.7287000000001</v>
          </cell>
          <cell r="W976">
            <v>3046.7287000000001</v>
          </cell>
          <cell r="X976">
            <v>3046.7287000000001</v>
          </cell>
          <cell r="Y976">
            <v>3046.7287000000001</v>
          </cell>
          <cell r="Z976">
            <v>3385.2541111111113</v>
          </cell>
          <cell r="AB976" t="str">
            <v/>
          </cell>
          <cell r="AC976">
            <v>3462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I976" t="str">
            <v/>
          </cell>
          <cell r="AJ976" t="str">
            <v/>
          </cell>
          <cell r="AM976" t="e">
            <v>#N/A</v>
          </cell>
        </row>
        <row r="977">
          <cell r="A977" t="str">
            <v>ACTIVE</v>
          </cell>
          <cell r="B977" t="str">
            <v>36-1113</v>
          </cell>
          <cell r="C977">
            <v>28886055</v>
          </cell>
          <cell r="D977" t="str">
            <v>36-1113</v>
          </cell>
          <cell r="E977" t="str">
            <v>SDR 35 SW</v>
          </cell>
          <cell r="F977" t="str">
            <v>18X15 TEE SXHXH SDR35 SW</v>
          </cell>
          <cell r="G977">
            <v>34.200000000000003</v>
          </cell>
          <cell r="H977">
            <v>15.512846400000001</v>
          </cell>
          <cell r="I977">
            <v>1</v>
          </cell>
          <cell r="J977">
            <v>4</v>
          </cell>
          <cell r="K977">
            <v>3612.4864444444447</v>
          </cell>
          <cell r="L977">
            <v>300.61689999999999</v>
          </cell>
          <cell r="M977" t="str">
            <v>SPECFIT</v>
          </cell>
          <cell r="N977" t="str">
            <v>(81)8381815</v>
          </cell>
          <cell r="O977" t="str">
            <v>BOX</v>
          </cell>
          <cell r="P977" t="str">
            <v>D</v>
          </cell>
          <cell r="Q977" t="str">
            <v>F</v>
          </cell>
          <cell r="R977">
            <v>2526.1999999999998</v>
          </cell>
          <cell r="S977">
            <v>2703.0340000000001</v>
          </cell>
          <cell r="T977">
            <v>3038.54</v>
          </cell>
          <cell r="U977">
            <v>3038.54</v>
          </cell>
          <cell r="V977">
            <v>3251.2378000000003</v>
          </cell>
          <cell r="W977">
            <v>3251.2378000000003</v>
          </cell>
          <cell r="X977">
            <v>3251.2378000000003</v>
          </cell>
          <cell r="Y977">
            <v>3251.2378000000003</v>
          </cell>
          <cell r="Z977">
            <v>3612.4864444444447</v>
          </cell>
          <cell r="AB977" t="str">
            <v/>
          </cell>
          <cell r="AC977">
            <v>3463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I977" t="str">
            <v/>
          </cell>
          <cell r="AJ977" t="str">
            <v/>
          </cell>
          <cell r="AM977" t="e">
            <v>#N/A</v>
          </cell>
        </row>
        <row r="978">
          <cell r="A978" t="str">
            <v>ACTIVE</v>
          </cell>
          <cell r="B978" t="str">
            <v>36-1114</v>
          </cell>
          <cell r="C978">
            <v>28886063</v>
          </cell>
          <cell r="D978" t="str">
            <v>36-1114</v>
          </cell>
          <cell r="E978" t="str">
            <v>SDR 35 SW</v>
          </cell>
          <cell r="F978" t="str">
            <v>18 TEE SXHXH SDR35 SW</v>
          </cell>
          <cell r="G978">
            <v>44.1</v>
          </cell>
          <cell r="H978">
            <v>20.003407200000002</v>
          </cell>
          <cell r="I978">
            <v>1</v>
          </cell>
          <cell r="J978">
            <v>3</v>
          </cell>
          <cell r="K978">
            <v>3820.0783333333334</v>
          </cell>
          <cell r="L978">
            <v>317.89139999999998</v>
          </cell>
          <cell r="M978" t="str">
            <v>SPECFIT</v>
          </cell>
          <cell r="N978" t="str">
            <v>(81)83818</v>
          </cell>
          <cell r="O978" t="str">
            <v>BOX</v>
          </cell>
          <cell r="P978" t="str">
            <v>D</v>
          </cell>
          <cell r="Q978" t="str">
            <v>F</v>
          </cell>
          <cell r="R978">
            <v>2671.3647058823531</v>
          </cell>
          <cell r="S978">
            <v>2858.360235294118</v>
          </cell>
          <cell r="T978">
            <v>3213.15</v>
          </cell>
          <cell r="U978">
            <v>3213.15</v>
          </cell>
          <cell r="V978">
            <v>3438.0705000000003</v>
          </cell>
          <cell r="W978">
            <v>3438.0705000000003</v>
          </cell>
          <cell r="X978">
            <v>3438.0705000000003</v>
          </cell>
          <cell r="Y978">
            <v>3438.0705000000003</v>
          </cell>
          <cell r="Z978">
            <v>3820.0783333333334</v>
          </cell>
          <cell r="AB978" t="str">
            <v/>
          </cell>
          <cell r="AC978">
            <v>3464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I978" t="str">
            <v/>
          </cell>
          <cell r="AJ978" t="str">
            <v/>
          </cell>
          <cell r="AM978" t="e">
            <v>#N/A</v>
          </cell>
        </row>
        <row r="979">
          <cell r="A979" t="str">
            <v>ACTIVE</v>
          </cell>
          <cell r="B979" t="str">
            <v>36-1115</v>
          </cell>
          <cell r="C979">
            <v>28886071</v>
          </cell>
          <cell r="D979" t="str">
            <v>36-1115</v>
          </cell>
          <cell r="E979" t="str">
            <v>SDR 35 SW</v>
          </cell>
          <cell r="F979" t="str">
            <v>21X4 TEE SXHXH SDR35 SW</v>
          </cell>
          <cell r="G979">
            <v>33.299999999999997</v>
          </cell>
          <cell r="H979">
            <v>15.104613599999999</v>
          </cell>
          <cell r="I979">
            <v>1</v>
          </cell>
          <cell r="J979">
            <v>4</v>
          </cell>
          <cell r="K979">
            <v>4155.0834444444445</v>
          </cell>
          <cell r="L979">
            <v>335.9787</v>
          </cell>
          <cell r="M979" t="str">
            <v>SPECFIT</v>
          </cell>
          <cell r="N979" t="str">
            <v>(81)838214</v>
          </cell>
          <cell r="O979" t="str">
            <v>BOX</v>
          </cell>
          <cell r="P979" t="str">
            <v>D</v>
          </cell>
          <cell r="Q979" t="str">
            <v>F</v>
          </cell>
          <cell r="R979">
            <v>2823.3529411764707</v>
          </cell>
          <cell r="S979">
            <v>3020.9876470588238</v>
          </cell>
          <cell r="T979">
            <v>3494.93</v>
          </cell>
          <cell r="U979">
            <v>3494.93</v>
          </cell>
          <cell r="V979">
            <v>3739.5751</v>
          </cell>
          <cell r="W979">
            <v>3739.5751</v>
          </cell>
          <cell r="X979">
            <v>3739.5751</v>
          </cell>
          <cell r="Y979">
            <v>3739.5751</v>
          </cell>
          <cell r="Z979">
            <v>4155.0834444444445</v>
          </cell>
          <cell r="AB979" t="str">
            <v/>
          </cell>
          <cell r="AC979">
            <v>3465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I979" t="str">
            <v/>
          </cell>
          <cell r="AJ979" t="str">
            <v/>
          </cell>
          <cell r="AM979" t="e">
            <v>#N/A</v>
          </cell>
        </row>
        <row r="980">
          <cell r="A980" t="str">
            <v>ACTIVE</v>
          </cell>
          <cell r="B980" t="str">
            <v>36-1116</v>
          </cell>
          <cell r="C980">
            <v>28886080</v>
          </cell>
          <cell r="D980" t="str">
            <v>36-1116</v>
          </cell>
          <cell r="E980" t="str">
            <v>SDR 35 SW</v>
          </cell>
          <cell r="F980" t="str">
            <v>21X6 TEE SXHXH SDR35 SW</v>
          </cell>
          <cell r="G980">
            <v>36</v>
          </cell>
          <cell r="H980">
            <v>16.329312000000002</v>
          </cell>
          <cell r="I980">
            <v>1</v>
          </cell>
          <cell r="J980">
            <v>4</v>
          </cell>
          <cell r="K980">
            <v>4464.5036666666674</v>
          </cell>
          <cell r="L980">
            <v>361.7276</v>
          </cell>
          <cell r="M980" t="str">
            <v>SPECFIT</v>
          </cell>
          <cell r="N980" t="str">
            <v>(81)838216</v>
          </cell>
          <cell r="O980" t="str">
            <v>BOX</v>
          </cell>
          <cell r="P980" t="str">
            <v>D</v>
          </cell>
          <cell r="Q980" t="str">
            <v>F</v>
          </cell>
          <cell r="R980">
            <v>3039.7294117647061</v>
          </cell>
          <cell r="S980">
            <v>3252.5104705882359</v>
          </cell>
          <cell r="T980">
            <v>3755.19</v>
          </cell>
          <cell r="U980">
            <v>3755.19</v>
          </cell>
          <cell r="V980">
            <v>4018.0533000000005</v>
          </cell>
          <cell r="W980">
            <v>4018.0533000000005</v>
          </cell>
          <cell r="X980">
            <v>4018.0533000000005</v>
          </cell>
          <cell r="Y980">
            <v>4018.0533000000005</v>
          </cell>
          <cell r="Z980">
            <v>4464.5036666666674</v>
          </cell>
          <cell r="AB980" t="str">
            <v/>
          </cell>
          <cell r="AC980">
            <v>3466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I980" t="str">
            <v/>
          </cell>
          <cell r="AJ980" t="str">
            <v/>
          </cell>
          <cell r="AM980" t="e">
            <v>#N/A</v>
          </cell>
        </row>
        <row r="981">
          <cell r="A981" t="str">
            <v>ACTIVE</v>
          </cell>
          <cell r="B981" t="str">
            <v>36-1117</v>
          </cell>
          <cell r="C981">
            <v>28886098</v>
          </cell>
          <cell r="D981" t="str">
            <v>36-1117</v>
          </cell>
          <cell r="E981" t="str">
            <v>SDR 35 SW</v>
          </cell>
          <cell r="F981" t="str">
            <v>21X8 TEE SXHXH SDR35 SW</v>
          </cell>
          <cell r="G981">
            <v>38.700000000000003</v>
          </cell>
          <cell r="H981">
            <v>17.554010400000003</v>
          </cell>
          <cell r="I981">
            <v>1</v>
          </cell>
          <cell r="J981">
            <v>3</v>
          </cell>
          <cell r="K981">
            <v>4803.1230000000005</v>
          </cell>
          <cell r="L981">
            <v>389.9203</v>
          </cell>
          <cell r="M981" t="str">
            <v>SPECFIT</v>
          </cell>
          <cell r="N981" t="str">
            <v>(81)838218</v>
          </cell>
          <cell r="O981" t="str">
            <v>BOX</v>
          </cell>
          <cell r="P981" t="str">
            <v>D</v>
          </cell>
          <cell r="Q981" t="str">
            <v>F</v>
          </cell>
          <cell r="R981">
            <v>3276.6470588235297</v>
          </cell>
          <cell r="S981">
            <v>3506.0123529411771</v>
          </cell>
          <cell r="T981">
            <v>4040.01</v>
          </cell>
          <cell r="U981">
            <v>4040.01</v>
          </cell>
          <cell r="V981">
            <v>4322.8107000000009</v>
          </cell>
          <cell r="W981">
            <v>4322.8107000000009</v>
          </cell>
          <cell r="X981">
            <v>4322.8107000000009</v>
          </cell>
          <cell r="Y981">
            <v>4322.8107000000009</v>
          </cell>
          <cell r="Z981">
            <v>4803.1230000000005</v>
          </cell>
          <cell r="AB981" t="str">
            <v/>
          </cell>
          <cell r="AC981">
            <v>3467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I981" t="str">
            <v/>
          </cell>
          <cell r="AJ981" t="str">
            <v/>
          </cell>
          <cell r="AM981" t="e">
            <v>#N/A</v>
          </cell>
        </row>
        <row r="982">
          <cell r="A982" t="str">
            <v>ACTIVE</v>
          </cell>
          <cell r="B982" t="str">
            <v>36-1118</v>
          </cell>
          <cell r="C982">
            <v>28886101</v>
          </cell>
          <cell r="D982" t="str">
            <v>36-1118</v>
          </cell>
          <cell r="E982" t="str">
            <v>SDR 35 SW</v>
          </cell>
          <cell r="F982" t="str">
            <v>21X10 TEE SXHXH SDR35 SW</v>
          </cell>
          <cell r="G982">
            <v>41.85</v>
          </cell>
          <cell r="H982">
            <v>18.982825200000001</v>
          </cell>
          <cell r="I982">
            <v>1</v>
          </cell>
          <cell r="J982">
            <v>3</v>
          </cell>
          <cell r="K982">
            <v>5167.9335555555554</v>
          </cell>
          <cell r="L982">
            <v>420.29419999999999</v>
          </cell>
          <cell r="M982" t="str">
            <v>SPECFIT</v>
          </cell>
          <cell r="N982" t="str">
            <v>(81)8382110</v>
          </cell>
          <cell r="O982" t="str">
            <v>BOX</v>
          </cell>
          <cell r="P982" t="str">
            <v>D</v>
          </cell>
          <cell r="Q982" t="str">
            <v>F</v>
          </cell>
          <cell r="R982">
            <v>3531.8941176470589</v>
          </cell>
          <cell r="S982">
            <v>3779.1267058823532</v>
          </cell>
          <cell r="T982">
            <v>4346.8599999999997</v>
          </cell>
          <cell r="U982">
            <v>4346.8599999999997</v>
          </cell>
          <cell r="V982">
            <v>4651.1401999999998</v>
          </cell>
          <cell r="W982">
            <v>4651.1401999999998</v>
          </cell>
          <cell r="X982">
            <v>4651.1401999999998</v>
          </cell>
          <cell r="Y982">
            <v>4651.1401999999998</v>
          </cell>
          <cell r="Z982">
            <v>5167.9335555555554</v>
          </cell>
          <cell r="AB982" t="str">
            <v/>
          </cell>
          <cell r="AC982">
            <v>3468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I982" t="str">
            <v/>
          </cell>
          <cell r="AJ982" t="str">
            <v/>
          </cell>
          <cell r="AM982" t="e">
            <v>#N/A</v>
          </cell>
        </row>
        <row r="983">
          <cell r="A983" t="str">
            <v>ACTIVE</v>
          </cell>
          <cell r="B983" t="str">
            <v>36-1119</v>
          </cell>
          <cell r="C983">
            <v>28886110</v>
          </cell>
          <cell r="D983" t="str">
            <v>36-1119</v>
          </cell>
          <cell r="E983" t="str">
            <v>SDR 35 SW</v>
          </cell>
          <cell r="F983" t="str">
            <v>21X12 TEE SXHXH SDR35 SW</v>
          </cell>
          <cell r="G983">
            <v>57.15</v>
          </cell>
          <cell r="H983">
            <v>25.9227828</v>
          </cell>
          <cell r="I983">
            <v>1</v>
          </cell>
          <cell r="J983">
            <v>2</v>
          </cell>
          <cell r="K983">
            <v>5546.6303333333335</v>
          </cell>
          <cell r="L983">
            <v>451.79750000000001</v>
          </cell>
          <cell r="M983" t="str">
            <v>SPECFIT</v>
          </cell>
          <cell r="N983" t="str">
            <v>(81)8382112</v>
          </cell>
          <cell r="O983" t="str">
            <v>BOX</v>
          </cell>
          <cell r="P983" t="str">
            <v>D</v>
          </cell>
          <cell r="Q983" t="str">
            <v>F</v>
          </cell>
          <cell r="R983">
            <v>3796.623529411765</v>
          </cell>
          <cell r="S983">
            <v>4062.3871764705887</v>
          </cell>
          <cell r="T983">
            <v>4665.3900000000003</v>
          </cell>
          <cell r="U983">
            <v>4665.3900000000003</v>
          </cell>
          <cell r="V983">
            <v>4991.9673000000003</v>
          </cell>
          <cell r="W983">
            <v>4991.9673000000003</v>
          </cell>
          <cell r="X983">
            <v>4991.9673000000003</v>
          </cell>
          <cell r="Y983">
            <v>4991.9673000000003</v>
          </cell>
          <cell r="Z983">
            <v>5546.6303333333335</v>
          </cell>
          <cell r="AB983" t="str">
            <v/>
          </cell>
          <cell r="AC983">
            <v>3469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I983" t="str">
            <v/>
          </cell>
          <cell r="AJ983" t="str">
            <v/>
          </cell>
          <cell r="AM983" t="e">
            <v>#N/A</v>
          </cell>
        </row>
        <row r="984">
          <cell r="A984" t="str">
            <v>ACTIVE</v>
          </cell>
          <cell r="B984" t="str">
            <v>36-1120</v>
          </cell>
          <cell r="C984">
            <v>28886128</v>
          </cell>
          <cell r="D984" t="str">
            <v>36-1120</v>
          </cell>
          <cell r="E984" t="str">
            <v>SDR 35 SW</v>
          </cell>
          <cell r="F984" t="str">
            <v>21X15 TEE SXHXH SDR35 SW</v>
          </cell>
          <cell r="G984">
            <v>51.3</v>
          </cell>
          <cell r="H984">
            <v>23.269269599999998</v>
          </cell>
          <cell r="I984">
            <v>1</v>
          </cell>
          <cell r="J984">
            <v>3</v>
          </cell>
          <cell r="K984">
            <v>6203.0396666666666</v>
          </cell>
          <cell r="L984">
            <v>506.41489999999999</v>
          </cell>
          <cell r="M984" t="str">
            <v>SPECFIT</v>
          </cell>
          <cell r="N984" t="str">
            <v>(81)8382115</v>
          </cell>
          <cell r="O984" t="str">
            <v>BOX</v>
          </cell>
          <cell r="P984" t="str">
            <v>D</v>
          </cell>
          <cell r="Q984" t="str">
            <v>F</v>
          </cell>
          <cell r="R984">
            <v>4255.588235294118</v>
          </cell>
          <cell r="S984">
            <v>4553.4794117647061</v>
          </cell>
          <cell r="T984">
            <v>5217.51</v>
          </cell>
          <cell r="U984">
            <v>5217.51</v>
          </cell>
          <cell r="V984">
            <v>5582.7357000000002</v>
          </cell>
          <cell r="W984">
            <v>5582.7357000000002</v>
          </cell>
          <cell r="X984">
            <v>5582.7357000000002</v>
          </cell>
          <cell r="Y984">
            <v>5582.7357000000002</v>
          </cell>
          <cell r="Z984">
            <v>6203.0396666666666</v>
          </cell>
          <cell r="AB984" t="str">
            <v/>
          </cell>
          <cell r="AC984">
            <v>3470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I984" t="str">
            <v/>
          </cell>
          <cell r="AJ984" t="str">
            <v/>
          </cell>
          <cell r="AM984" t="e">
            <v>#N/A</v>
          </cell>
        </row>
        <row r="985">
          <cell r="A985" t="str">
            <v>ACTIVE</v>
          </cell>
          <cell r="B985" t="str">
            <v>36-1121</v>
          </cell>
          <cell r="C985">
            <v>28886136</v>
          </cell>
          <cell r="D985" t="str">
            <v>36-1121</v>
          </cell>
          <cell r="E985" t="str">
            <v>SDR 35 SW</v>
          </cell>
          <cell r="F985" t="str">
            <v>21X18 TEE SXHXH SDR35 SW</v>
          </cell>
          <cell r="G985">
            <v>58.5</v>
          </cell>
          <cell r="H985">
            <v>26.535132000000001</v>
          </cell>
          <cell r="I985">
            <v>1</v>
          </cell>
          <cell r="J985">
            <v>2</v>
          </cell>
          <cell r="K985">
            <v>7052.1678888888891</v>
          </cell>
          <cell r="L985">
            <v>576.93669999999997</v>
          </cell>
          <cell r="M985" t="str">
            <v>SPECFIT</v>
          </cell>
          <cell r="N985" t="str">
            <v>(81)8382118</v>
          </cell>
          <cell r="O985" t="str">
            <v>BOX</v>
          </cell>
          <cell r="P985" t="str">
            <v>D</v>
          </cell>
          <cell r="Q985" t="str">
            <v>F</v>
          </cell>
          <cell r="R985">
            <v>4848.2117647058822</v>
          </cell>
          <cell r="S985">
            <v>5187.5865882352946</v>
          </cell>
          <cell r="T985">
            <v>5931.73</v>
          </cell>
          <cell r="U985">
            <v>5931.73</v>
          </cell>
          <cell r="V985">
            <v>6346.9511000000002</v>
          </cell>
          <cell r="W985">
            <v>6346.9511000000002</v>
          </cell>
          <cell r="X985">
            <v>6346.9511000000002</v>
          </cell>
          <cell r="Y985">
            <v>6346.9511000000002</v>
          </cell>
          <cell r="Z985">
            <v>7052.1678888888891</v>
          </cell>
          <cell r="AB985" t="str">
            <v/>
          </cell>
          <cell r="AC985">
            <v>3471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I985" t="str">
            <v/>
          </cell>
          <cell r="AJ985" t="str">
            <v/>
          </cell>
          <cell r="AM985" t="e">
            <v>#N/A</v>
          </cell>
        </row>
        <row r="986">
          <cell r="A986" t="str">
            <v>ACTIVE</v>
          </cell>
          <cell r="B986" t="str">
            <v>36-1122</v>
          </cell>
          <cell r="C986">
            <v>28886144</v>
          </cell>
          <cell r="D986" t="str">
            <v>36-1122</v>
          </cell>
          <cell r="E986" t="str">
            <v>SDR 35 SW</v>
          </cell>
          <cell r="F986" t="str">
            <v>21 TEE SXHXH SDR35 SW</v>
          </cell>
          <cell r="G986">
            <v>67.5</v>
          </cell>
          <cell r="H986">
            <v>30.617460000000001</v>
          </cell>
          <cell r="I986">
            <v>1</v>
          </cell>
          <cell r="J986">
            <v>2</v>
          </cell>
          <cell r="K986">
            <v>8698.8384444444437</v>
          </cell>
          <cell r="L986">
            <v>770.83690000000001</v>
          </cell>
          <cell r="M986" t="str">
            <v>SPECFIT</v>
          </cell>
          <cell r="N986" t="str">
            <v>(81)83821</v>
          </cell>
          <cell r="O986" t="str">
            <v>BOX</v>
          </cell>
          <cell r="P986" t="str">
            <v>D</v>
          </cell>
          <cell r="Q986" t="str">
            <v>F</v>
          </cell>
          <cell r="R986">
            <v>6477.6235294117641</v>
          </cell>
          <cell r="S986">
            <v>6931.0571764705883</v>
          </cell>
          <cell r="T986">
            <v>7316.78</v>
          </cell>
          <cell r="U986">
            <v>7316.78</v>
          </cell>
          <cell r="V986">
            <v>7828.9546</v>
          </cell>
          <cell r="W986">
            <v>7828.9546</v>
          </cell>
          <cell r="X986">
            <v>7828.9546</v>
          </cell>
          <cell r="Y986">
            <v>7828.9546</v>
          </cell>
          <cell r="Z986">
            <v>8698.8384444444437</v>
          </cell>
          <cell r="AB986" t="str">
            <v/>
          </cell>
          <cell r="AC986">
            <v>3472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I986" t="str">
            <v/>
          </cell>
          <cell r="AJ986" t="str">
            <v/>
          </cell>
          <cell r="AM986" t="e">
            <v>#N/A</v>
          </cell>
        </row>
        <row r="987">
          <cell r="A987" t="str">
            <v>ACTIVE</v>
          </cell>
          <cell r="B987" t="str">
            <v>36-1123</v>
          </cell>
          <cell r="C987">
            <v>28886152</v>
          </cell>
          <cell r="D987" t="str">
            <v>36-1123</v>
          </cell>
          <cell r="E987" t="str">
            <v>SDR 35 SW</v>
          </cell>
          <cell r="F987" t="str">
            <v>24X4 TEE SXHXH SDR35 SW</v>
          </cell>
          <cell r="G987">
            <v>48.6</v>
          </cell>
          <cell r="H987">
            <v>22.0445712</v>
          </cell>
          <cell r="I987">
            <v>1</v>
          </cell>
          <cell r="J987">
            <v>3</v>
          </cell>
          <cell r="K987">
            <v>6367.3441111111106</v>
          </cell>
          <cell r="L987">
            <v>529.86599999999999</v>
          </cell>
          <cell r="M987" t="str">
            <v>SPECFIT</v>
          </cell>
          <cell r="N987" t="str">
            <v>(81)838244</v>
          </cell>
          <cell r="O987" t="str">
            <v>BOX</v>
          </cell>
          <cell r="P987" t="str">
            <v>D</v>
          </cell>
          <cell r="Q987" t="str">
            <v>F</v>
          </cell>
          <cell r="R987">
            <v>4452.6588235294121</v>
          </cell>
          <cell r="S987">
            <v>4764.3449411764714</v>
          </cell>
          <cell r="T987">
            <v>5355.71</v>
          </cell>
          <cell r="U987">
            <v>5355.71</v>
          </cell>
          <cell r="V987">
            <v>5730.6097</v>
          </cell>
          <cell r="W987">
            <v>5730.6097</v>
          </cell>
          <cell r="X987">
            <v>5730.6097</v>
          </cell>
          <cell r="Y987">
            <v>5730.6097</v>
          </cell>
          <cell r="Z987">
            <v>6367.3441111111106</v>
          </cell>
          <cell r="AB987" t="str">
            <v/>
          </cell>
          <cell r="AC987">
            <v>3473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I987" t="str">
            <v/>
          </cell>
          <cell r="AJ987" t="str">
            <v/>
          </cell>
          <cell r="AM987" t="e">
            <v>#N/A</v>
          </cell>
        </row>
        <row r="988">
          <cell r="A988" t="str">
            <v>ACTIVE</v>
          </cell>
          <cell r="B988" t="str">
            <v>36-1124</v>
          </cell>
          <cell r="C988">
            <v>28886160</v>
          </cell>
          <cell r="D988" t="str">
            <v>36-1124</v>
          </cell>
          <cell r="E988" t="str">
            <v>SDR 35 SW</v>
          </cell>
          <cell r="F988" t="str">
            <v>24X6 TEE SXHXH SDR35 SW</v>
          </cell>
          <cell r="G988">
            <v>51.3</v>
          </cell>
          <cell r="H988">
            <v>23.269269599999998</v>
          </cell>
          <cell r="I988">
            <v>1</v>
          </cell>
          <cell r="J988">
            <v>3</v>
          </cell>
          <cell r="K988">
            <v>7852.5754444444456</v>
          </cell>
          <cell r="L988">
            <v>653.46100000000001</v>
          </cell>
          <cell r="M988" t="str">
            <v>SPECFIT</v>
          </cell>
          <cell r="N988" t="str">
            <v>(81)838246</v>
          </cell>
          <cell r="O988" t="str">
            <v>BOX</v>
          </cell>
          <cell r="P988" t="str">
            <v>D</v>
          </cell>
          <cell r="Q988" t="str">
            <v>F</v>
          </cell>
          <cell r="R988">
            <v>5491.2705882352939</v>
          </cell>
          <cell r="S988">
            <v>5875.6595294117651</v>
          </cell>
          <cell r="T988">
            <v>6604.97</v>
          </cell>
          <cell r="U988">
            <v>6604.97</v>
          </cell>
          <cell r="V988">
            <v>7067.3179000000009</v>
          </cell>
          <cell r="W988">
            <v>7067.3179000000009</v>
          </cell>
          <cell r="X988">
            <v>7067.3179000000009</v>
          </cell>
          <cell r="Y988">
            <v>7067.3179000000009</v>
          </cell>
          <cell r="Z988">
            <v>7852.5754444444456</v>
          </cell>
          <cell r="AB988" t="str">
            <v/>
          </cell>
          <cell r="AC988">
            <v>3474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I988" t="str">
            <v/>
          </cell>
          <cell r="AJ988" t="str">
            <v/>
          </cell>
          <cell r="AM988" t="e">
            <v>#N/A</v>
          </cell>
        </row>
        <row r="989">
          <cell r="A989" t="str">
            <v>ACTIVE</v>
          </cell>
          <cell r="B989" t="str">
            <v>36-1125</v>
          </cell>
          <cell r="C989">
            <v>28886179</v>
          </cell>
          <cell r="D989" t="str">
            <v>36-1125</v>
          </cell>
          <cell r="E989" t="str">
            <v>SDR 35 SW</v>
          </cell>
          <cell r="F989" t="str">
            <v>24X8 TEE SXHXH SDR35 SW</v>
          </cell>
          <cell r="G989">
            <v>54.9</v>
          </cell>
          <cell r="H989">
            <v>24.902200799999999</v>
          </cell>
          <cell r="I989">
            <v>1</v>
          </cell>
          <cell r="J989">
            <v>2</v>
          </cell>
          <cell r="K989">
            <v>8069.7616666666663</v>
          </cell>
          <cell r="L989">
            <v>671.5335</v>
          </cell>
          <cell r="M989" t="str">
            <v>SPECFIT</v>
          </cell>
          <cell r="N989" t="str">
            <v>(81)838248</v>
          </cell>
          <cell r="O989" t="str">
            <v>BOX</v>
          </cell>
          <cell r="P989" t="str">
            <v>D</v>
          </cell>
          <cell r="Q989" t="str">
            <v>F</v>
          </cell>
          <cell r="R989">
            <v>5643.1411764705881</v>
          </cell>
          <cell r="S989">
            <v>6038.1610588235299</v>
          </cell>
          <cell r="T989">
            <v>6787.65</v>
          </cell>
          <cell r="U989">
            <v>6787.65</v>
          </cell>
          <cell r="V989">
            <v>7262.7855</v>
          </cell>
          <cell r="W989">
            <v>7262.7855</v>
          </cell>
          <cell r="X989">
            <v>7262.7855</v>
          </cell>
          <cell r="Y989">
            <v>7262.7855</v>
          </cell>
          <cell r="Z989">
            <v>8069.7616666666663</v>
          </cell>
          <cell r="AB989" t="str">
            <v/>
          </cell>
          <cell r="AC989">
            <v>3475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I989" t="str">
            <v/>
          </cell>
          <cell r="AJ989" t="str">
            <v/>
          </cell>
          <cell r="AM989" t="e">
            <v>#N/A</v>
          </cell>
        </row>
        <row r="990">
          <cell r="A990" t="str">
            <v>ACTIVE</v>
          </cell>
          <cell r="B990" t="str">
            <v>36-1126</v>
          </cell>
          <cell r="C990">
            <v>28886187</v>
          </cell>
          <cell r="D990" t="str">
            <v>36-1126</v>
          </cell>
          <cell r="E990" t="str">
            <v>SDR 35 SW</v>
          </cell>
          <cell r="F990" t="str">
            <v>24X10 TEE SXHXH SDR35 SW</v>
          </cell>
          <cell r="G990">
            <v>58.5</v>
          </cell>
          <cell r="H990">
            <v>26.535132000000001</v>
          </cell>
          <cell r="I990">
            <v>1</v>
          </cell>
          <cell r="J990">
            <v>2</v>
          </cell>
          <cell r="K990">
            <v>8151.26</v>
          </cell>
          <cell r="L990">
            <v>678.31550000000004</v>
          </cell>
          <cell r="M990" t="str">
            <v>SPECFIT</v>
          </cell>
          <cell r="N990" t="str">
            <v>(81)8382410</v>
          </cell>
          <cell r="O990" t="str">
            <v>BOX</v>
          </cell>
          <cell r="P990" t="str">
            <v>D</v>
          </cell>
          <cell r="Q990" t="str">
            <v>F</v>
          </cell>
          <cell r="R990">
            <v>5700.1411764705881</v>
          </cell>
          <cell r="S990">
            <v>6099.1510588235296</v>
          </cell>
          <cell r="T990">
            <v>6856.2</v>
          </cell>
          <cell r="U990">
            <v>6856.2</v>
          </cell>
          <cell r="V990">
            <v>7336.134</v>
          </cell>
          <cell r="W990">
            <v>7336.134</v>
          </cell>
          <cell r="X990">
            <v>7336.134</v>
          </cell>
          <cell r="Y990">
            <v>7336.134</v>
          </cell>
          <cell r="Z990">
            <v>8151.26</v>
          </cell>
          <cell r="AB990" t="str">
            <v/>
          </cell>
          <cell r="AC990">
            <v>3476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I990" t="str">
            <v/>
          </cell>
          <cell r="AJ990" t="str">
            <v/>
          </cell>
          <cell r="AM990" t="e">
            <v>#N/A</v>
          </cell>
        </row>
        <row r="991">
          <cell r="A991" t="str">
            <v>ACTIVE</v>
          </cell>
          <cell r="B991" t="str">
            <v>36-1127</v>
          </cell>
          <cell r="C991">
            <v>28886195</v>
          </cell>
          <cell r="D991" t="str">
            <v>36-1127</v>
          </cell>
          <cell r="E991" t="str">
            <v>SDR 35 SW</v>
          </cell>
          <cell r="F991" t="str">
            <v>24X12 TEE SXHXH SDR35 SW</v>
          </cell>
          <cell r="G991">
            <v>62.55</v>
          </cell>
          <cell r="H991">
            <v>28.372179599999999</v>
          </cell>
          <cell r="I991">
            <v>1</v>
          </cell>
          <cell r="J991">
            <v>2</v>
          </cell>
          <cell r="K991">
            <v>8330.4731111111105</v>
          </cell>
          <cell r="L991">
            <v>693.22940000000006</v>
          </cell>
          <cell r="M991" t="str">
            <v>SPECFIT</v>
          </cell>
          <cell r="N991" t="str">
            <v>(81)8382412</v>
          </cell>
          <cell r="O991" t="str">
            <v>BOX</v>
          </cell>
          <cell r="P991" t="str">
            <v>D</v>
          </cell>
          <cell r="Q991" t="str">
            <v>F</v>
          </cell>
          <cell r="R991">
            <v>5825.4588235294123</v>
          </cell>
          <cell r="S991">
            <v>6233.2409411764711</v>
          </cell>
          <cell r="T991">
            <v>7006.94</v>
          </cell>
          <cell r="U991">
            <v>7006.94</v>
          </cell>
          <cell r="V991">
            <v>7497.4258</v>
          </cell>
          <cell r="W991">
            <v>7497.4258</v>
          </cell>
          <cell r="X991">
            <v>7497.4258</v>
          </cell>
          <cell r="Y991">
            <v>7497.4258</v>
          </cell>
          <cell r="Z991">
            <v>8330.4731111111105</v>
          </cell>
          <cell r="AB991" t="str">
            <v/>
          </cell>
          <cell r="AC991">
            <v>3477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I991" t="str">
            <v/>
          </cell>
          <cell r="AJ991" t="str">
            <v/>
          </cell>
          <cell r="AM991" t="e">
            <v>#N/A</v>
          </cell>
        </row>
        <row r="992">
          <cell r="A992" t="str">
            <v>ACTIVE</v>
          </cell>
          <cell r="B992" t="str">
            <v>36-1128</v>
          </cell>
          <cell r="C992">
            <v>28886209</v>
          </cell>
          <cell r="D992" t="str">
            <v>36-1128</v>
          </cell>
          <cell r="E992" t="str">
            <v>SDR 35 SW</v>
          </cell>
          <cell r="F992" t="str">
            <v>24X15 TEE SXHXH SDR35 SW</v>
          </cell>
          <cell r="G992">
            <v>69.75</v>
          </cell>
          <cell r="H992">
            <v>31.638041999999999</v>
          </cell>
          <cell r="I992">
            <v>1</v>
          </cell>
          <cell r="J992">
            <v>2</v>
          </cell>
          <cell r="K992">
            <v>8394.1856666666663</v>
          </cell>
          <cell r="L992">
            <v>698.53210000000001</v>
          </cell>
          <cell r="M992" t="str">
            <v>SPECFIT</v>
          </cell>
          <cell r="N992" t="str">
            <v>(81)8382415</v>
          </cell>
          <cell r="O992" t="str">
            <v>BOX</v>
          </cell>
          <cell r="P992" t="str">
            <v>D</v>
          </cell>
          <cell r="Q992" t="str">
            <v>F</v>
          </cell>
          <cell r="R992">
            <v>5870.0235294117656</v>
          </cell>
          <cell r="S992">
            <v>6280.9251764705896</v>
          </cell>
          <cell r="T992">
            <v>7060.53</v>
          </cell>
          <cell r="U992">
            <v>7060.53</v>
          </cell>
          <cell r="V992">
            <v>7554.7671</v>
          </cell>
          <cell r="W992">
            <v>7554.7671</v>
          </cell>
          <cell r="X992">
            <v>7554.7671</v>
          </cell>
          <cell r="Y992">
            <v>7554.7671</v>
          </cell>
          <cell r="Z992">
            <v>8394.1856666666663</v>
          </cell>
          <cell r="AB992" t="str">
            <v/>
          </cell>
          <cell r="AC992">
            <v>3478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I992" t="str">
            <v/>
          </cell>
          <cell r="AJ992" t="str">
            <v/>
          </cell>
          <cell r="AM992" t="e">
            <v>#N/A</v>
          </cell>
        </row>
        <row r="993">
          <cell r="A993" t="str">
            <v>ACTIVE</v>
          </cell>
          <cell r="B993" t="str">
            <v>36-1129</v>
          </cell>
          <cell r="C993">
            <v>28886217</v>
          </cell>
          <cell r="D993" t="str">
            <v>36-1129</v>
          </cell>
          <cell r="E993" t="str">
            <v>SDR 35 SW</v>
          </cell>
          <cell r="F993" t="str">
            <v>24X18 TEE SXHXH SDR35 SW</v>
          </cell>
          <cell r="G993">
            <v>77.400000000000006</v>
          </cell>
          <cell r="H993">
            <v>35.108020800000006</v>
          </cell>
          <cell r="I993">
            <v>1</v>
          </cell>
          <cell r="J993">
            <v>2</v>
          </cell>
          <cell r="K993">
            <v>11580.431666666665</v>
          </cell>
          <cell r="L993">
            <v>963.678</v>
          </cell>
          <cell r="M993" t="str">
            <v>SPECFIT</v>
          </cell>
          <cell r="N993" t="str">
            <v>(81)8382418</v>
          </cell>
          <cell r="O993" t="str">
            <v>BOX</v>
          </cell>
          <cell r="P993" t="str">
            <v>D</v>
          </cell>
          <cell r="Q993" t="str">
            <v>F</v>
          </cell>
          <cell r="R993">
            <v>8098.1411764705881</v>
          </cell>
          <cell r="S993">
            <v>8665.0110588235293</v>
          </cell>
          <cell r="T993">
            <v>9740.5499999999993</v>
          </cell>
          <cell r="U993">
            <v>9740.5499999999993</v>
          </cell>
          <cell r="V993">
            <v>10422.388499999999</v>
          </cell>
          <cell r="W993">
            <v>10422.388499999999</v>
          </cell>
          <cell r="X993">
            <v>10422.388499999999</v>
          </cell>
          <cell r="Y993">
            <v>10422.388499999999</v>
          </cell>
          <cell r="Z993">
            <v>11580.431666666665</v>
          </cell>
          <cell r="AB993" t="str">
            <v/>
          </cell>
          <cell r="AC993">
            <v>3479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I993" t="str">
            <v/>
          </cell>
          <cell r="AJ993" t="str">
            <v/>
          </cell>
          <cell r="AM993" t="e">
            <v>#N/A</v>
          </cell>
        </row>
        <row r="994">
          <cell r="A994" t="str">
            <v>ACTIVE</v>
          </cell>
          <cell r="B994" t="str">
            <v>36-1130</v>
          </cell>
          <cell r="C994">
            <v>28886225</v>
          </cell>
          <cell r="D994" t="str">
            <v>36-1130</v>
          </cell>
          <cell r="E994" t="str">
            <v>SDR 35 SW</v>
          </cell>
          <cell r="F994" t="str">
            <v>24X21 TEE SXHXH SDR35 SW</v>
          </cell>
          <cell r="G994">
            <v>89.1</v>
          </cell>
          <cell r="H994">
            <v>40.415047199999997</v>
          </cell>
          <cell r="I994">
            <v>1</v>
          </cell>
          <cell r="J994">
            <v>2</v>
          </cell>
          <cell r="K994">
            <v>13591.461000000001</v>
          </cell>
          <cell r="L994">
            <v>1131.0277000000001</v>
          </cell>
          <cell r="M994" t="str">
            <v>SPECFIT</v>
          </cell>
          <cell r="N994" t="str">
            <v>(81)8382421</v>
          </cell>
          <cell r="O994" t="str">
            <v>BOX</v>
          </cell>
          <cell r="P994" t="str">
            <v>D</v>
          </cell>
          <cell r="Q994" t="str">
            <v>F</v>
          </cell>
          <cell r="R994">
            <v>9504.4352941176476</v>
          </cell>
          <cell r="S994">
            <v>10169.745764705884</v>
          </cell>
          <cell r="T994">
            <v>11432.07</v>
          </cell>
          <cell r="U994">
            <v>11432.07</v>
          </cell>
          <cell r="V994">
            <v>12232.314900000001</v>
          </cell>
          <cell r="W994">
            <v>12232.314900000001</v>
          </cell>
          <cell r="X994">
            <v>12232.314900000001</v>
          </cell>
          <cell r="Y994">
            <v>12232.314900000001</v>
          </cell>
          <cell r="Z994">
            <v>13591.461000000001</v>
          </cell>
          <cell r="AB994" t="str">
            <v/>
          </cell>
          <cell r="AC994">
            <v>3480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I994" t="str">
            <v/>
          </cell>
          <cell r="AJ994" t="str">
            <v/>
          </cell>
          <cell r="AM994" t="e">
            <v>#N/A</v>
          </cell>
        </row>
        <row r="995">
          <cell r="A995" t="str">
            <v>ACTIVE</v>
          </cell>
          <cell r="B995" t="str">
            <v>36-1131</v>
          </cell>
          <cell r="C995">
            <v>28886233</v>
          </cell>
          <cell r="D995" t="str">
            <v>36-1131</v>
          </cell>
          <cell r="E995" t="str">
            <v>SDR 35 SW</v>
          </cell>
          <cell r="F995" t="str">
            <v>24 TEE SXHXH SDR35 SW</v>
          </cell>
          <cell r="G995">
            <v>100.35</v>
          </cell>
          <cell r="H995">
            <v>45.517957199999998</v>
          </cell>
          <cell r="I995">
            <v>1</v>
          </cell>
          <cell r="J995">
            <v>1</v>
          </cell>
          <cell r="K995">
            <v>16181.312777777781</v>
          </cell>
          <cell r="L995">
            <v>1346.546</v>
          </cell>
          <cell r="M995" t="str">
            <v>SPECFIT</v>
          </cell>
          <cell r="N995" t="str">
            <v>(81)83824</v>
          </cell>
          <cell r="O995" t="str">
            <v>BOX</v>
          </cell>
          <cell r="P995" t="str">
            <v>D</v>
          </cell>
          <cell r="Q995" t="str">
            <v>F</v>
          </cell>
          <cell r="R995">
            <v>11315.517647058825</v>
          </cell>
          <cell r="S995">
            <v>12107.603882352943</v>
          </cell>
          <cell r="T995">
            <v>13610.45</v>
          </cell>
          <cell r="U995">
            <v>13610.45</v>
          </cell>
          <cell r="V995">
            <v>14563.181500000002</v>
          </cell>
          <cell r="W995">
            <v>14563.181500000002</v>
          </cell>
          <cell r="X995">
            <v>14563.181500000002</v>
          </cell>
          <cell r="Y995">
            <v>14563.181500000002</v>
          </cell>
          <cell r="Z995">
            <v>16181.312777777781</v>
          </cell>
          <cell r="AB995" t="str">
            <v/>
          </cell>
          <cell r="AC995">
            <v>3481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I995" t="str">
            <v/>
          </cell>
          <cell r="AJ995" t="str">
            <v/>
          </cell>
          <cell r="AM995" t="e">
            <v>#N/A</v>
          </cell>
        </row>
        <row r="996">
          <cell r="A996" t="str">
            <v>ACTIVE</v>
          </cell>
          <cell r="B996" t="str">
            <v>36-1132</v>
          </cell>
          <cell r="C996">
            <v>28886241</v>
          </cell>
          <cell r="D996" t="str">
            <v>36-1132</v>
          </cell>
          <cell r="E996" t="str">
            <v>SDR 35 SW</v>
          </cell>
          <cell r="F996" t="str">
            <v>27X4 TEE SXHXH SDR35 SW</v>
          </cell>
          <cell r="G996">
            <v>78.3</v>
          </cell>
          <cell r="H996">
            <v>35.516253599999999</v>
          </cell>
          <cell r="I996">
            <v>1</v>
          </cell>
          <cell r="J996">
            <v>2</v>
          </cell>
          <cell r="K996">
            <v>5739.2564888888892</v>
          </cell>
          <cell r="L996">
            <v>536.87950000000001</v>
          </cell>
          <cell r="M996" t="str">
            <v>SPECFIT</v>
          </cell>
          <cell r="N996" t="str">
            <v>(81)838274</v>
          </cell>
          <cell r="O996" t="str">
            <v>BOX</v>
          </cell>
          <cell r="P996" t="str">
            <v>D</v>
          </cell>
          <cell r="Q996" t="str">
            <v>F</v>
          </cell>
          <cell r="R996">
            <v>4511.6000000000004</v>
          </cell>
          <cell r="S996">
            <v>4827.4120000000003</v>
          </cell>
          <cell r="T996">
            <v>4827.4120000000003</v>
          </cell>
          <cell r="U996">
            <v>4827.4120000000003</v>
          </cell>
          <cell r="V996">
            <v>5165.3308400000005</v>
          </cell>
          <cell r="W996">
            <v>5165.3308400000005</v>
          </cell>
          <cell r="X996">
            <v>5165.3308400000005</v>
          </cell>
          <cell r="Y996">
            <v>5165.3308400000005</v>
          </cell>
          <cell r="Z996">
            <v>5739.2564888888892</v>
          </cell>
          <cell r="AB996" t="str">
            <v/>
          </cell>
          <cell r="AC996">
            <v>3482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I996" t="str">
            <v/>
          </cell>
          <cell r="AJ996" t="str">
            <v/>
          </cell>
          <cell r="AM996" t="e">
            <v>#N/A</v>
          </cell>
        </row>
        <row r="997">
          <cell r="A997" t="str">
            <v>ACTIVE</v>
          </cell>
          <cell r="B997" t="str">
            <v>36-1133</v>
          </cell>
          <cell r="C997">
            <v>28886250</v>
          </cell>
          <cell r="D997" t="str">
            <v>36-1133</v>
          </cell>
          <cell r="E997" t="str">
            <v>SDR 35 SW</v>
          </cell>
          <cell r="F997" t="str">
            <v>27X6 TEE SXHXH SDR35 SW</v>
          </cell>
          <cell r="G997">
            <v>80.55</v>
          </cell>
          <cell r="H997">
            <v>36.536835599999996</v>
          </cell>
          <cell r="I997">
            <v>1</v>
          </cell>
          <cell r="J997">
            <v>2</v>
          </cell>
          <cell r="K997">
            <v>6173.8395764705874</v>
          </cell>
          <cell r="L997">
            <v>577.53279999999995</v>
          </cell>
          <cell r="M997" t="str">
            <v>SPECFIT</v>
          </cell>
          <cell r="N997" t="str">
            <v>(81)838276</v>
          </cell>
          <cell r="O997" t="str">
            <v>BOX</v>
          </cell>
          <cell r="P997" t="str">
            <v>D</v>
          </cell>
          <cell r="Q997" t="str">
            <v>F</v>
          </cell>
          <cell r="R997">
            <v>4853.2235294117645</v>
          </cell>
          <cell r="S997">
            <v>5192.9491764705881</v>
          </cell>
          <cell r="T997">
            <v>5192.9491764705881</v>
          </cell>
          <cell r="U997">
            <v>5192.9491764705881</v>
          </cell>
          <cell r="V997">
            <v>5556.4556188235292</v>
          </cell>
          <cell r="W997">
            <v>5556.4556188235292</v>
          </cell>
          <cell r="X997">
            <v>5556.4556188235292</v>
          </cell>
          <cell r="Y997">
            <v>5556.4556188235292</v>
          </cell>
          <cell r="Z997">
            <v>6173.8395764705874</v>
          </cell>
          <cell r="AB997" t="str">
            <v/>
          </cell>
          <cell r="AC997">
            <v>3483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I997" t="str">
            <v/>
          </cell>
          <cell r="AJ997" t="str">
            <v/>
          </cell>
          <cell r="AM997" t="e">
            <v>#N/A</v>
          </cell>
        </row>
        <row r="998">
          <cell r="A998" t="str">
            <v>ACTIVE</v>
          </cell>
          <cell r="B998" t="str">
            <v>36-1134</v>
          </cell>
          <cell r="C998">
            <v>28886268</v>
          </cell>
          <cell r="D998" t="str">
            <v>36-1134</v>
          </cell>
          <cell r="E998" t="str">
            <v>SDR 35 SW</v>
          </cell>
          <cell r="F998" t="str">
            <v>27X8 TEE SXHXH SDR35 SW</v>
          </cell>
          <cell r="G998">
            <v>85.5</v>
          </cell>
          <cell r="H998">
            <v>38.782116000000002</v>
          </cell>
          <cell r="I998">
            <v>1</v>
          </cell>
          <cell r="J998">
            <v>2</v>
          </cell>
          <cell r="K998">
            <v>7221.1761372549026</v>
          </cell>
          <cell r="L998">
            <v>675.5068</v>
          </cell>
          <cell r="M998" t="str">
            <v>SPECFIT</v>
          </cell>
          <cell r="N998" t="str">
            <v>(81)838278</v>
          </cell>
          <cell r="O998" t="str">
            <v>BOX</v>
          </cell>
          <cell r="P998" t="str">
            <v>D</v>
          </cell>
          <cell r="Q998" t="str">
            <v>F</v>
          </cell>
          <cell r="R998">
            <v>5676.5294117647063</v>
          </cell>
          <cell r="S998">
            <v>6073.8864705882361</v>
          </cell>
          <cell r="T998">
            <v>6073.8864705882361</v>
          </cell>
          <cell r="U998">
            <v>6073.8864705882361</v>
          </cell>
          <cell r="V998">
            <v>6499.0585235294129</v>
          </cell>
          <cell r="W998">
            <v>6499.0585235294129</v>
          </cell>
          <cell r="X998">
            <v>6499.0585235294129</v>
          </cell>
          <cell r="Y998">
            <v>6499.0585235294129</v>
          </cell>
          <cell r="Z998">
            <v>7221.1761372549026</v>
          </cell>
          <cell r="AB998" t="str">
            <v/>
          </cell>
          <cell r="AC998">
            <v>3484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I998" t="str">
            <v/>
          </cell>
          <cell r="AJ998" t="str">
            <v/>
          </cell>
          <cell r="AM998" t="e">
            <v>#N/A</v>
          </cell>
        </row>
        <row r="999">
          <cell r="A999" t="str">
            <v>ACTIVE</v>
          </cell>
          <cell r="B999" t="str">
            <v>36-1135</v>
          </cell>
          <cell r="C999">
            <v>28886276</v>
          </cell>
          <cell r="D999" t="str">
            <v>36-1135</v>
          </cell>
          <cell r="E999" t="str">
            <v>SDR 35 SW</v>
          </cell>
          <cell r="F999" t="str">
            <v>27X10 TEE SXHXH SDR35 SW</v>
          </cell>
          <cell r="G999">
            <v>90.45</v>
          </cell>
          <cell r="H999">
            <v>41.027396400000001</v>
          </cell>
          <cell r="I999">
            <v>1</v>
          </cell>
          <cell r="J999">
            <v>1</v>
          </cell>
          <cell r="K999">
            <v>7380.0104339869285</v>
          </cell>
          <cell r="L999">
            <v>690.36509999999998</v>
          </cell>
          <cell r="M999" t="str">
            <v>SPECFIT</v>
          </cell>
          <cell r="N999" t="str">
            <v>(81)8382710</v>
          </cell>
          <cell r="O999" t="str">
            <v>BOX</v>
          </cell>
          <cell r="P999" t="str">
            <v>D</v>
          </cell>
          <cell r="Q999" t="str">
            <v>F</v>
          </cell>
          <cell r="R999">
            <v>5801.3882352941182</v>
          </cell>
          <cell r="S999">
            <v>6207.4854117647064</v>
          </cell>
          <cell r="T999">
            <v>6207.4854117647064</v>
          </cell>
          <cell r="U999">
            <v>6207.4854117647064</v>
          </cell>
          <cell r="V999">
            <v>6642.0093905882359</v>
          </cell>
          <cell r="W999">
            <v>6642.0093905882359</v>
          </cell>
          <cell r="X999">
            <v>6642.0093905882359</v>
          </cell>
          <cell r="Y999">
            <v>6642.0093905882359</v>
          </cell>
          <cell r="Z999">
            <v>7380.0104339869285</v>
          </cell>
          <cell r="AB999" t="str">
            <v/>
          </cell>
          <cell r="AC999">
            <v>3485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I999" t="str">
            <v/>
          </cell>
          <cell r="AJ999" t="str">
            <v/>
          </cell>
          <cell r="AM999" t="e">
            <v>#N/A</v>
          </cell>
        </row>
        <row r="1000">
          <cell r="A1000" t="str">
            <v>ACTIVE</v>
          </cell>
          <cell r="B1000" t="str">
            <v>36-1136</v>
          </cell>
          <cell r="C1000">
            <v>28886284</v>
          </cell>
          <cell r="D1000" t="str">
            <v>36-1136</v>
          </cell>
          <cell r="E1000" t="str">
            <v>SDR 35 SW</v>
          </cell>
          <cell r="F1000" t="str">
            <v>27X12 TEE SXHXH SDR35 SW</v>
          </cell>
          <cell r="G1000">
            <v>95.85</v>
          </cell>
          <cell r="H1000">
            <v>43.476793199999996</v>
          </cell>
          <cell r="I1000">
            <v>1</v>
          </cell>
          <cell r="J1000">
            <v>1</v>
          </cell>
          <cell r="K1000">
            <v>8197.5438640522898</v>
          </cell>
          <cell r="L1000">
            <v>766.84130000000005</v>
          </cell>
          <cell r="M1000" t="str">
            <v>SPECFIT</v>
          </cell>
          <cell r="N1000" t="str">
            <v>(81)8382712</v>
          </cell>
          <cell r="O1000" t="str">
            <v>BOX</v>
          </cell>
          <cell r="P1000" t="str">
            <v>D</v>
          </cell>
          <cell r="Q1000" t="str">
            <v>F</v>
          </cell>
          <cell r="R1000">
            <v>6444.0470588235294</v>
          </cell>
          <cell r="S1000">
            <v>6895.1303529411771</v>
          </cell>
          <cell r="T1000">
            <v>6895.1303529411771</v>
          </cell>
          <cell r="U1000">
            <v>6895.1303529411771</v>
          </cell>
          <cell r="V1000">
            <v>7377.7894776470603</v>
          </cell>
          <cell r="W1000">
            <v>7377.7894776470603</v>
          </cell>
          <cell r="X1000">
            <v>7377.7894776470603</v>
          </cell>
          <cell r="Y1000">
            <v>7377.7894776470603</v>
          </cell>
          <cell r="Z1000">
            <v>8197.5438640522898</v>
          </cell>
          <cell r="AB1000" t="str">
            <v/>
          </cell>
          <cell r="AC1000">
            <v>3486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I1000" t="str">
            <v/>
          </cell>
          <cell r="AJ1000" t="str">
            <v/>
          </cell>
          <cell r="AM1000" t="e">
            <v>#N/A</v>
          </cell>
        </row>
        <row r="1001">
          <cell r="A1001" t="str">
            <v>ACTIVE</v>
          </cell>
          <cell r="B1001" t="str">
            <v>36-1137</v>
          </cell>
          <cell r="C1001">
            <v>28886292</v>
          </cell>
          <cell r="D1001" t="str">
            <v>36-1137</v>
          </cell>
          <cell r="E1001" t="str">
            <v>SDR 35 SW</v>
          </cell>
          <cell r="F1001" t="str">
            <v>27X15 TEE SXHXH SDR35 SW</v>
          </cell>
          <cell r="G1001">
            <v>103.5</v>
          </cell>
          <cell r="H1001">
            <v>46.946772000000003</v>
          </cell>
          <cell r="I1001">
            <v>1</v>
          </cell>
          <cell r="J1001">
            <v>1</v>
          </cell>
          <cell r="K1001">
            <v>9360.2234875816994</v>
          </cell>
          <cell r="L1001">
            <v>875.60400000000004</v>
          </cell>
          <cell r="M1001" t="str">
            <v>SPECFIT</v>
          </cell>
          <cell r="N1001" t="str">
            <v>(81)8382715</v>
          </cell>
          <cell r="O1001" t="str">
            <v>BOX</v>
          </cell>
          <cell r="P1001" t="str">
            <v>D</v>
          </cell>
          <cell r="Q1001" t="str">
            <v>F</v>
          </cell>
          <cell r="R1001">
            <v>7358.0235294117647</v>
          </cell>
          <cell r="S1001">
            <v>7873.0851764705885</v>
          </cell>
          <cell r="T1001">
            <v>7873.0851764705885</v>
          </cell>
          <cell r="U1001">
            <v>7873.0851764705885</v>
          </cell>
          <cell r="V1001">
            <v>8424.2011388235296</v>
          </cell>
          <cell r="W1001">
            <v>8424.2011388235296</v>
          </cell>
          <cell r="X1001">
            <v>8424.2011388235296</v>
          </cell>
          <cell r="Y1001">
            <v>8424.2011388235296</v>
          </cell>
          <cell r="Z1001">
            <v>9360.2234875816994</v>
          </cell>
          <cell r="AB1001" t="str">
            <v/>
          </cell>
          <cell r="AC1001">
            <v>3487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I1001" t="str">
            <v/>
          </cell>
          <cell r="AJ1001" t="str">
            <v/>
          </cell>
          <cell r="AM1001" t="e">
            <v>#N/A</v>
          </cell>
        </row>
        <row r="1002">
          <cell r="A1002" t="str">
            <v>ACTIVE</v>
          </cell>
          <cell r="B1002" t="str">
            <v>36-1138</v>
          </cell>
          <cell r="C1002">
            <v>28886306</v>
          </cell>
          <cell r="D1002" t="str">
            <v>36-1138</v>
          </cell>
          <cell r="E1002" t="str">
            <v>SDR 35 SW</v>
          </cell>
          <cell r="F1002" t="str">
            <v>27X18 TEE SXHXH SDR35 SW</v>
          </cell>
          <cell r="G1002">
            <v>116.55</v>
          </cell>
          <cell r="H1002">
            <v>52.866147599999998</v>
          </cell>
          <cell r="I1002">
            <v>1</v>
          </cell>
          <cell r="J1002">
            <v>1</v>
          </cell>
          <cell r="K1002">
            <v>10217.207328104576</v>
          </cell>
          <cell r="L1002">
            <v>955.77020000000005</v>
          </cell>
          <cell r="M1002" t="str">
            <v>SPECFIT</v>
          </cell>
          <cell r="N1002" t="str">
            <v>(81)8382718</v>
          </cell>
          <cell r="O1002" t="str">
            <v>BOX</v>
          </cell>
          <cell r="P1002" t="str">
            <v>D</v>
          </cell>
          <cell r="Q1002" t="str">
            <v>F</v>
          </cell>
          <cell r="R1002">
            <v>8031.6941176470582</v>
          </cell>
          <cell r="S1002">
            <v>8593.9127058823524</v>
          </cell>
          <cell r="T1002">
            <v>8593.9127058823524</v>
          </cell>
          <cell r="U1002">
            <v>8593.9127058823524</v>
          </cell>
          <cell r="V1002">
            <v>9195.4865952941182</v>
          </cell>
          <cell r="W1002">
            <v>9195.4865952941182</v>
          </cell>
          <cell r="X1002">
            <v>9195.4865952941182</v>
          </cell>
          <cell r="Y1002">
            <v>9195.4865952941182</v>
          </cell>
          <cell r="Z1002">
            <v>10217.207328104576</v>
          </cell>
          <cell r="AB1002" t="str">
            <v/>
          </cell>
          <cell r="AC1002">
            <v>3488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I1002" t="str">
            <v/>
          </cell>
          <cell r="AJ1002" t="str">
            <v/>
          </cell>
          <cell r="AM1002" t="e">
            <v>#N/A</v>
          </cell>
        </row>
        <row r="1003">
          <cell r="A1003" t="str">
            <v>ACTIVE</v>
          </cell>
          <cell r="B1003" t="str">
            <v>36-1139</v>
          </cell>
          <cell r="C1003">
            <v>28886314</v>
          </cell>
          <cell r="D1003" t="str">
            <v>36-1139</v>
          </cell>
          <cell r="E1003" t="str">
            <v>SDR 35 SW</v>
          </cell>
          <cell r="F1003" t="str">
            <v>27X21 TEE SXHXH SDR35 SW</v>
          </cell>
          <cell r="G1003">
            <v>129.6</v>
          </cell>
          <cell r="H1003">
            <v>58.7855232</v>
          </cell>
          <cell r="I1003">
            <v>1</v>
          </cell>
          <cell r="J1003">
            <v>1</v>
          </cell>
          <cell r="K1003">
            <v>10522.903111111113</v>
          </cell>
          <cell r="L1003">
            <v>984.36659999999995</v>
          </cell>
          <cell r="M1003" t="str">
            <v>SPECFIT</v>
          </cell>
          <cell r="N1003" t="str">
            <v>(81)8382721</v>
          </cell>
          <cell r="O1003" t="str">
            <v>BOX</v>
          </cell>
          <cell r="P1003" t="str">
            <v>D</v>
          </cell>
          <cell r="Q1003" t="str">
            <v>F</v>
          </cell>
          <cell r="R1003">
            <v>8272</v>
          </cell>
          <cell r="S1003">
            <v>8851.0400000000009</v>
          </cell>
          <cell r="T1003">
            <v>8851.0400000000009</v>
          </cell>
          <cell r="U1003">
            <v>8851.0400000000009</v>
          </cell>
          <cell r="V1003">
            <v>9470.6128000000008</v>
          </cell>
          <cell r="W1003">
            <v>9470.6128000000008</v>
          </cell>
          <cell r="X1003">
            <v>9470.6128000000008</v>
          </cell>
          <cell r="Y1003">
            <v>9470.6128000000008</v>
          </cell>
          <cell r="Z1003">
            <v>10522.903111111113</v>
          </cell>
          <cell r="AB1003" t="str">
            <v/>
          </cell>
          <cell r="AC1003">
            <v>3489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I1003" t="str">
            <v/>
          </cell>
          <cell r="AJ1003" t="str">
            <v/>
          </cell>
          <cell r="AM1003" t="e">
            <v>#N/A</v>
          </cell>
        </row>
        <row r="1004">
          <cell r="A1004" t="str">
            <v>ACTIVE</v>
          </cell>
          <cell r="B1004" t="str">
            <v>36-1140</v>
          </cell>
          <cell r="C1004">
            <v>28886322</v>
          </cell>
          <cell r="D1004" t="str">
            <v>36-1140</v>
          </cell>
          <cell r="E1004" t="str">
            <v>SDR 35 SW</v>
          </cell>
          <cell r="F1004" t="str">
            <v>27X24 TEE SXHXH SDR35 SW</v>
          </cell>
          <cell r="G1004">
            <v>142.65</v>
          </cell>
          <cell r="H1004">
            <v>64.704898799999995</v>
          </cell>
          <cell r="I1004">
            <v>1</v>
          </cell>
          <cell r="J1004">
            <v>1</v>
          </cell>
          <cell r="K1004">
            <v>13025.579681045752</v>
          </cell>
          <cell r="L1004">
            <v>1218.4813999999999</v>
          </cell>
          <cell r="M1004" t="str">
            <v>SPECFIT</v>
          </cell>
          <cell r="N1004" t="str">
            <v>(81)8382724</v>
          </cell>
          <cell r="O1004" t="str">
            <v>BOX</v>
          </cell>
          <cell r="P1004" t="str">
            <v>D</v>
          </cell>
          <cell r="Q1004" t="str">
            <v>F</v>
          </cell>
          <cell r="R1004">
            <v>10239.341176470589</v>
          </cell>
          <cell r="S1004">
            <v>10956.09505882353</v>
          </cell>
          <cell r="T1004">
            <v>10956.09505882353</v>
          </cell>
          <cell r="U1004">
            <v>10956.09505882353</v>
          </cell>
          <cell r="V1004">
            <v>11723.021712941178</v>
          </cell>
          <cell r="W1004">
            <v>11723.021712941178</v>
          </cell>
          <cell r="X1004">
            <v>11723.021712941178</v>
          </cell>
          <cell r="Y1004">
            <v>11723.021712941178</v>
          </cell>
          <cell r="Z1004">
            <v>13025.579681045752</v>
          </cell>
          <cell r="AB1004" t="str">
            <v/>
          </cell>
          <cell r="AC1004">
            <v>3490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I1004" t="str">
            <v/>
          </cell>
          <cell r="AJ1004" t="str">
            <v/>
          </cell>
          <cell r="AM1004" t="e">
            <v>#N/A</v>
          </cell>
        </row>
        <row r="1005">
          <cell r="A1005" t="str">
            <v>ACTIVE</v>
          </cell>
          <cell r="B1005" t="str">
            <v>36-1141</v>
          </cell>
          <cell r="C1005">
            <v>28886330</v>
          </cell>
          <cell r="D1005" t="str">
            <v>36-1141</v>
          </cell>
          <cell r="E1005" t="str">
            <v>SDR 35 SW</v>
          </cell>
          <cell r="F1005" t="str">
            <v>27 TEE SXHXH SDR35 SW</v>
          </cell>
          <cell r="G1005">
            <v>159.75</v>
          </cell>
          <cell r="H1005">
            <v>72.461321999999996</v>
          </cell>
          <cell r="I1005">
            <v>1</v>
          </cell>
          <cell r="J1005">
            <v>1</v>
          </cell>
          <cell r="K1005">
            <v>13140.069681045754</v>
          </cell>
          <cell r="L1005">
            <v>1229.1904999999999</v>
          </cell>
          <cell r="M1005" t="str">
            <v>SPECFIT</v>
          </cell>
          <cell r="N1005" t="str">
            <v>(81)83827</v>
          </cell>
          <cell r="O1005" t="str">
            <v>BOX</v>
          </cell>
          <cell r="P1005" t="str">
            <v>D</v>
          </cell>
          <cell r="Q1005" t="str">
            <v>F</v>
          </cell>
          <cell r="R1005">
            <v>10329.341176470589</v>
          </cell>
          <cell r="S1005">
            <v>11052.395058823531</v>
          </cell>
          <cell r="T1005">
            <v>11052.395058823531</v>
          </cell>
          <cell r="U1005">
            <v>11052.395058823531</v>
          </cell>
          <cell r="V1005">
            <v>11826.062712941179</v>
          </cell>
          <cell r="W1005">
            <v>11826.062712941179</v>
          </cell>
          <cell r="X1005">
            <v>11826.062712941179</v>
          </cell>
          <cell r="Y1005">
            <v>11826.062712941179</v>
          </cell>
          <cell r="Z1005">
            <v>13140.069681045754</v>
          </cell>
          <cell r="AB1005" t="str">
            <v/>
          </cell>
          <cell r="AC1005">
            <v>3491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I1005" t="str">
            <v/>
          </cell>
          <cell r="AJ1005" t="str">
            <v/>
          </cell>
          <cell r="AM1005" t="e">
            <v>#N/A</v>
          </cell>
        </row>
        <row r="1006">
          <cell r="A1006" t="str">
            <v>ACTIVE</v>
          </cell>
          <cell r="B1006" t="str">
            <v>36-1142</v>
          </cell>
          <cell r="C1006">
            <v>28886349</v>
          </cell>
          <cell r="D1006" t="str">
            <v>36-1142</v>
          </cell>
          <cell r="E1006" t="str">
            <v>SDR 35 SW</v>
          </cell>
          <cell r="F1006" t="str">
            <v>30X4 TEE SXHXH SDR35 SW</v>
          </cell>
          <cell r="G1006">
            <v>126.45</v>
          </cell>
          <cell r="H1006">
            <v>57.356708400000002</v>
          </cell>
          <cell r="I1006">
            <v>1</v>
          </cell>
          <cell r="J1006">
            <v>1</v>
          </cell>
          <cell r="K1006">
            <v>8596.8969568627454</v>
          </cell>
          <cell r="L1006">
            <v>804.19899999999996</v>
          </cell>
          <cell r="M1006" t="str">
            <v>SPECFIT</v>
          </cell>
          <cell r="N1006" t="str">
            <v>(81)838304</v>
          </cell>
          <cell r="O1006" t="str">
            <v>BOX</v>
          </cell>
          <cell r="P1006" t="str">
            <v>D</v>
          </cell>
          <cell r="Q1006" t="str">
            <v>F</v>
          </cell>
          <cell r="R1006">
            <v>6757.9764705882353</v>
          </cell>
          <cell r="S1006">
            <v>7231.0348235294123</v>
          </cell>
          <cell r="T1006">
            <v>7231.0348235294123</v>
          </cell>
          <cell r="U1006">
            <v>7231.0348235294123</v>
          </cell>
          <cell r="V1006">
            <v>7737.2072611764715</v>
          </cell>
          <cell r="W1006">
            <v>7737.2072611764715</v>
          </cell>
          <cell r="X1006">
            <v>7737.2072611764715</v>
          </cell>
          <cell r="Y1006">
            <v>7737.2072611764715</v>
          </cell>
          <cell r="Z1006">
            <v>8596.8969568627454</v>
          </cell>
          <cell r="AB1006" t="str">
            <v/>
          </cell>
          <cell r="AC1006">
            <v>3492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I1006" t="str">
            <v/>
          </cell>
          <cell r="AJ1006" t="str">
            <v/>
          </cell>
          <cell r="AM1006" t="e">
            <v>#N/A</v>
          </cell>
        </row>
        <row r="1007">
          <cell r="A1007" t="str">
            <v>ACTIVE</v>
          </cell>
          <cell r="B1007" t="str">
            <v>36-1143</v>
          </cell>
          <cell r="C1007">
            <v>28886357</v>
          </cell>
          <cell r="D1007" t="str">
            <v>36-1143</v>
          </cell>
          <cell r="E1007" t="str">
            <v>SDR 35 SW</v>
          </cell>
          <cell r="F1007" t="str">
            <v>30X6 TEE SXHXH SDR35 SW</v>
          </cell>
          <cell r="G1007">
            <v>131.85</v>
          </cell>
          <cell r="H1007">
            <v>59.806105199999998</v>
          </cell>
          <cell r="I1007">
            <v>1</v>
          </cell>
          <cell r="J1007">
            <v>1</v>
          </cell>
          <cell r="K1007">
            <v>8648.4399058823547</v>
          </cell>
          <cell r="L1007">
            <v>809.02030000000002</v>
          </cell>
          <cell r="M1007" t="str">
            <v>SPECFIT</v>
          </cell>
          <cell r="N1007" t="str">
            <v>(81)838306</v>
          </cell>
          <cell r="O1007" t="str">
            <v>BOX</v>
          </cell>
          <cell r="P1007" t="str">
            <v>D</v>
          </cell>
          <cell r="Q1007" t="str">
            <v>F</v>
          </cell>
          <cell r="R1007">
            <v>6798.4941176470593</v>
          </cell>
          <cell r="S1007">
            <v>7274.3887058823539</v>
          </cell>
          <cell r="T1007">
            <v>7274.3887058823539</v>
          </cell>
          <cell r="U1007">
            <v>7274.3887058823539</v>
          </cell>
          <cell r="V1007">
            <v>7783.5959152941186</v>
          </cell>
          <cell r="W1007">
            <v>7783.5959152941186</v>
          </cell>
          <cell r="X1007">
            <v>7783.5959152941186</v>
          </cell>
          <cell r="Y1007">
            <v>7783.5959152941186</v>
          </cell>
          <cell r="Z1007">
            <v>8648.4399058823547</v>
          </cell>
          <cell r="AB1007" t="str">
            <v/>
          </cell>
          <cell r="AC1007">
            <v>3493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I1007" t="str">
            <v/>
          </cell>
          <cell r="AJ1007" t="str">
            <v/>
          </cell>
          <cell r="AM1007" t="e">
            <v>#N/A</v>
          </cell>
        </row>
        <row r="1008">
          <cell r="A1008" t="str">
            <v>ACTIVE</v>
          </cell>
          <cell r="B1008" t="str">
            <v>36-1144</v>
          </cell>
          <cell r="C1008">
            <v>28886365</v>
          </cell>
          <cell r="D1008" t="str">
            <v>36-1144</v>
          </cell>
          <cell r="E1008" t="str">
            <v>SDR 35 SW</v>
          </cell>
          <cell r="F1008" t="str">
            <v>30X8 TEE SXHXH SDR35 SW</v>
          </cell>
          <cell r="G1008">
            <v>137.25</v>
          </cell>
          <cell r="H1008">
            <v>62.255502</v>
          </cell>
          <cell r="I1008">
            <v>1</v>
          </cell>
          <cell r="J1008">
            <v>1</v>
          </cell>
          <cell r="K1008">
            <v>9872.495149019609</v>
          </cell>
          <cell r="L1008">
            <v>923.52449999999999</v>
          </cell>
          <cell r="M1008" t="str">
            <v>SPECFIT</v>
          </cell>
          <cell r="N1008" t="str">
            <v>(81)838308</v>
          </cell>
          <cell r="O1008" t="str">
            <v>BOX</v>
          </cell>
          <cell r="P1008" t="str">
            <v>D</v>
          </cell>
          <cell r="Q1008" t="str">
            <v>F</v>
          </cell>
          <cell r="R1008">
            <v>7760.7176470588238</v>
          </cell>
          <cell r="S1008">
            <v>8303.9678823529412</v>
          </cell>
          <cell r="T1008">
            <v>8303.9678823529412</v>
          </cell>
          <cell r="U1008">
            <v>8303.9678823529412</v>
          </cell>
          <cell r="V1008">
            <v>8885.2456341176476</v>
          </cell>
          <cell r="W1008">
            <v>8885.2456341176476</v>
          </cell>
          <cell r="X1008">
            <v>8885.2456341176476</v>
          </cell>
          <cell r="Y1008">
            <v>8885.2456341176476</v>
          </cell>
          <cell r="Z1008">
            <v>9872.495149019609</v>
          </cell>
          <cell r="AB1008" t="str">
            <v/>
          </cell>
          <cell r="AC1008">
            <v>3494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I1008" t="str">
            <v/>
          </cell>
          <cell r="AJ1008" t="str">
            <v/>
          </cell>
          <cell r="AM1008" t="e">
            <v>#N/A</v>
          </cell>
        </row>
        <row r="1009">
          <cell r="A1009" t="str">
            <v>ACTIVE</v>
          </cell>
          <cell r="B1009" t="str">
            <v>36-1145</v>
          </cell>
          <cell r="C1009">
            <v>28886373</v>
          </cell>
          <cell r="D1009" t="str">
            <v>36-1145</v>
          </cell>
          <cell r="E1009" t="str">
            <v>SDR 35 SW</v>
          </cell>
          <cell r="F1009" t="str">
            <v>30X10 TEE SXHXH SDR35 SW</v>
          </cell>
          <cell r="G1009">
            <v>143.1</v>
          </cell>
          <cell r="H1009">
            <v>64.909015199999999</v>
          </cell>
          <cell r="I1009">
            <v>1</v>
          </cell>
          <cell r="J1009">
            <v>1</v>
          </cell>
          <cell r="K1009">
            <v>10383.569529411767</v>
          </cell>
          <cell r="L1009">
            <v>971.33389999999997</v>
          </cell>
          <cell r="M1009" t="str">
            <v>SPECFIT</v>
          </cell>
          <cell r="N1009" t="str">
            <v>(81)8383010</v>
          </cell>
          <cell r="O1009" t="str">
            <v>BOX</v>
          </cell>
          <cell r="P1009" t="str">
            <v>D</v>
          </cell>
          <cell r="Q1009" t="str">
            <v>F</v>
          </cell>
          <cell r="R1009">
            <v>8162.4705882352946</v>
          </cell>
          <cell r="S1009">
            <v>8733.8435294117662</v>
          </cell>
          <cell r="T1009">
            <v>8733.8435294117662</v>
          </cell>
          <cell r="U1009">
            <v>8733.8435294117662</v>
          </cell>
          <cell r="V1009">
            <v>9345.2125764705906</v>
          </cell>
          <cell r="W1009">
            <v>9345.2125764705906</v>
          </cell>
          <cell r="X1009">
            <v>9345.2125764705906</v>
          </cell>
          <cell r="Y1009">
            <v>9345.2125764705906</v>
          </cell>
          <cell r="Z1009">
            <v>10383.569529411767</v>
          </cell>
          <cell r="AB1009" t="str">
            <v/>
          </cell>
          <cell r="AC1009">
            <v>3495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I1009" t="str">
            <v/>
          </cell>
          <cell r="AJ1009" t="str">
            <v/>
          </cell>
          <cell r="AM1009" t="e">
            <v>#N/A</v>
          </cell>
        </row>
        <row r="1010">
          <cell r="A1010" t="str">
            <v>ACTIVE</v>
          </cell>
          <cell r="B1010" t="str">
            <v>36-1146</v>
          </cell>
          <cell r="C1010">
            <v>28886381</v>
          </cell>
          <cell r="D1010" t="str">
            <v>36-1146</v>
          </cell>
          <cell r="E1010" t="str">
            <v>SDR 35 SW</v>
          </cell>
          <cell r="F1010" t="str">
            <v>30X12 TEE SXHXH SDR35 SW</v>
          </cell>
          <cell r="G1010">
            <v>149.4</v>
          </cell>
          <cell r="H1010">
            <v>67.766644800000009</v>
          </cell>
          <cell r="I1010">
            <v>1</v>
          </cell>
          <cell r="J1010">
            <v>1</v>
          </cell>
          <cell r="K1010">
            <v>11354.325001307192</v>
          </cell>
          <cell r="L1010">
            <v>1062.1425999999999</v>
          </cell>
          <cell r="M1010" t="str">
            <v>SPECFIT</v>
          </cell>
          <cell r="N1010" t="str">
            <v>(81)8383012</v>
          </cell>
          <cell r="O1010" t="str">
            <v>BOX</v>
          </cell>
          <cell r="P1010" t="str">
            <v>D</v>
          </cell>
          <cell r="Q1010" t="str">
            <v>F</v>
          </cell>
          <cell r="R1010">
            <v>8925.5764705882357</v>
          </cell>
          <cell r="S1010">
            <v>9550.3668235294135</v>
          </cell>
          <cell r="T1010">
            <v>9550.3668235294135</v>
          </cell>
          <cell r="U1010">
            <v>9550.3668235294135</v>
          </cell>
          <cell r="V1010">
            <v>10218.892501176473</v>
          </cell>
          <cell r="W1010">
            <v>10218.892501176473</v>
          </cell>
          <cell r="X1010">
            <v>10218.892501176473</v>
          </cell>
          <cell r="Y1010">
            <v>10218.892501176473</v>
          </cell>
          <cell r="Z1010">
            <v>11354.325001307192</v>
          </cell>
          <cell r="AB1010" t="str">
            <v/>
          </cell>
          <cell r="AC1010">
            <v>3496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I1010" t="str">
            <v/>
          </cell>
          <cell r="AJ1010" t="str">
            <v/>
          </cell>
          <cell r="AM1010" t="e">
            <v>#N/A</v>
          </cell>
        </row>
        <row r="1011">
          <cell r="A1011" t="str">
            <v>ACTIVE</v>
          </cell>
          <cell r="B1011" t="str">
            <v>36-1147</v>
          </cell>
          <cell r="C1011">
            <v>28886390</v>
          </cell>
          <cell r="D1011" t="str">
            <v>36-1147</v>
          </cell>
          <cell r="E1011" t="str">
            <v>SDR 35 SW</v>
          </cell>
          <cell r="F1011" t="str">
            <v>30X15 TEE SXHXH SDR35 SW</v>
          </cell>
          <cell r="G1011">
            <v>161.55000000000001</v>
          </cell>
          <cell r="H1011">
            <v>73.277787600000011</v>
          </cell>
          <cell r="I1011">
            <v>1</v>
          </cell>
          <cell r="J1011">
            <v>1</v>
          </cell>
          <cell r="K1011">
            <v>12817.776589542487</v>
          </cell>
          <cell r="L1011">
            <v>1199.0425</v>
          </cell>
          <cell r="M1011" t="str">
            <v>SPECFIT</v>
          </cell>
          <cell r="N1011" t="str">
            <v>(81)8383015</v>
          </cell>
          <cell r="O1011" t="str">
            <v>BOX</v>
          </cell>
          <cell r="P1011" t="str">
            <v>D</v>
          </cell>
          <cell r="Q1011" t="str">
            <v>F</v>
          </cell>
          <cell r="R1011">
            <v>10075.988235294119</v>
          </cell>
          <cell r="S1011">
            <v>10781.307411764708</v>
          </cell>
          <cell r="T1011">
            <v>10781.307411764708</v>
          </cell>
          <cell r="U1011">
            <v>10781.307411764708</v>
          </cell>
          <cell r="V1011">
            <v>11535.998930588239</v>
          </cell>
          <cell r="W1011">
            <v>11535.998930588239</v>
          </cell>
          <cell r="X1011">
            <v>11535.998930588239</v>
          </cell>
          <cell r="Y1011">
            <v>11535.998930588239</v>
          </cell>
          <cell r="Z1011">
            <v>12817.776589542487</v>
          </cell>
          <cell r="AB1011" t="str">
            <v/>
          </cell>
          <cell r="AC1011">
            <v>3497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I1011" t="str">
            <v/>
          </cell>
          <cell r="AJ1011" t="str">
            <v/>
          </cell>
          <cell r="AM1011" t="e">
            <v>#N/A</v>
          </cell>
        </row>
        <row r="1012">
          <cell r="A1012" t="str">
            <v>ACTIVE</v>
          </cell>
          <cell r="B1012" t="str">
            <v>36-1148</v>
          </cell>
          <cell r="C1012">
            <v>28886403</v>
          </cell>
          <cell r="D1012" t="str">
            <v>36-1148</v>
          </cell>
          <cell r="E1012" t="str">
            <v>SDR 35 SW</v>
          </cell>
          <cell r="F1012" t="str">
            <v>30X18 TEE SXHXH SDR35 SW</v>
          </cell>
          <cell r="G1012">
            <v>172.8</v>
          </cell>
          <cell r="H1012">
            <v>78.380697600000005</v>
          </cell>
          <cell r="I1012">
            <v>1</v>
          </cell>
          <cell r="J1012">
            <v>1</v>
          </cell>
          <cell r="K1012">
            <v>13134.502324183006</v>
          </cell>
          <cell r="L1012">
            <v>1228.6702</v>
          </cell>
          <cell r="M1012" t="str">
            <v>SPECFIT</v>
          </cell>
          <cell r="N1012" t="str">
            <v>(81)8383018</v>
          </cell>
          <cell r="O1012" t="str">
            <v>BOX</v>
          </cell>
          <cell r="P1012" t="str">
            <v>D</v>
          </cell>
          <cell r="Q1012" t="str">
            <v>F</v>
          </cell>
          <cell r="R1012">
            <v>10324.964705882352</v>
          </cell>
          <cell r="S1012">
            <v>11047.712235294117</v>
          </cell>
          <cell r="T1012">
            <v>11047.712235294117</v>
          </cell>
          <cell r="U1012">
            <v>11047.712235294117</v>
          </cell>
          <cell r="V1012">
            <v>11821.052091764706</v>
          </cell>
          <cell r="W1012">
            <v>11821.052091764706</v>
          </cell>
          <cell r="X1012">
            <v>11821.052091764706</v>
          </cell>
          <cell r="Y1012">
            <v>11821.052091764706</v>
          </cell>
          <cell r="Z1012">
            <v>13134.502324183006</v>
          </cell>
          <cell r="AB1012" t="str">
            <v/>
          </cell>
          <cell r="AC1012">
            <v>3498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I1012" t="str">
            <v/>
          </cell>
          <cell r="AJ1012" t="str">
            <v/>
          </cell>
          <cell r="AM1012" t="e">
            <v>#N/A</v>
          </cell>
        </row>
        <row r="1013">
          <cell r="A1013" t="str">
            <v>ACTIVE</v>
          </cell>
          <cell r="B1013" t="str">
            <v>36-1149</v>
          </cell>
          <cell r="C1013">
            <v>28886411</v>
          </cell>
          <cell r="D1013" t="str">
            <v>36-1149</v>
          </cell>
          <cell r="E1013" t="str">
            <v>SDR 35 SW</v>
          </cell>
          <cell r="F1013" t="str">
            <v>30X21 TEE SXHXH SDR35 SW</v>
          </cell>
          <cell r="G1013">
            <v>184.05</v>
          </cell>
          <cell r="H1013">
            <v>83.483607599999999</v>
          </cell>
          <cell r="I1013">
            <v>1</v>
          </cell>
          <cell r="J1013">
            <v>1</v>
          </cell>
          <cell r="K1013">
            <v>13527.779215686276</v>
          </cell>
          <cell r="L1013">
            <v>1265.4594999999999</v>
          </cell>
          <cell r="M1013" t="str">
            <v>SPECFIT</v>
          </cell>
          <cell r="N1013" t="str">
            <v>(81)8383021</v>
          </cell>
          <cell r="O1013" t="str">
            <v>BOX</v>
          </cell>
          <cell r="P1013" t="str">
            <v>D</v>
          </cell>
          <cell r="Q1013" t="str">
            <v>F</v>
          </cell>
          <cell r="R1013">
            <v>10634.117647058823</v>
          </cell>
          <cell r="S1013">
            <v>11378.505882352942</v>
          </cell>
          <cell r="T1013">
            <v>11378.505882352942</v>
          </cell>
          <cell r="U1013">
            <v>11378.505882352942</v>
          </cell>
          <cell r="V1013">
            <v>12175.001294117648</v>
          </cell>
          <cell r="W1013">
            <v>12175.001294117648</v>
          </cell>
          <cell r="X1013">
            <v>12175.001294117648</v>
          </cell>
          <cell r="Y1013">
            <v>12175.001294117648</v>
          </cell>
          <cell r="Z1013">
            <v>13527.779215686276</v>
          </cell>
          <cell r="AB1013" t="str">
            <v/>
          </cell>
          <cell r="AC1013">
            <v>3499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I1013" t="str">
            <v/>
          </cell>
          <cell r="AJ1013" t="str">
            <v/>
          </cell>
          <cell r="AM1013" t="e">
            <v>#N/A</v>
          </cell>
        </row>
        <row r="1014">
          <cell r="A1014" t="str">
            <v>ACTIVE</v>
          </cell>
          <cell r="B1014" t="str">
            <v>36-1150</v>
          </cell>
          <cell r="C1014">
            <v>28886420</v>
          </cell>
          <cell r="D1014" t="str">
            <v>36-1150</v>
          </cell>
          <cell r="E1014" t="str">
            <v>SDR 35 SW</v>
          </cell>
          <cell r="F1014" t="str">
            <v>30X24 TEE SXHXH SDR35 SW</v>
          </cell>
          <cell r="G1014">
            <v>201.6</v>
          </cell>
          <cell r="H1014">
            <v>91.444147200000003</v>
          </cell>
          <cell r="I1014">
            <v>1</v>
          </cell>
          <cell r="J1014">
            <v>1</v>
          </cell>
          <cell r="K1014">
            <v>16737.659767320263</v>
          </cell>
          <cell r="L1014">
            <v>1565.7284</v>
          </cell>
          <cell r="M1014" t="str">
            <v>SPECFIT</v>
          </cell>
          <cell r="N1014" t="str">
            <v>(81)8383024</v>
          </cell>
          <cell r="O1014" t="str">
            <v>BOX</v>
          </cell>
          <cell r="P1014" t="str">
            <v>D</v>
          </cell>
          <cell r="Q1014" t="str">
            <v>F</v>
          </cell>
          <cell r="R1014">
            <v>13157.388235294118</v>
          </cell>
          <cell r="S1014">
            <v>14078.405411764707</v>
          </cell>
          <cell r="T1014">
            <v>14078.405411764707</v>
          </cell>
          <cell r="U1014">
            <v>14078.405411764707</v>
          </cell>
          <cell r="V1014">
            <v>15063.893790588238</v>
          </cell>
          <cell r="W1014">
            <v>15063.893790588238</v>
          </cell>
          <cell r="X1014">
            <v>15063.893790588238</v>
          </cell>
          <cell r="Y1014">
            <v>15063.893790588238</v>
          </cell>
          <cell r="Z1014">
            <v>16737.659767320263</v>
          </cell>
          <cell r="AB1014" t="str">
            <v/>
          </cell>
          <cell r="AC1014">
            <v>3500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I1014" t="str">
            <v/>
          </cell>
          <cell r="AJ1014" t="str">
            <v/>
          </cell>
          <cell r="AM1014" t="e">
            <v>#N/A</v>
          </cell>
        </row>
        <row r="1015">
          <cell r="A1015" t="str">
            <v>ACTIVE</v>
          </cell>
          <cell r="B1015" t="str">
            <v>36-1151</v>
          </cell>
          <cell r="C1015">
            <v>28886438</v>
          </cell>
          <cell r="D1015" t="str">
            <v>36-1151</v>
          </cell>
          <cell r="E1015" t="str">
            <v>SDR 35 SW</v>
          </cell>
          <cell r="F1015" t="str">
            <v>30X27 TEE SXHXH SDR35 SW</v>
          </cell>
          <cell r="G1015">
            <v>220.95</v>
          </cell>
          <cell r="H1015">
            <v>100.22115239999999</v>
          </cell>
          <cell r="I1015">
            <v>1</v>
          </cell>
          <cell r="J1015">
            <v>1</v>
          </cell>
          <cell r="K1015">
            <v>17210.855168627451</v>
          </cell>
          <cell r="L1015">
            <v>1609.9940999999999</v>
          </cell>
          <cell r="M1015" t="str">
            <v>SPECFIT</v>
          </cell>
          <cell r="N1015" t="str">
            <v>(81)8383027</v>
          </cell>
          <cell r="O1015" t="str">
            <v>BOX</v>
          </cell>
          <cell r="P1015" t="str">
            <v>D</v>
          </cell>
          <cell r="Q1015" t="str">
            <v>F</v>
          </cell>
          <cell r="R1015">
            <v>13529.364705882352</v>
          </cell>
          <cell r="S1015">
            <v>14476.420235294117</v>
          </cell>
          <cell r="T1015">
            <v>14476.420235294117</v>
          </cell>
          <cell r="U1015">
            <v>14476.420235294117</v>
          </cell>
          <cell r="V1015">
            <v>15489.769651764707</v>
          </cell>
          <cell r="W1015">
            <v>15489.769651764707</v>
          </cell>
          <cell r="X1015">
            <v>15489.769651764707</v>
          </cell>
          <cell r="Y1015">
            <v>15489.769651764707</v>
          </cell>
          <cell r="Z1015">
            <v>17210.855168627451</v>
          </cell>
          <cell r="AB1015" t="str">
            <v/>
          </cell>
          <cell r="AC1015">
            <v>3501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I1015" t="str">
            <v/>
          </cell>
          <cell r="AJ1015" t="str">
            <v/>
          </cell>
          <cell r="AM1015" t="e">
            <v>#N/A</v>
          </cell>
        </row>
        <row r="1016">
          <cell r="A1016" t="str">
            <v>ACTIVE</v>
          </cell>
          <cell r="B1016" t="str">
            <v>36-1152</v>
          </cell>
          <cell r="C1016">
            <v>28886446</v>
          </cell>
          <cell r="D1016" t="str">
            <v>36-1152</v>
          </cell>
          <cell r="E1016" t="str">
            <v>SDR 35 SW</v>
          </cell>
          <cell r="F1016" t="str">
            <v>30 TEE SXHXH SDR35 SW</v>
          </cell>
          <cell r="G1016">
            <v>244.8</v>
          </cell>
          <cell r="H1016">
            <v>111.03932160000001</v>
          </cell>
          <cell r="I1016">
            <v>1</v>
          </cell>
          <cell r="J1016">
            <v>1</v>
          </cell>
          <cell r="K1016">
            <v>21513.643790849677</v>
          </cell>
          <cell r="L1016">
            <v>2012.499</v>
          </cell>
          <cell r="M1016" t="str">
            <v>SPECFIT</v>
          </cell>
          <cell r="N1016" t="str">
            <v>(81)83830</v>
          </cell>
          <cell r="O1016" t="str">
            <v>BOX</v>
          </cell>
          <cell r="P1016" t="str">
            <v>D</v>
          </cell>
          <cell r="Q1016" t="str">
            <v>F</v>
          </cell>
          <cell r="R1016">
            <v>16911.764705882353</v>
          </cell>
          <cell r="S1016">
            <v>18095.588235294119</v>
          </cell>
          <cell r="T1016">
            <v>18095.588235294119</v>
          </cell>
          <cell r="U1016">
            <v>18095.588235294119</v>
          </cell>
          <cell r="V1016">
            <v>19362.27941176471</v>
          </cell>
          <cell r="W1016">
            <v>19362.27941176471</v>
          </cell>
          <cell r="X1016">
            <v>19362.27941176471</v>
          </cell>
          <cell r="Y1016">
            <v>19362.27941176471</v>
          </cell>
          <cell r="Z1016">
            <v>21513.643790849677</v>
          </cell>
          <cell r="AB1016" t="str">
            <v/>
          </cell>
          <cell r="AC1016">
            <v>3502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I1016" t="str">
            <v/>
          </cell>
          <cell r="AJ1016" t="str">
            <v/>
          </cell>
          <cell r="AM1016" t="e">
            <v>#N/A</v>
          </cell>
        </row>
        <row r="1017">
          <cell r="A1017" t="str">
            <v>ACTIVE</v>
          </cell>
          <cell r="B1017" t="str">
            <v>36-1153</v>
          </cell>
          <cell r="C1017">
            <v>28886454</v>
          </cell>
          <cell r="D1017" t="str">
            <v>36-1153</v>
          </cell>
          <cell r="E1017" t="str">
            <v>SDR 35 SW</v>
          </cell>
          <cell r="F1017" t="str">
            <v>36X4 TEE SXHXH SDR35 SW</v>
          </cell>
          <cell r="G1017">
            <v>202.95</v>
          </cell>
          <cell r="H1017">
            <v>92.0564964</v>
          </cell>
          <cell r="I1017">
            <v>1</v>
          </cell>
          <cell r="J1017">
            <v>1</v>
          </cell>
          <cell r="K1017">
            <v>11433.884326797386</v>
          </cell>
          <cell r="L1017">
            <v>1069.5856000000001</v>
          </cell>
          <cell r="M1017" t="str">
            <v>SPECFIT</v>
          </cell>
          <cell r="N1017" t="str">
            <v>(81)838364</v>
          </cell>
          <cell r="O1017" t="str">
            <v>BOX</v>
          </cell>
          <cell r="P1017" t="str">
            <v>D</v>
          </cell>
          <cell r="Q1017" t="str">
            <v>F</v>
          </cell>
          <cell r="R1017">
            <v>8988.1176470588234</v>
          </cell>
          <cell r="S1017">
            <v>9617.2858823529423</v>
          </cell>
          <cell r="T1017">
            <v>9617.2858823529423</v>
          </cell>
          <cell r="U1017">
            <v>9617.2858823529423</v>
          </cell>
          <cell r="V1017">
            <v>10290.495894117648</v>
          </cell>
          <cell r="W1017">
            <v>10290.495894117648</v>
          </cell>
          <cell r="X1017">
            <v>10290.495894117648</v>
          </cell>
          <cell r="Y1017">
            <v>10290.495894117648</v>
          </cell>
          <cell r="Z1017">
            <v>11433.884326797386</v>
          </cell>
          <cell r="AB1017" t="str">
            <v/>
          </cell>
          <cell r="AC1017">
            <v>3503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I1017" t="str">
            <v/>
          </cell>
          <cell r="AJ1017" t="str">
            <v/>
          </cell>
          <cell r="AM1017" t="e">
            <v>#N/A</v>
          </cell>
        </row>
        <row r="1018">
          <cell r="A1018" t="str">
            <v>ACTIVE</v>
          </cell>
          <cell r="B1018" t="str">
            <v>36-1154</v>
          </cell>
          <cell r="C1018">
            <v>28886462</v>
          </cell>
          <cell r="D1018" t="str">
            <v>36-1154</v>
          </cell>
          <cell r="E1018" t="str">
            <v>SDR 35 SW</v>
          </cell>
          <cell r="F1018" t="str">
            <v>36X6 TEE SXHXH SDR35 SW</v>
          </cell>
          <cell r="G1018">
            <v>210.15</v>
          </cell>
          <cell r="H1018">
            <v>95.322358800000003</v>
          </cell>
          <cell r="I1018">
            <v>1</v>
          </cell>
          <cell r="J1018">
            <v>1</v>
          </cell>
          <cell r="K1018">
            <v>11502.428666666669</v>
          </cell>
          <cell r="L1018">
            <v>1075.9974</v>
          </cell>
          <cell r="M1018" t="str">
            <v>SPECFIT</v>
          </cell>
          <cell r="N1018" t="str">
            <v>(81)838366</v>
          </cell>
          <cell r="O1018" t="str">
            <v>BOX</v>
          </cell>
          <cell r="P1018" t="str">
            <v>D</v>
          </cell>
          <cell r="Q1018" t="str">
            <v>F</v>
          </cell>
          <cell r="R1018">
            <v>9042</v>
          </cell>
          <cell r="S1018">
            <v>9674.94</v>
          </cell>
          <cell r="T1018">
            <v>9674.94</v>
          </cell>
          <cell r="U1018">
            <v>9674.94</v>
          </cell>
          <cell r="V1018">
            <v>10352.185800000001</v>
          </cell>
          <cell r="W1018">
            <v>10352.185800000001</v>
          </cell>
          <cell r="X1018">
            <v>10352.185800000001</v>
          </cell>
          <cell r="Y1018">
            <v>10352.185800000001</v>
          </cell>
          <cell r="Z1018">
            <v>11502.428666666669</v>
          </cell>
          <cell r="AB1018" t="str">
            <v/>
          </cell>
          <cell r="AC1018">
            <v>3504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I1018" t="str">
            <v/>
          </cell>
          <cell r="AJ1018" t="str">
            <v/>
          </cell>
          <cell r="AM1018" t="e">
            <v>#N/A</v>
          </cell>
        </row>
        <row r="1019">
          <cell r="A1019" t="str">
            <v>ACTIVE</v>
          </cell>
          <cell r="B1019" t="str">
            <v>36-1155</v>
          </cell>
          <cell r="C1019">
            <v>28886470</v>
          </cell>
          <cell r="D1019" t="str">
            <v>36-1155</v>
          </cell>
          <cell r="E1019" t="str">
            <v>SDR 35 SW</v>
          </cell>
          <cell r="F1019" t="str">
            <v>36X8 TEE SXHXH SDR35 SW</v>
          </cell>
          <cell r="G1019">
            <v>217.8</v>
          </cell>
          <cell r="H1019">
            <v>98.79233760000001</v>
          </cell>
          <cell r="I1019">
            <v>1</v>
          </cell>
          <cell r="J1019">
            <v>1</v>
          </cell>
          <cell r="K1019">
            <v>13130.401636601309</v>
          </cell>
          <cell r="L1019">
            <v>1228.2869000000001</v>
          </cell>
          <cell r="M1019" t="str">
            <v>SPECFIT</v>
          </cell>
          <cell r="N1019" t="str">
            <v>(81)838368</v>
          </cell>
          <cell r="O1019" t="str">
            <v>BOX</v>
          </cell>
          <cell r="P1019" t="str">
            <v>D</v>
          </cell>
          <cell r="Q1019" t="str">
            <v>F</v>
          </cell>
          <cell r="R1019">
            <v>10321.741176470588</v>
          </cell>
          <cell r="S1019">
            <v>11044.26305882353</v>
          </cell>
          <cell r="T1019">
            <v>11044.26305882353</v>
          </cell>
          <cell r="U1019">
            <v>11044.26305882353</v>
          </cell>
          <cell r="V1019">
            <v>11817.361472941178</v>
          </cell>
          <cell r="W1019">
            <v>11817.361472941178</v>
          </cell>
          <cell r="X1019">
            <v>11817.361472941178</v>
          </cell>
          <cell r="Y1019">
            <v>11817.361472941178</v>
          </cell>
          <cell r="Z1019">
            <v>13130.401636601309</v>
          </cell>
          <cell r="AB1019" t="str">
            <v/>
          </cell>
          <cell r="AC1019">
            <v>3505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I1019" t="str">
            <v/>
          </cell>
          <cell r="AJ1019" t="str">
            <v/>
          </cell>
          <cell r="AM1019" t="e">
            <v>#N/A</v>
          </cell>
        </row>
        <row r="1020">
          <cell r="A1020" t="str">
            <v>ACTIVE</v>
          </cell>
          <cell r="B1020" t="str">
            <v>36-1156</v>
          </cell>
          <cell r="C1020">
            <v>28886489</v>
          </cell>
          <cell r="D1020" t="str">
            <v>36-1156</v>
          </cell>
          <cell r="E1020" t="str">
            <v>SDR 35 SW</v>
          </cell>
          <cell r="F1020" t="str">
            <v>36X10 TEE SXHXH SDR35 SW</v>
          </cell>
          <cell r="G1020">
            <v>225.9</v>
          </cell>
          <cell r="H1020">
            <v>102.46643280000001</v>
          </cell>
          <cell r="I1020">
            <v>1</v>
          </cell>
          <cell r="J1020">
            <v>1</v>
          </cell>
          <cell r="K1020">
            <v>13810.14298431373</v>
          </cell>
          <cell r="L1020">
            <v>1291.873</v>
          </cell>
          <cell r="M1020" t="str">
            <v>SPECFIT</v>
          </cell>
          <cell r="N1020" t="str">
            <v>(81)8383610</v>
          </cell>
          <cell r="O1020" t="str">
            <v>BOX</v>
          </cell>
          <cell r="P1020" t="str">
            <v>D</v>
          </cell>
          <cell r="Q1020" t="str">
            <v>F</v>
          </cell>
          <cell r="R1020">
            <v>10856.082352941177</v>
          </cell>
          <cell r="S1020">
            <v>11616.008117647061</v>
          </cell>
          <cell r="T1020">
            <v>11616.008117647061</v>
          </cell>
          <cell r="U1020">
            <v>11616.008117647061</v>
          </cell>
          <cell r="V1020">
            <v>12429.128685882357</v>
          </cell>
          <cell r="W1020">
            <v>12429.128685882357</v>
          </cell>
          <cell r="X1020">
            <v>12429.128685882357</v>
          </cell>
          <cell r="Y1020">
            <v>12429.128685882357</v>
          </cell>
          <cell r="Z1020">
            <v>13810.14298431373</v>
          </cell>
          <cell r="AB1020" t="str">
            <v/>
          </cell>
          <cell r="AC1020">
            <v>3506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I1020" t="str">
            <v/>
          </cell>
          <cell r="AJ1020" t="str">
            <v/>
          </cell>
          <cell r="AM1020" t="e">
            <v>#N/A</v>
          </cell>
        </row>
        <row r="1021">
          <cell r="A1021" t="str">
            <v>ACTIVE</v>
          </cell>
          <cell r="B1021" t="str">
            <v>36-1157</v>
          </cell>
          <cell r="C1021">
            <v>28886497</v>
          </cell>
          <cell r="D1021" t="str">
            <v>36-1157</v>
          </cell>
          <cell r="E1021" t="str">
            <v>SDR 35 SW</v>
          </cell>
          <cell r="F1021" t="str">
            <v>36X12 TEE SXHXH SDR35 SW</v>
          </cell>
          <cell r="G1021">
            <v>234.45</v>
          </cell>
          <cell r="H1021">
            <v>106.34464439999999</v>
          </cell>
          <cell r="I1021">
            <v>1</v>
          </cell>
          <cell r="J1021">
            <v>1</v>
          </cell>
          <cell r="K1021">
            <v>15101.245966013073</v>
          </cell>
          <cell r="L1021">
            <v>1412.6501000000001</v>
          </cell>
          <cell r="M1021" t="str">
            <v>SPECFIT</v>
          </cell>
          <cell r="N1021" t="str">
            <v>(81)8383612</v>
          </cell>
          <cell r="O1021" t="str">
            <v>BOX</v>
          </cell>
          <cell r="P1021" t="str">
            <v>D</v>
          </cell>
          <cell r="Q1021" t="str">
            <v>F</v>
          </cell>
          <cell r="R1021">
            <v>11871.011764705883</v>
          </cell>
          <cell r="S1021">
            <v>12701.982588235296</v>
          </cell>
          <cell r="T1021">
            <v>12701.982588235296</v>
          </cell>
          <cell r="U1021">
            <v>12701.982588235296</v>
          </cell>
          <cell r="V1021">
            <v>13591.121369411767</v>
          </cell>
          <cell r="W1021">
            <v>13591.121369411767</v>
          </cell>
          <cell r="X1021">
            <v>13591.121369411767</v>
          </cell>
          <cell r="Y1021">
            <v>13591.121369411767</v>
          </cell>
          <cell r="Z1021">
            <v>15101.245966013073</v>
          </cell>
          <cell r="AB1021" t="str">
            <v/>
          </cell>
          <cell r="AC1021">
            <v>3507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I1021" t="str">
            <v/>
          </cell>
          <cell r="AJ1021" t="str">
            <v/>
          </cell>
          <cell r="AM1021" t="e">
            <v>#N/A</v>
          </cell>
        </row>
        <row r="1022">
          <cell r="A1022" t="str">
            <v>ACTIVE</v>
          </cell>
          <cell r="B1022" t="str">
            <v>36-1158</v>
          </cell>
          <cell r="C1022">
            <v>28886500</v>
          </cell>
          <cell r="D1022" t="str">
            <v>36-1158</v>
          </cell>
          <cell r="E1022" t="str">
            <v>SDR 35 SW</v>
          </cell>
          <cell r="F1022" t="str">
            <v>36X15 TEE SXHXH SDR35 SW</v>
          </cell>
          <cell r="G1022">
            <v>250.65</v>
          </cell>
          <cell r="H1022">
            <v>113.6928348</v>
          </cell>
          <cell r="I1022">
            <v>1</v>
          </cell>
          <cell r="J1022">
            <v>1</v>
          </cell>
          <cell r="K1022">
            <v>17047.650796078433</v>
          </cell>
          <cell r="L1022">
            <v>1594.7266</v>
          </cell>
          <cell r="M1022" t="str">
            <v>SPECFIT</v>
          </cell>
          <cell r="N1022" t="str">
            <v>(81)8383615</v>
          </cell>
          <cell r="O1022" t="str">
            <v>BOX</v>
          </cell>
          <cell r="P1022" t="str">
            <v>D</v>
          </cell>
          <cell r="Q1022" t="str">
            <v>F</v>
          </cell>
          <cell r="R1022">
            <v>13401.070588235294</v>
          </cell>
          <cell r="S1022">
            <v>14339.145529411766</v>
          </cell>
          <cell r="T1022">
            <v>14339.145529411766</v>
          </cell>
          <cell r="U1022">
            <v>14339.145529411766</v>
          </cell>
          <cell r="V1022">
            <v>15342.88571647059</v>
          </cell>
          <cell r="W1022">
            <v>15342.88571647059</v>
          </cell>
          <cell r="X1022">
            <v>15342.88571647059</v>
          </cell>
          <cell r="Y1022">
            <v>15342.88571647059</v>
          </cell>
          <cell r="Z1022">
            <v>17047.650796078433</v>
          </cell>
          <cell r="AB1022" t="str">
            <v/>
          </cell>
          <cell r="AC1022">
            <v>3508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I1022" t="str">
            <v/>
          </cell>
          <cell r="AJ1022" t="str">
            <v/>
          </cell>
          <cell r="AM1022" t="e">
            <v>#N/A</v>
          </cell>
        </row>
        <row r="1023">
          <cell r="A1023" t="str">
            <v>ACTIVE</v>
          </cell>
          <cell r="B1023" t="str">
            <v>36-1159</v>
          </cell>
          <cell r="C1023">
            <v>28886519</v>
          </cell>
          <cell r="D1023" t="str">
            <v>36-1159</v>
          </cell>
          <cell r="E1023" t="str">
            <v>SDR 35 SW</v>
          </cell>
          <cell r="F1023" t="str">
            <v>36X18 TEE SXHXH SDR35 SW</v>
          </cell>
          <cell r="G1023">
            <v>263.7</v>
          </cell>
          <cell r="H1023">
            <v>119.6122104</v>
          </cell>
          <cell r="I1023">
            <v>1</v>
          </cell>
          <cell r="J1023">
            <v>1</v>
          </cell>
          <cell r="K1023">
            <v>17468.854267973857</v>
          </cell>
          <cell r="L1023">
            <v>1634.1283000000001</v>
          </cell>
          <cell r="M1023" t="str">
            <v>SPECFIT</v>
          </cell>
          <cell r="N1023" t="str">
            <v>(81)8383618</v>
          </cell>
          <cell r="O1023" t="str">
            <v>BOX</v>
          </cell>
          <cell r="P1023" t="str">
            <v>D</v>
          </cell>
          <cell r="Q1023" t="str">
            <v>F</v>
          </cell>
          <cell r="R1023">
            <v>13732.176470588236</v>
          </cell>
          <cell r="S1023">
            <v>14693.428823529413</v>
          </cell>
          <cell r="T1023">
            <v>14693.428823529413</v>
          </cell>
          <cell r="U1023">
            <v>14693.428823529413</v>
          </cell>
          <cell r="V1023">
            <v>15721.968841176473</v>
          </cell>
          <cell r="W1023">
            <v>15721.968841176473</v>
          </cell>
          <cell r="X1023">
            <v>15721.968841176473</v>
          </cell>
          <cell r="Y1023">
            <v>15721.968841176473</v>
          </cell>
          <cell r="Z1023">
            <v>17468.854267973857</v>
          </cell>
          <cell r="AB1023" t="str">
            <v/>
          </cell>
          <cell r="AC1023">
            <v>3509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I1023" t="str">
            <v/>
          </cell>
          <cell r="AJ1023" t="str">
            <v/>
          </cell>
          <cell r="AM1023" t="e">
            <v>#N/A</v>
          </cell>
        </row>
        <row r="1024">
          <cell r="A1024" t="str">
            <v>ACTIVE</v>
          </cell>
          <cell r="B1024" t="str">
            <v>36-1160</v>
          </cell>
          <cell r="C1024">
            <v>28886527</v>
          </cell>
          <cell r="D1024" t="str">
            <v>36-1160</v>
          </cell>
          <cell r="E1024" t="str">
            <v>SDR 35 SW</v>
          </cell>
          <cell r="F1024" t="str">
            <v>36X21 TEE SXHXH SDR35 SW</v>
          </cell>
          <cell r="G1024">
            <v>277.64999999999998</v>
          </cell>
          <cell r="H1024">
            <v>125.93981879999998</v>
          </cell>
          <cell r="I1024">
            <v>1</v>
          </cell>
          <cell r="J1024" t="str">
            <v>-</v>
          </cell>
          <cell r="K1024">
            <v>17991.976288888891</v>
          </cell>
          <cell r="L1024">
            <v>1683.0635</v>
          </cell>
          <cell r="M1024" t="str">
            <v>SPECFIT</v>
          </cell>
          <cell r="N1024" t="str">
            <v>(81)8383621</v>
          </cell>
          <cell r="O1024" t="str">
            <v>BOX</v>
          </cell>
          <cell r="P1024" t="str">
            <v>D</v>
          </cell>
          <cell r="Q1024" t="str">
            <v>F</v>
          </cell>
          <cell r="R1024">
            <v>14143.4</v>
          </cell>
          <cell r="S1024">
            <v>15133.438</v>
          </cell>
          <cell r="T1024">
            <v>15133.438</v>
          </cell>
          <cell r="U1024">
            <v>15133.438</v>
          </cell>
          <cell r="V1024">
            <v>16192.778660000002</v>
          </cell>
          <cell r="W1024">
            <v>16192.778660000002</v>
          </cell>
          <cell r="X1024">
            <v>16192.778660000002</v>
          </cell>
          <cell r="Y1024">
            <v>16192.778660000002</v>
          </cell>
          <cell r="Z1024">
            <v>17991.976288888891</v>
          </cell>
          <cell r="AB1024" t="str">
            <v/>
          </cell>
          <cell r="AC1024">
            <v>3510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I1024" t="str">
            <v/>
          </cell>
          <cell r="AJ1024" t="str">
            <v/>
          </cell>
          <cell r="AM1024" t="e">
            <v>#N/A</v>
          </cell>
        </row>
        <row r="1025">
          <cell r="A1025" t="str">
            <v>ACTIVE</v>
          </cell>
          <cell r="B1025" t="str">
            <v>36-1161</v>
          </cell>
          <cell r="C1025">
            <v>28886535</v>
          </cell>
          <cell r="D1025" t="str">
            <v>36-1161</v>
          </cell>
          <cell r="E1025" t="str">
            <v>SDR 35 SW</v>
          </cell>
          <cell r="F1025" t="str">
            <v>36X24 TEE SXHXH SDR35 SW</v>
          </cell>
          <cell r="G1025">
            <v>300.14999999999998</v>
          </cell>
          <cell r="H1025">
            <v>136.1456388</v>
          </cell>
          <cell r="I1025">
            <v>1</v>
          </cell>
          <cell r="J1025" t="str">
            <v>-</v>
          </cell>
          <cell r="K1025">
            <v>22261.091381699349</v>
          </cell>
          <cell r="L1025">
            <v>2082.4191000000001</v>
          </cell>
          <cell r="M1025" t="str">
            <v>SPECFIT</v>
          </cell>
          <cell r="N1025" t="str">
            <v>(81)8383624</v>
          </cell>
          <cell r="O1025" t="str">
            <v>BOX</v>
          </cell>
          <cell r="P1025" t="str">
            <v>D</v>
          </cell>
          <cell r="Q1025" t="str">
            <v>F</v>
          </cell>
          <cell r="R1025">
            <v>17499.329411764706</v>
          </cell>
          <cell r="S1025">
            <v>18724.282470588238</v>
          </cell>
          <cell r="T1025">
            <v>18724.282470588238</v>
          </cell>
          <cell r="U1025">
            <v>18724.282470588238</v>
          </cell>
          <cell r="V1025">
            <v>20034.982243529415</v>
          </cell>
          <cell r="W1025">
            <v>20034.982243529415</v>
          </cell>
          <cell r="X1025">
            <v>20034.982243529415</v>
          </cell>
          <cell r="Y1025">
            <v>20034.982243529415</v>
          </cell>
          <cell r="Z1025">
            <v>22261.091381699349</v>
          </cell>
          <cell r="AB1025" t="str">
            <v/>
          </cell>
          <cell r="AC1025">
            <v>3511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I1025" t="str">
            <v/>
          </cell>
          <cell r="AJ1025" t="str">
            <v/>
          </cell>
          <cell r="AM1025" t="e">
            <v>#N/A</v>
          </cell>
        </row>
        <row r="1026">
          <cell r="A1026" t="str">
            <v>ACTIVE</v>
          </cell>
          <cell r="B1026" t="str">
            <v>36-1162</v>
          </cell>
          <cell r="C1026">
            <v>28886543</v>
          </cell>
          <cell r="D1026" t="str">
            <v>36-1162</v>
          </cell>
          <cell r="E1026" t="str">
            <v>SDR 35 SW</v>
          </cell>
          <cell r="F1026" t="str">
            <v>36X27 TEE SXHXH SDR35 SW</v>
          </cell>
          <cell r="G1026">
            <v>322.2</v>
          </cell>
          <cell r="H1026">
            <v>146.14734239999999</v>
          </cell>
          <cell r="I1026">
            <v>1</v>
          </cell>
          <cell r="J1026" t="str">
            <v>-</v>
          </cell>
          <cell r="K1026">
            <v>22890.427197385623</v>
          </cell>
          <cell r="L1026">
            <v>2141.2912000000001</v>
          </cell>
          <cell r="M1026" t="str">
            <v>SPECFIT</v>
          </cell>
          <cell r="N1026" t="str">
            <v>(81)8383627</v>
          </cell>
          <cell r="O1026" t="str">
            <v>BOX</v>
          </cell>
          <cell r="P1026" t="str">
            <v>D</v>
          </cell>
          <cell r="Q1026" t="str">
            <v>F</v>
          </cell>
          <cell r="R1026">
            <v>17994.047058823529</v>
          </cell>
          <cell r="S1026">
            <v>19253.630352941178</v>
          </cell>
          <cell r="T1026">
            <v>19253.630352941178</v>
          </cell>
          <cell r="U1026">
            <v>19253.630352941178</v>
          </cell>
          <cell r="V1026">
            <v>20601.384477647061</v>
          </cell>
          <cell r="W1026">
            <v>20601.384477647061</v>
          </cell>
          <cell r="X1026">
            <v>20601.384477647061</v>
          </cell>
          <cell r="Y1026">
            <v>20601.384477647061</v>
          </cell>
          <cell r="Z1026">
            <v>22890.427197385623</v>
          </cell>
          <cell r="AB1026" t="str">
            <v/>
          </cell>
          <cell r="AC1026">
            <v>3512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I1026" t="str">
            <v/>
          </cell>
          <cell r="AJ1026" t="str">
            <v/>
          </cell>
          <cell r="AM1026" t="e">
            <v>#N/A</v>
          </cell>
        </row>
        <row r="1027">
          <cell r="A1027" t="str">
            <v>ACTIVE</v>
          </cell>
          <cell r="B1027" t="str">
            <v>36-1163</v>
          </cell>
          <cell r="C1027">
            <v>28886551</v>
          </cell>
          <cell r="D1027" t="str">
            <v>36-1163</v>
          </cell>
          <cell r="E1027" t="str">
            <v>SDR 35 SW</v>
          </cell>
          <cell r="F1027" t="str">
            <v>36X30 TEE SXHXH SDR35 SW</v>
          </cell>
          <cell r="G1027">
            <v>349.65</v>
          </cell>
          <cell r="H1027">
            <v>158.59844279999999</v>
          </cell>
          <cell r="I1027">
            <v>1</v>
          </cell>
          <cell r="J1027" t="str">
            <v>-</v>
          </cell>
          <cell r="K1027">
            <v>30444.282839215688</v>
          </cell>
          <cell r="L1027">
            <v>2847.9180999999999</v>
          </cell>
          <cell r="M1027" t="str">
            <v>SPECFIT</v>
          </cell>
          <cell r="N1027" t="str">
            <v>(81)8383630</v>
          </cell>
          <cell r="O1027" t="str">
            <v>BOX</v>
          </cell>
          <cell r="P1027" t="str">
            <v>D</v>
          </cell>
          <cell r="Q1027" t="str">
            <v>F</v>
          </cell>
          <cell r="R1027">
            <v>23932.094117647059</v>
          </cell>
          <cell r="S1027">
            <v>25607.340705882354</v>
          </cell>
          <cell r="T1027">
            <v>25607.340705882354</v>
          </cell>
          <cell r="U1027">
            <v>25607.340705882354</v>
          </cell>
          <cell r="V1027">
            <v>27399.854555294121</v>
          </cell>
          <cell r="W1027">
            <v>27399.854555294121</v>
          </cell>
          <cell r="X1027">
            <v>27399.854555294121</v>
          </cell>
          <cell r="Y1027">
            <v>27399.854555294121</v>
          </cell>
          <cell r="Z1027">
            <v>30444.282839215688</v>
          </cell>
          <cell r="AB1027" t="str">
            <v/>
          </cell>
          <cell r="AC1027">
            <v>3513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 t="str">
            <v/>
          </cell>
          <cell r="AJ1027" t="str">
            <v/>
          </cell>
          <cell r="AM1027" t="e">
            <v>#N/A</v>
          </cell>
        </row>
        <row r="1028">
          <cell r="A1028" t="str">
            <v>ACTIVE</v>
          </cell>
          <cell r="B1028" t="str">
            <v>36-1164</v>
          </cell>
          <cell r="C1028">
            <v>28886560</v>
          </cell>
          <cell r="D1028" t="str">
            <v>36-1164</v>
          </cell>
          <cell r="E1028" t="str">
            <v>SDR 35 SW</v>
          </cell>
          <cell r="F1028" t="str">
            <v>36 TEE SXHXH SDR35 SW</v>
          </cell>
          <cell r="G1028">
            <v>410.85</v>
          </cell>
          <cell r="H1028">
            <v>186.35827320000001</v>
          </cell>
          <cell r="I1028">
            <v>1</v>
          </cell>
          <cell r="J1028" t="str">
            <v>-</v>
          </cell>
          <cell r="K1028">
            <v>40490.877618300663</v>
          </cell>
          <cell r="L1028">
            <v>3787.7302</v>
          </cell>
          <cell r="M1028" t="str">
            <v>SPECFIT</v>
          </cell>
          <cell r="N1028" t="str">
            <v>(81)83836</v>
          </cell>
          <cell r="O1028" t="str">
            <v>BOX</v>
          </cell>
          <cell r="P1028" t="str">
            <v>D</v>
          </cell>
          <cell r="Q1028" t="str">
            <v>F</v>
          </cell>
          <cell r="R1028">
            <v>31829.670588235298</v>
          </cell>
          <cell r="S1028">
            <v>34057.747529411768</v>
          </cell>
          <cell r="T1028">
            <v>34057.747529411768</v>
          </cell>
          <cell r="U1028">
            <v>34057.747529411768</v>
          </cell>
          <cell r="V1028">
            <v>36441.789856470597</v>
          </cell>
          <cell r="W1028">
            <v>36441.789856470597</v>
          </cell>
          <cell r="X1028">
            <v>36441.789856470597</v>
          </cell>
          <cell r="Y1028">
            <v>36441.789856470597</v>
          </cell>
          <cell r="Z1028">
            <v>40490.877618300663</v>
          </cell>
          <cell r="AB1028" t="str">
            <v/>
          </cell>
          <cell r="AC1028">
            <v>3514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I1028" t="str">
            <v/>
          </cell>
          <cell r="AJ1028" t="str">
            <v/>
          </cell>
          <cell r="AM1028" t="e">
            <v>#N/A</v>
          </cell>
        </row>
        <row r="1029">
          <cell r="A1029" t="str">
            <v>ACTIVE</v>
          </cell>
          <cell r="B1029" t="str">
            <v>36-1165</v>
          </cell>
          <cell r="C1029">
            <v>28886608</v>
          </cell>
          <cell r="D1029" t="str">
            <v>36-1165</v>
          </cell>
          <cell r="E1029" t="str">
            <v>SDR 35 SW</v>
          </cell>
          <cell r="F1029" t="str">
            <v>10X4 TEE WYE HXHXH SDR35 SW</v>
          </cell>
          <cell r="G1029">
            <v>5.63</v>
          </cell>
          <cell r="H1029">
            <v>2.55372296</v>
          </cell>
          <cell r="I1029">
            <v>1</v>
          </cell>
          <cell r="J1029">
            <v>24</v>
          </cell>
          <cell r="K1029">
            <v>617.73477777777782</v>
          </cell>
          <cell r="L1029">
            <v>59.116500000000002</v>
          </cell>
          <cell r="M1029" t="str">
            <v>SPECFIT</v>
          </cell>
          <cell r="N1029" t="str">
            <v>(81)890104</v>
          </cell>
          <cell r="O1029" t="str">
            <v>BOX</v>
          </cell>
          <cell r="P1029" t="str">
            <v>D</v>
          </cell>
          <cell r="Q1029" t="str">
            <v>F</v>
          </cell>
          <cell r="R1029">
            <v>496.78823529411761</v>
          </cell>
          <cell r="S1029">
            <v>531.56341176470585</v>
          </cell>
          <cell r="T1029">
            <v>519.59</v>
          </cell>
          <cell r="U1029">
            <v>519.59</v>
          </cell>
          <cell r="V1029">
            <v>555.96130000000005</v>
          </cell>
          <cell r="W1029">
            <v>555.96130000000005</v>
          </cell>
          <cell r="X1029">
            <v>555.96130000000005</v>
          </cell>
          <cell r="Y1029">
            <v>555.96130000000005</v>
          </cell>
          <cell r="Z1029">
            <v>617.73477777777782</v>
          </cell>
          <cell r="AB1029" t="str">
            <v/>
          </cell>
          <cell r="AC1029">
            <v>3525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I1029" t="str">
            <v/>
          </cell>
          <cell r="AJ1029" t="str">
            <v/>
          </cell>
          <cell r="AM1029" t="e">
            <v>#N/A</v>
          </cell>
        </row>
        <row r="1030">
          <cell r="A1030" t="str">
            <v>ACTIVE</v>
          </cell>
          <cell r="B1030" t="str">
            <v>36-1166</v>
          </cell>
          <cell r="C1030">
            <v>28886616</v>
          </cell>
          <cell r="D1030" t="str">
            <v>36-1166</v>
          </cell>
          <cell r="E1030" t="str">
            <v>SDR 35 SW</v>
          </cell>
          <cell r="F1030" t="str">
            <v>10X6 TEE WYE HXHXH SDR35 SW</v>
          </cell>
          <cell r="G1030">
            <v>7.91</v>
          </cell>
          <cell r="H1030">
            <v>3.5879127199999998</v>
          </cell>
          <cell r="I1030">
            <v>1</v>
          </cell>
          <cell r="J1030">
            <v>17</v>
          </cell>
          <cell r="K1030">
            <v>714.70055555555552</v>
          </cell>
          <cell r="L1030">
            <v>68.396299999999997</v>
          </cell>
          <cell r="M1030" t="str">
            <v>SPECFIT</v>
          </cell>
          <cell r="N1030" t="str">
            <v>(81)890106</v>
          </cell>
          <cell r="O1030" t="str">
            <v>BOX</v>
          </cell>
          <cell r="P1030" t="str">
            <v>D</v>
          </cell>
          <cell r="Q1030" t="str">
            <v>F</v>
          </cell>
          <cell r="R1030">
            <v>574.76470588235293</v>
          </cell>
          <cell r="S1030">
            <v>614.99823529411765</v>
          </cell>
          <cell r="T1030">
            <v>601.15</v>
          </cell>
          <cell r="U1030">
            <v>601.15</v>
          </cell>
          <cell r="V1030">
            <v>643.23050000000001</v>
          </cell>
          <cell r="W1030">
            <v>643.23050000000001</v>
          </cell>
          <cell r="X1030">
            <v>643.23050000000001</v>
          </cell>
          <cell r="Y1030">
            <v>643.23050000000001</v>
          </cell>
          <cell r="Z1030">
            <v>714.70055555555552</v>
          </cell>
          <cell r="AB1030" t="str">
            <v/>
          </cell>
          <cell r="AC1030">
            <v>3526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I1030" t="str">
            <v/>
          </cell>
          <cell r="AJ1030" t="str">
            <v/>
          </cell>
          <cell r="AM1030" t="e">
            <v>#N/A</v>
          </cell>
        </row>
        <row r="1031">
          <cell r="A1031" t="str">
            <v>ACTIVE</v>
          </cell>
          <cell r="B1031" t="str">
            <v>36-1167</v>
          </cell>
          <cell r="C1031">
            <v>28886624</v>
          </cell>
          <cell r="D1031" t="str">
            <v>36-1167</v>
          </cell>
          <cell r="E1031" t="str">
            <v>SDR 35 SW</v>
          </cell>
          <cell r="F1031" t="str">
            <v>10X8 TEE WYE HXHXH SDR35 SW</v>
          </cell>
          <cell r="G1031">
            <v>8.7200000000000006</v>
          </cell>
          <cell r="H1031">
            <v>3.9553222400000001</v>
          </cell>
          <cell r="I1031">
            <v>1</v>
          </cell>
          <cell r="J1031">
            <v>15</v>
          </cell>
          <cell r="K1031">
            <v>1109.0668888888888</v>
          </cell>
          <cell r="L1031">
            <v>106.1354</v>
          </cell>
          <cell r="M1031" t="str">
            <v>SPECFIT</v>
          </cell>
          <cell r="N1031" t="str">
            <v>(81)890108</v>
          </cell>
          <cell r="O1031" t="str">
            <v>BOX</v>
          </cell>
          <cell r="P1031" t="str">
            <v>D</v>
          </cell>
          <cell r="Q1031" t="str">
            <v>F</v>
          </cell>
          <cell r="R1031">
            <v>891.89411764705881</v>
          </cell>
          <cell r="S1031">
            <v>954.32670588235294</v>
          </cell>
          <cell r="T1031">
            <v>932.86</v>
          </cell>
          <cell r="U1031">
            <v>932.86</v>
          </cell>
          <cell r="V1031">
            <v>998.16020000000003</v>
          </cell>
          <cell r="W1031">
            <v>998.16020000000003</v>
          </cell>
          <cell r="X1031">
            <v>998.16020000000003</v>
          </cell>
          <cell r="Y1031">
            <v>998.16020000000003</v>
          </cell>
          <cell r="Z1031">
            <v>1109.0668888888888</v>
          </cell>
          <cell r="AB1031" t="str">
            <v/>
          </cell>
          <cell r="AC1031">
            <v>3527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I1031" t="str">
            <v/>
          </cell>
          <cell r="AJ1031" t="str">
            <v/>
          </cell>
          <cell r="AM1031" t="e">
            <v>#N/A</v>
          </cell>
        </row>
        <row r="1032">
          <cell r="A1032" t="str">
            <v>ACTIVE</v>
          </cell>
          <cell r="B1032" t="str">
            <v>36-1168</v>
          </cell>
          <cell r="C1032">
            <v>28886632</v>
          </cell>
          <cell r="D1032" t="str">
            <v>36-1168</v>
          </cell>
          <cell r="E1032" t="str">
            <v>SDR 35 SW</v>
          </cell>
          <cell r="F1032" t="str">
            <v>10 TEE WYE HXHXH SDR35 SW</v>
          </cell>
          <cell r="G1032">
            <v>15.75</v>
          </cell>
          <cell r="H1032">
            <v>7.1440739999999998</v>
          </cell>
          <cell r="I1032">
            <v>1</v>
          </cell>
          <cell r="J1032">
            <v>9</v>
          </cell>
          <cell r="K1032">
            <v>1378.6990562091503</v>
          </cell>
          <cell r="L1032">
            <v>132.83806999999999</v>
          </cell>
          <cell r="M1032" t="str">
            <v>SPECFIT</v>
          </cell>
          <cell r="N1032" t="str">
            <v>(81)89010</v>
          </cell>
          <cell r="O1032" t="str">
            <v>BOX</v>
          </cell>
          <cell r="P1032" t="str">
            <v>D</v>
          </cell>
          <cell r="Q1032" t="str">
            <v>F</v>
          </cell>
          <cell r="R1032">
            <v>1083.7882352941176</v>
          </cell>
          <cell r="S1032">
            <v>1159.6534117647059</v>
          </cell>
          <cell r="T1032">
            <v>1159.6534117647059</v>
          </cell>
          <cell r="U1032">
            <v>1159.6534117647059</v>
          </cell>
          <cell r="V1032">
            <v>1240.8291505882353</v>
          </cell>
          <cell r="W1032">
            <v>1240.8291505882353</v>
          </cell>
          <cell r="X1032">
            <v>1240.8291505882353</v>
          </cell>
          <cell r="Y1032">
            <v>1240.8291505882353</v>
          </cell>
          <cell r="Z1032">
            <v>1378.6990562091503</v>
          </cell>
          <cell r="AB1032" t="str">
            <v/>
          </cell>
          <cell r="AC1032">
            <v>3528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I1032" t="str">
            <v/>
          </cell>
          <cell r="AJ1032" t="str">
            <v/>
          </cell>
          <cell r="AM1032" t="e">
            <v>#N/A</v>
          </cell>
        </row>
        <row r="1033">
          <cell r="A1033" t="str">
            <v>ACTIVE</v>
          </cell>
          <cell r="B1033" t="str">
            <v>36-1169</v>
          </cell>
          <cell r="C1033">
            <v>28886640</v>
          </cell>
          <cell r="D1033" t="str">
            <v>36-1169</v>
          </cell>
          <cell r="E1033" t="str">
            <v>SDR 35 SW</v>
          </cell>
          <cell r="F1033" t="str">
            <v>12X4 TEE WYE HXHXH SDR35 SW</v>
          </cell>
          <cell r="G1033">
            <v>8.42</v>
          </cell>
          <cell r="H1033">
            <v>3.81924464</v>
          </cell>
          <cell r="I1033">
            <v>1</v>
          </cell>
          <cell r="J1033">
            <v>16</v>
          </cell>
          <cell r="K1033">
            <v>748.71466666666663</v>
          </cell>
          <cell r="L1033">
            <v>71.077200000000005</v>
          </cell>
          <cell r="M1033" t="str">
            <v>SPECFIT</v>
          </cell>
          <cell r="N1033" t="str">
            <v>(81)890124</v>
          </cell>
          <cell r="O1033" t="str">
            <v>BOX</v>
          </cell>
          <cell r="P1033" t="str">
            <v>D</v>
          </cell>
          <cell r="Q1033" t="str">
            <v>F</v>
          </cell>
          <cell r="R1033">
            <v>597.29411764705878</v>
          </cell>
          <cell r="S1033">
            <v>639.10470588235296</v>
          </cell>
          <cell r="T1033">
            <v>629.76</v>
          </cell>
          <cell r="U1033">
            <v>629.76</v>
          </cell>
          <cell r="V1033">
            <v>673.84320000000002</v>
          </cell>
          <cell r="W1033">
            <v>673.84320000000002</v>
          </cell>
          <cell r="X1033">
            <v>673.84320000000002</v>
          </cell>
          <cell r="Y1033">
            <v>673.84320000000002</v>
          </cell>
          <cell r="Z1033">
            <v>748.71466666666663</v>
          </cell>
          <cell r="AB1033" t="str">
            <v/>
          </cell>
          <cell r="AC1033">
            <v>3529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I1033" t="str">
            <v/>
          </cell>
          <cell r="AJ1033" t="str">
            <v/>
          </cell>
          <cell r="AM1033" t="e">
            <v>#N/A</v>
          </cell>
        </row>
        <row r="1034">
          <cell r="A1034" t="str">
            <v>ACTIVE</v>
          </cell>
          <cell r="B1034" t="str">
            <v>36-1170</v>
          </cell>
          <cell r="C1034">
            <v>28886659</v>
          </cell>
          <cell r="D1034" t="str">
            <v>36-1170</v>
          </cell>
          <cell r="E1034" t="str">
            <v>SDR 35 SW</v>
          </cell>
          <cell r="F1034" t="str">
            <v>12X6 TEE WYE HXHXH SDR35 SW</v>
          </cell>
          <cell r="G1034">
            <v>9.657</v>
          </cell>
          <cell r="H1034">
            <v>4.3803379439999999</v>
          </cell>
          <cell r="I1034">
            <v>1</v>
          </cell>
          <cell r="J1034">
            <v>14</v>
          </cell>
          <cell r="K1034">
            <v>846.54833333333329</v>
          </cell>
          <cell r="L1034">
            <v>83.444419999999994</v>
          </cell>
          <cell r="M1034" t="str">
            <v>SPECFIT</v>
          </cell>
          <cell r="N1034" t="str">
            <v>(81)890126</v>
          </cell>
          <cell r="O1034" t="str">
            <v>BOX</v>
          </cell>
          <cell r="P1034" t="str">
            <v>D</v>
          </cell>
          <cell r="Q1034" t="str">
            <v>F</v>
          </cell>
          <cell r="R1034">
            <v>680.8</v>
          </cell>
          <cell r="S1034">
            <v>728.45600000000002</v>
          </cell>
          <cell r="T1034">
            <v>712.05</v>
          </cell>
          <cell r="U1034">
            <v>712.05</v>
          </cell>
          <cell r="V1034">
            <v>761.89350000000002</v>
          </cell>
          <cell r="W1034">
            <v>761.89350000000002</v>
          </cell>
          <cell r="X1034">
            <v>761.89350000000002</v>
          </cell>
          <cell r="Y1034">
            <v>761.89350000000002</v>
          </cell>
          <cell r="Z1034">
            <v>846.54833333333329</v>
          </cell>
          <cell r="AB1034" t="str">
            <v/>
          </cell>
          <cell r="AC1034">
            <v>3530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I1034" t="str">
            <v/>
          </cell>
          <cell r="AJ1034" t="str">
            <v/>
          </cell>
          <cell r="AM1034" t="e">
            <v>#N/A</v>
          </cell>
        </row>
        <row r="1035">
          <cell r="A1035" t="str">
            <v>ACTIVE</v>
          </cell>
          <cell r="B1035" t="str">
            <v>36-1171</v>
          </cell>
          <cell r="C1035">
            <v>28886667</v>
          </cell>
          <cell r="D1035" t="str">
            <v>36-1171</v>
          </cell>
          <cell r="E1035" t="str">
            <v>SDR 35 SW</v>
          </cell>
          <cell r="F1035" t="str">
            <v>12X8 TEE WYE HXHXH SDR35 SW</v>
          </cell>
          <cell r="G1035">
            <v>12.249000000000001</v>
          </cell>
          <cell r="H1035">
            <v>5.5560484080000005</v>
          </cell>
          <cell r="I1035">
            <v>1</v>
          </cell>
          <cell r="J1035">
            <v>11</v>
          </cell>
          <cell r="K1035">
            <v>1368.8985555555557</v>
          </cell>
          <cell r="L1035">
            <v>131.001</v>
          </cell>
          <cell r="M1035" t="str">
            <v>SPECFIT</v>
          </cell>
          <cell r="N1035" t="str">
            <v>(81)890128</v>
          </cell>
          <cell r="O1035" t="str">
            <v>BOX</v>
          </cell>
          <cell r="P1035" t="str">
            <v>D</v>
          </cell>
          <cell r="Q1035" t="str">
            <v>F</v>
          </cell>
          <cell r="R1035">
            <v>1100.8588235294119</v>
          </cell>
          <cell r="S1035">
            <v>1177.9189411764708</v>
          </cell>
          <cell r="T1035">
            <v>1151.4100000000001</v>
          </cell>
          <cell r="U1035">
            <v>1151.4100000000001</v>
          </cell>
          <cell r="V1035">
            <v>1232.0087000000001</v>
          </cell>
          <cell r="W1035">
            <v>1232.0087000000001</v>
          </cell>
          <cell r="X1035">
            <v>1232.0087000000001</v>
          </cell>
          <cell r="Y1035">
            <v>1232.0087000000001</v>
          </cell>
          <cell r="Z1035">
            <v>1368.8985555555557</v>
          </cell>
          <cell r="AB1035" t="str">
            <v/>
          </cell>
          <cell r="AC1035">
            <v>3531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I1035" t="str">
            <v/>
          </cell>
          <cell r="AJ1035" t="str">
            <v/>
          </cell>
          <cell r="AM1035" t="e">
            <v>#N/A</v>
          </cell>
        </row>
        <row r="1036">
          <cell r="A1036" t="str">
            <v>ACTIVE</v>
          </cell>
          <cell r="B1036" t="str">
            <v>36-1172</v>
          </cell>
          <cell r="C1036">
            <v>28886675</v>
          </cell>
          <cell r="D1036" t="str">
            <v>36-1172</v>
          </cell>
          <cell r="E1036" t="str">
            <v>SDR 35 SW</v>
          </cell>
          <cell r="F1036" t="str">
            <v>12X10 TEE WYE HXHXH SDR35 SW</v>
          </cell>
          <cell r="G1036">
            <v>19.350000000000001</v>
          </cell>
          <cell r="H1036">
            <v>8.7770052000000014</v>
          </cell>
          <cell r="I1036">
            <v>1</v>
          </cell>
          <cell r="J1036">
            <v>7</v>
          </cell>
          <cell r="K1036">
            <v>1527.8204104575166</v>
          </cell>
          <cell r="L1036">
            <v>142.91909999999999</v>
          </cell>
          <cell r="M1036" t="str">
            <v>SPECFIT</v>
          </cell>
          <cell r="N1036" t="str">
            <v>(81)8901210</v>
          </cell>
          <cell r="O1036" t="str">
            <v>BOX</v>
          </cell>
          <cell r="P1036" t="str">
            <v>D</v>
          </cell>
          <cell r="Q1036" t="str">
            <v>F</v>
          </cell>
          <cell r="R1036">
            <v>1201.0117647058823</v>
          </cell>
          <cell r="S1036">
            <v>1285.0825882352942</v>
          </cell>
          <cell r="T1036">
            <v>1285.0825882352942</v>
          </cell>
          <cell r="U1036">
            <v>1285.0825882352942</v>
          </cell>
          <cell r="V1036">
            <v>1375.038369411765</v>
          </cell>
          <cell r="W1036">
            <v>1375.038369411765</v>
          </cell>
          <cell r="X1036">
            <v>1375.038369411765</v>
          </cell>
          <cell r="Y1036">
            <v>1375.038369411765</v>
          </cell>
          <cell r="Z1036">
            <v>1527.8204104575166</v>
          </cell>
          <cell r="AB1036" t="str">
            <v/>
          </cell>
          <cell r="AC1036">
            <v>3532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I1036" t="str">
            <v/>
          </cell>
          <cell r="AJ1036" t="str">
            <v/>
          </cell>
          <cell r="AM1036" t="e">
            <v>#N/A</v>
          </cell>
        </row>
        <row r="1037">
          <cell r="A1037" t="str">
            <v>ACTIVE</v>
          </cell>
          <cell r="B1037" t="str">
            <v>36-1173</v>
          </cell>
          <cell r="C1037">
            <v>28886683</v>
          </cell>
          <cell r="D1037" t="str">
            <v>36-1173</v>
          </cell>
          <cell r="E1037" t="str">
            <v>SDR 35 SW</v>
          </cell>
          <cell r="F1037" t="str">
            <v>12 TEE WYE HXHXH SDR35 SW</v>
          </cell>
          <cell r="G1037">
            <v>25.65</v>
          </cell>
          <cell r="H1037">
            <v>11.634634799999999</v>
          </cell>
          <cell r="I1037">
            <v>1</v>
          </cell>
          <cell r="J1037">
            <v>5</v>
          </cell>
          <cell r="K1037">
            <v>1796.774631372549</v>
          </cell>
          <cell r="L1037">
            <v>168.07919999999999</v>
          </cell>
          <cell r="M1037" t="str">
            <v>SPECFIT</v>
          </cell>
          <cell r="N1037" t="str">
            <v>(81)89012</v>
          </cell>
          <cell r="O1037" t="str">
            <v>BOX</v>
          </cell>
          <cell r="P1037" t="str">
            <v>D</v>
          </cell>
          <cell r="Q1037" t="str">
            <v>F</v>
          </cell>
          <cell r="R1037">
            <v>1412.4352941176471</v>
          </cell>
          <cell r="S1037">
            <v>1511.3057647058824</v>
          </cell>
          <cell r="T1037">
            <v>1511.3057647058824</v>
          </cell>
          <cell r="U1037">
            <v>1511.3057647058824</v>
          </cell>
          <cell r="V1037">
            <v>1617.0971682352942</v>
          </cell>
          <cell r="W1037">
            <v>1617.0971682352942</v>
          </cell>
          <cell r="X1037">
            <v>1617.0971682352942</v>
          </cell>
          <cell r="Y1037">
            <v>1617.0971682352942</v>
          </cell>
          <cell r="Z1037">
            <v>1796.774631372549</v>
          </cell>
          <cell r="AB1037" t="str">
            <v/>
          </cell>
          <cell r="AC1037">
            <v>3533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I1037" t="str">
            <v/>
          </cell>
          <cell r="AJ1037" t="str">
            <v/>
          </cell>
          <cell r="AM1037" t="e">
            <v>#N/A</v>
          </cell>
        </row>
        <row r="1038">
          <cell r="A1038" t="str">
            <v>ACTIVE</v>
          </cell>
          <cell r="B1038" t="str">
            <v>36-1174</v>
          </cell>
          <cell r="C1038">
            <v>28886691</v>
          </cell>
          <cell r="D1038" t="str">
            <v>36-1174</v>
          </cell>
          <cell r="E1038" t="str">
            <v>SDR 35 SW</v>
          </cell>
          <cell r="F1038" t="str">
            <v>15X4 TEE WYE HXHXH SDR35 SW</v>
          </cell>
          <cell r="G1038">
            <v>14.211</v>
          </cell>
          <cell r="H1038">
            <v>6.4459959119999999</v>
          </cell>
          <cell r="I1038">
            <v>1</v>
          </cell>
          <cell r="J1038">
            <v>9</v>
          </cell>
          <cell r="K1038">
            <v>1122.8461111111112</v>
          </cell>
          <cell r="L1038">
            <v>106.9945</v>
          </cell>
          <cell r="M1038" t="str">
            <v>SPECFIT</v>
          </cell>
          <cell r="N1038" t="str">
            <v>(81)890154</v>
          </cell>
          <cell r="O1038" t="str">
            <v>BOX</v>
          </cell>
          <cell r="P1038" t="str">
            <v>D</v>
          </cell>
          <cell r="Q1038" t="str">
            <v>F</v>
          </cell>
          <cell r="R1038">
            <v>899.11764705882354</v>
          </cell>
          <cell r="S1038">
            <v>962.05588235294124</v>
          </cell>
          <cell r="T1038">
            <v>944.45</v>
          </cell>
          <cell r="U1038">
            <v>944.45</v>
          </cell>
          <cell r="V1038">
            <v>1010.5615000000001</v>
          </cell>
          <cell r="W1038">
            <v>1010.5615000000001</v>
          </cell>
          <cell r="X1038">
            <v>1010.5615000000001</v>
          </cell>
          <cell r="Y1038">
            <v>1010.5615000000001</v>
          </cell>
          <cell r="Z1038">
            <v>1122.8461111111112</v>
          </cell>
          <cell r="AB1038" t="str">
            <v/>
          </cell>
          <cell r="AC1038">
            <v>3534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I1038" t="str">
            <v/>
          </cell>
          <cell r="AJ1038" t="str">
            <v/>
          </cell>
          <cell r="AM1038" t="e">
            <v>#N/A</v>
          </cell>
        </row>
        <row r="1039">
          <cell r="A1039" t="str">
            <v>ACTIVE</v>
          </cell>
          <cell r="B1039" t="str">
            <v>36-1175</v>
          </cell>
          <cell r="C1039">
            <v>28886705</v>
          </cell>
          <cell r="D1039" t="str">
            <v>36-1175</v>
          </cell>
          <cell r="E1039" t="str">
            <v>SDR 35 SW</v>
          </cell>
          <cell r="F1039" t="str">
            <v>15X6 TEE WYE HXHXH SDR35 SW</v>
          </cell>
          <cell r="G1039">
            <v>159.345</v>
          </cell>
          <cell r="H1039">
            <v>72.277617239999998</v>
          </cell>
          <cell r="I1039">
            <v>1</v>
          </cell>
          <cell r="J1039">
            <v>8</v>
          </cell>
          <cell r="K1039">
            <v>1301.5717777777779</v>
          </cell>
          <cell r="L1039">
            <v>120.503</v>
          </cell>
          <cell r="M1039" t="str">
            <v>SPECFIT</v>
          </cell>
          <cell r="N1039" t="str">
            <v>(81)890156</v>
          </cell>
          <cell r="O1039" t="str">
            <v>BOX</v>
          </cell>
          <cell r="P1039" t="str">
            <v>D</v>
          </cell>
          <cell r="Q1039" t="str">
            <v>F</v>
          </cell>
          <cell r="R1039">
            <v>1012.635294117647</v>
          </cell>
          <cell r="S1039">
            <v>1083.5197647058824</v>
          </cell>
          <cell r="T1039">
            <v>1094.78</v>
          </cell>
          <cell r="U1039">
            <v>1094.78</v>
          </cell>
          <cell r="V1039">
            <v>1171.4146000000001</v>
          </cell>
          <cell r="W1039">
            <v>1171.4146000000001</v>
          </cell>
          <cell r="X1039">
            <v>1171.4146000000001</v>
          </cell>
          <cell r="Y1039">
            <v>1171.4146000000001</v>
          </cell>
          <cell r="Z1039">
            <v>1301.5717777777779</v>
          </cell>
          <cell r="AB1039" t="str">
            <v/>
          </cell>
          <cell r="AC1039">
            <v>3535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I1039" t="str">
            <v/>
          </cell>
          <cell r="AJ1039" t="str">
            <v/>
          </cell>
          <cell r="AM1039" t="e">
            <v>#N/A</v>
          </cell>
        </row>
        <row r="1040">
          <cell r="A1040" t="str">
            <v>ACTIVE</v>
          </cell>
          <cell r="B1040" t="str">
            <v>36-1176</v>
          </cell>
          <cell r="C1040">
            <v>28886713</v>
          </cell>
          <cell r="D1040" t="str">
            <v>36-1176</v>
          </cell>
          <cell r="E1040" t="str">
            <v>SDR 35 SW</v>
          </cell>
          <cell r="F1040" t="str">
            <v>15X8 TEE WYE HXHXH SDR35 SW</v>
          </cell>
          <cell r="G1040">
            <v>19.178999999999998</v>
          </cell>
          <cell r="H1040">
            <v>8.6994409679999993</v>
          </cell>
          <cell r="I1040">
            <v>1</v>
          </cell>
          <cell r="J1040">
            <v>7</v>
          </cell>
          <cell r="K1040">
            <v>1596.6777777777777</v>
          </cell>
          <cell r="L1040">
            <v>139.8605</v>
          </cell>
          <cell r="M1040" t="str">
            <v>SPECFIT</v>
          </cell>
          <cell r="N1040" t="str">
            <v>(81)890158</v>
          </cell>
          <cell r="O1040" t="str">
            <v>BOX</v>
          </cell>
          <cell r="P1040" t="str">
            <v>D</v>
          </cell>
          <cell r="Q1040" t="str">
            <v>F</v>
          </cell>
          <cell r="R1040">
            <v>1175.3058823529411</v>
          </cell>
          <cell r="S1040">
            <v>1257.5772941176472</v>
          </cell>
          <cell r="T1040">
            <v>1343</v>
          </cell>
          <cell r="U1040">
            <v>1343</v>
          </cell>
          <cell r="V1040">
            <v>1437.01</v>
          </cell>
          <cell r="W1040">
            <v>1437.01</v>
          </cell>
          <cell r="X1040">
            <v>1437.01</v>
          </cell>
          <cell r="Y1040">
            <v>1437.01</v>
          </cell>
          <cell r="Z1040">
            <v>1596.6777777777777</v>
          </cell>
          <cell r="AB1040" t="str">
            <v/>
          </cell>
          <cell r="AC1040">
            <v>3536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I1040" t="str">
            <v/>
          </cell>
          <cell r="AJ1040" t="str">
            <v/>
          </cell>
          <cell r="AM1040" t="e">
            <v>#N/A</v>
          </cell>
        </row>
        <row r="1041">
          <cell r="A1041" t="str">
            <v>ACTIVE</v>
          </cell>
          <cell r="B1041" t="str">
            <v>36-1177</v>
          </cell>
          <cell r="C1041">
            <v>28886721</v>
          </cell>
          <cell r="D1041" t="str">
            <v>36-1177</v>
          </cell>
          <cell r="E1041" t="str">
            <v>SDR 35 SW</v>
          </cell>
          <cell r="F1041" t="str">
            <v>15X10 TEE WYE HXHXH SDR35 SW</v>
          </cell>
          <cell r="G1041">
            <v>27</v>
          </cell>
          <cell r="H1041">
            <v>12.246983999999999</v>
          </cell>
          <cell r="I1041">
            <v>1</v>
          </cell>
          <cell r="J1041">
            <v>5</v>
          </cell>
          <cell r="K1041">
            <v>1674.4723725490196</v>
          </cell>
          <cell r="L1041">
            <v>156.6387</v>
          </cell>
          <cell r="M1041" t="str">
            <v>SPECFIT</v>
          </cell>
          <cell r="N1041" t="str">
            <v>(81)8901510</v>
          </cell>
          <cell r="O1041" t="str">
            <v>BOX</v>
          </cell>
          <cell r="P1041" t="str">
            <v>D</v>
          </cell>
          <cell r="Q1041" t="str">
            <v>F</v>
          </cell>
          <cell r="R1041">
            <v>1316.2941176470588</v>
          </cell>
          <cell r="S1041">
            <v>1408.434705882353</v>
          </cell>
          <cell r="T1041">
            <v>1408.434705882353</v>
          </cell>
          <cell r="U1041">
            <v>1408.434705882353</v>
          </cell>
          <cell r="V1041">
            <v>1507.0251352941177</v>
          </cell>
          <cell r="W1041">
            <v>1507.0251352941177</v>
          </cell>
          <cell r="X1041">
            <v>1507.0251352941177</v>
          </cell>
          <cell r="Y1041">
            <v>1507.0251352941177</v>
          </cell>
          <cell r="Z1041">
            <v>1674.4723725490196</v>
          </cell>
          <cell r="AB1041" t="str">
            <v/>
          </cell>
          <cell r="AC1041">
            <v>3537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I1041" t="str">
            <v/>
          </cell>
          <cell r="AJ1041" t="str">
            <v/>
          </cell>
          <cell r="AM1041" t="e">
            <v>#N/A</v>
          </cell>
        </row>
        <row r="1042">
          <cell r="A1042" t="str">
            <v>ACTIVE</v>
          </cell>
          <cell r="B1042" t="str">
            <v>36-1178</v>
          </cell>
          <cell r="C1042">
            <v>28886730</v>
          </cell>
          <cell r="D1042" t="str">
            <v>36-1178</v>
          </cell>
          <cell r="E1042" t="str">
            <v>SDR 35 SW</v>
          </cell>
          <cell r="F1042" t="str">
            <v>15X12 TEE WYE HXHXH SDR35 SW</v>
          </cell>
          <cell r="G1042">
            <v>34.200000000000003</v>
          </cell>
          <cell r="H1042">
            <v>15.512846400000001</v>
          </cell>
          <cell r="I1042">
            <v>1</v>
          </cell>
          <cell r="J1042">
            <v>4</v>
          </cell>
          <cell r="K1042">
            <v>1875.3312339869283</v>
          </cell>
          <cell r="L1042">
            <v>175.42779999999999</v>
          </cell>
          <cell r="M1042" t="str">
            <v>SPECFIT</v>
          </cell>
          <cell r="N1042" t="str">
            <v>(81)8901512</v>
          </cell>
          <cell r="O1042" t="str">
            <v>BOX</v>
          </cell>
          <cell r="P1042" t="str">
            <v>D</v>
          </cell>
          <cell r="Q1042" t="str">
            <v>F</v>
          </cell>
          <cell r="R1042">
            <v>1474.1882352941177</v>
          </cell>
          <cell r="S1042">
            <v>1577.3814117647059</v>
          </cell>
          <cell r="T1042">
            <v>1577.3814117647059</v>
          </cell>
          <cell r="U1042">
            <v>1577.3814117647059</v>
          </cell>
          <cell r="V1042">
            <v>1687.7981105882354</v>
          </cell>
          <cell r="W1042">
            <v>1687.7981105882354</v>
          </cell>
          <cell r="X1042">
            <v>1687.7981105882354</v>
          </cell>
          <cell r="Y1042">
            <v>1687.7981105882354</v>
          </cell>
          <cell r="Z1042">
            <v>1875.3312339869283</v>
          </cell>
          <cell r="AB1042" t="str">
            <v/>
          </cell>
          <cell r="AC1042">
            <v>3538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I1042" t="str">
            <v/>
          </cell>
          <cell r="AJ1042" t="str">
            <v/>
          </cell>
          <cell r="AM1042" t="e">
            <v>#N/A</v>
          </cell>
        </row>
        <row r="1043">
          <cell r="A1043" t="str">
            <v>ACTIVE</v>
          </cell>
          <cell r="B1043" t="str">
            <v>36-1179</v>
          </cell>
          <cell r="C1043">
            <v>28886748</v>
          </cell>
          <cell r="D1043" t="str">
            <v>36-1179</v>
          </cell>
          <cell r="E1043" t="str">
            <v>SDR 35 SW</v>
          </cell>
          <cell r="F1043" t="str">
            <v>15 TEE WYE HXHXH SDR35 SW</v>
          </cell>
          <cell r="G1043">
            <v>46.8</v>
          </cell>
          <cell r="H1043">
            <v>21.228105599999999</v>
          </cell>
          <cell r="I1043">
            <v>1</v>
          </cell>
          <cell r="J1043">
            <v>3</v>
          </cell>
          <cell r="K1043">
            <v>2422.832890196079</v>
          </cell>
          <cell r="L1043">
            <v>226.64400000000001</v>
          </cell>
          <cell r="M1043" t="str">
            <v>SPECFIT</v>
          </cell>
          <cell r="N1043" t="str">
            <v>(81)89015</v>
          </cell>
          <cell r="O1043" t="str">
            <v>BOX</v>
          </cell>
          <cell r="P1043" t="str">
            <v>D</v>
          </cell>
          <cell r="Q1043" t="str">
            <v>F</v>
          </cell>
          <cell r="R1043">
            <v>1904.5764705882355</v>
          </cell>
          <cell r="S1043">
            <v>2037.8968235294121</v>
          </cell>
          <cell r="T1043">
            <v>2037.8968235294121</v>
          </cell>
          <cell r="U1043">
            <v>2037.8968235294121</v>
          </cell>
          <cell r="V1043">
            <v>2180.5496011764712</v>
          </cell>
          <cell r="W1043">
            <v>2180.5496011764712</v>
          </cell>
          <cell r="X1043">
            <v>2180.5496011764712</v>
          </cell>
          <cell r="Y1043">
            <v>2180.5496011764712</v>
          </cell>
          <cell r="Z1043">
            <v>2422.832890196079</v>
          </cell>
          <cell r="AB1043" t="str">
            <v/>
          </cell>
          <cell r="AC1043">
            <v>3539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I1043" t="str">
            <v/>
          </cell>
          <cell r="AJ1043" t="str">
            <v/>
          </cell>
          <cell r="AM1043" t="e">
            <v>#N/A</v>
          </cell>
        </row>
        <row r="1044">
          <cell r="A1044" t="str">
            <v>ACTIVE</v>
          </cell>
          <cell r="B1044" t="str">
            <v>36-1180</v>
          </cell>
          <cell r="C1044">
            <v>28886756</v>
          </cell>
          <cell r="D1044" t="str">
            <v>36-1180</v>
          </cell>
          <cell r="E1044" t="str">
            <v>SDR 35 SW</v>
          </cell>
          <cell r="F1044" t="str">
            <v>18X4 TEE WYE HXHXH SDR35 SW</v>
          </cell>
          <cell r="G1044">
            <v>22.95</v>
          </cell>
          <cell r="H1044">
            <v>10.409936399999999</v>
          </cell>
          <cell r="I1044">
            <v>1</v>
          </cell>
          <cell r="J1044">
            <v>6</v>
          </cell>
          <cell r="K1044">
            <v>2803.7091111111117</v>
          </cell>
          <cell r="L1044">
            <v>257.0104</v>
          </cell>
          <cell r="M1044" t="str">
            <v>SPECFIT</v>
          </cell>
          <cell r="N1044" t="str">
            <v>(81)890184</v>
          </cell>
          <cell r="O1044" t="str">
            <v>BOX</v>
          </cell>
          <cell r="P1044" t="str">
            <v>D</v>
          </cell>
          <cell r="Q1044" t="str">
            <v>F</v>
          </cell>
          <cell r="R1044">
            <v>2159.7529411764708</v>
          </cell>
          <cell r="S1044">
            <v>2310.9356470588241</v>
          </cell>
          <cell r="T1044">
            <v>2358.2600000000002</v>
          </cell>
          <cell r="U1044">
            <v>2358.2600000000002</v>
          </cell>
          <cell r="V1044">
            <v>2523.3382000000006</v>
          </cell>
          <cell r="W1044">
            <v>2523.3382000000006</v>
          </cell>
          <cell r="X1044">
            <v>2523.3382000000006</v>
          </cell>
          <cell r="Y1044">
            <v>2523.3382000000006</v>
          </cell>
          <cell r="Z1044">
            <v>2803.7091111111117</v>
          </cell>
          <cell r="AB1044" t="str">
            <v/>
          </cell>
          <cell r="AC1044">
            <v>3540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I1044" t="str">
            <v/>
          </cell>
          <cell r="AJ1044" t="str">
            <v/>
          </cell>
          <cell r="AM1044" t="e">
            <v>#N/A</v>
          </cell>
        </row>
        <row r="1045">
          <cell r="A1045" t="str">
            <v>ACTIVE</v>
          </cell>
          <cell r="B1045" t="str">
            <v>36-1181</v>
          </cell>
          <cell r="C1045">
            <v>28886764</v>
          </cell>
          <cell r="D1045" t="str">
            <v>36-1181</v>
          </cell>
          <cell r="E1045" t="str">
            <v>SDR 35 SW</v>
          </cell>
          <cell r="F1045" t="str">
            <v>18X6 TEE WYE HXHXH SDR35 SW</v>
          </cell>
          <cell r="G1045">
            <v>25.65</v>
          </cell>
          <cell r="H1045">
            <v>11.634634799999999</v>
          </cell>
          <cell r="I1045">
            <v>1</v>
          </cell>
          <cell r="J1045">
            <v>5</v>
          </cell>
          <cell r="K1045">
            <v>2902.1847777777784</v>
          </cell>
          <cell r="L1045">
            <v>266.77710000000002</v>
          </cell>
          <cell r="M1045" t="str">
            <v>SPECFIT</v>
          </cell>
          <cell r="N1045" t="str">
            <v>(81)890186</v>
          </cell>
          <cell r="O1045" t="str">
            <v>BOX</v>
          </cell>
          <cell r="P1045" t="str">
            <v>D</v>
          </cell>
          <cell r="Q1045" t="str">
            <v>F</v>
          </cell>
          <cell r="R1045">
            <v>2241.8352941176472</v>
          </cell>
          <cell r="S1045">
            <v>2398.7637647058827</v>
          </cell>
          <cell r="T1045">
            <v>2441.09</v>
          </cell>
          <cell r="U1045">
            <v>2441.09</v>
          </cell>
          <cell r="V1045">
            <v>2611.9663000000005</v>
          </cell>
          <cell r="W1045">
            <v>2611.9663000000005</v>
          </cell>
          <cell r="X1045">
            <v>2611.9663000000005</v>
          </cell>
          <cell r="Y1045">
            <v>2611.9663000000005</v>
          </cell>
          <cell r="Z1045">
            <v>2902.1847777777784</v>
          </cell>
          <cell r="AB1045" t="str">
            <v/>
          </cell>
          <cell r="AC1045">
            <v>3541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I1045" t="str">
            <v/>
          </cell>
          <cell r="AJ1045" t="str">
            <v/>
          </cell>
          <cell r="AM1045" t="e">
            <v>#N/A</v>
          </cell>
        </row>
        <row r="1046">
          <cell r="A1046" t="str">
            <v>ACTIVE</v>
          </cell>
          <cell r="B1046" t="str">
            <v>36-1182</v>
          </cell>
          <cell r="C1046">
            <v>28886772</v>
          </cell>
          <cell r="D1046" t="str">
            <v>36-1182</v>
          </cell>
          <cell r="E1046" t="str">
            <v>SDR 35 SW</v>
          </cell>
          <cell r="F1046" t="str">
            <v>18X8 TEE WYE HXHXH SDR35 SW</v>
          </cell>
          <cell r="G1046">
            <v>29.7</v>
          </cell>
          <cell r="H1046">
            <v>13.471682399999999</v>
          </cell>
          <cell r="I1046">
            <v>1</v>
          </cell>
          <cell r="J1046">
            <v>5</v>
          </cell>
          <cell r="K1046">
            <v>3036.041777777778</v>
          </cell>
          <cell r="L1046">
            <v>282.04090000000002</v>
          </cell>
          <cell r="M1046" t="str">
            <v>SPECFIT</v>
          </cell>
          <cell r="N1046" t="str">
            <v>(81)890188</v>
          </cell>
          <cell r="O1046" t="str">
            <v>BOX</v>
          </cell>
          <cell r="P1046" t="str">
            <v>D</v>
          </cell>
          <cell r="Q1046" t="str">
            <v>F</v>
          </cell>
          <cell r="R1046">
            <v>2370.0941176470587</v>
          </cell>
          <cell r="S1046">
            <v>2536.000705882353</v>
          </cell>
          <cell r="T1046">
            <v>2553.6799999999998</v>
          </cell>
          <cell r="U1046">
            <v>2553.6799999999998</v>
          </cell>
          <cell r="V1046">
            <v>2732.4376000000002</v>
          </cell>
          <cell r="W1046">
            <v>2732.4376000000002</v>
          </cell>
          <cell r="X1046">
            <v>2732.4376000000002</v>
          </cell>
          <cell r="Y1046">
            <v>2732.4376000000002</v>
          </cell>
          <cell r="Z1046">
            <v>3036.041777777778</v>
          </cell>
          <cell r="AB1046" t="str">
            <v/>
          </cell>
          <cell r="AC1046">
            <v>3542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I1046" t="str">
            <v/>
          </cell>
          <cell r="AJ1046" t="str">
            <v/>
          </cell>
          <cell r="AM1046" t="e">
            <v>#N/A</v>
          </cell>
        </row>
        <row r="1047">
          <cell r="A1047" t="str">
            <v>ACTIVE</v>
          </cell>
          <cell r="B1047" t="str">
            <v>36-1183</v>
          </cell>
          <cell r="C1047">
            <v>28886780</v>
          </cell>
          <cell r="D1047" t="str">
            <v>36-1183</v>
          </cell>
          <cell r="E1047" t="str">
            <v>SDR 35 SW</v>
          </cell>
          <cell r="F1047" t="str">
            <v>18X10 TEE WYE HXHXH SDR35 SW</v>
          </cell>
          <cell r="G1047">
            <v>42.3</v>
          </cell>
          <cell r="H1047">
            <v>19.186941599999997</v>
          </cell>
          <cell r="I1047">
            <v>1</v>
          </cell>
          <cell r="J1047">
            <v>3</v>
          </cell>
          <cell r="K1047">
            <v>3165.6260509803924</v>
          </cell>
          <cell r="L1047">
            <v>296.12889999999999</v>
          </cell>
          <cell r="M1047" t="str">
            <v>SPECFIT</v>
          </cell>
          <cell r="N1047" t="str">
            <v>(81)8901810</v>
          </cell>
          <cell r="O1047" t="str">
            <v>BOX</v>
          </cell>
          <cell r="P1047" t="str">
            <v>D</v>
          </cell>
          <cell r="Q1047" t="str">
            <v>F</v>
          </cell>
          <cell r="R1047">
            <v>2488.4823529411765</v>
          </cell>
          <cell r="S1047">
            <v>2662.6761176470591</v>
          </cell>
          <cell r="T1047">
            <v>2662.6761176470591</v>
          </cell>
          <cell r="U1047">
            <v>2662.6761176470591</v>
          </cell>
          <cell r="V1047">
            <v>2849.0634458823533</v>
          </cell>
          <cell r="W1047">
            <v>2849.0634458823533</v>
          </cell>
          <cell r="X1047">
            <v>2849.0634458823533</v>
          </cell>
          <cell r="Y1047">
            <v>2849.0634458823533</v>
          </cell>
          <cell r="Z1047">
            <v>3165.6260509803924</v>
          </cell>
          <cell r="AB1047" t="str">
            <v/>
          </cell>
          <cell r="AC1047">
            <v>3543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I1047" t="str">
            <v/>
          </cell>
          <cell r="AJ1047" t="str">
            <v/>
          </cell>
          <cell r="AM1047" t="e">
            <v>#N/A</v>
          </cell>
        </row>
        <row r="1048">
          <cell r="A1048" t="str">
            <v>ACTIVE</v>
          </cell>
          <cell r="B1048" t="str">
            <v>36-1184</v>
          </cell>
          <cell r="C1048">
            <v>28886799</v>
          </cell>
          <cell r="D1048" t="str">
            <v>36-1184</v>
          </cell>
          <cell r="E1048" t="str">
            <v>SDR 35 SW</v>
          </cell>
          <cell r="F1048" t="str">
            <v>18X12 TEE WYE HXHXH SDR35 SW</v>
          </cell>
          <cell r="G1048">
            <v>49.5</v>
          </cell>
          <cell r="H1048">
            <v>22.452804</v>
          </cell>
          <cell r="I1048">
            <v>1</v>
          </cell>
          <cell r="J1048">
            <v>3</v>
          </cell>
          <cell r="K1048">
            <v>3245.1704104575169</v>
          </cell>
          <cell r="L1048">
            <v>303.57010000000002</v>
          </cell>
          <cell r="M1048" t="str">
            <v>SPECFIT</v>
          </cell>
          <cell r="N1048" t="str">
            <v>(81)8901812</v>
          </cell>
          <cell r="O1048" t="str">
            <v>BOX</v>
          </cell>
          <cell r="P1048" t="str">
            <v>D</v>
          </cell>
          <cell r="Q1048" t="str">
            <v>F</v>
          </cell>
          <cell r="R1048">
            <v>2551.0117647058823</v>
          </cell>
          <cell r="S1048">
            <v>2729.5825882352942</v>
          </cell>
          <cell r="T1048">
            <v>2729.5825882352942</v>
          </cell>
          <cell r="U1048">
            <v>2729.5825882352942</v>
          </cell>
          <cell r="V1048">
            <v>2920.6533694117652</v>
          </cell>
          <cell r="W1048">
            <v>2920.6533694117652</v>
          </cell>
          <cell r="X1048">
            <v>2920.6533694117652</v>
          </cell>
          <cell r="Y1048">
            <v>2920.6533694117652</v>
          </cell>
          <cell r="Z1048">
            <v>3245.1704104575169</v>
          </cell>
          <cell r="AB1048" t="str">
            <v/>
          </cell>
          <cell r="AC1048">
            <v>3544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I1048" t="str">
            <v/>
          </cell>
          <cell r="AJ1048" t="str">
            <v/>
          </cell>
          <cell r="AM1048" t="e">
            <v>#N/A</v>
          </cell>
        </row>
        <row r="1049">
          <cell r="A1049" t="str">
            <v>ACTIVE</v>
          </cell>
          <cell r="B1049" t="str">
            <v>36-1185</v>
          </cell>
          <cell r="C1049">
            <v>28886802</v>
          </cell>
          <cell r="D1049" t="str">
            <v>36-1185</v>
          </cell>
          <cell r="E1049" t="str">
            <v>SDR 35 SW</v>
          </cell>
          <cell r="F1049" t="str">
            <v>18X15 TEE WYE HXHXH SDR35 SW</v>
          </cell>
          <cell r="G1049">
            <v>63.45</v>
          </cell>
          <cell r="H1049">
            <v>28.780412399999999</v>
          </cell>
          <cell r="I1049">
            <v>1</v>
          </cell>
          <cell r="J1049">
            <v>2</v>
          </cell>
          <cell r="K1049">
            <v>3466.2932535947721</v>
          </cell>
          <cell r="L1049">
            <v>324.25510000000003</v>
          </cell>
          <cell r="M1049" t="str">
            <v>SPECFIT</v>
          </cell>
          <cell r="N1049" t="str">
            <v>(81)8901815</v>
          </cell>
          <cell r="O1049" t="str">
            <v>BOX</v>
          </cell>
          <cell r="P1049" t="str">
            <v>D</v>
          </cell>
          <cell r="Q1049" t="str">
            <v>F</v>
          </cell>
          <cell r="R1049">
            <v>2724.8352941176472</v>
          </cell>
          <cell r="S1049">
            <v>2915.5737647058827</v>
          </cell>
          <cell r="T1049">
            <v>2915.5737647058827</v>
          </cell>
          <cell r="U1049">
            <v>2915.5737647058827</v>
          </cell>
          <cell r="V1049">
            <v>3119.6639282352949</v>
          </cell>
          <cell r="W1049">
            <v>3119.6639282352949</v>
          </cell>
          <cell r="X1049">
            <v>3119.6639282352949</v>
          </cell>
          <cell r="Y1049">
            <v>3119.6639282352949</v>
          </cell>
          <cell r="Z1049">
            <v>3466.2932535947721</v>
          </cell>
          <cell r="AB1049" t="str">
            <v/>
          </cell>
          <cell r="AC1049">
            <v>3545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I1049" t="str">
            <v/>
          </cell>
          <cell r="AJ1049" t="str">
            <v/>
          </cell>
          <cell r="AM1049" t="e">
            <v>#N/A</v>
          </cell>
        </row>
        <row r="1050">
          <cell r="A1050" t="str">
            <v>ACTIVE</v>
          </cell>
          <cell r="B1050" t="str">
            <v>36-1186</v>
          </cell>
          <cell r="C1050">
            <v>28886810</v>
          </cell>
          <cell r="D1050" t="str">
            <v>36-1186</v>
          </cell>
          <cell r="E1050" t="str">
            <v>SDR 35 SW</v>
          </cell>
          <cell r="F1050" t="str">
            <v>18 TEE WYE HXHXH SDR35 SW</v>
          </cell>
          <cell r="G1050">
            <v>88.2</v>
          </cell>
          <cell r="H1050">
            <v>40.006814400000003</v>
          </cell>
          <cell r="I1050">
            <v>1</v>
          </cell>
          <cell r="J1050">
            <v>2</v>
          </cell>
          <cell r="K1050">
            <v>3651.9915437908503</v>
          </cell>
          <cell r="L1050">
            <v>341.62580000000003</v>
          </cell>
          <cell r="M1050" t="str">
            <v>SPECFIT</v>
          </cell>
          <cell r="N1050" t="str">
            <v>(81)89018</v>
          </cell>
          <cell r="O1050" t="str">
            <v>BOX</v>
          </cell>
          <cell r="P1050" t="str">
            <v>D</v>
          </cell>
          <cell r="Q1050" t="str">
            <v>F</v>
          </cell>
          <cell r="R1050">
            <v>2870.8117647058825</v>
          </cell>
          <cell r="S1050">
            <v>3071.7685882352944</v>
          </cell>
          <cell r="T1050">
            <v>3071.7685882352944</v>
          </cell>
          <cell r="U1050">
            <v>3071.7685882352944</v>
          </cell>
          <cell r="V1050">
            <v>3286.7923894117653</v>
          </cell>
          <cell r="W1050">
            <v>3286.7923894117653</v>
          </cell>
          <cell r="X1050">
            <v>3286.7923894117653</v>
          </cell>
          <cell r="Y1050">
            <v>3286.7923894117653</v>
          </cell>
          <cell r="Z1050">
            <v>3651.9915437908503</v>
          </cell>
          <cell r="AB1050" t="str">
            <v/>
          </cell>
          <cell r="AC1050">
            <v>3546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I1050" t="str">
            <v/>
          </cell>
          <cell r="AJ1050" t="str">
            <v/>
          </cell>
          <cell r="AM1050" t="e">
            <v>#N/A</v>
          </cell>
        </row>
        <row r="1051">
          <cell r="A1051" t="str">
            <v>ACTIVE</v>
          </cell>
          <cell r="B1051" t="str">
            <v>36-1187</v>
          </cell>
          <cell r="C1051">
            <v>28886829</v>
          </cell>
          <cell r="D1051" t="str">
            <v>36-1187</v>
          </cell>
          <cell r="E1051" t="str">
            <v>SDR 35 SW</v>
          </cell>
          <cell r="F1051" t="str">
            <v>21X4 TEE WYE HXHXH SDR35 SW</v>
          </cell>
          <cell r="G1051">
            <v>36</v>
          </cell>
          <cell r="H1051">
            <v>16.329312000000002</v>
          </cell>
          <cell r="I1051">
            <v>1</v>
          </cell>
          <cell r="J1051">
            <v>4</v>
          </cell>
          <cell r="K1051">
            <v>4030.4641111111114</v>
          </cell>
          <cell r="L1051">
            <v>385.71</v>
          </cell>
          <cell r="M1051" t="str">
            <v>SPECFIT</v>
          </cell>
          <cell r="N1051" t="str">
            <v>(81)890214</v>
          </cell>
          <cell r="O1051" t="str">
            <v>BOX</v>
          </cell>
          <cell r="P1051" t="str">
            <v>D</v>
          </cell>
          <cell r="Q1051" t="str">
            <v>F</v>
          </cell>
          <cell r="R1051">
            <v>3241.2705882352943</v>
          </cell>
          <cell r="S1051">
            <v>3468.1595294117651</v>
          </cell>
          <cell r="T1051">
            <v>3390.11</v>
          </cell>
          <cell r="U1051">
            <v>3390.11</v>
          </cell>
          <cell r="V1051">
            <v>3627.4177000000004</v>
          </cell>
          <cell r="W1051">
            <v>3627.4177000000004</v>
          </cell>
          <cell r="X1051">
            <v>3627.4177000000004</v>
          </cell>
          <cell r="Y1051">
            <v>3627.4177000000004</v>
          </cell>
          <cell r="Z1051">
            <v>4030.4641111111114</v>
          </cell>
          <cell r="AB1051" t="str">
            <v/>
          </cell>
          <cell r="AC1051">
            <v>3547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I1051" t="str">
            <v/>
          </cell>
          <cell r="AJ1051" t="str">
            <v/>
          </cell>
          <cell r="AM1051" t="e">
            <v>#N/A</v>
          </cell>
        </row>
        <row r="1052">
          <cell r="A1052" t="str">
            <v>ACTIVE</v>
          </cell>
          <cell r="B1052" t="str">
            <v>36-1188</v>
          </cell>
          <cell r="C1052">
            <v>28886837</v>
          </cell>
          <cell r="D1052" t="str">
            <v>36-1188</v>
          </cell>
          <cell r="E1052" t="str">
            <v>SDR 35 SW</v>
          </cell>
          <cell r="F1052" t="str">
            <v>21X6 TEE WYE HXHXH SDR35 SW</v>
          </cell>
          <cell r="G1052">
            <v>38.25</v>
          </cell>
          <cell r="H1052">
            <v>17.349893999999999</v>
          </cell>
          <cell r="I1052">
            <v>1</v>
          </cell>
          <cell r="J1052">
            <v>4</v>
          </cell>
          <cell r="K1052">
            <v>4330.5991111111116</v>
          </cell>
          <cell r="L1052">
            <v>395.88029999999998</v>
          </cell>
          <cell r="M1052" t="str">
            <v>SPECFIT</v>
          </cell>
          <cell r="N1052" t="str">
            <v>(81)890216</v>
          </cell>
          <cell r="O1052" t="str">
            <v>BOX</v>
          </cell>
          <cell r="P1052" t="str">
            <v>D</v>
          </cell>
          <cell r="Q1052" t="str">
            <v>F</v>
          </cell>
          <cell r="R1052">
            <v>3326.7294117647057</v>
          </cell>
          <cell r="S1052">
            <v>3559.6004705882351</v>
          </cell>
          <cell r="T1052">
            <v>3642.56</v>
          </cell>
          <cell r="U1052">
            <v>3642.56</v>
          </cell>
          <cell r="V1052">
            <v>3897.5392000000002</v>
          </cell>
          <cell r="W1052">
            <v>3897.5392000000002</v>
          </cell>
          <cell r="X1052">
            <v>3897.5392000000002</v>
          </cell>
          <cell r="Y1052">
            <v>3897.5392000000002</v>
          </cell>
          <cell r="Z1052">
            <v>4330.5991111111116</v>
          </cell>
          <cell r="AB1052" t="str">
            <v/>
          </cell>
          <cell r="AC1052">
            <v>3548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I1052" t="str">
            <v/>
          </cell>
          <cell r="AJ1052" t="str">
            <v/>
          </cell>
          <cell r="AM1052" t="e">
            <v>#N/A</v>
          </cell>
        </row>
        <row r="1053">
          <cell r="A1053" t="str">
            <v>ACTIVE</v>
          </cell>
          <cell r="B1053" t="str">
            <v>36-1189</v>
          </cell>
          <cell r="C1053">
            <v>28886845</v>
          </cell>
          <cell r="D1053" t="str">
            <v>36-1189</v>
          </cell>
          <cell r="E1053" t="str">
            <v>SDR 35 SW</v>
          </cell>
          <cell r="F1053" t="str">
            <v>21X8 TEE WYE HXHXH SDR35 SW</v>
          </cell>
          <cell r="G1053">
            <v>43.65</v>
          </cell>
          <cell r="H1053">
            <v>19.799290799999998</v>
          </cell>
          <cell r="I1053">
            <v>1</v>
          </cell>
          <cell r="J1053">
            <v>3</v>
          </cell>
          <cell r="K1053">
            <v>4895.6542222222224</v>
          </cell>
          <cell r="L1053">
            <v>414.04719999999998</v>
          </cell>
          <cell r="M1053" t="str">
            <v>SPECFIT</v>
          </cell>
          <cell r="N1053" t="str">
            <v>(81)890218</v>
          </cell>
          <cell r="O1053" t="str">
            <v>BOX</v>
          </cell>
          <cell r="P1053" t="str">
            <v>D</v>
          </cell>
          <cell r="Q1053" t="str">
            <v>F</v>
          </cell>
          <cell r="R1053">
            <v>3479.3999999999996</v>
          </cell>
          <cell r="S1053">
            <v>3722.9579999999996</v>
          </cell>
          <cell r="T1053">
            <v>4117.84</v>
          </cell>
          <cell r="U1053">
            <v>4117.84</v>
          </cell>
          <cell r="V1053">
            <v>4406.0888000000004</v>
          </cell>
          <cell r="W1053">
            <v>4406.0888000000004</v>
          </cell>
          <cell r="X1053">
            <v>4406.0888000000004</v>
          </cell>
          <cell r="Y1053">
            <v>4406.0888000000004</v>
          </cell>
          <cell r="Z1053">
            <v>4895.6542222222224</v>
          </cell>
          <cell r="AB1053" t="str">
            <v/>
          </cell>
          <cell r="AC1053">
            <v>3549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I1053" t="str">
            <v/>
          </cell>
          <cell r="AJ1053" t="str">
            <v/>
          </cell>
          <cell r="AM1053" t="e">
            <v>#N/A</v>
          </cell>
        </row>
        <row r="1054">
          <cell r="A1054" t="str">
            <v>ACTIVE</v>
          </cell>
          <cell r="B1054" t="str">
            <v>36-1190</v>
          </cell>
          <cell r="C1054">
            <v>28886853</v>
          </cell>
          <cell r="D1054" t="str">
            <v>36-1190</v>
          </cell>
          <cell r="E1054" t="str">
            <v>SDR 35 SW</v>
          </cell>
          <cell r="F1054" t="str">
            <v>21X10 TEE WYE HXHXH SDR35 SW</v>
          </cell>
          <cell r="G1054">
            <v>59.85</v>
          </cell>
          <cell r="H1054">
            <v>27.147481200000001</v>
          </cell>
          <cell r="I1054">
            <v>1</v>
          </cell>
          <cell r="J1054">
            <v>2</v>
          </cell>
          <cell r="K1054">
            <v>5367.4258941176477</v>
          </cell>
          <cell r="L1054">
            <v>502.09719999999999</v>
          </cell>
          <cell r="M1054" t="str">
            <v>SPECFIT</v>
          </cell>
          <cell r="N1054" t="str">
            <v>(81)8902110</v>
          </cell>
          <cell r="O1054" t="str">
            <v>BOX</v>
          </cell>
          <cell r="P1054" t="str">
            <v>D</v>
          </cell>
          <cell r="Q1054" t="str">
            <v>F</v>
          </cell>
          <cell r="R1054">
            <v>4219.3058823529409</v>
          </cell>
          <cell r="S1054">
            <v>4514.6572941176473</v>
          </cell>
          <cell r="T1054">
            <v>4514.6572941176473</v>
          </cell>
          <cell r="U1054">
            <v>4514.6572941176473</v>
          </cell>
          <cell r="V1054">
            <v>4830.6833047058826</v>
          </cell>
          <cell r="W1054">
            <v>4830.6833047058826</v>
          </cell>
          <cell r="X1054">
            <v>4830.6833047058826</v>
          </cell>
          <cell r="Y1054">
            <v>4830.6833047058826</v>
          </cell>
          <cell r="Z1054">
            <v>5367.4258941176477</v>
          </cell>
          <cell r="AB1054" t="str">
            <v/>
          </cell>
          <cell r="AC1054">
            <v>3550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I1054" t="str">
            <v/>
          </cell>
          <cell r="AJ1054" t="str">
            <v/>
          </cell>
          <cell r="AM1054" t="e">
            <v>#N/A</v>
          </cell>
        </row>
        <row r="1055">
          <cell r="A1055" t="str">
            <v>ACTIVE</v>
          </cell>
          <cell r="B1055" t="str">
            <v>36-1191</v>
          </cell>
          <cell r="C1055">
            <v>28886861</v>
          </cell>
          <cell r="D1055" t="str">
            <v>36-1191</v>
          </cell>
          <cell r="E1055" t="str">
            <v>SDR 35 SW</v>
          </cell>
          <cell r="F1055" t="str">
            <v>21X12 TEE WYE HXHXH SDR35 SW</v>
          </cell>
          <cell r="G1055">
            <v>68.400000000000006</v>
          </cell>
          <cell r="H1055">
            <v>31.025692800000002</v>
          </cell>
          <cell r="I1055">
            <v>1</v>
          </cell>
          <cell r="J1055">
            <v>2</v>
          </cell>
          <cell r="K1055">
            <v>5738.7626104575174</v>
          </cell>
          <cell r="L1055">
            <v>536.83320000000003</v>
          </cell>
          <cell r="M1055" t="str">
            <v>SPECFIT</v>
          </cell>
          <cell r="N1055" t="str">
            <v>(81)8902112</v>
          </cell>
          <cell r="O1055" t="str">
            <v>BOX</v>
          </cell>
          <cell r="P1055" t="str">
            <v>D</v>
          </cell>
          <cell r="Q1055" t="str">
            <v>F</v>
          </cell>
          <cell r="R1055">
            <v>4511.2117647058831</v>
          </cell>
          <cell r="S1055">
            <v>4826.9965882352953</v>
          </cell>
          <cell r="T1055">
            <v>4826.9965882352953</v>
          </cell>
          <cell r="U1055">
            <v>4826.9965882352953</v>
          </cell>
          <cell r="V1055">
            <v>5164.8863494117659</v>
          </cell>
          <cell r="W1055">
            <v>5164.8863494117659</v>
          </cell>
          <cell r="X1055">
            <v>5164.8863494117659</v>
          </cell>
          <cell r="Y1055">
            <v>5164.8863494117659</v>
          </cell>
          <cell r="Z1055">
            <v>5738.7626104575174</v>
          </cell>
          <cell r="AB1055" t="str">
            <v/>
          </cell>
          <cell r="AC1055">
            <v>3551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I1055" t="str">
            <v/>
          </cell>
          <cell r="AJ1055" t="str">
            <v/>
          </cell>
          <cell r="AM1055" t="e">
            <v>#N/A</v>
          </cell>
        </row>
        <row r="1056">
          <cell r="A1056" t="str">
            <v>ACTIVE</v>
          </cell>
          <cell r="B1056" t="str">
            <v>36-1192</v>
          </cell>
          <cell r="C1056">
            <v>28886870</v>
          </cell>
          <cell r="D1056" t="str">
            <v>36-1192</v>
          </cell>
          <cell r="E1056" t="str">
            <v>SDR 35 SW</v>
          </cell>
          <cell r="F1056" t="str">
            <v>21X15 TEE WYE HXHXH SDR35 SW</v>
          </cell>
          <cell r="G1056">
            <v>84.15</v>
          </cell>
          <cell r="H1056">
            <v>38.169766800000005</v>
          </cell>
          <cell r="I1056">
            <v>1</v>
          </cell>
          <cell r="J1056">
            <v>2</v>
          </cell>
          <cell r="K1056">
            <v>6410.8563254901956</v>
          </cell>
          <cell r="L1056">
            <v>599.70460000000003</v>
          </cell>
          <cell r="M1056" t="str">
            <v>SPECFIT</v>
          </cell>
          <cell r="N1056" t="str">
            <v>(81)8902115</v>
          </cell>
          <cell r="O1056" t="str">
            <v>BOX</v>
          </cell>
          <cell r="P1056" t="str">
            <v>D</v>
          </cell>
          <cell r="Q1056" t="str">
            <v>F</v>
          </cell>
          <cell r="R1056">
            <v>5039.5411764705877</v>
          </cell>
          <cell r="S1056">
            <v>5392.3090588235291</v>
          </cell>
          <cell r="T1056">
            <v>5392.3090588235291</v>
          </cell>
          <cell r="U1056">
            <v>5392.3090588235291</v>
          </cell>
          <cell r="V1056">
            <v>5769.7706929411761</v>
          </cell>
          <cell r="W1056">
            <v>5769.7706929411761</v>
          </cell>
          <cell r="X1056">
            <v>5769.7706929411761</v>
          </cell>
          <cell r="Y1056">
            <v>5769.7706929411761</v>
          </cell>
          <cell r="Z1056">
            <v>6410.8563254901956</v>
          </cell>
          <cell r="AB1056" t="str">
            <v/>
          </cell>
          <cell r="AC1056">
            <v>3552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I1056" t="str">
            <v/>
          </cell>
          <cell r="AJ1056" t="str">
            <v/>
          </cell>
          <cell r="AM1056" t="e">
            <v>#N/A</v>
          </cell>
        </row>
        <row r="1057">
          <cell r="A1057" t="str">
            <v>ACTIVE</v>
          </cell>
          <cell r="B1057" t="str">
            <v>36-1193</v>
          </cell>
          <cell r="C1057">
            <v>28886888</v>
          </cell>
          <cell r="D1057" t="str">
            <v>36-1193</v>
          </cell>
          <cell r="E1057" t="str">
            <v>SDR 35 SW</v>
          </cell>
          <cell r="F1057" t="str">
            <v>21X18 TEE WYE HXHXH SDR35 SW</v>
          </cell>
          <cell r="G1057">
            <v>112.05</v>
          </cell>
          <cell r="H1057">
            <v>50.824983599999996</v>
          </cell>
          <cell r="I1057">
            <v>1</v>
          </cell>
          <cell r="J1057">
            <v>1</v>
          </cell>
          <cell r="K1057">
            <v>6614.2294771241841</v>
          </cell>
          <cell r="L1057">
            <v>618.7287</v>
          </cell>
          <cell r="M1057" t="str">
            <v>SPECFIT</v>
          </cell>
          <cell r="N1057" t="str">
            <v>(81)8902118</v>
          </cell>
          <cell r="O1057" t="str">
            <v>BOX</v>
          </cell>
          <cell r="P1057" t="str">
            <v>D</v>
          </cell>
          <cell r="Q1057" t="str">
            <v>F</v>
          </cell>
          <cell r="R1057">
            <v>5199.4117647058829</v>
          </cell>
          <cell r="S1057">
            <v>5563.3705882352951</v>
          </cell>
          <cell r="T1057">
            <v>5563.3705882352951</v>
          </cell>
          <cell r="U1057">
            <v>5563.3705882352951</v>
          </cell>
          <cell r="V1057">
            <v>5952.806529411766</v>
          </cell>
          <cell r="W1057">
            <v>5952.806529411766</v>
          </cell>
          <cell r="X1057">
            <v>5952.806529411766</v>
          </cell>
          <cell r="Y1057">
            <v>5952.806529411766</v>
          </cell>
          <cell r="Z1057">
            <v>6614.2294771241841</v>
          </cell>
          <cell r="AB1057" t="str">
            <v/>
          </cell>
          <cell r="AC1057">
            <v>3553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I1057" t="str">
            <v/>
          </cell>
          <cell r="AJ1057" t="str">
            <v/>
          </cell>
          <cell r="AM1057" t="e">
            <v>#N/A</v>
          </cell>
        </row>
        <row r="1058">
          <cell r="A1058" t="str">
            <v>ACTIVE</v>
          </cell>
          <cell r="B1058" t="str">
            <v>36-1194</v>
          </cell>
          <cell r="C1058">
            <v>28886896</v>
          </cell>
          <cell r="D1058" t="str">
            <v>36-1194</v>
          </cell>
          <cell r="E1058" t="str">
            <v>SDR 35 SW</v>
          </cell>
          <cell r="F1058" t="str">
            <v>21 TEE WYE HXHXH SDR35 SW</v>
          </cell>
          <cell r="G1058">
            <v>144.9</v>
          </cell>
          <cell r="H1058">
            <v>65.7254808</v>
          </cell>
          <cell r="I1058">
            <v>1</v>
          </cell>
          <cell r="J1058">
            <v>1</v>
          </cell>
          <cell r="K1058">
            <v>6808.7277830065368</v>
          </cell>
          <cell r="L1058">
            <v>636.92340000000002</v>
          </cell>
          <cell r="M1058" t="str">
            <v>SPECFIT</v>
          </cell>
          <cell r="N1058" t="str">
            <v>(81)89021</v>
          </cell>
          <cell r="O1058" t="str">
            <v>BOX</v>
          </cell>
          <cell r="P1058" t="str">
            <v>D</v>
          </cell>
          <cell r="Q1058" t="str">
            <v>F</v>
          </cell>
          <cell r="R1058">
            <v>5352.3058823529418</v>
          </cell>
          <cell r="S1058">
            <v>5726.9672941176477</v>
          </cell>
          <cell r="T1058">
            <v>5726.9672941176477</v>
          </cell>
          <cell r="U1058">
            <v>5726.9672941176477</v>
          </cell>
          <cell r="V1058">
            <v>6127.8550047058834</v>
          </cell>
          <cell r="W1058">
            <v>6127.8550047058834</v>
          </cell>
          <cell r="X1058">
            <v>6127.8550047058834</v>
          </cell>
          <cell r="Y1058">
            <v>6127.8550047058834</v>
          </cell>
          <cell r="Z1058">
            <v>6808.7277830065368</v>
          </cell>
          <cell r="AB1058" t="str">
            <v/>
          </cell>
          <cell r="AC1058">
            <v>3554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I1058" t="str">
            <v/>
          </cell>
          <cell r="AJ1058" t="str">
            <v/>
          </cell>
          <cell r="AM1058" t="e">
            <v>#N/A</v>
          </cell>
        </row>
        <row r="1059">
          <cell r="A1059" t="str">
            <v>ACTIVE</v>
          </cell>
          <cell r="B1059" t="str">
            <v>36-1195</v>
          </cell>
          <cell r="C1059">
            <v>28886900</v>
          </cell>
          <cell r="D1059" t="str">
            <v>36-1195</v>
          </cell>
          <cell r="E1059" t="str">
            <v>SDR 35 SW</v>
          </cell>
          <cell r="F1059" t="str">
            <v>24X4 TEE WYE HXHXH SDR35 SW</v>
          </cell>
          <cell r="G1059">
            <v>51.75</v>
          </cell>
          <cell r="H1059">
            <v>23.473386000000001</v>
          </cell>
          <cell r="I1059">
            <v>1</v>
          </cell>
          <cell r="J1059">
            <v>3</v>
          </cell>
          <cell r="K1059">
            <v>6345.0048888888896</v>
          </cell>
          <cell r="L1059">
            <v>607.20870000000002</v>
          </cell>
          <cell r="M1059" t="str">
            <v>SPECFIT</v>
          </cell>
          <cell r="N1059" t="str">
            <v>(81)890244</v>
          </cell>
          <cell r="O1059" t="str">
            <v>BOX</v>
          </cell>
          <cell r="P1059" t="str">
            <v>D</v>
          </cell>
          <cell r="Q1059" t="str">
            <v>F</v>
          </cell>
          <cell r="R1059">
            <v>5102.6000000000004</v>
          </cell>
          <cell r="S1059">
            <v>5459.7820000000011</v>
          </cell>
          <cell r="T1059">
            <v>5336.92</v>
          </cell>
          <cell r="U1059">
            <v>5336.92</v>
          </cell>
          <cell r="V1059">
            <v>5710.5044000000007</v>
          </cell>
          <cell r="W1059">
            <v>5710.5044000000007</v>
          </cell>
          <cell r="X1059">
            <v>5710.5044000000007</v>
          </cell>
          <cell r="Y1059">
            <v>5710.5044000000007</v>
          </cell>
          <cell r="Z1059">
            <v>6345.0048888888896</v>
          </cell>
          <cell r="AB1059" t="str">
            <v/>
          </cell>
          <cell r="AC1059">
            <v>3555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I1059" t="str">
            <v/>
          </cell>
          <cell r="AJ1059" t="str">
            <v/>
          </cell>
          <cell r="AM1059" t="e">
            <v>#N/A</v>
          </cell>
        </row>
        <row r="1060">
          <cell r="A1060" t="str">
            <v>ACTIVE</v>
          </cell>
          <cell r="B1060" t="str">
            <v>36-1196</v>
          </cell>
          <cell r="C1060">
            <v>28886918</v>
          </cell>
          <cell r="D1060" t="str">
            <v>36-1196</v>
          </cell>
          <cell r="E1060" t="str">
            <v>SDR 35 SW</v>
          </cell>
          <cell r="F1060" t="str">
            <v>24X6 TEE WYE HXHXH SDR35 SW</v>
          </cell>
          <cell r="G1060">
            <v>54.9</v>
          </cell>
          <cell r="H1060">
            <v>24.902200799999999</v>
          </cell>
          <cell r="I1060">
            <v>1</v>
          </cell>
          <cell r="J1060">
            <v>2</v>
          </cell>
          <cell r="K1060">
            <v>7528.2346666666672</v>
          </cell>
          <cell r="L1060">
            <v>642.32420000000002</v>
          </cell>
          <cell r="M1060" t="str">
            <v>SPECFIT</v>
          </cell>
          <cell r="N1060" t="str">
            <v>(81)890246</v>
          </cell>
          <cell r="O1060" t="str">
            <v>BOX</v>
          </cell>
          <cell r="P1060" t="str">
            <v>D</v>
          </cell>
          <cell r="Q1060" t="str">
            <v>F</v>
          </cell>
          <cell r="R1060">
            <v>5397.6941176470591</v>
          </cell>
          <cell r="S1060">
            <v>5775.5327058823532</v>
          </cell>
          <cell r="T1060">
            <v>6332.16</v>
          </cell>
          <cell r="U1060">
            <v>6332.16</v>
          </cell>
          <cell r="V1060">
            <v>6775.4112000000005</v>
          </cell>
          <cell r="W1060">
            <v>6775.4112000000005</v>
          </cell>
          <cell r="X1060">
            <v>6775.4112000000005</v>
          </cell>
          <cell r="Y1060">
            <v>6775.4112000000005</v>
          </cell>
          <cell r="Z1060">
            <v>7528.2346666666672</v>
          </cell>
          <cell r="AB1060" t="str">
            <v/>
          </cell>
          <cell r="AC1060">
            <v>3556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I1060" t="str">
            <v/>
          </cell>
          <cell r="AJ1060" t="str">
            <v/>
          </cell>
          <cell r="AM1060" t="e">
            <v>#N/A</v>
          </cell>
        </row>
        <row r="1061">
          <cell r="A1061" t="str">
            <v>ACTIVE</v>
          </cell>
          <cell r="B1061" t="str">
            <v>36-1197</v>
          </cell>
          <cell r="C1061">
            <v>28886926</v>
          </cell>
          <cell r="D1061" t="str">
            <v>36-1197</v>
          </cell>
          <cell r="E1061" t="str">
            <v>SDR 35 SW</v>
          </cell>
          <cell r="F1061" t="str">
            <v>24X8 TEE WYE HXHXH SDR35 SW</v>
          </cell>
          <cell r="G1061">
            <v>61.2</v>
          </cell>
          <cell r="H1061">
            <v>27.759830400000002</v>
          </cell>
          <cell r="I1061">
            <v>1</v>
          </cell>
          <cell r="J1061">
            <v>2</v>
          </cell>
          <cell r="K1061">
            <v>7736.4447777777787</v>
          </cell>
          <cell r="L1061">
            <v>663.76829999999995</v>
          </cell>
          <cell r="M1061" t="str">
            <v>SPECFIT</v>
          </cell>
          <cell r="N1061" t="str">
            <v>(81)890248</v>
          </cell>
          <cell r="O1061" t="str">
            <v>BOX</v>
          </cell>
          <cell r="P1061" t="str">
            <v>D</v>
          </cell>
          <cell r="Q1061" t="str">
            <v>F</v>
          </cell>
          <cell r="R1061">
            <v>5577.8941176470589</v>
          </cell>
          <cell r="S1061">
            <v>5968.3467058823535</v>
          </cell>
          <cell r="T1061">
            <v>6507.29</v>
          </cell>
          <cell r="U1061">
            <v>6507.29</v>
          </cell>
          <cell r="V1061">
            <v>6962.8003000000008</v>
          </cell>
          <cell r="W1061">
            <v>6962.8003000000008</v>
          </cell>
          <cell r="X1061">
            <v>6962.8003000000008</v>
          </cell>
          <cell r="Y1061">
            <v>6962.8003000000008</v>
          </cell>
          <cell r="Z1061">
            <v>7736.4447777777787</v>
          </cell>
          <cell r="AB1061" t="str">
            <v/>
          </cell>
          <cell r="AC1061">
            <v>3557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I1061" t="str">
            <v/>
          </cell>
          <cell r="AJ1061" t="str">
            <v/>
          </cell>
          <cell r="AM1061" t="e">
            <v>#N/A</v>
          </cell>
        </row>
        <row r="1062">
          <cell r="A1062" t="str">
            <v>ACTIVE</v>
          </cell>
          <cell r="B1062" t="str">
            <v>36-1198</v>
          </cell>
          <cell r="C1062">
            <v>28886934</v>
          </cell>
          <cell r="D1062" t="str">
            <v>36-1198</v>
          </cell>
          <cell r="E1062" t="str">
            <v>SDR 35 SW</v>
          </cell>
          <cell r="F1062" t="str">
            <v>24X10 TEE WYE HXHXH SDR35 SW</v>
          </cell>
          <cell r="G1062">
            <v>77.849999999999994</v>
          </cell>
          <cell r="H1062">
            <v>35.312137199999995</v>
          </cell>
          <cell r="I1062">
            <v>1</v>
          </cell>
          <cell r="J1062">
            <v>2</v>
          </cell>
          <cell r="K1062">
            <v>7692.9796993464061</v>
          </cell>
          <cell r="L1062">
            <v>719.64099999999996</v>
          </cell>
          <cell r="M1062" t="str">
            <v>SPECFIT</v>
          </cell>
          <cell r="N1062" t="str">
            <v>(81)8902410</v>
          </cell>
          <cell r="O1062" t="str">
            <v>BOX</v>
          </cell>
          <cell r="P1062" t="str">
            <v>D</v>
          </cell>
          <cell r="Q1062" t="str">
            <v>F</v>
          </cell>
          <cell r="R1062">
            <v>6047.4117647058829</v>
          </cell>
          <cell r="S1062">
            <v>6470.7305882352948</v>
          </cell>
          <cell r="T1062">
            <v>6470.7305882352948</v>
          </cell>
          <cell r="U1062">
            <v>6470.7305882352948</v>
          </cell>
          <cell r="V1062">
            <v>6923.6817294117654</v>
          </cell>
          <cell r="W1062">
            <v>6923.6817294117654</v>
          </cell>
          <cell r="X1062">
            <v>6923.6817294117654</v>
          </cell>
          <cell r="Y1062">
            <v>6923.6817294117654</v>
          </cell>
          <cell r="Z1062">
            <v>7692.9796993464061</v>
          </cell>
          <cell r="AB1062" t="str">
            <v/>
          </cell>
          <cell r="AC1062">
            <v>3558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I1062" t="str">
            <v/>
          </cell>
          <cell r="AJ1062" t="str">
            <v/>
          </cell>
          <cell r="AM1062" t="e">
            <v>#N/A</v>
          </cell>
        </row>
        <row r="1063">
          <cell r="A1063" t="str">
            <v>ACTIVE</v>
          </cell>
          <cell r="B1063" t="str">
            <v>36-1199</v>
          </cell>
          <cell r="C1063">
            <v>28886942</v>
          </cell>
          <cell r="D1063" t="str">
            <v>36-1199</v>
          </cell>
          <cell r="E1063" t="str">
            <v>SDR 35 SW</v>
          </cell>
          <cell r="F1063" t="str">
            <v>24X12 TEE WYE HXHXH SDR35 SW</v>
          </cell>
          <cell r="G1063">
            <v>87.3</v>
          </cell>
          <cell r="H1063">
            <v>39.598581599999996</v>
          </cell>
          <cell r="I1063">
            <v>1</v>
          </cell>
          <cell r="J1063">
            <v>2</v>
          </cell>
          <cell r="K1063">
            <v>7834.5132849673209</v>
          </cell>
          <cell r="L1063">
            <v>732.88109999999995</v>
          </cell>
          <cell r="M1063" t="str">
            <v>SPECFIT</v>
          </cell>
          <cell r="N1063" t="str">
            <v>(81)8902412</v>
          </cell>
          <cell r="O1063" t="str">
            <v>BOX</v>
          </cell>
          <cell r="P1063" t="str">
            <v>D</v>
          </cell>
          <cell r="Q1063" t="str">
            <v>F</v>
          </cell>
          <cell r="R1063">
            <v>6158.6705882352944</v>
          </cell>
          <cell r="S1063">
            <v>6589.7775294117655</v>
          </cell>
          <cell r="T1063">
            <v>6589.7775294117655</v>
          </cell>
          <cell r="U1063">
            <v>6589.7775294117655</v>
          </cell>
          <cell r="V1063">
            <v>7051.0619564705894</v>
          </cell>
          <cell r="W1063">
            <v>7051.0619564705894</v>
          </cell>
          <cell r="X1063">
            <v>7051.0619564705894</v>
          </cell>
          <cell r="Y1063">
            <v>7051.0619564705894</v>
          </cell>
          <cell r="Z1063">
            <v>7834.5132849673209</v>
          </cell>
          <cell r="AB1063" t="str">
            <v/>
          </cell>
          <cell r="AC1063">
            <v>3559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I1063" t="str">
            <v/>
          </cell>
          <cell r="AJ1063" t="str">
            <v/>
          </cell>
          <cell r="AM1063" t="e">
            <v>#N/A</v>
          </cell>
        </row>
        <row r="1064">
          <cell r="A1064" t="str">
            <v>ACTIVE</v>
          </cell>
          <cell r="B1064" t="str">
            <v>36-1200</v>
          </cell>
          <cell r="C1064">
            <v>28886950</v>
          </cell>
          <cell r="D1064" t="str">
            <v>36-1200</v>
          </cell>
          <cell r="E1064" t="str">
            <v>SDR 35 SW</v>
          </cell>
          <cell r="F1064" t="str">
            <v>24X15 TEE WYE HXHXH SDR35 SW</v>
          </cell>
          <cell r="G1064">
            <v>104.4</v>
          </cell>
          <cell r="H1064">
            <v>47.355004800000003</v>
          </cell>
          <cell r="I1064">
            <v>1</v>
          </cell>
          <cell r="J1064">
            <v>1</v>
          </cell>
          <cell r="K1064">
            <v>8144.010435294118</v>
          </cell>
          <cell r="L1064">
            <v>761.83299999999997</v>
          </cell>
          <cell r="M1064" t="str">
            <v>SPECFIT</v>
          </cell>
          <cell r="N1064" t="str">
            <v>(81)8902415</v>
          </cell>
          <cell r="O1064" t="str">
            <v>BOX</v>
          </cell>
          <cell r="P1064" t="str">
            <v>D</v>
          </cell>
          <cell r="Q1064" t="str">
            <v>F</v>
          </cell>
          <cell r="R1064">
            <v>6401.964705882353</v>
          </cell>
          <cell r="S1064">
            <v>6850.1022352941181</v>
          </cell>
          <cell r="T1064">
            <v>6850.1022352941181</v>
          </cell>
          <cell r="U1064">
            <v>6850.1022352941181</v>
          </cell>
          <cell r="V1064">
            <v>7329.6093917647067</v>
          </cell>
          <cell r="W1064">
            <v>7329.6093917647067</v>
          </cell>
          <cell r="X1064">
            <v>7329.6093917647067</v>
          </cell>
          <cell r="Y1064">
            <v>7329.6093917647067</v>
          </cell>
          <cell r="Z1064">
            <v>8144.010435294118</v>
          </cell>
          <cell r="AB1064" t="str">
            <v/>
          </cell>
          <cell r="AC1064">
            <v>3560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I1064" t="str">
            <v/>
          </cell>
          <cell r="AJ1064" t="str">
            <v/>
          </cell>
          <cell r="AM1064" t="e">
            <v>#N/A</v>
          </cell>
        </row>
        <row r="1065">
          <cell r="A1065" t="str">
            <v>ACTIVE</v>
          </cell>
          <cell r="B1065" t="str">
            <v>36-1201</v>
          </cell>
          <cell r="C1065">
            <v>28886969</v>
          </cell>
          <cell r="D1065" t="str">
            <v>36-1201</v>
          </cell>
          <cell r="E1065" t="str">
            <v>SDR 35 SW</v>
          </cell>
          <cell r="F1065" t="str">
            <v>24X18 TEE WYE HXHXH SDR35 SW</v>
          </cell>
          <cell r="G1065">
            <v>134.55000000000001</v>
          </cell>
          <cell r="H1065">
            <v>61.030803600000006</v>
          </cell>
          <cell r="I1065">
            <v>1</v>
          </cell>
          <cell r="J1065">
            <v>1</v>
          </cell>
          <cell r="K1065">
            <v>10159.992260130721</v>
          </cell>
          <cell r="L1065">
            <v>950.4194</v>
          </cell>
          <cell r="M1065" t="str">
            <v>SPECFIT</v>
          </cell>
          <cell r="N1065" t="str">
            <v>(81)8902418</v>
          </cell>
          <cell r="O1065" t="str">
            <v>BOX</v>
          </cell>
          <cell r="P1065" t="str">
            <v>D</v>
          </cell>
          <cell r="Q1065" t="str">
            <v>F</v>
          </cell>
          <cell r="R1065">
            <v>7986.7176470588238</v>
          </cell>
          <cell r="S1065">
            <v>8545.7878823529427</v>
          </cell>
          <cell r="T1065">
            <v>8545.7878823529427</v>
          </cell>
          <cell r="U1065">
            <v>8545.7878823529427</v>
          </cell>
          <cell r="V1065">
            <v>9143.9930341176496</v>
          </cell>
          <cell r="W1065">
            <v>9143.9930341176496</v>
          </cell>
          <cell r="X1065">
            <v>9143.9930341176496</v>
          </cell>
          <cell r="Y1065">
            <v>9143.9930341176496</v>
          </cell>
          <cell r="Z1065">
            <v>10159.992260130721</v>
          </cell>
          <cell r="AB1065" t="str">
            <v/>
          </cell>
          <cell r="AC1065">
            <v>3561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I1065" t="str">
            <v/>
          </cell>
          <cell r="AJ1065" t="str">
            <v/>
          </cell>
          <cell r="AM1065" t="e">
            <v>#N/A</v>
          </cell>
        </row>
        <row r="1066">
          <cell r="A1066" t="str">
            <v>ACTIVE</v>
          </cell>
          <cell r="B1066" t="str">
            <v>36-1202</v>
          </cell>
          <cell r="C1066">
            <v>28886977</v>
          </cell>
          <cell r="D1066" t="str">
            <v>36-1202</v>
          </cell>
          <cell r="E1066" t="str">
            <v>SDR 35 SW</v>
          </cell>
          <cell r="F1066" t="str">
            <v>24X21 TEE WYE HXHXH SDR35 SW</v>
          </cell>
          <cell r="G1066">
            <v>168.75</v>
          </cell>
          <cell r="H1066">
            <v>76.54365</v>
          </cell>
          <cell r="I1066">
            <v>1</v>
          </cell>
          <cell r="J1066">
            <v>1</v>
          </cell>
          <cell r="K1066">
            <v>12185.013556862747</v>
          </cell>
          <cell r="L1066">
            <v>1139.8501000000001</v>
          </cell>
          <cell r="M1066" t="str">
            <v>SPECFIT</v>
          </cell>
          <cell r="N1066" t="str">
            <v>(81)8902421</v>
          </cell>
          <cell r="O1066" t="str">
            <v>BOX</v>
          </cell>
          <cell r="P1066" t="str">
            <v>D</v>
          </cell>
          <cell r="Q1066" t="str">
            <v>F</v>
          </cell>
          <cell r="R1066">
            <v>9578.5764705882357</v>
          </cell>
          <cell r="S1066">
            <v>10249.076823529413</v>
          </cell>
          <cell r="T1066">
            <v>10249.076823529413</v>
          </cell>
          <cell r="U1066">
            <v>10249.076823529413</v>
          </cell>
          <cell r="V1066">
            <v>10966.512201176472</v>
          </cell>
          <cell r="W1066">
            <v>10966.512201176472</v>
          </cell>
          <cell r="X1066">
            <v>10966.512201176472</v>
          </cell>
          <cell r="Y1066">
            <v>10966.512201176472</v>
          </cell>
          <cell r="Z1066">
            <v>12185.013556862747</v>
          </cell>
          <cell r="AB1066" t="str">
            <v/>
          </cell>
          <cell r="AC1066">
            <v>3562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I1066" t="str">
            <v/>
          </cell>
          <cell r="AJ1066" t="str">
            <v/>
          </cell>
          <cell r="AM1066" t="e">
            <v>#N/A</v>
          </cell>
        </row>
        <row r="1067">
          <cell r="A1067" t="str">
            <v>ACTIVE</v>
          </cell>
          <cell r="B1067" t="str">
            <v>36-1203</v>
          </cell>
          <cell r="C1067">
            <v>28886985</v>
          </cell>
          <cell r="D1067" t="str">
            <v>36-1203</v>
          </cell>
          <cell r="E1067" t="str">
            <v>SDR 35 SW</v>
          </cell>
          <cell r="F1067" t="str">
            <v>24 TEE WYE HXHXH SDR35 SW</v>
          </cell>
          <cell r="G1067">
            <v>204.3</v>
          </cell>
          <cell r="H1067">
            <v>92.668845599999997</v>
          </cell>
          <cell r="I1067">
            <v>1</v>
          </cell>
          <cell r="J1067">
            <v>1</v>
          </cell>
          <cell r="K1067">
            <v>14970.38314771242</v>
          </cell>
          <cell r="L1067">
            <v>1400.4078999999999</v>
          </cell>
          <cell r="M1067" t="str">
            <v>SPECFIT</v>
          </cell>
          <cell r="N1067" t="str">
            <v>(81)89024</v>
          </cell>
          <cell r="O1067" t="str">
            <v>BOX</v>
          </cell>
          <cell r="P1067" t="str">
            <v>D</v>
          </cell>
          <cell r="Q1067" t="str">
            <v>F</v>
          </cell>
          <cell r="R1067">
            <v>11768.141176470588</v>
          </cell>
          <cell r="S1067">
            <v>12591.911058823531</v>
          </cell>
          <cell r="T1067">
            <v>12591.911058823531</v>
          </cell>
          <cell r="U1067">
            <v>12591.911058823531</v>
          </cell>
          <cell r="V1067">
            <v>13473.344832941179</v>
          </cell>
          <cell r="W1067">
            <v>13473.344832941179</v>
          </cell>
          <cell r="X1067">
            <v>13473.344832941179</v>
          </cell>
          <cell r="Y1067">
            <v>13473.344832941179</v>
          </cell>
          <cell r="Z1067">
            <v>14970.38314771242</v>
          </cell>
          <cell r="AB1067" t="str">
            <v/>
          </cell>
          <cell r="AC1067">
            <v>3563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I1067" t="str">
            <v/>
          </cell>
          <cell r="AJ1067" t="str">
            <v/>
          </cell>
          <cell r="AM1067" t="e">
            <v>#N/A</v>
          </cell>
        </row>
        <row r="1068">
          <cell r="A1068" t="str">
            <v>ACTIVE</v>
          </cell>
          <cell r="B1068" t="str">
            <v>36-1204</v>
          </cell>
          <cell r="C1068">
            <v>28886993</v>
          </cell>
          <cell r="D1068" t="str">
            <v>36-1204</v>
          </cell>
          <cell r="E1068" t="str">
            <v>SDR 35 SW</v>
          </cell>
          <cell r="F1068" t="str">
            <v>27X4 TEE WYE HXHXH SDR35 SW</v>
          </cell>
          <cell r="G1068">
            <v>1</v>
          </cell>
          <cell r="H1068">
            <v>0.453592</v>
          </cell>
          <cell r="I1068">
            <v>1</v>
          </cell>
          <cell r="J1068" t="str">
            <v>-</v>
          </cell>
          <cell r="K1068">
            <v>7063.5391215686286</v>
          </cell>
          <cell r="L1068">
            <v>660.75959999999998</v>
          </cell>
          <cell r="M1068" t="str">
            <v>SPECFIT</v>
          </cell>
          <cell r="N1068" t="str">
            <v>(81)890274</v>
          </cell>
          <cell r="O1068" t="str">
            <v>BOX</v>
          </cell>
          <cell r="P1068" t="str">
            <v>D</v>
          </cell>
          <cell r="Q1068" t="str">
            <v>F</v>
          </cell>
          <cell r="R1068">
            <v>5552.6117647058827</v>
          </cell>
          <cell r="S1068">
            <v>5941.2945882352951</v>
          </cell>
          <cell r="T1068">
            <v>5941.2945882352951</v>
          </cell>
          <cell r="U1068">
            <v>5941.2945882352951</v>
          </cell>
          <cell r="V1068">
            <v>6357.1852094117658</v>
          </cell>
          <cell r="W1068">
            <v>6357.1852094117658</v>
          </cell>
          <cell r="X1068">
            <v>6357.1852094117658</v>
          </cell>
          <cell r="Y1068">
            <v>6357.1852094117658</v>
          </cell>
          <cell r="Z1068">
            <v>7063.5391215686286</v>
          </cell>
          <cell r="AB1068" t="str">
            <v/>
          </cell>
          <cell r="AC1068">
            <v>3564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I1068" t="str">
            <v/>
          </cell>
          <cell r="AJ1068" t="str">
            <v/>
          </cell>
          <cell r="AM1068" t="e">
            <v>#N/A</v>
          </cell>
        </row>
        <row r="1069">
          <cell r="A1069" t="str">
            <v>ACTIVE</v>
          </cell>
          <cell r="B1069" t="str">
            <v>36-1205</v>
          </cell>
          <cell r="C1069">
            <v>28887000</v>
          </cell>
          <cell r="D1069" t="str">
            <v>36-1205</v>
          </cell>
          <cell r="E1069" t="str">
            <v>SDR 35 SW</v>
          </cell>
          <cell r="F1069" t="str">
            <v>27X6 TEE WYE HXHXH SDR35 SW</v>
          </cell>
          <cell r="G1069">
            <v>1</v>
          </cell>
          <cell r="H1069">
            <v>0.453592</v>
          </cell>
          <cell r="I1069">
            <v>1</v>
          </cell>
          <cell r="J1069" t="str">
            <v>-</v>
          </cell>
          <cell r="K1069">
            <v>7247.5312862745095</v>
          </cell>
          <cell r="L1069">
            <v>677.97119999999995</v>
          </cell>
          <cell r="M1069" t="str">
            <v>SPECFIT</v>
          </cell>
          <cell r="N1069" t="str">
            <v>(81)890276</v>
          </cell>
          <cell r="O1069" t="str">
            <v>BOX</v>
          </cell>
          <cell r="P1069" t="str">
            <v>D</v>
          </cell>
          <cell r="Q1069" t="str">
            <v>F</v>
          </cell>
          <cell r="R1069">
            <v>5697.2470588235292</v>
          </cell>
          <cell r="S1069">
            <v>6096.0543529411761</v>
          </cell>
          <cell r="T1069">
            <v>6096.0543529411761</v>
          </cell>
          <cell r="U1069">
            <v>6096.0543529411761</v>
          </cell>
          <cell r="V1069">
            <v>6522.7781576470588</v>
          </cell>
          <cell r="W1069">
            <v>6522.7781576470588</v>
          </cell>
          <cell r="X1069">
            <v>6522.7781576470588</v>
          </cell>
          <cell r="Y1069">
            <v>6522.7781576470588</v>
          </cell>
          <cell r="Z1069">
            <v>7247.5312862745095</v>
          </cell>
          <cell r="AB1069" t="str">
            <v/>
          </cell>
          <cell r="AC1069">
            <v>3565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I1069" t="str">
            <v/>
          </cell>
          <cell r="AJ1069" t="str">
            <v/>
          </cell>
          <cell r="AM1069" t="e">
            <v>#N/A</v>
          </cell>
        </row>
        <row r="1070">
          <cell r="A1070" t="str">
            <v>ACTIVE</v>
          </cell>
          <cell r="B1070" t="str">
            <v>36-1206</v>
          </cell>
          <cell r="C1070">
            <v>28887019</v>
          </cell>
          <cell r="D1070" t="str">
            <v>36-1206</v>
          </cell>
          <cell r="E1070" t="str">
            <v>SDR 35 SW</v>
          </cell>
          <cell r="F1070" t="str">
            <v>27X8 TEE WYE HXHXH SDR35 SW</v>
          </cell>
          <cell r="G1070">
            <v>1</v>
          </cell>
          <cell r="H1070">
            <v>0.453592</v>
          </cell>
          <cell r="I1070">
            <v>1</v>
          </cell>
          <cell r="J1070" t="str">
            <v>-</v>
          </cell>
          <cell r="K1070">
            <v>7417.036350326799</v>
          </cell>
          <cell r="L1070">
            <v>693.82740000000001</v>
          </cell>
          <cell r="M1070" t="str">
            <v>SPECFIT</v>
          </cell>
          <cell r="N1070" t="str">
            <v>(81)890278</v>
          </cell>
          <cell r="O1070" t="str">
            <v>BOX</v>
          </cell>
          <cell r="P1070" t="str">
            <v>D</v>
          </cell>
          <cell r="Q1070" t="str">
            <v>F</v>
          </cell>
          <cell r="R1070">
            <v>5830.4941176470593</v>
          </cell>
          <cell r="S1070">
            <v>6238.6287058823536</v>
          </cell>
          <cell r="T1070">
            <v>6238.6287058823536</v>
          </cell>
          <cell r="U1070">
            <v>6238.6287058823536</v>
          </cell>
          <cell r="V1070">
            <v>6675.3327152941192</v>
          </cell>
          <cell r="W1070">
            <v>6675.3327152941192</v>
          </cell>
          <cell r="X1070">
            <v>6675.3327152941192</v>
          </cell>
          <cell r="Y1070">
            <v>6675.3327152941192</v>
          </cell>
          <cell r="Z1070">
            <v>7417.036350326799</v>
          </cell>
          <cell r="AB1070" t="str">
            <v/>
          </cell>
          <cell r="AC1070">
            <v>3566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I1070" t="str">
            <v/>
          </cell>
          <cell r="AJ1070" t="str">
            <v/>
          </cell>
          <cell r="AM1070" t="e">
            <v>#N/A</v>
          </cell>
        </row>
        <row r="1071">
          <cell r="A1071" t="str">
            <v>ACTIVE</v>
          </cell>
          <cell r="B1071" t="str">
            <v>36-1207</v>
          </cell>
          <cell r="C1071">
            <v>28887027</v>
          </cell>
          <cell r="D1071" t="str">
            <v>36-1207</v>
          </cell>
          <cell r="E1071" t="str">
            <v>SDR 35 SW</v>
          </cell>
          <cell r="F1071" t="str">
            <v>27X10 TEE WYE HXHXH SDR35 SW</v>
          </cell>
          <cell r="G1071">
            <v>103.05</v>
          </cell>
          <cell r="H1071">
            <v>46.742655599999999</v>
          </cell>
          <cell r="I1071">
            <v>1</v>
          </cell>
          <cell r="J1071">
            <v>1</v>
          </cell>
          <cell r="K1071">
            <v>8829.7381882352947</v>
          </cell>
          <cell r="L1071">
            <v>825.98009999999999</v>
          </cell>
          <cell r="M1071" t="str">
            <v>SPECFIT</v>
          </cell>
          <cell r="N1071" t="str">
            <v>(81)8902710</v>
          </cell>
          <cell r="O1071" t="str">
            <v>BOX</v>
          </cell>
          <cell r="P1071" t="str">
            <v>D</v>
          </cell>
          <cell r="Q1071" t="str">
            <v>F</v>
          </cell>
          <cell r="R1071">
            <v>6941.0117647058823</v>
          </cell>
          <cell r="S1071">
            <v>7426.8825882352949</v>
          </cell>
          <cell r="T1071">
            <v>7426.8825882352949</v>
          </cell>
          <cell r="U1071">
            <v>7426.8825882352949</v>
          </cell>
          <cell r="V1071">
            <v>7946.764369411766</v>
          </cell>
          <cell r="W1071">
            <v>7946.764369411766</v>
          </cell>
          <cell r="X1071">
            <v>7946.764369411766</v>
          </cell>
          <cell r="Y1071">
            <v>7946.764369411766</v>
          </cell>
          <cell r="Z1071">
            <v>8829.7381882352947</v>
          </cell>
          <cell r="AB1071" t="str">
            <v/>
          </cell>
          <cell r="AC1071">
            <v>3567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I1071" t="str">
            <v/>
          </cell>
          <cell r="AJ1071" t="str">
            <v/>
          </cell>
          <cell r="AM1071" t="e">
            <v>#N/A</v>
          </cell>
        </row>
        <row r="1072">
          <cell r="A1072" t="str">
            <v>ACTIVE</v>
          </cell>
          <cell r="B1072" t="str">
            <v>36-1208</v>
          </cell>
          <cell r="C1072">
            <v>28887035</v>
          </cell>
          <cell r="D1072" t="str">
            <v>36-1208</v>
          </cell>
          <cell r="E1072" t="str">
            <v>SDR 35 SW</v>
          </cell>
          <cell r="F1072" t="str">
            <v>27X12 TEE WYE HXHXH SDR35 SW</v>
          </cell>
          <cell r="G1072">
            <v>113.85</v>
          </cell>
          <cell r="H1072">
            <v>51.641449199999997</v>
          </cell>
          <cell r="I1072">
            <v>1</v>
          </cell>
          <cell r="J1072">
            <v>1</v>
          </cell>
          <cell r="K1072">
            <v>9643.8444013071912</v>
          </cell>
          <cell r="L1072">
            <v>902.13599999999997</v>
          </cell>
          <cell r="M1072" t="str">
            <v>SPECFIT</v>
          </cell>
          <cell r="N1072" t="str">
            <v>(81)8902712</v>
          </cell>
          <cell r="O1072" t="str">
            <v>BOX</v>
          </cell>
          <cell r="P1072" t="str">
            <v>D</v>
          </cell>
          <cell r="Q1072" t="str">
            <v>F</v>
          </cell>
          <cell r="R1072">
            <v>7580.9764705882353</v>
          </cell>
          <cell r="S1072">
            <v>8111.644823529412</v>
          </cell>
          <cell r="T1072">
            <v>8111.644823529412</v>
          </cell>
          <cell r="U1072">
            <v>8111.644823529412</v>
          </cell>
          <cell r="V1072">
            <v>8679.4599611764716</v>
          </cell>
          <cell r="W1072">
            <v>8679.4599611764716</v>
          </cell>
          <cell r="X1072">
            <v>8679.4599611764716</v>
          </cell>
          <cell r="Y1072">
            <v>8679.4599611764716</v>
          </cell>
          <cell r="Z1072">
            <v>9643.8444013071912</v>
          </cell>
          <cell r="AB1072" t="str">
            <v/>
          </cell>
          <cell r="AC1072">
            <v>3568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I1072" t="str">
            <v/>
          </cell>
          <cell r="AJ1072" t="str">
            <v/>
          </cell>
          <cell r="AM1072" t="e">
            <v>#N/A</v>
          </cell>
        </row>
        <row r="1073">
          <cell r="A1073" t="str">
            <v>ACTIVE</v>
          </cell>
          <cell r="B1073" t="str">
            <v>36-1209</v>
          </cell>
          <cell r="C1073">
            <v>28887043</v>
          </cell>
          <cell r="D1073" t="str">
            <v>36-1209</v>
          </cell>
          <cell r="E1073" t="str">
            <v>SDR 35 SW</v>
          </cell>
          <cell r="F1073" t="str">
            <v>27X15 TEE WYE HXHXH SDR35 SW</v>
          </cell>
          <cell r="G1073">
            <v>132.75</v>
          </cell>
          <cell r="H1073">
            <v>60.214337999999998</v>
          </cell>
          <cell r="I1073">
            <v>1</v>
          </cell>
          <cell r="J1073">
            <v>1</v>
          </cell>
          <cell r="K1073">
            <v>10893.19220653595</v>
          </cell>
          <cell r="L1073">
            <v>1019.0064</v>
          </cell>
          <cell r="M1073" t="str">
            <v>SPECFIT</v>
          </cell>
          <cell r="N1073" t="str">
            <v>(81)8902715</v>
          </cell>
          <cell r="O1073" t="str">
            <v>BOX</v>
          </cell>
          <cell r="P1073" t="str">
            <v>D</v>
          </cell>
          <cell r="Q1073" t="str">
            <v>F</v>
          </cell>
          <cell r="R1073">
            <v>8563.0823529411773</v>
          </cell>
          <cell r="S1073">
            <v>9162.498117647061</v>
          </cell>
          <cell r="T1073">
            <v>9162.498117647061</v>
          </cell>
          <cell r="U1073">
            <v>9162.498117647061</v>
          </cell>
          <cell r="V1073">
            <v>9803.8729858823554</v>
          </cell>
          <cell r="W1073">
            <v>9803.8729858823554</v>
          </cell>
          <cell r="X1073">
            <v>9803.8729858823554</v>
          </cell>
          <cell r="Y1073">
            <v>9803.8729858823554</v>
          </cell>
          <cell r="Z1073">
            <v>10893.19220653595</v>
          </cell>
          <cell r="AB1073" t="str">
            <v/>
          </cell>
          <cell r="AC1073">
            <v>3569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I1073" t="str">
            <v/>
          </cell>
          <cell r="AJ1073" t="str">
            <v/>
          </cell>
          <cell r="AM1073" t="e">
            <v>#N/A</v>
          </cell>
        </row>
        <row r="1074">
          <cell r="A1074" t="str">
            <v>ACTIVE</v>
          </cell>
          <cell r="B1074" t="str">
            <v>36-1210</v>
          </cell>
          <cell r="C1074">
            <v>28887051</v>
          </cell>
          <cell r="D1074" t="str">
            <v>36-1210</v>
          </cell>
          <cell r="E1074" t="str">
            <v>SDR 35 SW</v>
          </cell>
          <cell r="F1074" t="str">
            <v>27X18 TEE WYE HXHXH SDR35 SW</v>
          </cell>
          <cell r="G1074">
            <v>165.6</v>
          </cell>
          <cell r="H1074">
            <v>75.114835200000002</v>
          </cell>
          <cell r="I1074">
            <v>1</v>
          </cell>
          <cell r="J1074">
            <v>1</v>
          </cell>
          <cell r="K1074">
            <v>11166.965483660131</v>
          </cell>
          <cell r="L1074">
            <v>1044.6162999999999</v>
          </cell>
          <cell r="M1074" t="str">
            <v>SPECFIT</v>
          </cell>
          <cell r="N1074" t="str">
            <v>(81)8902718</v>
          </cell>
          <cell r="O1074" t="str">
            <v>BOX</v>
          </cell>
          <cell r="P1074" t="str">
            <v>D</v>
          </cell>
          <cell r="Q1074" t="str">
            <v>F</v>
          </cell>
          <cell r="R1074">
            <v>8778.2941176470595</v>
          </cell>
          <cell r="S1074">
            <v>9392.7747058823534</v>
          </cell>
          <cell r="T1074">
            <v>9392.7747058823534</v>
          </cell>
          <cell r="U1074">
            <v>9392.7747058823534</v>
          </cell>
          <cell r="V1074">
            <v>10050.268935294118</v>
          </cell>
          <cell r="W1074">
            <v>10050.268935294118</v>
          </cell>
          <cell r="X1074">
            <v>10050.268935294118</v>
          </cell>
          <cell r="Y1074">
            <v>10050.268935294118</v>
          </cell>
          <cell r="Z1074">
            <v>11166.965483660131</v>
          </cell>
          <cell r="AB1074" t="str">
            <v/>
          </cell>
          <cell r="AC1074">
            <v>3570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I1074" t="str">
            <v/>
          </cell>
          <cell r="AJ1074" t="str">
            <v/>
          </cell>
          <cell r="AM1074" t="e">
            <v>#N/A</v>
          </cell>
        </row>
        <row r="1075">
          <cell r="A1075" t="str">
            <v>ACTIVE</v>
          </cell>
          <cell r="B1075" t="str">
            <v>36-1211</v>
          </cell>
          <cell r="C1075">
            <v>28887060</v>
          </cell>
          <cell r="D1075" t="str">
            <v>36-1211</v>
          </cell>
          <cell r="E1075" t="str">
            <v>SDR 35 SW</v>
          </cell>
          <cell r="F1075" t="str">
            <v>27X21 TEE WYE HXHXH SDR35 SW</v>
          </cell>
          <cell r="G1075">
            <v>201.6</v>
          </cell>
          <cell r="H1075">
            <v>91.444147200000003</v>
          </cell>
          <cell r="I1075">
            <v>1</v>
          </cell>
          <cell r="J1075">
            <v>1</v>
          </cell>
          <cell r="K1075">
            <v>11496.846343790854</v>
          </cell>
          <cell r="L1075">
            <v>1075.4753000000001</v>
          </cell>
          <cell r="M1075" t="str">
            <v>SPECFIT</v>
          </cell>
          <cell r="N1075" t="str">
            <v>(81)8902721</v>
          </cell>
          <cell r="O1075" t="str">
            <v>BOX</v>
          </cell>
          <cell r="P1075" t="str">
            <v>D</v>
          </cell>
          <cell r="Q1075" t="str">
            <v>F</v>
          </cell>
          <cell r="R1075">
            <v>9037.6117647058836</v>
          </cell>
          <cell r="S1075">
            <v>9670.2445882352968</v>
          </cell>
          <cell r="T1075">
            <v>9670.2445882352968</v>
          </cell>
          <cell r="U1075">
            <v>9670.2445882352968</v>
          </cell>
          <cell r="V1075">
            <v>10347.161709411768</v>
          </cell>
          <cell r="W1075">
            <v>10347.161709411768</v>
          </cell>
          <cell r="X1075">
            <v>10347.161709411768</v>
          </cell>
          <cell r="Y1075">
            <v>10347.161709411768</v>
          </cell>
          <cell r="Z1075">
            <v>11496.846343790854</v>
          </cell>
          <cell r="AB1075" t="str">
            <v/>
          </cell>
          <cell r="AC1075">
            <v>3571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I1075" t="str">
            <v/>
          </cell>
          <cell r="AJ1075" t="str">
            <v/>
          </cell>
          <cell r="AM1075" t="e">
            <v>#N/A</v>
          </cell>
        </row>
        <row r="1076">
          <cell r="A1076" t="str">
            <v>ACTIVE</v>
          </cell>
          <cell r="B1076" t="str">
            <v>36-1212</v>
          </cell>
          <cell r="C1076">
            <v>28887078</v>
          </cell>
          <cell r="D1076" t="str">
            <v>36-1212</v>
          </cell>
          <cell r="E1076" t="str">
            <v>SDR 35 SW</v>
          </cell>
          <cell r="F1076" t="str">
            <v>27X24 TEE WYE HXHXH SDR35 SW</v>
          </cell>
          <cell r="G1076">
            <v>238.95</v>
          </cell>
          <cell r="H1076">
            <v>108.38580839999999</v>
          </cell>
          <cell r="I1076">
            <v>1</v>
          </cell>
          <cell r="J1076">
            <v>1</v>
          </cell>
          <cell r="K1076">
            <v>14227.230802614384</v>
          </cell>
          <cell r="L1076">
            <v>1330.8896999999999</v>
          </cell>
          <cell r="M1076" t="str">
            <v>SPECFIT</v>
          </cell>
          <cell r="N1076" t="str">
            <v>(81)8902724</v>
          </cell>
          <cell r="O1076" t="str">
            <v>BOX</v>
          </cell>
          <cell r="P1076" t="str">
            <v>D</v>
          </cell>
          <cell r="Q1076" t="str">
            <v>F</v>
          </cell>
          <cell r="R1076">
            <v>11183.952941176472</v>
          </cell>
          <cell r="S1076">
            <v>11966.829647058827</v>
          </cell>
          <cell r="T1076">
            <v>11966.829647058827</v>
          </cell>
          <cell r="U1076">
            <v>11966.829647058827</v>
          </cell>
          <cell r="V1076">
            <v>12804.507722352946</v>
          </cell>
          <cell r="W1076">
            <v>12804.507722352946</v>
          </cell>
          <cell r="X1076">
            <v>12804.507722352946</v>
          </cell>
          <cell r="Y1076">
            <v>12804.507722352946</v>
          </cell>
          <cell r="Z1076">
            <v>14227.230802614384</v>
          </cell>
          <cell r="AB1076" t="str">
            <v/>
          </cell>
          <cell r="AC1076">
            <v>3572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I1076" t="str">
            <v/>
          </cell>
          <cell r="AJ1076" t="str">
            <v/>
          </cell>
          <cell r="AM1076" t="e">
            <v>#N/A</v>
          </cell>
        </row>
        <row r="1077">
          <cell r="A1077" t="str">
            <v>ACTIVE</v>
          </cell>
          <cell r="B1077" t="str">
            <v>36-1213</v>
          </cell>
          <cell r="C1077">
            <v>28887086</v>
          </cell>
          <cell r="D1077" t="str">
            <v>36-1213</v>
          </cell>
          <cell r="E1077" t="str">
            <v>SDR 35 SW</v>
          </cell>
          <cell r="F1077" t="str">
            <v>27 TEE WYE HXHXH SDR35 SW</v>
          </cell>
          <cell r="G1077">
            <v>288.45</v>
          </cell>
          <cell r="H1077">
            <v>130.83861239999999</v>
          </cell>
          <cell r="I1077">
            <v>1</v>
          </cell>
          <cell r="J1077" t="str">
            <v>-</v>
          </cell>
          <cell r="K1077">
            <v>14627.212467973859</v>
          </cell>
          <cell r="L1077">
            <v>1368.3065999999999</v>
          </cell>
          <cell r="M1077" t="str">
            <v>SPECFIT</v>
          </cell>
          <cell r="N1077" t="str">
            <v>(81)89027</v>
          </cell>
          <cell r="O1077" t="str">
            <v>BOX</v>
          </cell>
          <cell r="P1077" t="str">
            <v>D</v>
          </cell>
          <cell r="Q1077" t="str">
            <v>F</v>
          </cell>
          <cell r="R1077">
            <v>11498.376470588237</v>
          </cell>
          <cell r="S1077">
            <v>12303.262823529414</v>
          </cell>
          <cell r="T1077">
            <v>12303.262823529414</v>
          </cell>
          <cell r="U1077">
            <v>12303.262823529414</v>
          </cell>
          <cell r="V1077">
            <v>13164.491221176473</v>
          </cell>
          <cell r="W1077">
            <v>13164.491221176473</v>
          </cell>
          <cell r="X1077">
            <v>13164.491221176473</v>
          </cell>
          <cell r="Y1077">
            <v>13164.491221176473</v>
          </cell>
          <cell r="Z1077">
            <v>14627.212467973859</v>
          </cell>
          <cell r="AB1077" t="str">
            <v/>
          </cell>
          <cell r="AC1077">
            <v>3573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I1077" t="str">
            <v/>
          </cell>
          <cell r="AJ1077" t="str">
            <v/>
          </cell>
          <cell r="AM1077" t="e">
            <v>#N/A</v>
          </cell>
        </row>
        <row r="1078">
          <cell r="A1078" t="str">
            <v>ACTIVE</v>
          </cell>
          <cell r="B1078" t="str">
            <v>36-1214</v>
          </cell>
          <cell r="C1078">
            <v>28887094</v>
          </cell>
          <cell r="D1078" t="str">
            <v>36-1214</v>
          </cell>
          <cell r="E1078" t="str">
            <v>SDR 35 SW</v>
          </cell>
          <cell r="F1078" t="str">
            <v>30X4 TEE WYE HXHXH SDR35 SW</v>
          </cell>
          <cell r="G1078">
            <v>1</v>
          </cell>
          <cell r="H1078">
            <v>0.453592</v>
          </cell>
          <cell r="I1078">
            <v>1</v>
          </cell>
          <cell r="J1078" t="str">
            <v>-</v>
          </cell>
          <cell r="K1078">
            <v>9076.916860130721</v>
          </cell>
          <cell r="L1078">
            <v>849.10159999999996</v>
          </cell>
          <cell r="M1078" t="str">
            <v>SPECFIT</v>
          </cell>
          <cell r="N1078" t="str">
            <v>(81)890304</v>
          </cell>
          <cell r="O1078" t="str">
            <v>BOX</v>
          </cell>
          <cell r="P1078" t="str">
            <v>D</v>
          </cell>
          <cell r="Q1078" t="str">
            <v>F</v>
          </cell>
          <cell r="R1078">
            <v>7135.3176470588242</v>
          </cell>
          <cell r="S1078">
            <v>7634.7898823529422</v>
          </cell>
          <cell r="T1078">
            <v>7634.7898823529422</v>
          </cell>
          <cell r="U1078">
            <v>7634.7898823529422</v>
          </cell>
          <cell r="V1078">
            <v>8169.2251741176487</v>
          </cell>
          <cell r="W1078">
            <v>8169.2251741176487</v>
          </cell>
          <cell r="X1078">
            <v>8169.2251741176487</v>
          </cell>
          <cell r="Y1078">
            <v>8169.2251741176487</v>
          </cell>
          <cell r="Z1078">
            <v>9076.916860130721</v>
          </cell>
          <cell r="AB1078" t="str">
            <v/>
          </cell>
          <cell r="AC1078">
            <v>3574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I1078" t="str">
            <v/>
          </cell>
          <cell r="AJ1078" t="str">
            <v/>
          </cell>
          <cell r="AM1078" t="e">
            <v>#N/A</v>
          </cell>
        </row>
        <row r="1079">
          <cell r="A1079" t="str">
            <v>ACTIVE</v>
          </cell>
          <cell r="B1079" t="str">
            <v>36-1215</v>
          </cell>
          <cell r="C1079">
            <v>28887108</v>
          </cell>
          <cell r="D1079" t="str">
            <v>36-1215</v>
          </cell>
          <cell r="E1079" t="str">
            <v>SDR 35 SW</v>
          </cell>
          <cell r="F1079" t="str">
            <v>30X6 TEE WYE HXHXH SDR35 SW</v>
          </cell>
          <cell r="G1079">
            <v>1</v>
          </cell>
          <cell r="H1079">
            <v>0.453592</v>
          </cell>
          <cell r="I1079">
            <v>1</v>
          </cell>
          <cell r="J1079" t="str">
            <v>-</v>
          </cell>
          <cell r="K1079">
            <v>9313.4696627450994</v>
          </cell>
          <cell r="L1079">
            <v>871.23069999999996</v>
          </cell>
          <cell r="M1079" t="str">
            <v>SPECFIT</v>
          </cell>
          <cell r="N1079" t="str">
            <v>(81)890306</v>
          </cell>
          <cell r="O1079" t="str">
            <v>BOX</v>
          </cell>
          <cell r="P1079" t="str">
            <v>D</v>
          </cell>
          <cell r="Q1079" t="str">
            <v>F</v>
          </cell>
          <cell r="R1079">
            <v>7321.2705882352939</v>
          </cell>
          <cell r="S1079">
            <v>7833.7595294117646</v>
          </cell>
          <cell r="T1079">
            <v>7833.7595294117646</v>
          </cell>
          <cell r="U1079">
            <v>7833.7595294117646</v>
          </cell>
          <cell r="V1079">
            <v>8382.1226964705893</v>
          </cell>
          <cell r="W1079">
            <v>8382.1226964705893</v>
          </cell>
          <cell r="X1079">
            <v>8382.1226964705893</v>
          </cell>
          <cell r="Y1079">
            <v>8382.1226964705893</v>
          </cell>
          <cell r="Z1079">
            <v>9313.4696627450994</v>
          </cell>
          <cell r="AB1079" t="str">
            <v/>
          </cell>
          <cell r="AC1079">
            <v>3575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I1079" t="str">
            <v/>
          </cell>
          <cell r="AJ1079" t="str">
            <v/>
          </cell>
          <cell r="AM1079" t="e">
            <v>#N/A</v>
          </cell>
        </row>
        <row r="1080">
          <cell r="A1080" t="str">
            <v>ACTIVE</v>
          </cell>
          <cell r="B1080" t="str">
            <v>36-1216</v>
          </cell>
          <cell r="C1080">
            <v>28887116</v>
          </cell>
          <cell r="D1080" t="str">
            <v>36-1216</v>
          </cell>
          <cell r="E1080" t="str">
            <v>SDR 35 SW</v>
          </cell>
          <cell r="F1080" t="str">
            <v>30X8 TEE WYE HXHXH SDR35 SW</v>
          </cell>
          <cell r="G1080">
            <v>1</v>
          </cell>
          <cell r="H1080">
            <v>0.453592</v>
          </cell>
          <cell r="I1080">
            <v>1</v>
          </cell>
          <cell r="J1080" t="str">
            <v>-</v>
          </cell>
          <cell r="K1080">
            <v>9531.1353568627474</v>
          </cell>
          <cell r="L1080">
            <v>891.59169999999995</v>
          </cell>
          <cell r="M1080" t="str">
            <v>SPECFIT</v>
          </cell>
          <cell r="N1080" t="str">
            <v>(81)890308</v>
          </cell>
          <cell r="O1080" t="str">
            <v>BOX</v>
          </cell>
          <cell r="P1080" t="str">
            <v>D</v>
          </cell>
          <cell r="Q1080" t="str">
            <v>F</v>
          </cell>
          <cell r="R1080">
            <v>7492.3764705882359</v>
          </cell>
          <cell r="S1080">
            <v>8016.8428235294132</v>
          </cell>
          <cell r="T1080">
            <v>8016.8428235294132</v>
          </cell>
          <cell r="U1080">
            <v>8016.8428235294132</v>
          </cell>
          <cell r="V1080">
            <v>8578.0218211764732</v>
          </cell>
          <cell r="W1080">
            <v>8578.0218211764732</v>
          </cell>
          <cell r="X1080">
            <v>8578.0218211764732</v>
          </cell>
          <cell r="Y1080">
            <v>8578.0218211764732</v>
          </cell>
          <cell r="Z1080">
            <v>9531.1353568627474</v>
          </cell>
          <cell r="AB1080" t="str">
            <v/>
          </cell>
          <cell r="AC1080">
            <v>3576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I1080" t="str">
            <v/>
          </cell>
          <cell r="AJ1080" t="str">
            <v/>
          </cell>
          <cell r="AM1080" t="e">
            <v>#N/A</v>
          </cell>
        </row>
        <row r="1081">
          <cell r="A1081" t="str">
            <v>ACTIVE</v>
          </cell>
          <cell r="B1081" t="str">
            <v>36-1217</v>
          </cell>
          <cell r="C1081">
            <v>28887124</v>
          </cell>
          <cell r="D1081" t="str">
            <v>36-1217</v>
          </cell>
          <cell r="E1081" t="str">
            <v>SDR 35 SW</v>
          </cell>
          <cell r="F1081" t="str">
            <v>30X10 TEE WYE HXHXH SDR35 SW</v>
          </cell>
          <cell r="G1081">
            <v>153</v>
          </cell>
          <cell r="H1081">
            <v>69.399575999999996</v>
          </cell>
          <cell r="I1081">
            <v>1</v>
          </cell>
          <cell r="J1081">
            <v>1</v>
          </cell>
          <cell r="K1081">
            <v>11037.165252287583</v>
          </cell>
          <cell r="L1081">
            <v>1032.4742000000001</v>
          </cell>
          <cell r="M1081" t="str">
            <v>SPECFIT</v>
          </cell>
          <cell r="N1081" t="str">
            <v>(81)8903010</v>
          </cell>
          <cell r="O1081" t="str">
            <v>BOX</v>
          </cell>
          <cell r="P1081" t="str">
            <v>D</v>
          </cell>
          <cell r="Q1081" t="str">
            <v>F</v>
          </cell>
          <cell r="R1081">
            <v>8676.2588235294115</v>
          </cell>
          <cell r="S1081">
            <v>9283.5969411764709</v>
          </cell>
          <cell r="T1081">
            <v>9283.5969411764709</v>
          </cell>
          <cell r="U1081">
            <v>9283.5969411764709</v>
          </cell>
          <cell r="V1081">
            <v>9933.4487270588252</v>
          </cell>
          <cell r="W1081">
            <v>9933.4487270588252</v>
          </cell>
          <cell r="X1081">
            <v>9933.4487270588252</v>
          </cell>
          <cell r="Y1081">
            <v>9933.4487270588252</v>
          </cell>
          <cell r="Z1081">
            <v>11037.165252287583</v>
          </cell>
          <cell r="AB1081" t="str">
            <v/>
          </cell>
          <cell r="AC1081">
            <v>3577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I1081" t="str">
            <v/>
          </cell>
          <cell r="AJ1081" t="str">
            <v/>
          </cell>
          <cell r="AM1081" t="e">
            <v>#N/A</v>
          </cell>
        </row>
        <row r="1082">
          <cell r="A1082" t="str">
            <v>ACTIVE</v>
          </cell>
          <cell r="B1082" t="str">
            <v>36-1218</v>
          </cell>
          <cell r="C1082">
            <v>28887132</v>
          </cell>
          <cell r="D1082" t="str">
            <v>36-1218</v>
          </cell>
          <cell r="E1082" t="str">
            <v>SDR 35 SW</v>
          </cell>
          <cell r="F1082" t="str">
            <v>30X12 TEE WYE HXHXH SDR35 SW</v>
          </cell>
          <cell r="G1082">
            <v>156.15</v>
          </cell>
          <cell r="H1082">
            <v>70.828390800000008</v>
          </cell>
          <cell r="I1082">
            <v>1</v>
          </cell>
          <cell r="J1082">
            <v>1</v>
          </cell>
          <cell r="K1082">
            <v>12054.794277124185</v>
          </cell>
          <cell r="L1082">
            <v>1127.6690000000001</v>
          </cell>
          <cell r="M1082" t="str">
            <v>SPECFIT</v>
          </cell>
          <cell r="N1082" t="str">
            <v>(81)8903012</v>
          </cell>
          <cell r="O1082" t="str">
            <v>BOX</v>
          </cell>
          <cell r="P1082" t="str">
            <v>D</v>
          </cell>
          <cell r="Q1082" t="str">
            <v>F</v>
          </cell>
          <cell r="R1082">
            <v>9476.2117647058822</v>
          </cell>
          <cell r="S1082">
            <v>10139.546588235295</v>
          </cell>
          <cell r="T1082">
            <v>10139.546588235295</v>
          </cell>
          <cell r="U1082">
            <v>10139.546588235295</v>
          </cell>
          <cell r="V1082">
            <v>10849.314849411767</v>
          </cell>
          <cell r="W1082">
            <v>10849.314849411767</v>
          </cell>
          <cell r="X1082">
            <v>10849.314849411767</v>
          </cell>
          <cell r="Y1082">
            <v>10849.314849411767</v>
          </cell>
          <cell r="Z1082">
            <v>12054.794277124185</v>
          </cell>
          <cell r="AB1082" t="str">
            <v/>
          </cell>
          <cell r="AC1082">
            <v>3578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I1082" t="str">
            <v/>
          </cell>
          <cell r="AJ1082" t="str">
            <v/>
          </cell>
          <cell r="AM1082" t="e">
            <v>#N/A</v>
          </cell>
        </row>
        <row r="1083">
          <cell r="A1083" t="str">
            <v>ACTIVE</v>
          </cell>
          <cell r="B1083" t="str">
            <v>36-1219</v>
          </cell>
          <cell r="C1083">
            <v>28887140</v>
          </cell>
          <cell r="D1083" t="str">
            <v>36-1219</v>
          </cell>
          <cell r="E1083" t="str">
            <v>SDR 35 SW</v>
          </cell>
          <cell r="F1083" t="str">
            <v>30X15 TEE WYE HXHXH SDR35 SW</v>
          </cell>
          <cell r="G1083">
            <v>189</v>
          </cell>
          <cell r="H1083">
            <v>85.728887999999998</v>
          </cell>
          <cell r="I1083">
            <v>1</v>
          </cell>
          <cell r="J1083">
            <v>1</v>
          </cell>
          <cell r="K1083">
            <v>13616.512707189546</v>
          </cell>
          <cell r="L1083">
            <v>1273.7598</v>
          </cell>
          <cell r="M1083" t="str">
            <v>SPECFIT</v>
          </cell>
          <cell r="N1083" t="str">
            <v>(81)8903015</v>
          </cell>
          <cell r="O1083" t="str">
            <v>BOX</v>
          </cell>
          <cell r="P1083" t="str">
            <v>D</v>
          </cell>
          <cell r="Q1083" t="str">
            <v>F</v>
          </cell>
          <cell r="R1083">
            <v>10703.870588235295</v>
          </cell>
          <cell r="S1083">
            <v>11453.141529411767</v>
          </cell>
          <cell r="T1083">
            <v>11453.141529411767</v>
          </cell>
          <cell r="U1083">
            <v>11453.141529411767</v>
          </cell>
          <cell r="V1083">
            <v>12254.861436470592</v>
          </cell>
          <cell r="W1083">
            <v>12254.861436470592</v>
          </cell>
          <cell r="X1083">
            <v>12254.861436470592</v>
          </cell>
          <cell r="Y1083">
            <v>12254.861436470592</v>
          </cell>
          <cell r="Z1083">
            <v>13616.512707189546</v>
          </cell>
          <cell r="AB1083" t="str">
            <v/>
          </cell>
          <cell r="AC1083">
            <v>3579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I1083" t="str">
            <v/>
          </cell>
          <cell r="AJ1083" t="str">
            <v/>
          </cell>
          <cell r="AM1083" t="e">
            <v>#N/A</v>
          </cell>
        </row>
        <row r="1084">
          <cell r="A1084" t="str">
            <v>ACTIVE</v>
          </cell>
          <cell r="B1084" t="str">
            <v>36-1220</v>
          </cell>
          <cell r="C1084">
            <v>28887159</v>
          </cell>
          <cell r="D1084" t="str">
            <v>36-1220</v>
          </cell>
          <cell r="E1084" t="str">
            <v>SDR 35 SW</v>
          </cell>
          <cell r="F1084" t="str">
            <v>30X18 TEE WYE HXHXH SDR35 SW</v>
          </cell>
          <cell r="G1084">
            <v>220.95</v>
          </cell>
          <cell r="H1084">
            <v>100.22115239999999</v>
          </cell>
          <cell r="I1084">
            <v>1</v>
          </cell>
          <cell r="J1084">
            <v>1</v>
          </cell>
          <cell r="K1084">
            <v>13958.725562091506</v>
          </cell>
          <cell r="L1084">
            <v>1305.7722000000001</v>
          </cell>
          <cell r="M1084" t="str">
            <v>SPECFIT</v>
          </cell>
          <cell r="N1084" t="str">
            <v>(81)8903018</v>
          </cell>
          <cell r="O1084" t="str">
            <v>BOX</v>
          </cell>
          <cell r="P1084" t="str">
            <v>D</v>
          </cell>
          <cell r="Q1084" t="str">
            <v>F</v>
          </cell>
          <cell r="R1084">
            <v>10972.882352941178</v>
          </cell>
          <cell r="S1084">
            <v>11740.984117647062</v>
          </cell>
          <cell r="T1084">
            <v>11740.984117647062</v>
          </cell>
          <cell r="U1084">
            <v>11740.984117647062</v>
          </cell>
          <cell r="V1084">
            <v>12562.853005882356</v>
          </cell>
          <cell r="W1084">
            <v>12562.853005882356</v>
          </cell>
          <cell r="X1084">
            <v>12562.853005882356</v>
          </cell>
          <cell r="Y1084">
            <v>12562.853005882356</v>
          </cell>
          <cell r="Z1084">
            <v>13958.725562091506</v>
          </cell>
          <cell r="AB1084" t="str">
            <v/>
          </cell>
          <cell r="AC1084">
            <v>3580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I1084" t="str">
            <v/>
          </cell>
          <cell r="AJ1084" t="str">
            <v/>
          </cell>
          <cell r="AM1084" t="e">
            <v>#N/A</v>
          </cell>
        </row>
        <row r="1085">
          <cell r="A1085" t="str">
            <v>ACTIVE</v>
          </cell>
          <cell r="B1085" t="str">
            <v>36-1221</v>
          </cell>
          <cell r="C1085">
            <v>28887167</v>
          </cell>
          <cell r="D1085" t="str">
            <v>36-1221</v>
          </cell>
          <cell r="E1085" t="str">
            <v>SDR 35 SW</v>
          </cell>
          <cell r="F1085" t="str">
            <v>30X21 TEE WYE HXHXH SDR35 SW</v>
          </cell>
          <cell r="G1085">
            <v>259.64999999999998</v>
          </cell>
          <cell r="H1085">
            <v>117.77516279999999</v>
          </cell>
          <cell r="I1085">
            <v>1</v>
          </cell>
          <cell r="J1085">
            <v>1</v>
          </cell>
          <cell r="K1085">
            <v>14371.069154248367</v>
          </cell>
          <cell r="L1085">
            <v>1344.3444999999999</v>
          </cell>
          <cell r="M1085" t="str">
            <v>SPECFIT</v>
          </cell>
          <cell r="N1085" t="str">
            <v>(81)8903021</v>
          </cell>
          <cell r="O1085" t="str">
            <v>BOX</v>
          </cell>
          <cell r="P1085" t="str">
            <v>D</v>
          </cell>
          <cell r="Q1085" t="str">
            <v>F</v>
          </cell>
          <cell r="R1085">
            <v>11297.023529411765</v>
          </cell>
          <cell r="S1085">
            <v>12087.815176470589</v>
          </cell>
          <cell r="T1085">
            <v>12087.815176470589</v>
          </cell>
          <cell r="U1085">
            <v>12087.815176470589</v>
          </cell>
          <cell r="V1085">
            <v>12933.962238823531</v>
          </cell>
          <cell r="W1085">
            <v>12933.962238823531</v>
          </cell>
          <cell r="X1085">
            <v>12933.962238823531</v>
          </cell>
          <cell r="Y1085">
            <v>12933.962238823531</v>
          </cell>
          <cell r="Z1085">
            <v>14371.069154248367</v>
          </cell>
          <cell r="AB1085" t="str">
            <v/>
          </cell>
          <cell r="AC1085">
            <v>3581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I1085" t="str">
            <v/>
          </cell>
          <cell r="AJ1085" t="str">
            <v/>
          </cell>
          <cell r="AM1085" t="e">
            <v>#N/A</v>
          </cell>
        </row>
        <row r="1086">
          <cell r="A1086" t="str">
            <v>ACTIVE</v>
          </cell>
          <cell r="B1086" t="str">
            <v>36-1222</v>
          </cell>
          <cell r="C1086">
            <v>28887175</v>
          </cell>
          <cell r="D1086" t="str">
            <v>36-1222</v>
          </cell>
          <cell r="E1086" t="str">
            <v>SDR 35 SW</v>
          </cell>
          <cell r="F1086" t="str">
            <v>30X24 TEE WYE HXHXH SDR35 SW</v>
          </cell>
          <cell r="G1086">
            <v>301.95</v>
          </cell>
          <cell r="H1086">
            <v>136.96210439999999</v>
          </cell>
          <cell r="I1086">
            <v>1</v>
          </cell>
          <cell r="J1086" t="str">
            <v>-</v>
          </cell>
          <cell r="K1086">
            <v>17784.038503267977</v>
          </cell>
          <cell r="L1086">
            <v>1663.6116</v>
          </cell>
          <cell r="M1086" t="str">
            <v>SPECFIT</v>
          </cell>
          <cell r="N1086" t="str">
            <v>(81)8903024</v>
          </cell>
          <cell r="O1086" t="str">
            <v>BOX</v>
          </cell>
          <cell r="P1086" t="str">
            <v>D</v>
          </cell>
          <cell r="Q1086" t="str">
            <v>F</v>
          </cell>
          <cell r="R1086">
            <v>13979.941176470589</v>
          </cell>
          <cell r="S1086">
            <v>14958.537058823531</v>
          </cell>
          <cell r="T1086">
            <v>14958.537058823531</v>
          </cell>
          <cell r="U1086">
            <v>14958.537058823531</v>
          </cell>
          <cell r="V1086">
            <v>16005.634652941179</v>
          </cell>
          <cell r="W1086">
            <v>16005.634652941179</v>
          </cell>
          <cell r="X1086">
            <v>16005.634652941179</v>
          </cell>
          <cell r="Y1086">
            <v>16005.634652941179</v>
          </cell>
          <cell r="Z1086">
            <v>17784.038503267977</v>
          </cell>
          <cell r="AB1086" t="str">
            <v/>
          </cell>
          <cell r="AC1086">
            <v>3582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I1086" t="str">
            <v/>
          </cell>
          <cell r="AJ1086" t="str">
            <v/>
          </cell>
          <cell r="AM1086" t="e">
            <v>#N/A</v>
          </cell>
        </row>
        <row r="1087">
          <cell r="A1087" t="str">
            <v>ACTIVE</v>
          </cell>
          <cell r="B1087" t="str">
            <v>36-1223</v>
          </cell>
          <cell r="C1087">
            <v>28887183</v>
          </cell>
          <cell r="D1087" t="str">
            <v>36-1223</v>
          </cell>
          <cell r="E1087" t="str">
            <v>SDR 35 SW</v>
          </cell>
          <cell r="F1087" t="str">
            <v>30X27 TEE WYE HXHXH SDR35 SW</v>
          </cell>
          <cell r="G1087">
            <v>351</v>
          </cell>
          <cell r="H1087">
            <v>159.210792</v>
          </cell>
          <cell r="I1087">
            <v>1</v>
          </cell>
          <cell r="J1087" t="str">
            <v>-</v>
          </cell>
          <cell r="K1087">
            <v>22230.051870588239</v>
          </cell>
          <cell r="L1087">
            <v>2079.5158999999999</v>
          </cell>
          <cell r="M1087" t="str">
            <v>SPECFIT</v>
          </cell>
          <cell r="N1087" t="str">
            <v>(81)8903027</v>
          </cell>
          <cell r="O1087" t="str">
            <v>BOX</v>
          </cell>
          <cell r="P1087" t="str">
            <v>D</v>
          </cell>
          <cell r="Q1087" t="str">
            <v>F</v>
          </cell>
          <cell r="R1087">
            <v>17474.929411764708</v>
          </cell>
          <cell r="S1087">
            <v>18698.174470588237</v>
          </cell>
          <cell r="T1087">
            <v>18698.174470588237</v>
          </cell>
          <cell r="U1087">
            <v>18698.174470588237</v>
          </cell>
          <cell r="V1087">
            <v>20007.046683529414</v>
          </cell>
          <cell r="W1087">
            <v>20007.046683529414</v>
          </cell>
          <cell r="X1087">
            <v>20007.046683529414</v>
          </cell>
          <cell r="Y1087">
            <v>20007.046683529414</v>
          </cell>
          <cell r="Z1087">
            <v>22230.051870588239</v>
          </cell>
          <cell r="AB1087" t="str">
            <v/>
          </cell>
          <cell r="AC1087">
            <v>3583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I1087" t="str">
            <v/>
          </cell>
          <cell r="AJ1087" t="str">
            <v/>
          </cell>
          <cell r="AM1087" t="e">
            <v>#N/A</v>
          </cell>
        </row>
        <row r="1088">
          <cell r="A1088" t="str">
            <v>ACTIVE</v>
          </cell>
          <cell r="B1088" t="str">
            <v>36-1224</v>
          </cell>
          <cell r="C1088">
            <v>28887191</v>
          </cell>
          <cell r="D1088" t="str">
            <v>36-1224</v>
          </cell>
          <cell r="E1088" t="str">
            <v>SDR 35 SW</v>
          </cell>
          <cell r="F1088" t="str">
            <v>30 TEE WYE HXHXH SDR35 SW</v>
          </cell>
          <cell r="G1088">
            <v>434.25</v>
          </cell>
          <cell r="H1088">
            <v>196.97232600000001</v>
          </cell>
          <cell r="I1088">
            <v>1</v>
          </cell>
          <cell r="J1088" t="str">
            <v>-</v>
          </cell>
          <cell r="K1088">
            <v>27787.561096732035</v>
          </cell>
          <cell r="L1088">
            <v>2599.3948999999998</v>
          </cell>
          <cell r="M1088" t="str">
            <v>SPECFIT</v>
          </cell>
          <cell r="N1088" t="str">
            <v>(81)89030</v>
          </cell>
          <cell r="O1088" t="str">
            <v>BOX</v>
          </cell>
          <cell r="P1088" t="str">
            <v>D</v>
          </cell>
          <cell r="Q1088" t="str">
            <v>F</v>
          </cell>
          <cell r="R1088">
            <v>21843.658823529415</v>
          </cell>
          <cell r="S1088">
            <v>23372.714941176477</v>
          </cell>
          <cell r="T1088">
            <v>23372.714941176477</v>
          </cell>
          <cell r="U1088">
            <v>23372.714941176477</v>
          </cell>
          <cell r="V1088">
            <v>25008.804987058833</v>
          </cell>
          <cell r="W1088">
            <v>25008.804987058833</v>
          </cell>
          <cell r="X1088">
            <v>25008.804987058833</v>
          </cell>
          <cell r="Y1088">
            <v>25008.804987058833</v>
          </cell>
          <cell r="Z1088">
            <v>27787.561096732035</v>
          </cell>
          <cell r="AB1088" t="str">
            <v/>
          </cell>
          <cell r="AC1088">
            <v>3584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I1088" t="str">
            <v/>
          </cell>
          <cell r="AJ1088" t="str">
            <v/>
          </cell>
          <cell r="AM1088" t="e">
            <v>#N/A</v>
          </cell>
        </row>
        <row r="1089">
          <cell r="A1089" t="str">
            <v>ACTIVE</v>
          </cell>
          <cell r="B1089" t="str">
            <v>36-1225</v>
          </cell>
          <cell r="C1089">
            <v>28887205</v>
          </cell>
          <cell r="D1089" t="str">
            <v>36-1225</v>
          </cell>
          <cell r="E1089" t="str">
            <v>SDR 35 SW</v>
          </cell>
          <cell r="F1089" t="str">
            <v>36X4 TEE WYE HXHXH SDR35 SW</v>
          </cell>
          <cell r="G1089">
            <v>1</v>
          </cell>
          <cell r="H1089">
            <v>0.453592</v>
          </cell>
          <cell r="I1089">
            <v>1</v>
          </cell>
          <cell r="J1089" t="str">
            <v>-</v>
          </cell>
          <cell r="K1089">
            <v>11346.123626143795</v>
          </cell>
          <cell r="L1089">
            <v>1061.3761</v>
          </cell>
          <cell r="M1089" t="str">
            <v>SPECFIT</v>
          </cell>
          <cell r="N1089" t="str">
            <v>(81)890364</v>
          </cell>
          <cell r="O1089" t="str">
            <v>BOX</v>
          </cell>
          <cell r="P1089" t="str">
            <v>D</v>
          </cell>
          <cell r="Q1089" t="str">
            <v>F</v>
          </cell>
          <cell r="R1089">
            <v>8919.1294117647067</v>
          </cell>
          <cell r="S1089">
            <v>9543.4684705882373</v>
          </cell>
          <cell r="T1089">
            <v>9543.4684705882373</v>
          </cell>
          <cell r="U1089">
            <v>9543.4684705882373</v>
          </cell>
          <cell r="V1089">
            <v>10211.511263529415</v>
          </cell>
          <cell r="W1089">
            <v>10211.511263529415</v>
          </cell>
          <cell r="X1089">
            <v>10211.511263529415</v>
          </cell>
          <cell r="Y1089">
            <v>10211.511263529415</v>
          </cell>
          <cell r="Z1089">
            <v>11346.123626143795</v>
          </cell>
          <cell r="AB1089" t="str">
            <v/>
          </cell>
          <cell r="AC1089">
            <v>3585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I1089" t="str">
            <v/>
          </cell>
          <cell r="AJ1089" t="str">
            <v/>
          </cell>
          <cell r="AM1089" t="e">
            <v>#N/A</v>
          </cell>
        </row>
        <row r="1090">
          <cell r="A1090" t="str">
            <v>ACTIVE</v>
          </cell>
          <cell r="B1090" t="str">
            <v>36-1226</v>
          </cell>
          <cell r="C1090">
            <v>28887213</v>
          </cell>
          <cell r="D1090" t="str">
            <v>36-1226</v>
          </cell>
          <cell r="E1090" t="str">
            <v>SDR 35 SW</v>
          </cell>
          <cell r="F1090" t="str">
            <v>36X6 TEE WYE HXHXH SDR35 SW</v>
          </cell>
          <cell r="G1090">
            <v>1</v>
          </cell>
          <cell r="H1090">
            <v>0.453592</v>
          </cell>
          <cell r="I1090">
            <v>1</v>
          </cell>
          <cell r="J1090" t="str">
            <v>-</v>
          </cell>
          <cell r="K1090">
            <v>11641.852044444446</v>
          </cell>
          <cell r="L1090">
            <v>1089.0392999999999</v>
          </cell>
          <cell r="M1090" t="str">
            <v>SPECFIT</v>
          </cell>
          <cell r="N1090" t="str">
            <v>(81)890366</v>
          </cell>
          <cell r="O1090" t="str">
            <v>BOX</v>
          </cell>
          <cell r="P1090" t="str">
            <v>D</v>
          </cell>
          <cell r="Q1090" t="str">
            <v>F</v>
          </cell>
          <cell r="R1090">
            <v>9151.6</v>
          </cell>
          <cell r="S1090">
            <v>9792.2120000000014</v>
          </cell>
          <cell r="T1090">
            <v>9792.2120000000014</v>
          </cell>
          <cell r="U1090">
            <v>9792.2120000000014</v>
          </cell>
          <cell r="V1090">
            <v>10477.666840000002</v>
          </cell>
          <cell r="W1090">
            <v>10477.666840000002</v>
          </cell>
          <cell r="X1090">
            <v>10477.666840000002</v>
          </cell>
          <cell r="Y1090">
            <v>10477.666840000002</v>
          </cell>
          <cell r="Z1090">
            <v>11641.852044444446</v>
          </cell>
          <cell r="AB1090" t="str">
            <v/>
          </cell>
          <cell r="AC1090">
            <v>3586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I1090" t="str">
            <v/>
          </cell>
          <cell r="AJ1090" t="str">
            <v/>
          </cell>
          <cell r="AM1090" t="e">
            <v>#N/A</v>
          </cell>
        </row>
        <row r="1091">
          <cell r="A1091" t="str">
            <v>ACTIVE</v>
          </cell>
          <cell r="B1091" t="str">
            <v>36-1227</v>
          </cell>
          <cell r="C1091">
            <v>28887221</v>
          </cell>
          <cell r="D1091" t="str">
            <v>36-1227</v>
          </cell>
          <cell r="E1091" t="str">
            <v>SDR 35 SW</v>
          </cell>
          <cell r="F1091" t="str">
            <v>36X8 TEE WYE HXHXH SDR35 SW</v>
          </cell>
          <cell r="G1091">
            <v>1</v>
          </cell>
          <cell r="H1091">
            <v>0.453592</v>
          </cell>
          <cell r="I1091">
            <v>1</v>
          </cell>
          <cell r="J1091" t="str">
            <v>-</v>
          </cell>
          <cell r="K1091">
            <v>11913.919196078432</v>
          </cell>
          <cell r="L1091">
            <v>1114.4901</v>
          </cell>
          <cell r="M1091" t="str">
            <v>SPECFIT</v>
          </cell>
          <cell r="N1091" t="str">
            <v>(81)890368</v>
          </cell>
          <cell r="O1091" t="str">
            <v>BOX</v>
          </cell>
          <cell r="P1091" t="str">
            <v>D</v>
          </cell>
          <cell r="Q1091" t="str">
            <v>F</v>
          </cell>
          <cell r="R1091">
            <v>9365.4705882352937</v>
          </cell>
          <cell r="S1091">
            <v>10021.053529411765</v>
          </cell>
          <cell r="T1091">
            <v>10021.053529411765</v>
          </cell>
          <cell r="U1091">
            <v>10021.053529411765</v>
          </cell>
          <cell r="V1091">
            <v>10722.52727647059</v>
          </cell>
          <cell r="W1091">
            <v>10722.52727647059</v>
          </cell>
          <cell r="X1091">
            <v>10722.52727647059</v>
          </cell>
          <cell r="Y1091">
            <v>10722.52727647059</v>
          </cell>
          <cell r="Z1091">
            <v>11913.919196078432</v>
          </cell>
          <cell r="AB1091" t="str">
            <v/>
          </cell>
          <cell r="AC1091">
            <v>3587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I1091" t="str">
            <v/>
          </cell>
          <cell r="AJ1091" t="str">
            <v/>
          </cell>
          <cell r="AM1091" t="e">
            <v>#N/A</v>
          </cell>
        </row>
        <row r="1092">
          <cell r="A1092" t="str">
            <v>ACTIVE</v>
          </cell>
          <cell r="B1092" t="str">
            <v>36-1228</v>
          </cell>
          <cell r="C1092">
            <v>28887230</v>
          </cell>
          <cell r="D1092" t="str">
            <v>36-1228</v>
          </cell>
          <cell r="E1092" t="str">
            <v>SDR 35 SW</v>
          </cell>
          <cell r="F1092" t="str">
            <v>36X10 TEE WYE HXHXH SDR35 SW</v>
          </cell>
          <cell r="G1092">
            <v>241.2</v>
          </cell>
          <cell r="H1092">
            <v>109.40639039999999</v>
          </cell>
          <cell r="I1092">
            <v>1</v>
          </cell>
          <cell r="J1092">
            <v>1</v>
          </cell>
          <cell r="K1092">
            <v>13796.464048366015</v>
          </cell>
          <cell r="L1092">
            <v>1290.5935999999999</v>
          </cell>
          <cell r="M1092" t="str">
            <v>SPECFIT</v>
          </cell>
          <cell r="N1092" t="str">
            <v>(81)8903610</v>
          </cell>
          <cell r="O1092" t="str">
            <v>BOX</v>
          </cell>
          <cell r="P1092" t="str">
            <v>D</v>
          </cell>
          <cell r="Q1092" t="str">
            <v>F</v>
          </cell>
          <cell r="R1092">
            <v>10845.329411764707</v>
          </cell>
          <cell r="S1092">
            <v>11604.502470588237</v>
          </cell>
          <cell r="T1092">
            <v>11604.502470588237</v>
          </cell>
          <cell r="U1092">
            <v>11604.502470588237</v>
          </cell>
          <cell r="V1092">
            <v>12416.817643529414</v>
          </cell>
          <cell r="W1092">
            <v>12416.817643529414</v>
          </cell>
          <cell r="X1092">
            <v>12416.817643529414</v>
          </cell>
          <cell r="Y1092">
            <v>12416.817643529414</v>
          </cell>
          <cell r="Z1092">
            <v>13796.464048366015</v>
          </cell>
          <cell r="AB1092" t="str">
            <v/>
          </cell>
          <cell r="AC1092">
            <v>3588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I1092" t="str">
            <v/>
          </cell>
          <cell r="AJ1092" t="str">
            <v/>
          </cell>
          <cell r="AM1092" t="e">
            <v>#N/A</v>
          </cell>
        </row>
        <row r="1093">
          <cell r="A1093" t="str">
            <v>ACTIVE</v>
          </cell>
          <cell r="B1093" t="str">
            <v>36-1229</v>
          </cell>
          <cell r="C1093">
            <v>28887248</v>
          </cell>
          <cell r="D1093" t="str">
            <v>36-1229</v>
          </cell>
          <cell r="E1093" t="str">
            <v>SDR 35 SW</v>
          </cell>
          <cell r="F1093" t="str">
            <v>36X12 TEE WYE HXHXH SDR35 SW</v>
          </cell>
          <cell r="G1093">
            <v>256.95</v>
          </cell>
          <cell r="H1093">
            <v>116.5504644</v>
          </cell>
          <cell r="I1093">
            <v>1</v>
          </cell>
          <cell r="J1093">
            <v>1</v>
          </cell>
          <cell r="K1093">
            <v>15068.500329411767</v>
          </cell>
          <cell r="L1093">
            <v>1409.5858000000001</v>
          </cell>
          <cell r="M1093" t="str">
            <v>SPECFIT</v>
          </cell>
          <cell r="N1093" t="str">
            <v>(81)8903612</v>
          </cell>
          <cell r="O1093" t="str">
            <v>BOX</v>
          </cell>
          <cell r="P1093" t="str">
            <v>D</v>
          </cell>
          <cell r="Q1093" t="str">
            <v>F</v>
          </cell>
          <cell r="R1093">
            <v>11845.270588235295</v>
          </cell>
          <cell r="S1093">
            <v>12674.439529411766</v>
          </cell>
          <cell r="T1093">
            <v>12674.439529411766</v>
          </cell>
          <cell r="U1093">
            <v>12674.439529411766</v>
          </cell>
          <cell r="V1093">
            <v>13561.650296470591</v>
          </cell>
          <cell r="W1093">
            <v>13561.650296470591</v>
          </cell>
          <cell r="X1093">
            <v>13561.650296470591</v>
          </cell>
          <cell r="Y1093">
            <v>13561.650296470591</v>
          </cell>
          <cell r="Z1093">
            <v>15068.500329411767</v>
          </cell>
          <cell r="AB1093" t="str">
            <v/>
          </cell>
          <cell r="AC1093">
            <v>3589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I1093" t="str">
            <v/>
          </cell>
          <cell r="AJ1093" t="str">
            <v/>
          </cell>
          <cell r="AM1093" t="e">
            <v>#N/A</v>
          </cell>
        </row>
        <row r="1094">
          <cell r="A1094" t="str">
            <v>ACTIVE</v>
          </cell>
          <cell r="B1094" t="str">
            <v>36-1230</v>
          </cell>
          <cell r="C1094">
            <v>28887256</v>
          </cell>
          <cell r="D1094" t="str">
            <v>36-1230</v>
          </cell>
          <cell r="E1094" t="str">
            <v>SDR 35 SW</v>
          </cell>
          <cell r="F1094" t="str">
            <v>36X15 TEE WYE HXHXH SDR35 SW</v>
          </cell>
          <cell r="G1094">
            <v>286.64999999999998</v>
          </cell>
          <cell r="H1094">
            <v>130.0221468</v>
          </cell>
          <cell r="I1094">
            <v>1</v>
          </cell>
          <cell r="J1094" t="str">
            <v>-</v>
          </cell>
          <cell r="K1094">
            <v>17020.652108496735</v>
          </cell>
          <cell r="L1094">
            <v>1592.2011</v>
          </cell>
          <cell r="M1094" t="str">
            <v>SPECFIT</v>
          </cell>
          <cell r="N1094" t="str">
            <v>(81)8903615</v>
          </cell>
          <cell r="O1094" t="str">
            <v>BOX</v>
          </cell>
          <cell r="P1094" t="str">
            <v>D</v>
          </cell>
          <cell r="Q1094" t="str">
            <v>F</v>
          </cell>
          <cell r="R1094">
            <v>13379.84705882353</v>
          </cell>
          <cell r="S1094">
            <v>14316.436352941178</v>
          </cell>
          <cell r="T1094">
            <v>14316.436352941178</v>
          </cell>
          <cell r="U1094">
            <v>14316.436352941178</v>
          </cell>
          <cell r="V1094">
            <v>15318.586897647061</v>
          </cell>
          <cell r="W1094">
            <v>15318.586897647061</v>
          </cell>
          <cell r="X1094">
            <v>15318.586897647061</v>
          </cell>
          <cell r="Y1094">
            <v>15318.586897647061</v>
          </cell>
          <cell r="Z1094">
            <v>17020.652108496735</v>
          </cell>
          <cell r="AB1094" t="str">
            <v/>
          </cell>
          <cell r="AC1094">
            <v>3590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I1094" t="str">
            <v/>
          </cell>
          <cell r="AJ1094" t="str">
            <v/>
          </cell>
          <cell r="AM1094" t="e">
            <v>#N/A</v>
          </cell>
        </row>
        <row r="1095">
          <cell r="A1095" t="str">
            <v>ACTIVE</v>
          </cell>
          <cell r="B1095" t="str">
            <v>36-1231</v>
          </cell>
          <cell r="C1095">
            <v>28887264</v>
          </cell>
          <cell r="D1095" t="str">
            <v>36-1231</v>
          </cell>
          <cell r="E1095" t="str">
            <v>SDR 35 SW</v>
          </cell>
          <cell r="F1095" t="str">
            <v>36X18 TEE WYE HXHXH SDR35 SW</v>
          </cell>
          <cell r="G1095">
            <v>324.45</v>
          </cell>
          <cell r="H1095">
            <v>147.1679244</v>
          </cell>
          <cell r="I1095">
            <v>1</v>
          </cell>
          <cell r="J1095" t="str">
            <v>-</v>
          </cell>
          <cell r="K1095">
            <v>17448.410694117647</v>
          </cell>
          <cell r="L1095">
            <v>1632.2157</v>
          </cell>
          <cell r="M1095" t="str">
            <v>SPECFIT</v>
          </cell>
          <cell r="N1095" t="str">
            <v>(81)8903618</v>
          </cell>
          <cell r="O1095" t="str">
            <v>BOX</v>
          </cell>
          <cell r="P1095" t="str">
            <v>D</v>
          </cell>
          <cell r="Q1095" t="str">
            <v>F</v>
          </cell>
          <cell r="R1095">
            <v>13716.105882352942</v>
          </cell>
          <cell r="S1095">
            <v>14676.233294117648</v>
          </cell>
          <cell r="T1095">
            <v>14676.233294117648</v>
          </cell>
          <cell r="U1095">
            <v>14676.233294117648</v>
          </cell>
          <cell r="V1095">
            <v>15703.569624705884</v>
          </cell>
          <cell r="W1095">
            <v>15703.569624705884</v>
          </cell>
          <cell r="X1095">
            <v>15703.569624705884</v>
          </cell>
          <cell r="Y1095">
            <v>15703.569624705884</v>
          </cell>
          <cell r="Z1095">
            <v>17448.410694117647</v>
          </cell>
          <cell r="AB1095" t="str">
            <v/>
          </cell>
          <cell r="AC1095">
            <v>3591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I1095" t="str">
            <v/>
          </cell>
          <cell r="AJ1095" t="str">
            <v/>
          </cell>
          <cell r="AM1095" t="e">
            <v>#N/A</v>
          </cell>
        </row>
        <row r="1096">
          <cell r="A1096" t="str">
            <v>ACTIVE</v>
          </cell>
          <cell r="B1096" t="str">
            <v>36-1232</v>
          </cell>
          <cell r="C1096">
            <v>28887272</v>
          </cell>
          <cell r="D1096" t="str">
            <v>36-1232</v>
          </cell>
          <cell r="E1096" t="str">
            <v>SDR 35 SW</v>
          </cell>
          <cell r="F1096" t="str">
            <v>36X21 TEE WYE HXHXH SDR35 SW</v>
          </cell>
          <cell r="G1096">
            <v>366.75</v>
          </cell>
          <cell r="H1096">
            <v>166.35486599999999</v>
          </cell>
          <cell r="I1096">
            <v>1</v>
          </cell>
          <cell r="J1096" t="str">
            <v>-</v>
          </cell>
          <cell r="K1096">
            <v>17963.825218300655</v>
          </cell>
          <cell r="L1096">
            <v>1680.4306999999999</v>
          </cell>
          <cell r="M1096" t="str">
            <v>SPECFIT</v>
          </cell>
          <cell r="N1096" t="str">
            <v>(81)8903621</v>
          </cell>
          <cell r="O1096" t="str">
            <v>BOX</v>
          </cell>
          <cell r="P1096" t="str">
            <v>D</v>
          </cell>
          <cell r="Q1096" t="str">
            <v>F</v>
          </cell>
          <cell r="R1096">
            <v>14121.270588235295</v>
          </cell>
          <cell r="S1096">
            <v>15109.759529411765</v>
          </cell>
          <cell r="T1096">
            <v>15109.759529411765</v>
          </cell>
          <cell r="U1096">
            <v>15109.759529411765</v>
          </cell>
          <cell r="V1096">
            <v>16167.442696470591</v>
          </cell>
          <cell r="W1096">
            <v>16167.442696470591</v>
          </cell>
          <cell r="X1096">
            <v>16167.442696470591</v>
          </cell>
          <cell r="Y1096">
            <v>16167.442696470591</v>
          </cell>
          <cell r="Z1096">
            <v>17963.825218300655</v>
          </cell>
          <cell r="AB1096" t="str">
            <v/>
          </cell>
          <cell r="AC1096">
            <v>3592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I1096" t="str">
            <v/>
          </cell>
          <cell r="AJ1096" t="str">
            <v/>
          </cell>
          <cell r="AM1096" t="e">
            <v>#N/A</v>
          </cell>
        </row>
        <row r="1097">
          <cell r="A1097" t="str">
            <v>ACTIVE</v>
          </cell>
          <cell r="B1097" t="str">
            <v>36-1233</v>
          </cell>
          <cell r="C1097">
            <v>28887280</v>
          </cell>
          <cell r="D1097" t="str">
            <v>36-1233</v>
          </cell>
          <cell r="E1097" t="str">
            <v>SDR 35 SW</v>
          </cell>
          <cell r="F1097" t="str">
            <v>36X24 TEE WYE HXHXH SDR35 SW</v>
          </cell>
          <cell r="G1097">
            <v>415.8</v>
          </cell>
          <cell r="H1097">
            <v>188.6035536</v>
          </cell>
          <cell r="I1097">
            <v>1</v>
          </cell>
          <cell r="J1097" t="str">
            <v>-</v>
          </cell>
          <cell r="K1097">
            <v>22230.051870588239</v>
          </cell>
          <cell r="L1097">
            <v>2079.5158999999999</v>
          </cell>
          <cell r="M1097" t="str">
            <v>SPECFIT</v>
          </cell>
          <cell r="N1097" t="str">
            <v>(81)8903624</v>
          </cell>
          <cell r="O1097" t="str">
            <v>BOX</v>
          </cell>
          <cell r="P1097" t="str">
            <v>D</v>
          </cell>
          <cell r="Q1097" t="str">
            <v>F</v>
          </cell>
          <cell r="R1097">
            <v>17474.929411764708</v>
          </cell>
          <cell r="S1097">
            <v>18698.174470588237</v>
          </cell>
          <cell r="T1097">
            <v>18698.174470588237</v>
          </cell>
          <cell r="U1097">
            <v>18698.174470588237</v>
          </cell>
          <cell r="V1097">
            <v>20007.046683529414</v>
          </cell>
          <cell r="W1097">
            <v>20007.046683529414</v>
          </cell>
          <cell r="X1097">
            <v>20007.046683529414</v>
          </cell>
          <cell r="Y1097">
            <v>20007.046683529414</v>
          </cell>
          <cell r="Z1097">
            <v>22230.051870588239</v>
          </cell>
          <cell r="AB1097" t="str">
            <v/>
          </cell>
          <cell r="AC1097">
            <v>3593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I1097" t="str">
            <v/>
          </cell>
          <cell r="AJ1097" t="str">
            <v/>
          </cell>
          <cell r="AM1097" t="e">
            <v>#N/A</v>
          </cell>
        </row>
        <row r="1098">
          <cell r="A1098" t="str">
            <v>ACTIVE</v>
          </cell>
          <cell r="B1098" t="str">
            <v>36-1234</v>
          </cell>
          <cell r="C1098">
            <v>28887299</v>
          </cell>
          <cell r="D1098" t="str">
            <v>36-1234</v>
          </cell>
          <cell r="E1098" t="str">
            <v>SDR 35 SW</v>
          </cell>
          <cell r="F1098" t="str">
            <v>36X27 TEE WYE HXHXH SDR35 SW</v>
          </cell>
          <cell r="G1098">
            <v>470.25</v>
          </cell>
          <cell r="H1098">
            <v>213.301638</v>
          </cell>
          <cell r="I1098">
            <v>1</v>
          </cell>
          <cell r="J1098" t="str">
            <v>-</v>
          </cell>
          <cell r="K1098">
            <v>27787.561096732035</v>
          </cell>
          <cell r="L1098">
            <v>2599.3948999999998</v>
          </cell>
          <cell r="M1098" t="str">
            <v>SPECFIT</v>
          </cell>
          <cell r="N1098" t="str">
            <v>(81)8903627</v>
          </cell>
          <cell r="O1098" t="str">
            <v>BOX</v>
          </cell>
          <cell r="P1098" t="str">
            <v>D</v>
          </cell>
          <cell r="Q1098" t="str">
            <v>F</v>
          </cell>
          <cell r="R1098">
            <v>21843.658823529415</v>
          </cell>
          <cell r="S1098">
            <v>23372.714941176477</v>
          </cell>
          <cell r="T1098">
            <v>23372.714941176477</v>
          </cell>
          <cell r="U1098">
            <v>23372.714941176477</v>
          </cell>
          <cell r="V1098">
            <v>25008.804987058833</v>
          </cell>
          <cell r="W1098">
            <v>25008.804987058833</v>
          </cell>
          <cell r="X1098">
            <v>25008.804987058833</v>
          </cell>
          <cell r="Y1098">
            <v>25008.804987058833</v>
          </cell>
          <cell r="Z1098">
            <v>27787.561096732035</v>
          </cell>
          <cell r="AB1098" t="str">
            <v/>
          </cell>
          <cell r="AC1098">
            <v>3594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I1098" t="str">
            <v/>
          </cell>
          <cell r="AJ1098" t="str">
            <v/>
          </cell>
          <cell r="AM1098" t="e">
            <v>#N/A</v>
          </cell>
        </row>
        <row r="1099">
          <cell r="A1099" t="str">
            <v>ACTIVE</v>
          </cell>
          <cell r="B1099" t="str">
            <v>36-1235</v>
          </cell>
          <cell r="C1099">
            <v>28887302</v>
          </cell>
          <cell r="D1099" t="str">
            <v>36-1235</v>
          </cell>
          <cell r="E1099" t="str">
            <v>SDR 35 SW</v>
          </cell>
          <cell r="F1099" t="str">
            <v>36X30 TEE WYE HXHXH SDR35 SW</v>
          </cell>
          <cell r="G1099">
            <v>559.35</v>
          </cell>
          <cell r="H1099">
            <v>253.7166852</v>
          </cell>
          <cell r="I1099">
            <v>1</v>
          </cell>
          <cell r="J1099" t="str">
            <v>-</v>
          </cell>
          <cell r="K1099">
            <v>34734.425180392158</v>
          </cell>
          <cell r="L1099">
            <v>3249.2417999999998</v>
          </cell>
          <cell r="M1099" t="str">
            <v>SPECFIT</v>
          </cell>
          <cell r="N1099" t="str">
            <v>(81)8903630</v>
          </cell>
          <cell r="O1099" t="str">
            <v>BOX</v>
          </cell>
          <cell r="P1099" t="str">
            <v>D</v>
          </cell>
          <cell r="Q1099" t="str">
            <v>F</v>
          </cell>
          <cell r="R1099">
            <v>27304.552941176469</v>
          </cell>
          <cell r="S1099">
            <v>29215.871647058822</v>
          </cell>
          <cell r="T1099">
            <v>29215.871647058822</v>
          </cell>
          <cell r="U1099">
            <v>29215.871647058822</v>
          </cell>
          <cell r="V1099">
            <v>31260.982662352941</v>
          </cell>
          <cell r="W1099">
            <v>31260.982662352941</v>
          </cell>
          <cell r="X1099">
            <v>31260.982662352941</v>
          </cell>
          <cell r="Y1099">
            <v>31260.982662352941</v>
          </cell>
          <cell r="Z1099">
            <v>34734.425180392158</v>
          </cell>
          <cell r="AB1099" t="str">
            <v/>
          </cell>
          <cell r="AC1099">
            <v>3595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I1099" t="str">
            <v/>
          </cell>
          <cell r="AJ1099" t="str">
            <v/>
          </cell>
          <cell r="AM1099" t="e">
            <v>#N/A</v>
          </cell>
        </row>
        <row r="1100">
          <cell r="A1100" t="str">
            <v>ACTIVE</v>
          </cell>
          <cell r="B1100" t="str">
            <v>36-1236</v>
          </cell>
          <cell r="C1100">
            <v>28887310</v>
          </cell>
          <cell r="D1100" t="str">
            <v>36-1236</v>
          </cell>
          <cell r="E1100" t="str">
            <v>SDR 35 SW</v>
          </cell>
          <cell r="F1100" t="str">
            <v>36 TEE WYE HXHXH SDR35 SW</v>
          </cell>
          <cell r="G1100">
            <v>726.75</v>
          </cell>
          <cell r="H1100">
            <v>329.647986</v>
          </cell>
          <cell r="I1100">
            <v>1</v>
          </cell>
          <cell r="J1100" t="str">
            <v>-</v>
          </cell>
          <cell r="K1100">
            <v>43418.035216993463</v>
          </cell>
          <cell r="L1100">
            <v>4061.5522000000001</v>
          </cell>
          <cell r="M1100" t="str">
            <v>SPECFIT</v>
          </cell>
          <cell r="N1100" t="str">
            <v>(81)89036</v>
          </cell>
          <cell r="O1100" t="str">
            <v>BOX</v>
          </cell>
          <cell r="P1100" t="str">
            <v>D</v>
          </cell>
          <cell r="Q1100" t="str">
            <v>F</v>
          </cell>
          <cell r="R1100">
            <v>34130.694117647057</v>
          </cell>
          <cell r="S1100">
            <v>36519.842705882351</v>
          </cell>
          <cell r="T1100">
            <v>36519.842705882351</v>
          </cell>
          <cell r="U1100">
            <v>36519.842705882351</v>
          </cell>
          <cell r="V1100">
            <v>39076.231695294118</v>
          </cell>
          <cell r="W1100">
            <v>39076.231695294118</v>
          </cell>
          <cell r="X1100">
            <v>39076.231695294118</v>
          </cell>
          <cell r="Y1100">
            <v>39076.231695294118</v>
          </cell>
          <cell r="Z1100">
            <v>43418.035216993463</v>
          </cell>
          <cell r="AB1100" t="str">
            <v/>
          </cell>
          <cell r="AC1100">
            <v>3596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I1100" t="str">
            <v/>
          </cell>
          <cell r="AJ1100" t="str">
            <v/>
          </cell>
          <cell r="AM1100" t="e">
            <v>#N/A</v>
          </cell>
        </row>
        <row r="1101">
          <cell r="A1101" t="str">
            <v>ACTIVE</v>
          </cell>
          <cell r="B1101" t="str">
            <v>36-1237</v>
          </cell>
          <cell r="C1101">
            <v>28887400</v>
          </cell>
          <cell r="D1101" t="str">
            <v>36-1237</v>
          </cell>
          <cell r="E1101" t="str">
            <v>SDR 35 SW</v>
          </cell>
          <cell r="F1101" t="str">
            <v>8 TEE WYE SXHXH SDR35 SW</v>
          </cell>
          <cell r="G1101">
            <v>60.795000000000002</v>
          </cell>
          <cell r="H1101">
            <v>27.576125640000001</v>
          </cell>
          <cell r="I1101">
            <v>1</v>
          </cell>
          <cell r="J1101">
            <v>22</v>
          </cell>
          <cell r="K1101">
            <v>472.71411111111115</v>
          </cell>
          <cell r="L1101">
            <v>39.394399999999997</v>
          </cell>
          <cell r="M1101" t="str">
            <v>SPECFIT</v>
          </cell>
          <cell r="N1101" t="str">
            <v>(81)8928</v>
          </cell>
          <cell r="O1101" t="str">
            <v>BOX</v>
          </cell>
          <cell r="P1101" t="str">
            <v>D</v>
          </cell>
          <cell r="Q1101" t="str">
            <v>F</v>
          </cell>
          <cell r="R1101">
            <v>331.04705882352943</v>
          </cell>
          <cell r="S1101">
            <v>354.22035294117649</v>
          </cell>
          <cell r="T1101">
            <v>397.61</v>
          </cell>
          <cell r="U1101">
            <v>397.61</v>
          </cell>
          <cell r="V1101">
            <v>425.44270000000006</v>
          </cell>
          <cell r="W1101">
            <v>425.44270000000006</v>
          </cell>
          <cell r="X1101">
            <v>425.44270000000006</v>
          </cell>
          <cell r="Y1101">
            <v>425.44270000000006</v>
          </cell>
          <cell r="Z1101">
            <v>472.71411111111115</v>
          </cell>
          <cell r="AB1101" t="str">
            <v/>
          </cell>
          <cell r="AC1101">
            <v>3602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I1101" t="str">
            <v/>
          </cell>
          <cell r="AJ1101" t="str">
            <v/>
          </cell>
          <cell r="AM1101" t="e">
            <v>#N/A</v>
          </cell>
        </row>
        <row r="1102">
          <cell r="A1102" t="str">
            <v>ACTIVE</v>
          </cell>
          <cell r="B1102" t="str">
            <v>36-1238</v>
          </cell>
          <cell r="C1102">
            <v>28887418</v>
          </cell>
          <cell r="D1102" t="str">
            <v>36-1238</v>
          </cell>
          <cell r="E1102" t="str">
            <v>SDR 35 SW</v>
          </cell>
          <cell r="F1102" t="str">
            <v>10X4 TEE WYE SXHXH SDR35 SW</v>
          </cell>
          <cell r="G1102">
            <v>56.384999999999998</v>
          </cell>
          <cell r="H1102">
            <v>25.57578492</v>
          </cell>
          <cell r="I1102">
            <v>1</v>
          </cell>
          <cell r="J1102">
            <v>24</v>
          </cell>
          <cell r="K1102">
            <v>710.39677777777786</v>
          </cell>
          <cell r="L1102">
            <v>59.116500000000002</v>
          </cell>
          <cell r="M1102" t="str">
            <v>SPECFIT</v>
          </cell>
          <cell r="N1102" t="str">
            <v>(81)892104</v>
          </cell>
          <cell r="O1102" t="str">
            <v>BOX</v>
          </cell>
          <cell r="P1102" t="str">
            <v>D</v>
          </cell>
          <cell r="Q1102" t="str">
            <v>F</v>
          </cell>
          <cell r="R1102">
            <v>496.78823529411761</v>
          </cell>
          <cell r="S1102">
            <v>531.56341176470585</v>
          </cell>
          <cell r="T1102">
            <v>597.53</v>
          </cell>
          <cell r="U1102">
            <v>597.53</v>
          </cell>
          <cell r="V1102">
            <v>639.35710000000006</v>
          </cell>
          <cell r="W1102">
            <v>639.35710000000006</v>
          </cell>
          <cell r="X1102">
            <v>639.35710000000006</v>
          </cell>
          <cell r="Y1102">
            <v>639.35710000000006</v>
          </cell>
          <cell r="Z1102">
            <v>710.39677777777786</v>
          </cell>
          <cell r="AB1102" t="str">
            <v/>
          </cell>
          <cell r="AC1102">
            <v>3603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I1102" t="str">
            <v/>
          </cell>
          <cell r="AJ1102" t="str">
            <v/>
          </cell>
          <cell r="AM1102" t="e">
            <v>#N/A</v>
          </cell>
        </row>
        <row r="1103">
          <cell r="A1103" t="str">
            <v>ACTIVE</v>
          </cell>
          <cell r="B1103" t="str">
            <v>36-1239</v>
          </cell>
          <cell r="C1103">
            <v>28887426</v>
          </cell>
          <cell r="D1103" t="str">
            <v>36-1239</v>
          </cell>
          <cell r="E1103" t="str">
            <v>SDR 35 SW</v>
          </cell>
          <cell r="F1103" t="str">
            <v>10X6 TEE WYE SXHXH SDR35 SW</v>
          </cell>
          <cell r="G1103">
            <v>79.155000000000001</v>
          </cell>
          <cell r="H1103">
            <v>35.90407476</v>
          </cell>
          <cell r="I1103">
            <v>1</v>
          </cell>
          <cell r="J1103">
            <v>17</v>
          </cell>
          <cell r="K1103">
            <v>821.90266666666673</v>
          </cell>
          <cell r="L1103">
            <v>68.396299999999997</v>
          </cell>
          <cell r="M1103" t="str">
            <v>SPECFIT</v>
          </cell>
          <cell r="N1103" t="str">
            <v>(81)892106</v>
          </cell>
          <cell r="O1103" t="str">
            <v>BOX</v>
          </cell>
          <cell r="P1103" t="str">
            <v>D</v>
          </cell>
          <cell r="Q1103" t="str">
            <v>F</v>
          </cell>
          <cell r="R1103">
            <v>574.76470588235293</v>
          </cell>
          <cell r="S1103">
            <v>614.99823529411765</v>
          </cell>
          <cell r="T1103">
            <v>691.32</v>
          </cell>
          <cell r="U1103">
            <v>691.32</v>
          </cell>
          <cell r="V1103">
            <v>739.71240000000012</v>
          </cell>
          <cell r="W1103">
            <v>739.71240000000012</v>
          </cell>
          <cell r="X1103">
            <v>739.71240000000012</v>
          </cell>
          <cell r="Y1103">
            <v>739.71240000000012</v>
          </cell>
          <cell r="Z1103">
            <v>821.90266666666673</v>
          </cell>
          <cell r="AB1103" t="str">
            <v/>
          </cell>
          <cell r="AC1103">
            <v>3604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I1103" t="str">
            <v/>
          </cell>
          <cell r="AJ1103" t="str">
            <v/>
          </cell>
          <cell r="AM1103" t="e">
            <v>#N/A</v>
          </cell>
        </row>
        <row r="1104">
          <cell r="A1104" t="str">
            <v>ACTIVE</v>
          </cell>
          <cell r="B1104" t="str">
            <v>36-1240</v>
          </cell>
          <cell r="C1104">
            <v>28887434</v>
          </cell>
          <cell r="D1104" t="str">
            <v>36-1240</v>
          </cell>
          <cell r="E1104" t="str">
            <v>SDR 35 SW</v>
          </cell>
          <cell r="F1104" t="str">
            <v>10X8 TEE WYE SXHXH SDR35 SW</v>
          </cell>
          <cell r="G1104">
            <v>87.525000000000006</v>
          </cell>
          <cell r="H1104">
            <v>39.700639800000005</v>
          </cell>
          <cell r="I1104">
            <v>1</v>
          </cell>
          <cell r="J1104">
            <v>15</v>
          </cell>
          <cell r="K1104">
            <v>1275.4162222222224</v>
          </cell>
          <cell r="L1104">
            <v>106.1354</v>
          </cell>
          <cell r="M1104" t="str">
            <v>SPECFIT</v>
          </cell>
          <cell r="N1104" t="str">
            <v>(81)892108</v>
          </cell>
          <cell r="O1104" t="str">
            <v>BOX</v>
          </cell>
          <cell r="P1104" t="str">
            <v>D</v>
          </cell>
          <cell r="Q1104" t="str">
            <v>F</v>
          </cell>
          <cell r="R1104">
            <v>891.89411764705881</v>
          </cell>
          <cell r="S1104">
            <v>954.32670588235294</v>
          </cell>
          <cell r="T1104">
            <v>1072.78</v>
          </cell>
          <cell r="U1104">
            <v>1072.78</v>
          </cell>
          <cell r="V1104">
            <v>1147.8746000000001</v>
          </cell>
          <cell r="W1104">
            <v>1147.8746000000001</v>
          </cell>
          <cell r="X1104">
            <v>1147.8746000000001</v>
          </cell>
          <cell r="Y1104">
            <v>1147.8746000000001</v>
          </cell>
          <cell r="Z1104">
            <v>1275.4162222222224</v>
          </cell>
          <cell r="AB1104" t="str">
            <v/>
          </cell>
          <cell r="AC1104">
            <v>3605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I1104" t="str">
            <v/>
          </cell>
          <cell r="AJ1104" t="str">
            <v/>
          </cell>
          <cell r="AM1104" t="e">
            <v>#N/A</v>
          </cell>
        </row>
        <row r="1105">
          <cell r="A1105" t="str">
            <v>ACTIVE</v>
          </cell>
          <cell r="B1105" t="str">
            <v>36-1241</v>
          </cell>
          <cell r="C1105">
            <v>28887442</v>
          </cell>
          <cell r="D1105" t="str">
            <v>36-1241</v>
          </cell>
          <cell r="E1105" t="str">
            <v>SDR 35 SW</v>
          </cell>
          <cell r="F1105" t="str">
            <v>10 TEE WYE SXHXH SDR35 SW</v>
          </cell>
          <cell r="G1105">
            <v>15.75</v>
          </cell>
          <cell r="H1105">
            <v>7.1440739999999998</v>
          </cell>
          <cell r="I1105">
            <v>1</v>
          </cell>
          <cell r="J1105">
            <v>9</v>
          </cell>
          <cell r="K1105">
            <v>1174.6973320261438</v>
          </cell>
          <cell r="L1105">
            <v>109.8865</v>
          </cell>
          <cell r="M1105" t="str">
            <v>SPECFIT</v>
          </cell>
          <cell r="N1105" t="str">
            <v>(81)89210</v>
          </cell>
          <cell r="O1105" t="str">
            <v>BOX</v>
          </cell>
          <cell r="P1105" t="str">
            <v>D</v>
          </cell>
          <cell r="Q1105" t="str">
            <v>F</v>
          </cell>
          <cell r="R1105">
            <v>923.42352941176466</v>
          </cell>
          <cell r="S1105">
            <v>988.06317647058825</v>
          </cell>
          <cell r="T1105">
            <v>988.06317647058825</v>
          </cell>
          <cell r="U1105">
            <v>988.06317647058825</v>
          </cell>
          <cell r="V1105">
            <v>1057.2275988235294</v>
          </cell>
          <cell r="W1105">
            <v>1057.2275988235294</v>
          </cell>
          <cell r="X1105">
            <v>1057.2275988235294</v>
          </cell>
          <cell r="Y1105">
            <v>1057.2275988235294</v>
          </cell>
          <cell r="Z1105">
            <v>1174.6973320261438</v>
          </cell>
          <cell r="AB1105" t="str">
            <v/>
          </cell>
          <cell r="AC1105">
            <v>3606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I1105" t="str">
            <v/>
          </cell>
          <cell r="AJ1105" t="str">
            <v/>
          </cell>
          <cell r="AM1105" t="e">
            <v>#N/A</v>
          </cell>
        </row>
        <row r="1106">
          <cell r="A1106" t="str">
            <v>ACTIVE</v>
          </cell>
          <cell r="B1106" t="str">
            <v>36-1242</v>
          </cell>
          <cell r="C1106">
            <v>28887450</v>
          </cell>
          <cell r="D1106" t="str">
            <v>36-1242</v>
          </cell>
          <cell r="E1106" t="str">
            <v>SDR 35 SW</v>
          </cell>
          <cell r="F1106" t="str">
            <v>12X4 TEE WYE SXHXH SDR35 SW</v>
          </cell>
          <cell r="G1106">
            <v>84.284999999999997</v>
          </cell>
          <cell r="H1106">
            <v>38.231001719999995</v>
          </cell>
          <cell r="I1106">
            <v>1</v>
          </cell>
          <cell r="J1106">
            <v>16</v>
          </cell>
          <cell r="K1106">
            <v>861.04088888888896</v>
          </cell>
          <cell r="L1106">
            <v>71.077200000000005</v>
          </cell>
          <cell r="M1106" t="str">
            <v>SPECFIT</v>
          </cell>
          <cell r="N1106" t="str">
            <v>(81)892124</v>
          </cell>
          <cell r="O1106" t="str">
            <v>BOX</v>
          </cell>
          <cell r="P1106" t="str">
            <v>D</v>
          </cell>
          <cell r="Q1106" t="str">
            <v>F</v>
          </cell>
          <cell r="R1106">
            <v>597.29411764705878</v>
          </cell>
          <cell r="S1106">
            <v>639.10470588235296</v>
          </cell>
          <cell r="T1106">
            <v>724.24</v>
          </cell>
          <cell r="U1106">
            <v>724.24</v>
          </cell>
          <cell r="V1106">
            <v>774.93680000000006</v>
          </cell>
          <cell r="W1106">
            <v>774.93680000000006</v>
          </cell>
          <cell r="X1106">
            <v>774.93680000000006</v>
          </cell>
          <cell r="Y1106">
            <v>774.93680000000006</v>
          </cell>
          <cell r="Z1106">
            <v>861.04088888888896</v>
          </cell>
          <cell r="AB1106" t="str">
            <v/>
          </cell>
          <cell r="AC1106">
            <v>3607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I1106" t="str">
            <v/>
          </cell>
          <cell r="AJ1106" t="str">
            <v/>
          </cell>
          <cell r="AM1106" t="e">
            <v>#N/A</v>
          </cell>
        </row>
        <row r="1107">
          <cell r="A1107" t="str">
            <v>ACTIVE</v>
          </cell>
          <cell r="B1107" t="str">
            <v>36-1243</v>
          </cell>
          <cell r="C1107">
            <v>28887469</v>
          </cell>
          <cell r="D1107" t="str">
            <v>36-1243</v>
          </cell>
          <cell r="E1107" t="str">
            <v>SDR 35 SW</v>
          </cell>
          <cell r="F1107" t="str">
            <v>12X6 TEE WYE SXHXH SDR35 SW</v>
          </cell>
          <cell r="G1107">
            <v>9.657</v>
          </cell>
          <cell r="H1107">
            <v>4.3803379439999999</v>
          </cell>
          <cell r="I1107">
            <v>1</v>
          </cell>
          <cell r="J1107">
            <v>14</v>
          </cell>
          <cell r="K1107">
            <v>973.53355555555549</v>
          </cell>
          <cell r="L1107">
            <v>81.014200000000002</v>
          </cell>
          <cell r="M1107" t="str">
            <v>SPECFIT</v>
          </cell>
          <cell r="N1107" t="str">
            <v>(81)892126</v>
          </cell>
          <cell r="O1107" t="str">
            <v>BOX</v>
          </cell>
          <cell r="P1107" t="str">
            <v>D</v>
          </cell>
          <cell r="Q1107" t="str">
            <v>F</v>
          </cell>
          <cell r="R1107">
            <v>680.8</v>
          </cell>
          <cell r="S1107">
            <v>728.45600000000002</v>
          </cell>
          <cell r="T1107">
            <v>818.86</v>
          </cell>
          <cell r="U1107">
            <v>818.86</v>
          </cell>
          <cell r="V1107">
            <v>876.18020000000001</v>
          </cell>
          <cell r="W1107">
            <v>876.18020000000001</v>
          </cell>
          <cell r="X1107">
            <v>876.18020000000001</v>
          </cell>
          <cell r="Y1107">
            <v>876.18020000000001</v>
          </cell>
          <cell r="Z1107">
            <v>973.53355555555549</v>
          </cell>
          <cell r="AB1107" t="str">
            <v/>
          </cell>
          <cell r="AC1107">
            <v>3608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I1107" t="str">
            <v/>
          </cell>
          <cell r="AJ1107" t="str">
            <v/>
          </cell>
          <cell r="AM1107" t="e">
            <v>#N/A</v>
          </cell>
        </row>
        <row r="1108">
          <cell r="A1108" t="str">
            <v>ACTIVE</v>
          </cell>
          <cell r="B1108" t="str">
            <v>36-1244</v>
          </cell>
          <cell r="C1108">
            <v>28887477</v>
          </cell>
          <cell r="D1108" t="str">
            <v>36-1244</v>
          </cell>
          <cell r="E1108" t="str">
            <v>SDR 35 SW</v>
          </cell>
          <cell r="F1108" t="str">
            <v>12X8 TEE WYE SXHXH SDR35 SW</v>
          </cell>
          <cell r="G1108">
            <v>12.249000000000001</v>
          </cell>
          <cell r="H1108">
            <v>5.5560484080000005</v>
          </cell>
          <cell r="I1108">
            <v>1</v>
          </cell>
          <cell r="J1108">
            <v>11</v>
          </cell>
          <cell r="K1108">
            <v>1574.2196666666666</v>
          </cell>
          <cell r="L1108">
            <v>131.001</v>
          </cell>
          <cell r="M1108" t="str">
            <v>SPECFIT</v>
          </cell>
          <cell r="N1108" t="str">
            <v>(81)892128</v>
          </cell>
          <cell r="O1108" t="str">
            <v>BOX</v>
          </cell>
          <cell r="P1108" t="str">
            <v>D</v>
          </cell>
          <cell r="Q1108" t="str">
            <v>F</v>
          </cell>
          <cell r="R1108">
            <v>1100.8588235294119</v>
          </cell>
          <cell r="S1108">
            <v>1177.9189411764708</v>
          </cell>
          <cell r="T1108">
            <v>1324.11</v>
          </cell>
          <cell r="U1108">
            <v>1324.11</v>
          </cell>
          <cell r="V1108">
            <v>1416.7977000000001</v>
          </cell>
          <cell r="W1108">
            <v>1416.7977000000001</v>
          </cell>
          <cell r="X1108">
            <v>1416.7977000000001</v>
          </cell>
          <cell r="Y1108">
            <v>1416.7977000000001</v>
          </cell>
          <cell r="Z1108">
            <v>1574.2196666666666</v>
          </cell>
          <cell r="AB1108" t="str">
            <v/>
          </cell>
          <cell r="AC1108">
            <v>3609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I1108" t="str">
            <v/>
          </cell>
          <cell r="AJ1108" t="str">
            <v/>
          </cell>
          <cell r="AM1108" t="e">
            <v>#N/A</v>
          </cell>
        </row>
        <row r="1109">
          <cell r="A1109" t="str">
            <v>ACTIVE</v>
          </cell>
          <cell r="B1109" t="str">
            <v>36-1245</v>
          </cell>
          <cell r="C1109">
            <v>28887485</v>
          </cell>
          <cell r="D1109" t="str">
            <v>36-1245</v>
          </cell>
          <cell r="E1109" t="str">
            <v>SDR 35 SW</v>
          </cell>
          <cell r="F1109" t="str">
            <v>12X10 TEE WYE SXHXH SDR35 SW</v>
          </cell>
          <cell r="G1109">
            <v>19.350000000000001</v>
          </cell>
          <cell r="H1109">
            <v>8.7770052000000014</v>
          </cell>
          <cell r="I1109">
            <v>1</v>
          </cell>
          <cell r="J1109">
            <v>7</v>
          </cell>
          <cell r="K1109">
            <v>1451.7780980392158</v>
          </cell>
          <cell r="L1109">
            <v>135.8057</v>
          </cell>
          <cell r="M1109" t="str">
            <v>SPECFIT</v>
          </cell>
          <cell r="N1109" t="str">
            <v>(81)8921210</v>
          </cell>
          <cell r="O1109" t="str">
            <v>BOX</v>
          </cell>
          <cell r="P1109" t="str">
            <v>D</v>
          </cell>
          <cell r="Q1109" t="str">
            <v>F</v>
          </cell>
          <cell r="R1109">
            <v>1141.2352941176471</v>
          </cell>
          <cell r="S1109">
            <v>1221.1217647058825</v>
          </cell>
          <cell r="T1109">
            <v>1221.1217647058825</v>
          </cell>
          <cell r="U1109">
            <v>1221.1217647058825</v>
          </cell>
          <cell r="V1109">
            <v>1306.6002882352943</v>
          </cell>
          <cell r="W1109">
            <v>1306.6002882352943</v>
          </cell>
          <cell r="X1109">
            <v>1306.6002882352943</v>
          </cell>
          <cell r="Y1109">
            <v>1306.6002882352943</v>
          </cell>
          <cell r="Z1109">
            <v>1451.7780980392158</v>
          </cell>
          <cell r="AB1109" t="str">
            <v/>
          </cell>
          <cell r="AC1109">
            <v>3610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I1109" t="str">
            <v/>
          </cell>
          <cell r="AJ1109" t="str">
            <v/>
          </cell>
          <cell r="AM1109" t="e">
            <v>#N/A</v>
          </cell>
        </row>
        <row r="1110">
          <cell r="A1110" t="str">
            <v>ACTIVE</v>
          </cell>
          <cell r="B1110" t="str">
            <v>36-1246</v>
          </cell>
          <cell r="C1110">
            <v>28887493</v>
          </cell>
          <cell r="D1110" t="str">
            <v>36-1246</v>
          </cell>
          <cell r="E1110" t="str">
            <v>SDR 35 SW</v>
          </cell>
          <cell r="F1110" t="str">
            <v>12 TEE WYE SXHXH SDR35 SW</v>
          </cell>
          <cell r="G1110">
            <v>25.65</v>
          </cell>
          <cell r="H1110">
            <v>11.634634799999999</v>
          </cell>
          <cell r="I1110">
            <v>1</v>
          </cell>
          <cell r="J1110">
            <v>5</v>
          </cell>
          <cell r="K1110">
            <v>1640.9634692810459</v>
          </cell>
          <cell r="L1110">
            <v>153.5042</v>
          </cell>
          <cell r="M1110" t="str">
            <v>SPECFIT</v>
          </cell>
          <cell r="N1110" t="str">
            <v>(81)89212</v>
          </cell>
          <cell r="O1110" t="str">
            <v>BOX</v>
          </cell>
          <cell r="P1110" t="str">
            <v>D</v>
          </cell>
          <cell r="Q1110" t="str">
            <v>F</v>
          </cell>
          <cell r="R1110">
            <v>1289.9529411764706</v>
          </cell>
          <cell r="S1110">
            <v>1380.2496470588237</v>
          </cell>
          <cell r="T1110">
            <v>1380.2496470588237</v>
          </cell>
          <cell r="U1110">
            <v>1380.2496470588237</v>
          </cell>
          <cell r="V1110">
            <v>1476.8671223529414</v>
          </cell>
          <cell r="W1110">
            <v>1476.8671223529414</v>
          </cell>
          <cell r="X1110">
            <v>1476.8671223529414</v>
          </cell>
          <cell r="Y1110">
            <v>1476.8671223529414</v>
          </cell>
          <cell r="Z1110">
            <v>1640.9634692810459</v>
          </cell>
          <cell r="AB1110" t="str">
            <v/>
          </cell>
          <cell r="AC1110">
            <v>3611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I1110" t="str">
            <v/>
          </cell>
          <cell r="AJ1110" t="str">
            <v/>
          </cell>
          <cell r="AM1110" t="e">
            <v>#N/A</v>
          </cell>
        </row>
        <row r="1111">
          <cell r="A1111" t="str">
            <v>ACTIVE</v>
          </cell>
          <cell r="B1111" t="str">
            <v>36-1247</v>
          </cell>
          <cell r="C1111">
            <v>28887507</v>
          </cell>
          <cell r="D1111" t="str">
            <v>36-1247</v>
          </cell>
          <cell r="E1111" t="str">
            <v>SDR 35 SW</v>
          </cell>
          <cell r="F1111" t="str">
            <v>15X4 TEE WYE SXHXH SDR35 SW</v>
          </cell>
          <cell r="G1111">
            <v>14.211</v>
          </cell>
          <cell r="H1111">
            <v>6.4459959119999999</v>
          </cell>
          <cell r="I1111">
            <v>1</v>
          </cell>
          <cell r="J1111">
            <v>9</v>
          </cell>
          <cell r="K1111">
            <v>1291.2522222222221</v>
          </cell>
          <cell r="L1111">
            <v>106.9945</v>
          </cell>
          <cell r="M1111" t="str">
            <v>SPECFIT</v>
          </cell>
          <cell r="N1111" t="str">
            <v>(81)892154</v>
          </cell>
          <cell r="O1111" t="str">
            <v>BOX</v>
          </cell>
          <cell r="P1111" t="str">
            <v>D</v>
          </cell>
          <cell r="Q1111" t="str">
            <v>F</v>
          </cell>
          <cell r="R1111">
            <v>899.11764705882354</v>
          </cell>
          <cell r="S1111">
            <v>962.05588235294124</v>
          </cell>
          <cell r="T1111">
            <v>1086.0999999999999</v>
          </cell>
          <cell r="U1111">
            <v>1086.0999999999999</v>
          </cell>
          <cell r="V1111">
            <v>1162.127</v>
          </cell>
          <cell r="W1111">
            <v>1162.127</v>
          </cell>
          <cell r="X1111">
            <v>1162.127</v>
          </cell>
          <cell r="Y1111">
            <v>1162.127</v>
          </cell>
          <cell r="Z1111">
            <v>1291.2522222222221</v>
          </cell>
          <cell r="AB1111" t="str">
            <v/>
          </cell>
          <cell r="AC1111">
            <v>3612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I1111" t="str">
            <v/>
          </cell>
          <cell r="AJ1111" t="str">
            <v/>
          </cell>
          <cell r="AM1111" t="e">
            <v>#N/A</v>
          </cell>
        </row>
        <row r="1112">
          <cell r="A1112" t="str">
            <v>ACTIVE</v>
          </cell>
          <cell r="B1112" t="str">
            <v>36-1248</v>
          </cell>
          <cell r="C1112">
            <v>28887515</v>
          </cell>
          <cell r="D1112" t="str">
            <v>36-1248</v>
          </cell>
          <cell r="E1112" t="str">
            <v>SDR 35 SW</v>
          </cell>
          <cell r="F1112" t="str">
            <v>15X6 TEE WYE SXHXH SDR35 SW</v>
          </cell>
          <cell r="G1112">
            <v>159.345</v>
          </cell>
          <cell r="H1112">
            <v>72.277617239999998</v>
          </cell>
          <cell r="I1112">
            <v>1</v>
          </cell>
          <cell r="J1112">
            <v>8</v>
          </cell>
          <cell r="K1112">
            <v>1496.7873333333334</v>
          </cell>
          <cell r="L1112">
            <v>120.503</v>
          </cell>
          <cell r="M1112" t="str">
            <v>SPECFIT</v>
          </cell>
          <cell r="N1112" t="str">
            <v>(81)892156</v>
          </cell>
          <cell r="O1112" t="str">
            <v>BOX</v>
          </cell>
          <cell r="P1112" t="str">
            <v>D</v>
          </cell>
          <cell r="Q1112" t="str">
            <v>F</v>
          </cell>
          <cell r="R1112">
            <v>1012.635294117647</v>
          </cell>
          <cell r="S1112">
            <v>1083.5197647058824</v>
          </cell>
          <cell r="T1112">
            <v>1258.98</v>
          </cell>
          <cell r="U1112">
            <v>1258.98</v>
          </cell>
          <cell r="V1112">
            <v>1347.1086</v>
          </cell>
          <cell r="W1112">
            <v>1347.1086</v>
          </cell>
          <cell r="X1112">
            <v>1347.1086</v>
          </cell>
          <cell r="Y1112">
            <v>1347.1086</v>
          </cell>
          <cell r="Z1112">
            <v>1496.7873333333334</v>
          </cell>
          <cell r="AB1112" t="str">
            <v/>
          </cell>
          <cell r="AC1112">
            <v>3613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I1112" t="str">
            <v/>
          </cell>
          <cell r="AJ1112" t="str">
            <v/>
          </cell>
          <cell r="AM1112" t="e">
            <v>#N/A</v>
          </cell>
        </row>
        <row r="1113">
          <cell r="A1113" t="str">
            <v>ACTIVE</v>
          </cell>
          <cell r="B1113" t="str">
            <v>36-1249</v>
          </cell>
          <cell r="C1113">
            <v>28887523</v>
          </cell>
          <cell r="D1113" t="str">
            <v>36-1249</v>
          </cell>
          <cell r="E1113" t="str">
            <v>SDR 35 SW</v>
          </cell>
          <cell r="F1113" t="str">
            <v>15X8 TEE WYE SXHXH SDR35 SW</v>
          </cell>
          <cell r="G1113">
            <v>19.178999999999998</v>
          </cell>
          <cell r="H1113">
            <v>8.6994409679999993</v>
          </cell>
          <cell r="I1113">
            <v>1</v>
          </cell>
          <cell r="J1113">
            <v>7</v>
          </cell>
          <cell r="K1113">
            <v>1836.1913333333334</v>
          </cell>
          <cell r="L1113">
            <v>139.8605</v>
          </cell>
          <cell r="M1113" t="str">
            <v>SPECFIT</v>
          </cell>
          <cell r="N1113" t="str">
            <v>(81)892158</v>
          </cell>
          <cell r="O1113" t="str">
            <v>BOX</v>
          </cell>
          <cell r="P1113" t="str">
            <v>D</v>
          </cell>
          <cell r="Q1113" t="str">
            <v>F</v>
          </cell>
          <cell r="R1113">
            <v>1175.3058823529411</v>
          </cell>
          <cell r="S1113">
            <v>1257.5772941176472</v>
          </cell>
          <cell r="T1113">
            <v>1544.46</v>
          </cell>
          <cell r="U1113">
            <v>1544.46</v>
          </cell>
          <cell r="V1113">
            <v>1652.5722000000001</v>
          </cell>
          <cell r="W1113">
            <v>1652.5722000000001</v>
          </cell>
          <cell r="X1113">
            <v>1652.5722000000001</v>
          </cell>
          <cell r="Y1113">
            <v>1652.5722000000001</v>
          </cell>
          <cell r="Z1113">
            <v>1836.1913333333334</v>
          </cell>
          <cell r="AB1113" t="str">
            <v/>
          </cell>
          <cell r="AC1113">
            <v>3614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I1113" t="str">
            <v/>
          </cell>
          <cell r="AJ1113" t="str">
            <v/>
          </cell>
          <cell r="AM1113" t="e">
            <v>#N/A</v>
          </cell>
        </row>
        <row r="1114">
          <cell r="A1114" t="str">
            <v>ACTIVE</v>
          </cell>
          <cell r="B1114" t="str">
            <v>36-1250</v>
          </cell>
          <cell r="C1114">
            <v>28887531</v>
          </cell>
          <cell r="D1114" t="str">
            <v>36-1250</v>
          </cell>
          <cell r="E1114" t="str">
            <v>SDR 35 SW</v>
          </cell>
          <cell r="F1114" t="str">
            <v>15X10 TEE WYE SXHXH SDR35 SW</v>
          </cell>
          <cell r="G1114">
            <v>27</v>
          </cell>
          <cell r="H1114">
            <v>12.246983999999999</v>
          </cell>
          <cell r="I1114">
            <v>1</v>
          </cell>
          <cell r="J1114">
            <v>5</v>
          </cell>
          <cell r="K1114">
            <v>1558.2313490196079</v>
          </cell>
          <cell r="L1114">
            <v>145.76490000000001</v>
          </cell>
          <cell r="M1114" t="str">
            <v>SPECFIT</v>
          </cell>
          <cell r="N1114" t="str">
            <v>(81)8921510</v>
          </cell>
          <cell r="O1114" t="str">
            <v>BOX</v>
          </cell>
          <cell r="P1114" t="str">
            <v>D</v>
          </cell>
          <cell r="Q1114" t="str">
            <v>F</v>
          </cell>
          <cell r="R1114">
            <v>1224.9176470588236</v>
          </cell>
          <cell r="S1114">
            <v>1310.6618823529413</v>
          </cell>
          <cell r="T1114">
            <v>1310.6618823529413</v>
          </cell>
          <cell r="U1114">
            <v>1310.6618823529413</v>
          </cell>
          <cell r="V1114">
            <v>1402.4082141176473</v>
          </cell>
          <cell r="W1114">
            <v>1402.4082141176473</v>
          </cell>
          <cell r="X1114">
            <v>1402.4082141176473</v>
          </cell>
          <cell r="Y1114">
            <v>1402.4082141176473</v>
          </cell>
          <cell r="Z1114">
            <v>1558.2313490196079</v>
          </cell>
          <cell r="AB1114" t="str">
            <v/>
          </cell>
          <cell r="AC1114">
            <v>3615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I1114" t="str">
            <v/>
          </cell>
          <cell r="AJ1114" t="str">
            <v/>
          </cell>
          <cell r="AM1114" t="e">
            <v>#N/A</v>
          </cell>
        </row>
        <row r="1115">
          <cell r="A1115" t="str">
            <v>ACTIVE</v>
          </cell>
          <cell r="B1115" t="str">
            <v>36-1251</v>
          </cell>
          <cell r="C1115">
            <v>28887540</v>
          </cell>
          <cell r="D1115" t="str">
            <v>36-1251</v>
          </cell>
          <cell r="E1115" t="str">
            <v>SDR 35 SW</v>
          </cell>
          <cell r="F1115" t="str">
            <v>15X12 TEE WYE SXHXH SDR35 SW</v>
          </cell>
          <cell r="G1115">
            <v>34.200000000000003</v>
          </cell>
          <cell r="H1115">
            <v>15.512846400000001</v>
          </cell>
          <cell r="I1115">
            <v>1</v>
          </cell>
          <cell r="J1115">
            <v>4</v>
          </cell>
          <cell r="K1115">
            <v>1677.5254392156862</v>
          </cell>
          <cell r="L1115">
            <v>156.9239</v>
          </cell>
          <cell r="M1115" t="str">
            <v>SPECFIT</v>
          </cell>
          <cell r="N1115" t="str">
            <v>(81)8921512</v>
          </cell>
          <cell r="O1115" t="str">
            <v>BOX</v>
          </cell>
          <cell r="P1115" t="str">
            <v>D</v>
          </cell>
          <cell r="Q1115" t="str">
            <v>F</v>
          </cell>
          <cell r="R1115">
            <v>1318.6941176470589</v>
          </cell>
          <cell r="S1115">
            <v>1411.002705882353</v>
          </cell>
          <cell r="T1115">
            <v>1411.002705882353</v>
          </cell>
          <cell r="U1115">
            <v>1411.002705882353</v>
          </cell>
          <cell r="V1115">
            <v>1509.7728952941177</v>
          </cell>
          <cell r="W1115">
            <v>1509.7728952941177</v>
          </cell>
          <cell r="X1115">
            <v>1509.7728952941177</v>
          </cell>
          <cell r="Y1115">
            <v>1509.7728952941177</v>
          </cell>
          <cell r="Z1115">
            <v>1677.5254392156862</v>
          </cell>
          <cell r="AB1115" t="str">
            <v/>
          </cell>
          <cell r="AC1115">
            <v>3616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I1115" t="str">
            <v/>
          </cell>
          <cell r="AJ1115" t="str">
            <v/>
          </cell>
          <cell r="AM1115" t="e">
            <v>#N/A</v>
          </cell>
        </row>
        <row r="1116">
          <cell r="A1116" t="str">
            <v>ACTIVE</v>
          </cell>
          <cell r="B1116" t="str">
            <v>36-1252</v>
          </cell>
          <cell r="C1116">
            <v>28887558</v>
          </cell>
          <cell r="D1116" t="str">
            <v>36-1252</v>
          </cell>
          <cell r="E1116" t="str">
            <v>SDR 35 SW</v>
          </cell>
          <cell r="F1116" t="str">
            <v>15 TEE WYE SXHXH SDR35 SW</v>
          </cell>
          <cell r="G1116">
            <v>46.8</v>
          </cell>
          <cell r="H1116">
            <v>21.228105599999999</v>
          </cell>
          <cell r="I1116">
            <v>1</v>
          </cell>
          <cell r="J1116">
            <v>3</v>
          </cell>
          <cell r="K1116">
            <v>2126.7303215686275</v>
          </cell>
          <cell r="L1116">
            <v>198.94550000000001</v>
          </cell>
          <cell r="M1116" t="str">
            <v>SPECFIT</v>
          </cell>
          <cell r="N1116" t="str">
            <v>(81)89215</v>
          </cell>
          <cell r="O1116" t="str">
            <v>BOX</v>
          </cell>
          <cell r="P1116" t="str">
            <v>D</v>
          </cell>
          <cell r="Q1116" t="str">
            <v>F</v>
          </cell>
          <cell r="R1116">
            <v>1671.8117647058823</v>
          </cell>
          <cell r="S1116">
            <v>1788.8385882352941</v>
          </cell>
          <cell r="T1116">
            <v>1788.8385882352941</v>
          </cell>
          <cell r="U1116">
            <v>1788.8385882352941</v>
          </cell>
          <cell r="V1116">
            <v>1914.0572894117647</v>
          </cell>
          <cell r="W1116">
            <v>1914.0572894117647</v>
          </cell>
          <cell r="X1116">
            <v>1914.0572894117647</v>
          </cell>
          <cell r="Y1116">
            <v>1914.0572894117647</v>
          </cell>
          <cell r="Z1116">
            <v>2126.7303215686275</v>
          </cell>
          <cell r="AB1116" t="str">
            <v/>
          </cell>
          <cell r="AC1116">
            <v>3617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I1116" t="str">
            <v/>
          </cell>
          <cell r="AJ1116" t="str">
            <v/>
          </cell>
          <cell r="AM1116" t="e">
            <v>#N/A</v>
          </cell>
        </row>
        <row r="1117">
          <cell r="A1117" t="str">
            <v>ACTIVE</v>
          </cell>
          <cell r="B1117" t="str">
            <v>36-1253</v>
          </cell>
          <cell r="C1117">
            <v>28887566</v>
          </cell>
          <cell r="D1117" t="str">
            <v>36-1253</v>
          </cell>
          <cell r="E1117" t="str">
            <v>SDR 35 SW</v>
          </cell>
          <cell r="F1117" t="str">
            <v>18X4 TEE WYE SXHXH SDR35 SW</v>
          </cell>
          <cell r="G1117">
            <v>22.95</v>
          </cell>
          <cell r="H1117">
            <v>10.409936399999999</v>
          </cell>
          <cell r="I1117">
            <v>1</v>
          </cell>
          <cell r="J1117">
            <v>6</v>
          </cell>
          <cell r="K1117">
            <v>3224.2547777777777</v>
          </cell>
          <cell r="L1117">
            <v>257.0104</v>
          </cell>
          <cell r="M1117" t="str">
            <v>SPECFIT</v>
          </cell>
          <cell r="N1117" t="str">
            <v>(81)892184</v>
          </cell>
          <cell r="O1117" t="str">
            <v>BOX</v>
          </cell>
          <cell r="P1117" t="str">
            <v>D</v>
          </cell>
          <cell r="Q1117" t="str">
            <v>F</v>
          </cell>
          <cell r="R1117">
            <v>2159.7529411764708</v>
          </cell>
          <cell r="S1117">
            <v>2310.9356470588241</v>
          </cell>
          <cell r="T1117">
            <v>2711.99</v>
          </cell>
          <cell r="U1117">
            <v>2711.99</v>
          </cell>
          <cell r="V1117">
            <v>2901.8292999999999</v>
          </cell>
          <cell r="W1117">
            <v>2901.8292999999999</v>
          </cell>
          <cell r="X1117">
            <v>2901.8292999999999</v>
          </cell>
          <cell r="Y1117">
            <v>2901.8292999999999</v>
          </cell>
          <cell r="Z1117">
            <v>3224.2547777777777</v>
          </cell>
          <cell r="AB1117" t="str">
            <v/>
          </cell>
          <cell r="AC1117">
            <v>3618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I1117" t="str">
            <v/>
          </cell>
          <cell r="AJ1117" t="str">
            <v/>
          </cell>
          <cell r="AM1117" t="e">
            <v>#N/A</v>
          </cell>
        </row>
        <row r="1118">
          <cell r="A1118" t="str">
            <v>ACTIVE</v>
          </cell>
          <cell r="B1118" t="str">
            <v>36-1254</v>
          </cell>
          <cell r="C1118">
            <v>28887574</v>
          </cell>
          <cell r="D1118" t="str">
            <v>36-1254</v>
          </cell>
          <cell r="E1118" t="str">
            <v>SDR 35 SW</v>
          </cell>
          <cell r="F1118" t="str">
            <v>18X6 TEE WYE SXHXH SDR35 SW</v>
          </cell>
          <cell r="G1118">
            <v>25.65</v>
          </cell>
          <cell r="H1118">
            <v>11.634634799999999</v>
          </cell>
          <cell r="I1118">
            <v>1</v>
          </cell>
          <cell r="J1118">
            <v>5</v>
          </cell>
          <cell r="K1118">
            <v>3337.5083333333332</v>
          </cell>
          <cell r="L1118">
            <v>266.77710000000002</v>
          </cell>
          <cell r="M1118" t="str">
            <v>SPECFIT</v>
          </cell>
          <cell r="N1118" t="str">
            <v>(81)892186</v>
          </cell>
          <cell r="O1118" t="str">
            <v>BOX</v>
          </cell>
          <cell r="P1118" t="str">
            <v>D</v>
          </cell>
          <cell r="Q1118" t="str">
            <v>F</v>
          </cell>
          <cell r="R1118">
            <v>2241.8352941176472</v>
          </cell>
          <cell r="S1118">
            <v>2398.7637647058827</v>
          </cell>
          <cell r="T1118">
            <v>2807.25</v>
          </cell>
          <cell r="U1118">
            <v>2807.25</v>
          </cell>
          <cell r="V1118">
            <v>3003.7575000000002</v>
          </cell>
          <cell r="W1118">
            <v>3003.7575000000002</v>
          </cell>
          <cell r="X1118">
            <v>3003.7575000000002</v>
          </cell>
          <cell r="Y1118">
            <v>3003.7575000000002</v>
          </cell>
          <cell r="Z1118">
            <v>3337.5083333333332</v>
          </cell>
          <cell r="AB1118" t="str">
            <v/>
          </cell>
          <cell r="AC1118">
            <v>3619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I1118" t="str">
            <v/>
          </cell>
          <cell r="AJ1118" t="str">
            <v/>
          </cell>
          <cell r="AM1118" t="e">
            <v>#N/A</v>
          </cell>
        </row>
        <row r="1119">
          <cell r="A1119" t="str">
            <v>ACTIVE</v>
          </cell>
          <cell r="B1119" t="str">
            <v>36-1255</v>
          </cell>
          <cell r="C1119">
            <v>28887582</v>
          </cell>
          <cell r="D1119" t="str">
            <v>36-1255</v>
          </cell>
          <cell r="E1119" t="str">
            <v>SDR 35 SW</v>
          </cell>
          <cell r="F1119" t="str">
            <v>18X8 TEE WYE SXHXH SDR35 SW</v>
          </cell>
          <cell r="G1119">
            <v>29.7</v>
          </cell>
          <cell r="H1119">
            <v>13.471682399999999</v>
          </cell>
          <cell r="I1119">
            <v>1</v>
          </cell>
          <cell r="J1119">
            <v>5</v>
          </cell>
          <cell r="K1119">
            <v>3491.4456666666665</v>
          </cell>
          <cell r="L1119">
            <v>282.04090000000002</v>
          </cell>
          <cell r="M1119" t="str">
            <v>SPECFIT</v>
          </cell>
          <cell r="N1119" t="str">
            <v>(81)892188</v>
          </cell>
          <cell r="O1119" t="str">
            <v>BOX</v>
          </cell>
          <cell r="P1119" t="str">
            <v>D</v>
          </cell>
          <cell r="Q1119" t="str">
            <v>F</v>
          </cell>
          <cell r="R1119">
            <v>2370.0941176470587</v>
          </cell>
          <cell r="S1119">
            <v>2536.000705882353</v>
          </cell>
          <cell r="T1119">
            <v>2936.73</v>
          </cell>
          <cell r="U1119">
            <v>2936.73</v>
          </cell>
          <cell r="V1119">
            <v>3142.3011000000001</v>
          </cell>
          <cell r="W1119">
            <v>3142.3011000000001</v>
          </cell>
          <cell r="X1119">
            <v>3142.3011000000001</v>
          </cell>
          <cell r="Y1119">
            <v>3142.3011000000001</v>
          </cell>
          <cell r="Z1119">
            <v>3491.4456666666665</v>
          </cell>
          <cell r="AB1119" t="str">
            <v/>
          </cell>
          <cell r="AC1119">
            <v>3620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I1119" t="str">
            <v/>
          </cell>
          <cell r="AJ1119" t="str">
            <v/>
          </cell>
          <cell r="AM1119" t="e">
            <v>#N/A</v>
          </cell>
        </row>
        <row r="1120">
          <cell r="A1120" t="str">
            <v>ACTIVE</v>
          </cell>
          <cell r="B1120" t="str">
            <v>36-1256</v>
          </cell>
          <cell r="C1120">
            <v>28887590</v>
          </cell>
          <cell r="D1120" t="str">
            <v>36-1256</v>
          </cell>
          <cell r="E1120" t="str">
            <v>SDR 35 SW</v>
          </cell>
          <cell r="F1120" t="str">
            <v>18X10 TEE WYE SXHXH SDR35 SW</v>
          </cell>
          <cell r="G1120">
            <v>42.3</v>
          </cell>
          <cell r="H1120">
            <v>19.186941599999997</v>
          </cell>
          <cell r="I1120">
            <v>1</v>
          </cell>
          <cell r="J1120">
            <v>3</v>
          </cell>
          <cell r="K1120">
            <v>2753.0729346405233</v>
          </cell>
          <cell r="L1120">
            <v>257.53620000000001</v>
          </cell>
          <cell r="M1120" t="str">
            <v>SPECFIT</v>
          </cell>
          <cell r="N1120" t="str">
            <v>(81)8921810</v>
          </cell>
          <cell r="O1120" t="str">
            <v>BOX</v>
          </cell>
          <cell r="P1120" t="str">
            <v>D</v>
          </cell>
          <cell r="Q1120" t="str">
            <v>F</v>
          </cell>
          <cell r="R1120">
            <v>2164.1764705882351</v>
          </cell>
          <cell r="S1120">
            <v>2315.6688235294118</v>
          </cell>
          <cell r="T1120">
            <v>2315.6688235294118</v>
          </cell>
          <cell r="U1120">
            <v>2315.6688235294118</v>
          </cell>
          <cell r="V1120">
            <v>2477.765641176471</v>
          </cell>
          <cell r="W1120">
            <v>2477.765641176471</v>
          </cell>
          <cell r="X1120">
            <v>2477.765641176471</v>
          </cell>
          <cell r="Y1120">
            <v>2477.765641176471</v>
          </cell>
          <cell r="Z1120">
            <v>2753.0729346405233</v>
          </cell>
          <cell r="AB1120" t="str">
            <v/>
          </cell>
          <cell r="AC1120">
            <v>3621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I1120" t="str">
            <v/>
          </cell>
          <cell r="AJ1120" t="str">
            <v/>
          </cell>
          <cell r="AM1120" t="e">
            <v>#N/A</v>
          </cell>
        </row>
        <row r="1121">
          <cell r="A1121" t="str">
            <v>ACTIVE</v>
          </cell>
          <cell r="B1121" t="str">
            <v>36-1257</v>
          </cell>
          <cell r="C1121">
            <v>28887604</v>
          </cell>
          <cell r="D1121" t="str">
            <v>36-1257</v>
          </cell>
          <cell r="E1121" t="str">
            <v>SDR 35 SW</v>
          </cell>
          <cell r="F1121" t="str">
            <v>18X12 TEE WYE SXHXH SDR35 SW</v>
          </cell>
          <cell r="G1121">
            <v>49.5</v>
          </cell>
          <cell r="H1121">
            <v>22.452804</v>
          </cell>
          <cell r="I1121">
            <v>1</v>
          </cell>
          <cell r="J1121">
            <v>3</v>
          </cell>
          <cell r="K1121">
            <v>2926.8732444444449</v>
          </cell>
          <cell r="L1121">
            <v>273.79430000000002</v>
          </cell>
          <cell r="M1121" t="str">
            <v>SPECFIT</v>
          </cell>
          <cell r="N1121" t="str">
            <v>(81)8921812</v>
          </cell>
          <cell r="O1121" t="str">
            <v>BOX</v>
          </cell>
          <cell r="P1121" t="str">
            <v>D</v>
          </cell>
          <cell r="Q1121" t="str">
            <v>F</v>
          </cell>
          <cell r="R1121">
            <v>2300.8000000000002</v>
          </cell>
          <cell r="S1121">
            <v>2461.8560000000002</v>
          </cell>
          <cell r="T1121">
            <v>2461.8560000000002</v>
          </cell>
          <cell r="U1121">
            <v>2461.8560000000002</v>
          </cell>
          <cell r="V1121">
            <v>2634.1859200000004</v>
          </cell>
          <cell r="W1121">
            <v>2634.1859200000004</v>
          </cell>
          <cell r="X1121">
            <v>2634.1859200000004</v>
          </cell>
          <cell r="Y1121">
            <v>2634.1859200000004</v>
          </cell>
          <cell r="Z1121">
            <v>2926.8732444444449</v>
          </cell>
          <cell r="AB1121" t="str">
            <v/>
          </cell>
          <cell r="AC1121">
            <v>3622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I1121" t="str">
            <v/>
          </cell>
          <cell r="AJ1121" t="str">
            <v/>
          </cell>
          <cell r="AM1121" t="e">
            <v>#N/A</v>
          </cell>
        </row>
        <row r="1122">
          <cell r="A1122" t="str">
            <v>ACTIVE</v>
          </cell>
          <cell r="B1122" t="str">
            <v>36-1258</v>
          </cell>
          <cell r="C1122">
            <v>28887612</v>
          </cell>
          <cell r="D1122" t="str">
            <v>36-1258</v>
          </cell>
          <cell r="E1122" t="str">
            <v>SDR 35 SW</v>
          </cell>
          <cell r="F1122" t="str">
            <v>18X15 TEE WYE SXHXH SDR35 SW</v>
          </cell>
          <cell r="G1122">
            <v>63.45</v>
          </cell>
          <cell r="H1122">
            <v>28.780412399999999</v>
          </cell>
          <cell r="I1122">
            <v>1</v>
          </cell>
          <cell r="J1122">
            <v>2</v>
          </cell>
          <cell r="K1122">
            <v>3123.391962091503</v>
          </cell>
          <cell r="L1122">
            <v>292.17779999999999</v>
          </cell>
          <cell r="M1122" t="str">
            <v>SPECFIT</v>
          </cell>
          <cell r="N1122" t="str">
            <v>(81)8921815</v>
          </cell>
          <cell r="O1122" t="str">
            <v>BOX</v>
          </cell>
          <cell r="P1122" t="str">
            <v>D</v>
          </cell>
          <cell r="Q1122" t="str">
            <v>F</v>
          </cell>
          <cell r="R1122">
            <v>2455.2823529411762</v>
          </cell>
          <cell r="S1122">
            <v>2627.1521176470587</v>
          </cell>
          <cell r="T1122">
            <v>2627.1521176470587</v>
          </cell>
          <cell r="U1122">
            <v>2627.1521176470587</v>
          </cell>
          <cell r="V1122">
            <v>2811.052765882353</v>
          </cell>
          <cell r="W1122">
            <v>2811.052765882353</v>
          </cell>
          <cell r="X1122">
            <v>2811.052765882353</v>
          </cell>
          <cell r="Y1122">
            <v>2811.052765882353</v>
          </cell>
          <cell r="Z1122">
            <v>3123.391962091503</v>
          </cell>
          <cell r="AB1122" t="str">
            <v/>
          </cell>
          <cell r="AC1122">
            <v>3623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I1122" t="str">
            <v/>
          </cell>
          <cell r="AJ1122" t="str">
            <v/>
          </cell>
          <cell r="AM1122" t="e">
            <v>#N/A</v>
          </cell>
        </row>
        <row r="1123">
          <cell r="A1123" t="str">
            <v>ACTIVE</v>
          </cell>
          <cell r="B1123" t="str">
            <v>36-1259</v>
          </cell>
          <cell r="C1123">
            <v>28887620</v>
          </cell>
          <cell r="D1123" t="str">
            <v>36-1259</v>
          </cell>
          <cell r="E1123" t="str">
            <v>SDR 35 SW</v>
          </cell>
          <cell r="F1123" t="str">
            <v>18 TEE WYE SXHXH SDR35 SW</v>
          </cell>
          <cell r="G1123">
            <v>88.2</v>
          </cell>
          <cell r="H1123">
            <v>40.006814400000003</v>
          </cell>
          <cell r="I1123">
            <v>1</v>
          </cell>
          <cell r="J1123">
            <v>2</v>
          </cell>
          <cell r="K1123">
            <v>3298.8534993464059</v>
          </cell>
          <cell r="L1123">
            <v>308.59140000000002</v>
          </cell>
          <cell r="M1123" t="str">
            <v>SPECFIT</v>
          </cell>
          <cell r="N1123" t="str">
            <v>(81)89218</v>
          </cell>
          <cell r="O1123" t="str">
            <v>BOX</v>
          </cell>
          <cell r="P1123" t="str">
            <v>D</v>
          </cell>
          <cell r="Q1123" t="str">
            <v>F</v>
          </cell>
          <cell r="R1123">
            <v>2593.2117647058826</v>
          </cell>
          <cell r="S1123">
            <v>2774.7365882352947</v>
          </cell>
          <cell r="T1123">
            <v>2774.7365882352947</v>
          </cell>
          <cell r="U1123">
            <v>2774.7365882352947</v>
          </cell>
          <cell r="V1123">
            <v>2968.9681494117654</v>
          </cell>
          <cell r="W1123">
            <v>2968.9681494117654</v>
          </cell>
          <cell r="X1123">
            <v>2968.9681494117654</v>
          </cell>
          <cell r="Y1123">
            <v>2968.9681494117654</v>
          </cell>
          <cell r="Z1123">
            <v>3298.8534993464059</v>
          </cell>
          <cell r="AB1123" t="str">
            <v/>
          </cell>
          <cell r="AC1123">
            <v>3624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I1123" t="str">
            <v/>
          </cell>
          <cell r="AJ1123" t="str">
            <v/>
          </cell>
          <cell r="AM1123" t="e">
            <v>#N/A</v>
          </cell>
        </row>
        <row r="1124">
          <cell r="A1124" t="str">
            <v>ACTIVE</v>
          </cell>
          <cell r="B1124" t="str">
            <v>36-1260</v>
          </cell>
          <cell r="C1124">
            <v>28887639</v>
          </cell>
          <cell r="D1124" t="str">
            <v>36-1260</v>
          </cell>
          <cell r="E1124" t="str">
            <v>SDR 35 SW</v>
          </cell>
          <cell r="F1124" t="str">
            <v>21X4 TEE WYE SXHXH SDR35 SW</v>
          </cell>
          <cell r="G1124">
            <v>36</v>
          </cell>
          <cell r="H1124">
            <v>16.329312000000002</v>
          </cell>
          <cell r="I1124">
            <v>1</v>
          </cell>
          <cell r="J1124">
            <v>4</v>
          </cell>
          <cell r="K1124">
            <v>4638.6877777777781</v>
          </cell>
          <cell r="L1124">
            <v>373.35680000000002</v>
          </cell>
          <cell r="M1124" t="str">
            <v>SPECFIT</v>
          </cell>
          <cell r="N1124" t="str">
            <v>(81)892214</v>
          </cell>
          <cell r="O1124" t="str">
            <v>BOX</v>
          </cell>
          <cell r="P1124" t="str">
            <v>D</v>
          </cell>
          <cell r="Q1124" t="str">
            <v>F</v>
          </cell>
          <cell r="R1124">
            <v>3137.4588235294118</v>
          </cell>
          <cell r="S1124">
            <v>3357.0809411764708</v>
          </cell>
          <cell r="T1124">
            <v>3901.7</v>
          </cell>
          <cell r="U1124">
            <v>3901.7</v>
          </cell>
          <cell r="V1124">
            <v>4174.8190000000004</v>
          </cell>
          <cell r="W1124">
            <v>4174.8190000000004</v>
          </cell>
          <cell r="X1124">
            <v>4174.8190000000004</v>
          </cell>
          <cell r="Y1124">
            <v>4174.8190000000004</v>
          </cell>
          <cell r="Z1124">
            <v>4638.6877777777781</v>
          </cell>
          <cell r="AB1124" t="str">
            <v/>
          </cell>
          <cell r="AC1124">
            <v>3625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I1124" t="str">
            <v/>
          </cell>
          <cell r="AJ1124" t="str">
            <v/>
          </cell>
          <cell r="AM1124" t="e">
            <v>#N/A</v>
          </cell>
        </row>
        <row r="1125">
          <cell r="A1125" t="str">
            <v>ACTIVE</v>
          </cell>
          <cell r="B1125" t="str">
            <v>36-1261</v>
          </cell>
          <cell r="C1125">
            <v>28887647</v>
          </cell>
          <cell r="D1125" t="str">
            <v>36-1261</v>
          </cell>
          <cell r="E1125" t="str">
            <v>SDR 35 SW</v>
          </cell>
          <cell r="F1125" t="str">
            <v>21X6 TEE WYE SXHXH SDR35 SW</v>
          </cell>
          <cell r="G1125">
            <v>38.25</v>
          </cell>
          <cell r="H1125">
            <v>17.349893999999999</v>
          </cell>
          <cell r="I1125">
            <v>1</v>
          </cell>
          <cell r="J1125">
            <v>4</v>
          </cell>
          <cell r="K1125">
            <v>4980.1842222222222</v>
          </cell>
          <cell r="L1125">
            <v>404.55459999999999</v>
          </cell>
          <cell r="M1125" t="str">
            <v>SPECFIT</v>
          </cell>
          <cell r="N1125" t="str">
            <v>(81)892216</v>
          </cell>
          <cell r="O1125" t="str">
            <v>BOX</v>
          </cell>
          <cell r="P1125" t="str">
            <v>D</v>
          </cell>
          <cell r="Q1125" t="str">
            <v>F</v>
          </cell>
          <cell r="R1125">
            <v>3399.6235294117646</v>
          </cell>
          <cell r="S1125">
            <v>3637.5971764705882</v>
          </cell>
          <cell r="T1125">
            <v>4188.9399999999996</v>
          </cell>
          <cell r="U1125">
            <v>4188.9399999999996</v>
          </cell>
          <cell r="V1125">
            <v>4482.1657999999998</v>
          </cell>
          <cell r="W1125">
            <v>4482.1657999999998</v>
          </cell>
          <cell r="X1125">
            <v>4482.1657999999998</v>
          </cell>
          <cell r="Y1125">
            <v>4482.1657999999998</v>
          </cell>
          <cell r="Z1125">
            <v>4980.1842222222222</v>
          </cell>
          <cell r="AB1125" t="str">
            <v/>
          </cell>
          <cell r="AC1125">
            <v>3626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I1125" t="str">
            <v/>
          </cell>
          <cell r="AJ1125" t="str">
            <v/>
          </cell>
          <cell r="AM1125" t="e">
            <v>#N/A</v>
          </cell>
        </row>
        <row r="1126">
          <cell r="A1126" t="str">
            <v>ACTIVE</v>
          </cell>
          <cell r="B1126" t="str">
            <v>36-1262</v>
          </cell>
          <cell r="C1126">
            <v>28887655</v>
          </cell>
          <cell r="D1126" t="str">
            <v>36-1262</v>
          </cell>
          <cell r="E1126" t="str">
            <v>SDR 35 SW</v>
          </cell>
          <cell r="F1126" t="str">
            <v>21X8 TEE WYE SXHXH SDR35 SW</v>
          </cell>
          <cell r="G1126">
            <v>43.65</v>
          </cell>
          <cell r="H1126">
            <v>19.799290799999998</v>
          </cell>
          <cell r="I1126">
            <v>1</v>
          </cell>
          <cell r="J1126">
            <v>3</v>
          </cell>
          <cell r="K1126">
            <v>5630.007111111112</v>
          </cell>
          <cell r="L1126">
            <v>452.10109999999997</v>
          </cell>
          <cell r="M1126" t="str">
            <v>SPECFIT</v>
          </cell>
          <cell r="N1126" t="str">
            <v>(81)892218</v>
          </cell>
          <cell r="O1126" t="str">
            <v>BOX</v>
          </cell>
          <cell r="P1126" t="str">
            <v>D</v>
          </cell>
          <cell r="Q1126" t="str">
            <v>F</v>
          </cell>
          <cell r="R1126">
            <v>3799.1764705882356</v>
          </cell>
          <cell r="S1126">
            <v>4065.1188235294121</v>
          </cell>
          <cell r="T1126">
            <v>4735.5200000000004</v>
          </cell>
          <cell r="U1126">
            <v>4735.5200000000004</v>
          </cell>
          <cell r="V1126">
            <v>5067.0064000000011</v>
          </cell>
          <cell r="W1126">
            <v>5067.0064000000011</v>
          </cell>
          <cell r="X1126">
            <v>5067.0064000000011</v>
          </cell>
          <cell r="Y1126">
            <v>5067.0064000000011</v>
          </cell>
          <cell r="Z1126">
            <v>5630.007111111112</v>
          </cell>
          <cell r="AB1126" t="str">
            <v/>
          </cell>
          <cell r="AC1126">
            <v>3627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I1126" t="str">
            <v/>
          </cell>
          <cell r="AJ1126" t="str">
            <v/>
          </cell>
          <cell r="AM1126" t="e">
            <v>#N/A</v>
          </cell>
        </row>
        <row r="1127">
          <cell r="A1127" t="str">
            <v>ACTIVE</v>
          </cell>
          <cell r="B1127" t="str">
            <v>36-1263</v>
          </cell>
          <cell r="C1127">
            <v>28887663</v>
          </cell>
          <cell r="D1127" t="str">
            <v>36-1263</v>
          </cell>
          <cell r="E1127" t="str">
            <v>SDR 35 SW</v>
          </cell>
          <cell r="F1127" t="str">
            <v>21X10 TEE WYE SXHXH SDR35 SW</v>
          </cell>
          <cell r="G1127">
            <v>51.75</v>
          </cell>
          <cell r="H1127">
            <v>23.473386000000001</v>
          </cell>
          <cell r="I1127">
            <v>1</v>
          </cell>
          <cell r="J1127">
            <v>3</v>
          </cell>
          <cell r="K1127">
            <v>5011.4742392156877</v>
          </cell>
          <cell r="L1127">
            <v>468.7998</v>
          </cell>
          <cell r="M1127" t="str">
            <v>SPECFIT</v>
          </cell>
          <cell r="N1127" t="str">
            <v>(81)8922110</v>
          </cell>
          <cell r="O1127" t="str">
            <v>BOX</v>
          </cell>
          <cell r="P1127" t="str">
            <v>D</v>
          </cell>
          <cell r="Q1127" t="str">
            <v>F</v>
          </cell>
          <cell r="R1127">
            <v>3939.4941176470593</v>
          </cell>
          <cell r="S1127">
            <v>4215.2587058823538</v>
          </cell>
          <cell r="T1127">
            <v>4215.2587058823538</v>
          </cell>
          <cell r="U1127">
            <v>4215.2587058823538</v>
          </cell>
          <cell r="V1127">
            <v>4510.3268152941191</v>
          </cell>
          <cell r="W1127">
            <v>4510.3268152941191</v>
          </cell>
          <cell r="X1127">
            <v>4510.3268152941191</v>
          </cell>
          <cell r="Y1127">
            <v>4510.3268152941191</v>
          </cell>
          <cell r="Z1127">
            <v>5011.4742392156877</v>
          </cell>
          <cell r="AB1127" t="str">
            <v/>
          </cell>
          <cell r="AC1127">
            <v>3628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I1127" t="str">
            <v/>
          </cell>
          <cell r="AJ1127" t="str">
            <v/>
          </cell>
          <cell r="AM1127" t="e">
            <v>#N/A</v>
          </cell>
        </row>
        <row r="1128">
          <cell r="A1128" t="str">
            <v>ACTIVE</v>
          </cell>
          <cell r="B1128" t="str">
            <v>36-1264</v>
          </cell>
          <cell r="C1128">
            <v>28887671</v>
          </cell>
          <cell r="D1128" t="str">
            <v>36-1264</v>
          </cell>
          <cell r="E1128" t="str">
            <v>SDR 35 SW</v>
          </cell>
          <cell r="F1128" t="str">
            <v>21X12 TEE WYE SXHXH SDR35 SW</v>
          </cell>
          <cell r="G1128">
            <v>54.9</v>
          </cell>
          <cell r="H1128">
            <v>24.902200799999999</v>
          </cell>
          <cell r="I1128">
            <v>1</v>
          </cell>
          <cell r="J1128">
            <v>2</v>
          </cell>
          <cell r="K1128">
            <v>5390.5034862745097</v>
          </cell>
          <cell r="L1128">
            <v>504.25599999999997</v>
          </cell>
          <cell r="M1128" t="str">
            <v>SPECFIT</v>
          </cell>
          <cell r="N1128" t="str">
            <v>(81)8922112</v>
          </cell>
          <cell r="O1128" t="str">
            <v>BOX</v>
          </cell>
          <cell r="P1128" t="str">
            <v>D</v>
          </cell>
          <cell r="Q1128" t="str">
            <v>F</v>
          </cell>
          <cell r="R1128">
            <v>4237.447058823529</v>
          </cell>
          <cell r="S1128">
            <v>4534.0683529411763</v>
          </cell>
          <cell r="T1128">
            <v>4534.0683529411763</v>
          </cell>
          <cell r="U1128">
            <v>4534.0683529411763</v>
          </cell>
          <cell r="V1128">
            <v>4851.4531376470586</v>
          </cell>
          <cell r="W1128">
            <v>4851.4531376470586</v>
          </cell>
          <cell r="X1128">
            <v>4851.4531376470586</v>
          </cell>
          <cell r="Y1128">
            <v>4851.4531376470586</v>
          </cell>
          <cell r="Z1128">
            <v>5390.5034862745097</v>
          </cell>
          <cell r="AB1128" t="str">
            <v/>
          </cell>
          <cell r="AC1128">
            <v>3629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I1128" t="str">
            <v/>
          </cell>
          <cell r="AJ1128" t="str">
            <v/>
          </cell>
          <cell r="AM1128" t="e">
            <v>#N/A</v>
          </cell>
        </row>
        <row r="1129">
          <cell r="A1129" t="str">
            <v>ACTIVE</v>
          </cell>
          <cell r="B1129" t="str">
            <v>36-1265</v>
          </cell>
          <cell r="C1129">
            <v>28887680</v>
          </cell>
          <cell r="D1129" t="str">
            <v>36-1265</v>
          </cell>
          <cell r="E1129" t="str">
            <v>SDR 35 SW</v>
          </cell>
          <cell r="F1129" t="str">
            <v>21X15 TEE WYE SXHXH SDR35 SW</v>
          </cell>
          <cell r="G1129">
            <v>61.2</v>
          </cell>
          <cell r="H1129">
            <v>27.759830400000002</v>
          </cell>
          <cell r="I1129">
            <v>1</v>
          </cell>
          <cell r="J1129">
            <v>2</v>
          </cell>
          <cell r="K1129">
            <v>6036.1821882352951</v>
          </cell>
          <cell r="L1129">
            <v>564.65570000000002</v>
          </cell>
          <cell r="M1129" t="str">
            <v>SPECFIT</v>
          </cell>
          <cell r="N1129" t="str">
            <v>(81)8922115</v>
          </cell>
          <cell r="O1129" t="str">
            <v>BOX</v>
          </cell>
          <cell r="P1129" t="str">
            <v>D</v>
          </cell>
          <cell r="Q1129" t="str">
            <v>F</v>
          </cell>
          <cell r="R1129">
            <v>4745.0117647058823</v>
          </cell>
          <cell r="S1129">
            <v>5077.1625882352946</v>
          </cell>
          <cell r="T1129">
            <v>5077.1625882352946</v>
          </cell>
          <cell r="U1129">
            <v>5077.1625882352946</v>
          </cell>
          <cell r="V1129">
            <v>5432.5639694117654</v>
          </cell>
          <cell r="W1129">
            <v>5432.5639694117654</v>
          </cell>
          <cell r="X1129">
            <v>5432.5639694117654</v>
          </cell>
          <cell r="Y1129">
            <v>5432.5639694117654</v>
          </cell>
          <cell r="Z1129">
            <v>6036.1821882352951</v>
          </cell>
          <cell r="AB1129" t="str">
            <v/>
          </cell>
          <cell r="AC1129">
            <v>3630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I1129" t="str">
            <v/>
          </cell>
          <cell r="AJ1129" t="str">
            <v/>
          </cell>
          <cell r="AM1129" t="e">
            <v>#N/A</v>
          </cell>
        </row>
        <row r="1130">
          <cell r="A1130" t="str">
            <v>ACTIVE</v>
          </cell>
          <cell r="B1130" t="str">
            <v>36-1266</v>
          </cell>
          <cell r="C1130">
            <v>28887698</v>
          </cell>
          <cell r="D1130" t="str">
            <v>36-1266</v>
          </cell>
          <cell r="E1130" t="str">
            <v>SDR 35 SW</v>
          </cell>
          <cell r="F1130" t="str">
            <v>21X18 TEE WYE SXHXH SDR35 SW</v>
          </cell>
          <cell r="G1130">
            <v>112.05</v>
          </cell>
          <cell r="H1130">
            <v>50.824983599999996</v>
          </cell>
          <cell r="I1130">
            <v>1</v>
          </cell>
          <cell r="J1130">
            <v>1</v>
          </cell>
          <cell r="K1130">
            <v>6878.4544379084982</v>
          </cell>
          <cell r="L1130">
            <v>643.44619999999998</v>
          </cell>
          <cell r="M1130" t="str">
            <v>SPECFIT</v>
          </cell>
          <cell r="N1130" t="str">
            <v>(81)8922118</v>
          </cell>
          <cell r="O1130" t="str">
            <v>BOX</v>
          </cell>
          <cell r="P1130" t="str">
            <v>D</v>
          </cell>
          <cell r="Q1130" t="str">
            <v>F</v>
          </cell>
          <cell r="R1130">
            <v>5407.1176470588243</v>
          </cell>
          <cell r="S1130">
            <v>5785.6158823529422</v>
          </cell>
          <cell r="T1130">
            <v>5785.6158823529422</v>
          </cell>
          <cell r="U1130">
            <v>5785.6158823529422</v>
          </cell>
          <cell r="V1130">
            <v>6190.6089941176488</v>
          </cell>
          <cell r="W1130">
            <v>6190.6089941176488</v>
          </cell>
          <cell r="X1130">
            <v>6190.6089941176488</v>
          </cell>
          <cell r="Y1130">
            <v>6190.6089941176488</v>
          </cell>
          <cell r="Z1130">
            <v>6878.4544379084982</v>
          </cell>
          <cell r="AB1130" t="str">
            <v/>
          </cell>
          <cell r="AC1130">
            <v>3631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I1130" t="str">
            <v/>
          </cell>
          <cell r="AJ1130" t="str">
            <v/>
          </cell>
          <cell r="AM1130" t="e">
            <v>#N/A</v>
          </cell>
        </row>
        <row r="1131">
          <cell r="A1131" t="str">
            <v>ACTIVE</v>
          </cell>
          <cell r="B1131" t="str">
            <v>36-1267</v>
          </cell>
          <cell r="C1131">
            <v>28887701</v>
          </cell>
          <cell r="D1131" t="str">
            <v>36-1267</v>
          </cell>
          <cell r="E1131" t="str">
            <v>SDR 35 SW</v>
          </cell>
          <cell r="F1131" t="str">
            <v>21 TEE WYE SXHXH SDR35 SW</v>
          </cell>
          <cell r="G1131">
            <v>144.9</v>
          </cell>
          <cell r="H1131">
            <v>65.7254808</v>
          </cell>
          <cell r="I1131">
            <v>1</v>
          </cell>
          <cell r="J1131">
            <v>1</v>
          </cell>
          <cell r="K1131">
            <v>9180.6462967320276</v>
          </cell>
          <cell r="L1131">
            <v>858.80529999999999</v>
          </cell>
          <cell r="M1131" t="str">
            <v>SPECFIT</v>
          </cell>
          <cell r="N1131" t="str">
            <v>(81)89221</v>
          </cell>
          <cell r="O1131" t="str">
            <v>BOX</v>
          </cell>
          <cell r="P1131" t="str">
            <v>D</v>
          </cell>
          <cell r="Q1131" t="str">
            <v>F</v>
          </cell>
          <cell r="R1131">
            <v>7216.8588235294119</v>
          </cell>
          <cell r="S1131">
            <v>7722.0389411764709</v>
          </cell>
          <cell r="T1131">
            <v>7722.0389411764709</v>
          </cell>
          <cell r="U1131">
            <v>7722.0389411764709</v>
          </cell>
          <cell r="V1131">
            <v>8262.5816670588247</v>
          </cell>
          <cell r="W1131">
            <v>8262.5816670588247</v>
          </cell>
          <cell r="X1131">
            <v>8262.5816670588247</v>
          </cell>
          <cell r="Y1131">
            <v>8262.5816670588247</v>
          </cell>
          <cell r="Z1131">
            <v>9180.6462967320276</v>
          </cell>
          <cell r="AB1131" t="str">
            <v/>
          </cell>
          <cell r="AC1131">
            <v>3632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I1131" t="str">
            <v/>
          </cell>
          <cell r="AJ1131" t="str">
            <v/>
          </cell>
          <cell r="AM1131" t="e">
            <v>#N/A</v>
          </cell>
        </row>
        <row r="1132">
          <cell r="A1132" t="str">
            <v>ACTIVE</v>
          </cell>
          <cell r="B1132" t="str">
            <v>36-1268</v>
          </cell>
          <cell r="C1132">
            <v>28887710</v>
          </cell>
          <cell r="D1132" t="str">
            <v>36-1268</v>
          </cell>
          <cell r="E1132" t="str">
            <v>SDR 35 SW</v>
          </cell>
          <cell r="F1132" t="str">
            <v>24X4 TEE WYE SXHXH SDR35 SW</v>
          </cell>
          <cell r="G1132">
            <v>1</v>
          </cell>
          <cell r="H1132">
            <v>0.453592</v>
          </cell>
          <cell r="I1132">
            <v>1</v>
          </cell>
          <cell r="J1132" t="str">
            <v>-</v>
          </cell>
          <cell r="K1132">
            <v>7296.769888888889</v>
          </cell>
          <cell r="L1132">
            <v>607.20870000000002</v>
          </cell>
          <cell r="M1132" t="str">
            <v>SPECFIT</v>
          </cell>
          <cell r="N1132" t="str">
            <v>(81)892244</v>
          </cell>
          <cell r="O1132" t="str">
            <v>BOX</v>
          </cell>
          <cell r="P1132" t="str">
            <v>D</v>
          </cell>
          <cell r="Q1132" t="str">
            <v>F</v>
          </cell>
          <cell r="R1132">
            <v>5102.6000000000004</v>
          </cell>
          <cell r="S1132">
            <v>5459.7820000000011</v>
          </cell>
          <cell r="T1132">
            <v>6137.47</v>
          </cell>
          <cell r="U1132">
            <v>6137.47</v>
          </cell>
          <cell r="V1132">
            <v>6567.0929000000006</v>
          </cell>
          <cell r="W1132">
            <v>6567.0929000000006</v>
          </cell>
          <cell r="X1132">
            <v>6567.0929000000006</v>
          </cell>
          <cell r="Y1132">
            <v>6567.0929000000006</v>
          </cell>
          <cell r="Z1132">
            <v>7296.769888888889</v>
          </cell>
          <cell r="AB1132" t="str">
            <v/>
          </cell>
          <cell r="AC1132">
            <v>3633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I1132" t="str">
            <v/>
          </cell>
          <cell r="AJ1132" t="str">
            <v/>
          </cell>
          <cell r="AM1132" t="e">
            <v>#N/A</v>
          </cell>
        </row>
        <row r="1133">
          <cell r="A1133" t="str">
            <v>ACTIVE</v>
          </cell>
          <cell r="B1133" t="str">
            <v>36-1269</v>
          </cell>
          <cell r="C1133">
            <v>28887728</v>
          </cell>
          <cell r="D1133" t="str">
            <v>36-1269</v>
          </cell>
          <cell r="E1133" t="str">
            <v>SDR 35 SW</v>
          </cell>
          <cell r="F1133" t="str">
            <v>24X6 TEE WYE SXHXH SDR35 SW</v>
          </cell>
          <cell r="G1133">
            <v>1</v>
          </cell>
          <cell r="H1133">
            <v>0.453592</v>
          </cell>
          <cell r="I1133">
            <v>1</v>
          </cell>
          <cell r="J1133" t="str">
            <v>-</v>
          </cell>
          <cell r="K1133">
            <v>8657.476999999999</v>
          </cell>
          <cell r="L1133">
            <v>642.32420000000002</v>
          </cell>
          <cell r="M1133" t="str">
            <v>SPECFIT</v>
          </cell>
          <cell r="N1133" t="str">
            <v>(81)892246</v>
          </cell>
          <cell r="O1133" t="str">
            <v>BOX</v>
          </cell>
          <cell r="P1133" t="str">
            <v>D</v>
          </cell>
          <cell r="Q1133" t="str">
            <v>F</v>
          </cell>
          <cell r="R1133">
            <v>5397.6941176470591</v>
          </cell>
          <cell r="S1133">
            <v>5775.5327058823532</v>
          </cell>
          <cell r="T1133">
            <v>7281.99</v>
          </cell>
          <cell r="U1133">
            <v>7281.99</v>
          </cell>
          <cell r="V1133">
            <v>7791.7293</v>
          </cell>
          <cell r="W1133">
            <v>7791.7293</v>
          </cell>
          <cell r="X1133">
            <v>7791.7293</v>
          </cell>
          <cell r="Y1133">
            <v>7791.7293</v>
          </cell>
          <cell r="Z1133">
            <v>8657.476999999999</v>
          </cell>
          <cell r="AB1133" t="str">
            <v/>
          </cell>
          <cell r="AC1133">
            <v>3634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I1133" t="str">
            <v/>
          </cell>
          <cell r="AJ1133" t="str">
            <v/>
          </cell>
          <cell r="AM1133" t="e">
            <v>#N/A</v>
          </cell>
        </row>
        <row r="1134">
          <cell r="A1134" t="str">
            <v>ACTIVE</v>
          </cell>
          <cell r="B1134" t="str">
            <v>36-1270</v>
          </cell>
          <cell r="C1134">
            <v>28887736</v>
          </cell>
          <cell r="D1134" t="str">
            <v>36-1270</v>
          </cell>
          <cell r="E1134" t="str">
            <v>SDR 35 SW</v>
          </cell>
          <cell r="F1134" t="str">
            <v>24X8 TEE WYE SXHXH SDR35 SW</v>
          </cell>
          <cell r="G1134">
            <v>1</v>
          </cell>
          <cell r="H1134">
            <v>0.453592</v>
          </cell>
          <cell r="I1134">
            <v>1</v>
          </cell>
          <cell r="J1134" t="str">
            <v>-</v>
          </cell>
          <cell r="K1134">
            <v>8896.9192222222227</v>
          </cell>
          <cell r="L1134">
            <v>663.76829999999995</v>
          </cell>
          <cell r="M1134" t="str">
            <v>SPECFIT</v>
          </cell>
          <cell r="N1134" t="str">
            <v>(81)892248</v>
          </cell>
          <cell r="O1134" t="str">
            <v>BOX</v>
          </cell>
          <cell r="P1134" t="str">
            <v>D</v>
          </cell>
          <cell r="Q1134" t="str">
            <v>F</v>
          </cell>
          <cell r="R1134">
            <v>5577.8941176470589</v>
          </cell>
          <cell r="S1134">
            <v>5968.3467058823535</v>
          </cell>
          <cell r="T1134">
            <v>7483.39</v>
          </cell>
          <cell r="U1134">
            <v>7483.39</v>
          </cell>
          <cell r="V1134">
            <v>8007.2273000000005</v>
          </cell>
          <cell r="W1134">
            <v>8007.2273000000005</v>
          </cell>
          <cell r="X1134">
            <v>8007.2273000000005</v>
          </cell>
          <cell r="Y1134">
            <v>8007.2273000000005</v>
          </cell>
          <cell r="Z1134">
            <v>8896.9192222222227</v>
          </cell>
          <cell r="AB1134" t="str">
            <v/>
          </cell>
          <cell r="AC1134">
            <v>3635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I1134" t="str">
            <v/>
          </cell>
          <cell r="AJ1134" t="str">
            <v/>
          </cell>
          <cell r="AM1134" t="e">
            <v>#N/A</v>
          </cell>
        </row>
        <row r="1135">
          <cell r="A1135" t="str">
            <v>ACTIVE</v>
          </cell>
          <cell r="B1135" t="str">
            <v>36-1271</v>
          </cell>
          <cell r="C1135">
            <v>28887744</v>
          </cell>
          <cell r="D1135" t="str">
            <v>36-1271</v>
          </cell>
          <cell r="E1135" t="str">
            <v>SDR 35 SW</v>
          </cell>
          <cell r="F1135" t="str">
            <v>24X10 TEE WYE SXHXH SDR35 SW</v>
          </cell>
          <cell r="G1135">
            <v>77.849999999999994</v>
          </cell>
          <cell r="H1135">
            <v>35.312137199999995</v>
          </cell>
          <cell r="I1135">
            <v>1</v>
          </cell>
          <cell r="J1135">
            <v>2</v>
          </cell>
          <cell r="K1135">
            <v>6948.6600052287604</v>
          </cell>
          <cell r="L1135">
            <v>650.01350000000002</v>
          </cell>
          <cell r="M1135" t="str">
            <v>SPECFIT</v>
          </cell>
          <cell r="N1135" t="str">
            <v>(81)8922410</v>
          </cell>
          <cell r="O1135" t="str">
            <v>BOX</v>
          </cell>
          <cell r="P1135" t="str">
            <v>D</v>
          </cell>
          <cell r="Q1135" t="str">
            <v>F</v>
          </cell>
          <cell r="R1135">
            <v>5462.3058823529418</v>
          </cell>
          <cell r="S1135">
            <v>5844.6672941176485</v>
          </cell>
          <cell r="T1135">
            <v>5844.6672941176485</v>
          </cell>
          <cell r="U1135">
            <v>5844.6672941176485</v>
          </cell>
          <cell r="V1135">
            <v>6253.7940047058846</v>
          </cell>
          <cell r="W1135">
            <v>6253.7940047058846</v>
          </cell>
          <cell r="X1135">
            <v>6253.7940047058846</v>
          </cell>
          <cell r="Y1135">
            <v>6253.7940047058846</v>
          </cell>
          <cell r="Z1135">
            <v>6948.6600052287604</v>
          </cell>
          <cell r="AB1135" t="str">
            <v/>
          </cell>
          <cell r="AC1135">
            <v>3636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I1135" t="str">
            <v/>
          </cell>
          <cell r="AJ1135" t="str">
            <v/>
          </cell>
          <cell r="AM1135" t="e">
            <v>#N/A</v>
          </cell>
        </row>
        <row r="1136">
          <cell r="A1136" t="str">
            <v>ACTIVE</v>
          </cell>
          <cell r="B1136" t="str">
            <v>36-1272</v>
          </cell>
          <cell r="C1136">
            <v>28887752</v>
          </cell>
          <cell r="D1136" t="str">
            <v>36-1272</v>
          </cell>
          <cell r="E1136" t="str">
            <v>SDR 35 SW</v>
          </cell>
          <cell r="F1136" t="str">
            <v>24X12 TEE WYE SXHXH SDR35 SW</v>
          </cell>
          <cell r="G1136">
            <v>87.3</v>
          </cell>
          <cell r="H1136">
            <v>39.598581599999996</v>
          </cell>
          <cell r="I1136">
            <v>1</v>
          </cell>
          <cell r="J1136">
            <v>2</v>
          </cell>
          <cell r="K1136">
            <v>7222.4482483660122</v>
          </cell>
          <cell r="L1136">
            <v>675.62530000000004</v>
          </cell>
          <cell r="M1136" t="str">
            <v>SPECFIT</v>
          </cell>
          <cell r="N1136" t="str">
            <v>(81)8922412</v>
          </cell>
          <cell r="O1136" t="str">
            <v>BOX</v>
          </cell>
          <cell r="P1136" t="str">
            <v>D</v>
          </cell>
          <cell r="Q1136" t="str">
            <v>F</v>
          </cell>
          <cell r="R1136">
            <v>5677.5294117647054</v>
          </cell>
          <cell r="S1136">
            <v>6074.9564705882349</v>
          </cell>
          <cell r="T1136">
            <v>6074.9564705882349</v>
          </cell>
          <cell r="U1136">
            <v>6074.9564705882349</v>
          </cell>
          <cell r="V1136">
            <v>6500.2034235294113</v>
          </cell>
          <cell r="W1136">
            <v>6500.2034235294113</v>
          </cell>
          <cell r="X1136">
            <v>6500.2034235294113</v>
          </cell>
          <cell r="Y1136">
            <v>6500.2034235294113</v>
          </cell>
          <cell r="Z1136">
            <v>7222.4482483660122</v>
          </cell>
          <cell r="AB1136" t="str">
            <v/>
          </cell>
          <cell r="AC1136">
            <v>3637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I1136" t="str">
            <v/>
          </cell>
          <cell r="AJ1136" t="str">
            <v/>
          </cell>
          <cell r="AM1136" t="e">
            <v>#N/A</v>
          </cell>
        </row>
        <row r="1137">
          <cell r="A1137" t="str">
            <v>ACTIVE</v>
          </cell>
          <cell r="B1137" t="str">
            <v>36-1273</v>
          </cell>
          <cell r="C1137">
            <v>28887760</v>
          </cell>
          <cell r="D1137" t="str">
            <v>36-1273</v>
          </cell>
          <cell r="E1137" t="str">
            <v>SDR 35 SW</v>
          </cell>
          <cell r="F1137" t="str">
            <v>24X15 TEE WYE SXHXH SDR35 SW</v>
          </cell>
          <cell r="G1137">
            <v>104.4</v>
          </cell>
          <cell r="H1137">
            <v>47.355004800000003</v>
          </cell>
          <cell r="I1137">
            <v>1</v>
          </cell>
          <cell r="J1137">
            <v>1</v>
          </cell>
          <cell r="K1137">
            <v>7313.6660980392171</v>
          </cell>
          <cell r="L1137">
            <v>684.15890000000002</v>
          </cell>
          <cell r="M1137" t="str">
            <v>SPECFIT</v>
          </cell>
          <cell r="N1137" t="str">
            <v>(81)8922415</v>
          </cell>
          <cell r="O1137" t="str">
            <v>BOX</v>
          </cell>
          <cell r="P1137" t="str">
            <v>D</v>
          </cell>
          <cell r="Q1137" t="str">
            <v>F</v>
          </cell>
          <cell r="R1137">
            <v>5749.2352941176478</v>
          </cell>
          <cell r="S1137">
            <v>6151.6817647058833</v>
          </cell>
          <cell r="T1137">
            <v>6151.6817647058833</v>
          </cell>
          <cell r="U1137">
            <v>6151.6817647058833</v>
          </cell>
          <cell r="V1137">
            <v>6582.2994882352959</v>
          </cell>
          <cell r="W1137">
            <v>6582.2994882352959</v>
          </cell>
          <cell r="X1137">
            <v>6582.2994882352959</v>
          </cell>
          <cell r="Y1137">
            <v>6582.2994882352959</v>
          </cell>
          <cell r="Z1137">
            <v>7313.6660980392171</v>
          </cell>
          <cell r="AB1137" t="str">
            <v/>
          </cell>
          <cell r="AC1137">
            <v>3638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I1137" t="str">
            <v/>
          </cell>
          <cell r="AJ1137" t="str">
            <v/>
          </cell>
          <cell r="AM1137" t="e">
            <v>#N/A</v>
          </cell>
        </row>
        <row r="1138">
          <cell r="A1138" t="str">
            <v>ACTIVE</v>
          </cell>
          <cell r="B1138" t="str">
            <v>36-1274</v>
          </cell>
          <cell r="C1138">
            <v>28887779</v>
          </cell>
          <cell r="D1138" t="str">
            <v>36-1274</v>
          </cell>
          <cell r="E1138" t="str">
            <v>SDR 35 SW</v>
          </cell>
          <cell r="F1138" t="str">
            <v>24X18 TEE WYE SXHXH SDR35 SW</v>
          </cell>
          <cell r="G1138">
            <v>134.55000000000001</v>
          </cell>
          <cell r="H1138">
            <v>61.030803600000006</v>
          </cell>
          <cell r="I1138">
            <v>1</v>
          </cell>
          <cell r="J1138">
            <v>1</v>
          </cell>
          <cell r="K1138">
            <v>10514.252755555557</v>
          </cell>
          <cell r="L1138">
            <v>983.5575</v>
          </cell>
          <cell r="M1138" t="str">
            <v>SPECFIT</v>
          </cell>
          <cell r="N1138" t="str">
            <v>(81)8922418</v>
          </cell>
          <cell r="O1138" t="str">
            <v>BOX</v>
          </cell>
          <cell r="P1138" t="str">
            <v>D</v>
          </cell>
          <cell r="Q1138" t="str">
            <v>F</v>
          </cell>
          <cell r="R1138">
            <v>8265.2000000000007</v>
          </cell>
          <cell r="S1138">
            <v>8843.764000000001</v>
          </cell>
          <cell r="T1138">
            <v>8843.764000000001</v>
          </cell>
          <cell r="U1138">
            <v>8843.764000000001</v>
          </cell>
          <cell r="V1138">
            <v>9462.8274800000017</v>
          </cell>
          <cell r="W1138">
            <v>9462.8274800000017</v>
          </cell>
          <cell r="X1138">
            <v>9462.8274800000017</v>
          </cell>
          <cell r="Y1138">
            <v>9462.8274800000017</v>
          </cell>
          <cell r="Z1138">
            <v>10514.252755555557</v>
          </cell>
          <cell r="AB1138" t="str">
            <v/>
          </cell>
          <cell r="AC1138">
            <v>3639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I1138" t="str">
            <v/>
          </cell>
          <cell r="AJ1138" t="str">
            <v/>
          </cell>
          <cell r="AM1138" t="e">
            <v>#N/A</v>
          </cell>
        </row>
        <row r="1139">
          <cell r="A1139" t="str">
            <v>ACTIVE</v>
          </cell>
          <cell r="B1139" t="str">
            <v>36-1275</v>
          </cell>
          <cell r="C1139">
            <v>28887787</v>
          </cell>
          <cell r="D1139" t="str">
            <v>36-1275</v>
          </cell>
          <cell r="E1139" t="str">
            <v>SDR 35 SW</v>
          </cell>
          <cell r="F1139" t="str">
            <v>24X21 TEE WYE SXHXH SDR35 SW</v>
          </cell>
          <cell r="G1139">
            <v>168.75</v>
          </cell>
          <cell r="H1139">
            <v>76.54365</v>
          </cell>
          <cell r="I1139">
            <v>1</v>
          </cell>
          <cell r="J1139">
            <v>1</v>
          </cell>
          <cell r="K1139">
            <v>11377.552253594773</v>
          </cell>
          <cell r="L1139">
            <v>1064.3163</v>
          </cell>
          <cell r="M1139" t="str">
            <v>SPECFIT</v>
          </cell>
          <cell r="N1139" t="str">
            <v>(81)8922421</v>
          </cell>
          <cell r="O1139" t="str">
            <v>BOX</v>
          </cell>
          <cell r="P1139" t="str">
            <v>D</v>
          </cell>
          <cell r="Q1139" t="str">
            <v>F</v>
          </cell>
          <cell r="R1139">
            <v>8943.8352941176472</v>
          </cell>
          <cell r="S1139">
            <v>9569.9037647058831</v>
          </cell>
          <cell r="T1139">
            <v>9569.9037647058831</v>
          </cell>
          <cell r="U1139">
            <v>9569.9037647058831</v>
          </cell>
          <cell r="V1139">
            <v>10239.797028235296</v>
          </cell>
          <cell r="W1139">
            <v>10239.797028235296</v>
          </cell>
          <cell r="X1139">
            <v>10239.797028235296</v>
          </cell>
          <cell r="Y1139">
            <v>10239.797028235296</v>
          </cell>
          <cell r="Z1139">
            <v>11377.552253594773</v>
          </cell>
          <cell r="AB1139" t="str">
            <v/>
          </cell>
          <cell r="AC1139">
            <v>3640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I1139" t="str">
            <v/>
          </cell>
          <cell r="AJ1139" t="str">
            <v/>
          </cell>
          <cell r="AM1139" t="e">
            <v>#N/A</v>
          </cell>
        </row>
        <row r="1140">
          <cell r="A1140" t="str">
            <v>ACTIVE</v>
          </cell>
          <cell r="B1140" t="str">
            <v>36-1276</v>
          </cell>
          <cell r="C1140">
            <v>28887795</v>
          </cell>
          <cell r="D1140" t="str">
            <v>36-1276</v>
          </cell>
          <cell r="E1140" t="str">
            <v>SDR 35 SW</v>
          </cell>
          <cell r="F1140" t="str">
            <v>24 TEE WYE SXHXH SDR35 SW</v>
          </cell>
          <cell r="G1140">
            <v>204.3</v>
          </cell>
          <cell r="H1140">
            <v>92.668845599999997</v>
          </cell>
          <cell r="I1140">
            <v>1</v>
          </cell>
          <cell r="J1140">
            <v>1</v>
          </cell>
          <cell r="K1140">
            <v>13981.488867973856</v>
          </cell>
          <cell r="L1140">
            <v>1307.9014</v>
          </cell>
          <cell r="M1140" t="str">
            <v>SPECFIT</v>
          </cell>
          <cell r="N1140" t="str">
            <v>(81)89224</v>
          </cell>
          <cell r="O1140" t="str">
            <v>BOX</v>
          </cell>
          <cell r="P1140" t="str">
            <v>D</v>
          </cell>
          <cell r="Q1140" t="str">
            <v>F</v>
          </cell>
          <cell r="R1140">
            <v>10990.776470588235</v>
          </cell>
          <cell r="S1140">
            <v>11760.130823529411</v>
          </cell>
          <cell r="T1140">
            <v>11760.130823529411</v>
          </cell>
          <cell r="U1140">
            <v>11760.130823529411</v>
          </cell>
          <cell r="V1140">
            <v>12583.33998117647</v>
          </cell>
          <cell r="W1140">
            <v>12583.33998117647</v>
          </cell>
          <cell r="X1140">
            <v>12583.33998117647</v>
          </cell>
          <cell r="Y1140">
            <v>12583.33998117647</v>
          </cell>
          <cell r="Z1140">
            <v>13981.488867973856</v>
          </cell>
          <cell r="AB1140" t="str">
            <v/>
          </cell>
          <cell r="AC1140">
            <v>3641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I1140" t="str">
            <v/>
          </cell>
          <cell r="AJ1140" t="str">
            <v/>
          </cell>
          <cell r="AM1140" t="e">
            <v>#N/A</v>
          </cell>
        </row>
        <row r="1141">
          <cell r="A1141" t="str">
            <v>ACTIVE</v>
          </cell>
          <cell r="B1141" t="str">
            <v>36-1277</v>
          </cell>
          <cell r="C1141">
            <v>28887809</v>
          </cell>
          <cell r="D1141" t="str">
            <v>36-1277</v>
          </cell>
          <cell r="E1141" t="str">
            <v>SDR 35 SW</v>
          </cell>
          <cell r="F1141" t="str">
            <v>27X4 TEE WYE SXHXH SDR35 SW</v>
          </cell>
          <cell r="G1141">
            <v>1</v>
          </cell>
          <cell r="H1141">
            <v>0.453592</v>
          </cell>
          <cell r="I1141">
            <v>1</v>
          </cell>
          <cell r="J1141" t="str">
            <v>-</v>
          </cell>
          <cell r="K1141">
            <v>7062.4615686274519</v>
          </cell>
          <cell r="L1141">
            <v>660.65959999999995</v>
          </cell>
          <cell r="M1141" t="str">
            <v>SPECFIT</v>
          </cell>
          <cell r="N1141" t="str">
            <v>(81)892274</v>
          </cell>
          <cell r="O1141" t="str">
            <v>BOX</v>
          </cell>
          <cell r="P1141" t="str">
            <v>D</v>
          </cell>
          <cell r="Q1141" t="str">
            <v>F</v>
          </cell>
          <cell r="R1141">
            <v>5551.7647058823532</v>
          </cell>
          <cell r="S1141">
            <v>5940.3882352941182</v>
          </cell>
          <cell r="T1141">
            <v>5940.3882352941182</v>
          </cell>
          <cell r="U1141">
            <v>5940.3882352941182</v>
          </cell>
          <cell r="V1141">
            <v>6356.2154117647069</v>
          </cell>
          <cell r="W1141">
            <v>6356.2154117647069</v>
          </cell>
          <cell r="X1141">
            <v>6356.2154117647069</v>
          </cell>
          <cell r="Y1141">
            <v>6356.2154117647069</v>
          </cell>
          <cell r="Z1141">
            <v>7062.4615686274519</v>
          </cell>
          <cell r="AB1141" t="str">
            <v/>
          </cell>
          <cell r="AC1141">
            <v>3642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I1141" t="str">
            <v/>
          </cell>
          <cell r="AJ1141" t="str">
            <v/>
          </cell>
          <cell r="AM1141" t="e">
            <v>#N/A</v>
          </cell>
        </row>
        <row r="1142">
          <cell r="A1142" t="str">
            <v>ACTIVE</v>
          </cell>
          <cell r="B1142" t="str">
            <v>36-1278</v>
          </cell>
          <cell r="C1142">
            <v>28887817</v>
          </cell>
          <cell r="D1142" t="str">
            <v>36-1278</v>
          </cell>
          <cell r="E1142" t="str">
            <v>SDR 35 SW</v>
          </cell>
          <cell r="F1142" t="str">
            <v>27X6 TEE WYE SXHXH SDR35 SW</v>
          </cell>
          <cell r="G1142">
            <v>1</v>
          </cell>
          <cell r="H1142">
            <v>0.453592</v>
          </cell>
          <cell r="I1142">
            <v>1</v>
          </cell>
          <cell r="J1142" t="str">
            <v>-</v>
          </cell>
          <cell r="K1142">
            <v>7246.4836653594784</v>
          </cell>
          <cell r="L1142">
            <v>677.87300000000005</v>
          </cell>
          <cell r="M1142" t="str">
            <v>SPECFIT</v>
          </cell>
          <cell r="N1142" t="str">
            <v>(81)892276</v>
          </cell>
          <cell r="O1142" t="str">
            <v>BOX</v>
          </cell>
          <cell r="P1142" t="str">
            <v>D</v>
          </cell>
          <cell r="Q1142" t="str">
            <v>F</v>
          </cell>
          <cell r="R1142">
            <v>5696.4235294117652</v>
          </cell>
          <cell r="S1142">
            <v>6095.1731764705892</v>
          </cell>
          <cell r="T1142">
            <v>6095.1731764705892</v>
          </cell>
          <cell r="U1142">
            <v>6095.1731764705892</v>
          </cell>
          <cell r="V1142">
            <v>6521.835298823531</v>
          </cell>
          <cell r="W1142">
            <v>6521.835298823531</v>
          </cell>
          <cell r="X1142">
            <v>6521.835298823531</v>
          </cell>
          <cell r="Y1142">
            <v>6521.835298823531</v>
          </cell>
          <cell r="Z1142">
            <v>7246.4836653594784</v>
          </cell>
          <cell r="AB1142" t="str">
            <v/>
          </cell>
          <cell r="AC1142">
            <v>3643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I1142" t="str">
            <v/>
          </cell>
          <cell r="AJ1142" t="str">
            <v/>
          </cell>
          <cell r="AM1142" t="e">
            <v>#N/A</v>
          </cell>
        </row>
        <row r="1143">
          <cell r="A1143" t="str">
            <v>ACTIVE</v>
          </cell>
          <cell r="B1143" t="str">
            <v>36-1279</v>
          </cell>
          <cell r="C1143">
            <v>28887825</v>
          </cell>
          <cell r="D1143" t="str">
            <v>36-1279</v>
          </cell>
          <cell r="E1143" t="str">
            <v>SDR 35 SW</v>
          </cell>
          <cell r="F1143" t="str">
            <v>27X8 TEE WYE SXHXH SDR35 SW</v>
          </cell>
          <cell r="G1143">
            <v>1</v>
          </cell>
          <cell r="H1143">
            <v>0.453592</v>
          </cell>
          <cell r="I1143">
            <v>1</v>
          </cell>
          <cell r="J1143" t="str">
            <v>-</v>
          </cell>
          <cell r="K1143">
            <v>7415.9138993464057</v>
          </cell>
          <cell r="L1143">
            <v>693.72370000000001</v>
          </cell>
          <cell r="M1143" t="str">
            <v>SPECFIT</v>
          </cell>
          <cell r="N1143" t="str">
            <v>(81)892278</v>
          </cell>
          <cell r="O1143" t="str">
            <v>BOX</v>
          </cell>
          <cell r="P1143" t="str">
            <v>D</v>
          </cell>
          <cell r="Q1143" t="str">
            <v>F</v>
          </cell>
          <cell r="R1143">
            <v>5829.6117647058827</v>
          </cell>
          <cell r="S1143">
            <v>6237.6845882352945</v>
          </cell>
          <cell r="T1143">
            <v>6237.6845882352945</v>
          </cell>
          <cell r="U1143">
            <v>6237.6845882352945</v>
          </cell>
          <cell r="V1143">
            <v>6674.3225094117652</v>
          </cell>
          <cell r="W1143">
            <v>6674.3225094117652</v>
          </cell>
          <cell r="X1143">
            <v>6674.3225094117652</v>
          </cell>
          <cell r="Y1143">
            <v>6674.3225094117652</v>
          </cell>
          <cell r="Z1143">
            <v>7415.9138993464057</v>
          </cell>
          <cell r="AB1143" t="str">
            <v/>
          </cell>
          <cell r="AC1143">
            <v>3644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I1143" t="str">
            <v/>
          </cell>
          <cell r="AJ1143" t="str">
            <v/>
          </cell>
          <cell r="AM1143" t="e">
            <v>#N/A</v>
          </cell>
        </row>
        <row r="1144">
          <cell r="A1144" t="str">
            <v>ACTIVE</v>
          </cell>
          <cell r="B1144" t="str">
            <v>36-1280</v>
          </cell>
          <cell r="C1144">
            <v>28887833</v>
          </cell>
          <cell r="D1144" t="str">
            <v>36-1280</v>
          </cell>
          <cell r="E1144" t="str">
            <v>SDR 35 SW</v>
          </cell>
          <cell r="F1144" t="str">
            <v>27X10 TEE WYE SXHXH SDR35 SW</v>
          </cell>
          <cell r="G1144">
            <v>103.05</v>
          </cell>
          <cell r="H1144">
            <v>46.742655599999999</v>
          </cell>
          <cell r="I1144">
            <v>1</v>
          </cell>
          <cell r="J1144">
            <v>1</v>
          </cell>
          <cell r="K1144">
            <v>8064.6606339869277</v>
          </cell>
          <cell r="L1144">
            <v>754.41030000000001</v>
          </cell>
          <cell r="M1144" t="str">
            <v>SPECFIT</v>
          </cell>
          <cell r="N1144" t="str">
            <v>(81)8922710</v>
          </cell>
          <cell r="O1144" t="str">
            <v>BOX</v>
          </cell>
          <cell r="P1144" t="str">
            <v>D</v>
          </cell>
          <cell r="Q1144" t="str">
            <v>F</v>
          </cell>
          <cell r="R1144">
            <v>6339.5882352941171</v>
          </cell>
          <cell r="S1144">
            <v>6783.3594117647053</v>
          </cell>
          <cell r="T1144">
            <v>6783.3594117647053</v>
          </cell>
          <cell r="U1144">
            <v>6783.3594117647053</v>
          </cell>
          <cell r="V1144">
            <v>7258.1945705882354</v>
          </cell>
          <cell r="W1144">
            <v>7258.1945705882354</v>
          </cell>
          <cell r="X1144">
            <v>7258.1945705882354</v>
          </cell>
          <cell r="Y1144">
            <v>7258.1945705882354</v>
          </cell>
          <cell r="Z1144">
            <v>8064.6606339869277</v>
          </cell>
          <cell r="AB1144" t="str">
            <v/>
          </cell>
          <cell r="AC1144">
            <v>3645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I1144" t="str">
            <v/>
          </cell>
          <cell r="AJ1144" t="str">
            <v/>
          </cell>
          <cell r="AM1144" t="e">
            <v>#N/A</v>
          </cell>
        </row>
        <row r="1145">
          <cell r="A1145" t="str">
            <v>ACTIVE</v>
          </cell>
          <cell r="B1145" t="str">
            <v>36-1281</v>
          </cell>
          <cell r="C1145">
            <v>28887841</v>
          </cell>
          <cell r="D1145" t="str">
            <v>36-1281</v>
          </cell>
          <cell r="E1145" t="str">
            <v>SDR 35 SW</v>
          </cell>
          <cell r="F1145" t="str">
            <v>27X12 TEE WYE SXHXH SDR35 SW</v>
          </cell>
          <cell r="G1145">
            <v>113.85</v>
          </cell>
          <cell r="H1145">
            <v>51.641449199999997</v>
          </cell>
          <cell r="I1145">
            <v>1</v>
          </cell>
          <cell r="J1145">
            <v>1</v>
          </cell>
          <cell r="K1145">
            <v>8956.0363725490206</v>
          </cell>
          <cell r="L1145">
            <v>837.79449999999997</v>
          </cell>
          <cell r="M1145" t="str">
            <v>SPECFIT</v>
          </cell>
          <cell r="N1145" t="str">
            <v>(81)8922712</v>
          </cell>
          <cell r="O1145" t="str">
            <v>BOX</v>
          </cell>
          <cell r="P1145" t="str">
            <v>D</v>
          </cell>
          <cell r="Q1145" t="str">
            <v>F</v>
          </cell>
          <cell r="R1145">
            <v>7040.2941176470586</v>
          </cell>
          <cell r="S1145">
            <v>7533.1147058823535</v>
          </cell>
          <cell r="T1145">
            <v>7533.1147058823535</v>
          </cell>
          <cell r="U1145">
            <v>7533.1147058823535</v>
          </cell>
          <cell r="V1145">
            <v>8060.4327352941191</v>
          </cell>
          <cell r="W1145">
            <v>8060.4327352941191</v>
          </cell>
          <cell r="X1145">
            <v>8060.4327352941191</v>
          </cell>
          <cell r="Y1145">
            <v>8060.4327352941191</v>
          </cell>
          <cell r="Z1145">
            <v>8956.0363725490206</v>
          </cell>
          <cell r="AB1145" t="str">
            <v/>
          </cell>
          <cell r="AC1145">
            <v>3646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I1145" t="str">
            <v/>
          </cell>
          <cell r="AJ1145" t="str">
            <v/>
          </cell>
          <cell r="AM1145" t="e">
            <v>#N/A</v>
          </cell>
        </row>
        <row r="1146">
          <cell r="A1146" t="str">
            <v>ACTIVE</v>
          </cell>
          <cell r="B1146" t="str">
            <v>36-1282</v>
          </cell>
          <cell r="C1146">
            <v>28887850</v>
          </cell>
          <cell r="D1146" t="str">
            <v>36-1282</v>
          </cell>
          <cell r="E1146" t="str">
            <v>SDR 35 SW</v>
          </cell>
          <cell r="F1146" t="str">
            <v>27X15 TEE WYE SXHXH SDR35 SW</v>
          </cell>
          <cell r="G1146">
            <v>132.75</v>
          </cell>
          <cell r="H1146">
            <v>60.214337999999998</v>
          </cell>
          <cell r="I1146">
            <v>1</v>
          </cell>
          <cell r="J1146">
            <v>1</v>
          </cell>
          <cell r="K1146">
            <v>10219.422298039217</v>
          </cell>
          <cell r="L1146">
            <v>955.97760000000005</v>
          </cell>
          <cell r="M1146" t="str">
            <v>SPECFIT</v>
          </cell>
          <cell r="N1146" t="str">
            <v>(81)8922715</v>
          </cell>
          <cell r="O1146" t="str">
            <v>BOX</v>
          </cell>
          <cell r="P1146" t="str">
            <v>D</v>
          </cell>
          <cell r="Q1146" t="str">
            <v>F</v>
          </cell>
          <cell r="R1146">
            <v>8033.4352941176476</v>
          </cell>
          <cell r="S1146">
            <v>8595.7757647058843</v>
          </cell>
          <cell r="T1146">
            <v>8595.7757647058843</v>
          </cell>
          <cell r="U1146">
            <v>8595.7757647058843</v>
          </cell>
          <cell r="V1146">
            <v>9197.4800682352961</v>
          </cell>
          <cell r="W1146">
            <v>9197.4800682352961</v>
          </cell>
          <cell r="X1146">
            <v>9197.4800682352961</v>
          </cell>
          <cell r="Y1146">
            <v>9197.4800682352961</v>
          </cell>
          <cell r="Z1146">
            <v>10219.422298039217</v>
          </cell>
          <cell r="AB1146" t="str">
            <v/>
          </cell>
          <cell r="AC1146">
            <v>3647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I1146" t="str">
            <v/>
          </cell>
          <cell r="AJ1146" t="str">
            <v/>
          </cell>
          <cell r="AM1146" t="e">
            <v>#N/A</v>
          </cell>
        </row>
        <row r="1147">
          <cell r="A1147" t="str">
            <v>ACTIVE</v>
          </cell>
          <cell r="B1147" t="str">
            <v>36-1283</v>
          </cell>
          <cell r="C1147">
            <v>28887868</v>
          </cell>
          <cell r="D1147" t="str">
            <v>36-1283</v>
          </cell>
          <cell r="E1147" t="str">
            <v>SDR 35 SW</v>
          </cell>
          <cell r="F1147" t="str">
            <v>27X18 TEE WYE SXHXH SDR35 SW</v>
          </cell>
          <cell r="G1147">
            <v>165.6</v>
          </cell>
          <cell r="H1147">
            <v>75.114835200000002</v>
          </cell>
          <cell r="I1147">
            <v>1</v>
          </cell>
          <cell r="J1147">
            <v>1</v>
          </cell>
          <cell r="K1147">
            <v>11166.965483660131</v>
          </cell>
          <cell r="L1147">
            <v>1044.6162999999999</v>
          </cell>
          <cell r="M1147" t="str">
            <v>SPECFIT</v>
          </cell>
          <cell r="N1147" t="str">
            <v>(81)8922718</v>
          </cell>
          <cell r="O1147" t="str">
            <v>BOX</v>
          </cell>
          <cell r="P1147" t="str">
            <v>D</v>
          </cell>
          <cell r="Q1147" t="str">
            <v>F</v>
          </cell>
          <cell r="R1147">
            <v>8778.2941176470595</v>
          </cell>
          <cell r="S1147">
            <v>9392.7747058823534</v>
          </cell>
          <cell r="T1147">
            <v>9392.7747058823534</v>
          </cell>
          <cell r="U1147">
            <v>9392.7747058823534</v>
          </cell>
          <cell r="V1147">
            <v>10050.268935294118</v>
          </cell>
          <cell r="W1147">
            <v>10050.268935294118</v>
          </cell>
          <cell r="X1147">
            <v>10050.268935294118</v>
          </cell>
          <cell r="Y1147">
            <v>10050.268935294118</v>
          </cell>
          <cell r="Z1147">
            <v>11166.965483660131</v>
          </cell>
          <cell r="AB1147" t="str">
            <v/>
          </cell>
          <cell r="AC1147">
            <v>3648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I1147" t="str">
            <v/>
          </cell>
          <cell r="AJ1147" t="str">
            <v/>
          </cell>
          <cell r="AM1147" t="e">
            <v>#N/A</v>
          </cell>
        </row>
        <row r="1148">
          <cell r="A1148" t="str">
            <v>ACTIVE</v>
          </cell>
          <cell r="B1148" t="str">
            <v>36-1284</v>
          </cell>
          <cell r="C1148">
            <v>28887876</v>
          </cell>
          <cell r="D1148" t="str">
            <v>36-1284</v>
          </cell>
          <cell r="E1148" t="str">
            <v>SDR 35 SW</v>
          </cell>
          <cell r="F1148" t="str">
            <v>27X21 TEE WYE SXHXH SDR35 SW</v>
          </cell>
          <cell r="G1148">
            <v>201.6</v>
          </cell>
          <cell r="H1148">
            <v>91.444147200000003</v>
          </cell>
          <cell r="I1148">
            <v>1</v>
          </cell>
          <cell r="J1148">
            <v>1</v>
          </cell>
          <cell r="K1148">
            <v>11496.846343790854</v>
          </cell>
          <cell r="L1148">
            <v>1075.4753000000001</v>
          </cell>
          <cell r="M1148" t="str">
            <v>SPECFIT</v>
          </cell>
          <cell r="N1148" t="str">
            <v>(81)8922721</v>
          </cell>
          <cell r="O1148" t="str">
            <v>BOX</v>
          </cell>
          <cell r="P1148" t="str">
            <v>D</v>
          </cell>
          <cell r="Q1148" t="str">
            <v>F</v>
          </cell>
          <cell r="R1148">
            <v>9037.6117647058836</v>
          </cell>
          <cell r="S1148">
            <v>9670.2445882352968</v>
          </cell>
          <cell r="T1148">
            <v>9670.2445882352968</v>
          </cell>
          <cell r="U1148">
            <v>9670.2445882352968</v>
          </cell>
          <cell r="V1148">
            <v>10347.161709411768</v>
          </cell>
          <cell r="W1148">
            <v>10347.161709411768</v>
          </cell>
          <cell r="X1148">
            <v>10347.161709411768</v>
          </cell>
          <cell r="Y1148">
            <v>10347.161709411768</v>
          </cell>
          <cell r="Z1148">
            <v>11496.846343790854</v>
          </cell>
          <cell r="AB1148" t="str">
            <v/>
          </cell>
          <cell r="AC1148">
            <v>3649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I1148" t="str">
            <v/>
          </cell>
          <cell r="AJ1148" t="str">
            <v/>
          </cell>
          <cell r="AM1148" t="e">
            <v>#N/A</v>
          </cell>
        </row>
        <row r="1149">
          <cell r="A1149" t="str">
            <v>ACTIVE</v>
          </cell>
          <cell r="B1149" t="str">
            <v>36-1285</v>
          </cell>
          <cell r="C1149">
            <v>28887884</v>
          </cell>
          <cell r="D1149" t="str">
            <v>36-1285</v>
          </cell>
          <cell r="E1149" t="str">
            <v>SDR 35 SW</v>
          </cell>
          <cell r="F1149" t="str">
            <v>27X24 TEE WYE SXHXH SDR35 SW</v>
          </cell>
          <cell r="G1149">
            <v>238.95</v>
          </cell>
          <cell r="H1149">
            <v>108.38580839999999</v>
          </cell>
          <cell r="I1149">
            <v>1</v>
          </cell>
          <cell r="J1149">
            <v>1</v>
          </cell>
          <cell r="K1149">
            <v>14227.230802614384</v>
          </cell>
          <cell r="L1149">
            <v>1330.8896999999999</v>
          </cell>
          <cell r="M1149" t="str">
            <v>SPECFIT</v>
          </cell>
          <cell r="N1149" t="str">
            <v>(81)8922724</v>
          </cell>
          <cell r="O1149" t="str">
            <v>BOX</v>
          </cell>
          <cell r="P1149" t="str">
            <v>D</v>
          </cell>
          <cell r="Q1149" t="str">
            <v>F</v>
          </cell>
          <cell r="R1149">
            <v>11183.952941176472</v>
          </cell>
          <cell r="S1149">
            <v>11966.829647058827</v>
          </cell>
          <cell r="T1149">
            <v>11966.829647058827</v>
          </cell>
          <cell r="U1149">
            <v>11966.829647058827</v>
          </cell>
          <cell r="V1149">
            <v>12804.507722352946</v>
          </cell>
          <cell r="W1149">
            <v>12804.507722352946</v>
          </cell>
          <cell r="X1149">
            <v>12804.507722352946</v>
          </cell>
          <cell r="Y1149">
            <v>12804.507722352946</v>
          </cell>
          <cell r="Z1149">
            <v>14227.230802614384</v>
          </cell>
          <cell r="AB1149" t="str">
            <v/>
          </cell>
          <cell r="AC1149">
            <v>3650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I1149" t="str">
            <v/>
          </cell>
          <cell r="AJ1149" t="str">
            <v/>
          </cell>
          <cell r="AM1149" t="e">
            <v>#N/A</v>
          </cell>
        </row>
        <row r="1150">
          <cell r="A1150" t="str">
            <v>ACTIVE</v>
          </cell>
          <cell r="B1150" t="str">
            <v>36-1286</v>
          </cell>
          <cell r="C1150">
            <v>28887892</v>
          </cell>
          <cell r="D1150" t="str">
            <v>36-1286</v>
          </cell>
          <cell r="E1150" t="str">
            <v>SDR 35 SW</v>
          </cell>
          <cell r="F1150" t="str">
            <v>27 TEE WYE SXHXH SDR35 SW</v>
          </cell>
          <cell r="G1150">
            <v>288.45</v>
          </cell>
          <cell r="H1150">
            <v>130.83861239999999</v>
          </cell>
          <cell r="I1150">
            <v>1</v>
          </cell>
          <cell r="J1150" t="str">
            <v>-</v>
          </cell>
          <cell r="K1150">
            <v>14346.524892810457</v>
          </cell>
          <cell r="L1150">
            <v>1342.0487000000001</v>
          </cell>
          <cell r="M1150" t="str">
            <v>SPECFIT</v>
          </cell>
          <cell r="N1150" t="str">
            <v>(81)89227</v>
          </cell>
          <cell r="O1150" t="str">
            <v>BOX</v>
          </cell>
          <cell r="P1150" t="str">
            <v>D</v>
          </cell>
          <cell r="Q1150" t="str">
            <v>F</v>
          </cell>
          <cell r="R1150">
            <v>11277.729411764705</v>
          </cell>
          <cell r="S1150">
            <v>12067.170470588235</v>
          </cell>
          <cell r="T1150">
            <v>12067.170470588235</v>
          </cell>
          <cell r="U1150">
            <v>12067.170470588235</v>
          </cell>
          <cell r="V1150">
            <v>12911.872403529413</v>
          </cell>
          <cell r="W1150">
            <v>12911.872403529413</v>
          </cell>
          <cell r="X1150">
            <v>12911.872403529413</v>
          </cell>
          <cell r="Y1150">
            <v>12911.872403529413</v>
          </cell>
          <cell r="Z1150">
            <v>14346.524892810457</v>
          </cell>
          <cell r="AB1150" t="str">
            <v/>
          </cell>
          <cell r="AC1150">
            <v>3651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I1150" t="str">
            <v/>
          </cell>
          <cell r="AJ1150" t="str">
            <v/>
          </cell>
          <cell r="AM1150" t="e">
            <v>#N/A</v>
          </cell>
        </row>
        <row r="1151">
          <cell r="A1151" t="str">
            <v>ACTIVE</v>
          </cell>
          <cell r="B1151" t="str">
            <v>36-1287</v>
          </cell>
          <cell r="C1151">
            <v>28887906</v>
          </cell>
          <cell r="D1151" t="str">
            <v>36-1287</v>
          </cell>
          <cell r="E1151" t="str">
            <v>SDR 35 SW</v>
          </cell>
          <cell r="F1151" t="str">
            <v>30X4 TEE WYE SXHXH SDR35 SW</v>
          </cell>
          <cell r="G1151">
            <v>1</v>
          </cell>
          <cell r="H1151">
            <v>0.453592</v>
          </cell>
          <cell r="I1151">
            <v>1</v>
          </cell>
          <cell r="J1151" t="str">
            <v>-</v>
          </cell>
          <cell r="K1151">
            <v>9076.916860130721</v>
          </cell>
          <cell r="L1151">
            <v>849.10159999999996</v>
          </cell>
          <cell r="M1151" t="str">
            <v>SPECFIT</v>
          </cell>
          <cell r="N1151" t="str">
            <v>(81)892304</v>
          </cell>
          <cell r="O1151" t="str">
            <v>BOX</v>
          </cell>
          <cell r="P1151" t="str">
            <v>D</v>
          </cell>
          <cell r="Q1151" t="str">
            <v>F</v>
          </cell>
          <cell r="R1151">
            <v>7135.3176470588242</v>
          </cell>
          <cell r="S1151">
            <v>7634.7898823529422</v>
          </cell>
          <cell r="T1151">
            <v>7634.7898823529422</v>
          </cell>
          <cell r="U1151">
            <v>7634.7898823529422</v>
          </cell>
          <cell r="V1151">
            <v>8169.2251741176487</v>
          </cell>
          <cell r="W1151">
            <v>8169.2251741176487</v>
          </cell>
          <cell r="X1151">
            <v>8169.2251741176487</v>
          </cell>
          <cell r="Y1151">
            <v>8169.2251741176487</v>
          </cell>
          <cell r="Z1151">
            <v>9076.916860130721</v>
          </cell>
          <cell r="AB1151" t="str">
            <v/>
          </cell>
          <cell r="AC1151">
            <v>3652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I1151" t="str">
            <v/>
          </cell>
          <cell r="AJ1151" t="str">
            <v/>
          </cell>
          <cell r="AM1151" t="e">
            <v>#N/A</v>
          </cell>
        </row>
        <row r="1152">
          <cell r="A1152" t="str">
            <v>ACTIVE</v>
          </cell>
          <cell r="B1152" t="str">
            <v>36-1288</v>
          </cell>
          <cell r="C1152">
            <v>28887914</v>
          </cell>
          <cell r="D1152" t="str">
            <v>36-1288</v>
          </cell>
          <cell r="E1152" t="str">
            <v>SDR 35 SW</v>
          </cell>
          <cell r="F1152" t="str">
            <v>30X6 TEE WYE SXHXH SDR35 SW</v>
          </cell>
          <cell r="G1152">
            <v>1</v>
          </cell>
          <cell r="H1152">
            <v>0.453592</v>
          </cell>
          <cell r="I1152">
            <v>1</v>
          </cell>
          <cell r="J1152" t="str">
            <v>-</v>
          </cell>
          <cell r="K1152">
            <v>9313.4696627450994</v>
          </cell>
          <cell r="L1152">
            <v>871.23069999999996</v>
          </cell>
          <cell r="M1152" t="str">
            <v>SPECFIT</v>
          </cell>
          <cell r="N1152" t="str">
            <v>(81)892306</v>
          </cell>
          <cell r="O1152" t="str">
            <v>BOX</v>
          </cell>
          <cell r="P1152" t="str">
            <v>D</v>
          </cell>
          <cell r="Q1152" t="str">
            <v>F</v>
          </cell>
          <cell r="R1152">
            <v>7321.2705882352939</v>
          </cell>
          <cell r="S1152">
            <v>7833.7595294117646</v>
          </cell>
          <cell r="T1152">
            <v>7833.7595294117646</v>
          </cell>
          <cell r="U1152">
            <v>7833.7595294117646</v>
          </cell>
          <cell r="V1152">
            <v>8382.1226964705893</v>
          </cell>
          <cell r="W1152">
            <v>8382.1226964705893</v>
          </cell>
          <cell r="X1152">
            <v>8382.1226964705893</v>
          </cell>
          <cell r="Y1152">
            <v>8382.1226964705893</v>
          </cell>
          <cell r="Z1152">
            <v>9313.4696627450994</v>
          </cell>
          <cell r="AB1152" t="str">
            <v/>
          </cell>
          <cell r="AC1152">
            <v>3653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I1152" t="str">
            <v/>
          </cell>
          <cell r="AJ1152" t="str">
            <v/>
          </cell>
          <cell r="AM1152" t="e">
            <v>#N/A</v>
          </cell>
        </row>
        <row r="1153">
          <cell r="A1153" t="str">
            <v>ACTIVE</v>
          </cell>
          <cell r="B1153" t="str">
            <v>36-1289</v>
          </cell>
          <cell r="C1153">
            <v>28887922</v>
          </cell>
          <cell r="D1153" t="str">
            <v>36-1289</v>
          </cell>
          <cell r="E1153" t="str">
            <v>SDR 35 SW</v>
          </cell>
          <cell r="F1153" t="str">
            <v>30X8 TEE WYE SXHXH SDR35 SW</v>
          </cell>
          <cell r="G1153">
            <v>1</v>
          </cell>
          <cell r="H1153">
            <v>0.453592</v>
          </cell>
          <cell r="I1153">
            <v>1</v>
          </cell>
          <cell r="J1153" t="str">
            <v>-</v>
          </cell>
          <cell r="K1153">
            <v>9531.1353568627474</v>
          </cell>
          <cell r="L1153">
            <v>891.59169999999995</v>
          </cell>
          <cell r="M1153" t="str">
            <v>SPECFIT</v>
          </cell>
          <cell r="N1153" t="str">
            <v>(81)892308</v>
          </cell>
          <cell r="O1153" t="str">
            <v>BOX</v>
          </cell>
          <cell r="P1153" t="str">
            <v>D</v>
          </cell>
          <cell r="Q1153" t="str">
            <v>F</v>
          </cell>
          <cell r="R1153">
            <v>7492.3764705882359</v>
          </cell>
          <cell r="S1153">
            <v>8016.8428235294132</v>
          </cell>
          <cell r="T1153">
            <v>8016.8428235294132</v>
          </cell>
          <cell r="U1153">
            <v>8016.8428235294132</v>
          </cell>
          <cell r="V1153">
            <v>8578.0218211764732</v>
          </cell>
          <cell r="W1153">
            <v>8578.0218211764732</v>
          </cell>
          <cell r="X1153">
            <v>8578.0218211764732</v>
          </cell>
          <cell r="Y1153">
            <v>8578.0218211764732</v>
          </cell>
          <cell r="Z1153">
            <v>9531.1353568627474</v>
          </cell>
          <cell r="AB1153" t="str">
            <v/>
          </cell>
          <cell r="AC1153">
            <v>3654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I1153" t="str">
            <v/>
          </cell>
          <cell r="AJ1153" t="str">
            <v/>
          </cell>
          <cell r="AM1153" t="e">
            <v>#N/A</v>
          </cell>
        </row>
        <row r="1154">
          <cell r="A1154" t="str">
            <v>ACTIVE</v>
          </cell>
          <cell r="B1154" t="str">
            <v>36-1290</v>
          </cell>
          <cell r="C1154">
            <v>28887930</v>
          </cell>
          <cell r="D1154" t="str">
            <v>36-1290</v>
          </cell>
          <cell r="E1154" t="str">
            <v>SDR 35 SW</v>
          </cell>
          <cell r="F1154" t="str">
            <v>30X10 TEE WYE SXHXH SDR35 SW</v>
          </cell>
          <cell r="G1154">
            <v>153</v>
          </cell>
          <cell r="H1154">
            <v>69.399575999999996</v>
          </cell>
          <cell r="I1154">
            <v>1</v>
          </cell>
          <cell r="J1154">
            <v>1</v>
          </cell>
          <cell r="K1154">
            <v>10080.822050980392</v>
          </cell>
          <cell r="L1154">
            <v>943.01340000000005</v>
          </cell>
          <cell r="M1154" t="str">
            <v>SPECFIT</v>
          </cell>
          <cell r="N1154" t="str">
            <v>(81)8923010</v>
          </cell>
          <cell r="O1154" t="str">
            <v>BOX</v>
          </cell>
          <cell r="P1154" t="str">
            <v>D</v>
          </cell>
          <cell r="Q1154" t="str">
            <v>F</v>
          </cell>
          <cell r="R1154">
            <v>7924.4823529411769</v>
          </cell>
          <cell r="S1154">
            <v>8479.1961176470595</v>
          </cell>
          <cell r="T1154">
            <v>8479.1961176470595</v>
          </cell>
          <cell r="U1154">
            <v>8479.1961176470595</v>
          </cell>
          <cell r="V1154">
            <v>9072.7398458823536</v>
          </cell>
          <cell r="W1154">
            <v>9072.7398458823536</v>
          </cell>
          <cell r="X1154">
            <v>9072.7398458823536</v>
          </cell>
          <cell r="Y1154">
            <v>9072.7398458823536</v>
          </cell>
          <cell r="Z1154">
            <v>10080.822050980392</v>
          </cell>
          <cell r="AB1154" t="str">
            <v/>
          </cell>
          <cell r="AC1154">
            <v>3655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I1154" t="str">
            <v/>
          </cell>
          <cell r="AJ1154" t="str">
            <v/>
          </cell>
          <cell r="AM1154" t="e">
            <v>#N/A</v>
          </cell>
        </row>
        <row r="1155">
          <cell r="A1155" t="str">
            <v>ACTIVE</v>
          </cell>
          <cell r="B1155" t="str">
            <v>36-1291</v>
          </cell>
          <cell r="C1155">
            <v>28887949</v>
          </cell>
          <cell r="D1155" t="str">
            <v>36-1291</v>
          </cell>
          <cell r="E1155" t="str">
            <v>SDR 35 SW</v>
          </cell>
          <cell r="F1155" t="str">
            <v>30X12 TEE WYE SXHXH SDR35 SW</v>
          </cell>
          <cell r="G1155">
            <v>156.15</v>
          </cell>
          <cell r="H1155">
            <v>70.828390800000008</v>
          </cell>
          <cell r="I1155">
            <v>1</v>
          </cell>
          <cell r="J1155">
            <v>1</v>
          </cell>
          <cell r="K1155">
            <v>11195.026758169935</v>
          </cell>
          <cell r="L1155">
            <v>1047.2417</v>
          </cell>
          <cell r="M1155" t="str">
            <v>SPECFIT</v>
          </cell>
          <cell r="N1155" t="str">
            <v>(81)8923012</v>
          </cell>
          <cell r="O1155" t="str">
            <v>BOX</v>
          </cell>
          <cell r="P1155" t="str">
            <v>D</v>
          </cell>
          <cell r="Q1155" t="str">
            <v>F</v>
          </cell>
          <cell r="R1155">
            <v>8800.3529411764703</v>
          </cell>
          <cell r="S1155">
            <v>9416.3776470588236</v>
          </cell>
          <cell r="T1155">
            <v>9416.3776470588236</v>
          </cell>
          <cell r="U1155">
            <v>9416.3776470588236</v>
          </cell>
          <cell r="V1155">
            <v>10075.524082352942</v>
          </cell>
          <cell r="W1155">
            <v>10075.524082352942</v>
          </cell>
          <cell r="X1155">
            <v>10075.524082352942</v>
          </cell>
          <cell r="Y1155">
            <v>10075.524082352942</v>
          </cell>
          <cell r="Z1155">
            <v>11195.026758169935</v>
          </cell>
          <cell r="AB1155" t="str">
            <v/>
          </cell>
          <cell r="AC1155">
            <v>3656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I1155" t="str">
            <v/>
          </cell>
          <cell r="AJ1155" t="str">
            <v/>
          </cell>
          <cell r="AM1155" t="e">
            <v>#N/A</v>
          </cell>
        </row>
        <row r="1156">
          <cell r="A1156" t="str">
            <v>ACTIVE</v>
          </cell>
          <cell r="B1156" t="str">
            <v>36-1292</v>
          </cell>
          <cell r="C1156">
            <v>28887957</v>
          </cell>
          <cell r="D1156" t="str">
            <v>36-1292</v>
          </cell>
          <cell r="E1156" t="str">
            <v>SDR 35 SW</v>
          </cell>
          <cell r="F1156" t="str">
            <v>30X15 TEE WYE SXHXH SDR35 SW</v>
          </cell>
          <cell r="G1156">
            <v>189</v>
          </cell>
          <cell r="H1156">
            <v>85.728887999999998</v>
          </cell>
          <cell r="I1156">
            <v>1</v>
          </cell>
          <cell r="J1156">
            <v>1</v>
          </cell>
          <cell r="K1156">
            <v>12774.285355555558</v>
          </cell>
          <cell r="L1156">
            <v>1194.9729</v>
          </cell>
          <cell r="M1156" t="str">
            <v>SPECFIT</v>
          </cell>
          <cell r="N1156" t="str">
            <v>(81)8923015</v>
          </cell>
          <cell r="O1156" t="str">
            <v>BOX</v>
          </cell>
          <cell r="P1156" t="str">
            <v>D</v>
          </cell>
          <cell r="Q1156" t="str">
            <v>F</v>
          </cell>
          <cell r="R1156">
            <v>10041.800000000001</v>
          </cell>
          <cell r="S1156">
            <v>10744.726000000002</v>
          </cell>
          <cell r="T1156">
            <v>10744.726000000002</v>
          </cell>
          <cell r="U1156">
            <v>10744.726000000002</v>
          </cell>
          <cell r="V1156">
            <v>11496.856820000003</v>
          </cell>
          <cell r="W1156">
            <v>11496.856820000003</v>
          </cell>
          <cell r="X1156">
            <v>11496.856820000003</v>
          </cell>
          <cell r="Y1156">
            <v>11496.856820000003</v>
          </cell>
          <cell r="Z1156">
            <v>12774.285355555558</v>
          </cell>
          <cell r="AB1156" t="str">
            <v/>
          </cell>
          <cell r="AC1156">
            <v>3657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I1156" t="str">
            <v/>
          </cell>
          <cell r="AJ1156" t="str">
            <v/>
          </cell>
          <cell r="AM1156" t="e">
            <v>#N/A</v>
          </cell>
        </row>
        <row r="1157">
          <cell r="A1157" t="str">
            <v>ACTIVE</v>
          </cell>
          <cell r="B1157" t="str">
            <v>36-1293</v>
          </cell>
          <cell r="C1157">
            <v>28887965</v>
          </cell>
          <cell r="D1157" t="str">
            <v>36-1293</v>
          </cell>
          <cell r="E1157" t="str">
            <v>SDR 35 SW</v>
          </cell>
          <cell r="F1157" t="str">
            <v>30X18 TEE WYE SXHXH SDR35 SW</v>
          </cell>
          <cell r="G1157">
            <v>220.95</v>
          </cell>
          <cell r="H1157">
            <v>100.22115239999999</v>
          </cell>
          <cell r="I1157">
            <v>1</v>
          </cell>
          <cell r="J1157">
            <v>1</v>
          </cell>
          <cell r="K1157">
            <v>13958.725562091506</v>
          </cell>
          <cell r="L1157">
            <v>1305.7722000000001</v>
          </cell>
          <cell r="M1157" t="str">
            <v>SPECFIT</v>
          </cell>
          <cell r="N1157" t="str">
            <v>(81)8923018</v>
          </cell>
          <cell r="O1157" t="str">
            <v>BOX</v>
          </cell>
          <cell r="P1157" t="str">
            <v>D</v>
          </cell>
          <cell r="Q1157" t="str">
            <v>F</v>
          </cell>
          <cell r="R1157">
            <v>10972.882352941178</v>
          </cell>
          <cell r="S1157">
            <v>11740.984117647062</v>
          </cell>
          <cell r="T1157">
            <v>11740.984117647062</v>
          </cell>
          <cell r="U1157">
            <v>11740.984117647062</v>
          </cell>
          <cell r="V1157">
            <v>12562.853005882356</v>
          </cell>
          <cell r="W1157">
            <v>12562.853005882356</v>
          </cell>
          <cell r="X1157">
            <v>12562.853005882356</v>
          </cell>
          <cell r="Y1157">
            <v>12562.853005882356</v>
          </cell>
          <cell r="Z1157">
            <v>13958.725562091506</v>
          </cell>
          <cell r="AB1157" t="str">
            <v/>
          </cell>
          <cell r="AC1157">
            <v>3658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I1157" t="str">
            <v/>
          </cell>
          <cell r="AJ1157" t="str">
            <v/>
          </cell>
          <cell r="AM1157" t="e">
            <v>#N/A</v>
          </cell>
        </row>
        <row r="1158">
          <cell r="A1158" t="str">
            <v>ACTIVE</v>
          </cell>
          <cell r="B1158" t="str">
            <v>36-1294</v>
          </cell>
          <cell r="C1158">
            <v>28887973</v>
          </cell>
          <cell r="D1158" t="str">
            <v>36-1294</v>
          </cell>
          <cell r="E1158" t="str">
            <v>SDR 35 SW</v>
          </cell>
          <cell r="F1158" t="str">
            <v>30X21 TEE WYE SXHXH SDR35 SW</v>
          </cell>
          <cell r="G1158">
            <v>259.64999999999998</v>
          </cell>
          <cell r="H1158">
            <v>117.77516279999999</v>
          </cell>
          <cell r="I1158">
            <v>1</v>
          </cell>
          <cell r="J1158">
            <v>1</v>
          </cell>
          <cell r="K1158">
            <v>14371.069154248367</v>
          </cell>
          <cell r="L1158">
            <v>1344.3444999999999</v>
          </cell>
          <cell r="M1158" t="str">
            <v>SPECFIT</v>
          </cell>
          <cell r="N1158" t="str">
            <v>(81)8923021</v>
          </cell>
          <cell r="O1158" t="str">
            <v>BOX</v>
          </cell>
          <cell r="P1158" t="str">
            <v>D</v>
          </cell>
          <cell r="Q1158" t="str">
            <v>F</v>
          </cell>
          <cell r="R1158">
            <v>11297.023529411765</v>
          </cell>
          <cell r="S1158">
            <v>12087.815176470589</v>
          </cell>
          <cell r="T1158">
            <v>12087.815176470589</v>
          </cell>
          <cell r="U1158">
            <v>12087.815176470589</v>
          </cell>
          <cell r="V1158">
            <v>12933.962238823531</v>
          </cell>
          <cell r="W1158">
            <v>12933.962238823531</v>
          </cell>
          <cell r="X1158">
            <v>12933.962238823531</v>
          </cell>
          <cell r="Y1158">
            <v>12933.962238823531</v>
          </cell>
          <cell r="Z1158">
            <v>14371.069154248367</v>
          </cell>
          <cell r="AB1158" t="str">
            <v/>
          </cell>
          <cell r="AC1158">
            <v>3659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I1158" t="str">
            <v/>
          </cell>
          <cell r="AJ1158" t="str">
            <v/>
          </cell>
          <cell r="AM1158" t="e">
            <v>#N/A</v>
          </cell>
        </row>
        <row r="1159">
          <cell r="A1159" t="str">
            <v>ACTIVE</v>
          </cell>
          <cell r="B1159" t="str">
            <v>36-1295</v>
          </cell>
          <cell r="C1159">
            <v>28887981</v>
          </cell>
          <cell r="D1159" t="str">
            <v>36-1295</v>
          </cell>
          <cell r="E1159" t="str">
            <v>SDR 35 SW</v>
          </cell>
          <cell r="F1159" t="str">
            <v>30X24 TEE WYE SXHXH SDR35 SW</v>
          </cell>
          <cell r="G1159">
            <v>301.95</v>
          </cell>
          <cell r="H1159">
            <v>136.96210439999999</v>
          </cell>
          <cell r="I1159">
            <v>1</v>
          </cell>
          <cell r="J1159" t="str">
            <v>-</v>
          </cell>
          <cell r="K1159">
            <v>17784.038503267977</v>
          </cell>
          <cell r="L1159">
            <v>1663.6116</v>
          </cell>
          <cell r="M1159" t="str">
            <v>SPECFIT</v>
          </cell>
          <cell r="N1159" t="str">
            <v>(81)8923024</v>
          </cell>
          <cell r="O1159" t="str">
            <v>BOX</v>
          </cell>
          <cell r="P1159" t="str">
            <v>D</v>
          </cell>
          <cell r="Q1159" t="str">
            <v>F</v>
          </cell>
          <cell r="R1159">
            <v>13979.941176470589</v>
          </cell>
          <cell r="S1159">
            <v>14958.537058823531</v>
          </cell>
          <cell r="T1159">
            <v>14958.537058823531</v>
          </cell>
          <cell r="U1159">
            <v>14958.537058823531</v>
          </cell>
          <cell r="V1159">
            <v>16005.634652941179</v>
          </cell>
          <cell r="W1159">
            <v>16005.634652941179</v>
          </cell>
          <cell r="X1159">
            <v>16005.634652941179</v>
          </cell>
          <cell r="Y1159">
            <v>16005.634652941179</v>
          </cell>
          <cell r="Z1159">
            <v>17784.038503267977</v>
          </cell>
          <cell r="AB1159" t="str">
            <v/>
          </cell>
          <cell r="AC1159">
            <v>3660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I1159" t="str">
            <v/>
          </cell>
          <cell r="AJ1159" t="str">
            <v/>
          </cell>
          <cell r="AM1159" t="e">
            <v>#N/A</v>
          </cell>
        </row>
        <row r="1160">
          <cell r="A1160" t="str">
            <v>ACTIVE</v>
          </cell>
          <cell r="B1160" t="str">
            <v>36-1296</v>
          </cell>
          <cell r="C1160">
            <v>28887998</v>
          </cell>
          <cell r="D1160" t="str">
            <v>36-1296</v>
          </cell>
          <cell r="E1160" t="str">
            <v>SDR 35 SW</v>
          </cell>
          <cell r="F1160" t="str">
            <v>30X27 TEE WYE SXHXH SDR35 SW</v>
          </cell>
          <cell r="G1160">
            <v>351</v>
          </cell>
          <cell r="H1160">
            <v>159.210792</v>
          </cell>
          <cell r="I1160">
            <v>1</v>
          </cell>
          <cell r="J1160" t="str">
            <v>-</v>
          </cell>
          <cell r="K1160">
            <v>22230.051870588239</v>
          </cell>
          <cell r="L1160">
            <v>2079.5158999999999</v>
          </cell>
          <cell r="M1160" t="str">
            <v>SPECFIT</v>
          </cell>
          <cell r="N1160" t="str">
            <v>(81)8923027</v>
          </cell>
          <cell r="O1160" t="str">
            <v>BOX</v>
          </cell>
          <cell r="P1160" t="str">
            <v>D</v>
          </cell>
          <cell r="Q1160" t="str">
            <v>F</v>
          </cell>
          <cell r="R1160">
            <v>17474.929411764708</v>
          </cell>
          <cell r="S1160">
            <v>18698.174470588237</v>
          </cell>
          <cell r="T1160">
            <v>18698.174470588237</v>
          </cell>
          <cell r="U1160">
            <v>18698.174470588237</v>
          </cell>
          <cell r="V1160">
            <v>20007.046683529414</v>
          </cell>
          <cell r="W1160">
            <v>20007.046683529414</v>
          </cell>
          <cell r="X1160">
            <v>20007.046683529414</v>
          </cell>
          <cell r="Y1160">
            <v>20007.046683529414</v>
          </cell>
          <cell r="Z1160">
            <v>22230.051870588239</v>
          </cell>
          <cell r="AB1160" t="str">
            <v/>
          </cell>
          <cell r="AC1160">
            <v>3661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I1160" t="str">
            <v/>
          </cell>
          <cell r="AJ1160" t="str">
            <v/>
          </cell>
          <cell r="AM1160" t="e">
            <v>#N/A</v>
          </cell>
        </row>
        <row r="1161">
          <cell r="A1161" t="str">
            <v>ACTIVE</v>
          </cell>
          <cell r="B1161" t="str">
            <v>36-1297</v>
          </cell>
          <cell r="C1161">
            <v>28888007</v>
          </cell>
          <cell r="D1161" t="str">
            <v>36-1297</v>
          </cell>
          <cell r="E1161" t="str">
            <v>SDR 35 SW</v>
          </cell>
          <cell r="F1161" t="str">
            <v>30 TEE WYE SXHXH SDR35 SW</v>
          </cell>
          <cell r="G1161">
            <v>434.25</v>
          </cell>
          <cell r="H1161">
            <v>196.97232600000001</v>
          </cell>
          <cell r="I1161">
            <v>1</v>
          </cell>
          <cell r="J1161" t="str">
            <v>-</v>
          </cell>
          <cell r="K1161">
            <v>27787.561096732035</v>
          </cell>
          <cell r="L1161">
            <v>2599.3948999999998</v>
          </cell>
          <cell r="M1161" t="str">
            <v>SPECFIT</v>
          </cell>
          <cell r="N1161" t="str">
            <v>(81)89230</v>
          </cell>
          <cell r="O1161" t="str">
            <v>BOX</v>
          </cell>
          <cell r="P1161" t="str">
            <v>D</v>
          </cell>
          <cell r="Q1161" t="str">
            <v>F</v>
          </cell>
          <cell r="R1161">
            <v>21843.658823529415</v>
          </cell>
          <cell r="S1161">
            <v>23372.714941176477</v>
          </cell>
          <cell r="T1161">
            <v>23372.714941176477</v>
          </cell>
          <cell r="U1161">
            <v>23372.714941176477</v>
          </cell>
          <cell r="V1161">
            <v>25008.804987058833</v>
          </cell>
          <cell r="W1161">
            <v>25008.804987058833</v>
          </cell>
          <cell r="X1161">
            <v>25008.804987058833</v>
          </cell>
          <cell r="Y1161">
            <v>25008.804987058833</v>
          </cell>
          <cell r="Z1161">
            <v>27787.561096732035</v>
          </cell>
          <cell r="AB1161" t="str">
            <v/>
          </cell>
          <cell r="AC1161">
            <v>3662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I1161" t="str">
            <v/>
          </cell>
          <cell r="AJ1161" t="str">
            <v/>
          </cell>
          <cell r="AM1161" t="e">
            <v>#N/A</v>
          </cell>
        </row>
        <row r="1162">
          <cell r="A1162" t="str">
            <v>ACTIVE</v>
          </cell>
          <cell r="B1162" t="str">
            <v>36-1298</v>
          </cell>
          <cell r="C1162">
            <v>28888015</v>
          </cell>
          <cell r="D1162" t="str">
            <v>36-1298</v>
          </cell>
          <cell r="E1162" t="str">
            <v>SDR 35 SW</v>
          </cell>
          <cell r="F1162" t="str">
            <v>36X4 TEE WYE SXHXH SDR35 SW</v>
          </cell>
          <cell r="G1162">
            <v>1</v>
          </cell>
          <cell r="H1162">
            <v>0.453592</v>
          </cell>
          <cell r="I1162">
            <v>1</v>
          </cell>
          <cell r="J1162" t="str">
            <v>-</v>
          </cell>
          <cell r="K1162">
            <v>11346.123626143795</v>
          </cell>
          <cell r="L1162">
            <v>1061.3761</v>
          </cell>
          <cell r="M1162" t="str">
            <v>SPECFIT</v>
          </cell>
          <cell r="N1162" t="str">
            <v>(81)892364</v>
          </cell>
          <cell r="O1162" t="str">
            <v>BOX</v>
          </cell>
          <cell r="P1162" t="str">
            <v>D</v>
          </cell>
          <cell r="Q1162" t="str">
            <v>F</v>
          </cell>
          <cell r="R1162">
            <v>8919.1294117647067</v>
          </cell>
          <cell r="S1162">
            <v>9543.4684705882373</v>
          </cell>
          <cell r="T1162">
            <v>9543.4684705882373</v>
          </cell>
          <cell r="U1162">
            <v>9543.4684705882373</v>
          </cell>
          <cell r="V1162">
            <v>10211.511263529415</v>
          </cell>
          <cell r="W1162">
            <v>10211.511263529415</v>
          </cell>
          <cell r="X1162">
            <v>10211.511263529415</v>
          </cell>
          <cell r="Y1162">
            <v>10211.511263529415</v>
          </cell>
          <cell r="Z1162">
            <v>11346.123626143795</v>
          </cell>
          <cell r="AB1162" t="str">
            <v/>
          </cell>
          <cell r="AC1162">
            <v>3663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I1162" t="str">
            <v/>
          </cell>
          <cell r="AJ1162" t="str">
            <v/>
          </cell>
          <cell r="AM1162" t="e">
            <v>#N/A</v>
          </cell>
        </row>
        <row r="1163">
          <cell r="A1163" t="str">
            <v>ACTIVE</v>
          </cell>
          <cell r="B1163" t="str">
            <v>36-1299</v>
          </cell>
          <cell r="C1163">
            <v>28888023</v>
          </cell>
          <cell r="D1163" t="str">
            <v>36-1299</v>
          </cell>
          <cell r="E1163" t="str">
            <v>SDR 35 SW</v>
          </cell>
          <cell r="F1163" t="str">
            <v>36X6 TEE WYE SXHXH SDR35 SW</v>
          </cell>
          <cell r="G1163">
            <v>1</v>
          </cell>
          <cell r="H1163">
            <v>0.453592</v>
          </cell>
          <cell r="I1163">
            <v>1</v>
          </cell>
          <cell r="J1163" t="str">
            <v>-</v>
          </cell>
          <cell r="K1163">
            <v>11641.852044444446</v>
          </cell>
          <cell r="L1163">
            <v>1089.0392999999999</v>
          </cell>
          <cell r="M1163" t="str">
            <v>SPECFIT</v>
          </cell>
          <cell r="N1163" t="str">
            <v>(81)892366</v>
          </cell>
          <cell r="O1163" t="str">
            <v>BOX</v>
          </cell>
          <cell r="P1163" t="str">
            <v>D</v>
          </cell>
          <cell r="Q1163" t="str">
            <v>F</v>
          </cell>
          <cell r="R1163">
            <v>9151.6</v>
          </cell>
          <cell r="S1163">
            <v>9792.2120000000014</v>
          </cell>
          <cell r="T1163">
            <v>9792.2120000000014</v>
          </cell>
          <cell r="U1163">
            <v>9792.2120000000014</v>
          </cell>
          <cell r="V1163">
            <v>10477.666840000002</v>
          </cell>
          <cell r="W1163">
            <v>10477.666840000002</v>
          </cell>
          <cell r="X1163">
            <v>10477.666840000002</v>
          </cell>
          <cell r="Y1163">
            <v>10477.666840000002</v>
          </cell>
          <cell r="Z1163">
            <v>11641.852044444446</v>
          </cell>
          <cell r="AB1163" t="str">
            <v/>
          </cell>
          <cell r="AC1163">
            <v>3664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I1163" t="str">
            <v/>
          </cell>
          <cell r="AJ1163" t="str">
            <v/>
          </cell>
          <cell r="AM1163" t="e">
            <v>#N/A</v>
          </cell>
        </row>
        <row r="1164">
          <cell r="A1164" t="str">
            <v>ACTIVE</v>
          </cell>
          <cell r="B1164" t="str">
            <v>36-1300</v>
          </cell>
          <cell r="C1164">
            <v>28888031</v>
          </cell>
          <cell r="D1164" t="str">
            <v>36-1300</v>
          </cell>
          <cell r="E1164" t="str">
            <v>SDR 35 SW</v>
          </cell>
          <cell r="F1164" t="str">
            <v>36X8 TEE WYE SXHXH SDR35 SW</v>
          </cell>
          <cell r="G1164">
            <v>1</v>
          </cell>
          <cell r="H1164">
            <v>0.453592</v>
          </cell>
          <cell r="I1164">
            <v>1</v>
          </cell>
          <cell r="J1164" t="str">
            <v>-</v>
          </cell>
          <cell r="K1164">
            <v>11913.919196078432</v>
          </cell>
          <cell r="L1164">
            <v>1114.4901</v>
          </cell>
          <cell r="M1164" t="str">
            <v>SPECFIT</v>
          </cell>
          <cell r="N1164" t="str">
            <v>(81)892368</v>
          </cell>
          <cell r="O1164" t="str">
            <v>BOX</v>
          </cell>
          <cell r="P1164" t="str">
            <v>D</v>
          </cell>
          <cell r="Q1164" t="str">
            <v>F</v>
          </cell>
          <cell r="R1164">
            <v>9365.4705882352937</v>
          </cell>
          <cell r="S1164">
            <v>10021.053529411765</v>
          </cell>
          <cell r="T1164">
            <v>10021.053529411765</v>
          </cell>
          <cell r="U1164">
            <v>10021.053529411765</v>
          </cell>
          <cell r="V1164">
            <v>10722.52727647059</v>
          </cell>
          <cell r="W1164">
            <v>10722.52727647059</v>
          </cell>
          <cell r="X1164">
            <v>10722.52727647059</v>
          </cell>
          <cell r="Y1164">
            <v>10722.52727647059</v>
          </cell>
          <cell r="Z1164">
            <v>11913.919196078432</v>
          </cell>
          <cell r="AB1164" t="str">
            <v/>
          </cell>
          <cell r="AC1164">
            <v>3665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I1164" t="str">
            <v/>
          </cell>
          <cell r="AJ1164" t="str">
            <v/>
          </cell>
          <cell r="AM1164" t="e">
            <v>#N/A</v>
          </cell>
        </row>
        <row r="1165">
          <cell r="A1165" t="str">
            <v>ACTIVE</v>
          </cell>
          <cell r="B1165" t="str">
            <v>36-1301</v>
          </cell>
          <cell r="C1165">
            <v>28888040</v>
          </cell>
          <cell r="D1165" t="str">
            <v>36-1301</v>
          </cell>
          <cell r="E1165" t="str">
            <v>SDR 35 SW</v>
          </cell>
          <cell r="F1165" t="str">
            <v>36X10 TEE WYE SXHXH SDR35 SW</v>
          </cell>
          <cell r="G1165">
            <v>241.2</v>
          </cell>
          <cell r="H1165">
            <v>109.40639039999999</v>
          </cell>
          <cell r="I1165">
            <v>1</v>
          </cell>
          <cell r="J1165">
            <v>1</v>
          </cell>
          <cell r="K1165">
            <v>12601.008856209151</v>
          </cell>
          <cell r="L1165">
            <v>1178.7648999999999</v>
          </cell>
          <cell r="M1165" t="str">
            <v>SPECFIT</v>
          </cell>
          <cell r="N1165" t="str">
            <v>(81)8923610</v>
          </cell>
          <cell r="O1165" t="str">
            <v>BOX</v>
          </cell>
          <cell r="P1165" t="str">
            <v>D</v>
          </cell>
          <cell r="Q1165" t="str">
            <v>F</v>
          </cell>
          <cell r="R1165">
            <v>9905.5882352941171</v>
          </cell>
          <cell r="S1165">
            <v>10598.979411764705</v>
          </cell>
          <cell r="T1165">
            <v>10598.979411764705</v>
          </cell>
          <cell r="U1165">
            <v>10598.979411764705</v>
          </cell>
          <cell r="V1165">
            <v>11340.907970588236</v>
          </cell>
          <cell r="W1165">
            <v>11340.907970588236</v>
          </cell>
          <cell r="X1165">
            <v>11340.907970588236</v>
          </cell>
          <cell r="Y1165">
            <v>11340.907970588236</v>
          </cell>
          <cell r="Z1165">
            <v>12601.008856209151</v>
          </cell>
          <cell r="AB1165" t="str">
            <v/>
          </cell>
          <cell r="AC1165">
            <v>3666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I1165" t="str">
            <v/>
          </cell>
          <cell r="AJ1165" t="str">
            <v/>
          </cell>
          <cell r="AM1165" t="e">
            <v>#N/A</v>
          </cell>
        </row>
        <row r="1166">
          <cell r="A1166" t="str">
            <v>ACTIVE</v>
          </cell>
          <cell r="B1166" t="str">
            <v>36-1302</v>
          </cell>
          <cell r="C1166">
            <v>28888058</v>
          </cell>
          <cell r="D1166" t="str">
            <v>36-1302</v>
          </cell>
          <cell r="E1166" t="str">
            <v>SDR 35 SW</v>
          </cell>
          <cell r="F1166" t="str">
            <v>36X12 TEE WYE SXHXH SDR35 SW</v>
          </cell>
          <cell r="G1166">
            <v>256.95</v>
          </cell>
          <cell r="H1166">
            <v>116.5504644</v>
          </cell>
          <cell r="I1166">
            <v>1</v>
          </cell>
          <cell r="J1166">
            <v>1</v>
          </cell>
          <cell r="K1166">
            <v>13993.790930718955</v>
          </cell>
          <cell r="L1166">
            <v>1309.0531000000001</v>
          </cell>
          <cell r="M1166" t="str">
            <v>SPECFIT</v>
          </cell>
          <cell r="N1166" t="str">
            <v>(81)8923612</v>
          </cell>
          <cell r="O1166" t="str">
            <v>BOX</v>
          </cell>
          <cell r="P1166" t="str">
            <v>D</v>
          </cell>
          <cell r="Q1166" t="str">
            <v>F</v>
          </cell>
          <cell r="R1166">
            <v>11000.447058823529</v>
          </cell>
          <cell r="S1166">
            <v>11770.478352941176</v>
          </cell>
          <cell r="T1166">
            <v>11770.478352941176</v>
          </cell>
          <cell r="U1166">
            <v>11770.478352941176</v>
          </cell>
          <cell r="V1166">
            <v>12594.41183764706</v>
          </cell>
          <cell r="W1166">
            <v>12594.41183764706</v>
          </cell>
          <cell r="X1166">
            <v>12594.41183764706</v>
          </cell>
          <cell r="Y1166">
            <v>12594.41183764706</v>
          </cell>
          <cell r="Z1166">
            <v>13993.790930718955</v>
          </cell>
          <cell r="AB1166" t="str">
            <v/>
          </cell>
          <cell r="AC1166">
            <v>3667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I1166" t="str">
            <v/>
          </cell>
          <cell r="AJ1166" t="str">
            <v/>
          </cell>
          <cell r="AM1166" t="e">
            <v>#N/A</v>
          </cell>
        </row>
        <row r="1167">
          <cell r="A1167" t="str">
            <v>ACTIVE</v>
          </cell>
          <cell r="B1167" t="str">
            <v>36-1303</v>
          </cell>
          <cell r="C1167">
            <v>28888066</v>
          </cell>
          <cell r="D1167" t="str">
            <v>36-1303</v>
          </cell>
          <cell r="E1167" t="str">
            <v>SDR 35 SW</v>
          </cell>
          <cell r="F1167" t="str">
            <v>36X15 TEE WYE SXHXH SDR35 SW</v>
          </cell>
          <cell r="G1167">
            <v>286.64999999999998</v>
          </cell>
          <cell r="H1167">
            <v>130.0221468</v>
          </cell>
          <cell r="I1167">
            <v>1</v>
          </cell>
          <cell r="J1167" t="str">
            <v>-</v>
          </cell>
          <cell r="K1167">
            <v>15967.852952941179</v>
          </cell>
          <cell r="L1167">
            <v>1493.7161000000001</v>
          </cell>
          <cell r="M1167" t="str">
            <v>SPECFIT</v>
          </cell>
          <cell r="N1167" t="str">
            <v>(81)8923615</v>
          </cell>
          <cell r="O1167" t="str">
            <v>BOX</v>
          </cell>
          <cell r="P1167" t="str">
            <v>D</v>
          </cell>
          <cell r="Q1167" t="str">
            <v>F</v>
          </cell>
          <cell r="R1167">
            <v>12552.24705882353</v>
          </cell>
          <cell r="S1167">
            <v>13430.904352941177</v>
          </cell>
          <cell r="T1167">
            <v>13430.904352941177</v>
          </cell>
          <cell r="U1167">
            <v>13430.904352941177</v>
          </cell>
          <cell r="V1167">
            <v>14371.067657647061</v>
          </cell>
          <cell r="W1167">
            <v>14371.067657647061</v>
          </cell>
          <cell r="X1167">
            <v>14371.067657647061</v>
          </cell>
          <cell r="Y1167">
            <v>14371.067657647061</v>
          </cell>
          <cell r="Z1167">
            <v>15967.852952941179</v>
          </cell>
          <cell r="AB1167" t="str">
            <v/>
          </cell>
          <cell r="AC1167">
            <v>3668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I1167" t="str">
            <v/>
          </cell>
          <cell r="AJ1167" t="str">
            <v/>
          </cell>
          <cell r="AM1167" t="e">
            <v>#N/A</v>
          </cell>
        </row>
        <row r="1168">
          <cell r="A1168" t="str">
            <v>ACTIVE</v>
          </cell>
          <cell r="B1168" t="str">
            <v>36-1304</v>
          </cell>
          <cell r="C1168">
            <v>28888074</v>
          </cell>
          <cell r="D1168" t="str">
            <v>36-1304</v>
          </cell>
          <cell r="E1168" t="str">
            <v>SDR 35 SW</v>
          </cell>
          <cell r="F1168" t="str">
            <v>36X18 TEE WYE SXHXH SDR35 SW</v>
          </cell>
          <cell r="G1168">
            <v>324.45</v>
          </cell>
          <cell r="H1168">
            <v>147.1679244</v>
          </cell>
          <cell r="I1168">
            <v>1</v>
          </cell>
          <cell r="J1168" t="str">
            <v>-</v>
          </cell>
          <cell r="K1168">
            <v>17448.410694117647</v>
          </cell>
          <cell r="L1168">
            <v>1632.2157</v>
          </cell>
          <cell r="M1168" t="str">
            <v>SPECFIT</v>
          </cell>
          <cell r="N1168" t="str">
            <v>(81)8923618</v>
          </cell>
          <cell r="O1168" t="str">
            <v>BOX</v>
          </cell>
          <cell r="P1168" t="str">
            <v>D</v>
          </cell>
          <cell r="Q1168" t="str">
            <v>F</v>
          </cell>
          <cell r="R1168">
            <v>13716.105882352942</v>
          </cell>
          <cell r="S1168">
            <v>14676.233294117648</v>
          </cell>
          <cell r="T1168">
            <v>14676.233294117648</v>
          </cell>
          <cell r="U1168">
            <v>14676.233294117648</v>
          </cell>
          <cell r="V1168">
            <v>15703.569624705884</v>
          </cell>
          <cell r="W1168">
            <v>15703.569624705884</v>
          </cell>
          <cell r="X1168">
            <v>15703.569624705884</v>
          </cell>
          <cell r="Y1168">
            <v>15703.569624705884</v>
          </cell>
          <cell r="Z1168">
            <v>17448.410694117647</v>
          </cell>
          <cell r="AB1168" t="str">
            <v/>
          </cell>
          <cell r="AC1168">
            <v>3669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I1168" t="str">
            <v/>
          </cell>
          <cell r="AJ1168" t="str">
            <v/>
          </cell>
          <cell r="AM1168" t="e">
            <v>#N/A</v>
          </cell>
        </row>
        <row r="1169">
          <cell r="A1169" t="str">
            <v>ACTIVE</v>
          </cell>
          <cell r="B1169" t="str">
            <v>36-1305</v>
          </cell>
          <cell r="C1169">
            <v>28888082</v>
          </cell>
          <cell r="D1169" t="str">
            <v>36-1305</v>
          </cell>
          <cell r="E1169" t="str">
            <v>SDR 35 SW</v>
          </cell>
          <cell r="F1169" t="str">
            <v>36X21 TEE WYE SXHXH SDR35 SW</v>
          </cell>
          <cell r="G1169">
            <v>366.75</v>
          </cell>
          <cell r="H1169">
            <v>166.35486599999999</v>
          </cell>
          <cell r="I1169">
            <v>1</v>
          </cell>
          <cell r="J1169" t="str">
            <v>-</v>
          </cell>
          <cell r="K1169">
            <v>17963.825218300655</v>
          </cell>
          <cell r="L1169">
            <v>1680.4306999999999</v>
          </cell>
          <cell r="M1169" t="str">
            <v>SPECFIT</v>
          </cell>
          <cell r="N1169" t="str">
            <v>(81)8923621</v>
          </cell>
          <cell r="O1169" t="str">
            <v>BOX</v>
          </cell>
          <cell r="P1169" t="str">
            <v>D</v>
          </cell>
          <cell r="Q1169" t="str">
            <v>F</v>
          </cell>
          <cell r="R1169">
            <v>14121.270588235295</v>
          </cell>
          <cell r="S1169">
            <v>15109.759529411765</v>
          </cell>
          <cell r="T1169">
            <v>15109.759529411765</v>
          </cell>
          <cell r="U1169">
            <v>15109.759529411765</v>
          </cell>
          <cell r="V1169">
            <v>16167.442696470591</v>
          </cell>
          <cell r="W1169">
            <v>16167.442696470591</v>
          </cell>
          <cell r="X1169">
            <v>16167.442696470591</v>
          </cell>
          <cell r="Y1169">
            <v>16167.442696470591</v>
          </cell>
          <cell r="Z1169">
            <v>17963.825218300655</v>
          </cell>
          <cell r="AB1169" t="str">
            <v/>
          </cell>
          <cell r="AC1169">
            <v>3670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I1169" t="str">
            <v/>
          </cell>
          <cell r="AJ1169" t="str">
            <v/>
          </cell>
          <cell r="AM1169" t="e">
            <v>#N/A</v>
          </cell>
        </row>
        <row r="1170">
          <cell r="A1170" t="str">
            <v>ACTIVE</v>
          </cell>
          <cell r="B1170" t="str">
            <v>36-1306</v>
          </cell>
          <cell r="C1170">
            <v>28888090</v>
          </cell>
          <cell r="D1170" t="str">
            <v>36-1306</v>
          </cell>
          <cell r="E1170" t="str">
            <v>SDR 35 SW</v>
          </cell>
          <cell r="F1170" t="str">
            <v>36X24 TEE WYE SXHXH SDR35 SW</v>
          </cell>
          <cell r="G1170">
            <v>415.8</v>
          </cell>
          <cell r="H1170">
            <v>188.6035536</v>
          </cell>
          <cell r="I1170">
            <v>1</v>
          </cell>
          <cell r="J1170" t="str">
            <v>-</v>
          </cell>
          <cell r="K1170">
            <v>22230.051870588239</v>
          </cell>
          <cell r="L1170">
            <v>2079.5158999999999</v>
          </cell>
          <cell r="M1170" t="str">
            <v>SPECFIT</v>
          </cell>
          <cell r="N1170" t="str">
            <v>(81)8923624</v>
          </cell>
          <cell r="O1170" t="str">
            <v>BOX</v>
          </cell>
          <cell r="P1170" t="str">
            <v>D</v>
          </cell>
          <cell r="Q1170" t="str">
            <v>F</v>
          </cell>
          <cell r="R1170">
            <v>17474.929411764708</v>
          </cell>
          <cell r="S1170">
            <v>18698.174470588237</v>
          </cell>
          <cell r="T1170">
            <v>18698.174470588237</v>
          </cell>
          <cell r="U1170">
            <v>18698.174470588237</v>
          </cell>
          <cell r="V1170">
            <v>20007.046683529414</v>
          </cell>
          <cell r="W1170">
            <v>20007.046683529414</v>
          </cell>
          <cell r="X1170">
            <v>20007.046683529414</v>
          </cell>
          <cell r="Y1170">
            <v>20007.046683529414</v>
          </cell>
          <cell r="Z1170">
            <v>22230.051870588239</v>
          </cell>
          <cell r="AB1170" t="str">
            <v/>
          </cell>
          <cell r="AC1170">
            <v>3671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I1170" t="str">
            <v/>
          </cell>
          <cell r="AJ1170" t="str">
            <v/>
          </cell>
          <cell r="AM1170" t="e">
            <v>#N/A</v>
          </cell>
        </row>
        <row r="1171">
          <cell r="A1171" t="str">
            <v>ACTIVE</v>
          </cell>
          <cell r="B1171" t="str">
            <v>36-1307</v>
          </cell>
          <cell r="C1171">
            <v>28888104</v>
          </cell>
          <cell r="D1171" t="str">
            <v>36-1307</v>
          </cell>
          <cell r="E1171" t="str">
            <v>SDR 35 SW</v>
          </cell>
          <cell r="F1171" t="str">
            <v>36X27 TEE WYE SXHXH SDR35 SW</v>
          </cell>
          <cell r="G1171">
            <v>470.25</v>
          </cell>
          <cell r="H1171">
            <v>213.301638</v>
          </cell>
          <cell r="I1171">
            <v>1</v>
          </cell>
          <cell r="J1171" t="str">
            <v>-</v>
          </cell>
          <cell r="K1171">
            <v>27787.561096732035</v>
          </cell>
          <cell r="L1171">
            <v>2599.3948999999998</v>
          </cell>
          <cell r="M1171" t="str">
            <v>SPECFIT</v>
          </cell>
          <cell r="N1171" t="str">
            <v>(81)8923627</v>
          </cell>
          <cell r="O1171" t="str">
            <v>BOX</v>
          </cell>
          <cell r="P1171" t="str">
            <v>D</v>
          </cell>
          <cell r="Q1171" t="str">
            <v>F</v>
          </cell>
          <cell r="R1171">
            <v>21843.658823529415</v>
          </cell>
          <cell r="S1171">
            <v>23372.714941176477</v>
          </cell>
          <cell r="T1171">
            <v>23372.714941176477</v>
          </cell>
          <cell r="U1171">
            <v>23372.714941176477</v>
          </cell>
          <cell r="V1171">
            <v>25008.804987058833</v>
          </cell>
          <cell r="W1171">
            <v>25008.804987058833</v>
          </cell>
          <cell r="X1171">
            <v>25008.804987058833</v>
          </cell>
          <cell r="Y1171">
            <v>25008.804987058833</v>
          </cell>
          <cell r="Z1171">
            <v>27787.561096732035</v>
          </cell>
          <cell r="AB1171" t="str">
            <v/>
          </cell>
          <cell r="AC1171">
            <v>3672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I1171" t="str">
            <v/>
          </cell>
          <cell r="AJ1171" t="str">
            <v/>
          </cell>
          <cell r="AM1171" t="e">
            <v>#N/A</v>
          </cell>
        </row>
        <row r="1172">
          <cell r="A1172" t="str">
            <v>ACTIVE</v>
          </cell>
          <cell r="B1172" t="str">
            <v>36-1308</v>
          </cell>
          <cell r="C1172">
            <v>28888112</v>
          </cell>
          <cell r="D1172" t="str">
            <v>36-1308</v>
          </cell>
          <cell r="E1172" t="str">
            <v>SDR 35 SW</v>
          </cell>
          <cell r="F1172" t="str">
            <v>36X30 TEE WYE SXHXH SDR35 SW</v>
          </cell>
          <cell r="G1172">
            <v>559.35</v>
          </cell>
          <cell r="H1172">
            <v>253.7166852</v>
          </cell>
          <cell r="I1172">
            <v>1</v>
          </cell>
          <cell r="J1172" t="str">
            <v>-</v>
          </cell>
          <cell r="K1172">
            <v>34734.425180392158</v>
          </cell>
          <cell r="L1172">
            <v>3249.2417999999998</v>
          </cell>
          <cell r="M1172" t="str">
            <v>SPECFIT</v>
          </cell>
          <cell r="N1172" t="str">
            <v>(81)8923630</v>
          </cell>
          <cell r="O1172" t="str">
            <v>BOX</v>
          </cell>
          <cell r="P1172" t="str">
            <v>D</v>
          </cell>
          <cell r="Q1172" t="str">
            <v>F</v>
          </cell>
          <cell r="R1172">
            <v>27304.552941176469</v>
          </cell>
          <cell r="S1172">
            <v>29215.871647058822</v>
          </cell>
          <cell r="T1172">
            <v>29215.871647058822</v>
          </cell>
          <cell r="U1172">
            <v>29215.871647058822</v>
          </cell>
          <cell r="V1172">
            <v>31260.982662352941</v>
          </cell>
          <cell r="W1172">
            <v>31260.982662352941</v>
          </cell>
          <cell r="X1172">
            <v>31260.982662352941</v>
          </cell>
          <cell r="Y1172">
            <v>31260.982662352941</v>
          </cell>
          <cell r="Z1172">
            <v>34734.425180392158</v>
          </cell>
          <cell r="AB1172" t="str">
            <v/>
          </cell>
          <cell r="AC1172">
            <v>3673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I1172" t="str">
            <v/>
          </cell>
          <cell r="AJ1172" t="str">
            <v/>
          </cell>
          <cell r="AM1172" t="e">
            <v>#N/A</v>
          </cell>
        </row>
        <row r="1173">
          <cell r="A1173" t="str">
            <v>ACTIVE</v>
          </cell>
          <cell r="B1173" t="str">
            <v>36-1309</v>
          </cell>
          <cell r="C1173">
            <v>28888120</v>
          </cell>
          <cell r="D1173" t="str">
            <v>36-1309</v>
          </cell>
          <cell r="E1173" t="str">
            <v>SDR 35 SW</v>
          </cell>
          <cell r="F1173" t="str">
            <v>36 TEE WYE SXHXH SDR35 SW</v>
          </cell>
          <cell r="G1173">
            <v>726.75</v>
          </cell>
          <cell r="H1173">
            <v>329.647986</v>
          </cell>
          <cell r="I1173">
            <v>1</v>
          </cell>
          <cell r="J1173" t="str">
            <v>-</v>
          </cell>
          <cell r="K1173">
            <v>43418.035216993463</v>
          </cell>
          <cell r="L1173">
            <v>4061.5522000000001</v>
          </cell>
          <cell r="M1173" t="str">
            <v>SPECFIT</v>
          </cell>
          <cell r="N1173" t="str">
            <v>(81)89236</v>
          </cell>
          <cell r="O1173" t="str">
            <v>BOX</v>
          </cell>
          <cell r="P1173" t="str">
            <v>D</v>
          </cell>
          <cell r="Q1173" t="str">
            <v>F</v>
          </cell>
          <cell r="R1173">
            <v>34130.694117647057</v>
          </cell>
          <cell r="S1173">
            <v>36519.842705882351</v>
          </cell>
          <cell r="T1173">
            <v>36519.842705882351</v>
          </cell>
          <cell r="U1173">
            <v>36519.842705882351</v>
          </cell>
          <cell r="V1173">
            <v>39076.231695294118</v>
          </cell>
          <cell r="W1173">
            <v>39076.231695294118</v>
          </cell>
          <cell r="X1173">
            <v>39076.231695294118</v>
          </cell>
          <cell r="Y1173">
            <v>39076.231695294118</v>
          </cell>
          <cell r="Z1173">
            <v>43418.035216993463</v>
          </cell>
          <cell r="AB1173" t="str">
            <v/>
          </cell>
          <cell r="AC1173">
            <v>3674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I1173" t="str">
            <v/>
          </cell>
          <cell r="AJ1173" t="str">
            <v/>
          </cell>
          <cell r="AM1173" t="e">
            <v>#N/A</v>
          </cell>
        </row>
        <row r="1174">
          <cell r="A1174" t="str">
            <v>ACTIVE</v>
          </cell>
          <cell r="B1174" t="str">
            <v>36-1310</v>
          </cell>
          <cell r="C1174">
            <v>28888201</v>
          </cell>
          <cell r="D1174" t="str">
            <v>36-1310</v>
          </cell>
          <cell r="E1174" t="str">
            <v>SDR 35 SW</v>
          </cell>
          <cell r="F1174" t="str">
            <v>6X4 DOUBLE TEE WYE HXHXHXH SDR35 SW</v>
          </cell>
          <cell r="G1174">
            <v>1</v>
          </cell>
          <cell r="H1174">
            <v>0.453592</v>
          </cell>
          <cell r="I1174">
            <v>1</v>
          </cell>
          <cell r="J1174" t="str">
            <v>-</v>
          </cell>
          <cell r="K1174">
            <v>208.93533333333335</v>
          </cell>
          <cell r="L1174">
            <v>19.158206</v>
          </cell>
          <cell r="M1174" t="str">
            <v>SPECFIT</v>
          </cell>
          <cell r="N1174" t="str">
            <v>(81)91064</v>
          </cell>
          <cell r="O1174" t="str">
            <v>BOX</v>
          </cell>
          <cell r="P1174" t="str">
            <v>D</v>
          </cell>
          <cell r="Q1174" t="str">
            <v>F</v>
          </cell>
          <cell r="R1174">
            <v>156.30588235294118</v>
          </cell>
          <cell r="S1174">
            <v>167.24729411764707</v>
          </cell>
          <cell r="T1174">
            <v>175.74</v>
          </cell>
          <cell r="U1174">
            <v>175.74</v>
          </cell>
          <cell r="V1174">
            <v>188.04180000000002</v>
          </cell>
          <cell r="W1174">
            <v>188.04180000000002</v>
          </cell>
          <cell r="X1174">
            <v>188.04180000000002</v>
          </cell>
          <cell r="Y1174">
            <v>188.04180000000002</v>
          </cell>
          <cell r="Z1174">
            <v>208.93533333333335</v>
          </cell>
          <cell r="AB1174" t="str">
            <v/>
          </cell>
          <cell r="AC1174">
            <v>3675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I1174" t="str">
            <v/>
          </cell>
          <cell r="AJ1174" t="str">
            <v/>
          </cell>
          <cell r="AM1174" t="e">
            <v>#N/A</v>
          </cell>
        </row>
        <row r="1175">
          <cell r="A1175" t="str">
            <v>ACTIVE</v>
          </cell>
          <cell r="B1175" t="str">
            <v>36-1311</v>
          </cell>
          <cell r="C1175">
            <v>28888210</v>
          </cell>
          <cell r="D1175" t="str">
            <v>36-1311</v>
          </cell>
          <cell r="E1175" t="str">
            <v>SDR 35 SW</v>
          </cell>
          <cell r="F1175" t="str">
            <v>6 DOUBLE TEE WYE HXHXHXH SDR35 SW</v>
          </cell>
          <cell r="G1175">
            <v>1</v>
          </cell>
          <cell r="H1175">
            <v>0.453592</v>
          </cell>
          <cell r="I1175">
            <v>1</v>
          </cell>
          <cell r="J1175" t="str">
            <v>-</v>
          </cell>
          <cell r="K1175">
            <v>400.91711111111118</v>
          </cell>
          <cell r="L1175">
            <v>35.689500000000002</v>
          </cell>
          <cell r="M1175" t="str">
            <v>SPECFIT</v>
          </cell>
          <cell r="N1175" t="str">
            <v>(81)9106</v>
          </cell>
          <cell r="O1175" t="str">
            <v>BOX</v>
          </cell>
          <cell r="P1175" t="str">
            <v>D</v>
          </cell>
          <cell r="Q1175" t="str">
            <v>F</v>
          </cell>
          <cell r="R1175">
            <v>299.91764705882355</v>
          </cell>
          <cell r="S1175">
            <v>320.91188235294123</v>
          </cell>
          <cell r="T1175">
            <v>337.22</v>
          </cell>
          <cell r="U1175">
            <v>337.22</v>
          </cell>
          <cell r="V1175">
            <v>360.82540000000006</v>
          </cell>
          <cell r="W1175">
            <v>360.82540000000006</v>
          </cell>
          <cell r="X1175">
            <v>360.82540000000006</v>
          </cell>
          <cell r="Y1175">
            <v>360.82540000000006</v>
          </cell>
          <cell r="Z1175">
            <v>400.91711111111118</v>
          </cell>
          <cell r="AB1175" t="str">
            <v/>
          </cell>
          <cell r="AC1175">
            <v>3676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I1175" t="str">
            <v/>
          </cell>
          <cell r="AJ1175" t="str">
            <v/>
          </cell>
          <cell r="AM1175" t="e">
            <v>#N/A</v>
          </cell>
        </row>
        <row r="1176">
          <cell r="A1176" t="str">
            <v>ACTIVE</v>
          </cell>
          <cell r="B1176" t="str">
            <v>36-1312</v>
          </cell>
          <cell r="C1176">
            <v>28888228</v>
          </cell>
          <cell r="D1176" t="str">
            <v>36-1312</v>
          </cell>
          <cell r="E1176" t="str">
            <v>SDR 35 SW</v>
          </cell>
          <cell r="F1176" t="str">
            <v>8X4 DOUBLE TEE WYE HXHXHXH SDR35 SW</v>
          </cell>
          <cell r="G1176">
            <v>1</v>
          </cell>
          <cell r="H1176">
            <v>0.453592</v>
          </cell>
          <cell r="I1176">
            <v>1</v>
          </cell>
          <cell r="J1176" t="str">
            <v>-</v>
          </cell>
          <cell r="K1176">
            <v>433.9563333333333</v>
          </cell>
          <cell r="L1176">
            <v>38.6297</v>
          </cell>
          <cell r="M1176" t="str">
            <v>SPECFIT</v>
          </cell>
          <cell r="N1176" t="str">
            <v>(81)91084</v>
          </cell>
          <cell r="O1176" t="str">
            <v>BOX</v>
          </cell>
          <cell r="P1176" t="str">
            <v>D</v>
          </cell>
          <cell r="Q1176" t="str">
            <v>F</v>
          </cell>
          <cell r="R1176">
            <v>324.62352941176471</v>
          </cell>
          <cell r="S1176">
            <v>347.34717647058824</v>
          </cell>
          <cell r="T1176">
            <v>365.01</v>
          </cell>
          <cell r="U1176">
            <v>365.01</v>
          </cell>
          <cell r="V1176">
            <v>390.5607</v>
          </cell>
          <cell r="W1176">
            <v>390.5607</v>
          </cell>
          <cell r="X1176">
            <v>390.5607</v>
          </cell>
          <cell r="Y1176">
            <v>390.5607</v>
          </cell>
          <cell r="Z1176">
            <v>433.9563333333333</v>
          </cell>
          <cell r="AB1176" t="str">
            <v/>
          </cell>
          <cell r="AC1176">
            <v>3677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I1176" t="str">
            <v/>
          </cell>
          <cell r="AJ1176" t="str">
            <v/>
          </cell>
          <cell r="AM1176" t="e">
            <v>#N/A</v>
          </cell>
        </row>
        <row r="1177">
          <cell r="A1177" t="str">
            <v>ACTIVE</v>
          </cell>
          <cell r="B1177" t="str">
            <v>36-1313</v>
          </cell>
          <cell r="C1177">
            <v>28888236</v>
          </cell>
          <cell r="D1177" t="str">
            <v>36-1313</v>
          </cell>
          <cell r="E1177" t="str">
            <v>SDR 35 SW</v>
          </cell>
          <cell r="F1177" t="str">
            <v>8X6 DOUBLE TEE WYE HXHXHXH SDR35 SW</v>
          </cell>
          <cell r="G1177">
            <v>1</v>
          </cell>
          <cell r="H1177">
            <v>0.453592</v>
          </cell>
          <cell r="I1177">
            <v>1</v>
          </cell>
          <cell r="J1177" t="str">
            <v>-</v>
          </cell>
          <cell r="K1177">
            <v>501.62788888888889</v>
          </cell>
          <cell r="L1177">
            <v>45.99568</v>
          </cell>
          <cell r="M1177" t="str">
            <v>SPECFIT</v>
          </cell>
          <cell r="N1177" t="str">
            <v>(81)91086</v>
          </cell>
          <cell r="O1177" t="str">
            <v>BOX</v>
          </cell>
          <cell r="P1177" t="str">
            <v>D</v>
          </cell>
          <cell r="Q1177" t="str">
            <v>F</v>
          </cell>
          <cell r="R1177">
            <v>375.27058823529416</v>
          </cell>
          <cell r="S1177">
            <v>401.53952941176476</v>
          </cell>
          <cell r="T1177">
            <v>421.93</v>
          </cell>
          <cell r="U1177">
            <v>421.93</v>
          </cell>
          <cell r="V1177">
            <v>451.46510000000001</v>
          </cell>
          <cell r="W1177">
            <v>451.46510000000001</v>
          </cell>
          <cell r="X1177">
            <v>451.46510000000001</v>
          </cell>
          <cell r="Y1177">
            <v>451.46510000000001</v>
          </cell>
          <cell r="Z1177">
            <v>501.62788888888889</v>
          </cell>
          <cell r="AB1177" t="str">
            <v/>
          </cell>
          <cell r="AC1177">
            <v>3678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I1177" t="str">
            <v/>
          </cell>
          <cell r="AJ1177" t="str">
            <v/>
          </cell>
          <cell r="AM1177" t="e">
            <v>#N/A</v>
          </cell>
        </row>
        <row r="1178">
          <cell r="A1178" t="str">
            <v>ACTIVE</v>
          </cell>
          <cell r="B1178" t="str">
            <v>36-1314</v>
          </cell>
          <cell r="C1178">
            <v>28888244</v>
          </cell>
          <cell r="D1178" t="str">
            <v>36-1314</v>
          </cell>
          <cell r="E1178" t="str">
            <v>SDR 35 SW</v>
          </cell>
          <cell r="F1178" t="str">
            <v>8 DOUBLE TEE WYE HXHXHXH SDR35 SW</v>
          </cell>
          <cell r="G1178">
            <v>1</v>
          </cell>
          <cell r="H1178">
            <v>0.453592</v>
          </cell>
          <cell r="I1178">
            <v>1</v>
          </cell>
          <cell r="J1178" t="str">
            <v>-</v>
          </cell>
          <cell r="K1178">
            <v>948.55500000000006</v>
          </cell>
          <cell r="L1178">
            <v>84.441400000000002</v>
          </cell>
          <cell r="M1178" t="str">
            <v>SPECFIT</v>
          </cell>
          <cell r="N1178" t="str">
            <v>(81)9108</v>
          </cell>
          <cell r="O1178" t="str">
            <v>BOX</v>
          </cell>
          <cell r="P1178" t="str">
            <v>D</v>
          </cell>
          <cell r="Q1178" t="str">
            <v>F</v>
          </cell>
          <cell r="R1178">
            <v>709.6</v>
          </cell>
          <cell r="S1178">
            <v>759.27200000000005</v>
          </cell>
          <cell r="T1178">
            <v>797.85</v>
          </cell>
          <cell r="U1178">
            <v>797.85</v>
          </cell>
          <cell r="V1178">
            <v>853.69950000000006</v>
          </cell>
          <cell r="W1178">
            <v>853.69950000000006</v>
          </cell>
          <cell r="X1178">
            <v>853.69950000000006</v>
          </cell>
          <cell r="Y1178">
            <v>853.69950000000006</v>
          </cell>
          <cell r="Z1178">
            <v>948.55500000000006</v>
          </cell>
          <cell r="AB1178" t="str">
            <v/>
          </cell>
          <cell r="AC1178">
            <v>3679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I1178" t="str">
            <v/>
          </cell>
          <cell r="AJ1178" t="str">
            <v/>
          </cell>
          <cell r="AM1178" t="e">
            <v>#N/A</v>
          </cell>
        </row>
        <row r="1179">
          <cell r="A1179" t="str">
            <v>ACTIVE</v>
          </cell>
          <cell r="B1179" t="str">
            <v>36-1315</v>
          </cell>
          <cell r="C1179">
            <v>28888252</v>
          </cell>
          <cell r="D1179" t="str">
            <v>36-1315</v>
          </cell>
          <cell r="E1179" t="str">
            <v>SDR 35 SW</v>
          </cell>
          <cell r="F1179" t="str">
            <v>10X4 DBL TEE WYE HXHXHXH SDR35 SW</v>
          </cell>
          <cell r="G1179">
            <v>1</v>
          </cell>
          <cell r="H1179">
            <v>0.453592</v>
          </cell>
          <cell r="I1179">
            <v>1</v>
          </cell>
          <cell r="J1179" t="str">
            <v>-</v>
          </cell>
          <cell r="K1179">
            <v>830.0822222222223</v>
          </cell>
          <cell r="L1179">
            <v>73.895200000000003</v>
          </cell>
          <cell r="M1179" t="str">
            <v>SPECFIT</v>
          </cell>
          <cell r="N1179" t="str">
            <v>(81)910104</v>
          </cell>
          <cell r="O1179" t="str">
            <v>BOX</v>
          </cell>
          <cell r="P1179" t="str">
            <v>D</v>
          </cell>
          <cell r="Q1179" t="str">
            <v>F</v>
          </cell>
          <cell r="R1179">
            <v>620.97647058823532</v>
          </cell>
          <cell r="S1179">
            <v>664.44482352941179</v>
          </cell>
          <cell r="T1179">
            <v>698.2</v>
          </cell>
          <cell r="U1179">
            <v>698.2</v>
          </cell>
          <cell r="V1179">
            <v>747.07400000000007</v>
          </cell>
          <cell r="W1179">
            <v>747.07400000000007</v>
          </cell>
          <cell r="X1179">
            <v>747.07400000000007</v>
          </cell>
          <cell r="Y1179">
            <v>747.07400000000007</v>
          </cell>
          <cell r="Z1179">
            <v>830.0822222222223</v>
          </cell>
          <cell r="AB1179" t="str">
            <v/>
          </cell>
          <cell r="AC1179">
            <v>3680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I1179" t="str">
            <v/>
          </cell>
          <cell r="AJ1179" t="str">
            <v/>
          </cell>
          <cell r="AM1179" t="e">
            <v>#N/A</v>
          </cell>
        </row>
        <row r="1180">
          <cell r="A1180" t="str">
            <v>ACTIVE</v>
          </cell>
          <cell r="B1180" t="str">
            <v>36-1316</v>
          </cell>
          <cell r="C1180">
            <v>28888260</v>
          </cell>
          <cell r="D1180" t="str">
            <v>36-1316</v>
          </cell>
          <cell r="E1180" t="str">
            <v>SDR 35 SW</v>
          </cell>
          <cell r="F1180" t="str">
            <v>10X6 DBL TEE WYE HXHXHXH SDR35 SW</v>
          </cell>
          <cell r="G1180">
            <v>1</v>
          </cell>
          <cell r="H1180">
            <v>0.453592</v>
          </cell>
          <cell r="I1180">
            <v>1</v>
          </cell>
          <cell r="J1180" t="str">
            <v>-</v>
          </cell>
          <cell r="K1180">
            <v>964.84277777777777</v>
          </cell>
          <cell r="L1180">
            <v>76.509500000000003</v>
          </cell>
          <cell r="M1180" t="str">
            <v>SPECFIT</v>
          </cell>
          <cell r="N1180" t="str">
            <v>(81)910106</v>
          </cell>
          <cell r="O1180" t="str">
            <v>BOX</v>
          </cell>
          <cell r="P1180" t="str">
            <v>D</v>
          </cell>
          <cell r="Q1180" t="str">
            <v>F</v>
          </cell>
          <cell r="R1180">
            <v>642.94117647058829</v>
          </cell>
          <cell r="S1180">
            <v>687.94705882352946</v>
          </cell>
          <cell r="T1180">
            <v>811.55</v>
          </cell>
          <cell r="U1180">
            <v>811.55</v>
          </cell>
          <cell r="V1180">
            <v>868.35850000000005</v>
          </cell>
          <cell r="W1180">
            <v>868.35850000000005</v>
          </cell>
          <cell r="X1180">
            <v>868.35850000000005</v>
          </cell>
          <cell r="Y1180">
            <v>868.35850000000005</v>
          </cell>
          <cell r="Z1180">
            <v>964.84277777777777</v>
          </cell>
          <cell r="AB1180" t="str">
            <v/>
          </cell>
          <cell r="AC1180">
            <v>3681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I1180" t="str">
            <v/>
          </cell>
          <cell r="AJ1180" t="str">
            <v/>
          </cell>
          <cell r="AM1180" t="e">
            <v>#N/A</v>
          </cell>
        </row>
        <row r="1181">
          <cell r="A1181" t="str">
            <v>ACTIVE</v>
          </cell>
          <cell r="B1181" t="str">
            <v>36-1317</v>
          </cell>
          <cell r="C1181">
            <v>28888279</v>
          </cell>
          <cell r="D1181" t="str">
            <v>36-1317</v>
          </cell>
          <cell r="E1181" t="str">
            <v>SDR 35 SW</v>
          </cell>
          <cell r="F1181" t="str">
            <v>10X8 DBLTEE WYE HXHXHXH SDR35 SW</v>
          </cell>
          <cell r="G1181">
            <v>1</v>
          </cell>
          <cell r="H1181">
            <v>0.453592</v>
          </cell>
          <cell r="I1181">
            <v>1</v>
          </cell>
          <cell r="J1181" t="str">
            <v>-</v>
          </cell>
          <cell r="K1181">
            <v>1552.6888888888889</v>
          </cell>
          <cell r="L1181">
            <v>109.831</v>
          </cell>
          <cell r="M1181" t="str">
            <v>SPECFIT</v>
          </cell>
          <cell r="N1181" t="str">
            <v>(81)910108</v>
          </cell>
          <cell r="O1181" t="str">
            <v>BOX</v>
          </cell>
          <cell r="P1181" t="str">
            <v>D</v>
          </cell>
          <cell r="Q1181" t="str">
            <v>F</v>
          </cell>
          <cell r="R1181">
            <v>922.95294117647063</v>
          </cell>
          <cell r="S1181">
            <v>987.55964705882366</v>
          </cell>
          <cell r="T1181">
            <v>1306</v>
          </cell>
          <cell r="U1181">
            <v>1306</v>
          </cell>
          <cell r="V1181">
            <v>1397.42</v>
          </cell>
          <cell r="W1181">
            <v>1397.42</v>
          </cell>
          <cell r="X1181">
            <v>1397.42</v>
          </cell>
          <cell r="Y1181">
            <v>1397.42</v>
          </cell>
          <cell r="Z1181">
            <v>1552.6888888888889</v>
          </cell>
          <cell r="AB1181" t="str">
            <v/>
          </cell>
          <cell r="AC1181">
            <v>3682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I1181" t="str">
            <v/>
          </cell>
          <cell r="AJ1181" t="str">
            <v/>
          </cell>
          <cell r="AM1181" t="e">
            <v>#N/A</v>
          </cell>
        </row>
        <row r="1182">
          <cell r="A1182" t="str">
            <v>ACTIVE</v>
          </cell>
          <cell r="B1182" t="str">
            <v>36-1318</v>
          </cell>
          <cell r="C1182">
            <v>28888287</v>
          </cell>
          <cell r="D1182" t="str">
            <v>36-1318</v>
          </cell>
          <cell r="E1182" t="str">
            <v>SDR 35 SW</v>
          </cell>
          <cell r="F1182" t="str">
            <v>10 DOUBLE TEE WYE HXHXHXH SDR35 SW</v>
          </cell>
          <cell r="G1182">
            <v>22.95</v>
          </cell>
          <cell r="H1182">
            <v>10.409936399999999</v>
          </cell>
          <cell r="I1182">
            <v>1</v>
          </cell>
          <cell r="J1182">
            <v>6</v>
          </cell>
          <cell r="K1182">
            <v>1954.1053333333334</v>
          </cell>
          <cell r="L1182">
            <v>132.75069999999999</v>
          </cell>
          <cell r="M1182" t="str">
            <v>SPECFIT</v>
          </cell>
          <cell r="N1182" t="str">
            <v>(81)91010</v>
          </cell>
          <cell r="O1182" t="str">
            <v>BOX</v>
          </cell>
          <cell r="P1182" t="str">
            <v>D</v>
          </cell>
          <cell r="Q1182" t="str">
            <v>F</v>
          </cell>
          <cell r="R1182">
            <v>1115.5529411764705</v>
          </cell>
          <cell r="S1182">
            <v>1193.6416470588235</v>
          </cell>
          <cell r="T1182">
            <v>1643.64</v>
          </cell>
          <cell r="U1182">
            <v>1643.64</v>
          </cell>
          <cell r="V1182">
            <v>1758.6948000000002</v>
          </cell>
          <cell r="W1182">
            <v>1758.6948000000002</v>
          </cell>
          <cell r="X1182">
            <v>1758.6948000000002</v>
          </cell>
          <cell r="Y1182">
            <v>1758.6948000000002</v>
          </cell>
          <cell r="Z1182">
            <v>1954.1053333333334</v>
          </cell>
          <cell r="AB1182" t="str">
            <v/>
          </cell>
          <cell r="AC1182">
            <v>3683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I1182" t="str">
            <v/>
          </cell>
          <cell r="AJ1182" t="str">
            <v/>
          </cell>
          <cell r="AM1182" t="e">
            <v>#N/A</v>
          </cell>
        </row>
        <row r="1183">
          <cell r="A1183" t="str">
            <v>ACTIVE</v>
          </cell>
          <cell r="B1183" t="str">
            <v>36-1319</v>
          </cell>
          <cell r="C1183">
            <v>28888295</v>
          </cell>
          <cell r="D1183" t="str">
            <v>36-1319</v>
          </cell>
          <cell r="E1183" t="str">
            <v>SDR 35 SW</v>
          </cell>
          <cell r="F1183" t="str">
            <v>12X4 DBL TEE WYE HXHXHXH SDR35 SW</v>
          </cell>
          <cell r="G1183">
            <v>1</v>
          </cell>
          <cell r="H1183">
            <v>0.453592</v>
          </cell>
          <cell r="I1183">
            <v>1</v>
          </cell>
          <cell r="J1183" t="str">
            <v>-</v>
          </cell>
          <cell r="K1183">
            <v>1049.8602222222221</v>
          </cell>
          <cell r="L1183">
            <v>93.46</v>
          </cell>
          <cell r="M1183" t="str">
            <v>SPECFIT</v>
          </cell>
          <cell r="N1183" t="str">
            <v>(81)910124</v>
          </cell>
          <cell r="O1183" t="str">
            <v>BOX</v>
          </cell>
          <cell r="P1183" t="str">
            <v>D</v>
          </cell>
          <cell r="Q1183" t="str">
            <v>F</v>
          </cell>
          <cell r="R1183">
            <v>785.38823529411775</v>
          </cell>
          <cell r="S1183">
            <v>840.3654117647061</v>
          </cell>
          <cell r="T1183">
            <v>883.06</v>
          </cell>
          <cell r="U1183">
            <v>883.06</v>
          </cell>
          <cell r="V1183">
            <v>944.87419999999997</v>
          </cell>
          <cell r="W1183">
            <v>944.87419999999997</v>
          </cell>
          <cell r="X1183">
            <v>944.87419999999997</v>
          </cell>
          <cell r="Y1183">
            <v>944.87419999999997</v>
          </cell>
          <cell r="Z1183">
            <v>1049.8602222222221</v>
          </cell>
          <cell r="AB1183" t="str">
            <v/>
          </cell>
          <cell r="AC1183">
            <v>3684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I1183" t="str">
            <v/>
          </cell>
          <cell r="AJ1183" t="str">
            <v/>
          </cell>
          <cell r="AM1183" t="e">
            <v>#N/A</v>
          </cell>
        </row>
        <row r="1184">
          <cell r="A1184" t="str">
            <v>ACTIVE</v>
          </cell>
          <cell r="B1184" t="str">
            <v>36-1320</v>
          </cell>
          <cell r="C1184">
            <v>28888309</v>
          </cell>
          <cell r="D1184" t="str">
            <v>36-1320</v>
          </cell>
          <cell r="E1184" t="str">
            <v>SDR 35 SW</v>
          </cell>
          <cell r="F1184" t="str">
            <v>12X6 DBL TEE WYE HXHXHXH SDR35 SW</v>
          </cell>
          <cell r="G1184">
            <v>1</v>
          </cell>
          <cell r="H1184">
            <v>0.453592</v>
          </cell>
          <cell r="I1184">
            <v>1</v>
          </cell>
          <cell r="J1184" t="str">
            <v>-</v>
          </cell>
          <cell r="K1184">
            <v>1142.867</v>
          </cell>
          <cell r="L1184">
            <v>98.1999</v>
          </cell>
          <cell r="M1184" t="str">
            <v>SPECFIT</v>
          </cell>
          <cell r="N1184" t="str">
            <v>(81)910126</v>
          </cell>
          <cell r="O1184" t="str">
            <v>BOX</v>
          </cell>
          <cell r="P1184" t="str">
            <v>D</v>
          </cell>
          <cell r="Q1184" t="str">
            <v>F</v>
          </cell>
          <cell r="R1184">
            <v>825.21176470588227</v>
          </cell>
          <cell r="S1184">
            <v>882.97658823529412</v>
          </cell>
          <cell r="T1184">
            <v>961.29</v>
          </cell>
          <cell r="U1184">
            <v>961.29</v>
          </cell>
          <cell r="V1184">
            <v>1028.5803000000001</v>
          </cell>
          <cell r="W1184">
            <v>1028.5803000000001</v>
          </cell>
          <cell r="X1184">
            <v>1028.5803000000001</v>
          </cell>
          <cell r="Y1184">
            <v>1028.5803000000001</v>
          </cell>
          <cell r="Z1184">
            <v>1142.867</v>
          </cell>
          <cell r="AB1184" t="str">
            <v/>
          </cell>
          <cell r="AC1184">
            <v>3685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I1184" t="str">
            <v/>
          </cell>
          <cell r="AJ1184" t="str">
            <v/>
          </cell>
          <cell r="AM1184" t="e">
            <v>#N/A</v>
          </cell>
        </row>
        <row r="1185">
          <cell r="A1185" t="str">
            <v>ACTIVE</v>
          </cell>
          <cell r="B1185" t="str">
            <v>36-1321</v>
          </cell>
          <cell r="C1185">
            <v>28888317</v>
          </cell>
          <cell r="D1185" t="str">
            <v>36-1321</v>
          </cell>
          <cell r="E1185" t="str">
            <v>SDR 35 SW</v>
          </cell>
          <cell r="F1185" t="str">
            <v>12X8 DBL TEE WYE HXHXHXH SDR35 SW</v>
          </cell>
          <cell r="G1185">
            <v>1</v>
          </cell>
          <cell r="H1185">
            <v>0.453592</v>
          </cell>
          <cell r="I1185">
            <v>1</v>
          </cell>
          <cell r="J1185" t="str">
            <v>-</v>
          </cell>
          <cell r="K1185">
            <v>1916.4651111111111</v>
          </cell>
          <cell r="L1185">
            <v>134.2689</v>
          </cell>
          <cell r="M1185" t="str">
            <v>SPECFIT</v>
          </cell>
          <cell r="N1185" t="str">
            <v>(81)910128</v>
          </cell>
          <cell r="O1185" t="str">
            <v>BOX</v>
          </cell>
          <cell r="P1185" t="str">
            <v>D</v>
          </cell>
          <cell r="Q1185" t="str">
            <v>F</v>
          </cell>
          <cell r="R1185">
            <v>1128.3176470588237</v>
          </cell>
          <cell r="S1185">
            <v>1207.2998823529415</v>
          </cell>
          <cell r="T1185">
            <v>1611.98</v>
          </cell>
          <cell r="U1185">
            <v>1611.98</v>
          </cell>
          <cell r="V1185">
            <v>1724.8186000000001</v>
          </cell>
          <cell r="W1185">
            <v>1724.8186000000001</v>
          </cell>
          <cell r="X1185">
            <v>1724.8186000000001</v>
          </cell>
          <cell r="Y1185">
            <v>1724.8186000000001</v>
          </cell>
          <cell r="Z1185">
            <v>1916.4651111111111</v>
          </cell>
          <cell r="AB1185" t="str">
            <v/>
          </cell>
          <cell r="AC1185">
            <v>3686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I1185" t="str">
            <v/>
          </cell>
          <cell r="AJ1185" t="str">
            <v/>
          </cell>
          <cell r="AM1185" t="e">
            <v>#N/A</v>
          </cell>
        </row>
        <row r="1186">
          <cell r="A1186" t="str">
            <v>ACTIVE</v>
          </cell>
          <cell r="B1186" t="str">
            <v>36-1322</v>
          </cell>
          <cell r="C1186">
            <v>28888325</v>
          </cell>
          <cell r="D1186" t="str">
            <v>36-1322</v>
          </cell>
          <cell r="E1186" t="str">
            <v>SDR 35 SW</v>
          </cell>
          <cell r="F1186" t="str">
            <v>12X10 DBL TEE WYE HXHXHXH SDR35 SW</v>
          </cell>
          <cell r="G1186">
            <v>26.55</v>
          </cell>
          <cell r="H1186">
            <v>12.042867600000001</v>
          </cell>
          <cell r="I1186">
            <v>1</v>
          </cell>
          <cell r="J1186">
            <v>5</v>
          </cell>
          <cell r="K1186">
            <v>2165.4897777777778</v>
          </cell>
          <cell r="L1186">
            <v>167.80889999999999</v>
          </cell>
          <cell r="M1186" t="str">
            <v>SPECFIT</v>
          </cell>
          <cell r="N1186" t="str">
            <v>(81)9101210</v>
          </cell>
          <cell r="O1186" t="str">
            <v>BOX</v>
          </cell>
          <cell r="P1186" t="str">
            <v>D</v>
          </cell>
          <cell r="Q1186" t="str">
            <v>F</v>
          </cell>
          <cell r="R1186">
            <v>1410.164705882353</v>
          </cell>
          <cell r="S1186">
            <v>1508.8762352941178</v>
          </cell>
          <cell r="T1186">
            <v>1821.44</v>
          </cell>
          <cell r="U1186">
            <v>1821.44</v>
          </cell>
          <cell r="V1186">
            <v>1948.9408000000001</v>
          </cell>
          <cell r="W1186">
            <v>1948.9408000000001</v>
          </cell>
          <cell r="X1186">
            <v>1948.9408000000001</v>
          </cell>
          <cell r="Y1186">
            <v>1948.9408000000001</v>
          </cell>
          <cell r="Z1186">
            <v>2165.4897777777778</v>
          </cell>
          <cell r="AB1186" t="str">
            <v/>
          </cell>
          <cell r="AC1186">
            <v>3687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I1186" t="str">
            <v/>
          </cell>
          <cell r="AJ1186" t="str">
            <v/>
          </cell>
          <cell r="AM1186" t="e">
            <v>#N/A</v>
          </cell>
        </row>
        <row r="1187">
          <cell r="A1187" t="str">
            <v>ACTIVE</v>
          </cell>
          <cell r="B1187" t="str">
            <v>36-1323</v>
          </cell>
          <cell r="C1187">
            <v>28888333</v>
          </cell>
          <cell r="D1187" t="str">
            <v>36-1323</v>
          </cell>
          <cell r="E1187" t="str">
            <v>SDR 35 SW</v>
          </cell>
          <cell r="F1187" t="str">
            <v>12 DOUBLE TEE WYE HXHXHXH SDR35 SW</v>
          </cell>
          <cell r="G1187">
            <v>38.25</v>
          </cell>
          <cell r="H1187">
            <v>17.349893999999999</v>
          </cell>
          <cell r="I1187">
            <v>1</v>
          </cell>
          <cell r="J1187">
            <v>4</v>
          </cell>
          <cell r="K1187">
            <v>2634.518333333333</v>
          </cell>
          <cell r="L1187">
            <v>181.7784</v>
          </cell>
          <cell r="M1187" t="str">
            <v>SPECFIT</v>
          </cell>
          <cell r="N1187" t="str">
            <v>(81)91012</v>
          </cell>
          <cell r="O1187" t="str">
            <v>BOX</v>
          </cell>
          <cell r="P1187" t="str">
            <v>D</v>
          </cell>
          <cell r="Q1187" t="str">
            <v>F</v>
          </cell>
          <cell r="R1187">
            <v>1527.5529411764708</v>
          </cell>
          <cell r="S1187">
            <v>1634.4816470588239</v>
          </cell>
          <cell r="T1187">
            <v>2215.9499999999998</v>
          </cell>
          <cell r="U1187">
            <v>2215.9499999999998</v>
          </cell>
          <cell r="V1187">
            <v>2371.0664999999999</v>
          </cell>
          <cell r="W1187">
            <v>2371.0664999999999</v>
          </cell>
          <cell r="X1187">
            <v>2371.0664999999999</v>
          </cell>
          <cell r="Y1187">
            <v>2371.0664999999999</v>
          </cell>
          <cell r="Z1187">
            <v>2634.518333333333</v>
          </cell>
          <cell r="AB1187" t="str">
            <v/>
          </cell>
          <cell r="AC1187">
            <v>3688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I1187" t="str">
            <v/>
          </cell>
          <cell r="AJ1187" t="str">
            <v/>
          </cell>
          <cell r="AM1187" t="e">
            <v>#N/A</v>
          </cell>
        </row>
        <row r="1188">
          <cell r="A1188" t="str">
            <v>ACTIVE</v>
          </cell>
          <cell r="B1188" t="str">
            <v>36-1324</v>
          </cell>
          <cell r="C1188">
            <v>28888341</v>
          </cell>
          <cell r="D1188" t="str">
            <v>36-1324</v>
          </cell>
          <cell r="E1188" t="str">
            <v>SDR 35 SW</v>
          </cell>
          <cell r="F1188" t="str">
            <v>15X4 DBL TEE WYE HXHXHXH SDR35 SW</v>
          </cell>
          <cell r="G1188">
            <v>1</v>
          </cell>
          <cell r="H1188">
            <v>0.453592</v>
          </cell>
          <cell r="I1188">
            <v>1</v>
          </cell>
          <cell r="J1188" t="str">
            <v>-</v>
          </cell>
          <cell r="K1188">
            <v>1477.3849464052289</v>
          </cell>
          <cell r="L1188">
            <v>138.20150000000001</v>
          </cell>
          <cell r="M1188" t="str">
            <v>SPECFIT</v>
          </cell>
          <cell r="N1188" t="str">
            <v>(81)910154</v>
          </cell>
          <cell r="O1188" t="str">
            <v>BOX</v>
          </cell>
          <cell r="P1188" t="str">
            <v>D</v>
          </cell>
          <cell r="Q1188" t="str">
            <v>F</v>
          </cell>
          <cell r="R1188">
            <v>1161.3647058823528</v>
          </cell>
          <cell r="S1188">
            <v>1242.6602352941177</v>
          </cell>
          <cell r="T1188">
            <v>1242.6602352941177</v>
          </cell>
          <cell r="U1188">
            <v>1242.6602352941177</v>
          </cell>
          <cell r="V1188">
            <v>1329.6464517647059</v>
          </cell>
          <cell r="W1188">
            <v>1329.6464517647059</v>
          </cell>
          <cell r="X1188">
            <v>1329.6464517647059</v>
          </cell>
          <cell r="Y1188">
            <v>1329.6464517647059</v>
          </cell>
          <cell r="Z1188">
            <v>1477.3849464052289</v>
          </cell>
          <cell r="AB1188" t="str">
            <v/>
          </cell>
          <cell r="AC1188">
            <v>3689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I1188" t="str">
            <v/>
          </cell>
          <cell r="AJ1188" t="str">
            <v/>
          </cell>
          <cell r="AM1188" t="e">
            <v>#N/A</v>
          </cell>
        </row>
        <row r="1189">
          <cell r="A1189" t="str">
            <v>ACTIVE</v>
          </cell>
          <cell r="B1189" t="str">
            <v>36-1325</v>
          </cell>
          <cell r="C1189">
            <v>28888350</v>
          </cell>
          <cell r="D1189" t="str">
            <v>36-1325</v>
          </cell>
          <cell r="E1189" t="str">
            <v>SDR 35 SW</v>
          </cell>
          <cell r="F1189" t="str">
            <v>15X6 DBL TEE WYE HXHXHXH SDR35 SW</v>
          </cell>
          <cell r="G1189">
            <v>1</v>
          </cell>
          <cell r="H1189">
            <v>0.453592</v>
          </cell>
          <cell r="I1189">
            <v>1</v>
          </cell>
          <cell r="J1189" t="str">
            <v>-</v>
          </cell>
          <cell r="K1189">
            <v>1684.2002810457516</v>
          </cell>
          <cell r="L1189">
            <v>157.5478</v>
          </cell>
          <cell r="M1189" t="str">
            <v>SPECFIT</v>
          </cell>
          <cell r="N1189" t="str">
            <v>(81)910156</v>
          </cell>
          <cell r="O1189" t="str">
            <v>BOX</v>
          </cell>
          <cell r="P1189" t="str">
            <v>D</v>
          </cell>
          <cell r="Q1189" t="str">
            <v>F</v>
          </cell>
          <cell r="R1189">
            <v>1323.9411764705881</v>
          </cell>
          <cell r="S1189">
            <v>1416.6170588235293</v>
          </cell>
          <cell r="T1189">
            <v>1416.6170588235293</v>
          </cell>
          <cell r="U1189">
            <v>1416.6170588235293</v>
          </cell>
          <cell r="V1189">
            <v>1515.7802529411765</v>
          </cell>
          <cell r="W1189">
            <v>1515.7802529411765</v>
          </cell>
          <cell r="X1189">
            <v>1515.7802529411765</v>
          </cell>
          <cell r="Y1189">
            <v>1515.7802529411765</v>
          </cell>
          <cell r="Z1189">
            <v>1684.2002810457516</v>
          </cell>
          <cell r="AB1189" t="str">
            <v/>
          </cell>
          <cell r="AC1189">
            <v>3690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I1189" t="str">
            <v/>
          </cell>
          <cell r="AJ1189" t="str">
            <v/>
          </cell>
          <cell r="AM1189" t="e">
            <v>#N/A</v>
          </cell>
        </row>
        <row r="1190">
          <cell r="A1190" t="str">
            <v>ACTIVE</v>
          </cell>
          <cell r="B1190" t="str">
            <v>36-1326</v>
          </cell>
          <cell r="C1190">
            <v>28888368</v>
          </cell>
          <cell r="D1190" t="str">
            <v>36-1326</v>
          </cell>
          <cell r="E1190" t="str">
            <v>SDR 35 SW</v>
          </cell>
          <cell r="F1190" t="str">
            <v>15X8 DBL TEE WYE HXHXHXH SDR35 SW</v>
          </cell>
          <cell r="G1190">
            <v>1</v>
          </cell>
          <cell r="H1190">
            <v>0.453592</v>
          </cell>
          <cell r="I1190">
            <v>1</v>
          </cell>
          <cell r="J1190" t="str">
            <v>-</v>
          </cell>
          <cell r="K1190">
            <v>1766.5582509803926</v>
          </cell>
          <cell r="L1190">
            <v>165.25190000000001</v>
          </cell>
          <cell r="M1190" t="str">
            <v>SPECFIT</v>
          </cell>
          <cell r="N1190" t="str">
            <v>(81)910158</v>
          </cell>
          <cell r="O1190" t="str">
            <v>BOX</v>
          </cell>
          <cell r="P1190" t="str">
            <v>D</v>
          </cell>
          <cell r="Q1190" t="str">
            <v>F</v>
          </cell>
          <cell r="R1190">
            <v>1388.6823529411765</v>
          </cell>
          <cell r="S1190">
            <v>1485.890117647059</v>
          </cell>
          <cell r="T1190">
            <v>1485.890117647059</v>
          </cell>
          <cell r="U1190">
            <v>1485.890117647059</v>
          </cell>
          <cell r="V1190">
            <v>1589.9024258823533</v>
          </cell>
          <cell r="W1190">
            <v>1589.9024258823533</v>
          </cell>
          <cell r="X1190">
            <v>1589.9024258823533</v>
          </cell>
          <cell r="Y1190">
            <v>1589.9024258823533</v>
          </cell>
          <cell r="Z1190">
            <v>1766.5582509803926</v>
          </cell>
          <cell r="AB1190" t="str">
            <v/>
          </cell>
          <cell r="AC1190">
            <v>3691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I1190" t="str">
            <v/>
          </cell>
          <cell r="AJ1190" t="str">
            <v/>
          </cell>
          <cell r="AM1190" t="e">
            <v>#N/A</v>
          </cell>
        </row>
        <row r="1191">
          <cell r="A1191" t="str">
            <v>ACTIVE</v>
          </cell>
          <cell r="B1191" t="str">
            <v>36-1327</v>
          </cell>
          <cell r="C1191">
            <v>28888376</v>
          </cell>
          <cell r="D1191" t="str">
            <v>36-1327</v>
          </cell>
          <cell r="E1191" t="str">
            <v>SDR 35 SW</v>
          </cell>
          <cell r="F1191" t="str">
            <v>15X10 DBL TEE WYE HXHXHXH SDR35 SW</v>
          </cell>
          <cell r="G1191">
            <v>34.65</v>
          </cell>
          <cell r="H1191">
            <v>15.716962799999999</v>
          </cell>
          <cell r="I1191">
            <v>1</v>
          </cell>
          <cell r="J1191">
            <v>4</v>
          </cell>
          <cell r="K1191">
            <v>2023.9886418300657</v>
          </cell>
          <cell r="L1191">
            <v>189.33439999999999</v>
          </cell>
          <cell r="M1191" t="str">
            <v>SPECFIT</v>
          </cell>
          <cell r="N1191" t="str">
            <v>(81)9101510</v>
          </cell>
          <cell r="O1191" t="str">
            <v>BOX</v>
          </cell>
          <cell r="P1191" t="str">
            <v>D</v>
          </cell>
          <cell r="Q1191" t="str">
            <v>F</v>
          </cell>
          <cell r="R1191">
            <v>1591.0470588235296</v>
          </cell>
          <cell r="S1191">
            <v>1702.4203529411768</v>
          </cell>
          <cell r="T1191">
            <v>1702.4203529411768</v>
          </cell>
          <cell r="U1191">
            <v>1702.4203529411768</v>
          </cell>
          <cell r="V1191">
            <v>1821.5897776470592</v>
          </cell>
          <cell r="W1191">
            <v>1821.5897776470592</v>
          </cell>
          <cell r="X1191">
            <v>1821.5897776470592</v>
          </cell>
          <cell r="Y1191">
            <v>1821.5897776470592</v>
          </cell>
          <cell r="Z1191">
            <v>2023.9886418300657</v>
          </cell>
          <cell r="AB1191" t="str">
            <v/>
          </cell>
          <cell r="AC1191">
            <v>3692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I1191" t="str">
            <v/>
          </cell>
          <cell r="AJ1191" t="str">
            <v/>
          </cell>
          <cell r="AM1191" t="e">
            <v>#N/A</v>
          </cell>
        </row>
        <row r="1192">
          <cell r="A1192" t="str">
            <v>ACTIVE</v>
          </cell>
          <cell r="B1192" t="str">
            <v>36-1328</v>
          </cell>
          <cell r="C1192">
            <v>28888384</v>
          </cell>
          <cell r="D1192" t="str">
            <v>36-1328</v>
          </cell>
          <cell r="E1192" t="str">
            <v>SDR 35 SW</v>
          </cell>
          <cell r="F1192" t="str">
            <v>15X12 DBL TEE WYE HXHXHXH SDR35 SW</v>
          </cell>
          <cell r="G1192">
            <v>46.8</v>
          </cell>
          <cell r="H1192">
            <v>21.228105599999999</v>
          </cell>
          <cell r="I1192">
            <v>1</v>
          </cell>
          <cell r="J1192">
            <v>3</v>
          </cell>
          <cell r="K1192">
            <v>2391.4641267973861</v>
          </cell>
          <cell r="L1192">
            <v>223.70930000000001</v>
          </cell>
          <cell r="M1192" t="str">
            <v>SPECFIT</v>
          </cell>
          <cell r="N1192" t="str">
            <v>(81)9101512</v>
          </cell>
          <cell r="O1192" t="str">
            <v>BOX</v>
          </cell>
          <cell r="P1192" t="str">
            <v>D</v>
          </cell>
          <cell r="Q1192" t="str">
            <v>F</v>
          </cell>
          <cell r="R1192">
            <v>1879.9176470588236</v>
          </cell>
          <cell r="S1192">
            <v>2011.5118823529415</v>
          </cell>
          <cell r="T1192">
            <v>2011.5118823529415</v>
          </cell>
          <cell r="U1192">
            <v>2011.5118823529415</v>
          </cell>
          <cell r="V1192">
            <v>2152.3177141176475</v>
          </cell>
          <cell r="W1192">
            <v>2152.3177141176475</v>
          </cell>
          <cell r="X1192">
            <v>2152.3177141176475</v>
          </cell>
          <cell r="Y1192">
            <v>2152.3177141176475</v>
          </cell>
          <cell r="Z1192">
            <v>2391.4641267973861</v>
          </cell>
          <cell r="AB1192" t="str">
            <v/>
          </cell>
          <cell r="AC1192">
            <v>3693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I1192" t="str">
            <v/>
          </cell>
          <cell r="AJ1192" t="str">
            <v/>
          </cell>
          <cell r="AM1192" t="e">
            <v>#N/A</v>
          </cell>
        </row>
        <row r="1193">
          <cell r="A1193" t="str">
            <v>ACTIVE</v>
          </cell>
          <cell r="B1193" t="str">
            <v>36-1329</v>
          </cell>
          <cell r="C1193">
            <v>28888392</v>
          </cell>
          <cell r="D1193" t="str">
            <v>36-1329</v>
          </cell>
          <cell r="E1193" t="str">
            <v>SDR 35 SW</v>
          </cell>
          <cell r="F1193" t="str">
            <v>15 DOUBLE TEE WYE HXHXHXH SDR35 SW</v>
          </cell>
          <cell r="G1193">
            <v>69.3</v>
          </cell>
          <cell r="H1193">
            <v>31.433925599999998</v>
          </cell>
          <cell r="I1193">
            <v>1</v>
          </cell>
          <cell r="J1193">
            <v>2</v>
          </cell>
          <cell r="K1193">
            <v>2615.0264300653594</v>
          </cell>
          <cell r="L1193">
            <v>244.62200000000001</v>
          </cell>
          <cell r="M1193" t="str">
            <v>SPECFIT</v>
          </cell>
          <cell r="N1193" t="str">
            <v>(81)91015</v>
          </cell>
          <cell r="O1193" t="str">
            <v>BOX</v>
          </cell>
          <cell r="P1193" t="str">
            <v>D</v>
          </cell>
          <cell r="Q1193" t="str">
            <v>F</v>
          </cell>
          <cell r="R1193">
            <v>2055.6588235294116</v>
          </cell>
          <cell r="S1193">
            <v>2199.5549411764705</v>
          </cell>
          <cell r="T1193">
            <v>2199.5549411764705</v>
          </cell>
          <cell r="U1193">
            <v>2199.5549411764705</v>
          </cell>
          <cell r="V1193">
            <v>2353.5237870588235</v>
          </cell>
          <cell r="W1193">
            <v>2353.5237870588235</v>
          </cell>
          <cell r="X1193">
            <v>2353.5237870588235</v>
          </cell>
          <cell r="Y1193">
            <v>2353.5237870588235</v>
          </cell>
          <cell r="Z1193">
            <v>2615.0264300653594</v>
          </cell>
          <cell r="AB1193" t="str">
            <v/>
          </cell>
          <cell r="AC1193">
            <v>3694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I1193" t="str">
            <v/>
          </cell>
          <cell r="AJ1193" t="str">
            <v/>
          </cell>
          <cell r="AM1193" t="e">
            <v>#N/A</v>
          </cell>
        </row>
        <row r="1194">
          <cell r="A1194" t="str">
            <v>ACTIVE</v>
          </cell>
          <cell r="B1194" t="str">
            <v>36-1330</v>
          </cell>
          <cell r="C1194">
            <v>28888406</v>
          </cell>
          <cell r="D1194" t="str">
            <v>36-1330</v>
          </cell>
          <cell r="E1194" t="str">
            <v>SDR 35 SW</v>
          </cell>
          <cell r="F1194" t="str">
            <v>18X4 DBL TEE WYE HXHXHXH SDR35 SW</v>
          </cell>
          <cell r="G1194">
            <v>1</v>
          </cell>
          <cell r="H1194">
            <v>0.453592</v>
          </cell>
          <cell r="I1194">
            <v>1</v>
          </cell>
          <cell r="J1194" t="str">
            <v>-</v>
          </cell>
          <cell r="K1194">
            <v>2998.7550052287584</v>
          </cell>
          <cell r="L1194">
            <v>280.51889999999997</v>
          </cell>
          <cell r="M1194" t="str">
            <v>SPECFIT</v>
          </cell>
          <cell r="N1194" t="str">
            <v>(81)910184</v>
          </cell>
          <cell r="O1194" t="str">
            <v>BOX</v>
          </cell>
          <cell r="P1194" t="str">
            <v>D</v>
          </cell>
          <cell r="Q1194" t="str">
            <v>F</v>
          </cell>
          <cell r="R1194">
            <v>2357.3058823529414</v>
          </cell>
          <cell r="S1194">
            <v>2522.3172941176472</v>
          </cell>
          <cell r="T1194">
            <v>2522.3172941176472</v>
          </cell>
          <cell r="U1194">
            <v>2522.3172941176472</v>
          </cell>
          <cell r="V1194">
            <v>2698.8795047058825</v>
          </cell>
          <cell r="W1194">
            <v>2698.8795047058825</v>
          </cell>
          <cell r="X1194">
            <v>2698.8795047058825</v>
          </cell>
          <cell r="Y1194">
            <v>2698.8795047058825</v>
          </cell>
          <cell r="Z1194">
            <v>2998.7550052287584</v>
          </cell>
          <cell r="AB1194" t="str">
            <v/>
          </cell>
          <cell r="AC1194">
            <v>3695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I1194" t="str">
            <v/>
          </cell>
          <cell r="AJ1194" t="str">
            <v/>
          </cell>
          <cell r="AM1194" t="e">
            <v>#N/A</v>
          </cell>
        </row>
        <row r="1195">
          <cell r="A1195" t="str">
            <v>ACTIVE</v>
          </cell>
          <cell r="B1195" t="str">
            <v>36-1331</v>
          </cell>
          <cell r="C1195">
            <v>28888414</v>
          </cell>
          <cell r="D1195" t="str">
            <v>36-1331</v>
          </cell>
          <cell r="E1195" t="str">
            <v>SDR 35 SW</v>
          </cell>
          <cell r="F1195" t="str">
            <v>18X6 DBL TEE WYE HXHXHXH SDR35 SW</v>
          </cell>
          <cell r="G1195">
            <v>1</v>
          </cell>
          <cell r="H1195">
            <v>0.453592</v>
          </cell>
          <cell r="I1195">
            <v>1</v>
          </cell>
          <cell r="J1195" t="str">
            <v>-</v>
          </cell>
          <cell r="K1195">
            <v>3190.3499045751641</v>
          </cell>
          <cell r="L1195">
            <v>298.44139999999999</v>
          </cell>
          <cell r="M1195" t="str">
            <v>SPECFIT</v>
          </cell>
          <cell r="N1195" t="str">
            <v>(81)910186</v>
          </cell>
          <cell r="O1195" t="str">
            <v>BOX</v>
          </cell>
          <cell r="P1195" t="str">
            <v>D</v>
          </cell>
          <cell r="Q1195" t="str">
            <v>F</v>
          </cell>
          <cell r="R1195">
            <v>2507.9176470588236</v>
          </cell>
          <cell r="S1195">
            <v>2683.4718823529415</v>
          </cell>
          <cell r="T1195">
            <v>2683.4718823529415</v>
          </cell>
          <cell r="U1195">
            <v>2683.4718823529415</v>
          </cell>
          <cell r="V1195">
            <v>2871.3149141176477</v>
          </cell>
          <cell r="W1195">
            <v>2871.3149141176477</v>
          </cell>
          <cell r="X1195">
            <v>2871.3149141176477</v>
          </cell>
          <cell r="Y1195">
            <v>2871.3149141176477</v>
          </cell>
          <cell r="Z1195">
            <v>3190.3499045751641</v>
          </cell>
          <cell r="AB1195" t="str">
            <v/>
          </cell>
          <cell r="AC1195">
            <v>3696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I1195" t="str">
            <v/>
          </cell>
          <cell r="AJ1195" t="str">
            <v/>
          </cell>
          <cell r="AM1195" t="e">
            <v>#N/A</v>
          </cell>
        </row>
        <row r="1196">
          <cell r="A1196" t="str">
            <v>ACTIVE</v>
          </cell>
          <cell r="B1196" t="str">
            <v>36-1332</v>
          </cell>
          <cell r="C1196">
            <v>28888422</v>
          </cell>
          <cell r="D1196" t="str">
            <v>36-1332</v>
          </cell>
          <cell r="E1196" t="str">
            <v>SDR 35 SW</v>
          </cell>
          <cell r="F1196" t="str">
            <v>18X8 DBL TEE WYE HXHXHXH SDR35 SW</v>
          </cell>
          <cell r="G1196">
            <v>1</v>
          </cell>
          <cell r="H1196">
            <v>0.453592</v>
          </cell>
          <cell r="I1196">
            <v>1</v>
          </cell>
          <cell r="J1196" t="str">
            <v>-</v>
          </cell>
          <cell r="K1196">
            <v>3709.6106941176481</v>
          </cell>
          <cell r="L1196">
            <v>347.01549999999997</v>
          </cell>
          <cell r="M1196" t="str">
            <v>SPECFIT</v>
          </cell>
          <cell r="N1196" t="str">
            <v>(81)910188</v>
          </cell>
          <cell r="O1196" t="str">
            <v>BOX</v>
          </cell>
          <cell r="P1196" t="str">
            <v>D</v>
          </cell>
          <cell r="Q1196" t="str">
            <v>F</v>
          </cell>
          <cell r="R1196">
            <v>2916.1058823529415</v>
          </cell>
          <cell r="S1196">
            <v>3120.2332941176478</v>
          </cell>
          <cell r="T1196">
            <v>3120.2332941176478</v>
          </cell>
          <cell r="U1196">
            <v>3120.2332941176478</v>
          </cell>
          <cell r="V1196">
            <v>3338.6496247058835</v>
          </cell>
          <cell r="W1196">
            <v>3338.6496247058835</v>
          </cell>
          <cell r="X1196">
            <v>3338.6496247058835</v>
          </cell>
          <cell r="Y1196">
            <v>3338.6496247058835</v>
          </cell>
          <cell r="Z1196">
            <v>3709.6106941176481</v>
          </cell>
          <cell r="AB1196" t="str">
            <v/>
          </cell>
          <cell r="AC1196">
            <v>3697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I1196" t="str">
            <v/>
          </cell>
          <cell r="AJ1196" t="str">
            <v/>
          </cell>
          <cell r="AM1196" t="e">
            <v>#N/A</v>
          </cell>
        </row>
        <row r="1197">
          <cell r="A1197" t="str">
            <v>ACTIVE</v>
          </cell>
          <cell r="B1197" t="str">
            <v>36-1333</v>
          </cell>
          <cell r="C1197">
            <v>28888430</v>
          </cell>
          <cell r="D1197" t="str">
            <v>36-1333</v>
          </cell>
          <cell r="E1197" t="str">
            <v>SDR 35 SW</v>
          </cell>
          <cell r="F1197" t="str">
            <v>18X10 DBL TEE WYE HXHXHXH SDR35 SW</v>
          </cell>
          <cell r="G1197">
            <v>49.5</v>
          </cell>
          <cell r="H1197">
            <v>22.452804</v>
          </cell>
          <cell r="I1197">
            <v>1</v>
          </cell>
          <cell r="J1197">
            <v>3</v>
          </cell>
          <cell r="K1197">
            <v>5259.7603960784318</v>
          </cell>
          <cell r="L1197">
            <v>492.02499999999998</v>
          </cell>
          <cell r="M1197" t="str">
            <v>SPECFIT</v>
          </cell>
          <cell r="N1197" t="str">
            <v>(81)9101810</v>
          </cell>
          <cell r="O1197" t="str">
            <v>BOX</v>
          </cell>
          <cell r="P1197" t="str">
            <v>D</v>
          </cell>
          <cell r="Q1197" t="str">
            <v>F</v>
          </cell>
          <cell r="R1197">
            <v>4134.6705882352944</v>
          </cell>
          <cell r="S1197">
            <v>4424.0975294117652</v>
          </cell>
          <cell r="T1197">
            <v>4424.0975294117652</v>
          </cell>
          <cell r="U1197">
            <v>4424.0975294117652</v>
          </cell>
          <cell r="V1197">
            <v>4733.784356470589</v>
          </cell>
          <cell r="W1197">
            <v>4733.784356470589</v>
          </cell>
          <cell r="X1197">
            <v>4733.784356470589</v>
          </cell>
          <cell r="Y1197">
            <v>4733.784356470589</v>
          </cell>
          <cell r="Z1197">
            <v>5259.7603960784318</v>
          </cell>
          <cell r="AB1197" t="str">
            <v/>
          </cell>
          <cell r="AC1197">
            <v>3698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I1197" t="str">
            <v/>
          </cell>
          <cell r="AJ1197" t="str">
            <v/>
          </cell>
          <cell r="AM1197" t="e">
            <v>#N/A</v>
          </cell>
        </row>
        <row r="1198">
          <cell r="A1198" t="str">
            <v>ACTIVE</v>
          </cell>
          <cell r="B1198" t="str">
            <v>36-1334</v>
          </cell>
          <cell r="C1198">
            <v>28888449</v>
          </cell>
          <cell r="D1198" t="str">
            <v>36-1334</v>
          </cell>
          <cell r="E1198" t="str">
            <v>SDR 35 SW</v>
          </cell>
          <cell r="F1198" t="str">
            <v>18X12 DBL TEE WYE HXHXHXH SDR35 SW</v>
          </cell>
          <cell r="G1198">
            <v>62.1</v>
          </cell>
          <cell r="H1198">
            <v>28.168063199999999</v>
          </cell>
          <cell r="I1198">
            <v>1</v>
          </cell>
          <cell r="J1198">
            <v>2</v>
          </cell>
          <cell r="K1198">
            <v>5397.1783281045764</v>
          </cell>
          <cell r="L1198">
            <v>504.88</v>
          </cell>
          <cell r="M1198" t="str">
            <v>SPECFIT</v>
          </cell>
          <cell r="N1198" t="str">
            <v>(81)9101812</v>
          </cell>
          <cell r="O1198" t="str">
            <v>BOX</v>
          </cell>
          <cell r="P1198" t="str">
            <v>D</v>
          </cell>
          <cell r="Q1198" t="str">
            <v>F</v>
          </cell>
          <cell r="R1198">
            <v>4242.6941176470591</v>
          </cell>
          <cell r="S1198">
            <v>4539.6827058823537</v>
          </cell>
          <cell r="T1198">
            <v>4539.6827058823537</v>
          </cell>
          <cell r="U1198">
            <v>4539.6827058823537</v>
          </cell>
          <cell r="V1198">
            <v>4857.460495294119</v>
          </cell>
          <cell r="W1198">
            <v>4857.460495294119</v>
          </cell>
          <cell r="X1198">
            <v>4857.460495294119</v>
          </cell>
          <cell r="Y1198">
            <v>4857.460495294119</v>
          </cell>
          <cell r="Z1198">
            <v>5397.1783281045764</v>
          </cell>
          <cell r="AB1198" t="str">
            <v/>
          </cell>
          <cell r="AC1198">
            <v>3699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I1198" t="str">
            <v/>
          </cell>
          <cell r="AJ1198" t="str">
            <v/>
          </cell>
          <cell r="AM1198" t="e">
            <v>#N/A</v>
          </cell>
        </row>
        <row r="1199">
          <cell r="A1199" t="str">
            <v>ACTIVE</v>
          </cell>
          <cell r="B1199" t="str">
            <v>36-1335</v>
          </cell>
          <cell r="C1199">
            <v>28888457</v>
          </cell>
          <cell r="D1199" t="str">
            <v>36-1335</v>
          </cell>
          <cell r="E1199" t="str">
            <v>SDR 35 SW</v>
          </cell>
          <cell r="F1199" t="str">
            <v>18X15 DBL TEE WYE HXHXHXH SDR35 SW</v>
          </cell>
          <cell r="G1199">
            <v>85.95</v>
          </cell>
          <cell r="H1199">
            <v>38.986232399999999</v>
          </cell>
          <cell r="I1199">
            <v>1</v>
          </cell>
          <cell r="J1199">
            <v>2</v>
          </cell>
          <cell r="K1199">
            <v>5759.5354366013071</v>
          </cell>
          <cell r="L1199">
            <v>538.77719999999999</v>
          </cell>
          <cell r="M1199" t="str">
            <v>SPECFIT</v>
          </cell>
          <cell r="N1199" t="str">
            <v>(81)9101815</v>
          </cell>
          <cell r="O1199" t="str">
            <v>BOX</v>
          </cell>
          <cell r="P1199" t="str">
            <v>D</v>
          </cell>
          <cell r="Q1199" t="str">
            <v>F</v>
          </cell>
          <cell r="R1199">
            <v>4527.5411764705877</v>
          </cell>
          <cell r="S1199">
            <v>4844.4690588235289</v>
          </cell>
          <cell r="T1199">
            <v>4844.4690588235289</v>
          </cell>
          <cell r="U1199">
            <v>4844.4690588235289</v>
          </cell>
          <cell r="V1199">
            <v>5183.5818929411762</v>
          </cell>
          <cell r="W1199">
            <v>5183.5818929411762</v>
          </cell>
          <cell r="X1199">
            <v>5183.5818929411762</v>
          </cell>
          <cell r="Y1199">
            <v>5183.5818929411762</v>
          </cell>
          <cell r="Z1199">
            <v>5759.5354366013071</v>
          </cell>
          <cell r="AB1199" t="str">
            <v/>
          </cell>
          <cell r="AC1199">
            <v>3700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I1199" t="str">
            <v/>
          </cell>
          <cell r="AJ1199" t="str">
            <v/>
          </cell>
          <cell r="AM1199" t="e">
            <v>#N/A</v>
          </cell>
        </row>
        <row r="1200">
          <cell r="A1200" t="str">
            <v>ACTIVE</v>
          </cell>
          <cell r="B1200" t="str">
            <v>36-1336</v>
          </cell>
          <cell r="C1200">
            <v>28888465</v>
          </cell>
          <cell r="D1200" t="str">
            <v>36-1336</v>
          </cell>
          <cell r="E1200" t="str">
            <v>SDR 35 SW</v>
          </cell>
          <cell r="F1200" t="str">
            <v>18 DOUBLE TEE WYE HXHXHXH SDR35 SW</v>
          </cell>
          <cell r="G1200">
            <v>131.4</v>
          </cell>
          <cell r="H1200">
            <v>59.601988800000001</v>
          </cell>
          <cell r="I1200">
            <v>1</v>
          </cell>
          <cell r="J1200">
            <v>1</v>
          </cell>
          <cell r="K1200">
            <v>6071.861163398693</v>
          </cell>
          <cell r="L1200">
            <v>567.99390000000005</v>
          </cell>
          <cell r="M1200" t="str">
            <v>SPECFIT</v>
          </cell>
          <cell r="N1200" t="str">
            <v>(81)91018</v>
          </cell>
          <cell r="O1200" t="str">
            <v>BOX</v>
          </cell>
          <cell r="P1200" t="str">
            <v>D</v>
          </cell>
          <cell r="Q1200" t="str">
            <v>F</v>
          </cell>
          <cell r="R1200">
            <v>4773.0588235294117</v>
          </cell>
          <cell r="S1200">
            <v>5107.1729411764709</v>
          </cell>
          <cell r="T1200">
            <v>5107.1729411764709</v>
          </cell>
          <cell r="U1200">
            <v>5107.1729411764709</v>
          </cell>
          <cell r="V1200">
            <v>5464.675047058824</v>
          </cell>
          <cell r="W1200">
            <v>5464.675047058824</v>
          </cell>
          <cell r="X1200">
            <v>5464.675047058824</v>
          </cell>
          <cell r="Y1200">
            <v>5464.675047058824</v>
          </cell>
          <cell r="Z1200">
            <v>6071.861163398693</v>
          </cell>
          <cell r="AB1200" t="str">
            <v/>
          </cell>
          <cell r="AC1200">
            <v>3701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I1200" t="str">
            <v/>
          </cell>
          <cell r="AJ1200" t="str">
            <v/>
          </cell>
          <cell r="AM1200" t="e">
            <v>#N/A</v>
          </cell>
        </row>
        <row r="1201">
          <cell r="A1201" t="str">
            <v>ACTIVE</v>
          </cell>
          <cell r="B1201" t="str">
            <v>36-1337</v>
          </cell>
          <cell r="C1201">
            <v>28888473</v>
          </cell>
          <cell r="D1201" t="str">
            <v>36-1337</v>
          </cell>
          <cell r="E1201" t="str">
            <v>SDR 35 SW</v>
          </cell>
          <cell r="F1201" t="str">
            <v>21X4 DBL TEE WYE HXHXHXH SDR35 SW</v>
          </cell>
          <cell r="G1201">
            <v>1</v>
          </cell>
          <cell r="H1201">
            <v>0.453592</v>
          </cell>
          <cell r="I1201">
            <v>1</v>
          </cell>
          <cell r="J1201" t="str">
            <v>-</v>
          </cell>
          <cell r="K1201">
            <v>4239.242930718955</v>
          </cell>
          <cell r="L1201">
            <v>396.5598</v>
          </cell>
          <cell r="M1201" t="str">
            <v>SPECFIT</v>
          </cell>
          <cell r="N1201" t="str">
            <v>(81)910214</v>
          </cell>
          <cell r="O1201" t="str">
            <v>BOX</v>
          </cell>
          <cell r="P1201" t="str">
            <v>D</v>
          </cell>
          <cell r="Q1201" t="str">
            <v>F</v>
          </cell>
          <cell r="R1201">
            <v>3332.4470588235295</v>
          </cell>
          <cell r="S1201">
            <v>3565.7183529411768</v>
          </cell>
          <cell r="T1201">
            <v>3565.7183529411768</v>
          </cell>
          <cell r="U1201">
            <v>3565.7183529411768</v>
          </cell>
          <cell r="V1201">
            <v>3815.3186376470594</v>
          </cell>
          <cell r="W1201">
            <v>3815.3186376470594</v>
          </cell>
          <cell r="X1201">
            <v>3815.3186376470594</v>
          </cell>
          <cell r="Y1201">
            <v>3815.3186376470594</v>
          </cell>
          <cell r="Z1201">
            <v>4239.242930718955</v>
          </cell>
          <cell r="AB1201" t="str">
            <v/>
          </cell>
          <cell r="AC1201">
            <v>3702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I1201" t="str">
            <v/>
          </cell>
          <cell r="AJ1201" t="str">
            <v/>
          </cell>
          <cell r="AM1201" t="e">
            <v>#N/A</v>
          </cell>
        </row>
        <row r="1202">
          <cell r="A1202" t="str">
            <v>ACTIVE</v>
          </cell>
          <cell r="B1202" t="str">
            <v>36-1338</v>
          </cell>
          <cell r="C1202">
            <v>28888481</v>
          </cell>
          <cell r="D1202" t="str">
            <v>36-1338</v>
          </cell>
          <cell r="E1202" t="str">
            <v>SDR 35 SW</v>
          </cell>
          <cell r="F1202" t="str">
            <v>21X6 DBL TEE WYE HXHXHXH SDR35 SW</v>
          </cell>
          <cell r="G1202">
            <v>1</v>
          </cell>
          <cell r="H1202">
            <v>0.453592</v>
          </cell>
          <cell r="I1202">
            <v>1</v>
          </cell>
          <cell r="J1202" t="str">
            <v>-</v>
          </cell>
          <cell r="K1202">
            <v>4550.9251189542492</v>
          </cell>
          <cell r="L1202">
            <v>425.71730000000002</v>
          </cell>
          <cell r="M1202" t="str">
            <v>SPECFIT</v>
          </cell>
          <cell r="N1202" t="str">
            <v>(81)910216</v>
          </cell>
          <cell r="O1202" t="str">
            <v>BOX</v>
          </cell>
          <cell r="P1202" t="str">
            <v>D</v>
          </cell>
          <cell r="Q1202" t="str">
            <v>F</v>
          </cell>
          <cell r="R1202">
            <v>3577.4588235294118</v>
          </cell>
          <cell r="S1202">
            <v>3827.880941176471</v>
          </cell>
          <cell r="T1202">
            <v>3827.880941176471</v>
          </cell>
          <cell r="U1202">
            <v>3827.880941176471</v>
          </cell>
          <cell r="V1202">
            <v>4095.8326070588241</v>
          </cell>
          <cell r="W1202">
            <v>4095.8326070588241</v>
          </cell>
          <cell r="X1202">
            <v>4095.8326070588241</v>
          </cell>
          <cell r="Y1202">
            <v>4095.8326070588241</v>
          </cell>
          <cell r="Z1202">
            <v>4550.9251189542492</v>
          </cell>
          <cell r="AB1202" t="str">
            <v/>
          </cell>
          <cell r="AC1202">
            <v>3703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I1202" t="str">
            <v/>
          </cell>
          <cell r="AJ1202" t="str">
            <v/>
          </cell>
          <cell r="AM1202" t="e">
            <v>#N/A</v>
          </cell>
        </row>
        <row r="1203">
          <cell r="A1203" t="str">
            <v>ACTIVE</v>
          </cell>
          <cell r="B1203" t="str">
            <v>36-1339</v>
          </cell>
          <cell r="C1203">
            <v>28888490</v>
          </cell>
          <cell r="D1203" t="str">
            <v>36-1339</v>
          </cell>
          <cell r="E1203" t="str">
            <v>SDR 35 SW</v>
          </cell>
          <cell r="F1203" t="str">
            <v>21X8 DBL TEE WYE HXHXHXH SDR35 SW</v>
          </cell>
          <cell r="G1203">
            <v>1</v>
          </cell>
          <cell r="H1203">
            <v>0.453592</v>
          </cell>
          <cell r="I1203">
            <v>1</v>
          </cell>
          <cell r="J1203" t="str">
            <v>-</v>
          </cell>
          <cell r="K1203">
            <v>5671.0414013071904</v>
          </cell>
          <cell r="L1203">
            <v>530.49919999999997</v>
          </cell>
          <cell r="M1203" t="str">
            <v>SPECFIT</v>
          </cell>
          <cell r="N1203" t="str">
            <v>(81)910218</v>
          </cell>
          <cell r="O1203" t="str">
            <v>BOX</v>
          </cell>
          <cell r="P1203" t="str">
            <v>D</v>
          </cell>
          <cell r="Q1203" t="str">
            <v>F</v>
          </cell>
          <cell r="R1203">
            <v>4457.9764705882353</v>
          </cell>
          <cell r="S1203">
            <v>4770.0348235294123</v>
          </cell>
          <cell r="T1203">
            <v>4770.0348235294123</v>
          </cell>
          <cell r="U1203">
            <v>4770.0348235294123</v>
          </cell>
          <cell r="V1203">
            <v>5103.9372611764711</v>
          </cell>
          <cell r="W1203">
            <v>5103.9372611764711</v>
          </cell>
          <cell r="X1203">
            <v>5103.9372611764711</v>
          </cell>
          <cell r="Y1203">
            <v>5103.9372611764711</v>
          </cell>
          <cell r="Z1203">
            <v>5671.0414013071904</v>
          </cell>
          <cell r="AB1203" t="str">
            <v/>
          </cell>
          <cell r="AC1203">
            <v>3704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I1203" t="str">
            <v/>
          </cell>
          <cell r="AJ1203" t="str">
            <v/>
          </cell>
          <cell r="AM1203" t="e">
            <v>#N/A</v>
          </cell>
        </row>
        <row r="1204">
          <cell r="A1204" t="str">
            <v>ACTIVE</v>
          </cell>
          <cell r="B1204" t="str">
            <v>36-1340</v>
          </cell>
          <cell r="C1204">
            <v>28888503</v>
          </cell>
          <cell r="D1204" t="str">
            <v>36-1340</v>
          </cell>
          <cell r="E1204" t="str">
            <v>SDR 35 SW</v>
          </cell>
          <cell r="F1204" t="str">
            <v>21X10 DBL TEE WYE HXHXHXH SDR35 SW</v>
          </cell>
          <cell r="G1204">
            <v>67.05</v>
          </cell>
          <cell r="H1204">
            <v>30.413343599999997</v>
          </cell>
          <cell r="I1204">
            <v>1</v>
          </cell>
          <cell r="J1204">
            <v>2</v>
          </cell>
          <cell r="K1204">
            <v>6410.631835294118</v>
          </cell>
          <cell r="L1204">
            <v>599.68420000000003</v>
          </cell>
          <cell r="M1204" t="str">
            <v>SPECFIT</v>
          </cell>
          <cell r="N1204" t="str">
            <v>(81)9102110</v>
          </cell>
          <cell r="O1204" t="str">
            <v>BOX</v>
          </cell>
          <cell r="P1204" t="str">
            <v>D</v>
          </cell>
          <cell r="Q1204" t="str">
            <v>F</v>
          </cell>
          <cell r="R1204">
            <v>5039.3647058823535</v>
          </cell>
          <cell r="S1204">
            <v>5392.1202352941182</v>
          </cell>
          <cell r="T1204">
            <v>5392.1202352941182</v>
          </cell>
          <cell r="U1204">
            <v>5392.1202352941182</v>
          </cell>
          <cell r="V1204">
            <v>5769.5686517647064</v>
          </cell>
          <cell r="W1204">
            <v>5769.5686517647064</v>
          </cell>
          <cell r="X1204">
            <v>5769.5686517647064</v>
          </cell>
          <cell r="Y1204">
            <v>5769.5686517647064</v>
          </cell>
          <cell r="Z1204">
            <v>6410.631835294118</v>
          </cell>
          <cell r="AB1204" t="str">
            <v/>
          </cell>
          <cell r="AC1204">
            <v>3705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I1204" t="str">
            <v/>
          </cell>
          <cell r="AJ1204" t="str">
            <v/>
          </cell>
          <cell r="AM1204" t="e">
            <v>#N/A</v>
          </cell>
        </row>
        <row r="1205">
          <cell r="A1205" t="str">
            <v>ACTIVE</v>
          </cell>
          <cell r="B1205" t="str">
            <v>36-1341</v>
          </cell>
          <cell r="C1205">
            <v>28888511</v>
          </cell>
          <cell r="D1205" t="str">
            <v>36-1341</v>
          </cell>
          <cell r="E1205" t="str">
            <v>SDR 35 SW</v>
          </cell>
          <cell r="F1205" t="str">
            <v>21X12 DBL TEE WYE HXHXHXH SDR35 SW</v>
          </cell>
          <cell r="G1205">
            <v>81</v>
          </cell>
          <cell r="H1205">
            <v>36.740952</v>
          </cell>
          <cell r="I1205">
            <v>1</v>
          </cell>
          <cell r="J1205">
            <v>2</v>
          </cell>
          <cell r="K1205">
            <v>6859.567329411766</v>
          </cell>
          <cell r="L1205">
            <v>641.67989999999998</v>
          </cell>
          <cell r="M1205" t="str">
            <v>SPECFIT</v>
          </cell>
          <cell r="N1205" t="str">
            <v>(81)9102112</v>
          </cell>
          <cell r="O1205" t="str">
            <v>BOX</v>
          </cell>
          <cell r="P1205" t="str">
            <v>D</v>
          </cell>
          <cell r="Q1205" t="str">
            <v>F</v>
          </cell>
          <cell r="R1205">
            <v>5392.2705882352948</v>
          </cell>
          <cell r="S1205">
            <v>5769.7295294117657</v>
          </cell>
          <cell r="T1205">
            <v>5769.7295294117657</v>
          </cell>
          <cell r="U1205">
            <v>5769.7295294117657</v>
          </cell>
          <cell r="V1205">
            <v>6173.6105964705894</v>
          </cell>
          <cell r="W1205">
            <v>6173.6105964705894</v>
          </cell>
          <cell r="X1205">
            <v>6173.6105964705894</v>
          </cell>
          <cell r="Y1205">
            <v>6173.6105964705894</v>
          </cell>
          <cell r="Z1205">
            <v>6859.567329411766</v>
          </cell>
          <cell r="AB1205" t="str">
            <v/>
          </cell>
          <cell r="AC1205">
            <v>3706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I1205" t="str">
            <v/>
          </cell>
          <cell r="AJ1205" t="str">
            <v/>
          </cell>
          <cell r="AM1205" t="e">
            <v>#N/A</v>
          </cell>
        </row>
        <row r="1206">
          <cell r="A1206" t="str">
            <v>ACTIVE</v>
          </cell>
          <cell r="B1206" t="str">
            <v>36-1342</v>
          </cell>
          <cell r="C1206">
            <v>28888520</v>
          </cell>
          <cell r="D1206" t="str">
            <v>36-1342</v>
          </cell>
          <cell r="E1206" t="str">
            <v>SDR 35 SW</v>
          </cell>
          <cell r="F1206" t="str">
            <v>21X15 DBL TEE WYE HXHXHXH SDR35 SW</v>
          </cell>
          <cell r="G1206">
            <v>106.65</v>
          </cell>
          <cell r="H1206">
            <v>48.375586800000001</v>
          </cell>
          <cell r="I1206">
            <v>1</v>
          </cell>
          <cell r="J1206">
            <v>1</v>
          </cell>
          <cell r="K1206">
            <v>7658.6626313725492</v>
          </cell>
          <cell r="L1206">
            <v>716.43050000000005</v>
          </cell>
          <cell r="M1206" t="str">
            <v>SPECFIT</v>
          </cell>
          <cell r="N1206" t="str">
            <v>(81)9102115</v>
          </cell>
          <cell r="O1206" t="str">
            <v>BOX</v>
          </cell>
          <cell r="P1206" t="str">
            <v>D</v>
          </cell>
          <cell r="Q1206" t="str">
            <v>F</v>
          </cell>
          <cell r="R1206">
            <v>6020.4352941176467</v>
          </cell>
          <cell r="S1206">
            <v>6441.8657647058826</v>
          </cell>
          <cell r="T1206">
            <v>6441.8657647058826</v>
          </cell>
          <cell r="U1206">
            <v>6441.8657647058826</v>
          </cell>
          <cell r="V1206">
            <v>6892.7963682352947</v>
          </cell>
          <cell r="W1206">
            <v>6892.7963682352947</v>
          </cell>
          <cell r="X1206">
            <v>6892.7963682352947</v>
          </cell>
          <cell r="Y1206">
            <v>6892.7963682352947</v>
          </cell>
          <cell r="Z1206">
            <v>7658.6626313725492</v>
          </cell>
          <cell r="AB1206" t="str">
            <v/>
          </cell>
          <cell r="AC1206">
            <v>3707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I1206" t="str">
            <v/>
          </cell>
          <cell r="AJ1206" t="str">
            <v/>
          </cell>
          <cell r="AM1206" t="e">
            <v>#N/A</v>
          </cell>
        </row>
        <row r="1207">
          <cell r="A1207" t="str">
            <v>ACTIVE</v>
          </cell>
          <cell r="B1207" t="str">
            <v>36-1343</v>
          </cell>
          <cell r="C1207">
            <v>28888538</v>
          </cell>
          <cell r="D1207" t="str">
            <v>36-1343</v>
          </cell>
          <cell r="E1207" t="str">
            <v>SDR 35 SW</v>
          </cell>
          <cell r="F1207" t="str">
            <v>21X18 DBL TEE WYE HXHXHXH SDR35 SW</v>
          </cell>
          <cell r="G1207">
            <v>155.25</v>
          </cell>
          <cell r="H1207">
            <v>70.420158000000001</v>
          </cell>
          <cell r="I1207">
            <v>1</v>
          </cell>
          <cell r="J1207">
            <v>1</v>
          </cell>
          <cell r="K1207">
            <v>8691.1379411764719</v>
          </cell>
          <cell r="L1207">
            <v>813.01400000000001</v>
          </cell>
          <cell r="M1207" t="str">
            <v>SPECFIT</v>
          </cell>
          <cell r="N1207" t="str">
            <v>(81)9102118</v>
          </cell>
          <cell r="O1207" t="str">
            <v>BOX</v>
          </cell>
          <cell r="P1207" t="str">
            <v>D</v>
          </cell>
          <cell r="Q1207" t="str">
            <v>F</v>
          </cell>
          <cell r="R1207">
            <v>6832.0588235294117</v>
          </cell>
          <cell r="S1207">
            <v>7310.302941176471</v>
          </cell>
          <cell r="T1207">
            <v>7310.302941176471</v>
          </cell>
          <cell r="U1207">
            <v>7310.302941176471</v>
          </cell>
          <cell r="V1207">
            <v>7822.0241470588244</v>
          </cell>
          <cell r="W1207">
            <v>7822.0241470588244</v>
          </cell>
          <cell r="X1207">
            <v>7822.0241470588244</v>
          </cell>
          <cell r="Y1207">
            <v>7822.0241470588244</v>
          </cell>
          <cell r="Z1207">
            <v>8691.1379411764719</v>
          </cell>
          <cell r="AB1207" t="str">
            <v/>
          </cell>
          <cell r="AC1207">
            <v>3708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I1207" t="str">
            <v/>
          </cell>
          <cell r="AJ1207" t="str">
            <v/>
          </cell>
          <cell r="AM1207" t="e">
            <v>#N/A</v>
          </cell>
        </row>
        <row r="1208">
          <cell r="A1208" t="str">
            <v>ACTIVE</v>
          </cell>
          <cell r="B1208" t="str">
            <v>36-1344</v>
          </cell>
          <cell r="C1208">
            <v>28888546</v>
          </cell>
          <cell r="D1208" t="str">
            <v>36-1344</v>
          </cell>
          <cell r="E1208" t="str">
            <v>SDR 35 SW</v>
          </cell>
          <cell r="F1208" t="str">
            <v>21 DOUBLE TEE WYE HXHXHXH SDR35 SW</v>
          </cell>
          <cell r="G1208">
            <v>214.65</v>
          </cell>
          <cell r="H1208">
            <v>97.363522799999998</v>
          </cell>
          <cell r="I1208">
            <v>1</v>
          </cell>
          <cell r="J1208">
            <v>1</v>
          </cell>
          <cell r="K1208">
            <v>11528.334835294119</v>
          </cell>
          <cell r="L1208">
            <v>1078.421</v>
          </cell>
          <cell r="M1208" t="str">
            <v>SPECFIT</v>
          </cell>
          <cell r="N1208" t="str">
            <v>(81)91021</v>
          </cell>
          <cell r="O1208" t="str">
            <v>BOX</v>
          </cell>
          <cell r="P1208" t="str">
            <v>D</v>
          </cell>
          <cell r="Q1208" t="str">
            <v>F</v>
          </cell>
          <cell r="R1208">
            <v>9062.3647058823535</v>
          </cell>
          <cell r="S1208">
            <v>9696.7302352941188</v>
          </cell>
          <cell r="T1208">
            <v>9696.7302352941188</v>
          </cell>
          <cell r="U1208">
            <v>9696.7302352941188</v>
          </cell>
          <cell r="V1208">
            <v>10375.501351764708</v>
          </cell>
          <cell r="W1208">
            <v>10375.501351764708</v>
          </cell>
          <cell r="X1208">
            <v>10375.501351764708</v>
          </cell>
          <cell r="Y1208">
            <v>10375.501351764708</v>
          </cell>
          <cell r="Z1208">
            <v>11528.334835294119</v>
          </cell>
          <cell r="AB1208" t="str">
            <v/>
          </cell>
          <cell r="AC1208">
            <v>3709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 t="str">
            <v/>
          </cell>
          <cell r="AJ1208" t="str">
            <v/>
          </cell>
          <cell r="AM1208" t="e">
            <v>#N/A</v>
          </cell>
        </row>
        <row r="1209">
          <cell r="A1209" t="str">
            <v>ACTIVE</v>
          </cell>
          <cell r="B1209" t="str">
            <v>36-1345</v>
          </cell>
          <cell r="C1209">
            <v>28888554</v>
          </cell>
          <cell r="D1209" t="str">
            <v>36-1345</v>
          </cell>
          <cell r="E1209" t="str">
            <v>SDR 35 SW</v>
          </cell>
          <cell r="F1209" t="str">
            <v>24X4 DBL TEE WYE HXHXHXH SDR35 SW</v>
          </cell>
          <cell r="G1209">
            <v>1</v>
          </cell>
          <cell r="H1209">
            <v>0.453592</v>
          </cell>
          <cell r="I1209">
            <v>1</v>
          </cell>
          <cell r="J1209" t="str">
            <v>-</v>
          </cell>
          <cell r="K1209">
            <v>6007.5073071895422</v>
          </cell>
          <cell r="L1209">
            <v>561.97280000000001</v>
          </cell>
          <cell r="M1209" t="str">
            <v>SPECFIT</v>
          </cell>
          <cell r="N1209" t="str">
            <v>(81)910244</v>
          </cell>
          <cell r="O1209" t="str">
            <v>BOX</v>
          </cell>
          <cell r="P1209" t="str">
            <v>D</v>
          </cell>
          <cell r="Q1209" t="str">
            <v>F</v>
          </cell>
          <cell r="R1209">
            <v>4722.4705882352937</v>
          </cell>
          <cell r="S1209">
            <v>5053.0435294117642</v>
          </cell>
          <cell r="T1209">
            <v>5053.0435294117642</v>
          </cell>
          <cell r="U1209">
            <v>5053.0435294117642</v>
          </cell>
          <cell r="V1209">
            <v>5406.7565764705878</v>
          </cell>
          <cell r="W1209">
            <v>5406.7565764705878</v>
          </cell>
          <cell r="X1209">
            <v>5406.7565764705878</v>
          </cell>
          <cell r="Y1209">
            <v>5406.7565764705878</v>
          </cell>
          <cell r="Z1209">
            <v>6007.5073071895422</v>
          </cell>
          <cell r="AB1209" t="str">
            <v/>
          </cell>
          <cell r="AC1209">
            <v>3710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I1209" t="str">
            <v/>
          </cell>
          <cell r="AJ1209" t="str">
            <v/>
          </cell>
          <cell r="AM1209" t="e">
            <v>#N/A</v>
          </cell>
        </row>
        <row r="1210">
          <cell r="A1210" t="str">
            <v>ACTIVE</v>
          </cell>
          <cell r="B1210" t="str">
            <v>36-1346</v>
          </cell>
          <cell r="C1210">
            <v>28888562</v>
          </cell>
          <cell r="D1210" t="str">
            <v>36-1346</v>
          </cell>
          <cell r="E1210" t="str">
            <v>SDR 35 SW</v>
          </cell>
          <cell r="F1210" t="str">
            <v>24X6 DBL TEE WYE HXHXHXH SDR35 SW</v>
          </cell>
          <cell r="G1210">
            <v>1</v>
          </cell>
          <cell r="H1210">
            <v>0.453592</v>
          </cell>
          <cell r="I1210">
            <v>1</v>
          </cell>
          <cell r="J1210" t="str">
            <v>-</v>
          </cell>
          <cell r="K1210">
            <v>6816.390381699347</v>
          </cell>
          <cell r="L1210">
            <v>637.63990000000001</v>
          </cell>
          <cell r="M1210" t="str">
            <v>SPECFIT</v>
          </cell>
          <cell r="N1210" t="str">
            <v>(81)910246</v>
          </cell>
          <cell r="O1210" t="str">
            <v>BOX</v>
          </cell>
          <cell r="P1210" t="str">
            <v>D</v>
          </cell>
          <cell r="Q1210" t="str">
            <v>F</v>
          </cell>
          <cell r="R1210">
            <v>5358.3294117647056</v>
          </cell>
          <cell r="S1210">
            <v>5733.412470588235</v>
          </cell>
          <cell r="T1210">
            <v>5733.412470588235</v>
          </cell>
          <cell r="U1210">
            <v>5733.412470588235</v>
          </cell>
          <cell r="V1210">
            <v>6134.7513435294122</v>
          </cell>
          <cell r="W1210">
            <v>6134.7513435294122</v>
          </cell>
          <cell r="X1210">
            <v>6134.7513435294122</v>
          </cell>
          <cell r="Y1210">
            <v>6134.7513435294122</v>
          </cell>
          <cell r="Z1210">
            <v>6816.390381699347</v>
          </cell>
          <cell r="AB1210" t="str">
            <v/>
          </cell>
          <cell r="AC1210">
            <v>3711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I1210" t="str">
            <v/>
          </cell>
          <cell r="AJ1210" t="str">
            <v/>
          </cell>
          <cell r="AM1210" t="e">
            <v>#N/A</v>
          </cell>
        </row>
        <row r="1211">
          <cell r="A1211" t="str">
            <v>ACTIVE</v>
          </cell>
          <cell r="B1211" t="str">
            <v>36-1347</v>
          </cell>
          <cell r="C1211">
            <v>28888570</v>
          </cell>
          <cell r="D1211" t="str">
            <v>36-1347</v>
          </cell>
          <cell r="E1211" t="str">
            <v>SDR 35 SW</v>
          </cell>
          <cell r="F1211" t="str">
            <v>24X8 DBL TEE WYE HXHXHXH SDR35 SW</v>
          </cell>
          <cell r="G1211">
            <v>1</v>
          </cell>
          <cell r="H1211">
            <v>0.453592</v>
          </cell>
          <cell r="I1211">
            <v>1</v>
          </cell>
          <cell r="J1211" t="str">
            <v>-</v>
          </cell>
          <cell r="K1211">
            <v>7746.4532640522884</v>
          </cell>
          <cell r="L1211">
            <v>724.64380000000006</v>
          </cell>
          <cell r="M1211" t="str">
            <v>SPECFIT</v>
          </cell>
          <cell r="N1211" t="str">
            <v>(81)910248</v>
          </cell>
          <cell r="O1211" t="str">
            <v>BOX</v>
          </cell>
          <cell r="P1211" t="str">
            <v>D</v>
          </cell>
          <cell r="Q1211" t="str">
            <v>F</v>
          </cell>
          <cell r="R1211">
            <v>6089.447058823529</v>
          </cell>
          <cell r="S1211">
            <v>6515.7083529411766</v>
          </cell>
          <cell r="T1211">
            <v>6515.7083529411766</v>
          </cell>
          <cell r="U1211">
            <v>6515.7083529411766</v>
          </cell>
          <cell r="V1211">
            <v>6971.8079376470596</v>
          </cell>
          <cell r="W1211">
            <v>6971.8079376470596</v>
          </cell>
          <cell r="X1211">
            <v>6971.8079376470596</v>
          </cell>
          <cell r="Y1211">
            <v>6971.8079376470596</v>
          </cell>
          <cell r="Z1211">
            <v>7746.4532640522884</v>
          </cell>
          <cell r="AB1211" t="str">
            <v/>
          </cell>
          <cell r="AC1211">
            <v>3712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I1211" t="str">
            <v/>
          </cell>
          <cell r="AJ1211" t="str">
            <v/>
          </cell>
          <cell r="AM1211" t="e">
            <v>#N/A</v>
          </cell>
        </row>
        <row r="1212">
          <cell r="A1212" t="str">
            <v>ACTIVE</v>
          </cell>
          <cell r="B1212" t="str">
            <v>36-1348</v>
          </cell>
          <cell r="C1212">
            <v>28888589</v>
          </cell>
          <cell r="D1212" t="str">
            <v>36-1348</v>
          </cell>
          <cell r="E1212" t="str">
            <v>SDR 35 SW</v>
          </cell>
          <cell r="F1212" t="str">
            <v>24X10 DBL TEE WYE HXHXHXH SDR35 SW</v>
          </cell>
          <cell r="G1212">
            <v>85.05</v>
          </cell>
          <cell r="H1212">
            <v>38.577999599999998</v>
          </cell>
          <cell r="I1212">
            <v>1</v>
          </cell>
          <cell r="J1212">
            <v>2</v>
          </cell>
          <cell r="K1212">
            <v>9193.9211503267961</v>
          </cell>
          <cell r="L1212">
            <v>860.04769999999996</v>
          </cell>
          <cell r="M1212" t="str">
            <v>SPECFIT</v>
          </cell>
          <cell r="N1212" t="str">
            <v>(81)9102410</v>
          </cell>
          <cell r="O1212" t="str">
            <v>BOX</v>
          </cell>
          <cell r="P1212" t="str">
            <v>D</v>
          </cell>
          <cell r="Q1212" t="str">
            <v>F</v>
          </cell>
          <cell r="R1212">
            <v>7227.2941176470586</v>
          </cell>
          <cell r="S1212">
            <v>7733.2047058823528</v>
          </cell>
          <cell r="T1212">
            <v>7733.2047058823528</v>
          </cell>
          <cell r="U1212">
            <v>7733.2047058823528</v>
          </cell>
          <cell r="V1212">
            <v>8274.5290352941174</v>
          </cell>
          <cell r="W1212">
            <v>8274.5290352941174</v>
          </cell>
          <cell r="X1212">
            <v>8274.5290352941174</v>
          </cell>
          <cell r="Y1212">
            <v>8274.5290352941174</v>
          </cell>
          <cell r="Z1212">
            <v>9193.9211503267961</v>
          </cell>
          <cell r="AB1212" t="str">
            <v/>
          </cell>
          <cell r="AC1212">
            <v>3713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 t="str">
            <v/>
          </cell>
          <cell r="AJ1212" t="str">
            <v/>
          </cell>
          <cell r="AM1212" t="e">
            <v>#N/A</v>
          </cell>
        </row>
        <row r="1213">
          <cell r="A1213" t="str">
            <v>ACTIVE</v>
          </cell>
          <cell r="B1213" t="str">
            <v>36-1349</v>
          </cell>
          <cell r="C1213">
            <v>28888597</v>
          </cell>
          <cell r="D1213" t="str">
            <v>36-1349</v>
          </cell>
          <cell r="E1213" t="str">
            <v>SDR 35 SW</v>
          </cell>
          <cell r="F1213" t="str">
            <v>24X12 DBL TEE WYE HXHXHXH SDR35 SW</v>
          </cell>
          <cell r="G1213">
            <v>99.9</v>
          </cell>
          <cell r="H1213">
            <v>45.313840800000001</v>
          </cell>
          <cell r="I1213">
            <v>1</v>
          </cell>
          <cell r="J1213">
            <v>1</v>
          </cell>
          <cell r="K1213">
            <v>9355.5690575163408</v>
          </cell>
          <cell r="L1213">
            <v>875.16890000000001</v>
          </cell>
          <cell r="M1213" t="str">
            <v>SPECFIT</v>
          </cell>
          <cell r="N1213" t="str">
            <v>(81)9102412</v>
          </cell>
          <cell r="O1213" t="str">
            <v>BOX</v>
          </cell>
          <cell r="P1213" t="str">
            <v>D</v>
          </cell>
          <cell r="Q1213" t="str">
            <v>F</v>
          </cell>
          <cell r="R1213">
            <v>7354.3647058823535</v>
          </cell>
          <cell r="S1213">
            <v>7869.1702352941184</v>
          </cell>
          <cell r="T1213">
            <v>7869.1702352941184</v>
          </cell>
          <cell r="U1213">
            <v>7869.1702352941184</v>
          </cell>
          <cell r="V1213">
            <v>8420.0121517647076</v>
          </cell>
          <cell r="W1213">
            <v>8420.0121517647076</v>
          </cell>
          <cell r="X1213">
            <v>8420.0121517647076</v>
          </cell>
          <cell r="Y1213">
            <v>8420.0121517647076</v>
          </cell>
          <cell r="Z1213">
            <v>9355.5690575163408</v>
          </cell>
          <cell r="AB1213" t="str">
            <v/>
          </cell>
          <cell r="AC1213">
            <v>3714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I1213" t="str">
            <v/>
          </cell>
          <cell r="AJ1213" t="str">
            <v/>
          </cell>
          <cell r="AM1213" t="e">
            <v>#N/A</v>
          </cell>
        </row>
        <row r="1214">
          <cell r="A1214" t="str">
            <v>ACTIVE</v>
          </cell>
          <cell r="B1214" t="str">
            <v>36-1350</v>
          </cell>
          <cell r="C1214">
            <v>28888600</v>
          </cell>
          <cell r="D1214" t="str">
            <v>36-1350</v>
          </cell>
          <cell r="E1214" t="str">
            <v>SDR 35 SW</v>
          </cell>
          <cell r="F1214" t="str">
            <v>24X15 DBL TEE WYE HXHXHXH SDR35 SW</v>
          </cell>
          <cell r="G1214">
            <v>126.9</v>
          </cell>
          <cell r="H1214">
            <v>57.560824799999999</v>
          </cell>
          <cell r="I1214">
            <v>1</v>
          </cell>
          <cell r="J1214">
            <v>1</v>
          </cell>
          <cell r="K1214">
            <v>9723.6731150326796</v>
          </cell>
          <cell r="L1214">
            <v>909.60310000000004</v>
          </cell>
          <cell r="M1214" t="str">
            <v>SPECFIT</v>
          </cell>
          <cell r="N1214" t="str">
            <v>(81)9102415</v>
          </cell>
          <cell r="O1214" t="str">
            <v>BOX</v>
          </cell>
          <cell r="P1214" t="str">
            <v>D</v>
          </cell>
          <cell r="Q1214" t="str">
            <v>F</v>
          </cell>
          <cell r="R1214">
            <v>7643.7294117647061</v>
          </cell>
          <cell r="S1214">
            <v>8178.7904705882356</v>
          </cell>
          <cell r="T1214">
            <v>8178.7904705882356</v>
          </cell>
          <cell r="U1214">
            <v>8178.7904705882356</v>
          </cell>
          <cell r="V1214">
            <v>8751.3058035294125</v>
          </cell>
          <cell r="W1214">
            <v>8751.3058035294125</v>
          </cell>
          <cell r="X1214">
            <v>8751.3058035294125</v>
          </cell>
          <cell r="Y1214">
            <v>8751.3058035294125</v>
          </cell>
          <cell r="Z1214">
            <v>9723.6731150326796</v>
          </cell>
          <cell r="AB1214" t="str">
            <v/>
          </cell>
          <cell r="AC1214">
            <v>3715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 t="str">
            <v/>
          </cell>
          <cell r="AJ1214" t="str">
            <v/>
          </cell>
          <cell r="AM1214" t="e">
            <v>#N/A</v>
          </cell>
        </row>
        <row r="1215">
          <cell r="A1215" t="str">
            <v>ACTIVE</v>
          </cell>
          <cell r="B1215" t="str">
            <v>36-1351</v>
          </cell>
          <cell r="C1215">
            <v>28888619</v>
          </cell>
          <cell r="D1215" t="str">
            <v>36-1351</v>
          </cell>
          <cell r="E1215" t="str">
            <v>SDR 35 SW</v>
          </cell>
          <cell r="F1215" t="str">
            <v>24X18 DBL TEE WYE HXHXHXH SDR35 SW</v>
          </cell>
          <cell r="G1215">
            <v>177.75</v>
          </cell>
          <cell r="H1215">
            <v>80.625978000000003</v>
          </cell>
          <cell r="I1215">
            <v>1</v>
          </cell>
          <cell r="J1215">
            <v>1</v>
          </cell>
          <cell r="K1215">
            <v>13449.71649150327</v>
          </cell>
          <cell r="L1215">
            <v>1258.1572000000001</v>
          </cell>
          <cell r="M1215" t="str">
            <v>SPECFIT</v>
          </cell>
          <cell r="N1215" t="str">
            <v>(81)9102418</v>
          </cell>
          <cell r="O1215" t="str">
            <v>BOX</v>
          </cell>
          <cell r="P1215" t="str">
            <v>D</v>
          </cell>
          <cell r="Q1215" t="str">
            <v>F</v>
          </cell>
          <cell r="R1215">
            <v>10572.752941176472</v>
          </cell>
          <cell r="S1215">
            <v>11312.845647058826</v>
          </cell>
          <cell r="T1215">
            <v>11312.845647058826</v>
          </cell>
          <cell r="U1215">
            <v>11312.845647058826</v>
          </cell>
          <cell r="V1215">
            <v>12104.744842352944</v>
          </cell>
          <cell r="W1215">
            <v>12104.744842352944</v>
          </cell>
          <cell r="X1215">
            <v>12104.744842352944</v>
          </cell>
          <cell r="Y1215">
            <v>12104.744842352944</v>
          </cell>
          <cell r="Z1215">
            <v>13449.71649150327</v>
          </cell>
          <cell r="AB1215" t="str">
            <v/>
          </cell>
          <cell r="AC1215">
            <v>3716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I1215" t="str">
            <v/>
          </cell>
          <cell r="AJ1215" t="str">
            <v/>
          </cell>
          <cell r="AM1215" t="e">
            <v>#N/A</v>
          </cell>
        </row>
        <row r="1216">
          <cell r="A1216" t="str">
            <v>ACTIVE</v>
          </cell>
          <cell r="B1216" t="str">
            <v>36-1352</v>
          </cell>
          <cell r="C1216">
            <v>28888627</v>
          </cell>
          <cell r="D1216" t="str">
            <v>36-1352</v>
          </cell>
          <cell r="E1216" t="str">
            <v>SDR 35 SW</v>
          </cell>
          <cell r="F1216" t="str">
            <v>24X21 DBL TEE WYE HXHXHXH SDR35 SW</v>
          </cell>
          <cell r="G1216">
            <v>238.5</v>
          </cell>
          <cell r="H1216">
            <v>108.181692</v>
          </cell>
          <cell r="I1216">
            <v>1</v>
          </cell>
          <cell r="J1216">
            <v>1</v>
          </cell>
          <cell r="K1216">
            <v>14554.088528104578</v>
          </cell>
          <cell r="L1216">
            <v>1361.4654</v>
          </cell>
          <cell r="M1216" t="str">
            <v>SPECFIT</v>
          </cell>
          <cell r="N1216" t="str">
            <v>(81)9102421</v>
          </cell>
          <cell r="O1216" t="str">
            <v>BOX</v>
          </cell>
          <cell r="P1216" t="str">
            <v>D</v>
          </cell>
          <cell r="Q1216" t="str">
            <v>F</v>
          </cell>
          <cell r="R1216">
            <v>11440.89411764706</v>
          </cell>
          <cell r="S1216">
            <v>12241.756705882355</v>
          </cell>
          <cell r="T1216">
            <v>12241.756705882355</v>
          </cell>
          <cell r="U1216">
            <v>12241.756705882355</v>
          </cell>
          <cell r="V1216">
            <v>13098.679675294121</v>
          </cell>
          <cell r="W1216">
            <v>13098.679675294121</v>
          </cell>
          <cell r="X1216">
            <v>13098.679675294121</v>
          </cell>
          <cell r="Y1216">
            <v>13098.679675294121</v>
          </cell>
          <cell r="Z1216">
            <v>14554.088528104578</v>
          </cell>
          <cell r="AB1216" t="str">
            <v/>
          </cell>
          <cell r="AC1216">
            <v>3717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I1216" t="str">
            <v/>
          </cell>
          <cell r="AJ1216" t="str">
            <v/>
          </cell>
          <cell r="AM1216" t="e">
            <v>#N/A</v>
          </cell>
        </row>
        <row r="1217">
          <cell r="A1217" t="str">
            <v>ACTIVE</v>
          </cell>
          <cell r="B1217" t="str">
            <v>36-1353</v>
          </cell>
          <cell r="C1217">
            <v>28888635</v>
          </cell>
          <cell r="D1217" t="str">
            <v>36-1353</v>
          </cell>
          <cell r="E1217" t="str">
            <v>SDR 35 SW</v>
          </cell>
          <cell r="F1217" t="str">
            <v>24 DOUBLE TEE WYE HXHXHXH SDR35 SW</v>
          </cell>
          <cell r="G1217">
            <v>302.39999999999998</v>
          </cell>
          <cell r="H1217">
            <v>137.16622079999999</v>
          </cell>
          <cell r="I1217">
            <v>1</v>
          </cell>
          <cell r="J1217" t="str">
            <v>-</v>
          </cell>
          <cell r="K1217">
            <v>17813.072568627453</v>
          </cell>
          <cell r="L1217">
            <v>1666.3278</v>
          </cell>
          <cell r="M1217" t="str">
            <v>SPECFIT</v>
          </cell>
          <cell r="N1217" t="str">
            <v>(81)91024</v>
          </cell>
          <cell r="O1217" t="str">
            <v>BOX</v>
          </cell>
          <cell r="P1217" t="str">
            <v>D</v>
          </cell>
          <cell r="Q1217" t="str">
            <v>F</v>
          </cell>
          <cell r="R1217">
            <v>14002.764705882353</v>
          </cell>
          <cell r="S1217">
            <v>14982.958235294118</v>
          </cell>
          <cell r="T1217">
            <v>14982.958235294118</v>
          </cell>
          <cell r="U1217">
            <v>14982.958235294118</v>
          </cell>
          <cell r="V1217">
            <v>16031.765311764708</v>
          </cell>
          <cell r="W1217">
            <v>16031.765311764708</v>
          </cell>
          <cell r="X1217">
            <v>16031.765311764708</v>
          </cell>
          <cell r="Y1217">
            <v>16031.765311764708</v>
          </cell>
          <cell r="Z1217">
            <v>17813.072568627453</v>
          </cell>
          <cell r="AB1217" t="str">
            <v/>
          </cell>
          <cell r="AC1217">
            <v>3718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I1217" t="str">
            <v/>
          </cell>
          <cell r="AJ1217" t="str">
            <v/>
          </cell>
          <cell r="AM1217" t="e">
            <v>#N/A</v>
          </cell>
        </row>
        <row r="1218">
          <cell r="A1218" t="str">
            <v>ACTIVE</v>
          </cell>
          <cell r="B1218" t="str">
            <v>36-1354</v>
          </cell>
          <cell r="C1218">
            <v>28888643</v>
          </cell>
          <cell r="D1218" t="str">
            <v>36-1354</v>
          </cell>
          <cell r="E1218" t="str">
            <v>SDR 35 SW</v>
          </cell>
          <cell r="F1218" t="str">
            <v>27X4 DBL TEE WYE HXHXHXH SDR35 SW</v>
          </cell>
          <cell r="G1218">
            <v>1</v>
          </cell>
          <cell r="H1218">
            <v>0.453592</v>
          </cell>
          <cell r="I1218">
            <v>1</v>
          </cell>
          <cell r="J1218" t="str">
            <v>-</v>
          </cell>
          <cell r="K1218">
            <v>9091.418926797387</v>
          </cell>
          <cell r="L1218">
            <v>850.4588</v>
          </cell>
          <cell r="M1218" t="str">
            <v>SPECFIT</v>
          </cell>
          <cell r="N1218" t="str">
            <v>(81)910274</v>
          </cell>
          <cell r="O1218" t="str">
            <v>BOX</v>
          </cell>
          <cell r="P1218" t="str">
            <v>D</v>
          </cell>
          <cell r="Q1218" t="str">
            <v>F</v>
          </cell>
          <cell r="R1218">
            <v>7146.7176470588238</v>
          </cell>
          <cell r="S1218">
            <v>7646.9878823529416</v>
          </cell>
          <cell r="T1218">
            <v>7646.9878823529416</v>
          </cell>
          <cell r="U1218">
            <v>7646.9878823529416</v>
          </cell>
          <cell r="V1218">
            <v>8182.2770341176483</v>
          </cell>
          <cell r="W1218">
            <v>8182.2770341176483</v>
          </cell>
          <cell r="X1218">
            <v>8182.2770341176483</v>
          </cell>
          <cell r="Y1218">
            <v>8182.2770341176483</v>
          </cell>
          <cell r="Z1218">
            <v>9091.418926797387</v>
          </cell>
          <cell r="AB1218" t="str">
            <v/>
          </cell>
          <cell r="AC1218">
            <v>3719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I1218" t="str">
            <v/>
          </cell>
          <cell r="AJ1218" t="str">
            <v/>
          </cell>
          <cell r="AM1218" t="e">
            <v>#N/A</v>
          </cell>
        </row>
        <row r="1219">
          <cell r="A1219" t="str">
            <v>ACTIVE</v>
          </cell>
          <cell r="B1219" t="str">
            <v>36-1355</v>
          </cell>
          <cell r="C1219">
            <v>28888651</v>
          </cell>
          <cell r="D1219" t="str">
            <v>36-1355</v>
          </cell>
          <cell r="E1219" t="str">
            <v>SDR 35 SW</v>
          </cell>
          <cell r="F1219" t="str">
            <v>27X6 DBL TEE WYE HXHXHXH SDR35 SW</v>
          </cell>
          <cell r="G1219">
            <v>1</v>
          </cell>
          <cell r="H1219">
            <v>0.453592</v>
          </cell>
          <cell r="I1219">
            <v>1</v>
          </cell>
          <cell r="J1219" t="str">
            <v>-</v>
          </cell>
          <cell r="K1219">
            <v>9614.870200000003</v>
          </cell>
          <cell r="L1219">
            <v>899.42539999999997</v>
          </cell>
          <cell r="M1219" t="str">
            <v>SPECFIT</v>
          </cell>
          <cell r="N1219" t="str">
            <v>(81)910276</v>
          </cell>
          <cell r="O1219" t="str">
            <v>BOX</v>
          </cell>
          <cell r="P1219" t="str">
            <v>D</v>
          </cell>
          <cell r="Q1219" t="str">
            <v>F</v>
          </cell>
          <cell r="R1219">
            <v>7558.2000000000007</v>
          </cell>
          <cell r="S1219">
            <v>8087.2740000000013</v>
          </cell>
          <cell r="T1219">
            <v>8087.2740000000013</v>
          </cell>
          <cell r="U1219">
            <v>8087.2740000000013</v>
          </cell>
          <cell r="V1219">
            <v>8653.3831800000025</v>
          </cell>
          <cell r="W1219">
            <v>8653.3831800000025</v>
          </cell>
          <cell r="X1219">
            <v>8653.3831800000025</v>
          </cell>
          <cell r="Y1219">
            <v>8653.3831800000025</v>
          </cell>
          <cell r="Z1219">
            <v>9614.870200000003</v>
          </cell>
          <cell r="AB1219" t="str">
            <v/>
          </cell>
          <cell r="AC1219">
            <v>3720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I1219" t="str">
            <v/>
          </cell>
          <cell r="AJ1219" t="str">
            <v/>
          </cell>
          <cell r="AM1219" t="e">
            <v>#N/A</v>
          </cell>
        </row>
        <row r="1220">
          <cell r="A1220" t="str">
            <v>ACTIVE</v>
          </cell>
          <cell r="B1220" t="str">
            <v>36-1356</v>
          </cell>
          <cell r="C1220">
            <v>28888660</v>
          </cell>
          <cell r="D1220" t="str">
            <v>36-1356</v>
          </cell>
          <cell r="E1220" t="str">
            <v>SDR 35 SW</v>
          </cell>
          <cell r="F1220" t="str">
            <v>27X8 DBL TEE WYE HXHXHXH SDR35 SW</v>
          </cell>
          <cell r="G1220">
            <v>1</v>
          </cell>
          <cell r="H1220">
            <v>0.453592</v>
          </cell>
          <cell r="I1220">
            <v>1</v>
          </cell>
          <cell r="J1220" t="str">
            <v>-</v>
          </cell>
          <cell r="K1220">
            <v>10799.205644444446</v>
          </cell>
          <cell r="L1220">
            <v>1010.2136</v>
          </cell>
          <cell r="M1220" t="str">
            <v>SPECFIT</v>
          </cell>
          <cell r="N1220" t="str">
            <v>(81)910278</v>
          </cell>
          <cell r="O1220" t="str">
            <v>BOX</v>
          </cell>
          <cell r="P1220" t="str">
            <v>D</v>
          </cell>
          <cell r="Q1220" t="str">
            <v>F</v>
          </cell>
          <cell r="R1220">
            <v>8489.2000000000007</v>
          </cell>
          <cell r="S1220">
            <v>9083.4440000000013</v>
          </cell>
          <cell r="T1220">
            <v>9083.4440000000013</v>
          </cell>
          <cell r="U1220">
            <v>9083.4440000000013</v>
          </cell>
          <cell r="V1220">
            <v>9719.2850800000015</v>
          </cell>
          <cell r="W1220">
            <v>9719.2850800000015</v>
          </cell>
          <cell r="X1220">
            <v>9719.2850800000015</v>
          </cell>
          <cell r="Y1220">
            <v>9719.2850800000015</v>
          </cell>
          <cell r="Z1220">
            <v>10799.205644444446</v>
          </cell>
          <cell r="AB1220" t="str">
            <v/>
          </cell>
          <cell r="AC1220">
            <v>3721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I1220" t="str">
            <v/>
          </cell>
          <cell r="AJ1220" t="str">
            <v/>
          </cell>
          <cell r="AM1220" t="e">
            <v>#N/A</v>
          </cell>
        </row>
        <row r="1221">
          <cell r="A1221" t="str">
            <v>ACTIVE</v>
          </cell>
          <cell r="B1221" t="str">
            <v>36-1357</v>
          </cell>
          <cell r="C1221">
            <v>28888678</v>
          </cell>
          <cell r="D1221" t="str">
            <v>36-1357</v>
          </cell>
          <cell r="E1221" t="str">
            <v>SDR 35 SW</v>
          </cell>
          <cell r="F1221" t="str">
            <v>27X10 DBL TEE WYE HXHXHXH SDR35 SW</v>
          </cell>
          <cell r="G1221">
            <v>110.25</v>
          </cell>
          <cell r="H1221">
            <v>50.008518000000002</v>
          </cell>
          <cell r="I1221">
            <v>1</v>
          </cell>
          <cell r="J1221">
            <v>1</v>
          </cell>
          <cell r="K1221">
            <v>15716.842981699347</v>
          </cell>
          <cell r="L1221">
            <v>1470.2354</v>
          </cell>
          <cell r="M1221" t="str">
            <v>SPECFIT</v>
          </cell>
          <cell r="N1221" t="str">
            <v>(81)9102710</v>
          </cell>
          <cell r="O1221" t="str">
            <v>BOX</v>
          </cell>
          <cell r="P1221" t="str">
            <v>D</v>
          </cell>
          <cell r="Q1221" t="str">
            <v>F</v>
          </cell>
          <cell r="R1221">
            <v>12354.929411764706</v>
          </cell>
          <cell r="S1221">
            <v>13219.774470588236</v>
          </cell>
          <cell r="T1221">
            <v>13219.774470588236</v>
          </cell>
          <cell r="U1221">
            <v>13219.774470588236</v>
          </cell>
          <cell r="V1221">
            <v>14145.158683529413</v>
          </cell>
          <cell r="W1221">
            <v>14145.158683529413</v>
          </cell>
          <cell r="X1221">
            <v>14145.158683529413</v>
          </cell>
          <cell r="Y1221">
            <v>14145.158683529413</v>
          </cell>
          <cell r="Z1221">
            <v>15716.842981699347</v>
          </cell>
          <cell r="AB1221" t="str">
            <v/>
          </cell>
          <cell r="AC1221">
            <v>3722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I1221" t="str">
            <v/>
          </cell>
          <cell r="AJ1221" t="str">
            <v/>
          </cell>
          <cell r="AM1221" t="e">
            <v>#N/A</v>
          </cell>
        </row>
        <row r="1222">
          <cell r="A1222" t="str">
            <v>ACTIVE</v>
          </cell>
          <cell r="B1222" t="str">
            <v>36-1358</v>
          </cell>
          <cell r="C1222">
            <v>28888686</v>
          </cell>
          <cell r="D1222" t="str">
            <v>36-1358</v>
          </cell>
          <cell r="E1222" t="str">
            <v>SDR 35 SW</v>
          </cell>
          <cell r="F1222" t="str">
            <v>27X12 DBL TEE WYE HXHXHXH SDR35 SW</v>
          </cell>
          <cell r="G1222">
            <v>126.45</v>
          </cell>
          <cell r="H1222">
            <v>57.356708400000002</v>
          </cell>
          <cell r="I1222">
            <v>1</v>
          </cell>
          <cell r="J1222">
            <v>1</v>
          </cell>
          <cell r="K1222">
            <v>17166.106789542486</v>
          </cell>
          <cell r="L1222">
            <v>1605.8078</v>
          </cell>
          <cell r="M1222" t="str">
            <v>SPECFIT</v>
          </cell>
          <cell r="N1222" t="str">
            <v>(81)9102712</v>
          </cell>
          <cell r="O1222" t="str">
            <v>BOX</v>
          </cell>
          <cell r="P1222" t="str">
            <v>D</v>
          </cell>
          <cell r="Q1222" t="str">
            <v>F</v>
          </cell>
          <cell r="R1222">
            <v>13494.188235294117</v>
          </cell>
          <cell r="S1222">
            <v>14438.781411764707</v>
          </cell>
          <cell r="T1222">
            <v>14438.781411764707</v>
          </cell>
          <cell r="U1222">
            <v>14438.781411764707</v>
          </cell>
          <cell r="V1222">
            <v>15449.496110588238</v>
          </cell>
          <cell r="W1222">
            <v>15449.496110588238</v>
          </cell>
          <cell r="X1222">
            <v>15449.496110588238</v>
          </cell>
          <cell r="Y1222">
            <v>15449.496110588238</v>
          </cell>
          <cell r="Z1222">
            <v>17166.106789542486</v>
          </cell>
          <cell r="AB1222" t="str">
            <v/>
          </cell>
          <cell r="AC1222">
            <v>3723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I1222" t="str">
            <v/>
          </cell>
          <cell r="AJ1222" t="str">
            <v/>
          </cell>
          <cell r="AM1222" t="e">
            <v>#N/A</v>
          </cell>
        </row>
        <row r="1223">
          <cell r="A1223" t="str">
            <v>ACTIVE</v>
          </cell>
          <cell r="B1223" t="str">
            <v>36-1359</v>
          </cell>
          <cell r="C1223">
            <v>28888694</v>
          </cell>
          <cell r="D1223" t="str">
            <v>36-1359</v>
          </cell>
          <cell r="E1223" t="str">
            <v>SDR 35 SW</v>
          </cell>
          <cell r="F1223" t="str">
            <v>27X15 DBL TEE WYE HXHXHXH SDR35 SW</v>
          </cell>
          <cell r="G1223">
            <v>155.25</v>
          </cell>
          <cell r="H1223">
            <v>70.420158000000001</v>
          </cell>
          <cell r="I1223">
            <v>1</v>
          </cell>
          <cell r="J1223">
            <v>1</v>
          </cell>
          <cell r="K1223">
            <v>19389.966535947715</v>
          </cell>
          <cell r="L1223">
            <v>1813.8386</v>
          </cell>
          <cell r="M1223" t="str">
            <v>SPECFIT</v>
          </cell>
          <cell r="N1223" t="str">
            <v>(81)9102715</v>
          </cell>
          <cell r="O1223" t="str">
            <v>BOX</v>
          </cell>
          <cell r="P1223" t="str">
            <v>D</v>
          </cell>
          <cell r="Q1223" t="str">
            <v>F</v>
          </cell>
          <cell r="R1223">
            <v>15242.35294117647</v>
          </cell>
          <cell r="S1223">
            <v>16309.317647058824</v>
          </cell>
          <cell r="T1223">
            <v>16309.317647058824</v>
          </cell>
          <cell r="U1223">
            <v>16309.317647058824</v>
          </cell>
          <cell r="V1223">
            <v>17450.969882352943</v>
          </cell>
          <cell r="W1223">
            <v>17450.969882352943</v>
          </cell>
          <cell r="X1223">
            <v>17450.969882352943</v>
          </cell>
          <cell r="Y1223">
            <v>17450.969882352943</v>
          </cell>
          <cell r="Z1223">
            <v>19389.966535947715</v>
          </cell>
          <cell r="AB1223" t="str">
            <v/>
          </cell>
          <cell r="AC1223">
            <v>3724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I1223" t="str">
            <v/>
          </cell>
          <cell r="AJ1223" t="str">
            <v/>
          </cell>
          <cell r="AM1223" t="e">
            <v>#N/A</v>
          </cell>
        </row>
        <row r="1224">
          <cell r="A1224" t="str">
            <v>ACTIVE</v>
          </cell>
          <cell r="B1224" t="str">
            <v>36-1360</v>
          </cell>
          <cell r="C1224">
            <v>28888708</v>
          </cell>
          <cell r="D1224" t="str">
            <v>36-1360</v>
          </cell>
          <cell r="E1224" t="str">
            <v>SDR 35 SW</v>
          </cell>
          <cell r="F1224" t="str">
            <v>27X18 DBL TEE WYE HXHXHXH SDR35 SW</v>
          </cell>
          <cell r="G1224">
            <v>208.8</v>
          </cell>
          <cell r="H1224">
            <v>94.710009600000006</v>
          </cell>
          <cell r="I1224">
            <v>1</v>
          </cell>
          <cell r="J1224">
            <v>1</v>
          </cell>
          <cell r="K1224">
            <v>19877.215023529418</v>
          </cell>
          <cell r="L1224">
            <v>1859.4188999999999</v>
          </cell>
          <cell r="M1224" t="str">
            <v>SPECFIT</v>
          </cell>
          <cell r="N1224" t="str">
            <v>(81)9102718</v>
          </cell>
          <cell r="O1224" t="str">
            <v>BOX</v>
          </cell>
          <cell r="P1224" t="str">
            <v>D</v>
          </cell>
          <cell r="Q1224" t="str">
            <v>F</v>
          </cell>
          <cell r="R1224">
            <v>15625.376470588235</v>
          </cell>
          <cell r="S1224">
            <v>16719.152823529414</v>
          </cell>
          <cell r="T1224">
            <v>16719.152823529414</v>
          </cell>
          <cell r="U1224">
            <v>16719.152823529414</v>
          </cell>
          <cell r="V1224">
            <v>17889.493521176475</v>
          </cell>
          <cell r="W1224">
            <v>17889.493521176475</v>
          </cell>
          <cell r="X1224">
            <v>17889.493521176475</v>
          </cell>
          <cell r="Y1224">
            <v>17889.493521176475</v>
          </cell>
          <cell r="Z1224">
            <v>19877.215023529418</v>
          </cell>
          <cell r="AB1224" t="str">
            <v/>
          </cell>
          <cell r="AC1224">
            <v>3725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I1224" t="str">
            <v/>
          </cell>
          <cell r="AJ1224" t="str">
            <v/>
          </cell>
          <cell r="AM1224" t="e">
            <v>#N/A</v>
          </cell>
        </row>
        <row r="1225">
          <cell r="A1225" t="str">
            <v>ACTIVE</v>
          </cell>
          <cell r="B1225" t="str">
            <v>36-1361</v>
          </cell>
          <cell r="C1225">
            <v>28888716</v>
          </cell>
          <cell r="D1225" t="str">
            <v>36-1361</v>
          </cell>
          <cell r="E1225" t="str">
            <v>SDR 35 SW</v>
          </cell>
          <cell r="F1225" t="str">
            <v>27X21 DBL TEE WYE HXHXHXH SDR35 SW</v>
          </cell>
          <cell r="G1225">
            <v>271.35000000000002</v>
          </cell>
          <cell r="H1225">
            <v>123.0821892</v>
          </cell>
          <cell r="I1225">
            <v>1</v>
          </cell>
          <cell r="J1225" t="str">
            <v>-</v>
          </cell>
          <cell r="K1225">
            <v>20464.421512418303</v>
          </cell>
          <cell r="L1225">
            <v>1914.3492000000001</v>
          </cell>
          <cell r="M1225" t="str">
            <v>SPECFIT</v>
          </cell>
          <cell r="N1225" t="str">
            <v>(81)9102721</v>
          </cell>
          <cell r="O1225" t="str">
            <v>BOX</v>
          </cell>
          <cell r="P1225" t="str">
            <v>D</v>
          </cell>
          <cell r="Q1225" t="str">
            <v>F</v>
          </cell>
          <cell r="R1225">
            <v>16086.976470588235</v>
          </cell>
          <cell r="S1225">
            <v>17213.064823529414</v>
          </cell>
          <cell r="T1225">
            <v>17213.064823529414</v>
          </cell>
          <cell r="U1225">
            <v>17213.064823529414</v>
          </cell>
          <cell r="V1225">
            <v>18417.979361176473</v>
          </cell>
          <cell r="W1225">
            <v>18417.979361176473</v>
          </cell>
          <cell r="X1225">
            <v>18417.979361176473</v>
          </cell>
          <cell r="Y1225">
            <v>18417.979361176473</v>
          </cell>
          <cell r="Z1225">
            <v>20464.421512418303</v>
          </cell>
          <cell r="AB1225" t="str">
            <v/>
          </cell>
          <cell r="AC1225">
            <v>3726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I1225" t="str">
            <v/>
          </cell>
          <cell r="AJ1225" t="str">
            <v/>
          </cell>
          <cell r="AM1225" t="e">
            <v>#N/A</v>
          </cell>
        </row>
        <row r="1226">
          <cell r="A1226" t="str">
            <v>ACTIVE</v>
          </cell>
          <cell r="B1226" t="str">
            <v>36-1362</v>
          </cell>
          <cell r="C1226">
            <v>28888724</v>
          </cell>
          <cell r="D1226" t="str">
            <v>36-1362</v>
          </cell>
          <cell r="E1226" t="str">
            <v>SDR 35 SW</v>
          </cell>
          <cell r="F1226" t="str">
            <v>27X24 DBL TEE WYE HXHXHXH SDR35 SW</v>
          </cell>
          <cell r="G1226">
            <v>336.6</v>
          </cell>
          <cell r="H1226">
            <v>152.67906720000002</v>
          </cell>
          <cell r="I1226">
            <v>1</v>
          </cell>
          <cell r="J1226" t="str">
            <v>-</v>
          </cell>
          <cell r="K1226">
            <v>25324.424733333337</v>
          </cell>
          <cell r="L1226">
            <v>2368.9794000000002</v>
          </cell>
          <cell r="M1226" t="str">
            <v>SPECFIT</v>
          </cell>
          <cell r="N1226" t="str">
            <v>(81)9102724</v>
          </cell>
          <cell r="O1226" t="str">
            <v>BOX</v>
          </cell>
          <cell r="P1226" t="str">
            <v>D</v>
          </cell>
          <cell r="Q1226" t="str">
            <v>F</v>
          </cell>
          <cell r="R1226">
            <v>19907.400000000001</v>
          </cell>
          <cell r="S1226">
            <v>21300.918000000001</v>
          </cell>
          <cell r="T1226">
            <v>21300.918000000001</v>
          </cell>
          <cell r="U1226">
            <v>21300.918000000001</v>
          </cell>
          <cell r="V1226">
            <v>22791.982260000004</v>
          </cell>
          <cell r="W1226">
            <v>22791.982260000004</v>
          </cell>
          <cell r="X1226">
            <v>22791.982260000004</v>
          </cell>
          <cell r="Y1226">
            <v>22791.982260000004</v>
          </cell>
          <cell r="Z1226">
            <v>25324.424733333337</v>
          </cell>
          <cell r="AB1226" t="str">
            <v/>
          </cell>
          <cell r="AC1226">
            <v>3727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I1226" t="str">
            <v/>
          </cell>
          <cell r="AJ1226" t="str">
            <v/>
          </cell>
          <cell r="AM1226" t="e">
            <v>#N/A</v>
          </cell>
        </row>
        <row r="1227">
          <cell r="A1227" t="str">
            <v>ACTIVE</v>
          </cell>
          <cell r="B1227" t="str">
            <v>36-1363</v>
          </cell>
          <cell r="C1227">
            <v>28888732</v>
          </cell>
          <cell r="D1227" t="str">
            <v>36-1363</v>
          </cell>
          <cell r="E1227" t="str">
            <v>SDR 35 SW</v>
          </cell>
          <cell r="F1227" t="str">
            <v>27 DOUBLE TEE WYE HXHXHXH SDR35 SW</v>
          </cell>
          <cell r="G1227">
            <v>425.7</v>
          </cell>
          <cell r="H1227">
            <v>193.0941144</v>
          </cell>
          <cell r="I1227">
            <v>1</v>
          </cell>
          <cell r="J1227" t="str">
            <v>-</v>
          </cell>
          <cell r="K1227">
            <v>26036.597431372553</v>
          </cell>
          <cell r="L1227">
            <v>2435.6001000000001</v>
          </cell>
          <cell r="M1227" t="str">
            <v>SPECFIT</v>
          </cell>
          <cell r="N1227" t="str">
            <v>(81)91027</v>
          </cell>
          <cell r="O1227" t="str">
            <v>BOX</v>
          </cell>
          <cell r="P1227" t="str">
            <v>D</v>
          </cell>
          <cell r="Q1227" t="str">
            <v>F</v>
          </cell>
          <cell r="R1227">
            <v>20467.23529411765</v>
          </cell>
          <cell r="S1227">
            <v>21899.941764705887</v>
          </cell>
          <cell r="T1227">
            <v>21899.941764705887</v>
          </cell>
          <cell r="U1227">
            <v>21899.941764705887</v>
          </cell>
          <cell r="V1227">
            <v>23432.937688235299</v>
          </cell>
          <cell r="W1227">
            <v>23432.937688235299</v>
          </cell>
          <cell r="X1227">
            <v>23432.937688235299</v>
          </cell>
          <cell r="Y1227">
            <v>23432.937688235299</v>
          </cell>
          <cell r="Z1227">
            <v>26036.597431372553</v>
          </cell>
          <cell r="AB1227" t="str">
            <v/>
          </cell>
          <cell r="AC1227">
            <v>3728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I1227" t="str">
            <v/>
          </cell>
          <cell r="AJ1227" t="str">
            <v/>
          </cell>
          <cell r="AM1227" t="e">
            <v>#N/A</v>
          </cell>
        </row>
        <row r="1228">
          <cell r="A1228" t="str">
            <v>ACTIVE</v>
          </cell>
          <cell r="B1228" t="str">
            <v>36-1364</v>
          </cell>
          <cell r="C1228">
            <v>28888740</v>
          </cell>
          <cell r="D1228" t="str">
            <v>36-1364</v>
          </cell>
          <cell r="E1228" t="str">
            <v>SDR 35 SW</v>
          </cell>
          <cell r="F1228" t="str">
            <v>30X4 DBL TEE WYE HXHXHXH SDR35 SW</v>
          </cell>
          <cell r="G1228">
            <v>1</v>
          </cell>
          <cell r="H1228">
            <v>0.453592</v>
          </cell>
          <cell r="I1228">
            <v>1</v>
          </cell>
          <cell r="J1228" t="str">
            <v>-</v>
          </cell>
          <cell r="K1228">
            <v>11364.277400000004</v>
          </cell>
          <cell r="L1228">
            <v>1063.0739000000001</v>
          </cell>
          <cell r="M1228" t="str">
            <v>SPECFIT</v>
          </cell>
          <cell r="N1228" t="str">
            <v>(81)910304</v>
          </cell>
          <cell r="O1228" t="str">
            <v>BOX</v>
          </cell>
          <cell r="P1228" t="str">
            <v>D</v>
          </cell>
          <cell r="Q1228" t="str">
            <v>F</v>
          </cell>
          <cell r="R1228">
            <v>8933.4000000000015</v>
          </cell>
          <cell r="S1228">
            <v>9558.738000000003</v>
          </cell>
          <cell r="T1228">
            <v>9558.738000000003</v>
          </cell>
          <cell r="U1228">
            <v>9558.738000000003</v>
          </cell>
          <cell r="V1228">
            <v>10227.849660000003</v>
          </cell>
          <cell r="W1228">
            <v>10227.849660000003</v>
          </cell>
          <cell r="X1228">
            <v>10227.849660000003</v>
          </cell>
          <cell r="Y1228">
            <v>10227.849660000003</v>
          </cell>
          <cell r="Z1228">
            <v>11364.277400000004</v>
          </cell>
          <cell r="AB1228" t="str">
            <v/>
          </cell>
          <cell r="AC1228">
            <v>3729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I1228" t="str">
            <v/>
          </cell>
          <cell r="AJ1228" t="str">
            <v/>
          </cell>
          <cell r="AM1228" t="e">
            <v>#N/A</v>
          </cell>
        </row>
        <row r="1229">
          <cell r="A1229" t="str">
            <v>ACTIVE</v>
          </cell>
          <cell r="B1229" t="str">
            <v>36-1365</v>
          </cell>
          <cell r="C1229">
            <v>28888759</v>
          </cell>
          <cell r="D1229" t="str">
            <v>36-1365</v>
          </cell>
          <cell r="E1229" t="str">
            <v>SDR 35 SW</v>
          </cell>
          <cell r="F1229" t="str">
            <v>30X6 DBL TEE WYE HXHXHXH SDR35 SW</v>
          </cell>
          <cell r="G1229">
            <v>1</v>
          </cell>
          <cell r="H1229">
            <v>0.453592</v>
          </cell>
          <cell r="I1229">
            <v>1</v>
          </cell>
          <cell r="J1229" t="str">
            <v>-</v>
          </cell>
          <cell r="K1229">
            <v>12018.606457516342</v>
          </cell>
          <cell r="L1229">
            <v>1124.2826</v>
          </cell>
          <cell r="M1229" t="str">
            <v>SPECFIT</v>
          </cell>
          <cell r="N1229" t="str">
            <v>(81)910306</v>
          </cell>
          <cell r="O1229" t="str">
            <v>BOX</v>
          </cell>
          <cell r="P1229" t="str">
            <v>D</v>
          </cell>
          <cell r="Q1229" t="str">
            <v>F</v>
          </cell>
          <cell r="R1229">
            <v>9447.7647058823532</v>
          </cell>
          <cell r="S1229">
            <v>10109.108235294119</v>
          </cell>
          <cell r="T1229">
            <v>10109.108235294119</v>
          </cell>
          <cell r="U1229">
            <v>10109.108235294119</v>
          </cell>
          <cell r="V1229">
            <v>10816.745811764707</v>
          </cell>
          <cell r="W1229">
            <v>10816.745811764707</v>
          </cell>
          <cell r="X1229">
            <v>10816.745811764707</v>
          </cell>
          <cell r="Y1229">
            <v>10816.745811764707</v>
          </cell>
          <cell r="Z1229">
            <v>12018.606457516342</v>
          </cell>
          <cell r="AB1229" t="str">
            <v/>
          </cell>
          <cell r="AC1229">
            <v>3730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I1229" t="str">
            <v/>
          </cell>
          <cell r="AJ1229" t="str">
            <v/>
          </cell>
          <cell r="AM1229" t="e">
            <v>#N/A</v>
          </cell>
        </row>
        <row r="1230">
          <cell r="A1230" t="str">
            <v>ACTIVE</v>
          </cell>
          <cell r="B1230" t="str">
            <v>36-1366</v>
          </cell>
          <cell r="C1230">
            <v>28888767</v>
          </cell>
          <cell r="D1230" t="str">
            <v>36-1366</v>
          </cell>
          <cell r="E1230" t="str">
            <v>SDR 35 SW</v>
          </cell>
          <cell r="F1230" t="str">
            <v>30X8 DBL TEE WYE HXHXHXH SDR35 SW</v>
          </cell>
          <cell r="G1230">
            <v>1</v>
          </cell>
          <cell r="H1230">
            <v>0.453592</v>
          </cell>
          <cell r="I1230">
            <v>1</v>
          </cell>
          <cell r="J1230" t="str">
            <v>-</v>
          </cell>
          <cell r="K1230">
            <v>13498.999572549023</v>
          </cell>
          <cell r="L1230">
            <v>1262.7674</v>
          </cell>
          <cell r="M1230" t="str">
            <v>SPECFIT</v>
          </cell>
          <cell r="N1230" t="str">
            <v>(81)910308</v>
          </cell>
          <cell r="O1230" t="str">
            <v>BOX</v>
          </cell>
          <cell r="P1230" t="str">
            <v>D</v>
          </cell>
          <cell r="Q1230" t="str">
            <v>F</v>
          </cell>
          <cell r="R1230">
            <v>10611.49411764706</v>
          </cell>
          <cell r="S1230">
            <v>11354.298705882355</v>
          </cell>
          <cell r="T1230">
            <v>11354.298705882355</v>
          </cell>
          <cell r="U1230">
            <v>11354.298705882355</v>
          </cell>
          <cell r="V1230">
            <v>12149.099615294121</v>
          </cell>
          <cell r="W1230">
            <v>12149.099615294121</v>
          </cell>
          <cell r="X1230">
            <v>12149.099615294121</v>
          </cell>
          <cell r="Y1230">
            <v>12149.099615294121</v>
          </cell>
          <cell r="Z1230">
            <v>13498.999572549023</v>
          </cell>
          <cell r="AB1230" t="str">
            <v/>
          </cell>
          <cell r="AC1230">
            <v>3731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I1230" t="str">
            <v/>
          </cell>
          <cell r="AJ1230" t="str">
            <v/>
          </cell>
          <cell r="AM1230" t="e">
            <v>#N/A</v>
          </cell>
        </row>
        <row r="1231">
          <cell r="A1231" t="str">
            <v>ACTIVE</v>
          </cell>
          <cell r="B1231" t="str">
            <v>36-1367</v>
          </cell>
          <cell r="C1231">
            <v>28888775</v>
          </cell>
          <cell r="D1231" t="str">
            <v>36-1367</v>
          </cell>
          <cell r="E1231" t="str">
            <v>SDR 35 SW</v>
          </cell>
          <cell r="F1231" t="str">
            <v>30X10 DBL TEE WYE HXHXHXH SDR35 SW</v>
          </cell>
          <cell r="G1231">
            <v>160.19999999999999</v>
          </cell>
          <cell r="H1231">
            <v>72.665438399999999</v>
          </cell>
          <cell r="I1231">
            <v>1</v>
          </cell>
          <cell r="J1231">
            <v>1</v>
          </cell>
          <cell r="K1231">
            <v>19646.049985620921</v>
          </cell>
          <cell r="L1231">
            <v>1837.7952</v>
          </cell>
          <cell r="M1231" t="str">
            <v>SPECFIT</v>
          </cell>
          <cell r="N1231" t="str">
            <v>(81)9103010</v>
          </cell>
          <cell r="O1231" t="str">
            <v>BOX</v>
          </cell>
          <cell r="P1231" t="str">
            <v>D</v>
          </cell>
          <cell r="Q1231" t="str">
            <v>F</v>
          </cell>
          <cell r="R1231">
            <v>15443.658823529413</v>
          </cell>
          <cell r="S1231">
            <v>16524.714941176473</v>
          </cell>
          <cell r="T1231">
            <v>16524.714941176473</v>
          </cell>
          <cell r="U1231">
            <v>16524.714941176473</v>
          </cell>
          <cell r="V1231">
            <v>17681.444987058829</v>
          </cell>
          <cell r="W1231">
            <v>17681.444987058829</v>
          </cell>
          <cell r="X1231">
            <v>17681.444987058829</v>
          </cell>
          <cell r="Y1231">
            <v>17681.444987058829</v>
          </cell>
          <cell r="Z1231">
            <v>19646.049985620921</v>
          </cell>
          <cell r="AB1231" t="str">
            <v/>
          </cell>
          <cell r="AC1231">
            <v>3732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I1231" t="str">
            <v/>
          </cell>
          <cell r="AJ1231" t="str">
            <v/>
          </cell>
          <cell r="AM1231" t="e">
            <v>#N/A</v>
          </cell>
        </row>
        <row r="1232">
          <cell r="A1232" t="str">
            <v>ACTIVE</v>
          </cell>
          <cell r="B1232" t="str">
            <v>36-1368</v>
          </cell>
          <cell r="C1232">
            <v>28888783</v>
          </cell>
          <cell r="D1232" t="str">
            <v>36-1368</v>
          </cell>
          <cell r="E1232" t="str">
            <v>SDR 35 SW</v>
          </cell>
          <cell r="F1232" t="str">
            <v>30X12 DBL TEE WYE HXHXHXH SDR35 SW</v>
          </cell>
          <cell r="G1232">
            <v>181.8</v>
          </cell>
          <cell r="H1232">
            <v>82.463025600000009</v>
          </cell>
          <cell r="I1232">
            <v>1</v>
          </cell>
          <cell r="J1232">
            <v>1</v>
          </cell>
          <cell r="K1232">
            <v>21457.62600392157</v>
          </cell>
          <cell r="L1232">
            <v>2007.2592999999999</v>
          </cell>
          <cell r="M1232" t="str">
            <v>SPECFIT</v>
          </cell>
          <cell r="N1232" t="str">
            <v>(81)9103012</v>
          </cell>
          <cell r="O1232" t="str">
            <v>BOX</v>
          </cell>
          <cell r="P1232" t="str">
            <v>D</v>
          </cell>
          <cell r="Q1232" t="str">
            <v>F</v>
          </cell>
          <cell r="R1232">
            <v>16867.729411764707</v>
          </cell>
          <cell r="S1232">
            <v>18048.470470588236</v>
          </cell>
          <cell r="T1232">
            <v>18048.470470588236</v>
          </cell>
          <cell r="U1232">
            <v>18048.470470588236</v>
          </cell>
          <cell r="V1232">
            <v>19311.863403529413</v>
          </cell>
          <cell r="W1232">
            <v>19311.863403529413</v>
          </cell>
          <cell r="X1232">
            <v>19311.863403529413</v>
          </cell>
          <cell r="Y1232">
            <v>19311.863403529413</v>
          </cell>
          <cell r="Z1232">
            <v>21457.62600392157</v>
          </cell>
          <cell r="AB1232" t="str">
            <v/>
          </cell>
          <cell r="AC1232">
            <v>3733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I1232" t="str">
            <v/>
          </cell>
          <cell r="AJ1232" t="str">
            <v/>
          </cell>
          <cell r="AM1232" t="e">
            <v>#N/A</v>
          </cell>
        </row>
        <row r="1233">
          <cell r="A1233" t="str">
            <v>ACTIVE</v>
          </cell>
          <cell r="B1233" t="str">
            <v>36-1369</v>
          </cell>
          <cell r="C1233">
            <v>28888791</v>
          </cell>
          <cell r="D1233" t="str">
            <v>36-1369</v>
          </cell>
          <cell r="E1233" t="str">
            <v>SDR 35 SW</v>
          </cell>
          <cell r="F1233" t="str">
            <v>30X15 DBL TEE WYE HXHXHXH SDR35 SW</v>
          </cell>
          <cell r="G1233">
            <v>211.5</v>
          </cell>
          <cell r="H1233">
            <v>95.934708000000001</v>
          </cell>
          <cell r="I1233">
            <v>1</v>
          </cell>
          <cell r="J1233">
            <v>1</v>
          </cell>
          <cell r="K1233">
            <v>24237.428237908498</v>
          </cell>
          <cell r="L1233">
            <v>2267.2968999999998</v>
          </cell>
          <cell r="M1233" t="str">
            <v>SPECFIT</v>
          </cell>
          <cell r="N1233" t="str">
            <v>(81)9103015</v>
          </cell>
          <cell r="O1233" t="str">
            <v>BOX</v>
          </cell>
          <cell r="P1233" t="str">
            <v>D</v>
          </cell>
          <cell r="Q1233" t="str">
            <v>F</v>
          </cell>
          <cell r="R1233">
            <v>19052.917647058825</v>
          </cell>
          <cell r="S1233">
            <v>20386.621882352942</v>
          </cell>
          <cell r="T1233">
            <v>20386.621882352942</v>
          </cell>
          <cell r="U1233">
            <v>20386.621882352942</v>
          </cell>
          <cell r="V1233">
            <v>21813.685414117648</v>
          </cell>
          <cell r="W1233">
            <v>21813.685414117648</v>
          </cell>
          <cell r="X1233">
            <v>21813.685414117648</v>
          </cell>
          <cell r="Y1233">
            <v>21813.685414117648</v>
          </cell>
          <cell r="Z1233">
            <v>24237.428237908498</v>
          </cell>
          <cell r="AB1233" t="str">
            <v/>
          </cell>
          <cell r="AC1233">
            <v>3734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I1233" t="str">
            <v/>
          </cell>
          <cell r="AJ1233" t="str">
            <v/>
          </cell>
          <cell r="AM1233" t="e">
            <v>#N/A</v>
          </cell>
        </row>
        <row r="1234">
          <cell r="A1234" t="str">
            <v>ACTIVE</v>
          </cell>
          <cell r="B1234" t="str">
            <v>36-1370</v>
          </cell>
          <cell r="C1234">
            <v>28888805</v>
          </cell>
          <cell r="D1234" t="str">
            <v>36-1370</v>
          </cell>
          <cell r="E1234" t="str">
            <v>SDR 35 SW</v>
          </cell>
          <cell r="F1234" t="str">
            <v>30X18 DBL TEE WYE HXHXHXH SDR35 SW</v>
          </cell>
          <cell r="G1234">
            <v>264.14999999999998</v>
          </cell>
          <cell r="H1234">
            <v>119.81632679999998</v>
          </cell>
          <cell r="I1234">
            <v>1</v>
          </cell>
          <cell r="J1234">
            <v>1</v>
          </cell>
          <cell r="K1234">
            <v>24846.515037908503</v>
          </cell>
          <cell r="L1234">
            <v>2324.2730999999999</v>
          </cell>
          <cell r="M1234" t="str">
            <v>SPECFIT</v>
          </cell>
          <cell r="N1234" t="str">
            <v>(81)9103018</v>
          </cell>
          <cell r="O1234" t="str">
            <v>BOX</v>
          </cell>
          <cell r="P1234" t="str">
            <v>D</v>
          </cell>
          <cell r="Q1234" t="str">
            <v>F</v>
          </cell>
          <cell r="R1234">
            <v>19531.717647058824</v>
          </cell>
          <cell r="S1234">
            <v>20898.937882352944</v>
          </cell>
          <cell r="T1234">
            <v>20898.937882352944</v>
          </cell>
          <cell r="U1234">
            <v>20898.937882352944</v>
          </cell>
          <cell r="V1234">
            <v>22361.863534117652</v>
          </cell>
          <cell r="W1234">
            <v>22361.863534117652</v>
          </cell>
          <cell r="X1234">
            <v>22361.863534117652</v>
          </cell>
          <cell r="Y1234">
            <v>22361.863534117652</v>
          </cell>
          <cell r="Z1234">
            <v>24846.515037908503</v>
          </cell>
          <cell r="AB1234" t="str">
            <v/>
          </cell>
          <cell r="AC1234">
            <v>3735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 t="str">
            <v/>
          </cell>
          <cell r="AJ1234" t="str">
            <v/>
          </cell>
          <cell r="AM1234" t="e">
            <v>#N/A</v>
          </cell>
        </row>
        <row r="1235">
          <cell r="A1235" t="str">
            <v>ACTIVE</v>
          </cell>
          <cell r="B1235" t="str">
            <v>36-1371</v>
          </cell>
          <cell r="C1235">
            <v>28888813</v>
          </cell>
          <cell r="D1235" t="str">
            <v>36-1371</v>
          </cell>
          <cell r="E1235" t="str">
            <v>SDR 35 SW</v>
          </cell>
          <cell r="F1235" t="str">
            <v>30X21 DBL TEE WYE HXHXHXH SDR35 SW</v>
          </cell>
          <cell r="G1235">
            <v>329.4</v>
          </cell>
          <cell r="H1235">
            <v>149.41320479999999</v>
          </cell>
          <cell r="I1235">
            <v>1</v>
          </cell>
          <cell r="J1235" t="str">
            <v>-</v>
          </cell>
          <cell r="K1235">
            <v>25580.508183006543</v>
          </cell>
          <cell r="L1235">
            <v>2392.9360000000001</v>
          </cell>
          <cell r="M1235" t="str">
            <v>SPECFIT</v>
          </cell>
          <cell r="N1235" t="str">
            <v>(81)9103021</v>
          </cell>
          <cell r="O1235" t="str">
            <v>BOX</v>
          </cell>
          <cell r="P1235" t="str">
            <v>D</v>
          </cell>
          <cell r="Q1235" t="str">
            <v>F</v>
          </cell>
          <cell r="R1235">
            <v>20108.705882352944</v>
          </cell>
          <cell r="S1235">
            <v>21516.315294117652</v>
          </cell>
          <cell r="T1235">
            <v>21516.315294117652</v>
          </cell>
          <cell r="U1235">
            <v>21516.315294117652</v>
          </cell>
          <cell r="V1235">
            <v>23022.45736470589</v>
          </cell>
          <cell r="W1235">
            <v>23022.45736470589</v>
          </cell>
          <cell r="X1235">
            <v>23022.45736470589</v>
          </cell>
          <cell r="Y1235">
            <v>23022.45736470589</v>
          </cell>
          <cell r="Z1235">
            <v>25580.508183006543</v>
          </cell>
          <cell r="AB1235" t="str">
            <v/>
          </cell>
          <cell r="AC1235">
            <v>3736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I1235" t="str">
            <v/>
          </cell>
          <cell r="AJ1235" t="str">
            <v/>
          </cell>
          <cell r="AM1235" t="e">
            <v>#N/A</v>
          </cell>
        </row>
        <row r="1236">
          <cell r="A1236" t="str">
            <v>ACTIVE</v>
          </cell>
          <cell r="B1236" t="str">
            <v>36-1372</v>
          </cell>
          <cell r="C1236">
            <v>28888821</v>
          </cell>
          <cell r="D1236" t="str">
            <v>36-1372</v>
          </cell>
          <cell r="E1236" t="str">
            <v>SDR 35 SW</v>
          </cell>
          <cell r="F1236" t="str">
            <v>30X24 DBL TEE WYE HXHXHXH SDR35 SW</v>
          </cell>
          <cell r="G1236">
            <v>399.6</v>
          </cell>
          <cell r="H1236">
            <v>181.25536320000001</v>
          </cell>
          <cell r="I1236">
            <v>1</v>
          </cell>
          <cell r="J1236" t="str">
            <v>-</v>
          </cell>
          <cell r="K1236">
            <v>31655.527175163403</v>
          </cell>
          <cell r="L1236">
            <v>2961.2242999999999</v>
          </cell>
          <cell r="M1236" t="str">
            <v>SPECFIT</v>
          </cell>
          <cell r="N1236" t="str">
            <v>(81)9103024</v>
          </cell>
          <cell r="O1236" t="str">
            <v>BOX</v>
          </cell>
          <cell r="P1236" t="str">
            <v>D</v>
          </cell>
          <cell r="Q1236" t="str">
            <v>F</v>
          </cell>
          <cell r="R1236">
            <v>24884.24705882353</v>
          </cell>
          <cell r="S1236">
            <v>26626.144352941177</v>
          </cell>
          <cell r="T1236">
            <v>26626.144352941177</v>
          </cell>
          <cell r="U1236">
            <v>26626.144352941177</v>
          </cell>
          <cell r="V1236">
            <v>28489.974457647062</v>
          </cell>
          <cell r="W1236">
            <v>28489.974457647062</v>
          </cell>
          <cell r="X1236">
            <v>28489.974457647062</v>
          </cell>
          <cell r="Y1236">
            <v>28489.974457647062</v>
          </cell>
          <cell r="Z1236">
            <v>31655.527175163403</v>
          </cell>
          <cell r="AB1236" t="str">
            <v/>
          </cell>
          <cell r="AC1236">
            <v>3737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 t="str">
            <v/>
          </cell>
          <cell r="AJ1236" t="str">
            <v/>
          </cell>
          <cell r="AM1236" t="e">
            <v>#N/A</v>
          </cell>
        </row>
        <row r="1237">
          <cell r="A1237" t="str">
            <v>ACTIVE</v>
          </cell>
          <cell r="B1237" t="str">
            <v>36-1373</v>
          </cell>
          <cell r="C1237">
            <v>28888830</v>
          </cell>
          <cell r="D1237" t="str">
            <v>36-1373</v>
          </cell>
          <cell r="E1237" t="str">
            <v>SDR 35 SW</v>
          </cell>
          <cell r="F1237" t="str">
            <v>30X27 DBL TEE WYE HXHXHXH SDR35 SW</v>
          </cell>
          <cell r="G1237">
            <v>488.25</v>
          </cell>
          <cell r="H1237">
            <v>221.466294</v>
          </cell>
          <cell r="I1237">
            <v>1</v>
          </cell>
          <cell r="J1237" t="str">
            <v>-</v>
          </cell>
          <cell r="K1237">
            <v>39569.420193464059</v>
          </cell>
          <cell r="L1237">
            <v>3701.5318000000002</v>
          </cell>
          <cell r="M1237" t="str">
            <v>SPECFIT</v>
          </cell>
          <cell r="N1237" t="str">
            <v>(81)9103027</v>
          </cell>
          <cell r="O1237" t="str">
            <v>BOX</v>
          </cell>
          <cell r="P1237" t="str">
            <v>D</v>
          </cell>
          <cell r="Q1237" t="str">
            <v>F</v>
          </cell>
          <cell r="R1237">
            <v>31105.317647058826</v>
          </cell>
          <cell r="S1237">
            <v>33282.689882352948</v>
          </cell>
          <cell r="T1237">
            <v>33282.689882352948</v>
          </cell>
          <cell r="U1237">
            <v>33282.689882352948</v>
          </cell>
          <cell r="V1237">
            <v>35612.478174117656</v>
          </cell>
          <cell r="W1237">
            <v>35612.478174117656</v>
          </cell>
          <cell r="X1237">
            <v>35612.478174117656</v>
          </cell>
          <cell r="Y1237">
            <v>35612.478174117656</v>
          </cell>
          <cell r="Z1237">
            <v>39569.420193464059</v>
          </cell>
          <cell r="AB1237" t="str">
            <v/>
          </cell>
          <cell r="AC1237">
            <v>3738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I1237" t="str">
            <v/>
          </cell>
          <cell r="AJ1237" t="str">
            <v/>
          </cell>
          <cell r="AM1237" t="e">
            <v>#N/A</v>
          </cell>
        </row>
        <row r="1238">
          <cell r="A1238" t="str">
            <v>ACTIVE</v>
          </cell>
          <cell r="B1238" t="str">
            <v>36-1374</v>
          </cell>
          <cell r="C1238">
            <v>28888848</v>
          </cell>
          <cell r="D1238" t="str">
            <v>36-1374</v>
          </cell>
          <cell r="E1238" t="str">
            <v>SDR 35 SW</v>
          </cell>
          <cell r="F1238" t="str">
            <v>30 DOUBLE TEE WYE HXHXHXH SDR35 SW</v>
          </cell>
          <cell r="G1238">
            <v>640.35</v>
          </cell>
          <cell r="H1238">
            <v>290.45763720000002</v>
          </cell>
          <cell r="I1238">
            <v>1</v>
          </cell>
          <cell r="J1238" t="str">
            <v>-</v>
          </cell>
          <cell r="K1238">
            <v>49461.775241830066</v>
          </cell>
          <cell r="L1238">
            <v>4626.9152000000004</v>
          </cell>
          <cell r="M1238" t="str">
            <v>SPECFIT</v>
          </cell>
          <cell r="N1238" t="str">
            <v>(81)91030</v>
          </cell>
          <cell r="O1238" t="str">
            <v>BOX</v>
          </cell>
          <cell r="P1238" t="str">
            <v>D</v>
          </cell>
          <cell r="Q1238" t="str">
            <v>F</v>
          </cell>
          <cell r="R1238">
            <v>38881.647058823532</v>
          </cell>
          <cell r="S1238">
            <v>41603.362352941178</v>
          </cell>
          <cell r="T1238">
            <v>41603.362352941178</v>
          </cell>
          <cell r="U1238">
            <v>41603.362352941178</v>
          </cell>
          <cell r="V1238">
            <v>44515.597717647062</v>
          </cell>
          <cell r="W1238">
            <v>44515.597717647062</v>
          </cell>
          <cell r="X1238">
            <v>44515.597717647062</v>
          </cell>
          <cell r="Y1238">
            <v>44515.597717647062</v>
          </cell>
          <cell r="Z1238">
            <v>49461.775241830066</v>
          </cell>
          <cell r="AB1238" t="str">
            <v/>
          </cell>
          <cell r="AC1238">
            <v>3739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I1238" t="str">
            <v/>
          </cell>
          <cell r="AJ1238" t="str">
            <v/>
          </cell>
          <cell r="AM1238" t="e">
            <v>#N/A</v>
          </cell>
        </row>
        <row r="1239">
          <cell r="A1239" t="str">
            <v>ACTIVE</v>
          </cell>
          <cell r="B1239" t="str">
            <v>36-1375</v>
          </cell>
          <cell r="C1239">
            <v>28888856</v>
          </cell>
          <cell r="D1239" t="str">
            <v>36-1375</v>
          </cell>
          <cell r="E1239" t="str">
            <v>SDR 35 SW</v>
          </cell>
          <cell r="F1239" t="str">
            <v>36X4 DBL TEE WYE HXHXHXH SDR35 SW</v>
          </cell>
          <cell r="G1239">
            <v>1</v>
          </cell>
          <cell r="H1239">
            <v>0.453592</v>
          </cell>
          <cell r="I1239">
            <v>1</v>
          </cell>
          <cell r="J1239" t="str">
            <v>-</v>
          </cell>
          <cell r="K1239">
            <v>14205.365457516344</v>
          </cell>
          <cell r="L1239">
            <v>1328.8438000000001</v>
          </cell>
          <cell r="M1239" t="str">
            <v>SPECFIT</v>
          </cell>
          <cell r="N1239" t="str">
            <v>(81)910364</v>
          </cell>
          <cell r="O1239" t="str">
            <v>BOX</v>
          </cell>
          <cell r="P1239" t="str">
            <v>D</v>
          </cell>
          <cell r="Q1239" t="str">
            <v>F</v>
          </cell>
          <cell r="R1239">
            <v>11166.764705882353</v>
          </cell>
          <cell r="S1239">
            <v>11948.438235294119</v>
          </cell>
          <cell r="T1239">
            <v>11948.438235294119</v>
          </cell>
          <cell r="U1239">
            <v>11948.438235294119</v>
          </cell>
          <cell r="V1239">
            <v>12784.828911764709</v>
          </cell>
          <cell r="W1239">
            <v>12784.828911764709</v>
          </cell>
          <cell r="X1239">
            <v>12784.828911764709</v>
          </cell>
          <cell r="Y1239">
            <v>12784.828911764709</v>
          </cell>
          <cell r="Z1239">
            <v>14205.365457516344</v>
          </cell>
          <cell r="AB1239" t="str">
            <v/>
          </cell>
          <cell r="AC1239">
            <v>3740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I1239" t="str">
            <v/>
          </cell>
          <cell r="AJ1239" t="str">
            <v/>
          </cell>
          <cell r="AM1239" t="e">
            <v>#N/A</v>
          </cell>
        </row>
        <row r="1240">
          <cell r="A1240" t="str">
            <v>ACTIVE</v>
          </cell>
          <cell r="B1240" t="str">
            <v>36-1376</v>
          </cell>
          <cell r="C1240">
            <v>28888864</v>
          </cell>
          <cell r="D1240" t="str">
            <v>36-1376</v>
          </cell>
          <cell r="E1240" t="str">
            <v>SDR 35 SW</v>
          </cell>
          <cell r="F1240" t="str">
            <v>36X6 DBL TEE WYE HXHXHXH SDR35 SW</v>
          </cell>
          <cell r="G1240">
            <v>1</v>
          </cell>
          <cell r="H1240">
            <v>0.453592</v>
          </cell>
          <cell r="I1240">
            <v>1</v>
          </cell>
          <cell r="J1240" t="str">
            <v>-</v>
          </cell>
          <cell r="K1240">
            <v>15023.243105882355</v>
          </cell>
          <cell r="L1240">
            <v>1405.3533</v>
          </cell>
          <cell r="M1240" t="str">
            <v>SPECFIT</v>
          </cell>
          <cell r="N1240" t="str">
            <v>(81)910366</v>
          </cell>
          <cell r="O1240" t="str">
            <v>BOX</v>
          </cell>
          <cell r="P1240" t="str">
            <v>D</v>
          </cell>
          <cell r="Q1240" t="str">
            <v>F</v>
          </cell>
          <cell r="R1240">
            <v>11809.694117647059</v>
          </cell>
          <cell r="S1240">
            <v>12636.372705882353</v>
          </cell>
          <cell r="T1240">
            <v>12636.372705882353</v>
          </cell>
          <cell r="U1240">
            <v>12636.372705882353</v>
          </cell>
          <cell r="V1240">
            <v>13520.918795294119</v>
          </cell>
          <cell r="W1240">
            <v>13520.918795294119</v>
          </cell>
          <cell r="X1240">
            <v>13520.918795294119</v>
          </cell>
          <cell r="Y1240">
            <v>13520.918795294119</v>
          </cell>
          <cell r="Z1240">
            <v>15023.243105882355</v>
          </cell>
          <cell r="AB1240" t="str">
            <v/>
          </cell>
          <cell r="AC1240">
            <v>3741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I1240" t="str">
            <v/>
          </cell>
          <cell r="AJ1240" t="str">
            <v/>
          </cell>
          <cell r="AM1240" t="e">
            <v>#N/A</v>
          </cell>
        </row>
        <row r="1241">
          <cell r="A1241" t="str">
            <v>ACTIVE</v>
          </cell>
          <cell r="B1241" t="str">
            <v>36-1377</v>
          </cell>
          <cell r="C1241">
            <v>28888872</v>
          </cell>
          <cell r="D1241" t="str">
            <v>36-1377</v>
          </cell>
          <cell r="E1241" t="str">
            <v>SDR 35 SW</v>
          </cell>
          <cell r="F1241" t="str">
            <v>36X8 DBL TEE WYE HXHXHXH SDR35 SW</v>
          </cell>
          <cell r="G1241">
            <v>1</v>
          </cell>
          <cell r="H1241">
            <v>0.453592</v>
          </cell>
          <cell r="I1241">
            <v>1</v>
          </cell>
          <cell r="J1241" t="str">
            <v>-</v>
          </cell>
          <cell r="K1241">
            <v>16873.745724183005</v>
          </cell>
          <cell r="L1241">
            <v>1578.4593</v>
          </cell>
          <cell r="M1241" t="str">
            <v>SPECFIT</v>
          </cell>
          <cell r="N1241" t="str">
            <v>(81)910368</v>
          </cell>
          <cell r="O1241" t="str">
            <v>BOX</v>
          </cell>
          <cell r="P1241" t="str">
            <v>D</v>
          </cell>
          <cell r="Q1241" t="str">
            <v>F</v>
          </cell>
          <cell r="R1241">
            <v>13264.364705882352</v>
          </cell>
          <cell r="S1241">
            <v>14192.870235294116</v>
          </cell>
          <cell r="T1241">
            <v>14192.870235294116</v>
          </cell>
          <cell r="U1241">
            <v>14192.870235294116</v>
          </cell>
          <cell r="V1241">
            <v>15186.371151764706</v>
          </cell>
          <cell r="W1241">
            <v>15186.371151764706</v>
          </cell>
          <cell r="X1241">
            <v>15186.371151764706</v>
          </cell>
          <cell r="Y1241">
            <v>15186.371151764706</v>
          </cell>
          <cell r="Z1241">
            <v>16873.745724183005</v>
          </cell>
          <cell r="AB1241" t="str">
            <v/>
          </cell>
          <cell r="AC1241">
            <v>3742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I1241" t="str">
            <v/>
          </cell>
          <cell r="AJ1241" t="str">
            <v/>
          </cell>
          <cell r="AM1241" t="e">
            <v>#N/A</v>
          </cell>
        </row>
        <row r="1242">
          <cell r="A1242" t="str">
            <v>ACTIVE</v>
          </cell>
          <cell r="B1242" t="str">
            <v>36-1378</v>
          </cell>
          <cell r="C1242">
            <v>28888880</v>
          </cell>
          <cell r="D1242" t="str">
            <v>36-1378</v>
          </cell>
          <cell r="E1242" t="str">
            <v>SDR 35 SW</v>
          </cell>
          <cell r="F1242" t="str">
            <v>36X10 DBL TEE WYE HXHXHXH SDR35 SW</v>
          </cell>
          <cell r="G1242">
            <v>248.4</v>
          </cell>
          <cell r="H1242">
            <v>112.6722528</v>
          </cell>
          <cell r="I1242">
            <v>1</v>
          </cell>
          <cell r="J1242">
            <v>1</v>
          </cell>
          <cell r="K1242">
            <v>24557.581189542485</v>
          </cell>
          <cell r="L1242">
            <v>2297.2449000000001</v>
          </cell>
          <cell r="M1242" t="str">
            <v>SPECFIT</v>
          </cell>
          <cell r="N1242" t="str">
            <v>(81)9103610</v>
          </cell>
          <cell r="O1242" t="str">
            <v>BOX</v>
          </cell>
          <cell r="P1242" t="str">
            <v>D</v>
          </cell>
          <cell r="Q1242" t="str">
            <v>F</v>
          </cell>
          <cell r="R1242">
            <v>19304.588235294119</v>
          </cell>
          <cell r="S1242">
            <v>20655.909411764707</v>
          </cell>
          <cell r="T1242">
            <v>20655.909411764707</v>
          </cell>
          <cell r="U1242">
            <v>20655.909411764707</v>
          </cell>
          <cell r="V1242">
            <v>22101.823070588238</v>
          </cell>
          <cell r="W1242">
            <v>22101.823070588238</v>
          </cell>
          <cell r="X1242">
            <v>22101.823070588238</v>
          </cell>
          <cell r="Y1242">
            <v>22101.823070588238</v>
          </cell>
          <cell r="Z1242">
            <v>24557.581189542485</v>
          </cell>
          <cell r="AB1242" t="str">
            <v/>
          </cell>
          <cell r="AC1242">
            <v>3743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I1242" t="str">
            <v/>
          </cell>
          <cell r="AJ1242" t="str">
            <v/>
          </cell>
          <cell r="AM1242" t="e">
            <v>#N/A</v>
          </cell>
        </row>
        <row r="1243">
          <cell r="A1243" t="str">
            <v>ACTIVE</v>
          </cell>
          <cell r="B1243" t="str">
            <v>36-1379</v>
          </cell>
          <cell r="C1243">
            <v>28888899</v>
          </cell>
          <cell r="D1243" t="str">
            <v>36-1379</v>
          </cell>
          <cell r="E1243" t="str">
            <v>SDR 35 SW</v>
          </cell>
          <cell r="F1243" t="str">
            <v>36X12 DBL TEE WYE HXHXHXH SDR35 SW</v>
          </cell>
          <cell r="G1243">
            <v>269.55</v>
          </cell>
          <cell r="H1243">
            <v>122.2657236</v>
          </cell>
          <cell r="I1243">
            <v>1</v>
          </cell>
          <cell r="J1243">
            <v>1</v>
          </cell>
          <cell r="K1243">
            <v>26822.043729411766</v>
          </cell>
          <cell r="L1243">
            <v>2509.0749999999998</v>
          </cell>
          <cell r="M1243" t="str">
            <v>SPECFIT</v>
          </cell>
          <cell r="N1243" t="str">
            <v>(81)9103612</v>
          </cell>
          <cell r="O1243" t="str">
            <v>BOX</v>
          </cell>
          <cell r="P1243" t="str">
            <v>D</v>
          </cell>
          <cell r="Q1243" t="str">
            <v>F</v>
          </cell>
          <cell r="R1243">
            <v>21084.670588235294</v>
          </cell>
          <cell r="S1243">
            <v>22560.597529411767</v>
          </cell>
          <cell r="T1243">
            <v>22560.597529411767</v>
          </cell>
          <cell r="U1243">
            <v>22560.597529411767</v>
          </cell>
          <cell r="V1243">
            <v>24139.839356470591</v>
          </cell>
          <cell r="W1243">
            <v>24139.839356470591</v>
          </cell>
          <cell r="X1243">
            <v>24139.839356470591</v>
          </cell>
          <cell r="Y1243">
            <v>24139.839356470591</v>
          </cell>
          <cell r="Z1243">
            <v>26822.043729411766</v>
          </cell>
          <cell r="AB1243" t="str">
            <v/>
          </cell>
          <cell r="AC1243">
            <v>3744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I1243" t="str">
            <v/>
          </cell>
          <cell r="AJ1243" t="str">
            <v/>
          </cell>
          <cell r="AM1243" t="e">
            <v>#N/A</v>
          </cell>
        </row>
        <row r="1244">
          <cell r="A1244" t="str">
            <v>ACTIVE</v>
          </cell>
          <cell r="B1244" t="str">
            <v>36-1380</v>
          </cell>
          <cell r="C1244">
            <v>28888902</v>
          </cell>
          <cell r="D1244" t="str">
            <v>36-1380</v>
          </cell>
          <cell r="E1244" t="str">
            <v>SDR 35 SW</v>
          </cell>
          <cell r="F1244" t="str">
            <v>36X15 DBL TEE WYE HXHXHXH SDR35 SW</v>
          </cell>
          <cell r="G1244">
            <v>309.14999999999998</v>
          </cell>
          <cell r="H1244">
            <v>140.22796679999999</v>
          </cell>
          <cell r="I1244">
            <v>1</v>
          </cell>
          <cell r="J1244" t="str">
            <v>-</v>
          </cell>
          <cell r="K1244">
            <v>30296.807746405233</v>
          </cell>
          <cell r="L1244">
            <v>2834.1224999999999</v>
          </cell>
          <cell r="M1244" t="str">
            <v>SPECFIT</v>
          </cell>
          <cell r="N1244" t="str">
            <v>(81)9103615</v>
          </cell>
          <cell r="O1244" t="str">
            <v>BOX</v>
          </cell>
          <cell r="P1244" t="str">
            <v>D</v>
          </cell>
          <cell r="Q1244" t="str">
            <v>F</v>
          </cell>
          <cell r="R1244">
            <v>23816.164705882355</v>
          </cell>
          <cell r="S1244">
            <v>25483.296235294121</v>
          </cell>
          <cell r="T1244">
            <v>25483.296235294121</v>
          </cell>
          <cell r="U1244">
            <v>25483.296235294121</v>
          </cell>
          <cell r="V1244">
            <v>27267.126971764712</v>
          </cell>
          <cell r="W1244">
            <v>27267.126971764712</v>
          </cell>
          <cell r="X1244">
            <v>27267.126971764712</v>
          </cell>
          <cell r="Y1244">
            <v>27267.126971764712</v>
          </cell>
          <cell r="Z1244">
            <v>30296.807746405233</v>
          </cell>
          <cell r="AB1244" t="str">
            <v/>
          </cell>
          <cell r="AC1244">
            <v>3745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I1244" t="str">
            <v/>
          </cell>
          <cell r="AJ1244" t="str">
            <v/>
          </cell>
          <cell r="AM1244" t="e">
            <v>#N/A</v>
          </cell>
        </row>
        <row r="1245">
          <cell r="A1245" t="str">
            <v>ACTIVE</v>
          </cell>
          <cell r="B1245" t="str">
            <v>36-1381</v>
          </cell>
          <cell r="C1245">
            <v>28888910</v>
          </cell>
          <cell r="D1245" t="str">
            <v>36-1381</v>
          </cell>
          <cell r="E1245" t="str">
            <v>SDR 35 SW</v>
          </cell>
          <cell r="F1245" t="str">
            <v>36X18 DBL TEE WYE HXHXHXH SDR35 SW</v>
          </cell>
          <cell r="G1245">
            <v>367.65</v>
          </cell>
          <cell r="H1245">
            <v>166.76309879999999</v>
          </cell>
          <cell r="I1245">
            <v>1</v>
          </cell>
          <cell r="J1245" t="str">
            <v>-</v>
          </cell>
          <cell r="K1245">
            <v>31058.128831372545</v>
          </cell>
          <cell r="L1245">
            <v>2905.3404999999998</v>
          </cell>
          <cell r="M1245" t="str">
            <v>SPECFIT</v>
          </cell>
          <cell r="N1245" t="str">
            <v>(81)9103618</v>
          </cell>
          <cell r="O1245" t="str">
            <v>BOX</v>
          </cell>
          <cell r="P1245" t="str">
            <v>D</v>
          </cell>
          <cell r="Q1245" t="str">
            <v>F</v>
          </cell>
          <cell r="R1245">
            <v>24414.635294117645</v>
          </cell>
          <cell r="S1245">
            <v>26123.659764705881</v>
          </cell>
          <cell r="T1245">
            <v>26123.659764705881</v>
          </cell>
          <cell r="U1245">
            <v>26123.659764705881</v>
          </cell>
          <cell r="V1245">
            <v>27952.315948235293</v>
          </cell>
          <cell r="W1245">
            <v>27952.315948235293</v>
          </cell>
          <cell r="X1245">
            <v>27952.315948235293</v>
          </cell>
          <cell r="Y1245">
            <v>27952.315948235293</v>
          </cell>
          <cell r="Z1245">
            <v>31058.128831372545</v>
          </cell>
          <cell r="AB1245" t="str">
            <v/>
          </cell>
          <cell r="AC1245">
            <v>3746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I1245" t="str">
            <v/>
          </cell>
          <cell r="AJ1245" t="str">
            <v/>
          </cell>
          <cell r="AM1245" t="e">
            <v>#N/A</v>
          </cell>
        </row>
        <row r="1246">
          <cell r="A1246" t="str">
            <v>ACTIVE</v>
          </cell>
          <cell r="B1246" t="str">
            <v>36-1382</v>
          </cell>
          <cell r="C1246">
            <v>28888929</v>
          </cell>
          <cell r="D1246" t="str">
            <v>36-1382</v>
          </cell>
          <cell r="E1246" t="str">
            <v>SDR 35 SW</v>
          </cell>
          <cell r="F1246" t="str">
            <v>36X21 DBL TEE WYE HXHXHXH SDR35 SW</v>
          </cell>
          <cell r="G1246">
            <v>436.5</v>
          </cell>
          <cell r="H1246">
            <v>197.992908</v>
          </cell>
          <cell r="I1246">
            <v>1</v>
          </cell>
          <cell r="J1246" t="str">
            <v>-</v>
          </cell>
          <cell r="K1246">
            <v>31975.665160784316</v>
          </cell>
          <cell r="L1246">
            <v>2991.1723000000002</v>
          </cell>
          <cell r="M1246" t="str">
            <v>SPECFIT</v>
          </cell>
          <cell r="N1246" t="str">
            <v>(81)9103621</v>
          </cell>
          <cell r="O1246" t="str">
            <v>BOX</v>
          </cell>
          <cell r="P1246" t="str">
            <v>D</v>
          </cell>
          <cell r="Q1246" t="str">
            <v>F</v>
          </cell>
          <cell r="R1246">
            <v>25135.905882352941</v>
          </cell>
          <cell r="S1246">
            <v>26895.419294117648</v>
          </cell>
          <cell r="T1246">
            <v>26895.419294117648</v>
          </cell>
          <cell r="U1246">
            <v>26895.419294117648</v>
          </cell>
          <cell r="V1246">
            <v>28778.098644705886</v>
          </cell>
          <cell r="W1246">
            <v>28778.098644705886</v>
          </cell>
          <cell r="X1246">
            <v>28778.098644705886</v>
          </cell>
          <cell r="Y1246">
            <v>28778.098644705886</v>
          </cell>
          <cell r="Z1246">
            <v>31975.665160784316</v>
          </cell>
          <cell r="AB1246" t="str">
            <v/>
          </cell>
          <cell r="AC1246">
            <v>3747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I1246" t="str">
            <v/>
          </cell>
          <cell r="AJ1246" t="str">
            <v/>
          </cell>
          <cell r="AM1246" t="e">
            <v>#N/A</v>
          </cell>
        </row>
        <row r="1247">
          <cell r="A1247" t="str">
            <v>ACTIVE</v>
          </cell>
          <cell r="B1247" t="str">
            <v>36-1383</v>
          </cell>
          <cell r="C1247">
            <v>28888937</v>
          </cell>
          <cell r="D1247" t="str">
            <v>36-1383</v>
          </cell>
          <cell r="E1247" t="str">
            <v>SDR 35 SW</v>
          </cell>
          <cell r="F1247" t="str">
            <v>36X24 DBL TEE WYE HXHXHXH SDR35 SW</v>
          </cell>
          <cell r="G1247">
            <v>513.45000000000005</v>
          </cell>
          <cell r="H1247">
            <v>232.89681240000002</v>
          </cell>
          <cell r="I1247">
            <v>1</v>
          </cell>
          <cell r="J1247" t="str">
            <v>-</v>
          </cell>
          <cell r="K1247">
            <v>39569.420193464059</v>
          </cell>
          <cell r="L1247">
            <v>3701.5318000000002</v>
          </cell>
          <cell r="M1247" t="str">
            <v>SPECFIT</v>
          </cell>
          <cell r="N1247" t="str">
            <v>(81)9103624</v>
          </cell>
          <cell r="O1247" t="str">
            <v>BOX</v>
          </cell>
          <cell r="P1247" t="str">
            <v>D</v>
          </cell>
          <cell r="Q1247" t="str">
            <v>F</v>
          </cell>
          <cell r="R1247">
            <v>31105.317647058826</v>
          </cell>
          <cell r="S1247">
            <v>33282.689882352948</v>
          </cell>
          <cell r="T1247">
            <v>33282.689882352948</v>
          </cell>
          <cell r="U1247">
            <v>33282.689882352948</v>
          </cell>
          <cell r="V1247">
            <v>35612.478174117656</v>
          </cell>
          <cell r="W1247">
            <v>35612.478174117656</v>
          </cell>
          <cell r="X1247">
            <v>35612.478174117656</v>
          </cell>
          <cell r="Y1247">
            <v>35612.478174117656</v>
          </cell>
          <cell r="Z1247">
            <v>39569.420193464059</v>
          </cell>
          <cell r="AB1247" t="str">
            <v/>
          </cell>
          <cell r="AC1247">
            <v>3748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I1247" t="str">
            <v/>
          </cell>
          <cell r="AJ1247" t="str">
            <v/>
          </cell>
          <cell r="AM1247" t="e">
            <v>#N/A</v>
          </cell>
        </row>
        <row r="1248">
          <cell r="A1248" t="str">
            <v>ACTIVE</v>
          </cell>
          <cell r="B1248" t="str">
            <v>36-1384</v>
          </cell>
          <cell r="C1248">
            <v>28888945</v>
          </cell>
          <cell r="D1248" t="str">
            <v>36-1384</v>
          </cell>
          <cell r="E1248" t="str">
            <v>SDR 35 SW</v>
          </cell>
          <cell r="F1248" t="str">
            <v>36X27 DBL TEE WYE HXHXHXH SDR35 SW</v>
          </cell>
          <cell r="G1248">
            <v>607.5</v>
          </cell>
          <cell r="H1248">
            <v>275.55714</v>
          </cell>
          <cell r="I1248">
            <v>1</v>
          </cell>
          <cell r="J1248" t="str">
            <v>-</v>
          </cell>
          <cell r="K1248">
            <v>49461.775241830066</v>
          </cell>
          <cell r="L1248">
            <v>4626.9152000000004</v>
          </cell>
          <cell r="M1248" t="str">
            <v>SPECFIT</v>
          </cell>
          <cell r="N1248" t="str">
            <v>(81)9103627</v>
          </cell>
          <cell r="O1248" t="str">
            <v>BOX</v>
          </cell>
          <cell r="P1248" t="str">
            <v>D</v>
          </cell>
          <cell r="Q1248" t="str">
            <v>F</v>
          </cell>
          <cell r="R1248">
            <v>38881.647058823532</v>
          </cell>
          <cell r="S1248">
            <v>41603.362352941178</v>
          </cell>
          <cell r="T1248">
            <v>41603.362352941178</v>
          </cell>
          <cell r="U1248">
            <v>41603.362352941178</v>
          </cell>
          <cell r="V1248">
            <v>44515.597717647062</v>
          </cell>
          <cell r="W1248">
            <v>44515.597717647062</v>
          </cell>
          <cell r="X1248">
            <v>44515.597717647062</v>
          </cell>
          <cell r="Y1248">
            <v>44515.597717647062</v>
          </cell>
          <cell r="Z1248">
            <v>49461.775241830066</v>
          </cell>
          <cell r="AB1248" t="str">
            <v/>
          </cell>
          <cell r="AC1248">
            <v>3749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I1248" t="str">
            <v/>
          </cell>
          <cell r="AJ1248" t="str">
            <v/>
          </cell>
          <cell r="AM1248" t="e">
            <v>#N/A</v>
          </cell>
        </row>
        <row r="1249">
          <cell r="A1249" t="str">
            <v>ACTIVE</v>
          </cell>
          <cell r="B1249" t="str">
            <v>36-1385</v>
          </cell>
          <cell r="C1249">
            <v>28888953</v>
          </cell>
          <cell r="D1249" t="str">
            <v>36-1385</v>
          </cell>
          <cell r="E1249" t="str">
            <v>SDR 35 SW</v>
          </cell>
          <cell r="F1249" t="str">
            <v>36X30 DBL TEE WYE HXHXHXH SDR35 SW</v>
          </cell>
          <cell r="G1249">
            <v>765.45</v>
          </cell>
          <cell r="H1249">
            <v>347.20199640000004</v>
          </cell>
          <cell r="I1249">
            <v>1</v>
          </cell>
          <cell r="J1249" t="str">
            <v>-</v>
          </cell>
          <cell r="K1249">
            <v>61827.189120261457</v>
          </cell>
          <cell r="L1249">
            <v>5783.6415999999999</v>
          </cell>
          <cell r="M1249" t="str">
            <v>SPECFIT</v>
          </cell>
          <cell r="N1249" t="str">
            <v>(81)9103630</v>
          </cell>
          <cell r="O1249" t="str">
            <v>BOX</v>
          </cell>
          <cell r="P1249" t="str">
            <v>D</v>
          </cell>
          <cell r="Q1249" t="str">
            <v>F</v>
          </cell>
          <cell r="R1249">
            <v>48602.035294117653</v>
          </cell>
          <cell r="S1249">
            <v>52004.177764705892</v>
          </cell>
          <cell r="T1249">
            <v>52004.177764705892</v>
          </cell>
          <cell r="U1249">
            <v>52004.177764705892</v>
          </cell>
          <cell r="V1249">
            <v>55644.470208235311</v>
          </cell>
          <cell r="W1249">
            <v>55644.470208235311</v>
          </cell>
          <cell r="X1249">
            <v>55644.470208235311</v>
          </cell>
          <cell r="Y1249">
            <v>55644.470208235311</v>
          </cell>
          <cell r="Z1249">
            <v>61827.189120261457</v>
          </cell>
          <cell r="AB1249" t="str">
            <v/>
          </cell>
          <cell r="AC1249">
            <v>3750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I1249" t="str">
            <v/>
          </cell>
          <cell r="AJ1249" t="str">
            <v/>
          </cell>
          <cell r="AM1249" t="e">
            <v>#N/A</v>
          </cell>
        </row>
        <row r="1250">
          <cell r="A1250" t="str">
            <v>ACTIVE</v>
          </cell>
          <cell r="B1250" t="str">
            <v>36-1386</v>
          </cell>
          <cell r="C1250">
            <v>28888961</v>
          </cell>
          <cell r="D1250" t="str">
            <v>36-1386</v>
          </cell>
          <cell r="E1250" t="str">
            <v>SDR 35 SW</v>
          </cell>
          <cell r="F1250" t="str">
            <v>36 DOUBLE TEE WYE HXHXHXH SDR35 SW</v>
          </cell>
          <cell r="G1250">
            <v>1070.0999999999999</v>
          </cell>
          <cell r="H1250">
            <v>485.38879919999994</v>
          </cell>
          <cell r="I1250">
            <v>1</v>
          </cell>
          <cell r="J1250" t="str">
            <v>-</v>
          </cell>
          <cell r="K1250">
            <v>77284.01259084967</v>
          </cell>
          <cell r="L1250">
            <v>7229.5538999999999</v>
          </cell>
          <cell r="M1250" t="str">
            <v>SPECFIT</v>
          </cell>
          <cell r="N1250" t="str">
            <v>(81)91036</v>
          </cell>
          <cell r="O1250" t="str">
            <v>BOX</v>
          </cell>
          <cell r="P1250" t="str">
            <v>D</v>
          </cell>
          <cell r="Q1250" t="str">
            <v>F</v>
          </cell>
          <cell r="R1250">
            <v>60752.564705882352</v>
          </cell>
          <cell r="S1250">
            <v>65005.244235294122</v>
          </cell>
          <cell r="T1250">
            <v>65005.244235294122</v>
          </cell>
          <cell r="U1250">
            <v>65005.244235294122</v>
          </cell>
          <cell r="V1250">
            <v>69555.61133176471</v>
          </cell>
          <cell r="W1250">
            <v>69555.61133176471</v>
          </cell>
          <cell r="X1250">
            <v>69555.61133176471</v>
          </cell>
          <cell r="Y1250">
            <v>69555.61133176471</v>
          </cell>
          <cell r="Z1250">
            <v>77284.01259084967</v>
          </cell>
          <cell r="AB1250" t="str">
            <v/>
          </cell>
          <cell r="AC1250">
            <v>3751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I1250" t="str">
            <v/>
          </cell>
          <cell r="AJ1250" t="str">
            <v/>
          </cell>
          <cell r="AM1250" t="e">
            <v>#N/A</v>
          </cell>
        </row>
        <row r="1251">
          <cell r="A1251" t="str">
            <v>ACTIVE</v>
          </cell>
          <cell r="B1251" t="str">
            <v>36-1387</v>
          </cell>
          <cell r="C1251">
            <v>28889003</v>
          </cell>
          <cell r="D1251" t="str">
            <v>36-1387</v>
          </cell>
          <cell r="E1251" t="str">
            <v>SDR 35 SW</v>
          </cell>
          <cell r="F1251" t="str">
            <v>6X4 CROSS HXHXHXH SDR35 SW</v>
          </cell>
          <cell r="G1251">
            <v>1.4670000000000001</v>
          </cell>
          <cell r="H1251">
            <v>0.66541946400000007</v>
          </cell>
          <cell r="I1251">
            <v>1</v>
          </cell>
          <cell r="J1251">
            <v>92</v>
          </cell>
          <cell r="K1251">
            <v>165.57655555555559</v>
          </cell>
          <cell r="L1251">
            <v>26.197535000000002</v>
          </cell>
          <cell r="M1251" t="str">
            <v>SPECFIT</v>
          </cell>
          <cell r="N1251" t="str">
            <v>(81)26064</v>
          </cell>
          <cell r="O1251" t="str">
            <v>BOX</v>
          </cell>
          <cell r="P1251" t="str">
            <v>D</v>
          </cell>
          <cell r="Q1251" t="str">
            <v>F</v>
          </cell>
          <cell r="R1251">
            <v>133.15294117647059</v>
          </cell>
          <cell r="S1251">
            <v>142.47364705882353</v>
          </cell>
          <cell r="T1251">
            <v>139.27000000000001</v>
          </cell>
          <cell r="U1251">
            <v>139.27000000000001</v>
          </cell>
          <cell r="V1251">
            <v>149.01890000000003</v>
          </cell>
          <cell r="W1251">
            <v>149.01890000000003</v>
          </cell>
          <cell r="X1251">
            <v>149.01890000000003</v>
          </cell>
          <cell r="Y1251">
            <v>149.01890000000003</v>
          </cell>
          <cell r="Z1251">
            <v>165.57655555555559</v>
          </cell>
          <cell r="AB1251" t="str">
            <v/>
          </cell>
          <cell r="AC1251">
            <v>3995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I1251" t="str">
            <v/>
          </cell>
          <cell r="AJ1251" t="str">
            <v/>
          </cell>
          <cell r="AM1251" t="e">
            <v>#N/A</v>
          </cell>
        </row>
        <row r="1252">
          <cell r="A1252" t="str">
            <v>ACTIVE</v>
          </cell>
          <cell r="B1252" t="str">
            <v>36-1388</v>
          </cell>
          <cell r="C1252">
            <v>28889011</v>
          </cell>
          <cell r="D1252" t="str">
            <v>36-1388</v>
          </cell>
          <cell r="E1252" t="str">
            <v>SDR 35 SW</v>
          </cell>
          <cell r="F1252" t="str">
            <v>6 CROSS HXHXHXH SDR35 SW</v>
          </cell>
          <cell r="G1252">
            <v>18.850000000000001</v>
          </cell>
          <cell r="H1252">
            <v>8.5502092000000012</v>
          </cell>
          <cell r="I1252">
            <v>1</v>
          </cell>
          <cell r="J1252">
            <v>73</v>
          </cell>
          <cell r="K1252">
            <v>200.22077777777778</v>
          </cell>
          <cell r="L1252">
            <v>24.555199999999999</v>
          </cell>
          <cell r="M1252" t="str">
            <v>SPECFIT</v>
          </cell>
          <cell r="N1252" t="str">
            <v>(81)2606</v>
          </cell>
          <cell r="O1252" t="str">
            <v>BOX</v>
          </cell>
          <cell r="P1252" t="str">
            <v>D</v>
          </cell>
          <cell r="Q1252" t="str">
            <v>F</v>
          </cell>
          <cell r="R1252">
            <v>161.02352941176471</v>
          </cell>
          <cell r="S1252">
            <v>172.29517647058825</v>
          </cell>
          <cell r="T1252">
            <v>168.41</v>
          </cell>
          <cell r="U1252">
            <v>168.41</v>
          </cell>
          <cell r="V1252">
            <v>180.1987</v>
          </cell>
          <cell r="W1252">
            <v>180.1987</v>
          </cell>
          <cell r="X1252">
            <v>180.1987</v>
          </cell>
          <cell r="Y1252">
            <v>180.1987</v>
          </cell>
          <cell r="Z1252">
            <v>200.22077777777778</v>
          </cell>
          <cell r="AB1252" t="str">
            <v/>
          </cell>
          <cell r="AC1252">
            <v>3996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I1252" t="str">
            <v/>
          </cell>
          <cell r="AJ1252" t="str">
            <v/>
          </cell>
          <cell r="AM1252" t="e">
            <v>#N/A</v>
          </cell>
        </row>
        <row r="1253">
          <cell r="A1253" t="str">
            <v>ACTIVE</v>
          </cell>
          <cell r="B1253" t="str">
            <v>36-1389</v>
          </cell>
          <cell r="C1253">
            <v>28889020</v>
          </cell>
          <cell r="D1253" t="str">
            <v>36-1389</v>
          </cell>
          <cell r="E1253" t="str">
            <v>SDR 35 SW</v>
          </cell>
          <cell r="F1253" t="str">
            <v>8X4 CROSS HXHXHXH SDR35 SW</v>
          </cell>
          <cell r="G1253">
            <v>2.77</v>
          </cell>
          <cell r="H1253">
            <v>1.2564498399999999</v>
          </cell>
          <cell r="I1253">
            <v>1</v>
          </cell>
          <cell r="J1253">
            <v>49</v>
          </cell>
          <cell r="K1253">
            <v>302.57222222222219</v>
          </cell>
          <cell r="L1253">
            <v>28.9556</v>
          </cell>
          <cell r="M1253" t="str">
            <v>SPECFIT</v>
          </cell>
          <cell r="N1253" t="str">
            <v>(81)26084</v>
          </cell>
          <cell r="O1253" t="str">
            <v>BOX</v>
          </cell>
          <cell r="P1253" t="str">
            <v>D</v>
          </cell>
          <cell r="Q1253" t="str">
            <v>F</v>
          </cell>
          <cell r="R1253">
            <v>243.3294117647059</v>
          </cell>
          <cell r="S1253">
            <v>260.36247058823534</v>
          </cell>
          <cell r="T1253">
            <v>254.5</v>
          </cell>
          <cell r="U1253">
            <v>254.5</v>
          </cell>
          <cell r="V1253">
            <v>272.315</v>
          </cell>
          <cell r="W1253">
            <v>272.315</v>
          </cell>
          <cell r="X1253">
            <v>272.315</v>
          </cell>
          <cell r="Y1253">
            <v>272.315</v>
          </cell>
          <cell r="Z1253">
            <v>302.57222222222219</v>
          </cell>
          <cell r="AB1253" t="str">
            <v/>
          </cell>
          <cell r="AC1253">
            <v>3997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I1253" t="str">
            <v/>
          </cell>
          <cell r="AJ1253" t="str">
            <v/>
          </cell>
          <cell r="AM1253" t="e">
            <v>#N/A</v>
          </cell>
        </row>
        <row r="1254">
          <cell r="A1254" t="str">
            <v>ACTIVE</v>
          </cell>
          <cell r="B1254" t="str">
            <v>36-1390</v>
          </cell>
          <cell r="C1254">
            <v>28889038</v>
          </cell>
          <cell r="D1254" t="str">
            <v>36-1390</v>
          </cell>
          <cell r="E1254" t="str">
            <v>SDR 35 SW</v>
          </cell>
          <cell r="F1254" t="str">
            <v>8X6 CROSS HXHXHXH SDR35 SW</v>
          </cell>
          <cell r="G1254">
            <v>3.7080000000000002</v>
          </cell>
          <cell r="H1254">
            <v>1.6819191360000001</v>
          </cell>
          <cell r="I1254">
            <v>1</v>
          </cell>
          <cell r="J1254">
            <v>36</v>
          </cell>
          <cell r="K1254">
            <v>319.05022222222226</v>
          </cell>
          <cell r="L1254">
            <v>65.633660000000006</v>
          </cell>
          <cell r="M1254" t="str">
            <v>SPECFIT</v>
          </cell>
          <cell r="N1254" t="str">
            <v>(81)26086</v>
          </cell>
          <cell r="O1254" t="str">
            <v>BOX</v>
          </cell>
          <cell r="P1254" t="str">
            <v>D</v>
          </cell>
          <cell r="Q1254" t="str">
            <v>F</v>
          </cell>
          <cell r="R1254">
            <v>256.57647058823528</v>
          </cell>
          <cell r="S1254">
            <v>274.53682352941178</v>
          </cell>
          <cell r="T1254">
            <v>268.36</v>
          </cell>
          <cell r="U1254">
            <v>268.36</v>
          </cell>
          <cell r="V1254">
            <v>287.14520000000005</v>
          </cell>
          <cell r="W1254">
            <v>287.14520000000005</v>
          </cell>
          <cell r="X1254">
            <v>287.14520000000005</v>
          </cell>
          <cell r="Y1254">
            <v>287.14520000000005</v>
          </cell>
          <cell r="Z1254">
            <v>319.05022222222226</v>
          </cell>
          <cell r="AB1254" t="str">
            <v/>
          </cell>
          <cell r="AC1254">
            <v>3998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I1254" t="str">
            <v/>
          </cell>
          <cell r="AJ1254" t="str">
            <v/>
          </cell>
          <cell r="AM1254" t="e">
            <v>#N/A</v>
          </cell>
        </row>
        <row r="1255">
          <cell r="A1255" t="str">
            <v>ACTIVE</v>
          </cell>
          <cell r="B1255" t="str">
            <v>36-1391</v>
          </cell>
          <cell r="C1255">
            <v>28889046</v>
          </cell>
          <cell r="D1255" t="str">
            <v>36-1391</v>
          </cell>
          <cell r="E1255" t="str">
            <v>SDR 35 SW</v>
          </cell>
          <cell r="F1255" t="str">
            <v>8 CROSS HXHXHXH SDR35 SW</v>
          </cell>
          <cell r="G1255">
            <v>5.2874999999999996</v>
          </cell>
          <cell r="H1255">
            <v>2.3983676999999997</v>
          </cell>
          <cell r="I1255">
            <v>1</v>
          </cell>
          <cell r="J1255">
            <v>26</v>
          </cell>
          <cell r="K1255">
            <v>388.87366666666662</v>
          </cell>
          <cell r="L1255">
            <v>38.089399999999998</v>
          </cell>
          <cell r="M1255" t="str">
            <v>SPECFIT</v>
          </cell>
          <cell r="N1255" t="str">
            <v>(81)2608</v>
          </cell>
          <cell r="O1255" t="str">
            <v>BOX</v>
          </cell>
          <cell r="P1255" t="str">
            <v>D</v>
          </cell>
          <cell r="Q1255" t="str">
            <v>F</v>
          </cell>
          <cell r="R1255">
            <v>312.74117647058824</v>
          </cell>
          <cell r="S1255">
            <v>334.63305882352944</v>
          </cell>
          <cell r="T1255">
            <v>327.08999999999997</v>
          </cell>
          <cell r="U1255">
            <v>327.08999999999997</v>
          </cell>
          <cell r="V1255">
            <v>349.98629999999997</v>
          </cell>
          <cell r="W1255">
            <v>349.98629999999997</v>
          </cell>
          <cell r="X1255">
            <v>349.98629999999997</v>
          </cell>
          <cell r="Y1255">
            <v>349.98629999999997</v>
          </cell>
          <cell r="Z1255">
            <v>388.87366666666662</v>
          </cell>
          <cell r="AB1255" t="str">
            <v/>
          </cell>
          <cell r="AC1255">
            <v>3999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I1255" t="str">
            <v/>
          </cell>
          <cell r="AJ1255" t="str">
            <v/>
          </cell>
          <cell r="AM1255" t="e">
            <v>#N/A</v>
          </cell>
        </row>
        <row r="1256">
          <cell r="A1256" t="str">
            <v>ACTIVE</v>
          </cell>
          <cell r="B1256" t="str">
            <v>36-1392</v>
          </cell>
          <cell r="C1256">
            <v>28889054</v>
          </cell>
          <cell r="D1256" t="str">
            <v>36-1392</v>
          </cell>
          <cell r="E1256" t="str">
            <v>SDR 35 SW</v>
          </cell>
          <cell r="F1256" t="str">
            <v>10X4 CROSS HXHXHXH SDR35 SW</v>
          </cell>
          <cell r="G1256">
            <v>4.9050000000000002</v>
          </cell>
          <cell r="H1256">
            <v>2.2248687600000001</v>
          </cell>
          <cell r="I1256">
            <v>1</v>
          </cell>
          <cell r="J1256">
            <v>28</v>
          </cell>
          <cell r="K1256">
            <v>630.43211111111111</v>
          </cell>
          <cell r="L1256">
            <v>57.5428</v>
          </cell>
          <cell r="M1256" t="str">
            <v>SPECFIT</v>
          </cell>
          <cell r="N1256" t="str">
            <v>(81)260104</v>
          </cell>
          <cell r="O1256" t="str">
            <v>BOX</v>
          </cell>
          <cell r="P1256" t="str">
            <v>D</v>
          </cell>
          <cell r="Q1256" t="str">
            <v>F</v>
          </cell>
          <cell r="R1256">
            <v>483.5529411764706</v>
          </cell>
          <cell r="S1256">
            <v>517.40164705882353</v>
          </cell>
          <cell r="T1256">
            <v>530.27</v>
          </cell>
          <cell r="U1256">
            <v>530.27</v>
          </cell>
          <cell r="V1256">
            <v>567.38890000000004</v>
          </cell>
          <cell r="W1256">
            <v>567.38890000000004</v>
          </cell>
          <cell r="X1256">
            <v>567.38890000000004</v>
          </cell>
          <cell r="Y1256">
            <v>567.38890000000004</v>
          </cell>
          <cell r="Z1256">
            <v>630.43211111111111</v>
          </cell>
          <cell r="AB1256" t="str">
            <v/>
          </cell>
          <cell r="AC1256">
            <v>4000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I1256" t="str">
            <v/>
          </cell>
          <cell r="AJ1256" t="str">
            <v/>
          </cell>
          <cell r="AM1256" t="e">
            <v>#N/A</v>
          </cell>
        </row>
        <row r="1257">
          <cell r="A1257" t="str">
            <v>ACTIVE</v>
          </cell>
          <cell r="B1257" t="str">
            <v>36-1393</v>
          </cell>
          <cell r="C1257">
            <v>28889062</v>
          </cell>
          <cell r="D1257" t="str">
            <v>36-1393</v>
          </cell>
          <cell r="E1257" t="str">
            <v>SDR 35 SW</v>
          </cell>
          <cell r="F1257" t="str">
            <v>10X6 CROSS HXHXHXH SDR35 SW</v>
          </cell>
          <cell r="G1257">
            <v>6.2504999999999997</v>
          </cell>
          <cell r="H1257">
            <v>2.8351767959999998</v>
          </cell>
          <cell r="I1257">
            <v>1</v>
          </cell>
          <cell r="J1257">
            <v>22</v>
          </cell>
          <cell r="K1257">
            <v>753.52966666666669</v>
          </cell>
          <cell r="L1257">
            <v>65.741200000000006</v>
          </cell>
          <cell r="M1257" t="str">
            <v>SPECFIT</v>
          </cell>
          <cell r="N1257" t="str">
            <v>(81)260106</v>
          </cell>
          <cell r="O1257" t="str">
            <v>BOX</v>
          </cell>
          <cell r="P1257" t="str">
            <v>D</v>
          </cell>
          <cell r="Q1257" t="str">
            <v>F</v>
          </cell>
          <cell r="R1257">
            <v>552.4588235294118</v>
          </cell>
          <cell r="S1257">
            <v>591.13094117647063</v>
          </cell>
          <cell r="T1257">
            <v>633.80999999999995</v>
          </cell>
          <cell r="U1257">
            <v>633.80999999999995</v>
          </cell>
          <cell r="V1257">
            <v>678.17669999999998</v>
          </cell>
          <cell r="W1257">
            <v>678.17669999999998</v>
          </cell>
          <cell r="X1257">
            <v>678.17669999999998</v>
          </cell>
          <cell r="Y1257">
            <v>678.17669999999998</v>
          </cell>
          <cell r="Z1257">
            <v>753.52966666666669</v>
          </cell>
          <cell r="AB1257" t="str">
            <v/>
          </cell>
          <cell r="AC1257">
            <v>4001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I1257" t="str">
            <v/>
          </cell>
          <cell r="AJ1257" t="str">
            <v/>
          </cell>
          <cell r="AM1257" t="e">
            <v>#N/A</v>
          </cell>
        </row>
        <row r="1258">
          <cell r="A1258" t="str">
            <v>ACTIVE</v>
          </cell>
          <cell r="B1258" t="str">
            <v>36-1394</v>
          </cell>
          <cell r="C1258">
            <v>28889070</v>
          </cell>
          <cell r="D1258" t="str">
            <v>36-1394</v>
          </cell>
          <cell r="E1258" t="str">
            <v>SDR 35 SW</v>
          </cell>
          <cell r="F1258" t="str">
            <v>10X8 CROSS HXHXHXH SDR35 SW</v>
          </cell>
          <cell r="G1258">
            <v>7.9560000000000004</v>
          </cell>
          <cell r="H1258">
            <v>3.6087779520000001</v>
          </cell>
          <cell r="I1258">
            <v>1</v>
          </cell>
          <cell r="J1258">
            <v>17</v>
          </cell>
          <cell r="K1258">
            <v>978.68144444444454</v>
          </cell>
          <cell r="L1258">
            <v>91.2864</v>
          </cell>
          <cell r="M1258" t="str">
            <v>SPECFIT</v>
          </cell>
          <cell r="N1258" t="str">
            <v>(81)260108</v>
          </cell>
          <cell r="O1258" t="str">
            <v>BOX</v>
          </cell>
          <cell r="P1258" t="str">
            <v>D</v>
          </cell>
          <cell r="Q1258" t="str">
            <v>F</v>
          </cell>
          <cell r="R1258">
            <v>767.11764705882354</v>
          </cell>
          <cell r="S1258">
            <v>820.81588235294123</v>
          </cell>
          <cell r="T1258">
            <v>823.19</v>
          </cell>
          <cell r="U1258">
            <v>823.19</v>
          </cell>
          <cell r="V1258">
            <v>880.81330000000014</v>
          </cell>
          <cell r="W1258">
            <v>880.81330000000014</v>
          </cell>
          <cell r="X1258">
            <v>880.81330000000014</v>
          </cell>
          <cell r="Y1258">
            <v>880.81330000000014</v>
          </cell>
          <cell r="Z1258">
            <v>978.68144444444454</v>
          </cell>
          <cell r="AB1258" t="str">
            <v/>
          </cell>
          <cell r="AC1258">
            <v>4002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I1258" t="str">
            <v/>
          </cell>
          <cell r="AJ1258" t="str">
            <v/>
          </cell>
          <cell r="AM1258" t="e">
            <v>#N/A</v>
          </cell>
        </row>
        <row r="1259">
          <cell r="A1259" t="str">
            <v>ACTIVE</v>
          </cell>
          <cell r="B1259" t="str">
            <v>36-1395</v>
          </cell>
          <cell r="C1259">
            <v>28889089</v>
          </cell>
          <cell r="D1259" t="str">
            <v>36-1395</v>
          </cell>
          <cell r="E1259" t="str">
            <v>SDR 35 SW</v>
          </cell>
          <cell r="F1259" t="str">
            <v>10 CROSS HXHXHXH SDR35 SW</v>
          </cell>
          <cell r="G1259">
            <v>10.368</v>
          </cell>
          <cell r="H1259">
            <v>4.702841856</v>
          </cell>
          <cell r="I1259">
            <v>1</v>
          </cell>
          <cell r="J1259">
            <v>13</v>
          </cell>
          <cell r="K1259">
            <v>1223.3310000000001</v>
          </cell>
          <cell r="L1259">
            <v>131.59898000000001</v>
          </cell>
          <cell r="M1259" t="str">
            <v>SPECFIT</v>
          </cell>
          <cell r="N1259" t="str">
            <v>(81)26010</v>
          </cell>
          <cell r="O1259" t="str">
            <v>BOX</v>
          </cell>
          <cell r="P1259" t="str">
            <v>D</v>
          </cell>
          <cell r="Q1259" t="str">
            <v>F</v>
          </cell>
          <cell r="R1259">
            <v>875.43529411764712</v>
          </cell>
          <cell r="S1259">
            <v>936.71576470588252</v>
          </cell>
          <cell r="T1259">
            <v>1028.97</v>
          </cell>
          <cell r="U1259">
            <v>1028.97</v>
          </cell>
          <cell r="V1259">
            <v>1100.9979000000001</v>
          </cell>
          <cell r="W1259">
            <v>1100.9979000000001</v>
          </cell>
          <cell r="X1259">
            <v>1100.9979000000001</v>
          </cell>
          <cell r="Y1259">
            <v>1100.9979000000001</v>
          </cell>
          <cell r="Z1259">
            <v>1223.3310000000001</v>
          </cell>
          <cell r="AB1259" t="str">
            <v/>
          </cell>
          <cell r="AC1259">
            <v>4003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I1259" t="str">
            <v/>
          </cell>
          <cell r="AJ1259" t="str">
            <v/>
          </cell>
          <cell r="AM1259" t="e">
            <v>#N/A</v>
          </cell>
        </row>
        <row r="1260">
          <cell r="A1260" t="str">
            <v>ACTIVE</v>
          </cell>
          <cell r="B1260" t="str">
            <v>36-1396</v>
          </cell>
          <cell r="C1260">
            <v>28889097</v>
          </cell>
          <cell r="D1260" t="str">
            <v>36-1396</v>
          </cell>
          <cell r="E1260" t="str">
            <v>SDR 35 SW</v>
          </cell>
          <cell r="F1260" t="str">
            <v>12X4 CROSS HXHXHXH SDR35 SW</v>
          </cell>
          <cell r="G1260">
            <v>8.94</v>
          </cell>
          <cell r="H1260">
            <v>4.05511248</v>
          </cell>
          <cell r="I1260">
            <v>1</v>
          </cell>
          <cell r="J1260">
            <v>15</v>
          </cell>
          <cell r="K1260">
            <v>880.47922222222223</v>
          </cell>
          <cell r="L1260">
            <v>68.674000000000007</v>
          </cell>
          <cell r="M1260" t="str">
            <v>SPECFIT</v>
          </cell>
          <cell r="N1260" t="str">
            <v>(81)260124</v>
          </cell>
          <cell r="O1260" t="str">
            <v>BOX</v>
          </cell>
          <cell r="P1260" t="str">
            <v>D</v>
          </cell>
          <cell r="Q1260" t="str">
            <v>F</v>
          </cell>
          <cell r="R1260">
            <v>577.09411764705885</v>
          </cell>
          <cell r="S1260">
            <v>617.49070588235304</v>
          </cell>
          <cell r="T1260">
            <v>740.59</v>
          </cell>
          <cell r="U1260">
            <v>740.59</v>
          </cell>
          <cell r="V1260">
            <v>792.43130000000008</v>
          </cell>
          <cell r="W1260">
            <v>792.43130000000008</v>
          </cell>
          <cell r="X1260">
            <v>792.43130000000008</v>
          </cell>
          <cell r="Y1260">
            <v>792.43130000000008</v>
          </cell>
          <cell r="Z1260">
            <v>880.47922222222223</v>
          </cell>
          <cell r="AB1260" t="str">
            <v/>
          </cell>
          <cell r="AC1260">
            <v>4004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I1260" t="str">
            <v/>
          </cell>
          <cell r="AJ1260" t="str">
            <v/>
          </cell>
          <cell r="AM1260" t="e">
            <v>#N/A</v>
          </cell>
        </row>
        <row r="1261">
          <cell r="A1261" t="str">
            <v>ACTIVE</v>
          </cell>
          <cell r="B1261" t="str">
            <v>36-1397</v>
          </cell>
          <cell r="C1261">
            <v>28889100</v>
          </cell>
          <cell r="D1261" t="str">
            <v>36-1397</v>
          </cell>
          <cell r="E1261" t="str">
            <v>SDR 35 SW</v>
          </cell>
          <cell r="F1261" t="str">
            <v>12X6 CROSS HXHXHXH SDR35 SW</v>
          </cell>
          <cell r="G1261">
            <v>9.2520000000000007</v>
          </cell>
          <cell r="H1261">
            <v>4.1966331840000004</v>
          </cell>
          <cell r="I1261">
            <v>1</v>
          </cell>
          <cell r="J1261">
            <v>15</v>
          </cell>
          <cell r="K1261">
            <v>986.54</v>
          </cell>
          <cell r="L1261">
            <v>189.15465900000001</v>
          </cell>
          <cell r="M1261" t="str">
            <v>SPECFIT</v>
          </cell>
          <cell r="N1261" t="str">
            <v>(81)260126</v>
          </cell>
          <cell r="O1261" t="str">
            <v>BOX</v>
          </cell>
          <cell r="P1261" t="str">
            <v>D</v>
          </cell>
          <cell r="Q1261" t="str">
            <v>F</v>
          </cell>
          <cell r="R1261">
            <v>688.17647058823536</v>
          </cell>
          <cell r="S1261">
            <v>736.3488235294119</v>
          </cell>
          <cell r="T1261">
            <v>829.8</v>
          </cell>
          <cell r="U1261">
            <v>829.8</v>
          </cell>
          <cell r="V1261">
            <v>887.88599999999997</v>
          </cell>
          <cell r="W1261">
            <v>887.88599999999997</v>
          </cell>
          <cell r="X1261">
            <v>887.88599999999997</v>
          </cell>
          <cell r="Y1261">
            <v>887.88599999999997</v>
          </cell>
          <cell r="Z1261">
            <v>986.54</v>
          </cell>
          <cell r="AB1261" t="str">
            <v/>
          </cell>
          <cell r="AC1261">
            <v>4005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I1261" t="str">
            <v/>
          </cell>
          <cell r="AJ1261" t="str">
            <v/>
          </cell>
          <cell r="AM1261" t="e">
            <v>#N/A</v>
          </cell>
        </row>
        <row r="1262">
          <cell r="A1262" t="str">
            <v>ACTIVE</v>
          </cell>
          <cell r="B1262" t="str">
            <v>36-1398</v>
          </cell>
          <cell r="C1262">
            <v>28889119</v>
          </cell>
          <cell r="D1262" t="str">
            <v>36-1398</v>
          </cell>
          <cell r="E1262" t="str">
            <v>SDR 35 SW</v>
          </cell>
          <cell r="F1262" t="str">
            <v>12X8 CROSS HXHXHXH SDR35 SW</v>
          </cell>
          <cell r="G1262">
            <v>11.169</v>
          </cell>
          <cell r="H1262">
            <v>5.0661690479999999</v>
          </cell>
          <cell r="I1262">
            <v>1</v>
          </cell>
          <cell r="J1262">
            <v>12</v>
          </cell>
          <cell r="K1262">
            <v>1218.944</v>
          </cell>
          <cell r="L1262">
            <v>104.42829999999999</v>
          </cell>
          <cell r="M1262" t="str">
            <v>SPECFIT</v>
          </cell>
          <cell r="N1262" t="str">
            <v>(81)260128</v>
          </cell>
          <cell r="O1262" t="str">
            <v>BOX</v>
          </cell>
          <cell r="P1262" t="str">
            <v>D</v>
          </cell>
          <cell r="Q1262" t="str">
            <v>F</v>
          </cell>
          <cell r="R1262">
            <v>877.55294117647054</v>
          </cell>
          <cell r="S1262">
            <v>938.98164705882357</v>
          </cell>
          <cell r="T1262">
            <v>1025.28</v>
          </cell>
          <cell r="U1262">
            <v>1025.28</v>
          </cell>
          <cell r="V1262">
            <v>1097.0496000000001</v>
          </cell>
          <cell r="W1262">
            <v>1097.0496000000001</v>
          </cell>
          <cell r="X1262">
            <v>1097.0496000000001</v>
          </cell>
          <cell r="Y1262">
            <v>1097.0496000000001</v>
          </cell>
          <cell r="Z1262">
            <v>1218.944</v>
          </cell>
          <cell r="AB1262" t="str">
            <v/>
          </cell>
          <cell r="AC1262">
            <v>4006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 t="str">
            <v/>
          </cell>
          <cell r="AJ1262" t="str">
            <v/>
          </cell>
          <cell r="AM1262" t="e">
            <v>#N/A</v>
          </cell>
        </row>
        <row r="1263">
          <cell r="A1263" t="str">
            <v>ACTIVE</v>
          </cell>
          <cell r="B1263" t="str">
            <v>36-1399</v>
          </cell>
          <cell r="C1263">
            <v>28889127</v>
          </cell>
          <cell r="D1263" t="str">
            <v>36-1399</v>
          </cell>
          <cell r="E1263" t="str">
            <v>SDR 35 SW</v>
          </cell>
          <cell r="F1263" t="str">
            <v>12X10 CROSS HXHXHXH SDR35 SW</v>
          </cell>
          <cell r="G1263">
            <v>16.452000000000002</v>
          </cell>
          <cell r="H1263">
            <v>7.4624955840000009</v>
          </cell>
          <cell r="I1263">
            <v>1</v>
          </cell>
          <cell r="J1263">
            <v>8</v>
          </cell>
          <cell r="K1263">
            <v>1394.8520000000001</v>
          </cell>
          <cell r="L1263">
            <v>118.81049999999999</v>
          </cell>
          <cell r="M1263" t="str">
            <v>SPECFIT</v>
          </cell>
          <cell r="N1263" t="str">
            <v>(81)2601210</v>
          </cell>
          <cell r="O1263" t="str">
            <v>BOX</v>
          </cell>
          <cell r="P1263" t="str">
            <v>D</v>
          </cell>
          <cell r="Q1263" t="str">
            <v>F</v>
          </cell>
          <cell r="R1263">
            <v>1121.7294117647059</v>
          </cell>
          <cell r="S1263">
            <v>1200.2504705882354</v>
          </cell>
          <cell r="T1263">
            <v>1173.24</v>
          </cell>
          <cell r="U1263">
            <v>1173.24</v>
          </cell>
          <cell r="V1263">
            <v>1255.3668</v>
          </cell>
          <cell r="W1263">
            <v>1255.3668</v>
          </cell>
          <cell r="X1263">
            <v>1255.3668</v>
          </cell>
          <cell r="Y1263">
            <v>1255.3668</v>
          </cell>
          <cell r="Z1263">
            <v>1394.8520000000001</v>
          </cell>
          <cell r="AB1263" t="str">
            <v/>
          </cell>
          <cell r="AC1263">
            <v>4007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I1263" t="str">
            <v/>
          </cell>
          <cell r="AJ1263" t="str">
            <v/>
          </cell>
          <cell r="AM1263" t="e">
            <v>#N/A</v>
          </cell>
        </row>
        <row r="1264">
          <cell r="A1264" t="str">
            <v>ACTIVE</v>
          </cell>
          <cell r="B1264" t="str">
            <v>36-1400</v>
          </cell>
          <cell r="C1264">
            <v>28889135</v>
          </cell>
          <cell r="D1264" t="str">
            <v>36-1400</v>
          </cell>
          <cell r="E1264" t="str">
            <v>SDR 35 SW</v>
          </cell>
          <cell r="F1264" t="str">
            <v>12 CROSS HXHXHXH SDR35 SW</v>
          </cell>
          <cell r="G1264">
            <v>24.3</v>
          </cell>
          <cell r="H1264">
            <v>11.0222856</v>
          </cell>
          <cell r="I1264">
            <v>1</v>
          </cell>
          <cell r="J1264">
            <v>6</v>
          </cell>
          <cell r="K1264">
            <v>1550.953111111111</v>
          </cell>
          <cell r="L1264">
            <v>148.42359999999999</v>
          </cell>
          <cell r="M1264" t="str">
            <v>SPECFIT</v>
          </cell>
          <cell r="N1264" t="str">
            <v>(81)26012</v>
          </cell>
          <cell r="O1264" t="str">
            <v>BOX</v>
          </cell>
          <cell r="P1264" t="str">
            <v>D</v>
          </cell>
          <cell r="Q1264" t="str">
            <v>F</v>
          </cell>
          <cell r="R1264">
            <v>1247.258823529412</v>
          </cell>
          <cell r="S1264">
            <v>1334.5669411764709</v>
          </cell>
          <cell r="T1264">
            <v>1304.54</v>
          </cell>
          <cell r="U1264">
            <v>1304.54</v>
          </cell>
          <cell r="V1264">
            <v>1395.8578</v>
          </cell>
          <cell r="W1264">
            <v>1395.8578</v>
          </cell>
          <cell r="X1264">
            <v>1395.8578</v>
          </cell>
          <cell r="Y1264">
            <v>1395.8578</v>
          </cell>
          <cell r="Z1264">
            <v>1550.953111111111</v>
          </cell>
          <cell r="AB1264" t="str">
            <v/>
          </cell>
          <cell r="AC1264">
            <v>4008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 t="str">
            <v/>
          </cell>
          <cell r="AJ1264" t="str">
            <v/>
          </cell>
          <cell r="AM1264" t="e">
            <v>#N/A</v>
          </cell>
        </row>
        <row r="1265">
          <cell r="A1265" t="str">
            <v>ACTIVE</v>
          </cell>
          <cell r="B1265" t="str">
            <v>36-1401</v>
          </cell>
          <cell r="C1265">
            <v>28889143</v>
          </cell>
          <cell r="D1265" t="str">
            <v>36-1401</v>
          </cell>
          <cell r="E1265" t="str">
            <v>SDR 35 SW</v>
          </cell>
          <cell r="F1265" t="str">
            <v>15X4 CROSS HXHXHXH SDR35 SW</v>
          </cell>
          <cell r="G1265">
            <v>13.67</v>
          </cell>
          <cell r="H1265">
            <v>6.2006026399999996</v>
          </cell>
          <cell r="I1265">
            <v>1</v>
          </cell>
          <cell r="J1265">
            <v>10</v>
          </cell>
          <cell r="K1265">
            <v>1524.0128888888892</v>
          </cell>
          <cell r="L1265">
            <v>144.92060000000001</v>
          </cell>
          <cell r="M1265" t="str">
            <v>SPECFIT</v>
          </cell>
          <cell r="N1265" t="str">
            <v>(81)260154</v>
          </cell>
          <cell r="O1265" t="str">
            <v>BOX</v>
          </cell>
          <cell r="P1265" t="str">
            <v>D</v>
          </cell>
          <cell r="Q1265" t="str">
            <v>F</v>
          </cell>
          <cell r="R1265">
            <v>1217.8235294117649</v>
          </cell>
          <cell r="S1265">
            <v>1303.0711764705884</v>
          </cell>
          <cell r="T1265">
            <v>1281.8800000000001</v>
          </cell>
          <cell r="U1265">
            <v>1281.8800000000001</v>
          </cell>
          <cell r="V1265">
            <v>1371.6116000000002</v>
          </cell>
          <cell r="W1265">
            <v>1371.6116000000002</v>
          </cell>
          <cell r="X1265">
            <v>1371.6116000000002</v>
          </cell>
          <cell r="Y1265">
            <v>1371.6116000000002</v>
          </cell>
          <cell r="Z1265">
            <v>1524.0128888888892</v>
          </cell>
          <cell r="AB1265" t="str">
            <v/>
          </cell>
          <cell r="AC1265">
            <v>4009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I1265" t="str">
            <v/>
          </cell>
          <cell r="AJ1265" t="str">
            <v/>
          </cell>
          <cell r="AM1265" t="e">
            <v>#N/A</v>
          </cell>
        </row>
        <row r="1266">
          <cell r="A1266" t="str">
            <v>ACTIVE</v>
          </cell>
          <cell r="B1266" t="str">
            <v>36-1402</v>
          </cell>
          <cell r="C1266">
            <v>28889151</v>
          </cell>
          <cell r="D1266" t="str">
            <v>36-1402</v>
          </cell>
          <cell r="E1266" t="str">
            <v>SDR 35 SW</v>
          </cell>
          <cell r="F1266" t="str">
            <v>15X6 CROSS HXHXHXH SDR35 SW</v>
          </cell>
          <cell r="G1266">
            <v>15.65</v>
          </cell>
          <cell r="H1266">
            <v>7.0987147999999998</v>
          </cell>
          <cell r="I1266">
            <v>1</v>
          </cell>
          <cell r="J1266">
            <v>9</v>
          </cell>
          <cell r="K1266">
            <v>1758.8897777777779</v>
          </cell>
          <cell r="L1266">
            <v>168.32169999999999</v>
          </cell>
          <cell r="M1266" t="str">
            <v>SPECFIT</v>
          </cell>
          <cell r="N1266" t="str">
            <v>(81)260156</v>
          </cell>
          <cell r="O1266" t="str">
            <v>BOX</v>
          </cell>
          <cell r="P1266" t="str">
            <v>D</v>
          </cell>
          <cell r="Q1266" t="str">
            <v>F</v>
          </cell>
          <cell r="R1266">
            <v>1414.4705882352941</v>
          </cell>
          <cell r="S1266">
            <v>1513.4835294117647</v>
          </cell>
          <cell r="T1266">
            <v>1479.44</v>
          </cell>
          <cell r="U1266">
            <v>1479.44</v>
          </cell>
          <cell r="V1266">
            <v>1583.0008000000003</v>
          </cell>
          <cell r="W1266">
            <v>1583.0008000000003</v>
          </cell>
          <cell r="X1266">
            <v>1583.0008000000003</v>
          </cell>
          <cell r="Y1266">
            <v>1583.0008000000003</v>
          </cell>
          <cell r="Z1266">
            <v>1758.8897777777779</v>
          </cell>
          <cell r="AB1266" t="str">
            <v/>
          </cell>
          <cell r="AC1266">
            <v>4010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I1266" t="str">
            <v/>
          </cell>
          <cell r="AJ1266" t="str">
            <v/>
          </cell>
          <cell r="AM1266" t="e">
            <v>#N/A</v>
          </cell>
        </row>
        <row r="1267">
          <cell r="A1267" t="str">
            <v>ACTIVE</v>
          </cell>
          <cell r="B1267" t="str">
            <v>36-1403</v>
          </cell>
          <cell r="C1267">
            <v>28889160</v>
          </cell>
          <cell r="D1267" t="str">
            <v>36-1403</v>
          </cell>
          <cell r="E1267" t="str">
            <v>SDR 35 SW</v>
          </cell>
          <cell r="F1267" t="str">
            <v>15X8 CROSS HXHXHXH SDR35 SW</v>
          </cell>
          <cell r="G1267">
            <v>18.95</v>
          </cell>
          <cell r="H1267">
            <v>8.5955683999999994</v>
          </cell>
          <cell r="I1267">
            <v>1</v>
          </cell>
          <cell r="J1267">
            <v>7</v>
          </cell>
          <cell r="K1267">
            <v>1841.2560000000003</v>
          </cell>
          <cell r="L1267">
            <v>176.2054</v>
          </cell>
          <cell r="M1267" t="str">
            <v>SPECFIT</v>
          </cell>
          <cell r="N1267" t="str">
            <v>(81)260158</v>
          </cell>
          <cell r="O1267" t="str">
            <v>BOX</v>
          </cell>
          <cell r="P1267" t="str">
            <v>D</v>
          </cell>
          <cell r="Q1267" t="str">
            <v>F</v>
          </cell>
          <cell r="R1267">
            <v>1480.7176470588236</v>
          </cell>
          <cell r="S1267">
            <v>1584.3678823529413</v>
          </cell>
          <cell r="T1267">
            <v>1548.72</v>
          </cell>
          <cell r="U1267">
            <v>1548.72</v>
          </cell>
          <cell r="V1267">
            <v>1657.1304000000002</v>
          </cell>
          <cell r="W1267">
            <v>1657.1304000000002</v>
          </cell>
          <cell r="X1267">
            <v>1657.1304000000002</v>
          </cell>
          <cell r="Y1267">
            <v>1657.1304000000002</v>
          </cell>
          <cell r="Z1267">
            <v>1841.2560000000003</v>
          </cell>
          <cell r="AB1267" t="str">
            <v/>
          </cell>
          <cell r="AC1267">
            <v>4011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 t="str">
            <v/>
          </cell>
          <cell r="AJ1267" t="str">
            <v/>
          </cell>
          <cell r="AM1267" t="e">
            <v>#N/A</v>
          </cell>
        </row>
        <row r="1268">
          <cell r="A1268" t="str">
            <v>ACTIVE</v>
          </cell>
          <cell r="B1268" t="str">
            <v>36-1404</v>
          </cell>
          <cell r="C1268">
            <v>28889178</v>
          </cell>
          <cell r="D1268" t="str">
            <v>36-1404</v>
          </cell>
          <cell r="E1268" t="str">
            <v>SDR 35 SW</v>
          </cell>
          <cell r="F1268" t="str">
            <v>15X10 CROSS HXHXHXH SDR35 SW</v>
          </cell>
          <cell r="G1268">
            <v>23.07</v>
          </cell>
          <cell r="H1268">
            <v>10.46436744</v>
          </cell>
          <cell r="I1268">
            <v>1</v>
          </cell>
          <cell r="J1268">
            <v>6</v>
          </cell>
          <cell r="K1268">
            <v>1926.4517777777778</v>
          </cell>
          <cell r="L1268">
            <v>180.93969999999999</v>
          </cell>
          <cell r="M1268" t="str">
            <v>SPECFIT</v>
          </cell>
          <cell r="N1268" t="str">
            <v>(81)2601510</v>
          </cell>
          <cell r="O1268" t="str">
            <v>BOX</v>
          </cell>
          <cell r="P1268" t="str">
            <v>D</v>
          </cell>
          <cell r="Q1268" t="str">
            <v>F</v>
          </cell>
          <cell r="R1268">
            <v>1520.5058823529414</v>
          </cell>
          <cell r="S1268">
            <v>1626.9412941176474</v>
          </cell>
          <cell r="T1268">
            <v>1620.38</v>
          </cell>
          <cell r="U1268">
            <v>1620.38</v>
          </cell>
          <cell r="V1268">
            <v>1733.8066000000001</v>
          </cell>
          <cell r="W1268">
            <v>1733.8066000000001</v>
          </cell>
          <cell r="X1268">
            <v>1733.8066000000001</v>
          </cell>
          <cell r="Y1268">
            <v>1733.8066000000001</v>
          </cell>
          <cell r="Z1268">
            <v>1926.4517777777778</v>
          </cell>
          <cell r="AB1268" t="str">
            <v/>
          </cell>
          <cell r="AC1268">
            <v>4012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I1268" t="str">
            <v/>
          </cell>
          <cell r="AJ1268" t="str">
            <v/>
          </cell>
          <cell r="AM1268" t="e">
            <v>#N/A</v>
          </cell>
        </row>
        <row r="1269">
          <cell r="A1269" t="str">
            <v>ACTIVE</v>
          </cell>
          <cell r="B1269" t="str">
            <v>36-1405</v>
          </cell>
          <cell r="C1269">
            <v>28889186</v>
          </cell>
          <cell r="D1269" t="str">
            <v>36-1405</v>
          </cell>
          <cell r="E1269" t="str">
            <v>SDR 35 SW</v>
          </cell>
          <cell r="F1269" t="str">
            <v>15X12 CROSS HXHXHXH SDR35 SW</v>
          </cell>
          <cell r="G1269">
            <v>29.07</v>
          </cell>
          <cell r="H1269">
            <v>13.185919439999999</v>
          </cell>
          <cell r="I1269">
            <v>1</v>
          </cell>
          <cell r="J1269">
            <v>5</v>
          </cell>
          <cell r="K1269">
            <v>2419.5791111111112</v>
          </cell>
          <cell r="L1269">
            <v>193.55029999999999</v>
          </cell>
          <cell r="M1269" t="str">
            <v>SPECFIT</v>
          </cell>
          <cell r="N1269" t="str">
            <v>(81)2601512</v>
          </cell>
          <cell r="O1269" t="str">
            <v>BOX</v>
          </cell>
          <cell r="P1269" t="str">
            <v>D</v>
          </cell>
          <cell r="Q1269" t="str">
            <v>F</v>
          </cell>
          <cell r="R1269">
            <v>1626.4823529411765</v>
          </cell>
          <cell r="S1269">
            <v>1740.3361176470589</v>
          </cell>
          <cell r="T1269">
            <v>2035.16</v>
          </cell>
          <cell r="U1269">
            <v>2035.16</v>
          </cell>
          <cell r="V1269">
            <v>2177.6212</v>
          </cell>
          <cell r="W1269">
            <v>2177.6212</v>
          </cell>
          <cell r="X1269">
            <v>2177.6212</v>
          </cell>
          <cell r="Y1269">
            <v>2177.6212</v>
          </cell>
          <cell r="Z1269">
            <v>2419.5791111111112</v>
          </cell>
          <cell r="AB1269" t="str">
            <v/>
          </cell>
          <cell r="AC1269">
            <v>4013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 t="str">
            <v/>
          </cell>
          <cell r="AJ1269" t="str">
            <v/>
          </cell>
          <cell r="AM1269" t="e">
            <v>#N/A</v>
          </cell>
        </row>
        <row r="1270">
          <cell r="A1270" t="str">
            <v>ACTIVE</v>
          </cell>
          <cell r="B1270" t="str">
            <v>36-1406</v>
          </cell>
          <cell r="C1270">
            <v>28889194</v>
          </cell>
          <cell r="D1270" t="str">
            <v>36-1406</v>
          </cell>
          <cell r="E1270" t="str">
            <v>SDR 35 SW</v>
          </cell>
          <cell r="F1270" t="str">
            <v>15 CROSS HXHXHXH SDR35 SW</v>
          </cell>
          <cell r="G1270">
            <v>41.56</v>
          </cell>
          <cell r="H1270">
            <v>18.851283519999999</v>
          </cell>
          <cell r="I1270">
            <v>1</v>
          </cell>
          <cell r="J1270">
            <v>3</v>
          </cell>
          <cell r="K1270">
            <v>3034.627</v>
          </cell>
          <cell r="L1270">
            <v>232.45400000000001</v>
          </cell>
          <cell r="M1270" t="str">
            <v>SPECFIT</v>
          </cell>
          <cell r="N1270" t="str">
            <v>(81)26015</v>
          </cell>
          <cell r="O1270" t="str">
            <v>BOX</v>
          </cell>
          <cell r="P1270" t="str">
            <v>D</v>
          </cell>
          <cell r="Q1270" t="str">
            <v>F</v>
          </cell>
          <cell r="R1270">
            <v>1953.4</v>
          </cell>
          <cell r="S1270">
            <v>2090.1380000000004</v>
          </cell>
          <cell r="T1270">
            <v>2552.4899999999998</v>
          </cell>
          <cell r="U1270">
            <v>2552.4899999999998</v>
          </cell>
          <cell r="V1270">
            <v>2731.1642999999999</v>
          </cell>
          <cell r="W1270">
            <v>2731.1642999999999</v>
          </cell>
          <cell r="X1270">
            <v>2731.1642999999999</v>
          </cell>
          <cell r="Y1270">
            <v>2731.1642999999999</v>
          </cell>
          <cell r="Z1270">
            <v>3034.627</v>
          </cell>
          <cell r="AB1270" t="str">
            <v/>
          </cell>
          <cell r="AC1270">
            <v>4014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I1270" t="str">
            <v/>
          </cell>
          <cell r="AJ1270" t="str">
            <v/>
          </cell>
          <cell r="AM1270" t="e">
            <v>#N/A</v>
          </cell>
        </row>
        <row r="1271">
          <cell r="A1271" t="str">
            <v>ACTIVE</v>
          </cell>
          <cell r="B1271" t="str">
            <v>36-1407</v>
          </cell>
          <cell r="C1271">
            <v>28889208</v>
          </cell>
          <cell r="D1271" t="str">
            <v>36-1407</v>
          </cell>
          <cell r="E1271" t="str">
            <v>SDR 35 SW</v>
          </cell>
          <cell r="F1271" t="str">
            <v>18X4 CROSS HXHXHXH SDR35 SW</v>
          </cell>
          <cell r="G1271">
            <v>20.25</v>
          </cell>
          <cell r="H1271">
            <v>9.185238</v>
          </cell>
          <cell r="I1271">
            <v>1</v>
          </cell>
          <cell r="J1271">
            <v>7</v>
          </cell>
          <cell r="K1271">
            <v>3305.9552222222228</v>
          </cell>
          <cell r="L1271">
            <v>292.01859999999999</v>
          </cell>
          <cell r="M1271" t="str">
            <v>SPECFIT</v>
          </cell>
          <cell r="N1271" t="str">
            <v>(81)260184</v>
          </cell>
          <cell r="O1271" t="str">
            <v>BOX</v>
          </cell>
          <cell r="P1271" t="str">
            <v>D</v>
          </cell>
          <cell r="Q1271" t="str">
            <v>F</v>
          </cell>
          <cell r="R1271">
            <v>2453.9411764705883</v>
          </cell>
          <cell r="S1271">
            <v>2625.7170588235294</v>
          </cell>
          <cell r="T1271">
            <v>2780.71</v>
          </cell>
          <cell r="U1271">
            <v>2780.71</v>
          </cell>
          <cell r="V1271">
            <v>2975.3597000000004</v>
          </cell>
          <cell r="W1271">
            <v>2975.3597000000004</v>
          </cell>
          <cell r="X1271">
            <v>2975.3597000000004</v>
          </cell>
          <cell r="Y1271">
            <v>2975.3597000000004</v>
          </cell>
          <cell r="Z1271">
            <v>3305.9552222222228</v>
          </cell>
          <cell r="AB1271" t="str">
            <v/>
          </cell>
          <cell r="AC1271">
            <v>4015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 t="str">
            <v/>
          </cell>
          <cell r="AJ1271" t="str">
            <v/>
          </cell>
          <cell r="AM1271" t="e">
            <v>#N/A</v>
          </cell>
        </row>
        <row r="1272">
          <cell r="A1272" t="str">
            <v>ACTIVE</v>
          </cell>
          <cell r="B1272" t="str">
            <v>36-1408</v>
          </cell>
          <cell r="C1272">
            <v>28889216</v>
          </cell>
          <cell r="D1272" t="str">
            <v>36-1408</v>
          </cell>
          <cell r="E1272" t="str">
            <v>SDR 35 SW</v>
          </cell>
          <cell r="F1272" t="str">
            <v>18X6 CROSS HXHXHXH SDR35 SW</v>
          </cell>
          <cell r="G1272">
            <v>22.5</v>
          </cell>
          <cell r="H1272">
            <v>10.205819999999999</v>
          </cell>
          <cell r="I1272">
            <v>1</v>
          </cell>
          <cell r="J1272">
            <v>6</v>
          </cell>
          <cell r="K1272">
            <v>3553.7077777777777</v>
          </cell>
          <cell r="L1272">
            <v>325.85660000000001</v>
          </cell>
          <cell r="M1272" t="str">
            <v>SPECFIT</v>
          </cell>
          <cell r="N1272" t="str">
            <v>(81)260186</v>
          </cell>
          <cell r="O1272" t="str">
            <v>BOX</v>
          </cell>
          <cell r="P1272" t="str">
            <v>D</v>
          </cell>
          <cell r="Q1272" t="str">
            <v>F</v>
          </cell>
          <cell r="R1272">
            <v>2738.294117647059</v>
          </cell>
          <cell r="S1272">
            <v>2929.9747058823532</v>
          </cell>
          <cell r="T1272">
            <v>2989.1</v>
          </cell>
          <cell r="U1272">
            <v>2989.1</v>
          </cell>
          <cell r="V1272">
            <v>3198.337</v>
          </cell>
          <cell r="W1272">
            <v>3198.337</v>
          </cell>
          <cell r="X1272">
            <v>3198.337</v>
          </cell>
          <cell r="Y1272">
            <v>3198.337</v>
          </cell>
          <cell r="Z1272">
            <v>3553.7077777777777</v>
          </cell>
          <cell r="AB1272" t="str">
            <v/>
          </cell>
          <cell r="AC1272">
            <v>4016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I1272" t="str">
            <v/>
          </cell>
          <cell r="AJ1272" t="str">
            <v/>
          </cell>
          <cell r="AM1272" t="e">
            <v>#N/A</v>
          </cell>
        </row>
        <row r="1273">
          <cell r="A1273" t="str">
            <v>ACTIVE</v>
          </cell>
          <cell r="B1273" t="str">
            <v>36-1409</v>
          </cell>
          <cell r="C1273">
            <v>28889224</v>
          </cell>
          <cell r="D1273" t="str">
            <v>36-1409</v>
          </cell>
          <cell r="E1273" t="str">
            <v>SDR 35 SW</v>
          </cell>
          <cell r="F1273" t="str">
            <v>18X8 CROSS HXHXHXH SDR35 SW</v>
          </cell>
          <cell r="G1273">
            <v>26.1</v>
          </cell>
          <cell r="H1273">
            <v>11.838751200000001</v>
          </cell>
          <cell r="I1273">
            <v>1</v>
          </cell>
          <cell r="J1273">
            <v>5</v>
          </cell>
          <cell r="K1273">
            <v>3855.2813333333338</v>
          </cell>
          <cell r="L1273">
            <v>340.85750000000002</v>
          </cell>
          <cell r="M1273" t="str">
            <v>SPECFIT</v>
          </cell>
          <cell r="N1273" t="str">
            <v>(81)260188</v>
          </cell>
          <cell r="O1273" t="str">
            <v>BOX</v>
          </cell>
          <cell r="P1273" t="str">
            <v>D</v>
          </cell>
          <cell r="Q1273" t="str">
            <v>F</v>
          </cell>
          <cell r="R1273">
            <v>2864.3529411764703</v>
          </cell>
          <cell r="S1273">
            <v>3064.8576470588232</v>
          </cell>
          <cell r="T1273">
            <v>3242.76</v>
          </cell>
          <cell r="U1273">
            <v>3242.76</v>
          </cell>
          <cell r="V1273">
            <v>3469.7532000000006</v>
          </cell>
          <cell r="W1273">
            <v>3469.7532000000006</v>
          </cell>
          <cell r="X1273">
            <v>3469.7532000000006</v>
          </cell>
          <cell r="Y1273">
            <v>3469.7532000000006</v>
          </cell>
          <cell r="Z1273">
            <v>3855.2813333333338</v>
          </cell>
          <cell r="AB1273" t="str">
            <v/>
          </cell>
          <cell r="AC1273">
            <v>4017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I1273" t="str">
            <v/>
          </cell>
          <cell r="AJ1273" t="str">
            <v/>
          </cell>
          <cell r="AM1273" t="e">
            <v>#N/A</v>
          </cell>
        </row>
        <row r="1274">
          <cell r="A1274" t="str">
            <v>ACTIVE</v>
          </cell>
          <cell r="B1274" t="str">
            <v>36-1410</v>
          </cell>
          <cell r="C1274">
            <v>28889232</v>
          </cell>
          <cell r="D1274" t="str">
            <v>36-1410</v>
          </cell>
          <cell r="E1274" t="str">
            <v>SDR 35 SW</v>
          </cell>
          <cell r="F1274" t="str">
            <v>18X10 CROSS HXHXHXH SDR35 SW</v>
          </cell>
          <cell r="G1274">
            <v>30.6</v>
          </cell>
          <cell r="H1274">
            <v>13.879915200000001</v>
          </cell>
          <cell r="I1274">
            <v>1</v>
          </cell>
          <cell r="J1274">
            <v>4</v>
          </cell>
          <cell r="K1274">
            <v>4300.1041111111108</v>
          </cell>
          <cell r="L1274">
            <v>411.51249999999999</v>
          </cell>
          <cell r="M1274" t="str">
            <v>SPECFIT</v>
          </cell>
          <cell r="N1274" t="str">
            <v>(81)2601810</v>
          </cell>
          <cell r="O1274" t="str">
            <v>BOX</v>
          </cell>
          <cell r="P1274" t="str">
            <v>D</v>
          </cell>
          <cell r="Q1274" t="str">
            <v>F</v>
          </cell>
          <cell r="R1274">
            <v>3458.0941176470592</v>
          </cell>
          <cell r="S1274">
            <v>3700.1607058823533</v>
          </cell>
          <cell r="T1274">
            <v>3616.91</v>
          </cell>
          <cell r="U1274">
            <v>3616.91</v>
          </cell>
          <cell r="V1274">
            <v>3870.0936999999999</v>
          </cell>
          <cell r="W1274">
            <v>3870.0936999999999</v>
          </cell>
          <cell r="X1274">
            <v>3870.0936999999999</v>
          </cell>
          <cell r="Y1274">
            <v>3870.0936999999999</v>
          </cell>
          <cell r="Z1274">
            <v>4300.1041111111108</v>
          </cell>
          <cell r="AB1274" t="str">
            <v/>
          </cell>
          <cell r="AC1274">
            <v>4018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I1274" t="str">
            <v/>
          </cell>
          <cell r="AJ1274" t="str">
            <v/>
          </cell>
          <cell r="AM1274" t="e">
            <v>#N/A</v>
          </cell>
        </row>
        <row r="1275">
          <cell r="A1275" t="str">
            <v>ACTIVE</v>
          </cell>
          <cell r="B1275" t="str">
            <v>36-1411</v>
          </cell>
          <cell r="C1275">
            <v>28889240</v>
          </cell>
          <cell r="D1275" t="str">
            <v>36-1411</v>
          </cell>
          <cell r="E1275" t="str">
            <v>SDR 35 SW</v>
          </cell>
          <cell r="F1275" t="str">
            <v>18X12 CROSS HXHXHXH SDR35 SW</v>
          </cell>
          <cell r="G1275">
            <v>36.9</v>
          </cell>
          <cell r="H1275">
            <v>16.737544799999998</v>
          </cell>
          <cell r="I1275">
            <v>1</v>
          </cell>
          <cell r="J1275">
            <v>4</v>
          </cell>
          <cell r="K1275">
            <v>4545.0033333333331</v>
          </cell>
          <cell r="L1275">
            <v>434.94880000000001</v>
          </cell>
          <cell r="M1275" t="str">
            <v>SPECFIT</v>
          </cell>
          <cell r="N1275" t="str">
            <v>(81)2601812</v>
          </cell>
          <cell r="O1275" t="str">
            <v>BOX</v>
          </cell>
          <cell r="P1275" t="str">
            <v>D</v>
          </cell>
          <cell r="Q1275" t="str">
            <v>F</v>
          </cell>
          <cell r="R1275">
            <v>3655.0352941176475</v>
          </cell>
          <cell r="S1275">
            <v>3910.887764705883</v>
          </cell>
          <cell r="T1275">
            <v>3822.9</v>
          </cell>
          <cell r="U1275">
            <v>3822.9</v>
          </cell>
          <cell r="V1275">
            <v>4090.5030000000002</v>
          </cell>
          <cell r="W1275">
            <v>4090.5030000000002</v>
          </cell>
          <cell r="X1275">
            <v>4090.5030000000002</v>
          </cell>
          <cell r="Y1275">
            <v>4090.5030000000002</v>
          </cell>
          <cell r="Z1275">
            <v>4545.0033333333331</v>
          </cell>
          <cell r="AB1275" t="str">
            <v/>
          </cell>
          <cell r="AC1275">
            <v>4019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I1275" t="str">
            <v/>
          </cell>
          <cell r="AJ1275" t="str">
            <v/>
          </cell>
          <cell r="AM1275" t="e">
            <v>#N/A</v>
          </cell>
        </row>
        <row r="1276">
          <cell r="A1276" t="str">
            <v>ACTIVE</v>
          </cell>
          <cell r="B1276" t="str">
            <v>36-1412</v>
          </cell>
          <cell r="C1276">
            <v>28889259</v>
          </cell>
          <cell r="D1276" t="str">
            <v>36-1412</v>
          </cell>
          <cell r="E1276" t="str">
            <v>SDR 35 SW</v>
          </cell>
          <cell r="F1276" t="str">
            <v>18X15 CROSS HXHXHXH SDR35 SW</v>
          </cell>
          <cell r="G1276">
            <v>50.85</v>
          </cell>
          <cell r="H1276">
            <v>23.065153200000001</v>
          </cell>
          <cell r="I1276">
            <v>1</v>
          </cell>
          <cell r="J1276">
            <v>3</v>
          </cell>
          <cell r="K1276">
            <v>5253.8426666666674</v>
          </cell>
          <cell r="L1276">
            <v>502.78590000000003</v>
          </cell>
          <cell r="M1276" t="str">
            <v>SPECFIT</v>
          </cell>
          <cell r="N1276" t="str">
            <v>(81)2601815</v>
          </cell>
          <cell r="O1276" t="str">
            <v>BOX</v>
          </cell>
          <cell r="P1276" t="str">
            <v>D</v>
          </cell>
          <cell r="Q1276" t="str">
            <v>F</v>
          </cell>
          <cell r="R1276">
            <v>4225.0941176470587</v>
          </cell>
          <cell r="S1276">
            <v>4520.8507058823534</v>
          </cell>
          <cell r="T1276">
            <v>4419.12</v>
          </cell>
          <cell r="U1276">
            <v>4419.12</v>
          </cell>
          <cell r="V1276">
            <v>4728.4584000000004</v>
          </cell>
          <cell r="W1276">
            <v>4728.4584000000004</v>
          </cell>
          <cell r="X1276">
            <v>4728.4584000000004</v>
          </cell>
          <cell r="Y1276">
            <v>4728.4584000000004</v>
          </cell>
          <cell r="Z1276">
            <v>5253.8426666666674</v>
          </cell>
          <cell r="AB1276" t="str">
            <v/>
          </cell>
          <cell r="AC1276">
            <v>4020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 t="str">
            <v/>
          </cell>
          <cell r="AJ1276" t="str">
            <v/>
          </cell>
          <cell r="AM1276" t="e">
            <v>#N/A</v>
          </cell>
        </row>
        <row r="1277">
          <cell r="A1277" t="str">
            <v>ACTIVE</v>
          </cell>
          <cell r="B1277" t="str">
            <v>36-1413</v>
          </cell>
          <cell r="C1277">
            <v>28889267</v>
          </cell>
          <cell r="D1277" t="str">
            <v>36-1413</v>
          </cell>
          <cell r="E1277" t="str">
            <v>SDR 35 SW</v>
          </cell>
          <cell r="F1277" t="str">
            <v>18 CROSS HXHXHXH SDR35 SW</v>
          </cell>
          <cell r="G1277">
            <v>65.25</v>
          </cell>
          <cell r="H1277">
            <v>29.596878</v>
          </cell>
          <cell r="I1277">
            <v>1</v>
          </cell>
          <cell r="J1277">
            <v>2</v>
          </cell>
          <cell r="K1277">
            <v>7035.3332222222216</v>
          </cell>
          <cell r="L1277">
            <v>673.27210000000002</v>
          </cell>
          <cell r="M1277" t="str">
            <v>SPECFIT</v>
          </cell>
          <cell r="N1277" t="str">
            <v>(81)26018</v>
          </cell>
          <cell r="O1277" t="str">
            <v>BOX</v>
          </cell>
          <cell r="P1277" t="str">
            <v>D</v>
          </cell>
          <cell r="Q1277" t="str">
            <v>F</v>
          </cell>
          <cell r="R1277">
            <v>5657.7529411764708</v>
          </cell>
          <cell r="S1277">
            <v>6053.7956470588242</v>
          </cell>
          <cell r="T1277">
            <v>5917.57</v>
          </cell>
          <cell r="U1277">
            <v>5917.57</v>
          </cell>
          <cell r="V1277">
            <v>6331.7999</v>
          </cell>
          <cell r="W1277">
            <v>6331.7999</v>
          </cell>
          <cell r="X1277">
            <v>6331.7999</v>
          </cell>
          <cell r="Y1277">
            <v>6331.7999</v>
          </cell>
          <cell r="Z1277">
            <v>7035.3332222222216</v>
          </cell>
          <cell r="AB1277" t="str">
            <v/>
          </cell>
          <cell r="AC1277">
            <v>4021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I1277" t="str">
            <v/>
          </cell>
          <cell r="AJ1277" t="str">
            <v/>
          </cell>
          <cell r="AM1277" t="e">
            <v>#N/A</v>
          </cell>
        </row>
        <row r="1278">
          <cell r="A1278" t="str">
            <v>ACTIVE</v>
          </cell>
          <cell r="B1278" t="str">
            <v>36-1414</v>
          </cell>
          <cell r="C1278">
            <v>28889275</v>
          </cell>
          <cell r="D1278" t="str">
            <v>36-1414</v>
          </cell>
          <cell r="E1278" t="str">
            <v>SDR 35 SW</v>
          </cell>
          <cell r="F1278" t="str">
            <v>21X4 CROSS HXHXHXH SDR35 SW</v>
          </cell>
          <cell r="G1278">
            <v>42.3</v>
          </cell>
          <cell r="H1278">
            <v>19.186941599999997</v>
          </cell>
          <cell r="I1278">
            <v>1</v>
          </cell>
          <cell r="J1278">
            <v>3</v>
          </cell>
          <cell r="K1278">
            <v>3687.3263006535954</v>
          </cell>
          <cell r="L1278">
            <v>344.93079999999998</v>
          </cell>
          <cell r="M1278" t="str">
            <v>SPECFIT</v>
          </cell>
          <cell r="N1278" t="str">
            <v>(81)260214</v>
          </cell>
          <cell r="O1278" t="str">
            <v>BOX</v>
          </cell>
          <cell r="P1278" t="str">
            <v>D</v>
          </cell>
          <cell r="Q1278" t="str">
            <v>F</v>
          </cell>
          <cell r="R1278">
            <v>2898.588235294118</v>
          </cell>
          <cell r="S1278">
            <v>3101.4894117647063</v>
          </cell>
          <cell r="T1278">
            <v>3101.4894117647063</v>
          </cell>
          <cell r="U1278">
            <v>3101.4894117647063</v>
          </cell>
          <cell r="V1278">
            <v>3318.5936705882359</v>
          </cell>
          <cell r="W1278">
            <v>3318.5936705882359</v>
          </cell>
          <cell r="X1278">
            <v>3318.5936705882359</v>
          </cell>
          <cell r="Y1278">
            <v>3318.5936705882359</v>
          </cell>
          <cell r="Z1278">
            <v>3687.3263006535954</v>
          </cell>
          <cell r="AB1278" t="str">
            <v/>
          </cell>
          <cell r="AC1278">
            <v>4022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 t="str">
            <v/>
          </cell>
          <cell r="AJ1278" t="str">
            <v/>
          </cell>
          <cell r="AM1278" t="e">
            <v>#N/A</v>
          </cell>
        </row>
        <row r="1279">
          <cell r="A1279" t="str">
            <v>ACTIVE</v>
          </cell>
          <cell r="B1279" t="str">
            <v>36-1415</v>
          </cell>
          <cell r="C1279">
            <v>28889283</v>
          </cell>
          <cell r="D1279" t="str">
            <v>36-1415</v>
          </cell>
          <cell r="E1279" t="str">
            <v>SDR 35 SW</v>
          </cell>
          <cell r="F1279" t="str">
            <v>21X6 CROSS HXHXHXH SDR35 SW</v>
          </cell>
          <cell r="G1279">
            <v>45.45</v>
          </cell>
          <cell r="H1279">
            <v>20.615756400000002</v>
          </cell>
          <cell r="I1279">
            <v>1</v>
          </cell>
          <cell r="J1279">
            <v>3</v>
          </cell>
          <cell r="K1279">
            <v>4023.3132941176477</v>
          </cell>
          <cell r="L1279">
            <v>376.36180000000002</v>
          </cell>
          <cell r="M1279" t="str">
            <v>SPECFIT</v>
          </cell>
          <cell r="N1279" t="str">
            <v>(81)260216</v>
          </cell>
          <cell r="O1279" t="str">
            <v>BOX</v>
          </cell>
          <cell r="P1279" t="str">
            <v>D</v>
          </cell>
          <cell r="Q1279" t="str">
            <v>F</v>
          </cell>
          <cell r="R1279">
            <v>3162.7058823529414</v>
          </cell>
          <cell r="S1279">
            <v>3384.0952941176474</v>
          </cell>
          <cell r="T1279">
            <v>3384.0952941176474</v>
          </cell>
          <cell r="U1279">
            <v>3384.0952941176474</v>
          </cell>
          <cell r="V1279">
            <v>3620.981964705883</v>
          </cell>
          <cell r="W1279">
            <v>3620.981964705883</v>
          </cell>
          <cell r="X1279">
            <v>3620.981964705883</v>
          </cell>
          <cell r="Y1279">
            <v>3620.981964705883</v>
          </cell>
          <cell r="Z1279">
            <v>4023.3132941176477</v>
          </cell>
          <cell r="AB1279" t="str">
            <v/>
          </cell>
          <cell r="AC1279">
            <v>4023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I1279" t="str">
            <v/>
          </cell>
          <cell r="AJ1279" t="str">
            <v/>
          </cell>
          <cell r="AM1279" t="e">
            <v>#N/A</v>
          </cell>
        </row>
        <row r="1280">
          <cell r="A1280" t="str">
            <v>ACTIVE</v>
          </cell>
          <cell r="B1280" t="str">
            <v>36-1416</v>
          </cell>
          <cell r="C1280">
            <v>28889291</v>
          </cell>
          <cell r="D1280" t="str">
            <v>36-1416</v>
          </cell>
          <cell r="E1280" t="str">
            <v>SDR 35 SW</v>
          </cell>
          <cell r="F1280" t="str">
            <v>21X8 CROSS HXHXHXH SDR35 SW</v>
          </cell>
          <cell r="G1280">
            <v>49.05</v>
          </cell>
          <cell r="H1280">
            <v>22.2486876</v>
          </cell>
          <cell r="I1280">
            <v>1</v>
          </cell>
          <cell r="J1280">
            <v>3</v>
          </cell>
          <cell r="K1280">
            <v>4606.9878039215691</v>
          </cell>
          <cell r="L1280">
            <v>430.96069999999997</v>
          </cell>
          <cell r="M1280" t="str">
            <v>SPECFIT</v>
          </cell>
          <cell r="N1280" t="str">
            <v>(81)260218</v>
          </cell>
          <cell r="O1280" t="str">
            <v>BOX</v>
          </cell>
          <cell r="P1280" t="str">
            <v>D</v>
          </cell>
          <cell r="Q1280" t="str">
            <v>F</v>
          </cell>
          <cell r="R1280">
            <v>3621.5294117647063</v>
          </cell>
          <cell r="S1280">
            <v>3875.0364705882362</v>
          </cell>
          <cell r="T1280">
            <v>3875.0364705882362</v>
          </cell>
          <cell r="U1280">
            <v>3875.0364705882362</v>
          </cell>
          <cell r="V1280">
            <v>4146.2890235294126</v>
          </cell>
          <cell r="W1280">
            <v>4146.2890235294126</v>
          </cell>
          <cell r="X1280">
            <v>4146.2890235294126</v>
          </cell>
          <cell r="Y1280">
            <v>4146.2890235294126</v>
          </cell>
          <cell r="Z1280">
            <v>4606.9878039215691</v>
          </cell>
          <cell r="AB1280" t="str">
            <v/>
          </cell>
          <cell r="AC1280">
            <v>4024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I1280" t="str">
            <v/>
          </cell>
          <cell r="AJ1280" t="str">
            <v/>
          </cell>
          <cell r="AM1280" t="e">
            <v>#N/A</v>
          </cell>
        </row>
        <row r="1281">
          <cell r="A1281" t="str">
            <v>ACTIVE</v>
          </cell>
          <cell r="B1281" t="str">
            <v>36-1417</v>
          </cell>
          <cell r="C1281">
            <v>28889305</v>
          </cell>
          <cell r="D1281" t="str">
            <v>36-1417</v>
          </cell>
          <cell r="E1281" t="str">
            <v>SDR 35 SW</v>
          </cell>
          <cell r="F1281" t="str">
            <v>21X10 CROSS HXHXHXH SDR35 SW</v>
          </cell>
          <cell r="G1281">
            <v>53.55</v>
          </cell>
          <cell r="H1281">
            <v>24.289851599999999</v>
          </cell>
          <cell r="I1281">
            <v>1</v>
          </cell>
          <cell r="J1281">
            <v>3</v>
          </cell>
          <cell r="K1281">
            <v>5066.8035895424846</v>
          </cell>
          <cell r="L1281">
            <v>473.97469999999998</v>
          </cell>
          <cell r="M1281" t="str">
            <v>SPECFIT</v>
          </cell>
          <cell r="N1281" t="str">
            <v>(81)2602110</v>
          </cell>
          <cell r="O1281" t="str">
            <v>BOX</v>
          </cell>
          <cell r="P1281" t="str">
            <v>D</v>
          </cell>
          <cell r="Q1281" t="str">
            <v>F</v>
          </cell>
          <cell r="R1281">
            <v>3982.9882352941177</v>
          </cell>
          <cell r="S1281">
            <v>4261.7974117647063</v>
          </cell>
          <cell r="T1281">
            <v>4261.7974117647063</v>
          </cell>
          <cell r="U1281">
            <v>4261.7974117647063</v>
          </cell>
          <cell r="V1281">
            <v>4560.1232305882359</v>
          </cell>
          <cell r="W1281">
            <v>4560.1232305882359</v>
          </cell>
          <cell r="X1281">
            <v>4560.1232305882359</v>
          </cell>
          <cell r="Y1281">
            <v>4560.1232305882359</v>
          </cell>
          <cell r="Z1281">
            <v>5066.8035895424846</v>
          </cell>
          <cell r="AB1281" t="str">
            <v/>
          </cell>
          <cell r="AC1281">
            <v>4025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I1281" t="str">
            <v/>
          </cell>
          <cell r="AJ1281" t="str">
            <v/>
          </cell>
          <cell r="AM1281" t="e">
            <v>#N/A</v>
          </cell>
        </row>
        <row r="1282">
          <cell r="A1282" t="str">
            <v>ACTIVE</v>
          </cell>
          <cell r="B1282" t="str">
            <v>36-1418</v>
          </cell>
          <cell r="C1282">
            <v>28889313</v>
          </cell>
          <cell r="D1282" t="str">
            <v>36-1418</v>
          </cell>
          <cell r="E1282" t="str">
            <v>SDR 35 SW</v>
          </cell>
          <cell r="F1282" t="str">
            <v>21X12 CROSS HXHXHXH SDR35 SW</v>
          </cell>
          <cell r="G1282">
            <v>58.95</v>
          </cell>
          <cell r="H1282">
            <v>26.739248400000001</v>
          </cell>
          <cell r="I1282">
            <v>1</v>
          </cell>
          <cell r="J1282">
            <v>2</v>
          </cell>
          <cell r="K1282">
            <v>5570.7990457516353</v>
          </cell>
          <cell r="L1282">
            <v>521.12130000000002</v>
          </cell>
          <cell r="M1282" t="str">
            <v>SPECFIT</v>
          </cell>
          <cell r="N1282" t="str">
            <v>(81)2602112</v>
          </cell>
          <cell r="O1282" t="str">
            <v>BOX</v>
          </cell>
          <cell r="P1282" t="str">
            <v>D</v>
          </cell>
          <cell r="Q1282" t="str">
            <v>F</v>
          </cell>
          <cell r="R1282">
            <v>4379.176470588236</v>
          </cell>
          <cell r="S1282">
            <v>4685.7188235294125</v>
          </cell>
          <cell r="T1282">
            <v>4685.7188235294125</v>
          </cell>
          <cell r="U1282">
            <v>4685.7188235294125</v>
          </cell>
          <cell r="V1282">
            <v>5013.7191411764716</v>
          </cell>
          <cell r="W1282">
            <v>5013.7191411764716</v>
          </cell>
          <cell r="X1282">
            <v>5013.7191411764716</v>
          </cell>
          <cell r="Y1282">
            <v>5013.7191411764716</v>
          </cell>
          <cell r="Z1282">
            <v>5570.7990457516353</v>
          </cell>
          <cell r="AB1282" t="str">
            <v/>
          </cell>
          <cell r="AC1282">
            <v>4026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I1282" t="str">
            <v/>
          </cell>
          <cell r="AJ1282" t="str">
            <v/>
          </cell>
          <cell r="AM1282" t="e">
            <v>#N/A</v>
          </cell>
        </row>
        <row r="1283">
          <cell r="A1283" t="str">
            <v>ACTIVE</v>
          </cell>
          <cell r="B1283" t="str">
            <v>36-1419</v>
          </cell>
          <cell r="C1283">
            <v>28889321</v>
          </cell>
          <cell r="D1283" t="str">
            <v>36-1419</v>
          </cell>
          <cell r="E1283" t="str">
            <v>SDR 35 SW</v>
          </cell>
          <cell r="F1283" t="str">
            <v>21X15 CROSS HXHXHXH SDR35 SW</v>
          </cell>
          <cell r="G1283">
            <v>71.099999999999994</v>
          </cell>
          <cell r="H1283">
            <v>32.250391199999996</v>
          </cell>
          <cell r="I1283">
            <v>1</v>
          </cell>
          <cell r="J1283">
            <v>2</v>
          </cell>
          <cell r="K1283">
            <v>6127.8789503267972</v>
          </cell>
          <cell r="L1283">
            <v>573.2337</v>
          </cell>
          <cell r="M1283" t="str">
            <v>SPECFIT</v>
          </cell>
          <cell r="N1283" t="str">
            <v>(81)2602115</v>
          </cell>
          <cell r="O1283" t="str">
            <v>BOX</v>
          </cell>
          <cell r="P1283" t="str">
            <v>D</v>
          </cell>
          <cell r="Q1283" t="str">
            <v>F</v>
          </cell>
          <cell r="R1283">
            <v>4817.0941176470587</v>
          </cell>
          <cell r="S1283">
            <v>5154.290705882353</v>
          </cell>
          <cell r="T1283">
            <v>5154.290705882353</v>
          </cell>
          <cell r="U1283">
            <v>5154.290705882353</v>
          </cell>
          <cell r="V1283">
            <v>5515.0910552941177</v>
          </cell>
          <cell r="W1283">
            <v>5515.0910552941177</v>
          </cell>
          <cell r="X1283">
            <v>5515.0910552941177</v>
          </cell>
          <cell r="Y1283">
            <v>5515.0910552941177</v>
          </cell>
          <cell r="Z1283">
            <v>6127.8789503267972</v>
          </cell>
          <cell r="AB1283" t="str">
            <v/>
          </cell>
          <cell r="AC1283">
            <v>4027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I1283" t="str">
            <v/>
          </cell>
          <cell r="AJ1283" t="str">
            <v/>
          </cell>
          <cell r="AM1283" t="e">
            <v>#N/A</v>
          </cell>
        </row>
        <row r="1284">
          <cell r="A1284" t="str">
            <v>ACTIVE</v>
          </cell>
          <cell r="B1284" t="str">
            <v>36-1420</v>
          </cell>
          <cell r="C1284">
            <v>28889330</v>
          </cell>
          <cell r="D1284" t="str">
            <v>36-1420</v>
          </cell>
          <cell r="E1284" t="str">
            <v>SDR 35 SW</v>
          </cell>
          <cell r="F1284" t="str">
            <v>21X18 CROSS HXHXHXH SDR35 SW</v>
          </cell>
          <cell r="G1284">
            <v>85.95</v>
          </cell>
          <cell r="H1284">
            <v>38.986232399999999</v>
          </cell>
          <cell r="I1284">
            <v>1</v>
          </cell>
          <cell r="J1284">
            <v>2</v>
          </cell>
          <cell r="K1284">
            <v>6737.9984052287591</v>
          </cell>
          <cell r="L1284">
            <v>630.30799999999999</v>
          </cell>
          <cell r="M1284" t="str">
            <v>SPECFIT</v>
          </cell>
          <cell r="N1284" t="str">
            <v>(81)2602118</v>
          </cell>
          <cell r="O1284" t="str">
            <v>BOX</v>
          </cell>
          <cell r="P1284" t="str">
            <v>D</v>
          </cell>
          <cell r="Q1284" t="str">
            <v>F</v>
          </cell>
          <cell r="R1284">
            <v>5296.7058823529414</v>
          </cell>
          <cell r="S1284">
            <v>5667.4752941176475</v>
          </cell>
          <cell r="T1284">
            <v>5667.4752941176475</v>
          </cell>
          <cell r="U1284">
            <v>5667.4752941176475</v>
          </cell>
          <cell r="V1284">
            <v>6064.1985647058837</v>
          </cell>
          <cell r="W1284">
            <v>6064.1985647058837</v>
          </cell>
          <cell r="X1284">
            <v>6064.1985647058837</v>
          </cell>
          <cell r="Y1284">
            <v>6064.1985647058837</v>
          </cell>
          <cell r="Z1284">
            <v>6737.9984052287591</v>
          </cell>
          <cell r="AB1284" t="str">
            <v/>
          </cell>
          <cell r="AC1284">
            <v>4028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I1284" t="str">
            <v/>
          </cell>
          <cell r="AJ1284" t="str">
            <v/>
          </cell>
          <cell r="AM1284" t="e">
            <v>#N/A</v>
          </cell>
        </row>
        <row r="1285">
          <cell r="A1285" t="str">
            <v>ACTIVE</v>
          </cell>
          <cell r="B1285" t="str">
            <v>36-1421</v>
          </cell>
          <cell r="C1285">
            <v>28889348</v>
          </cell>
          <cell r="D1285" t="str">
            <v>36-1421</v>
          </cell>
          <cell r="E1285" t="str">
            <v>SDR 35 SW</v>
          </cell>
          <cell r="F1285" t="str">
            <v>21 CROSS HXHXHXH SDR35 SW</v>
          </cell>
          <cell r="G1285">
            <v>101.7</v>
          </cell>
          <cell r="H1285">
            <v>46.130306400000002</v>
          </cell>
          <cell r="I1285">
            <v>1</v>
          </cell>
          <cell r="J1285">
            <v>1</v>
          </cell>
          <cell r="K1285">
            <v>8426.9279464052306</v>
          </cell>
          <cell r="L1285">
            <v>788.29840000000002</v>
          </cell>
          <cell r="M1285" t="str">
            <v>SPECFIT</v>
          </cell>
          <cell r="N1285" t="str">
            <v>(81)26021</v>
          </cell>
          <cell r="O1285" t="str">
            <v>BOX</v>
          </cell>
          <cell r="P1285" t="str">
            <v>D</v>
          </cell>
          <cell r="Q1285" t="str">
            <v>F</v>
          </cell>
          <cell r="R1285">
            <v>6624.3647058823535</v>
          </cell>
          <cell r="S1285">
            <v>7088.0702352941189</v>
          </cell>
          <cell r="T1285">
            <v>7088.0702352941189</v>
          </cell>
          <cell r="U1285">
            <v>7088.0702352941189</v>
          </cell>
          <cell r="V1285">
            <v>7584.2351517647076</v>
          </cell>
          <cell r="W1285">
            <v>7584.2351517647076</v>
          </cell>
          <cell r="X1285">
            <v>7584.2351517647076</v>
          </cell>
          <cell r="Y1285">
            <v>7584.2351517647076</v>
          </cell>
          <cell r="Z1285">
            <v>8426.9279464052306</v>
          </cell>
          <cell r="AB1285" t="str">
            <v/>
          </cell>
          <cell r="AC1285">
            <v>4029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I1285" t="str">
            <v/>
          </cell>
          <cell r="AJ1285" t="str">
            <v/>
          </cell>
          <cell r="AM1285" t="e">
            <v>#N/A</v>
          </cell>
        </row>
        <row r="1286">
          <cell r="A1286" t="str">
            <v>ACTIVE</v>
          </cell>
          <cell r="B1286" t="str">
            <v>36-1422</v>
          </cell>
          <cell r="C1286">
            <v>28889356</v>
          </cell>
          <cell r="D1286" t="str">
            <v>36-1422</v>
          </cell>
          <cell r="E1286" t="str">
            <v>SDR 35 SW</v>
          </cell>
          <cell r="F1286" t="str">
            <v>24X4 CROSS HXHXHXH SDR35 SW</v>
          </cell>
          <cell r="G1286">
            <v>61.65</v>
          </cell>
          <cell r="H1286">
            <v>27.963946799999999</v>
          </cell>
          <cell r="I1286">
            <v>1</v>
          </cell>
          <cell r="J1286">
            <v>2</v>
          </cell>
          <cell r="K1286">
            <v>5703.4428196078434</v>
          </cell>
          <cell r="L1286">
            <v>533.53009999999995</v>
          </cell>
          <cell r="M1286" t="str">
            <v>SPECFIT</v>
          </cell>
          <cell r="N1286" t="str">
            <v>(81)260244</v>
          </cell>
          <cell r="O1286" t="str">
            <v>BOX</v>
          </cell>
          <cell r="P1286" t="str">
            <v>D</v>
          </cell>
          <cell r="Q1286" t="str">
            <v>F</v>
          </cell>
          <cell r="R1286">
            <v>4483.447058823529</v>
          </cell>
          <cell r="S1286">
            <v>4797.2883529411765</v>
          </cell>
          <cell r="T1286">
            <v>4797.2883529411765</v>
          </cell>
          <cell r="U1286">
            <v>4797.2883529411765</v>
          </cell>
          <cell r="V1286">
            <v>5133.0985376470589</v>
          </cell>
          <cell r="W1286">
            <v>5133.0985376470589</v>
          </cell>
          <cell r="X1286">
            <v>5133.0985376470589</v>
          </cell>
          <cell r="Y1286">
            <v>5133.0985376470589</v>
          </cell>
          <cell r="Z1286">
            <v>5703.4428196078434</v>
          </cell>
          <cell r="AB1286" t="str">
            <v/>
          </cell>
          <cell r="AC1286">
            <v>4030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I1286" t="str">
            <v/>
          </cell>
          <cell r="AJ1286" t="str">
            <v/>
          </cell>
          <cell r="AM1286" t="e">
            <v>#N/A</v>
          </cell>
        </row>
        <row r="1287">
          <cell r="A1287" t="str">
            <v>ACTIVE</v>
          </cell>
          <cell r="B1287" t="str">
            <v>36-1423</v>
          </cell>
          <cell r="C1287">
            <v>28889364</v>
          </cell>
          <cell r="D1287" t="str">
            <v>36-1423</v>
          </cell>
          <cell r="E1287" t="str">
            <v>SDR 35 SW</v>
          </cell>
          <cell r="F1287" t="str">
            <v>24X6 CROSS HXHXHXH SDR35 SW</v>
          </cell>
          <cell r="G1287">
            <v>65.25</v>
          </cell>
          <cell r="H1287">
            <v>29.596878</v>
          </cell>
          <cell r="I1287">
            <v>1</v>
          </cell>
          <cell r="J1287">
            <v>2</v>
          </cell>
          <cell r="K1287">
            <v>6375.5066026143795</v>
          </cell>
          <cell r="L1287">
            <v>596.39779999999996</v>
          </cell>
          <cell r="M1287" t="str">
            <v>SPECFIT</v>
          </cell>
          <cell r="N1287" t="str">
            <v>(81)260246</v>
          </cell>
          <cell r="O1287" t="str">
            <v>BOX</v>
          </cell>
          <cell r="P1287" t="str">
            <v>D</v>
          </cell>
          <cell r="Q1287" t="str">
            <v>F</v>
          </cell>
          <cell r="R1287">
            <v>5011.7529411764708</v>
          </cell>
          <cell r="S1287">
            <v>5362.575647058824</v>
          </cell>
          <cell r="T1287">
            <v>5362.575647058824</v>
          </cell>
          <cell r="U1287">
            <v>5362.575647058824</v>
          </cell>
          <cell r="V1287">
            <v>5737.9559423529417</v>
          </cell>
          <cell r="W1287">
            <v>5737.9559423529417</v>
          </cell>
          <cell r="X1287">
            <v>5737.9559423529417</v>
          </cell>
          <cell r="Y1287">
            <v>5737.9559423529417</v>
          </cell>
          <cell r="Z1287">
            <v>6375.5066026143795</v>
          </cell>
          <cell r="AB1287" t="str">
            <v/>
          </cell>
          <cell r="AC1287">
            <v>4031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I1287" t="str">
            <v/>
          </cell>
          <cell r="AJ1287" t="str">
            <v/>
          </cell>
          <cell r="AM1287" t="e">
            <v>#N/A</v>
          </cell>
        </row>
        <row r="1288">
          <cell r="A1288" t="str">
            <v>ACTIVE</v>
          </cell>
          <cell r="B1288" t="str">
            <v>36-1424</v>
          </cell>
          <cell r="C1288">
            <v>28889372</v>
          </cell>
          <cell r="D1288" t="str">
            <v>36-1424</v>
          </cell>
          <cell r="E1288" t="str">
            <v>SDR 35 SW</v>
          </cell>
          <cell r="F1288" t="str">
            <v>24X8 CROSS HXHXHXH SDR35 SW</v>
          </cell>
          <cell r="G1288">
            <v>69.75</v>
          </cell>
          <cell r="H1288">
            <v>31.638041999999999</v>
          </cell>
          <cell r="I1288">
            <v>1</v>
          </cell>
          <cell r="J1288">
            <v>2</v>
          </cell>
          <cell r="K1288">
            <v>6525.810271895426</v>
          </cell>
          <cell r="L1288">
            <v>610.45809999999994</v>
          </cell>
          <cell r="M1288" t="str">
            <v>SPECFIT</v>
          </cell>
          <cell r="N1288" t="str">
            <v>(81)260248</v>
          </cell>
          <cell r="O1288" t="str">
            <v>BOX</v>
          </cell>
          <cell r="P1288" t="str">
            <v>D</v>
          </cell>
          <cell r="Q1288" t="str">
            <v>F</v>
          </cell>
          <cell r="R1288">
            <v>5129.9058823529413</v>
          </cell>
          <cell r="S1288">
            <v>5488.9992941176479</v>
          </cell>
          <cell r="T1288">
            <v>5488.9992941176479</v>
          </cell>
          <cell r="U1288">
            <v>5488.9992941176479</v>
          </cell>
          <cell r="V1288">
            <v>5873.2292447058835</v>
          </cell>
          <cell r="W1288">
            <v>5873.2292447058835</v>
          </cell>
          <cell r="X1288">
            <v>5873.2292447058835</v>
          </cell>
          <cell r="Y1288">
            <v>5873.2292447058835</v>
          </cell>
          <cell r="Z1288">
            <v>6525.810271895426</v>
          </cell>
          <cell r="AB1288" t="str">
            <v/>
          </cell>
          <cell r="AC1288">
            <v>4032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I1288" t="str">
            <v/>
          </cell>
          <cell r="AJ1288" t="str">
            <v/>
          </cell>
          <cell r="AM1288" t="e">
            <v>#N/A</v>
          </cell>
        </row>
        <row r="1289">
          <cell r="A1289" t="str">
            <v>ACTIVE</v>
          </cell>
          <cell r="B1289" t="str">
            <v>36-1425</v>
          </cell>
          <cell r="C1289">
            <v>28889380</v>
          </cell>
          <cell r="D1289" t="str">
            <v>36-1425</v>
          </cell>
          <cell r="E1289" t="str">
            <v>SDR 35 SW</v>
          </cell>
          <cell r="F1289" t="str">
            <v>24X10 CROSS HXHXHXH SDR35 SW</v>
          </cell>
          <cell r="G1289">
            <v>74.7</v>
          </cell>
          <cell r="H1289">
            <v>33.883322400000004</v>
          </cell>
          <cell r="I1289">
            <v>1</v>
          </cell>
          <cell r="J1289">
            <v>2</v>
          </cell>
          <cell r="K1289">
            <v>7834.5132849673209</v>
          </cell>
          <cell r="L1289">
            <v>732.88109999999995</v>
          </cell>
          <cell r="M1289" t="str">
            <v>SPECFIT</v>
          </cell>
          <cell r="N1289" t="str">
            <v>(81)2602410</v>
          </cell>
          <cell r="O1289" t="str">
            <v>BOX</v>
          </cell>
          <cell r="P1289" t="str">
            <v>D</v>
          </cell>
          <cell r="Q1289" t="str">
            <v>F</v>
          </cell>
          <cell r="R1289">
            <v>6158.6705882352944</v>
          </cell>
          <cell r="S1289">
            <v>6589.7775294117655</v>
          </cell>
          <cell r="T1289">
            <v>6589.7775294117655</v>
          </cell>
          <cell r="U1289">
            <v>6589.7775294117655</v>
          </cell>
          <cell r="V1289">
            <v>7051.0619564705894</v>
          </cell>
          <cell r="W1289">
            <v>7051.0619564705894</v>
          </cell>
          <cell r="X1289">
            <v>7051.0619564705894</v>
          </cell>
          <cell r="Y1289">
            <v>7051.0619564705894</v>
          </cell>
          <cell r="Z1289">
            <v>7834.5132849673209</v>
          </cell>
          <cell r="AB1289" t="str">
            <v/>
          </cell>
          <cell r="AC1289">
            <v>4033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I1289" t="str">
            <v/>
          </cell>
          <cell r="AJ1289" t="str">
            <v/>
          </cell>
          <cell r="AM1289" t="e">
            <v>#N/A</v>
          </cell>
        </row>
        <row r="1290">
          <cell r="A1290" t="str">
            <v>ACTIVE</v>
          </cell>
          <cell r="B1290" t="str">
            <v>36-1426</v>
          </cell>
          <cell r="C1290">
            <v>28889399</v>
          </cell>
          <cell r="D1290" t="str">
            <v>36-1426</v>
          </cell>
          <cell r="E1290" t="str">
            <v>SDR 35 SW</v>
          </cell>
          <cell r="F1290" t="str">
            <v>24X12 CROSS HXHXHXH SDR35 SW</v>
          </cell>
          <cell r="G1290">
            <v>81</v>
          </cell>
          <cell r="H1290">
            <v>36.740952</v>
          </cell>
          <cell r="I1290">
            <v>1</v>
          </cell>
          <cell r="J1290">
            <v>2</v>
          </cell>
          <cell r="K1290">
            <v>9399.6290000000008</v>
          </cell>
          <cell r="L1290">
            <v>879.2903</v>
          </cell>
          <cell r="M1290" t="str">
            <v>SPECFIT</v>
          </cell>
          <cell r="N1290" t="str">
            <v>(81)2602412</v>
          </cell>
          <cell r="O1290" t="str">
            <v>BOX</v>
          </cell>
          <cell r="P1290" t="str">
            <v>D</v>
          </cell>
          <cell r="Q1290" t="str">
            <v>F</v>
          </cell>
          <cell r="R1290">
            <v>7389</v>
          </cell>
          <cell r="S1290">
            <v>7906.2300000000005</v>
          </cell>
          <cell r="T1290">
            <v>7906.2300000000005</v>
          </cell>
          <cell r="U1290">
            <v>7906.2300000000005</v>
          </cell>
          <cell r="V1290">
            <v>8459.6661000000004</v>
          </cell>
          <cell r="W1290">
            <v>8459.6661000000004</v>
          </cell>
          <cell r="X1290">
            <v>8459.6661000000004</v>
          </cell>
          <cell r="Y1290">
            <v>8459.6661000000004</v>
          </cell>
          <cell r="Z1290">
            <v>9399.6290000000008</v>
          </cell>
          <cell r="AB1290" t="str">
            <v/>
          </cell>
          <cell r="AC1290">
            <v>4034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I1290" t="str">
            <v/>
          </cell>
          <cell r="AJ1290" t="str">
            <v/>
          </cell>
          <cell r="AM1290" t="e">
            <v>#N/A</v>
          </cell>
        </row>
        <row r="1291">
          <cell r="A1291" t="str">
            <v>ACTIVE</v>
          </cell>
          <cell r="B1291" t="str">
            <v>36-1427</v>
          </cell>
          <cell r="C1291">
            <v>28889402</v>
          </cell>
          <cell r="D1291" t="str">
            <v>36-1427</v>
          </cell>
          <cell r="E1291" t="str">
            <v>SDR 35 SW</v>
          </cell>
          <cell r="F1291" t="str">
            <v>24X15 CROSS HXHXHXH SDR35 SW</v>
          </cell>
          <cell r="G1291">
            <v>91.8</v>
          </cell>
          <cell r="H1291">
            <v>41.639745599999998</v>
          </cell>
          <cell r="I1291">
            <v>1</v>
          </cell>
          <cell r="J1291">
            <v>1</v>
          </cell>
          <cell r="K1291">
            <v>11283.041881045752</v>
          </cell>
          <cell r="L1291">
            <v>1055.4753000000001</v>
          </cell>
          <cell r="M1291" t="str">
            <v>SPECFIT</v>
          </cell>
          <cell r="N1291" t="str">
            <v>(81)2602415</v>
          </cell>
          <cell r="O1291" t="str">
            <v>BOX</v>
          </cell>
          <cell r="P1291" t="str">
            <v>D</v>
          </cell>
          <cell r="Q1291" t="str">
            <v>F</v>
          </cell>
          <cell r="R1291">
            <v>8869.5411764705877</v>
          </cell>
          <cell r="S1291">
            <v>9490.4090588235285</v>
          </cell>
          <cell r="T1291">
            <v>9490.4090588235285</v>
          </cell>
          <cell r="U1291">
            <v>9490.4090588235285</v>
          </cell>
          <cell r="V1291">
            <v>10154.737692941177</v>
          </cell>
          <cell r="W1291">
            <v>10154.737692941177</v>
          </cell>
          <cell r="X1291">
            <v>10154.737692941177</v>
          </cell>
          <cell r="Y1291">
            <v>10154.737692941177</v>
          </cell>
          <cell r="Z1291">
            <v>11283.041881045752</v>
          </cell>
          <cell r="AB1291" t="str">
            <v/>
          </cell>
          <cell r="AC1291">
            <v>4035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I1291" t="str">
            <v/>
          </cell>
          <cell r="AJ1291" t="str">
            <v/>
          </cell>
          <cell r="AM1291" t="e">
            <v>#N/A</v>
          </cell>
        </row>
        <row r="1292">
          <cell r="A1292" t="str">
            <v>ACTIVE</v>
          </cell>
          <cell r="B1292" t="str">
            <v>36-1428</v>
          </cell>
          <cell r="C1292">
            <v>28889410</v>
          </cell>
          <cell r="D1292" t="str">
            <v>36-1428</v>
          </cell>
          <cell r="E1292" t="str">
            <v>SDR 35 SW</v>
          </cell>
          <cell r="F1292" t="str">
            <v>24X18 CROSS HXHXHXH SDR35 SW</v>
          </cell>
          <cell r="G1292">
            <v>107.55</v>
          </cell>
          <cell r="H1292">
            <v>48.783819600000001</v>
          </cell>
          <cell r="I1292">
            <v>1</v>
          </cell>
          <cell r="J1292">
            <v>1</v>
          </cell>
          <cell r="K1292">
            <v>13537.956104575165</v>
          </cell>
          <cell r="L1292">
            <v>1266.4112</v>
          </cell>
          <cell r="M1292" t="str">
            <v>SPECFIT</v>
          </cell>
          <cell r="N1292" t="str">
            <v>(81)2602418</v>
          </cell>
          <cell r="O1292" t="str">
            <v>BOX</v>
          </cell>
          <cell r="P1292" t="str">
            <v>D</v>
          </cell>
          <cell r="Q1292" t="str">
            <v>F</v>
          </cell>
          <cell r="R1292">
            <v>10642.117647058823</v>
          </cell>
          <cell r="S1292">
            <v>11387.065882352941</v>
          </cell>
          <cell r="T1292">
            <v>11387.065882352941</v>
          </cell>
          <cell r="U1292">
            <v>11387.065882352941</v>
          </cell>
          <cell r="V1292">
            <v>12184.160494117648</v>
          </cell>
          <cell r="W1292">
            <v>12184.160494117648</v>
          </cell>
          <cell r="X1292">
            <v>12184.160494117648</v>
          </cell>
          <cell r="Y1292">
            <v>12184.160494117648</v>
          </cell>
          <cell r="Z1292">
            <v>13537.956104575165</v>
          </cell>
          <cell r="AB1292" t="str">
            <v/>
          </cell>
          <cell r="AC1292">
            <v>4036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I1292" t="str">
            <v/>
          </cell>
          <cell r="AJ1292" t="str">
            <v/>
          </cell>
          <cell r="AM1292" t="e">
            <v>#N/A</v>
          </cell>
        </row>
        <row r="1293">
          <cell r="A1293" t="str">
            <v>ACTIVE</v>
          </cell>
          <cell r="B1293" t="str">
            <v>36-1429</v>
          </cell>
          <cell r="C1293">
            <v>28889429</v>
          </cell>
          <cell r="D1293" t="str">
            <v>36-1429</v>
          </cell>
          <cell r="E1293" t="str">
            <v>SDR 35 SW</v>
          </cell>
          <cell r="F1293" t="str">
            <v>24X21 CROSS HXHXHXH SDR35 SW</v>
          </cell>
          <cell r="G1293">
            <v>123.75</v>
          </cell>
          <cell r="H1293">
            <v>56.132010000000001</v>
          </cell>
          <cell r="I1293">
            <v>1</v>
          </cell>
          <cell r="J1293">
            <v>1</v>
          </cell>
          <cell r="K1293">
            <v>16252.566385620918</v>
          </cell>
          <cell r="L1293">
            <v>1520.35</v>
          </cell>
          <cell r="M1293" t="str">
            <v>SPECFIT</v>
          </cell>
          <cell r="N1293" t="str">
            <v>(81)2602421</v>
          </cell>
          <cell r="O1293" t="str">
            <v>BOX</v>
          </cell>
          <cell r="P1293" t="str">
            <v>D</v>
          </cell>
          <cell r="Q1293" t="str">
            <v>F</v>
          </cell>
          <cell r="R1293">
            <v>12776.058823529411</v>
          </cell>
          <cell r="S1293">
            <v>13670.382941176471</v>
          </cell>
          <cell r="T1293">
            <v>13670.382941176471</v>
          </cell>
          <cell r="U1293">
            <v>13670.382941176471</v>
          </cell>
          <cell r="V1293">
            <v>14627.309747058825</v>
          </cell>
          <cell r="W1293">
            <v>14627.309747058825</v>
          </cell>
          <cell r="X1293">
            <v>14627.309747058825</v>
          </cell>
          <cell r="Y1293">
            <v>14627.309747058825</v>
          </cell>
          <cell r="Z1293">
            <v>16252.566385620918</v>
          </cell>
          <cell r="AB1293" t="str">
            <v/>
          </cell>
          <cell r="AC1293">
            <v>4037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I1293" t="str">
            <v/>
          </cell>
          <cell r="AJ1293" t="str">
            <v/>
          </cell>
          <cell r="AM1293" t="e">
            <v>#N/A</v>
          </cell>
        </row>
        <row r="1294">
          <cell r="A1294" t="str">
            <v>ACTIVE</v>
          </cell>
          <cell r="B1294" t="str">
            <v>36-1430</v>
          </cell>
          <cell r="C1294">
            <v>28889437</v>
          </cell>
          <cell r="D1294" t="str">
            <v>36-1430</v>
          </cell>
          <cell r="E1294" t="str">
            <v>SDR 35 SW</v>
          </cell>
          <cell r="F1294" t="str">
            <v>24 CROSS HXHXHXH SDR35 SW</v>
          </cell>
          <cell r="G1294">
            <v>145.80000000000001</v>
          </cell>
          <cell r="H1294">
            <v>66.133713600000007</v>
          </cell>
          <cell r="I1294">
            <v>1</v>
          </cell>
          <cell r="J1294">
            <v>1</v>
          </cell>
          <cell r="K1294">
            <v>20311.259334640527</v>
          </cell>
          <cell r="L1294">
            <v>1900.0223000000001</v>
          </cell>
          <cell r="M1294" t="str">
            <v>SPECFIT</v>
          </cell>
          <cell r="N1294" t="str">
            <v>(81)26024</v>
          </cell>
          <cell r="O1294" t="str">
            <v>BOX</v>
          </cell>
          <cell r="P1294" t="str">
            <v>D</v>
          </cell>
          <cell r="Q1294" t="str">
            <v>F</v>
          </cell>
          <cell r="R1294">
            <v>15966.576470588236</v>
          </cell>
          <cell r="S1294">
            <v>17084.236823529413</v>
          </cell>
          <cell r="T1294">
            <v>17084.236823529413</v>
          </cell>
          <cell r="U1294">
            <v>17084.236823529413</v>
          </cell>
          <cell r="V1294">
            <v>18280.133401176474</v>
          </cell>
          <cell r="W1294">
            <v>18280.133401176474</v>
          </cell>
          <cell r="X1294">
            <v>18280.133401176474</v>
          </cell>
          <cell r="Y1294">
            <v>18280.133401176474</v>
          </cell>
          <cell r="Z1294">
            <v>20311.259334640527</v>
          </cell>
          <cell r="AB1294" t="str">
            <v/>
          </cell>
          <cell r="AC1294">
            <v>4038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I1294" t="str">
            <v/>
          </cell>
          <cell r="AJ1294" t="str">
            <v/>
          </cell>
          <cell r="AM1294" t="e">
            <v>#N/A</v>
          </cell>
        </row>
        <row r="1295">
          <cell r="A1295" t="str">
            <v>ACTIVE</v>
          </cell>
          <cell r="B1295" t="str">
            <v>36-1431</v>
          </cell>
          <cell r="C1295">
            <v>28889445</v>
          </cell>
          <cell r="D1295" t="str">
            <v>36-1431</v>
          </cell>
          <cell r="E1295" t="str">
            <v>SDR 35 SW</v>
          </cell>
          <cell r="F1295" t="str">
            <v>27X4 CROSS HXHXHXH SDR35 SW</v>
          </cell>
          <cell r="G1295">
            <v>78.75</v>
          </cell>
          <cell r="H1295">
            <v>35.720370000000003</v>
          </cell>
          <cell r="I1295">
            <v>1</v>
          </cell>
          <cell r="J1295">
            <v>2</v>
          </cell>
          <cell r="K1295">
            <v>6476.5870549019601</v>
          </cell>
          <cell r="L1295">
            <v>605.85339999999997</v>
          </cell>
          <cell r="M1295" t="str">
            <v>SPECFIT</v>
          </cell>
          <cell r="N1295" t="str">
            <v>(81)260274</v>
          </cell>
          <cell r="O1295" t="str">
            <v>BOX</v>
          </cell>
          <cell r="P1295" t="str">
            <v>D</v>
          </cell>
          <cell r="Q1295" t="str">
            <v>F</v>
          </cell>
          <cell r="R1295">
            <v>5091.2117647058822</v>
          </cell>
          <cell r="S1295">
            <v>5447.5965882352939</v>
          </cell>
          <cell r="T1295">
            <v>5447.5965882352939</v>
          </cell>
          <cell r="U1295">
            <v>5447.5965882352939</v>
          </cell>
          <cell r="V1295">
            <v>5828.9283494117644</v>
          </cell>
          <cell r="W1295">
            <v>5828.9283494117644</v>
          </cell>
          <cell r="X1295">
            <v>5828.9283494117644</v>
          </cell>
          <cell r="Y1295">
            <v>5828.9283494117644</v>
          </cell>
          <cell r="Z1295">
            <v>6476.5870549019601</v>
          </cell>
          <cell r="AB1295" t="str">
            <v/>
          </cell>
          <cell r="AC1295">
            <v>4039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 t="str">
            <v/>
          </cell>
          <cell r="AJ1295" t="str">
            <v/>
          </cell>
          <cell r="AM1295" t="e">
            <v>#N/A</v>
          </cell>
        </row>
        <row r="1296">
          <cell r="A1296" t="str">
            <v>ACTIVE</v>
          </cell>
          <cell r="B1296" t="str">
            <v>36-1432</v>
          </cell>
          <cell r="C1296">
            <v>28889453</v>
          </cell>
          <cell r="D1296" t="str">
            <v>36-1432</v>
          </cell>
          <cell r="E1296" t="str">
            <v>SDR 35 SW</v>
          </cell>
          <cell r="F1296" t="str">
            <v>27X6 CROSS HXHXHXH SDR35 SW</v>
          </cell>
          <cell r="G1296">
            <v>81</v>
          </cell>
          <cell r="H1296">
            <v>36.740952</v>
          </cell>
          <cell r="I1296">
            <v>1</v>
          </cell>
          <cell r="J1296">
            <v>2</v>
          </cell>
          <cell r="K1296">
            <v>6745.4664457516337</v>
          </cell>
          <cell r="L1296">
            <v>631.00599999999997</v>
          </cell>
          <cell r="M1296" t="str">
            <v>SPECFIT</v>
          </cell>
          <cell r="N1296" t="str">
            <v>(81)260276</v>
          </cell>
          <cell r="O1296" t="str">
            <v>BOX</v>
          </cell>
          <cell r="P1296" t="str">
            <v>D</v>
          </cell>
          <cell r="Q1296" t="str">
            <v>F</v>
          </cell>
          <cell r="R1296">
            <v>5302.5764705882348</v>
          </cell>
          <cell r="S1296">
            <v>5673.7568235294111</v>
          </cell>
          <cell r="T1296">
            <v>5673.7568235294111</v>
          </cell>
          <cell r="U1296">
            <v>5673.7568235294111</v>
          </cell>
          <cell r="V1296">
            <v>6070.9198011764702</v>
          </cell>
          <cell r="W1296">
            <v>6070.9198011764702</v>
          </cell>
          <cell r="X1296">
            <v>6070.9198011764702</v>
          </cell>
          <cell r="Y1296">
            <v>6070.9198011764702</v>
          </cell>
          <cell r="Z1296">
            <v>6745.4664457516337</v>
          </cell>
          <cell r="AB1296" t="str">
            <v/>
          </cell>
          <cell r="AC1296">
            <v>4040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I1296" t="str">
            <v/>
          </cell>
          <cell r="AJ1296" t="str">
            <v/>
          </cell>
          <cell r="AM1296" t="e">
            <v>#N/A</v>
          </cell>
        </row>
        <row r="1297">
          <cell r="A1297" t="str">
            <v>ACTIVE</v>
          </cell>
          <cell r="B1297" t="str">
            <v>36-1433</v>
          </cell>
          <cell r="C1297">
            <v>28889461</v>
          </cell>
          <cell r="D1297" t="str">
            <v>36-1433</v>
          </cell>
          <cell r="E1297" t="str">
            <v>SDR 35 SW</v>
          </cell>
          <cell r="F1297" t="str">
            <v>27X8 CROSS HXHXHXH SDR35 SW</v>
          </cell>
          <cell r="G1297">
            <v>86.85</v>
          </cell>
          <cell r="H1297">
            <v>39.394465199999999</v>
          </cell>
          <cell r="I1297">
            <v>1</v>
          </cell>
          <cell r="J1297">
            <v>2</v>
          </cell>
          <cell r="K1297">
            <v>6889.4245254901962</v>
          </cell>
          <cell r="L1297">
            <v>644.47199999999998</v>
          </cell>
          <cell r="M1297" t="str">
            <v>SPECFIT</v>
          </cell>
          <cell r="N1297" t="str">
            <v>(81)260278</v>
          </cell>
          <cell r="O1297" t="str">
            <v>BOX</v>
          </cell>
          <cell r="P1297" t="str">
            <v>D</v>
          </cell>
          <cell r="Q1297" t="str">
            <v>F</v>
          </cell>
          <cell r="R1297">
            <v>5415.7411764705885</v>
          </cell>
          <cell r="S1297">
            <v>5794.8430588235296</v>
          </cell>
          <cell r="T1297">
            <v>5794.8430588235296</v>
          </cell>
          <cell r="U1297">
            <v>5794.8430588235296</v>
          </cell>
          <cell r="V1297">
            <v>6200.4820729411767</v>
          </cell>
          <cell r="W1297">
            <v>6200.4820729411767</v>
          </cell>
          <cell r="X1297">
            <v>6200.4820729411767</v>
          </cell>
          <cell r="Y1297">
            <v>6200.4820729411767</v>
          </cell>
          <cell r="Z1297">
            <v>6889.4245254901962</v>
          </cell>
          <cell r="AB1297" t="str">
            <v/>
          </cell>
          <cell r="AC1297">
            <v>4041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I1297" t="str">
            <v/>
          </cell>
          <cell r="AJ1297" t="str">
            <v/>
          </cell>
          <cell r="AM1297" t="e">
            <v>#N/A</v>
          </cell>
        </row>
        <row r="1298">
          <cell r="A1298" t="str">
            <v>ACTIVE</v>
          </cell>
          <cell r="B1298" t="str">
            <v>36-1434</v>
          </cell>
          <cell r="C1298">
            <v>28889470</v>
          </cell>
          <cell r="D1298" t="str">
            <v>36-1434</v>
          </cell>
          <cell r="E1298" t="str">
            <v>SDR 35 SW</v>
          </cell>
          <cell r="F1298" t="str">
            <v>27X10 CROSS HXHXHXH SDR35 SW</v>
          </cell>
          <cell r="G1298">
            <v>92.25</v>
          </cell>
          <cell r="H1298">
            <v>41.843862000000001</v>
          </cell>
          <cell r="I1298">
            <v>1</v>
          </cell>
          <cell r="J1298">
            <v>1</v>
          </cell>
          <cell r="K1298">
            <v>7476.6010823529414</v>
          </cell>
          <cell r="L1298">
            <v>699.40039999999999</v>
          </cell>
          <cell r="M1298" t="str">
            <v>SPECFIT</v>
          </cell>
          <cell r="N1298" t="str">
            <v>(81)2602710</v>
          </cell>
          <cell r="O1298" t="str">
            <v>BOX</v>
          </cell>
          <cell r="P1298" t="str">
            <v>D</v>
          </cell>
          <cell r="Q1298" t="str">
            <v>F</v>
          </cell>
          <cell r="R1298">
            <v>5877.3176470588242</v>
          </cell>
          <cell r="S1298">
            <v>6288.7298823529418</v>
          </cell>
          <cell r="T1298">
            <v>6288.7298823529418</v>
          </cell>
          <cell r="U1298">
            <v>6288.7298823529418</v>
          </cell>
          <cell r="V1298">
            <v>6728.9409741176478</v>
          </cell>
          <cell r="W1298">
            <v>6728.9409741176478</v>
          </cell>
          <cell r="X1298">
            <v>6728.9409741176478</v>
          </cell>
          <cell r="Y1298">
            <v>6728.9409741176478</v>
          </cell>
          <cell r="Z1298">
            <v>7476.6010823529414</v>
          </cell>
          <cell r="AB1298" t="str">
            <v/>
          </cell>
          <cell r="AC1298">
            <v>4042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I1298" t="str">
            <v/>
          </cell>
          <cell r="AJ1298" t="str">
            <v/>
          </cell>
          <cell r="AM1298" t="e">
            <v>#N/A</v>
          </cell>
        </row>
        <row r="1299">
          <cell r="A1299" t="str">
            <v>ACTIVE</v>
          </cell>
          <cell r="B1299" t="str">
            <v>36-1435</v>
          </cell>
          <cell r="C1299">
            <v>28889488</v>
          </cell>
          <cell r="D1299" t="str">
            <v>36-1435</v>
          </cell>
          <cell r="E1299" t="str">
            <v>SDR 35 SW</v>
          </cell>
          <cell r="F1299" t="str">
            <v>27X12 CROSS HXHXHXH SDR35 SW</v>
          </cell>
          <cell r="G1299">
            <v>99.45</v>
          </cell>
          <cell r="H1299">
            <v>45.109724399999998</v>
          </cell>
          <cell r="I1299">
            <v>1</v>
          </cell>
          <cell r="J1299">
            <v>1</v>
          </cell>
          <cell r="K1299">
            <v>9525.4931699346398</v>
          </cell>
          <cell r="L1299">
            <v>891.06399999999996</v>
          </cell>
          <cell r="M1299" t="str">
            <v>SPECFIT</v>
          </cell>
          <cell r="N1299" t="str">
            <v>(81)2602712</v>
          </cell>
          <cell r="O1299" t="str">
            <v>BOX</v>
          </cell>
          <cell r="P1299" t="str">
            <v>D</v>
          </cell>
          <cell r="Q1299" t="str">
            <v>F</v>
          </cell>
          <cell r="R1299">
            <v>7487.9411764705883</v>
          </cell>
          <cell r="S1299">
            <v>8012.0970588235296</v>
          </cell>
          <cell r="T1299">
            <v>8012.0970588235296</v>
          </cell>
          <cell r="U1299">
            <v>8012.0970588235296</v>
          </cell>
          <cell r="V1299">
            <v>8572.9438529411764</v>
          </cell>
          <cell r="W1299">
            <v>8572.9438529411764</v>
          </cell>
          <cell r="X1299">
            <v>8572.9438529411764</v>
          </cell>
          <cell r="Y1299">
            <v>8572.9438529411764</v>
          </cell>
          <cell r="Z1299">
            <v>9525.4931699346398</v>
          </cell>
          <cell r="AB1299" t="str">
            <v/>
          </cell>
          <cell r="AC1299">
            <v>4043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I1299" t="str">
            <v/>
          </cell>
          <cell r="AJ1299" t="str">
            <v/>
          </cell>
          <cell r="AM1299" t="e">
            <v>#N/A</v>
          </cell>
        </row>
        <row r="1300">
          <cell r="A1300" t="str">
            <v>ACTIVE</v>
          </cell>
          <cell r="B1300" t="str">
            <v>36-1436</v>
          </cell>
          <cell r="C1300">
            <v>28889496</v>
          </cell>
          <cell r="D1300" t="str">
            <v>36-1436</v>
          </cell>
          <cell r="E1300" t="str">
            <v>SDR 35 SW</v>
          </cell>
          <cell r="F1300" t="str">
            <v>27X15 CROSS HXHXHXH SDR35 SW</v>
          </cell>
          <cell r="G1300">
            <v>110.25</v>
          </cell>
          <cell r="H1300">
            <v>50.008518000000002</v>
          </cell>
          <cell r="I1300">
            <v>1</v>
          </cell>
          <cell r="J1300">
            <v>1</v>
          </cell>
          <cell r="K1300">
            <v>10766.280415686275</v>
          </cell>
          <cell r="L1300">
            <v>1007.1345</v>
          </cell>
          <cell r="M1300" t="str">
            <v>SPECFIT</v>
          </cell>
          <cell r="N1300" t="str">
            <v>(81)2602715</v>
          </cell>
          <cell r="O1300" t="str">
            <v>BOX</v>
          </cell>
          <cell r="P1300" t="str">
            <v>D</v>
          </cell>
          <cell r="Q1300" t="str">
            <v>F</v>
          </cell>
          <cell r="R1300">
            <v>8463.3176470588242</v>
          </cell>
          <cell r="S1300">
            <v>9055.7498823529422</v>
          </cell>
          <cell r="T1300">
            <v>9055.7498823529422</v>
          </cell>
          <cell r="U1300">
            <v>9055.7498823529422</v>
          </cell>
          <cell r="V1300">
            <v>9689.6523741176479</v>
          </cell>
          <cell r="W1300">
            <v>9689.6523741176479</v>
          </cell>
          <cell r="X1300">
            <v>9689.6523741176479</v>
          </cell>
          <cell r="Y1300">
            <v>9689.6523741176479</v>
          </cell>
          <cell r="Z1300">
            <v>10766.280415686275</v>
          </cell>
          <cell r="AB1300" t="str">
            <v/>
          </cell>
          <cell r="AC1300">
            <v>4044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I1300" t="str">
            <v/>
          </cell>
          <cell r="AJ1300" t="str">
            <v/>
          </cell>
          <cell r="AM1300" t="e">
            <v>#N/A</v>
          </cell>
        </row>
        <row r="1301">
          <cell r="A1301" t="str">
            <v>ACTIVE</v>
          </cell>
          <cell r="B1301" t="str">
            <v>36-1437</v>
          </cell>
          <cell r="C1301">
            <v>28889500</v>
          </cell>
          <cell r="D1301" t="str">
            <v>36-1437</v>
          </cell>
          <cell r="E1301" t="str">
            <v>SDR 35 SW</v>
          </cell>
          <cell r="F1301" t="str">
            <v>27X18 CROSS HXHXHXH SDR35 SW</v>
          </cell>
          <cell r="G1301">
            <v>129.15</v>
          </cell>
          <cell r="H1301">
            <v>58.581406800000003</v>
          </cell>
          <cell r="I1301">
            <v>1</v>
          </cell>
          <cell r="J1301">
            <v>1</v>
          </cell>
          <cell r="K1301">
            <v>12920.787657516341</v>
          </cell>
          <cell r="L1301">
            <v>1208.6777</v>
          </cell>
          <cell r="M1301" t="str">
            <v>SPECFIT</v>
          </cell>
          <cell r="N1301" t="str">
            <v>(81)2602718</v>
          </cell>
          <cell r="O1301" t="str">
            <v>BOX</v>
          </cell>
          <cell r="P1301" t="str">
            <v>D</v>
          </cell>
          <cell r="Q1301" t="str">
            <v>F</v>
          </cell>
          <cell r="R1301">
            <v>10156.964705882354</v>
          </cell>
          <cell r="S1301">
            <v>10867.952235294119</v>
          </cell>
          <cell r="T1301">
            <v>10867.952235294119</v>
          </cell>
          <cell r="U1301">
            <v>10867.952235294119</v>
          </cell>
          <cell r="V1301">
            <v>11628.708891764707</v>
          </cell>
          <cell r="W1301">
            <v>11628.708891764707</v>
          </cell>
          <cell r="X1301">
            <v>11628.708891764707</v>
          </cell>
          <cell r="Y1301">
            <v>11628.708891764707</v>
          </cell>
          <cell r="Z1301">
            <v>12920.787657516341</v>
          </cell>
          <cell r="AB1301" t="str">
            <v/>
          </cell>
          <cell r="AC1301">
            <v>4045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I1301" t="str">
            <v/>
          </cell>
          <cell r="AJ1301" t="str">
            <v/>
          </cell>
          <cell r="AM1301" t="e">
            <v>#N/A</v>
          </cell>
        </row>
        <row r="1302">
          <cell r="A1302" t="str">
            <v>ACTIVE</v>
          </cell>
          <cell r="B1302" t="str">
            <v>36-1438</v>
          </cell>
          <cell r="C1302">
            <v>28889518</v>
          </cell>
          <cell r="D1302" t="str">
            <v>36-1438</v>
          </cell>
          <cell r="E1302" t="str">
            <v>SDR 35 SW</v>
          </cell>
          <cell r="F1302" t="str">
            <v>27X21 CROSS HXHXHXH SDR35 SW</v>
          </cell>
          <cell r="G1302">
            <v>148.94999999999999</v>
          </cell>
          <cell r="H1302">
            <v>67.562528399999991</v>
          </cell>
          <cell r="I1302">
            <v>1</v>
          </cell>
          <cell r="J1302">
            <v>1</v>
          </cell>
          <cell r="K1302">
            <v>15508.560977777779</v>
          </cell>
          <cell r="L1302">
            <v>1450.7520999999999</v>
          </cell>
          <cell r="M1302" t="str">
            <v>SPECFIT</v>
          </cell>
          <cell r="N1302" t="str">
            <v>(81)2602721</v>
          </cell>
          <cell r="O1302" t="str">
            <v>BOX</v>
          </cell>
          <cell r="P1302" t="str">
            <v>D</v>
          </cell>
          <cell r="Q1302" t="str">
            <v>F</v>
          </cell>
          <cell r="R1302">
            <v>12191.2</v>
          </cell>
          <cell r="S1302">
            <v>13044.584000000001</v>
          </cell>
          <cell r="T1302">
            <v>13044.584000000001</v>
          </cell>
          <cell r="U1302">
            <v>13044.584000000001</v>
          </cell>
          <cell r="V1302">
            <v>13957.704880000001</v>
          </cell>
          <cell r="W1302">
            <v>13957.704880000001</v>
          </cell>
          <cell r="X1302">
            <v>13957.704880000001</v>
          </cell>
          <cell r="Y1302">
            <v>13957.704880000001</v>
          </cell>
          <cell r="Z1302">
            <v>15508.560977777779</v>
          </cell>
          <cell r="AB1302" t="str">
            <v/>
          </cell>
          <cell r="AC1302">
            <v>4046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 t="str">
            <v/>
          </cell>
          <cell r="AJ1302" t="str">
            <v/>
          </cell>
          <cell r="AM1302" t="e">
            <v>#N/A</v>
          </cell>
        </row>
        <row r="1303">
          <cell r="A1303" t="str">
            <v>ACTIVE</v>
          </cell>
          <cell r="B1303" t="str">
            <v>36-1439</v>
          </cell>
          <cell r="C1303">
            <v>28889526</v>
          </cell>
          <cell r="D1303" t="str">
            <v>36-1439</v>
          </cell>
          <cell r="E1303" t="str">
            <v>SDR 35 SW</v>
          </cell>
          <cell r="F1303" t="str">
            <v>27X24 CROSS HXHXHXH SDR35 SW</v>
          </cell>
          <cell r="G1303">
            <v>170.1</v>
          </cell>
          <cell r="H1303">
            <v>77.155999199999997</v>
          </cell>
          <cell r="I1303">
            <v>1</v>
          </cell>
          <cell r="J1303">
            <v>1</v>
          </cell>
          <cell r="K1303">
            <v>18609.099837908499</v>
          </cell>
          <cell r="L1303">
            <v>1740.7933</v>
          </cell>
          <cell r="M1303" t="str">
            <v>SPECFIT</v>
          </cell>
          <cell r="N1303" t="str">
            <v>(81)2602724</v>
          </cell>
          <cell r="O1303" t="str">
            <v>BOX</v>
          </cell>
          <cell r="P1303" t="str">
            <v>D</v>
          </cell>
          <cell r="Q1303" t="str">
            <v>F</v>
          </cell>
          <cell r="R1303">
            <v>14628.517647058823</v>
          </cell>
          <cell r="S1303">
            <v>15652.513882352941</v>
          </cell>
          <cell r="T1303">
            <v>15652.513882352941</v>
          </cell>
          <cell r="U1303">
            <v>15652.513882352941</v>
          </cell>
          <cell r="V1303">
            <v>16748.189854117649</v>
          </cell>
          <cell r="W1303">
            <v>16748.189854117649</v>
          </cell>
          <cell r="X1303">
            <v>16748.189854117649</v>
          </cell>
          <cell r="Y1303">
            <v>16748.189854117649</v>
          </cell>
          <cell r="Z1303">
            <v>18609.099837908499</v>
          </cell>
          <cell r="AB1303" t="str">
            <v/>
          </cell>
          <cell r="AC1303">
            <v>4047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I1303" t="str">
            <v/>
          </cell>
          <cell r="AJ1303" t="str">
            <v/>
          </cell>
          <cell r="AM1303" t="e">
            <v>#N/A</v>
          </cell>
        </row>
        <row r="1304">
          <cell r="A1304" t="str">
            <v>ACTIVE</v>
          </cell>
          <cell r="B1304" t="str">
            <v>36-1440</v>
          </cell>
          <cell r="C1304">
            <v>28889534</v>
          </cell>
          <cell r="D1304" t="str">
            <v>36-1440</v>
          </cell>
          <cell r="E1304" t="str">
            <v>SDR 35 SW</v>
          </cell>
          <cell r="F1304" t="str">
            <v>27 CROSS HXHXHXH SDR35 SW</v>
          </cell>
          <cell r="G1304">
            <v>198.9</v>
          </cell>
          <cell r="H1304">
            <v>90.219448799999995</v>
          </cell>
          <cell r="I1304">
            <v>1</v>
          </cell>
          <cell r="J1304">
            <v>1</v>
          </cell>
          <cell r="K1304">
            <v>23259.773433986928</v>
          </cell>
          <cell r="L1304">
            <v>2175.8420999999998</v>
          </cell>
          <cell r="M1304" t="str">
            <v>SPECFIT</v>
          </cell>
          <cell r="N1304" t="str">
            <v>(81)26027</v>
          </cell>
          <cell r="O1304" t="str">
            <v>BOX</v>
          </cell>
          <cell r="P1304" t="str">
            <v>D</v>
          </cell>
          <cell r="Q1304" t="str">
            <v>F</v>
          </cell>
          <cell r="R1304">
            <v>18284.388235294118</v>
          </cell>
          <cell r="S1304">
            <v>19564.295411764706</v>
          </cell>
          <cell r="T1304">
            <v>19564.295411764706</v>
          </cell>
          <cell r="U1304">
            <v>19564.295411764706</v>
          </cell>
          <cell r="V1304">
            <v>20933.796090588236</v>
          </cell>
          <cell r="W1304">
            <v>20933.796090588236</v>
          </cell>
          <cell r="X1304">
            <v>20933.796090588236</v>
          </cell>
          <cell r="Y1304">
            <v>20933.796090588236</v>
          </cell>
          <cell r="Z1304">
            <v>23259.773433986928</v>
          </cell>
          <cell r="AB1304" t="str">
            <v/>
          </cell>
          <cell r="AC1304">
            <v>4048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I1304" t="str">
            <v/>
          </cell>
          <cell r="AJ1304" t="str">
            <v/>
          </cell>
          <cell r="AM1304" t="e">
            <v>#N/A</v>
          </cell>
        </row>
        <row r="1305">
          <cell r="A1305" t="str">
            <v>ACTIVE</v>
          </cell>
          <cell r="B1305" t="str">
            <v>36-1441</v>
          </cell>
          <cell r="C1305">
            <v>28889607</v>
          </cell>
          <cell r="D1305" t="str">
            <v>36-1441</v>
          </cell>
          <cell r="E1305" t="str">
            <v>SDR 35 SW</v>
          </cell>
          <cell r="F1305" t="str">
            <v>10X4 WYE HXHXH SDR35 SW</v>
          </cell>
          <cell r="G1305">
            <v>4.84</v>
          </cell>
          <cell r="H1305">
            <v>2.19538528</v>
          </cell>
          <cell r="I1305">
            <v>1</v>
          </cell>
          <cell r="J1305">
            <v>28</v>
          </cell>
          <cell r="K1305">
            <v>497.89477777777785</v>
          </cell>
          <cell r="L1305">
            <v>56.439880000000002</v>
          </cell>
          <cell r="M1305" t="str">
            <v>SPECFIT</v>
          </cell>
          <cell r="N1305" t="str">
            <v>(81)920104</v>
          </cell>
          <cell r="O1305" t="str">
            <v>BOX</v>
          </cell>
          <cell r="P1305" t="str">
            <v>D</v>
          </cell>
          <cell r="Q1305" t="str">
            <v>F</v>
          </cell>
          <cell r="R1305">
            <v>400.41176470588238</v>
          </cell>
          <cell r="S1305">
            <v>428.44058823529417</v>
          </cell>
          <cell r="T1305">
            <v>418.79</v>
          </cell>
          <cell r="U1305">
            <v>418.79</v>
          </cell>
          <cell r="V1305">
            <v>448.10530000000006</v>
          </cell>
          <cell r="W1305">
            <v>448.10530000000006</v>
          </cell>
          <cell r="X1305">
            <v>448.10530000000006</v>
          </cell>
          <cell r="Y1305">
            <v>448.10530000000006</v>
          </cell>
          <cell r="Z1305">
            <v>497.89477777777785</v>
          </cell>
          <cell r="AB1305" t="str">
            <v/>
          </cell>
          <cell r="AC1305">
            <v>3759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I1305" t="str">
            <v/>
          </cell>
          <cell r="AJ1305" t="str">
            <v/>
          </cell>
          <cell r="AM1305" t="e">
            <v>#N/A</v>
          </cell>
        </row>
        <row r="1306">
          <cell r="A1306" t="str">
            <v>ACTIVE</v>
          </cell>
          <cell r="B1306" t="str">
            <v>36-1442</v>
          </cell>
          <cell r="C1306">
            <v>28889615</v>
          </cell>
          <cell r="D1306" t="str">
            <v>36-1442</v>
          </cell>
          <cell r="E1306" t="str">
            <v>SDR 35 SW</v>
          </cell>
          <cell r="F1306" t="str">
            <v>10X6 WYE HXHXH SDR35 SW</v>
          </cell>
          <cell r="G1306">
            <v>6.03</v>
          </cell>
          <cell r="H1306">
            <v>2.7351597600000002</v>
          </cell>
          <cell r="I1306">
            <v>1</v>
          </cell>
          <cell r="J1306">
            <v>22</v>
          </cell>
          <cell r="K1306">
            <v>551.58500000000004</v>
          </cell>
          <cell r="L1306">
            <v>68.979100000000003</v>
          </cell>
          <cell r="M1306" t="str">
            <v>SPECFIT</v>
          </cell>
          <cell r="N1306" t="str">
            <v>(81)920106</v>
          </cell>
          <cell r="O1306" t="str">
            <v>BOX</v>
          </cell>
          <cell r="P1306" t="str">
            <v>D</v>
          </cell>
          <cell r="Q1306" t="str">
            <v>F</v>
          </cell>
          <cell r="R1306">
            <v>427.43529411764706</v>
          </cell>
          <cell r="S1306">
            <v>457.35576470588239</v>
          </cell>
          <cell r="T1306">
            <v>463.95</v>
          </cell>
          <cell r="U1306">
            <v>463.95</v>
          </cell>
          <cell r="V1306">
            <v>496.42650000000003</v>
          </cell>
          <cell r="W1306">
            <v>496.42650000000003</v>
          </cell>
          <cell r="X1306">
            <v>496.42650000000003</v>
          </cell>
          <cell r="Y1306">
            <v>496.42650000000003</v>
          </cell>
          <cell r="Z1306">
            <v>551.58500000000004</v>
          </cell>
          <cell r="AB1306" t="str">
            <v/>
          </cell>
          <cell r="AC1306">
            <v>3760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I1306" t="str">
            <v/>
          </cell>
          <cell r="AJ1306" t="str">
            <v/>
          </cell>
          <cell r="AM1306" t="e">
            <v>#N/A</v>
          </cell>
        </row>
        <row r="1307">
          <cell r="A1307" t="str">
            <v>ACTIVE</v>
          </cell>
          <cell r="B1307" t="str">
            <v>36-1443</v>
          </cell>
          <cell r="C1307">
            <v>28889623</v>
          </cell>
          <cell r="D1307" t="str">
            <v>36-1443</v>
          </cell>
          <cell r="E1307" t="str">
            <v>SDR 35 SW</v>
          </cell>
          <cell r="F1307" t="str">
            <v>10X8 WYE HXHXH SDR35 SW</v>
          </cell>
          <cell r="G1307">
            <v>7.641</v>
          </cell>
          <cell r="H1307">
            <v>3.4658964719999998</v>
          </cell>
          <cell r="I1307">
            <v>1</v>
          </cell>
          <cell r="J1307">
            <v>18</v>
          </cell>
          <cell r="K1307">
            <v>805.86455555555563</v>
          </cell>
          <cell r="L1307">
            <v>91.350700000000003</v>
          </cell>
          <cell r="M1307" t="str">
            <v>SPECFIT</v>
          </cell>
          <cell r="N1307" t="str">
            <v>(81)920108</v>
          </cell>
          <cell r="O1307" t="str">
            <v>BOX</v>
          </cell>
          <cell r="P1307" t="str">
            <v>D</v>
          </cell>
          <cell r="Q1307" t="str">
            <v>F</v>
          </cell>
          <cell r="R1307">
            <v>648.08235294117651</v>
          </cell>
          <cell r="S1307">
            <v>693.44811764705889</v>
          </cell>
          <cell r="T1307">
            <v>677.83</v>
          </cell>
          <cell r="U1307">
            <v>677.83</v>
          </cell>
          <cell r="V1307">
            <v>725.27810000000011</v>
          </cell>
          <cell r="W1307">
            <v>725.27810000000011</v>
          </cell>
          <cell r="X1307">
            <v>725.27810000000011</v>
          </cell>
          <cell r="Y1307">
            <v>725.27810000000011</v>
          </cell>
          <cell r="Z1307">
            <v>805.86455555555563</v>
          </cell>
          <cell r="AB1307" t="str">
            <v/>
          </cell>
          <cell r="AC1307">
            <v>3761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I1307" t="str">
            <v/>
          </cell>
          <cell r="AJ1307" t="str">
            <v/>
          </cell>
          <cell r="AM1307" t="e">
            <v>#N/A</v>
          </cell>
        </row>
        <row r="1308">
          <cell r="A1308" t="str">
            <v>ACTIVE</v>
          </cell>
          <cell r="B1308" t="str">
            <v>36-1444</v>
          </cell>
          <cell r="C1308">
            <v>28889631</v>
          </cell>
          <cell r="D1308" t="str">
            <v>36-1444</v>
          </cell>
          <cell r="E1308" t="str">
            <v>SDR 35 SW</v>
          </cell>
          <cell r="F1308" t="str">
            <v>10 WYE HXHXH SDR35 SW</v>
          </cell>
          <cell r="G1308">
            <v>10.6</v>
          </cell>
          <cell r="H1308">
            <v>4.8080752000000002</v>
          </cell>
          <cell r="I1308">
            <v>1</v>
          </cell>
          <cell r="J1308">
            <v>13</v>
          </cell>
          <cell r="K1308">
            <v>921.05600000000004</v>
          </cell>
          <cell r="L1308">
            <v>90.788320000000013</v>
          </cell>
          <cell r="M1308" t="str">
            <v>SPECFIT</v>
          </cell>
          <cell r="N1308" t="str">
            <v>(81)92010</v>
          </cell>
          <cell r="O1308" t="str">
            <v>BOX</v>
          </cell>
          <cell r="P1308" t="str">
            <v>D</v>
          </cell>
          <cell r="Q1308" t="str">
            <v>F</v>
          </cell>
          <cell r="R1308">
            <v>740.71764705882356</v>
          </cell>
          <cell r="S1308">
            <v>792.5678823529413</v>
          </cell>
          <cell r="T1308">
            <v>774.72</v>
          </cell>
          <cell r="U1308">
            <v>774.72</v>
          </cell>
          <cell r="V1308">
            <v>828.95040000000006</v>
          </cell>
          <cell r="W1308">
            <v>828.95040000000006</v>
          </cell>
          <cell r="X1308">
            <v>828.95040000000006</v>
          </cell>
          <cell r="Y1308">
            <v>828.95040000000006</v>
          </cell>
          <cell r="Z1308">
            <v>921.05600000000004</v>
          </cell>
          <cell r="AB1308" t="str">
            <v/>
          </cell>
          <cell r="AC1308">
            <v>3762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I1308" t="str">
            <v/>
          </cell>
          <cell r="AJ1308" t="str">
            <v/>
          </cell>
          <cell r="AM1308" t="e">
            <v>#N/A</v>
          </cell>
        </row>
        <row r="1309">
          <cell r="A1309" t="str">
            <v>ACTIVE</v>
          </cell>
          <cell r="B1309" t="str">
            <v>36-1445</v>
          </cell>
          <cell r="C1309">
            <v>28889640</v>
          </cell>
          <cell r="D1309" t="str">
            <v>36-1445</v>
          </cell>
          <cell r="E1309" t="str">
            <v>SDR 35 SW</v>
          </cell>
          <cell r="F1309" t="str">
            <v>12X4 WYE HXHXH SDR35 SW</v>
          </cell>
          <cell r="G1309">
            <v>7.5330000000000004</v>
          </cell>
          <cell r="H1309">
            <v>3.4169085360000002</v>
          </cell>
          <cell r="I1309">
            <v>1</v>
          </cell>
          <cell r="J1309">
            <v>18</v>
          </cell>
          <cell r="K1309">
            <v>712.89344444444441</v>
          </cell>
          <cell r="L1309">
            <v>92.514600000000002</v>
          </cell>
          <cell r="M1309" t="str">
            <v>SPECFIT</v>
          </cell>
          <cell r="N1309" t="str">
            <v>(81)920124</v>
          </cell>
          <cell r="O1309" t="str">
            <v>BOX</v>
          </cell>
          <cell r="P1309" t="str">
            <v>D</v>
          </cell>
          <cell r="Q1309" t="str">
            <v>F</v>
          </cell>
          <cell r="R1309">
            <v>573.30588235294124</v>
          </cell>
          <cell r="S1309">
            <v>613.43729411764718</v>
          </cell>
          <cell r="T1309">
            <v>599.63</v>
          </cell>
          <cell r="U1309">
            <v>599.63</v>
          </cell>
          <cell r="V1309">
            <v>641.60410000000002</v>
          </cell>
          <cell r="W1309">
            <v>641.60410000000002</v>
          </cell>
          <cell r="X1309">
            <v>641.60410000000002</v>
          </cell>
          <cell r="Y1309">
            <v>641.60410000000002</v>
          </cell>
          <cell r="Z1309">
            <v>712.89344444444441</v>
          </cell>
          <cell r="AB1309" t="str">
            <v/>
          </cell>
          <cell r="AC1309">
            <v>3763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 t="str">
            <v/>
          </cell>
          <cell r="AJ1309" t="str">
            <v/>
          </cell>
          <cell r="AM1309" t="e">
            <v>#N/A</v>
          </cell>
        </row>
        <row r="1310">
          <cell r="A1310" t="str">
            <v>ACTIVE</v>
          </cell>
          <cell r="B1310" t="str">
            <v>36-1446</v>
          </cell>
          <cell r="C1310">
            <v>28889658</v>
          </cell>
          <cell r="D1310" t="str">
            <v>36-1446</v>
          </cell>
          <cell r="E1310" t="str">
            <v>SDR 35 SW</v>
          </cell>
          <cell r="F1310" t="str">
            <v>12X6 WYE HXHXH SDR35 SW</v>
          </cell>
          <cell r="G1310">
            <v>9.0359999999999996</v>
          </cell>
          <cell r="H1310">
            <v>4.0986573119999994</v>
          </cell>
          <cell r="I1310">
            <v>1</v>
          </cell>
          <cell r="J1310">
            <v>15</v>
          </cell>
          <cell r="K1310">
            <v>805.68622222222223</v>
          </cell>
          <cell r="L1310">
            <v>75.791520000000006</v>
          </cell>
          <cell r="M1310" t="str">
            <v>SPECFIT</v>
          </cell>
          <cell r="N1310" t="str">
            <v>(81)920126</v>
          </cell>
          <cell r="O1310" t="str">
            <v>BOX</v>
          </cell>
          <cell r="P1310" t="str">
            <v>D</v>
          </cell>
          <cell r="Q1310" t="str">
            <v>F</v>
          </cell>
          <cell r="R1310">
            <v>618.36470588235295</v>
          </cell>
          <cell r="S1310">
            <v>661.65023529411769</v>
          </cell>
          <cell r="T1310">
            <v>677.68</v>
          </cell>
          <cell r="U1310">
            <v>677.68</v>
          </cell>
          <cell r="V1310">
            <v>725.11760000000004</v>
          </cell>
          <cell r="W1310">
            <v>725.11760000000004</v>
          </cell>
          <cell r="X1310">
            <v>725.11760000000004</v>
          </cell>
          <cell r="Y1310">
            <v>725.11760000000004</v>
          </cell>
          <cell r="Z1310">
            <v>805.68622222222223</v>
          </cell>
          <cell r="AB1310" t="str">
            <v/>
          </cell>
          <cell r="AC1310">
            <v>3764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I1310" t="str">
            <v/>
          </cell>
          <cell r="AJ1310" t="str">
            <v/>
          </cell>
          <cell r="AM1310" t="e">
            <v>#N/A</v>
          </cell>
        </row>
        <row r="1311">
          <cell r="A1311" t="str">
            <v>ACTIVE</v>
          </cell>
          <cell r="B1311" t="str">
            <v>36-1447</v>
          </cell>
          <cell r="C1311">
            <v>28889666</v>
          </cell>
          <cell r="D1311" t="str">
            <v>36-1447</v>
          </cell>
          <cell r="E1311" t="str">
            <v>SDR 35 SW</v>
          </cell>
          <cell r="F1311" t="str">
            <v>12X8 WYE HXHXH SDR35 SW</v>
          </cell>
          <cell r="G1311">
            <v>10.853999999999999</v>
          </cell>
          <cell r="H1311">
            <v>4.9232875679999992</v>
          </cell>
          <cell r="I1311">
            <v>1</v>
          </cell>
          <cell r="J1311">
            <v>12</v>
          </cell>
          <cell r="K1311">
            <v>1032.2052222222223</v>
          </cell>
          <cell r="L1311">
            <v>98.779399999999995</v>
          </cell>
          <cell r="M1311" t="str">
            <v>SPECFIT</v>
          </cell>
          <cell r="N1311" t="str">
            <v>(81)920128</v>
          </cell>
          <cell r="O1311" t="str">
            <v>BOX</v>
          </cell>
          <cell r="P1311" t="str">
            <v>D</v>
          </cell>
          <cell r="Q1311" t="str">
            <v>F</v>
          </cell>
          <cell r="R1311">
            <v>830.08235294117651</v>
          </cell>
          <cell r="S1311">
            <v>888.1881176470589</v>
          </cell>
          <cell r="T1311">
            <v>868.21</v>
          </cell>
          <cell r="U1311">
            <v>868.21</v>
          </cell>
          <cell r="V1311">
            <v>928.98470000000009</v>
          </cell>
          <cell r="W1311">
            <v>928.98470000000009</v>
          </cell>
          <cell r="X1311">
            <v>928.98470000000009</v>
          </cell>
          <cell r="Y1311">
            <v>928.98470000000009</v>
          </cell>
          <cell r="Z1311">
            <v>1032.2052222222223</v>
          </cell>
          <cell r="AB1311" t="str">
            <v/>
          </cell>
          <cell r="AC1311">
            <v>3765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 t="str">
            <v/>
          </cell>
          <cell r="AJ1311" t="str">
            <v/>
          </cell>
          <cell r="AM1311" t="e">
            <v>#N/A</v>
          </cell>
        </row>
        <row r="1312">
          <cell r="A1312" t="str">
            <v>ACTIVE</v>
          </cell>
          <cell r="B1312" t="str">
            <v>36-1448</v>
          </cell>
          <cell r="C1312">
            <v>28889674</v>
          </cell>
          <cell r="D1312" t="str">
            <v>36-1448</v>
          </cell>
          <cell r="E1312" t="str">
            <v>SDR 35 SW</v>
          </cell>
          <cell r="F1312" t="str">
            <v>12X10 WYE HXHXH SDR35 SW</v>
          </cell>
          <cell r="G1312">
            <v>13.077</v>
          </cell>
          <cell r="H1312">
            <v>5.9316225840000003</v>
          </cell>
          <cell r="I1312">
            <v>1</v>
          </cell>
          <cell r="J1312">
            <v>10</v>
          </cell>
          <cell r="K1312">
            <v>1250.4376666666667</v>
          </cell>
          <cell r="L1312">
            <v>123.25392000000001</v>
          </cell>
          <cell r="M1312" t="str">
            <v>SPECFIT</v>
          </cell>
          <cell r="N1312" t="str">
            <v>(81)9201210</v>
          </cell>
          <cell r="O1312" t="str">
            <v>BOX</v>
          </cell>
          <cell r="P1312" t="str">
            <v>D</v>
          </cell>
          <cell r="Q1312" t="str">
            <v>F</v>
          </cell>
          <cell r="R1312">
            <v>1005.5882352941177</v>
          </cell>
          <cell r="S1312">
            <v>1075.9794117647059</v>
          </cell>
          <cell r="T1312">
            <v>1051.77</v>
          </cell>
          <cell r="U1312">
            <v>1051.77</v>
          </cell>
          <cell r="V1312">
            <v>1125.3939</v>
          </cell>
          <cell r="W1312">
            <v>1125.3939</v>
          </cell>
          <cell r="X1312">
            <v>1125.3939</v>
          </cell>
          <cell r="Y1312">
            <v>1125.3939</v>
          </cell>
          <cell r="Z1312">
            <v>1250.4376666666667</v>
          </cell>
          <cell r="AB1312" t="str">
            <v/>
          </cell>
          <cell r="AC1312">
            <v>3766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I1312" t="str">
            <v/>
          </cell>
          <cell r="AJ1312" t="str">
            <v/>
          </cell>
          <cell r="AM1312" t="e">
            <v>#N/A</v>
          </cell>
        </row>
        <row r="1313">
          <cell r="A1313" t="str">
            <v>ACTIVE</v>
          </cell>
          <cell r="B1313" t="str">
            <v>36-1449</v>
          </cell>
          <cell r="C1313">
            <v>28889682</v>
          </cell>
          <cell r="D1313" t="str">
            <v>36-1449</v>
          </cell>
          <cell r="E1313" t="str">
            <v>SDR 35 SW</v>
          </cell>
          <cell r="F1313" t="str">
            <v>12 WYE HXHXH SDR35 SW</v>
          </cell>
          <cell r="G1313">
            <v>18.170999999999999</v>
          </cell>
          <cell r="H1313">
            <v>8.2422202319999993</v>
          </cell>
          <cell r="I1313">
            <v>1</v>
          </cell>
          <cell r="J1313">
            <v>7</v>
          </cell>
          <cell r="K1313">
            <v>1476.0293333333334</v>
          </cell>
          <cell r="L1313">
            <v>167.31629000000001</v>
          </cell>
          <cell r="M1313" t="str">
            <v>SPECFIT</v>
          </cell>
          <cell r="N1313" t="str">
            <v>(81)92012</v>
          </cell>
          <cell r="O1313" t="str">
            <v>BOX</v>
          </cell>
          <cell r="P1313" t="str">
            <v>D</v>
          </cell>
          <cell r="Q1313" t="str">
            <v>F</v>
          </cell>
          <cell r="R1313">
            <v>1187.0235294117647</v>
          </cell>
          <cell r="S1313">
            <v>1270.1151764705883</v>
          </cell>
          <cell r="T1313">
            <v>1241.52</v>
          </cell>
          <cell r="U1313">
            <v>1241.52</v>
          </cell>
          <cell r="V1313">
            <v>1328.4264000000001</v>
          </cell>
          <cell r="W1313">
            <v>1328.4264000000001</v>
          </cell>
          <cell r="X1313">
            <v>1328.4264000000001</v>
          </cell>
          <cell r="Y1313">
            <v>1328.4264000000001</v>
          </cell>
          <cell r="Z1313">
            <v>1476.0293333333334</v>
          </cell>
          <cell r="AB1313" t="str">
            <v/>
          </cell>
          <cell r="AC1313">
            <v>3767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I1313" t="str">
            <v/>
          </cell>
          <cell r="AJ1313" t="str">
            <v/>
          </cell>
          <cell r="AM1313" t="e">
            <v>#N/A</v>
          </cell>
        </row>
        <row r="1314">
          <cell r="A1314" t="str">
            <v>ACTIVE</v>
          </cell>
          <cell r="B1314" t="str">
            <v>36-1450</v>
          </cell>
          <cell r="C1314">
            <v>28889690</v>
          </cell>
          <cell r="D1314" t="str">
            <v>36-1450</v>
          </cell>
          <cell r="E1314" t="str">
            <v>SDR 35 SW</v>
          </cell>
          <cell r="F1314" t="str">
            <v>15X4 WYE HXHXH SDR35 SW</v>
          </cell>
          <cell r="G1314">
            <v>13.419</v>
          </cell>
          <cell r="H1314">
            <v>6.086751048</v>
          </cell>
          <cell r="I1314">
            <v>1</v>
          </cell>
          <cell r="J1314">
            <v>10</v>
          </cell>
          <cell r="K1314">
            <v>1069.3580000000002</v>
          </cell>
          <cell r="L1314">
            <v>102.3361</v>
          </cell>
          <cell r="M1314" t="str">
            <v>SPECFIT</v>
          </cell>
          <cell r="N1314" t="str">
            <v>(81)920154</v>
          </cell>
          <cell r="O1314" t="str">
            <v>BOX</v>
          </cell>
          <cell r="P1314" t="str">
            <v>D</v>
          </cell>
          <cell r="Q1314" t="str">
            <v>F</v>
          </cell>
          <cell r="R1314">
            <v>859.97647058823532</v>
          </cell>
          <cell r="S1314">
            <v>920.17482352941181</v>
          </cell>
          <cell r="T1314">
            <v>899.46</v>
          </cell>
          <cell r="U1314">
            <v>899.46</v>
          </cell>
          <cell r="V1314">
            <v>962.42220000000009</v>
          </cell>
          <cell r="W1314">
            <v>962.42220000000009</v>
          </cell>
          <cell r="X1314">
            <v>962.42220000000009</v>
          </cell>
          <cell r="Y1314">
            <v>962.42220000000009</v>
          </cell>
          <cell r="Z1314">
            <v>1069.3580000000002</v>
          </cell>
          <cell r="AB1314" t="str">
            <v/>
          </cell>
          <cell r="AC1314">
            <v>3768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I1314" t="str">
            <v/>
          </cell>
          <cell r="AJ1314" t="str">
            <v/>
          </cell>
          <cell r="AM1314" t="e">
            <v>#N/A</v>
          </cell>
        </row>
        <row r="1315">
          <cell r="A1315" t="str">
            <v>ACTIVE</v>
          </cell>
          <cell r="B1315" t="str">
            <v>36-1451</v>
          </cell>
          <cell r="C1315">
            <v>28889704</v>
          </cell>
          <cell r="D1315" t="str">
            <v>36-1451</v>
          </cell>
          <cell r="E1315" t="str">
            <v>SDR 35 SW</v>
          </cell>
          <cell r="F1315" t="str">
            <v>15X6 WYE HXHXH SDR35 SW</v>
          </cell>
          <cell r="G1315">
            <v>14.93</v>
          </cell>
          <cell r="H1315">
            <v>6.7721285599999996</v>
          </cell>
          <cell r="I1315">
            <v>1</v>
          </cell>
          <cell r="J1315">
            <v>9</v>
          </cell>
          <cell r="K1315">
            <v>1239.5831111111113</v>
          </cell>
          <cell r="L1315">
            <v>122.18478</v>
          </cell>
          <cell r="M1315" t="str">
            <v>SPECFIT</v>
          </cell>
          <cell r="N1315" t="str">
            <v>(81)920156</v>
          </cell>
          <cell r="O1315" t="str">
            <v>BOX</v>
          </cell>
          <cell r="P1315" t="str">
            <v>D</v>
          </cell>
          <cell r="Q1315" t="str">
            <v>F</v>
          </cell>
          <cell r="R1315">
            <v>996.85882352941189</v>
          </cell>
          <cell r="S1315">
            <v>1066.6389411764708</v>
          </cell>
          <cell r="T1315">
            <v>1042.6400000000001</v>
          </cell>
          <cell r="U1315">
            <v>1042.6400000000001</v>
          </cell>
          <cell r="V1315">
            <v>1115.6248000000003</v>
          </cell>
          <cell r="W1315">
            <v>1115.6248000000003</v>
          </cell>
          <cell r="X1315">
            <v>1115.6248000000003</v>
          </cell>
          <cell r="Y1315">
            <v>1115.6248000000003</v>
          </cell>
          <cell r="Z1315">
            <v>1239.5831111111113</v>
          </cell>
          <cell r="AB1315" t="str">
            <v/>
          </cell>
          <cell r="AC1315">
            <v>3769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I1315" t="str">
            <v/>
          </cell>
          <cell r="AJ1315" t="str">
            <v/>
          </cell>
          <cell r="AM1315" t="e">
            <v>#N/A</v>
          </cell>
        </row>
        <row r="1316">
          <cell r="A1316" t="str">
            <v>ACTIVE</v>
          </cell>
          <cell r="B1316" t="str">
            <v>36-1452</v>
          </cell>
          <cell r="C1316">
            <v>28889712</v>
          </cell>
          <cell r="D1316" t="str">
            <v>36-1452</v>
          </cell>
          <cell r="E1316" t="str">
            <v>SDR 35 SW</v>
          </cell>
          <cell r="F1316" t="str">
            <v>15X8 WYE HXHXH SDR35 SW</v>
          </cell>
          <cell r="G1316">
            <v>17.11</v>
          </cell>
          <cell r="H1316">
            <v>7.7609591199999999</v>
          </cell>
          <cell r="I1316">
            <v>1</v>
          </cell>
          <cell r="J1316">
            <v>8</v>
          </cell>
          <cell r="K1316">
            <v>1520.6602222222223</v>
          </cell>
          <cell r="L1316">
            <v>144.77430000000001</v>
          </cell>
          <cell r="M1316" t="str">
            <v>SPECFIT</v>
          </cell>
          <cell r="N1316" t="str">
            <v>(81)920158</v>
          </cell>
          <cell r="O1316" t="str">
            <v>BOX</v>
          </cell>
          <cell r="P1316" t="str">
            <v>D</v>
          </cell>
          <cell r="Q1316" t="str">
            <v>F</v>
          </cell>
          <cell r="R1316">
            <v>1216.5999999999999</v>
          </cell>
          <cell r="S1316">
            <v>1301.7619999999999</v>
          </cell>
          <cell r="T1316">
            <v>1279.06</v>
          </cell>
          <cell r="U1316">
            <v>1279.06</v>
          </cell>
          <cell r="V1316">
            <v>1368.5942</v>
          </cell>
          <cell r="W1316">
            <v>1368.5942</v>
          </cell>
          <cell r="X1316">
            <v>1368.5942</v>
          </cell>
          <cell r="Y1316">
            <v>1368.5942</v>
          </cell>
          <cell r="Z1316">
            <v>1520.6602222222223</v>
          </cell>
          <cell r="AB1316" t="str">
            <v/>
          </cell>
          <cell r="AC1316">
            <v>3770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I1316" t="str">
            <v/>
          </cell>
          <cell r="AJ1316" t="str">
            <v/>
          </cell>
          <cell r="AM1316" t="e">
            <v>#N/A</v>
          </cell>
        </row>
        <row r="1317">
          <cell r="A1317" t="str">
            <v>ACTIVE</v>
          </cell>
          <cell r="B1317" t="str">
            <v>36-1453</v>
          </cell>
          <cell r="C1317">
            <v>28889720</v>
          </cell>
          <cell r="D1317" t="str">
            <v>36-1453</v>
          </cell>
          <cell r="E1317" t="str">
            <v>SDR 35 SW</v>
          </cell>
          <cell r="F1317" t="str">
            <v>15X10 WYE HXHXH SDR35 SW</v>
          </cell>
          <cell r="G1317">
            <v>19.690000000000001</v>
          </cell>
          <cell r="H1317">
            <v>8.9312264800000012</v>
          </cell>
          <cell r="I1317">
            <v>1</v>
          </cell>
          <cell r="J1317">
            <v>7</v>
          </cell>
          <cell r="K1317">
            <v>1769.9821111111112</v>
          </cell>
          <cell r="L1317">
            <v>169.3845</v>
          </cell>
          <cell r="M1317" t="str">
            <v>SPECFIT</v>
          </cell>
          <cell r="N1317" t="str">
            <v>(81)9201510</v>
          </cell>
          <cell r="O1317" t="str">
            <v>BOX</v>
          </cell>
          <cell r="P1317" t="str">
            <v>D</v>
          </cell>
          <cell r="Q1317" t="str">
            <v>F</v>
          </cell>
          <cell r="R1317">
            <v>1423.4</v>
          </cell>
          <cell r="S1317">
            <v>1523.0380000000002</v>
          </cell>
          <cell r="T1317">
            <v>1488.77</v>
          </cell>
          <cell r="U1317">
            <v>1488.77</v>
          </cell>
          <cell r="V1317">
            <v>1592.9839000000002</v>
          </cell>
          <cell r="W1317">
            <v>1592.9839000000002</v>
          </cell>
          <cell r="X1317">
            <v>1592.9839000000002</v>
          </cell>
          <cell r="Y1317">
            <v>1592.9839000000002</v>
          </cell>
          <cell r="Z1317">
            <v>1769.9821111111112</v>
          </cell>
          <cell r="AB1317" t="str">
            <v/>
          </cell>
          <cell r="AC1317">
            <v>3771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I1317" t="str">
            <v/>
          </cell>
          <cell r="AJ1317" t="str">
            <v/>
          </cell>
          <cell r="AM1317" t="e">
            <v>#N/A</v>
          </cell>
        </row>
        <row r="1318">
          <cell r="A1318" t="str">
            <v>ACTIVE</v>
          </cell>
          <cell r="B1318" t="str">
            <v>36-1454</v>
          </cell>
          <cell r="C1318">
            <v>28889739</v>
          </cell>
          <cell r="D1318" t="str">
            <v>36-1454</v>
          </cell>
          <cell r="E1318" t="str">
            <v>SDR 35 SW</v>
          </cell>
          <cell r="F1318" t="str">
            <v>15X12 WYE HXHXH SDR35 SW</v>
          </cell>
          <cell r="G1318">
            <v>23.22</v>
          </cell>
          <cell r="H1318">
            <v>10.53240624</v>
          </cell>
          <cell r="I1318">
            <v>1</v>
          </cell>
          <cell r="J1318">
            <v>6</v>
          </cell>
          <cell r="K1318">
            <v>1988.0243333333335</v>
          </cell>
          <cell r="L1318">
            <v>190.2527</v>
          </cell>
          <cell r="M1318" t="str">
            <v>SPECFIT</v>
          </cell>
          <cell r="N1318" t="str">
            <v>(81)9201512</v>
          </cell>
          <cell r="O1318" t="str">
            <v>BOX</v>
          </cell>
          <cell r="P1318" t="str">
            <v>D</v>
          </cell>
          <cell r="Q1318" t="str">
            <v>F</v>
          </cell>
          <cell r="R1318">
            <v>1598.7647058823529</v>
          </cell>
          <cell r="S1318">
            <v>1710.6782352941177</v>
          </cell>
          <cell r="T1318">
            <v>1672.17</v>
          </cell>
          <cell r="U1318">
            <v>1672.17</v>
          </cell>
          <cell r="V1318">
            <v>1789.2219000000002</v>
          </cell>
          <cell r="W1318">
            <v>1789.2219000000002</v>
          </cell>
          <cell r="X1318">
            <v>1789.2219000000002</v>
          </cell>
          <cell r="Y1318">
            <v>1789.2219000000002</v>
          </cell>
          <cell r="Z1318">
            <v>1988.0243333333335</v>
          </cell>
          <cell r="AB1318" t="str">
            <v/>
          </cell>
          <cell r="AC1318">
            <v>3772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I1318" t="str">
            <v/>
          </cell>
          <cell r="AJ1318" t="str">
            <v/>
          </cell>
          <cell r="AM1318" t="e">
            <v>#N/A</v>
          </cell>
        </row>
        <row r="1319">
          <cell r="A1319" t="str">
            <v>ACTIVE</v>
          </cell>
          <cell r="B1319" t="str">
            <v>36-1455</v>
          </cell>
          <cell r="C1319">
            <v>28889747</v>
          </cell>
          <cell r="D1319" t="str">
            <v>36-1455</v>
          </cell>
          <cell r="E1319" t="str">
            <v>SDR 35 SW</v>
          </cell>
          <cell r="F1319" t="str">
            <v>15 WYE HXHXH SDR35 SW</v>
          </cell>
          <cell r="G1319">
            <v>31.54</v>
          </cell>
          <cell r="H1319">
            <v>14.306291679999999</v>
          </cell>
          <cell r="I1319">
            <v>1</v>
          </cell>
          <cell r="J1319">
            <v>4</v>
          </cell>
          <cell r="K1319">
            <v>2621.6664444444446</v>
          </cell>
          <cell r="L1319">
            <v>244.785</v>
          </cell>
          <cell r="M1319" t="str">
            <v>SPECFIT</v>
          </cell>
          <cell r="N1319" t="str">
            <v>(81)92015</v>
          </cell>
          <cell r="O1319" t="str">
            <v>BOX</v>
          </cell>
          <cell r="P1319" t="str">
            <v>D</v>
          </cell>
          <cell r="Q1319" t="str">
            <v>F</v>
          </cell>
          <cell r="R1319">
            <v>2057.0235294117647</v>
          </cell>
          <cell r="S1319">
            <v>2201.0151764705884</v>
          </cell>
          <cell r="T1319">
            <v>2205.14</v>
          </cell>
          <cell r="U1319">
            <v>2205.14</v>
          </cell>
          <cell r="V1319">
            <v>2359.4998000000001</v>
          </cell>
          <cell r="W1319">
            <v>2359.4998000000001</v>
          </cell>
          <cell r="X1319">
            <v>2359.4998000000001</v>
          </cell>
          <cell r="Y1319">
            <v>2359.4998000000001</v>
          </cell>
          <cell r="Z1319">
            <v>2621.6664444444446</v>
          </cell>
          <cell r="AB1319" t="str">
            <v/>
          </cell>
          <cell r="AC1319">
            <v>3773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I1319" t="str">
            <v/>
          </cell>
          <cell r="AJ1319" t="str">
            <v/>
          </cell>
          <cell r="AM1319" t="e">
            <v>#N/A</v>
          </cell>
        </row>
        <row r="1320">
          <cell r="A1320" t="str">
            <v>ACTIVE</v>
          </cell>
          <cell r="B1320" t="str">
            <v>36-1456</v>
          </cell>
          <cell r="C1320">
            <v>28889755</v>
          </cell>
          <cell r="D1320" t="str">
            <v>36-1456</v>
          </cell>
          <cell r="E1320" t="str">
            <v>SDR 35 SW</v>
          </cell>
          <cell r="F1320" t="str">
            <v>18X4 WYE HXHXH SDR35 SW</v>
          </cell>
          <cell r="G1320">
            <v>19.8</v>
          </cell>
          <cell r="H1320">
            <v>8.9811215999999998</v>
          </cell>
          <cell r="I1320">
            <v>1</v>
          </cell>
          <cell r="J1320">
            <v>7</v>
          </cell>
          <cell r="K1320">
            <v>2670.1968888888891</v>
          </cell>
          <cell r="L1320">
            <v>232.13919999999999</v>
          </cell>
          <cell r="M1320" t="str">
            <v>SPECFIT</v>
          </cell>
          <cell r="N1320" t="str">
            <v>(81)920184</v>
          </cell>
          <cell r="O1320" t="str">
            <v>BOX</v>
          </cell>
          <cell r="P1320" t="str">
            <v>D</v>
          </cell>
          <cell r="Q1320" t="str">
            <v>F</v>
          </cell>
          <cell r="R1320">
            <v>1950.7529411764708</v>
          </cell>
          <cell r="S1320">
            <v>2087.305647058824</v>
          </cell>
          <cell r="T1320">
            <v>2245.96</v>
          </cell>
          <cell r="U1320">
            <v>2245.96</v>
          </cell>
          <cell r="V1320">
            <v>2403.1772000000001</v>
          </cell>
          <cell r="W1320">
            <v>2403.1772000000001</v>
          </cell>
          <cell r="X1320">
            <v>2403.1772000000001</v>
          </cell>
          <cell r="Y1320">
            <v>2403.1772000000001</v>
          </cell>
          <cell r="Z1320">
            <v>2670.1968888888891</v>
          </cell>
          <cell r="AB1320" t="str">
            <v/>
          </cell>
          <cell r="AC1320">
            <v>3774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I1320" t="str">
            <v/>
          </cell>
          <cell r="AJ1320" t="str">
            <v/>
          </cell>
          <cell r="AM1320" t="e">
            <v>#N/A</v>
          </cell>
        </row>
        <row r="1321">
          <cell r="A1321" t="str">
            <v>ACTIVE</v>
          </cell>
          <cell r="B1321" t="str">
            <v>36-1457</v>
          </cell>
          <cell r="C1321">
            <v>28889763</v>
          </cell>
          <cell r="D1321" t="str">
            <v>36-1457</v>
          </cell>
          <cell r="E1321" t="str">
            <v>SDR 35 SW</v>
          </cell>
          <cell r="F1321" t="str">
            <v>18X6 WYE HXHXH SDR35 SW</v>
          </cell>
          <cell r="G1321">
            <v>22.05</v>
          </cell>
          <cell r="H1321">
            <v>10.001703600000001</v>
          </cell>
          <cell r="I1321">
            <v>1</v>
          </cell>
          <cell r="J1321">
            <v>6</v>
          </cell>
          <cell r="K1321">
            <v>2763.9764444444445</v>
          </cell>
          <cell r="L1321">
            <v>235.64410000000001</v>
          </cell>
          <cell r="M1321" t="str">
            <v>SPECFIT</v>
          </cell>
          <cell r="N1321" t="str">
            <v>(81)920186</v>
          </cell>
          <cell r="O1321" t="str">
            <v>BOX</v>
          </cell>
          <cell r="P1321" t="str">
            <v>D</v>
          </cell>
          <cell r="Q1321" t="str">
            <v>F</v>
          </cell>
          <cell r="R1321">
            <v>1980.2117647058824</v>
          </cell>
          <cell r="S1321">
            <v>2118.8265882352944</v>
          </cell>
          <cell r="T1321">
            <v>2324.84</v>
          </cell>
          <cell r="U1321">
            <v>2324.84</v>
          </cell>
          <cell r="V1321">
            <v>2487.5788000000002</v>
          </cell>
          <cell r="W1321">
            <v>2487.5788000000002</v>
          </cell>
          <cell r="X1321">
            <v>2487.5788000000002</v>
          </cell>
          <cell r="Y1321">
            <v>2487.5788000000002</v>
          </cell>
          <cell r="Z1321">
            <v>2763.9764444444445</v>
          </cell>
          <cell r="AB1321" t="str">
            <v/>
          </cell>
          <cell r="AC1321">
            <v>3775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I1321" t="str">
            <v/>
          </cell>
          <cell r="AJ1321" t="str">
            <v/>
          </cell>
          <cell r="AM1321" t="e">
            <v>#N/A</v>
          </cell>
        </row>
        <row r="1322">
          <cell r="A1322" t="str">
            <v>ACTIVE</v>
          </cell>
          <cell r="B1322" t="str">
            <v>36-1458</v>
          </cell>
          <cell r="C1322">
            <v>28889771</v>
          </cell>
          <cell r="D1322" t="str">
            <v>36-1458</v>
          </cell>
          <cell r="E1322" t="str">
            <v>SDR 35 SW</v>
          </cell>
          <cell r="F1322" t="str">
            <v>18X8 WYE HXHXH SDR35 SW</v>
          </cell>
          <cell r="G1322">
            <v>24.3</v>
          </cell>
          <cell r="H1322">
            <v>11.0222856</v>
          </cell>
          <cell r="I1322">
            <v>1</v>
          </cell>
          <cell r="J1322">
            <v>6</v>
          </cell>
          <cell r="K1322">
            <v>2891.4610000000002</v>
          </cell>
          <cell r="L1322">
            <v>241.52080000000001</v>
          </cell>
          <cell r="M1322" t="str">
            <v>SPECFIT</v>
          </cell>
          <cell r="N1322" t="str">
            <v>(81)920188</v>
          </cell>
          <cell r="O1322" t="str">
            <v>BOX</v>
          </cell>
          <cell r="P1322" t="str">
            <v>D</v>
          </cell>
          <cell r="Q1322" t="str">
            <v>F</v>
          </cell>
          <cell r="R1322">
            <v>2029.5882352941178</v>
          </cell>
          <cell r="S1322">
            <v>2171.659411764706</v>
          </cell>
          <cell r="T1322">
            <v>2432.0700000000002</v>
          </cell>
          <cell r="U1322">
            <v>2432.0700000000002</v>
          </cell>
          <cell r="V1322">
            <v>2602.3149000000003</v>
          </cell>
          <cell r="W1322">
            <v>2602.3149000000003</v>
          </cell>
          <cell r="X1322">
            <v>2602.3149000000003</v>
          </cell>
          <cell r="Y1322">
            <v>2602.3149000000003</v>
          </cell>
          <cell r="Z1322">
            <v>2891.4610000000002</v>
          </cell>
          <cell r="AB1322" t="str">
            <v/>
          </cell>
          <cell r="AC1322">
            <v>3776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I1322" t="str">
            <v/>
          </cell>
          <cell r="AJ1322" t="str">
            <v/>
          </cell>
          <cell r="AM1322" t="e">
            <v>#N/A</v>
          </cell>
        </row>
        <row r="1323">
          <cell r="A1323" t="str">
            <v>ACTIVE</v>
          </cell>
          <cell r="B1323" t="str">
            <v>36-1459</v>
          </cell>
          <cell r="C1323">
            <v>28889780</v>
          </cell>
          <cell r="D1323" t="str">
            <v>36-1459</v>
          </cell>
          <cell r="E1323" t="str">
            <v>SDR 35 SW</v>
          </cell>
          <cell r="F1323" t="str">
            <v>18X10 WYE HXHXH SDR35 SW</v>
          </cell>
          <cell r="G1323">
            <v>27.45</v>
          </cell>
          <cell r="H1323">
            <v>12.4511004</v>
          </cell>
          <cell r="I1323">
            <v>1</v>
          </cell>
          <cell r="J1323">
            <v>5</v>
          </cell>
          <cell r="K1323">
            <v>3006.3314444444445</v>
          </cell>
          <cell r="L1323">
            <v>274.0016</v>
          </cell>
          <cell r="M1323" t="str">
            <v>SPECFIT</v>
          </cell>
          <cell r="N1323" t="str">
            <v>(81)9201810</v>
          </cell>
          <cell r="O1323" t="str">
            <v>BOX</v>
          </cell>
          <cell r="P1323" t="str">
            <v>D</v>
          </cell>
          <cell r="Q1323" t="str">
            <v>F</v>
          </cell>
          <cell r="R1323">
            <v>2302.5411764705882</v>
          </cell>
          <cell r="S1323">
            <v>2463.7190588235294</v>
          </cell>
          <cell r="T1323">
            <v>2528.69</v>
          </cell>
          <cell r="U1323">
            <v>2528.69</v>
          </cell>
          <cell r="V1323">
            <v>2705.6983</v>
          </cell>
          <cell r="W1323">
            <v>2705.6983</v>
          </cell>
          <cell r="X1323">
            <v>2705.6983</v>
          </cell>
          <cell r="Y1323">
            <v>2705.6983</v>
          </cell>
          <cell r="Z1323">
            <v>3006.3314444444445</v>
          </cell>
          <cell r="AB1323" t="str">
            <v/>
          </cell>
          <cell r="AC1323">
            <v>3777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 t="str">
            <v/>
          </cell>
          <cell r="AJ1323" t="str">
            <v/>
          </cell>
          <cell r="AM1323" t="e">
            <v>#N/A</v>
          </cell>
        </row>
        <row r="1324">
          <cell r="A1324" t="str">
            <v>ACTIVE</v>
          </cell>
          <cell r="B1324" t="str">
            <v>36-1460</v>
          </cell>
          <cell r="C1324">
            <v>28889798</v>
          </cell>
          <cell r="D1324" t="str">
            <v>36-1460</v>
          </cell>
          <cell r="E1324" t="str">
            <v>SDR 35 SW</v>
          </cell>
          <cell r="F1324" t="str">
            <v>18X12 WYE HXHXH SDR35 SW</v>
          </cell>
          <cell r="G1324">
            <v>31.05</v>
          </cell>
          <cell r="H1324">
            <v>14.084031599999999</v>
          </cell>
          <cell r="I1324">
            <v>1</v>
          </cell>
          <cell r="J1324">
            <v>4</v>
          </cell>
          <cell r="K1324">
            <v>3090.8852222222226</v>
          </cell>
          <cell r="L1324">
            <v>281.70760000000001</v>
          </cell>
          <cell r="M1324" t="str">
            <v>SPECFIT</v>
          </cell>
          <cell r="N1324" t="str">
            <v>(81)9201812</v>
          </cell>
          <cell r="O1324" t="str">
            <v>BOX</v>
          </cell>
          <cell r="P1324" t="str">
            <v>D</v>
          </cell>
          <cell r="Q1324" t="str">
            <v>F</v>
          </cell>
          <cell r="R1324">
            <v>2367.294117647059</v>
          </cell>
          <cell r="S1324">
            <v>2533.0047058823534</v>
          </cell>
          <cell r="T1324">
            <v>2599.81</v>
          </cell>
          <cell r="U1324">
            <v>2599.81</v>
          </cell>
          <cell r="V1324">
            <v>2781.7967000000003</v>
          </cell>
          <cell r="W1324">
            <v>2781.7967000000003</v>
          </cell>
          <cell r="X1324">
            <v>2781.7967000000003</v>
          </cell>
          <cell r="Y1324">
            <v>2781.7967000000003</v>
          </cell>
          <cell r="Z1324">
            <v>3090.8852222222226</v>
          </cell>
          <cell r="AB1324" t="str">
            <v/>
          </cell>
          <cell r="AC1324">
            <v>3778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I1324" t="str">
            <v/>
          </cell>
          <cell r="AJ1324" t="str">
            <v/>
          </cell>
          <cell r="AM1324" t="e">
            <v>#N/A</v>
          </cell>
        </row>
        <row r="1325">
          <cell r="A1325" t="str">
            <v>ACTIVE</v>
          </cell>
          <cell r="B1325" t="str">
            <v>36-1461</v>
          </cell>
          <cell r="C1325">
            <v>28889801</v>
          </cell>
          <cell r="D1325" t="str">
            <v>36-1461</v>
          </cell>
          <cell r="E1325" t="str">
            <v>SDR 35 SW</v>
          </cell>
          <cell r="F1325" t="str">
            <v>18X15 WYE HXHXH SDR35 SW</v>
          </cell>
          <cell r="G1325">
            <v>38.25</v>
          </cell>
          <cell r="H1325">
            <v>17.349893999999999</v>
          </cell>
          <cell r="I1325">
            <v>1</v>
          </cell>
          <cell r="J1325">
            <v>4</v>
          </cell>
          <cell r="K1325">
            <v>3298.3463333333334</v>
          </cell>
          <cell r="L1325">
            <v>300.61689999999999</v>
          </cell>
          <cell r="M1325" t="str">
            <v>SPECFIT</v>
          </cell>
          <cell r="N1325" t="str">
            <v>(81)9201815</v>
          </cell>
          <cell r="O1325" t="str">
            <v>BOX</v>
          </cell>
          <cell r="P1325" t="str">
            <v>D</v>
          </cell>
          <cell r="Q1325" t="str">
            <v>F</v>
          </cell>
          <cell r="R1325">
            <v>2526.1999999999998</v>
          </cell>
          <cell r="S1325">
            <v>2703.0340000000001</v>
          </cell>
          <cell r="T1325">
            <v>2774.31</v>
          </cell>
          <cell r="U1325">
            <v>2774.31</v>
          </cell>
          <cell r="V1325">
            <v>2968.5117</v>
          </cell>
          <cell r="W1325">
            <v>2968.5117</v>
          </cell>
          <cell r="X1325">
            <v>2968.5117</v>
          </cell>
          <cell r="Y1325">
            <v>2968.5117</v>
          </cell>
          <cell r="Z1325">
            <v>3298.3463333333334</v>
          </cell>
          <cell r="AB1325" t="str">
            <v/>
          </cell>
          <cell r="AC1325">
            <v>3779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I1325" t="str">
            <v/>
          </cell>
          <cell r="AJ1325" t="str">
            <v/>
          </cell>
          <cell r="AM1325" t="e">
            <v>#N/A</v>
          </cell>
        </row>
        <row r="1326">
          <cell r="A1326" t="str">
            <v>ACTIVE</v>
          </cell>
          <cell r="B1326" t="str">
            <v>36-1462</v>
          </cell>
          <cell r="C1326">
            <v>28889810</v>
          </cell>
          <cell r="D1326" t="str">
            <v>36-1462</v>
          </cell>
          <cell r="E1326" t="str">
            <v>SDR 35 SW</v>
          </cell>
          <cell r="F1326" t="str">
            <v>18 WYE HXHXH SDR35 SW</v>
          </cell>
          <cell r="G1326">
            <v>58.95</v>
          </cell>
          <cell r="H1326">
            <v>26.739248400000001</v>
          </cell>
          <cell r="I1326">
            <v>1</v>
          </cell>
          <cell r="J1326">
            <v>2</v>
          </cell>
          <cell r="K1326">
            <v>3874.1133333333337</v>
          </cell>
          <cell r="L1326">
            <v>370.74619999999999</v>
          </cell>
          <cell r="M1326" t="str">
            <v>SPECFIT</v>
          </cell>
          <cell r="N1326" t="str">
            <v>(81)92018</v>
          </cell>
          <cell r="O1326" t="str">
            <v>BOX</v>
          </cell>
          <cell r="P1326" t="str">
            <v>D</v>
          </cell>
          <cell r="Q1326" t="str">
            <v>F</v>
          </cell>
          <cell r="R1326">
            <v>3115.5176470588235</v>
          </cell>
          <cell r="S1326">
            <v>3333.6038823529411</v>
          </cell>
          <cell r="T1326">
            <v>3258.6</v>
          </cell>
          <cell r="U1326">
            <v>3258.6</v>
          </cell>
          <cell r="V1326">
            <v>3486.7020000000002</v>
          </cell>
          <cell r="W1326">
            <v>3486.7020000000002</v>
          </cell>
          <cell r="X1326">
            <v>3486.7020000000002</v>
          </cell>
          <cell r="Y1326">
            <v>3486.7020000000002</v>
          </cell>
          <cell r="Z1326">
            <v>3874.1133333333337</v>
          </cell>
          <cell r="AB1326" t="str">
            <v/>
          </cell>
          <cell r="AC1326">
            <v>3780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I1326" t="str">
            <v/>
          </cell>
          <cell r="AJ1326" t="str">
            <v/>
          </cell>
          <cell r="AM1326" t="e">
            <v>#N/A</v>
          </cell>
        </row>
        <row r="1327">
          <cell r="A1327" t="str">
            <v>ACTIVE</v>
          </cell>
          <cell r="B1327" t="str">
            <v>36-1463</v>
          </cell>
          <cell r="C1327">
            <v>28889828</v>
          </cell>
          <cell r="D1327" t="str">
            <v>36-1463</v>
          </cell>
          <cell r="E1327" t="str">
            <v>SDR 35 SW</v>
          </cell>
          <cell r="F1327" t="str">
            <v>21X4 WYE HXHXH SDR35 SW</v>
          </cell>
          <cell r="G1327">
            <v>35.549999999999997</v>
          </cell>
          <cell r="H1327">
            <v>16.125195599999998</v>
          </cell>
          <cell r="I1327">
            <v>1</v>
          </cell>
          <cell r="J1327">
            <v>4</v>
          </cell>
          <cell r="K1327">
            <v>3841.5615555555555</v>
          </cell>
          <cell r="L1327">
            <v>367.63200000000001</v>
          </cell>
          <cell r="M1327" t="str">
            <v>SPECFIT</v>
          </cell>
          <cell r="N1327" t="str">
            <v>(81)920214</v>
          </cell>
          <cell r="O1327" t="str">
            <v>BOX</v>
          </cell>
          <cell r="P1327" t="str">
            <v>D</v>
          </cell>
          <cell r="Q1327" t="str">
            <v>F</v>
          </cell>
          <cell r="R1327">
            <v>3089.3529411764703</v>
          </cell>
          <cell r="S1327">
            <v>3305.6076470588232</v>
          </cell>
          <cell r="T1327">
            <v>3231.22</v>
          </cell>
          <cell r="U1327">
            <v>3231.22</v>
          </cell>
          <cell r="V1327">
            <v>3457.4054000000001</v>
          </cell>
          <cell r="W1327">
            <v>3457.4054000000001</v>
          </cell>
          <cell r="X1327">
            <v>3457.4054000000001</v>
          </cell>
          <cell r="Y1327">
            <v>3457.4054000000001</v>
          </cell>
          <cell r="Z1327">
            <v>3841.5615555555555</v>
          </cell>
          <cell r="AB1327" t="str">
            <v/>
          </cell>
          <cell r="AC1327">
            <v>3781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 t="str">
            <v/>
          </cell>
          <cell r="AJ1327" t="str">
            <v/>
          </cell>
          <cell r="AM1327" t="e">
            <v>#N/A</v>
          </cell>
        </row>
        <row r="1328">
          <cell r="A1328" t="str">
            <v>ACTIVE</v>
          </cell>
          <cell r="B1328" t="str">
            <v>36-1464</v>
          </cell>
          <cell r="C1328">
            <v>28889836</v>
          </cell>
          <cell r="D1328" t="str">
            <v>36-1464</v>
          </cell>
          <cell r="E1328" t="str">
            <v>SDR 35 SW</v>
          </cell>
          <cell r="F1328" t="str">
            <v>21X6 WYE HXHXH SDR35 SW</v>
          </cell>
          <cell r="G1328">
            <v>38.25</v>
          </cell>
          <cell r="H1328">
            <v>17.349893999999999</v>
          </cell>
          <cell r="I1328">
            <v>1</v>
          </cell>
          <cell r="J1328">
            <v>4</v>
          </cell>
          <cell r="K1328">
            <v>4124.3863333333338</v>
          </cell>
          <cell r="L1328">
            <v>394.69720000000001</v>
          </cell>
          <cell r="M1328" t="str">
            <v>SPECFIT</v>
          </cell>
          <cell r="N1328" t="str">
            <v>(81)920216</v>
          </cell>
          <cell r="O1328" t="str">
            <v>BOX</v>
          </cell>
          <cell r="P1328" t="str">
            <v>D</v>
          </cell>
          <cell r="Q1328" t="str">
            <v>F</v>
          </cell>
          <cell r="R1328">
            <v>3316.7882352941178</v>
          </cell>
          <cell r="S1328">
            <v>3548.9634117647065</v>
          </cell>
          <cell r="T1328">
            <v>3469.11</v>
          </cell>
          <cell r="U1328">
            <v>3469.11</v>
          </cell>
          <cell r="V1328">
            <v>3711.9477000000002</v>
          </cell>
          <cell r="W1328">
            <v>3711.9477000000002</v>
          </cell>
          <cell r="X1328">
            <v>3711.9477000000002</v>
          </cell>
          <cell r="Y1328">
            <v>3711.9477000000002</v>
          </cell>
          <cell r="Z1328">
            <v>4124.3863333333338</v>
          </cell>
          <cell r="AB1328" t="str">
            <v/>
          </cell>
          <cell r="AC1328">
            <v>3782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I1328" t="str">
            <v/>
          </cell>
          <cell r="AJ1328" t="str">
            <v/>
          </cell>
          <cell r="AM1328" t="e">
            <v>#N/A</v>
          </cell>
        </row>
        <row r="1329">
          <cell r="A1329" t="str">
            <v>ACTIVE</v>
          </cell>
          <cell r="B1329" t="str">
            <v>36-1465</v>
          </cell>
          <cell r="C1329">
            <v>28889844</v>
          </cell>
          <cell r="D1329" t="str">
            <v>36-1465</v>
          </cell>
          <cell r="E1329" t="str">
            <v>SDR 35 SW</v>
          </cell>
          <cell r="F1329" t="str">
            <v>21X8 WYE HXHXH SDR35 SW</v>
          </cell>
          <cell r="G1329">
            <v>43.65</v>
          </cell>
          <cell r="H1329">
            <v>19.799290799999998</v>
          </cell>
          <cell r="I1329">
            <v>1</v>
          </cell>
          <cell r="J1329">
            <v>3</v>
          </cell>
          <cell r="K1329">
            <v>4662.5249999999996</v>
          </cell>
          <cell r="L1329">
            <v>446.19670000000002</v>
          </cell>
          <cell r="M1329" t="str">
            <v>SPECFIT</v>
          </cell>
          <cell r="N1329" t="str">
            <v>(81)920218</v>
          </cell>
          <cell r="O1329" t="str">
            <v>BOX</v>
          </cell>
          <cell r="P1329" t="str">
            <v>D</v>
          </cell>
          <cell r="Q1329" t="str">
            <v>F</v>
          </cell>
          <cell r="R1329">
            <v>3749.5529411764705</v>
          </cell>
          <cell r="S1329">
            <v>4012.0216470588239</v>
          </cell>
          <cell r="T1329">
            <v>3921.75</v>
          </cell>
          <cell r="U1329">
            <v>3921.75</v>
          </cell>
          <cell r="V1329">
            <v>4196.2725</v>
          </cell>
          <cell r="W1329">
            <v>4196.2725</v>
          </cell>
          <cell r="X1329">
            <v>4196.2725</v>
          </cell>
          <cell r="Y1329">
            <v>4196.2725</v>
          </cell>
          <cell r="Z1329">
            <v>4662.5249999999996</v>
          </cell>
          <cell r="AB1329" t="str">
            <v/>
          </cell>
          <cell r="AC1329">
            <v>3783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I1329" t="str">
            <v/>
          </cell>
          <cell r="AJ1329" t="str">
            <v/>
          </cell>
          <cell r="AM1329" t="e">
            <v>#N/A</v>
          </cell>
        </row>
        <row r="1330">
          <cell r="A1330" t="str">
            <v>ACTIVE</v>
          </cell>
          <cell r="B1330" t="str">
            <v>36-1466</v>
          </cell>
          <cell r="C1330">
            <v>28889852</v>
          </cell>
          <cell r="D1330" t="str">
            <v>36-1466</v>
          </cell>
          <cell r="E1330" t="str">
            <v>SDR 35 SW</v>
          </cell>
          <cell r="F1330" t="str">
            <v>21X10 WYE HXHXH SDR35 SW</v>
          </cell>
          <cell r="G1330">
            <v>49.5</v>
          </cell>
          <cell r="H1330">
            <v>22.452804</v>
          </cell>
          <cell r="I1330">
            <v>1</v>
          </cell>
          <cell r="J1330">
            <v>3</v>
          </cell>
          <cell r="K1330">
            <v>5267.1225555555557</v>
          </cell>
          <cell r="L1330">
            <v>504.05610000000001</v>
          </cell>
          <cell r="M1330" t="str">
            <v>SPECFIT</v>
          </cell>
          <cell r="N1330" t="str">
            <v>(81)9202110</v>
          </cell>
          <cell r="O1330" t="str">
            <v>BOX</v>
          </cell>
          <cell r="P1330" t="str">
            <v>D</v>
          </cell>
          <cell r="Q1330" t="str">
            <v>F</v>
          </cell>
          <cell r="R1330">
            <v>4235.7764705882355</v>
          </cell>
          <cell r="S1330">
            <v>4532.2808235294124</v>
          </cell>
          <cell r="T1330">
            <v>4430.29</v>
          </cell>
          <cell r="U1330">
            <v>4430.29</v>
          </cell>
          <cell r="V1330">
            <v>4740.4103000000005</v>
          </cell>
          <cell r="W1330">
            <v>4740.4103000000005</v>
          </cell>
          <cell r="X1330">
            <v>4740.4103000000005</v>
          </cell>
          <cell r="Y1330">
            <v>4740.4103000000005</v>
          </cell>
          <cell r="Z1330">
            <v>5267.1225555555557</v>
          </cell>
          <cell r="AB1330" t="str">
            <v/>
          </cell>
          <cell r="AC1330">
            <v>3784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I1330" t="str">
            <v/>
          </cell>
          <cell r="AJ1330" t="str">
            <v/>
          </cell>
          <cell r="AM1330" t="e">
            <v>#N/A</v>
          </cell>
        </row>
        <row r="1331">
          <cell r="A1331" t="str">
            <v>ACTIVE</v>
          </cell>
          <cell r="B1331" t="str">
            <v>36-1467</v>
          </cell>
          <cell r="C1331">
            <v>28889860</v>
          </cell>
          <cell r="D1331" t="str">
            <v>36-1467</v>
          </cell>
          <cell r="E1331" t="str">
            <v>SDR 35 SW</v>
          </cell>
          <cell r="F1331" t="str">
            <v>21X12 WYE HXHXH SDR35 SW</v>
          </cell>
          <cell r="G1331">
            <v>54</v>
          </cell>
          <cell r="H1331">
            <v>24.493967999999999</v>
          </cell>
          <cell r="I1331">
            <v>1</v>
          </cell>
          <cell r="J1331">
            <v>3</v>
          </cell>
          <cell r="K1331">
            <v>5703.3377777777778</v>
          </cell>
          <cell r="L1331">
            <v>545.79999999999995</v>
          </cell>
          <cell r="M1331" t="str">
            <v>SPECFIT</v>
          </cell>
          <cell r="N1331" t="str">
            <v>(81)9202112</v>
          </cell>
          <cell r="O1331" t="str">
            <v>BOX</v>
          </cell>
          <cell r="P1331" t="str">
            <v>D</v>
          </cell>
          <cell r="Q1331" t="str">
            <v>F</v>
          </cell>
          <cell r="R1331">
            <v>4586.5647058823533</v>
          </cell>
          <cell r="S1331">
            <v>4907.6242352941181</v>
          </cell>
          <cell r="T1331">
            <v>4797.2</v>
          </cell>
          <cell r="U1331">
            <v>4797.2</v>
          </cell>
          <cell r="V1331">
            <v>5133.0039999999999</v>
          </cell>
          <cell r="W1331">
            <v>5133.0039999999999</v>
          </cell>
          <cell r="X1331">
            <v>5133.0039999999999</v>
          </cell>
          <cell r="Y1331">
            <v>5133.0039999999999</v>
          </cell>
          <cell r="Z1331">
            <v>5703.3377777777778</v>
          </cell>
          <cell r="AB1331" t="str">
            <v/>
          </cell>
          <cell r="AC1331">
            <v>3785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I1331" t="str">
            <v/>
          </cell>
          <cell r="AJ1331" t="str">
            <v/>
          </cell>
          <cell r="AM1331" t="e">
            <v>#N/A</v>
          </cell>
        </row>
        <row r="1332">
          <cell r="A1332" t="str">
            <v>ACTIVE</v>
          </cell>
          <cell r="B1332" t="str">
            <v>36-1468</v>
          </cell>
          <cell r="C1332">
            <v>28889879</v>
          </cell>
          <cell r="D1332" t="str">
            <v>36-1468</v>
          </cell>
          <cell r="E1332" t="str">
            <v>SDR 35 SW</v>
          </cell>
          <cell r="F1332" t="str">
            <v>21X15 WYE HXHXH SDR35 SW</v>
          </cell>
          <cell r="G1332">
            <v>63.9</v>
          </cell>
          <cell r="H1332">
            <v>28.9845288</v>
          </cell>
          <cell r="I1332">
            <v>1</v>
          </cell>
          <cell r="J1332">
            <v>2</v>
          </cell>
          <cell r="K1332">
            <v>6618.9011111111113</v>
          </cell>
          <cell r="L1332">
            <v>633.41849999999999</v>
          </cell>
          <cell r="M1332" t="str">
            <v>SPECFIT</v>
          </cell>
          <cell r="N1332" t="str">
            <v>(81)9202115</v>
          </cell>
          <cell r="O1332" t="str">
            <v>BOX</v>
          </cell>
          <cell r="P1332" t="str">
            <v>D</v>
          </cell>
          <cell r="Q1332" t="str">
            <v>F</v>
          </cell>
          <cell r="R1332">
            <v>5322.8470588235296</v>
          </cell>
          <cell r="S1332">
            <v>5695.4463529411769</v>
          </cell>
          <cell r="T1332">
            <v>5567.3</v>
          </cell>
          <cell r="U1332">
            <v>5567.3</v>
          </cell>
          <cell r="V1332">
            <v>5957.0110000000004</v>
          </cell>
          <cell r="W1332">
            <v>5957.0110000000004</v>
          </cell>
          <cell r="X1332">
            <v>5957.0110000000004</v>
          </cell>
          <cell r="Y1332">
            <v>5957.0110000000004</v>
          </cell>
          <cell r="Z1332">
            <v>6618.9011111111113</v>
          </cell>
          <cell r="AB1332" t="str">
            <v/>
          </cell>
          <cell r="AC1332">
            <v>3786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I1332" t="str">
            <v/>
          </cell>
          <cell r="AJ1332" t="str">
            <v/>
          </cell>
          <cell r="AM1332" t="e">
            <v>#N/A</v>
          </cell>
        </row>
        <row r="1333">
          <cell r="A1333" t="str">
            <v>ACTIVE</v>
          </cell>
          <cell r="B1333" t="str">
            <v>36-1469</v>
          </cell>
          <cell r="C1333">
            <v>28889887</v>
          </cell>
          <cell r="D1333" t="str">
            <v>36-1469</v>
          </cell>
          <cell r="E1333" t="str">
            <v>SDR 35 SW</v>
          </cell>
          <cell r="F1333" t="str">
            <v>21X18 WYE HXHXH SDR35 SW</v>
          </cell>
          <cell r="G1333">
            <v>78.75</v>
          </cell>
          <cell r="H1333">
            <v>35.720370000000003</v>
          </cell>
          <cell r="I1333">
            <v>1</v>
          </cell>
          <cell r="J1333">
            <v>2</v>
          </cell>
          <cell r="K1333">
            <v>7810.2391111111101</v>
          </cell>
          <cell r="L1333">
            <v>747.42830000000004</v>
          </cell>
          <cell r="M1333" t="str">
            <v>SPECFIT</v>
          </cell>
          <cell r="N1333" t="str">
            <v>(81)9202118</v>
          </cell>
          <cell r="O1333" t="str">
            <v>BOX</v>
          </cell>
          <cell r="P1333" t="str">
            <v>D</v>
          </cell>
          <cell r="Q1333" t="str">
            <v>F</v>
          </cell>
          <cell r="R1333">
            <v>6280.9176470588236</v>
          </cell>
          <cell r="S1333">
            <v>6720.5818823529416</v>
          </cell>
          <cell r="T1333">
            <v>6569.36</v>
          </cell>
          <cell r="U1333">
            <v>6569.36</v>
          </cell>
          <cell r="V1333">
            <v>7029.2151999999996</v>
          </cell>
          <cell r="W1333">
            <v>7029.2151999999996</v>
          </cell>
          <cell r="X1333">
            <v>7029.2151999999996</v>
          </cell>
          <cell r="Y1333">
            <v>7029.2151999999996</v>
          </cell>
          <cell r="Z1333">
            <v>7810.2391111111101</v>
          </cell>
          <cell r="AB1333" t="str">
            <v/>
          </cell>
          <cell r="AC1333">
            <v>3787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I1333" t="str">
            <v/>
          </cell>
          <cell r="AJ1333" t="str">
            <v/>
          </cell>
          <cell r="AM1333" t="e">
            <v>#N/A</v>
          </cell>
        </row>
        <row r="1334">
          <cell r="A1334" t="str">
            <v>ACTIVE</v>
          </cell>
          <cell r="B1334" t="str">
            <v>36-1470</v>
          </cell>
          <cell r="C1334">
            <v>28889895</v>
          </cell>
          <cell r="D1334" t="str">
            <v>36-1470</v>
          </cell>
          <cell r="E1334" t="str">
            <v>SDR 35 SW</v>
          </cell>
          <cell r="F1334" t="str">
            <v>21 WYE HXHXH SDR35 SW</v>
          </cell>
          <cell r="G1334">
            <v>99.45</v>
          </cell>
          <cell r="H1334">
            <v>45.109724399999998</v>
          </cell>
          <cell r="I1334">
            <v>1</v>
          </cell>
          <cell r="J1334">
            <v>1</v>
          </cell>
          <cell r="K1334">
            <v>10247.164111111111</v>
          </cell>
          <cell r="L1334">
            <v>980.6377</v>
          </cell>
          <cell r="M1334" t="str">
            <v>SPECFIT</v>
          </cell>
          <cell r="N1334" t="str">
            <v>(81)92021</v>
          </cell>
          <cell r="O1334" t="str">
            <v>BOX</v>
          </cell>
          <cell r="P1334" t="str">
            <v>D</v>
          </cell>
          <cell r="Q1334" t="str">
            <v>F</v>
          </cell>
          <cell r="R1334">
            <v>8240.658823529413</v>
          </cell>
          <cell r="S1334">
            <v>8817.5049411764721</v>
          </cell>
          <cell r="T1334">
            <v>8619.11</v>
          </cell>
          <cell r="U1334">
            <v>8619.11</v>
          </cell>
          <cell r="V1334">
            <v>9222.4477000000006</v>
          </cell>
          <cell r="W1334">
            <v>9222.4477000000006</v>
          </cell>
          <cell r="X1334">
            <v>9222.4477000000006</v>
          </cell>
          <cell r="Y1334">
            <v>9222.4477000000006</v>
          </cell>
          <cell r="Z1334">
            <v>10247.164111111111</v>
          </cell>
          <cell r="AB1334" t="str">
            <v/>
          </cell>
          <cell r="AC1334">
            <v>3788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I1334" t="str">
            <v/>
          </cell>
          <cell r="AJ1334" t="str">
            <v/>
          </cell>
          <cell r="AM1334" t="e">
            <v>#N/A</v>
          </cell>
        </row>
        <row r="1335">
          <cell r="A1335" t="str">
            <v>ACTIVE</v>
          </cell>
          <cell r="B1335" t="str">
            <v>36-1471</v>
          </cell>
          <cell r="C1335">
            <v>28889909</v>
          </cell>
          <cell r="D1335" t="str">
            <v>36-1471</v>
          </cell>
          <cell r="E1335" t="str">
            <v>SDR 35 SW</v>
          </cell>
          <cell r="F1335" t="str">
            <v>24X4 WYE HXHXH SDR35 SW</v>
          </cell>
          <cell r="G1335">
            <v>51.3</v>
          </cell>
          <cell r="H1335">
            <v>23.269269599999998</v>
          </cell>
          <cell r="I1335">
            <v>1</v>
          </cell>
          <cell r="J1335">
            <v>3</v>
          </cell>
          <cell r="K1335">
            <v>5813.666666666667</v>
          </cell>
          <cell r="L1335">
            <v>529.36789999999996</v>
          </cell>
          <cell r="M1335" t="str">
            <v>SPECFIT</v>
          </cell>
          <cell r="N1335" t="str">
            <v>(81)920244</v>
          </cell>
          <cell r="O1335" t="str">
            <v>BOX</v>
          </cell>
          <cell r="P1335" t="str">
            <v>D</v>
          </cell>
          <cell r="Q1335" t="str">
            <v>F</v>
          </cell>
          <cell r="R1335">
            <v>4448.4705882352937</v>
          </cell>
          <cell r="S1335">
            <v>4759.8635294117648</v>
          </cell>
          <cell r="T1335">
            <v>4890</v>
          </cell>
          <cell r="U1335">
            <v>4890</v>
          </cell>
          <cell r="V1335">
            <v>5232.3</v>
          </cell>
          <cell r="W1335">
            <v>5232.3</v>
          </cell>
          <cell r="X1335">
            <v>5232.3</v>
          </cell>
          <cell r="Y1335">
            <v>5232.3</v>
          </cell>
          <cell r="Z1335">
            <v>5813.666666666667</v>
          </cell>
          <cell r="AB1335" t="str">
            <v/>
          </cell>
          <cell r="AC1335">
            <v>3789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I1335" t="str">
            <v/>
          </cell>
          <cell r="AJ1335" t="str">
            <v/>
          </cell>
          <cell r="AM1335" t="e">
            <v>#N/A</v>
          </cell>
        </row>
        <row r="1336">
          <cell r="A1336" t="str">
            <v>ACTIVE</v>
          </cell>
          <cell r="B1336" t="str">
            <v>36-1472</v>
          </cell>
          <cell r="C1336">
            <v>28889917</v>
          </cell>
          <cell r="D1336" t="str">
            <v>36-1472</v>
          </cell>
          <cell r="E1336" t="str">
            <v>SDR 35 SW</v>
          </cell>
          <cell r="F1336" t="str">
            <v>24X6 WYE HXHXH SDR35 SW</v>
          </cell>
          <cell r="G1336">
            <v>54.45</v>
          </cell>
          <cell r="H1336">
            <v>24.698084400000003</v>
          </cell>
          <cell r="I1336">
            <v>1</v>
          </cell>
          <cell r="J1336">
            <v>2</v>
          </cell>
          <cell r="K1336">
            <v>7169.7490000000007</v>
          </cell>
          <cell r="L1336">
            <v>619.79330000000004</v>
          </cell>
          <cell r="M1336" t="str">
            <v>SPECFIT</v>
          </cell>
          <cell r="N1336" t="str">
            <v>(81)920246</v>
          </cell>
          <cell r="O1336" t="str">
            <v>BOX</v>
          </cell>
          <cell r="P1336" t="str">
            <v>D</v>
          </cell>
          <cell r="Q1336" t="str">
            <v>F</v>
          </cell>
          <cell r="R1336">
            <v>5208.3529411764712</v>
          </cell>
          <cell r="S1336">
            <v>5572.937647058824</v>
          </cell>
          <cell r="T1336">
            <v>6030.63</v>
          </cell>
          <cell r="U1336">
            <v>6030.63</v>
          </cell>
          <cell r="V1336">
            <v>6452.7741000000005</v>
          </cell>
          <cell r="W1336">
            <v>6452.7741000000005</v>
          </cell>
          <cell r="X1336">
            <v>6452.7741000000005</v>
          </cell>
          <cell r="Y1336">
            <v>6452.7741000000005</v>
          </cell>
          <cell r="Z1336">
            <v>7169.7490000000007</v>
          </cell>
          <cell r="AB1336" t="str">
            <v/>
          </cell>
          <cell r="AC1336">
            <v>3790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I1336" t="str">
            <v/>
          </cell>
          <cell r="AJ1336" t="str">
            <v/>
          </cell>
          <cell r="AM1336" t="e">
            <v>#N/A</v>
          </cell>
        </row>
        <row r="1337">
          <cell r="A1337" t="str">
            <v>ACTIVE</v>
          </cell>
          <cell r="B1337" t="str">
            <v>36-1473</v>
          </cell>
          <cell r="C1337">
            <v>28889925</v>
          </cell>
          <cell r="D1337" t="str">
            <v>36-1473</v>
          </cell>
          <cell r="E1337" t="str">
            <v>SDR 35 SW</v>
          </cell>
          <cell r="F1337" t="str">
            <v>24X8 WYE HXHXH SDR35 SW</v>
          </cell>
          <cell r="G1337">
            <v>61.2</v>
          </cell>
          <cell r="H1337">
            <v>27.759830400000002</v>
          </cell>
          <cell r="I1337">
            <v>1</v>
          </cell>
          <cell r="J1337">
            <v>2</v>
          </cell>
          <cell r="K1337">
            <v>7368.0437777777779</v>
          </cell>
          <cell r="L1337">
            <v>670.68920000000003</v>
          </cell>
          <cell r="M1337" t="str">
            <v>SPECFIT</v>
          </cell>
          <cell r="N1337" t="str">
            <v>(81)920248</v>
          </cell>
          <cell r="O1337" t="str">
            <v>BOX</v>
          </cell>
          <cell r="P1337" t="str">
            <v>D</v>
          </cell>
          <cell r="Q1337" t="str">
            <v>F</v>
          </cell>
          <cell r="R1337">
            <v>5636.0470588235303</v>
          </cell>
          <cell r="S1337">
            <v>6030.5703529411776</v>
          </cell>
          <cell r="T1337">
            <v>6197.42</v>
          </cell>
          <cell r="U1337">
            <v>6197.42</v>
          </cell>
          <cell r="V1337">
            <v>6631.2394000000004</v>
          </cell>
          <cell r="W1337">
            <v>6631.2394000000004</v>
          </cell>
          <cell r="X1337">
            <v>6631.2394000000004</v>
          </cell>
          <cell r="Y1337">
            <v>6631.2394000000004</v>
          </cell>
          <cell r="Z1337">
            <v>7368.0437777777779</v>
          </cell>
          <cell r="AB1337" t="str">
            <v/>
          </cell>
          <cell r="AC1337">
            <v>3791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I1337" t="str">
            <v/>
          </cell>
          <cell r="AJ1337" t="str">
            <v/>
          </cell>
          <cell r="AM1337" t="e">
            <v>#N/A</v>
          </cell>
        </row>
        <row r="1338">
          <cell r="A1338" t="str">
            <v>ACTIVE</v>
          </cell>
          <cell r="B1338" t="str">
            <v>36-1474</v>
          </cell>
          <cell r="C1338">
            <v>28889933</v>
          </cell>
          <cell r="D1338" t="str">
            <v>36-1474</v>
          </cell>
          <cell r="E1338" t="str">
            <v>SDR 35 SW</v>
          </cell>
          <cell r="F1338" t="str">
            <v>24X10 WYE HXHXH SDR35 SW</v>
          </cell>
          <cell r="G1338">
            <v>67.95</v>
          </cell>
          <cell r="H1338">
            <v>30.821576400000001</v>
          </cell>
          <cell r="I1338">
            <v>1</v>
          </cell>
          <cell r="J1338">
            <v>2</v>
          </cell>
          <cell r="K1338">
            <v>7442.4563333333335</v>
          </cell>
          <cell r="L1338">
            <v>678.31550000000004</v>
          </cell>
          <cell r="M1338" t="str">
            <v>SPECFIT</v>
          </cell>
          <cell r="N1338" t="str">
            <v>(81)9202410</v>
          </cell>
          <cell r="O1338" t="str">
            <v>BOX</v>
          </cell>
          <cell r="P1338" t="str">
            <v>D</v>
          </cell>
          <cell r="Q1338" t="str">
            <v>F</v>
          </cell>
          <cell r="R1338">
            <v>5700.1411764705881</v>
          </cell>
          <cell r="S1338">
            <v>6099.1510588235296</v>
          </cell>
          <cell r="T1338">
            <v>6260.01</v>
          </cell>
          <cell r="U1338">
            <v>6260.01</v>
          </cell>
          <cell r="V1338">
            <v>6698.2107000000005</v>
          </cell>
          <cell r="W1338">
            <v>6698.2107000000005</v>
          </cell>
          <cell r="X1338">
            <v>6698.2107000000005</v>
          </cell>
          <cell r="Y1338">
            <v>6698.2107000000005</v>
          </cell>
          <cell r="Z1338">
            <v>7442.4563333333335</v>
          </cell>
          <cell r="AB1338" t="str">
            <v/>
          </cell>
          <cell r="AC1338">
            <v>3792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I1338" t="str">
            <v/>
          </cell>
          <cell r="AJ1338" t="str">
            <v/>
          </cell>
          <cell r="AM1338" t="e">
            <v>#N/A</v>
          </cell>
        </row>
        <row r="1339">
          <cell r="A1339" t="str">
            <v>ACTIVE</v>
          </cell>
          <cell r="B1339" t="str">
            <v>36-1475</v>
          </cell>
          <cell r="C1339">
            <v>28889941</v>
          </cell>
          <cell r="D1339" t="str">
            <v>36-1475</v>
          </cell>
          <cell r="E1339" t="str">
            <v>SDR 35 SW</v>
          </cell>
          <cell r="F1339" t="str">
            <v>24X12 WYE HXHXH SDR35 SW</v>
          </cell>
          <cell r="G1339">
            <v>73.349999999999994</v>
          </cell>
          <cell r="H1339">
            <v>33.2709732</v>
          </cell>
          <cell r="I1339">
            <v>1</v>
          </cell>
          <cell r="J1339">
            <v>2</v>
          </cell>
          <cell r="K1339">
            <v>7606.083111111112</v>
          </cell>
          <cell r="L1339">
            <v>693.22940000000006</v>
          </cell>
          <cell r="M1339" t="str">
            <v>SPECFIT</v>
          </cell>
          <cell r="N1339" t="str">
            <v>(81)9202412</v>
          </cell>
          <cell r="O1339" t="str">
            <v>BOX</v>
          </cell>
          <cell r="P1339" t="str">
            <v>D</v>
          </cell>
          <cell r="Q1339" t="str">
            <v>F</v>
          </cell>
          <cell r="R1339">
            <v>5825.4588235294123</v>
          </cell>
          <cell r="S1339">
            <v>6233.2409411764711</v>
          </cell>
          <cell r="T1339">
            <v>6397.64</v>
          </cell>
          <cell r="U1339">
            <v>6397.64</v>
          </cell>
          <cell r="V1339">
            <v>6845.4748000000009</v>
          </cell>
          <cell r="W1339">
            <v>6845.4748000000009</v>
          </cell>
          <cell r="X1339">
            <v>6845.4748000000009</v>
          </cell>
          <cell r="Y1339">
            <v>6845.4748000000009</v>
          </cell>
          <cell r="Z1339">
            <v>7606.083111111112</v>
          </cell>
          <cell r="AB1339" t="str">
            <v/>
          </cell>
          <cell r="AC1339">
            <v>3793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 t="str">
            <v/>
          </cell>
          <cell r="AJ1339" t="str">
            <v/>
          </cell>
          <cell r="AM1339" t="e">
            <v>#N/A</v>
          </cell>
        </row>
        <row r="1340">
          <cell r="A1340" t="str">
            <v>ACTIVE</v>
          </cell>
          <cell r="B1340" t="str">
            <v>36-1476</v>
          </cell>
          <cell r="C1340">
            <v>28889950</v>
          </cell>
          <cell r="D1340" t="str">
            <v>36-1476</v>
          </cell>
          <cell r="E1340" t="str">
            <v>SDR 35 SW</v>
          </cell>
          <cell r="F1340" t="str">
            <v>24X15 WYE HXHXH SDR35 SW</v>
          </cell>
          <cell r="G1340">
            <v>84.6</v>
          </cell>
          <cell r="H1340">
            <v>38.373883199999995</v>
          </cell>
          <cell r="I1340">
            <v>1</v>
          </cell>
          <cell r="J1340">
            <v>2</v>
          </cell>
          <cell r="K1340">
            <v>7664.2673333333332</v>
          </cell>
          <cell r="L1340">
            <v>698.53210000000001</v>
          </cell>
          <cell r="M1340" t="str">
            <v>SPECFIT</v>
          </cell>
          <cell r="N1340" t="str">
            <v>(81)9202415</v>
          </cell>
          <cell r="O1340" t="str">
            <v>BOX</v>
          </cell>
          <cell r="P1340" t="str">
            <v>D</v>
          </cell>
          <cell r="Q1340" t="str">
            <v>F</v>
          </cell>
          <cell r="R1340">
            <v>5870.0235294117656</v>
          </cell>
          <cell r="S1340">
            <v>6280.9251764705896</v>
          </cell>
          <cell r="T1340">
            <v>6446.58</v>
          </cell>
          <cell r="U1340">
            <v>6446.58</v>
          </cell>
          <cell r="V1340">
            <v>6897.8406000000004</v>
          </cell>
          <cell r="W1340">
            <v>6897.8406000000004</v>
          </cell>
          <cell r="X1340">
            <v>6897.8406000000004</v>
          </cell>
          <cell r="Y1340">
            <v>6897.8406000000004</v>
          </cell>
          <cell r="Z1340">
            <v>7664.2673333333332</v>
          </cell>
          <cell r="AB1340" t="str">
            <v/>
          </cell>
          <cell r="AC1340">
            <v>3794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I1340" t="str">
            <v/>
          </cell>
          <cell r="AJ1340" t="str">
            <v/>
          </cell>
          <cell r="AM1340" t="e">
            <v>#N/A</v>
          </cell>
        </row>
        <row r="1341">
          <cell r="A1341" t="str">
            <v>ACTIVE</v>
          </cell>
          <cell r="B1341" t="str">
            <v>36-1477</v>
          </cell>
          <cell r="C1341">
            <v>28889968</v>
          </cell>
          <cell r="D1341" t="str">
            <v>36-1477</v>
          </cell>
          <cell r="E1341" t="str">
            <v>SDR 35 SW</v>
          </cell>
          <cell r="F1341" t="str">
            <v>24X18 WYE HXHXH SDR35 SW</v>
          </cell>
          <cell r="G1341">
            <v>101.7</v>
          </cell>
          <cell r="H1341">
            <v>46.130306400000002</v>
          </cell>
          <cell r="I1341">
            <v>1</v>
          </cell>
          <cell r="J1341">
            <v>1</v>
          </cell>
          <cell r="K1341">
            <v>10573.43088888889</v>
          </cell>
          <cell r="L1341">
            <v>993.07429999999999</v>
          </cell>
          <cell r="M1341" t="str">
            <v>SPECFIT</v>
          </cell>
          <cell r="N1341" t="str">
            <v>(81)9202418</v>
          </cell>
          <cell r="O1341" t="str">
            <v>BOX</v>
          </cell>
          <cell r="P1341" t="str">
            <v>D</v>
          </cell>
          <cell r="Q1341" t="str">
            <v>F</v>
          </cell>
          <cell r="R1341">
            <v>8345.1647058823528</v>
          </cell>
          <cell r="S1341">
            <v>8929.3262352941183</v>
          </cell>
          <cell r="T1341">
            <v>8893.5400000000009</v>
          </cell>
          <cell r="U1341">
            <v>8893.5400000000009</v>
          </cell>
          <cell r="V1341">
            <v>9516.0878000000012</v>
          </cell>
          <cell r="W1341">
            <v>9516.0878000000012</v>
          </cell>
          <cell r="X1341">
            <v>9516.0878000000012</v>
          </cell>
          <cell r="Y1341">
            <v>9516.0878000000012</v>
          </cell>
          <cell r="Z1341">
            <v>10573.43088888889</v>
          </cell>
          <cell r="AB1341" t="str">
            <v/>
          </cell>
          <cell r="AC1341">
            <v>3795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 t="str">
            <v/>
          </cell>
          <cell r="AJ1341" t="str">
            <v/>
          </cell>
          <cell r="AM1341" t="e">
            <v>#N/A</v>
          </cell>
        </row>
        <row r="1342">
          <cell r="A1342" t="str">
            <v>ACTIVE</v>
          </cell>
          <cell r="B1342" t="str">
            <v>36-1478</v>
          </cell>
          <cell r="C1342">
            <v>28889976</v>
          </cell>
          <cell r="D1342" t="str">
            <v>36-1478</v>
          </cell>
          <cell r="E1342" t="str">
            <v>SDR 35 SW</v>
          </cell>
          <cell r="F1342" t="str">
            <v>24X21 WYE HXHXH SDR35 SW</v>
          </cell>
          <cell r="G1342">
            <v>116.55</v>
          </cell>
          <cell r="H1342">
            <v>52.866147599999998</v>
          </cell>
          <cell r="I1342">
            <v>1</v>
          </cell>
          <cell r="J1342">
            <v>1</v>
          </cell>
          <cell r="K1342">
            <v>12409.598444444444</v>
          </cell>
          <cell r="L1342">
            <v>1091.9036000000001</v>
          </cell>
          <cell r="M1342" t="str">
            <v>SPECFIT</v>
          </cell>
          <cell r="N1342" t="str">
            <v>(81)9202421</v>
          </cell>
          <cell r="O1342" t="str">
            <v>BOX</v>
          </cell>
          <cell r="P1342" t="str">
            <v>D</v>
          </cell>
          <cell r="Q1342" t="str">
            <v>F</v>
          </cell>
          <cell r="R1342">
            <v>9175.6705882352944</v>
          </cell>
          <cell r="S1342">
            <v>9817.967529411766</v>
          </cell>
          <cell r="T1342">
            <v>10437.98</v>
          </cell>
          <cell r="U1342">
            <v>10437.98</v>
          </cell>
          <cell r="V1342">
            <v>11168.6386</v>
          </cell>
          <cell r="W1342">
            <v>11168.6386</v>
          </cell>
          <cell r="X1342">
            <v>11168.6386</v>
          </cell>
          <cell r="Y1342">
            <v>11168.6386</v>
          </cell>
          <cell r="Z1342">
            <v>12409.598444444444</v>
          </cell>
          <cell r="AB1342" t="str">
            <v/>
          </cell>
          <cell r="AC1342">
            <v>3796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I1342" t="str">
            <v/>
          </cell>
          <cell r="AJ1342" t="str">
            <v/>
          </cell>
          <cell r="AM1342" t="e">
            <v>#N/A</v>
          </cell>
        </row>
        <row r="1343">
          <cell r="A1343" t="str">
            <v>ACTIVE</v>
          </cell>
          <cell r="B1343" t="str">
            <v>36-1479</v>
          </cell>
          <cell r="C1343">
            <v>28889984</v>
          </cell>
          <cell r="D1343" t="str">
            <v>36-1479</v>
          </cell>
          <cell r="E1343" t="str">
            <v>SDR 35 SW</v>
          </cell>
          <cell r="F1343" t="str">
            <v>24 WYE HXHXH SDR35 SW</v>
          </cell>
          <cell r="G1343">
            <v>135</v>
          </cell>
          <cell r="H1343">
            <v>61.234920000000002</v>
          </cell>
          <cell r="I1343">
            <v>1</v>
          </cell>
          <cell r="J1343">
            <v>1</v>
          </cell>
          <cell r="K1343">
            <v>14774.262777777778</v>
          </cell>
          <cell r="L1343">
            <v>1203.4767999999999</v>
          </cell>
          <cell r="M1343" t="str">
            <v>SPECFIT</v>
          </cell>
          <cell r="N1343" t="str">
            <v>(81)92024</v>
          </cell>
          <cell r="O1343" t="str">
            <v>BOX</v>
          </cell>
          <cell r="P1343" t="str">
            <v>D</v>
          </cell>
          <cell r="Q1343" t="str">
            <v>F</v>
          </cell>
          <cell r="R1343">
            <v>10113.258823529413</v>
          </cell>
          <cell r="S1343">
            <v>10821.186941176473</v>
          </cell>
          <cell r="T1343">
            <v>12426.95</v>
          </cell>
          <cell r="U1343">
            <v>12426.95</v>
          </cell>
          <cell r="V1343">
            <v>13296.836500000001</v>
          </cell>
          <cell r="W1343">
            <v>13296.836500000001</v>
          </cell>
          <cell r="X1343">
            <v>13296.836500000001</v>
          </cell>
          <cell r="Y1343">
            <v>13296.836500000001</v>
          </cell>
          <cell r="Z1343">
            <v>14774.262777777778</v>
          </cell>
          <cell r="AB1343" t="str">
            <v/>
          </cell>
          <cell r="AC1343">
            <v>3797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 t="str">
            <v/>
          </cell>
          <cell r="AJ1343" t="str">
            <v/>
          </cell>
          <cell r="AM1343" t="e">
            <v>#N/A</v>
          </cell>
        </row>
        <row r="1344">
          <cell r="A1344" t="str">
            <v>ACTIVE</v>
          </cell>
          <cell r="B1344" t="str">
            <v>36-1480</v>
          </cell>
          <cell r="C1344">
            <v>28889998</v>
          </cell>
          <cell r="D1344" t="str">
            <v>36-1480</v>
          </cell>
          <cell r="E1344" t="str">
            <v>SDR 35 SW</v>
          </cell>
          <cell r="F1344" t="str">
            <v>27X4 WYE HXHXH SDR35 SW</v>
          </cell>
          <cell r="G1344">
            <v>76.05</v>
          </cell>
          <cell r="H1344">
            <v>34.495671600000001</v>
          </cell>
          <cell r="I1344">
            <v>1</v>
          </cell>
          <cell r="J1344">
            <v>2</v>
          </cell>
          <cell r="K1344">
            <v>6693.2350601307198</v>
          </cell>
          <cell r="L1344">
            <v>626.11990000000003</v>
          </cell>
          <cell r="M1344" t="str">
            <v>SPECFIT</v>
          </cell>
          <cell r="N1344" t="str">
            <v>(81)920274</v>
          </cell>
          <cell r="O1344" t="str">
            <v>BOX</v>
          </cell>
          <cell r="P1344" t="str">
            <v>D</v>
          </cell>
          <cell r="Q1344" t="str">
            <v>F</v>
          </cell>
          <cell r="R1344">
            <v>5261.517647058824</v>
          </cell>
          <cell r="S1344">
            <v>5629.8238823529418</v>
          </cell>
          <cell r="T1344">
            <v>5629.8238823529418</v>
          </cell>
          <cell r="U1344">
            <v>5629.8238823529418</v>
          </cell>
          <cell r="V1344">
            <v>6023.9115541176479</v>
          </cell>
          <cell r="W1344">
            <v>6023.9115541176479</v>
          </cell>
          <cell r="X1344">
            <v>6023.9115541176479</v>
          </cell>
          <cell r="Y1344">
            <v>6023.9115541176479</v>
          </cell>
          <cell r="Z1344">
            <v>6693.2350601307198</v>
          </cell>
          <cell r="AB1344" t="str">
            <v/>
          </cell>
          <cell r="AC1344">
            <v>3798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I1344" t="str">
            <v/>
          </cell>
          <cell r="AJ1344" t="str">
            <v/>
          </cell>
          <cell r="AM1344" t="e">
            <v>#N/A</v>
          </cell>
        </row>
        <row r="1345">
          <cell r="A1345" t="str">
            <v>ACTIVE</v>
          </cell>
          <cell r="B1345" t="str">
            <v>36-1481</v>
          </cell>
          <cell r="C1345">
            <v>28890001</v>
          </cell>
          <cell r="D1345" t="str">
            <v>36-1481</v>
          </cell>
          <cell r="E1345" t="str">
            <v>SDR 35 SW</v>
          </cell>
          <cell r="F1345" t="str">
            <v>27X6 WYE HXHXH SDR35 SW</v>
          </cell>
          <cell r="G1345">
            <v>84.15</v>
          </cell>
          <cell r="H1345">
            <v>38.169766800000005</v>
          </cell>
          <cell r="I1345">
            <v>1</v>
          </cell>
          <cell r="J1345">
            <v>2</v>
          </cell>
          <cell r="K1345">
            <v>7002.1335699346409</v>
          </cell>
          <cell r="L1345">
            <v>655.0163</v>
          </cell>
          <cell r="M1345" t="str">
            <v>SPECFIT</v>
          </cell>
          <cell r="N1345" t="str">
            <v>(81)920276</v>
          </cell>
          <cell r="O1345" t="str">
            <v>BOX</v>
          </cell>
          <cell r="P1345" t="str">
            <v>D</v>
          </cell>
          <cell r="Q1345" t="str">
            <v>F</v>
          </cell>
          <cell r="R1345">
            <v>5504.3411764705879</v>
          </cell>
          <cell r="S1345">
            <v>5889.6450588235293</v>
          </cell>
          <cell r="T1345">
            <v>5889.6450588235293</v>
          </cell>
          <cell r="U1345">
            <v>5889.6450588235293</v>
          </cell>
          <cell r="V1345">
            <v>6301.9202129411769</v>
          </cell>
          <cell r="W1345">
            <v>6301.9202129411769</v>
          </cell>
          <cell r="X1345">
            <v>6301.9202129411769</v>
          </cell>
          <cell r="Y1345">
            <v>6301.9202129411769</v>
          </cell>
          <cell r="Z1345">
            <v>7002.1335699346409</v>
          </cell>
          <cell r="AB1345" t="str">
            <v/>
          </cell>
          <cell r="AC1345">
            <v>3799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I1345" t="str">
            <v/>
          </cell>
          <cell r="AJ1345" t="str">
            <v/>
          </cell>
          <cell r="AM1345" t="e">
            <v>#N/A</v>
          </cell>
        </row>
        <row r="1346">
          <cell r="A1346" t="str">
            <v>ACTIVE</v>
          </cell>
          <cell r="B1346" t="str">
            <v>36-1482</v>
          </cell>
          <cell r="C1346">
            <v>28890010</v>
          </cell>
          <cell r="D1346" t="str">
            <v>36-1482</v>
          </cell>
          <cell r="E1346" t="str">
            <v>SDR 35 SW</v>
          </cell>
          <cell r="F1346" t="str">
            <v>27X8 WYE HXHXH SDR35 SW</v>
          </cell>
          <cell r="G1346">
            <v>91.8</v>
          </cell>
          <cell r="H1346">
            <v>41.639745599999998</v>
          </cell>
          <cell r="I1346">
            <v>1</v>
          </cell>
          <cell r="J1346">
            <v>1</v>
          </cell>
          <cell r="K1346">
            <v>8238.5657058823545</v>
          </cell>
          <cell r="L1346">
            <v>770.67759999999998</v>
          </cell>
          <cell r="M1346" t="str">
            <v>SPECFIT</v>
          </cell>
          <cell r="N1346" t="str">
            <v>(81)920278</v>
          </cell>
          <cell r="O1346" t="str">
            <v>BOX</v>
          </cell>
          <cell r="P1346" t="str">
            <v>D</v>
          </cell>
          <cell r="Q1346" t="str">
            <v>F</v>
          </cell>
          <cell r="R1346">
            <v>6476.2941176470595</v>
          </cell>
          <cell r="S1346">
            <v>6929.634705882354</v>
          </cell>
          <cell r="T1346">
            <v>6929.634705882354</v>
          </cell>
          <cell r="U1346">
            <v>6929.634705882354</v>
          </cell>
          <cell r="V1346">
            <v>7414.7091352941188</v>
          </cell>
          <cell r="W1346">
            <v>7414.7091352941188</v>
          </cell>
          <cell r="X1346">
            <v>7414.7091352941188</v>
          </cell>
          <cell r="Y1346">
            <v>7414.7091352941188</v>
          </cell>
          <cell r="Z1346">
            <v>8238.5657058823545</v>
          </cell>
          <cell r="AB1346" t="str">
            <v/>
          </cell>
          <cell r="AC1346">
            <v>3800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I1346" t="str">
            <v/>
          </cell>
          <cell r="AJ1346" t="str">
            <v/>
          </cell>
          <cell r="AM1346" t="e">
            <v>#N/A</v>
          </cell>
        </row>
        <row r="1347">
          <cell r="A1347" t="str">
            <v>ACTIVE</v>
          </cell>
          <cell r="B1347" t="str">
            <v>36-1483</v>
          </cell>
          <cell r="C1347">
            <v>28890028</v>
          </cell>
          <cell r="D1347" t="str">
            <v>36-1483</v>
          </cell>
          <cell r="E1347" t="str">
            <v>SDR 35 SW</v>
          </cell>
          <cell r="F1347" t="str">
            <v>27X10 WYE HXHXH SDR35 SW</v>
          </cell>
          <cell r="G1347">
            <v>99</v>
          </cell>
          <cell r="H1347">
            <v>44.905608000000001</v>
          </cell>
          <cell r="I1347">
            <v>1</v>
          </cell>
          <cell r="J1347">
            <v>1</v>
          </cell>
          <cell r="K1347">
            <v>8357.5754418300658</v>
          </cell>
          <cell r="L1347">
            <v>781.8107</v>
          </cell>
          <cell r="M1347" t="str">
            <v>SPECFIT</v>
          </cell>
          <cell r="N1347" t="str">
            <v>(81)9202710</v>
          </cell>
          <cell r="O1347" t="str">
            <v>BOX</v>
          </cell>
          <cell r="P1347" t="str">
            <v>D</v>
          </cell>
          <cell r="Q1347" t="str">
            <v>F</v>
          </cell>
          <cell r="R1347">
            <v>6569.8470588235296</v>
          </cell>
          <cell r="S1347">
            <v>7029.7363529411768</v>
          </cell>
          <cell r="T1347">
            <v>7029.7363529411768</v>
          </cell>
          <cell r="U1347">
            <v>7029.7363529411768</v>
          </cell>
          <cell r="V1347">
            <v>7521.8178976470599</v>
          </cell>
          <cell r="W1347">
            <v>7521.8178976470599</v>
          </cell>
          <cell r="X1347">
            <v>7521.8178976470599</v>
          </cell>
          <cell r="Y1347">
            <v>7521.8178976470599</v>
          </cell>
          <cell r="Z1347">
            <v>8357.5754418300658</v>
          </cell>
          <cell r="AB1347" t="str">
            <v/>
          </cell>
          <cell r="AC1347">
            <v>3801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I1347" t="str">
            <v/>
          </cell>
          <cell r="AJ1347" t="str">
            <v/>
          </cell>
          <cell r="AM1347" t="e">
            <v>#N/A</v>
          </cell>
        </row>
        <row r="1348">
          <cell r="A1348" t="str">
            <v>ACTIVE</v>
          </cell>
          <cell r="B1348" t="str">
            <v>36-1484</v>
          </cell>
          <cell r="C1348">
            <v>28890036</v>
          </cell>
          <cell r="D1348" t="str">
            <v>36-1484</v>
          </cell>
          <cell r="E1348" t="str">
            <v>SDR 35 SW</v>
          </cell>
          <cell r="F1348" t="str">
            <v>27X12 WYE HXHXH SDR35 SW</v>
          </cell>
          <cell r="G1348">
            <v>107.55</v>
          </cell>
          <cell r="H1348">
            <v>48.783819600000001</v>
          </cell>
          <cell r="I1348">
            <v>1</v>
          </cell>
          <cell r="J1348">
            <v>1</v>
          </cell>
          <cell r="K1348">
            <v>8805.9272614379097</v>
          </cell>
          <cell r="L1348">
            <v>823.7527</v>
          </cell>
          <cell r="M1348" t="str">
            <v>SPECFIT</v>
          </cell>
          <cell r="N1348" t="str">
            <v>(81)9202712</v>
          </cell>
          <cell r="O1348" t="str">
            <v>BOX</v>
          </cell>
          <cell r="P1348" t="str">
            <v>D</v>
          </cell>
          <cell r="Q1348" t="str">
            <v>F</v>
          </cell>
          <cell r="R1348">
            <v>6922.2941176470586</v>
          </cell>
          <cell r="S1348">
            <v>7406.8547058823533</v>
          </cell>
          <cell r="T1348">
            <v>7406.8547058823533</v>
          </cell>
          <cell r="U1348">
            <v>7406.8547058823533</v>
          </cell>
          <cell r="V1348">
            <v>7925.3345352941187</v>
          </cell>
          <cell r="W1348">
            <v>7925.3345352941187</v>
          </cell>
          <cell r="X1348">
            <v>7925.3345352941187</v>
          </cell>
          <cell r="Y1348">
            <v>7925.3345352941187</v>
          </cell>
          <cell r="Z1348">
            <v>8805.9272614379097</v>
          </cell>
          <cell r="AB1348" t="str">
            <v/>
          </cell>
          <cell r="AC1348">
            <v>3802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I1348" t="str">
            <v/>
          </cell>
          <cell r="AJ1348" t="str">
            <v/>
          </cell>
          <cell r="AM1348" t="e">
            <v>#N/A</v>
          </cell>
        </row>
        <row r="1349">
          <cell r="A1349" t="str">
            <v>ACTIVE</v>
          </cell>
          <cell r="B1349" t="str">
            <v>36-1485</v>
          </cell>
          <cell r="C1349">
            <v>28890044</v>
          </cell>
          <cell r="D1349" t="str">
            <v>36-1485</v>
          </cell>
          <cell r="E1349" t="str">
            <v>SDR 35 SW</v>
          </cell>
          <cell r="F1349" t="str">
            <v>27X15 WYE HXHXH SDR35 SW</v>
          </cell>
          <cell r="G1349">
            <v>120.6</v>
          </cell>
          <cell r="H1349">
            <v>54.703195199999996</v>
          </cell>
          <cell r="I1349">
            <v>1</v>
          </cell>
          <cell r="J1349">
            <v>1</v>
          </cell>
          <cell r="K1349">
            <v>9599.7096287581717</v>
          </cell>
          <cell r="L1349">
            <v>898.00710000000004</v>
          </cell>
          <cell r="M1349" t="str">
            <v>SPECFIT</v>
          </cell>
          <cell r="N1349" t="str">
            <v>(81)9202715</v>
          </cell>
          <cell r="O1349" t="str">
            <v>BOX</v>
          </cell>
          <cell r="P1349" t="str">
            <v>D</v>
          </cell>
          <cell r="Q1349" t="str">
            <v>F</v>
          </cell>
          <cell r="R1349">
            <v>7546.2823529411771</v>
          </cell>
          <cell r="S1349">
            <v>8074.5221176470604</v>
          </cell>
          <cell r="T1349">
            <v>8074.5221176470604</v>
          </cell>
          <cell r="U1349">
            <v>8074.5221176470604</v>
          </cell>
          <cell r="V1349">
            <v>8639.7386658823543</v>
          </cell>
          <cell r="W1349">
            <v>8639.7386658823543</v>
          </cell>
          <cell r="X1349">
            <v>8639.7386658823543</v>
          </cell>
          <cell r="Y1349">
            <v>8639.7386658823543</v>
          </cell>
          <cell r="Z1349">
            <v>9599.7096287581717</v>
          </cell>
          <cell r="AB1349" t="str">
            <v/>
          </cell>
          <cell r="AC1349">
            <v>3803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I1349" t="str">
            <v/>
          </cell>
          <cell r="AJ1349" t="str">
            <v/>
          </cell>
          <cell r="AM1349" t="e">
            <v>#N/A</v>
          </cell>
        </row>
        <row r="1350">
          <cell r="A1350" t="str">
            <v>ACTIVE</v>
          </cell>
          <cell r="B1350" t="str">
            <v>36-1486</v>
          </cell>
          <cell r="C1350">
            <v>28890052</v>
          </cell>
          <cell r="D1350" t="str">
            <v>36-1486</v>
          </cell>
          <cell r="E1350" t="str">
            <v>SDR 35 SW</v>
          </cell>
          <cell r="F1350" t="str">
            <v>27X18 WYE HXHXH SDR35 SW</v>
          </cell>
          <cell r="G1350">
            <v>142.19999999999999</v>
          </cell>
          <cell r="H1350">
            <v>64.500782399999991</v>
          </cell>
          <cell r="I1350">
            <v>1</v>
          </cell>
          <cell r="J1350">
            <v>1</v>
          </cell>
          <cell r="K1350">
            <v>10337.89325751634</v>
          </cell>
          <cell r="L1350">
            <v>967.0607</v>
          </cell>
          <cell r="M1350" t="str">
            <v>SPECFIT</v>
          </cell>
          <cell r="N1350" t="str">
            <v>(81)9202718</v>
          </cell>
          <cell r="O1350" t="str">
            <v>BOX</v>
          </cell>
          <cell r="P1350" t="str">
            <v>D</v>
          </cell>
          <cell r="Q1350" t="str">
            <v>F</v>
          </cell>
          <cell r="R1350">
            <v>8126.5647058823533</v>
          </cell>
          <cell r="S1350">
            <v>8695.4242352941183</v>
          </cell>
          <cell r="T1350">
            <v>8695.4242352941183</v>
          </cell>
          <cell r="U1350">
            <v>8695.4242352941183</v>
          </cell>
          <cell r="V1350">
            <v>9304.1039317647064</v>
          </cell>
          <cell r="W1350">
            <v>9304.1039317647064</v>
          </cell>
          <cell r="X1350">
            <v>9304.1039317647064</v>
          </cell>
          <cell r="Y1350">
            <v>9304.1039317647064</v>
          </cell>
          <cell r="Z1350">
            <v>10337.89325751634</v>
          </cell>
          <cell r="AB1350" t="str">
            <v/>
          </cell>
          <cell r="AC1350">
            <v>3804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I1350" t="str">
            <v/>
          </cell>
          <cell r="AJ1350" t="str">
            <v/>
          </cell>
          <cell r="AM1350" t="e">
            <v>#N/A</v>
          </cell>
        </row>
        <row r="1351">
          <cell r="A1351" t="str">
            <v>ACTIVE</v>
          </cell>
          <cell r="B1351" t="str">
            <v>36-1487</v>
          </cell>
          <cell r="C1351">
            <v>28890060</v>
          </cell>
          <cell r="D1351" t="str">
            <v>36-1487</v>
          </cell>
          <cell r="E1351" t="str">
            <v>SDR 35 SW</v>
          </cell>
          <cell r="F1351" t="str">
            <v>27X21 WYE HXHXH SDR35 SW</v>
          </cell>
          <cell r="G1351">
            <v>163.35</v>
          </cell>
          <cell r="H1351">
            <v>74.094253199999997</v>
          </cell>
          <cell r="I1351">
            <v>1</v>
          </cell>
          <cell r="J1351">
            <v>1</v>
          </cell>
          <cell r="K1351">
            <v>11750.415503267974</v>
          </cell>
          <cell r="L1351">
            <v>1099.1948</v>
          </cell>
          <cell r="M1351" t="str">
            <v>SPECFIT</v>
          </cell>
          <cell r="N1351" t="str">
            <v>(81)9202721</v>
          </cell>
          <cell r="O1351" t="str">
            <v>BOX</v>
          </cell>
          <cell r="P1351" t="str">
            <v>D</v>
          </cell>
          <cell r="Q1351" t="str">
            <v>F</v>
          </cell>
          <cell r="R1351">
            <v>9236.9411764705874</v>
          </cell>
          <cell r="S1351">
            <v>9883.5270588235289</v>
          </cell>
          <cell r="T1351">
            <v>9883.5270588235289</v>
          </cell>
          <cell r="U1351">
            <v>9883.5270588235289</v>
          </cell>
          <cell r="V1351">
            <v>10575.373952941176</v>
          </cell>
          <cell r="W1351">
            <v>10575.373952941176</v>
          </cell>
          <cell r="X1351">
            <v>10575.373952941176</v>
          </cell>
          <cell r="Y1351">
            <v>10575.373952941176</v>
          </cell>
          <cell r="Z1351">
            <v>11750.415503267974</v>
          </cell>
          <cell r="AB1351" t="str">
            <v/>
          </cell>
          <cell r="AC1351">
            <v>3805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I1351" t="str">
            <v/>
          </cell>
          <cell r="AJ1351" t="str">
            <v/>
          </cell>
          <cell r="AM1351" t="e">
            <v>#N/A</v>
          </cell>
        </row>
        <row r="1352">
          <cell r="A1352" t="str">
            <v>ACTIVE</v>
          </cell>
          <cell r="B1352" t="str">
            <v>36-1488</v>
          </cell>
          <cell r="C1352">
            <v>28890079</v>
          </cell>
          <cell r="D1352" t="str">
            <v>36-1488</v>
          </cell>
          <cell r="E1352" t="str">
            <v>SDR 35 SW</v>
          </cell>
          <cell r="F1352" t="str">
            <v>27X24 WYE HXHXH SDR35 SW</v>
          </cell>
          <cell r="G1352">
            <v>185.4</v>
          </cell>
          <cell r="H1352">
            <v>84.095956799999996</v>
          </cell>
          <cell r="I1352">
            <v>1</v>
          </cell>
          <cell r="J1352">
            <v>1</v>
          </cell>
          <cell r="K1352">
            <v>13150.680584313728</v>
          </cell>
          <cell r="L1352">
            <v>1230.1829</v>
          </cell>
          <cell r="M1352" t="str">
            <v>SPECFIT</v>
          </cell>
          <cell r="N1352" t="str">
            <v>(81)9202724</v>
          </cell>
          <cell r="O1352" t="str">
            <v>BOX</v>
          </cell>
          <cell r="P1352" t="str">
            <v>D</v>
          </cell>
          <cell r="Q1352" t="str">
            <v>F</v>
          </cell>
          <cell r="R1352">
            <v>10337.682352941178</v>
          </cell>
          <cell r="S1352">
            <v>11061.320117647061</v>
          </cell>
          <cell r="T1352">
            <v>11061.320117647061</v>
          </cell>
          <cell r="U1352">
            <v>11061.320117647061</v>
          </cell>
          <cell r="V1352">
            <v>11835.612525882356</v>
          </cell>
          <cell r="W1352">
            <v>11835.612525882356</v>
          </cell>
          <cell r="X1352">
            <v>11835.612525882356</v>
          </cell>
          <cell r="Y1352">
            <v>11835.612525882356</v>
          </cell>
          <cell r="Z1352">
            <v>13150.680584313728</v>
          </cell>
          <cell r="AB1352" t="str">
            <v/>
          </cell>
          <cell r="AC1352">
            <v>3806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I1352" t="str">
            <v/>
          </cell>
          <cell r="AJ1352" t="str">
            <v/>
          </cell>
          <cell r="AM1352" t="e">
            <v>#N/A</v>
          </cell>
        </row>
        <row r="1353">
          <cell r="A1353" t="str">
            <v>ACTIVE</v>
          </cell>
          <cell r="B1353" t="str">
            <v>36-1489</v>
          </cell>
          <cell r="C1353">
            <v>28890087</v>
          </cell>
          <cell r="D1353" t="str">
            <v>36-1489</v>
          </cell>
          <cell r="E1353" t="str">
            <v>SDR 35 SW</v>
          </cell>
          <cell r="F1353" t="str">
            <v>27 WYE HXHXH SDR35 SW</v>
          </cell>
          <cell r="G1353">
            <v>214.2</v>
          </cell>
          <cell r="H1353">
            <v>97.159406399999995</v>
          </cell>
          <cell r="I1353">
            <v>1</v>
          </cell>
          <cell r="J1353">
            <v>1</v>
          </cell>
          <cell r="K1353">
            <v>14263.673044444446</v>
          </cell>
          <cell r="L1353">
            <v>1334.2982999999999</v>
          </cell>
          <cell r="M1353" t="str">
            <v>SPECFIT</v>
          </cell>
          <cell r="N1353" t="str">
            <v>(81)92027</v>
          </cell>
          <cell r="O1353" t="str">
            <v>BOX</v>
          </cell>
          <cell r="P1353" t="str">
            <v>D</v>
          </cell>
          <cell r="Q1353" t="str">
            <v>F</v>
          </cell>
          <cell r="R1353">
            <v>11212.599999999999</v>
          </cell>
          <cell r="S1353">
            <v>11997.482</v>
          </cell>
          <cell r="T1353">
            <v>11997.482</v>
          </cell>
          <cell r="U1353">
            <v>11997.482</v>
          </cell>
          <cell r="V1353">
            <v>12837.305740000002</v>
          </cell>
          <cell r="W1353">
            <v>12837.305740000002</v>
          </cell>
          <cell r="X1353">
            <v>12837.305740000002</v>
          </cell>
          <cell r="Y1353">
            <v>12837.305740000002</v>
          </cell>
          <cell r="Z1353">
            <v>14263.673044444446</v>
          </cell>
          <cell r="AB1353" t="str">
            <v/>
          </cell>
          <cell r="AC1353">
            <v>3807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I1353" t="str">
            <v/>
          </cell>
          <cell r="AJ1353" t="str">
            <v/>
          </cell>
          <cell r="AM1353" t="e">
            <v>#N/A</v>
          </cell>
        </row>
        <row r="1354">
          <cell r="A1354" t="str">
            <v>ACTIVE</v>
          </cell>
          <cell r="B1354" t="str">
            <v>36-1490</v>
          </cell>
          <cell r="C1354">
            <v>28890095</v>
          </cell>
          <cell r="D1354" t="str">
            <v>36-1490</v>
          </cell>
          <cell r="E1354" t="str">
            <v>SDR 35 SW</v>
          </cell>
          <cell r="F1354" t="str">
            <v>30X4 WYE HXHXH SDR35 SW</v>
          </cell>
          <cell r="G1354">
            <v>124.2</v>
          </cell>
          <cell r="H1354">
            <v>56.336126399999998</v>
          </cell>
          <cell r="I1354">
            <v>1</v>
          </cell>
          <cell r="J1354">
            <v>1</v>
          </cell>
          <cell r="K1354">
            <v>8613.0901830065377</v>
          </cell>
          <cell r="L1354">
            <v>805.71360000000004</v>
          </cell>
          <cell r="M1354" t="str">
            <v>SPECFIT</v>
          </cell>
          <cell r="N1354" t="str">
            <v>(81)920304</v>
          </cell>
          <cell r="O1354" t="str">
            <v>BOX</v>
          </cell>
          <cell r="P1354" t="str">
            <v>D</v>
          </cell>
          <cell r="Q1354" t="str">
            <v>F</v>
          </cell>
          <cell r="R1354">
            <v>6770.7058823529414</v>
          </cell>
          <cell r="S1354">
            <v>7244.6552941176478</v>
          </cell>
          <cell r="T1354">
            <v>7244.6552941176478</v>
          </cell>
          <cell r="U1354">
            <v>7244.6552941176478</v>
          </cell>
          <cell r="V1354">
            <v>7751.7811647058834</v>
          </cell>
          <cell r="W1354">
            <v>7751.7811647058834</v>
          </cell>
          <cell r="X1354">
            <v>7751.7811647058834</v>
          </cell>
          <cell r="Y1354">
            <v>7751.7811647058834</v>
          </cell>
          <cell r="Z1354">
            <v>8613.0901830065377</v>
          </cell>
          <cell r="AB1354" t="str">
            <v/>
          </cell>
          <cell r="AC1354">
            <v>3808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I1354" t="str">
            <v/>
          </cell>
          <cell r="AJ1354" t="str">
            <v/>
          </cell>
          <cell r="AM1354" t="e">
            <v>#N/A</v>
          </cell>
        </row>
        <row r="1355">
          <cell r="A1355" t="str">
            <v>ACTIVE</v>
          </cell>
          <cell r="B1355" t="str">
            <v>36-1491</v>
          </cell>
          <cell r="C1355">
            <v>28890109</v>
          </cell>
          <cell r="D1355" t="str">
            <v>36-1491</v>
          </cell>
          <cell r="E1355" t="str">
            <v>SDR 35 SW</v>
          </cell>
          <cell r="F1355" t="str">
            <v>30X6 WYE HXHXH SDR35 SW</v>
          </cell>
          <cell r="G1355">
            <v>131.85</v>
          </cell>
          <cell r="H1355">
            <v>59.806105199999998</v>
          </cell>
          <cell r="I1355">
            <v>1</v>
          </cell>
          <cell r="J1355">
            <v>1</v>
          </cell>
          <cell r="K1355">
            <v>8998.1806653594776</v>
          </cell>
          <cell r="L1355">
            <v>841.73630000000003</v>
          </cell>
          <cell r="M1355" t="str">
            <v>SPECFIT</v>
          </cell>
          <cell r="N1355" t="str">
            <v>(81)920306</v>
          </cell>
          <cell r="O1355" t="str">
            <v>BOX</v>
          </cell>
          <cell r="P1355" t="str">
            <v>D</v>
          </cell>
          <cell r="Q1355" t="str">
            <v>F</v>
          </cell>
          <cell r="R1355">
            <v>7073.4235294117643</v>
          </cell>
          <cell r="S1355">
            <v>7568.5631764705886</v>
          </cell>
          <cell r="T1355">
            <v>7568.5631764705886</v>
          </cell>
          <cell r="U1355">
            <v>7568.5631764705886</v>
          </cell>
          <cell r="V1355">
            <v>8098.3625988235299</v>
          </cell>
          <cell r="W1355">
            <v>8098.3625988235299</v>
          </cell>
          <cell r="X1355">
            <v>8098.3625988235299</v>
          </cell>
          <cell r="Y1355">
            <v>8098.3625988235299</v>
          </cell>
          <cell r="Z1355">
            <v>8998.1806653594776</v>
          </cell>
          <cell r="AB1355" t="str">
            <v/>
          </cell>
          <cell r="AC1355">
            <v>3809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I1355" t="str">
            <v/>
          </cell>
          <cell r="AJ1355" t="str">
            <v/>
          </cell>
          <cell r="AM1355" t="e">
            <v>#N/A</v>
          </cell>
        </row>
        <row r="1356">
          <cell r="A1356" t="str">
            <v>ACTIVE</v>
          </cell>
          <cell r="B1356" t="str">
            <v>36-1492</v>
          </cell>
          <cell r="C1356">
            <v>28890117</v>
          </cell>
          <cell r="D1356" t="str">
            <v>36-1492</v>
          </cell>
          <cell r="E1356" t="str">
            <v>SDR 35 SW</v>
          </cell>
          <cell r="F1356" t="str">
            <v>30X8 WYE HXHXH SDR35 SW</v>
          </cell>
          <cell r="G1356">
            <v>139.94999999999999</v>
          </cell>
          <cell r="H1356">
            <v>63.480200399999994</v>
          </cell>
          <cell r="I1356">
            <v>1</v>
          </cell>
          <cell r="J1356">
            <v>1</v>
          </cell>
          <cell r="K1356">
            <v>10586.852884967322</v>
          </cell>
          <cell r="L1356">
            <v>990.34879999999998</v>
          </cell>
          <cell r="M1356" t="str">
            <v>SPECFIT</v>
          </cell>
          <cell r="N1356" t="str">
            <v>(81)920308</v>
          </cell>
          <cell r="O1356" t="str">
            <v>BOX</v>
          </cell>
          <cell r="P1356" t="str">
            <v>D</v>
          </cell>
          <cell r="Q1356" t="str">
            <v>F</v>
          </cell>
          <cell r="R1356">
            <v>8322.2705882352948</v>
          </cell>
          <cell r="S1356">
            <v>8904.8295294117652</v>
          </cell>
          <cell r="T1356">
            <v>8904.8295294117652</v>
          </cell>
          <cell r="U1356">
            <v>8904.8295294117652</v>
          </cell>
          <cell r="V1356">
            <v>9528.1675964705901</v>
          </cell>
          <cell r="W1356">
            <v>9528.1675964705901</v>
          </cell>
          <cell r="X1356">
            <v>9528.1675964705901</v>
          </cell>
          <cell r="Y1356">
            <v>9528.1675964705901</v>
          </cell>
          <cell r="Z1356">
            <v>10586.852884967322</v>
          </cell>
          <cell r="AB1356" t="str">
            <v/>
          </cell>
          <cell r="AC1356">
            <v>3810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I1356" t="str">
            <v/>
          </cell>
          <cell r="AJ1356" t="str">
            <v/>
          </cell>
          <cell r="AM1356" t="e">
            <v>#N/A</v>
          </cell>
        </row>
        <row r="1357">
          <cell r="A1357" t="str">
            <v>ACTIVE</v>
          </cell>
          <cell r="B1357" t="str">
            <v>36-1493</v>
          </cell>
          <cell r="C1357">
            <v>28890125</v>
          </cell>
          <cell r="D1357" t="str">
            <v>36-1493</v>
          </cell>
          <cell r="E1357" t="str">
            <v>SDR 35 SW</v>
          </cell>
          <cell r="F1357" t="str">
            <v>30X10 WYE HXHXH SDR35 SW</v>
          </cell>
          <cell r="G1357">
            <v>148.94999999999999</v>
          </cell>
          <cell r="H1357">
            <v>67.562528399999991</v>
          </cell>
          <cell r="I1357">
            <v>1</v>
          </cell>
          <cell r="J1357">
            <v>1</v>
          </cell>
          <cell r="K1357">
            <v>10739.895334640523</v>
          </cell>
          <cell r="L1357">
            <v>1004.6665</v>
          </cell>
          <cell r="M1357" t="str">
            <v>SPECFIT</v>
          </cell>
          <cell r="N1357" t="str">
            <v>(81)9203010</v>
          </cell>
          <cell r="O1357" t="str">
            <v>BOX</v>
          </cell>
          <cell r="P1357" t="str">
            <v>D</v>
          </cell>
          <cell r="Q1357" t="str">
            <v>F</v>
          </cell>
          <cell r="R1357">
            <v>8442.5764705882357</v>
          </cell>
          <cell r="S1357">
            <v>9033.5568235294122</v>
          </cell>
          <cell r="T1357">
            <v>9033.5568235294122</v>
          </cell>
          <cell r="U1357">
            <v>9033.5568235294122</v>
          </cell>
          <cell r="V1357">
            <v>9665.9058011764719</v>
          </cell>
          <cell r="W1357">
            <v>9665.9058011764719</v>
          </cell>
          <cell r="X1357">
            <v>9665.9058011764719</v>
          </cell>
          <cell r="Y1357">
            <v>9665.9058011764719</v>
          </cell>
          <cell r="Z1357">
            <v>10739.895334640523</v>
          </cell>
          <cell r="AB1357" t="str">
            <v/>
          </cell>
          <cell r="AC1357">
            <v>3811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I1357" t="str">
            <v/>
          </cell>
          <cell r="AJ1357" t="str">
            <v/>
          </cell>
          <cell r="AM1357" t="e">
            <v>#N/A</v>
          </cell>
        </row>
        <row r="1358">
          <cell r="A1358" t="str">
            <v>ACTIVE</v>
          </cell>
          <cell r="B1358" t="str">
            <v>36-1494</v>
          </cell>
          <cell r="C1358">
            <v>28890133</v>
          </cell>
          <cell r="D1358" t="str">
            <v>36-1494</v>
          </cell>
          <cell r="E1358" t="str">
            <v>SDR 35 SW</v>
          </cell>
          <cell r="F1358" t="str">
            <v>30X12 WYE HXHXH SDR35 SW</v>
          </cell>
          <cell r="G1358">
            <v>162.9</v>
          </cell>
          <cell r="H1358">
            <v>73.890136800000008</v>
          </cell>
          <cell r="I1358">
            <v>1</v>
          </cell>
          <cell r="J1358">
            <v>1</v>
          </cell>
          <cell r="K1358">
            <v>11316.086837908499</v>
          </cell>
          <cell r="L1358">
            <v>1058.5654999999999</v>
          </cell>
          <cell r="M1358" t="str">
            <v>SPECFIT</v>
          </cell>
          <cell r="N1358" t="str">
            <v>(81)9203012</v>
          </cell>
          <cell r="O1358" t="str">
            <v>BOX</v>
          </cell>
          <cell r="P1358" t="str">
            <v>D</v>
          </cell>
          <cell r="Q1358" t="str">
            <v>F</v>
          </cell>
          <cell r="R1358">
            <v>8895.5176470588231</v>
          </cell>
          <cell r="S1358">
            <v>9518.2038823529419</v>
          </cell>
          <cell r="T1358">
            <v>9518.2038823529419</v>
          </cell>
          <cell r="U1358">
            <v>9518.2038823529419</v>
          </cell>
          <cell r="V1358">
            <v>10184.478154117649</v>
          </cell>
          <cell r="W1358">
            <v>10184.478154117649</v>
          </cell>
          <cell r="X1358">
            <v>10184.478154117649</v>
          </cell>
          <cell r="Y1358">
            <v>10184.478154117649</v>
          </cell>
          <cell r="Z1358">
            <v>11316.086837908499</v>
          </cell>
          <cell r="AB1358" t="str">
            <v/>
          </cell>
          <cell r="AC1358">
            <v>3812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I1358" t="str">
            <v/>
          </cell>
          <cell r="AJ1358" t="str">
            <v/>
          </cell>
          <cell r="AM1358" t="e">
            <v>#N/A</v>
          </cell>
        </row>
        <row r="1359">
          <cell r="A1359" t="str">
            <v>ACTIVE</v>
          </cell>
          <cell r="B1359" t="str">
            <v>36-1495</v>
          </cell>
          <cell r="C1359">
            <v>28890141</v>
          </cell>
          <cell r="D1359" t="str">
            <v>36-1495</v>
          </cell>
          <cell r="E1359" t="str">
            <v>SDR 35 SW</v>
          </cell>
          <cell r="F1359" t="str">
            <v>30X15 WYE HXHXH SDR35 SW</v>
          </cell>
          <cell r="G1359">
            <v>176.85</v>
          </cell>
          <cell r="H1359">
            <v>80.217745199999996</v>
          </cell>
          <cell r="I1359">
            <v>1</v>
          </cell>
          <cell r="J1359">
            <v>1</v>
          </cell>
          <cell r="K1359">
            <v>12335.975730718954</v>
          </cell>
          <cell r="L1359">
            <v>1153.9713999999999</v>
          </cell>
          <cell r="M1359" t="str">
            <v>SPECFIT</v>
          </cell>
          <cell r="N1359" t="str">
            <v>(81)9203015</v>
          </cell>
          <cell r="O1359" t="str">
            <v>BOX</v>
          </cell>
          <cell r="P1359" t="str">
            <v>D</v>
          </cell>
          <cell r="Q1359" t="str">
            <v>F</v>
          </cell>
          <cell r="R1359">
            <v>9697.2470588235301</v>
          </cell>
          <cell r="S1359">
            <v>10376.054352941177</v>
          </cell>
          <cell r="T1359">
            <v>10376.054352941177</v>
          </cell>
          <cell r="U1359">
            <v>10376.054352941177</v>
          </cell>
          <cell r="V1359">
            <v>11102.378157647059</v>
          </cell>
          <cell r="W1359">
            <v>11102.378157647059</v>
          </cell>
          <cell r="X1359">
            <v>11102.378157647059</v>
          </cell>
          <cell r="Y1359">
            <v>11102.378157647059</v>
          </cell>
          <cell r="Z1359">
            <v>12335.975730718954</v>
          </cell>
          <cell r="AB1359" t="str">
            <v/>
          </cell>
          <cell r="AC1359">
            <v>3813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I1359" t="str">
            <v/>
          </cell>
          <cell r="AJ1359" t="str">
            <v/>
          </cell>
          <cell r="AM1359" t="e">
            <v>#N/A</v>
          </cell>
        </row>
        <row r="1360">
          <cell r="A1360" t="str">
            <v>ACTIVE</v>
          </cell>
          <cell r="B1360" t="str">
            <v>36-1496</v>
          </cell>
          <cell r="C1360">
            <v>28890150</v>
          </cell>
          <cell r="D1360" t="str">
            <v>36-1496</v>
          </cell>
          <cell r="E1360" t="str">
            <v>SDR 35 SW</v>
          </cell>
          <cell r="F1360" t="str">
            <v>30X18 WYE HXHXH SDR35 SW</v>
          </cell>
          <cell r="G1360">
            <v>197.55</v>
          </cell>
          <cell r="H1360">
            <v>89.607099599999998</v>
          </cell>
          <cell r="I1360">
            <v>1</v>
          </cell>
          <cell r="J1360">
            <v>1</v>
          </cell>
          <cell r="K1360">
            <v>13284.656333333334</v>
          </cell>
          <cell r="L1360">
            <v>1242.7157</v>
          </cell>
          <cell r="M1360" t="str">
            <v>SPECFIT</v>
          </cell>
          <cell r="N1360" t="str">
            <v>(81)9203018</v>
          </cell>
          <cell r="O1360" t="str">
            <v>BOX</v>
          </cell>
          <cell r="P1360" t="str">
            <v>D</v>
          </cell>
          <cell r="Q1360" t="str">
            <v>F</v>
          </cell>
          <cell r="R1360">
            <v>10443</v>
          </cell>
          <cell r="S1360">
            <v>11174.01</v>
          </cell>
          <cell r="T1360">
            <v>11174.01</v>
          </cell>
          <cell r="U1360">
            <v>11174.01</v>
          </cell>
          <cell r="V1360">
            <v>11956.190700000001</v>
          </cell>
          <cell r="W1360">
            <v>11956.190700000001</v>
          </cell>
          <cell r="X1360">
            <v>11956.190700000001</v>
          </cell>
          <cell r="Y1360">
            <v>11956.190700000001</v>
          </cell>
          <cell r="Z1360">
            <v>13284.656333333334</v>
          </cell>
          <cell r="AB1360" t="str">
            <v/>
          </cell>
          <cell r="AC1360">
            <v>3814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 t="str">
            <v/>
          </cell>
          <cell r="AJ1360" t="str">
            <v/>
          </cell>
          <cell r="AM1360" t="e">
            <v>#N/A</v>
          </cell>
        </row>
        <row r="1361">
          <cell r="A1361" t="str">
            <v>ACTIVE</v>
          </cell>
          <cell r="B1361" t="str">
            <v>36-1497</v>
          </cell>
          <cell r="C1361">
            <v>28890168</v>
          </cell>
          <cell r="D1361" t="str">
            <v>36-1497</v>
          </cell>
          <cell r="E1361" t="str">
            <v>SDR 35 SW</v>
          </cell>
          <cell r="F1361" t="str">
            <v>30X21 WYE HXHXH SDR35 SW</v>
          </cell>
          <cell r="G1361">
            <v>220.95</v>
          </cell>
          <cell r="H1361">
            <v>100.22115239999999</v>
          </cell>
          <cell r="I1361">
            <v>1</v>
          </cell>
          <cell r="J1361">
            <v>1</v>
          </cell>
          <cell r="K1361">
            <v>15099.824194771245</v>
          </cell>
          <cell r="L1361">
            <v>1412.5168000000001</v>
          </cell>
          <cell r="M1361" t="str">
            <v>SPECFIT</v>
          </cell>
          <cell r="N1361" t="str">
            <v>(81)9203021</v>
          </cell>
          <cell r="O1361" t="str">
            <v>BOX</v>
          </cell>
          <cell r="P1361" t="str">
            <v>D</v>
          </cell>
          <cell r="Q1361" t="str">
            <v>F</v>
          </cell>
          <cell r="R1361">
            <v>11869.89411764706</v>
          </cell>
          <cell r="S1361">
            <v>12700.786705882354</v>
          </cell>
          <cell r="T1361">
            <v>12700.786705882354</v>
          </cell>
          <cell r="U1361">
            <v>12700.786705882354</v>
          </cell>
          <cell r="V1361">
            <v>13589.84177529412</v>
          </cell>
          <cell r="W1361">
            <v>13589.84177529412</v>
          </cell>
          <cell r="X1361">
            <v>13589.84177529412</v>
          </cell>
          <cell r="Y1361">
            <v>13589.84177529412</v>
          </cell>
          <cell r="Z1361">
            <v>15099.824194771245</v>
          </cell>
          <cell r="AB1361" t="str">
            <v/>
          </cell>
          <cell r="AC1361">
            <v>3815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I1361" t="str">
            <v/>
          </cell>
          <cell r="AJ1361" t="str">
            <v/>
          </cell>
          <cell r="AM1361" t="e">
            <v>#N/A</v>
          </cell>
        </row>
        <row r="1362">
          <cell r="A1362" t="str">
            <v>ACTIVE</v>
          </cell>
          <cell r="B1362" t="str">
            <v>36-1498</v>
          </cell>
          <cell r="C1362">
            <v>28890176</v>
          </cell>
          <cell r="D1362" t="str">
            <v>36-1498</v>
          </cell>
          <cell r="E1362" t="str">
            <v>SDR 35 SW</v>
          </cell>
          <cell r="F1362" t="str">
            <v>30X24 WYE HXHXH SDR35 SW</v>
          </cell>
          <cell r="G1362">
            <v>248.4</v>
          </cell>
          <cell r="H1362">
            <v>112.6722528</v>
          </cell>
          <cell r="I1362">
            <v>1</v>
          </cell>
          <cell r="J1362">
            <v>1</v>
          </cell>
          <cell r="K1362">
            <v>16899.322640522878</v>
          </cell>
          <cell r="L1362">
            <v>1580.8514</v>
          </cell>
          <cell r="M1362" t="str">
            <v>SPECFIT</v>
          </cell>
          <cell r="N1362" t="str">
            <v>(81)9203024</v>
          </cell>
          <cell r="O1362" t="str">
            <v>BOX</v>
          </cell>
          <cell r="P1362" t="str">
            <v>D</v>
          </cell>
          <cell r="Q1362" t="str">
            <v>F</v>
          </cell>
          <cell r="R1362">
            <v>13284.470588235294</v>
          </cell>
          <cell r="S1362">
            <v>14214.383529411765</v>
          </cell>
          <cell r="T1362">
            <v>14214.383529411765</v>
          </cell>
          <cell r="U1362">
            <v>14214.383529411765</v>
          </cell>
          <cell r="V1362">
            <v>15209.39037647059</v>
          </cell>
          <cell r="W1362">
            <v>15209.39037647059</v>
          </cell>
          <cell r="X1362">
            <v>15209.39037647059</v>
          </cell>
          <cell r="Y1362">
            <v>15209.39037647059</v>
          </cell>
          <cell r="Z1362">
            <v>16899.322640522878</v>
          </cell>
          <cell r="AB1362" t="str">
            <v/>
          </cell>
          <cell r="AC1362">
            <v>3816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I1362" t="str">
            <v/>
          </cell>
          <cell r="AJ1362" t="str">
            <v/>
          </cell>
          <cell r="AM1362" t="e">
            <v>#N/A</v>
          </cell>
        </row>
        <row r="1363">
          <cell r="A1363" t="str">
            <v>ACTIVE</v>
          </cell>
          <cell r="B1363" t="str">
            <v>36-1499</v>
          </cell>
          <cell r="C1363">
            <v>28890184</v>
          </cell>
          <cell r="D1363" t="str">
            <v>36-1499</v>
          </cell>
          <cell r="E1363" t="str">
            <v>SDR 35 SW</v>
          </cell>
          <cell r="F1363" t="str">
            <v>30X27 WYE HXHXH SDR35 SW</v>
          </cell>
          <cell r="G1363">
            <v>277.2</v>
          </cell>
          <cell r="H1363">
            <v>125.73570239999999</v>
          </cell>
          <cell r="I1363">
            <v>1</v>
          </cell>
          <cell r="J1363" t="str">
            <v>-</v>
          </cell>
          <cell r="K1363">
            <v>18329.639475816995</v>
          </cell>
          <cell r="L1363">
            <v>1714.6501000000001</v>
          </cell>
          <cell r="M1363" t="str">
            <v>SPECFIT</v>
          </cell>
          <cell r="N1363" t="str">
            <v>(81)9203027</v>
          </cell>
          <cell r="O1363" t="str">
            <v>BOX</v>
          </cell>
          <cell r="P1363" t="str">
            <v>D</v>
          </cell>
          <cell r="Q1363" t="str">
            <v>F</v>
          </cell>
          <cell r="R1363">
            <v>14408.835294117647</v>
          </cell>
          <cell r="S1363">
            <v>15417.453764705884</v>
          </cell>
          <cell r="T1363">
            <v>15417.453764705884</v>
          </cell>
          <cell r="U1363">
            <v>15417.453764705884</v>
          </cell>
          <cell r="V1363">
            <v>16496.675528235297</v>
          </cell>
          <cell r="W1363">
            <v>16496.675528235297</v>
          </cell>
          <cell r="X1363">
            <v>16496.675528235297</v>
          </cell>
          <cell r="Y1363">
            <v>16496.675528235297</v>
          </cell>
          <cell r="Z1363">
            <v>18329.639475816995</v>
          </cell>
          <cell r="AB1363" t="str">
            <v/>
          </cell>
          <cell r="AC1363">
            <v>3817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I1363" t="str">
            <v/>
          </cell>
          <cell r="AJ1363" t="str">
            <v/>
          </cell>
          <cell r="AM1363" t="e">
            <v>#N/A</v>
          </cell>
        </row>
        <row r="1364">
          <cell r="A1364" t="str">
            <v>ACTIVE</v>
          </cell>
          <cell r="B1364" t="str">
            <v>36-1500</v>
          </cell>
          <cell r="C1364">
            <v>28890192</v>
          </cell>
          <cell r="D1364" t="str">
            <v>36-1500</v>
          </cell>
          <cell r="E1364" t="str">
            <v>SDR 35 SW</v>
          </cell>
          <cell r="F1364" t="str">
            <v>30 WYE HXHXH SDR35 SW</v>
          </cell>
          <cell r="G1364">
            <v>320.85000000000002</v>
          </cell>
          <cell r="H1364">
            <v>145.5349932</v>
          </cell>
          <cell r="I1364">
            <v>1</v>
          </cell>
          <cell r="J1364" t="str">
            <v>-</v>
          </cell>
          <cell r="K1364">
            <v>22911.97825620915</v>
          </cell>
          <cell r="L1364">
            <v>2143.3074999999999</v>
          </cell>
          <cell r="M1364" t="str">
            <v>SPECFIT</v>
          </cell>
          <cell r="N1364" t="str">
            <v>(81)92030</v>
          </cell>
          <cell r="O1364" t="str">
            <v>BOX</v>
          </cell>
          <cell r="P1364" t="str">
            <v>D</v>
          </cell>
          <cell r="Q1364" t="str">
            <v>F</v>
          </cell>
          <cell r="R1364">
            <v>18010.988235294117</v>
          </cell>
          <cell r="S1364">
            <v>19271.757411764705</v>
          </cell>
          <cell r="T1364">
            <v>19271.757411764705</v>
          </cell>
          <cell r="U1364">
            <v>19271.757411764705</v>
          </cell>
          <cell r="V1364">
            <v>20620.780430588235</v>
          </cell>
          <cell r="W1364">
            <v>20620.780430588235</v>
          </cell>
          <cell r="X1364">
            <v>20620.780430588235</v>
          </cell>
          <cell r="Y1364">
            <v>20620.780430588235</v>
          </cell>
          <cell r="Z1364">
            <v>22911.97825620915</v>
          </cell>
          <cell r="AB1364" t="str">
            <v/>
          </cell>
          <cell r="AC1364">
            <v>3818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I1364" t="str">
            <v/>
          </cell>
          <cell r="AJ1364" t="str">
            <v/>
          </cell>
          <cell r="AM1364" t="e">
            <v>#N/A</v>
          </cell>
        </row>
        <row r="1365">
          <cell r="A1365" t="str">
            <v>ACTIVE</v>
          </cell>
          <cell r="B1365" t="str">
            <v>36-1501</v>
          </cell>
          <cell r="C1365">
            <v>28890206</v>
          </cell>
          <cell r="D1365" t="str">
            <v>36-1501</v>
          </cell>
          <cell r="E1365" t="str">
            <v>SDR 35 SW</v>
          </cell>
          <cell r="F1365" t="str">
            <v>36X4 WYE HXHXH SDR35 SW</v>
          </cell>
          <cell r="G1365">
            <v>203.85</v>
          </cell>
          <cell r="H1365">
            <v>92.464729199999994</v>
          </cell>
          <cell r="I1365">
            <v>1</v>
          </cell>
          <cell r="J1365">
            <v>1</v>
          </cell>
          <cell r="K1365">
            <v>10766.370211764706</v>
          </cell>
          <cell r="L1365">
            <v>1007.1419</v>
          </cell>
          <cell r="M1365" t="str">
            <v>SPECFIT</v>
          </cell>
          <cell r="N1365" t="str">
            <v>(81)920364</v>
          </cell>
          <cell r="O1365" t="str">
            <v>BOX</v>
          </cell>
          <cell r="P1365" t="str">
            <v>D</v>
          </cell>
          <cell r="Q1365" t="str">
            <v>F</v>
          </cell>
          <cell r="R1365">
            <v>8463.3882352941182</v>
          </cell>
          <cell r="S1365">
            <v>9055.8254117647066</v>
          </cell>
          <cell r="T1365">
            <v>9055.8254117647066</v>
          </cell>
          <cell r="U1365">
            <v>9055.8254117647066</v>
          </cell>
          <cell r="V1365">
            <v>9689.7331905882365</v>
          </cell>
          <cell r="W1365">
            <v>9689.7331905882365</v>
          </cell>
          <cell r="X1365">
            <v>9689.7331905882365</v>
          </cell>
          <cell r="Y1365">
            <v>9689.7331905882365</v>
          </cell>
          <cell r="Z1365">
            <v>10766.370211764706</v>
          </cell>
          <cell r="AB1365" t="str">
            <v/>
          </cell>
          <cell r="AC1365">
            <v>3819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I1365" t="str">
            <v/>
          </cell>
          <cell r="AJ1365" t="str">
            <v/>
          </cell>
          <cell r="AM1365" t="e">
            <v>#N/A</v>
          </cell>
        </row>
        <row r="1366">
          <cell r="A1366" t="str">
            <v>ACTIVE</v>
          </cell>
          <cell r="B1366" t="str">
            <v>36-1502</v>
          </cell>
          <cell r="C1366">
            <v>28890214</v>
          </cell>
          <cell r="D1366" t="str">
            <v>36-1502</v>
          </cell>
          <cell r="E1366" t="str">
            <v>SDR 35 SW</v>
          </cell>
          <cell r="F1366" t="str">
            <v>36X6 WYE HXHXH SDR35 SW</v>
          </cell>
          <cell r="G1366">
            <v>214.2</v>
          </cell>
          <cell r="H1366">
            <v>97.159406399999995</v>
          </cell>
          <cell r="I1366">
            <v>1</v>
          </cell>
          <cell r="J1366">
            <v>1</v>
          </cell>
          <cell r="K1366">
            <v>11247.692158169935</v>
          </cell>
          <cell r="L1366">
            <v>1052.1686</v>
          </cell>
          <cell r="M1366" t="str">
            <v>SPECFIT</v>
          </cell>
          <cell r="N1366" t="str">
            <v>(81)920366</v>
          </cell>
          <cell r="O1366" t="str">
            <v>BOX</v>
          </cell>
          <cell r="P1366" t="str">
            <v>D</v>
          </cell>
          <cell r="Q1366" t="str">
            <v>F</v>
          </cell>
          <cell r="R1366">
            <v>8841.7529411764699</v>
          </cell>
          <cell r="S1366">
            <v>9460.6756470588225</v>
          </cell>
          <cell r="T1366">
            <v>9460.6756470588225</v>
          </cell>
          <cell r="U1366">
            <v>9460.6756470588225</v>
          </cell>
          <cell r="V1366">
            <v>10122.922942352941</v>
          </cell>
          <cell r="W1366">
            <v>10122.922942352941</v>
          </cell>
          <cell r="X1366">
            <v>10122.922942352941</v>
          </cell>
          <cell r="Y1366">
            <v>10122.922942352941</v>
          </cell>
          <cell r="Z1366">
            <v>11247.692158169935</v>
          </cell>
          <cell r="AB1366" t="str">
            <v/>
          </cell>
          <cell r="AC1366">
            <v>3820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I1366" t="str">
            <v/>
          </cell>
          <cell r="AJ1366" t="str">
            <v/>
          </cell>
          <cell r="AM1366" t="e">
            <v>#N/A</v>
          </cell>
        </row>
        <row r="1367">
          <cell r="A1367" t="str">
            <v>ACTIVE</v>
          </cell>
          <cell r="B1367" t="str">
            <v>36-1503</v>
          </cell>
          <cell r="C1367">
            <v>28890222</v>
          </cell>
          <cell r="D1367" t="str">
            <v>36-1503</v>
          </cell>
          <cell r="E1367" t="str">
            <v>SDR 35 SW</v>
          </cell>
          <cell r="F1367" t="str">
            <v>36X8 WYE HXHXH SDR35 SW</v>
          </cell>
          <cell r="G1367">
            <v>225.45</v>
          </cell>
          <cell r="H1367">
            <v>102.26231639999999</v>
          </cell>
          <cell r="I1367">
            <v>1</v>
          </cell>
          <cell r="J1367">
            <v>1</v>
          </cell>
          <cell r="K1367">
            <v>13233.54739869281</v>
          </cell>
          <cell r="L1367">
            <v>1237.9350999999999</v>
          </cell>
          <cell r="M1367" t="str">
            <v>SPECFIT</v>
          </cell>
          <cell r="N1367" t="str">
            <v>(81)920368</v>
          </cell>
          <cell r="O1367" t="str">
            <v>BOX</v>
          </cell>
          <cell r="P1367" t="str">
            <v>D</v>
          </cell>
          <cell r="Q1367" t="str">
            <v>F</v>
          </cell>
          <cell r="R1367">
            <v>10402.823529411764</v>
          </cell>
          <cell r="S1367">
            <v>11131.021176470587</v>
          </cell>
          <cell r="T1367">
            <v>11131.021176470587</v>
          </cell>
          <cell r="U1367">
            <v>11131.021176470587</v>
          </cell>
          <cell r="V1367">
            <v>11910.192658823529</v>
          </cell>
          <cell r="W1367">
            <v>11910.192658823529</v>
          </cell>
          <cell r="X1367">
            <v>11910.192658823529</v>
          </cell>
          <cell r="Y1367">
            <v>11910.192658823529</v>
          </cell>
          <cell r="Z1367">
            <v>13233.54739869281</v>
          </cell>
          <cell r="AB1367" t="str">
            <v/>
          </cell>
          <cell r="AC1367">
            <v>3821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 t="str">
            <v/>
          </cell>
          <cell r="AJ1367" t="str">
            <v/>
          </cell>
          <cell r="AM1367" t="e">
            <v>#N/A</v>
          </cell>
        </row>
        <row r="1368">
          <cell r="A1368" t="str">
            <v>ACTIVE</v>
          </cell>
          <cell r="B1368" t="str">
            <v>36-1504</v>
          </cell>
          <cell r="C1368">
            <v>28890230</v>
          </cell>
          <cell r="D1368" t="str">
            <v>36-1504</v>
          </cell>
          <cell r="E1368" t="str">
            <v>SDR 35 SW</v>
          </cell>
          <cell r="F1368" t="str">
            <v>36X10 WYE HXHXH SDR35 SW</v>
          </cell>
          <cell r="G1368">
            <v>237.15</v>
          </cell>
          <cell r="H1368">
            <v>107.5693428</v>
          </cell>
          <cell r="I1368">
            <v>1</v>
          </cell>
          <cell r="J1368">
            <v>1</v>
          </cell>
          <cell r="K1368">
            <v>13424.85794379085</v>
          </cell>
          <cell r="L1368">
            <v>1255.8317</v>
          </cell>
          <cell r="M1368" t="str">
            <v>SPECFIT</v>
          </cell>
          <cell r="N1368" t="str">
            <v>(81)9203610</v>
          </cell>
          <cell r="O1368" t="str">
            <v>BOX</v>
          </cell>
          <cell r="P1368" t="str">
            <v>D</v>
          </cell>
          <cell r="Q1368" t="str">
            <v>F</v>
          </cell>
          <cell r="R1368">
            <v>10553.211764705882</v>
          </cell>
          <cell r="S1368">
            <v>11291.936588235294</v>
          </cell>
          <cell r="T1368">
            <v>11291.936588235294</v>
          </cell>
          <cell r="U1368">
            <v>11291.936588235294</v>
          </cell>
          <cell r="V1368">
            <v>12082.372149411765</v>
          </cell>
          <cell r="W1368">
            <v>12082.372149411765</v>
          </cell>
          <cell r="X1368">
            <v>12082.372149411765</v>
          </cell>
          <cell r="Y1368">
            <v>12082.372149411765</v>
          </cell>
          <cell r="Z1368">
            <v>13424.85794379085</v>
          </cell>
          <cell r="AB1368" t="str">
            <v/>
          </cell>
          <cell r="AC1368">
            <v>3822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I1368" t="str">
            <v/>
          </cell>
          <cell r="AJ1368" t="str">
            <v/>
          </cell>
          <cell r="AM1368" t="e">
            <v>#N/A</v>
          </cell>
        </row>
        <row r="1369">
          <cell r="A1369" t="str">
            <v>ACTIVE</v>
          </cell>
          <cell r="B1369" t="str">
            <v>36-1505</v>
          </cell>
          <cell r="C1369">
            <v>28890249</v>
          </cell>
          <cell r="D1369" t="str">
            <v>36-1505</v>
          </cell>
          <cell r="E1369" t="str">
            <v>SDR 35 SW</v>
          </cell>
          <cell r="F1369" t="str">
            <v>36X12 WYE HXHXH SDR35 SW</v>
          </cell>
          <cell r="G1369">
            <v>256.05</v>
          </cell>
          <cell r="H1369">
            <v>116.1422316</v>
          </cell>
          <cell r="I1369">
            <v>1</v>
          </cell>
          <cell r="J1369">
            <v>1</v>
          </cell>
          <cell r="K1369">
            <v>14145.112288888889</v>
          </cell>
          <cell r="L1369">
            <v>1323.2077999999999</v>
          </cell>
          <cell r="M1369" t="str">
            <v>SPECFIT</v>
          </cell>
          <cell r="N1369" t="str">
            <v>(81)9203612</v>
          </cell>
          <cell r="O1369" t="str">
            <v>BOX</v>
          </cell>
          <cell r="P1369" t="str">
            <v>D</v>
          </cell>
          <cell r="Q1369" t="str">
            <v>F</v>
          </cell>
          <cell r="R1369">
            <v>11119.4</v>
          </cell>
          <cell r="S1369">
            <v>11897.758</v>
          </cell>
          <cell r="T1369">
            <v>11897.758</v>
          </cell>
          <cell r="U1369">
            <v>11897.758</v>
          </cell>
          <cell r="V1369">
            <v>12730.601060000001</v>
          </cell>
          <cell r="W1369">
            <v>12730.601060000001</v>
          </cell>
          <cell r="X1369">
            <v>12730.601060000001</v>
          </cell>
          <cell r="Y1369">
            <v>12730.601060000001</v>
          </cell>
          <cell r="Z1369">
            <v>14145.112288888889</v>
          </cell>
          <cell r="AB1369" t="str">
            <v/>
          </cell>
          <cell r="AC1369">
            <v>3823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 t="str">
            <v/>
          </cell>
          <cell r="AJ1369" t="str">
            <v/>
          </cell>
          <cell r="AM1369" t="e">
            <v>#N/A</v>
          </cell>
        </row>
        <row r="1370">
          <cell r="A1370" t="str">
            <v>ACTIVE</v>
          </cell>
          <cell r="B1370" t="str">
            <v>36-1506</v>
          </cell>
          <cell r="C1370">
            <v>28890257</v>
          </cell>
          <cell r="D1370" t="str">
            <v>36-1506</v>
          </cell>
          <cell r="E1370" t="str">
            <v>SDR 35 SW</v>
          </cell>
          <cell r="F1370" t="str">
            <v>36X15 WYE HXHXH SDR35 SW</v>
          </cell>
          <cell r="G1370">
            <v>274.5</v>
          </cell>
          <cell r="H1370">
            <v>124.511004</v>
          </cell>
          <cell r="I1370">
            <v>1</v>
          </cell>
          <cell r="J1370" t="str">
            <v>-</v>
          </cell>
          <cell r="K1370">
            <v>15419.96218039216</v>
          </cell>
          <cell r="L1370">
            <v>1442.4648</v>
          </cell>
          <cell r="M1370" t="str">
            <v>SPECFIT</v>
          </cell>
          <cell r="N1370" t="str">
            <v>(81)9203615</v>
          </cell>
          <cell r="O1370" t="str">
            <v>BOX</v>
          </cell>
          <cell r="P1370" t="str">
            <v>D</v>
          </cell>
          <cell r="Q1370" t="str">
            <v>F</v>
          </cell>
          <cell r="R1370">
            <v>12121.552941176471</v>
          </cell>
          <cell r="S1370">
            <v>12970.061647058825</v>
          </cell>
          <cell r="T1370">
            <v>12970.061647058825</v>
          </cell>
          <cell r="U1370">
            <v>12970.061647058825</v>
          </cell>
          <cell r="V1370">
            <v>13877.965962352944</v>
          </cell>
          <cell r="W1370">
            <v>13877.965962352944</v>
          </cell>
          <cell r="X1370">
            <v>13877.965962352944</v>
          </cell>
          <cell r="Y1370">
            <v>13877.965962352944</v>
          </cell>
          <cell r="Z1370">
            <v>15419.96218039216</v>
          </cell>
          <cell r="AB1370" t="str">
            <v/>
          </cell>
          <cell r="AC1370">
            <v>3824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I1370" t="str">
            <v/>
          </cell>
          <cell r="AJ1370" t="str">
            <v/>
          </cell>
          <cell r="AM1370" t="e">
            <v>#N/A</v>
          </cell>
        </row>
        <row r="1371">
          <cell r="A1371" t="str">
            <v>ACTIVE</v>
          </cell>
          <cell r="B1371" t="str">
            <v>36-1507</v>
          </cell>
          <cell r="C1371">
            <v>28890265</v>
          </cell>
          <cell r="D1371" t="str">
            <v>36-1507</v>
          </cell>
          <cell r="E1371" t="str">
            <v>SDR 35 SW</v>
          </cell>
          <cell r="F1371" t="str">
            <v>36X18 WYE HXHXH SDR35 SW</v>
          </cell>
          <cell r="G1371">
            <v>301.05</v>
          </cell>
          <cell r="H1371">
            <v>136.55387160000001</v>
          </cell>
          <cell r="I1371">
            <v>1</v>
          </cell>
          <cell r="J1371" t="str">
            <v>-</v>
          </cell>
          <cell r="K1371">
            <v>16605.824158169937</v>
          </cell>
          <cell r="L1371">
            <v>1553.3955000000001</v>
          </cell>
          <cell r="M1371" t="str">
            <v>SPECFIT</v>
          </cell>
          <cell r="N1371" t="str">
            <v>(81)9203618</v>
          </cell>
          <cell r="O1371" t="str">
            <v>BOX</v>
          </cell>
          <cell r="P1371" t="str">
            <v>D</v>
          </cell>
          <cell r="Q1371" t="str">
            <v>F</v>
          </cell>
          <cell r="R1371">
            <v>13053.752941176472</v>
          </cell>
          <cell r="S1371">
            <v>13967.515647058826</v>
          </cell>
          <cell r="T1371">
            <v>13967.515647058826</v>
          </cell>
          <cell r="U1371">
            <v>13967.515647058826</v>
          </cell>
          <cell r="V1371">
            <v>14945.241742352944</v>
          </cell>
          <cell r="W1371">
            <v>14945.241742352944</v>
          </cell>
          <cell r="X1371">
            <v>14945.241742352944</v>
          </cell>
          <cell r="Y1371">
            <v>14945.241742352944</v>
          </cell>
          <cell r="Z1371">
            <v>16605.824158169937</v>
          </cell>
          <cell r="AB1371" t="str">
            <v/>
          </cell>
          <cell r="AC1371">
            <v>3825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 t="str">
            <v/>
          </cell>
          <cell r="AJ1371" t="str">
            <v/>
          </cell>
          <cell r="AM1371" t="e">
            <v>#N/A</v>
          </cell>
        </row>
        <row r="1372">
          <cell r="A1372" t="str">
            <v>ACTIVE</v>
          </cell>
          <cell r="B1372" t="str">
            <v>36-1508</v>
          </cell>
          <cell r="C1372">
            <v>28890273</v>
          </cell>
          <cell r="D1372" t="str">
            <v>36-1508</v>
          </cell>
          <cell r="E1372" t="str">
            <v>SDR 35 SW</v>
          </cell>
          <cell r="F1372" t="str">
            <v>36X21 WYE HXHXH SDR35 SW</v>
          </cell>
          <cell r="G1372">
            <v>328.5</v>
          </cell>
          <cell r="H1372">
            <v>149.00497200000001</v>
          </cell>
          <cell r="I1372">
            <v>1</v>
          </cell>
          <cell r="J1372" t="str">
            <v>-</v>
          </cell>
          <cell r="K1372">
            <v>18874.791467973857</v>
          </cell>
          <cell r="L1372">
            <v>1765.6478</v>
          </cell>
          <cell r="M1372" t="str">
            <v>SPECFIT</v>
          </cell>
          <cell r="N1372" t="str">
            <v>(81)9203621</v>
          </cell>
          <cell r="O1372" t="str">
            <v>BOX</v>
          </cell>
          <cell r="P1372" t="str">
            <v>D</v>
          </cell>
          <cell r="Q1372" t="str">
            <v>F</v>
          </cell>
          <cell r="R1372">
            <v>14837.376470588237</v>
          </cell>
          <cell r="S1372">
            <v>15875.992823529414</v>
          </cell>
          <cell r="T1372">
            <v>15875.992823529414</v>
          </cell>
          <cell r="U1372">
            <v>15875.992823529414</v>
          </cell>
          <cell r="V1372">
            <v>16987.312321176472</v>
          </cell>
          <cell r="W1372">
            <v>16987.312321176472</v>
          </cell>
          <cell r="X1372">
            <v>16987.312321176472</v>
          </cell>
          <cell r="Y1372">
            <v>16987.312321176472</v>
          </cell>
          <cell r="Z1372">
            <v>18874.791467973857</v>
          </cell>
          <cell r="AB1372" t="str">
            <v/>
          </cell>
          <cell r="AC1372">
            <v>3826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I1372" t="str">
            <v/>
          </cell>
          <cell r="AJ1372" t="str">
            <v/>
          </cell>
          <cell r="AM1372" t="e">
            <v>#N/A</v>
          </cell>
        </row>
        <row r="1373">
          <cell r="A1373" t="str">
            <v>ACTIVE</v>
          </cell>
          <cell r="B1373" t="str">
            <v>36-1509</v>
          </cell>
          <cell r="C1373">
            <v>28890281</v>
          </cell>
          <cell r="D1373" t="str">
            <v>36-1509</v>
          </cell>
          <cell r="E1373" t="str">
            <v>SDR 35 SW</v>
          </cell>
          <cell r="F1373" t="str">
            <v>36X24 WYE HXHXH SDR35 SW</v>
          </cell>
          <cell r="G1373">
            <v>362.25</v>
          </cell>
          <cell r="H1373">
            <v>164.31370200000001</v>
          </cell>
          <cell r="I1373">
            <v>1</v>
          </cell>
          <cell r="J1373" t="str">
            <v>-</v>
          </cell>
          <cell r="K1373">
            <v>21124.138334640524</v>
          </cell>
          <cell r="L1373">
            <v>1976.0634</v>
          </cell>
          <cell r="M1373" t="str">
            <v>SPECFIT</v>
          </cell>
          <cell r="N1373" t="str">
            <v>(81)9203624</v>
          </cell>
          <cell r="O1373" t="str">
            <v>BOX</v>
          </cell>
          <cell r="P1373" t="str">
            <v>D</v>
          </cell>
          <cell r="Q1373" t="str">
            <v>F</v>
          </cell>
          <cell r="R1373">
            <v>16605.576470588236</v>
          </cell>
          <cell r="S1373">
            <v>17767.966823529412</v>
          </cell>
          <cell r="T1373">
            <v>17767.966823529412</v>
          </cell>
          <cell r="U1373">
            <v>17767.966823529412</v>
          </cell>
          <cell r="V1373">
            <v>19011.724501176472</v>
          </cell>
          <cell r="W1373">
            <v>19011.724501176472</v>
          </cell>
          <cell r="X1373">
            <v>19011.724501176472</v>
          </cell>
          <cell r="Y1373">
            <v>19011.724501176472</v>
          </cell>
          <cell r="Z1373">
            <v>21124.138334640524</v>
          </cell>
          <cell r="AB1373" t="str">
            <v/>
          </cell>
          <cell r="AC1373">
            <v>3827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I1373" t="str">
            <v/>
          </cell>
          <cell r="AJ1373" t="str">
            <v/>
          </cell>
          <cell r="AM1373" t="e">
            <v>#N/A</v>
          </cell>
        </row>
        <row r="1374">
          <cell r="A1374" t="str">
            <v>ACTIVE</v>
          </cell>
          <cell r="B1374" t="str">
            <v>36-1510</v>
          </cell>
          <cell r="C1374">
            <v>28890290</v>
          </cell>
          <cell r="D1374" t="str">
            <v>36-1510</v>
          </cell>
          <cell r="E1374" t="str">
            <v>SDR 35 SW</v>
          </cell>
          <cell r="F1374" t="str">
            <v>36X27 WYE HXHXH SDR35 SW</v>
          </cell>
          <cell r="G1374">
            <v>396</v>
          </cell>
          <cell r="H1374">
            <v>179.622432</v>
          </cell>
          <cell r="I1374">
            <v>1</v>
          </cell>
          <cell r="J1374" t="str">
            <v>-</v>
          </cell>
          <cell r="K1374">
            <v>22912.023154248371</v>
          </cell>
          <cell r="L1374">
            <v>2143.3112000000001</v>
          </cell>
          <cell r="M1374" t="str">
            <v>SPECFIT</v>
          </cell>
          <cell r="N1374" t="str">
            <v>(81)9203627</v>
          </cell>
          <cell r="O1374" t="str">
            <v>BOX</v>
          </cell>
          <cell r="P1374" t="str">
            <v>D</v>
          </cell>
          <cell r="Q1374" t="str">
            <v>F</v>
          </cell>
          <cell r="R1374">
            <v>18011.023529411767</v>
          </cell>
          <cell r="S1374">
            <v>19271.79517647059</v>
          </cell>
          <cell r="T1374">
            <v>19271.79517647059</v>
          </cell>
          <cell r="U1374">
            <v>19271.79517647059</v>
          </cell>
          <cell r="V1374">
            <v>20620.820838823533</v>
          </cell>
          <cell r="W1374">
            <v>20620.820838823533</v>
          </cell>
          <cell r="X1374">
            <v>20620.820838823533</v>
          </cell>
          <cell r="Y1374">
            <v>20620.820838823533</v>
          </cell>
          <cell r="Z1374">
            <v>22912.023154248371</v>
          </cell>
          <cell r="AB1374" t="str">
            <v/>
          </cell>
          <cell r="AC1374">
            <v>3828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I1374" t="str">
            <v/>
          </cell>
          <cell r="AJ1374" t="str">
            <v/>
          </cell>
          <cell r="AM1374" t="e">
            <v>#N/A</v>
          </cell>
        </row>
        <row r="1375">
          <cell r="A1375" t="str">
            <v>ACTIVE</v>
          </cell>
          <cell r="B1375" t="str">
            <v>36-1511</v>
          </cell>
          <cell r="C1375">
            <v>28890303</v>
          </cell>
          <cell r="D1375" t="str">
            <v>36-1511</v>
          </cell>
          <cell r="E1375" t="str">
            <v>SDR 35 SW</v>
          </cell>
          <cell r="F1375" t="str">
            <v>36X30 WYE HXHXH SDR35 SW</v>
          </cell>
          <cell r="G1375">
            <v>445.95</v>
          </cell>
          <cell r="H1375">
            <v>202.27935239999999</v>
          </cell>
          <cell r="I1375">
            <v>1</v>
          </cell>
          <cell r="J1375" t="str">
            <v>-</v>
          </cell>
          <cell r="K1375">
            <v>28640.055133333335</v>
          </cell>
          <cell r="L1375">
            <v>2679.1408999999999</v>
          </cell>
          <cell r="M1375" t="str">
            <v>SPECFIT</v>
          </cell>
          <cell r="N1375" t="str">
            <v>(81)9203630</v>
          </cell>
          <cell r="O1375" t="str">
            <v>BOX</v>
          </cell>
          <cell r="P1375" t="str">
            <v>D</v>
          </cell>
          <cell r="Q1375" t="str">
            <v>F</v>
          </cell>
          <cell r="R1375">
            <v>22513.8</v>
          </cell>
          <cell r="S1375">
            <v>24089.766</v>
          </cell>
          <cell r="T1375">
            <v>24089.766</v>
          </cell>
          <cell r="U1375">
            <v>24089.766</v>
          </cell>
          <cell r="V1375">
            <v>25776.049620000002</v>
          </cell>
          <cell r="W1375">
            <v>25776.049620000002</v>
          </cell>
          <cell r="X1375">
            <v>25776.049620000002</v>
          </cell>
          <cell r="Y1375">
            <v>25776.049620000002</v>
          </cell>
          <cell r="Z1375">
            <v>28640.055133333335</v>
          </cell>
          <cell r="AB1375" t="str">
            <v/>
          </cell>
          <cell r="AC1375">
            <v>3829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I1375" t="str">
            <v/>
          </cell>
          <cell r="AJ1375" t="str">
            <v/>
          </cell>
          <cell r="AM1375" t="e">
            <v>#N/A</v>
          </cell>
        </row>
        <row r="1376">
          <cell r="A1376" t="str">
            <v>ACTIVE</v>
          </cell>
          <cell r="B1376" t="str">
            <v>36-1512</v>
          </cell>
          <cell r="C1376">
            <v>28890311</v>
          </cell>
          <cell r="D1376" t="str">
            <v>36-1512</v>
          </cell>
          <cell r="E1376" t="str">
            <v>SDR 35 SW</v>
          </cell>
          <cell r="F1376" t="str">
            <v>36 WYE HXHXH SDR35 SW</v>
          </cell>
          <cell r="G1376">
            <v>531.9</v>
          </cell>
          <cell r="H1376">
            <v>241.2655848</v>
          </cell>
          <cell r="I1376">
            <v>1</v>
          </cell>
          <cell r="J1376" t="str">
            <v>-</v>
          </cell>
          <cell r="K1376">
            <v>35800.050209150337</v>
          </cell>
          <cell r="L1376">
            <v>3348.9247</v>
          </cell>
          <cell r="M1376" t="str">
            <v>SPECFIT</v>
          </cell>
          <cell r="N1376" t="str">
            <v>(81)92036</v>
          </cell>
          <cell r="O1376" t="str">
            <v>BOX</v>
          </cell>
          <cell r="P1376" t="str">
            <v>D</v>
          </cell>
          <cell r="Q1376" t="str">
            <v>F</v>
          </cell>
          <cell r="R1376">
            <v>28142.23529411765</v>
          </cell>
          <cell r="S1376">
            <v>30112.191764705887</v>
          </cell>
          <cell r="T1376">
            <v>30112.191764705887</v>
          </cell>
          <cell r="U1376">
            <v>30112.191764705887</v>
          </cell>
          <cell r="V1376">
            <v>32220.045188235301</v>
          </cell>
          <cell r="W1376">
            <v>32220.045188235301</v>
          </cell>
          <cell r="X1376">
            <v>32220.045188235301</v>
          </cell>
          <cell r="Y1376">
            <v>32220.045188235301</v>
          </cell>
          <cell r="Z1376">
            <v>35800.050209150337</v>
          </cell>
          <cell r="AB1376" t="str">
            <v/>
          </cell>
          <cell r="AC1376">
            <v>3830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 t="str">
            <v/>
          </cell>
          <cell r="AJ1376" t="str">
            <v/>
          </cell>
          <cell r="AM1376" t="e">
            <v>#N/A</v>
          </cell>
        </row>
        <row r="1377">
          <cell r="A1377" t="str">
            <v>ACTIVE</v>
          </cell>
          <cell r="B1377" t="str">
            <v>36-1513</v>
          </cell>
          <cell r="C1377">
            <v>28890400</v>
          </cell>
          <cell r="D1377" t="str">
            <v>36-1513</v>
          </cell>
          <cell r="E1377" t="str">
            <v>SDR 35 SW</v>
          </cell>
          <cell r="F1377" t="str">
            <v>4 WYE SXHXH SDR35 SW</v>
          </cell>
          <cell r="G1377">
            <v>1</v>
          </cell>
          <cell r="H1377">
            <v>0.453592</v>
          </cell>
          <cell r="I1377">
            <v>16</v>
          </cell>
          <cell r="J1377" t="str">
            <v>-</v>
          </cell>
          <cell r="K1377">
            <v>30.792222222222222</v>
          </cell>
          <cell r="L1377">
            <v>5.1376400000000002</v>
          </cell>
          <cell r="M1377" t="str">
            <v>PTI</v>
          </cell>
          <cell r="N1377" t="str">
            <v>P324</v>
          </cell>
          <cell r="O1377" t="str">
            <v>BOX</v>
          </cell>
          <cell r="P1377" t="str">
            <v>D</v>
          </cell>
          <cell r="Q1377" t="str">
            <v>M</v>
          </cell>
          <cell r="R1377">
            <v>15.341176470588234</v>
          </cell>
          <cell r="S1377">
            <v>16.41505882352941</v>
          </cell>
          <cell r="T1377">
            <v>25.9</v>
          </cell>
          <cell r="U1377">
            <v>25.9</v>
          </cell>
          <cell r="V1377">
            <v>27.713000000000001</v>
          </cell>
          <cell r="W1377">
            <v>27.713000000000001</v>
          </cell>
          <cell r="X1377">
            <v>27.713000000000001</v>
          </cell>
          <cell r="Y1377">
            <v>27.713000000000001</v>
          </cell>
          <cell r="Z1377">
            <v>30.792222222222222</v>
          </cell>
          <cell r="AB1377" t="str">
            <v/>
          </cell>
          <cell r="AC1377">
            <v>3831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I1377" t="str">
            <v/>
          </cell>
          <cell r="AJ1377" t="str">
            <v/>
          </cell>
          <cell r="AM1377" t="e">
            <v>#N/A</v>
          </cell>
        </row>
        <row r="1378">
          <cell r="A1378" t="str">
            <v>ACTIVE</v>
          </cell>
          <cell r="B1378" t="str">
            <v>36-1514</v>
          </cell>
          <cell r="C1378">
            <v>28890419</v>
          </cell>
          <cell r="D1378" t="str">
            <v>36-1514</v>
          </cell>
          <cell r="E1378" t="str">
            <v>SDR 35 SW</v>
          </cell>
          <cell r="F1378" t="str">
            <v>8 WYE SXHXH SDR35 SW</v>
          </cell>
          <cell r="G1378">
            <v>5.742</v>
          </cell>
          <cell r="H1378">
            <v>2.6045252639999998</v>
          </cell>
          <cell r="I1378">
            <v>1</v>
          </cell>
          <cell r="J1378">
            <v>24</v>
          </cell>
          <cell r="K1378">
            <v>357.92688888888893</v>
          </cell>
          <cell r="L1378">
            <v>31.875399999999999</v>
          </cell>
          <cell r="M1378" t="str">
            <v>SPECFIT</v>
          </cell>
          <cell r="N1378" t="str">
            <v>(81)9308</v>
          </cell>
          <cell r="O1378" t="str">
            <v>BOX</v>
          </cell>
          <cell r="P1378" t="str">
            <v>D</v>
          </cell>
          <cell r="Q1378" t="str">
            <v>F</v>
          </cell>
          <cell r="R1378">
            <v>267.87058823529412</v>
          </cell>
          <cell r="S1378">
            <v>286.62152941176475</v>
          </cell>
          <cell r="T1378">
            <v>301.06</v>
          </cell>
          <cell r="U1378">
            <v>301.06</v>
          </cell>
          <cell r="V1378">
            <v>322.13420000000002</v>
          </cell>
          <cell r="W1378">
            <v>322.13420000000002</v>
          </cell>
          <cell r="X1378">
            <v>322.13420000000002</v>
          </cell>
          <cell r="Y1378">
            <v>322.13420000000002</v>
          </cell>
          <cell r="Z1378">
            <v>357.92688888888893</v>
          </cell>
          <cell r="AB1378" t="str">
            <v/>
          </cell>
          <cell r="AC1378">
            <v>3836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I1378" t="str">
            <v/>
          </cell>
          <cell r="AJ1378" t="str">
            <v/>
          </cell>
          <cell r="AM1378" t="e">
            <v>#N/A</v>
          </cell>
        </row>
        <row r="1379">
          <cell r="A1379" t="str">
            <v>ACTIVE</v>
          </cell>
          <cell r="B1379" t="str">
            <v>36-1515</v>
          </cell>
          <cell r="C1379">
            <v>28890427</v>
          </cell>
          <cell r="D1379" t="str">
            <v>36-1515</v>
          </cell>
          <cell r="E1379" t="str">
            <v>SDR 35 SW</v>
          </cell>
          <cell r="F1379" t="str">
            <v>10X4 WYE SXHXH SDR35 SW</v>
          </cell>
          <cell r="G1379">
            <v>4.84</v>
          </cell>
          <cell r="H1379">
            <v>2.19538528</v>
          </cell>
          <cell r="I1379">
            <v>1</v>
          </cell>
          <cell r="J1379">
            <v>28</v>
          </cell>
          <cell r="K1379">
            <v>598.17755555555561</v>
          </cell>
          <cell r="L1379">
            <v>45.946800000000003</v>
          </cell>
          <cell r="M1379" t="str">
            <v>SPECFIT</v>
          </cell>
          <cell r="N1379" t="str">
            <v>(81)930104</v>
          </cell>
          <cell r="O1379" t="str">
            <v>BOX</v>
          </cell>
          <cell r="P1379" t="str">
            <v>D</v>
          </cell>
          <cell r="Q1379" t="str">
            <v>F</v>
          </cell>
          <cell r="R1379">
            <v>386.11764705882354</v>
          </cell>
          <cell r="S1379">
            <v>413.14588235294121</v>
          </cell>
          <cell r="T1379">
            <v>503.14</v>
          </cell>
          <cell r="U1379">
            <v>503.14</v>
          </cell>
          <cell r="V1379">
            <v>538.35980000000006</v>
          </cell>
          <cell r="W1379">
            <v>538.35980000000006</v>
          </cell>
          <cell r="X1379">
            <v>538.35980000000006</v>
          </cell>
          <cell r="Y1379">
            <v>538.35980000000006</v>
          </cell>
          <cell r="Z1379">
            <v>598.17755555555561</v>
          </cell>
          <cell r="AB1379" t="str">
            <v/>
          </cell>
          <cell r="AC1379">
            <v>3837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I1379" t="str">
            <v/>
          </cell>
          <cell r="AJ1379" t="str">
            <v/>
          </cell>
          <cell r="AM1379" t="e">
            <v>#N/A</v>
          </cell>
        </row>
        <row r="1380">
          <cell r="A1380" t="str">
            <v>ACTIVE</v>
          </cell>
          <cell r="B1380" t="str">
            <v>36-1516</v>
          </cell>
          <cell r="C1380">
            <v>28890435</v>
          </cell>
          <cell r="D1380" t="str">
            <v>36-1516</v>
          </cell>
          <cell r="E1380" t="str">
            <v>SDR 35 SW</v>
          </cell>
          <cell r="F1380" t="str">
            <v>10X6 WYE SXHXH SDR35 SW</v>
          </cell>
          <cell r="G1380">
            <v>6.03</v>
          </cell>
          <cell r="H1380">
            <v>2.7351597600000002</v>
          </cell>
          <cell r="I1380">
            <v>1</v>
          </cell>
          <cell r="J1380">
            <v>22</v>
          </cell>
          <cell r="K1380">
            <v>674.00488888888879</v>
          </cell>
          <cell r="L1380">
            <v>51.1755</v>
          </cell>
          <cell r="M1380" t="str">
            <v>SPECFIT</v>
          </cell>
          <cell r="N1380" t="str">
            <v>(81)930106</v>
          </cell>
          <cell r="O1380" t="str">
            <v>BOX</v>
          </cell>
          <cell r="P1380" t="str">
            <v>D</v>
          </cell>
          <cell r="Q1380" t="str">
            <v>F</v>
          </cell>
          <cell r="R1380">
            <v>430.04705882352943</v>
          </cell>
          <cell r="S1380">
            <v>460.15035294117649</v>
          </cell>
          <cell r="T1380">
            <v>566.91999999999996</v>
          </cell>
          <cell r="U1380">
            <v>566.91999999999996</v>
          </cell>
          <cell r="V1380">
            <v>606.60439999999994</v>
          </cell>
          <cell r="W1380">
            <v>606.60439999999994</v>
          </cell>
          <cell r="X1380">
            <v>606.60439999999994</v>
          </cell>
          <cell r="Y1380">
            <v>606.60439999999994</v>
          </cell>
          <cell r="Z1380">
            <v>674.00488888888879</v>
          </cell>
          <cell r="AB1380" t="str">
            <v/>
          </cell>
          <cell r="AC1380">
            <v>3838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I1380" t="str">
            <v/>
          </cell>
          <cell r="AJ1380" t="str">
            <v/>
          </cell>
          <cell r="AM1380" t="e">
            <v>#N/A</v>
          </cell>
        </row>
        <row r="1381">
          <cell r="A1381" t="str">
            <v>ACTIVE</v>
          </cell>
          <cell r="B1381" t="str">
            <v>36-1517</v>
          </cell>
          <cell r="C1381">
            <v>28890443</v>
          </cell>
          <cell r="D1381" t="str">
            <v>36-1517</v>
          </cell>
          <cell r="E1381" t="str">
            <v>SDR 35 SW</v>
          </cell>
          <cell r="F1381" t="str">
            <v>10X8 WYE SXHXH SDR35 SW</v>
          </cell>
          <cell r="G1381">
            <v>7.641</v>
          </cell>
          <cell r="H1381">
            <v>3.4658964719999998</v>
          </cell>
          <cell r="I1381">
            <v>1</v>
          </cell>
          <cell r="J1381">
            <v>18</v>
          </cell>
          <cell r="K1381">
            <v>926.75077777777778</v>
          </cell>
          <cell r="L1381">
            <v>74.365499999999997</v>
          </cell>
          <cell r="M1381" t="str">
            <v>SPECFIT</v>
          </cell>
          <cell r="N1381" t="str">
            <v>(81)930108</v>
          </cell>
          <cell r="O1381" t="str">
            <v>BOX</v>
          </cell>
          <cell r="P1381" t="str">
            <v>D</v>
          </cell>
          <cell r="Q1381" t="str">
            <v>F</v>
          </cell>
          <cell r="R1381">
            <v>624.92941176470595</v>
          </cell>
          <cell r="S1381">
            <v>668.67447058823541</v>
          </cell>
          <cell r="T1381">
            <v>779.51</v>
          </cell>
          <cell r="U1381">
            <v>779.51</v>
          </cell>
          <cell r="V1381">
            <v>834.07569999999998</v>
          </cell>
          <cell r="W1381">
            <v>834.07569999999998</v>
          </cell>
          <cell r="X1381">
            <v>834.07569999999998</v>
          </cell>
          <cell r="Y1381">
            <v>834.07569999999998</v>
          </cell>
          <cell r="Z1381">
            <v>926.75077777777778</v>
          </cell>
          <cell r="AB1381" t="str">
            <v/>
          </cell>
          <cell r="AC1381">
            <v>3839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I1381" t="str">
            <v/>
          </cell>
          <cell r="AJ1381" t="str">
            <v/>
          </cell>
          <cell r="AM1381" t="e">
            <v>#N/A</v>
          </cell>
        </row>
        <row r="1382">
          <cell r="A1382" t="str">
            <v>ACTIVE</v>
          </cell>
          <cell r="B1382" t="str">
            <v>36-1518</v>
          </cell>
          <cell r="C1382">
            <v>28890451</v>
          </cell>
          <cell r="D1382" t="str">
            <v>36-1518</v>
          </cell>
          <cell r="E1382" t="str">
            <v>SDR 35 SW</v>
          </cell>
          <cell r="F1382" t="str">
            <v>10 WYE SXHXH SDR35 SW</v>
          </cell>
          <cell r="G1382">
            <v>10.6</v>
          </cell>
          <cell r="H1382">
            <v>4.8080752000000002</v>
          </cell>
          <cell r="I1382">
            <v>1</v>
          </cell>
          <cell r="J1382">
            <v>13</v>
          </cell>
          <cell r="K1382">
            <v>1059.3118888888889</v>
          </cell>
          <cell r="L1382">
            <v>85.004199999999997</v>
          </cell>
          <cell r="M1382" t="str">
            <v>SPECFIT</v>
          </cell>
          <cell r="N1382" t="str">
            <v>(81)93010</v>
          </cell>
          <cell r="O1382" t="str">
            <v>BOX</v>
          </cell>
          <cell r="P1382" t="str">
            <v>D</v>
          </cell>
          <cell r="Q1382" t="str">
            <v>F</v>
          </cell>
          <cell r="R1382">
            <v>714.32941176470581</v>
          </cell>
          <cell r="S1382">
            <v>764.33247058823531</v>
          </cell>
          <cell r="T1382">
            <v>891.01</v>
          </cell>
          <cell r="U1382">
            <v>891.01</v>
          </cell>
          <cell r="V1382">
            <v>953.38070000000005</v>
          </cell>
          <cell r="W1382">
            <v>953.38070000000005</v>
          </cell>
          <cell r="X1382">
            <v>953.38070000000005</v>
          </cell>
          <cell r="Y1382">
            <v>953.38070000000005</v>
          </cell>
          <cell r="Z1382">
            <v>1059.3118888888889</v>
          </cell>
          <cell r="AB1382" t="str">
            <v/>
          </cell>
          <cell r="AC1382">
            <v>3840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I1382" t="str">
            <v/>
          </cell>
          <cell r="AJ1382" t="str">
            <v/>
          </cell>
          <cell r="AM1382" t="e">
            <v>#N/A</v>
          </cell>
        </row>
        <row r="1383">
          <cell r="A1383" t="str">
            <v>ACTIVE</v>
          </cell>
          <cell r="B1383" t="str">
            <v>36-1519</v>
          </cell>
          <cell r="C1383">
            <v>28890460</v>
          </cell>
          <cell r="D1383" t="str">
            <v>36-1519</v>
          </cell>
          <cell r="E1383" t="str">
            <v>SDR 35 SW</v>
          </cell>
          <cell r="F1383" t="str">
            <v>12X4 WYE SXHXH SDR35 SW</v>
          </cell>
          <cell r="G1383">
            <v>7.5330000000000004</v>
          </cell>
          <cell r="H1383">
            <v>3.4169085360000002</v>
          </cell>
          <cell r="I1383">
            <v>1</v>
          </cell>
          <cell r="J1383">
            <v>18</v>
          </cell>
          <cell r="K1383">
            <v>820.01233333333334</v>
          </cell>
          <cell r="L1383">
            <v>68.222200000000001</v>
          </cell>
          <cell r="M1383" t="str">
            <v>SPECFIT</v>
          </cell>
          <cell r="N1383" t="str">
            <v>(81)930124</v>
          </cell>
          <cell r="O1383" t="str">
            <v>BOX</v>
          </cell>
          <cell r="P1383" t="str">
            <v>D</v>
          </cell>
          <cell r="Q1383" t="str">
            <v>F</v>
          </cell>
          <cell r="R1383">
            <v>573.30588235294124</v>
          </cell>
          <cell r="S1383">
            <v>613.43729411764718</v>
          </cell>
          <cell r="T1383">
            <v>689.73</v>
          </cell>
          <cell r="U1383">
            <v>689.73</v>
          </cell>
          <cell r="V1383">
            <v>738.01110000000006</v>
          </cell>
          <cell r="W1383">
            <v>738.01110000000006</v>
          </cell>
          <cell r="X1383">
            <v>738.01110000000006</v>
          </cell>
          <cell r="Y1383">
            <v>738.01110000000006</v>
          </cell>
          <cell r="Z1383">
            <v>820.01233333333334</v>
          </cell>
          <cell r="AB1383" t="str">
            <v/>
          </cell>
          <cell r="AC1383">
            <v>3841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I1383" t="str">
            <v/>
          </cell>
          <cell r="AJ1383" t="str">
            <v/>
          </cell>
          <cell r="AM1383" t="e">
            <v>#N/A</v>
          </cell>
        </row>
        <row r="1384">
          <cell r="A1384" t="str">
            <v>ACTIVE</v>
          </cell>
          <cell r="B1384" t="str">
            <v>36-1520</v>
          </cell>
          <cell r="C1384">
            <v>28890478</v>
          </cell>
          <cell r="D1384" t="str">
            <v>36-1520</v>
          </cell>
          <cell r="E1384" t="str">
            <v>SDR 35 SW</v>
          </cell>
          <cell r="F1384" t="str">
            <v>12X6 WYE SXHXH SDR35 SW</v>
          </cell>
          <cell r="G1384">
            <v>9.0359999999999996</v>
          </cell>
          <cell r="H1384">
            <v>4.0986573119999994</v>
          </cell>
          <cell r="I1384">
            <v>1</v>
          </cell>
          <cell r="J1384">
            <v>15</v>
          </cell>
          <cell r="K1384">
            <v>926.51300000000003</v>
          </cell>
          <cell r="L1384">
            <v>74.937600000000003</v>
          </cell>
          <cell r="M1384" t="str">
            <v>SPECFIT</v>
          </cell>
          <cell r="N1384" t="str">
            <v>(81)930126</v>
          </cell>
          <cell r="O1384" t="str">
            <v>BOX</v>
          </cell>
          <cell r="P1384" t="str">
            <v>D</v>
          </cell>
          <cell r="Q1384" t="str">
            <v>F</v>
          </cell>
          <cell r="R1384">
            <v>629.7294117647059</v>
          </cell>
          <cell r="S1384">
            <v>673.81047058823538</v>
          </cell>
          <cell r="T1384">
            <v>779.31</v>
          </cell>
          <cell r="U1384">
            <v>779.31</v>
          </cell>
          <cell r="V1384">
            <v>833.86170000000004</v>
          </cell>
          <cell r="W1384">
            <v>833.86170000000004</v>
          </cell>
          <cell r="X1384">
            <v>833.86170000000004</v>
          </cell>
          <cell r="Y1384">
            <v>833.86170000000004</v>
          </cell>
          <cell r="Z1384">
            <v>926.51300000000003</v>
          </cell>
          <cell r="AB1384" t="str">
            <v/>
          </cell>
          <cell r="AC1384">
            <v>3842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I1384" t="str">
            <v/>
          </cell>
          <cell r="AJ1384" t="str">
            <v/>
          </cell>
          <cell r="AM1384" t="e">
            <v>#N/A</v>
          </cell>
        </row>
        <row r="1385">
          <cell r="A1385" t="str">
            <v>ACTIVE</v>
          </cell>
          <cell r="B1385" t="str">
            <v>36-1521</v>
          </cell>
          <cell r="C1385">
            <v>28890486</v>
          </cell>
          <cell r="D1385" t="str">
            <v>36-1521</v>
          </cell>
          <cell r="E1385" t="str">
            <v>SDR 35 SW</v>
          </cell>
          <cell r="F1385" t="str">
            <v>12X8 WYE SXHXH SDR35 SW</v>
          </cell>
          <cell r="G1385">
            <v>10.853999999999999</v>
          </cell>
          <cell r="H1385">
            <v>4.9232875679999992</v>
          </cell>
          <cell r="I1385">
            <v>1</v>
          </cell>
          <cell r="J1385">
            <v>12</v>
          </cell>
          <cell r="K1385">
            <v>1187.0342222222223</v>
          </cell>
          <cell r="L1385">
            <v>95.235600000000005</v>
          </cell>
          <cell r="M1385" t="str">
            <v>SPECFIT</v>
          </cell>
          <cell r="N1385" t="str">
            <v>(81)930128</v>
          </cell>
          <cell r="O1385" t="str">
            <v>BOX</v>
          </cell>
          <cell r="P1385" t="str">
            <v>D</v>
          </cell>
          <cell r="Q1385" t="str">
            <v>F</v>
          </cell>
          <cell r="R1385">
            <v>800.30588235294124</v>
          </cell>
          <cell r="S1385">
            <v>856.32729411764717</v>
          </cell>
          <cell r="T1385">
            <v>998.44</v>
          </cell>
          <cell r="U1385">
            <v>998.44</v>
          </cell>
          <cell r="V1385">
            <v>1068.3308000000002</v>
          </cell>
          <cell r="W1385">
            <v>1068.3308000000002</v>
          </cell>
          <cell r="X1385">
            <v>1068.3308000000002</v>
          </cell>
          <cell r="Y1385">
            <v>1068.3308000000002</v>
          </cell>
          <cell r="Z1385">
            <v>1187.0342222222223</v>
          </cell>
          <cell r="AB1385" t="str">
            <v/>
          </cell>
          <cell r="AC1385">
            <v>3843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I1385" t="str">
            <v/>
          </cell>
          <cell r="AJ1385" t="str">
            <v/>
          </cell>
          <cell r="AM1385" t="e">
            <v>#N/A</v>
          </cell>
        </row>
        <row r="1386">
          <cell r="A1386" t="str">
            <v>ACTIVE</v>
          </cell>
          <cell r="B1386" t="str">
            <v>36-1522</v>
          </cell>
          <cell r="C1386">
            <v>28890494</v>
          </cell>
          <cell r="D1386" t="str">
            <v>36-1522</v>
          </cell>
          <cell r="E1386" t="str">
            <v>SDR 35 SW</v>
          </cell>
          <cell r="F1386" t="str">
            <v>12X10 WYE SXHXH SDR35 SW</v>
          </cell>
          <cell r="G1386">
            <v>13.077</v>
          </cell>
          <cell r="H1386">
            <v>5.9316225840000003</v>
          </cell>
          <cell r="I1386">
            <v>1</v>
          </cell>
          <cell r="J1386">
            <v>10</v>
          </cell>
          <cell r="K1386">
            <v>1437.9967777777779</v>
          </cell>
          <cell r="L1386">
            <v>115.38549999999999</v>
          </cell>
          <cell r="M1386" t="str">
            <v>SPECFIT</v>
          </cell>
          <cell r="N1386" t="str">
            <v>(81)9301210</v>
          </cell>
          <cell r="O1386" t="str">
            <v>BOX</v>
          </cell>
          <cell r="P1386" t="str">
            <v>D</v>
          </cell>
          <cell r="Q1386" t="str">
            <v>F</v>
          </cell>
          <cell r="R1386">
            <v>969.63529411764716</v>
          </cell>
          <cell r="S1386">
            <v>1037.5097647058826</v>
          </cell>
          <cell r="T1386">
            <v>1209.53</v>
          </cell>
          <cell r="U1386">
            <v>1209.53</v>
          </cell>
          <cell r="V1386">
            <v>1294.1971000000001</v>
          </cell>
          <cell r="W1386">
            <v>1294.1971000000001</v>
          </cell>
          <cell r="X1386">
            <v>1294.1971000000001</v>
          </cell>
          <cell r="Y1386">
            <v>1294.1971000000001</v>
          </cell>
          <cell r="Z1386">
            <v>1437.9967777777779</v>
          </cell>
          <cell r="AB1386" t="str">
            <v/>
          </cell>
          <cell r="AC1386">
            <v>3844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I1386" t="str">
            <v/>
          </cell>
          <cell r="AJ1386" t="str">
            <v/>
          </cell>
          <cell r="AM1386" t="e">
            <v>#N/A</v>
          </cell>
        </row>
        <row r="1387">
          <cell r="A1387" t="str">
            <v>ACTIVE</v>
          </cell>
          <cell r="B1387" t="str">
            <v>36-1523</v>
          </cell>
          <cell r="C1387">
            <v>28890508</v>
          </cell>
          <cell r="D1387" t="str">
            <v>36-1523</v>
          </cell>
          <cell r="E1387" t="str">
            <v>SDR 35 SW</v>
          </cell>
          <cell r="F1387" t="str">
            <v>12 WYE SXHXH SDR35 SW</v>
          </cell>
          <cell r="G1387">
            <v>18.170999999999999</v>
          </cell>
          <cell r="H1387">
            <v>8.2422202319999993</v>
          </cell>
          <cell r="I1387">
            <v>1</v>
          </cell>
          <cell r="J1387">
            <v>7</v>
          </cell>
          <cell r="K1387">
            <v>1698.5774444444446</v>
          </cell>
          <cell r="L1387">
            <v>136.30369999999999</v>
          </cell>
          <cell r="M1387" t="str">
            <v>SPECFIT</v>
          </cell>
          <cell r="N1387" t="str">
            <v>(81)93012</v>
          </cell>
          <cell r="O1387" t="str">
            <v>BOX</v>
          </cell>
          <cell r="P1387" t="str">
            <v>D</v>
          </cell>
          <cell r="Q1387" t="str">
            <v>F</v>
          </cell>
          <cell r="R1387">
            <v>1145.4117647058824</v>
          </cell>
          <cell r="S1387">
            <v>1225.5905882352943</v>
          </cell>
          <cell r="T1387">
            <v>1428.71</v>
          </cell>
          <cell r="U1387">
            <v>1428.71</v>
          </cell>
          <cell r="V1387">
            <v>1528.7197000000001</v>
          </cell>
          <cell r="W1387">
            <v>1528.7197000000001</v>
          </cell>
          <cell r="X1387">
            <v>1528.7197000000001</v>
          </cell>
          <cell r="Y1387">
            <v>1528.7197000000001</v>
          </cell>
          <cell r="Z1387">
            <v>1698.5774444444446</v>
          </cell>
          <cell r="AB1387" t="str">
            <v/>
          </cell>
          <cell r="AC1387">
            <v>3845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I1387" t="str">
            <v/>
          </cell>
          <cell r="AJ1387" t="str">
            <v/>
          </cell>
          <cell r="AM1387" t="e">
            <v>#N/A</v>
          </cell>
        </row>
        <row r="1388">
          <cell r="A1388" t="str">
            <v>ACTIVE</v>
          </cell>
          <cell r="B1388" t="str">
            <v>36-1524</v>
          </cell>
          <cell r="C1388">
            <v>28890516</v>
          </cell>
          <cell r="D1388" t="str">
            <v>36-1524</v>
          </cell>
          <cell r="E1388" t="str">
            <v>SDR 35 SW</v>
          </cell>
          <cell r="F1388" t="str">
            <v>15X4 WYE SXHXH SDR35 SW</v>
          </cell>
          <cell r="G1388">
            <v>13.419</v>
          </cell>
          <cell r="H1388">
            <v>6.086751048</v>
          </cell>
          <cell r="I1388">
            <v>1</v>
          </cell>
          <cell r="J1388">
            <v>10</v>
          </cell>
          <cell r="K1388">
            <v>1229.7628888888889</v>
          </cell>
          <cell r="L1388">
            <v>102.3361</v>
          </cell>
          <cell r="M1388" t="str">
            <v>SPECFIT</v>
          </cell>
          <cell r="N1388" t="str">
            <v>(81)930154</v>
          </cell>
          <cell r="O1388" t="str">
            <v>BOX</v>
          </cell>
          <cell r="P1388" t="str">
            <v>D</v>
          </cell>
          <cell r="Q1388" t="str">
            <v>F</v>
          </cell>
          <cell r="R1388">
            <v>859.97647058823532</v>
          </cell>
          <cell r="S1388">
            <v>920.17482352941181</v>
          </cell>
          <cell r="T1388">
            <v>1034.3800000000001</v>
          </cell>
          <cell r="U1388">
            <v>1034.3800000000001</v>
          </cell>
          <cell r="V1388">
            <v>1106.7866000000001</v>
          </cell>
          <cell r="W1388">
            <v>1106.7866000000001</v>
          </cell>
          <cell r="X1388">
            <v>1106.7866000000001</v>
          </cell>
          <cell r="Y1388">
            <v>1106.7866000000001</v>
          </cell>
          <cell r="Z1388">
            <v>1229.7628888888889</v>
          </cell>
          <cell r="AB1388" t="str">
            <v/>
          </cell>
          <cell r="AC1388">
            <v>3846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I1388" t="str">
            <v/>
          </cell>
          <cell r="AJ1388" t="str">
            <v/>
          </cell>
          <cell r="AM1388" t="e">
            <v>#N/A</v>
          </cell>
        </row>
        <row r="1389">
          <cell r="A1389" t="str">
            <v>ACTIVE</v>
          </cell>
          <cell r="B1389" t="str">
            <v>36-1525</v>
          </cell>
          <cell r="C1389">
            <v>28890524</v>
          </cell>
          <cell r="D1389" t="str">
            <v>36-1525</v>
          </cell>
          <cell r="E1389" t="str">
            <v>SDR 35 SW</v>
          </cell>
          <cell r="F1389" t="str">
            <v>15X6 WYE SXHXH SDR35 SW</v>
          </cell>
          <cell r="G1389">
            <v>14.93</v>
          </cell>
          <cell r="H1389">
            <v>6.7721285599999996</v>
          </cell>
          <cell r="I1389">
            <v>1</v>
          </cell>
          <cell r="J1389">
            <v>9</v>
          </cell>
          <cell r="K1389">
            <v>1425.5134444444443</v>
          </cell>
          <cell r="L1389">
            <v>118.62560000000001</v>
          </cell>
          <cell r="M1389" t="str">
            <v>SPECFIT</v>
          </cell>
          <cell r="N1389" t="str">
            <v>(81)930156</v>
          </cell>
          <cell r="O1389" t="str">
            <v>BOX</v>
          </cell>
          <cell r="P1389" t="str">
            <v>D</v>
          </cell>
          <cell r="Q1389" t="str">
            <v>F</v>
          </cell>
          <cell r="R1389">
            <v>996.85882352941189</v>
          </cell>
          <cell r="S1389">
            <v>1066.6389411764708</v>
          </cell>
          <cell r="T1389">
            <v>1199.03</v>
          </cell>
          <cell r="U1389">
            <v>1199.03</v>
          </cell>
          <cell r="V1389">
            <v>1282.9621</v>
          </cell>
          <cell r="W1389">
            <v>1282.9621</v>
          </cell>
          <cell r="X1389">
            <v>1282.9621</v>
          </cell>
          <cell r="Y1389">
            <v>1282.9621</v>
          </cell>
          <cell r="Z1389">
            <v>1425.5134444444443</v>
          </cell>
          <cell r="AB1389" t="str">
            <v/>
          </cell>
          <cell r="AC1389">
            <v>3847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I1389" t="str">
            <v/>
          </cell>
          <cell r="AJ1389" t="str">
            <v/>
          </cell>
          <cell r="AM1389" t="e">
            <v>#N/A</v>
          </cell>
        </row>
        <row r="1390">
          <cell r="A1390" t="str">
            <v>ACTIVE</v>
          </cell>
          <cell r="B1390" t="str">
            <v>36-1526</v>
          </cell>
          <cell r="C1390">
            <v>28890532</v>
          </cell>
          <cell r="D1390" t="str">
            <v>36-1526</v>
          </cell>
          <cell r="E1390" t="str">
            <v>SDR 35 SW</v>
          </cell>
          <cell r="F1390" t="str">
            <v>15X8 WYE SXHXH SDR35 SW</v>
          </cell>
          <cell r="G1390">
            <v>17.11</v>
          </cell>
          <cell r="H1390">
            <v>7.7609591199999999</v>
          </cell>
          <cell r="I1390">
            <v>1</v>
          </cell>
          <cell r="J1390">
            <v>8</v>
          </cell>
          <cell r="K1390">
            <v>1748.7604444444446</v>
          </cell>
          <cell r="L1390">
            <v>140.31960000000001</v>
          </cell>
          <cell r="M1390" t="str">
            <v>SPECFIT</v>
          </cell>
          <cell r="N1390" t="str">
            <v>(81)930158</v>
          </cell>
          <cell r="O1390" t="str">
            <v>BOX</v>
          </cell>
          <cell r="P1390" t="str">
            <v>D</v>
          </cell>
          <cell r="Q1390" t="str">
            <v>F</v>
          </cell>
          <cell r="R1390">
            <v>1179.164705882353</v>
          </cell>
          <cell r="S1390">
            <v>1261.7062352941177</v>
          </cell>
          <cell r="T1390">
            <v>1470.92</v>
          </cell>
          <cell r="U1390">
            <v>1470.92</v>
          </cell>
          <cell r="V1390">
            <v>1573.8844000000001</v>
          </cell>
          <cell r="W1390">
            <v>1573.8844000000001</v>
          </cell>
          <cell r="X1390">
            <v>1573.8844000000001</v>
          </cell>
          <cell r="Y1390">
            <v>1573.8844000000001</v>
          </cell>
          <cell r="Z1390">
            <v>1748.7604444444446</v>
          </cell>
          <cell r="AB1390" t="str">
            <v/>
          </cell>
          <cell r="AC1390">
            <v>3848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 t="str">
            <v/>
          </cell>
          <cell r="AJ1390" t="str">
            <v/>
          </cell>
          <cell r="AM1390" t="e">
            <v>#N/A</v>
          </cell>
        </row>
        <row r="1391">
          <cell r="A1391" t="str">
            <v>ACTIVE</v>
          </cell>
          <cell r="B1391" t="str">
            <v>36-1527</v>
          </cell>
          <cell r="C1391">
            <v>28890540</v>
          </cell>
          <cell r="D1391" t="str">
            <v>36-1527</v>
          </cell>
          <cell r="E1391" t="str">
            <v>SDR 35 SW</v>
          </cell>
          <cell r="F1391" t="str">
            <v>15X10 WYE SXHXH SDR35 SW</v>
          </cell>
          <cell r="G1391">
            <v>19.690000000000001</v>
          </cell>
          <cell r="H1391">
            <v>8.9312264800000012</v>
          </cell>
          <cell r="I1391">
            <v>1</v>
          </cell>
          <cell r="J1391">
            <v>7</v>
          </cell>
          <cell r="K1391">
            <v>2035.4491111111111</v>
          </cell>
          <cell r="L1391">
            <v>163.32640000000001</v>
          </cell>
          <cell r="M1391" t="str">
            <v>SPECFIT</v>
          </cell>
          <cell r="N1391" t="str">
            <v>(81)9301510</v>
          </cell>
          <cell r="O1391" t="str">
            <v>BOX</v>
          </cell>
          <cell r="P1391" t="str">
            <v>D</v>
          </cell>
          <cell r="Q1391" t="str">
            <v>F</v>
          </cell>
          <cell r="R1391">
            <v>1372.4941176470588</v>
          </cell>
          <cell r="S1391">
            <v>1468.568705882353</v>
          </cell>
          <cell r="T1391">
            <v>1712.06</v>
          </cell>
          <cell r="U1391">
            <v>1712.06</v>
          </cell>
          <cell r="V1391">
            <v>1831.9041999999999</v>
          </cell>
          <cell r="W1391">
            <v>1831.9041999999999</v>
          </cell>
          <cell r="X1391">
            <v>1831.9041999999999</v>
          </cell>
          <cell r="Y1391">
            <v>1831.9041999999999</v>
          </cell>
          <cell r="Z1391">
            <v>2035.4491111111111</v>
          </cell>
          <cell r="AB1391" t="str">
            <v/>
          </cell>
          <cell r="AC1391">
            <v>3849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I1391" t="str">
            <v/>
          </cell>
          <cell r="AJ1391" t="str">
            <v/>
          </cell>
          <cell r="AM1391" t="e">
            <v>#N/A</v>
          </cell>
        </row>
        <row r="1392">
          <cell r="A1392" t="str">
            <v>ACTIVE</v>
          </cell>
          <cell r="B1392" t="str">
            <v>36-1528</v>
          </cell>
          <cell r="C1392">
            <v>28890559</v>
          </cell>
          <cell r="D1392" t="str">
            <v>36-1528</v>
          </cell>
          <cell r="E1392" t="str">
            <v>SDR 35 SW</v>
          </cell>
          <cell r="F1392" t="str">
            <v>15X12 WYE SXHXH SDR35 SW</v>
          </cell>
          <cell r="G1392">
            <v>23.22</v>
          </cell>
          <cell r="H1392">
            <v>10.53240624</v>
          </cell>
          <cell r="I1392">
            <v>1</v>
          </cell>
          <cell r="J1392">
            <v>6</v>
          </cell>
          <cell r="K1392">
            <v>2286.1382222222223</v>
          </cell>
          <cell r="L1392">
            <v>182.9708</v>
          </cell>
          <cell r="M1392" t="str">
            <v>SPECFIT</v>
          </cell>
          <cell r="N1392" t="str">
            <v>(81)9301512</v>
          </cell>
          <cell r="O1392" t="str">
            <v>BOX</v>
          </cell>
          <cell r="P1392" t="str">
            <v>D</v>
          </cell>
          <cell r="Q1392" t="str">
            <v>F</v>
          </cell>
          <cell r="R1392">
            <v>1537.5764705882355</v>
          </cell>
          <cell r="S1392">
            <v>1645.2068235294121</v>
          </cell>
          <cell r="T1392">
            <v>1922.92</v>
          </cell>
          <cell r="U1392">
            <v>1922.92</v>
          </cell>
          <cell r="V1392">
            <v>2057.5244000000002</v>
          </cell>
          <cell r="W1392">
            <v>2057.5244000000002</v>
          </cell>
          <cell r="X1392">
            <v>2057.5244000000002</v>
          </cell>
          <cell r="Y1392">
            <v>2057.5244000000002</v>
          </cell>
          <cell r="Z1392">
            <v>2286.1382222222223</v>
          </cell>
          <cell r="AB1392" t="str">
            <v/>
          </cell>
          <cell r="AC1392">
            <v>3850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 t="str">
            <v/>
          </cell>
          <cell r="AJ1392" t="str">
            <v/>
          </cell>
          <cell r="AM1392" t="e">
            <v>#N/A</v>
          </cell>
        </row>
        <row r="1393">
          <cell r="A1393" t="str">
            <v>ACTIVE</v>
          </cell>
          <cell r="B1393" t="str">
            <v>36-1529</v>
          </cell>
          <cell r="C1393">
            <v>28890567</v>
          </cell>
          <cell r="D1393" t="str">
            <v>36-1529</v>
          </cell>
          <cell r="E1393" t="str">
            <v>SDR 35 SW</v>
          </cell>
          <cell r="F1393" t="str">
            <v>15 WYE SXHXH SDR35 SW</v>
          </cell>
          <cell r="G1393">
            <v>31.54</v>
          </cell>
          <cell r="H1393">
            <v>14.306291679999999</v>
          </cell>
          <cell r="I1393">
            <v>1</v>
          </cell>
          <cell r="J1393">
            <v>4</v>
          </cell>
          <cell r="K1393">
            <v>3014.9152222222219</v>
          </cell>
          <cell r="L1393">
            <v>228.01220000000001</v>
          </cell>
          <cell r="M1393" t="str">
            <v>SPECFIT</v>
          </cell>
          <cell r="N1393" t="str">
            <v>(81)93015</v>
          </cell>
          <cell r="O1393" t="str">
            <v>BOX</v>
          </cell>
          <cell r="P1393" t="str">
            <v>D</v>
          </cell>
          <cell r="Q1393" t="str">
            <v>F</v>
          </cell>
          <cell r="R1393">
            <v>1916.0705882352943</v>
          </cell>
          <cell r="S1393">
            <v>2050.1955294117652</v>
          </cell>
          <cell r="T1393">
            <v>2535.91</v>
          </cell>
          <cell r="U1393">
            <v>2535.91</v>
          </cell>
          <cell r="V1393">
            <v>2713.4236999999998</v>
          </cell>
          <cell r="W1393">
            <v>2713.4236999999998</v>
          </cell>
          <cell r="X1393">
            <v>2713.4236999999998</v>
          </cell>
          <cell r="Y1393">
            <v>2713.4236999999998</v>
          </cell>
          <cell r="Z1393">
            <v>3014.9152222222219</v>
          </cell>
          <cell r="AB1393" t="str">
            <v/>
          </cell>
          <cell r="AC1393">
            <v>3851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I1393" t="str">
            <v/>
          </cell>
          <cell r="AJ1393" t="str">
            <v/>
          </cell>
          <cell r="AM1393" t="e">
            <v>#N/A</v>
          </cell>
        </row>
        <row r="1394">
          <cell r="A1394" t="str">
            <v>ACTIVE</v>
          </cell>
          <cell r="B1394" t="str">
            <v>36-1530</v>
          </cell>
          <cell r="C1394">
            <v>28890575</v>
          </cell>
          <cell r="D1394" t="str">
            <v>36-1530</v>
          </cell>
          <cell r="E1394" t="str">
            <v>SDR 35 SW</v>
          </cell>
          <cell r="F1394" t="str">
            <v>18X4 WYE SXHXH SDR35 SW</v>
          </cell>
          <cell r="G1394">
            <v>19.8</v>
          </cell>
          <cell r="H1394">
            <v>8.9811215999999998</v>
          </cell>
          <cell r="I1394">
            <v>1</v>
          </cell>
          <cell r="J1394">
            <v>7</v>
          </cell>
          <cell r="K1394">
            <v>3070.7097777777781</v>
          </cell>
          <cell r="L1394">
            <v>232.13919999999999</v>
          </cell>
          <cell r="M1394" t="str">
            <v>SPECFIT</v>
          </cell>
          <cell r="N1394" t="str">
            <v>(81)930184</v>
          </cell>
          <cell r="O1394" t="str">
            <v>BOX</v>
          </cell>
          <cell r="P1394" t="str">
            <v>D</v>
          </cell>
          <cell r="Q1394" t="str">
            <v>F</v>
          </cell>
          <cell r="R1394">
            <v>1950.7529411764708</v>
          </cell>
          <cell r="S1394">
            <v>2087.305647058824</v>
          </cell>
          <cell r="T1394">
            <v>2582.84</v>
          </cell>
          <cell r="U1394">
            <v>2582.84</v>
          </cell>
          <cell r="V1394">
            <v>2763.6388000000002</v>
          </cell>
          <cell r="W1394">
            <v>2763.6388000000002</v>
          </cell>
          <cell r="X1394">
            <v>2763.6388000000002</v>
          </cell>
          <cell r="Y1394">
            <v>2763.6388000000002</v>
          </cell>
          <cell r="Z1394">
            <v>3070.7097777777781</v>
          </cell>
          <cell r="AB1394" t="str">
            <v/>
          </cell>
          <cell r="AC1394">
            <v>3852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I1394" t="str">
            <v/>
          </cell>
          <cell r="AJ1394" t="str">
            <v/>
          </cell>
          <cell r="AM1394" t="e">
            <v>#N/A</v>
          </cell>
        </row>
        <row r="1395">
          <cell r="A1395" t="str">
            <v>ACTIVE</v>
          </cell>
          <cell r="B1395" t="str">
            <v>36-1531</v>
          </cell>
          <cell r="C1395">
            <v>28890583</v>
          </cell>
          <cell r="D1395" t="str">
            <v>36-1531</v>
          </cell>
          <cell r="E1395" t="str">
            <v>SDR 35 SW</v>
          </cell>
          <cell r="F1395" t="str">
            <v>18X6 WYE SXHXH SDR35 SW</v>
          </cell>
          <cell r="G1395">
            <v>22.05</v>
          </cell>
          <cell r="H1395">
            <v>10.001703600000001</v>
          </cell>
          <cell r="I1395">
            <v>1</v>
          </cell>
          <cell r="J1395">
            <v>6</v>
          </cell>
          <cell r="K1395">
            <v>3178.577666666667</v>
          </cell>
          <cell r="L1395">
            <v>235.64410000000001</v>
          </cell>
          <cell r="M1395" t="str">
            <v>SPECFIT</v>
          </cell>
          <cell r="N1395" t="str">
            <v>(81)930186</v>
          </cell>
          <cell r="O1395" t="str">
            <v>BOX</v>
          </cell>
          <cell r="P1395" t="str">
            <v>D</v>
          </cell>
          <cell r="Q1395" t="str">
            <v>F</v>
          </cell>
          <cell r="R1395">
            <v>1980.2117647058824</v>
          </cell>
          <cell r="S1395">
            <v>2118.8265882352944</v>
          </cell>
          <cell r="T1395">
            <v>2673.57</v>
          </cell>
          <cell r="U1395">
            <v>2673.57</v>
          </cell>
          <cell r="V1395">
            <v>2860.7199000000005</v>
          </cell>
          <cell r="W1395">
            <v>2860.7199000000005</v>
          </cell>
          <cell r="X1395">
            <v>2860.7199000000005</v>
          </cell>
          <cell r="Y1395">
            <v>2860.7199000000005</v>
          </cell>
          <cell r="Z1395">
            <v>3178.577666666667</v>
          </cell>
          <cell r="AB1395" t="str">
            <v/>
          </cell>
          <cell r="AC1395">
            <v>3853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 t="str">
            <v/>
          </cell>
          <cell r="AJ1395" t="str">
            <v/>
          </cell>
          <cell r="AM1395" t="e">
            <v>#N/A</v>
          </cell>
        </row>
        <row r="1396">
          <cell r="A1396" t="str">
            <v>ACTIVE</v>
          </cell>
          <cell r="B1396" t="str">
            <v>36-1532</v>
          </cell>
          <cell r="C1396">
            <v>28890591</v>
          </cell>
          <cell r="D1396" t="str">
            <v>36-1532</v>
          </cell>
          <cell r="E1396" t="str">
            <v>SDR 35 SW</v>
          </cell>
          <cell r="F1396" t="str">
            <v>18X8 WYE SXHXH SDR35 SW</v>
          </cell>
          <cell r="G1396">
            <v>24.3</v>
          </cell>
          <cell r="H1396">
            <v>11.0222856</v>
          </cell>
          <cell r="I1396">
            <v>1</v>
          </cell>
          <cell r="J1396">
            <v>6</v>
          </cell>
          <cell r="K1396">
            <v>3325.1914444444446</v>
          </cell>
          <cell r="L1396">
            <v>241.52080000000001</v>
          </cell>
          <cell r="M1396" t="str">
            <v>SPECFIT</v>
          </cell>
          <cell r="N1396" t="str">
            <v>(81)930188</v>
          </cell>
          <cell r="O1396" t="str">
            <v>BOX</v>
          </cell>
          <cell r="P1396" t="str">
            <v>D</v>
          </cell>
          <cell r="Q1396" t="str">
            <v>F</v>
          </cell>
          <cell r="R1396">
            <v>2029.5882352941178</v>
          </cell>
          <cell r="S1396">
            <v>2171.659411764706</v>
          </cell>
          <cell r="T1396">
            <v>2796.89</v>
          </cell>
          <cell r="U1396">
            <v>2796.89</v>
          </cell>
          <cell r="V1396">
            <v>2992.6723000000002</v>
          </cell>
          <cell r="W1396">
            <v>2992.6723000000002</v>
          </cell>
          <cell r="X1396">
            <v>2992.6723000000002</v>
          </cell>
          <cell r="Y1396">
            <v>2992.6723000000002</v>
          </cell>
          <cell r="Z1396">
            <v>3325.1914444444446</v>
          </cell>
          <cell r="AB1396" t="str">
            <v/>
          </cell>
          <cell r="AC1396">
            <v>3854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I1396" t="str">
            <v/>
          </cell>
          <cell r="AJ1396" t="str">
            <v/>
          </cell>
          <cell r="AM1396" t="e">
            <v>#N/A</v>
          </cell>
        </row>
        <row r="1397">
          <cell r="A1397" t="str">
            <v>ACTIVE</v>
          </cell>
          <cell r="B1397" t="str">
            <v>36-1533</v>
          </cell>
          <cell r="C1397">
            <v>28890605</v>
          </cell>
          <cell r="D1397" t="str">
            <v>36-1533</v>
          </cell>
          <cell r="E1397" t="str">
            <v>SDR 35 SW</v>
          </cell>
          <cell r="F1397" t="str">
            <v>18X10 WYE SXHXH SDR35 SW</v>
          </cell>
          <cell r="G1397">
            <v>27.45</v>
          </cell>
          <cell r="H1397">
            <v>12.4511004</v>
          </cell>
          <cell r="I1397">
            <v>1</v>
          </cell>
          <cell r="J1397">
            <v>5</v>
          </cell>
          <cell r="K1397">
            <v>3457.2651111111113</v>
          </cell>
          <cell r="L1397">
            <v>274.0016</v>
          </cell>
          <cell r="M1397" t="str">
            <v>SPECFIT</v>
          </cell>
          <cell r="N1397" t="str">
            <v>(81)9301810</v>
          </cell>
          <cell r="O1397" t="str">
            <v>BOX</v>
          </cell>
          <cell r="P1397" t="str">
            <v>D</v>
          </cell>
          <cell r="Q1397" t="str">
            <v>F</v>
          </cell>
          <cell r="R1397">
            <v>2302.5411764705882</v>
          </cell>
          <cell r="S1397">
            <v>2463.7190588235294</v>
          </cell>
          <cell r="T1397">
            <v>2907.98</v>
          </cell>
          <cell r="U1397">
            <v>2907.98</v>
          </cell>
          <cell r="V1397">
            <v>3111.5386000000003</v>
          </cell>
          <cell r="W1397">
            <v>3111.5386000000003</v>
          </cell>
          <cell r="X1397">
            <v>3111.5386000000003</v>
          </cell>
          <cell r="Y1397">
            <v>3111.5386000000003</v>
          </cell>
          <cell r="Z1397">
            <v>3457.2651111111113</v>
          </cell>
          <cell r="AB1397" t="str">
            <v/>
          </cell>
          <cell r="AC1397">
            <v>3855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 t="str">
            <v/>
          </cell>
          <cell r="AJ1397" t="str">
            <v/>
          </cell>
          <cell r="AM1397" t="e">
            <v>#N/A</v>
          </cell>
        </row>
        <row r="1398">
          <cell r="A1398" t="str">
            <v>ACTIVE</v>
          </cell>
          <cell r="B1398" t="str">
            <v>36-1534</v>
          </cell>
          <cell r="C1398">
            <v>28890613</v>
          </cell>
          <cell r="D1398" t="str">
            <v>36-1534</v>
          </cell>
          <cell r="E1398" t="str">
            <v>SDR 35 SW</v>
          </cell>
          <cell r="F1398" t="str">
            <v>18X12 WYE SXHXH SDR35 SW</v>
          </cell>
          <cell r="G1398">
            <v>31.05</v>
          </cell>
          <cell r="H1398">
            <v>14.084031599999999</v>
          </cell>
          <cell r="I1398">
            <v>1</v>
          </cell>
          <cell r="J1398">
            <v>4</v>
          </cell>
          <cell r="K1398">
            <v>3554.5281111111108</v>
          </cell>
          <cell r="L1398">
            <v>281.70760000000001</v>
          </cell>
          <cell r="M1398" t="str">
            <v>SPECFIT</v>
          </cell>
          <cell r="N1398" t="str">
            <v>(81)9301812</v>
          </cell>
          <cell r="O1398" t="str">
            <v>BOX</v>
          </cell>
          <cell r="P1398" t="str">
            <v>D</v>
          </cell>
          <cell r="Q1398" t="str">
            <v>F</v>
          </cell>
          <cell r="R1398">
            <v>2367.294117647059</v>
          </cell>
          <cell r="S1398">
            <v>2533.0047058823534</v>
          </cell>
          <cell r="T1398">
            <v>2989.79</v>
          </cell>
          <cell r="U1398">
            <v>2989.79</v>
          </cell>
          <cell r="V1398">
            <v>3199.0753</v>
          </cell>
          <cell r="W1398">
            <v>3199.0753</v>
          </cell>
          <cell r="X1398">
            <v>3199.0753</v>
          </cell>
          <cell r="Y1398">
            <v>3199.0753</v>
          </cell>
          <cell r="Z1398">
            <v>3554.5281111111108</v>
          </cell>
          <cell r="AB1398" t="str">
            <v/>
          </cell>
          <cell r="AC1398">
            <v>3856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I1398" t="str">
            <v/>
          </cell>
          <cell r="AJ1398" t="str">
            <v/>
          </cell>
          <cell r="AM1398" t="e">
            <v>#N/A</v>
          </cell>
        </row>
        <row r="1399">
          <cell r="A1399" t="str">
            <v>ACTIVE</v>
          </cell>
          <cell r="B1399" t="str">
            <v>36-1535</v>
          </cell>
          <cell r="C1399">
            <v>28890621</v>
          </cell>
          <cell r="D1399" t="str">
            <v>36-1535</v>
          </cell>
          <cell r="E1399" t="str">
            <v>SDR 35 SW</v>
          </cell>
          <cell r="F1399" t="str">
            <v>18X15 WYE SXHXH SDR35 SW</v>
          </cell>
          <cell r="G1399">
            <v>38.25</v>
          </cell>
          <cell r="H1399">
            <v>17.349893999999999</v>
          </cell>
          <cell r="I1399">
            <v>1</v>
          </cell>
          <cell r="J1399">
            <v>4</v>
          </cell>
          <cell r="K1399">
            <v>3793.0905555555555</v>
          </cell>
          <cell r="L1399">
            <v>300.61689999999999</v>
          </cell>
          <cell r="M1399" t="str">
            <v>SPECFIT</v>
          </cell>
          <cell r="N1399" t="str">
            <v>(81)9301815</v>
          </cell>
          <cell r="O1399" t="str">
            <v>BOX</v>
          </cell>
          <cell r="P1399" t="str">
            <v>D</v>
          </cell>
          <cell r="Q1399" t="str">
            <v>F</v>
          </cell>
          <cell r="R1399">
            <v>2526.1999999999998</v>
          </cell>
          <cell r="S1399">
            <v>2703.0340000000001</v>
          </cell>
          <cell r="T1399">
            <v>3190.45</v>
          </cell>
          <cell r="U1399">
            <v>3190.45</v>
          </cell>
          <cell r="V1399">
            <v>3413.7815000000001</v>
          </cell>
          <cell r="W1399">
            <v>3413.7815000000001</v>
          </cell>
          <cell r="X1399">
            <v>3413.7815000000001</v>
          </cell>
          <cell r="Y1399">
            <v>3413.7815000000001</v>
          </cell>
          <cell r="Z1399">
            <v>3793.0905555555555</v>
          </cell>
          <cell r="AB1399" t="str">
            <v/>
          </cell>
          <cell r="AC1399">
            <v>3857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 t="str">
            <v/>
          </cell>
          <cell r="AJ1399" t="str">
            <v/>
          </cell>
          <cell r="AM1399" t="e">
            <v>#N/A</v>
          </cell>
        </row>
        <row r="1400">
          <cell r="A1400" t="str">
            <v>ACTIVE</v>
          </cell>
          <cell r="B1400" t="str">
            <v>36-1536</v>
          </cell>
          <cell r="C1400">
            <v>28890630</v>
          </cell>
          <cell r="D1400" t="str">
            <v>36-1536</v>
          </cell>
          <cell r="E1400" t="str">
            <v>SDR 35 SW</v>
          </cell>
          <cell r="F1400" t="str">
            <v>18 WYE SXHXH SDR35 SW</v>
          </cell>
          <cell r="G1400">
            <v>58.95</v>
          </cell>
          <cell r="H1400">
            <v>26.739248400000001</v>
          </cell>
          <cell r="I1400">
            <v>1</v>
          </cell>
          <cell r="J1400">
            <v>2</v>
          </cell>
          <cell r="K1400">
            <v>4455.2184444444447</v>
          </cell>
          <cell r="L1400">
            <v>370.74619999999999</v>
          </cell>
          <cell r="M1400" t="str">
            <v>SPECFIT</v>
          </cell>
          <cell r="N1400" t="str">
            <v>(81)93018</v>
          </cell>
          <cell r="O1400" t="str">
            <v>BOX</v>
          </cell>
          <cell r="P1400" t="str">
            <v>D</v>
          </cell>
          <cell r="Q1400" t="str">
            <v>F</v>
          </cell>
          <cell r="R1400">
            <v>3115.5176470588235</v>
          </cell>
          <cell r="S1400">
            <v>3333.6038823529411</v>
          </cell>
          <cell r="T1400">
            <v>3747.38</v>
          </cell>
          <cell r="U1400">
            <v>3747.38</v>
          </cell>
          <cell r="V1400">
            <v>4009.6966000000002</v>
          </cell>
          <cell r="W1400">
            <v>4009.6966000000002</v>
          </cell>
          <cell r="X1400">
            <v>4009.6966000000002</v>
          </cell>
          <cell r="Y1400">
            <v>4009.6966000000002</v>
          </cell>
          <cell r="Z1400">
            <v>4455.2184444444447</v>
          </cell>
          <cell r="AB1400" t="str">
            <v/>
          </cell>
          <cell r="AC1400">
            <v>3858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I1400" t="str">
            <v/>
          </cell>
          <cell r="AJ1400" t="str">
            <v/>
          </cell>
          <cell r="AM1400" t="e">
            <v>#N/A</v>
          </cell>
        </row>
        <row r="1401">
          <cell r="A1401" t="str">
            <v>ACTIVE</v>
          </cell>
          <cell r="B1401" t="str">
            <v>36-1537</v>
          </cell>
          <cell r="C1401">
            <v>28890648</v>
          </cell>
          <cell r="D1401" t="str">
            <v>36-1537</v>
          </cell>
          <cell r="E1401" t="str">
            <v>SDR 35 SW</v>
          </cell>
          <cell r="F1401" t="str">
            <v>21X4 WYE SXHXH SDR35 SW</v>
          </cell>
          <cell r="G1401">
            <v>35.549999999999997</v>
          </cell>
          <cell r="H1401">
            <v>16.125195599999998</v>
          </cell>
          <cell r="I1401">
            <v>1</v>
          </cell>
          <cell r="J1401">
            <v>4</v>
          </cell>
          <cell r="K1401">
            <v>4417.8160000000007</v>
          </cell>
          <cell r="L1401">
            <v>357.87830000000002</v>
          </cell>
          <cell r="M1401" t="str">
            <v>SPECFIT</v>
          </cell>
          <cell r="N1401" t="str">
            <v>(81)930214</v>
          </cell>
          <cell r="O1401" t="str">
            <v>BOX</v>
          </cell>
          <cell r="P1401" t="str">
            <v>D</v>
          </cell>
          <cell r="Q1401" t="str">
            <v>F</v>
          </cell>
          <cell r="R1401">
            <v>3007.3882352941177</v>
          </cell>
          <cell r="S1401">
            <v>3217.9054117647061</v>
          </cell>
          <cell r="T1401">
            <v>3715.92</v>
          </cell>
          <cell r="U1401">
            <v>3715.92</v>
          </cell>
          <cell r="V1401">
            <v>3976.0344000000005</v>
          </cell>
          <cell r="W1401">
            <v>3976.0344000000005</v>
          </cell>
          <cell r="X1401">
            <v>3976.0344000000005</v>
          </cell>
          <cell r="Y1401">
            <v>3976.0344000000005</v>
          </cell>
          <cell r="Z1401">
            <v>4417.8160000000007</v>
          </cell>
          <cell r="AB1401" t="str">
            <v/>
          </cell>
          <cell r="AC1401">
            <v>3859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I1401" t="str">
            <v/>
          </cell>
          <cell r="AJ1401" t="str">
            <v/>
          </cell>
          <cell r="AM1401" t="e">
            <v>#N/A</v>
          </cell>
        </row>
        <row r="1402">
          <cell r="A1402" t="str">
            <v>ACTIVE</v>
          </cell>
          <cell r="B1402" t="str">
            <v>36-1538</v>
          </cell>
          <cell r="C1402">
            <v>28890656</v>
          </cell>
          <cell r="D1402" t="str">
            <v>36-1538</v>
          </cell>
          <cell r="E1402" t="str">
            <v>SDR 35 SW</v>
          </cell>
          <cell r="F1402" t="str">
            <v>21X6 WYE SXHXH SDR35 SW</v>
          </cell>
          <cell r="G1402">
            <v>38.25</v>
          </cell>
          <cell r="H1402">
            <v>17.349893999999999</v>
          </cell>
          <cell r="I1402">
            <v>1</v>
          </cell>
          <cell r="J1402">
            <v>4</v>
          </cell>
          <cell r="K1402">
            <v>4743.0365555555554</v>
          </cell>
          <cell r="L1402">
            <v>384.9194</v>
          </cell>
          <cell r="M1402" t="str">
            <v>SPECFIT</v>
          </cell>
          <cell r="N1402" t="str">
            <v>(81)930216</v>
          </cell>
          <cell r="O1402" t="str">
            <v>BOX</v>
          </cell>
          <cell r="P1402" t="str">
            <v>D</v>
          </cell>
          <cell r="Q1402" t="str">
            <v>F</v>
          </cell>
          <cell r="R1402">
            <v>3234.6235294117646</v>
          </cell>
          <cell r="S1402">
            <v>3461.0471764705885</v>
          </cell>
          <cell r="T1402">
            <v>3989.47</v>
          </cell>
          <cell r="U1402">
            <v>3989.47</v>
          </cell>
          <cell r="V1402">
            <v>4268.7329</v>
          </cell>
          <cell r="W1402">
            <v>4268.7329</v>
          </cell>
          <cell r="X1402">
            <v>4268.7329</v>
          </cell>
          <cell r="Y1402">
            <v>4268.7329</v>
          </cell>
          <cell r="Z1402">
            <v>4743.0365555555554</v>
          </cell>
          <cell r="AB1402" t="str">
            <v/>
          </cell>
          <cell r="AC1402">
            <v>3860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I1402" t="str">
            <v/>
          </cell>
          <cell r="AJ1402" t="str">
            <v/>
          </cell>
          <cell r="AM1402" t="e">
            <v>#N/A</v>
          </cell>
        </row>
        <row r="1403">
          <cell r="A1403" t="str">
            <v>ACTIVE</v>
          </cell>
          <cell r="B1403" t="str">
            <v>36-1539</v>
          </cell>
          <cell r="C1403">
            <v>28890664</v>
          </cell>
          <cell r="D1403" t="str">
            <v>36-1539</v>
          </cell>
          <cell r="E1403" t="str">
            <v>SDR 35 SW</v>
          </cell>
          <cell r="F1403" t="str">
            <v>21X8 WYE SXHXH SDR35 SW</v>
          </cell>
          <cell r="G1403">
            <v>43.65</v>
          </cell>
          <cell r="H1403">
            <v>19.799290799999998</v>
          </cell>
          <cell r="I1403">
            <v>1</v>
          </cell>
          <cell r="J1403">
            <v>3</v>
          </cell>
          <cell r="K1403">
            <v>5361.9126666666671</v>
          </cell>
          <cell r="L1403">
            <v>432.09379999999999</v>
          </cell>
          <cell r="M1403" t="str">
            <v>SPECFIT</v>
          </cell>
          <cell r="N1403" t="str">
            <v>(81)930218</v>
          </cell>
          <cell r="O1403" t="str">
            <v>BOX</v>
          </cell>
          <cell r="P1403" t="str">
            <v>D</v>
          </cell>
          <cell r="Q1403" t="str">
            <v>F</v>
          </cell>
          <cell r="R1403">
            <v>3631.0470588235294</v>
          </cell>
          <cell r="S1403">
            <v>3885.2203529411768</v>
          </cell>
          <cell r="T1403">
            <v>4510.0200000000004</v>
          </cell>
          <cell r="U1403">
            <v>4510.0200000000004</v>
          </cell>
          <cell r="V1403">
            <v>4825.7214000000004</v>
          </cell>
          <cell r="W1403">
            <v>4825.7214000000004</v>
          </cell>
          <cell r="X1403">
            <v>4825.7214000000004</v>
          </cell>
          <cell r="Y1403">
            <v>4825.7214000000004</v>
          </cell>
          <cell r="Z1403">
            <v>5361.9126666666671</v>
          </cell>
          <cell r="AB1403" t="str">
            <v/>
          </cell>
          <cell r="AC1403">
            <v>3861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I1403" t="str">
            <v/>
          </cell>
          <cell r="AJ1403" t="str">
            <v/>
          </cell>
          <cell r="AM1403" t="e">
            <v>#N/A</v>
          </cell>
        </row>
        <row r="1404">
          <cell r="A1404" t="str">
            <v>ACTIVE</v>
          </cell>
          <cell r="B1404" t="str">
            <v>36-1540</v>
          </cell>
          <cell r="C1404">
            <v>28890672</v>
          </cell>
          <cell r="D1404" t="str">
            <v>36-1540</v>
          </cell>
          <cell r="E1404" t="str">
            <v>SDR 35 SW</v>
          </cell>
          <cell r="F1404" t="str">
            <v>21X10 WYE SXHXH SDR35 SW</v>
          </cell>
          <cell r="G1404">
            <v>49.5</v>
          </cell>
          <cell r="H1404">
            <v>22.452804</v>
          </cell>
          <cell r="I1404">
            <v>1</v>
          </cell>
          <cell r="J1404">
            <v>3</v>
          </cell>
          <cell r="K1404">
            <v>6057.1986666666671</v>
          </cell>
          <cell r="L1404">
            <v>494.29309999999998</v>
          </cell>
          <cell r="M1404" t="str">
            <v>SPECFIT</v>
          </cell>
          <cell r="N1404" t="str">
            <v>(81)9302110</v>
          </cell>
          <cell r="O1404" t="str">
            <v>BOX</v>
          </cell>
          <cell r="P1404" t="str">
            <v>D</v>
          </cell>
          <cell r="Q1404" t="str">
            <v>F</v>
          </cell>
          <cell r="R1404">
            <v>4153.7294117647061</v>
          </cell>
          <cell r="S1404">
            <v>4444.4904705882354</v>
          </cell>
          <cell r="T1404">
            <v>5094.84</v>
          </cell>
          <cell r="U1404">
            <v>5094.84</v>
          </cell>
          <cell r="V1404">
            <v>5451.4788000000008</v>
          </cell>
          <cell r="W1404">
            <v>5451.4788000000008</v>
          </cell>
          <cell r="X1404">
            <v>5451.4788000000008</v>
          </cell>
          <cell r="Y1404">
            <v>5451.4788000000008</v>
          </cell>
          <cell r="Z1404">
            <v>6057.1986666666671</v>
          </cell>
          <cell r="AB1404" t="str">
            <v/>
          </cell>
          <cell r="AC1404">
            <v>3862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I1404" t="str">
            <v/>
          </cell>
          <cell r="AJ1404" t="str">
            <v/>
          </cell>
          <cell r="AM1404" t="e">
            <v>#N/A</v>
          </cell>
        </row>
        <row r="1405">
          <cell r="A1405" t="str">
            <v>ACTIVE</v>
          </cell>
          <cell r="B1405" t="str">
            <v>36-1541</v>
          </cell>
          <cell r="C1405">
            <v>28890680</v>
          </cell>
          <cell r="D1405" t="str">
            <v>36-1541</v>
          </cell>
          <cell r="E1405" t="str">
            <v>SDR 35 SW</v>
          </cell>
          <cell r="F1405" t="str">
            <v>21X12 WYE SXHXH SDR35 SW</v>
          </cell>
          <cell r="G1405">
            <v>54</v>
          </cell>
          <cell r="H1405">
            <v>24.493967999999999</v>
          </cell>
          <cell r="I1405">
            <v>1</v>
          </cell>
          <cell r="J1405">
            <v>3</v>
          </cell>
          <cell r="K1405">
            <v>6558.8146666666671</v>
          </cell>
          <cell r="L1405">
            <v>536.02779999999996</v>
          </cell>
          <cell r="M1405" t="str">
            <v>SPECFIT</v>
          </cell>
          <cell r="N1405" t="str">
            <v>(81)9302112</v>
          </cell>
          <cell r="O1405" t="str">
            <v>BOX</v>
          </cell>
          <cell r="P1405" t="str">
            <v>D</v>
          </cell>
          <cell r="Q1405" t="str">
            <v>F</v>
          </cell>
          <cell r="R1405">
            <v>4504.4352941176476</v>
          </cell>
          <cell r="S1405">
            <v>4819.7457647058836</v>
          </cell>
          <cell r="T1405">
            <v>5516.76</v>
          </cell>
          <cell r="U1405">
            <v>5516.76</v>
          </cell>
          <cell r="V1405">
            <v>5902.9332000000004</v>
          </cell>
          <cell r="W1405">
            <v>5902.9332000000004</v>
          </cell>
          <cell r="X1405">
            <v>5902.9332000000004</v>
          </cell>
          <cell r="Y1405">
            <v>5902.9332000000004</v>
          </cell>
          <cell r="Z1405">
            <v>6558.8146666666671</v>
          </cell>
          <cell r="AB1405" t="str">
            <v/>
          </cell>
          <cell r="AC1405">
            <v>3863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I1405" t="str">
            <v/>
          </cell>
          <cell r="AJ1405" t="str">
            <v/>
          </cell>
          <cell r="AM1405" t="e">
            <v>#N/A</v>
          </cell>
        </row>
        <row r="1406">
          <cell r="A1406" t="str">
            <v>ACTIVE</v>
          </cell>
          <cell r="B1406" t="str">
            <v>36-1542</v>
          </cell>
          <cell r="C1406">
            <v>28890699</v>
          </cell>
          <cell r="D1406" t="str">
            <v>36-1542</v>
          </cell>
          <cell r="E1406" t="str">
            <v>SDR 35 SW</v>
          </cell>
          <cell r="F1406" t="str">
            <v>21X15 WYE SXHXH SDR35 SW</v>
          </cell>
          <cell r="G1406">
            <v>63.9</v>
          </cell>
          <cell r="H1406">
            <v>28.9845288</v>
          </cell>
          <cell r="I1406">
            <v>1</v>
          </cell>
          <cell r="J1406">
            <v>2</v>
          </cell>
          <cell r="K1406">
            <v>7611.7422222222222</v>
          </cell>
          <cell r="L1406">
            <v>623.65930000000003</v>
          </cell>
          <cell r="M1406" t="str">
            <v>SPECFIT</v>
          </cell>
          <cell r="N1406" t="str">
            <v>(81)9302115</v>
          </cell>
          <cell r="O1406" t="str">
            <v>BOX</v>
          </cell>
          <cell r="P1406" t="str">
            <v>D</v>
          </cell>
          <cell r="Q1406" t="str">
            <v>F</v>
          </cell>
          <cell r="R1406">
            <v>5240.8352941176472</v>
          </cell>
          <cell r="S1406">
            <v>5607.693764705883</v>
          </cell>
          <cell r="T1406">
            <v>6402.4</v>
          </cell>
          <cell r="U1406">
            <v>6402.4</v>
          </cell>
          <cell r="V1406">
            <v>6850.5680000000002</v>
          </cell>
          <cell r="W1406">
            <v>6850.5680000000002</v>
          </cell>
          <cell r="X1406">
            <v>6850.5680000000002</v>
          </cell>
          <cell r="Y1406">
            <v>6850.5680000000002</v>
          </cell>
          <cell r="Z1406">
            <v>7611.7422222222222</v>
          </cell>
          <cell r="AB1406" t="str">
            <v/>
          </cell>
          <cell r="AC1406">
            <v>3864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 t="str">
            <v/>
          </cell>
          <cell r="AJ1406" t="str">
            <v/>
          </cell>
          <cell r="AM1406" t="e">
            <v>#N/A</v>
          </cell>
        </row>
        <row r="1407">
          <cell r="A1407" t="str">
            <v>ACTIVE</v>
          </cell>
          <cell r="B1407" t="str">
            <v>36-1543</v>
          </cell>
          <cell r="C1407">
            <v>28890702</v>
          </cell>
          <cell r="D1407" t="str">
            <v>36-1543</v>
          </cell>
          <cell r="E1407" t="str">
            <v>SDR 35 SW</v>
          </cell>
          <cell r="F1407" t="str">
            <v>21X18 WYE SXHXH SDR35 SW</v>
          </cell>
          <cell r="G1407">
            <v>78.75</v>
          </cell>
          <cell r="H1407">
            <v>35.720370000000003</v>
          </cell>
          <cell r="I1407">
            <v>1</v>
          </cell>
          <cell r="J1407">
            <v>2</v>
          </cell>
          <cell r="K1407">
            <v>8981.7821111111116</v>
          </cell>
          <cell r="L1407">
            <v>737.65800000000002</v>
          </cell>
          <cell r="M1407" t="str">
            <v>SPECFIT</v>
          </cell>
          <cell r="N1407" t="str">
            <v>(81)9302118</v>
          </cell>
          <cell r="O1407" t="str">
            <v>BOX</v>
          </cell>
          <cell r="P1407" t="str">
            <v>D</v>
          </cell>
          <cell r="Q1407" t="str">
            <v>F</v>
          </cell>
          <cell r="R1407">
            <v>6198.8117647058825</v>
          </cell>
          <cell r="S1407">
            <v>6632.7285882352944</v>
          </cell>
          <cell r="T1407">
            <v>7554.77</v>
          </cell>
          <cell r="U1407">
            <v>7554.77</v>
          </cell>
          <cell r="V1407">
            <v>8083.603900000001</v>
          </cell>
          <cell r="W1407">
            <v>8083.603900000001</v>
          </cell>
          <cell r="X1407">
            <v>8083.603900000001</v>
          </cell>
          <cell r="Y1407">
            <v>8083.603900000001</v>
          </cell>
          <cell r="Z1407">
            <v>8981.7821111111116</v>
          </cell>
          <cell r="AB1407" t="str">
            <v/>
          </cell>
          <cell r="AC1407">
            <v>3865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I1407" t="str">
            <v/>
          </cell>
          <cell r="AJ1407" t="str">
            <v/>
          </cell>
          <cell r="AM1407" t="e">
            <v>#N/A</v>
          </cell>
        </row>
        <row r="1408">
          <cell r="A1408" t="str">
            <v>ACTIVE</v>
          </cell>
          <cell r="B1408" t="str">
            <v>36-1544</v>
          </cell>
          <cell r="C1408">
            <v>28890710</v>
          </cell>
          <cell r="D1408" t="str">
            <v>36-1544</v>
          </cell>
          <cell r="E1408" t="str">
            <v>SDR 35 SW</v>
          </cell>
          <cell r="F1408" t="str">
            <v>21 WYE SXHXH SDR35 SW</v>
          </cell>
          <cell r="G1408">
            <v>99.45</v>
          </cell>
          <cell r="H1408">
            <v>45.109724399999998</v>
          </cell>
          <cell r="I1408">
            <v>1</v>
          </cell>
          <cell r="J1408">
            <v>1</v>
          </cell>
          <cell r="K1408">
            <v>11784.24288888889</v>
          </cell>
          <cell r="L1408">
            <v>970.86739999999998</v>
          </cell>
          <cell r="M1408" t="str">
            <v>SPECFIT</v>
          </cell>
          <cell r="N1408" t="str">
            <v>(81)93021</v>
          </cell>
          <cell r="O1408" t="str">
            <v>BOX</v>
          </cell>
          <cell r="P1408" t="str">
            <v>D</v>
          </cell>
          <cell r="Q1408" t="str">
            <v>F</v>
          </cell>
          <cell r="R1408">
            <v>8158.552941176471</v>
          </cell>
          <cell r="S1408">
            <v>8729.6516470588249</v>
          </cell>
          <cell r="T1408">
            <v>9911.98</v>
          </cell>
          <cell r="U1408">
            <v>9911.98</v>
          </cell>
          <cell r="V1408">
            <v>10605.818600000001</v>
          </cell>
          <cell r="W1408">
            <v>10605.818600000001</v>
          </cell>
          <cell r="X1408">
            <v>10605.818600000001</v>
          </cell>
          <cell r="Y1408">
            <v>10605.818600000001</v>
          </cell>
          <cell r="Z1408">
            <v>11784.24288888889</v>
          </cell>
          <cell r="AB1408" t="str">
            <v/>
          </cell>
          <cell r="AC1408">
            <v>3866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I1408" t="str">
            <v/>
          </cell>
          <cell r="AJ1408" t="str">
            <v/>
          </cell>
          <cell r="AM1408" t="e">
            <v>#N/A</v>
          </cell>
        </row>
        <row r="1409">
          <cell r="A1409" t="str">
            <v>ACTIVE</v>
          </cell>
          <cell r="B1409" t="str">
            <v>36-1545</v>
          </cell>
          <cell r="C1409">
            <v>28890729</v>
          </cell>
          <cell r="D1409" t="str">
            <v>36-1545</v>
          </cell>
          <cell r="E1409" t="str">
            <v>SDR 35 SW</v>
          </cell>
          <cell r="F1409" t="str">
            <v>24X4 WYE SXHXH SDR35 SW</v>
          </cell>
          <cell r="G1409">
            <v>51.3</v>
          </cell>
          <cell r="H1409">
            <v>23.269269599999998</v>
          </cell>
          <cell r="I1409">
            <v>1</v>
          </cell>
          <cell r="J1409">
            <v>3</v>
          </cell>
          <cell r="K1409">
            <v>6685.7285555555554</v>
          </cell>
          <cell r="L1409">
            <v>529.36789999999996</v>
          </cell>
          <cell r="M1409" t="str">
            <v>SPECFIT</v>
          </cell>
          <cell r="N1409" t="str">
            <v>(81)930244</v>
          </cell>
          <cell r="O1409" t="str">
            <v>BOX</v>
          </cell>
          <cell r="P1409" t="str">
            <v>D</v>
          </cell>
          <cell r="Q1409" t="str">
            <v>F</v>
          </cell>
          <cell r="R1409">
            <v>4448.4705882352937</v>
          </cell>
          <cell r="S1409">
            <v>4759.8635294117648</v>
          </cell>
          <cell r="T1409">
            <v>5623.51</v>
          </cell>
          <cell r="U1409">
            <v>5623.51</v>
          </cell>
          <cell r="V1409">
            <v>6017.1557000000003</v>
          </cell>
          <cell r="W1409">
            <v>6017.1557000000003</v>
          </cell>
          <cell r="X1409">
            <v>6017.1557000000003</v>
          </cell>
          <cell r="Y1409">
            <v>6017.1557000000003</v>
          </cell>
          <cell r="Z1409">
            <v>6685.7285555555554</v>
          </cell>
          <cell r="AB1409" t="str">
            <v/>
          </cell>
          <cell r="AC1409">
            <v>3867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 t="str">
            <v/>
          </cell>
          <cell r="AJ1409" t="str">
            <v/>
          </cell>
          <cell r="AM1409" t="e">
            <v>#N/A</v>
          </cell>
        </row>
        <row r="1410">
          <cell r="A1410" t="str">
            <v>ACTIVE</v>
          </cell>
          <cell r="B1410" t="str">
            <v>36-1546</v>
          </cell>
          <cell r="C1410">
            <v>28890737</v>
          </cell>
          <cell r="D1410" t="str">
            <v>36-1546</v>
          </cell>
          <cell r="E1410" t="str">
            <v>SDR 35 SW</v>
          </cell>
          <cell r="F1410" t="str">
            <v>24X6 WYE SXHXH SDR35 SW</v>
          </cell>
          <cell r="G1410">
            <v>54.45</v>
          </cell>
          <cell r="H1410">
            <v>24.698084400000003</v>
          </cell>
          <cell r="I1410">
            <v>1</v>
          </cell>
          <cell r="J1410">
            <v>2</v>
          </cell>
          <cell r="K1410">
            <v>8245.2178888888884</v>
          </cell>
          <cell r="L1410">
            <v>619.79330000000004</v>
          </cell>
          <cell r="M1410" t="str">
            <v>SPECFIT</v>
          </cell>
          <cell r="N1410" t="str">
            <v>(81)930246</v>
          </cell>
          <cell r="O1410" t="str">
            <v>BOX</v>
          </cell>
          <cell r="P1410" t="str">
            <v>D</v>
          </cell>
          <cell r="Q1410" t="str">
            <v>F</v>
          </cell>
          <cell r="R1410">
            <v>5208.3529411764712</v>
          </cell>
          <cell r="S1410">
            <v>5572.937647058824</v>
          </cell>
          <cell r="T1410">
            <v>6935.23</v>
          </cell>
          <cell r="U1410">
            <v>6935.23</v>
          </cell>
          <cell r="V1410">
            <v>7420.6961000000001</v>
          </cell>
          <cell r="W1410">
            <v>7420.6961000000001</v>
          </cell>
          <cell r="X1410">
            <v>7420.6961000000001</v>
          </cell>
          <cell r="Y1410">
            <v>7420.6961000000001</v>
          </cell>
          <cell r="Z1410">
            <v>8245.2178888888884</v>
          </cell>
          <cell r="AB1410" t="str">
            <v/>
          </cell>
          <cell r="AC1410">
            <v>3868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I1410" t="str">
            <v/>
          </cell>
          <cell r="AJ1410" t="str">
            <v/>
          </cell>
          <cell r="AM1410" t="e">
            <v>#N/A</v>
          </cell>
        </row>
        <row r="1411">
          <cell r="A1411" t="str">
            <v>ACTIVE</v>
          </cell>
          <cell r="B1411" t="str">
            <v>36-1547</v>
          </cell>
          <cell r="C1411">
            <v>28890745</v>
          </cell>
          <cell r="D1411" t="str">
            <v>36-1547</v>
          </cell>
          <cell r="E1411" t="str">
            <v>SDR 35 SW</v>
          </cell>
          <cell r="F1411" t="str">
            <v>24X8 WYE SXHXH SDR35 SW</v>
          </cell>
          <cell r="G1411">
            <v>61.2</v>
          </cell>
          <cell r="H1411">
            <v>27.759830400000002</v>
          </cell>
          <cell r="I1411">
            <v>1</v>
          </cell>
          <cell r="J1411">
            <v>2</v>
          </cell>
          <cell r="K1411">
            <v>8473.2467777777765</v>
          </cell>
          <cell r="L1411">
            <v>670.68920000000003</v>
          </cell>
          <cell r="M1411" t="str">
            <v>SPECFIT</v>
          </cell>
          <cell r="N1411" t="str">
            <v>(81)930248</v>
          </cell>
          <cell r="O1411" t="str">
            <v>BOX</v>
          </cell>
          <cell r="P1411" t="str">
            <v>D</v>
          </cell>
          <cell r="Q1411" t="str">
            <v>F</v>
          </cell>
          <cell r="R1411">
            <v>5636.0470588235303</v>
          </cell>
          <cell r="S1411">
            <v>6030.5703529411776</v>
          </cell>
          <cell r="T1411">
            <v>7127.03</v>
          </cell>
          <cell r="U1411">
            <v>7127.03</v>
          </cell>
          <cell r="V1411">
            <v>7625.9220999999998</v>
          </cell>
          <cell r="W1411">
            <v>7625.9220999999998</v>
          </cell>
          <cell r="X1411">
            <v>7625.9220999999998</v>
          </cell>
          <cell r="Y1411">
            <v>7625.9220999999998</v>
          </cell>
          <cell r="Z1411">
            <v>8473.2467777777765</v>
          </cell>
          <cell r="AB1411" t="str">
            <v/>
          </cell>
          <cell r="AC1411">
            <v>3869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 t="str">
            <v/>
          </cell>
          <cell r="AJ1411" t="str">
            <v/>
          </cell>
          <cell r="AM1411" t="e">
            <v>#N/A</v>
          </cell>
        </row>
        <row r="1412">
          <cell r="A1412" t="str">
            <v>ACTIVE</v>
          </cell>
          <cell r="B1412" t="str">
            <v>36-1548</v>
          </cell>
          <cell r="C1412">
            <v>28890753</v>
          </cell>
          <cell r="D1412" t="str">
            <v>36-1548</v>
          </cell>
          <cell r="E1412" t="str">
            <v>SDR 35 SW</v>
          </cell>
          <cell r="F1412" t="str">
            <v>24X10 WYE SXHXH SDR35 SW</v>
          </cell>
          <cell r="G1412">
            <v>67.95</v>
          </cell>
          <cell r="H1412">
            <v>30.821576400000001</v>
          </cell>
          <cell r="I1412">
            <v>1</v>
          </cell>
          <cell r="J1412">
            <v>2</v>
          </cell>
          <cell r="K1412">
            <v>8558.8230000000003</v>
          </cell>
          <cell r="L1412">
            <v>678.31550000000004</v>
          </cell>
          <cell r="M1412" t="str">
            <v>SPECFIT</v>
          </cell>
          <cell r="N1412" t="str">
            <v>(81)9302410</v>
          </cell>
          <cell r="O1412" t="str">
            <v>BOX</v>
          </cell>
          <cell r="P1412" t="str">
            <v>D</v>
          </cell>
          <cell r="Q1412" t="str">
            <v>F</v>
          </cell>
          <cell r="R1412">
            <v>5700.1411764705881</v>
          </cell>
          <cell r="S1412">
            <v>6099.1510588235296</v>
          </cell>
          <cell r="T1412">
            <v>7199.01</v>
          </cell>
          <cell r="U1412">
            <v>7199.01</v>
          </cell>
          <cell r="V1412">
            <v>7702.940700000001</v>
          </cell>
          <cell r="W1412">
            <v>7702.940700000001</v>
          </cell>
          <cell r="X1412">
            <v>7702.940700000001</v>
          </cell>
          <cell r="Y1412">
            <v>7702.940700000001</v>
          </cell>
          <cell r="Z1412">
            <v>8558.8230000000003</v>
          </cell>
          <cell r="AB1412" t="str">
            <v/>
          </cell>
          <cell r="AC1412">
            <v>3870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I1412" t="str">
            <v/>
          </cell>
          <cell r="AJ1412" t="str">
            <v/>
          </cell>
          <cell r="AM1412" t="e">
            <v>#N/A</v>
          </cell>
        </row>
        <row r="1413">
          <cell r="A1413" t="str">
            <v>ACTIVE</v>
          </cell>
          <cell r="B1413" t="str">
            <v>36-1549</v>
          </cell>
          <cell r="C1413">
            <v>28890761</v>
          </cell>
          <cell r="D1413" t="str">
            <v>36-1549</v>
          </cell>
          <cell r="E1413" t="str">
            <v>SDR 35 SW</v>
          </cell>
          <cell r="F1413" t="str">
            <v>24X12 WYE SXHXH SDR35 SW</v>
          </cell>
          <cell r="G1413">
            <v>73.349999999999994</v>
          </cell>
          <cell r="H1413">
            <v>33.2709732</v>
          </cell>
          <cell r="I1413">
            <v>1</v>
          </cell>
          <cell r="J1413">
            <v>2</v>
          </cell>
          <cell r="K1413">
            <v>8747.0003333333334</v>
          </cell>
          <cell r="L1413">
            <v>693.22940000000006</v>
          </cell>
          <cell r="M1413" t="str">
            <v>SPECFIT</v>
          </cell>
          <cell r="N1413" t="str">
            <v>(81)9302412</v>
          </cell>
          <cell r="O1413" t="str">
            <v>BOX</v>
          </cell>
          <cell r="P1413" t="str">
            <v>D</v>
          </cell>
          <cell r="Q1413" t="str">
            <v>F</v>
          </cell>
          <cell r="R1413">
            <v>5825.4588235294123</v>
          </cell>
          <cell r="S1413">
            <v>6233.2409411764711</v>
          </cell>
          <cell r="T1413">
            <v>7357.29</v>
          </cell>
          <cell r="U1413">
            <v>7357.29</v>
          </cell>
          <cell r="V1413">
            <v>7872.3003000000008</v>
          </cell>
          <cell r="W1413">
            <v>7872.3003000000008</v>
          </cell>
          <cell r="X1413">
            <v>7872.3003000000008</v>
          </cell>
          <cell r="Y1413">
            <v>7872.3003000000008</v>
          </cell>
          <cell r="Z1413">
            <v>8747.0003333333334</v>
          </cell>
          <cell r="AB1413" t="str">
            <v/>
          </cell>
          <cell r="AC1413">
            <v>3871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 t="str">
            <v/>
          </cell>
          <cell r="AJ1413" t="str">
            <v/>
          </cell>
          <cell r="AM1413" t="e">
            <v>#N/A</v>
          </cell>
        </row>
        <row r="1414">
          <cell r="A1414" t="str">
            <v>ACTIVE</v>
          </cell>
          <cell r="B1414" t="str">
            <v>36-1550</v>
          </cell>
          <cell r="C1414">
            <v>28890770</v>
          </cell>
          <cell r="D1414" t="str">
            <v>36-1550</v>
          </cell>
          <cell r="E1414" t="str">
            <v>SDR 35 SW</v>
          </cell>
          <cell r="F1414" t="str">
            <v>24X15 WYE SXHXH SDR35 SW</v>
          </cell>
          <cell r="G1414">
            <v>84.6</v>
          </cell>
          <cell r="H1414">
            <v>38.373883199999995</v>
          </cell>
          <cell r="I1414">
            <v>1</v>
          </cell>
          <cell r="J1414">
            <v>2</v>
          </cell>
          <cell r="K1414">
            <v>8813.8872222222235</v>
          </cell>
          <cell r="L1414">
            <v>698.53210000000001</v>
          </cell>
          <cell r="M1414" t="str">
            <v>SPECFIT</v>
          </cell>
          <cell r="N1414" t="str">
            <v>(81)9302415</v>
          </cell>
          <cell r="O1414" t="str">
            <v>BOX</v>
          </cell>
          <cell r="P1414" t="str">
            <v>D</v>
          </cell>
          <cell r="Q1414" t="str">
            <v>F</v>
          </cell>
          <cell r="R1414">
            <v>5870.0235294117656</v>
          </cell>
          <cell r="S1414">
            <v>6280.9251764705896</v>
          </cell>
          <cell r="T1414">
            <v>7413.55</v>
          </cell>
          <cell r="U1414">
            <v>7413.55</v>
          </cell>
          <cell r="V1414">
            <v>7932.4985000000006</v>
          </cell>
          <cell r="W1414">
            <v>7932.4985000000006</v>
          </cell>
          <cell r="X1414">
            <v>7932.4985000000006</v>
          </cell>
          <cell r="Y1414">
            <v>7932.4985000000006</v>
          </cell>
          <cell r="Z1414">
            <v>8813.8872222222235</v>
          </cell>
          <cell r="AB1414" t="str">
            <v/>
          </cell>
          <cell r="AC1414">
            <v>3872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I1414" t="str">
            <v/>
          </cell>
          <cell r="AJ1414" t="str">
            <v/>
          </cell>
          <cell r="AM1414" t="e">
            <v>#N/A</v>
          </cell>
        </row>
        <row r="1415">
          <cell r="A1415" t="str">
            <v>ACTIVE</v>
          </cell>
          <cell r="B1415" t="str">
            <v>36-1551</v>
          </cell>
          <cell r="C1415">
            <v>28890788</v>
          </cell>
          <cell r="D1415" t="str">
            <v>36-1551</v>
          </cell>
          <cell r="E1415" t="str">
            <v>SDR 35 SW</v>
          </cell>
          <cell r="F1415" t="str">
            <v>24X18 WYE SXHXH SDR35 SW</v>
          </cell>
          <cell r="G1415">
            <v>101.7</v>
          </cell>
          <cell r="H1415">
            <v>46.130306400000002</v>
          </cell>
          <cell r="I1415">
            <v>1</v>
          </cell>
          <cell r="J1415">
            <v>1</v>
          </cell>
          <cell r="K1415">
            <v>12159.432444444445</v>
          </cell>
          <cell r="L1415">
            <v>993.07429999999999</v>
          </cell>
          <cell r="M1415" t="str">
            <v>SPECFIT</v>
          </cell>
          <cell r="N1415" t="str">
            <v>(81)9302418</v>
          </cell>
          <cell r="O1415" t="str">
            <v>BOX</v>
          </cell>
          <cell r="P1415" t="str">
            <v>D</v>
          </cell>
          <cell r="Q1415" t="str">
            <v>F</v>
          </cell>
          <cell r="R1415">
            <v>8345.1647058823528</v>
          </cell>
          <cell r="S1415">
            <v>8929.3262352941183</v>
          </cell>
          <cell r="T1415">
            <v>10227.56</v>
          </cell>
          <cell r="U1415">
            <v>10227.56</v>
          </cell>
          <cell r="V1415">
            <v>10943.4892</v>
          </cell>
          <cell r="W1415">
            <v>10943.4892</v>
          </cell>
          <cell r="X1415">
            <v>10943.4892</v>
          </cell>
          <cell r="Y1415">
            <v>10943.4892</v>
          </cell>
          <cell r="Z1415">
            <v>12159.432444444445</v>
          </cell>
          <cell r="AB1415" t="str">
            <v/>
          </cell>
          <cell r="AC1415">
            <v>3873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I1415" t="str">
            <v/>
          </cell>
          <cell r="AJ1415" t="str">
            <v/>
          </cell>
          <cell r="AM1415" t="e">
            <v>#N/A</v>
          </cell>
        </row>
        <row r="1416">
          <cell r="A1416" t="str">
            <v>ACTIVE</v>
          </cell>
          <cell r="B1416" t="str">
            <v>36-1552</v>
          </cell>
          <cell r="C1416">
            <v>28890796</v>
          </cell>
          <cell r="D1416" t="str">
            <v>36-1552</v>
          </cell>
          <cell r="E1416" t="str">
            <v>SDR 35 SW</v>
          </cell>
          <cell r="F1416" t="str">
            <v>24X21 WYE SXHXH SDR35 SW</v>
          </cell>
          <cell r="G1416">
            <v>116.55</v>
          </cell>
          <cell r="H1416">
            <v>52.866147599999998</v>
          </cell>
          <cell r="I1416">
            <v>1</v>
          </cell>
          <cell r="J1416">
            <v>1</v>
          </cell>
          <cell r="K1416">
            <v>14271.041777777778</v>
          </cell>
          <cell r="L1416">
            <v>1091.9036000000001</v>
          </cell>
          <cell r="M1416" t="str">
            <v>SPECFIT</v>
          </cell>
          <cell r="N1416" t="str">
            <v>(81)9302421</v>
          </cell>
          <cell r="O1416" t="str">
            <v>BOX</v>
          </cell>
          <cell r="P1416" t="str">
            <v>D</v>
          </cell>
          <cell r="Q1416" t="str">
            <v>F</v>
          </cell>
          <cell r="R1416">
            <v>9175.6705882352944</v>
          </cell>
          <cell r="S1416">
            <v>9817.967529411766</v>
          </cell>
          <cell r="T1416">
            <v>12003.68</v>
          </cell>
          <cell r="U1416">
            <v>12003.68</v>
          </cell>
          <cell r="V1416">
            <v>12843.937600000001</v>
          </cell>
          <cell r="W1416">
            <v>12843.937600000001</v>
          </cell>
          <cell r="X1416">
            <v>12843.937600000001</v>
          </cell>
          <cell r="Y1416">
            <v>12843.937600000001</v>
          </cell>
          <cell r="Z1416">
            <v>14271.041777777778</v>
          </cell>
          <cell r="AB1416" t="str">
            <v/>
          </cell>
          <cell r="AC1416">
            <v>3874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 t="str">
            <v/>
          </cell>
          <cell r="AJ1416" t="str">
            <v/>
          </cell>
          <cell r="AM1416" t="e">
            <v>#N/A</v>
          </cell>
        </row>
        <row r="1417">
          <cell r="A1417" t="str">
            <v>ACTIVE</v>
          </cell>
          <cell r="B1417" t="str">
            <v>36-1553</v>
          </cell>
          <cell r="C1417">
            <v>28890800</v>
          </cell>
          <cell r="D1417" t="str">
            <v>36-1553</v>
          </cell>
          <cell r="E1417" t="str">
            <v>SDR 35 SW</v>
          </cell>
          <cell r="F1417" t="str">
            <v>24 WYE SXHXH SDR35 SW</v>
          </cell>
          <cell r="G1417">
            <v>135</v>
          </cell>
          <cell r="H1417">
            <v>61.234920000000002</v>
          </cell>
          <cell r="I1417">
            <v>1</v>
          </cell>
          <cell r="J1417">
            <v>1</v>
          </cell>
          <cell r="K1417">
            <v>16990.399222222222</v>
          </cell>
          <cell r="L1417">
            <v>1203.4767999999999</v>
          </cell>
          <cell r="M1417" t="str">
            <v>SPECFIT</v>
          </cell>
          <cell r="N1417" t="str">
            <v>(81)93024</v>
          </cell>
          <cell r="O1417" t="str">
            <v>BOX</v>
          </cell>
          <cell r="P1417" t="str">
            <v>D</v>
          </cell>
          <cell r="Q1417" t="str">
            <v>F</v>
          </cell>
          <cell r="R1417">
            <v>10113.258823529413</v>
          </cell>
          <cell r="S1417">
            <v>10821.186941176473</v>
          </cell>
          <cell r="T1417">
            <v>14290.99</v>
          </cell>
          <cell r="U1417">
            <v>14290.99</v>
          </cell>
          <cell r="V1417">
            <v>15291.3593</v>
          </cell>
          <cell r="W1417">
            <v>15291.3593</v>
          </cell>
          <cell r="X1417">
            <v>15291.3593</v>
          </cell>
          <cell r="Y1417">
            <v>15291.3593</v>
          </cell>
          <cell r="Z1417">
            <v>16990.399222222222</v>
          </cell>
          <cell r="AB1417" t="str">
            <v/>
          </cell>
          <cell r="AC1417">
            <v>3875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I1417" t="str">
            <v/>
          </cell>
          <cell r="AJ1417" t="str">
            <v/>
          </cell>
          <cell r="AM1417" t="e">
            <v>#N/A</v>
          </cell>
        </row>
        <row r="1418">
          <cell r="A1418" t="str">
            <v>ACTIVE</v>
          </cell>
          <cell r="B1418" t="str">
            <v>36-1556</v>
          </cell>
          <cell r="C1418">
            <v>28890818</v>
          </cell>
          <cell r="D1418" t="str">
            <v>36-1556</v>
          </cell>
          <cell r="E1418" t="str">
            <v>SDR 35 SW</v>
          </cell>
          <cell r="F1418" t="str">
            <v>27X4 WYE SXHXH SDR35 SW</v>
          </cell>
          <cell r="G1418">
            <v>76.05</v>
          </cell>
          <cell r="H1418">
            <v>34.495671600000001</v>
          </cell>
          <cell r="I1418">
            <v>1</v>
          </cell>
          <cell r="J1418">
            <v>2</v>
          </cell>
          <cell r="K1418">
            <v>5739.271454901962</v>
          </cell>
          <cell r="L1418">
            <v>536.88130000000001</v>
          </cell>
          <cell r="M1418" t="str">
            <v>SPECFIT</v>
          </cell>
          <cell r="N1418" t="str">
            <v>(81)930274</v>
          </cell>
          <cell r="O1418" t="str">
            <v>BOX</v>
          </cell>
          <cell r="P1418" t="str">
            <v>D</v>
          </cell>
          <cell r="Q1418" t="str">
            <v>F</v>
          </cell>
          <cell r="R1418">
            <v>4511.6117647058827</v>
          </cell>
          <cell r="S1418">
            <v>4827.4245882352943</v>
          </cell>
          <cell r="T1418">
            <v>4827.4245882352943</v>
          </cell>
          <cell r="U1418">
            <v>4827.4245882352943</v>
          </cell>
          <cell r="V1418">
            <v>5165.3443094117656</v>
          </cell>
          <cell r="W1418">
            <v>5165.3443094117656</v>
          </cell>
          <cell r="X1418">
            <v>5165.3443094117656</v>
          </cell>
          <cell r="Y1418">
            <v>5165.3443094117656</v>
          </cell>
          <cell r="Z1418">
            <v>5739.271454901962</v>
          </cell>
          <cell r="AB1418" t="str">
            <v/>
          </cell>
          <cell r="AC1418">
            <v>3876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 t="str">
            <v/>
          </cell>
          <cell r="AJ1418" t="str">
            <v/>
          </cell>
          <cell r="AM1418" t="e">
            <v>#N/A</v>
          </cell>
        </row>
        <row r="1419">
          <cell r="A1419" t="str">
            <v>ACTIVE</v>
          </cell>
          <cell r="B1419" t="str">
            <v>36-1557</v>
          </cell>
          <cell r="C1419">
            <v>28890826</v>
          </cell>
          <cell r="D1419" t="str">
            <v>36-1557</v>
          </cell>
          <cell r="E1419" t="str">
            <v>SDR 35 SW</v>
          </cell>
          <cell r="F1419" t="str">
            <v>27X6 WYE SXHXH SDR35 SW</v>
          </cell>
          <cell r="G1419">
            <v>84.15</v>
          </cell>
          <cell r="H1419">
            <v>38.169766800000005</v>
          </cell>
          <cell r="I1419">
            <v>1</v>
          </cell>
          <cell r="J1419">
            <v>2</v>
          </cell>
          <cell r="K1419">
            <v>6094.1605228758181</v>
          </cell>
          <cell r="L1419">
            <v>570.07870000000003</v>
          </cell>
          <cell r="M1419" t="str">
            <v>SPECFIT</v>
          </cell>
          <cell r="N1419" t="str">
            <v>(81)930276</v>
          </cell>
          <cell r="O1419" t="str">
            <v>BOX</v>
          </cell>
          <cell r="P1419" t="str">
            <v>D</v>
          </cell>
          <cell r="Q1419" t="str">
            <v>F</v>
          </cell>
          <cell r="R1419">
            <v>4790.588235294118</v>
          </cell>
          <cell r="S1419">
            <v>5125.9294117647069</v>
          </cell>
          <cell r="T1419">
            <v>5125.9294117647069</v>
          </cell>
          <cell r="U1419">
            <v>5125.9294117647069</v>
          </cell>
          <cell r="V1419">
            <v>5484.7444705882363</v>
          </cell>
          <cell r="W1419">
            <v>5484.7444705882363</v>
          </cell>
          <cell r="X1419">
            <v>5484.7444705882363</v>
          </cell>
          <cell r="Y1419">
            <v>5484.7444705882363</v>
          </cell>
          <cell r="Z1419">
            <v>6094.1605228758181</v>
          </cell>
          <cell r="AB1419" t="str">
            <v/>
          </cell>
          <cell r="AC1419">
            <v>3877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I1419" t="str">
            <v/>
          </cell>
          <cell r="AJ1419" t="str">
            <v/>
          </cell>
          <cell r="AM1419" t="e">
            <v>#N/A</v>
          </cell>
        </row>
        <row r="1420">
          <cell r="A1420" t="str">
            <v>ACTIVE</v>
          </cell>
          <cell r="B1420" t="str">
            <v>36-1558</v>
          </cell>
          <cell r="C1420">
            <v>28890834</v>
          </cell>
          <cell r="D1420" t="str">
            <v>36-1558</v>
          </cell>
          <cell r="E1420" t="str">
            <v>SDR 35 SW</v>
          </cell>
          <cell r="F1420" t="str">
            <v>27X8 WYE SXHXH SDR35 SW</v>
          </cell>
          <cell r="G1420">
            <v>91.8</v>
          </cell>
          <cell r="H1420">
            <v>41.639745599999998</v>
          </cell>
          <cell r="I1420">
            <v>1</v>
          </cell>
          <cell r="J1420">
            <v>1</v>
          </cell>
          <cell r="K1420">
            <v>7223.6006313725502</v>
          </cell>
          <cell r="L1420">
            <v>675.73270000000002</v>
          </cell>
          <cell r="M1420" t="str">
            <v>SPECFIT</v>
          </cell>
          <cell r="N1420" t="str">
            <v>(81)930278</v>
          </cell>
          <cell r="O1420" t="str">
            <v>BOX</v>
          </cell>
          <cell r="P1420" t="str">
            <v>D</v>
          </cell>
          <cell r="Q1420" t="str">
            <v>F</v>
          </cell>
          <cell r="R1420">
            <v>5678.4352941176476</v>
          </cell>
          <cell r="S1420">
            <v>6075.925764705883</v>
          </cell>
          <cell r="T1420">
            <v>6075.925764705883</v>
          </cell>
          <cell r="U1420">
            <v>6075.925764705883</v>
          </cell>
          <cell r="V1420">
            <v>6501.2405682352955</v>
          </cell>
          <cell r="W1420">
            <v>6501.2405682352955</v>
          </cell>
          <cell r="X1420">
            <v>6501.2405682352955</v>
          </cell>
          <cell r="Y1420">
            <v>6501.2405682352955</v>
          </cell>
          <cell r="Z1420">
            <v>7223.6006313725502</v>
          </cell>
          <cell r="AB1420" t="str">
            <v/>
          </cell>
          <cell r="AC1420">
            <v>3878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 t="str">
            <v/>
          </cell>
          <cell r="AJ1420" t="str">
            <v/>
          </cell>
          <cell r="AM1420" t="e">
            <v>#N/A</v>
          </cell>
        </row>
        <row r="1421">
          <cell r="A1421" t="str">
            <v>ACTIVE</v>
          </cell>
          <cell r="B1421" t="str">
            <v>36-1559</v>
          </cell>
          <cell r="C1421">
            <v>28890842</v>
          </cell>
          <cell r="D1421" t="str">
            <v>36-1559</v>
          </cell>
          <cell r="E1421" t="str">
            <v>SDR 35 SW</v>
          </cell>
          <cell r="F1421" t="str">
            <v>27X10 WYE SXHXH SDR35 SW</v>
          </cell>
          <cell r="G1421">
            <v>99</v>
          </cell>
          <cell r="H1421">
            <v>44.905608000000001</v>
          </cell>
          <cell r="I1421">
            <v>1</v>
          </cell>
          <cell r="J1421">
            <v>1</v>
          </cell>
          <cell r="K1421">
            <v>7380.1600941176475</v>
          </cell>
          <cell r="L1421">
            <v>690.37810000000002</v>
          </cell>
          <cell r="M1421" t="str">
            <v>SPECFIT</v>
          </cell>
          <cell r="N1421" t="str">
            <v>(81)9302710</v>
          </cell>
          <cell r="O1421" t="str">
            <v>BOX</v>
          </cell>
          <cell r="P1421" t="str">
            <v>D</v>
          </cell>
          <cell r="Q1421" t="str">
            <v>F</v>
          </cell>
          <cell r="R1421">
            <v>5801.5058823529407</v>
          </cell>
          <cell r="S1421">
            <v>6207.611294117647</v>
          </cell>
          <cell r="T1421">
            <v>6207.611294117647</v>
          </cell>
          <cell r="U1421">
            <v>6207.611294117647</v>
          </cell>
          <cell r="V1421">
            <v>6642.144084705883</v>
          </cell>
          <cell r="W1421">
            <v>6642.144084705883</v>
          </cell>
          <cell r="X1421">
            <v>6642.144084705883</v>
          </cell>
          <cell r="Y1421">
            <v>6642.144084705883</v>
          </cell>
          <cell r="Z1421">
            <v>7380.1600941176475</v>
          </cell>
          <cell r="AB1421" t="str">
            <v/>
          </cell>
          <cell r="AC1421">
            <v>3879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I1421" t="str">
            <v/>
          </cell>
          <cell r="AJ1421" t="str">
            <v/>
          </cell>
          <cell r="AM1421" t="e">
            <v>#N/A</v>
          </cell>
        </row>
        <row r="1422">
          <cell r="A1422" t="str">
            <v>ACTIVE</v>
          </cell>
          <cell r="B1422" t="str">
            <v>36-1560</v>
          </cell>
          <cell r="C1422">
            <v>28890850</v>
          </cell>
          <cell r="D1422" t="str">
            <v>36-1560</v>
          </cell>
          <cell r="E1422" t="str">
            <v>SDR 35 SW</v>
          </cell>
          <cell r="F1422" t="str">
            <v>27X12 WYE SXHXH SDR35 SW</v>
          </cell>
          <cell r="G1422">
            <v>107.55</v>
          </cell>
          <cell r="H1422">
            <v>48.783819600000001</v>
          </cell>
          <cell r="I1422">
            <v>1</v>
          </cell>
          <cell r="J1422">
            <v>1</v>
          </cell>
          <cell r="K1422">
            <v>8179.5996143790862</v>
          </cell>
          <cell r="L1422">
            <v>765.16200000000003</v>
          </cell>
          <cell r="M1422" t="str">
            <v>SPECFIT</v>
          </cell>
          <cell r="N1422" t="str">
            <v>(81)9302712</v>
          </cell>
          <cell r="O1422" t="str">
            <v>BOX</v>
          </cell>
          <cell r="P1422" t="str">
            <v>D</v>
          </cell>
          <cell r="Q1422" t="str">
            <v>F</v>
          </cell>
          <cell r="R1422">
            <v>6429.9411764705883</v>
          </cell>
          <cell r="S1422">
            <v>6880.0370588235301</v>
          </cell>
          <cell r="T1422">
            <v>6880.0370588235301</v>
          </cell>
          <cell r="U1422">
            <v>6880.0370588235301</v>
          </cell>
          <cell r="V1422">
            <v>7361.6396529411777</v>
          </cell>
          <cell r="W1422">
            <v>7361.6396529411777</v>
          </cell>
          <cell r="X1422">
            <v>7361.6396529411777</v>
          </cell>
          <cell r="Y1422">
            <v>7361.6396529411777</v>
          </cell>
          <cell r="Z1422">
            <v>8179.5996143790862</v>
          </cell>
          <cell r="AB1422" t="str">
            <v/>
          </cell>
          <cell r="AC1422">
            <v>3880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I1422" t="str">
            <v/>
          </cell>
          <cell r="AJ1422" t="str">
            <v/>
          </cell>
          <cell r="AM1422" t="e">
            <v>#N/A</v>
          </cell>
        </row>
        <row r="1423">
          <cell r="A1423" t="str">
            <v>ACTIVE</v>
          </cell>
          <cell r="B1423" t="str">
            <v>36-1561</v>
          </cell>
          <cell r="C1423">
            <v>28890869</v>
          </cell>
          <cell r="D1423" t="str">
            <v>36-1561</v>
          </cell>
          <cell r="E1423" t="str">
            <v>SDR 35 SW</v>
          </cell>
          <cell r="F1423" t="str">
            <v>27X15 WYE SXHXH SDR35 SW</v>
          </cell>
          <cell r="G1423">
            <v>120.6</v>
          </cell>
          <cell r="H1423">
            <v>54.703195199999996</v>
          </cell>
          <cell r="I1423">
            <v>1</v>
          </cell>
          <cell r="J1423">
            <v>1</v>
          </cell>
          <cell r="K1423">
            <v>9361.899681045752</v>
          </cell>
          <cell r="L1423">
            <v>875.76130000000001</v>
          </cell>
          <cell r="M1423" t="str">
            <v>SPECFIT</v>
          </cell>
          <cell r="N1423" t="str">
            <v>(81)9302715</v>
          </cell>
          <cell r="O1423" t="str">
            <v>BOX</v>
          </cell>
          <cell r="P1423" t="str">
            <v>D</v>
          </cell>
          <cell r="Q1423" t="str">
            <v>F</v>
          </cell>
          <cell r="R1423">
            <v>7359.3411764705879</v>
          </cell>
          <cell r="S1423">
            <v>7874.4950588235297</v>
          </cell>
          <cell r="T1423">
            <v>7874.4950588235297</v>
          </cell>
          <cell r="U1423">
            <v>7874.4950588235297</v>
          </cell>
          <cell r="V1423">
            <v>8425.7097129411777</v>
          </cell>
          <cell r="W1423">
            <v>8425.7097129411777</v>
          </cell>
          <cell r="X1423">
            <v>8425.7097129411777</v>
          </cell>
          <cell r="Y1423">
            <v>8425.7097129411777</v>
          </cell>
          <cell r="Z1423">
            <v>9361.899681045752</v>
          </cell>
          <cell r="AB1423" t="str">
            <v/>
          </cell>
          <cell r="AC1423">
            <v>3881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 t="str">
            <v/>
          </cell>
          <cell r="AJ1423" t="str">
            <v/>
          </cell>
          <cell r="AM1423" t="e">
            <v>#N/A</v>
          </cell>
        </row>
        <row r="1424">
          <cell r="A1424" t="str">
            <v>ACTIVE</v>
          </cell>
          <cell r="B1424" t="str">
            <v>36-1562</v>
          </cell>
          <cell r="C1424">
            <v>28890877</v>
          </cell>
          <cell r="D1424" t="str">
            <v>36-1562</v>
          </cell>
          <cell r="E1424" t="str">
            <v>SDR 35 SW</v>
          </cell>
          <cell r="F1424" t="str">
            <v>27X18 WYE SXHXH SDR35 SW</v>
          </cell>
          <cell r="G1424">
            <v>142.19999999999999</v>
          </cell>
          <cell r="H1424">
            <v>64.500782399999991</v>
          </cell>
          <cell r="I1424">
            <v>1</v>
          </cell>
          <cell r="J1424">
            <v>1</v>
          </cell>
          <cell r="K1424">
            <v>10219.571958169936</v>
          </cell>
          <cell r="L1424">
            <v>955.99239999999998</v>
          </cell>
          <cell r="M1424" t="str">
            <v>SPECFIT</v>
          </cell>
          <cell r="N1424" t="str">
            <v>(81)9302718</v>
          </cell>
          <cell r="O1424" t="str">
            <v>BOX</v>
          </cell>
          <cell r="P1424" t="str">
            <v>D</v>
          </cell>
          <cell r="Q1424" t="str">
            <v>F</v>
          </cell>
          <cell r="R1424">
            <v>8033.552941176471</v>
          </cell>
          <cell r="S1424">
            <v>8595.9016470588249</v>
          </cell>
          <cell r="T1424">
            <v>8595.9016470588249</v>
          </cell>
          <cell r="U1424">
            <v>8595.9016470588249</v>
          </cell>
          <cell r="V1424">
            <v>9197.6147623529432</v>
          </cell>
          <cell r="W1424">
            <v>9197.6147623529432</v>
          </cell>
          <cell r="X1424">
            <v>9197.6147623529432</v>
          </cell>
          <cell r="Y1424">
            <v>9197.6147623529432</v>
          </cell>
          <cell r="Z1424">
            <v>10219.571958169936</v>
          </cell>
          <cell r="AB1424" t="str">
            <v/>
          </cell>
          <cell r="AC1424">
            <v>3882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I1424" t="str">
            <v/>
          </cell>
          <cell r="AJ1424" t="str">
            <v/>
          </cell>
          <cell r="AM1424" t="e">
            <v>#N/A</v>
          </cell>
        </row>
        <row r="1425">
          <cell r="A1425" t="str">
            <v>ACTIVE</v>
          </cell>
          <cell r="B1425" t="str">
            <v>36-1563</v>
          </cell>
          <cell r="C1425">
            <v>28890885</v>
          </cell>
          <cell r="D1425" t="str">
            <v>36-1563</v>
          </cell>
          <cell r="E1425" t="str">
            <v>SDR 35 SW</v>
          </cell>
          <cell r="F1425" t="str">
            <v>27X21 WYE SXHXH SDR35 SW</v>
          </cell>
          <cell r="G1425">
            <v>163.35</v>
          </cell>
          <cell r="H1425">
            <v>74.094253199999997</v>
          </cell>
          <cell r="I1425">
            <v>1</v>
          </cell>
          <cell r="J1425">
            <v>1</v>
          </cell>
          <cell r="K1425">
            <v>11640.804423529411</v>
          </cell>
          <cell r="L1425">
            <v>1088.9412</v>
          </cell>
          <cell r="M1425" t="str">
            <v>SPECFIT</v>
          </cell>
          <cell r="N1425" t="str">
            <v>(81)9302721</v>
          </cell>
          <cell r="O1425" t="str">
            <v>BOX</v>
          </cell>
          <cell r="P1425" t="str">
            <v>D</v>
          </cell>
          <cell r="Q1425" t="str">
            <v>F</v>
          </cell>
          <cell r="R1425">
            <v>9150.7764705882346</v>
          </cell>
          <cell r="S1425">
            <v>9791.3308235294116</v>
          </cell>
          <cell r="T1425">
            <v>9791.3308235294116</v>
          </cell>
          <cell r="U1425">
            <v>9791.3308235294116</v>
          </cell>
          <cell r="V1425">
            <v>10476.72398117647</v>
          </cell>
          <cell r="W1425">
            <v>10476.72398117647</v>
          </cell>
          <cell r="X1425">
            <v>10476.72398117647</v>
          </cell>
          <cell r="Y1425">
            <v>10476.72398117647</v>
          </cell>
          <cell r="Z1425">
            <v>11640.804423529411</v>
          </cell>
          <cell r="AB1425" t="str">
            <v/>
          </cell>
          <cell r="AC1425">
            <v>3883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I1425" t="str">
            <v/>
          </cell>
          <cell r="AJ1425" t="str">
            <v/>
          </cell>
          <cell r="AM1425" t="e">
            <v>#N/A</v>
          </cell>
        </row>
        <row r="1426">
          <cell r="A1426" t="str">
            <v>ACTIVE</v>
          </cell>
          <cell r="B1426" t="str">
            <v>36-1564</v>
          </cell>
          <cell r="C1426">
            <v>28890893</v>
          </cell>
          <cell r="D1426" t="str">
            <v>36-1564</v>
          </cell>
          <cell r="E1426" t="str">
            <v>SDR 35 SW</v>
          </cell>
          <cell r="F1426" t="str">
            <v>27X24 WYE SXHXH SDR35 SW</v>
          </cell>
          <cell r="G1426">
            <v>185.4</v>
          </cell>
          <cell r="H1426">
            <v>84.095956799999996</v>
          </cell>
          <cell r="I1426">
            <v>1</v>
          </cell>
          <cell r="J1426">
            <v>1</v>
          </cell>
          <cell r="K1426">
            <v>12771.337050980394</v>
          </cell>
          <cell r="L1426">
            <v>1194.6969999999999</v>
          </cell>
          <cell r="M1426" t="str">
            <v>SPECFIT</v>
          </cell>
          <cell r="N1426" t="str">
            <v>(81)9302724</v>
          </cell>
          <cell r="O1426" t="str">
            <v>BOX</v>
          </cell>
          <cell r="P1426" t="str">
            <v>D</v>
          </cell>
          <cell r="Q1426" t="str">
            <v>F</v>
          </cell>
          <cell r="R1426">
            <v>10039.482352941177</v>
          </cell>
          <cell r="S1426">
            <v>10742.246117647061</v>
          </cell>
          <cell r="T1426">
            <v>10742.246117647061</v>
          </cell>
          <cell r="U1426">
            <v>10742.246117647061</v>
          </cell>
          <cell r="V1426">
            <v>11494.203345882355</v>
          </cell>
          <cell r="W1426">
            <v>11494.203345882355</v>
          </cell>
          <cell r="X1426">
            <v>11494.203345882355</v>
          </cell>
          <cell r="Y1426">
            <v>11494.203345882355</v>
          </cell>
          <cell r="Z1426">
            <v>12771.337050980394</v>
          </cell>
          <cell r="AB1426" t="str">
            <v/>
          </cell>
          <cell r="AC1426">
            <v>3884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I1426" t="str">
            <v/>
          </cell>
          <cell r="AJ1426" t="str">
            <v/>
          </cell>
          <cell r="AM1426" t="e">
            <v>#N/A</v>
          </cell>
        </row>
        <row r="1427">
          <cell r="A1427" t="str">
            <v>ACTIVE</v>
          </cell>
          <cell r="B1427" t="str">
            <v>36-1565</v>
          </cell>
          <cell r="C1427">
            <v>28890907</v>
          </cell>
          <cell r="D1427" t="str">
            <v>36-1565</v>
          </cell>
          <cell r="E1427" t="str">
            <v>SDR 35 SW</v>
          </cell>
          <cell r="F1427" t="str">
            <v>27 WYE SXHXH SDR35 SW</v>
          </cell>
          <cell r="G1427">
            <v>214.2</v>
          </cell>
          <cell r="H1427">
            <v>97.159406399999995</v>
          </cell>
          <cell r="I1427">
            <v>1</v>
          </cell>
          <cell r="J1427">
            <v>1</v>
          </cell>
          <cell r="K1427">
            <v>13525.309823529413</v>
          </cell>
          <cell r="L1427">
            <v>1265.2281</v>
          </cell>
          <cell r="M1427" t="str">
            <v>SPECFIT</v>
          </cell>
          <cell r="N1427" t="str">
            <v>(81)93027</v>
          </cell>
          <cell r="O1427" t="str">
            <v>BOX</v>
          </cell>
          <cell r="P1427" t="str">
            <v>D</v>
          </cell>
          <cell r="Q1427" t="str">
            <v>F</v>
          </cell>
          <cell r="R1427">
            <v>10632.176470588236</v>
          </cell>
          <cell r="S1427">
            <v>11376.428823529413</v>
          </cell>
          <cell r="T1427">
            <v>11376.428823529413</v>
          </cell>
          <cell r="U1427">
            <v>11376.428823529413</v>
          </cell>
          <cell r="V1427">
            <v>12172.778841176472</v>
          </cell>
          <cell r="W1427">
            <v>12172.778841176472</v>
          </cell>
          <cell r="X1427">
            <v>12172.778841176472</v>
          </cell>
          <cell r="Y1427">
            <v>12172.778841176472</v>
          </cell>
          <cell r="Z1427">
            <v>13525.309823529413</v>
          </cell>
          <cell r="AB1427" t="str">
            <v/>
          </cell>
          <cell r="AC1427">
            <v>3885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I1427" t="str">
            <v/>
          </cell>
          <cell r="AJ1427" t="str">
            <v/>
          </cell>
          <cell r="AM1427" t="e">
            <v>#N/A</v>
          </cell>
        </row>
        <row r="1428">
          <cell r="A1428" t="str">
            <v>ACTIVE</v>
          </cell>
          <cell r="B1428" t="str">
            <v>36-1566</v>
          </cell>
          <cell r="C1428">
            <v>28890915</v>
          </cell>
          <cell r="D1428" t="str">
            <v>36-1566</v>
          </cell>
          <cell r="E1428" t="str">
            <v>SDR 35 SW</v>
          </cell>
          <cell r="F1428" t="str">
            <v>30X4 WYE SXHXH SDR35 SW</v>
          </cell>
          <cell r="G1428">
            <v>124.2</v>
          </cell>
          <cell r="H1428">
            <v>56.336126399999998</v>
          </cell>
          <cell r="I1428">
            <v>1</v>
          </cell>
          <cell r="J1428">
            <v>1</v>
          </cell>
          <cell r="K1428">
            <v>7174.09306013072</v>
          </cell>
          <cell r="L1428">
            <v>671.10209999999995</v>
          </cell>
          <cell r="M1428" t="str">
            <v>SPECFIT</v>
          </cell>
          <cell r="N1428" t="str">
            <v>(81)930304</v>
          </cell>
          <cell r="O1428" t="str">
            <v>BOX</v>
          </cell>
          <cell r="P1428" t="str">
            <v>D</v>
          </cell>
          <cell r="Q1428" t="str">
            <v>F</v>
          </cell>
          <cell r="R1428">
            <v>5639.517647058824</v>
          </cell>
          <cell r="S1428">
            <v>6034.2838823529419</v>
          </cell>
          <cell r="T1428">
            <v>6034.2838823529419</v>
          </cell>
          <cell r="U1428">
            <v>6034.2838823529419</v>
          </cell>
          <cell r="V1428">
            <v>6456.6837541176483</v>
          </cell>
          <cell r="W1428">
            <v>6456.6837541176483</v>
          </cell>
          <cell r="X1428">
            <v>6456.6837541176483</v>
          </cell>
          <cell r="Y1428">
            <v>6456.6837541176483</v>
          </cell>
          <cell r="Z1428">
            <v>7174.09306013072</v>
          </cell>
          <cell r="AB1428" t="str">
            <v/>
          </cell>
          <cell r="AC1428">
            <v>3886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I1428" t="str">
            <v/>
          </cell>
          <cell r="AJ1428" t="str">
            <v/>
          </cell>
          <cell r="AM1428" t="e">
            <v>#N/A</v>
          </cell>
        </row>
        <row r="1429">
          <cell r="A1429" t="str">
            <v>ACTIVE</v>
          </cell>
          <cell r="B1429" t="str">
            <v>36-1567</v>
          </cell>
          <cell r="C1429">
            <v>28890923</v>
          </cell>
          <cell r="D1429" t="str">
            <v>36-1567</v>
          </cell>
          <cell r="E1429" t="str">
            <v>SDR 35 SW</v>
          </cell>
          <cell r="F1429" t="str">
            <v>30X6 WYE SXHXH SDR35 SW</v>
          </cell>
          <cell r="G1429">
            <v>131.85</v>
          </cell>
          <cell r="H1429">
            <v>59.806105199999998</v>
          </cell>
          <cell r="I1429">
            <v>1</v>
          </cell>
          <cell r="J1429">
            <v>1</v>
          </cell>
          <cell r="K1429">
            <v>7617.6856875817002</v>
          </cell>
          <cell r="L1429">
            <v>712.59789999999998</v>
          </cell>
          <cell r="M1429" t="str">
            <v>SPECFIT</v>
          </cell>
          <cell r="N1429" t="str">
            <v>(81)930306</v>
          </cell>
          <cell r="O1429" t="str">
            <v>BOX</v>
          </cell>
          <cell r="P1429" t="str">
            <v>D</v>
          </cell>
          <cell r="Q1429" t="str">
            <v>F</v>
          </cell>
          <cell r="R1429">
            <v>5988.2235294117645</v>
          </cell>
          <cell r="S1429">
            <v>6407.3991764705888</v>
          </cell>
          <cell r="T1429">
            <v>6407.3991764705888</v>
          </cell>
          <cell r="U1429">
            <v>6407.3991764705888</v>
          </cell>
          <cell r="V1429">
            <v>6855.9171188235305</v>
          </cell>
          <cell r="W1429">
            <v>6855.9171188235305</v>
          </cell>
          <cell r="X1429">
            <v>6855.9171188235305</v>
          </cell>
          <cell r="Y1429">
            <v>6855.9171188235305</v>
          </cell>
          <cell r="Z1429">
            <v>7617.6856875817002</v>
          </cell>
          <cell r="AB1429" t="str">
            <v/>
          </cell>
          <cell r="AC1429">
            <v>3887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I1429" t="str">
            <v/>
          </cell>
          <cell r="AJ1429" t="str">
            <v/>
          </cell>
          <cell r="AM1429" t="e">
            <v>#N/A</v>
          </cell>
        </row>
        <row r="1430">
          <cell r="A1430" t="str">
            <v>ACTIVE</v>
          </cell>
          <cell r="B1430" t="str">
            <v>36-1568</v>
          </cell>
          <cell r="C1430">
            <v>28890931</v>
          </cell>
          <cell r="D1430" t="str">
            <v>36-1568</v>
          </cell>
          <cell r="E1430" t="str">
            <v>SDR 35 SW</v>
          </cell>
          <cell r="F1430" t="str">
            <v>30X8 WYE SXHXH SDR35 SW</v>
          </cell>
          <cell r="G1430">
            <v>139.94999999999999</v>
          </cell>
          <cell r="H1430">
            <v>63.480200399999994</v>
          </cell>
          <cell r="I1430">
            <v>1</v>
          </cell>
          <cell r="J1430">
            <v>1</v>
          </cell>
          <cell r="K1430">
            <v>9029.5045307189557</v>
          </cell>
          <cell r="L1430">
            <v>844.66729999999995</v>
          </cell>
          <cell r="M1430" t="str">
            <v>SPECFIT</v>
          </cell>
          <cell r="N1430" t="str">
            <v>(81)930308</v>
          </cell>
          <cell r="O1430" t="str">
            <v>BOX</v>
          </cell>
          <cell r="P1430" t="str">
            <v>D</v>
          </cell>
          <cell r="Q1430" t="str">
            <v>F</v>
          </cell>
          <cell r="R1430">
            <v>7098.0470588235294</v>
          </cell>
          <cell r="S1430">
            <v>7594.9103529411768</v>
          </cell>
          <cell r="T1430">
            <v>7594.9103529411768</v>
          </cell>
          <cell r="U1430">
            <v>7594.9103529411768</v>
          </cell>
          <cell r="V1430">
            <v>8126.5540776470598</v>
          </cell>
          <cell r="W1430">
            <v>8126.5540776470598</v>
          </cell>
          <cell r="X1430">
            <v>8126.5540776470598</v>
          </cell>
          <cell r="Y1430">
            <v>8126.5540776470598</v>
          </cell>
          <cell r="Z1430">
            <v>9029.5045307189557</v>
          </cell>
          <cell r="AB1430" t="str">
            <v/>
          </cell>
          <cell r="AC1430">
            <v>3888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 t="str">
            <v/>
          </cell>
          <cell r="AJ1430" t="str">
            <v/>
          </cell>
          <cell r="AM1430" t="e">
            <v>#N/A</v>
          </cell>
        </row>
        <row r="1431">
          <cell r="A1431" t="str">
            <v>ACTIVE</v>
          </cell>
          <cell r="B1431" t="str">
            <v>36-1569</v>
          </cell>
          <cell r="C1431">
            <v>28890940</v>
          </cell>
          <cell r="D1431" t="str">
            <v>36-1569</v>
          </cell>
          <cell r="E1431" t="str">
            <v>SDR 35 SW</v>
          </cell>
          <cell r="F1431" t="str">
            <v>30X10 WYE SXHXH SDR35 SW</v>
          </cell>
          <cell r="G1431">
            <v>148.94999999999999</v>
          </cell>
          <cell r="H1431">
            <v>67.562528399999991</v>
          </cell>
          <cell r="I1431">
            <v>1</v>
          </cell>
          <cell r="J1431">
            <v>1</v>
          </cell>
          <cell r="K1431">
            <v>9225.1701856209165</v>
          </cell>
          <cell r="L1431">
            <v>862.97119999999995</v>
          </cell>
          <cell r="M1431" t="str">
            <v>SPECFIT</v>
          </cell>
          <cell r="N1431" t="str">
            <v>(81)9303010</v>
          </cell>
          <cell r="O1431" t="str">
            <v>BOX</v>
          </cell>
          <cell r="P1431" t="str">
            <v>D</v>
          </cell>
          <cell r="Q1431" t="str">
            <v>F</v>
          </cell>
          <cell r="R1431">
            <v>7251.8588235294119</v>
          </cell>
          <cell r="S1431">
            <v>7759.4889411764716</v>
          </cell>
          <cell r="T1431">
            <v>7759.4889411764716</v>
          </cell>
          <cell r="U1431">
            <v>7759.4889411764716</v>
          </cell>
          <cell r="V1431">
            <v>8302.6531670588247</v>
          </cell>
          <cell r="W1431">
            <v>8302.6531670588247</v>
          </cell>
          <cell r="X1431">
            <v>8302.6531670588247</v>
          </cell>
          <cell r="Y1431">
            <v>8302.6531670588247</v>
          </cell>
          <cell r="Z1431">
            <v>9225.1701856209165</v>
          </cell>
          <cell r="AB1431" t="str">
            <v/>
          </cell>
          <cell r="AC1431">
            <v>3889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I1431" t="str">
            <v/>
          </cell>
          <cell r="AJ1431" t="str">
            <v/>
          </cell>
          <cell r="AM1431" t="e">
            <v>#N/A</v>
          </cell>
        </row>
        <row r="1432">
          <cell r="A1432" t="str">
            <v>ACTIVE</v>
          </cell>
          <cell r="B1432" t="str">
            <v>36-1570</v>
          </cell>
          <cell r="C1432">
            <v>28890958</v>
          </cell>
          <cell r="D1432" t="str">
            <v>36-1570</v>
          </cell>
          <cell r="E1432" t="str">
            <v>SDR 35 SW</v>
          </cell>
          <cell r="F1432" t="str">
            <v>30X12 WYE SXHXH SDR35 SW</v>
          </cell>
          <cell r="G1432">
            <v>162.9</v>
          </cell>
          <cell r="H1432">
            <v>73.890136800000008</v>
          </cell>
          <cell r="I1432">
            <v>1</v>
          </cell>
          <cell r="J1432">
            <v>1</v>
          </cell>
          <cell r="K1432">
            <v>10224.480810457519</v>
          </cell>
          <cell r="L1432">
            <v>956.45159999999998</v>
          </cell>
          <cell r="M1432" t="str">
            <v>SPECFIT</v>
          </cell>
          <cell r="N1432" t="str">
            <v>(81)9303012</v>
          </cell>
          <cell r="O1432" t="str">
            <v>BOX</v>
          </cell>
          <cell r="P1432" t="str">
            <v>D</v>
          </cell>
          <cell r="Q1432" t="str">
            <v>F</v>
          </cell>
          <cell r="R1432">
            <v>8037.4117647058829</v>
          </cell>
          <cell r="S1432">
            <v>8600.030588235295</v>
          </cell>
          <cell r="T1432">
            <v>8600.030588235295</v>
          </cell>
          <cell r="U1432">
            <v>8600.030588235295</v>
          </cell>
          <cell r="V1432">
            <v>9202.0327294117669</v>
          </cell>
          <cell r="W1432">
            <v>9202.0327294117669</v>
          </cell>
          <cell r="X1432">
            <v>9202.0327294117669</v>
          </cell>
          <cell r="Y1432">
            <v>9202.0327294117669</v>
          </cell>
          <cell r="Z1432">
            <v>10224.480810457519</v>
          </cell>
          <cell r="AB1432" t="str">
            <v/>
          </cell>
          <cell r="AC1432">
            <v>3890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I1432" t="str">
            <v/>
          </cell>
          <cell r="AJ1432" t="str">
            <v/>
          </cell>
          <cell r="AM1432" t="e">
            <v>#N/A</v>
          </cell>
        </row>
        <row r="1433">
          <cell r="A1433" t="str">
            <v>ACTIVE</v>
          </cell>
          <cell r="B1433" t="str">
            <v>36-1571</v>
          </cell>
          <cell r="C1433">
            <v>28890966</v>
          </cell>
          <cell r="D1433" t="str">
            <v>36-1571</v>
          </cell>
          <cell r="E1433" t="str">
            <v>SDR 35 SW</v>
          </cell>
          <cell r="F1433" t="str">
            <v>30X15 WYE SXHXH SDR35 SW</v>
          </cell>
          <cell r="G1433">
            <v>176.85</v>
          </cell>
          <cell r="H1433">
            <v>80.217745199999996</v>
          </cell>
          <cell r="I1433">
            <v>1</v>
          </cell>
          <cell r="J1433">
            <v>1</v>
          </cell>
          <cell r="K1433">
            <v>11702.389567320262</v>
          </cell>
          <cell r="L1433">
            <v>1094.7030999999999</v>
          </cell>
          <cell r="M1433" t="str">
            <v>SPECFIT</v>
          </cell>
          <cell r="N1433" t="str">
            <v>(81)9303015</v>
          </cell>
          <cell r="O1433" t="str">
            <v>BOX</v>
          </cell>
          <cell r="P1433" t="str">
            <v>D</v>
          </cell>
          <cell r="Q1433" t="str">
            <v>F</v>
          </cell>
          <cell r="R1433">
            <v>9199.1882352941175</v>
          </cell>
          <cell r="S1433">
            <v>9843.1314117647071</v>
          </cell>
          <cell r="T1433">
            <v>9843.1314117647071</v>
          </cell>
          <cell r="U1433">
            <v>9843.1314117647071</v>
          </cell>
          <cell r="V1433">
            <v>10532.150610588236</v>
          </cell>
          <cell r="W1433">
            <v>10532.150610588236</v>
          </cell>
          <cell r="X1433">
            <v>10532.150610588236</v>
          </cell>
          <cell r="Y1433">
            <v>10532.150610588236</v>
          </cell>
          <cell r="Z1433">
            <v>11702.389567320262</v>
          </cell>
          <cell r="AB1433" t="str">
            <v/>
          </cell>
          <cell r="AC1433">
            <v>3891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I1433" t="str">
            <v/>
          </cell>
          <cell r="AJ1433" t="str">
            <v/>
          </cell>
          <cell r="AM1433" t="e">
            <v>#N/A</v>
          </cell>
        </row>
        <row r="1434">
          <cell r="A1434" t="str">
            <v>ACTIVE</v>
          </cell>
          <cell r="B1434" t="str">
            <v>36-1572</v>
          </cell>
          <cell r="C1434">
            <v>28890974</v>
          </cell>
          <cell r="D1434" t="str">
            <v>36-1572</v>
          </cell>
          <cell r="E1434" t="str">
            <v>SDR 35 SW</v>
          </cell>
          <cell r="F1434" t="str">
            <v>30X18 WYE SXHXH SDR35 SW</v>
          </cell>
          <cell r="G1434">
            <v>197.55</v>
          </cell>
          <cell r="H1434">
            <v>89.607099599999998</v>
          </cell>
          <cell r="I1434">
            <v>1</v>
          </cell>
          <cell r="J1434">
            <v>1</v>
          </cell>
          <cell r="K1434">
            <v>12774.449981699348</v>
          </cell>
          <cell r="L1434">
            <v>1194.9896000000001</v>
          </cell>
          <cell r="M1434" t="str">
            <v>SPECFIT</v>
          </cell>
          <cell r="N1434" t="str">
            <v>(81)9303018</v>
          </cell>
          <cell r="O1434" t="str">
            <v>BOX</v>
          </cell>
          <cell r="P1434" t="str">
            <v>D</v>
          </cell>
          <cell r="Q1434" t="str">
            <v>F</v>
          </cell>
          <cell r="R1434">
            <v>10041.929411764706</v>
          </cell>
          <cell r="S1434">
            <v>10744.864470588236</v>
          </cell>
          <cell r="T1434">
            <v>10744.864470588236</v>
          </cell>
          <cell r="U1434">
            <v>10744.864470588236</v>
          </cell>
          <cell r="V1434">
            <v>11497.004983529414</v>
          </cell>
          <cell r="W1434">
            <v>11497.004983529414</v>
          </cell>
          <cell r="X1434">
            <v>11497.004983529414</v>
          </cell>
          <cell r="Y1434">
            <v>11497.004983529414</v>
          </cell>
          <cell r="Z1434">
            <v>12774.449981699348</v>
          </cell>
          <cell r="AB1434" t="str">
            <v/>
          </cell>
          <cell r="AC1434">
            <v>3892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 t="str">
            <v/>
          </cell>
          <cell r="AJ1434" t="str">
            <v/>
          </cell>
          <cell r="AM1434" t="e">
            <v>#N/A</v>
          </cell>
        </row>
        <row r="1435">
          <cell r="A1435" t="str">
            <v>ACTIVE</v>
          </cell>
          <cell r="B1435" t="str">
            <v>36-1573</v>
          </cell>
          <cell r="C1435">
            <v>28890982</v>
          </cell>
          <cell r="D1435" t="str">
            <v>36-1573</v>
          </cell>
          <cell r="E1435" t="str">
            <v>SDR 35 SW</v>
          </cell>
          <cell r="F1435" t="str">
            <v>30X21 WYE SXHXH SDR35 SW</v>
          </cell>
          <cell r="G1435">
            <v>220.95</v>
          </cell>
          <cell r="H1435">
            <v>100.22115239999999</v>
          </cell>
          <cell r="I1435">
            <v>1</v>
          </cell>
          <cell r="J1435">
            <v>1</v>
          </cell>
          <cell r="K1435">
            <v>14550.975597385623</v>
          </cell>
          <cell r="L1435">
            <v>1361.1747</v>
          </cell>
          <cell r="M1435" t="str">
            <v>SPECFIT</v>
          </cell>
          <cell r="N1435" t="str">
            <v>(81)9303021</v>
          </cell>
          <cell r="O1435" t="str">
            <v>BOX</v>
          </cell>
          <cell r="P1435" t="str">
            <v>D</v>
          </cell>
          <cell r="Q1435" t="str">
            <v>F</v>
          </cell>
          <cell r="R1435">
            <v>11438.447058823531</v>
          </cell>
          <cell r="S1435">
            <v>12239.138352941178</v>
          </cell>
          <cell r="T1435">
            <v>12239.138352941178</v>
          </cell>
          <cell r="U1435">
            <v>12239.138352941178</v>
          </cell>
          <cell r="V1435">
            <v>13095.87803764706</v>
          </cell>
          <cell r="W1435">
            <v>13095.87803764706</v>
          </cell>
          <cell r="X1435">
            <v>13095.87803764706</v>
          </cell>
          <cell r="Y1435">
            <v>13095.87803764706</v>
          </cell>
          <cell r="Z1435">
            <v>14550.975597385623</v>
          </cell>
          <cell r="AB1435" t="str">
            <v/>
          </cell>
          <cell r="AC1435">
            <v>3893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I1435" t="str">
            <v/>
          </cell>
          <cell r="AJ1435" t="str">
            <v/>
          </cell>
          <cell r="AM1435" t="e">
            <v>#N/A</v>
          </cell>
        </row>
        <row r="1436">
          <cell r="A1436" t="str">
            <v>ACTIVE</v>
          </cell>
          <cell r="B1436" t="str">
            <v>36-1574</v>
          </cell>
          <cell r="C1436">
            <v>28890990</v>
          </cell>
          <cell r="D1436" t="str">
            <v>36-1574</v>
          </cell>
          <cell r="E1436" t="str">
            <v>SDR 35 SW</v>
          </cell>
          <cell r="F1436" t="str">
            <v>30X24 WYE SXHXH SDR35 SW</v>
          </cell>
          <cell r="G1436">
            <v>248.4</v>
          </cell>
          <cell r="H1436">
            <v>112.6722528</v>
          </cell>
          <cell r="I1436">
            <v>1</v>
          </cell>
          <cell r="J1436">
            <v>1</v>
          </cell>
          <cell r="K1436">
            <v>15964.081517647061</v>
          </cell>
          <cell r="L1436">
            <v>1493.3643999999999</v>
          </cell>
          <cell r="M1436" t="str">
            <v>SPECFIT</v>
          </cell>
          <cell r="N1436" t="str">
            <v>(81)9303024</v>
          </cell>
          <cell r="O1436" t="str">
            <v>BOX</v>
          </cell>
          <cell r="P1436" t="str">
            <v>D</v>
          </cell>
          <cell r="Q1436" t="str">
            <v>F</v>
          </cell>
          <cell r="R1436">
            <v>12549.282352941176</v>
          </cell>
          <cell r="S1436">
            <v>13427.73211764706</v>
          </cell>
          <cell r="T1436">
            <v>13427.73211764706</v>
          </cell>
          <cell r="U1436">
            <v>13427.73211764706</v>
          </cell>
          <cell r="V1436">
            <v>14367.673365882354</v>
          </cell>
          <cell r="W1436">
            <v>14367.673365882354</v>
          </cell>
          <cell r="X1436">
            <v>14367.673365882354</v>
          </cell>
          <cell r="Y1436">
            <v>14367.673365882354</v>
          </cell>
          <cell r="Z1436">
            <v>15964.081517647061</v>
          </cell>
          <cell r="AB1436" t="str">
            <v/>
          </cell>
          <cell r="AC1436">
            <v>3894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I1436" t="str">
            <v/>
          </cell>
          <cell r="AJ1436" t="str">
            <v/>
          </cell>
          <cell r="AM1436" t="e">
            <v>#N/A</v>
          </cell>
        </row>
        <row r="1437">
          <cell r="A1437" t="str">
            <v>ACTIVE</v>
          </cell>
          <cell r="B1437" t="str">
            <v>36-1575</v>
          </cell>
          <cell r="C1437">
            <v>28891008</v>
          </cell>
          <cell r="D1437" t="str">
            <v>36-1575</v>
          </cell>
          <cell r="E1437" t="str">
            <v>SDR 35 SW</v>
          </cell>
          <cell r="F1437" t="str">
            <v>30X27 WYE SXHXH SDR35 SW</v>
          </cell>
          <cell r="G1437">
            <v>277.2</v>
          </cell>
          <cell r="H1437">
            <v>125.73570239999999</v>
          </cell>
          <cell r="I1437">
            <v>1</v>
          </cell>
          <cell r="J1437" t="str">
            <v>-</v>
          </cell>
          <cell r="K1437">
            <v>19955.098155555559</v>
          </cell>
          <cell r="L1437">
            <v>1866.7045000000001</v>
          </cell>
          <cell r="M1437" t="str">
            <v>SPECFIT</v>
          </cell>
          <cell r="N1437" t="str">
            <v>(81)9303027</v>
          </cell>
          <cell r="O1437" t="str">
            <v>BOX</v>
          </cell>
          <cell r="P1437" t="str">
            <v>D</v>
          </cell>
          <cell r="Q1437" t="str">
            <v>F</v>
          </cell>
          <cell r="R1437">
            <v>15686.6</v>
          </cell>
          <cell r="S1437">
            <v>16784.662</v>
          </cell>
          <cell r="T1437">
            <v>16784.662</v>
          </cell>
          <cell r="U1437">
            <v>16784.662</v>
          </cell>
          <cell r="V1437">
            <v>17959.588340000002</v>
          </cell>
          <cell r="W1437">
            <v>17959.588340000002</v>
          </cell>
          <cell r="X1437">
            <v>17959.588340000002</v>
          </cell>
          <cell r="Y1437">
            <v>17959.588340000002</v>
          </cell>
          <cell r="Z1437">
            <v>19955.098155555559</v>
          </cell>
          <cell r="AB1437" t="str">
            <v/>
          </cell>
          <cell r="AC1437">
            <v>3895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I1437" t="str">
            <v/>
          </cell>
          <cell r="AJ1437" t="str">
            <v/>
          </cell>
          <cell r="AM1437" t="e">
            <v>#N/A</v>
          </cell>
        </row>
        <row r="1438">
          <cell r="A1438" t="str">
            <v>ACTIVE</v>
          </cell>
          <cell r="B1438" t="str">
            <v>36-1576</v>
          </cell>
          <cell r="C1438">
            <v>28891016</v>
          </cell>
          <cell r="D1438" t="str">
            <v>36-1576</v>
          </cell>
          <cell r="E1438" t="str">
            <v>SDR 35 SW</v>
          </cell>
          <cell r="F1438" t="str">
            <v>30 WYE SXHXH SDR35 SW</v>
          </cell>
          <cell r="G1438">
            <v>320.85000000000002</v>
          </cell>
          <cell r="H1438">
            <v>145.5349932</v>
          </cell>
          <cell r="I1438">
            <v>1</v>
          </cell>
          <cell r="J1438" t="str">
            <v>-</v>
          </cell>
          <cell r="K1438">
            <v>24943.868952941171</v>
          </cell>
          <cell r="L1438">
            <v>2333.3806</v>
          </cell>
          <cell r="M1438" t="str">
            <v>SPECFIT</v>
          </cell>
          <cell r="N1438" t="str">
            <v>(81)93030</v>
          </cell>
          <cell r="O1438" t="str">
            <v>BOX</v>
          </cell>
          <cell r="P1438" t="str">
            <v>D</v>
          </cell>
          <cell r="Q1438" t="str">
            <v>F</v>
          </cell>
          <cell r="R1438">
            <v>19608.247058823526</v>
          </cell>
          <cell r="S1438">
            <v>20980.824352941174</v>
          </cell>
          <cell r="T1438">
            <v>20980.824352941174</v>
          </cell>
          <cell r="U1438">
            <v>20980.824352941174</v>
          </cell>
          <cell r="V1438">
            <v>22449.482057647056</v>
          </cell>
          <cell r="W1438">
            <v>22449.482057647056</v>
          </cell>
          <cell r="X1438">
            <v>22449.482057647056</v>
          </cell>
          <cell r="Y1438">
            <v>22449.482057647056</v>
          </cell>
          <cell r="Z1438">
            <v>24943.868952941171</v>
          </cell>
          <cell r="AB1438" t="str">
            <v/>
          </cell>
          <cell r="AC1438">
            <v>3896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I1438" t="str">
            <v/>
          </cell>
          <cell r="AJ1438" t="str">
            <v/>
          </cell>
          <cell r="AM1438" t="e">
            <v>#N/A</v>
          </cell>
        </row>
        <row r="1439">
          <cell r="A1439" t="str">
            <v>ACTIVE</v>
          </cell>
          <cell r="B1439" t="str">
            <v>36-1577</v>
          </cell>
          <cell r="C1439">
            <v>28891024</v>
          </cell>
          <cell r="D1439" t="str">
            <v>36-1577</v>
          </cell>
          <cell r="E1439" t="str">
            <v>SDR 35 SW</v>
          </cell>
          <cell r="F1439" t="str">
            <v>36X4 WYE SXHXH SDR35 SW</v>
          </cell>
          <cell r="G1439">
            <v>203.85</v>
          </cell>
          <cell r="H1439">
            <v>92.464729199999994</v>
          </cell>
          <cell r="I1439">
            <v>1</v>
          </cell>
          <cell r="J1439">
            <v>1</v>
          </cell>
          <cell r="K1439">
            <v>8967.6200666666664</v>
          </cell>
          <cell r="L1439">
            <v>838.87760000000003</v>
          </cell>
          <cell r="M1439" t="str">
            <v>SPECFIT</v>
          </cell>
          <cell r="N1439" t="str">
            <v>(81)930364</v>
          </cell>
          <cell r="O1439" t="str">
            <v>BOX</v>
          </cell>
          <cell r="P1439" t="str">
            <v>D</v>
          </cell>
          <cell r="Q1439" t="str">
            <v>F</v>
          </cell>
          <cell r="R1439">
            <v>7049.4</v>
          </cell>
          <cell r="S1439">
            <v>7542.8580000000002</v>
          </cell>
          <cell r="T1439">
            <v>7542.8580000000002</v>
          </cell>
          <cell r="U1439">
            <v>7542.8580000000002</v>
          </cell>
          <cell r="V1439">
            <v>8070.8580600000005</v>
          </cell>
          <cell r="W1439">
            <v>8070.8580600000005</v>
          </cell>
          <cell r="X1439">
            <v>8070.8580600000005</v>
          </cell>
          <cell r="Y1439">
            <v>8070.8580600000005</v>
          </cell>
          <cell r="Z1439">
            <v>8967.6200666666664</v>
          </cell>
          <cell r="AB1439" t="str">
            <v/>
          </cell>
          <cell r="AC1439">
            <v>3897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I1439" t="str">
            <v/>
          </cell>
          <cell r="AJ1439" t="str">
            <v/>
          </cell>
          <cell r="AM1439" t="e">
            <v>#N/A</v>
          </cell>
        </row>
        <row r="1440">
          <cell r="A1440" t="str">
            <v>ACTIVE</v>
          </cell>
          <cell r="B1440" t="str">
            <v>36-1578</v>
          </cell>
          <cell r="C1440">
            <v>28891032</v>
          </cell>
          <cell r="D1440" t="str">
            <v>36-1578</v>
          </cell>
          <cell r="E1440" t="str">
            <v>SDR 35 SW</v>
          </cell>
          <cell r="F1440" t="str">
            <v>36X6 WYE SXHXH SDR35 SW</v>
          </cell>
          <cell r="G1440">
            <v>214.2</v>
          </cell>
          <cell r="H1440">
            <v>97.159406399999995</v>
          </cell>
          <cell r="I1440">
            <v>1</v>
          </cell>
          <cell r="J1440">
            <v>1</v>
          </cell>
          <cell r="K1440">
            <v>9522.1258169934663</v>
          </cell>
          <cell r="L1440">
            <v>890.74919999999997</v>
          </cell>
          <cell r="M1440" t="str">
            <v>SPECFIT</v>
          </cell>
          <cell r="N1440" t="str">
            <v>(81)930366</v>
          </cell>
          <cell r="O1440" t="str">
            <v>BOX</v>
          </cell>
          <cell r="P1440" t="str">
            <v>D</v>
          </cell>
          <cell r="Q1440" t="str">
            <v>F</v>
          </cell>
          <cell r="R1440">
            <v>7485.2941176470595</v>
          </cell>
          <cell r="S1440">
            <v>8009.2647058823541</v>
          </cell>
          <cell r="T1440">
            <v>8009.2647058823541</v>
          </cell>
          <cell r="U1440">
            <v>8009.2647058823541</v>
          </cell>
          <cell r="V1440">
            <v>8569.9132352941197</v>
          </cell>
          <cell r="W1440">
            <v>8569.9132352941197</v>
          </cell>
          <cell r="X1440">
            <v>8569.9132352941197</v>
          </cell>
          <cell r="Y1440">
            <v>8569.9132352941197</v>
          </cell>
          <cell r="Z1440">
            <v>9522.1258169934663</v>
          </cell>
          <cell r="AB1440" t="str">
            <v/>
          </cell>
          <cell r="AC1440">
            <v>3898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I1440" t="str">
            <v/>
          </cell>
          <cell r="AJ1440" t="str">
            <v/>
          </cell>
          <cell r="AM1440" t="e">
            <v>#N/A</v>
          </cell>
        </row>
        <row r="1441">
          <cell r="A1441" t="str">
            <v>ACTIVE</v>
          </cell>
          <cell r="B1441" t="str">
            <v>36-1579</v>
          </cell>
          <cell r="C1441">
            <v>28891040</v>
          </cell>
          <cell r="D1441" t="str">
            <v>36-1579</v>
          </cell>
          <cell r="E1441" t="str">
            <v>SDR 35 SW</v>
          </cell>
          <cell r="F1441" t="str">
            <v>36X8 WYE SXHXH SDR35 SW</v>
          </cell>
          <cell r="G1441">
            <v>225.45</v>
          </cell>
          <cell r="H1441">
            <v>102.26231639999999</v>
          </cell>
          <cell r="I1441">
            <v>1</v>
          </cell>
          <cell r="J1441">
            <v>1</v>
          </cell>
          <cell r="K1441">
            <v>11286.888146405232</v>
          </cell>
          <cell r="L1441">
            <v>1055.8344999999999</v>
          </cell>
          <cell r="M1441" t="str">
            <v>SPECFIT</v>
          </cell>
          <cell r="N1441" t="str">
            <v>(81)930368</v>
          </cell>
          <cell r="O1441" t="str">
            <v>BOX</v>
          </cell>
          <cell r="P1441" t="str">
            <v>D</v>
          </cell>
          <cell r="Q1441" t="str">
            <v>F</v>
          </cell>
          <cell r="R1441">
            <v>8872.5647058823542</v>
          </cell>
          <cell r="S1441">
            <v>9493.6442352941194</v>
          </cell>
          <cell r="T1441">
            <v>9493.6442352941194</v>
          </cell>
          <cell r="U1441">
            <v>9493.6442352941194</v>
          </cell>
          <cell r="V1441">
            <v>10158.199331764708</v>
          </cell>
          <cell r="W1441">
            <v>10158.199331764708</v>
          </cell>
          <cell r="X1441">
            <v>10158.199331764708</v>
          </cell>
          <cell r="Y1441">
            <v>10158.199331764708</v>
          </cell>
          <cell r="Z1441">
            <v>11286.888146405232</v>
          </cell>
          <cell r="AB1441" t="str">
            <v/>
          </cell>
          <cell r="AC1441">
            <v>3899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I1441" t="str">
            <v/>
          </cell>
          <cell r="AJ1441" t="str">
            <v/>
          </cell>
          <cell r="AM1441" t="e">
            <v>#N/A</v>
          </cell>
        </row>
        <row r="1442">
          <cell r="A1442" t="str">
            <v>ACTIVE</v>
          </cell>
          <cell r="B1442" t="str">
            <v>36-1580</v>
          </cell>
          <cell r="C1442">
            <v>28891059</v>
          </cell>
          <cell r="D1442" t="str">
            <v>36-1580</v>
          </cell>
          <cell r="E1442" t="str">
            <v>SDR 35 SW</v>
          </cell>
          <cell r="F1442" t="str">
            <v>36X10 WYE SXHXH SDR35 SW</v>
          </cell>
          <cell r="G1442">
            <v>237.15</v>
          </cell>
          <cell r="H1442">
            <v>107.5693428</v>
          </cell>
          <cell r="I1442">
            <v>1</v>
          </cell>
          <cell r="J1442">
            <v>1</v>
          </cell>
          <cell r="K1442">
            <v>11531.462732026144</v>
          </cell>
          <cell r="L1442">
            <v>1078.7135000000001</v>
          </cell>
          <cell r="M1442" t="str">
            <v>SPECFIT</v>
          </cell>
          <cell r="N1442" t="str">
            <v>(81)9303610</v>
          </cell>
          <cell r="O1442" t="str">
            <v>BOX</v>
          </cell>
          <cell r="P1442" t="str">
            <v>D</v>
          </cell>
          <cell r="Q1442" t="str">
            <v>F</v>
          </cell>
          <cell r="R1442">
            <v>9064.8235294117658</v>
          </cell>
          <cell r="S1442">
            <v>9699.3611764705893</v>
          </cell>
          <cell r="T1442">
            <v>9699.3611764705893</v>
          </cell>
          <cell r="U1442">
            <v>9699.3611764705893</v>
          </cell>
          <cell r="V1442">
            <v>10378.31645882353</v>
          </cell>
          <cell r="W1442">
            <v>10378.31645882353</v>
          </cell>
          <cell r="X1442">
            <v>10378.31645882353</v>
          </cell>
          <cell r="Y1442">
            <v>10378.31645882353</v>
          </cell>
          <cell r="Z1442">
            <v>11531.462732026144</v>
          </cell>
          <cell r="AB1442" t="str">
            <v/>
          </cell>
          <cell r="AC1442">
            <v>3900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I1442" t="str">
            <v/>
          </cell>
          <cell r="AJ1442" t="str">
            <v/>
          </cell>
          <cell r="AM1442" t="e">
            <v>#N/A</v>
          </cell>
        </row>
        <row r="1443">
          <cell r="A1443" t="str">
            <v>ACTIVE</v>
          </cell>
          <cell r="B1443" t="str">
            <v>36-1581</v>
          </cell>
          <cell r="C1443">
            <v>28891067</v>
          </cell>
          <cell r="D1443" t="str">
            <v>36-1581</v>
          </cell>
          <cell r="E1443" t="str">
            <v>SDR 35 SW</v>
          </cell>
          <cell r="F1443" t="str">
            <v>36X12 WYE SXHXH SDR35 SW</v>
          </cell>
          <cell r="G1443">
            <v>256.05</v>
          </cell>
          <cell r="H1443">
            <v>116.1422316</v>
          </cell>
          <cell r="I1443">
            <v>1</v>
          </cell>
          <cell r="J1443">
            <v>1</v>
          </cell>
          <cell r="K1443">
            <v>12780.615979084969</v>
          </cell>
          <cell r="L1443">
            <v>1195.5654</v>
          </cell>
          <cell r="M1443" t="str">
            <v>SPECFIT</v>
          </cell>
          <cell r="N1443" t="str">
            <v>(81)9303612</v>
          </cell>
          <cell r="O1443" t="str">
            <v>BOX</v>
          </cell>
          <cell r="P1443" t="str">
            <v>D</v>
          </cell>
          <cell r="Q1443" t="str">
            <v>F</v>
          </cell>
          <cell r="R1443">
            <v>10046.776470588236</v>
          </cell>
          <cell r="S1443">
            <v>10750.050823529413</v>
          </cell>
          <cell r="T1443">
            <v>10750.050823529413</v>
          </cell>
          <cell r="U1443">
            <v>10750.050823529413</v>
          </cell>
          <cell r="V1443">
            <v>11502.554381176473</v>
          </cell>
          <cell r="W1443">
            <v>11502.554381176473</v>
          </cell>
          <cell r="X1443">
            <v>11502.554381176473</v>
          </cell>
          <cell r="Y1443">
            <v>11502.554381176473</v>
          </cell>
          <cell r="Z1443">
            <v>12780.615979084969</v>
          </cell>
          <cell r="AB1443" t="str">
            <v/>
          </cell>
          <cell r="AC1443">
            <v>3901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I1443" t="str">
            <v/>
          </cell>
          <cell r="AJ1443" t="str">
            <v/>
          </cell>
          <cell r="AM1443" t="e">
            <v>#N/A</v>
          </cell>
        </row>
        <row r="1444">
          <cell r="A1444" t="str">
            <v>ACTIVE</v>
          </cell>
          <cell r="B1444" t="str">
            <v>36-1582</v>
          </cell>
          <cell r="C1444">
            <v>28891075</v>
          </cell>
          <cell r="D1444" t="str">
            <v>36-1582</v>
          </cell>
          <cell r="E1444" t="str">
            <v>SDR 35 SW</v>
          </cell>
          <cell r="F1444" t="str">
            <v>36X15 WYE SXHXH SDR35 SW</v>
          </cell>
          <cell r="G1444">
            <v>274.5</v>
          </cell>
          <cell r="H1444">
            <v>124.511004</v>
          </cell>
          <cell r="I1444">
            <v>1</v>
          </cell>
          <cell r="J1444" t="str">
            <v>-</v>
          </cell>
          <cell r="K1444">
            <v>14627.990700653594</v>
          </cell>
          <cell r="L1444">
            <v>1368.3788</v>
          </cell>
          <cell r="M1444" t="str">
            <v>SPECFIT</v>
          </cell>
          <cell r="N1444" t="str">
            <v>(81)9303615</v>
          </cell>
          <cell r="O1444" t="str">
            <v>BOX</v>
          </cell>
          <cell r="P1444" t="str">
            <v>D</v>
          </cell>
          <cell r="Q1444" t="str">
            <v>F</v>
          </cell>
          <cell r="R1444">
            <v>11498.988235294117</v>
          </cell>
          <cell r="S1444">
            <v>12303.917411764705</v>
          </cell>
          <cell r="T1444">
            <v>12303.917411764705</v>
          </cell>
          <cell r="U1444">
            <v>12303.917411764705</v>
          </cell>
          <cell r="V1444">
            <v>13165.191630588235</v>
          </cell>
          <cell r="W1444">
            <v>13165.191630588235</v>
          </cell>
          <cell r="X1444">
            <v>13165.191630588235</v>
          </cell>
          <cell r="Y1444">
            <v>13165.191630588235</v>
          </cell>
          <cell r="Z1444">
            <v>14627.990700653594</v>
          </cell>
          <cell r="AB1444" t="str">
            <v/>
          </cell>
          <cell r="AC1444">
            <v>3902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I1444" t="str">
            <v/>
          </cell>
          <cell r="AJ1444" t="str">
            <v/>
          </cell>
          <cell r="AM1444" t="e">
            <v>#N/A</v>
          </cell>
        </row>
        <row r="1445">
          <cell r="A1445" t="str">
            <v>ACTIVE</v>
          </cell>
          <cell r="B1445" t="str">
            <v>36-1583</v>
          </cell>
          <cell r="C1445">
            <v>28891083</v>
          </cell>
          <cell r="D1445" t="str">
            <v>36-1583</v>
          </cell>
          <cell r="E1445" t="str">
            <v>SDR 35 SW</v>
          </cell>
          <cell r="F1445" t="str">
            <v>36X18 WYE SXHXH SDR35 SW</v>
          </cell>
          <cell r="G1445">
            <v>301.05</v>
          </cell>
          <cell r="H1445">
            <v>136.55387160000001</v>
          </cell>
          <cell r="I1445">
            <v>1</v>
          </cell>
          <cell r="J1445" t="str">
            <v>-</v>
          </cell>
          <cell r="K1445">
            <v>15968.062477124184</v>
          </cell>
          <cell r="L1445">
            <v>1493.7365</v>
          </cell>
          <cell r="M1445" t="str">
            <v>SPECFIT</v>
          </cell>
          <cell r="N1445" t="str">
            <v>(81)9303618</v>
          </cell>
          <cell r="O1445" t="str">
            <v>BOX</v>
          </cell>
          <cell r="P1445" t="str">
            <v>D</v>
          </cell>
          <cell r="Q1445" t="str">
            <v>F</v>
          </cell>
          <cell r="R1445">
            <v>12552.411764705881</v>
          </cell>
          <cell r="S1445">
            <v>13431.080588235294</v>
          </cell>
          <cell r="T1445">
            <v>13431.080588235294</v>
          </cell>
          <cell r="U1445">
            <v>13431.080588235294</v>
          </cell>
          <cell r="V1445">
            <v>14371.256229411765</v>
          </cell>
          <cell r="W1445">
            <v>14371.256229411765</v>
          </cell>
          <cell r="X1445">
            <v>14371.256229411765</v>
          </cell>
          <cell r="Y1445">
            <v>14371.256229411765</v>
          </cell>
          <cell r="Z1445">
            <v>15968.062477124184</v>
          </cell>
          <cell r="AB1445" t="str">
            <v/>
          </cell>
          <cell r="AC1445">
            <v>3903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I1445" t="str">
            <v/>
          </cell>
          <cell r="AJ1445" t="str">
            <v/>
          </cell>
          <cell r="AM1445" t="e">
            <v>#N/A</v>
          </cell>
        </row>
        <row r="1446">
          <cell r="A1446" t="str">
            <v>ACTIVE</v>
          </cell>
          <cell r="B1446" t="str">
            <v>36-1584</v>
          </cell>
          <cell r="C1446">
            <v>28891091</v>
          </cell>
          <cell r="D1446" t="str">
            <v>36-1584</v>
          </cell>
          <cell r="E1446" t="str">
            <v>SDR 35 SW</v>
          </cell>
          <cell r="F1446" t="str">
            <v>36X21 WYE SXHXH SDR35 SW</v>
          </cell>
          <cell r="G1446">
            <v>328.5</v>
          </cell>
          <cell r="H1446">
            <v>149.00497200000001</v>
          </cell>
          <cell r="I1446">
            <v>1</v>
          </cell>
          <cell r="J1446" t="str">
            <v>-</v>
          </cell>
          <cell r="K1446">
            <v>18188.734462745102</v>
          </cell>
          <cell r="L1446">
            <v>1701.4693</v>
          </cell>
          <cell r="M1446" t="str">
            <v>SPECFIT</v>
          </cell>
          <cell r="N1446" t="str">
            <v>(81)9303621</v>
          </cell>
          <cell r="O1446" t="str">
            <v>BOX</v>
          </cell>
          <cell r="P1446" t="str">
            <v>D</v>
          </cell>
          <cell r="Q1446" t="str">
            <v>F</v>
          </cell>
          <cell r="R1446">
            <v>14298.070588235296</v>
          </cell>
          <cell r="S1446">
            <v>15298.935529411767</v>
          </cell>
          <cell r="T1446">
            <v>15298.935529411767</v>
          </cell>
          <cell r="U1446">
            <v>15298.935529411767</v>
          </cell>
          <cell r="V1446">
            <v>16369.861016470591</v>
          </cell>
          <cell r="W1446">
            <v>16369.861016470591</v>
          </cell>
          <cell r="X1446">
            <v>16369.861016470591</v>
          </cell>
          <cell r="Y1446">
            <v>16369.861016470591</v>
          </cell>
          <cell r="Z1446">
            <v>18188.734462745102</v>
          </cell>
          <cell r="AB1446" t="str">
            <v/>
          </cell>
          <cell r="AC1446">
            <v>3904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I1446" t="str">
            <v/>
          </cell>
          <cell r="AJ1446" t="str">
            <v/>
          </cell>
          <cell r="AM1446" t="e">
            <v>#N/A</v>
          </cell>
        </row>
        <row r="1447">
          <cell r="A1447" t="str">
            <v>ACTIVE</v>
          </cell>
          <cell r="B1447" t="str">
            <v>36-1585</v>
          </cell>
          <cell r="C1447">
            <v>28891105</v>
          </cell>
          <cell r="D1447" t="str">
            <v>36-1585</v>
          </cell>
          <cell r="E1447" t="str">
            <v>SDR 35 SW</v>
          </cell>
          <cell r="F1447" t="str">
            <v>36X24 WYE SXHXH SDR35 SW</v>
          </cell>
          <cell r="G1447">
            <v>362.25</v>
          </cell>
          <cell r="H1447">
            <v>164.31370200000001</v>
          </cell>
          <cell r="I1447">
            <v>1</v>
          </cell>
          <cell r="J1447" t="str">
            <v>-</v>
          </cell>
          <cell r="K1447">
            <v>19955.098155555559</v>
          </cell>
          <cell r="L1447">
            <v>1866.7045000000001</v>
          </cell>
          <cell r="M1447" t="str">
            <v>SPECFIT</v>
          </cell>
          <cell r="N1447" t="str">
            <v>(81)9303624</v>
          </cell>
          <cell r="O1447" t="str">
            <v>BOX</v>
          </cell>
          <cell r="P1447" t="str">
            <v>D</v>
          </cell>
          <cell r="Q1447" t="str">
            <v>F</v>
          </cell>
          <cell r="R1447">
            <v>15686.6</v>
          </cell>
          <cell r="S1447">
            <v>16784.662</v>
          </cell>
          <cell r="T1447">
            <v>16784.662</v>
          </cell>
          <cell r="U1447">
            <v>16784.662</v>
          </cell>
          <cell r="V1447">
            <v>17959.588340000002</v>
          </cell>
          <cell r="W1447">
            <v>17959.588340000002</v>
          </cell>
          <cell r="X1447">
            <v>17959.588340000002</v>
          </cell>
          <cell r="Y1447">
            <v>17959.588340000002</v>
          </cell>
          <cell r="Z1447">
            <v>19955.098155555559</v>
          </cell>
          <cell r="AB1447" t="str">
            <v/>
          </cell>
          <cell r="AC1447">
            <v>3905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I1447" t="str">
            <v/>
          </cell>
          <cell r="AJ1447" t="str">
            <v/>
          </cell>
          <cell r="AM1447" t="e">
            <v>#N/A</v>
          </cell>
        </row>
        <row r="1448">
          <cell r="A1448" t="str">
            <v>ACTIVE</v>
          </cell>
          <cell r="B1448" t="str">
            <v>36-1586</v>
          </cell>
          <cell r="C1448">
            <v>28891113</v>
          </cell>
          <cell r="D1448" t="str">
            <v>36-1586</v>
          </cell>
          <cell r="E1448" t="str">
            <v>SDR 35 SW</v>
          </cell>
          <cell r="F1448" t="str">
            <v>36X27 WYE SXHXH SDR35 SW</v>
          </cell>
          <cell r="G1448">
            <v>396</v>
          </cell>
          <cell r="H1448">
            <v>179.622432</v>
          </cell>
          <cell r="I1448">
            <v>1</v>
          </cell>
          <cell r="J1448" t="str">
            <v>-</v>
          </cell>
          <cell r="K1448">
            <v>24943.868952941171</v>
          </cell>
          <cell r="L1448">
            <v>2333.3806</v>
          </cell>
          <cell r="M1448" t="str">
            <v>SPECFIT</v>
          </cell>
          <cell r="N1448" t="str">
            <v>(81)9303627</v>
          </cell>
          <cell r="O1448" t="str">
            <v>BOX</v>
          </cell>
          <cell r="P1448" t="str">
            <v>D</v>
          </cell>
          <cell r="Q1448" t="str">
            <v>F</v>
          </cell>
          <cell r="R1448">
            <v>19608.247058823526</v>
          </cell>
          <cell r="S1448">
            <v>20980.824352941174</v>
          </cell>
          <cell r="T1448">
            <v>20980.824352941174</v>
          </cell>
          <cell r="U1448">
            <v>20980.824352941174</v>
          </cell>
          <cell r="V1448">
            <v>22449.482057647056</v>
          </cell>
          <cell r="W1448">
            <v>22449.482057647056</v>
          </cell>
          <cell r="X1448">
            <v>22449.482057647056</v>
          </cell>
          <cell r="Y1448">
            <v>22449.482057647056</v>
          </cell>
          <cell r="Z1448">
            <v>24943.868952941171</v>
          </cell>
          <cell r="AB1448" t="str">
            <v/>
          </cell>
          <cell r="AC1448">
            <v>3906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I1448" t="str">
            <v/>
          </cell>
          <cell r="AJ1448" t="str">
            <v/>
          </cell>
          <cell r="AM1448" t="e">
            <v>#N/A</v>
          </cell>
        </row>
        <row r="1449">
          <cell r="A1449" t="str">
            <v>ACTIVE</v>
          </cell>
          <cell r="B1449" t="str">
            <v>36-1587</v>
          </cell>
          <cell r="C1449">
            <v>28891121</v>
          </cell>
          <cell r="D1449" t="str">
            <v>36-1587</v>
          </cell>
          <cell r="E1449" t="str">
            <v>SDR 35 SW</v>
          </cell>
          <cell r="F1449" t="str">
            <v>36X30 WYE SXHXH SDR35 SW</v>
          </cell>
          <cell r="G1449">
            <v>445.95</v>
          </cell>
          <cell r="H1449">
            <v>202.27935239999999</v>
          </cell>
          <cell r="I1449">
            <v>1</v>
          </cell>
          <cell r="J1449" t="str">
            <v>-</v>
          </cell>
          <cell r="K1449">
            <v>31179.847415686283</v>
          </cell>
          <cell r="L1449">
            <v>2916.7271999999998</v>
          </cell>
          <cell r="M1449" t="str">
            <v>SPECFIT</v>
          </cell>
          <cell r="N1449" t="str">
            <v>(81)9303630</v>
          </cell>
          <cell r="O1449" t="str">
            <v>BOX</v>
          </cell>
          <cell r="P1449" t="str">
            <v>D</v>
          </cell>
          <cell r="Q1449" t="str">
            <v>F</v>
          </cell>
          <cell r="R1449">
            <v>24510.317647058826</v>
          </cell>
          <cell r="S1449">
            <v>26226.039882352947</v>
          </cell>
          <cell r="T1449">
            <v>26226.039882352947</v>
          </cell>
          <cell r="U1449">
            <v>26226.039882352947</v>
          </cell>
          <cell r="V1449">
            <v>28061.862674117656</v>
          </cell>
          <cell r="W1449">
            <v>28061.862674117656</v>
          </cell>
          <cell r="X1449">
            <v>28061.862674117656</v>
          </cell>
          <cell r="Y1449">
            <v>28061.862674117656</v>
          </cell>
          <cell r="Z1449">
            <v>31179.847415686283</v>
          </cell>
          <cell r="AB1449" t="str">
            <v/>
          </cell>
          <cell r="AC1449">
            <v>3907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I1449" t="str">
            <v/>
          </cell>
          <cell r="AJ1449" t="str">
            <v/>
          </cell>
          <cell r="AM1449" t="e">
            <v>#N/A</v>
          </cell>
        </row>
        <row r="1450">
          <cell r="A1450" t="str">
            <v>ACTIVE</v>
          </cell>
          <cell r="B1450" t="str">
            <v>36-1588</v>
          </cell>
          <cell r="C1450">
            <v>28891130</v>
          </cell>
          <cell r="D1450" t="str">
            <v>36-1588</v>
          </cell>
          <cell r="E1450" t="str">
            <v>SDR 35 SW</v>
          </cell>
          <cell r="F1450" t="str">
            <v>36 WYE SXHXH SDR35 SW</v>
          </cell>
          <cell r="G1450">
            <v>531.9</v>
          </cell>
          <cell r="H1450">
            <v>241.2655848</v>
          </cell>
          <cell r="I1450">
            <v>1</v>
          </cell>
          <cell r="J1450" t="str">
            <v>-</v>
          </cell>
          <cell r="K1450">
            <v>38974.805528104582</v>
          </cell>
          <cell r="L1450">
            <v>3645.9090000000001</v>
          </cell>
          <cell r="M1450" t="str">
            <v>SPECFIT</v>
          </cell>
          <cell r="N1450" t="str">
            <v>(81)93036</v>
          </cell>
          <cell r="O1450" t="str">
            <v>BOX</v>
          </cell>
          <cell r="P1450" t="str">
            <v>D</v>
          </cell>
          <cell r="Q1450" t="str">
            <v>F</v>
          </cell>
          <cell r="R1450">
            <v>30637.894117647058</v>
          </cell>
          <cell r="S1450">
            <v>32782.546705882356</v>
          </cell>
          <cell r="T1450">
            <v>32782.546705882356</v>
          </cell>
          <cell r="U1450">
            <v>32782.546705882356</v>
          </cell>
          <cell r="V1450">
            <v>35077.324975294126</v>
          </cell>
          <cell r="W1450">
            <v>35077.324975294126</v>
          </cell>
          <cell r="X1450">
            <v>35077.324975294126</v>
          </cell>
          <cell r="Y1450">
            <v>35077.324975294126</v>
          </cell>
          <cell r="Z1450">
            <v>38974.805528104582</v>
          </cell>
          <cell r="AB1450" t="str">
            <v/>
          </cell>
          <cell r="AC1450">
            <v>3908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I1450" t="str">
            <v/>
          </cell>
          <cell r="AJ1450" t="str">
            <v/>
          </cell>
          <cell r="AM1450" t="e">
            <v>#N/A</v>
          </cell>
        </row>
        <row r="1451">
          <cell r="A1451" t="str">
            <v>ACTIVE</v>
          </cell>
          <cell r="B1451" t="str">
            <v>36-1589</v>
          </cell>
          <cell r="C1451">
            <v>28891202</v>
          </cell>
          <cell r="D1451" t="str">
            <v>36-1589</v>
          </cell>
          <cell r="E1451" t="str">
            <v>SDR 35 SW</v>
          </cell>
          <cell r="F1451" t="str">
            <v>4 DOUBLE WYE HXHXHXH SDR35 SW</v>
          </cell>
          <cell r="G1451">
            <v>1</v>
          </cell>
          <cell r="H1451">
            <v>0.453592</v>
          </cell>
          <cell r="I1451">
            <v>1</v>
          </cell>
          <cell r="J1451" t="str">
            <v>-</v>
          </cell>
          <cell r="K1451">
            <v>1051.2726222222225</v>
          </cell>
          <cell r="L1451">
            <v>44.327801000000008</v>
          </cell>
          <cell r="M1451" t="str">
            <v>SPECFIT</v>
          </cell>
          <cell r="N1451" t="str">
            <v>(81)9404</v>
          </cell>
          <cell r="O1451" t="str">
            <v>BOX</v>
          </cell>
          <cell r="P1451" t="str">
            <v>D</v>
          </cell>
          <cell r="Q1451" t="str">
            <v>F</v>
          </cell>
          <cell r="R1451">
            <v>826.40000000000009</v>
          </cell>
          <cell r="S1451">
            <v>884.24800000000016</v>
          </cell>
          <cell r="T1451">
            <v>884.24800000000016</v>
          </cell>
          <cell r="U1451">
            <v>884.24800000000016</v>
          </cell>
          <cell r="V1451">
            <v>946.14536000000021</v>
          </cell>
          <cell r="W1451">
            <v>946.14536000000021</v>
          </cell>
          <cell r="X1451">
            <v>946.14536000000021</v>
          </cell>
          <cell r="Y1451">
            <v>946.14536000000021</v>
          </cell>
          <cell r="Z1451">
            <v>1051.2726222222225</v>
          </cell>
          <cell r="AB1451" t="str">
            <v/>
          </cell>
          <cell r="AC1451">
            <v>3912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I1451" t="str">
            <v/>
          </cell>
          <cell r="AJ1451" t="str">
            <v/>
          </cell>
          <cell r="AM1451" t="e">
            <v>#N/A</v>
          </cell>
        </row>
        <row r="1452">
          <cell r="A1452" t="str">
            <v>ACTIVE</v>
          </cell>
          <cell r="B1452" t="str">
            <v>36-1590</v>
          </cell>
          <cell r="C1452">
            <v>28891210</v>
          </cell>
          <cell r="D1452" t="str">
            <v>36-1590</v>
          </cell>
          <cell r="E1452" t="str">
            <v>SDR 35 SW</v>
          </cell>
          <cell r="F1452" t="str">
            <v>8 DOUBLE WYE HXHXHXH SDR35 SW</v>
          </cell>
          <cell r="G1452">
            <v>7.65</v>
          </cell>
          <cell r="H1452">
            <v>3.4699788000000003</v>
          </cell>
          <cell r="I1452">
            <v>1</v>
          </cell>
          <cell r="J1452">
            <v>18</v>
          </cell>
          <cell r="K1452">
            <v>472.39311111111107</v>
          </cell>
          <cell r="L1452">
            <v>50.503681</v>
          </cell>
          <cell r="M1452" t="str">
            <v>SPECFIT</v>
          </cell>
          <cell r="N1452" t="str">
            <v>(81)9408</v>
          </cell>
          <cell r="O1452" t="str">
            <v>BOX</v>
          </cell>
          <cell r="P1452" t="str">
            <v>D</v>
          </cell>
          <cell r="Q1452" t="str">
            <v>F</v>
          </cell>
          <cell r="R1452">
            <v>379.87058823529412</v>
          </cell>
          <cell r="S1452">
            <v>406.46152941176473</v>
          </cell>
          <cell r="T1452">
            <v>397.34</v>
          </cell>
          <cell r="U1452">
            <v>397.34</v>
          </cell>
          <cell r="V1452">
            <v>425.15379999999999</v>
          </cell>
          <cell r="W1452">
            <v>425.15379999999999</v>
          </cell>
          <cell r="X1452">
            <v>425.15379999999999</v>
          </cell>
          <cell r="Y1452">
            <v>425.15379999999999</v>
          </cell>
          <cell r="Z1452">
            <v>472.39311111111107</v>
          </cell>
          <cell r="AB1452" t="str">
            <v/>
          </cell>
          <cell r="AC1452">
            <v>3917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I1452" t="str">
            <v/>
          </cell>
          <cell r="AJ1452" t="str">
            <v/>
          </cell>
          <cell r="AM1452" t="e">
            <v>#N/A</v>
          </cell>
        </row>
        <row r="1453">
          <cell r="A1453" t="str">
            <v>ACTIVE</v>
          </cell>
          <cell r="B1453" t="str">
            <v>36-1591</v>
          </cell>
          <cell r="C1453">
            <v>28891229</v>
          </cell>
          <cell r="D1453" t="str">
            <v>36-1591</v>
          </cell>
          <cell r="E1453" t="str">
            <v>SDR 35 SW</v>
          </cell>
          <cell r="F1453" t="str">
            <v>10X4 DOUBLE WYE HXHXHXH SDR35 SW</v>
          </cell>
          <cell r="G1453">
            <v>5.1029999999999998</v>
          </cell>
          <cell r="H1453">
            <v>2.3146799759999999</v>
          </cell>
          <cell r="I1453">
            <v>1</v>
          </cell>
          <cell r="J1453">
            <v>26</v>
          </cell>
          <cell r="K1453">
            <v>689.84088888888891</v>
          </cell>
          <cell r="L1453">
            <v>66.017099999999999</v>
          </cell>
          <cell r="M1453" t="str">
            <v>SPECFIT</v>
          </cell>
          <cell r="N1453" t="str">
            <v>(81)940104</v>
          </cell>
          <cell r="O1453" t="str">
            <v>BOX</v>
          </cell>
          <cell r="P1453" t="str">
            <v>D</v>
          </cell>
          <cell r="Q1453" t="str">
            <v>F</v>
          </cell>
          <cell r="R1453">
            <v>554.77647058823527</v>
          </cell>
          <cell r="S1453">
            <v>593.61082352941173</v>
          </cell>
          <cell r="T1453">
            <v>580.24</v>
          </cell>
          <cell r="U1453">
            <v>580.24</v>
          </cell>
          <cell r="V1453">
            <v>620.85680000000002</v>
          </cell>
          <cell r="W1453">
            <v>620.85680000000002</v>
          </cell>
          <cell r="X1453">
            <v>620.85680000000002</v>
          </cell>
          <cell r="Y1453">
            <v>620.85680000000002</v>
          </cell>
          <cell r="Z1453">
            <v>689.84088888888891</v>
          </cell>
          <cell r="AB1453" t="str">
            <v/>
          </cell>
          <cell r="AC1453">
            <v>3918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I1453" t="str">
            <v/>
          </cell>
          <cell r="AJ1453" t="str">
            <v/>
          </cell>
          <cell r="AM1453" t="e">
            <v>#N/A</v>
          </cell>
        </row>
        <row r="1454">
          <cell r="A1454" t="str">
            <v>ACTIVE</v>
          </cell>
          <cell r="B1454" t="str">
            <v>36-1592</v>
          </cell>
          <cell r="C1454">
            <v>28891237</v>
          </cell>
          <cell r="D1454" t="str">
            <v>36-1592</v>
          </cell>
          <cell r="E1454" t="str">
            <v>SDR 35 SW</v>
          </cell>
          <cell r="F1454" t="str">
            <v>10X6 DOUBLE WYE HXHXHXH SDR35 SW</v>
          </cell>
          <cell r="G1454">
            <v>67.545000000000002</v>
          </cell>
          <cell r="H1454">
            <v>30.63787164</v>
          </cell>
          <cell r="I1454">
            <v>1</v>
          </cell>
          <cell r="J1454">
            <v>20</v>
          </cell>
          <cell r="K1454">
            <v>791.22933333333333</v>
          </cell>
          <cell r="L1454">
            <v>71.610500000000002</v>
          </cell>
          <cell r="M1454" t="str">
            <v>SPECFIT</v>
          </cell>
          <cell r="N1454" t="str">
            <v>(81)940106</v>
          </cell>
          <cell r="O1454" t="str">
            <v>BOX</v>
          </cell>
          <cell r="P1454" t="str">
            <v>D</v>
          </cell>
          <cell r="Q1454" t="str">
            <v>F</v>
          </cell>
          <cell r="R1454">
            <v>601.77647058823527</v>
          </cell>
          <cell r="S1454">
            <v>643.90082352941181</v>
          </cell>
          <cell r="T1454">
            <v>665.52</v>
          </cell>
          <cell r="U1454">
            <v>665.52</v>
          </cell>
          <cell r="V1454">
            <v>712.10640000000001</v>
          </cell>
          <cell r="W1454">
            <v>712.10640000000001</v>
          </cell>
          <cell r="X1454">
            <v>712.10640000000001</v>
          </cell>
          <cell r="Y1454">
            <v>712.10640000000001</v>
          </cell>
          <cell r="Z1454">
            <v>791.22933333333333</v>
          </cell>
          <cell r="AB1454" t="str">
            <v/>
          </cell>
          <cell r="AC1454">
            <v>3919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I1454" t="str">
            <v/>
          </cell>
          <cell r="AJ1454" t="str">
            <v/>
          </cell>
          <cell r="AM1454" t="e">
            <v>#N/A</v>
          </cell>
        </row>
        <row r="1455">
          <cell r="A1455" t="str">
            <v>ACTIVE</v>
          </cell>
          <cell r="B1455" t="str">
            <v>36-1593</v>
          </cell>
          <cell r="C1455">
            <v>28891245</v>
          </cell>
          <cell r="D1455" t="str">
            <v>36-1593</v>
          </cell>
          <cell r="E1455" t="str">
            <v>SDR 35 SW</v>
          </cell>
          <cell r="F1455" t="str">
            <v>10X8 DOUBLE WYE HXHXHXH SDR35 SW</v>
          </cell>
          <cell r="G1455">
            <v>9.4860000000000007</v>
          </cell>
          <cell r="H1455">
            <v>4.3027737120000005</v>
          </cell>
          <cell r="I1455">
            <v>1</v>
          </cell>
          <cell r="J1455">
            <v>14</v>
          </cell>
          <cell r="K1455">
            <v>1128.2080000000001</v>
          </cell>
          <cell r="L1455">
            <v>94.976399999999998</v>
          </cell>
          <cell r="M1455" t="str">
            <v>SPECFIT</v>
          </cell>
          <cell r="N1455" t="str">
            <v>(81)940108</v>
          </cell>
          <cell r="O1455" t="str">
            <v>BOX</v>
          </cell>
          <cell r="P1455" t="str">
            <v>D</v>
          </cell>
          <cell r="Q1455" t="str">
            <v>F</v>
          </cell>
          <cell r="R1455">
            <v>798.12941176470588</v>
          </cell>
          <cell r="S1455">
            <v>853.99847058823536</v>
          </cell>
          <cell r="T1455">
            <v>948.96</v>
          </cell>
          <cell r="U1455">
            <v>948.96</v>
          </cell>
          <cell r="V1455">
            <v>1015.3872000000001</v>
          </cell>
          <cell r="W1455">
            <v>1015.3872000000001</v>
          </cell>
          <cell r="X1455">
            <v>1015.3872000000001</v>
          </cell>
          <cell r="Y1455">
            <v>1015.3872000000001</v>
          </cell>
          <cell r="Z1455">
            <v>1128.2080000000001</v>
          </cell>
          <cell r="AB1455" t="str">
            <v/>
          </cell>
          <cell r="AC1455">
            <v>3920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I1455" t="str">
            <v/>
          </cell>
          <cell r="AJ1455" t="str">
            <v/>
          </cell>
          <cell r="AM1455" t="e">
            <v>#N/A</v>
          </cell>
        </row>
        <row r="1456">
          <cell r="A1456" t="str">
            <v>ACTIVE</v>
          </cell>
          <cell r="B1456" t="str">
            <v>36-1594</v>
          </cell>
          <cell r="C1456">
            <v>28891253</v>
          </cell>
          <cell r="D1456" t="str">
            <v>36-1594</v>
          </cell>
          <cell r="E1456" t="str">
            <v>SDR 35 SW</v>
          </cell>
          <cell r="F1456" t="str">
            <v>10 DOUBLE WYE HXHXHXH SDR35 SW</v>
          </cell>
          <cell r="G1456">
            <v>13.904999999999999</v>
          </cell>
          <cell r="H1456">
            <v>6.3071967600000001</v>
          </cell>
          <cell r="I1456">
            <v>1</v>
          </cell>
          <cell r="J1456">
            <v>10</v>
          </cell>
          <cell r="K1456">
            <v>1335.6453333333336</v>
          </cell>
          <cell r="L1456">
            <v>99.194100000000006</v>
          </cell>
          <cell r="M1456" t="str">
            <v>SPECFIT</v>
          </cell>
          <cell r="N1456" t="str">
            <v>(81)94010</v>
          </cell>
          <cell r="O1456" t="str">
            <v>BOX</v>
          </cell>
          <cell r="P1456" t="str">
            <v>D</v>
          </cell>
          <cell r="Q1456" t="str">
            <v>F</v>
          </cell>
          <cell r="R1456">
            <v>833.56470588235288</v>
          </cell>
          <cell r="S1456">
            <v>891.91423529411759</v>
          </cell>
          <cell r="T1456">
            <v>1123.44</v>
          </cell>
          <cell r="U1456">
            <v>1123.44</v>
          </cell>
          <cell r="V1456">
            <v>1202.0808000000002</v>
          </cell>
          <cell r="W1456">
            <v>1202.0808000000002</v>
          </cell>
          <cell r="X1456">
            <v>1202.0808000000002</v>
          </cell>
          <cell r="Y1456">
            <v>1202.0808000000002</v>
          </cell>
          <cell r="Z1456">
            <v>1335.6453333333336</v>
          </cell>
          <cell r="AB1456" t="str">
            <v/>
          </cell>
          <cell r="AC1456">
            <v>3921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I1456" t="str">
            <v/>
          </cell>
          <cell r="AJ1456" t="str">
            <v/>
          </cell>
          <cell r="AM1456" t="e">
            <v>#N/A</v>
          </cell>
        </row>
        <row r="1457">
          <cell r="A1457" t="str">
            <v>ACTIVE</v>
          </cell>
          <cell r="B1457" t="str">
            <v>36-1595</v>
          </cell>
          <cell r="C1457">
            <v>28891261</v>
          </cell>
          <cell r="D1457" t="str">
            <v>36-1595</v>
          </cell>
          <cell r="E1457" t="str">
            <v>SDR 35 SW</v>
          </cell>
          <cell r="F1457" t="str">
            <v>12X4 DOUBLE WYE HXHXHXH SDR35 SW</v>
          </cell>
          <cell r="G1457">
            <v>77.894999999999996</v>
          </cell>
          <cell r="H1457">
            <v>35.332548840000001</v>
          </cell>
          <cell r="I1457">
            <v>1</v>
          </cell>
          <cell r="J1457">
            <v>17</v>
          </cell>
          <cell r="K1457">
            <v>926.98855555555554</v>
          </cell>
          <cell r="L1457">
            <v>76.441000000000003</v>
          </cell>
          <cell r="M1457" t="str">
            <v>SPECFIT</v>
          </cell>
          <cell r="N1457" t="str">
            <v>(81)940124</v>
          </cell>
          <cell r="O1457" t="str">
            <v>BOX</v>
          </cell>
          <cell r="P1457" t="str">
            <v>D</v>
          </cell>
          <cell r="Q1457" t="str">
            <v>F</v>
          </cell>
          <cell r="R1457">
            <v>642.36470588235295</v>
          </cell>
          <cell r="S1457">
            <v>687.33023529411764</v>
          </cell>
          <cell r="T1457">
            <v>779.71</v>
          </cell>
          <cell r="U1457">
            <v>779.71</v>
          </cell>
          <cell r="V1457">
            <v>834.28970000000004</v>
          </cell>
          <cell r="W1457">
            <v>834.28970000000004</v>
          </cell>
          <cell r="X1457">
            <v>834.28970000000004</v>
          </cell>
          <cell r="Y1457">
            <v>834.28970000000004</v>
          </cell>
          <cell r="Z1457">
            <v>926.98855555555554</v>
          </cell>
          <cell r="AB1457" t="str">
            <v/>
          </cell>
          <cell r="AC1457">
            <v>3922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I1457" t="str">
            <v/>
          </cell>
          <cell r="AJ1457" t="str">
            <v/>
          </cell>
          <cell r="AM1457" t="e">
            <v>#N/A</v>
          </cell>
        </row>
        <row r="1458">
          <cell r="A1458" t="str">
            <v>ACTIVE</v>
          </cell>
          <cell r="B1458" t="str">
            <v>36-1596</v>
          </cell>
          <cell r="C1458">
            <v>28891270</v>
          </cell>
          <cell r="D1458" t="str">
            <v>36-1596</v>
          </cell>
          <cell r="E1458" t="str">
            <v>SDR 35 SW</v>
          </cell>
          <cell r="F1458" t="str">
            <v>12X6 DOUBLE WYE HXHXHXH SDR35 SW</v>
          </cell>
          <cell r="G1458">
            <v>9.7560000000000002</v>
          </cell>
          <cell r="H1458">
            <v>4.4252435520000004</v>
          </cell>
          <cell r="I1458">
            <v>1</v>
          </cell>
          <cell r="J1458">
            <v>14</v>
          </cell>
          <cell r="K1458">
            <v>1087.6550000000002</v>
          </cell>
          <cell r="L1458">
            <v>97.4</v>
          </cell>
          <cell r="M1458" t="str">
            <v>SPECFIT</v>
          </cell>
          <cell r="N1458" t="str">
            <v>(81)940126</v>
          </cell>
          <cell r="O1458" t="str">
            <v>BOX</v>
          </cell>
          <cell r="P1458" t="str">
            <v>D</v>
          </cell>
          <cell r="Q1458" t="str">
            <v>F</v>
          </cell>
          <cell r="R1458">
            <v>818.49411764705883</v>
          </cell>
          <cell r="S1458">
            <v>875.78870588235304</v>
          </cell>
          <cell r="T1458">
            <v>914.85</v>
          </cell>
          <cell r="U1458">
            <v>914.85</v>
          </cell>
          <cell r="V1458">
            <v>978.88950000000011</v>
          </cell>
          <cell r="W1458">
            <v>978.88950000000011</v>
          </cell>
          <cell r="X1458">
            <v>978.88950000000011</v>
          </cell>
          <cell r="Y1458">
            <v>978.88950000000011</v>
          </cell>
          <cell r="Z1458">
            <v>1087.6550000000002</v>
          </cell>
          <cell r="AB1458" t="str">
            <v/>
          </cell>
          <cell r="AC1458">
            <v>3923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I1458" t="str">
            <v/>
          </cell>
          <cell r="AJ1458" t="str">
            <v/>
          </cell>
          <cell r="AM1458" t="e">
            <v>#N/A</v>
          </cell>
        </row>
        <row r="1459">
          <cell r="A1459" t="str">
            <v>ACTIVE</v>
          </cell>
          <cell r="B1459" t="str">
            <v>36-1597</v>
          </cell>
          <cell r="C1459">
            <v>28891288</v>
          </cell>
          <cell r="D1459" t="str">
            <v>36-1597</v>
          </cell>
          <cell r="E1459" t="str">
            <v>SDR 35 SW</v>
          </cell>
          <cell r="F1459" t="str">
            <v>12X8 DOUBLE WYE HXHXHXH SDR35 SW</v>
          </cell>
          <cell r="G1459">
            <v>12.699</v>
          </cell>
          <cell r="H1459">
            <v>5.7601648079999999</v>
          </cell>
          <cell r="I1459">
            <v>1</v>
          </cell>
          <cell r="J1459">
            <v>11</v>
          </cell>
          <cell r="K1459">
            <v>1445.0706666666667</v>
          </cell>
          <cell r="L1459">
            <v>109.6921</v>
          </cell>
          <cell r="M1459" t="str">
            <v>SPECFIT</v>
          </cell>
          <cell r="N1459" t="str">
            <v>(81)940128</v>
          </cell>
          <cell r="O1459" t="str">
            <v>BOX</v>
          </cell>
          <cell r="P1459" t="str">
            <v>D</v>
          </cell>
          <cell r="Q1459" t="str">
            <v>F</v>
          </cell>
          <cell r="R1459">
            <v>921.78823529411761</v>
          </cell>
          <cell r="S1459">
            <v>986.31341176470585</v>
          </cell>
          <cell r="T1459">
            <v>1215.48</v>
          </cell>
          <cell r="U1459">
            <v>1215.48</v>
          </cell>
          <cell r="V1459">
            <v>1300.5636000000002</v>
          </cell>
          <cell r="W1459">
            <v>1300.5636000000002</v>
          </cell>
          <cell r="X1459">
            <v>1300.5636000000002</v>
          </cell>
          <cell r="Y1459">
            <v>1300.5636000000002</v>
          </cell>
          <cell r="Z1459">
            <v>1445.0706666666667</v>
          </cell>
          <cell r="AB1459" t="str">
            <v/>
          </cell>
          <cell r="AC1459">
            <v>3924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 t="str">
            <v/>
          </cell>
          <cell r="AJ1459" t="str">
            <v/>
          </cell>
          <cell r="AM1459" t="e">
            <v>#N/A</v>
          </cell>
        </row>
        <row r="1460">
          <cell r="A1460" t="str">
            <v>ACTIVE</v>
          </cell>
          <cell r="B1460" t="str">
            <v>36-1598</v>
          </cell>
          <cell r="C1460">
            <v>28891296</v>
          </cell>
          <cell r="D1460" t="str">
            <v>36-1598</v>
          </cell>
          <cell r="E1460" t="str">
            <v>SDR 35 SW</v>
          </cell>
          <cell r="F1460" t="str">
            <v>12X10 DOUBLE WYE HXHXHXH SDR35 SW</v>
          </cell>
          <cell r="G1460">
            <v>16.452000000000002</v>
          </cell>
          <cell r="H1460">
            <v>7.4624955840000009</v>
          </cell>
          <cell r="I1460">
            <v>1</v>
          </cell>
          <cell r="J1460">
            <v>8</v>
          </cell>
          <cell r="K1460">
            <v>1756.9756666666667</v>
          </cell>
          <cell r="L1460">
            <v>148.78100000000001</v>
          </cell>
          <cell r="M1460" t="str">
            <v>SPECFIT</v>
          </cell>
          <cell r="N1460" t="str">
            <v>(81)9401210</v>
          </cell>
          <cell r="O1460" t="str">
            <v>BOX</v>
          </cell>
          <cell r="P1460" t="str">
            <v>D</v>
          </cell>
          <cell r="Q1460" t="str">
            <v>F</v>
          </cell>
          <cell r="R1460">
            <v>1250.2705882352941</v>
          </cell>
          <cell r="S1460">
            <v>1337.7895294117648</v>
          </cell>
          <cell r="T1460">
            <v>1477.83</v>
          </cell>
          <cell r="U1460">
            <v>1477.83</v>
          </cell>
          <cell r="V1460">
            <v>1581.2781</v>
          </cell>
          <cell r="W1460">
            <v>1581.2781</v>
          </cell>
          <cell r="X1460">
            <v>1581.2781</v>
          </cell>
          <cell r="Y1460">
            <v>1581.2781</v>
          </cell>
          <cell r="Z1460">
            <v>1756.9756666666667</v>
          </cell>
          <cell r="AB1460" t="str">
            <v/>
          </cell>
          <cell r="AC1460">
            <v>3925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I1460" t="str">
            <v/>
          </cell>
          <cell r="AJ1460" t="str">
            <v/>
          </cell>
          <cell r="AM1460" t="e">
            <v>#N/A</v>
          </cell>
        </row>
        <row r="1461">
          <cell r="A1461" t="str">
            <v>ACTIVE</v>
          </cell>
          <cell r="B1461" t="str">
            <v>36-1599</v>
          </cell>
          <cell r="C1461">
            <v>28891300</v>
          </cell>
          <cell r="D1461" t="str">
            <v>36-1599</v>
          </cell>
          <cell r="E1461" t="str">
            <v>SDR 35 SW</v>
          </cell>
          <cell r="F1461" t="str">
            <v>12 DOUBLE WYE HXHXHXH SDR35 SW</v>
          </cell>
          <cell r="G1461">
            <v>23.89</v>
          </cell>
          <cell r="H1461">
            <v>10.836312879999999</v>
          </cell>
          <cell r="I1461">
            <v>1</v>
          </cell>
          <cell r="J1461">
            <v>6</v>
          </cell>
          <cell r="K1461">
            <v>1912.9460000000001</v>
          </cell>
          <cell r="L1461">
            <v>162.32839999999999</v>
          </cell>
          <cell r="M1461" t="str">
            <v>SPECFIT</v>
          </cell>
          <cell r="N1461" t="str">
            <v>(81)94012</v>
          </cell>
          <cell r="O1461" t="str">
            <v>BOX</v>
          </cell>
          <cell r="P1461" t="str">
            <v>D</v>
          </cell>
          <cell r="Q1461" t="str">
            <v>F</v>
          </cell>
          <cell r="R1461">
            <v>1364.1058823529413</v>
          </cell>
          <cell r="S1461">
            <v>1459.5932941176472</v>
          </cell>
          <cell r="T1461">
            <v>1609.02</v>
          </cell>
          <cell r="U1461">
            <v>1609.02</v>
          </cell>
          <cell r="V1461">
            <v>1721.6514000000002</v>
          </cell>
          <cell r="W1461">
            <v>1721.6514000000002</v>
          </cell>
          <cell r="X1461">
            <v>1721.6514000000002</v>
          </cell>
          <cell r="Y1461">
            <v>1721.6514000000002</v>
          </cell>
          <cell r="Z1461">
            <v>1912.9460000000001</v>
          </cell>
          <cell r="AB1461" t="str">
            <v/>
          </cell>
          <cell r="AC1461">
            <v>3926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I1461" t="str">
            <v/>
          </cell>
          <cell r="AJ1461" t="str">
            <v/>
          </cell>
          <cell r="AM1461" t="e">
            <v>#N/A</v>
          </cell>
        </row>
        <row r="1462">
          <cell r="A1462" t="str">
            <v>ACTIVE</v>
          </cell>
          <cell r="B1462" t="str">
            <v>36-1600</v>
          </cell>
          <cell r="C1462">
            <v>28891318</v>
          </cell>
          <cell r="D1462" t="str">
            <v>36-1600</v>
          </cell>
          <cell r="E1462" t="str">
            <v>SDR 35 SW</v>
          </cell>
          <cell r="F1462" t="str">
            <v>15X4 DOUBLE WYE HXHXHXH SDR35 SW</v>
          </cell>
          <cell r="G1462">
            <v>13.67</v>
          </cell>
          <cell r="H1462">
            <v>6.2006026399999996</v>
          </cell>
          <cell r="I1462">
            <v>1</v>
          </cell>
          <cell r="J1462">
            <v>10</v>
          </cell>
          <cell r="K1462">
            <v>1657.5132222222223</v>
          </cell>
          <cell r="L1462">
            <v>158.6217</v>
          </cell>
          <cell r="M1462" t="str">
            <v>SPECFIT</v>
          </cell>
          <cell r="N1462" t="str">
            <v>(81)940154</v>
          </cell>
          <cell r="O1462" t="str">
            <v>BOX</v>
          </cell>
          <cell r="P1462" t="str">
            <v>D</v>
          </cell>
          <cell r="Q1462" t="str">
            <v>F</v>
          </cell>
          <cell r="R1462">
            <v>1332.964705882353</v>
          </cell>
          <cell r="S1462">
            <v>1426.2722352941178</v>
          </cell>
          <cell r="T1462">
            <v>1394.17</v>
          </cell>
          <cell r="U1462">
            <v>1394.17</v>
          </cell>
          <cell r="V1462">
            <v>1491.7619000000002</v>
          </cell>
          <cell r="W1462">
            <v>1491.7619000000002</v>
          </cell>
          <cell r="X1462">
            <v>1491.7619000000002</v>
          </cell>
          <cell r="Y1462">
            <v>1491.7619000000002</v>
          </cell>
          <cell r="Z1462">
            <v>1657.5132222222223</v>
          </cell>
          <cell r="AB1462" t="str">
            <v/>
          </cell>
          <cell r="AC1462">
            <v>3927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I1462" t="str">
            <v/>
          </cell>
          <cell r="AJ1462" t="str">
            <v/>
          </cell>
          <cell r="AM1462" t="e">
            <v>#N/A</v>
          </cell>
        </row>
        <row r="1463">
          <cell r="A1463" t="str">
            <v>ACTIVE</v>
          </cell>
          <cell r="B1463" t="str">
            <v>36-1601</v>
          </cell>
          <cell r="C1463">
            <v>28891326</v>
          </cell>
          <cell r="D1463" t="str">
            <v>36-1601</v>
          </cell>
          <cell r="E1463" t="str">
            <v>SDR 35 SW</v>
          </cell>
          <cell r="F1463" t="str">
            <v>15X6 DOUBLE WYE HXHXHXH SDR35 SW</v>
          </cell>
          <cell r="G1463">
            <v>15.65</v>
          </cell>
          <cell r="H1463">
            <v>7.0987147999999998</v>
          </cell>
          <cell r="I1463">
            <v>1</v>
          </cell>
          <cell r="J1463">
            <v>9</v>
          </cell>
          <cell r="K1463">
            <v>1915.6447777777778</v>
          </cell>
          <cell r="L1463">
            <v>183.3244</v>
          </cell>
          <cell r="M1463" t="str">
            <v>SPECFIT</v>
          </cell>
          <cell r="N1463" t="str">
            <v>(81)940156</v>
          </cell>
          <cell r="O1463" t="str">
            <v>BOX</v>
          </cell>
          <cell r="P1463" t="str">
            <v>D</v>
          </cell>
          <cell r="Q1463" t="str">
            <v>F</v>
          </cell>
          <cell r="R1463">
            <v>1540.5529411764708</v>
          </cell>
          <cell r="S1463">
            <v>1648.3916470588238</v>
          </cell>
          <cell r="T1463">
            <v>1611.29</v>
          </cell>
          <cell r="U1463">
            <v>1611.29</v>
          </cell>
          <cell r="V1463">
            <v>1724.0803000000001</v>
          </cell>
          <cell r="W1463">
            <v>1724.0803000000001</v>
          </cell>
          <cell r="X1463">
            <v>1724.0803000000001</v>
          </cell>
          <cell r="Y1463">
            <v>1724.0803000000001</v>
          </cell>
          <cell r="Z1463">
            <v>1915.6447777777778</v>
          </cell>
          <cell r="AB1463" t="str">
            <v/>
          </cell>
          <cell r="AC1463">
            <v>3928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I1463" t="str">
            <v/>
          </cell>
          <cell r="AJ1463" t="str">
            <v/>
          </cell>
          <cell r="AM1463" t="e">
            <v>#N/A</v>
          </cell>
        </row>
        <row r="1464">
          <cell r="A1464" t="str">
            <v>ACTIVE</v>
          </cell>
          <cell r="B1464" t="str">
            <v>36-1602</v>
          </cell>
          <cell r="C1464">
            <v>28891334</v>
          </cell>
          <cell r="D1464" t="str">
            <v>36-1602</v>
          </cell>
          <cell r="E1464" t="str">
            <v>SDR 35 SW</v>
          </cell>
          <cell r="F1464" t="str">
            <v>15X8 DOUBLE WYE HXHXHXH SDR35 SW</v>
          </cell>
          <cell r="G1464">
            <v>18.95</v>
          </cell>
          <cell r="H1464">
            <v>8.5955683999999994</v>
          </cell>
          <cell r="I1464">
            <v>1</v>
          </cell>
          <cell r="J1464">
            <v>7</v>
          </cell>
          <cell r="K1464">
            <v>2128.9195555555557</v>
          </cell>
          <cell r="L1464">
            <v>202.21340000000001</v>
          </cell>
          <cell r="M1464" t="str">
            <v>SPECFIT</v>
          </cell>
          <cell r="N1464" t="str">
            <v>(81)940158</v>
          </cell>
          <cell r="O1464" t="str">
            <v>BOX</v>
          </cell>
          <cell r="P1464" t="str">
            <v>D</v>
          </cell>
          <cell r="Q1464" t="str">
            <v>F</v>
          </cell>
          <cell r="R1464">
            <v>1699.2823529411767</v>
          </cell>
          <cell r="S1464">
            <v>1818.2321176470591</v>
          </cell>
          <cell r="T1464">
            <v>1790.68</v>
          </cell>
          <cell r="U1464">
            <v>1790.68</v>
          </cell>
          <cell r="V1464">
            <v>1916.0276000000001</v>
          </cell>
          <cell r="W1464">
            <v>1916.0276000000001</v>
          </cell>
          <cell r="X1464">
            <v>1916.0276000000001</v>
          </cell>
          <cell r="Y1464">
            <v>1916.0276000000001</v>
          </cell>
          <cell r="Z1464">
            <v>2128.9195555555557</v>
          </cell>
          <cell r="AB1464" t="str">
            <v/>
          </cell>
          <cell r="AC1464">
            <v>3929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I1464" t="str">
            <v/>
          </cell>
          <cell r="AJ1464" t="str">
            <v/>
          </cell>
          <cell r="AM1464" t="e">
            <v>#N/A</v>
          </cell>
        </row>
        <row r="1465">
          <cell r="A1465" t="str">
            <v>ACTIVE</v>
          </cell>
          <cell r="B1465" t="str">
            <v>36-1603</v>
          </cell>
          <cell r="C1465">
            <v>28891342</v>
          </cell>
          <cell r="D1465" t="str">
            <v>36-1603</v>
          </cell>
          <cell r="E1465" t="str">
            <v>SDR 35 SW</v>
          </cell>
          <cell r="F1465" t="str">
            <v>15X10 DOUBLE WYE HXHXHXH SDR35 SW</v>
          </cell>
          <cell r="G1465">
            <v>23.07</v>
          </cell>
          <cell r="H1465">
            <v>10.46436744</v>
          </cell>
          <cell r="I1465">
            <v>1</v>
          </cell>
          <cell r="J1465">
            <v>6</v>
          </cell>
          <cell r="K1465">
            <v>2566.4425555555558</v>
          </cell>
          <cell r="L1465">
            <v>222.5318</v>
          </cell>
          <cell r="M1465" t="str">
            <v>SPECFIT</v>
          </cell>
          <cell r="N1465" t="str">
            <v>(81)9401510</v>
          </cell>
          <cell r="O1465" t="str">
            <v>BOX</v>
          </cell>
          <cell r="P1465" t="str">
            <v>D</v>
          </cell>
          <cell r="Q1465" t="str">
            <v>F</v>
          </cell>
          <cell r="R1465">
            <v>1870.0235294117647</v>
          </cell>
          <cell r="S1465">
            <v>2000.9251764705884</v>
          </cell>
          <cell r="T1465">
            <v>2158.69</v>
          </cell>
          <cell r="U1465">
            <v>2158.69</v>
          </cell>
          <cell r="V1465">
            <v>2309.7983000000004</v>
          </cell>
          <cell r="W1465">
            <v>2309.7983000000004</v>
          </cell>
          <cell r="X1465">
            <v>2309.7983000000004</v>
          </cell>
          <cell r="Y1465">
            <v>2309.7983000000004</v>
          </cell>
          <cell r="Z1465">
            <v>2566.4425555555558</v>
          </cell>
          <cell r="AB1465" t="str">
            <v/>
          </cell>
          <cell r="AC1465">
            <v>3930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I1465" t="str">
            <v/>
          </cell>
          <cell r="AJ1465" t="str">
            <v/>
          </cell>
          <cell r="AM1465" t="e">
            <v>#N/A</v>
          </cell>
        </row>
        <row r="1466">
          <cell r="A1466" t="str">
            <v>ACTIVE</v>
          </cell>
          <cell r="B1466" t="str">
            <v>36-1604</v>
          </cell>
          <cell r="C1466">
            <v>28891350</v>
          </cell>
          <cell r="D1466" t="str">
            <v>36-1604</v>
          </cell>
          <cell r="E1466" t="str">
            <v>SDR 35 SW</v>
          </cell>
          <cell r="F1466" t="str">
            <v>15X12 DOUBLE WYE HXHXHXH SDR35 SW</v>
          </cell>
          <cell r="G1466">
            <v>290.745</v>
          </cell>
          <cell r="H1466">
            <v>131.87960604</v>
          </cell>
          <cell r="I1466">
            <v>1</v>
          </cell>
          <cell r="J1466">
            <v>5</v>
          </cell>
          <cell r="K1466">
            <v>2981.8878888888889</v>
          </cell>
          <cell r="L1466">
            <v>247.05119999999999</v>
          </cell>
          <cell r="M1466" t="str">
            <v>SPECFIT</v>
          </cell>
          <cell r="N1466" t="str">
            <v>(81)9401512</v>
          </cell>
          <cell r="O1466" t="str">
            <v>BOX</v>
          </cell>
          <cell r="P1466" t="str">
            <v>D</v>
          </cell>
          <cell r="Q1466" t="str">
            <v>F</v>
          </cell>
          <cell r="R1466">
            <v>2076.0705882352941</v>
          </cell>
          <cell r="S1466">
            <v>2221.395529411765</v>
          </cell>
          <cell r="T1466">
            <v>2508.13</v>
          </cell>
          <cell r="U1466">
            <v>2508.13</v>
          </cell>
          <cell r="V1466">
            <v>2683.6991000000003</v>
          </cell>
          <cell r="W1466">
            <v>2683.6991000000003</v>
          </cell>
          <cell r="X1466">
            <v>2683.6991000000003</v>
          </cell>
          <cell r="Y1466">
            <v>2683.6991000000003</v>
          </cell>
          <cell r="Z1466">
            <v>2981.8878888888889</v>
          </cell>
          <cell r="AB1466" t="str">
            <v/>
          </cell>
          <cell r="AC1466">
            <v>3931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I1466" t="str">
            <v/>
          </cell>
          <cell r="AJ1466" t="str">
            <v/>
          </cell>
          <cell r="AM1466" t="e">
            <v>#N/A</v>
          </cell>
        </row>
        <row r="1467">
          <cell r="A1467" t="str">
            <v>ACTIVE</v>
          </cell>
          <cell r="B1467" t="str">
            <v>36-1605</v>
          </cell>
          <cell r="C1467">
            <v>28891369</v>
          </cell>
          <cell r="D1467" t="str">
            <v>36-1605</v>
          </cell>
          <cell r="E1467" t="str">
            <v>SDR 35 SW</v>
          </cell>
          <cell r="F1467" t="str">
            <v>15 DOUBLE WYE HXHXHXH SDR35 SW</v>
          </cell>
          <cell r="G1467">
            <v>415.66500000000002</v>
          </cell>
          <cell r="H1467">
            <v>188.54231867999999</v>
          </cell>
          <cell r="I1467">
            <v>1</v>
          </cell>
          <cell r="J1467">
            <v>3</v>
          </cell>
          <cell r="K1467">
            <v>4063.5865555555552</v>
          </cell>
          <cell r="L1467">
            <v>233.0478</v>
          </cell>
          <cell r="M1467" t="str">
            <v>SPECFIT</v>
          </cell>
          <cell r="N1467" t="str">
            <v>(81)94015</v>
          </cell>
          <cell r="O1467" t="str">
            <v>BOX</v>
          </cell>
          <cell r="P1467" t="str">
            <v>D</v>
          </cell>
          <cell r="Q1467" t="str">
            <v>F</v>
          </cell>
          <cell r="R1467">
            <v>2200.2117647058826</v>
          </cell>
          <cell r="S1467">
            <v>2354.2265882352945</v>
          </cell>
          <cell r="T1467">
            <v>3417.97</v>
          </cell>
          <cell r="U1467">
            <v>3417.97</v>
          </cell>
          <cell r="V1467">
            <v>3657.2278999999999</v>
          </cell>
          <cell r="W1467">
            <v>3657.2278999999999</v>
          </cell>
          <cell r="X1467">
            <v>3657.2278999999999</v>
          </cell>
          <cell r="Y1467">
            <v>3657.2278999999999</v>
          </cell>
          <cell r="Z1467">
            <v>4063.5865555555552</v>
          </cell>
          <cell r="AB1467" t="str">
            <v/>
          </cell>
          <cell r="AC1467">
            <v>3932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I1467" t="str">
            <v/>
          </cell>
          <cell r="AJ1467" t="str">
            <v/>
          </cell>
          <cell r="AM1467" t="e">
            <v>#N/A</v>
          </cell>
        </row>
        <row r="1468">
          <cell r="A1468" t="str">
            <v>ACTIVE</v>
          </cell>
          <cell r="B1468" t="str">
            <v>36-1606</v>
          </cell>
          <cell r="C1468">
            <v>28891377</v>
          </cell>
          <cell r="D1468" t="str">
            <v>36-1606</v>
          </cell>
          <cell r="E1468" t="str">
            <v>SDR 35 SW</v>
          </cell>
          <cell r="F1468" t="str">
            <v>18X4 DOUBLE WYE HXHXHXH SDR35 SW</v>
          </cell>
          <cell r="G1468">
            <v>20.25</v>
          </cell>
          <cell r="H1468">
            <v>9.185238</v>
          </cell>
          <cell r="I1468">
            <v>1</v>
          </cell>
          <cell r="J1468">
            <v>7</v>
          </cell>
          <cell r="K1468">
            <v>3471.2345555555557</v>
          </cell>
          <cell r="L1468">
            <v>301.04829999999998</v>
          </cell>
          <cell r="M1468" t="str">
            <v>SPECFIT</v>
          </cell>
          <cell r="N1468" t="str">
            <v>(81)940184</v>
          </cell>
          <cell r="O1468" t="str">
            <v>BOX</v>
          </cell>
          <cell r="P1468" t="str">
            <v>D</v>
          </cell>
          <cell r="Q1468" t="str">
            <v>F</v>
          </cell>
          <cell r="R1468">
            <v>2529.8235294117649</v>
          </cell>
          <cell r="S1468">
            <v>2706.9111764705885</v>
          </cell>
          <cell r="T1468">
            <v>2919.73</v>
          </cell>
          <cell r="U1468">
            <v>2919.73</v>
          </cell>
          <cell r="V1468">
            <v>3124.1111000000001</v>
          </cell>
          <cell r="W1468">
            <v>3124.1111000000001</v>
          </cell>
          <cell r="X1468">
            <v>3124.1111000000001</v>
          </cell>
          <cell r="Y1468">
            <v>3124.1111000000001</v>
          </cell>
          <cell r="Z1468">
            <v>3471.2345555555557</v>
          </cell>
          <cell r="AB1468" t="str">
            <v/>
          </cell>
          <cell r="AC1468">
            <v>3933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I1468" t="str">
            <v/>
          </cell>
          <cell r="AJ1468" t="str">
            <v/>
          </cell>
          <cell r="AM1468" t="e">
            <v>#N/A</v>
          </cell>
        </row>
        <row r="1469">
          <cell r="A1469" t="str">
            <v>ACTIVE</v>
          </cell>
          <cell r="B1469" t="str">
            <v>36-1607</v>
          </cell>
          <cell r="C1469">
            <v>28891385</v>
          </cell>
          <cell r="D1469" t="str">
            <v>36-1607</v>
          </cell>
          <cell r="E1469" t="str">
            <v>SDR 35 SW</v>
          </cell>
          <cell r="F1469" t="str">
            <v>18X6 DOUBLE WYE HXHXHXH SDR35 SW</v>
          </cell>
          <cell r="G1469">
            <v>22.5</v>
          </cell>
          <cell r="H1469">
            <v>10.205819999999999</v>
          </cell>
          <cell r="I1469">
            <v>1</v>
          </cell>
          <cell r="J1469">
            <v>6</v>
          </cell>
          <cell r="K1469">
            <v>3731.3872222222226</v>
          </cell>
          <cell r="L1469">
            <v>316.0455</v>
          </cell>
          <cell r="M1469" t="str">
            <v>SPECFIT</v>
          </cell>
          <cell r="N1469" t="str">
            <v>(81)940186</v>
          </cell>
          <cell r="O1469" t="str">
            <v>BOX</v>
          </cell>
          <cell r="P1469" t="str">
            <v>D</v>
          </cell>
          <cell r="Q1469" t="str">
            <v>F</v>
          </cell>
          <cell r="R1469">
            <v>2655.8470588235291</v>
          </cell>
          <cell r="S1469">
            <v>2841.7563529411764</v>
          </cell>
          <cell r="T1469">
            <v>3138.55</v>
          </cell>
          <cell r="U1469">
            <v>3138.55</v>
          </cell>
          <cell r="V1469">
            <v>3358.2485000000006</v>
          </cell>
          <cell r="W1469">
            <v>3358.2485000000006</v>
          </cell>
          <cell r="X1469">
            <v>3358.2485000000006</v>
          </cell>
          <cell r="Y1469">
            <v>3358.2485000000006</v>
          </cell>
          <cell r="Z1469">
            <v>3731.3872222222226</v>
          </cell>
          <cell r="AB1469" t="str">
            <v/>
          </cell>
          <cell r="AC1469">
            <v>3934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I1469" t="str">
            <v/>
          </cell>
          <cell r="AJ1469" t="str">
            <v/>
          </cell>
          <cell r="AM1469" t="e">
            <v>#N/A</v>
          </cell>
        </row>
        <row r="1470">
          <cell r="A1470" t="str">
            <v>ACTIVE</v>
          </cell>
          <cell r="B1470" t="str">
            <v>36-1608</v>
          </cell>
          <cell r="C1470">
            <v>28891393</v>
          </cell>
          <cell r="D1470" t="str">
            <v>36-1608</v>
          </cell>
          <cell r="E1470" t="str">
            <v>SDR 35 SW</v>
          </cell>
          <cell r="F1470" t="str">
            <v>18X8 DOUBLE WYE HXHXHXH SDR35 SW</v>
          </cell>
          <cell r="G1470">
            <v>26.1</v>
          </cell>
          <cell r="H1470">
            <v>11.838751200000001</v>
          </cell>
          <cell r="I1470">
            <v>1</v>
          </cell>
          <cell r="J1470">
            <v>5</v>
          </cell>
          <cell r="K1470">
            <v>4048.0358888888891</v>
          </cell>
          <cell r="L1470">
            <v>345.50290000000001</v>
          </cell>
          <cell r="M1470" t="str">
            <v>SPECFIT</v>
          </cell>
          <cell r="N1470" t="str">
            <v>(81)940188</v>
          </cell>
          <cell r="O1470" t="str">
            <v>BOX</v>
          </cell>
          <cell r="P1470" t="str">
            <v>D</v>
          </cell>
          <cell r="Q1470" t="str">
            <v>F</v>
          </cell>
          <cell r="R1470">
            <v>2903.3882352941177</v>
          </cell>
          <cell r="S1470">
            <v>3106.6254117647063</v>
          </cell>
          <cell r="T1470">
            <v>3404.89</v>
          </cell>
          <cell r="U1470">
            <v>3404.89</v>
          </cell>
          <cell r="V1470">
            <v>3643.2323000000001</v>
          </cell>
          <cell r="W1470">
            <v>3643.2323000000001</v>
          </cell>
          <cell r="X1470">
            <v>3643.2323000000001</v>
          </cell>
          <cell r="Y1470">
            <v>3643.2323000000001</v>
          </cell>
          <cell r="Z1470">
            <v>4048.0358888888891</v>
          </cell>
          <cell r="AB1470" t="str">
            <v/>
          </cell>
          <cell r="AC1470">
            <v>3935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I1470" t="str">
            <v/>
          </cell>
          <cell r="AJ1470" t="str">
            <v/>
          </cell>
          <cell r="AM1470" t="e">
            <v>#N/A</v>
          </cell>
        </row>
        <row r="1471">
          <cell r="A1471" t="str">
            <v>ACTIVE</v>
          </cell>
          <cell r="B1471" t="str">
            <v>36-1609</v>
          </cell>
          <cell r="C1471">
            <v>28891407</v>
          </cell>
          <cell r="D1471" t="str">
            <v>36-1609</v>
          </cell>
          <cell r="E1471" t="str">
            <v>SDR 35 SW</v>
          </cell>
          <cell r="F1471" t="str">
            <v>18X10 DOUBLE WYE HXHXHXH SDR35 SW</v>
          </cell>
          <cell r="G1471">
            <v>41.85</v>
          </cell>
          <cell r="H1471">
            <v>18.982825200000001</v>
          </cell>
          <cell r="I1471">
            <v>1</v>
          </cell>
          <cell r="J1471">
            <v>3</v>
          </cell>
          <cell r="K1471">
            <v>4209.071448366014</v>
          </cell>
          <cell r="L1471">
            <v>393.73809999999997</v>
          </cell>
          <cell r="M1471" t="str">
            <v>SPECFIT</v>
          </cell>
          <cell r="N1471" t="str">
            <v>(81)9401810</v>
          </cell>
          <cell r="O1471" t="str">
            <v>BOX</v>
          </cell>
          <cell r="P1471" t="str">
            <v>D</v>
          </cell>
          <cell r="Q1471" t="str">
            <v>F</v>
          </cell>
          <cell r="R1471">
            <v>3308.7294117647061</v>
          </cell>
          <cell r="S1471">
            <v>3540.3404705882358</v>
          </cell>
          <cell r="T1471">
            <v>3540.3404705882358</v>
          </cell>
          <cell r="U1471">
            <v>3540.3404705882358</v>
          </cell>
          <cell r="V1471">
            <v>3788.1643035294123</v>
          </cell>
          <cell r="W1471">
            <v>3788.1643035294123</v>
          </cell>
          <cell r="X1471">
            <v>3788.1643035294123</v>
          </cell>
          <cell r="Y1471">
            <v>3788.1643035294123</v>
          </cell>
          <cell r="Z1471">
            <v>4209.071448366014</v>
          </cell>
          <cell r="AB1471" t="str">
            <v/>
          </cell>
          <cell r="AC1471">
            <v>3936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I1471" t="str">
            <v/>
          </cell>
          <cell r="AJ1471" t="str">
            <v/>
          </cell>
          <cell r="AM1471" t="e">
            <v>#N/A</v>
          </cell>
        </row>
        <row r="1472">
          <cell r="A1472" t="str">
            <v>ACTIVE</v>
          </cell>
          <cell r="B1472" t="str">
            <v>36-1610</v>
          </cell>
          <cell r="C1472">
            <v>28891415</v>
          </cell>
          <cell r="D1472" t="str">
            <v>36-1610</v>
          </cell>
          <cell r="E1472" t="str">
            <v>SDR 35 SW</v>
          </cell>
          <cell r="F1472" t="str">
            <v>18X12 DOUBLE WYE HXHXHXH SDR35 SW</v>
          </cell>
          <cell r="G1472">
            <v>49.05</v>
          </cell>
          <cell r="H1472">
            <v>22.2486876</v>
          </cell>
          <cell r="I1472">
            <v>1</v>
          </cell>
          <cell r="J1472">
            <v>3</v>
          </cell>
          <cell r="K1472">
            <v>4527.3985464052294</v>
          </cell>
          <cell r="L1472">
            <v>423.51580000000001</v>
          </cell>
          <cell r="M1472" t="str">
            <v>SPECFIT</v>
          </cell>
          <cell r="N1472" t="str">
            <v>(81)9401812</v>
          </cell>
          <cell r="O1472" t="str">
            <v>BOX</v>
          </cell>
          <cell r="P1472" t="str">
            <v>D</v>
          </cell>
          <cell r="Q1472" t="str">
            <v>F</v>
          </cell>
          <cell r="R1472">
            <v>3558.964705882353</v>
          </cell>
          <cell r="S1472">
            <v>3808.0922352941179</v>
          </cell>
          <cell r="T1472">
            <v>3808.0922352941179</v>
          </cell>
          <cell r="U1472">
            <v>3808.0922352941179</v>
          </cell>
          <cell r="V1472">
            <v>4074.6586917647064</v>
          </cell>
          <cell r="W1472">
            <v>4074.6586917647064</v>
          </cell>
          <cell r="X1472">
            <v>4074.6586917647064</v>
          </cell>
          <cell r="Y1472">
            <v>4074.6586917647064</v>
          </cell>
          <cell r="Z1472">
            <v>4527.3985464052294</v>
          </cell>
          <cell r="AB1472" t="str">
            <v/>
          </cell>
          <cell r="AC1472">
            <v>3937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I1472" t="str">
            <v/>
          </cell>
          <cell r="AJ1472" t="str">
            <v/>
          </cell>
          <cell r="AM1472" t="e">
            <v>#N/A</v>
          </cell>
        </row>
        <row r="1473">
          <cell r="A1473" t="str">
            <v>ACTIVE</v>
          </cell>
          <cell r="B1473" t="str">
            <v>36-1611</v>
          </cell>
          <cell r="C1473">
            <v>28891423</v>
          </cell>
          <cell r="D1473" t="str">
            <v>36-1611</v>
          </cell>
          <cell r="E1473" t="str">
            <v>SDR 35 SW</v>
          </cell>
          <cell r="F1473" t="str">
            <v>18X15 DOUBLE WYE HXHXHXH SDR35 SW</v>
          </cell>
          <cell r="G1473">
            <v>61.65</v>
          </cell>
          <cell r="H1473">
            <v>27.963946799999999</v>
          </cell>
          <cell r="I1473">
            <v>1</v>
          </cell>
          <cell r="J1473">
            <v>2</v>
          </cell>
          <cell r="K1473">
            <v>4836.8507986928107</v>
          </cell>
          <cell r="L1473">
            <v>452.464</v>
          </cell>
          <cell r="M1473" t="str">
            <v>SPECFIT</v>
          </cell>
          <cell r="N1473" t="str">
            <v>(81)9401815</v>
          </cell>
          <cell r="O1473" t="str">
            <v>BOX</v>
          </cell>
          <cell r="P1473" t="str">
            <v>D</v>
          </cell>
          <cell r="Q1473" t="str">
            <v>F</v>
          </cell>
          <cell r="R1473">
            <v>3802.2235294117645</v>
          </cell>
          <cell r="S1473">
            <v>4068.3791764705884</v>
          </cell>
          <cell r="T1473">
            <v>4068.3791764705884</v>
          </cell>
          <cell r="U1473">
            <v>4068.3791764705884</v>
          </cell>
          <cell r="V1473">
            <v>4353.1657188235295</v>
          </cell>
          <cell r="W1473">
            <v>4353.1657188235295</v>
          </cell>
          <cell r="X1473">
            <v>4353.1657188235295</v>
          </cell>
          <cell r="Y1473">
            <v>4353.1657188235295</v>
          </cell>
          <cell r="Z1473">
            <v>4836.8507986928107</v>
          </cell>
          <cell r="AB1473" t="str">
            <v/>
          </cell>
          <cell r="AC1473">
            <v>3938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I1473" t="str">
            <v/>
          </cell>
          <cell r="AJ1473" t="str">
            <v/>
          </cell>
          <cell r="AM1473" t="e">
            <v>#N/A</v>
          </cell>
        </row>
        <row r="1474">
          <cell r="A1474" t="str">
            <v>ACTIVE</v>
          </cell>
          <cell r="B1474" t="str">
            <v>36-1612</v>
          </cell>
          <cell r="C1474">
            <v>28891431</v>
          </cell>
          <cell r="D1474" t="str">
            <v>36-1612</v>
          </cell>
          <cell r="E1474" t="str">
            <v>SDR 35 SW</v>
          </cell>
          <cell r="F1474" t="str">
            <v>18 DOUBLE WYE HXHXHXH SDR35 SW</v>
          </cell>
          <cell r="G1474">
            <v>84.15</v>
          </cell>
          <cell r="H1474">
            <v>38.169766800000005</v>
          </cell>
          <cell r="I1474">
            <v>1</v>
          </cell>
          <cell r="J1474">
            <v>2</v>
          </cell>
          <cell r="K1474">
            <v>5765.3272836601309</v>
          </cell>
          <cell r="L1474">
            <v>539.31790000000001</v>
          </cell>
          <cell r="M1474" t="str">
            <v>SPECFIT</v>
          </cell>
          <cell r="N1474" t="str">
            <v>(81)94018</v>
          </cell>
          <cell r="O1474" t="str">
            <v>BOX</v>
          </cell>
          <cell r="P1474" t="str">
            <v>D</v>
          </cell>
          <cell r="Q1474" t="str">
            <v>F</v>
          </cell>
          <cell r="R1474">
            <v>4532.0941176470587</v>
          </cell>
          <cell r="S1474">
            <v>4849.3407058823532</v>
          </cell>
          <cell r="T1474">
            <v>4849.3407058823532</v>
          </cell>
          <cell r="U1474">
            <v>4849.3407058823532</v>
          </cell>
          <cell r="V1474">
            <v>5188.7945552941183</v>
          </cell>
          <cell r="W1474">
            <v>5188.7945552941183</v>
          </cell>
          <cell r="X1474">
            <v>5188.7945552941183</v>
          </cell>
          <cell r="Y1474">
            <v>5188.7945552941183</v>
          </cell>
          <cell r="Z1474">
            <v>5765.3272836601309</v>
          </cell>
          <cell r="AB1474" t="str">
            <v/>
          </cell>
          <cell r="AC1474">
            <v>3939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I1474" t="str">
            <v/>
          </cell>
          <cell r="AJ1474" t="str">
            <v/>
          </cell>
          <cell r="AM1474" t="e">
            <v>#N/A</v>
          </cell>
        </row>
        <row r="1475">
          <cell r="A1475" t="str">
            <v>ACTIVE</v>
          </cell>
          <cell r="B1475" t="str">
            <v>36-1613</v>
          </cell>
          <cell r="C1475">
            <v>28891440</v>
          </cell>
          <cell r="D1475" t="str">
            <v>36-1613</v>
          </cell>
          <cell r="E1475" t="str">
            <v>SDR 35 SW</v>
          </cell>
          <cell r="F1475" t="str">
            <v>21X4 DOUBLE WYE HXHXHXH SDR35 SW</v>
          </cell>
          <cell r="G1475">
            <v>40.950000000000003</v>
          </cell>
          <cell r="H1475">
            <v>18.5745924</v>
          </cell>
          <cell r="I1475">
            <v>1</v>
          </cell>
          <cell r="J1475">
            <v>3</v>
          </cell>
          <cell r="K1475">
            <v>3979.1635555555563</v>
          </cell>
          <cell r="L1475">
            <v>372.23110000000003</v>
          </cell>
          <cell r="M1475" t="str">
            <v>SPECFIT</v>
          </cell>
          <cell r="N1475" t="str">
            <v>(81)940214</v>
          </cell>
          <cell r="O1475" t="str">
            <v>BOX</v>
          </cell>
          <cell r="P1475" t="str">
            <v>D</v>
          </cell>
          <cell r="Q1475" t="str">
            <v>F</v>
          </cell>
          <cell r="R1475">
            <v>3128.0000000000005</v>
          </cell>
          <cell r="S1475">
            <v>3346.9600000000005</v>
          </cell>
          <cell r="T1475">
            <v>3346.9600000000005</v>
          </cell>
          <cell r="U1475">
            <v>3346.9600000000005</v>
          </cell>
          <cell r="V1475">
            <v>3581.2472000000007</v>
          </cell>
          <cell r="W1475">
            <v>3581.2472000000007</v>
          </cell>
          <cell r="X1475">
            <v>3581.2472000000007</v>
          </cell>
          <cell r="Y1475">
            <v>3581.2472000000007</v>
          </cell>
          <cell r="Z1475">
            <v>3979.1635555555563</v>
          </cell>
          <cell r="AB1475" t="str">
            <v/>
          </cell>
          <cell r="AC1475">
            <v>3940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I1475" t="str">
            <v/>
          </cell>
          <cell r="AJ1475" t="str">
            <v/>
          </cell>
          <cell r="AM1475" t="e">
            <v>#N/A</v>
          </cell>
        </row>
        <row r="1476">
          <cell r="A1476" t="str">
            <v>ACTIVE</v>
          </cell>
          <cell r="B1476" t="str">
            <v>36-1614</v>
          </cell>
          <cell r="C1476">
            <v>28891458</v>
          </cell>
          <cell r="D1476" t="str">
            <v>36-1614</v>
          </cell>
          <cell r="E1476" t="str">
            <v>SDR 35 SW</v>
          </cell>
          <cell r="F1476" t="str">
            <v>21X6 DOUBLE WYE HXHXHXH SDR35 SW</v>
          </cell>
          <cell r="G1476">
            <v>46.8</v>
          </cell>
          <cell r="H1476">
            <v>21.228105599999999</v>
          </cell>
          <cell r="I1476">
            <v>1</v>
          </cell>
          <cell r="J1476">
            <v>3</v>
          </cell>
          <cell r="K1476">
            <v>4297.505619607844</v>
          </cell>
          <cell r="L1476">
            <v>402.01060000000001</v>
          </cell>
          <cell r="M1476" t="str">
            <v>SPECFIT</v>
          </cell>
          <cell r="N1476" t="str">
            <v>(81)940216</v>
          </cell>
          <cell r="O1476" t="str">
            <v>BOX</v>
          </cell>
          <cell r="P1476" t="str">
            <v>D</v>
          </cell>
          <cell r="Q1476" t="str">
            <v>F</v>
          </cell>
          <cell r="R1476">
            <v>3378.2470588235296</v>
          </cell>
          <cell r="S1476">
            <v>3614.7243529411771</v>
          </cell>
          <cell r="T1476">
            <v>3614.7243529411771</v>
          </cell>
          <cell r="U1476">
            <v>3614.7243529411771</v>
          </cell>
          <cell r="V1476">
            <v>3867.7550576470599</v>
          </cell>
          <cell r="W1476">
            <v>3867.7550576470599</v>
          </cell>
          <cell r="X1476">
            <v>3867.7550576470599</v>
          </cell>
          <cell r="Y1476">
            <v>3867.7550576470599</v>
          </cell>
          <cell r="Z1476">
            <v>4297.505619607844</v>
          </cell>
          <cell r="AB1476" t="str">
            <v/>
          </cell>
          <cell r="AC1476">
            <v>3941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I1476" t="str">
            <v/>
          </cell>
          <cell r="AJ1476" t="str">
            <v/>
          </cell>
          <cell r="AM1476" t="e">
            <v>#N/A</v>
          </cell>
        </row>
        <row r="1477">
          <cell r="A1477" t="str">
            <v>ACTIVE</v>
          </cell>
          <cell r="B1477" t="str">
            <v>36-1615</v>
          </cell>
          <cell r="C1477">
            <v>28891466</v>
          </cell>
          <cell r="D1477" t="str">
            <v>36-1615</v>
          </cell>
          <cell r="E1477" t="str">
            <v>SDR 35 SW</v>
          </cell>
          <cell r="F1477" t="str">
            <v>21X8 DOUBLE WYE HXHXHXH SDR35 SW</v>
          </cell>
          <cell r="G1477">
            <v>52.65</v>
          </cell>
          <cell r="H1477">
            <v>23.881618799999998</v>
          </cell>
          <cell r="I1477">
            <v>1</v>
          </cell>
          <cell r="J1477">
            <v>3</v>
          </cell>
          <cell r="K1477">
            <v>4925.2999359477135</v>
          </cell>
          <cell r="L1477">
            <v>460.73840000000001</v>
          </cell>
          <cell r="M1477" t="str">
            <v>SPECFIT</v>
          </cell>
          <cell r="N1477" t="str">
            <v>(81)940218</v>
          </cell>
          <cell r="O1477" t="str">
            <v>BOX</v>
          </cell>
          <cell r="P1477" t="str">
            <v>D</v>
          </cell>
          <cell r="Q1477" t="str">
            <v>F</v>
          </cell>
          <cell r="R1477">
            <v>3871.7529411764704</v>
          </cell>
          <cell r="S1477">
            <v>4142.7756470588238</v>
          </cell>
          <cell r="T1477">
            <v>4142.7756470588238</v>
          </cell>
          <cell r="U1477">
            <v>4142.7756470588238</v>
          </cell>
          <cell r="V1477">
            <v>4432.7699423529421</v>
          </cell>
          <cell r="W1477">
            <v>4432.7699423529421</v>
          </cell>
          <cell r="X1477">
            <v>4432.7699423529421</v>
          </cell>
          <cell r="Y1477">
            <v>4432.7699423529421</v>
          </cell>
          <cell r="Z1477">
            <v>4925.2999359477135</v>
          </cell>
          <cell r="AB1477" t="str">
            <v/>
          </cell>
          <cell r="AC1477">
            <v>3942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I1477" t="str">
            <v/>
          </cell>
          <cell r="AJ1477" t="str">
            <v/>
          </cell>
          <cell r="AM1477" t="e">
            <v>#N/A</v>
          </cell>
        </row>
        <row r="1478">
          <cell r="A1478" t="str">
            <v>ACTIVE</v>
          </cell>
          <cell r="B1478" t="str">
            <v>36-1616</v>
          </cell>
          <cell r="C1478">
            <v>28891474</v>
          </cell>
          <cell r="D1478" t="str">
            <v>36-1616</v>
          </cell>
          <cell r="E1478" t="str">
            <v>SDR 35 SW</v>
          </cell>
          <cell r="F1478" t="str">
            <v>21X10 DOUBLE WYE HXHXHXH SDR35 SW</v>
          </cell>
          <cell r="G1478">
            <v>59.85</v>
          </cell>
          <cell r="H1478">
            <v>27.147481200000001</v>
          </cell>
          <cell r="I1478">
            <v>1</v>
          </cell>
          <cell r="J1478">
            <v>2</v>
          </cell>
          <cell r="K1478">
            <v>7569.2107712418319</v>
          </cell>
          <cell r="L1478">
            <v>708.06359999999995</v>
          </cell>
          <cell r="M1478" t="str">
            <v>SPECFIT</v>
          </cell>
          <cell r="N1478" t="str">
            <v>(81)9402110</v>
          </cell>
          <cell r="O1478" t="str">
            <v>BOX</v>
          </cell>
          <cell r="P1478" t="str">
            <v>D</v>
          </cell>
          <cell r="Q1478" t="str">
            <v>F</v>
          </cell>
          <cell r="R1478">
            <v>5950.1176470588243</v>
          </cell>
          <cell r="S1478">
            <v>6366.6258823529424</v>
          </cell>
          <cell r="T1478">
            <v>6366.6258823529424</v>
          </cell>
          <cell r="U1478">
            <v>6366.6258823529424</v>
          </cell>
          <cell r="V1478">
            <v>6812.2896941176487</v>
          </cell>
          <cell r="W1478">
            <v>6812.2896941176487</v>
          </cell>
          <cell r="X1478">
            <v>6812.2896941176487</v>
          </cell>
          <cell r="Y1478">
            <v>6812.2896941176487</v>
          </cell>
          <cell r="Z1478">
            <v>7569.2107712418319</v>
          </cell>
          <cell r="AB1478" t="str">
            <v/>
          </cell>
          <cell r="AC1478">
            <v>3943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I1478" t="str">
            <v/>
          </cell>
          <cell r="AJ1478" t="str">
            <v/>
          </cell>
          <cell r="AM1478" t="e">
            <v>#N/A</v>
          </cell>
        </row>
        <row r="1479">
          <cell r="A1479" t="str">
            <v>ACTIVE</v>
          </cell>
          <cell r="B1479" t="str">
            <v>36-1617</v>
          </cell>
          <cell r="C1479">
            <v>28891482</v>
          </cell>
          <cell r="D1479" t="str">
            <v>36-1617</v>
          </cell>
          <cell r="E1479" t="str">
            <v>SDR 35 SW</v>
          </cell>
          <cell r="F1479" t="str">
            <v>21X12 DOUBLE WYE HXHXHXH SDR35 SW</v>
          </cell>
          <cell r="G1479">
            <v>67.95</v>
          </cell>
          <cell r="H1479">
            <v>30.821576400000001</v>
          </cell>
          <cell r="I1479">
            <v>1</v>
          </cell>
          <cell r="J1479">
            <v>2</v>
          </cell>
          <cell r="K1479">
            <v>8205.9248313725493</v>
          </cell>
          <cell r="L1479">
            <v>767.62450000000001</v>
          </cell>
          <cell r="M1479" t="str">
            <v>SPECFIT</v>
          </cell>
          <cell r="N1479" t="str">
            <v>(81)9402112</v>
          </cell>
          <cell r="O1479" t="str">
            <v>BOX</v>
          </cell>
          <cell r="P1479" t="str">
            <v>D</v>
          </cell>
          <cell r="Q1479" t="str">
            <v>F</v>
          </cell>
          <cell r="R1479">
            <v>6450.6352941176474</v>
          </cell>
          <cell r="S1479">
            <v>6902.1797647058829</v>
          </cell>
          <cell r="T1479">
            <v>6902.1797647058829</v>
          </cell>
          <cell r="U1479">
            <v>6902.1797647058829</v>
          </cell>
          <cell r="V1479">
            <v>7385.3323482352953</v>
          </cell>
          <cell r="W1479">
            <v>7385.3323482352953</v>
          </cell>
          <cell r="X1479">
            <v>7385.3323482352953</v>
          </cell>
          <cell r="Y1479">
            <v>7385.3323482352953</v>
          </cell>
          <cell r="Z1479">
            <v>8205.9248313725493</v>
          </cell>
          <cell r="AB1479" t="str">
            <v/>
          </cell>
          <cell r="AC1479">
            <v>3944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I1479" t="str">
            <v/>
          </cell>
          <cell r="AJ1479" t="str">
            <v/>
          </cell>
          <cell r="AM1479" t="e">
            <v>#N/A</v>
          </cell>
        </row>
        <row r="1480">
          <cell r="A1480" t="str">
            <v>ACTIVE</v>
          </cell>
          <cell r="B1480" t="str">
            <v>36-1618</v>
          </cell>
          <cell r="C1480">
            <v>28891490</v>
          </cell>
          <cell r="D1480" t="str">
            <v>36-1618</v>
          </cell>
          <cell r="E1480" t="str">
            <v>SDR 35 SW</v>
          </cell>
          <cell r="F1480" t="str">
            <v>21X15 DOUBLE WYE HXHXHXH SDR35 SW</v>
          </cell>
          <cell r="G1480">
            <v>82.35</v>
          </cell>
          <cell r="H1480">
            <v>37.353301199999997</v>
          </cell>
          <cell r="I1480">
            <v>1</v>
          </cell>
          <cell r="J1480">
            <v>2</v>
          </cell>
          <cell r="K1480">
            <v>10938.150109803923</v>
          </cell>
          <cell r="L1480">
            <v>1023.2111</v>
          </cell>
          <cell r="M1480" t="str">
            <v>SPECFIT</v>
          </cell>
          <cell r="N1480" t="str">
            <v>(81)9402115</v>
          </cell>
          <cell r="O1480" t="str">
            <v>BOX</v>
          </cell>
          <cell r="P1480" t="str">
            <v>D</v>
          </cell>
          <cell r="Q1480" t="str">
            <v>F</v>
          </cell>
          <cell r="R1480">
            <v>8598.4235294117643</v>
          </cell>
          <cell r="S1480">
            <v>9200.3131764705886</v>
          </cell>
          <cell r="T1480">
            <v>9200.3131764705886</v>
          </cell>
          <cell r="U1480">
            <v>9200.3131764705886</v>
          </cell>
          <cell r="V1480">
            <v>9844.3350988235306</v>
          </cell>
          <cell r="W1480">
            <v>9844.3350988235306</v>
          </cell>
          <cell r="X1480">
            <v>9844.3350988235306</v>
          </cell>
          <cell r="Y1480">
            <v>9844.3350988235306</v>
          </cell>
          <cell r="Z1480">
            <v>10938.150109803923</v>
          </cell>
          <cell r="AB1480" t="str">
            <v/>
          </cell>
          <cell r="AC1480">
            <v>3945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I1480" t="str">
            <v/>
          </cell>
          <cell r="AJ1480" t="str">
            <v/>
          </cell>
          <cell r="AM1480" t="e">
            <v>#N/A</v>
          </cell>
        </row>
        <row r="1481">
          <cell r="A1481" t="str">
            <v>ACTIVE</v>
          </cell>
          <cell r="B1481" t="str">
            <v>36-1619</v>
          </cell>
          <cell r="C1481">
            <v>28891504</v>
          </cell>
          <cell r="D1481" t="str">
            <v>36-1619</v>
          </cell>
          <cell r="E1481" t="str">
            <v>SDR 35 SW</v>
          </cell>
          <cell r="F1481" t="str">
            <v>21X18 DOUBLE WYE HXHXHXH SDR35 SW</v>
          </cell>
          <cell r="G1481">
            <v>108</v>
          </cell>
          <cell r="H1481">
            <v>48.987935999999998</v>
          </cell>
          <cell r="I1481">
            <v>1</v>
          </cell>
          <cell r="J1481">
            <v>1</v>
          </cell>
          <cell r="K1481">
            <v>10566.813393464052</v>
          </cell>
          <cell r="L1481">
            <v>988.4751</v>
          </cell>
          <cell r="M1481" t="str">
            <v>SPECFIT</v>
          </cell>
          <cell r="N1481" t="str">
            <v>(81)9402118</v>
          </cell>
          <cell r="O1481" t="str">
            <v>BOX</v>
          </cell>
          <cell r="P1481" t="str">
            <v>D</v>
          </cell>
          <cell r="Q1481" t="str">
            <v>F</v>
          </cell>
          <cell r="R1481">
            <v>8306.5176470588231</v>
          </cell>
          <cell r="S1481">
            <v>8887.9738823529406</v>
          </cell>
          <cell r="T1481">
            <v>8887.9738823529406</v>
          </cell>
          <cell r="U1481">
            <v>8887.9738823529406</v>
          </cell>
          <cell r="V1481">
            <v>9510.1320541176465</v>
          </cell>
          <cell r="W1481">
            <v>9510.1320541176465</v>
          </cell>
          <cell r="X1481">
            <v>9510.1320541176465</v>
          </cell>
          <cell r="Y1481">
            <v>9510.1320541176465</v>
          </cell>
          <cell r="Z1481">
            <v>10566.813393464052</v>
          </cell>
          <cell r="AB1481" t="str">
            <v/>
          </cell>
          <cell r="AC1481">
            <v>3946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I1481" t="str">
            <v/>
          </cell>
          <cell r="AJ1481" t="str">
            <v/>
          </cell>
          <cell r="AM1481" t="e">
            <v>#N/A</v>
          </cell>
        </row>
        <row r="1482">
          <cell r="A1482" t="str">
            <v>ACTIVE</v>
          </cell>
          <cell r="B1482" t="str">
            <v>36-1620</v>
          </cell>
          <cell r="C1482">
            <v>28891512</v>
          </cell>
          <cell r="D1482" t="str">
            <v>36-1620</v>
          </cell>
          <cell r="E1482" t="str">
            <v>SDR 35 SW</v>
          </cell>
          <cell r="F1482" t="str">
            <v>21 DOUBLE WYE HXHXHXH SDR35 SW</v>
          </cell>
          <cell r="G1482">
            <v>138.15</v>
          </cell>
          <cell r="H1482">
            <v>62.6637348</v>
          </cell>
          <cell r="I1482">
            <v>1</v>
          </cell>
          <cell r="J1482">
            <v>1</v>
          </cell>
          <cell r="K1482">
            <v>14855.444167320264</v>
          </cell>
          <cell r="L1482">
            <v>1389.6563000000001</v>
          </cell>
          <cell r="M1482" t="str">
            <v>SPECFIT</v>
          </cell>
          <cell r="N1482" t="str">
            <v>(81)94021</v>
          </cell>
          <cell r="O1482" t="str">
            <v>BOX</v>
          </cell>
          <cell r="P1482" t="str">
            <v>D</v>
          </cell>
          <cell r="Q1482" t="str">
            <v>F</v>
          </cell>
          <cell r="R1482">
            <v>11677.78823529412</v>
          </cell>
          <cell r="S1482">
            <v>12495.233411764708</v>
          </cell>
          <cell r="T1482">
            <v>12495.233411764708</v>
          </cell>
          <cell r="U1482">
            <v>12495.233411764708</v>
          </cell>
          <cell r="V1482">
            <v>13369.899750588238</v>
          </cell>
          <cell r="W1482">
            <v>13369.899750588238</v>
          </cell>
          <cell r="X1482">
            <v>13369.899750588238</v>
          </cell>
          <cell r="Y1482">
            <v>13369.899750588238</v>
          </cell>
          <cell r="Z1482">
            <v>14855.444167320264</v>
          </cell>
          <cell r="AB1482" t="str">
            <v/>
          </cell>
          <cell r="AC1482">
            <v>3947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I1482" t="str">
            <v/>
          </cell>
          <cell r="AJ1482" t="str">
            <v/>
          </cell>
          <cell r="AM1482" t="e">
            <v>#N/A</v>
          </cell>
        </row>
        <row r="1483">
          <cell r="A1483" t="str">
            <v>ACTIVE</v>
          </cell>
          <cell r="B1483" t="str">
            <v>36-1621</v>
          </cell>
          <cell r="C1483">
            <v>28891520</v>
          </cell>
          <cell r="D1483" t="str">
            <v>36-1621</v>
          </cell>
          <cell r="E1483" t="str">
            <v>SDR 35 SW</v>
          </cell>
          <cell r="F1483" t="str">
            <v>24X4 DOUBLE WYE HXHXHXH SDR35 SW</v>
          </cell>
          <cell r="G1483">
            <v>55.35</v>
          </cell>
          <cell r="H1483">
            <v>25.106317199999999</v>
          </cell>
          <cell r="I1483">
            <v>1</v>
          </cell>
          <cell r="J1483">
            <v>2</v>
          </cell>
          <cell r="K1483">
            <v>6092.4843294117663</v>
          </cell>
          <cell r="L1483">
            <v>569.92319999999995</v>
          </cell>
          <cell r="M1483" t="str">
            <v>SPECFIT</v>
          </cell>
          <cell r="N1483" t="str">
            <v>(81)940244</v>
          </cell>
          <cell r="O1483" t="str">
            <v>BOX</v>
          </cell>
          <cell r="P1483" t="str">
            <v>D</v>
          </cell>
          <cell r="Q1483" t="str">
            <v>F</v>
          </cell>
          <cell r="R1483">
            <v>4789.2705882352948</v>
          </cell>
          <cell r="S1483">
            <v>5124.5195294117657</v>
          </cell>
          <cell r="T1483">
            <v>5124.5195294117657</v>
          </cell>
          <cell r="U1483">
            <v>5124.5195294117657</v>
          </cell>
          <cell r="V1483">
            <v>5483.23589647059</v>
          </cell>
          <cell r="W1483">
            <v>5483.23589647059</v>
          </cell>
          <cell r="X1483">
            <v>5483.23589647059</v>
          </cell>
          <cell r="Y1483">
            <v>5483.23589647059</v>
          </cell>
          <cell r="Z1483">
            <v>6092.4843294117663</v>
          </cell>
          <cell r="AB1483" t="str">
            <v/>
          </cell>
          <cell r="AC1483">
            <v>3948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I1483" t="str">
            <v/>
          </cell>
          <cell r="AJ1483" t="str">
            <v/>
          </cell>
          <cell r="AM1483" t="e">
            <v>#N/A</v>
          </cell>
        </row>
        <row r="1484">
          <cell r="A1484" t="str">
            <v>ACTIVE</v>
          </cell>
          <cell r="B1484" t="str">
            <v>36-1622</v>
          </cell>
          <cell r="C1484">
            <v>28891539</v>
          </cell>
          <cell r="D1484" t="str">
            <v>36-1622</v>
          </cell>
          <cell r="E1484" t="str">
            <v>SDR 35 SW</v>
          </cell>
          <cell r="F1484" t="str">
            <v>24X6 DOUBLE WYE HXHXHXH SDR35 SW</v>
          </cell>
          <cell r="G1484">
            <v>62.55</v>
          </cell>
          <cell r="H1484">
            <v>28.372179599999999</v>
          </cell>
          <cell r="I1484">
            <v>1</v>
          </cell>
          <cell r="J1484">
            <v>2</v>
          </cell>
          <cell r="K1484">
            <v>6808.7277830065368</v>
          </cell>
          <cell r="L1484">
            <v>636.92340000000002</v>
          </cell>
          <cell r="M1484" t="str">
            <v>SPECFIT</v>
          </cell>
          <cell r="N1484" t="str">
            <v>(81)940246</v>
          </cell>
          <cell r="O1484" t="str">
            <v>BOX</v>
          </cell>
          <cell r="P1484" t="str">
            <v>D</v>
          </cell>
          <cell r="Q1484" t="str">
            <v>F</v>
          </cell>
          <cell r="R1484">
            <v>5352.3058823529418</v>
          </cell>
          <cell r="S1484">
            <v>5726.9672941176477</v>
          </cell>
          <cell r="T1484">
            <v>5726.9672941176477</v>
          </cell>
          <cell r="U1484">
            <v>5726.9672941176477</v>
          </cell>
          <cell r="V1484">
            <v>6127.8550047058834</v>
          </cell>
          <cell r="W1484">
            <v>6127.8550047058834</v>
          </cell>
          <cell r="X1484">
            <v>6127.8550047058834</v>
          </cell>
          <cell r="Y1484">
            <v>6127.8550047058834</v>
          </cell>
          <cell r="Z1484">
            <v>6808.7277830065368</v>
          </cell>
          <cell r="AB1484" t="str">
            <v/>
          </cell>
          <cell r="AC1484">
            <v>3949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I1484" t="str">
            <v/>
          </cell>
          <cell r="AJ1484" t="str">
            <v/>
          </cell>
          <cell r="AM1484" t="e">
            <v>#N/A</v>
          </cell>
        </row>
        <row r="1485">
          <cell r="A1485" t="str">
            <v>ACTIVE</v>
          </cell>
          <cell r="B1485" t="str">
            <v>36-1623</v>
          </cell>
          <cell r="C1485">
            <v>28891547</v>
          </cell>
          <cell r="D1485" t="str">
            <v>36-1623</v>
          </cell>
          <cell r="E1485" t="str">
            <v>SDR 35 SW</v>
          </cell>
          <cell r="F1485" t="str">
            <v>24X8 DOUBLE WYE HXHXHXH SDR35 SW</v>
          </cell>
          <cell r="G1485">
            <v>69.3</v>
          </cell>
          <cell r="H1485">
            <v>31.433925599999998</v>
          </cell>
          <cell r="I1485">
            <v>1</v>
          </cell>
          <cell r="J1485">
            <v>2</v>
          </cell>
          <cell r="K1485">
            <v>6976.7362457516356</v>
          </cell>
          <cell r="L1485">
            <v>652.64080000000001</v>
          </cell>
          <cell r="M1485" t="str">
            <v>SPECFIT</v>
          </cell>
          <cell r="N1485" t="str">
            <v>(81)940248</v>
          </cell>
          <cell r="O1485" t="str">
            <v>BOX</v>
          </cell>
          <cell r="P1485" t="str">
            <v>D</v>
          </cell>
          <cell r="Q1485" t="str">
            <v>F</v>
          </cell>
          <cell r="R1485">
            <v>5484.3764705882359</v>
          </cell>
          <cell r="S1485">
            <v>5868.2828235294128</v>
          </cell>
          <cell r="T1485">
            <v>5868.2828235294128</v>
          </cell>
          <cell r="U1485">
            <v>5868.2828235294128</v>
          </cell>
          <cell r="V1485">
            <v>6279.062621176472</v>
          </cell>
          <cell r="W1485">
            <v>6279.062621176472</v>
          </cell>
          <cell r="X1485">
            <v>6279.062621176472</v>
          </cell>
          <cell r="Y1485">
            <v>6279.062621176472</v>
          </cell>
          <cell r="Z1485">
            <v>6976.7362457516356</v>
          </cell>
          <cell r="AB1485" t="str">
            <v/>
          </cell>
          <cell r="AC1485">
            <v>3950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I1485" t="str">
            <v/>
          </cell>
          <cell r="AJ1485" t="str">
            <v/>
          </cell>
          <cell r="AM1485" t="e">
            <v>#N/A</v>
          </cell>
        </row>
        <row r="1486">
          <cell r="A1486" t="str">
            <v>ACTIVE</v>
          </cell>
          <cell r="B1486" t="str">
            <v>36-1624</v>
          </cell>
          <cell r="C1486">
            <v>28891555</v>
          </cell>
          <cell r="D1486" t="str">
            <v>36-1624</v>
          </cell>
          <cell r="E1486" t="str">
            <v>SDR 35 SW</v>
          </cell>
          <cell r="F1486" t="str">
            <v>24X10 DOUBLE WYE HXHXHXH SDR35 SW</v>
          </cell>
          <cell r="G1486">
            <v>77.400000000000006</v>
          </cell>
          <cell r="H1486">
            <v>35.108020800000006</v>
          </cell>
          <cell r="I1486">
            <v>1</v>
          </cell>
          <cell r="J1486">
            <v>2</v>
          </cell>
          <cell r="K1486">
            <v>10637.587669281047</v>
          </cell>
          <cell r="L1486">
            <v>995.09609999999998</v>
          </cell>
          <cell r="M1486" t="str">
            <v>SPECFIT</v>
          </cell>
          <cell r="N1486" t="str">
            <v>(81)9402410</v>
          </cell>
          <cell r="O1486" t="str">
            <v>BOX</v>
          </cell>
          <cell r="P1486" t="str">
            <v>D</v>
          </cell>
          <cell r="Q1486" t="str">
            <v>F</v>
          </cell>
          <cell r="R1486">
            <v>8362.1529411764714</v>
          </cell>
          <cell r="S1486">
            <v>8947.5036470588257</v>
          </cell>
          <cell r="T1486">
            <v>8947.5036470588257</v>
          </cell>
          <cell r="U1486">
            <v>8947.5036470588257</v>
          </cell>
          <cell r="V1486">
            <v>9573.8289023529433</v>
          </cell>
          <cell r="W1486">
            <v>9573.8289023529433</v>
          </cell>
          <cell r="X1486">
            <v>9573.8289023529433</v>
          </cell>
          <cell r="Y1486">
            <v>9573.8289023529433</v>
          </cell>
          <cell r="Z1486">
            <v>10637.587669281047</v>
          </cell>
          <cell r="AB1486" t="str">
            <v/>
          </cell>
          <cell r="AC1486">
            <v>3951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 t="str">
            <v/>
          </cell>
          <cell r="AJ1486" t="str">
            <v/>
          </cell>
          <cell r="AM1486" t="e">
            <v>#N/A</v>
          </cell>
        </row>
        <row r="1487">
          <cell r="A1487" t="str">
            <v>ACTIVE</v>
          </cell>
          <cell r="B1487" t="str">
            <v>36-1625</v>
          </cell>
          <cell r="C1487">
            <v>28891563</v>
          </cell>
          <cell r="D1487" t="str">
            <v>36-1625</v>
          </cell>
          <cell r="E1487" t="str">
            <v>SDR 35 SW</v>
          </cell>
          <cell r="F1487" t="str">
            <v>24X12 DOUBLE WYE HXHXHXH SDR35 SW</v>
          </cell>
          <cell r="G1487">
            <v>86.85</v>
          </cell>
          <cell r="H1487">
            <v>39.394465199999999</v>
          </cell>
          <cell r="I1487">
            <v>1</v>
          </cell>
          <cell r="J1487">
            <v>2</v>
          </cell>
          <cell r="K1487">
            <v>10858.680580392158</v>
          </cell>
          <cell r="L1487">
            <v>1015.7773</v>
          </cell>
          <cell r="M1487" t="str">
            <v>SPECFIT</v>
          </cell>
          <cell r="N1487" t="str">
            <v>(81)9402412</v>
          </cell>
          <cell r="O1487" t="str">
            <v>BOX</v>
          </cell>
          <cell r="P1487" t="str">
            <v>D</v>
          </cell>
          <cell r="Q1487" t="str">
            <v>F</v>
          </cell>
          <cell r="R1487">
            <v>8535.9529411764706</v>
          </cell>
          <cell r="S1487">
            <v>9133.4696470588242</v>
          </cell>
          <cell r="T1487">
            <v>9133.4696470588242</v>
          </cell>
          <cell r="U1487">
            <v>9133.4696470588242</v>
          </cell>
          <cell r="V1487">
            <v>9772.8125223529423</v>
          </cell>
          <cell r="W1487">
            <v>9772.8125223529423</v>
          </cell>
          <cell r="X1487">
            <v>9772.8125223529423</v>
          </cell>
          <cell r="Y1487">
            <v>9772.8125223529423</v>
          </cell>
          <cell r="Z1487">
            <v>10858.680580392158</v>
          </cell>
          <cell r="AB1487" t="str">
            <v/>
          </cell>
          <cell r="AC1487">
            <v>3952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I1487" t="str">
            <v/>
          </cell>
          <cell r="AJ1487" t="str">
            <v/>
          </cell>
          <cell r="AM1487" t="e">
            <v>#N/A</v>
          </cell>
        </row>
        <row r="1488">
          <cell r="A1488" t="str">
            <v>ACTIVE</v>
          </cell>
          <cell r="B1488" t="str">
            <v>36-1626</v>
          </cell>
          <cell r="C1488">
            <v>28891571</v>
          </cell>
          <cell r="D1488" t="str">
            <v>36-1626</v>
          </cell>
          <cell r="E1488" t="str">
            <v>SDR 35 SW</v>
          </cell>
          <cell r="F1488" t="str">
            <v>24X15 DOUBLE WYE HXHXHXH SDR35 SW</v>
          </cell>
          <cell r="G1488">
            <v>102.6</v>
          </cell>
          <cell r="H1488">
            <v>46.538539199999995</v>
          </cell>
          <cell r="I1488">
            <v>1</v>
          </cell>
          <cell r="J1488">
            <v>1</v>
          </cell>
          <cell r="K1488">
            <v>10938.150109803923</v>
          </cell>
          <cell r="L1488">
            <v>1023.2111</v>
          </cell>
          <cell r="M1488" t="str">
            <v>SPECFIT</v>
          </cell>
          <cell r="N1488" t="str">
            <v>(81)9402415</v>
          </cell>
          <cell r="O1488" t="str">
            <v>BOX</v>
          </cell>
          <cell r="P1488" t="str">
            <v>D</v>
          </cell>
          <cell r="Q1488" t="str">
            <v>F</v>
          </cell>
          <cell r="R1488">
            <v>8598.4235294117643</v>
          </cell>
          <cell r="S1488">
            <v>9200.3131764705886</v>
          </cell>
          <cell r="T1488">
            <v>9200.3131764705886</v>
          </cell>
          <cell r="U1488">
            <v>9200.3131764705886</v>
          </cell>
          <cell r="V1488">
            <v>9844.3350988235306</v>
          </cell>
          <cell r="W1488">
            <v>9844.3350988235306</v>
          </cell>
          <cell r="X1488">
            <v>9844.3350988235306</v>
          </cell>
          <cell r="Y1488">
            <v>9844.3350988235306</v>
          </cell>
          <cell r="Z1488">
            <v>10938.150109803923</v>
          </cell>
          <cell r="AB1488" t="str">
            <v/>
          </cell>
          <cell r="AC1488">
            <v>3953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 t="str">
            <v/>
          </cell>
          <cell r="AJ1488" t="str">
            <v/>
          </cell>
          <cell r="AM1488" t="e">
            <v>#N/A</v>
          </cell>
        </row>
        <row r="1489">
          <cell r="A1489" t="str">
            <v>ACTIVE</v>
          </cell>
          <cell r="B1489" t="str">
            <v>36-1627</v>
          </cell>
          <cell r="C1489">
            <v>28891580</v>
          </cell>
          <cell r="D1489" t="str">
            <v>36-1627</v>
          </cell>
          <cell r="E1489" t="str">
            <v>SDR 35 SW</v>
          </cell>
          <cell r="F1489" t="str">
            <v>24X18 DOUBLE WYE HXHXHXH SDR35 SW</v>
          </cell>
          <cell r="G1489">
            <v>130.5</v>
          </cell>
          <cell r="H1489">
            <v>59.193756</v>
          </cell>
          <cell r="I1489">
            <v>1</v>
          </cell>
          <cell r="J1489">
            <v>1</v>
          </cell>
          <cell r="K1489">
            <v>14293.904390849675</v>
          </cell>
          <cell r="L1489">
            <v>1337.1274000000001</v>
          </cell>
          <cell r="M1489" t="str">
            <v>SPECFIT</v>
          </cell>
          <cell r="N1489" t="str">
            <v>(81)9402418</v>
          </cell>
          <cell r="O1489" t="str">
            <v>BOX</v>
          </cell>
          <cell r="P1489" t="str">
            <v>D</v>
          </cell>
          <cell r="Q1489" t="str">
            <v>F</v>
          </cell>
          <cell r="R1489">
            <v>11236.364705882354</v>
          </cell>
          <cell r="S1489">
            <v>12022.910235294119</v>
          </cell>
          <cell r="T1489">
            <v>12022.910235294119</v>
          </cell>
          <cell r="U1489">
            <v>12022.910235294119</v>
          </cell>
          <cell r="V1489">
            <v>12864.513951764708</v>
          </cell>
          <cell r="W1489">
            <v>12864.513951764708</v>
          </cell>
          <cell r="X1489">
            <v>12864.513951764708</v>
          </cell>
          <cell r="Y1489">
            <v>12864.513951764708</v>
          </cell>
          <cell r="Z1489">
            <v>14293.904390849675</v>
          </cell>
          <cell r="AB1489" t="str">
            <v/>
          </cell>
          <cell r="AC1489">
            <v>3954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I1489" t="str">
            <v/>
          </cell>
          <cell r="AJ1489" t="str">
            <v/>
          </cell>
          <cell r="AM1489" t="e">
            <v>#N/A</v>
          </cell>
        </row>
        <row r="1490">
          <cell r="A1490" t="str">
            <v>ACTIVE</v>
          </cell>
          <cell r="B1490" t="str">
            <v>36-1628</v>
          </cell>
          <cell r="C1490">
            <v>28891598</v>
          </cell>
          <cell r="D1490" t="str">
            <v>36-1628</v>
          </cell>
          <cell r="E1490" t="str">
            <v>SDR 35 SW</v>
          </cell>
          <cell r="F1490" t="str">
            <v>24X21 DOUBLE WYE HXHXHXH SDR35 SW</v>
          </cell>
          <cell r="G1490">
            <v>162</v>
          </cell>
          <cell r="H1490">
            <v>73.481904</v>
          </cell>
          <cell r="I1490">
            <v>1</v>
          </cell>
          <cell r="J1490">
            <v>1</v>
          </cell>
          <cell r="K1490">
            <v>17649.673637908498</v>
          </cell>
          <cell r="L1490">
            <v>1651.0436</v>
          </cell>
          <cell r="M1490" t="str">
            <v>SPECFIT</v>
          </cell>
          <cell r="N1490" t="str">
            <v>(81)9402421</v>
          </cell>
          <cell r="O1490" t="str">
            <v>BOX</v>
          </cell>
          <cell r="P1490" t="str">
            <v>D</v>
          </cell>
          <cell r="Q1490" t="str">
            <v>F</v>
          </cell>
          <cell r="R1490">
            <v>13874.317647058824</v>
          </cell>
          <cell r="S1490">
            <v>14845.519882352943</v>
          </cell>
          <cell r="T1490">
            <v>14845.519882352943</v>
          </cell>
          <cell r="U1490">
            <v>14845.519882352943</v>
          </cell>
          <cell r="V1490">
            <v>15884.706274117649</v>
          </cell>
          <cell r="W1490">
            <v>15884.706274117649</v>
          </cell>
          <cell r="X1490">
            <v>15884.706274117649</v>
          </cell>
          <cell r="Y1490">
            <v>15884.706274117649</v>
          </cell>
          <cell r="Z1490">
            <v>17649.673637908498</v>
          </cell>
          <cell r="AB1490" t="str">
            <v/>
          </cell>
          <cell r="AC1490">
            <v>3955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 t="str">
            <v/>
          </cell>
          <cell r="AJ1490" t="str">
            <v/>
          </cell>
          <cell r="AM1490" t="e">
            <v>#N/A</v>
          </cell>
        </row>
        <row r="1491">
          <cell r="A1491" t="str">
            <v>ACTIVE</v>
          </cell>
          <cell r="B1491" t="str">
            <v>36-1629</v>
          </cell>
          <cell r="C1491">
            <v>28891601</v>
          </cell>
          <cell r="D1491" t="str">
            <v>36-1629</v>
          </cell>
          <cell r="E1491" t="str">
            <v>SDR 35 SW</v>
          </cell>
          <cell r="F1491" t="str">
            <v>24 DOUBLE WYE HXHXHXH SDR35 SW</v>
          </cell>
          <cell r="G1491">
            <v>195.3</v>
          </cell>
          <cell r="H1491">
            <v>88.586517600000008</v>
          </cell>
          <cell r="I1491">
            <v>1</v>
          </cell>
          <cell r="J1491">
            <v>1</v>
          </cell>
          <cell r="K1491">
            <v>18666.554362091509</v>
          </cell>
          <cell r="L1491">
            <v>1746.1682000000001</v>
          </cell>
          <cell r="M1491" t="str">
            <v>SPECFIT</v>
          </cell>
          <cell r="N1491" t="str">
            <v>(81)94024</v>
          </cell>
          <cell r="O1491" t="str">
            <v>BOX</v>
          </cell>
          <cell r="P1491" t="str">
            <v>D</v>
          </cell>
          <cell r="Q1491" t="str">
            <v>F</v>
          </cell>
          <cell r="R1491">
            <v>14673.682352941176</v>
          </cell>
          <cell r="S1491">
            <v>15700.84011764706</v>
          </cell>
          <cell r="T1491">
            <v>15700.84011764706</v>
          </cell>
          <cell r="U1491">
            <v>15700.84011764706</v>
          </cell>
          <cell r="V1491">
            <v>16799.898925882357</v>
          </cell>
          <cell r="W1491">
            <v>16799.898925882357</v>
          </cell>
          <cell r="X1491">
            <v>16799.898925882357</v>
          </cell>
          <cell r="Y1491">
            <v>16799.898925882357</v>
          </cell>
          <cell r="Z1491">
            <v>18666.554362091509</v>
          </cell>
          <cell r="AB1491" t="str">
            <v/>
          </cell>
          <cell r="AC1491">
            <v>3956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I1491" t="str">
            <v/>
          </cell>
          <cell r="AJ1491" t="str">
            <v/>
          </cell>
          <cell r="AM1491" t="e">
            <v>#N/A</v>
          </cell>
        </row>
        <row r="1492">
          <cell r="A1492" t="str">
            <v>ACTIVE</v>
          </cell>
          <cell r="B1492" t="str">
            <v>36-1630</v>
          </cell>
          <cell r="C1492">
            <v>28891610</v>
          </cell>
          <cell r="D1492" t="str">
            <v>36-1630</v>
          </cell>
          <cell r="E1492" t="str">
            <v>SDR 35 SW</v>
          </cell>
          <cell r="F1492" t="str">
            <v>27X4 DOUBLE WYE HXHXHXH SDR35 SW</v>
          </cell>
          <cell r="G1492">
            <v>76.5</v>
          </cell>
          <cell r="H1492">
            <v>34.699787999999998</v>
          </cell>
          <cell r="I1492">
            <v>1</v>
          </cell>
          <cell r="J1492">
            <v>2</v>
          </cell>
          <cell r="K1492">
            <v>6930.9851437908492</v>
          </cell>
          <cell r="L1492">
            <v>648.36009999999999</v>
          </cell>
          <cell r="M1492" t="str">
            <v>SPECFIT</v>
          </cell>
          <cell r="N1492" t="str">
            <v>(81)940274</v>
          </cell>
          <cell r="O1492" t="str">
            <v>BOX</v>
          </cell>
          <cell r="P1492" t="str">
            <v>D</v>
          </cell>
          <cell r="Q1492" t="str">
            <v>F</v>
          </cell>
          <cell r="R1492">
            <v>5448.411764705882</v>
          </cell>
          <cell r="S1492">
            <v>5829.8005882352936</v>
          </cell>
          <cell r="T1492">
            <v>5829.8005882352936</v>
          </cell>
          <cell r="U1492">
            <v>5829.8005882352936</v>
          </cell>
          <cell r="V1492">
            <v>6237.8866294117643</v>
          </cell>
          <cell r="W1492">
            <v>6237.8866294117643</v>
          </cell>
          <cell r="X1492">
            <v>6237.8866294117643</v>
          </cell>
          <cell r="Y1492">
            <v>6237.8866294117643</v>
          </cell>
          <cell r="Z1492">
            <v>6930.9851437908492</v>
          </cell>
          <cell r="AB1492" t="str">
            <v/>
          </cell>
          <cell r="AC1492">
            <v>3957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I1492" t="str">
            <v/>
          </cell>
          <cell r="AJ1492" t="str">
            <v/>
          </cell>
          <cell r="AM1492" t="e">
            <v>#N/A</v>
          </cell>
        </row>
        <row r="1493">
          <cell r="A1493" t="str">
            <v>ACTIVE</v>
          </cell>
          <cell r="B1493" t="str">
            <v>36-1631</v>
          </cell>
          <cell r="C1493">
            <v>28891628</v>
          </cell>
          <cell r="D1493" t="str">
            <v>36-1631</v>
          </cell>
          <cell r="E1493" t="str">
            <v>SDR 35 SW</v>
          </cell>
          <cell r="F1493" t="str">
            <v>27X6 DOUBLE WYE HXHXHXH SDR35 SW</v>
          </cell>
          <cell r="G1493">
            <v>85.05</v>
          </cell>
          <cell r="H1493">
            <v>38.577999599999998</v>
          </cell>
          <cell r="I1493">
            <v>1</v>
          </cell>
          <cell r="J1493">
            <v>2</v>
          </cell>
          <cell r="K1493">
            <v>7218.6319150326799</v>
          </cell>
          <cell r="L1493">
            <v>675.26800000000003</v>
          </cell>
          <cell r="M1493" t="str">
            <v>SPECFIT</v>
          </cell>
          <cell r="N1493" t="str">
            <v>(81)940276</v>
          </cell>
          <cell r="O1493" t="str">
            <v>BOX</v>
          </cell>
          <cell r="P1493" t="str">
            <v>D</v>
          </cell>
          <cell r="Q1493" t="str">
            <v>F</v>
          </cell>
          <cell r="R1493">
            <v>5674.5294117647063</v>
          </cell>
          <cell r="S1493">
            <v>6071.7464705882358</v>
          </cell>
          <cell r="T1493">
            <v>6071.7464705882358</v>
          </cell>
          <cell r="U1493">
            <v>6071.7464705882358</v>
          </cell>
          <cell r="V1493">
            <v>6496.7687235294125</v>
          </cell>
          <cell r="W1493">
            <v>6496.7687235294125</v>
          </cell>
          <cell r="X1493">
            <v>6496.7687235294125</v>
          </cell>
          <cell r="Y1493">
            <v>6496.7687235294125</v>
          </cell>
          <cell r="Z1493">
            <v>7218.6319150326799</v>
          </cell>
          <cell r="AB1493" t="str">
            <v/>
          </cell>
          <cell r="AC1493">
            <v>3958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I1493" t="str">
            <v/>
          </cell>
          <cell r="AJ1493" t="str">
            <v/>
          </cell>
          <cell r="AM1493" t="e">
            <v>#N/A</v>
          </cell>
        </row>
        <row r="1494">
          <cell r="A1494" t="str">
            <v>ACTIVE</v>
          </cell>
          <cell r="B1494" t="str">
            <v>36-1632</v>
          </cell>
          <cell r="C1494">
            <v>28891636</v>
          </cell>
          <cell r="D1494" t="str">
            <v>36-1632</v>
          </cell>
          <cell r="E1494" t="str">
            <v>SDR 35 SW</v>
          </cell>
          <cell r="F1494" t="str">
            <v>27X8 DOUBLE WYE HXHXHXH SDR35 SW</v>
          </cell>
          <cell r="G1494">
            <v>93.6</v>
          </cell>
          <cell r="H1494">
            <v>42.456211199999998</v>
          </cell>
          <cell r="I1494">
            <v>1</v>
          </cell>
          <cell r="J1494">
            <v>1</v>
          </cell>
          <cell r="K1494">
            <v>7372.7070196078448</v>
          </cell>
          <cell r="L1494">
            <v>689.68190000000004</v>
          </cell>
          <cell r="M1494" t="str">
            <v>SPECFIT</v>
          </cell>
          <cell r="N1494" t="str">
            <v>(81)940278</v>
          </cell>
          <cell r="O1494" t="str">
            <v>BOX</v>
          </cell>
          <cell r="P1494" t="str">
            <v>D</v>
          </cell>
          <cell r="Q1494" t="str">
            <v>F</v>
          </cell>
          <cell r="R1494">
            <v>5795.6470588235297</v>
          </cell>
          <cell r="S1494">
            <v>6201.3423529411775</v>
          </cell>
          <cell r="T1494">
            <v>6201.3423529411775</v>
          </cell>
          <cell r="U1494">
            <v>6201.3423529411775</v>
          </cell>
          <cell r="V1494">
            <v>6635.4363176470606</v>
          </cell>
          <cell r="W1494">
            <v>6635.4363176470606</v>
          </cell>
          <cell r="X1494">
            <v>6635.4363176470606</v>
          </cell>
          <cell r="Y1494">
            <v>6635.4363176470606</v>
          </cell>
          <cell r="Z1494">
            <v>7372.7070196078448</v>
          </cell>
          <cell r="AB1494" t="str">
            <v/>
          </cell>
          <cell r="AC1494">
            <v>3959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I1494" t="str">
            <v/>
          </cell>
          <cell r="AJ1494" t="str">
            <v/>
          </cell>
          <cell r="AM1494" t="e">
            <v>#N/A</v>
          </cell>
        </row>
        <row r="1495">
          <cell r="A1495" t="str">
            <v>ACTIVE</v>
          </cell>
          <cell r="B1495" t="str">
            <v>36-1633</v>
          </cell>
          <cell r="C1495">
            <v>28891644</v>
          </cell>
          <cell r="D1495" t="str">
            <v>36-1633</v>
          </cell>
          <cell r="E1495" t="str">
            <v>SDR 35 SW</v>
          </cell>
          <cell r="F1495" t="str">
            <v>27X10 DOUBLE WYE HXHXHXH SDR35 SW</v>
          </cell>
          <cell r="G1495">
            <v>102.6</v>
          </cell>
          <cell r="H1495">
            <v>46.538539199999995</v>
          </cell>
          <cell r="I1495">
            <v>1</v>
          </cell>
          <cell r="J1495">
            <v>1</v>
          </cell>
          <cell r="K1495">
            <v>8277.3127137254924</v>
          </cell>
          <cell r="L1495">
            <v>774.30290000000002</v>
          </cell>
          <cell r="M1495" t="str">
            <v>SPECFIT</v>
          </cell>
          <cell r="N1495" t="str">
            <v>(81)9402710</v>
          </cell>
          <cell r="O1495" t="str">
            <v>BOX</v>
          </cell>
          <cell r="P1495" t="str">
            <v>D</v>
          </cell>
          <cell r="Q1495" t="str">
            <v>F</v>
          </cell>
          <cell r="R1495">
            <v>6506.7529411764708</v>
          </cell>
          <cell r="S1495">
            <v>6962.2256470588245</v>
          </cell>
          <cell r="T1495">
            <v>6962.2256470588245</v>
          </cell>
          <cell r="U1495">
            <v>6962.2256470588245</v>
          </cell>
          <cell r="V1495">
            <v>7449.5814423529428</v>
          </cell>
          <cell r="W1495">
            <v>7449.5814423529428</v>
          </cell>
          <cell r="X1495">
            <v>7449.5814423529428</v>
          </cell>
          <cell r="Y1495">
            <v>7449.5814423529428</v>
          </cell>
          <cell r="Z1495">
            <v>8277.3127137254924</v>
          </cell>
          <cell r="AB1495" t="str">
            <v/>
          </cell>
          <cell r="AC1495">
            <v>3960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I1495" t="str">
            <v/>
          </cell>
          <cell r="AJ1495" t="str">
            <v/>
          </cell>
          <cell r="AM1495" t="e">
            <v>#N/A</v>
          </cell>
        </row>
        <row r="1496">
          <cell r="A1496" t="str">
            <v>ACTIVE</v>
          </cell>
          <cell r="B1496" t="str">
            <v>36-1634</v>
          </cell>
          <cell r="C1496">
            <v>28891652</v>
          </cell>
          <cell r="D1496" t="str">
            <v>36-1634</v>
          </cell>
          <cell r="E1496" t="str">
            <v>SDR 35 SW</v>
          </cell>
          <cell r="F1496" t="str">
            <v>27X12 DOUBLE WYE HXHXHXH SDR35 SW</v>
          </cell>
          <cell r="G1496">
            <v>113.4</v>
          </cell>
          <cell r="H1496">
            <v>51.4373328</v>
          </cell>
          <cell r="I1496">
            <v>1</v>
          </cell>
          <cell r="J1496">
            <v>1</v>
          </cell>
          <cell r="K1496">
            <v>9170.1551215686268</v>
          </cell>
          <cell r="L1496">
            <v>857.82399999999996</v>
          </cell>
          <cell r="M1496" t="str">
            <v>SPECFIT</v>
          </cell>
          <cell r="N1496" t="str">
            <v>(81)9402712</v>
          </cell>
          <cell r="O1496" t="str">
            <v>BOX</v>
          </cell>
          <cell r="P1496" t="str">
            <v>D</v>
          </cell>
          <cell r="Q1496" t="str">
            <v>F</v>
          </cell>
          <cell r="R1496">
            <v>7208.6117647058818</v>
          </cell>
          <cell r="S1496">
            <v>7713.2145882352943</v>
          </cell>
          <cell r="T1496">
            <v>7713.2145882352943</v>
          </cell>
          <cell r="U1496">
            <v>7713.2145882352943</v>
          </cell>
          <cell r="V1496">
            <v>8253.1396094117645</v>
          </cell>
          <cell r="W1496">
            <v>8253.1396094117645</v>
          </cell>
          <cell r="X1496">
            <v>8253.1396094117645</v>
          </cell>
          <cell r="Y1496">
            <v>8253.1396094117645</v>
          </cell>
          <cell r="Z1496">
            <v>9170.1551215686268</v>
          </cell>
          <cell r="AB1496" t="str">
            <v/>
          </cell>
          <cell r="AC1496">
            <v>3961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I1496" t="str">
            <v/>
          </cell>
          <cell r="AJ1496" t="str">
            <v/>
          </cell>
          <cell r="AM1496" t="e">
            <v>#N/A</v>
          </cell>
        </row>
        <row r="1497">
          <cell r="A1497" t="str">
            <v>ACTIVE</v>
          </cell>
          <cell r="B1497" t="str">
            <v>36-1635</v>
          </cell>
          <cell r="C1497">
            <v>28891660</v>
          </cell>
          <cell r="D1497" t="str">
            <v>36-1635</v>
          </cell>
          <cell r="E1497" t="str">
            <v>SDR 35 SW</v>
          </cell>
          <cell r="F1497" t="str">
            <v>27X15 DOUBLE WYE HXHXHXH SDR35 SW</v>
          </cell>
          <cell r="G1497">
            <v>126.45</v>
          </cell>
          <cell r="H1497">
            <v>57.356708400000002</v>
          </cell>
          <cell r="I1497">
            <v>1</v>
          </cell>
          <cell r="J1497">
            <v>1</v>
          </cell>
          <cell r="K1497">
            <v>10496.772452287583</v>
          </cell>
          <cell r="L1497">
            <v>981.92269999999996</v>
          </cell>
          <cell r="M1497" t="str">
            <v>SPECFIT</v>
          </cell>
          <cell r="N1497" t="str">
            <v>(81)9402715</v>
          </cell>
          <cell r="O1497" t="str">
            <v>BOX</v>
          </cell>
          <cell r="P1497" t="str">
            <v>D</v>
          </cell>
          <cell r="Q1497" t="str">
            <v>F</v>
          </cell>
          <cell r="R1497">
            <v>8251.4588235294123</v>
          </cell>
          <cell r="S1497">
            <v>8829.0609411764708</v>
          </cell>
          <cell r="T1497">
            <v>8829.0609411764708</v>
          </cell>
          <cell r="U1497">
            <v>8829.0609411764708</v>
          </cell>
          <cell r="V1497">
            <v>9447.0952070588246</v>
          </cell>
          <cell r="W1497">
            <v>9447.0952070588246</v>
          </cell>
          <cell r="X1497">
            <v>9447.0952070588246</v>
          </cell>
          <cell r="Y1497">
            <v>9447.0952070588246</v>
          </cell>
          <cell r="Z1497">
            <v>10496.772452287583</v>
          </cell>
          <cell r="AB1497" t="str">
            <v/>
          </cell>
          <cell r="AC1497">
            <v>3962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 t="str">
            <v/>
          </cell>
          <cell r="AJ1497" t="str">
            <v/>
          </cell>
          <cell r="AM1497" t="e">
            <v>#N/A</v>
          </cell>
        </row>
        <row r="1498">
          <cell r="A1498" t="str">
            <v>ACTIVE</v>
          </cell>
          <cell r="B1498" t="str">
            <v>36-1636</v>
          </cell>
          <cell r="C1498">
            <v>28891679</v>
          </cell>
          <cell r="D1498" t="str">
            <v>36-1636</v>
          </cell>
          <cell r="E1498" t="str">
            <v>SDR 35 SW</v>
          </cell>
          <cell r="F1498" t="str">
            <v>27X18 DOUBLE WYE HXHXHXH SDR35 SW</v>
          </cell>
          <cell r="G1498">
            <v>161.55000000000001</v>
          </cell>
          <cell r="H1498">
            <v>73.277787600000011</v>
          </cell>
          <cell r="I1498">
            <v>1</v>
          </cell>
          <cell r="J1498">
            <v>1</v>
          </cell>
          <cell r="K1498">
            <v>11465.193226143791</v>
          </cell>
          <cell r="L1498">
            <v>1072.5146999999999</v>
          </cell>
          <cell r="M1498" t="str">
            <v>SPECFIT</v>
          </cell>
          <cell r="N1498" t="str">
            <v>(81)9402718</v>
          </cell>
          <cell r="O1498" t="str">
            <v>BOX</v>
          </cell>
          <cell r="P1498" t="str">
            <v>D</v>
          </cell>
          <cell r="Q1498" t="str">
            <v>F</v>
          </cell>
          <cell r="R1498">
            <v>9012.7294117647052</v>
          </cell>
          <cell r="S1498">
            <v>9643.6204705882355</v>
          </cell>
          <cell r="T1498">
            <v>9643.6204705882355</v>
          </cell>
          <cell r="U1498">
            <v>9643.6204705882355</v>
          </cell>
          <cell r="V1498">
            <v>10318.673903529412</v>
          </cell>
          <cell r="W1498">
            <v>10318.673903529412</v>
          </cell>
          <cell r="X1498">
            <v>10318.673903529412</v>
          </cell>
          <cell r="Y1498">
            <v>10318.673903529412</v>
          </cell>
          <cell r="Z1498">
            <v>11465.193226143791</v>
          </cell>
          <cell r="AB1498" t="str">
            <v/>
          </cell>
          <cell r="AC1498">
            <v>3963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I1498" t="str">
            <v/>
          </cell>
          <cell r="AJ1498" t="str">
            <v/>
          </cell>
          <cell r="AM1498" t="e">
            <v>#N/A</v>
          </cell>
        </row>
        <row r="1499">
          <cell r="A1499" t="str">
            <v>ACTIVE</v>
          </cell>
          <cell r="B1499" t="str">
            <v>36-1637</v>
          </cell>
          <cell r="C1499">
            <v>28891687</v>
          </cell>
          <cell r="D1499" t="str">
            <v>36-1637</v>
          </cell>
          <cell r="E1499" t="str">
            <v>SDR 35 SW</v>
          </cell>
          <cell r="F1499" t="str">
            <v>27X21 DOUBLE WYE HXHXHXH SDR35 SW</v>
          </cell>
          <cell r="G1499">
            <v>194.85</v>
          </cell>
          <cell r="H1499">
            <v>88.38240119999999</v>
          </cell>
          <cell r="I1499">
            <v>1</v>
          </cell>
          <cell r="J1499">
            <v>1</v>
          </cell>
          <cell r="K1499">
            <v>13054.089935947713</v>
          </cell>
          <cell r="L1499">
            <v>1221.1476</v>
          </cell>
          <cell r="M1499" t="str">
            <v>SPECFIT</v>
          </cell>
          <cell r="N1499" t="str">
            <v>(81)9402721</v>
          </cell>
          <cell r="O1499" t="str">
            <v>BOX</v>
          </cell>
          <cell r="P1499" t="str">
            <v>D</v>
          </cell>
          <cell r="Q1499" t="str">
            <v>F</v>
          </cell>
          <cell r="R1499">
            <v>10261.75294117647</v>
          </cell>
          <cell r="S1499">
            <v>10980.075647058824</v>
          </cell>
          <cell r="T1499">
            <v>10980.075647058824</v>
          </cell>
          <cell r="U1499">
            <v>10980.075647058824</v>
          </cell>
          <cell r="V1499">
            <v>11748.680942352943</v>
          </cell>
          <cell r="W1499">
            <v>11748.680942352943</v>
          </cell>
          <cell r="X1499">
            <v>11748.680942352943</v>
          </cell>
          <cell r="Y1499">
            <v>11748.680942352943</v>
          </cell>
          <cell r="Z1499">
            <v>13054.089935947713</v>
          </cell>
          <cell r="AB1499" t="str">
            <v/>
          </cell>
          <cell r="AC1499">
            <v>3964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I1499" t="str">
            <v/>
          </cell>
          <cell r="AJ1499" t="str">
            <v/>
          </cell>
          <cell r="AM1499" t="e">
            <v>#N/A</v>
          </cell>
        </row>
        <row r="1500">
          <cell r="A1500" t="str">
            <v>ACTIVE</v>
          </cell>
          <cell r="B1500" t="str">
            <v>36-1638</v>
          </cell>
          <cell r="C1500">
            <v>28891695</v>
          </cell>
          <cell r="D1500" t="str">
            <v>36-1638</v>
          </cell>
          <cell r="E1500" t="str">
            <v>SDR 35 SW</v>
          </cell>
          <cell r="F1500" t="str">
            <v>27X24 DOUBLE WYE HXHXHXH SDR35 SW</v>
          </cell>
          <cell r="G1500">
            <v>229.95</v>
          </cell>
          <cell r="H1500">
            <v>104.3034804</v>
          </cell>
          <cell r="I1500">
            <v>1</v>
          </cell>
          <cell r="J1500">
            <v>1</v>
          </cell>
          <cell r="K1500">
            <v>14325.183358169936</v>
          </cell>
          <cell r="L1500">
            <v>1340.0527999999999</v>
          </cell>
          <cell r="M1500" t="str">
            <v>SPECFIT</v>
          </cell>
          <cell r="N1500" t="str">
            <v>(81)9402724</v>
          </cell>
          <cell r="O1500" t="str">
            <v>BOX</v>
          </cell>
          <cell r="P1500" t="str">
            <v>D</v>
          </cell>
          <cell r="Q1500" t="str">
            <v>F</v>
          </cell>
          <cell r="R1500">
            <v>11260.952941176471</v>
          </cell>
          <cell r="S1500">
            <v>12049.219647058824</v>
          </cell>
          <cell r="T1500">
            <v>12049.219647058824</v>
          </cell>
          <cell r="U1500">
            <v>12049.219647058824</v>
          </cell>
          <cell r="V1500">
            <v>12892.665022352943</v>
          </cell>
          <cell r="W1500">
            <v>12892.665022352943</v>
          </cell>
          <cell r="X1500">
            <v>12892.665022352943</v>
          </cell>
          <cell r="Y1500">
            <v>12892.665022352943</v>
          </cell>
          <cell r="Z1500">
            <v>14325.183358169936</v>
          </cell>
          <cell r="AB1500" t="str">
            <v/>
          </cell>
          <cell r="AC1500">
            <v>3965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I1500" t="str">
            <v/>
          </cell>
          <cell r="AJ1500" t="str">
            <v/>
          </cell>
          <cell r="AM1500" t="e">
            <v>#N/A</v>
          </cell>
        </row>
        <row r="1501">
          <cell r="A1501" t="str">
            <v>ACTIVE</v>
          </cell>
          <cell r="B1501" t="str">
            <v>36-1639</v>
          </cell>
          <cell r="C1501">
            <v>28891709</v>
          </cell>
          <cell r="D1501" t="str">
            <v>36-1639</v>
          </cell>
          <cell r="E1501" t="str">
            <v>SDR 35 SW</v>
          </cell>
          <cell r="F1501" t="str">
            <v>27 DOUBLE WYE HXHXHXH SDR35 SW</v>
          </cell>
          <cell r="G1501">
            <v>277.2</v>
          </cell>
          <cell r="H1501">
            <v>125.73570239999999</v>
          </cell>
          <cell r="I1501">
            <v>1</v>
          </cell>
          <cell r="J1501" t="str">
            <v>-</v>
          </cell>
          <cell r="K1501">
            <v>15172.618882352943</v>
          </cell>
          <cell r="L1501">
            <v>1419.3266000000001</v>
          </cell>
          <cell r="M1501" t="str">
            <v>SPECFIT</v>
          </cell>
          <cell r="N1501" t="str">
            <v>(81)94027</v>
          </cell>
          <cell r="O1501" t="str">
            <v>BOX</v>
          </cell>
          <cell r="P1501" t="str">
            <v>D</v>
          </cell>
          <cell r="Q1501" t="str">
            <v>F</v>
          </cell>
          <cell r="R1501">
            <v>11927.117647058823</v>
          </cell>
          <cell r="S1501">
            <v>12762.015882352942</v>
          </cell>
          <cell r="T1501">
            <v>12762.015882352942</v>
          </cell>
          <cell r="U1501">
            <v>12762.015882352942</v>
          </cell>
          <cell r="V1501">
            <v>13655.356994117648</v>
          </cell>
          <cell r="W1501">
            <v>13655.356994117648</v>
          </cell>
          <cell r="X1501">
            <v>13655.356994117648</v>
          </cell>
          <cell r="Y1501">
            <v>13655.356994117648</v>
          </cell>
          <cell r="Z1501">
            <v>15172.618882352943</v>
          </cell>
          <cell r="AB1501" t="str">
            <v/>
          </cell>
          <cell r="AC1501">
            <v>3966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I1501" t="str">
            <v/>
          </cell>
          <cell r="AJ1501" t="str">
            <v/>
          </cell>
          <cell r="AM1501" t="e">
            <v>#N/A</v>
          </cell>
        </row>
        <row r="1502">
          <cell r="A1502" t="str">
            <v>ACTIVE</v>
          </cell>
          <cell r="B1502" t="str">
            <v>36-1640</v>
          </cell>
          <cell r="C1502">
            <v>28891717</v>
          </cell>
          <cell r="D1502" t="str">
            <v>36-1640</v>
          </cell>
          <cell r="E1502" t="str">
            <v>SDR 35 SW</v>
          </cell>
          <cell r="F1502" t="str">
            <v>30X4 DOUBLE WYE HXHXHXH SDR35 SW</v>
          </cell>
          <cell r="G1502">
            <v>124.65</v>
          </cell>
          <cell r="H1502">
            <v>56.540242800000001</v>
          </cell>
          <cell r="I1502">
            <v>1</v>
          </cell>
          <cell r="J1502">
            <v>1</v>
          </cell>
          <cell r="K1502">
            <v>8663.7351712418313</v>
          </cell>
          <cell r="L1502">
            <v>810.45150000000001</v>
          </cell>
          <cell r="M1502" t="str">
            <v>SPECFIT</v>
          </cell>
          <cell r="N1502" t="str">
            <v>(81)940304</v>
          </cell>
          <cell r="O1502" t="str">
            <v>BOX</v>
          </cell>
          <cell r="P1502" t="str">
            <v>D</v>
          </cell>
          <cell r="Q1502" t="str">
            <v>F</v>
          </cell>
          <cell r="R1502">
            <v>6810.5176470588231</v>
          </cell>
          <cell r="S1502">
            <v>7287.2538823529412</v>
          </cell>
          <cell r="T1502">
            <v>7287.2538823529412</v>
          </cell>
          <cell r="U1502">
            <v>7287.2538823529412</v>
          </cell>
          <cell r="V1502">
            <v>7797.361654117648</v>
          </cell>
          <cell r="W1502">
            <v>7797.361654117648</v>
          </cell>
          <cell r="X1502">
            <v>7797.361654117648</v>
          </cell>
          <cell r="Y1502">
            <v>7797.361654117648</v>
          </cell>
          <cell r="Z1502">
            <v>8663.7351712418313</v>
          </cell>
          <cell r="AB1502" t="str">
            <v/>
          </cell>
          <cell r="AC1502">
            <v>3967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I1502" t="str">
            <v/>
          </cell>
          <cell r="AJ1502" t="str">
            <v/>
          </cell>
          <cell r="AM1502" t="e">
            <v>#N/A</v>
          </cell>
        </row>
        <row r="1503">
          <cell r="A1503" t="str">
            <v>ACTIVE</v>
          </cell>
          <cell r="B1503" t="str">
            <v>36-1641</v>
          </cell>
          <cell r="C1503">
            <v>28891725</v>
          </cell>
          <cell r="D1503" t="str">
            <v>36-1641</v>
          </cell>
          <cell r="E1503" t="str">
            <v>SDR 35 SW</v>
          </cell>
          <cell r="F1503" t="str">
            <v>30X6 DOUBLE WYE HXHXHXH SDR35 SW</v>
          </cell>
          <cell r="G1503">
            <v>132.75</v>
          </cell>
          <cell r="H1503">
            <v>60.214337999999998</v>
          </cell>
          <cell r="I1503">
            <v>1</v>
          </cell>
          <cell r="J1503">
            <v>1</v>
          </cell>
          <cell r="K1503">
            <v>9023.2936352941178</v>
          </cell>
          <cell r="L1503">
            <v>844.08590000000004</v>
          </cell>
          <cell r="M1503" t="str">
            <v>SPECFIT</v>
          </cell>
          <cell r="N1503" t="str">
            <v>(81)940306</v>
          </cell>
          <cell r="O1503" t="str">
            <v>BOX</v>
          </cell>
          <cell r="P1503" t="str">
            <v>D</v>
          </cell>
          <cell r="Q1503" t="str">
            <v>F</v>
          </cell>
          <cell r="R1503">
            <v>7093.1647058823528</v>
          </cell>
          <cell r="S1503">
            <v>7589.686235294118</v>
          </cell>
          <cell r="T1503">
            <v>7589.686235294118</v>
          </cell>
          <cell r="U1503">
            <v>7589.686235294118</v>
          </cell>
          <cell r="V1503">
            <v>8120.9642717647066</v>
          </cell>
          <cell r="W1503">
            <v>8120.9642717647066</v>
          </cell>
          <cell r="X1503">
            <v>8120.9642717647066</v>
          </cell>
          <cell r="Y1503">
            <v>8120.9642717647066</v>
          </cell>
          <cell r="Z1503">
            <v>9023.2936352941178</v>
          </cell>
          <cell r="AB1503" t="str">
            <v/>
          </cell>
          <cell r="AC1503">
            <v>3968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I1503" t="str">
            <v/>
          </cell>
          <cell r="AJ1503" t="str">
            <v/>
          </cell>
          <cell r="AM1503" t="e">
            <v>#N/A</v>
          </cell>
        </row>
        <row r="1504">
          <cell r="A1504" t="str">
            <v>ACTIVE</v>
          </cell>
          <cell r="B1504" t="str">
            <v>36-1642</v>
          </cell>
          <cell r="C1504">
            <v>28891733</v>
          </cell>
          <cell r="D1504" t="str">
            <v>36-1642</v>
          </cell>
          <cell r="E1504" t="str">
            <v>SDR 35 SW</v>
          </cell>
          <cell r="F1504" t="str">
            <v>30X8 DOUBLE WYE HXHXHXH SDR35 SW</v>
          </cell>
          <cell r="G1504">
            <v>141.75</v>
          </cell>
          <cell r="H1504">
            <v>64.296666000000002</v>
          </cell>
          <cell r="I1504">
            <v>1</v>
          </cell>
          <cell r="J1504">
            <v>1</v>
          </cell>
          <cell r="K1504">
            <v>9215.8912575163413</v>
          </cell>
          <cell r="L1504">
            <v>862.1028</v>
          </cell>
          <cell r="M1504" t="str">
            <v>SPECFIT</v>
          </cell>
          <cell r="N1504" t="str">
            <v>(81)940308</v>
          </cell>
          <cell r="O1504" t="str">
            <v>BOX</v>
          </cell>
          <cell r="P1504" t="str">
            <v>D</v>
          </cell>
          <cell r="Q1504" t="str">
            <v>F</v>
          </cell>
          <cell r="R1504">
            <v>7244.5647058823533</v>
          </cell>
          <cell r="S1504">
            <v>7751.6842352941185</v>
          </cell>
          <cell r="T1504">
            <v>7751.6842352941185</v>
          </cell>
          <cell r="U1504">
            <v>7751.6842352941185</v>
          </cell>
          <cell r="V1504">
            <v>8294.3021317647072</v>
          </cell>
          <cell r="W1504">
            <v>8294.3021317647072</v>
          </cell>
          <cell r="X1504">
            <v>8294.3021317647072</v>
          </cell>
          <cell r="Y1504">
            <v>8294.3021317647072</v>
          </cell>
          <cell r="Z1504">
            <v>9215.8912575163413</v>
          </cell>
          <cell r="AB1504" t="str">
            <v/>
          </cell>
          <cell r="AC1504">
            <v>3969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 t="str">
            <v/>
          </cell>
          <cell r="AJ1504" t="str">
            <v/>
          </cell>
          <cell r="AM1504" t="e">
            <v>#N/A</v>
          </cell>
        </row>
        <row r="1505">
          <cell r="A1505" t="str">
            <v>ACTIVE</v>
          </cell>
          <cell r="B1505" t="str">
            <v>36-1643</v>
          </cell>
          <cell r="C1505">
            <v>28891741</v>
          </cell>
          <cell r="D1505" t="str">
            <v>36-1643</v>
          </cell>
          <cell r="E1505" t="str">
            <v>SDR 35 SW</v>
          </cell>
          <cell r="F1505" t="str">
            <v>30X10 DOUBLE WYE HXHXHXH SDR35 SW</v>
          </cell>
          <cell r="G1505">
            <v>152.55000000000001</v>
          </cell>
          <cell r="H1505">
            <v>69.195459600000007</v>
          </cell>
          <cell r="I1505">
            <v>1</v>
          </cell>
          <cell r="J1505">
            <v>1</v>
          </cell>
          <cell r="K1505">
            <v>10346.6483751634</v>
          </cell>
          <cell r="L1505">
            <v>967.87900000000002</v>
          </cell>
          <cell r="M1505" t="str">
            <v>SPECFIT</v>
          </cell>
          <cell r="N1505" t="str">
            <v>(81)9403010</v>
          </cell>
          <cell r="O1505" t="str">
            <v>BOX</v>
          </cell>
          <cell r="P1505" t="str">
            <v>D</v>
          </cell>
          <cell r="Q1505" t="str">
            <v>F</v>
          </cell>
          <cell r="R1505">
            <v>8133.4470588235299</v>
          </cell>
          <cell r="S1505">
            <v>8702.7883529411774</v>
          </cell>
          <cell r="T1505">
            <v>8702.7883529411774</v>
          </cell>
          <cell r="U1505">
            <v>8702.7883529411774</v>
          </cell>
          <cell r="V1505">
            <v>9311.9835376470601</v>
          </cell>
          <cell r="W1505">
            <v>9311.9835376470601</v>
          </cell>
          <cell r="X1505">
            <v>9311.9835376470601</v>
          </cell>
          <cell r="Y1505">
            <v>9311.9835376470601</v>
          </cell>
          <cell r="Z1505">
            <v>10346.6483751634</v>
          </cell>
          <cell r="AB1505" t="str">
            <v/>
          </cell>
          <cell r="AC1505">
            <v>3970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I1505" t="str">
            <v/>
          </cell>
          <cell r="AJ1505" t="str">
            <v/>
          </cell>
          <cell r="AM1505" t="e">
            <v>#N/A</v>
          </cell>
        </row>
        <row r="1506">
          <cell r="A1506" t="str">
            <v>ACTIVE</v>
          </cell>
          <cell r="B1506" t="str">
            <v>36-1644</v>
          </cell>
          <cell r="C1506">
            <v>28891750</v>
          </cell>
          <cell r="D1506" t="str">
            <v>36-1644</v>
          </cell>
          <cell r="E1506" t="str">
            <v>SDR 35 SW</v>
          </cell>
          <cell r="F1506" t="str">
            <v>30X12 DOUBLE WYE HXHXHXH SDR35 SW</v>
          </cell>
          <cell r="G1506">
            <v>168.75</v>
          </cell>
          <cell r="H1506">
            <v>76.54365</v>
          </cell>
          <cell r="I1506">
            <v>1</v>
          </cell>
          <cell r="J1506">
            <v>1</v>
          </cell>
          <cell r="K1506">
            <v>11462.678935947715</v>
          </cell>
          <cell r="L1506">
            <v>1072.2796000000001</v>
          </cell>
          <cell r="M1506" t="str">
            <v>SPECFIT</v>
          </cell>
          <cell r="N1506" t="str">
            <v>(81)9403012</v>
          </cell>
          <cell r="O1506" t="str">
            <v>BOX</v>
          </cell>
          <cell r="P1506" t="str">
            <v>D</v>
          </cell>
          <cell r="Q1506" t="str">
            <v>F</v>
          </cell>
          <cell r="R1506">
            <v>9010.7529411764717</v>
          </cell>
          <cell r="S1506">
            <v>9641.5056470588261</v>
          </cell>
          <cell r="T1506">
            <v>9641.5056470588261</v>
          </cell>
          <cell r="U1506">
            <v>9641.5056470588261</v>
          </cell>
          <cell r="V1506">
            <v>10316.411042352944</v>
          </cell>
          <cell r="W1506">
            <v>10316.411042352944</v>
          </cell>
          <cell r="X1506">
            <v>10316.411042352944</v>
          </cell>
          <cell r="Y1506">
            <v>10316.411042352944</v>
          </cell>
          <cell r="Z1506">
            <v>11462.678935947715</v>
          </cell>
          <cell r="AB1506" t="str">
            <v/>
          </cell>
          <cell r="AC1506">
            <v>3971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 t="str">
            <v/>
          </cell>
          <cell r="AJ1506" t="str">
            <v/>
          </cell>
          <cell r="AM1506" t="e">
            <v>#N/A</v>
          </cell>
        </row>
        <row r="1507">
          <cell r="A1507" t="str">
            <v>ACTIVE</v>
          </cell>
          <cell r="B1507" t="str">
            <v>36-1645</v>
          </cell>
          <cell r="C1507">
            <v>28891768</v>
          </cell>
          <cell r="D1507" t="str">
            <v>36-1645</v>
          </cell>
          <cell r="E1507" t="str">
            <v>SDR 35 SW</v>
          </cell>
          <cell r="F1507" t="str">
            <v>30X15 DOUBLE WYE HXHXHXH SDR35 SW</v>
          </cell>
          <cell r="G1507">
            <v>187.2</v>
          </cell>
          <cell r="H1507">
            <v>84.912422399999997</v>
          </cell>
          <cell r="I1507">
            <v>1</v>
          </cell>
          <cell r="J1507">
            <v>1</v>
          </cell>
          <cell r="K1507">
            <v>13120.943116339869</v>
          </cell>
          <cell r="L1507">
            <v>1227.4019000000001</v>
          </cell>
          <cell r="M1507" t="str">
            <v>SPECFIT</v>
          </cell>
          <cell r="N1507" t="str">
            <v>(81)9403015</v>
          </cell>
          <cell r="O1507" t="str">
            <v>BOX</v>
          </cell>
          <cell r="P1507" t="str">
            <v>D</v>
          </cell>
          <cell r="Q1507" t="str">
            <v>F</v>
          </cell>
          <cell r="R1507">
            <v>10314.305882352941</v>
          </cell>
          <cell r="S1507">
            <v>11036.307294117647</v>
          </cell>
          <cell r="T1507">
            <v>11036.307294117647</v>
          </cell>
          <cell r="U1507">
            <v>11036.307294117647</v>
          </cell>
          <cell r="V1507">
            <v>11808.848804705884</v>
          </cell>
          <cell r="W1507">
            <v>11808.848804705884</v>
          </cell>
          <cell r="X1507">
            <v>11808.848804705884</v>
          </cell>
          <cell r="Y1507">
            <v>11808.848804705884</v>
          </cell>
          <cell r="Z1507">
            <v>13120.943116339869</v>
          </cell>
          <cell r="AB1507" t="str">
            <v/>
          </cell>
          <cell r="AC1507">
            <v>3972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I1507" t="str">
            <v/>
          </cell>
          <cell r="AJ1507" t="str">
            <v/>
          </cell>
          <cell r="AM1507" t="e">
            <v>#N/A</v>
          </cell>
        </row>
        <row r="1508">
          <cell r="A1508" t="str">
            <v>ACTIVE</v>
          </cell>
          <cell r="B1508" t="str">
            <v>36-1646</v>
          </cell>
          <cell r="C1508">
            <v>28891776</v>
          </cell>
          <cell r="D1508" t="str">
            <v>36-1646</v>
          </cell>
          <cell r="E1508" t="str">
            <v>SDR 35 SW</v>
          </cell>
          <cell r="F1508" t="str">
            <v>30X18 DOUBLE WYE HXHXHXH SDR35 SW</v>
          </cell>
          <cell r="G1508">
            <v>216.9</v>
          </cell>
          <cell r="H1508">
            <v>98.384104800000003</v>
          </cell>
          <cell r="I1508">
            <v>1</v>
          </cell>
          <cell r="J1508">
            <v>1</v>
          </cell>
          <cell r="K1508">
            <v>14331.499015686279</v>
          </cell>
          <cell r="L1508">
            <v>1340.6433999999999</v>
          </cell>
          <cell r="M1508" t="str">
            <v>SPECFIT</v>
          </cell>
          <cell r="N1508" t="str">
            <v>(81)9403018</v>
          </cell>
          <cell r="O1508" t="str">
            <v>BOX</v>
          </cell>
          <cell r="P1508" t="str">
            <v>D</v>
          </cell>
          <cell r="Q1508" t="str">
            <v>F</v>
          </cell>
          <cell r="R1508">
            <v>11265.917647058825</v>
          </cell>
          <cell r="S1508">
            <v>12054.531882352943</v>
          </cell>
          <cell r="T1508">
            <v>12054.531882352943</v>
          </cell>
          <cell r="U1508">
            <v>12054.531882352943</v>
          </cell>
          <cell r="V1508">
            <v>12898.349114117651</v>
          </cell>
          <cell r="W1508">
            <v>12898.349114117651</v>
          </cell>
          <cell r="X1508">
            <v>12898.349114117651</v>
          </cell>
          <cell r="Y1508">
            <v>12898.349114117651</v>
          </cell>
          <cell r="Z1508">
            <v>14331.499015686279</v>
          </cell>
          <cell r="AB1508" t="str">
            <v/>
          </cell>
          <cell r="AC1508">
            <v>3973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 t="str">
            <v/>
          </cell>
          <cell r="AJ1508" t="str">
            <v/>
          </cell>
          <cell r="AM1508" t="e">
            <v>#N/A</v>
          </cell>
        </row>
        <row r="1509">
          <cell r="A1509" t="str">
            <v>ACTIVE</v>
          </cell>
          <cell r="B1509" t="str">
            <v>36-1647</v>
          </cell>
          <cell r="C1509">
            <v>28891784</v>
          </cell>
          <cell r="D1509" t="str">
            <v>36-1647</v>
          </cell>
          <cell r="E1509" t="str">
            <v>SDR 35 SW</v>
          </cell>
          <cell r="F1509" t="str">
            <v>30X21 DOUBLE WYE HXHXHXH SDR35 SW</v>
          </cell>
          <cell r="G1509">
            <v>252.45</v>
          </cell>
          <cell r="H1509">
            <v>114.50930039999999</v>
          </cell>
          <cell r="I1509">
            <v>1</v>
          </cell>
          <cell r="J1509">
            <v>1</v>
          </cell>
          <cell r="K1509">
            <v>16385.868664052286</v>
          </cell>
          <cell r="L1509">
            <v>1532.8198</v>
          </cell>
          <cell r="M1509" t="str">
            <v>SPECFIT</v>
          </cell>
          <cell r="N1509" t="str">
            <v>(81)9403021</v>
          </cell>
          <cell r="O1509" t="str">
            <v>BOX</v>
          </cell>
          <cell r="P1509" t="str">
            <v>D</v>
          </cell>
          <cell r="Q1509" t="str">
            <v>F</v>
          </cell>
          <cell r="R1509">
            <v>12880.847058823529</v>
          </cell>
          <cell r="S1509">
            <v>13782.506352941176</v>
          </cell>
          <cell r="T1509">
            <v>13782.506352941176</v>
          </cell>
          <cell r="U1509">
            <v>13782.506352941176</v>
          </cell>
          <cell r="V1509">
            <v>14747.28179764706</v>
          </cell>
          <cell r="W1509">
            <v>14747.28179764706</v>
          </cell>
          <cell r="X1509">
            <v>14747.28179764706</v>
          </cell>
          <cell r="Y1509">
            <v>14747.28179764706</v>
          </cell>
          <cell r="Z1509">
            <v>16385.868664052286</v>
          </cell>
          <cell r="AB1509" t="str">
            <v/>
          </cell>
          <cell r="AC1509">
            <v>3974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I1509" t="str">
            <v/>
          </cell>
          <cell r="AJ1509" t="str">
            <v/>
          </cell>
          <cell r="AM1509" t="e">
            <v>#N/A</v>
          </cell>
        </row>
        <row r="1510">
          <cell r="A1510" t="str">
            <v>ACTIVE</v>
          </cell>
          <cell r="B1510" t="str">
            <v>36-1648</v>
          </cell>
          <cell r="C1510">
            <v>28891792</v>
          </cell>
          <cell r="D1510" t="str">
            <v>36-1648</v>
          </cell>
          <cell r="E1510" t="str">
            <v>SDR 35 SW</v>
          </cell>
          <cell r="F1510" t="str">
            <v>30X24 DOUBLE WYE HXHXHXH SDR35 SW</v>
          </cell>
          <cell r="G1510">
            <v>292.95</v>
          </cell>
          <cell r="H1510">
            <v>132.8797764</v>
          </cell>
          <cell r="I1510">
            <v>1</v>
          </cell>
          <cell r="J1510" t="str">
            <v>-</v>
          </cell>
          <cell r="K1510">
            <v>17906.490422222225</v>
          </cell>
          <cell r="L1510">
            <v>1675.0669</v>
          </cell>
          <cell r="M1510" t="str">
            <v>SPECFIT</v>
          </cell>
          <cell r="N1510" t="str">
            <v>(81)9403024</v>
          </cell>
          <cell r="O1510" t="str">
            <v>BOX</v>
          </cell>
          <cell r="P1510" t="str">
            <v>D</v>
          </cell>
          <cell r="Q1510" t="str">
            <v>F</v>
          </cell>
          <cell r="R1510">
            <v>14076.2</v>
          </cell>
          <cell r="S1510">
            <v>15061.534000000001</v>
          </cell>
          <cell r="T1510">
            <v>15061.534000000001</v>
          </cell>
          <cell r="U1510">
            <v>15061.534000000001</v>
          </cell>
          <cell r="V1510">
            <v>16115.841380000002</v>
          </cell>
          <cell r="W1510">
            <v>16115.841380000002</v>
          </cell>
          <cell r="X1510">
            <v>16115.841380000002</v>
          </cell>
          <cell r="Y1510">
            <v>16115.841380000002</v>
          </cell>
          <cell r="Z1510">
            <v>17906.490422222225</v>
          </cell>
          <cell r="AB1510" t="str">
            <v/>
          </cell>
          <cell r="AC1510">
            <v>3975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I1510" t="str">
            <v/>
          </cell>
          <cell r="AJ1510" t="str">
            <v/>
          </cell>
          <cell r="AM1510" t="e">
            <v>#N/A</v>
          </cell>
        </row>
        <row r="1511">
          <cell r="A1511" t="str">
            <v>ACTIVE</v>
          </cell>
          <cell r="B1511" t="str">
            <v>36-1649</v>
          </cell>
          <cell r="C1511">
            <v>28891806</v>
          </cell>
          <cell r="D1511" t="str">
            <v>36-1649</v>
          </cell>
          <cell r="E1511" t="str">
            <v>SDR 35 SW</v>
          </cell>
          <cell r="F1511" t="str">
            <v>30X27 DOUBLE WYE HXHXHXH SDR35 SW</v>
          </cell>
          <cell r="G1511">
            <v>340.2</v>
          </cell>
          <cell r="H1511">
            <v>154.31199839999999</v>
          </cell>
          <cell r="I1511">
            <v>1</v>
          </cell>
          <cell r="J1511" t="str">
            <v>-</v>
          </cell>
          <cell r="K1511">
            <v>22383.109286274514</v>
          </cell>
          <cell r="L1511">
            <v>2093.8335999999999</v>
          </cell>
          <cell r="M1511" t="str">
            <v>SPECFIT</v>
          </cell>
          <cell r="N1511" t="str">
            <v>(81)9403027</v>
          </cell>
          <cell r="O1511" t="str">
            <v>BOX</v>
          </cell>
          <cell r="P1511" t="str">
            <v>D</v>
          </cell>
          <cell r="Q1511" t="str">
            <v>F</v>
          </cell>
          <cell r="R1511">
            <v>17595.24705882353</v>
          </cell>
          <cell r="S1511">
            <v>18826.914352941178</v>
          </cell>
          <cell r="T1511">
            <v>18826.914352941178</v>
          </cell>
          <cell r="U1511">
            <v>18826.914352941178</v>
          </cell>
          <cell r="V1511">
            <v>20144.798357647061</v>
          </cell>
          <cell r="W1511">
            <v>20144.798357647061</v>
          </cell>
          <cell r="X1511">
            <v>20144.798357647061</v>
          </cell>
          <cell r="Y1511">
            <v>20144.798357647061</v>
          </cell>
          <cell r="Z1511">
            <v>22383.109286274514</v>
          </cell>
          <cell r="AB1511" t="str">
            <v/>
          </cell>
          <cell r="AC1511">
            <v>3976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I1511" t="str">
            <v/>
          </cell>
          <cell r="AJ1511" t="str">
            <v/>
          </cell>
          <cell r="AM1511" t="e">
            <v>#N/A</v>
          </cell>
        </row>
        <row r="1512">
          <cell r="A1512" t="str">
            <v>ACTIVE</v>
          </cell>
          <cell r="B1512" t="str">
            <v>36-1650</v>
          </cell>
          <cell r="C1512">
            <v>28891814</v>
          </cell>
          <cell r="D1512" t="str">
            <v>36-1650</v>
          </cell>
          <cell r="E1512" t="str">
            <v>SDR 35 SW</v>
          </cell>
          <cell r="F1512" t="str">
            <v>30 DOUBLE WYE HXHXHXH SDR35 SW</v>
          </cell>
          <cell r="G1512">
            <v>413.55</v>
          </cell>
          <cell r="H1512">
            <v>187.58297160000001</v>
          </cell>
          <cell r="I1512">
            <v>1</v>
          </cell>
          <cell r="J1512" t="str">
            <v>-</v>
          </cell>
          <cell r="K1512">
            <v>27978.871641830068</v>
          </cell>
          <cell r="L1512">
            <v>2617.2914999999998</v>
          </cell>
          <cell r="M1512" t="str">
            <v>SPECFIT</v>
          </cell>
          <cell r="N1512" t="str">
            <v>(81)94030</v>
          </cell>
          <cell r="O1512" t="str">
            <v>BOX</v>
          </cell>
          <cell r="P1512" t="str">
            <v>D</v>
          </cell>
          <cell r="Q1512" t="str">
            <v>F</v>
          </cell>
          <cell r="R1512">
            <v>21994.047058823529</v>
          </cell>
          <cell r="S1512">
            <v>23533.630352941178</v>
          </cell>
          <cell r="T1512">
            <v>23533.630352941178</v>
          </cell>
          <cell r="U1512">
            <v>23533.630352941178</v>
          </cell>
          <cell r="V1512">
            <v>25180.984477647064</v>
          </cell>
          <cell r="W1512">
            <v>25180.984477647064</v>
          </cell>
          <cell r="X1512">
            <v>25180.984477647064</v>
          </cell>
          <cell r="Y1512">
            <v>25180.984477647064</v>
          </cell>
          <cell r="Z1512">
            <v>27978.871641830068</v>
          </cell>
          <cell r="AB1512" t="str">
            <v/>
          </cell>
          <cell r="AC1512">
            <v>3977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I1512" t="str">
            <v/>
          </cell>
          <cell r="AJ1512" t="str">
            <v/>
          </cell>
          <cell r="AM1512" t="e">
            <v>#N/A</v>
          </cell>
        </row>
        <row r="1513">
          <cell r="A1513" t="str">
            <v>ACTIVE</v>
          </cell>
          <cell r="B1513" t="str">
            <v>36-1651</v>
          </cell>
          <cell r="C1513">
            <v>28891822</v>
          </cell>
          <cell r="D1513" t="str">
            <v>36-1651</v>
          </cell>
          <cell r="E1513" t="str">
            <v>SDR 35 SW</v>
          </cell>
          <cell r="F1513" t="str">
            <v>36X4 DOUBLE WYE HXHXHXH SDR35 SW</v>
          </cell>
          <cell r="G1513">
            <v>204.3</v>
          </cell>
          <cell r="H1513">
            <v>92.668845599999997</v>
          </cell>
          <cell r="I1513">
            <v>1</v>
          </cell>
          <cell r="J1513">
            <v>1</v>
          </cell>
          <cell r="K1513">
            <v>10829.646515032682</v>
          </cell>
          <cell r="L1513">
            <v>1013.0612</v>
          </cell>
          <cell r="M1513" t="str">
            <v>SPECFIT</v>
          </cell>
          <cell r="N1513" t="str">
            <v>(81)940364</v>
          </cell>
          <cell r="O1513" t="str">
            <v>BOX</v>
          </cell>
          <cell r="P1513" t="str">
            <v>D</v>
          </cell>
          <cell r="Q1513" t="str">
            <v>F</v>
          </cell>
          <cell r="R1513">
            <v>8513.1294117647067</v>
          </cell>
          <cell r="S1513">
            <v>9109.0484705882373</v>
          </cell>
          <cell r="T1513">
            <v>9109.0484705882373</v>
          </cell>
          <cell r="U1513">
            <v>9109.0484705882373</v>
          </cell>
          <cell r="V1513">
            <v>9746.6818635294148</v>
          </cell>
          <cell r="W1513">
            <v>9746.6818635294148</v>
          </cell>
          <cell r="X1513">
            <v>9746.6818635294148</v>
          </cell>
          <cell r="Y1513">
            <v>9746.6818635294148</v>
          </cell>
          <cell r="Z1513">
            <v>10829.646515032682</v>
          </cell>
          <cell r="AB1513" t="str">
            <v/>
          </cell>
          <cell r="AC1513">
            <v>3978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I1513" t="str">
            <v/>
          </cell>
          <cell r="AJ1513" t="str">
            <v/>
          </cell>
          <cell r="AM1513" t="e">
            <v>#N/A</v>
          </cell>
        </row>
        <row r="1514">
          <cell r="A1514" t="str">
            <v>ACTIVE</v>
          </cell>
          <cell r="B1514" t="str">
            <v>36-1652</v>
          </cell>
          <cell r="C1514">
            <v>28891830</v>
          </cell>
          <cell r="D1514" t="str">
            <v>36-1652</v>
          </cell>
          <cell r="E1514" t="str">
            <v>SDR 35 SW</v>
          </cell>
          <cell r="F1514" t="str">
            <v>36X6 DOUBLE WYE HXHXHXH SDR35 SW</v>
          </cell>
          <cell r="G1514">
            <v>215.1</v>
          </cell>
          <cell r="H1514">
            <v>97.567639200000002</v>
          </cell>
          <cell r="I1514">
            <v>1</v>
          </cell>
          <cell r="J1514">
            <v>1</v>
          </cell>
          <cell r="K1514">
            <v>11279.105819607845</v>
          </cell>
          <cell r="L1514">
            <v>1055.1069</v>
          </cell>
          <cell r="M1514" t="str">
            <v>SPECFIT</v>
          </cell>
          <cell r="N1514" t="str">
            <v>(81)940366</v>
          </cell>
          <cell r="O1514" t="str">
            <v>BOX</v>
          </cell>
          <cell r="P1514" t="str">
            <v>D</v>
          </cell>
          <cell r="Q1514" t="str">
            <v>F</v>
          </cell>
          <cell r="R1514">
            <v>8866.447058823529</v>
          </cell>
          <cell r="S1514">
            <v>9487.0983529411769</v>
          </cell>
          <cell r="T1514">
            <v>9487.0983529411769</v>
          </cell>
          <cell r="U1514">
            <v>9487.0983529411769</v>
          </cell>
          <cell r="V1514">
            <v>10151.19523764706</v>
          </cell>
          <cell r="W1514">
            <v>10151.19523764706</v>
          </cell>
          <cell r="X1514">
            <v>10151.19523764706</v>
          </cell>
          <cell r="Y1514">
            <v>10151.19523764706</v>
          </cell>
          <cell r="Z1514">
            <v>11279.105819607845</v>
          </cell>
          <cell r="AB1514" t="str">
            <v/>
          </cell>
          <cell r="AC1514">
            <v>3979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I1514" t="str">
            <v/>
          </cell>
          <cell r="AJ1514" t="str">
            <v/>
          </cell>
          <cell r="AM1514" t="e">
            <v>#N/A</v>
          </cell>
        </row>
        <row r="1515">
          <cell r="A1515" t="str">
            <v>ACTIVE</v>
          </cell>
          <cell r="B1515" t="str">
            <v>36-1653</v>
          </cell>
          <cell r="C1515">
            <v>28891849</v>
          </cell>
          <cell r="D1515" t="str">
            <v>36-1653</v>
          </cell>
          <cell r="E1515" t="str">
            <v>SDR 35 SW</v>
          </cell>
          <cell r="F1515" t="str">
            <v>36X8 DOUBLE WYE HXHXHXH SDR35 SW</v>
          </cell>
          <cell r="G1515">
            <v>227.25</v>
          </cell>
          <cell r="H1515">
            <v>103.078782</v>
          </cell>
          <cell r="I1515">
            <v>1</v>
          </cell>
          <cell r="J1515">
            <v>1</v>
          </cell>
          <cell r="K1515">
            <v>11519.849105882355</v>
          </cell>
          <cell r="L1515">
            <v>1077.6267</v>
          </cell>
          <cell r="M1515" t="str">
            <v>SPECFIT</v>
          </cell>
          <cell r="N1515" t="str">
            <v>(81)940368</v>
          </cell>
          <cell r="O1515" t="str">
            <v>BOX</v>
          </cell>
          <cell r="P1515" t="str">
            <v>D</v>
          </cell>
          <cell r="Q1515" t="str">
            <v>F</v>
          </cell>
          <cell r="R1515">
            <v>9055.6941176470591</v>
          </cell>
          <cell r="S1515">
            <v>9689.5927058823545</v>
          </cell>
          <cell r="T1515">
            <v>9689.5927058823545</v>
          </cell>
          <cell r="U1515">
            <v>9689.5927058823545</v>
          </cell>
          <cell r="V1515">
            <v>10367.86419529412</v>
          </cell>
          <cell r="W1515">
            <v>10367.86419529412</v>
          </cell>
          <cell r="X1515">
            <v>10367.86419529412</v>
          </cell>
          <cell r="Y1515">
            <v>10367.86419529412</v>
          </cell>
          <cell r="Z1515">
            <v>11519.849105882355</v>
          </cell>
          <cell r="AB1515" t="str">
            <v/>
          </cell>
          <cell r="AC1515">
            <v>3980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 t="str">
            <v/>
          </cell>
          <cell r="AJ1515" t="str">
            <v/>
          </cell>
          <cell r="AM1515" t="e">
            <v>#N/A</v>
          </cell>
        </row>
        <row r="1516">
          <cell r="A1516" t="str">
            <v>ACTIVE</v>
          </cell>
          <cell r="B1516" t="str">
            <v>36-1654</v>
          </cell>
          <cell r="C1516">
            <v>28891857</v>
          </cell>
          <cell r="D1516" t="str">
            <v>36-1654</v>
          </cell>
          <cell r="E1516" t="str">
            <v>SDR 35 SW</v>
          </cell>
          <cell r="F1516" t="str">
            <v>36X10 DOUBLE WYE HXHXHXH SDR35 SW</v>
          </cell>
          <cell r="G1516">
            <v>240.75</v>
          </cell>
          <cell r="H1516">
            <v>109.202274</v>
          </cell>
          <cell r="I1516">
            <v>1</v>
          </cell>
          <cell r="J1516">
            <v>1</v>
          </cell>
          <cell r="K1516">
            <v>12933.31421045752</v>
          </cell>
          <cell r="L1516">
            <v>1209.8497</v>
          </cell>
          <cell r="M1516" t="str">
            <v>SPECFIT</v>
          </cell>
          <cell r="N1516" t="str">
            <v>(81)9403610</v>
          </cell>
          <cell r="O1516" t="str">
            <v>BOX</v>
          </cell>
          <cell r="P1516" t="str">
            <v>D</v>
          </cell>
          <cell r="Q1516" t="str">
            <v>F</v>
          </cell>
          <cell r="R1516">
            <v>10166.811764705884</v>
          </cell>
          <cell r="S1516">
            <v>10878.488588235297</v>
          </cell>
          <cell r="T1516">
            <v>10878.488588235297</v>
          </cell>
          <cell r="U1516">
            <v>10878.488588235297</v>
          </cell>
          <cell r="V1516">
            <v>11639.982789411768</v>
          </cell>
          <cell r="W1516">
            <v>11639.982789411768</v>
          </cell>
          <cell r="X1516">
            <v>11639.982789411768</v>
          </cell>
          <cell r="Y1516">
            <v>11639.982789411768</v>
          </cell>
          <cell r="Z1516">
            <v>12933.31421045752</v>
          </cell>
          <cell r="AB1516" t="str">
            <v/>
          </cell>
          <cell r="AC1516">
            <v>3981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I1516" t="str">
            <v/>
          </cell>
          <cell r="AJ1516" t="str">
            <v/>
          </cell>
          <cell r="AM1516" t="e">
            <v>#N/A</v>
          </cell>
        </row>
        <row r="1517">
          <cell r="A1517" t="str">
            <v>ACTIVE</v>
          </cell>
          <cell r="B1517" t="str">
            <v>36-1655</v>
          </cell>
          <cell r="C1517">
            <v>28891865</v>
          </cell>
          <cell r="D1517" t="str">
            <v>36-1655</v>
          </cell>
          <cell r="E1517" t="str">
            <v>SDR 35 SW</v>
          </cell>
          <cell r="F1517" t="str">
            <v>36X12 DOUBLE WYE HXHXHXH SDR35 SW</v>
          </cell>
          <cell r="G1517">
            <v>261.89999999999998</v>
          </cell>
          <cell r="H1517">
            <v>118.79574479999999</v>
          </cell>
          <cell r="I1517">
            <v>1</v>
          </cell>
          <cell r="J1517">
            <v>1</v>
          </cell>
          <cell r="K1517">
            <v>14328.356152941178</v>
          </cell>
          <cell r="L1517">
            <v>1340.3489999999999</v>
          </cell>
          <cell r="M1517" t="str">
            <v>SPECFIT</v>
          </cell>
          <cell r="N1517" t="str">
            <v>(81)9403612</v>
          </cell>
          <cell r="O1517" t="str">
            <v>BOX</v>
          </cell>
          <cell r="P1517" t="str">
            <v>D</v>
          </cell>
          <cell r="Q1517" t="str">
            <v>F</v>
          </cell>
          <cell r="R1517">
            <v>11263.447058823531</v>
          </cell>
          <cell r="S1517">
            <v>12051.888352941178</v>
          </cell>
          <cell r="T1517">
            <v>12051.888352941178</v>
          </cell>
          <cell r="U1517">
            <v>12051.888352941178</v>
          </cell>
          <cell r="V1517">
            <v>12895.52053764706</v>
          </cell>
          <cell r="W1517">
            <v>12895.52053764706</v>
          </cell>
          <cell r="X1517">
            <v>12895.52053764706</v>
          </cell>
          <cell r="Y1517">
            <v>12895.52053764706</v>
          </cell>
          <cell r="Z1517">
            <v>14328.356152941178</v>
          </cell>
          <cell r="AB1517" t="str">
            <v/>
          </cell>
          <cell r="AC1517">
            <v>3982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I1517" t="str">
            <v/>
          </cell>
          <cell r="AJ1517" t="str">
            <v/>
          </cell>
          <cell r="AM1517" t="e">
            <v>#N/A</v>
          </cell>
        </row>
        <row r="1518">
          <cell r="A1518" t="str">
            <v>ACTIVE</v>
          </cell>
          <cell r="B1518" t="str">
            <v>36-1656</v>
          </cell>
          <cell r="C1518">
            <v>28891873</v>
          </cell>
          <cell r="D1518" t="str">
            <v>36-1656</v>
          </cell>
          <cell r="E1518" t="str">
            <v>SDR 35 SW</v>
          </cell>
          <cell r="F1518" t="str">
            <v>36X15 DOUBLE WYE HXHXHXH SDR35 SW</v>
          </cell>
          <cell r="G1518">
            <v>284.85000000000002</v>
          </cell>
          <cell r="H1518">
            <v>129.20568120000001</v>
          </cell>
          <cell r="I1518">
            <v>1</v>
          </cell>
          <cell r="J1518" t="str">
            <v>-</v>
          </cell>
          <cell r="K1518">
            <v>16401.17889542484</v>
          </cell>
          <cell r="L1518">
            <v>1534.2529</v>
          </cell>
          <cell r="M1518" t="str">
            <v>SPECFIT</v>
          </cell>
          <cell r="N1518" t="str">
            <v>(81)9403615</v>
          </cell>
          <cell r="O1518" t="str">
            <v>BOX</v>
          </cell>
          <cell r="P1518" t="str">
            <v>D</v>
          </cell>
          <cell r="Q1518" t="str">
            <v>F</v>
          </cell>
          <cell r="R1518">
            <v>12892.882352941178</v>
          </cell>
          <cell r="S1518">
            <v>13795.384117647061</v>
          </cell>
          <cell r="T1518">
            <v>13795.384117647061</v>
          </cell>
          <cell r="U1518">
            <v>13795.384117647061</v>
          </cell>
          <cell r="V1518">
            <v>14761.061005882357</v>
          </cell>
          <cell r="W1518">
            <v>14761.061005882357</v>
          </cell>
          <cell r="X1518">
            <v>14761.061005882357</v>
          </cell>
          <cell r="Y1518">
            <v>14761.061005882357</v>
          </cell>
          <cell r="Z1518">
            <v>16401.17889542484</v>
          </cell>
          <cell r="AB1518" t="str">
            <v/>
          </cell>
          <cell r="AC1518">
            <v>3983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I1518" t="str">
            <v/>
          </cell>
          <cell r="AJ1518" t="str">
            <v/>
          </cell>
          <cell r="AM1518" t="e">
            <v>#N/A</v>
          </cell>
        </row>
        <row r="1519">
          <cell r="A1519" t="str">
            <v>ACTIVE</v>
          </cell>
          <cell r="B1519" t="str">
            <v>36-1657</v>
          </cell>
          <cell r="C1519">
            <v>28891881</v>
          </cell>
          <cell r="D1519" t="str">
            <v>36-1657</v>
          </cell>
          <cell r="E1519" t="str">
            <v>SDR 35 SW</v>
          </cell>
          <cell r="F1519" t="str">
            <v>36X18 DOUBLE WYE HXHXHXH SDR35 SW</v>
          </cell>
          <cell r="G1519">
            <v>320.39999999999998</v>
          </cell>
          <cell r="H1519">
            <v>145.3308768</v>
          </cell>
          <cell r="I1519">
            <v>1</v>
          </cell>
          <cell r="J1519" t="str">
            <v>-</v>
          </cell>
          <cell r="K1519">
            <v>17914.36254509804</v>
          </cell>
          <cell r="L1519">
            <v>1675.8037999999999</v>
          </cell>
          <cell r="M1519" t="str">
            <v>SPECFIT</v>
          </cell>
          <cell r="N1519" t="str">
            <v>(81)9403618</v>
          </cell>
          <cell r="O1519" t="str">
            <v>BOX</v>
          </cell>
          <cell r="P1519" t="str">
            <v>D</v>
          </cell>
          <cell r="Q1519" t="str">
            <v>F</v>
          </cell>
          <cell r="R1519">
            <v>14082.388235294118</v>
          </cell>
          <cell r="S1519">
            <v>15068.155411764707</v>
          </cell>
          <cell r="T1519">
            <v>15068.155411764707</v>
          </cell>
          <cell r="U1519">
            <v>15068.155411764707</v>
          </cell>
          <cell r="V1519">
            <v>16122.926290588237</v>
          </cell>
          <cell r="W1519">
            <v>16122.926290588237</v>
          </cell>
          <cell r="X1519">
            <v>16122.926290588237</v>
          </cell>
          <cell r="Y1519">
            <v>16122.926290588237</v>
          </cell>
          <cell r="Z1519">
            <v>17914.36254509804</v>
          </cell>
          <cell r="AB1519" t="str">
            <v/>
          </cell>
          <cell r="AC1519">
            <v>3984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I1519" t="str">
            <v/>
          </cell>
          <cell r="AJ1519" t="str">
            <v/>
          </cell>
          <cell r="AM1519" t="e">
            <v>#N/A</v>
          </cell>
        </row>
        <row r="1520">
          <cell r="A1520" t="str">
            <v>ACTIVE</v>
          </cell>
          <cell r="B1520" t="str">
            <v>36-1658</v>
          </cell>
          <cell r="C1520">
            <v>28891890</v>
          </cell>
          <cell r="D1520" t="str">
            <v>36-1658</v>
          </cell>
          <cell r="E1520" t="str">
            <v>SDR 35 SW</v>
          </cell>
          <cell r="F1520" t="str">
            <v>36X21 DOUBLE WYE HXHXHXH SDR35 SW</v>
          </cell>
          <cell r="G1520">
            <v>360</v>
          </cell>
          <cell r="H1520">
            <v>163.29311999999999</v>
          </cell>
          <cell r="I1520">
            <v>1</v>
          </cell>
          <cell r="J1520" t="str">
            <v>-</v>
          </cell>
          <cell r="K1520">
            <v>20396.984657516343</v>
          </cell>
          <cell r="L1520">
            <v>1908.0410999999999</v>
          </cell>
          <cell r="M1520" t="str">
            <v>SPECFIT</v>
          </cell>
          <cell r="N1520" t="str">
            <v>(81)9403621</v>
          </cell>
          <cell r="O1520" t="str">
            <v>BOX</v>
          </cell>
          <cell r="P1520" t="str">
            <v>D</v>
          </cell>
          <cell r="Q1520" t="str">
            <v>F</v>
          </cell>
          <cell r="R1520">
            <v>16033.964705882354</v>
          </cell>
          <cell r="S1520">
            <v>17156.34223529412</v>
          </cell>
          <cell r="T1520">
            <v>17156.34223529412</v>
          </cell>
          <cell r="U1520">
            <v>17156.34223529412</v>
          </cell>
          <cell r="V1520">
            <v>18357.28619176471</v>
          </cell>
          <cell r="W1520">
            <v>18357.28619176471</v>
          </cell>
          <cell r="X1520">
            <v>18357.28619176471</v>
          </cell>
          <cell r="Y1520">
            <v>18357.28619176471</v>
          </cell>
          <cell r="Z1520">
            <v>20396.984657516343</v>
          </cell>
          <cell r="AB1520" t="str">
            <v/>
          </cell>
          <cell r="AC1520">
            <v>3985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I1520" t="str">
            <v/>
          </cell>
          <cell r="AJ1520" t="str">
            <v/>
          </cell>
          <cell r="AM1520" t="e">
            <v>#N/A</v>
          </cell>
        </row>
        <row r="1521">
          <cell r="A1521" t="str">
            <v>ACTIVE</v>
          </cell>
          <cell r="B1521" t="str">
            <v>36-1659</v>
          </cell>
          <cell r="C1521">
            <v>28891903</v>
          </cell>
          <cell r="D1521" t="str">
            <v>36-1659</v>
          </cell>
          <cell r="E1521" t="str">
            <v>SDR 35 SW</v>
          </cell>
          <cell r="F1521" t="str">
            <v>36X24 DOUBLE WYE HXHXHXH SDR35 SW</v>
          </cell>
          <cell r="G1521">
            <v>406.8</v>
          </cell>
          <cell r="H1521">
            <v>184.52122560000001</v>
          </cell>
          <cell r="I1521">
            <v>1</v>
          </cell>
          <cell r="J1521" t="str">
            <v>-</v>
          </cell>
          <cell r="K1521">
            <v>22383.109286274514</v>
          </cell>
          <cell r="L1521">
            <v>2093.8335999999999</v>
          </cell>
          <cell r="M1521" t="str">
            <v>SPECFIT</v>
          </cell>
          <cell r="N1521" t="str">
            <v>(81)9403624</v>
          </cell>
          <cell r="O1521" t="str">
            <v>BOX</v>
          </cell>
          <cell r="P1521" t="str">
            <v>D</v>
          </cell>
          <cell r="Q1521" t="str">
            <v>F</v>
          </cell>
          <cell r="R1521">
            <v>17595.24705882353</v>
          </cell>
          <cell r="S1521">
            <v>18826.914352941178</v>
          </cell>
          <cell r="T1521">
            <v>18826.914352941178</v>
          </cell>
          <cell r="U1521">
            <v>18826.914352941178</v>
          </cell>
          <cell r="V1521">
            <v>20144.798357647061</v>
          </cell>
          <cell r="W1521">
            <v>20144.798357647061</v>
          </cell>
          <cell r="X1521">
            <v>20144.798357647061</v>
          </cell>
          <cell r="Y1521">
            <v>20144.798357647061</v>
          </cell>
          <cell r="Z1521">
            <v>22383.109286274514</v>
          </cell>
          <cell r="AB1521" t="str">
            <v/>
          </cell>
          <cell r="AC1521">
            <v>3986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I1521" t="str">
            <v/>
          </cell>
          <cell r="AJ1521" t="str">
            <v/>
          </cell>
          <cell r="AM1521" t="e">
            <v>#N/A</v>
          </cell>
        </row>
        <row r="1522">
          <cell r="A1522" t="str">
            <v>ACTIVE</v>
          </cell>
          <cell r="B1522" t="str">
            <v>36-1660</v>
          </cell>
          <cell r="C1522">
            <v>28891911</v>
          </cell>
          <cell r="D1522" t="str">
            <v>36-1660</v>
          </cell>
          <cell r="E1522" t="str">
            <v>SDR 35 SW</v>
          </cell>
          <cell r="F1522" t="str">
            <v>36X27 DOUBLE WYE HXHXHXH SDR35 SW</v>
          </cell>
          <cell r="G1522">
            <v>459</v>
          </cell>
          <cell r="H1522">
            <v>208.19872799999999</v>
          </cell>
          <cell r="I1522">
            <v>1</v>
          </cell>
          <cell r="J1522" t="str">
            <v>-</v>
          </cell>
          <cell r="K1522">
            <v>27978.871641830068</v>
          </cell>
          <cell r="L1522">
            <v>2617.2914999999998</v>
          </cell>
          <cell r="M1522" t="str">
            <v>SPECFIT</v>
          </cell>
          <cell r="N1522" t="str">
            <v>(81)9403627</v>
          </cell>
          <cell r="O1522" t="str">
            <v>BOX</v>
          </cell>
          <cell r="P1522" t="str">
            <v>D</v>
          </cell>
          <cell r="Q1522" t="str">
            <v>F</v>
          </cell>
          <cell r="R1522">
            <v>21994.047058823529</v>
          </cell>
          <cell r="S1522">
            <v>23533.630352941178</v>
          </cell>
          <cell r="T1522">
            <v>23533.630352941178</v>
          </cell>
          <cell r="U1522">
            <v>23533.630352941178</v>
          </cell>
          <cell r="V1522">
            <v>25180.984477647064</v>
          </cell>
          <cell r="W1522">
            <v>25180.984477647064</v>
          </cell>
          <cell r="X1522">
            <v>25180.984477647064</v>
          </cell>
          <cell r="Y1522">
            <v>25180.984477647064</v>
          </cell>
          <cell r="Z1522">
            <v>27978.871641830068</v>
          </cell>
          <cell r="AB1522" t="str">
            <v/>
          </cell>
          <cell r="AC1522">
            <v>3987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I1522" t="str">
            <v/>
          </cell>
          <cell r="AJ1522" t="str">
            <v/>
          </cell>
          <cell r="AM1522" t="e">
            <v>#N/A</v>
          </cell>
        </row>
        <row r="1523">
          <cell r="A1523" t="str">
            <v>ACTIVE</v>
          </cell>
          <cell r="B1523" t="str">
            <v>36-1661</v>
          </cell>
          <cell r="C1523">
            <v>28891920</v>
          </cell>
          <cell r="D1523" t="str">
            <v>36-1661</v>
          </cell>
          <cell r="E1523" t="str">
            <v>SDR 35 SW</v>
          </cell>
          <cell r="F1523" t="str">
            <v>36X30 DOUBLE WYE HXHXHXH SDR35 SW</v>
          </cell>
          <cell r="G1523">
            <v>538.65</v>
          </cell>
          <cell r="H1523">
            <v>244.3273308</v>
          </cell>
          <cell r="I1523">
            <v>1</v>
          </cell>
          <cell r="J1523" t="str">
            <v>-</v>
          </cell>
          <cell r="K1523">
            <v>34973.612001307192</v>
          </cell>
          <cell r="L1523">
            <v>3271.6152999999999</v>
          </cell>
          <cell r="M1523" t="str">
            <v>SPECFIT</v>
          </cell>
          <cell r="N1523" t="str">
            <v>(81)9403630</v>
          </cell>
          <cell r="O1523" t="str">
            <v>BOX</v>
          </cell>
          <cell r="P1523" t="str">
            <v>D</v>
          </cell>
          <cell r="Q1523" t="str">
            <v>F</v>
          </cell>
          <cell r="R1523">
            <v>27492.576470588236</v>
          </cell>
          <cell r="S1523">
            <v>29417.056823529412</v>
          </cell>
          <cell r="T1523">
            <v>29417.056823529412</v>
          </cell>
          <cell r="U1523">
            <v>29417.056823529412</v>
          </cell>
          <cell r="V1523">
            <v>31476.250801176473</v>
          </cell>
          <cell r="W1523">
            <v>31476.250801176473</v>
          </cell>
          <cell r="X1523">
            <v>31476.250801176473</v>
          </cell>
          <cell r="Y1523">
            <v>31476.250801176473</v>
          </cell>
          <cell r="Z1523">
            <v>34973.612001307192</v>
          </cell>
          <cell r="AB1523" t="str">
            <v/>
          </cell>
          <cell r="AC1523">
            <v>3988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I1523" t="str">
            <v/>
          </cell>
          <cell r="AJ1523" t="str">
            <v/>
          </cell>
          <cell r="AM1523" t="e">
            <v>#N/A</v>
          </cell>
        </row>
        <row r="1524">
          <cell r="A1524" t="str">
            <v>ACTIVE</v>
          </cell>
          <cell r="B1524" t="str">
            <v>36-1662</v>
          </cell>
          <cell r="C1524">
            <v>28891938</v>
          </cell>
          <cell r="D1524" t="str">
            <v>36-1662</v>
          </cell>
          <cell r="E1524" t="str">
            <v>SDR 35 SW</v>
          </cell>
          <cell r="F1524" t="str">
            <v>36 DOUBLE WYE HXHXHXH SDR35 SW</v>
          </cell>
          <cell r="G1524">
            <v>680.4</v>
          </cell>
          <cell r="H1524">
            <v>308.62399679999999</v>
          </cell>
          <cell r="I1524">
            <v>1</v>
          </cell>
          <cell r="J1524" t="str">
            <v>-</v>
          </cell>
          <cell r="K1524">
            <v>43717.011260130726</v>
          </cell>
          <cell r="L1524">
            <v>4089.5191</v>
          </cell>
          <cell r="M1524" t="str">
            <v>SPECFIT</v>
          </cell>
          <cell r="N1524" t="str">
            <v>(81)94036</v>
          </cell>
          <cell r="O1524" t="str">
            <v>BOX</v>
          </cell>
          <cell r="P1524" t="str">
            <v>D</v>
          </cell>
          <cell r="Q1524" t="str">
            <v>F</v>
          </cell>
          <cell r="R1524">
            <v>34365.717647058824</v>
          </cell>
          <cell r="S1524">
            <v>36771.317882352945</v>
          </cell>
          <cell r="T1524">
            <v>36771.317882352945</v>
          </cell>
          <cell r="U1524">
            <v>36771.317882352945</v>
          </cell>
          <cell r="V1524">
            <v>39345.310134117652</v>
          </cell>
          <cell r="W1524">
            <v>39345.310134117652</v>
          </cell>
          <cell r="X1524">
            <v>39345.310134117652</v>
          </cell>
          <cell r="Y1524">
            <v>39345.310134117652</v>
          </cell>
          <cell r="Z1524">
            <v>43717.011260130726</v>
          </cell>
          <cell r="AB1524" t="str">
            <v/>
          </cell>
          <cell r="AC1524">
            <v>3989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I1524" t="str">
            <v/>
          </cell>
          <cell r="AJ1524" t="str">
            <v/>
          </cell>
          <cell r="AM1524" t="e">
            <v>#N/A</v>
          </cell>
        </row>
        <row r="1525">
          <cell r="A1525" t="str">
            <v>ACTIVE</v>
          </cell>
          <cell r="B1525" t="str">
            <v>36-1663</v>
          </cell>
          <cell r="C1525">
            <v>28892004</v>
          </cell>
          <cell r="D1525" t="str">
            <v>36-1663</v>
          </cell>
          <cell r="E1525" t="str">
            <v>SDR 35 SW</v>
          </cell>
          <cell r="F1525" t="str">
            <v>10 ELBOW 90 HXH SDR35 SW</v>
          </cell>
          <cell r="G1525">
            <v>6.8129999999999997</v>
          </cell>
          <cell r="H1525">
            <v>3.0903222959999996</v>
          </cell>
          <cell r="I1525">
            <v>1</v>
          </cell>
          <cell r="J1525">
            <v>20</v>
          </cell>
          <cell r="K1525">
            <v>639.49144444444448</v>
          </cell>
          <cell r="L1525">
            <v>94.848579999999998</v>
          </cell>
          <cell r="M1525" t="str">
            <v>SPECFIT</v>
          </cell>
          <cell r="N1525" t="str">
            <v>(81)37010</v>
          </cell>
          <cell r="O1525" t="str">
            <v>BOX</v>
          </cell>
          <cell r="P1525" t="str">
            <v>D</v>
          </cell>
          <cell r="Q1525" t="str">
            <v>F</v>
          </cell>
          <cell r="R1525">
            <v>561.30588235294124</v>
          </cell>
          <cell r="S1525">
            <v>600.59729411764715</v>
          </cell>
          <cell r="T1525">
            <v>537.89</v>
          </cell>
          <cell r="U1525">
            <v>537.89</v>
          </cell>
          <cell r="V1525">
            <v>575.54230000000007</v>
          </cell>
          <cell r="W1525">
            <v>575.54230000000007</v>
          </cell>
          <cell r="X1525">
            <v>575.54230000000007</v>
          </cell>
          <cell r="Y1525">
            <v>575.54230000000007</v>
          </cell>
          <cell r="Z1525">
            <v>639.49144444444448</v>
          </cell>
          <cell r="AB1525" t="str">
            <v/>
          </cell>
          <cell r="AC1525">
            <v>4052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I1525" t="str">
            <v/>
          </cell>
          <cell r="AJ1525" t="str">
            <v/>
          </cell>
          <cell r="AM1525" t="e">
            <v>#N/A</v>
          </cell>
        </row>
        <row r="1526">
          <cell r="A1526" t="str">
            <v>ACTIVE</v>
          </cell>
          <cell r="B1526" t="str">
            <v>36-1664</v>
          </cell>
          <cell r="C1526">
            <v>28892012</v>
          </cell>
          <cell r="D1526" t="str">
            <v>36-1664</v>
          </cell>
          <cell r="E1526" t="str">
            <v>SDR 35 SW</v>
          </cell>
          <cell r="F1526" t="str">
            <v>12 ELBOW 90 HXH SDR35 SW</v>
          </cell>
          <cell r="G1526">
            <v>11.448</v>
          </cell>
          <cell r="H1526">
            <v>5.1927212159999998</v>
          </cell>
          <cell r="I1526">
            <v>1</v>
          </cell>
          <cell r="J1526">
            <v>12</v>
          </cell>
          <cell r="K1526">
            <v>942.8126666666667</v>
          </cell>
          <cell r="L1526">
            <v>130.89858000000001</v>
          </cell>
          <cell r="M1526" t="str">
            <v>SPECFIT</v>
          </cell>
          <cell r="N1526" t="str">
            <v>(81)37012</v>
          </cell>
          <cell r="O1526" t="str">
            <v>BOX</v>
          </cell>
          <cell r="P1526" t="str">
            <v>D</v>
          </cell>
          <cell r="Q1526" t="str">
            <v>F</v>
          </cell>
          <cell r="R1526">
            <v>926.42064164086696</v>
          </cell>
          <cell r="S1526">
            <v>991.27008655572774</v>
          </cell>
          <cell r="T1526">
            <v>793.02</v>
          </cell>
          <cell r="U1526">
            <v>793.02</v>
          </cell>
          <cell r="V1526">
            <v>848.53140000000008</v>
          </cell>
          <cell r="W1526">
            <v>848.53140000000008</v>
          </cell>
          <cell r="X1526">
            <v>848.53140000000008</v>
          </cell>
          <cell r="Y1526">
            <v>848.53140000000008</v>
          </cell>
          <cell r="Z1526">
            <v>942.8126666666667</v>
          </cell>
          <cell r="AB1526" t="str">
            <v/>
          </cell>
          <cell r="AC1526">
            <v>4053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I1526" t="str">
            <v/>
          </cell>
          <cell r="AJ1526" t="str">
            <v/>
          </cell>
          <cell r="AM1526" t="e">
            <v>#N/A</v>
          </cell>
        </row>
        <row r="1527">
          <cell r="A1527" t="str">
            <v>ACTIVE</v>
          </cell>
          <cell r="B1527" t="str">
            <v>36-1665</v>
          </cell>
          <cell r="C1527">
            <v>28892020</v>
          </cell>
          <cell r="D1527" t="str">
            <v>36-1665</v>
          </cell>
          <cell r="E1527" t="str">
            <v>SDR 35 SW</v>
          </cell>
          <cell r="F1527" t="str">
            <v>15 ELBOW 90 HXH SDR35 SW</v>
          </cell>
          <cell r="G1527">
            <v>211.63499999999999</v>
          </cell>
          <cell r="H1527">
            <v>95.99594291999999</v>
          </cell>
          <cell r="I1527">
            <v>1</v>
          </cell>
          <cell r="J1527">
            <v>6</v>
          </cell>
          <cell r="K1527">
            <v>1890.2144444444446</v>
          </cell>
          <cell r="L1527">
            <v>187.92247</v>
          </cell>
          <cell r="M1527" t="str">
            <v>SPECFIT</v>
          </cell>
          <cell r="N1527" t="str">
            <v>(81)37015</v>
          </cell>
          <cell r="O1527" t="str">
            <v>BOX</v>
          </cell>
          <cell r="P1527" t="str">
            <v>D</v>
          </cell>
          <cell r="Q1527" t="str">
            <v>F</v>
          </cell>
          <cell r="R1527">
            <v>1584.5411764705882</v>
          </cell>
          <cell r="S1527">
            <v>1695.4590588235294</v>
          </cell>
          <cell r="T1527">
            <v>1589.9</v>
          </cell>
          <cell r="U1527">
            <v>1589.9</v>
          </cell>
          <cell r="V1527">
            <v>1701.1930000000002</v>
          </cell>
          <cell r="W1527">
            <v>1701.1930000000002</v>
          </cell>
          <cell r="X1527">
            <v>1701.1930000000002</v>
          </cell>
          <cell r="Y1527">
            <v>1701.1930000000002</v>
          </cell>
          <cell r="Z1527">
            <v>1890.2144444444446</v>
          </cell>
          <cell r="AB1527" t="str">
            <v/>
          </cell>
          <cell r="AC1527">
            <v>4054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I1527" t="str">
            <v/>
          </cell>
          <cell r="AJ1527" t="str">
            <v/>
          </cell>
          <cell r="AM1527" t="e">
            <v>#N/A</v>
          </cell>
        </row>
        <row r="1528">
          <cell r="A1528" t="str">
            <v>ACTIVE</v>
          </cell>
          <cell r="B1528" t="str">
            <v>36-1666</v>
          </cell>
          <cell r="C1528">
            <v>28892039</v>
          </cell>
          <cell r="D1528" t="str">
            <v>36-1666</v>
          </cell>
          <cell r="E1528" t="str">
            <v>SDR 35 SW</v>
          </cell>
          <cell r="F1528" t="str">
            <v>18 ELBOW 90 HXH SDR35 SW</v>
          </cell>
          <cell r="G1528">
            <v>47.25</v>
          </cell>
          <cell r="H1528">
            <v>21.432221999999999</v>
          </cell>
          <cell r="I1528">
            <v>1</v>
          </cell>
          <cell r="J1528">
            <v>3</v>
          </cell>
          <cell r="K1528">
            <v>2750.8511111111115</v>
          </cell>
          <cell r="L1528">
            <v>263.2518</v>
          </cell>
          <cell r="M1528" t="str">
            <v>SPECFIT</v>
          </cell>
          <cell r="N1528" t="str">
            <v>(81)37018</v>
          </cell>
          <cell r="O1528" t="str">
            <v>BOX</v>
          </cell>
          <cell r="P1528" t="str">
            <v>D</v>
          </cell>
          <cell r="Q1528" t="str">
            <v>F</v>
          </cell>
          <cell r="R1528">
            <v>2212.2117647058826</v>
          </cell>
          <cell r="S1528">
            <v>2367.0665882352946</v>
          </cell>
          <cell r="T1528">
            <v>2313.8000000000002</v>
          </cell>
          <cell r="U1528">
            <v>2313.8000000000002</v>
          </cell>
          <cell r="V1528">
            <v>2475.7660000000005</v>
          </cell>
          <cell r="W1528">
            <v>2475.7660000000005</v>
          </cell>
          <cell r="X1528">
            <v>2475.7660000000005</v>
          </cell>
          <cell r="Y1528">
            <v>2475.7660000000005</v>
          </cell>
          <cell r="Z1528">
            <v>2750.8511111111115</v>
          </cell>
          <cell r="AB1528" t="str">
            <v/>
          </cell>
          <cell r="AC1528">
            <v>4055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I1528" t="str">
            <v/>
          </cell>
          <cell r="AJ1528" t="str">
            <v/>
          </cell>
          <cell r="AM1528" t="e">
            <v>#N/A</v>
          </cell>
        </row>
        <row r="1529">
          <cell r="A1529" t="str">
            <v>ACTIVE</v>
          </cell>
          <cell r="B1529" t="str">
            <v>36-1667</v>
          </cell>
          <cell r="C1529">
            <v>28892047</v>
          </cell>
          <cell r="D1529" t="str">
            <v>36-1667</v>
          </cell>
          <cell r="E1529" t="str">
            <v>SDR 35 SW</v>
          </cell>
          <cell r="F1529" t="str">
            <v>21 ELBOW 90 HXH SDR35 SW</v>
          </cell>
          <cell r="G1529">
            <v>79.650000000000006</v>
          </cell>
          <cell r="H1529">
            <v>36.128602800000003</v>
          </cell>
          <cell r="I1529">
            <v>1</v>
          </cell>
          <cell r="J1529">
            <v>2</v>
          </cell>
          <cell r="K1529">
            <v>4234.1921111111105</v>
          </cell>
          <cell r="L1529">
            <v>405.2063</v>
          </cell>
          <cell r="M1529" t="str">
            <v>SPECFIT</v>
          </cell>
          <cell r="N1529" t="str">
            <v>(81)37021</v>
          </cell>
          <cell r="O1529" t="str">
            <v>BOX</v>
          </cell>
          <cell r="P1529" t="str">
            <v>D</v>
          </cell>
          <cell r="Q1529" t="str">
            <v>F</v>
          </cell>
          <cell r="R1529">
            <v>3405.1058823529415</v>
          </cell>
          <cell r="S1529">
            <v>3643.4632941176478</v>
          </cell>
          <cell r="T1529">
            <v>3561.47</v>
          </cell>
          <cell r="U1529">
            <v>3561.47</v>
          </cell>
          <cell r="V1529">
            <v>3810.7728999999999</v>
          </cell>
          <cell r="W1529">
            <v>3810.7728999999999</v>
          </cell>
          <cell r="X1529">
            <v>3810.7728999999999</v>
          </cell>
          <cell r="Y1529">
            <v>3810.7728999999999</v>
          </cell>
          <cell r="Z1529">
            <v>4234.1921111111105</v>
          </cell>
          <cell r="AB1529" t="str">
            <v/>
          </cell>
          <cell r="AC1529">
            <v>4056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I1529" t="str">
            <v/>
          </cell>
          <cell r="AJ1529" t="str">
            <v/>
          </cell>
          <cell r="AM1529" t="e">
            <v>#N/A</v>
          </cell>
        </row>
        <row r="1530">
          <cell r="A1530" t="str">
            <v>ACTIVE</v>
          </cell>
          <cell r="B1530" t="str">
            <v>36-1668</v>
          </cell>
          <cell r="C1530">
            <v>28892055</v>
          </cell>
          <cell r="D1530" t="str">
            <v>36-1668</v>
          </cell>
          <cell r="E1530" t="str">
            <v>SDR 35 SW</v>
          </cell>
          <cell r="F1530" t="str">
            <v>24 ELBOW 90 HXH SDR35 SW</v>
          </cell>
          <cell r="G1530">
            <v>109.8</v>
          </cell>
          <cell r="H1530">
            <v>49.804401599999998</v>
          </cell>
          <cell r="I1530">
            <v>1</v>
          </cell>
          <cell r="J1530">
            <v>1</v>
          </cell>
          <cell r="K1530">
            <v>5864.0636666666678</v>
          </cell>
          <cell r="L1530">
            <v>854.64250000000004</v>
          </cell>
          <cell r="M1530" t="str">
            <v>SPECFIT</v>
          </cell>
          <cell r="N1530" t="str">
            <v>(81)37024</v>
          </cell>
          <cell r="O1530" t="str">
            <v>BOX</v>
          </cell>
          <cell r="P1530" t="str">
            <v>D</v>
          </cell>
          <cell r="Q1530" t="str">
            <v>F</v>
          </cell>
          <cell r="R1530">
            <v>4715.8235294117649</v>
          </cell>
          <cell r="S1530">
            <v>5045.931176470589</v>
          </cell>
          <cell r="T1530">
            <v>4932.3900000000003</v>
          </cell>
          <cell r="U1530">
            <v>4932.3900000000003</v>
          </cell>
          <cell r="V1530">
            <v>5277.6573000000008</v>
          </cell>
          <cell r="W1530">
            <v>5277.6573000000008</v>
          </cell>
          <cell r="X1530">
            <v>5277.6573000000008</v>
          </cell>
          <cell r="Y1530">
            <v>5277.6573000000008</v>
          </cell>
          <cell r="Z1530">
            <v>5864.0636666666678</v>
          </cell>
          <cell r="AB1530" t="str">
            <v/>
          </cell>
          <cell r="AC1530">
            <v>4057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I1530" t="str">
            <v/>
          </cell>
          <cell r="AJ1530" t="str">
            <v/>
          </cell>
          <cell r="AM1530" t="e">
            <v>#N/A</v>
          </cell>
        </row>
        <row r="1531">
          <cell r="A1531" t="str">
            <v>ACTIVE</v>
          </cell>
          <cell r="B1531" t="str">
            <v>36-1669</v>
          </cell>
          <cell r="C1531">
            <v>28892063</v>
          </cell>
          <cell r="D1531" t="str">
            <v>36-1669</v>
          </cell>
          <cell r="E1531" t="str">
            <v>SDR 35 SW</v>
          </cell>
          <cell r="F1531" t="str">
            <v>27 ELBOW 90 HXH SDR35 SW</v>
          </cell>
          <cell r="G1531">
            <v>153.44999999999999</v>
          </cell>
          <cell r="H1531">
            <v>69.6036924</v>
          </cell>
          <cell r="I1531">
            <v>1</v>
          </cell>
          <cell r="J1531">
            <v>1</v>
          </cell>
          <cell r="K1531">
            <v>7678.3556666666673</v>
          </cell>
          <cell r="L1531">
            <v>734.80849999999998</v>
          </cell>
          <cell r="M1531" t="str">
            <v>SPECFIT</v>
          </cell>
          <cell r="N1531" t="str">
            <v>(81)37027</v>
          </cell>
          <cell r="O1531" t="str">
            <v>BOX</v>
          </cell>
          <cell r="P1531" t="str">
            <v>D</v>
          </cell>
          <cell r="Q1531" t="str">
            <v>F</v>
          </cell>
          <cell r="R1531">
            <v>6174.8705882352942</v>
          </cell>
          <cell r="S1531">
            <v>6607.1115294117653</v>
          </cell>
          <cell r="T1531">
            <v>6458.43</v>
          </cell>
          <cell r="U1531">
            <v>6458.43</v>
          </cell>
          <cell r="V1531">
            <v>6910.5201000000006</v>
          </cell>
          <cell r="W1531">
            <v>6910.5201000000006</v>
          </cell>
          <cell r="X1531">
            <v>6910.5201000000006</v>
          </cell>
          <cell r="Y1531">
            <v>6910.5201000000006</v>
          </cell>
          <cell r="Z1531">
            <v>7678.3556666666673</v>
          </cell>
          <cell r="AB1531" t="str">
            <v/>
          </cell>
          <cell r="AC1531">
            <v>4058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I1531" t="str">
            <v/>
          </cell>
          <cell r="AJ1531" t="str">
            <v/>
          </cell>
          <cell r="AM1531" t="e">
            <v>#N/A</v>
          </cell>
        </row>
        <row r="1532">
          <cell r="A1532" t="str">
            <v>ACTIVE</v>
          </cell>
          <cell r="B1532" t="str">
            <v>36-1670</v>
          </cell>
          <cell r="C1532">
            <v>28892071</v>
          </cell>
          <cell r="D1532" t="str">
            <v>36-1670</v>
          </cell>
          <cell r="E1532" t="str">
            <v>SDR 35 SW</v>
          </cell>
          <cell r="F1532" t="str">
            <v>30 ELBOW 90 HXH SDR35 SW</v>
          </cell>
          <cell r="G1532">
            <v>1</v>
          </cell>
          <cell r="H1532">
            <v>0.453592</v>
          </cell>
          <cell r="I1532">
            <v>1</v>
          </cell>
          <cell r="J1532" t="str">
            <v>-</v>
          </cell>
          <cell r="K1532">
            <v>8828.0919267973859</v>
          </cell>
          <cell r="L1532">
            <v>825.82640000000004</v>
          </cell>
          <cell r="M1532" t="str">
            <v>SPECFIT</v>
          </cell>
          <cell r="N1532" t="str">
            <v>(81)37030</v>
          </cell>
          <cell r="O1532" t="str">
            <v>BOX</v>
          </cell>
          <cell r="P1532" t="str">
            <v>D</v>
          </cell>
          <cell r="Q1532" t="str">
            <v>F</v>
          </cell>
          <cell r="R1532">
            <v>6939.7176470588238</v>
          </cell>
          <cell r="S1532">
            <v>7425.4978823529418</v>
          </cell>
          <cell r="T1532">
            <v>7425.4978823529418</v>
          </cell>
          <cell r="U1532">
            <v>7425.4978823529418</v>
          </cell>
          <cell r="V1532">
            <v>7945.282734117648</v>
          </cell>
          <cell r="W1532">
            <v>7945.282734117648</v>
          </cell>
          <cell r="X1532">
            <v>7945.282734117648</v>
          </cell>
          <cell r="Y1532">
            <v>7945.282734117648</v>
          </cell>
          <cell r="Z1532">
            <v>8828.0919267973859</v>
          </cell>
          <cell r="AB1532" t="str">
            <v/>
          </cell>
          <cell r="AC1532">
            <v>4059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I1532" t="str">
            <v/>
          </cell>
          <cell r="AJ1532" t="str">
            <v/>
          </cell>
          <cell r="AM1532" t="e">
            <v>#N/A</v>
          </cell>
        </row>
        <row r="1533">
          <cell r="A1533" t="str">
            <v>ACTIVE</v>
          </cell>
          <cell r="B1533" t="str">
            <v>36-1671</v>
          </cell>
          <cell r="C1533">
            <v>28892080</v>
          </cell>
          <cell r="D1533" t="str">
            <v>36-1671</v>
          </cell>
          <cell r="E1533" t="str">
            <v>SDR 35 SW</v>
          </cell>
          <cell r="F1533" t="str">
            <v>36 ELBOW 90 HXH SDR35 SW</v>
          </cell>
          <cell r="G1533">
            <v>1</v>
          </cell>
          <cell r="H1533">
            <v>0.453592</v>
          </cell>
          <cell r="I1533">
            <v>1</v>
          </cell>
          <cell r="J1533" t="str">
            <v>-</v>
          </cell>
          <cell r="K1533">
            <v>11299.953475816996</v>
          </cell>
          <cell r="L1533">
            <v>1057.0564999999999</v>
          </cell>
          <cell r="M1533" t="str">
            <v>SPECFIT</v>
          </cell>
          <cell r="N1533" t="str">
            <v>(81)37036</v>
          </cell>
          <cell r="O1533" t="str">
            <v>BOX</v>
          </cell>
          <cell r="P1533" t="str">
            <v>D</v>
          </cell>
          <cell r="Q1533" t="str">
            <v>F</v>
          </cell>
          <cell r="R1533">
            <v>8882.8352941176472</v>
          </cell>
          <cell r="S1533">
            <v>9504.6337647058826</v>
          </cell>
          <cell r="T1533">
            <v>9504.6337647058826</v>
          </cell>
          <cell r="U1533">
            <v>9504.6337647058826</v>
          </cell>
          <cell r="V1533">
            <v>10169.958128235296</v>
          </cell>
          <cell r="W1533">
            <v>10169.958128235296</v>
          </cell>
          <cell r="X1533">
            <v>10169.958128235296</v>
          </cell>
          <cell r="Y1533">
            <v>10169.958128235296</v>
          </cell>
          <cell r="Z1533">
            <v>11299.953475816996</v>
          </cell>
          <cell r="AB1533" t="str">
            <v/>
          </cell>
          <cell r="AC1533">
            <v>4060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 t="str">
            <v/>
          </cell>
          <cell r="AJ1533" t="str">
            <v/>
          </cell>
          <cell r="AM1533" t="e">
            <v>#N/A</v>
          </cell>
        </row>
        <row r="1534">
          <cell r="A1534" t="str">
            <v>ACTIVE</v>
          </cell>
          <cell r="B1534" t="str">
            <v>36-1673</v>
          </cell>
          <cell r="C1534">
            <v>28892110</v>
          </cell>
          <cell r="D1534" t="str">
            <v>36-1673</v>
          </cell>
          <cell r="E1534" t="str">
            <v>SDR 35 SW</v>
          </cell>
          <cell r="F1534" t="str">
            <v>10 ELBOW 90 HXS SDR35 SW</v>
          </cell>
          <cell r="G1534">
            <v>6.8129999999999997</v>
          </cell>
          <cell r="H1534">
            <v>3.0903222959999996</v>
          </cell>
          <cell r="I1534">
            <v>1</v>
          </cell>
          <cell r="J1534">
            <v>20</v>
          </cell>
          <cell r="K1534">
            <v>710.06388888888887</v>
          </cell>
          <cell r="L1534">
            <v>60.905099999999997</v>
          </cell>
          <cell r="M1534" t="str">
            <v>SPECFIT</v>
          </cell>
          <cell r="N1534" t="str">
            <v>(81)46010</v>
          </cell>
          <cell r="O1534" t="str">
            <v>BOX</v>
          </cell>
          <cell r="P1534" t="str">
            <v>D</v>
          </cell>
          <cell r="Q1534" t="str">
            <v>F</v>
          </cell>
          <cell r="R1534">
            <v>511.81176470588241</v>
          </cell>
          <cell r="S1534">
            <v>547.63858823529426</v>
          </cell>
          <cell r="T1534">
            <v>597.25</v>
          </cell>
          <cell r="U1534">
            <v>597.25</v>
          </cell>
          <cell r="V1534">
            <v>639.0575</v>
          </cell>
          <cell r="W1534">
            <v>639.0575</v>
          </cell>
          <cell r="X1534">
            <v>639.0575</v>
          </cell>
          <cell r="Y1534">
            <v>639.0575</v>
          </cell>
          <cell r="Z1534">
            <v>710.06388888888887</v>
          </cell>
          <cell r="AB1534" t="str">
            <v/>
          </cell>
          <cell r="AC1534">
            <v>4082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I1534" t="str">
            <v/>
          </cell>
          <cell r="AJ1534" t="str">
            <v/>
          </cell>
          <cell r="AM1534" t="e">
            <v>#N/A</v>
          </cell>
        </row>
        <row r="1535">
          <cell r="A1535" t="str">
            <v>ACTIVE</v>
          </cell>
          <cell r="B1535" t="str">
            <v>36-1674</v>
          </cell>
          <cell r="C1535">
            <v>28892128</v>
          </cell>
          <cell r="D1535" t="str">
            <v>36-1674</v>
          </cell>
          <cell r="E1535" t="str">
            <v>SDR 35 SW</v>
          </cell>
          <cell r="F1535" t="str">
            <v>12 ELBOW 90 HXS SDR35 SW</v>
          </cell>
          <cell r="G1535">
            <v>11.448</v>
          </cell>
          <cell r="H1535">
            <v>5.1927212159999998</v>
          </cell>
          <cell r="I1535">
            <v>1</v>
          </cell>
          <cell r="J1535">
            <v>12</v>
          </cell>
          <cell r="K1535">
            <v>897.75377777777783</v>
          </cell>
          <cell r="L1535">
            <v>76.467199999999991</v>
          </cell>
          <cell r="M1535" t="str">
            <v>SPECFIT</v>
          </cell>
          <cell r="N1535" t="str">
            <v>(81)46012</v>
          </cell>
          <cell r="O1535" t="str">
            <v>BOX</v>
          </cell>
          <cell r="P1535" t="str">
            <v>D</v>
          </cell>
          <cell r="Q1535" t="str">
            <v>F</v>
          </cell>
          <cell r="R1535">
            <v>721.9764705882352</v>
          </cell>
          <cell r="S1535">
            <v>772.51482352941173</v>
          </cell>
          <cell r="T1535">
            <v>755.12</v>
          </cell>
          <cell r="U1535">
            <v>755.12</v>
          </cell>
          <cell r="V1535">
            <v>807.97840000000008</v>
          </cell>
          <cell r="W1535">
            <v>807.97840000000008</v>
          </cell>
          <cell r="X1535">
            <v>807.97840000000008</v>
          </cell>
          <cell r="Y1535">
            <v>807.97840000000008</v>
          </cell>
          <cell r="Z1535">
            <v>897.75377777777783</v>
          </cell>
          <cell r="AB1535" t="str">
            <v/>
          </cell>
          <cell r="AC1535">
            <v>4083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I1535" t="str">
            <v/>
          </cell>
          <cell r="AJ1535" t="str">
            <v/>
          </cell>
          <cell r="AM1535" t="e">
            <v>#N/A</v>
          </cell>
        </row>
        <row r="1536">
          <cell r="A1536" t="str">
            <v>ACTIVE</v>
          </cell>
          <cell r="B1536" t="str">
            <v>36-1675</v>
          </cell>
          <cell r="C1536">
            <v>28892136</v>
          </cell>
          <cell r="D1536" t="str">
            <v>36-1675</v>
          </cell>
          <cell r="E1536" t="str">
            <v>SDR 35 SW</v>
          </cell>
          <cell r="F1536" t="str">
            <v>15 ELBOW 90 HXS SDR35 SW</v>
          </cell>
          <cell r="G1536">
            <v>21.16</v>
          </cell>
          <cell r="H1536">
            <v>9.5980067200000008</v>
          </cell>
          <cell r="I1536">
            <v>1</v>
          </cell>
          <cell r="J1536">
            <v>6</v>
          </cell>
          <cell r="K1536">
            <v>1685.9871111111111</v>
          </cell>
          <cell r="L1536">
            <v>161.34710000000001</v>
          </cell>
          <cell r="M1536" t="str">
            <v>SPECFIT</v>
          </cell>
          <cell r="N1536" t="str">
            <v>(81)46015</v>
          </cell>
          <cell r="O1536" t="str">
            <v>BOX</v>
          </cell>
          <cell r="P1536" t="str">
            <v>D</v>
          </cell>
          <cell r="Q1536" t="str">
            <v>F</v>
          </cell>
          <cell r="R1536">
            <v>1355.8588235294119</v>
          </cell>
          <cell r="S1536">
            <v>1450.7689411764709</v>
          </cell>
          <cell r="T1536">
            <v>1418.12</v>
          </cell>
          <cell r="U1536">
            <v>1418.12</v>
          </cell>
          <cell r="V1536">
            <v>1517.3884</v>
          </cell>
          <cell r="W1536">
            <v>1517.3884</v>
          </cell>
          <cell r="X1536">
            <v>1517.3884</v>
          </cell>
          <cell r="Y1536">
            <v>1517.3884</v>
          </cell>
          <cell r="Z1536">
            <v>1685.9871111111111</v>
          </cell>
          <cell r="AB1536" t="str">
            <v/>
          </cell>
          <cell r="AC1536">
            <v>4084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I1536" t="str">
            <v/>
          </cell>
          <cell r="AJ1536" t="str">
            <v/>
          </cell>
          <cell r="AM1536" t="e">
            <v>#N/A</v>
          </cell>
        </row>
        <row r="1537">
          <cell r="A1537" t="str">
            <v>ACTIVE</v>
          </cell>
          <cell r="B1537" t="str">
            <v>36-1676</v>
          </cell>
          <cell r="C1537">
            <v>28892144</v>
          </cell>
          <cell r="D1537" t="str">
            <v>36-1676</v>
          </cell>
          <cell r="E1537" t="str">
            <v>SDR 35 SW</v>
          </cell>
          <cell r="F1537" t="str">
            <v>18 ELBOW 90 HXS SDR35 SW</v>
          </cell>
          <cell r="G1537">
            <v>45.45</v>
          </cell>
          <cell r="H1537">
            <v>20.615756400000002</v>
          </cell>
          <cell r="I1537">
            <v>1</v>
          </cell>
          <cell r="J1537">
            <v>3</v>
          </cell>
          <cell r="K1537">
            <v>2944.3190000000004</v>
          </cell>
          <cell r="L1537">
            <v>263.2518</v>
          </cell>
          <cell r="M1537" t="str">
            <v>SPECFIT</v>
          </cell>
          <cell r="N1537" t="str">
            <v>(81)46018</v>
          </cell>
          <cell r="O1537" t="str">
            <v>BOX</v>
          </cell>
          <cell r="P1537" t="str">
            <v>D</v>
          </cell>
          <cell r="Q1537" t="str">
            <v>F</v>
          </cell>
          <cell r="R1537">
            <v>2212.2117647058826</v>
          </cell>
          <cell r="S1537">
            <v>2367.0665882352946</v>
          </cell>
          <cell r="T1537">
            <v>2476.5300000000002</v>
          </cell>
          <cell r="U1537">
            <v>2476.5300000000002</v>
          </cell>
          <cell r="V1537">
            <v>2649.8871000000004</v>
          </cell>
          <cell r="W1537">
            <v>2649.8871000000004</v>
          </cell>
          <cell r="X1537">
            <v>2649.8871000000004</v>
          </cell>
          <cell r="Y1537">
            <v>2649.8871000000004</v>
          </cell>
          <cell r="Z1537">
            <v>2944.3190000000004</v>
          </cell>
          <cell r="AB1537" t="str">
            <v/>
          </cell>
          <cell r="AC1537">
            <v>4085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I1537" t="str">
            <v/>
          </cell>
          <cell r="AJ1537" t="str">
            <v/>
          </cell>
          <cell r="AM1537" t="e">
            <v>#N/A</v>
          </cell>
        </row>
        <row r="1538">
          <cell r="A1538" t="str">
            <v>ACTIVE</v>
          </cell>
          <cell r="B1538" t="str">
            <v>36-1677</v>
          </cell>
          <cell r="C1538">
            <v>28892152</v>
          </cell>
          <cell r="D1538" t="str">
            <v>36-1677</v>
          </cell>
          <cell r="E1538" t="str">
            <v>SDR 35 SW</v>
          </cell>
          <cell r="F1538" t="str">
            <v>21 ELBOW 90 HXS SDR35 SW</v>
          </cell>
          <cell r="G1538">
            <v>76.05</v>
          </cell>
          <cell r="H1538">
            <v>34.495671600000001</v>
          </cell>
          <cell r="I1538">
            <v>1</v>
          </cell>
          <cell r="J1538">
            <v>2</v>
          </cell>
          <cell r="K1538">
            <v>4234.1921111111105</v>
          </cell>
          <cell r="L1538">
            <v>405.2063</v>
          </cell>
          <cell r="M1538" t="str">
            <v>SPECFIT</v>
          </cell>
          <cell r="N1538" t="str">
            <v>(81)46021</v>
          </cell>
          <cell r="O1538" t="str">
            <v>BOX</v>
          </cell>
          <cell r="P1538" t="str">
            <v>D</v>
          </cell>
          <cell r="Q1538" t="str">
            <v>F</v>
          </cell>
          <cell r="R1538">
            <v>3405.1058823529415</v>
          </cell>
          <cell r="S1538">
            <v>3643.4632941176478</v>
          </cell>
          <cell r="T1538">
            <v>3561.47</v>
          </cell>
          <cell r="U1538">
            <v>3561.47</v>
          </cell>
          <cell r="V1538">
            <v>3810.7728999999999</v>
          </cell>
          <cell r="W1538">
            <v>3810.7728999999999</v>
          </cell>
          <cell r="X1538">
            <v>3810.7728999999999</v>
          </cell>
          <cell r="Y1538">
            <v>3810.7728999999999</v>
          </cell>
          <cell r="Z1538">
            <v>4234.1921111111105</v>
          </cell>
          <cell r="AB1538" t="str">
            <v/>
          </cell>
          <cell r="AC1538">
            <v>4086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I1538" t="str">
            <v/>
          </cell>
          <cell r="AJ1538" t="str">
            <v/>
          </cell>
          <cell r="AM1538" t="e">
            <v>#N/A</v>
          </cell>
        </row>
        <row r="1539">
          <cell r="A1539" t="str">
            <v>ACTIVE</v>
          </cell>
          <cell r="B1539" t="str">
            <v>36-1678</v>
          </cell>
          <cell r="C1539">
            <v>28892160</v>
          </cell>
          <cell r="D1539" t="str">
            <v>36-1678</v>
          </cell>
          <cell r="E1539" t="str">
            <v>SDR 35 SW</v>
          </cell>
          <cell r="F1539" t="str">
            <v>24 ELBOW 90 HXS SDR35 SW</v>
          </cell>
          <cell r="G1539">
            <v>104.4</v>
          </cell>
          <cell r="H1539">
            <v>47.355004800000003</v>
          </cell>
          <cell r="I1539">
            <v>1</v>
          </cell>
          <cell r="J1539">
            <v>1</v>
          </cell>
          <cell r="K1539">
            <v>5864.0636666666678</v>
          </cell>
          <cell r="L1539">
            <v>561.18219999999997</v>
          </cell>
          <cell r="M1539" t="str">
            <v>SPECFIT</v>
          </cell>
          <cell r="N1539" t="str">
            <v>(81)46024</v>
          </cell>
          <cell r="O1539" t="str">
            <v>BOX</v>
          </cell>
          <cell r="P1539" t="str">
            <v>D</v>
          </cell>
          <cell r="Q1539" t="str">
            <v>F</v>
          </cell>
          <cell r="R1539">
            <v>4715.8235294117649</v>
          </cell>
          <cell r="S1539">
            <v>5045.931176470589</v>
          </cell>
          <cell r="T1539">
            <v>4932.3900000000003</v>
          </cell>
          <cell r="U1539">
            <v>4932.3900000000003</v>
          </cell>
          <cell r="V1539">
            <v>5277.6573000000008</v>
          </cell>
          <cell r="W1539">
            <v>5277.6573000000008</v>
          </cell>
          <cell r="X1539">
            <v>5277.6573000000008</v>
          </cell>
          <cell r="Y1539">
            <v>5277.6573000000008</v>
          </cell>
          <cell r="Z1539">
            <v>5864.0636666666678</v>
          </cell>
          <cell r="AB1539" t="str">
            <v/>
          </cell>
          <cell r="AC1539">
            <v>4087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I1539" t="str">
            <v/>
          </cell>
          <cell r="AJ1539" t="str">
            <v/>
          </cell>
          <cell r="AM1539" t="e">
            <v>#N/A</v>
          </cell>
        </row>
        <row r="1540">
          <cell r="A1540" t="str">
            <v>ACTIVE</v>
          </cell>
          <cell r="B1540" t="str">
            <v>36-1679</v>
          </cell>
          <cell r="C1540">
            <v>28892179</v>
          </cell>
          <cell r="D1540" t="str">
            <v>36-1679</v>
          </cell>
          <cell r="E1540" t="str">
            <v>SDR 35 SW</v>
          </cell>
          <cell r="F1540" t="str">
            <v>27 ELBOW 90 HXS SDR35 SW</v>
          </cell>
          <cell r="G1540">
            <v>148.5</v>
          </cell>
          <cell r="H1540">
            <v>67.358412000000001</v>
          </cell>
          <cell r="I1540">
            <v>1</v>
          </cell>
          <cell r="J1540">
            <v>1</v>
          </cell>
          <cell r="K1540">
            <v>7678.3556666666673</v>
          </cell>
          <cell r="L1540">
            <v>734.80849999999998</v>
          </cell>
          <cell r="M1540" t="str">
            <v>SPECFIT</v>
          </cell>
          <cell r="N1540" t="str">
            <v>(81)46027</v>
          </cell>
          <cell r="O1540" t="str">
            <v>BOX</v>
          </cell>
          <cell r="P1540" t="str">
            <v>D</v>
          </cell>
          <cell r="Q1540" t="str">
            <v>F</v>
          </cell>
          <cell r="R1540">
            <v>6174.8705882352942</v>
          </cell>
          <cell r="S1540">
            <v>6607.1115294117653</v>
          </cell>
          <cell r="T1540">
            <v>6458.43</v>
          </cell>
          <cell r="U1540">
            <v>6458.43</v>
          </cell>
          <cell r="V1540">
            <v>6910.5201000000006</v>
          </cell>
          <cell r="W1540">
            <v>6910.5201000000006</v>
          </cell>
          <cell r="X1540">
            <v>6910.5201000000006</v>
          </cell>
          <cell r="Y1540">
            <v>6910.5201000000006</v>
          </cell>
          <cell r="Z1540">
            <v>7678.3556666666673</v>
          </cell>
          <cell r="AB1540" t="str">
            <v/>
          </cell>
          <cell r="AC1540">
            <v>4088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I1540" t="str">
            <v/>
          </cell>
          <cell r="AJ1540" t="str">
            <v/>
          </cell>
          <cell r="AM1540" t="e">
            <v>#N/A</v>
          </cell>
        </row>
        <row r="1541">
          <cell r="A1541" t="str">
            <v>ACTIVE</v>
          </cell>
          <cell r="B1541" t="str">
            <v>36-1680</v>
          </cell>
          <cell r="C1541">
            <v>28892187</v>
          </cell>
          <cell r="D1541" t="str">
            <v>36-1680</v>
          </cell>
          <cell r="E1541" t="str">
            <v>SDR 35 SW</v>
          </cell>
          <cell r="F1541" t="str">
            <v>30 ELBOW 90 HXS SDR35 SW</v>
          </cell>
          <cell r="G1541">
            <v>1</v>
          </cell>
          <cell r="H1541">
            <v>0.453592</v>
          </cell>
          <cell r="I1541">
            <v>1</v>
          </cell>
          <cell r="J1541" t="str">
            <v>-</v>
          </cell>
          <cell r="K1541">
            <v>11035.144840522878</v>
          </cell>
          <cell r="L1541">
            <v>1032.2853</v>
          </cell>
          <cell r="M1541" t="str">
            <v>SPECFIT</v>
          </cell>
          <cell r="N1541" t="str">
            <v>(81)46030</v>
          </cell>
          <cell r="O1541" t="str">
            <v>BOX</v>
          </cell>
          <cell r="P1541" t="str">
            <v>D</v>
          </cell>
          <cell r="Q1541" t="str">
            <v>F</v>
          </cell>
          <cell r="R1541">
            <v>8674.6705882352944</v>
          </cell>
          <cell r="S1541">
            <v>9281.8975294117663</v>
          </cell>
          <cell r="T1541">
            <v>9281.8975294117663</v>
          </cell>
          <cell r="U1541">
            <v>9281.8975294117663</v>
          </cell>
          <cell r="V1541">
            <v>9931.6303564705904</v>
          </cell>
          <cell r="W1541">
            <v>9931.6303564705904</v>
          </cell>
          <cell r="X1541">
            <v>9931.6303564705904</v>
          </cell>
          <cell r="Y1541">
            <v>9931.6303564705904</v>
          </cell>
          <cell r="Z1541">
            <v>11035.144840522878</v>
          </cell>
          <cell r="AB1541" t="str">
            <v/>
          </cell>
          <cell r="AC1541">
            <v>4089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I1541" t="str">
            <v/>
          </cell>
          <cell r="AJ1541" t="str">
            <v/>
          </cell>
          <cell r="AM1541" t="e">
            <v>#N/A</v>
          </cell>
        </row>
        <row r="1542">
          <cell r="A1542" t="str">
            <v>ACTIVE</v>
          </cell>
          <cell r="B1542" t="str">
            <v>36-1681</v>
          </cell>
          <cell r="C1542">
            <v>28892195</v>
          </cell>
          <cell r="D1542" t="str">
            <v>36-1681</v>
          </cell>
          <cell r="E1542" t="str">
            <v>SDR 35 SW</v>
          </cell>
          <cell r="F1542" t="str">
            <v>36 ELBOW 90 HXS SDR35 SW</v>
          </cell>
          <cell r="G1542">
            <v>1</v>
          </cell>
          <cell r="H1542">
            <v>0.453592</v>
          </cell>
          <cell r="I1542">
            <v>1</v>
          </cell>
          <cell r="J1542" t="str">
            <v>-</v>
          </cell>
          <cell r="K1542">
            <v>14124.983001307193</v>
          </cell>
          <cell r="L1542">
            <v>1321.3248000000001</v>
          </cell>
          <cell r="M1542" t="str">
            <v>SPECFIT</v>
          </cell>
          <cell r="N1542" t="str">
            <v>(81)46036</v>
          </cell>
          <cell r="O1542" t="str">
            <v>BOX</v>
          </cell>
          <cell r="P1542" t="str">
            <v>D</v>
          </cell>
          <cell r="Q1542" t="str">
            <v>F</v>
          </cell>
          <cell r="R1542">
            <v>11103.576470588237</v>
          </cell>
          <cell r="S1542">
            <v>11880.826823529414</v>
          </cell>
          <cell r="T1542">
            <v>11880.826823529414</v>
          </cell>
          <cell r="U1542">
            <v>11880.826823529414</v>
          </cell>
          <cell r="V1542">
            <v>12712.484701176474</v>
          </cell>
          <cell r="W1542">
            <v>12712.484701176474</v>
          </cell>
          <cell r="X1542">
            <v>12712.484701176474</v>
          </cell>
          <cell r="Y1542">
            <v>12712.484701176474</v>
          </cell>
          <cell r="Z1542">
            <v>14124.983001307193</v>
          </cell>
          <cell r="AB1542" t="str">
            <v/>
          </cell>
          <cell r="AC1542">
            <v>4090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I1542" t="str">
            <v/>
          </cell>
          <cell r="AJ1542" t="str">
            <v/>
          </cell>
          <cell r="AM1542" t="e">
            <v>#N/A</v>
          </cell>
        </row>
        <row r="1543">
          <cell r="A1543" t="str">
            <v>ACTIVE</v>
          </cell>
          <cell r="B1543" t="str">
            <v>36-1683</v>
          </cell>
          <cell r="C1543">
            <v>28892233</v>
          </cell>
          <cell r="D1543" t="str">
            <v>36-1683</v>
          </cell>
          <cell r="E1543" t="str">
            <v>SDR 35 SW</v>
          </cell>
          <cell r="F1543" t="str">
            <v>10 ELBOW 45 HXH SDR35 SW</v>
          </cell>
          <cell r="G1543">
            <v>4.8014999999999999</v>
          </cell>
          <cell r="H1543">
            <v>2.177921988</v>
          </cell>
          <cell r="I1543">
            <v>1</v>
          </cell>
          <cell r="J1543">
            <v>28</v>
          </cell>
          <cell r="K1543">
            <v>453.59677777777779</v>
          </cell>
          <cell r="L1543">
            <v>67.277540000000002</v>
          </cell>
          <cell r="M1543" t="str">
            <v>SPECFIT</v>
          </cell>
          <cell r="N1543" t="str">
            <v>(81)35010</v>
          </cell>
          <cell r="O1543" t="str">
            <v>BOX</v>
          </cell>
          <cell r="P1543" t="str">
            <v>D</v>
          </cell>
          <cell r="Q1543" t="str">
            <v>F</v>
          </cell>
          <cell r="R1543">
            <v>437.67058823529413</v>
          </cell>
          <cell r="S1543">
            <v>468.30752941176473</v>
          </cell>
          <cell r="T1543">
            <v>381.53</v>
          </cell>
          <cell r="U1543">
            <v>381.53</v>
          </cell>
          <cell r="V1543">
            <v>408.2371</v>
          </cell>
          <cell r="W1543">
            <v>408.2371</v>
          </cell>
          <cell r="X1543">
            <v>408.2371</v>
          </cell>
          <cell r="Y1543">
            <v>408.2371</v>
          </cell>
          <cell r="Z1543">
            <v>453.59677777777779</v>
          </cell>
          <cell r="AB1543" t="str">
            <v/>
          </cell>
          <cell r="AC1543">
            <v>4069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I1543" t="str">
            <v/>
          </cell>
          <cell r="AJ1543" t="str">
            <v/>
          </cell>
          <cell r="AM1543" t="e">
            <v>#N/A</v>
          </cell>
        </row>
        <row r="1544">
          <cell r="A1544" t="str">
            <v>ACTIVE</v>
          </cell>
          <cell r="B1544" t="str">
            <v>36-1684</v>
          </cell>
          <cell r="C1544">
            <v>28892241</v>
          </cell>
          <cell r="D1544" t="str">
            <v>36-1684</v>
          </cell>
          <cell r="E1544" t="str">
            <v>SDR 35 SW</v>
          </cell>
          <cell r="F1544" t="str">
            <v>12 ELBOW 45 HXH SDR35 SW</v>
          </cell>
          <cell r="G1544">
            <v>8.2710000000000008</v>
          </cell>
          <cell r="H1544">
            <v>3.7516594320000003</v>
          </cell>
          <cell r="I1544">
            <v>1</v>
          </cell>
          <cell r="J1544">
            <v>16</v>
          </cell>
          <cell r="K1544">
            <v>704.44044444444444</v>
          </cell>
          <cell r="L1544">
            <v>102.66525</v>
          </cell>
          <cell r="M1544" t="str">
            <v>SPECFIT</v>
          </cell>
          <cell r="N1544" t="str">
            <v>(81)35012</v>
          </cell>
          <cell r="O1544" t="str">
            <v>BOX</v>
          </cell>
          <cell r="P1544" t="str">
            <v>D</v>
          </cell>
          <cell r="Q1544" t="str">
            <v>F</v>
          </cell>
          <cell r="R1544">
            <v>566.50588235294117</v>
          </cell>
          <cell r="S1544">
            <v>606.16129411764712</v>
          </cell>
          <cell r="T1544">
            <v>592.52</v>
          </cell>
          <cell r="U1544">
            <v>592.52</v>
          </cell>
          <cell r="V1544">
            <v>633.99639999999999</v>
          </cell>
          <cell r="W1544">
            <v>633.99639999999999</v>
          </cell>
          <cell r="X1544">
            <v>633.99639999999999</v>
          </cell>
          <cell r="Y1544">
            <v>633.99639999999999</v>
          </cell>
          <cell r="Z1544">
            <v>704.44044444444444</v>
          </cell>
          <cell r="AB1544" t="str">
            <v/>
          </cell>
          <cell r="AC1544">
            <v>4070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I1544" t="str">
            <v/>
          </cell>
          <cell r="AJ1544" t="str">
            <v/>
          </cell>
          <cell r="AM1544" t="e">
            <v>#N/A</v>
          </cell>
        </row>
        <row r="1545">
          <cell r="A1545" t="str">
            <v>ACTIVE</v>
          </cell>
          <cell r="B1545" t="str">
            <v>36-1685</v>
          </cell>
          <cell r="C1545">
            <v>28892250</v>
          </cell>
          <cell r="D1545" t="str">
            <v>36-1685</v>
          </cell>
          <cell r="E1545" t="str">
            <v>SDR 35 SW</v>
          </cell>
          <cell r="F1545" t="str">
            <v>15 ELBOW 45 HXH SDR35 SW</v>
          </cell>
          <cell r="G1545">
            <v>15.72</v>
          </cell>
          <cell r="H1545">
            <v>7.1304662400000005</v>
          </cell>
          <cell r="I1545">
            <v>1</v>
          </cell>
          <cell r="J1545">
            <v>9</v>
          </cell>
          <cell r="K1545">
            <v>1574.3266666666668</v>
          </cell>
          <cell r="L1545">
            <v>155.1798</v>
          </cell>
          <cell r="M1545" t="str">
            <v>SPECFIT</v>
          </cell>
          <cell r="N1545" t="str">
            <v>(81)35015</v>
          </cell>
          <cell r="O1545" t="str">
            <v>BOX</v>
          </cell>
          <cell r="P1545" t="str">
            <v>D</v>
          </cell>
          <cell r="Q1545" t="str">
            <v>F</v>
          </cell>
          <cell r="R1545">
            <v>1266.0588235294119</v>
          </cell>
          <cell r="S1545">
            <v>1354.6829411764709</v>
          </cell>
          <cell r="T1545">
            <v>1324.2</v>
          </cell>
          <cell r="U1545">
            <v>1324.2</v>
          </cell>
          <cell r="V1545">
            <v>1416.8940000000002</v>
          </cell>
          <cell r="W1545">
            <v>1416.8940000000002</v>
          </cell>
          <cell r="X1545">
            <v>1416.8940000000002</v>
          </cell>
          <cell r="Y1545">
            <v>1416.8940000000002</v>
          </cell>
          <cell r="Z1545">
            <v>1574.3266666666668</v>
          </cell>
          <cell r="AB1545" t="str">
            <v/>
          </cell>
          <cell r="AC1545">
            <v>4071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I1545" t="str">
            <v/>
          </cell>
          <cell r="AJ1545" t="str">
            <v/>
          </cell>
          <cell r="AM1545" t="e">
            <v>#N/A</v>
          </cell>
        </row>
        <row r="1546">
          <cell r="A1546" t="str">
            <v>ACTIVE</v>
          </cell>
          <cell r="B1546" t="str">
            <v>36-1686</v>
          </cell>
          <cell r="C1546">
            <v>28892268</v>
          </cell>
          <cell r="D1546" t="str">
            <v>36-1686</v>
          </cell>
          <cell r="E1546" t="str">
            <v>SDR 35 SW</v>
          </cell>
          <cell r="F1546" t="str">
            <v>18 ELBOW 45 HXH SDR35 SW</v>
          </cell>
          <cell r="G1546">
            <v>32.4</v>
          </cell>
          <cell r="H1546">
            <v>14.6963808</v>
          </cell>
          <cell r="I1546">
            <v>1</v>
          </cell>
          <cell r="J1546">
            <v>4</v>
          </cell>
          <cell r="K1546">
            <v>1823.9814444444446</v>
          </cell>
          <cell r="L1546">
            <v>179.78855999999999</v>
          </cell>
          <cell r="M1546" t="str">
            <v>SPECFIT</v>
          </cell>
          <cell r="N1546" t="str">
            <v>(81)35018</v>
          </cell>
          <cell r="O1546" t="str">
            <v>BOX</v>
          </cell>
          <cell r="P1546" t="str">
            <v>D</v>
          </cell>
          <cell r="Q1546" t="str">
            <v>F</v>
          </cell>
          <cell r="R1546">
            <v>1466.835294117647</v>
          </cell>
          <cell r="S1546">
            <v>1569.5137647058823</v>
          </cell>
          <cell r="T1546">
            <v>1534.19</v>
          </cell>
          <cell r="U1546">
            <v>1534.19</v>
          </cell>
          <cell r="V1546">
            <v>1641.5833000000002</v>
          </cell>
          <cell r="W1546">
            <v>1641.5833000000002</v>
          </cell>
          <cell r="X1546">
            <v>1641.5833000000002</v>
          </cell>
          <cell r="Y1546">
            <v>1641.5833000000002</v>
          </cell>
          <cell r="Z1546">
            <v>1823.9814444444446</v>
          </cell>
          <cell r="AB1546" t="str">
            <v/>
          </cell>
          <cell r="AC1546">
            <v>4072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I1546" t="str">
            <v/>
          </cell>
          <cell r="AJ1546" t="str">
            <v/>
          </cell>
          <cell r="AM1546" t="e">
            <v>#N/A</v>
          </cell>
        </row>
        <row r="1547">
          <cell r="A1547" t="str">
            <v>ACTIVE</v>
          </cell>
          <cell r="B1547" t="str">
            <v>36-1687</v>
          </cell>
          <cell r="C1547">
            <v>28892276</v>
          </cell>
          <cell r="D1547" t="str">
            <v>36-1687</v>
          </cell>
          <cell r="E1547" t="str">
            <v>SDR 35 SW</v>
          </cell>
          <cell r="F1547" t="str">
            <v>21 ELBOW 45 HXH SDR35 SW</v>
          </cell>
          <cell r="G1547">
            <v>53.55</v>
          </cell>
          <cell r="H1547">
            <v>24.289851599999999</v>
          </cell>
          <cell r="I1547">
            <v>1</v>
          </cell>
          <cell r="J1547">
            <v>3</v>
          </cell>
          <cell r="K1547">
            <v>3371.1063333333336</v>
          </cell>
          <cell r="L1547">
            <v>322.61090000000002</v>
          </cell>
          <cell r="M1547" t="str">
            <v>SPECFIT</v>
          </cell>
          <cell r="N1547" t="str">
            <v>(81)35021</v>
          </cell>
          <cell r="O1547" t="str">
            <v>BOX</v>
          </cell>
          <cell r="P1547" t="str">
            <v>D</v>
          </cell>
          <cell r="Q1547" t="str">
            <v>F</v>
          </cell>
          <cell r="R1547">
            <v>2711.0235294117647</v>
          </cell>
          <cell r="S1547">
            <v>2900.7951764705886</v>
          </cell>
          <cell r="T1547">
            <v>2835.51</v>
          </cell>
          <cell r="U1547">
            <v>2835.51</v>
          </cell>
          <cell r="V1547">
            <v>3033.9957000000004</v>
          </cell>
          <cell r="W1547">
            <v>3033.9957000000004</v>
          </cell>
          <cell r="X1547">
            <v>3033.9957000000004</v>
          </cell>
          <cell r="Y1547">
            <v>3033.9957000000004</v>
          </cell>
          <cell r="Z1547">
            <v>3371.1063333333336</v>
          </cell>
          <cell r="AB1547" t="str">
            <v/>
          </cell>
          <cell r="AC1547">
            <v>4073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I1547" t="str">
            <v/>
          </cell>
          <cell r="AJ1547" t="str">
            <v/>
          </cell>
          <cell r="AM1547" t="e">
            <v>#N/A</v>
          </cell>
        </row>
        <row r="1548">
          <cell r="A1548" t="str">
            <v>ACTIVE</v>
          </cell>
          <cell r="B1548" t="str">
            <v>36-1688</v>
          </cell>
          <cell r="C1548">
            <v>28892284</v>
          </cell>
          <cell r="D1548" t="str">
            <v>36-1688</v>
          </cell>
          <cell r="E1548" t="str">
            <v>SDR 35 SW</v>
          </cell>
          <cell r="F1548" t="str">
            <v>24 ELBOW 45 HXH SDR35 SW</v>
          </cell>
          <cell r="G1548">
            <v>74.25</v>
          </cell>
          <cell r="H1548">
            <v>33.679206000000001</v>
          </cell>
          <cell r="I1548">
            <v>1</v>
          </cell>
          <cell r="J1548">
            <v>2</v>
          </cell>
          <cell r="K1548">
            <v>4803.9671111111102</v>
          </cell>
          <cell r="L1548">
            <v>473.52499</v>
          </cell>
          <cell r="M1548" t="str">
            <v>SPECFIT</v>
          </cell>
          <cell r="N1548" t="str">
            <v>(81)35024</v>
          </cell>
          <cell r="O1548" t="str">
            <v>BOX</v>
          </cell>
          <cell r="P1548" t="str">
            <v>D</v>
          </cell>
          <cell r="Q1548" t="str">
            <v>F</v>
          </cell>
          <cell r="R1548">
            <v>3863.3058823529414</v>
          </cell>
          <cell r="S1548">
            <v>4133.7372941176473</v>
          </cell>
          <cell r="T1548">
            <v>4040.72</v>
          </cell>
          <cell r="U1548">
            <v>4040.72</v>
          </cell>
          <cell r="V1548">
            <v>4323.5703999999996</v>
          </cell>
          <cell r="W1548">
            <v>4323.5703999999996</v>
          </cell>
          <cell r="X1548">
            <v>4323.5703999999996</v>
          </cell>
          <cell r="Y1548">
            <v>4323.5703999999996</v>
          </cell>
          <cell r="Z1548">
            <v>4803.9671111111102</v>
          </cell>
          <cell r="AB1548" t="str">
            <v/>
          </cell>
          <cell r="AC1548">
            <v>4074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I1548" t="str">
            <v/>
          </cell>
          <cell r="AJ1548" t="str">
            <v/>
          </cell>
          <cell r="AM1548" t="e">
            <v>#N/A</v>
          </cell>
        </row>
        <row r="1549">
          <cell r="A1549" t="str">
            <v>ACTIVE</v>
          </cell>
          <cell r="B1549" t="str">
            <v>36-1689</v>
          </cell>
          <cell r="C1549">
            <v>28892292</v>
          </cell>
          <cell r="D1549" t="str">
            <v>36-1689</v>
          </cell>
          <cell r="E1549" t="str">
            <v>SDR 35 SW</v>
          </cell>
          <cell r="F1549" t="str">
            <v>27 ELBOW 45 HXH SDR35 SW</v>
          </cell>
          <cell r="G1549">
            <v>107.1</v>
          </cell>
          <cell r="H1549">
            <v>48.579703199999997</v>
          </cell>
          <cell r="I1549">
            <v>1</v>
          </cell>
          <cell r="J1549">
            <v>1</v>
          </cell>
          <cell r="K1549">
            <v>6004.067222222222</v>
          </cell>
          <cell r="L1549">
            <v>524.64290000000005</v>
          </cell>
          <cell r="M1549" t="str">
            <v>SPECFIT</v>
          </cell>
          <cell r="N1549" t="str">
            <v>(81)35027</v>
          </cell>
          <cell r="O1549" t="str">
            <v>BOX</v>
          </cell>
          <cell r="P1549" t="str">
            <v>D</v>
          </cell>
          <cell r="Q1549" t="str">
            <v>F</v>
          </cell>
          <cell r="R1549">
            <v>4408.7647058823532</v>
          </cell>
          <cell r="S1549">
            <v>4717.378235294118</v>
          </cell>
          <cell r="T1549">
            <v>5050.1499999999996</v>
          </cell>
          <cell r="U1549">
            <v>5050.1499999999996</v>
          </cell>
          <cell r="V1549">
            <v>5403.6605</v>
          </cell>
          <cell r="W1549">
            <v>5403.6605</v>
          </cell>
          <cell r="X1549">
            <v>5403.6605</v>
          </cell>
          <cell r="Y1549">
            <v>5403.6605</v>
          </cell>
          <cell r="Z1549">
            <v>6004.067222222222</v>
          </cell>
          <cell r="AB1549" t="str">
            <v/>
          </cell>
          <cell r="AC1549">
            <v>4075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I1549" t="str">
            <v/>
          </cell>
          <cell r="AJ1549" t="str">
            <v/>
          </cell>
          <cell r="AM1549" t="e">
            <v>#N/A</v>
          </cell>
        </row>
        <row r="1550">
          <cell r="A1550" t="str">
            <v>ACTIVE</v>
          </cell>
          <cell r="B1550" t="str">
            <v>36-1690</v>
          </cell>
          <cell r="C1550">
            <v>28892306</v>
          </cell>
          <cell r="D1550" t="str">
            <v>36-1690</v>
          </cell>
          <cell r="E1550" t="str">
            <v>SDR 35 SW</v>
          </cell>
          <cell r="F1550" t="str">
            <v>30 ELBOW 45 HXH SDR35 SW</v>
          </cell>
          <cell r="G1550">
            <v>151.65</v>
          </cell>
          <cell r="H1550">
            <v>68.787226799999999</v>
          </cell>
          <cell r="I1550">
            <v>1</v>
          </cell>
          <cell r="J1550">
            <v>1</v>
          </cell>
          <cell r="K1550">
            <v>7679.0014431372565</v>
          </cell>
          <cell r="L1550">
            <v>718.33389999999997</v>
          </cell>
          <cell r="M1550" t="str">
            <v>SPECFIT</v>
          </cell>
          <cell r="N1550" t="str">
            <v>(81)35030</v>
          </cell>
          <cell r="O1550" t="str">
            <v>BOX</v>
          </cell>
          <cell r="P1550" t="str">
            <v>D</v>
          </cell>
          <cell r="Q1550" t="str">
            <v>F</v>
          </cell>
          <cell r="R1550">
            <v>6036.4235294117652</v>
          </cell>
          <cell r="S1550">
            <v>6458.9731764705894</v>
          </cell>
          <cell r="T1550">
            <v>6458.9731764705894</v>
          </cell>
          <cell r="U1550">
            <v>6458.9731764705894</v>
          </cell>
          <cell r="V1550">
            <v>6911.1012988235307</v>
          </cell>
          <cell r="W1550">
            <v>6911.1012988235307</v>
          </cell>
          <cell r="X1550">
            <v>6911.1012988235307</v>
          </cell>
          <cell r="Y1550">
            <v>6911.1012988235307</v>
          </cell>
          <cell r="Z1550">
            <v>7679.0014431372565</v>
          </cell>
          <cell r="AB1550" t="str">
            <v/>
          </cell>
          <cell r="AC1550">
            <v>4076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I1550" t="str">
            <v/>
          </cell>
          <cell r="AJ1550" t="str">
            <v/>
          </cell>
          <cell r="AM1550" t="e">
            <v>#N/A</v>
          </cell>
        </row>
        <row r="1551">
          <cell r="A1551" t="str">
            <v>ACTIVE</v>
          </cell>
          <cell r="B1551" t="str">
            <v>36-1691</v>
          </cell>
          <cell r="C1551">
            <v>28892314</v>
          </cell>
          <cell r="D1551" t="str">
            <v>36-1691</v>
          </cell>
          <cell r="E1551" t="str">
            <v>SDR 35 SW</v>
          </cell>
          <cell r="F1551" t="str">
            <v>36 ELBOW 45 HXH SDR35 SW</v>
          </cell>
          <cell r="G1551">
            <v>259.64999999999998</v>
          </cell>
          <cell r="H1551">
            <v>117.77516279999999</v>
          </cell>
          <cell r="I1551">
            <v>1</v>
          </cell>
          <cell r="J1551">
            <v>1</v>
          </cell>
          <cell r="K1551">
            <v>9598.7667699346421</v>
          </cell>
          <cell r="L1551">
            <v>897.91830000000004</v>
          </cell>
          <cell r="M1551" t="str">
            <v>SPECFIT</v>
          </cell>
          <cell r="N1551" t="str">
            <v>(81)35036</v>
          </cell>
          <cell r="O1551" t="str">
            <v>BOX</v>
          </cell>
          <cell r="P1551" t="str">
            <v>D</v>
          </cell>
          <cell r="Q1551" t="str">
            <v>F</v>
          </cell>
          <cell r="R1551">
            <v>7545.5411764705887</v>
          </cell>
          <cell r="S1551">
            <v>8073.7290588235301</v>
          </cell>
          <cell r="T1551">
            <v>8073.7290588235301</v>
          </cell>
          <cell r="U1551">
            <v>8073.7290588235301</v>
          </cell>
          <cell r="V1551">
            <v>8638.8900929411775</v>
          </cell>
          <cell r="W1551">
            <v>8638.8900929411775</v>
          </cell>
          <cell r="X1551">
            <v>8638.8900929411775</v>
          </cell>
          <cell r="Y1551">
            <v>8638.8900929411775</v>
          </cell>
          <cell r="Z1551">
            <v>9598.7667699346421</v>
          </cell>
          <cell r="AB1551" t="str">
            <v/>
          </cell>
          <cell r="AC1551">
            <v>4077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I1551" t="str">
            <v/>
          </cell>
          <cell r="AJ1551" t="str">
            <v/>
          </cell>
          <cell r="AM1551" t="e">
            <v>#N/A</v>
          </cell>
        </row>
        <row r="1552">
          <cell r="A1552" t="str">
            <v>ACTIVE</v>
          </cell>
          <cell r="B1552" t="str">
            <v>36-1693</v>
          </cell>
          <cell r="C1552">
            <v>28892411</v>
          </cell>
          <cell r="D1552" t="str">
            <v>36-1693</v>
          </cell>
          <cell r="E1552" t="str">
            <v>SDR 35 SW</v>
          </cell>
          <cell r="F1552" t="str">
            <v>10 ELBOW 45 HXS SDR35 SW</v>
          </cell>
          <cell r="G1552">
            <v>4.8</v>
          </cell>
          <cell r="H1552">
            <v>2.1772415999999999</v>
          </cell>
          <cell r="I1552">
            <v>1</v>
          </cell>
          <cell r="J1552">
            <v>28</v>
          </cell>
          <cell r="K1552">
            <v>437.01177777777781</v>
          </cell>
          <cell r="L1552">
            <v>44.6434</v>
          </cell>
          <cell r="M1552" t="str">
            <v>SPECFIT</v>
          </cell>
          <cell r="N1552" t="str">
            <v>(81)44010</v>
          </cell>
          <cell r="O1552" t="str">
            <v>BOX</v>
          </cell>
          <cell r="P1552" t="str">
            <v>D</v>
          </cell>
          <cell r="Q1552" t="str">
            <v>F</v>
          </cell>
          <cell r="R1552">
            <v>375.16470588235296</v>
          </cell>
          <cell r="S1552">
            <v>401.4262352941177</v>
          </cell>
          <cell r="T1552">
            <v>367.58</v>
          </cell>
          <cell r="U1552">
            <v>367.58</v>
          </cell>
          <cell r="V1552">
            <v>393.31060000000002</v>
          </cell>
          <cell r="W1552">
            <v>393.31060000000002</v>
          </cell>
          <cell r="X1552">
            <v>393.31060000000002</v>
          </cell>
          <cell r="Y1552">
            <v>393.31060000000002</v>
          </cell>
          <cell r="Z1552">
            <v>437.01177777777781</v>
          </cell>
          <cell r="AB1552" t="str">
            <v/>
          </cell>
          <cell r="AC1552">
            <v>4099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I1552" t="str">
            <v/>
          </cell>
          <cell r="AJ1552" t="str">
            <v/>
          </cell>
          <cell r="AM1552" t="e">
            <v>#N/A</v>
          </cell>
        </row>
        <row r="1553">
          <cell r="A1553" t="str">
            <v>ACTIVE</v>
          </cell>
          <cell r="B1553" t="str">
            <v>36-1694</v>
          </cell>
          <cell r="C1553">
            <v>28892420</v>
          </cell>
          <cell r="D1553" t="str">
            <v>36-1694</v>
          </cell>
          <cell r="E1553" t="str">
            <v>SDR 35 SW</v>
          </cell>
          <cell r="F1553" t="str">
            <v>12 ELBOW 45 HXS SDR35 SW</v>
          </cell>
          <cell r="G1553">
            <v>8.2710000000000008</v>
          </cell>
          <cell r="H1553">
            <v>3.7516594320000003</v>
          </cell>
          <cell r="I1553">
            <v>1</v>
          </cell>
          <cell r="J1553">
            <v>16</v>
          </cell>
          <cell r="K1553">
            <v>684.5146666666667</v>
          </cell>
          <cell r="L1553">
            <v>67.471180000000004</v>
          </cell>
          <cell r="M1553" t="str">
            <v>SPECFIT</v>
          </cell>
          <cell r="N1553" t="str">
            <v>(81)44012</v>
          </cell>
          <cell r="O1553" t="str">
            <v>BOX</v>
          </cell>
          <cell r="P1553" t="str">
            <v>D</v>
          </cell>
          <cell r="Q1553" t="str">
            <v>F</v>
          </cell>
          <cell r="R1553">
            <v>550.48235294117649</v>
          </cell>
          <cell r="S1553">
            <v>589.01611764705888</v>
          </cell>
          <cell r="T1553">
            <v>575.76</v>
          </cell>
          <cell r="U1553">
            <v>575.76</v>
          </cell>
          <cell r="V1553">
            <v>616.06320000000005</v>
          </cell>
          <cell r="W1553">
            <v>616.06320000000005</v>
          </cell>
          <cell r="X1553">
            <v>616.06320000000005</v>
          </cell>
          <cell r="Y1553">
            <v>616.06320000000005</v>
          </cell>
          <cell r="Z1553">
            <v>684.5146666666667</v>
          </cell>
          <cell r="AB1553" t="str">
            <v/>
          </cell>
          <cell r="AC1553">
            <v>4100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I1553" t="str">
            <v/>
          </cell>
          <cell r="AJ1553" t="str">
            <v/>
          </cell>
          <cell r="AM1553" t="e">
            <v>#N/A</v>
          </cell>
        </row>
        <row r="1554">
          <cell r="A1554" t="str">
            <v>ACTIVE</v>
          </cell>
          <cell r="B1554" t="str">
            <v>36-1695</v>
          </cell>
          <cell r="C1554">
            <v>28892438</v>
          </cell>
          <cell r="D1554" t="str">
            <v>36-1695</v>
          </cell>
          <cell r="E1554" t="str">
            <v>SDR 35 SW</v>
          </cell>
          <cell r="F1554" t="str">
            <v>15 ELBOW 45 HXS SDR35 SW</v>
          </cell>
          <cell r="G1554">
            <v>15.72</v>
          </cell>
          <cell r="H1554">
            <v>7.1304662400000005</v>
          </cell>
          <cell r="I1554">
            <v>1</v>
          </cell>
          <cell r="J1554">
            <v>9</v>
          </cell>
          <cell r="K1554">
            <v>1238.3347777777776</v>
          </cell>
          <cell r="L1554">
            <v>118.50709999999999</v>
          </cell>
          <cell r="M1554" t="str">
            <v>SPECFIT</v>
          </cell>
          <cell r="N1554" t="str">
            <v>(81)44015</v>
          </cell>
          <cell r="O1554" t="str">
            <v>BOX</v>
          </cell>
          <cell r="P1554" t="str">
            <v>D</v>
          </cell>
          <cell r="Q1554" t="str">
            <v>F</v>
          </cell>
          <cell r="R1554">
            <v>995.85882352941178</v>
          </cell>
          <cell r="S1554">
            <v>1065.5689411764706</v>
          </cell>
          <cell r="T1554">
            <v>1041.5899999999999</v>
          </cell>
          <cell r="U1554">
            <v>1041.5899999999999</v>
          </cell>
          <cell r="V1554">
            <v>1114.5012999999999</v>
          </cell>
          <cell r="W1554">
            <v>1114.5012999999999</v>
          </cell>
          <cell r="X1554">
            <v>1114.5012999999999</v>
          </cell>
          <cell r="Y1554">
            <v>1114.5012999999999</v>
          </cell>
          <cell r="Z1554">
            <v>1238.3347777777776</v>
          </cell>
          <cell r="AB1554" t="str">
            <v/>
          </cell>
          <cell r="AC1554">
            <v>4101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I1554" t="str">
            <v/>
          </cell>
          <cell r="AJ1554" t="str">
            <v/>
          </cell>
          <cell r="AM1554" t="e">
            <v>#N/A</v>
          </cell>
        </row>
        <row r="1555">
          <cell r="A1555" t="str">
            <v>ACTIVE</v>
          </cell>
          <cell r="B1555" t="str">
            <v>36-1696</v>
          </cell>
          <cell r="C1555">
            <v>28892446</v>
          </cell>
          <cell r="D1555" t="str">
            <v>36-1696</v>
          </cell>
          <cell r="E1555" t="str">
            <v>SDR 35 SW</v>
          </cell>
          <cell r="F1555" t="str">
            <v>18 ELBOW 45 HXS SDR35 SW</v>
          </cell>
          <cell r="G1555">
            <v>30.6</v>
          </cell>
          <cell r="H1555">
            <v>13.879915200000001</v>
          </cell>
          <cell r="I1555">
            <v>1</v>
          </cell>
          <cell r="J1555">
            <v>4</v>
          </cell>
          <cell r="K1555">
            <v>1823.9814444444446</v>
          </cell>
          <cell r="L1555">
            <v>174.55199999999999</v>
          </cell>
          <cell r="M1555" t="str">
            <v>SPECFIT</v>
          </cell>
          <cell r="N1555" t="str">
            <v>(81)44018</v>
          </cell>
          <cell r="O1555" t="str">
            <v>BOX</v>
          </cell>
          <cell r="P1555" t="str">
            <v>D</v>
          </cell>
          <cell r="Q1555" t="str">
            <v>F</v>
          </cell>
          <cell r="R1555">
            <v>1466.835294117647</v>
          </cell>
          <cell r="S1555">
            <v>1569.5137647058823</v>
          </cell>
          <cell r="T1555">
            <v>1534.19</v>
          </cell>
          <cell r="U1555">
            <v>1534.19</v>
          </cell>
          <cell r="V1555">
            <v>1641.5833000000002</v>
          </cell>
          <cell r="W1555">
            <v>1641.5833000000002</v>
          </cell>
          <cell r="X1555">
            <v>1641.5833000000002</v>
          </cell>
          <cell r="Y1555">
            <v>1641.5833000000002</v>
          </cell>
          <cell r="Z1555">
            <v>1823.9814444444446</v>
          </cell>
          <cell r="AB1555" t="str">
            <v/>
          </cell>
          <cell r="AC1555">
            <v>4102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I1555" t="str">
            <v/>
          </cell>
          <cell r="AJ1555" t="str">
            <v/>
          </cell>
          <cell r="AM1555" t="e">
            <v>#N/A</v>
          </cell>
        </row>
        <row r="1556">
          <cell r="A1556" t="str">
            <v>ACTIVE</v>
          </cell>
          <cell r="B1556" t="str">
            <v>36-1697</v>
          </cell>
          <cell r="C1556">
            <v>28892454</v>
          </cell>
          <cell r="D1556" t="str">
            <v>36-1697</v>
          </cell>
          <cell r="E1556" t="str">
            <v>SDR 35 SW</v>
          </cell>
          <cell r="F1556" t="str">
            <v>21 ELBOW 45 HXS SDR35 SW</v>
          </cell>
          <cell r="G1556">
            <v>49.5</v>
          </cell>
          <cell r="H1556">
            <v>22.452804</v>
          </cell>
          <cell r="I1556">
            <v>1</v>
          </cell>
          <cell r="J1556">
            <v>3</v>
          </cell>
          <cell r="K1556">
            <v>3371.1063333333336</v>
          </cell>
          <cell r="L1556">
            <v>322.61090000000002</v>
          </cell>
          <cell r="M1556" t="str">
            <v>SPECFIT</v>
          </cell>
          <cell r="N1556" t="str">
            <v>(81)44021</v>
          </cell>
          <cell r="O1556" t="str">
            <v>BOX</v>
          </cell>
          <cell r="P1556" t="str">
            <v>D</v>
          </cell>
          <cell r="Q1556" t="str">
            <v>F</v>
          </cell>
          <cell r="R1556">
            <v>2711.0235294117647</v>
          </cell>
          <cell r="S1556">
            <v>2900.7951764705886</v>
          </cell>
          <cell r="T1556">
            <v>2835.51</v>
          </cell>
          <cell r="U1556">
            <v>2835.51</v>
          </cell>
          <cell r="V1556">
            <v>3033.9957000000004</v>
          </cell>
          <cell r="W1556">
            <v>3033.9957000000004</v>
          </cell>
          <cell r="X1556">
            <v>3033.9957000000004</v>
          </cell>
          <cell r="Y1556">
            <v>3033.9957000000004</v>
          </cell>
          <cell r="Z1556">
            <v>3371.1063333333336</v>
          </cell>
          <cell r="AB1556" t="str">
            <v/>
          </cell>
          <cell r="AC1556">
            <v>4103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I1556" t="str">
            <v/>
          </cell>
          <cell r="AJ1556" t="str">
            <v/>
          </cell>
          <cell r="AM1556" t="e">
            <v>#N/A</v>
          </cell>
        </row>
        <row r="1557">
          <cell r="A1557" t="str">
            <v>ACTIVE</v>
          </cell>
          <cell r="B1557" t="str">
            <v>36-1698</v>
          </cell>
          <cell r="C1557">
            <v>28892462</v>
          </cell>
          <cell r="D1557" t="str">
            <v>36-1698</v>
          </cell>
          <cell r="E1557" t="str">
            <v>SDR 35 SW</v>
          </cell>
          <cell r="F1557" t="str">
            <v>24 ELBOW 45 HXS SDR35 SW</v>
          </cell>
          <cell r="G1557">
            <v>68.849999999999994</v>
          </cell>
          <cell r="H1557">
            <v>31.229809199999998</v>
          </cell>
          <cell r="I1557">
            <v>1</v>
          </cell>
          <cell r="J1557">
            <v>2</v>
          </cell>
          <cell r="K1557">
            <v>4803.9671111111102</v>
          </cell>
          <cell r="L1557">
            <v>473.52499</v>
          </cell>
          <cell r="M1557" t="str">
            <v>SPECFIT</v>
          </cell>
          <cell r="N1557" t="str">
            <v>(81)44024</v>
          </cell>
          <cell r="O1557" t="str">
            <v>BOX</v>
          </cell>
          <cell r="P1557" t="str">
            <v>D</v>
          </cell>
          <cell r="Q1557" t="str">
            <v>F</v>
          </cell>
          <cell r="R1557">
            <v>3863.3058823529414</v>
          </cell>
          <cell r="S1557">
            <v>4133.7372941176473</v>
          </cell>
          <cell r="T1557">
            <v>4040.72</v>
          </cell>
          <cell r="U1557">
            <v>4040.72</v>
          </cell>
          <cell r="V1557">
            <v>4323.5703999999996</v>
          </cell>
          <cell r="W1557">
            <v>4323.5703999999996</v>
          </cell>
          <cell r="X1557">
            <v>4323.5703999999996</v>
          </cell>
          <cell r="Y1557">
            <v>4323.5703999999996</v>
          </cell>
          <cell r="Z1557">
            <v>4803.9671111111102</v>
          </cell>
          <cell r="AB1557" t="str">
            <v/>
          </cell>
          <cell r="AC1557">
            <v>4104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I1557" t="str">
            <v/>
          </cell>
          <cell r="AJ1557" t="str">
            <v/>
          </cell>
          <cell r="AM1557" t="e">
            <v>#N/A</v>
          </cell>
        </row>
        <row r="1558">
          <cell r="A1558" t="str">
            <v>ACTIVE</v>
          </cell>
          <cell r="B1558" t="str">
            <v>36-1699</v>
          </cell>
          <cell r="C1558">
            <v>28892470</v>
          </cell>
          <cell r="D1558" t="str">
            <v>36-1699</v>
          </cell>
          <cell r="E1558" t="str">
            <v>SDR 35 SW</v>
          </cell>
          <cell r="F1558" t="str">
            <v>27 ELBOW 45 HXS SDR35 SW</v>
          </cell>
          <cell r="G1558">
            <v>102.15</v>
          </cell>
          <cell r="H1558">
            <v>46.334422799999999</v>
          </cell>
          <cell r="I1558">
            <v>1</v>
          </cell>
          <cell r="J1558">
            <v>1</v>
          </cell>
          <cell r="K1558">
            <v>6004.9588888888884</v>
          </cell>
          <cell r="L1558">
            <v>524.64290000000005</v>
          </cell>
          <cell r="M1558" t="str">
            <v>SPECFIT</v>
          </cell>
          <cell r="N1558" t="str">
            <v>(81)44027</v>
          </cell>
          <cell r="O1558" t="str">
            <v>BOX</v>
          </cell>
          <cell r="P1558" t="str">
            <v>D</v>
          </cell>
          <cell r="Q1558" t="str">
            <v>F</v>
          </cell>
          <cell r="R1558">
            <v>4408.7647058823532</v>
          </cell>
          <cell r="S1558">
            <v>4717.378235294118</v>
          </cell>
          <cell r="T1558">
            <v>5050.8999999999996</v>
          </cell>
          <cell r="U1558">
            <v>5050.8999999999996</v>
          </cell>
          <cell r="V1558">
            <v>5404.4629999999997</v>
          </cell>
          <cell r="W1558">
            <v>5404.4629999999997</v>
          </cell>
          <cell r="X1558">
            <v>5404.4629999999997</v>
          </cell>
          <cell r="Y1558">
            <v>5404.4629999999997</v>
          </cell>
          <cell r="Z1558">
            <v>6004.9588888888884</v>
          </cell>
          <cell r="AB1558" t="str">
            <v/>
          </cell>
          <cell r="AC1558">
            <v>4105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I1558" t="str">
            <v/>
          </cell>
          <cell r="AJ1558" t="str">
            <v/>
          </cell>
          <cell r="AM1558" t="e">
            <v>#N/A</v>
          </cell>
        </row>
        <row r="1559">
          <cell r="A1559" t="str">
            <v>ACTIVE</v>
          </cell>
          <cell r="B1559" t="str">
            <v>36-1700</v>
          </cell>
          <cell r="C1559">
            <v>28892489</v>
          </cell>
          <cell r="D1559" t="str">
            <v>36-1700</v>
          </cell>
          <cell r="E1559" t="str">
            <v>SDR 35 SW</v>
          </cell>
          <cell r="F1559" t="str">
            <v>30 ELBOW 45 HXS SDR35 SW</v>
          </cell>
          <cell r="G1559">
            <v>151.65</v>
          </cell>
          <cell r="H1559">
            <v>68.787226799999999</v>
          </cell>
          <cell r="I1559">
            <v>1</v>
          </cell>
          <cell r="J1559">
            <v>1</v>
          </cell>
          <cell r="K1559">
            <v>7679.0014431372565</v>
          </cell>
          <cell r="L1559">
            <v>718.33389999999997</v>
          </cell>
          <cell r="M1559" t="str">
            <v>SPECFIT</v>
          </cell>
          <cell r="N1559" t="str">
            <v>(81)44030</v>
          </cell>
          <cell r="O1559" t="str">
            <v>BOX</v>
          </cell>
          <cell r="P1559" t="str">
            <v>D</v>
          </cell>
          <cell r="Q1559" t="str">
            <v>F</v>
          </cell>
          <cell r="R1559">
            <v>6036.4235294117652</v>
          </cell>
          <cell r="S1559">
            <v>6458.9731764705894</v>
          </cell>
          <cell r="T1559">
            <v>6458.9731764705894</v>
          </cell>
          <cell r="U1559">
            <v>6458.9731764705894</v>
          </cell>
          <cell r="V1559">
            <v>6911.1012988235307</v>
          </cell>
          <cell r="W1559">
            <v>6911.1012988235307</v>
          </cell>
          <cell r="X1559">
            <v>6911.1012988235307</v>
          </cell>
          <cell r="Y1559">
            <v>6911.1012988235307</v>
          </cell>
          <cell r="Z1559">
            <v>7679.0014431372565</v>
          </cell>
          <cell r="AB1559" t="str">
            <v/>
          </cell>
          <cell r="AC1559">
            <v>4106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I1559" t="str">
            <v/>
          </cell>
          <cell r="AJ1559" t="str">
            <v/>
          </cell>
          <cell r="AM1559" t="e">
            <v>#N/A</v>
          </cell>
        </row>
        <row r="1560">
          <cell r="A1560" t="str">
            <v>ACTIVE</v>
          </cell>
          <cell r="B1560" t="str">
            <v>36-1701</v>
          </cell>
          <cell r="C1560">
            <v>28892497</v>
          </cell>
          <cell r="D1560" t="str">
            <v>36-1701</v>
          </cell>
          <cell r="E1560" t="str">
            <v>SDR 35 SW</v>
          </cell>
          <cell r="F1560" t="str">
            <v>36 ELBOW 45 HXS SDR35 SW</v>
          </cell>
          <cell r="G1560">
            <v>259.64999999999998</v>
          </cell>
          <cell r="H1560">
            <v>117.77516279999999</v>
          </cell>
          <cell r="I1560">
            <v>1</v>
          </cell>
          <cell r="J1560">
            <v>1</v>
          </cell>
          <cell r="K1560">
            <v>9598.7667699346421</v>
          </cell>
          <cell r="L1560">
            <v>897.91830000000004</v>
          </cell>
          <cell r="M1560" t="str">
            <v>SPECFIT</v>
          </cell>
          <cell r="N1560" t="str">
            <v>(81)44036</v>
          </cell>
          <cell r="O1560" t="str">
            <v>BOX</v>
          </cell>
          <cell r="P1560" t="str">
            <v>D</v>
          </cell>
          <cell r="Q1560" t="str">
            <v>F</v>
          </cell>
          <cell r="R1560">
            <v>7545.5411764705887</v>
          </cell>
          <cell r="S1560">
            <v>8073.7290588235301</v>
          </cell>
          <cell r="T1560">
            <v>8073.7290588235301</v>
          </cell>
          <cell r="U1560">
            <v>8073.7290588235301</v>
          </cell>
          <cell r="V1560">
            <v>8638.8900929411775</v>
          </cell>
          <cell r="W1560">
            <v>8638.8900929411775</v>
          </cell>
          <cell r="X1560">
            <v>8638.8900929411775</v>
          </cell>
          <cell r="Y1560">
            <v>8638.8900929411775</v>
          </cell>
          <cell r="Z1560">
            <v>9598.7667699346421</v>
          </cell>
          <cell r="AB1560" t="str">
            <v/>
          </cell>
          <cell r="AC1560">
            <v>4107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I1560" t="str">
            <v/>
          </cell>
          <cell r="AJ1560" t="str">
            <v/>
          </cell>
          <cell r="AM1560" t="e">
            <v>#N/A</v>
          </cell>
        </row>
        <row r="1561">
          <cell r="A1561" t="str">
            <v>ACTIVE</v>
          </cell>
          <cell r="B1561" t="str">
            <v>36-1702</v>
          </cell>
          <cell r="C1561">
            <v>28892608</v>
          </cell>
          <cell r="D1561" t="str">
            <v>36-1702</v>
          </cell>
          <cell r="E1561" t="str">
            <v>SDR 35 SW</v>
          </cell>
          <cell r="F1561" t="str">
            <v>3 ELBOW 22.5 HXH SDR35 SW</v>
          </cell>
          <cell r="G1561">
            <v>1</v>
          </cell>
          <cell r="H1561">
            <v>0.453592</v>
          </cell>
          <cell r="I1561">
            <v>25</v>
          </cell>
          <cell r="J1561">
            <v>1800</v>
          </cell>
          <cell r="K1561">
            <v>12.792444444444445</v>
          </cell>
          <cell r="L1561">
            <v>1.5323310000000001</v>
          </cell>
          <cell r="M1561" t="str">
            <v>NORMANDY</v>
          </cell>
          <cell r="N1561" t="str">
            <v>V-703</v>
          </cell>
          <cell r="O1561" t="str">
            <v>BOX</v>
          </cell>
          <cell r="P1561" t="str">
            <v>D</v>
          </cell>
          <cell r="Q1561" t="str">
            <v>M</v>
          </cell>
          <cell r="R1561">
            <v>11.376470588235295</v>
          </cell>
          <cell r="S1561">
            <v>12.172823529411765</v>
          </cell>
          <cell r="T1561">
            <v>10.76</v>
          </cell>
          <cell r="U1561">
            <v>10.76</v>
          </cell>
          <cell r="V1561">
            <v>11.513200000000001</v>
          </cell>
          <cell r="W1561">
            <v>11.513200000000001</v>
          </cell>
          <cell r="X1561">
            <v>11.513200000000001</v>
          </cell>
          <cell r="Y1561">
            <v>11.513200000000001</v>
          </cell>
          <cell r="Z1561">
            <v>12.792444444444445</v>
          </cell>
          <cell r="AB1561" t="str">
            <v/>
          </cell>
          <cell r="AC1561">
            <v>4120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I1561" t="str">
            <v/>
          </cell>
          <cell r="AJ1561" t="str">
            <v/>
          </cell>
          <cell r="AK1561" t="str">
            <v>662455807032</v>
          </cell>
          <cell r="AL1561" t="str">
            <v>10662455807039</v>
          </cell>
          <cell r="AM1561" t="e">
            <v>#N/A</v>
          </cell>
        </row>
        <row r="1562">
          <cell r="A1562" t="str">
            <v>ACTIVE</v>
          </cell>
          <cell r="B1562" t="str">
            <v>36-1703</v>
          </cell>
          <cell r="C1562">
            <v>28892616</v>
          </cell>
          <cell r="D1562" t="str">
            <v>36-1703</v>
          </cell>
          <cell r="E1562" t="str">
            <v>SDR 35 SW</v>
          </cell>
          <cell r="F1562" t="str">
            <v>10 ELBOW 22.5 HXH SDR35 SW</v>
          </cell>
          <cell r="G1562">
            <v>4.41</v>
          </cell>
          <cell r="H1562">
            <v>2.0003407200000001</v>
          </cell>
          <cell r="I1562">
            <v>1</v>
          </cell>
          <cell r="J1562">
            <v>31</v>
          </cell>
          <cell r="K1562">
            <v>463.73800000000006</v>
          </cell>
          <cell r="L1562">
            <v>68.78031</v>
          </cell>
          <cell r="M1562" t="str">
            <v>SPECFIT</v>
          </cell>
          <cell r="N1562" t="str">
            <v>(81)33010</v>
          </cell>
          <cell r="O1562" t="str">
            <v>BOX</v>
          </cell>
          <cell r="P1562" t="str">
            <v>D</v>
          </cell>
          <cell r="Q1562" t="str">
            <v>F</v>
          </cell>
          <cell r="R1562">
            <v>372.92941176470589</v>
          </cell>
          <cell r="S1562">
            <v>399.03447058823531</v>
          </cell>
          <cell r="T1562">
            <v>390.06</v>
          </cell>
          <cell r="U1562">
            <v>390.06</v>
          </cell>
          <cell r="V1562">
            <v>417.36420000000004</v>
          </cell>
          <cell r="W1562">
            <v>417.36420000000004</v>
          </cell>
          <cell r="X1562">
            <v>417.36420000000004</v>
          </cell>
          <cell r="Y1562">
            <v>417.36420000000004</v>
          </cell>
          <cell r="Z1562">
            <v>463.73800000000006</v>
          </cell>
          <cell r="AB1562" t="str">
            <v/>
          </cell>
          <cell r="AC1562">
            <v>4124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I1562" t="str">
            <v/>
          </cell>
          <cell r="AJ1562" t="str">
            <v/>
          </cell>
          <cell r="AM1562" t="e">
            <v>#N/A</v>
          </cell>
        </row>
        <row r="1563">
          <cell r="A1563" t="str">
            <v>ACTIVE</v>
          </cell>
          <cell r="B1563" t="str">
            <v>36-1704</v>
          </cell>
          <cell r="C1563">
            <v>28892624</v>
          </cell>
          <cell r="D1563" t="str">
            <v>36-1704</v>
          </cell>
          <cell r="E1563" t="str">
            <v>SDR 35 SW</v>
          </cell>
          <cell r="F1563" t="str">
            <v>12 ELBOW 22.5 HXH SDR35 SW</v>
          </cell>
          <cell r="G1563">
            <v>6.8849999999999998</v>
          </cell>
          <cell r="H1563">
            <v>3.1229809199999998</v>
          </cell>
          <cell r="I1563">
            <v>1</v>
          </cell>
          <cell r="J1563">
            <v>20</v>
          </cell>
          <cell r="K1563">
            <v>674.61122222222218</v>
          </cell>
          <cell r="L1563">
            <v>100.05832000000001</v>
          </cell>
          <cell r="M1563" t="str">
            <v>SPECFIT</v>
          </cell>
          <cell r="N1563" t="str">
            <v>(81)33012</v>
          </cell>
          <cell r="O1563" t="str">
            <v>BOX</v>
          </cell>
          <cell r="P1563" t="str">
            <v>D</v>
          </cell>
          <cell r="Q1563" t="str">
            <v>F</v>
          </cell>
          <cell r="R1563">
            <v>542.52941176470586</v>
          </cell>
          <cell r="S1563">
            <v>580.50647058823529</v>
          </cell>
          <cell r="T1563">
            <v>567.42999999999995</v>
          </cell>
          <cell r="U1563">
            <v>567.42999999999995</v>
          </cell>
          <cell r="V1563">
            <v>607.15009999999995</v>
          </cell>
          <cell r="W1563">
            <v>607.15009999999995</v>
          </cell>
          <cell r="X1563">
            <v>607.15009999999995</v>
          </cell>
          <cell r="Y1563">
            <v>607.15009999999995</v>
          </cell>
          <cell r="Z1563">
            <v>674.61122222222218</v>
          </cell>
          <cell r="AB1563" t="str">
            <v/>
          </cell>
          <cell r="AC1563">
            <v>4125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I1563" t="str">
            <v/>
          </cell>
          <cell r="AJ1563" t="str">
            <v/>
          </cell>
          <cell r="AM1563" t="e">
            <v>#N/A</v>
          </cell>
        </row>
        <row r="1564">
          <cell r="A1564" t="str">
            <v>ACTIVE</v>
          </cell>
          <cell r="B1564" t="str">
            <v>36-1705</v>
          </cell>
          <cell r="C1564">
            <v>28892632</v>
          </cell>
          <cell r="D1564" t="str">
            <v>36-1705</v>
          </cell>
          <cell r="E1564" t="str">
            <v>SDR 35 SW</v>
          </cell>
          <cell r="F1564" t="str">
            <v>15 ELBOW 22.5 HXH SDR35 SW</v>
          </cell>
          <cell r="G1564">
            <v>14.01</v>
          </cell>
          <cell r="H1564">
            <v>6.3548239199999994</v>
          </cell>
          <cell r="I1564">
            <v>1</v>
          </cell>
          <cell r="J1564">
            <v>10</v>
          </cell>
          <cell r="K1564">
            <v>1483.4717777777778</v>
          </cell>
          <cell r="L1564">
            <v>146.22498000000002</v>
          </cell>
          <cell r="M1564" t="str">
            <v>SPECFIT</v>
          </cell>
          <cell r="N1564" t="str">
            <v>(81)33015</v>
          </cell>
          <cell r="O1564" t="str">
            <v>BOX</v>
          </cell>
          <cell r="P1564" t="str">
            <v>D</v>
          </cell>
          <cell r="Q1564" t="str">
            <v>F</v>
          </cell>
          <cell r="R1564">
            <v>1193</v>
          </cell>
          <cell r="S1564">
            <v>1276.51</v>
          </cell>
          <cell r="T1564">
            <v>1247.78</v>
          </cell>
          <cell r="U1564">
            <v>1247.78</v>
          </cell>
          <cell r="V1564">
            <v>1335.1246000000001</v>
          </cell>
          <cell r="W1564">
            <v>1335.1246000000001</v>
          </cell>
          <cell r="X1564">
            <v>1335.1246000000001</v>
          </cell>
          <cell r="Y1564">
            <v>1335.1246000000001</v>
          </cell>
          <cell r="Z1564">
            <v>1483.4717777777778</v>
          </cell>
          <cell r="AB1564" t="str">
            <v/>
          </cell>
          <cell r="AC1564">
            <v>4126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I1564" t="str">
            <v/>
          </cell>
          <cell r="AJ1564" t="str">
            <v/>
          </cell>
          <cell r="AM1564" t="e">
            <v>#N/A</v>
          </cell>
        </row>
        <row r="1565">
          <cell r="A1565" t="str">
            <v>ACTIVE</v>
          </cell>
          <cell r="B1565" t="str">
            <v>36-1706</v>
          </cell>
          <cell r="C1565">
            <v>28892640</v>
          </cell>
          <cell r="D1565" t="str">
            <v>36-1706</v>
          </cell>
          <cell r="E1565" t="str">
            <v>SDR 35 SW</v>
          </cell>
          <cell r="F1565" t="str">
            <v>18 ELBOW 22.5 HXH SDR35 SW</v>
          </cell>
          <cell r="G1565">
            <v>29.25</v>
          </cell>
          <cell r="H1565">
            <v>13.267566</v>
          </cell>
          <cell r="I1565">
            <v>1</v>
          </cell>
          <cell r="J1565">
            <v>5</v>
          </cell>
          <cell r="K1565">
            <v>1823.9814444444446</v>
          </cell>
          <cell r="L1565">
            <v>179.78855999999999</v>
          </cell>
          <cell r="M1565" t="str">
            <v>SPECFIT</v>
          </cell>
          <cell r="N1565" t="str">
            <v>(81)33018</v>
          </cell>
          <cell r="O1565" t="str">
            <v>BOX</v>
          </cell>
          <cell r="P1565" t="str">
            <v>D</v>
          </cell>
          <cell r="Q1565" t="str">
            <v>F</v>
          </cell>
          <cell r="R1565">
            <v>1466.835294117647</v>
          </cell>
          <cell r="S1565">
            <v>1569.5137647058823</v>
          </cell>
          <cell r="T1565">
            <v>1534.19</v>
          </cell>
          <cell r="U1565">
            <v>1534.19</v>
          </cell>
          <cell r="V1565">
            <v>1641.5833000000002</v>
          </cell>
          <cell r="W1565">
            <v>1641.5833000000002</v>
          </cell>
          <cell r="X1565">
            <v>1641.5833000000002</v>
          </cell>
          <cell r="Y1565">
            <v>1641.5833000000002</v>
          </cell>
          <cell r="Z1565">
            <v>1823.9814444444446</v>
          </cell>
          <cell r="AB1565" t="str">
            <v/>
          </cell>
          <cell r="AC1565">
            <v>4127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I1565" t="str">
            <v/>
          </cell>
          <cell r="AJ1565" t="str">
            <v/>
          </cell>
          <cell r="AM1565" t="e">
            <v>#N/A</v>
          </cell>
        </row>
        <row r="1566">
          <cell r="A1566" t="str">
            <v>ACTIVE</v>
          </cell>
          <cell r="B1566" t="str">
            <v>36-1707</v>
          </cell>
          <cell r="C1566">
            <v>28892659</v>
          </cell>
          <cell r="D1566" t="str">
            <v>36-1707</v>
          </cell>
          <cell r="E1566" t="str">
            <v>SDR 35 SW</v>
          </cell>
          <cell r="F1566" t="str">
            <v>21 ELBOW 22.5 HXH SDR35 SW</v>
          </cell>
          <cell r="G1566">
            <v>48.6</v>
          </cell>
          <cell r="H1566">
            <v>22.0445712</v>
          </cell>
          <cell r="I1566">
            <v>1</v>
          </cell>
          <cell r="J1566">
            <v>3</v>
          </cell>
          <cell r="K1566">
            <v>3371.1063333333336</v>
          </cell>
          <cell r="L1566">
            <v>322.61090000000002</v>
          </cell>
          <cell r="M1566" t="str">
            <v>SPECFIT</v>
          </cell>
          <cell r="N1566" t="str">
            <v>(81)33021</v>
          </cell>
          <cell r="O1566" t="str">
            <v>BOX</v>
          </cell>
          <cell r="P1566" t="str">
            <v>D</v>
          </cell>
          <cell r="Q1566" t="str">
            <v>F</v>
          </cell>
          <cell r="R1566">
            <v>2711.0235294117647</v>
          </cell>
          <cell r="S1566">
            <v>2900.7951764705886</v>
          </cell>
          <cell r="T1566">
            <v>2835.51</v>
          </cell>
          <cell r="U1566">
            <v>2835.51</v>
          </cell>
          <cell r="V1566">
            <v>3033.9957000000004</v>
          </cell>
          <cell r="W1566">
            <v>3033.9957000000004</v>
          </cell>
          <cell r="X1566">
            <v>3033.9957000000004</v>
          </cell>
          <cell r="Y1566">
            <v>3033.9957000000004</v>
          </cell>
          <cell r="Z1566">
            <v>3371.1063333333336</v>
          </cell>
          <cell r="AB1566" t="str">
            <v/>
          </cell>
          <cell r="AC1566">
            <v>4128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I1566" t="str">
            <v/>
          </cell>
          <cell r="AJ1566" t="str">
            <v/>
          </cell>
          <cell r="AM1566" t="e">
            <v>#N/A</v>
          </cell>
        </row>
        <row r="1567">
          <cell r="A1567" t="str">
            <v>ACTIVE</v>
          </cell>
          <cell r="B1567" t="str">
            <v>36-1708</v>
          </cell>
          <cell r="C1567">
            <v>28892667</v>
          </cell>
          <cell r="D1567" t="str">
            <v>36-1708</v>
          </cell>
          <cell r="E1567" t="str">
            <v>SDR 35 SW</v>
          </cell>
          <cell r="F1567" t="str">
            <v>24 ELBOW 22.5 HXH SDR35 SW</v>
          </cell>
          <cell r="G1567">
            <v>67.5</v>
          </cell>
          <cell r="H1567">
            <v>30.617460000000001</v>
          </cell>
          <cell r="I1567">
            <v>1</v>
          </cell>
          <cell r="J1567">
            <v>2</v>
          </cell>
          <cell r="K1567">
            <v>4803.9671111111102</v>
          </cell>
          <cell r="L1567">
            <v>459.733</v>
          </cell>
          <cell r="M1567" t="str">
            <v>SPECFIT</v>
          </cell>
          <cell r="N1567" t="str">
            <v>(81)33024</v>
          </cell>
          <cell r="O1567" t="str">
            <v>BOX</v>
          </cell>
          <cell r="P1567" t="str">
            <v>D</v>
          </cell>
          <cell r="Q1567" t="str">
            <v>F</v>
          </cell>
          <cell r="R1567">
            <v>3863.3058823529414</v>
          </cell>
          <cell r="S1567">
            <v>4133.7372941176473</v>
          </cell>
          <cell r="T1567">
            <v>4040.72</v>
          </cell>
          <cell r="U1567">
            <v>4040.72</v>
          </cell>
          <cell r="V1567">
            <v>4323.5703999999996</v>
          </cell>
          <cell r="W1567">
            <v>4323.5703999999996</v>
          </cell>
          <cell r="X1567">
            <v>4323.5703999999996</v>
          </cell>
          <cell r="Y1567">
            <v>4323.5703999999996</v>
          </cell>
          <cell r="Z1567">
            <v>4803.9671111111102</v>
          </cell>
          <cell r="AB1567" t="str">
            <v/>
          </cell>
          <cell r="AC1567">
            <v>4129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I1567" t="str">
            <v/>
          </cell>
          <cell r="AJ1567" t="str">
            <v/>
          </cell>
          <cell r="AM1567" t="e">
            <v>#N/A</v>
          </cell>
        </row>
        <row r="1568">
          <cell r="A1568" t="str">
            <v>ACTIVE</v>
          </cell>
          <cell r="B1568" t="str">
            <v>36-1709</v>
          </cell>
          <cell r="C1568">
            <v>28892675</v>
          </cell>
          <cell r="D1568" t="str">
            <v>36-1709</v>
          </cell>
          <cell r="E1568" t="str">
            <v>SDR 35 SW</v>
          </cell>
          <cell r="F1568" t="str">
            <v>27 ELBOW 22.5 HXH SDR35 SW</v>
          </cell>
          <cell r="G1568">
            <v>96.75</v>
          </cell>
          <cell r="H1568">
            <v>43.885025999999996</v>
          </cell>
          <cell r="I1568">
            <v>1</v>
          </cell>
          <cell r="J1568">
            <v>1</v>
          </cell>
          <cell r="K1568">
            <v>6004.067222222222</v>
          </cell>
          <cell r="L1568">
            <v>524.64290000000005</v>
          </cell>
          <cell r="M1568" t="str">
            <v>SPECFIT</v>
          </cell>
          <cell r="N1568" t="str">
            <v>(81)33027</v>
          </cell>
          <cell r="O1568" t="str">
            <v>BOX</v>
          </cell>
          <cell r="P1568" t="str">
            <v>D</v>
          </cell>
          <cell r="Q1568" t="str">
            <v>F</v>
          </cell>
          <cell r="R1568">
            <v>4408.7647058823532</v>
          </cell>
          <cell r="S1568">
            <v>4717.378235294118</v>
          </cell>
          <cell r="T1568">
            <v>5050.1499999999996</v>
          </cell>
          <cell r="U1568">
            <v>5050.1499999999996</v>
          </cell>
          <cell r="V1568">
            <v>5403.6605</v>
          </cell>
          <cell r="W1568">
            <v>5403.6605</v>
          </cell>
          <cell r="X1568">
            <v>5403.6605</v>
          </cell>
          <cell r="Y1568">
            <v>5403.6605</v>
          </cell>
          <cell r="Z1568">
            <v>6004.067222222222</v>
          </cell>
          <cell r="AB1568" t="str">
            <v/>
          </cell>
          <cell r="AC1568">
            <v>4130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I1568" t="str">
            <v/>
          </cell>
          <cell r="AJ1568" t="str">
            <v/>
          </cell>
          <cell r="AM1568" t="e">
            <v>#N/A</v>
          </cell>
        </row>
        <row r="1569">
          <cell r="A1569" t="str">
            <v>ACTIVE</v>
          </cell>
          <cell r="B1569" t="str">
            <v>36-1710</v>
          </cell>
          <cell r="C1569">
            <v>28892683</v>
          </cell>
          <cell r="D1569" t="str">
            <v>36-1710</v>
          </cell>
          <cell r="E1569" t="str">
            <v>SDR 35 SW</v>
          </cell>
          <cell r="F1569" t="str">
            <v>30 ELBOW 22.5 HXH SDR35 SW</v>
          </cell>
          <cell r="G1569">
            <v>118.8</v>
          </cell>
          <cell r="H1569">
            <v>53.886729599999995</v>
          </cell>
          <cell r="I1569">
            <v>1</v>
          </cell>
          <cell r="J1569">
            <v>1</v>
          </cell>
          <cell r="K1569">
            <v>8069.1791111111106</v>
          </cell>
          <cell r="L1569">
            <v>718.33389999999997</v>
          </cell>
          <cell r="M1569" t="str">
            <v>SPECFIT</v>
          </cell>
          <cell r="N1569" t="str">
            <v>(81)33030</v>
          </cell>
          <cell r="O1569" t="str">
            <v>BOX</v>
          </cell>
          <cell r="P1569" t="str">
            <v>D</v>
          </cell>
          <cell r="Q1569" t="str">
            <v>F</v>
          </cell>
          <cell r="R1569">
            <v>6036.4235294117652</v>
          </cell>
          <cell r="S1569">
            <v>6458.9731764705894</v>
          </cell>
          <cell r="T1569">
            <v>6787.16</v>
          </cell>
          <cell r="U1569">
            <v>6787.16</v>
          </cell>
          <cell r="V1569">
            <v>7262.2611999999999</v>
          </cell>
          <cell r="W1569">
            <v>7262.2611999999999</v>
          </cell>
          <cell r="X1569">
            <v>7262.2611999999999</v>
          </cell>
          <cell r="Y1569">
            <v>7262.2611999999999</v>
          </cell>
          <cell r="Z1569">
            <v>8069.1791111111106</v>
          </cell>
          <cell r="AB1569" t="str">
            <v/>
          </cell>
          <cell r="AC1569">
            <v>4131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I1569" t="str">
            <v/>
          </cell>
          <cell r="AJ1569" t="str">
            <v/>
          </cell>
          <cell r="AM1569" t="e">
            <v>#N/A</v>
          </cell>
        </row>
        <row r="1570">
          <cell r="A1570" t="str">
            <v>ACTIVE</v>
          </cell>
          <cell r="B1570" t="str">
            <v>36-1711</v>
          </cell>
          <cell r="C1570">
            <v>28892691</v>
          </cell>
          <cell r="D1570" t="str">
            <v>36-1711</v>
          </cell>
          <cell r="E1570" t="str">
            <v>SDR 35 SW</v>
          </cell>
          <cell r="F1570" t="str">
            <v>36 ELBOW 22.5 HXH SDR35 SW</v>
          </cell>
          <cell r="G1570">
            <v>202.95</v>
          </cell>
          <cell r="H1570">
            <v>92.0564964</v>
          </cell>
          <cell r="I1570">
            <v>1</v>
          </cell>
          <cell r="J1570">
            <v>1</v>
          </cell>
          <cell r="K1570">
            <v>10086.497666666668</v>
          </cell>
          <cell r="L1570">
            <v>897.91830000000004</v>
          </cell>
          <cell r="M1570" t="str">
            <v>SPECFIT</v>
          </cell>
          <cell r="N1570" t="str">
            <v>(81)33036</v>
          </cell>
          <cell r="O1570" t="str">
            <v>BOX</v>
          </cell>
          <cell r="P1570" t="str">
            <v>D</v>
          </cell>
          <cell r="Q1570" t="str">
            <v>F</v>
          </cell>
          <cell r="R1570">
            <v>7545.5411764705887</v>
          </cell>
          <cell r="S1570">
            <v>8073.7290588235301</v>
          </cell>
          <cell r="T1570">
            <v>8483.9699999999993</v>
          </cell>
          <cell r="U1570">
            <v>8483.9699999999993</v>
          </cell>
          <cell r="V1570">
            <v>9077.8479000000007</v>
          </cell>
          <cell r="W1570">
            <v>9077.8479000000007</v>
          </cell>
          <cell r="X1570">
            <v>9077.8479000000007</v>
          </cell>
          <cell r="Y1570">
            <v>9077.8479000000007</v>
          </cell>
          <cell r="Z1570">
            <v>10086.497666666668</v>
          </cell>
          <cell r="AB1570" t="str">
            <v/>
          </cell>
          <cell r="AC1570">
            <v>4132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I1570" t="str">
            <v/>
          </cell>
          <cell r="AJ1570" t="str">
            <v/>
          </cell>
          <cell r="AM1570" t="e">
            <v>#N/A</v>
          </cell>
        </row>
        <row r="1571">
          <cell r="A1571" t="str">
            <v>ACTIVE</v>
          </cell>
          <cell r="B1571" t="str">
            <v>36-1712</v>
          </cell>
          <cell r="C1571">
            <v>28892802</v>
          </cell>
          <cell r="D1571" t="str">
            <v>36-1712</v>
          </cell>
          <cell r="E1571" t="str">
            <v>SDR 35 SW</v>
          </cell>
          <cell r="F1571" t="str">
            <v>3 ELBOW 22.5 HXS SDR35 SW</v>
          </cell>
          <cell r="G1571">
            <v>1</v>
          </cell>
          <cell r="H1571">
            <v>0.453592</v>
          </cell>
          <cell r="I1571">
            <v>25</v>
          </cell>
          <cell r="J1571">
            <v>1800</v>
          </cell>
          <cell r="K1571">
            <v>14.278555555555554</v>
          </cell>
          <cell r="L1571">
            <v>1.529344</v>
          </cell>
          <cell r="M1571" t="str">
            <v>NORMANDY</v>
          </cell>
          <cell r="N1571" t="str">
            <v>V-713</v>
          </cell>
          <cell r="O1571" t="str">
            <v>BOX</v>
          </cell>
          <cell r="P1571" t="str">
            <v>D</v>
          </cell>
          <cell r="Q1571" t="str">
            <v>M</v>
          </cell>
          <cell r="R1571">
            <v>11.364705882352942</v>
          </cell>
          <cell r="S1571">
            <v>12.160235294117648</v>
          </cell>
          <cell r="T1571">
            <v>12.01</v>
          </cell>
          <cell r="U1571">
            <v>12.01</v>
          </cell>
          <cell r="V1571">
            <v>12.8507</v>
          </cell>
          <cell r="W1571">
            <v>12.8507</v>
          </cell>
          <cell r="X1571">
            <v>12.8507</v>
          </cell>
          <cell r="Y1571">
            <v>12.8507</v>
          </cell>
          <cell r="Z1571">
            <v>14.278555555555554</v>
          </cell>
          <cell r="AB1571" t="str">
            <v/>
          </cell>
          <cell r="AC1571">
            <v>4157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I1571" t="str">
            <v/>
          </cell>
          <cell r="AJ1571" t="str">
            <v/>
          </cell>
          <cell r="AK1571" t="str">
            <v>662455807131</v>
          </cell>
          <cell r="AL1571" t="str">
            <v>10662455807138</v>
          </cell>
          <cell r="AM1571" t="e">
            <v>#N/A</v>
          </cell>
        </row>
        <row r="1572">
          <cell r="A1572" t="str">
            <v>ACTIVE</v>
          </cell>
          <cell r="B1572" t="str">
            <v>36-1713</v>
          </cell>
          <cell r="C1572">
            <v>28892810</v>
          </cell>
          <cell r="D1572" t="str">
            <v>36-1713</v>
          </cell>
          <cell r="E1572" t="str">
            <v>SDR 35 SW</v>
          </cell>
          <cell r="F1572" t="str">
            <v>10 ELBOW 22.5 HXS SDR35 SW</v>
          </cell>
          <cell r="G1572">
            <v>4.41</v>
          </cell>
          <cell r="H1572">
            <v>2.0003407200000001</v>
          </cell>
          <cell r="I1572">
            <v>1</v>
          </cell>
          <cell r="J1572">
            <v>31</v>
          </cell>
          <cell r="K1572">
            <v>446.49911111111118</v>
          </cell>
          <cell r="L1572">
            <v>52.101829000000002</v>
          </cell>
          <cell r="M1572" t="str">
            <v>SPECFIT</v>
          </cell>
          <cell r="N1572" t="str">
            <v>(81)42010</v>
          </cell>
          <cell r="O1572" t="str">
            <v>BOX</v>
          </cell>
          <cell r="P1572" t="str">
            <v>D</v>
          </cell>
          <cell r="Q1572" t="str">
            <v>F</v>
          </cell>
          <cell r="R1572">
            <v>359.07058823529411</v>
          </cell>
          <cell r="S1572">
            <v>384.2055294117647</v>
          </cell>
          <cell r="T1572">
            <v>375.56</v>
          </cell>
          <cell r="U1572">
            <v>375.56</v>
          </cell>
          <cell r="V1572">
            <v>401.84920000000005</v>
          </cell>
          <cell r="W1572">
            <v>401.84920000000005</v>
          </cell>
          <cell r="X1572">
            <v>401.84920000000005</v>
          </cell>
          <cell r="Y1572">
            <v>401.84920000000005</v>
          </cell>
          <cell r="Z1572">
            <v>446.49911111111118</v>
          </cell>
          <cell r="AB1572" t="str">
            <v/>
          </cell>
          <cell r="AC1572">
            <v>4161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I1572" t="str">
            <v/>
          </cell>
          <cell r="AJ1572" t="str">
            <v/>
          </cell>
          <cell r="AM1572" t="e">
            <v>#N/A</v>
          </cell>
        </row>
        <row r="1573">
          <cell r="A1573" t="str">
            <v>ACTIVE</v>
          </cell>
          <cell r="B1573" t="str">
            <v>36-1714</v>
          </cell>
          <cell r="C1573">
            <v>28892829</v>
          </cell>
          <cell r="D1573" t="str">
            <v>36-1714</v>
          </cell>
          <cell r="E1573" t="str">
            <v>SDR 35 SW</v>
          </cell>
          <cell r="F1573" t="str">
            <v>12 ELBOW 22.5 HXS SDR35 SW</v>
          </cell>
          <cell r="G1573">
            <v>6.8849999999999998</v>
          </cell>
          <cell r="H1573">
            <v>3.1229809199999998</v>
          </cell>
          <cell r="I1573">
            <v>1</v>
          </cell>
          <cell r="J1573">
            <v>20</v>
          </cell>
          <cell r="K1573">
            <v>997.15677777777785</v>
          </cell>
          <cell r="L1573">
            <v>63.071300000000001</v>
          </cell>
          <cell r="M1573" t="str">
            <v>SPECFIT</v>
          </cell>
          <cell r="N1573" t="str">
            <v>(81)42012</v>
          </cell>
          <cell r="O1573" t="str">
            <v>BOX</v>
          </cell>
          <cell r="P1573" t="str">
            <v>D</v>
          </cell>
          <cell r="Q1573" t="str">
            <v>F</v>
          </cell>
          <cell r="R1573">
            <v>530.01176470588234</v>
          </cell>
          <cell r="S1573">
            <v>567.11258823529408</v>
          </cell>
          <cell r="T1573">
            <v>838.73</v>
          </cell>
          <cell r="U1573">
            <v>838.73</v>
          </cell>
          <cell r="V1573">
            <v>897.44110000000012</v>
          </cell>
          <cell r="W1573">
            <v>897.44110000000012</v>
          </cell>
          <cell r="X1573">
            <v>897.44110000000012</v>
          </cell>
          <cell r="Y1573">
            <v>897.44110000000012</v>
          </cell>
          <cell r="Z1573">
            <v>997.15677777777785</v>
          </cell>
          <cell r="AB1573" t="str">
            <v/>
          </cell>
          <cell r="AC1573">
            <v>4162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I1573" t="str">
            <v/>
          </cell>
          <cell r="AJ1573" t="str">
            <v/>
          </cell>
          <cell r="AM1573" t="e">
            <v>#N/A</v>
          </cell>
        </row>
        <row r="1574">
          <cell r="A1574" t="str">
            <v>ACTIVE</v>
          </cell>
          <cell r="B1574" t="str">
            <v>36-1715</v>
          </cell>
          <cell r="C1574">
            <v>28892837</v>
          </cell>
          <cell r="D1574" t="str">
            <v>36-1715</v>
          </cell>
          <cell r="E1574" t="str">
            <v>SDR 35 SW</v>
          </cell>
          <cell r="F1574" t="str">
            <v>15 ELBOW 22.5 HXS SDR35 SW</v>
          </cell>
          <cell r="G1574">
            <v>14.01</v>
          </cell>
          <cell r="H1574">
            <v>6.3548239199999994</v>
          </cell>
          <cell r="I1574">
            <v>1</v>
          </cell>
          <cell r="J1574">
            <v>10</v>
          </cell>
          <cell r="K1574">
            <v>1419.4501111111113</v>
          </cell>
          <cell r="L1574">
            <v>135.839</v>
          </cell>
          <cell r="M1574" t="str">
            <v>SPECFIT</v>
          </cell>
          <cell r="N1574" t="str">
            <v>(81)42015</v>
          </cell>
          <cell r="O1574" t="str">
            <v>BOX</v>
          </cell>
          <cell r="P1574" t="str">
            <v>D</v>
          </cell>
          <cell r="Q1574" t="str">
            <v>F</v>
          </cell>
          <cell r="R1574">
            <v>1141.5058823529412</v>
          </cell>
          <cell r="S1574">
            <v>1221.4112941176472</v>
          </cell>
          <cell r="T1574">
            <v>1193.93</v>
          </cell>
          <cell r="U1574">
            <v>1193.93</v>
          </cell>
          <cell r="V1574">
            <v>1277.5051000000001</v>
          </cell>
          <cell r="W1574">
            <v>1277.5051000000001</v>
          </cell>
          <cell r="X1574">
            <v>1277.5051000000001</v>
          </cell>
          <cell r="Y1574">
            <v>1277.5051000000001</v>
          </cell>
          <cell r="Z1574">
            <v>1419.4501111111113</v>
          </cell>
          <cell r="AB1574" t="str">
            <v/>
          </cell>
          <cell r="AC1574">
            <v>4163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I1574" t="str">
            <v/>
          </cell>
          <cell r="AJ1574" t="str">
            <v/>
          </cell>
          <cell r="AM1574" t="e">
            <v>#N/A</v>
          </cell>
        </row>
        <row r="1575">
          <cell r="A1575" t="str">
            <v>ACTIVE</v>
          </cell>
          <cell r="B1575" t="str">
            <v>36-1716</v>
          </cell>
          <cell r="C1575">
            <v>28892845</v>
          </cell>
          <cell r="D1575" t="str">
            <v>36-1716</v>
          </cell>
          <cell r="E1575" t="str">
            <v>SDR 35 SW</v>
          </cell>
          <cell r="F1575" t="str">
            <v>18 ELBOW 22.5 HXS SDR35 SW</v>
          </cell>
          <cell r="G1575">
            <v>27.9</v>
          </cell>
          <cell r="H1575">
            <v>12.6552168</v>
          </cell>
          <cell r="I1575">
            <v>1</v>
          </cell>
          <cell r="J1575">
            <v>5</v>
          </cell>
          <cell r="K1575">
            <v>1823.9814444444446</v>
          </cell>
          <cell r="L1575">
            <v>174.55199999999999</v>
          </cell>
          <cell r="M1575" t="str">
            <v>SPECFIT</v>
          </cell>
          <cell r="N1575" t="str">
            <v>(81)42018</v>
          </cell>
          <cell r="O1575" t="str">
            <v>BOX</v>
          </cell>
          <cell r="P1575" t="str">
            <v>D</v>
          </cell>
          <cell r="Q1575" t="str">
            <v>F</v>
          </cell>
          <cell r="R1575">
            <v>1466.835294117647</v>
          </cell>
          <cell r="S1575">
            <v>1569.5137647058823</v>
          </cell>
          <cell r="T1575">
            <v>1534.19</v>
          </cell>
          <cell r="U1575">
            <v>1534.19</v>
          </cell>
          <cell r="V1575">
            <v>1641.5833000000002</v>
          </cell>
          <cell r="W1575">
            <v>1641.5833000000002</v>
          </cell>
          <cell r="X1575">
            <v>1641.5833000000002</v>
          </cell>
          <cell r="Y1575">
            <v>1641.5833000000002</v>
          </cell>
          <cell r="Z1575">
            <v>1823.9814444444446</v>
          </cell>
          <cell r="AB1575" t="str">
            <v/>
          </cell>
          <cell r="AC1575">
            <v>4164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I1575" t="str">
            <v/>
          </cell>
          <cell r="AJ1575" t="str">
            <v/>
          </cell>
          <cell r="AM1575" t="e">
            <v>#N/A</v>
          </cell>
        </row>
        <row r="1576">
          <cell r="A1576" t="str">
            <v>ACTIVE</v>
          </cell>
          <cell r="B1576" t="str">
            <v>36-1717</v>
          </cell>
          <cell r="C1576">
            <v>28892853</v>
          </cell>
          <cell r="D1576" t="str">
            <v>36-1717</v>
          </cell>
          <cell r="E1576" t="str">
            <v>SDR 35 SW</v>
          </cell>
          <cell r="F1576" t="str">
            <v>21 ELBOW 22.5 HXS SDR35 SW</v>
          </cell>
          <cell r="G1576">
            <v>45</v>
          </cell>
          <cell r="H1576">
            <v>20.411639999999998</v>
          </cell>
          <cell r="I1576">
            <v>1</v>
          </cell>
          <cell r="J1576">
            <v>3</v>
          </cell>
          <cell r="K1576">
            <v>3371.1063333333336</v>
          </cell>
          <cell r="L1576">
            <v>322.61090000000002</v>
          </cell>
          <cell r="M1576" t="str">
            <v>SPECFIT</v>
          </cell>
          <cell r="N1576" t="str">
            <v>(81)42021</v>
          </cell>
          <cell r="O1576" t="str">
            <v>BOX</v>
          </cell>
          <cell r="P1576" t="str">
            <v>D</v>
          </cell>
          <cell r="Q1576" t="str">
            <v>F</v>
          </cell>
          <cell r="R1576">
            <v>2711.0235294117647</v>
          </cell>
          <cell r="S1576">
            <v>2900.7951764705886</v>
          </cell>
          <cell r="T1576">
            <v>2835.51</v>
          </cell>
          <cell r="U1576">
            <v>2835.51</v>
          </cell>
          <cell r="V1576">
            <v>3033.9957000000004</v>
          </cell>
          <cell r="W1576">
            <v>3033.9957000000004</v>
          </cell>
          <cell r="X1576">
            <v>3033.9957000000004</v>
          </cell>
          <cell r="Y1576">
            <v>3033.9957000000004</v>
          </cell>
          <cell r="Z1576">
            <v>3371.1063333333336</v>
          </cell>
          <cell r="AB1576" t="str">
            <v/>
          </cell>
          <cell r="AC1576">
            <v>4165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I1576" t="str">
            <v/>
          </cell>
          <cell r="AJ1576" t="str">
            <v/>
          </cell>
          <cell r="AM1576" t="e">
            <v>#N/A</v>
          </cell>
        </row>
        <row r="1577">
          <cell r="A1577" t="str">
            <v>ACTIVE</v>
          </cell>
          <cell r="B1577" t="str">
            <v>36-1718</v>
          </cell>
          <cell r="C1577">
            <v>28892861</v>
          </cell>
          <cell r="D1577" t="str">
            <v>36-1718</v>
          </cell>
          <cell r="E1577" t="str">
            <v>SDR 35 SW</v>
          </cell>
          <cell r="F1577" t="str">
            <v>24 ELBOW 22.5 HXS SDR35 SW</v>
          </cell>
          <cell r="G1577">
            <v>62.1</v>
          </cell>
          <cell r="H1577">
            <v>28.168063199999999</v>
          </cell>
          <cell r="I1577">
            <v>1</v>
          </cell>
          <cell r="J1577">
            <v>2</v>
          </cell>
          <cell r="K1577">
            <v>4803.9671111111102</v>
          </cell>
          <cell r="L1577">
            <v>459.733</v>
          </cell>
          <cell r="M1577" t="str">
            <v>SPECFIT</v>
          </cell>
          <cell r="N1577" t="str">
            <v>(81)42024</v>
          </cell>
          <cell r="O1577" t="str">
            <v>BOX</v>
          </cell>
          <cell r="P1577" t="str">
            <v>D</v>
          </cell>
          <cell r="Q1577" t="str">
            <v>F</v>
          </cell>
          <cell r="R1577">
            <v>3863.3058823529414</v>
          </cell>
          <cell r="S1577">
            <v>4133.7372941176473</v>
          </cell>
          <cell r="T1577">
            <v>4040.72</v>
          </cell>
          <cell r="U1577">
            <v>4040.72</v>
          </cell>
          <cell r="V1577">
            <v>4323.5703999999996</v>
          </cell>
          <cell r="W1577">
            <v>4323.5703999999996</v>
          </cell>
          <cell r="X1577">
            <v>4323.5703999999996</v>
          </cell>
          <cell r="Y1577">
            <v>4323.5703999999996</v>
          </cell>
          <cell r="Z1577">
            <v>4803.9671111111102</v>
          </cell>
          <cell r="AB1577" t="str">
            <v/>
          </cell>
          <cell r="AC1577">
            <v>4166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I1577" t="str">
            <v/>
          </cell>
          <cell r="AJ1577" t="str">
            <v/>
          </cell>
          <cell r="AM1577" t="e">
            <v>#N/A</v>
          </cell>
        </row>
        <row r="1578">
          <cell r="A1578" t="str">
            <v>ACTIVE</v>
          </cell>
          <cell r="B1578" t="str">
            <v>36-1719</v>
          </cell>
          <cell r="C1578">
            <v>28892870</v>
          </cell>
          <cell r="D1578" t="str">
            <v>36-1719</v>
          </cell>
          <cell r="E1578" t="str">
            <v>SDR 35 SW</v>
          </cell>
          <cell r="F1578" t="str">
            <v>27 ELBOW 22.5 HXS SDR35 SW</v>
          </cell>
          <cell r="G1578">
            <v>91.8</v>
          </cell>
          <cell r="H1578">
            <v>41.639745599999998</v>
          </cell>
          <cell r="I1578">
            <v>1</v>
          </cell>
          <cell r="J1578">
            <v>1</v>
          </cell>
          <cell r="K1578">
            <v>6004.067222222222</v>
          </cell>
          <cell r="L1578">
            <v>524.64290000000005</v>
          </cell>
          <cell r="M1578" t="str">
            <v>SPECFIT</v>
          </cell>
          <cell r="N1578" t="str">
            <v>(81)42027</v>
          </cell>
          <cell r="O1578" t="str">
            <v>BOX</v>
          </cell>
          <cell r="P1578" t="str">
            <v>D</v>
          </cell>
          <cell r="Q1578" t="str">
            <v>F</v>
          </cell>
          <cell r="R1578">
            <v>4408.7647058823532</v>
          </cell>
          <cell r="S1578">
            <v>4717.378235294118</v>
          </cell>
          <cell r="T1578">
            <v>5050.1499999999996</v>
          </cell>
          <cell r="U1578">
            <v>5050.1499999999996</v>
          </cell>
          <cell r="V1578">
            <v>5403.6605</v>
          </cell>
          <cell r="W1578">
            <v>5403.6605</v>
          </cell>
          <cell r="X1578">
            <v>5403.6605</v>
          </cell>
          <cell r="Y1578">
            <v>5403.6605</v>
          </cell>
          <cell r="Z1578">
            <v>6004.067222222222</v>
          </cell>
          <cell r="AB1578" t="str">
            <v/>
          </cell>
          <cell r="AC1578">
            <v>4167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I1578" t="str">
            <v/>
          </cell>
          <cell r="AJ1578" t="str">
            <v/>
          </cell>
          <cell r="AM1578" t="e">
            <v>#N/A</v>
          </cell>
        </row>
        <row r="1579">
          <cell r="A1579" t="str">
            <v>ACTIVE</v>
          </cell>
          <cell r="B1579" t="str">
            <v>36-1720</v>
          </cell>
          <cell r="C1579">
            <v>28892888</v>
          </cell>
          <cell r="D1579" t="str">
            <v>36-1720</v>
          </cell>
          <cell r="E1579" t="str">
            <v>SDR 35 SW</v>
          </cell>
          <cell r="F1579" t="str">
            <v>30 ELBOW 22.5 HXS SDR35 SW</v>
          </cell>
          <cell r="G1579">
            <v>118.8</v>
          </cell>
          <cell r="H1579">
            <v>53.886729599999995</v>
          </cell>
          <cell r="I1579">
            <v>1</v>
          </cell>
          <cell r="J1579">
            <v>1</v>
          </cell>
          <cell r="K1579">
            <v>7679.0014431372565</v>
          </cell>
          <cell r="L1579">
            <v>718.33389999999997</v>
          </cell>
          <cell r="M1579" t="str">
            <v>SPECFIT</v>
          </cell>
          <cell r="N1579" t="str">
            <v>(81)42030</v>
          </cell>
          <cell r="O1579" t="str">
            <v>BOX</v>
          </cell>
          <cell r="P1579" t="str">
            <v>D</v>
          </cell>
          <cell r="Q1579" t="str">
            <v>F</v>
          </cell>
          <cell r="R1579">
            <v>6036.4235294117652</v>
          </cell>
          <cell r="S1579">
            <v>6458.9731764705894</v>
          </cell>
          <cell r="T1579">
            <v>6458.9731764705894</v>
          </cell>
          <cell r="U1579">
            <v>6458.9731764705894</v>
          </cell>
          <cell r="V1579">
            <v>6911.1012988235307</v>
          </cell>
          <cell r="W1579">
            <v>6911.1012988235307</v>
          </cell>
          <cell r="X1579">
            <v>6911.1012988235307</v>
          </cell>
          <cell r="Y1579">
            <v>6911.1012988235307</v>
          </cell>
          <cell r="Z1579">
            <v>7679.0014431372565</v>
          </cell>
          <cell r="AB1579" t="str">
            <v/>
          </cell>
          <cell r="AC1579">
            <v>4168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I1579" t="str">
            <v/>
          </cell>
          <cell r="AJ1579" t="str">
            <v/>
          </cell>
          <cell r="AM1579" t="e">
            <v>#N/A</v>
          </cell>
        </row>
        <row r="1580">
          <cell r="A1580" t="str">
            <v>ACTIVE</v>
          </cell>
          <cell r="B1580" t="str">
            <v>36-1721</v>
          </cell>
          <cell r="C1580">
            <v>28892896</v>
          </cell>
          <cell r="D1580" t="str">
            <v>36-1721</v>
          </cell>
          <cell r="E1580" t="str">
            <v>SDR 35 SW</v>
          </cell>
          <cell r="F1580" t="str">
            <v>36 ELBOW 22.5 HXS SDR35 SW</v>
          </cell>
          <cell r="G1580">
            <v>202.95</v>
          </cell>
          <cell r="H1580">
            <v>92.0564964</v>
          </cell>
          <cell r="I1580">
            <v>1</v>
          </cell>
          <cell r="J1580">
            <v>1</v>
          </cell>
          <cell r="K1580">
            <v>9598.7667699346421</v>
          </cell>
          <cell r="L1580">
            <v>897.91830000000004</v>
          </cell>
          <cell r="M1580" t="str">
            <v>SPECFIT</v>
          </cell>
          <cell r="N1580" t="str">
            <v>(81)42036</v>
          </cell>
          <cell r="O1580" t="str">
            <v>BOX</v>
          </cell>
          <cell r="P1580" t="str">
            <v>D</v>
          </cell>
          <cell r="Q1580" t="str">
            <v>F</v>
          </cell>
          <cell r="R1580">
            <v>7545.5411764705887</v>
          </cell>
          <cell r="S1580">
            <v>8073.7290588235301</v>
          </cell>
          <cell r="T1580">
            <v>8073.7290588235301</v>
          </cell>
          <cell r="U1580">
            <v>8073.7290588235301</v>
          </cell>
          <cell r="V1580">
            <v>8638.8900929411775</v>
          </cell>
          <cell r="W1580">
            <v>8638.8900929411775</v>
          </cell>
          <cell r="X1580">
            <v>8638.8900929411775</v>
          </cell>
          <cell r="Y1580">
            <v>8638.8900929411775</v>
          </cell>
          <cell r="Z1580">
            <v>9598.7667699346421</v>
          </cell>
          <cell r="AB1580" t="str">
            <v/>
          </cell>
          <cell r="AC1580">
            <v>4169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I1580" t="str">
            <v/>
          </cell>
          <cell r="AJ1580" t="str">
            <v/>
          </cell>
          <cell r="AM1580" t="e">
            <v>#N/A</v>
          </cell>
        </row>
        <row r="1581">
          <cell r="A1581" t="str">
            <v>ACTIVE</v>
          </cell>
          <cell r="B1581" t="str">
            <v>36-1722</v>
          </cell>
          <cell r="C1581">
            <v>28892900</v>
          </cell>
          <cell r="D1581" t="str">
            <v>36-1722</v>
          </cell>
          <cell r="E1581" t="str">
            <v>SDR 35 SW</v>
          </cell>
          <cell r="F1581" t="str">
            <v>4 ELBOW 30 HXH SDR35 SW</v>
          </cell>
          <cell r="G1581">
            <v>0.45</v>
          </cell>
          <cell r="H1581">
            <v>0.2041164</v>
          </cell>
          <cell r="I1581">
            <v>1</v>
          </cell>
          <cell r="J1581">
            <v>300</v>
          </cell>
          <cell r="K1581">
            <v>108.04622222222223</v>
          </cell>
          <cell r="L1581">
            <v>8.3509309999999992</v>
          </cell>
          <cell r="M1581" t="str">
            <v>SPECFIT</v>
          </cell>
          <cell r="N1581" t="str">
            <v>(81)3404</v>
          </cell>
          <cell r="O1581" t="str">
            <v>BOX</v>
          </cell>
          <cell r="P1581" t="str">
            <v>D</v>
          </cell>
          <cell r="Q1581" t="str">
            <v>F</v>
          </cell>
          <cell r="R1581">
            <v>68.141176470588235</v>
          </cell>
          <cell r="S1581">
            <v>72.911058823529416</v>
          </cell>
          <cell r="T1581">
            <v>90.88</v>
          </cell>
          <cell r="U1581">
            <v>90.88</v>
          </cell>
          <cell r="V1581">
            <v>97.241600000000005</v>
          </cell>
          <cell r="W1581">
            <v>97.241600000000005</v>
          </cell>
          <cell r="X1581">
            <v>97.241600000000005</v>
          </cell>
          <cell r="Y1581">
            <v>97.241600000000005</v>
          </cell>
          <cell r="Z1581">
            <v>108.04622222222223</v>
          </cell>
          <cell r="AB1581" t="str">
            <v/>
          </cell>
          <cell r="AC1581">
            <v>4108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I1581" t="str">
            <v/>
          </cell>
          <cell r="AJ1581" t="str">
            <v/>
          </cell>
          <cell r="AM1581" t="e">
            <v>#N/A</v>
          </cell>
        </row>
        <row r="1582">
          <cell r="A1582" t="str">
            <v>ACTIVE</v>
          </cell>
          <cell r="B1582" t="str">
            <v>36-1723</v>
          </cell>
          <cell r="C1582">
            <v>28892918</v>
          </cell>
          <cell r="D1582" t="str">
            <v>36-1723</v>
          </cell>
          <cell r="E1582" t="str">
            <v>SDR 35 SW</v>
          </cell>
          <cell r="F1582" t="str">
            <v>6 ELBOW 30 HXH SDR35 SW</v>
          </cell>
          <cell r="G1582">
            <v>0.9</v>
          </cell>
          <cell r="H1582">
            <v>0.40823280000000001</v>
          </cell>
          <cell r="I1582">
            <v>1</v>
          </cell>
          <cell r="J1582">
            <v>150</v>
          </cell>
          <cell r="K1582">
            <v>137.51877777777779</v>
          </cell>
          <cell r="L1582">
            <v>10.3147</v>
          </cell>
          <cell r="M1582" t="str">
            <v>SPECFIT</v>
          </cell>
          <cell r="N1582" t="str">
            <v>(81)3406</v>
          </cell>
          <cell r="O1582" t="str">
            <v>BOX</v>
          </cell>
          <cell r="P1582" t="str">
            <v>D</v>
          </cell>
          <cell r="Q1582" t="str">
            <v>F</v>
          </cell>
          <cell r="R1582">
            <v>86.682352941176475</v>
          </cell>
          <cell r="S1582">
            <v>92.750117647058829</v>
          </cell>
          <cell r="T1582">
            <v>115.67</v>
          </cell>
          <cell r="U1582">
            <v>115.67</v>
          </cell>
          <cell r="V1582">
            <v>123.76690000000001</v>
          </cell>
          <cell r="W1582">
            <v>123.76690000000001</v>
          </cell>
          <cell r="X1582">
            <v>123.76690000000001</v>
          </cell>
          <cell r="Y1582">
            <v>123.76690000000001</v>
          </cell>
          <cell r="Z1582">
            <v>137.51877777777779</v>
          </cell>
          <cell r="AB1582" t="str">
            <v/>
          </cell>
          <cell r="AC1582">
            <v>4109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I1582" t="str">
            <v/>
          </cell>
          <cell r="AJ1582" t="str">
            <v/>
          </cell>
          <cell r="AM1582" t="e">
            <v>#N/A</v>
          </cell>
        </row>
        <row r="1583">
          <cell r="A1583" t="str">
            <v>ACTIVE</v>
          </cell>
          <cell r="B1583" t="str">
            <v>36-1724</v>
          </cell>
          <cell r="C1583">
            <v>28892926</v>
          </cell>
          <cell r="D1583" t="str">
            <v>36-1724</v>
          </cell>
          <cell r="E1583" t="str">
            <v>SDR 35 SW</v>
          </cell>
          <cell r="F1583" t="str">
            <v>8 ELBOW 30 HXH SDR35 SW</v>
          </cell>
          <cell r="G1583">
            <v>2.25</v>
          </cell>
          <cell r="H1583">
            <v>1.0205820000000001</v>
          </cell>
          <cell r="I1583">
            <v>1</v>
          </cell>
          <cell r="J1583">
            <v>60</v>
          </cell>
          <cell r="K1583">
            <v>162.86588888888892</v>
          </cell>
          <cell r="L1583">
            <v>14.73415</v>
          </cell>
          <cell r="M1583" t="str">
            <v>SPECFIT</v>
          </cell>
          <cell r="N1583" t="str">
            <v>(81)3408</v>
          </cell>
          <cell r="O1583" t="str">
            <v>BOX</v>
          </cell>
          <cell r="P1583" t="str">
            <v>D</v>
          </cell>
          <cell r="Q1583" t="str">
            <v>F</v>
          </cell>
          <cell r="R1583">
            <v>120.21176470588236</v>
          </cell>
          <cell r="S1583">
            <v>128.62658823529412</v>
          </cell>
          <cell r="T1583">
            <v>136.99</v>
          </cell>
          <cell r="U1583">
            <v>136.99</v>
          </cell>
          <cell r="V1583">
            <v>146.57930000000002</v>
          </cell>
          <cell r="W1583">
            <v>146.57930000000002</v>
          </cell>
          <cell r="X1583">
            <v>146.57930000000002</v>
          </cell>
          <cell r="Y1583">
            <v>146.57930000000002</v>
          </cell>
          <cell r="Z1583">
            <v>162.86588888888892</v>
          </cell>
          <cell r="AB1583" t="str">
            <v/>
          </cell>
          <cell r="AC1583">
            <v>4110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I1583" t="str">
            <v/>
          </cell>
          <cell r="AJ1583" t="str">
            <v/>
          </cell>
          <cell r="AM1583" t="e">
            <v>#N/A</v>
          </cell>
        </row>
        <row r="1584">
          <cell r="A1584" t="str">
            <v>ACTIVE</v>
          </cell>
          <cell r="B1584" t="str">
            <v>36-1725</v>
          </cell>
          <cell r="C1584">
            <v>28892934</v>
          </cell>
          <cell r="D1584" t="str">
            <v>36-1725</v>
          </cell>
          <cell r="E1584" t="str">
            <v>SDR 35 SW</v>
          </cell>
          <cell r="F1584" t="str">
            <v>10 ELBOW 30 HXH SDR35 SW</v>
          </cell>
          <cell r="G1584">
            <v>4.5</v>
          </cell>
          <cell r="H1584">
            <v>2.0411640000000002</v>
          </cell>
          <cell r="I1584">
            <v>1</v>
          </cell>
          <cell r="J1584">
            <v>30</v>
          </cell>
          <cell r="K1584">
            <v>472.97566666666671</v>
          </cell>
          <cell r="L1584">
            <v>44.378599999999999</v>
          </cell>
          <cell r="M1584" t="str">
            <v>SPECFIT</v>
          </cell>
          <cell r="N1584" t="str">
            <v>(81)34010</v>
          </cell>
          <cell r="O1584" t="str">
            <v>BOX</v>
          </cell>
          <cell r="P1584" t="str">
            <v>D</v>
          </cell>
          <cell r="Q1584" t="str">
            <v>F</v>
          </cell>
          <cell r="R1584">
            <v>372.92941176470589</v>
          </cell>
          <cell r="S1584">
            <v>399.03447058823531</v>
          </cell>
          <cell r="T1584">
            <v>397.83</v>
          </cell>
          <cell r="U1584">
            <v>397.83</v>
          </cell>
          <cell r="V1584">
            <v>425.67810000000003</v>
          </cell>
          <cell r="W1584">
            <v>425.67810000000003</v>
          </cell>
          <cell r="X1584">
            <v>425.67810000000003</v>
          </cell>
          <cell r="Y1584">
            <v>425.67810000000003</v>
          </cell>
          <cell r="Z1584">
            <v>472.97566666666671</v>
          </cell>
          <cell r="AB1584" t="str">
            <v/>
          </cell>
          <cell r="AC1584">
            <v>4111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I1584" t="str">
            <v/>
          </cell>
          <cell r="AJ1584" t="str">
            <v/>
          </cell>
          <cell r="AM1584" t="e">
            <v>#N/A</v>
          </cell>
        </row>
        <row r="1585">
          <cell r="A1585" t="str">
            <v>ACTIVE</v>
          </cell>
          <cell r="B1585" t="str">
            <v>36-1726</v>
          </cell>
          <cell r="C1585">
            <v>28892942</v>
          </cell>
          <cell r="D1585" t="str">
            <v>36-1726</v>
          </cell>
          <cell r="E1585" t="str">
            <v>SDR 35 SW</v>
          </cell>
          <cell r="F1585" t="str">
            <v>12 ELBOW 30 HXH SDR35 SW</v>
          </cell>
          <cell r="G1585">
            <v>7.2</v>
          </cell>
          <cell r="H1585">
            <v>3.2658624000000001</v>
          </cell>
          <cell r="I1585">
            <v>1</v>
          </cell>
          <cell r="J1585">
            <v>19</v>
          </cell>
          <cell r="K1585">
            <v>688.17644444444454</v>
          </cell>
          <cell r="L1585">
            <v>64.56</v>
          </cell>
          <cell r="M1585" t="str">
            <v>SPECFIT</v>
          </cell>
          <cell r="N1585" t="str">
            <v>(81)34012</v>
          </cell>
          <cell r="O1585" t="str">
            <v>BOX</v>
          </cell>
          <cell r="P1585" t="str">
            <v>D</v>
          </cell>
          <cell r="Q1585" t="str">
            <v>F</v>
          </cell>
          <cell r="R1585">
            <v>542.52941176470586</v>
          </cell>
          <cell r="S1585">
            <v>580.50647058823529</v>
          </cell>
          <cell r="T1585">
            <v>578.84</v>
          </cell>
          <cell r="U1585">
            <v>578.84</v>
          </cell>
          <cell r="V1585">
            <v>619.35880000000009</v>
          </cell>
          <cell r="W1585">
            <v>619.35880000000009</v>
          </cell>
          <cell r="X1585">
            <v>619.35880000000009</v>
          </cell>
          <cell r="Y1585">
            <v>619.35880000000009</v>
          </cell>
          <cell r="Z1585">
            <v>688.17644444444454</v>
          </cell>
          <cell r="AB1585" t="str">
            <v/>
          </cell>
          <cell r="AC1585">
            <v>4112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I1585" t="str">
            <v/>
          </cell>
          <cell r="AJ1585" t="str">
            <v/>
          </cell>
          <cell r="AM1585" t="e">
            <v>#N/A</v>
          </cell>
        </row>
        <row r="1586">
          <cell r="A1586" t="str">
            <v>ACTIVE</v>
          </cell>
          <cell r="B1586" t="str">
            <v>36-1727</v>
          </cell>
          <cell r="C1586">
            <v>28892950</v>
          </cell>
          <cell r="D1586" t="str">
            <v>36-1727</v>
          </cell>
          <cell r="E1586" t="str">
            <v>SDR 35 SW</v>
          </cell>
          <cell r="F1586" t="str">
            <v>15 ELBOW 30 HXH SDR35 SW</v>
          </cell>
          <cell r="G1586">
            <v>13.95</v>
          </cell>
          <cell r="H1586">
            <v>6.3276083999999999</v>
          </cell>
          <cell r="I1586">
            <v>1</v>
          </cell>
          <cell r="J1586">
            <v>10</v>
          </cell>
          <cell r="K1586">
            <v>1513.2296666666666</v>
          </cell>
          <cell r="L1586">
            <v>141.96559999999999</v>
          </cell>
          <cell r="M1586" t="str">
            <v>SPECFIT</v>
          </cell>
          <cell r="N1586" t="str">
            <v>(81)34015</v>
          </cell>
          <cell r="O1586" t="str">
            <v>BOX</v>
          </cell>
          <cell r="P1586" t="str">
            <v>D</v>
          </cell>
          <cell r="Q1586" t="str">
            <v>F</v>
          </cell>
          <cell r="R1586">
            <v>1193</v>
          </cell>
          <cell r="S1586">
            <v>1276.51</v>
          </cell>
          <cell r="T1586">
            <v>1272.81</v>
          </cell>
          <cell r="U1586">
            <v>1272.81</v>
          </cell>
          <cell r="V1586">
            <v>1361.9067</v>
          </cell>
          <cell r="W1586">
            <v>1361.9067</v>
          </cell>
          <cell r="X1586">
            <v>1361.9067</v>
          </cell>
          <cell r="Y1586">
            <v>1361.9067</v>
          </cell>
          <cell r="Z1586">
            <v>1513.2296666666666</v>
          </cell>
          <cell r="AB1586" t="str">
            <v/>
          </cell>
          <cell r="AC1586">
            <v>4113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I1586" t="str">
            <v/>
          </cell>
          <cell r="AJ1586" t="str">
            <v/>
          </cell>
          <cell r="AM1586" t="e">
            <v>#N/A</v>
          </cell>
        </row>
        <row r="1587">
          <cell r="A1587" t="str">
            <v>ACTIVE</v>
          </cell>
          <cell r="B1587" t="str">
            <v>36-1728</v>
          </cell>
          <cell r="C1587">
            <v>28892969</v>
          </cell>
          <cell r="D1587" t="str">
            <v>36-1728</v>
          </cell>
          <cell r="E1587" t="str">
            <v>SDR 35 SW</v>
          </cell>
          <cell r="F1587" t="str">
            <v>18 ELBOW 30 HXH SDR35 SW</v>
          </cell>
          <cell r="G1587">
            <v>27</v>
          </cell>
          <cell r="H1587">
            <v>12.246983999999999</v>
          </cell>
          <cell r="I1587">
            <v>1</v>
          </cell>
          <cell r="J1587">
            <v>5</v>
          </cell>
          <cell r="K1587">
            <v>1860.6348888888888</v>
          </cell>
          <cell r="L1587">
            <v>174.55199999999999</v>
          </cell>
          <cell r="M1587" t="str">
            <v>SPECFIT</v>
          </cell>
          <cell r="N1587" t="str">
            <v>(81)34018</v>
          </cell>
          <cell r="O1587" t="str">
            <v>BOX</v>
          </cell>
          <cell r="P1587" t="str">
            <v>D</v>
          </cell>
          <cell r="Q1587" t="str">
            <v>F</v>
          </cell>
          <cell r="R1587">
            <v>1466.835294117647</v>
          </cell>
          <cell r="S1587">
            <v>1569.5137647058823</v>
          </cell>
          <cell r="T1587">
            <v>1565.02</v>
          </cell>
          <cell r="U1587">
            <v>1565.02</v>
          </cell>
          <cell r="V1587">
            <v>1674.5714</v>
          </cell>
          <cell r="W1587">
            <v>1674.5714</v>
          </cell>
          <cell r="X1587">
            <v>1674.5714</v>
          </cell>
          <cell r="Y1587">
            <v>1674.5714</v>
          </cell>
          <cell r="Z1587">
            <v>1860.6348888888888</v>
          </cell>
          <cell r="AB1587" t="str">
            <v/>
          </cell>
          <cell r="AC1587">
            <v>4114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I1587" t="str">
            <v/>
          </cell>
          <cell r="AJ1587" t="str">
            <v/>
          </cell>
          <cell r="AM1587" t="e">
            <v>#N/A</v>
          </cell>
        </row>
        <row r="1588">
          <cell r="A1588" t="str">
            <v>ACTIVE</v>
          </cell>
          <cell r="B1588" t="str">
            <v>36-1729</v>
          </cell>
          <cell r="C1588">
            <v>28892977</v>
          </cell>
          <cell r="D1588" t="str">
            <v>36-1729</v>
          </cell>
          <cell r="E1588" t="str">
            <v>SDR 35 SW</v>
          </cell>
          <cell r="F1588" t="str">
            <v>21 ELBOW 30 HXH SDR35 SW</v>
          </cell>
          <cell r="G1588">
            <v>44.1</v>
          </cell>
          <cell r="H1588">
            <v>20.003407200000002</v>
          </cell>
          <cell r="I1588">
            <v>1</v>
          </cell>
          <cell r="J1588">
            <v>3</v>
          </cell>
          <cell r="K1588">
            <v>3438.8730000000005</v>
          </cell>
          <cell r="L1588">
            <v>322.61090000000002</v>
          </cell>
          <cell r="M1588" t="str">
            <v>SPECFIT</v>
          </cell>
          <cell r="N1588" t="str">
            <v>(81)34021</v>
          </cell>
          <cell r="O1588" t="str">
            <v>BOX</v>
          </cell>
          <cell r="P1588" t="str">
            <v>D</v>
          </cell>
          <cell r="Q1588" t="str">
            <v>F</v>
          </cell>
          <cell r="R1588">
            <v>2711.0235294117647</v>
          </cell>
          <cell r="S1588">
            <v>2900.7951764705886</v>
          </cell>
          <cell r="T1588">
            <v>2892.51</v>
          </cell>
          <cell r="U1588">
            <v>2892.51</v>
          </cell>
          <cell r="V1588">
            <v>3094.9857000000006</v>
          </cell>
          <cell r="W1588">
            <v>3094.9857000000006</v>
          </cell>
          <cell r="X1588">
            <v>3094.9857000000006</v>
          </cell>
          <cell r="Y1588">
            <v>3094.9857000000006</v>
          </cell>
          <cell r="Z1588">
            <v>3438.8730000000005</v>
          </cell>
          <cell r="AB1588" t="str">
            <v/>
          </cell>
          <cell r="AC1588">
            <v>4115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I1588" t="str">
            <v/>
          </cell>
          <cell r="AJ1588" t="str">
            <v/>
          </cell>
          <cell r="AM1588" t="e">
            <v>#N/A</v>
          </cell>
        </row>
        <row r="1589">
          <cell r="A1589" t="str">
            <v>ACTIVE</v>
          </cell>
          <cell r="B1589" t="str">
            <v>36-1730</v>
          </cell>
          <cell r="C1589">
            <v>28892985</v>
          </cell>
          <cell r="D1589" t="str">
            <v>36-1730</v>
          </cell>
          <cell r="E1589" t="str">
            <v>SDR 35 SW</v>
          </cell>
          <cell r="F1589" t="str">
            <v>24 ELBOW 30 HXH SDR35 SW</v>
          </cell>
          <cell r="G1589">
            <v>61.2</v>
          </cell>
          <cell r="H1589">
            <v>27.759830400000002</v>
          </cell>
          <cell r="I1589">
            <v>1</v>
          </cell>
          <cell r="J1589">
            <v>2</v>
          </cell>
          <cell r="K1589">
            <v>4900.528666666667</v>
          </cell>
          <cell r="L1589">
            <v>459.733</v>
          </cell>
          <cell r="M1589" t="str">
            <v>SPECFIT</v>
          </cell>
          <cell r="N1589" t="str">
            <v>(81)34024</v>
          </cell>
          <cell r="O1589" t="str">
            <v>BOX</v>
          </cell>
          <cell r="P1589" t="str">
            <v>D</v>
          </cell>
          <cell r="Q1589" t="str">
            <v>F</v>
          </cell>
          <cell r="R1589">
            <v>3863.3058823529414</v>
          </cell>
          <cell r="S1589">
            <v>4133.7372941176473</v>
          </cell>
          <cell r="T1589">
            <v>4121.9399999999996</v>
          </cell>
          <cell r="U1589">
            <v>4121.9399999999996</v>
          </cell>
          <cell r="V1589">
            <v>4410.4758000000002</v>
          </cell>
          <cell r="W1589">
            <v>4410.4758000000002</v>
          </cell>
          <cell r="X1589">
            <v>4410.4758000000002</v>
          </cell>
          <cell r="Y1589">
            <v>4410.4758000000002</v>
          </cell>
          <cell r="Z1589">
            <v>4900.528666666667</v>
          </cell>
          <cell r="AB1589" t="str">
            <v/>
          </cell>
          <cell r="AC1589">
            <v>4116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I1589" t="str">
            <v/>
          </cell>
          <cell r="AJ1589" t="str">
            <v/>
          </cell>
          <cell r="AM1589" t="e">
            <v>#N/A</v>
          </cell>
        </row>
        <row r="1590">
          <cell r="A1590" t="str">
            <v>ACTIVE</v>
          </cell>
          <cell r="B1590" t="str">
            <v>36-1731</v>
          </cell>
          <cell r="C1590">
            <v>28892993</v>
          </cell>
          <cell r="D1590" t="str">
            <v>36-1731</v>
          </cell>
          <cell r="E1590" t="str">
            <v>SDR 35 SW</v>
          </cell>
          <cell r="F1590" t="str">
            <v>27 ELBOW 30 HXH SDR35 SW</v>
          </cell>
          <cell r="G1590">
            <v>84.6</v>
          </cell>
          <cell r="H1590">
            <v>38.373883199999995</v>
          </cell>
          <cell r="I1590">
            <v>1</v>
          </cell>
          <cell r="J1590">
            <v>2</v>
          </cell>
          <cell r="K1590">
            <v>6124.7513333333336</v>
          </cell>
          <cell r="L1590">
            <v>524.64290000000005</v>
          </cell>
          <cell r="M1590" t="str">
            <v>SPECFIT</v>
          </cell>
          <cell r="N1590" t="str">
            <v>(81)34027</v>
          </cell>
          <cell r="O1590" t="str">
            <v>BOX</v>
          </cell>
          <cell r="P1590" t="str">
            <v>D</v>
          </cell>
          <cell r="Q1590" t="str">
            <v>F</v>
          </cell>
          <cell r="R1590">
            <v>4408.7647058823532</v>
          </cell>
          <cell r="S1590">
            <v>4717.378235294118</v>
          </cell>
          <cell r="T1590">
            <v>5151.66</v>
          </cell>
          <cell r="U1590">
            <v>5151.66</v>
          </cell>
          <cell r="V1590">
            <v>5512.2762000000002</v>
          </cell>
          <cell r="W1590">
            <v>5512.2762000000002</v>
          </cell>
          <cell r="X1590">
            <v>5512.2762000000002</v>
          </cell>
          <cell r="Y1590">
            <v>5512.2762000000002</v>
          </cell>
          <cell r="Z1590">
            <v>6124.7513333333336</v>
          </cell>
          <cell r="AB1590" t="str">
            <v/>
          </cell>
          <cell r="AC1590">
            <v>4117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I1590" t="str">
            <v/>
          </cell>
          <cell r="AJ1590" t="str">
            <v/>
          </cell>
          <cell r="AM1590" t="e">
            <v>#N/A</v>
          </cell>
        </row>
        <row r="1591">
          <cell r="A1591" t="str">
            <v>ACTIVE</v>
          </cell>
          <cell r="B1591" t="str">
            <v>36-1732</v>
          </cell>
          <cell r="C1591">
            <v>28893000</v>
          </cell>
          <cell r="D1591" t="str">
            <v>36-1732</v>
          </cell>
          <cell r="E1591" t="str">
            <v>SDR 35 SW</v>
          </cell>
          <cell r="F1591" t="str">
            <v>30 ELBOW 30 HXH SDR35 SW</v>
          </cell>
          <cell r="G1591">
            <v>130.5</v>
          </cell>
          <cell r="H1591">
            <v>59.193756</v>
          </cell>
          <cell r="I1591">
            <v>1</v>
          </cell>
          <cell r="J1591">
            <v>1</v>
          </cell>
          <cell r="K1591">
            <v>7679.0014431372565</v>
          </cell>
          <cell r="L1591">
            <v>718.33389999999997</v>
          </cell>
          <cell r="M1591" t="str">
            <v>SPECFIT</v>
          </cell>
          <cell r="N1591" t="str">
            <v>(81)34030</v>
          </cell>
          <cell r="O1591" t="str">
            <v>BOX</v>
          </cell>
          <cell r="P1591" t="str">
            <v>D</v>
          </cell>
          <cell r="Q1591" t="str">
            <v>F</v>
          </cell>
          <cell r="R1591">
            <v>6036.4235294117652</v>
          </cell>
          <cell r="S1591">
            <v>6458.9731764705894</v>
          </cell>
          <cell r="T1591">
            <v>6458.9731764705894</v>
          </cell>
          <cell r="U1591">
            <v>6458.9731764705894</v>
          </cell>
          <cell r="V1591">
            <v>6911.1012988235307</v>
          </cell>
          <cell r="W1591">
            <v>6911.1012988235307</v>
          </cell>
          <cell r="X1591">
            <v>6911.1012988235307</v>
          </cell>
          <cell r="Y1591">
            <v>6911.1012988235307</v>
          </cell>
          <cell r="Z1591">
            <v>7679.0014431372565</v>
          </cell>
          <cell r="AB1591" t="str">
            <v/>
          </cell>
          <cell r="AC1591">
            <v>4118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I1591" t="str">
            <v/>
          </cell>
          <cell r="AJ1591" t="str">
            <v/>
          </cell>
          <cell r="AM1591" t="e">
            <v>#N/A</v>
          </cell>
        </row>
        <row r="1592">
          <cell r="A1592" t="str">
            <v>ACTIVE</v>
          </cell>
          <cell r="B1592" t="str">
            <v>36-1733</v>
          </cell>
          <cell r="C1592">
            <v>28893019</v>
          </cell>
          <cell r="D1592" t="str">
            <v>36-1733</v>
          </cell>
          <cell r="E1592" t="str">
            <v>SDR 35 SW</v>
          </cell>
          <cell r="F1592" t="str">
            <v>36 ELBOW 30 HXH SDR35 SW</v>
          </cell>
          <cell r="G1592">
            <v>223.2</v>
          </cell>
          <cell r="H1592">
            <v>101.2417344</v>
          </cell>
          <cell r="I1592">
            <v>1</v>
          </cell>
          <cell r="J1592">
            <v>1</v>
          </cell>
          <cell r="K1592">
            <v>9598.7667699346421</v>
          </cell>
          <cell r="L1592">
            <v>897.91830000000004</v>
          </cell>
          <cell r="M1592" t="str">
            <v>SPECFIT</v>
          </cell>
          <cell r="N1592" t="str">
            <v>(81)34036</v>
          </cell>
          <cell r="O1592" t="str">
            <v>BOX</v>
          </cell>
          <cell r="P1592" t="str">
            <v>D</v>
          </cell>
          <cell r="Q1592" t="str">
            <v>F</v>
          </cell>
          <cell r="R1592">
            <v>7545.5411764705887</v>
          </cell>
          <cell r="S1592">
            <v>8073.7290588235301</v>
          </cell>
          <cell r="T1592">
            <v>8073.7290588235301</v>
          </cell>
          <cell r="U1592">
            <v>8073.7290588235301</v>
          </cell>
          <cell r="V1592">
            <v>8638.8900929411775</v>
          </cell>
          <cell r="W1592">
            <v>8638.8900929411775</v>
          </cell>
          <cell r="X1592">
            <v>8638.8900929411775</v>
          </cell>
          <cell r="Y1592">
            <v>8638.8900929411775</v>
          </cell>
          <cell r="Z1592">
            <v>9598.7667699346421</v>
          </cell>
          <cell r="AB1592" t="str">
            <v/>
          </cell>
          <cell r="AC1592">
            <v>4119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I1592" t="str">
            <v/>
          </cell>
          <cell r="AJ1592" t="str">
            <v/>
          </cell>
          <cell r="AM1592" t="e">
            <v>#N/A</v>
          </cell>
        </row>
        <row r="1593">
          <cell r="A1593" t="str">
            <v>ACTIVE</v>
          </cell>
          <cell r="B1593" t="str">
            <v>36-1734</v>
          </cell>
          <cell r="C1593">
            <v>28893108</v>
          </cell>
          <cell r="D1593" t="str">
            <v>36-1734</v>
          </cell>
          <cell r="E1593" t="str">
            <v>SDR 35 SW</v>
          </cell>
          <cell r="F1593" t="str">
            <v>4 ELBOW 30 HXS SDR35 SW</v>
          </cell>
          <cell r="G1593">
            <v>0.45</v>
          </cell>
          <cell r="H1593">
            <v>0.2041164</v>
          </cell>
          <cell r="I1593">
            <v>1</v>
          </cell>
          <cell r="J1593">
            <v>300</v>
          </cell>
          <cell r="K1593">
            <v>87.728111111111119</v>
          </cell>
          <cell r="L1593">
            <v>7.2202999999999999</v>
          </cell>
          <cell r="M1593" t="str">
            <v>SPECFIT</v>
          </cell>
          <cell r="N1593" t="str">
            <v>(81)4304</v>
          </cell>
          <cell r="O1593" t="str">
            <v>BOX</v>
          </cell>
          <cell r="P1593" t="str">
            <v>D</v>
          </cell>
          <cell r="Q1593" t="str">
            <v>F</v>
          </cell>
          <cell r="R1593">
            <v>65.023529411764713</v>
          </cell>
          <cell r="S1593">
            <v>69.575176470588247</v>
          </cell>
          <cell r="T1593">
            <v>73.790000000000006</v>
          </cell>
          <cell r="U1593">
            <v>73.790000000000006</v>
          </cell>
          <cell r="V1593">
            <v>78.955300000000008</v>
          </cell>
          <cell r="W1593">
            <v>78.955300000000008</v>
          </cell>
          <cell r="X1593">
            <v>78.955300000000008</v>
          </cell>
          <cell r="Y1593">
            <v>78.955300000000008</v>
          </cell>
          <cell r="Z1593">
            <v>87.728111111111119</v>
          </cell>
          <cell r="AB1593" t="str">
            <v/>
          </cell>
          <cell r="AC1593">
            <v>4145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I1593" t="str">
            <v/>
          </cell>
          <cell r="AJ1593" t="str">
            <v/>
          </cell>
          <cell r="AM1593" t="e">
            <v>#N/A</v>
          </cell>
        </row>
        <row r="1594">
          <cell r="A1594" t="str">
            <v>ACTIVE</v>
          </cell>
          <cell r="B1594" t="str">
            <v>36-1735</v>
          </cell>
          <cell r="C1594">
            <v>28893116</v>
          </cell>
          <cell r="D1594" t="str">
            <v>36-1735</v>
          </cell>
          <cell r="E1594" t="str">
            <v>SDR 35 SW</v>
          </cell>
          <cell r="F1594" t="str">
            <v>6 ELBOW 30 HXS SDR35 SW</v>
          </cell>
          <cell r="G1594">
            <v>0.9</v>
          </cell>
          <cell r="H1594">
            <v>0.40823280000000001</v>
          </cell>
          <cell r="I1594">
            <v>1</v>
          </cell>
          <cell r="J1594">
            <v>150</v>
          </cell>
          <cell r="K1594">
            <v>111.58911111111111</v>
          </cell>
          <cell r="L1594">
            <v>7.8818000000000001</v>
          </cell>
          <cell r="M1594" t="str">
            <v>SPECFIT</v>
          </cell>
          <cell r="N1594" t="str">
            <v>(81)4306</v>
          </cell>
          <cell r="O1594" t="str">
            <v>BOX</v>
          </cell>
          <cell r="P1594" t="str">
            <v>D</v>
          </cell>
          <cell r="Q1594" t="str">
            <v>F</v>
          </cell>
          <cell r="R1594">
            <v>66.235294117647058</v>
          </cell>
          <cell r="S1594">
            <v>70.871764705882356</v>
          </cell>
          <cell r="T1594">
            <v>93.86</v>
          </cell>
          <cell r="U1594">
            <v>93.86</v>
          </cell>
          <cell r="V1594">
            <v>100.4302</v>
          </cell>
          <cell r="W1594">
            <v>100.4302</v>
          </cell>
          <cell r="X1594">
            <v>100.4302</v>
          </cell>
          <cell r="Y1594">
            <v>100.4302</v>
          </cell>
          <cell r="Z1594">
            <v>111.58911111111111</v>
          </cell>
          <cell r="AB1594" t="str">
            <v/>
          </cell>
          <cell r="AC1594">
            <v>4146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I1594" t="str">
            <v/>
          </cell>
          <cell r="AJ1594" t="str">
            <v/>
          </cell>
          <cell r="AM1594" t="e">
            <v>#N/A</v>
          </cell>
        </row>
        <row r="1595">
          <cell r="A1595" t="str">
            <v>ACTIVE</v>
          </cell>
          <cell r="B1595" t="str">
            <v>36-1736</v>
          </cell>
          <cell r="C1595">
            <v>28893124</v>
          </cell>
          <cell r="D1595" t="str">
            <v>36-1736</v>
          </cell>
          <cell r="E1595" t="str">
            <v>SDR 35 SW</v>
          </cell>
          <cell r="F1595" t="str">
            <v>8 ELBOW 30 HXS SDR35 SW</v>
          </cell>
          <cell r="G1595">
            <v>2.25</v>
          </cell>
          <cell r="H1595">
            <v>1.0205820000000001</v>
          </cell>
          <cell r="I1595">
            <v>1</v>
          </cell>
          <cell r="J1595">
            <v>60</v>
          </cell>
          <cell r="K1595">
            <v>158.89500000000001</v>
          </cell>
          <cell r="L1595">
            <v>15.2064</v>
          </cell>
          <cell r="M1595" t="str">
            <v>SPECFIT</v>
          </cell>
          <cell r="N1595" t="str">
            <v>(81)4308</v>
          </cell>
          <cell r="O1595" t="str">
            <v>BOX</v>
          </cell>
          <cell r="P1595" t="str">
            <v>D</v>
          </cell>
          <cell r="Q1595" t="str">
            <v>F</v>
          </cell>
          <cell r="R1595">
            <v>127.78823529411765</v>
          </cell>
          <cell r="S1595">
            <v>136.73341176470589</v>
          </cell>
          <cell r="T1595">
            <v>133.65</v>
          </cell>
          <cell r="U1595">
            <v>133.65</v>
          </cell>
          <cell r="V1595">
            <v>143.00550000000001</v>
          </cell>
          <cell r="W1595">
            <v>143.00550000000001</v>
          </cell>
          <cell r="X1595">
            <v>143.00550000000001</v>
          </cell>
          <cell r="Y1595">
            <v>143.00550000000001</v>
          </cell>
          <cell r="Z1595">
            <v>158.89500000000001</v>
          </cell>
          <cell r="AB1595" t="str">
            <v/>
          </cell>
          <cell r="AC1595">
            <v>4147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I1595" t="str">
            <v/>
          </cell>
          <cell r="AJ1595" t="str">
            <v/>
          </cell>
          <cell r="AM1595" t="e">
            <v>#N/A</v>
          </cell>
        </row>
        <row r="1596">
          <cell r="A1596" t="str">
            <v>ACTIVE</v>
          </cell>
          <cell r="B1596" t="str">
            <v>36-1737</v>
          </cell>
          <cell r="C1596">
            <v>28893132</v>
          </cell>
          <cell r="D1596" t="str">
            <v>36-1737</v>
          </cell>
          <cell r="E1596" t="str">
            <v>SDR 35 SW</v>
          </cell>
          <cell r="F1596" t="str">
            <v>10 ELBOW 30 HXS SDR35 SW</v>
          </cell>
          <cell r="G1596">
            <v>4.5</v>
          </cell>
          <cell r="H1596">
            <v>2.0411640000000002</v>
          </cell>
          <cell r="I1596">
            <v>1</v>
          </cell>
          <cell r="J1596">
            <v>30</v>
          </cell>
          <cell r="K1596">
            <v>468.29144444444444</v>
          </cell>
          <cell r="L1596">
            <v>42.728900000000003</v>
          </cell>
          <cell r="M1596" t="str">
            <v>SPECFIT</v>
          </cell>
          <cell r="N1596" t="str">
            <v>(81)43010</v>
          </cell>
          <cell r="O1596" t="str">
            <v>BOX</v>
          </cell>
          <cell r="P1596" t="str">
            <v>D</v>
          </cell>
          <cell r="Q1596" t="str">
            <v>F</v>
          </cell>
          <cell r="R1596">
            <v>359.07058823529411</v>
          </cell>
          <cell r="S1596">
            <v>384.2055294117647</v>
          </cell>
          <cell r="T1596">
            <v>393.89</v>
          </cell>
          <cell r="U1596">
            <v>393.89</v>
          </cell>
          <cell r="V1596">
            <v>421.46230000000003</v>
          </cell>
          <cell r="W1596">
            <v>421.46230000000003</v>
          </cell>
          <cell r="X1596">
            <v>421.46230000000003</v>
          </cell>
          <cell r="Y1596">
            <v>421.46230000000003</v>
          </cell>
          <cell r="Z1596">
            <v>468.29144444444444</v>
          </cell>
          <cell r="AB1596" t="str">
            <v/>
          </cell>
          <cell r="AC1596">
            <v>4148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I1596" t="str">
            <v/>
          </cell>
          <cell r="AJ1596" t="str">
            <v/>
          </cell>
          <cell r="AM1596" t="e">
            <v>#N/A</v>
          </cell>
        </row>
        <row r="1597">
          <cell r="A1597" t="str">
            <v>ACTIVE</v>
          </cell>
          <cell r="B1597" t="str">
            <v>36-1738</v>
          </cell>
          <cell r="C1597">
            <v>28893140</v>
          </cell>
          <cell r="D1597" t="str">
            <v>36-1738</v>
          </cell>
          <cell r="E1597" t="str">
            <v>SDR 35 SW</v>
          </cell>
          <cell r="F1597" t="str">
            <v>12 ELBOW 30 HXS SDR35 SW</v>
          </cell>
          <cell r="G1597">
            <v>7.2</v>
          </cell>
          <cell r="H1597">
            <v>3.2658624000000001</v>
          </cell>
          <cell r="I1597">
            <v>1</v>
          </cell>
          <cell r="J1597">
            <v>19</v>
          </cell>
          <cell r="K1597">
            <v>681.36411111111113</v>
          </cell>
          <cell r="L1597">
            <v>63.071300000000001</v>
          </cell>
          <cell r="M1597" t="str">
            <v>SPECFIT</v>
          </cell>
          <cell r="N1597" t="str">
            <v>(81)43012</v>
          </cell>
          <cell r="O1597" t="str">
            <v>BOX</v>
          </cell>
          <cell r="P1597" t="str">
            <v>D</v>
          </cell>
          <cell r="Q1597" t="str">
            <v>F</v>
          </cell>
          <cell r="R1597">
            <v>530.01176470588234</v>
          </cell>
          <cell r="S1597">
            <v>567.11258823529408</v>
          </cell>
          <cell r="T1597">
            <v>573.11</v>
          </cell>
          <cell r="U1597">
            <v>573.11</v>
          </cell>
          <cell r="V1597">
            <v>613.22770000000003</v>
          </cell>
          <cell r="W1597">
            <v>613.22770000000003</v>
          </cell>
          <cell r="X1597">
            <v>613.22770000000003</v>
          </cell>
          <cell r="Y1597">
            <v>613.22770000000003</v>
          </cell>
          <cell r="Z1597">
            <v>681.36411111111113</v>
          </cell>
          <cell r="AB1597" t="str">
            <v/>
          </cell>
          <cell r="AC1597">
            <v>4149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I1597" t="str">
            <v/>
          </cell>
          <cell r="AJ1597" t="str">
            <v/>
          </cell>
          <cell r="AM1597" t="e">
            <v>#N/A</v>
          </cell>
        </row>
        <row r="1598">
          <cell r="A1598" t="str">
            <v>ACTIVE</v>
          </cell>
          <cell r="B1598" t="str">
            <v>36-1739</v>
          </cell>
          <cell r="C1598">
            <v>28893159</v>
          </cell>
          <cell r="D1598" t="str">
            <v>36-1739</v>
          </cell>
          <cell r="E1598" t="str">
            <v>SDR 35 SW</v>
          </cell>
          <cell r="F1598" t="str">
            <v>15 ELBOW 30 HXS SDR35 SW</v>
          </cell>
          <cell r="G1598">
            <v>13.95</v>
          </cell>
          <cell r="H1598">
            <v>6.3276083999999999</v>
          </cell>
          <cell r="I1598">
            <v>1</v>
          </cell>
          <cell r="J1598">
            <v>10</v>
          </cell>
          <cell r="K1598">
            <v>1498.2377777777781</v>
          </cell>
          <cell r="L1598">
            <v>135.839</v>
          </cell>
          <cell r="M1598" t="str">
            <v>SPECFIT</v>
          </cell>
          <cell r="N1598" t="str">
            <v>(81)43015</v>
          </cell>
          <cell r="O1598" t="str">
            <v>BOX</v>
          </cell>
          <cell r="P1598" t="str">
            <v>D</v>
          </cell>
          <cell r="Q1598" t="str">
            <v>F</v>
          </cell>
          <cell r="R1598">
            <v>1141.5058823529412</v>
          </cell>
          <cell r="S1598">
            <v>1221.4112941176472</v>
          </cell>
          <cell r="T1598">
            <v>1260.2</v>
          </cell>
          <cell r="U1598">
            <v>1260.2</v>
          </cell>
          <cell r="V1598">
            <v>1348.4140000000002</v>
          </cell>
          <cell r="W1598">
            <v>1348.4140000000002</v>
          </cell>
          <cell r="X1598">
            <v>1348.4140000000002</v>
          </cell>
          <cell r="Y1598">
            <v>1348.4140000000002</v>
          </cell>
          <cell r="Z1598">
            <v>1498.2377777777781</v>
          </cell>
          <cell r="AB1598" t="str">
            <v/>
          </cell>
          <cell r="AC1598">
            <v>4150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I1598" t="str">
            <v/>
          </cell>
          <cell r="AJ1598" t="str">
            <v/>
          </cell>
          <cell r="AM1598" t="e">
            <v>#N/A</v>
          </cell>
        </row>
        <row r="1599">
          <cell r="A1599" t="str">
            <v>ACTIVE</v>
          </cell>
          <cell r="B1599" t="str">
            <v>36-1740</v>
          </cell>
          <cell r="C1599">
            <v>28893167</v>
          </cell>
          <cell r="D1599" t="str">
            <v>36-1740</v>
          </cell>
          <cell r="E1599" t="str">
            <v>SDR 35 SW</v>
          </cell>
          <cell r="F1599" t="str">
            <v>18 ELBOW 30 HXS SDR35 SW</v>
          </cell>
          <cell r="G1599">
            <v>27</v>
          </cell>
          <cell r="H1599">
            <v>12.246983999999999</v>
          </cell>
          <cell r="I1599">
            <v>1</v>
          </cell>
          <cell r="J1599">
            <v>5</v>
          </cell>
          <cell r="K1599">
            <v>1842.2190000000001</v>
          </cell>
          <cell r="L1599">
            <v>174.55199999999999</v>
          </cell>
          <cell r="M1599" t="str">
            <v>SPECFIT</v>
          </cell>
          <cell r="N1599" t="str">
            <v>(81)43018</v>
          </cell>
          <cell r="O1599" t="str">
            <v>BOX</v>
          </cell>
          <cell r="P1599" t="str">
            <v>D</v>
          </cell>
          <cell r="Q1599" t="str">
            <v>F</v>
          </cell>
          <cell r="R1599">
            <v>1466.835294117647</v>
          </cell>
          <cell r="S1599">
            <v>1569.5137647058823</v>
          </cell>
          <cell r="T1599">
            <v>1549.53</v>
          </cell>
          <cell r="U1599">
            <v>1549.53</v>
          </cell>
          <cell r="V1599">
            <v>1657.9971</v>
          </cell>
          <cell r="W1599">
            <v>1657.9971</v>
          </cell>
          <cell r="X1599">
            <v>1657.9971</v>
          </cell>
          <cell r="Y1599">
            <v>1657.9971</v>
          </cell>
          <cell r="Z1599">
            <v>1842.2190000000001</v>
          </cell>
          <cell r="AB1599" t="str">
            <v/>
          </cell>
          <cell r="AC1599">
            <v>4151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I1599" t="str">
            <v/>
          </cell>
          <cell r="AJ1599" t="str">
            <v/>
          </cell>
          <cell r="AM1599" t="e">
            <v>#N/A</v>
          </cell>
        </row>
        <row r="1600">
          <cell r="A1600" t="str">
            <v>ACTIVE</v>
          </cell>
          <cell r="B1600" t="str">
            <v>36-1741</v>
          </cell>
          <cell r="C1600">
            <v>28893175</v>
          </cell>
          <cell r="D1600" t="str">
            <v>36-1741</v>
          </cell>
          <cell r="E1600" t="str">
            <v>SDR 35 SW</v>
          </cell>
          <cell r="F1600" t="str">
            <v>21 ELBOW 30 HXS SDR35 SW</v>
          </cell>
          <cell r="G1600">
            <v>44.1</v>
          </cell>
          <cell r="H1600">
            <v>20.003407200000002</v>
          </cell>
          <cell r="I1600">
            <v>1</v>
          </cell>
          <cell r="J1600">
            <v>3</v>
          </cell>
          <cell r="K1600">
            <v>3404.8232222222223</v>
          </cell>
          <cell r="L1600">
            <v>322.61090000000002</v>
          </cell>
          <cell r="M1600" t="str">
            <v>SPECFIT</v>
          </cell>
          <cell r="N1600" t="str">
            <v>(81)43021</v>
          </cell>
          <cell r="O1600" t="str">
            <v>BOX</v>
          </cell>
          <cell r="P1600" t="str">
            <v>D</v>
          </cell>
          <cell r="Q1600" t="str">
            <v>F</v>
          </cell>
          <cell r="R1600">
            <v>2711.0235294117647</v>
          </cell>
          <cell r="S1600">
            <v>2900.7951764705886</v>
          </cell>
          <cell r="T1600">
            <v>2863.87</v>
          </cell>
          <cell r="U1600">
            <v>2863.87</v>
          </cell>
          <cell r="V1600">
            <v>3064.3409000000001</v>
          </cell>
          <cell r="W1600">
            <v>3064.3409000000001</v>
          </cell>
          <cell r="X1600">
            <v>3064.3409000000001</v>
          </cell>
          <cell r="Y1600">
            <v>3064.3409000000001</v>
          </cell>
          <cell r="Z1600">
            <v>3404.8232222222223</v>
          </cell>
          <cell r="AB1600" t="str">
            <v/>
          </cell>
          <cell r="AC1600">
            <v>4152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I1600" t="str">
            <v/>
          </cell>
          <cell r="AJ1600" t="str">
            <v/>
          </cell>
          <cell r="AM1600" t="e">
            <v>#N/A</v>
          </cell>
        </row>
        <row r="1601">
          <cell r="A1601" t="str">
            <v>ACTIVE</v>
          </cell>
          <cell r="B1601" t="str">
            <v>36-1742</v>
          </cell>
          <cell r="C1601">
            <v>28893183</v>
          </cell>
          <cell r="D1601" t="str">
            <v>36-1742</v>
          </cell>
          <cell r="E1601" t="str">
            <v>SDR 35 SW</v>
          </cell>
          <cell r="F1601" t="str">
            <v>24 ELBOW 30 HXS SDR35 SW</v>
          </cell>
          <cell r="G1601">
            <v>61.2</v>
          </cell>
          <cell r="H1601">
            <v>27.759830400000002</v>
          </cell>
          <cell r="I1601">
            <v>1</v>
          </cell>
          <cell r="J1601">
            <v>2</v>
          </cell>
          <cell r="K1601">
            <v>4852.0101111111117</v>
          </cell>
          <cell r="L1601">
            <v>473.52499</v>
          </cell>
          <cell r="M1601" t="str">
            <v>SPECFIT</v>
          </cell>
          <cell r="N1601" t="str">
            <v>(81)43024</v>
          </cell>
          <cell r="O1601" t="str">
            <v>BOX</v>
          </cell>
          <cell r="P1601" t="str">
            <v>D</v>
          </cell>
          <cell r="Q1601" t="str">
            <v>F</v>
          </cell>
          <cell r="R1601">
            <v>3863.3058823529414</v>
          </cell>
          <cell r="S1601">
            <v>4133.7372941176473</v>
          </cell>
          <cell r="T1601">
            <v>4081.13</v>
          </cell>
          <cell r="U1601">
            <v>4081.13</v>
          </cell>
          <cell r="V1601">
            <v>4366.8091000000004</v>
          </cell>
          <cell r="W1601">
            <v>4366.8091000000004</v>
          </cell>
          <cell r="X1601">
            <v>4366.8091000000004</v>
          </cell>
          <cell r="Y1601">
            <v>4366.8091000000004</v>
          </cell>
          <cell r="Z1601">
            <v>4852.0101111111117</v>
          </cell>
          <cell r="AB1601" t="str">
            <v/>
          </cell>
          <cell r="AC1601">
            <v>4153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I1601" t="str">
            <v/>
          </cell>
          <cell r="AJ1601" t="str">
            <v/>
          </cell>
          <cell r="AM1601" t="e">
            <v>#N/A</v>
          </cell>
        </row>
        <row r="1602">
          <cell r="A1602" t="str">
            <v>ACTIVE</v>
          </cell>
          <cell r="B1602" t="str">
            <v>36-1743</v>
          </cell>
          <cell r="C1602">
            <v>28893191</v>
          </cell>
          <cell r="D1602" t="str">
            <v>36-1743</v>
          </cell>
          <cell r="E1602" t="str">
            <v>SDR 35 SW</v>
          </cell>
          <cell r="F1602" t="str">
            <v>27 ELBOW 30 HXS SDR35 SW</v>
          </cell>
          <cell r="G1602">
            <v>84.6</v>
          </cell>
          <cell r="H1602">
            <v>38.373883199999995</v>
          </cell>
          <cell r="I1602">
            <v>1</v>
          </cell>
          <cell r="J1602">
            <v>2</v>
          </cell>
          <cell r="K1602">
            <v>6064.1180000000004</v>
          </cell>
          <cell r="L1602">
            <v>524.64290000000005</v>
          </cell>
          <cell r="M1602" t="str">
            <v>SPECFIT</v>
          </cell>
          <cell r="N1602" t="str">
            <v>(81)43027</v>
          </cell>
          <cell r="O1602" t="str">
            <v>BOX</v>
          </cell>
          <cell r="P1602" t="str">
            <v>D</v>
          </cell>
          <cell r="Q1602" t="str">
            <v>F</v>
          </cell>
          <cell r="R1602">
            <v>4408.7647058823532</v>
          </cell>
          <cell r="S1602">
            <v>4717.378235294118</v>
          </cell>
          <cell r="T1602">
            <v>5100.66</v>
          </cell>
          <cell r="U1602">
            <v>5100.66</v>
          </cell>
          <cell r="V1602">
            <v>5457.7062000000005</v>
          </cell>
          <cell r="W1602">
            <v>5457.7062000000005</v>
          </cell>
          <cell r="X1602">
            <v>5457.7062000000005</v>
          </cell>
          <cell r="Y1602">
            <v>5457.7062000000005</v>
          </cell>
          <cell r="Z1602">
            <v>6064.1180000000004</v>
          </cell>
          <cell r="AB1602" t="str">
            <v/>
          </cell>
          <cell r="AC1602">
            <v>4154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I1602" t="str">
            <v/>
          </cell>
          <cell r="AJ1602" t="str">
            <v/>
          </cell>
          <cell r="AM1602" t="e">
            <v>#N/A</v>
          </cell>
        </row>
        <row r="1603">
          <cell r="A1603" t="str">
            <v>ACTIVE</v>
          </cell>
          <cell r="B1603" t="str">
            <v>36-1744</v>
          </cell>
          <cell r="C1603">
            <v>28893205</v>
          </cell>
          <cell r="D1603" t="str">
            <v>36-1744</v>
          </cell>
          <cell r="E1603" t="str">
            <v>SDR 35 SW</v>
          </cell>
          <cell r="F1603" t="str">
            <v>30 ELBOW 30 HXS SDR35 SW</v>
          </cell>
          <cell r="G1603">
            <v>130.5</v>
          </cell>
          <cell r="H1603">
            <v>59.193756</v>
          </cell>
          <cell r="I1603">
            <v>1</v>
          </cell>
          <cell r="J1603">
            <v>1</v>
          </cell>
          <cell r="K1603">
            <v>7679.0014431372565</v>
          </cell>
          <cell r="L1603">
            <v>718.33389999999997</v>
          </cell>
          <cell r="M1603" t="str">
            <v>SPECFIT</v>
          </cell>
          <cell r="N1603" t="str">
            <v>(81)43030</v>
          </cell>
          <cell r="O1603" t="str">
            <v>BOX</v>
          </cell>
          <cell r="P1603" t="str">
            <v>D</v>
          </cell>
          <cell r="Q1603" t="str">
            <v>F</v>
          </cell>
          <cell r="R1603">
            <v>6036.4235294117652</v>
          </cell>
          <cell r="S1603">
            <v>6458.9731764705894</v>
          </cell>
          <cell r="T1603">
            <v>6458.9731764705894</v>
          </cell>
          <cell r="U1603">
            <v>6458.9731764705894</v>
          </cell>
          <cell r="V1603">
            <v>6911.1012988235307</v>
          </cell>
          <cell r="W1603">
            <v>6911.1012988235307</v>
          </cell>
          <cell r="X1603">
            <v>6911.1012988235307</v>
          </cell>
          <cell r="Y1603">
            <v>6911.1012988235307</v>
          </cell>
          <cell r="Z1603">
            <v>7679.0014431372565</v>
          </cell>
          <cell r="AB1603" t="str">
            <v/>
          </cell>
          <cell r="AC1603">
            <v>4155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I1603" t="str">
            <v/>
          </cell>
          <cell r="AJ1603" t="str">
            <v/>
          </cell>
          <cell r="AM1603" t="e">
            <v>#N/A</v>
          </cell>
        </row>
        <row r="1604">
          <cell r="A1604" t="str">
            <v>ACTIVE</v>
          </cell>
          <cell r="B1604" t="str">
            <v>36-1745</v>
          </cell>
          <cell r="C1604">
            <v>28893213</v>
          </cell>
          <cell r="D1604" t="str">
            <v>36-1745</v>
          </cell>
          <cell r="E1604" t="str">
            <v>SDR 35 SW</v>
          </cell>
          <cell r="F1604" t="str">
            <v>36 ELBOW 30 HXS SDR35 SW</v>
          </cell>
          <cell r="G1604">
            <v>223.2</v>
          </cell>
          <cell r="H1604">
            <v>101.2417344</v>
          </cell>
          <cell r="I1604">
            <v>1</v>
          </cell>
          <cell r="J1604">
            <v>1</v>
          </cell>
          <cell r="K1604">
            <v>9598.7667699346421</v>
          </cell>
          <cell r="L1604">
            <v>897.91830000000004</v>
          </cell>
          <cell r="M1604" t="str">
            <v>SPECFIT</v>
          </cell>
          <cell r="N1604" t="str">
            <v>(81)43036</v>
          </cell>
          <cell r="O1604" t="str">
            <v>BOX</v>
          </cell>
          <cell r="P1604" t="str">
            <v>D</v>
          </cell>
          <cell r="Q1604" t="str">
            <v>F</v>
          </cell>
          <cell r="R1604">
            <v>7545.5411764705887</v>
          </cell>
          <cell r="S1604">
            <v>8073.7290588235301</v>
          </cell>
          <cell r="T1604">
            <v>8073.7290588235301</v>
          </cell>
          <cell r="U1604">
            <v>8073.7290588235301</v>
          </cell>
          <cell r="V1604">
            <v>8638.8900929411775</v>
          </cell>
          <cell r="W1604">
            <v>8638.8900929411775</v>
          </cell>
          <cell r="X1604">
            <v>8638.8900929411775</v>
          </cell>
          <cell r="Y1604">
            <v>8638.8900929411775</v>
          </cell>
          <cell r="Z1604">
            <v>9598.7667699346421</v>
          </cell>
          <cell r="AB1604" t="str">
            <v/>
          </cell>
          <cell r="AC1604">
            <v>4156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I1604" t="str">
            <v/>
          </cell>
          <cell r="AJ1604" t="str">
            <v/>
          </cell>
          <cell r="AM1604" t="e">
            <v>#N/A</v>
          </cell>
        </row>
        <row r="1605">
          <cell r="A1605" t="str">
            <v>ACTIVE</v>
          </cell>
          <cell r="B1605" t="str">
            <v>36-1746</v>
          </cell>
          <cell r="C1605">
            <v>28893221</v>
          </cell>
          <cell r="D1605" t="str">
            <v>36-1746</v>
          </cell>
          <cell r="E1605" t="str">
            <v>SDR 35 SW</v>
          </cell>
          <cell r="F1605" t="str">
            <v>4 ELBOW 11.25 HXH SDR35 SW</v>
          </cell>
          <cell r="G1605">
            <v>0.45</v>
          </cell>
          <cell r="H1605">
            <v>0.2041164</v>
          </cell>
          <cell r="I1605">
            <v>1</v>
          </cell>
          <cell r="J1605">
            <v>300</v>
          </cell>
          <cell r="K1605">
            <v>109.11622222222223</v>
          </cell>
          <cell r="L1605">
            <v>12.34764</v>
          </cell>
          <cell r="M1605" t="str">
            <v>SPECFIT</v>
          </cell>
          <cell r="N1605" t="str">
            <v>(81)3104</v>
          </cell>
          <cell r="O1605" t="str">
            <v>BOX</v>
          </cell>
          <cell r="P1605" t="str">
            <v>D</v>
          </cell>
          <cell r="Q1605" t="str">
            <v>F</v>
          </cell>
          <cell r="R1605">
            <v>97.240033725490207</v>
          </cell>
          <cell r="S1605">
            <v>104.04683608627452</v>
          </cell>
          <cell r="T1605">
            <v>91.78</v>
          </cell>
          <cell r="U1605">
            <v>91.78</v>
          </cell>
          <cell r="V1605">
            <v>98.204600000000013</v>
          </cell>
          <cell r="W1605">
            <v>98.204600000000013</v>
          </cell>
          <cell r="X1605">
            <v>98.204600000000013</v>
          </cell>
          <cell r="Y1605">
            <v>98.204600000000013</v>
          </cell>
          <cell r="Z1605">
            <v>109.11622222222223</v>
          </cell>
          <cell r="AB1605" t="str">
            <v/>
          </cell>
          <cell r="AC1605">
            <v>4133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I1605" t="str">
            <v/>
          </cell>
          <cell r="AJ1605" t="str">
            <v/>
          </cell>
          <cell r="AM1605" t="e">
            <v>#N/A</v>
          </cell>
        </row>
        <row r="1606">
          <cell r="A1606" t="str">
            <v>ACTIVE</v>
          </cell>
          <cell r="B1606" t="str">
            <v>36-1747</v>
          </cell>
          <cell r="C1606">
            <v>28893230</v>
          </cell>
          <cell r="D1606" t="str">
            <v>36-1747</v>
          </cell>
          <cell r="E1606" t="str">
            <v>SDR 35 SW</v>
          </cell>
          <cell r="F1606" t="str">
            <v>6 ELBOW 11.25 HXH SDR35 SW</v>
          </cell>
          <cell r="G1606">
            <v>0.9</v>
          </cell>
          <cell r="H1606">
            <v>0.40823280000000001</v>
          </cell>
          <cell r="I1606">
            <v>1</v>
          </cell>
          <cell r="J1606">
            <v>150</v>
          </cell>
          <cell r="K1606">
            <v>138.886</v>
          </cell>
          <cell r="L1606">
            <v>15.709560000000002</v>
          </cell>
          <cell r="M1606" t="str">
            <v>SPECFIT</v>
          </cell>
          <cell r="N1606" t="str">
            <v>(81)3106</v>
          </cell>
          <cell r="O1606" t="str">
            <v>BOX</v>
          </cell>
          <cell r="P1606" t="str">
            <v>D</v>
          </cell>
          <cell r="Q1606" t="str">
            <v>F</v>
          </cell>
          <cell r="R1606">
            <v>86.682352941176475</v>
          </cell>
          <cell r="S1606">
            <v>92.750117647058829</v>
          </cell>
          <cell r="T1606">
            <v>116.82</v>
          </cell>
          <cell r="U1606">
            <v>116.82</v>
          </cell>
          <cell r="V1606">
            <v>124.9974</v>
          </cell>
          <cell r="W1606">
            <v>124.9974</v>
          </cell>
          <cell r="X1606">
            <v>124.9974</v>
          </cell>
          <cell r="Y1606">
            <v>124.9974</v>
          </cell>
          <cell r="Z1606">
            <v>138.886</v>
          </cell>
          <cell r="AB1606" t="str">
            <v/>
          </cell>
          <cell r="AC1606">
            <v>4134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I1606" t="str">
            <v/>
          </cell>
          <cell r="AJ1606" t="str">
            <v/>
          </cell>
          <cell r="AM1606" t="e">
            <v>#N/A</v>
          </cell>
        </row>
        <row r="1607">
          <cell r="A1607" t="str">
            <v>ACTIVE</v>
          </cell>
          <cell r="B1607" t="str">
            <v>36-1748</v>
          </cell>
          <cell r="C1607">
            <v>28893248</v>
          </cell>
          <cell r="D1607" t="str">
            <v>36-1748</v>
          </cell>
          <cell r="E1607" t="str">
            <v>SDR 35 SW</v>
          </cell>
          <cell r="F1607" t="str">
            <v>8 ELBOW 11.25 HXH SDR35 SW</v>
          </cell>
          <cell r="G1607">
            <v>1.8</v>
          </cell>
          <cell r="H1607">
            <v>0.81646560000000001</v>
          </cell>
          <cell r="I1607">
            <v>1</v>
          </cell>
          <cell r="J1607">
            <v>75</v>
          </cell>
          <cell r="K1607">
            <v>152.42744444444446</v>
          </cell>
          <cell r="L1607">
            <v>20.281215</v>
          </cell>
          <cell r="M1607" t="str">
            <v>SPECFIT</v>
          </cell>
          <cell r="N1607" t="str">
            <v>(81)3108</v>
          </cell>
          <cell r="O1607" t="str">
            <v>BOX</v>
          </cell>
          <cell r="P1607" t="str">
            <v>D</v>
          </cell>
          <cell r="Q1607" t="str">
            <v>F</v>
          </cell>
          <cell r="R1607">
            <v>120.21176470588236</v>
          </cell>
          <cell r="S1607">
            <v>128.62658823529412</v>
          </cell>
          <cell r="T1607">
            <v>128.21</v>
          </cell>
          <cell r="U1607">
            <v>128.21</v>
          </cell>
          <cell r="V1607">
            <v>137.18470000000002</v>
          </cell>
          <cell r="W1607">
            <v>137.18470000000002</v>
          </cell>
          <cell r="X1607">
            <v>137.18470000000002</v>
          </cell>
          <cell r="Y1607">
            <v>137.18470000000002</v>
          </cell>
          <cell r="Z1607">
            <v>152.42744444444446</v>
          </cell>
          <cell r="AB1607" t="str">
            <v/>
          </cell>
          <cell r="AC1607">
            <v>4135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I1607" t="str">
            <v/>
          </cell>
          <cell r="AJ1607" t="str">
            <v/>
          </cell>
          <cell r="AM1607" t="e">
            <v>#N/A</v>
          </cell>
        </row>
        <row r="1608">
          <cell r="A1608" t="str">
            <v>ACTIVE</v>
          </cell>
          <cell r="B1608" t="str">
            <v>36-1749</v>
          </cell>
          <cell r="C1608">
            <v>28893256</v>
          </cell>
          <cell r="D1608" t="str">
            <v>36-1749</v>
          </cell>
          <cell r="E1608" t="str">
            <v>SDR 35 SW</v>
          </cell>
          <cell r="F1608" t="str">
            <v>10 ELBOW 11.25 HXH SDR35 SW</v>
          </cell>
          <cell r="G1608">
            <v>3.6</v>
          </cell>
          <cell r="H1608">
            <v>1.6329312</v>
          </cell>
          <cell r="I1608">
            <v>1</v>
          </cell>
          <cell r="J1608">
            <v>38</v>
          </cell>
          <cell r="K1608">
            <v>472.97566666666671</v>
          </cell>
          <cell r="L1608">
            <v>44.378599999999999</v>
          </cell>
          <cell r="M1608" t="str">
            <v>SPECFIT</v>
          </cell>
          <cell r="N1608" t="str">
            <v>(81)31010</v>
          </cell>
          <cell r="O1608" t="str">
            <v>BOX</v>
          </cell>
          <cell r="P1608" t="str">
            <v>D</v>
          </cell>
          <cell r="Q1608" t="str">
            <v>F</v>
          </cell>
          <cell r="R1608">
            <v>372.92941176470589</v>
          </cell>
          <cell r="S1608">
            <v>399.03447058823531</v>
          </cell>
          <cell r="T1608">
            <v>397.83</v>
          </cell>
          <cell r="U1608">
            <v>397.83</v>
          </cell>
          <cell r="V1608">
            <v>425.67810000000003</v>
          </cell>
          <cell r="W1608">
            <v>425.67810000000003</v>
          </cell>
          <cell r="X1608">
            <v>425.67810000000003</v>
          </cell>
          <cell r="Y1608">
            <v>425.67810000000003</v>
          </cell>
          <cell r="Z1608">
            <v>472.97566666666671</v>
          </cell>
          <cell r="AB1608" t="str">
            <v/>
          </cell>
          <cell r="AC1608">
            <v>4136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I1608" t="str">
            <v/>
          </cell>
          <cell r="AJ1608" t="str">
            <v/>
          </cell>
          <cell r="AM1608" t="e">
            <v>#N/A</v>
          </cell>
        </row>
        <row r="1609">
          <cell r="A1609" t="str">
            <v>ACTIVE</v>
          </cell>
          <cell r="B1609" t="str">
            <v>36-1750</v>
          </cell>
          <cell r="C1609">
            <v>28893264</v>
          </cell>
          <cell r="D1609" t="str">
            <v>36-1750</v>
          </cell>
          <cell r="E1609" t="str">
            <v>SDR 35 SW</v>
          </cell>
          <cell r="F1609" t="str">
            <v>12 ELBOW 11.25 HXH SDR35 SW</v>
          </cell>
          <cell r="G1609">
            <v>5.85</v>
          </cell>
          <cell r="H1609">
            <v>2.6535131999999999</v>
          </cell>
          <cell r="I1609">
            <v>1</v>
          </cell>
          <cell r="J1609">
            <v>23</v>
          </cell>
          <cell r="K1609">
            <v>688.17644444444454</v>
          </cell>
          <cell r="L1609">
            <v>64.56</v>
          </cell>
          <cell r="M1609" t="str">
            <v>SPECFIT</v>
          </cell>
          <cell r="N1609" t="str">
            <v>(81)31012</v>
          </cell>
          <cell r="O1609" t="str">
            <v>BOX</v>
          </cell>
          <cell r="P1609" t="str">
            <v>D</v>
          </cell>
          <cell r="Q1609" t="str">
            <v>F</v>
          </cell>
          <cell r="R1609">
            <v>542.52941176470586</v>
          </cell>
          <cell r="S1609">
            <v>580.50647058823529</v>
          </cell>
          <cell r="T1609">
            <v>578.84</v>
          </cell>
          <cell r="U1609">
            <v>578.84</v>
          </cell>
          <cell r="V1609">
            <v>619.35880000000009</v>
          </cell>
          <cell r="W1609">
            <v>619.35880000000009</v>
          </cell>
          <cell r="X1609">
            <v>619.35880000000009</v>
          </cell>
          <cell r="Y1609">
            <v>619.35880000000009</v>
          </cell>
          <cell r="Z1609">
            <v>688.17644444444454</v>
          </cell>
          <cell r="AB1609" t="str">
            <v/>
          </cell>
          <cell r="AC1609">
            <v>4137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I1609" t="str">
            <v/>
          </cell>
          <cell r="AJ1609" t="str">
            <v/>
          </cell>
          <cell r="AM1609" t="e">
            <v>#N/A</v>
          </cell>
        </row>
        <row r="1610">
          <cell r="A1610" t="str">
            <v>ACTIVE</v>
          </cell>
          <cell r="B1610" t="str">
            <v>36-1751</v>
          </cell>
          <cell r="C1610">
            <v>28893272</v>
          </cell>
          <cell r="D1610" t="str">
            <v>36-1751</v>
          </cell>
          <cell r="E1610" t="str">
            <v>SDR 35 SW</v>
          </cell>
          <cell r="F1610" t="str">
            <v>15 ELBOW 11.25 HXH SDR35 SW</v>
          </cell>
          <cell r="G1610">
            <v>11.25</v>
          </cell>
          <cell r="H1610">
            <v>5.1029099999999996</v>
          </cell>
          <cell r="I1610">
            <v>1</v>
          </cell>
          <cell r="J1610">
            <v>12</v>
          </cell>
          <cell r="K1610">
            <v>1513.2296666666666</v>
          </cell>
          <cell r="L1610">
            <v>141.96559999999999</v>
          </cell>
          <cell r="M1610" t="str">
            <v>SPECFIT</v>
          </cell>
          <cell r="N1610" t="str">
            <v>(81)31015</v>
          </cell>
          <cell r="O1610" t="str">
            <v>BOX</v>
          </cell>
          <cell r="P1610" t="str">
            <v>D</v>
          </cell>
          <cell r="Q1610" t="str">
            <v>F</v>
          </cell>
          <cell r="R1610">
            <v>1193</v>
          </cell>
          <cell r="S1610">
            <v>1276.51</v>
          </cell>
          <cell r="T1610">
            <v>1272.81</v>
          </cell>
          <cell r="U1610">
            <v>1272.81</v>
          </cell>
          <cell r="V1610">
            <v>1361.9067</v>
          </cell>
          <cell r="W1610">
            <v>1361.9067</v>
          </cell>
          <cell r="X1610">
            <v>1361.9067</v>
          </cell>
          <cell r="Y1610">
            <v>1361.9067</v>
          </cell>
          <cell r="Z1610">
            <v>1513.2296666666666</v>
          </cell>
          <cell r="AB1610" t="str">
            <v/>
          </cell>
          <cell r="AC1610">
            <v>4138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I1610" t="str">
            <v/>
          </cell>
          <cell r="AJ1610" t="str">
            <v/>
          </cell>
          <cell r="AM1610" t="e">
            <v>#N/A</v>
          </cell>
        </row>
        <row r="1611">
          <cell r="A1611" t="str">
            <v>ACTIVE</v>
          </cell>
          <cell r="B1611" t="str">
            <v>36-1752</v>
          </cell>
          <cell r="C1611">
            <v>28893280</v>
          </cell>
          <cell r="D1611" t="str">
            <v>36-1752</v>
          </cell>
          <cell r="E1611" t="str">
            <v>SDR 35 SW</v>
          </cell>
          <cell r="F1611" t="str">
            <v>18 ELBOW 11.25 HXH SDR35 SW</v>
          </cell>
          <cell r="G1611">
            <v>21.6</v>
          </cell>
          <cell r="H1611">
            <v>9.7975872000000006</v>
          </cell>
          <cell r="I1611">
            <v>1</v>
          </cell>
          <cell r="J1611">
            <v>6</v>
          </cell>
          <cell r="K1611">
            <v>1860.6348888888888</v>
          </cell>
          <cell r="L1611">
            <v>174.55199999999999</v>
          </cell>
          <cell r="M1611" t="str">
            <v>SPECFIT</v>
          </cell>
          <cell r="N1611" t="str">
            <v>(81)31018</v>
          </cell>
          <cell r="O1611" t="str">
            <v>BOX</v>
          </cell>
          <cell r="P1611" t="str">
            <v>D</v>
          </cell>
          <cell r="Q1611" t="str">
            <v>F</v>
          </cell>
          <cell r="R1611">
            <v>1466.835294117647</v>
          </cell>
          <cell r="S1611">
            <v>1569.5137647058823</v>
          </cell>
          <cell r="T1611">
            <v>1565.02</v>
          </cell>
          <cell r="U1611">
            <v>1565.02</v>
          </cell>
          <cell r="V1611">
            <v>1674.5714</v>
          </cell>
          <cell r="W1611">
            <v>1674.5714</v>
          </cell>
          <cell r="X1611">
            <v>1674.5714</v>
          </cell>
          <cell r="Y1611">
            <v>1674.5714</v>
          </cell>
          <cell r="Z1611">
            <v>1860.6348888888888</v>
          </cell>
          <cell r="AB1611" t="str">
            <v/>
          </cell>
          <cell r="AC1611">
            <v>4139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I1611" t="str">
            <v/>
          </cell>
          <cell r="AJ1611" t="str">
            <v/>
          </cell>
          <cell r="AM1611" t="e">
            <v>#N/A</v>
          </cell>
        </row>
        <row r="1612">
          <cell r="A1612" t="str">
            <v>ACTIVE</v>
          </cell>
          <cell r="B1612" t="str">
            <v>36-1753</v>
          </cell>
          <cell r="C1612">
            <v>28893299</v>
          </cell>
          <cell r="D1612" t="str">
            <v>36-1753</v>
          </cell>
          <cell r="E1612" t="str">
            <v>SDR 35 SW</v>
          </cell>
          <cell r="F1612" t="str">
            <v>21 ELBOW 11.25 HXH SDR35 SW</v>
          </cell>
          <cell r="G1612">
            <v>34.65</v>
          </cell>
          <cell r="H1612">
            <v>15.716962799999999</v>
          </cell>
          <cell r="I1612">
            <v>1</v>
          </cell>
          <cell r="J1612">
            <v>4</v>
          </cell>
          <cell r="K1612">
            <v>3438.8730000000005</v>
          </cell>
          <cell r="L1612">
            <v>322.61090000000002</v>
          </cell>
          <cell r="M1612" t="str">
            <v>SPECFIT</v>
          </cell>
          <cell r="N1612" t="str">
            <v>(81)31021</v>
          </cell>
          <cell r="O1612" t="str">
            <v>BOX</v>
          </cell>
          <cell r="P1612" t="str">
            <v>D</v>
          </cell>
          <cell r="Q1612" t="str">
            <v>F</v>
          </cell>
          <cell r="R1612">
            <v>2711.0235294117647</v>
          </cell>
          <cell r="S1612">
            <v>2900.7951764705886</v>
          </cell>
          <cell r="T1612">
            <v>2892.51</v>
          </cell>
          <cell r="U1612">
            <v>2892.51</v>
          </cell>
          <cell r="V1612">
            <v>3094.9857000000006</v>
          </cell>
          <cell r="W1612">
            <v>3094.9857000000006</v>
          </cell>
          <cell r="X1612">
            <v>3094.9857000000006</v>
          </cell>
          <cell r="Y1612">
            <v>3094.9857000000006</v>
          </cell>
          <cell r="Z1612">
            <v>3438.8730000000005</v>
          </cell>
          <cell r="AB1612" t="str">
            <v/>
          </cell>
          <cell r="AC1612">
            <v>4140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I1612" t="str">
            <v/>
          </cell>
          <cell r="AJ1612" t="str">
            <v/>
          </cell>
          <cell r="AM1612" t="e">
            <v>#N/A</v>
          </cell>
        </row>
        <row r="1613">
          <cell r="A1613" t="str">
            <v>ACTIVE</v>
          </cell>
          <cell r="B1613" t="str">
            <v>36-1754</v>
          </cell>
          <cell r="C1613">
            <v>28893302</v>
          </cell>
          <cell r="D1613" t="str">
            <v>36-1754</v>
          </cell>
          <cell r="E1613" t="str">
            <v>SDR 35 SW</v>
          </cell>
          <cell r="F1613" t="str">
            <v>24 ELBOW 11.25 HXH SDR35 SW</v>
          </cell>
          <cell r="G1613">
            <v>48.15</v>
          </cell>
          <cell r="H1613">
            <v>21.8404548</v>
          </cell>
          <cell r="I1613">
            <v>1</v>
          </cell>
          <cell r="J1613">
            <v>3</v>
          </cell>
          <cell r="K1613">
            <v>4900.528666666667</v>
          </cell>
          <cell r="L1613">
            <v>459.733</v>
          </cell>
          <cell r="M1613" t="str">
            <v>SPECFIT</v>
          </cell>
          <cell r="N1613" t="str">
            <v>(81)31024</v>
          </cell>
          <cell r="O1613" t="str">
            <v>BOX</v>
          </cell>
          <cell r="P1613" t="str">
            <v>D</v>
          </cell>
          <cell r="Q1613" t="str">
            <v>F</v>
          </cell>
          <cell r="R1613">
            <v>3863.3058823529414</v>
          </cell>
          <cell r="S1613">
            <v>4133.7372941176473</v>
          </cell>
          <cell r="T1613">
            <v>4121.9399999999996</v>
          </cell>
          <cell r="U1613">
            <v>4121.9399999999996</v>
          </cell>
          <cell r="V1613">
            <v>4410.4758000000002</v>
          </cell>
          <cell r="W1613">
            <v>4410.4758000000002</v>
          </cell>
          <cell r="X1613">
            <v>4410.4758000000002</v>
          </cell>
          <cell r="Y1613">
            <v>4410.4758000000002</v>
          </cell>
          <cell r="Z1613">
            <v>4900.528666666667</v>
          </cell>
          <cell r="AB1613" t="str">
            <v/>
          </cell>
          <cell r="AC1613">
            <v>4141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I1613" t="str">
            <v/>
          </cell>
          <cell r="AJ1613" t="str">
            <v/>
          </cell>
          <cell r="AM1613" t="e">
            <v>#N/A</v>
          </cell>
        </row>
        <row r="1614">
          <cell r="A1614" t="str">
            <v>ACTIVE</v>
          </cell>
          <cell r="B1614" t="str">
            <v>36-1755</v>
          </cell>
          <cell r="C1614">
            <v>28893310</v>
          </cell>
          <cell r="D1614" t="str">
            <v>36-1755</v>
          </cell>
          <cell r="E1614" t="str">
            <v>SDR 35 SW</v>
          </cell>
          <cell r="F1614" t="str">
            <v>27 ELBOW 11.25 HXH SDR35 SW</v>
          </cell>
          <cell r="G1614">
            <v>65.7</v>
          </cell>
          <cell r="H1614">
            <v>29.8009944</v>
          </cell>
          <cell r="I1614">
            <v>1</v>
          </cell>
          <cell r="J1614">
            <v>2</v>
          </cell>
          <cell r="K1614">
            <v>6124.7513333333336</v>
          </cell>
          <cell r="L1614">
            <v>524.64290000000005</v>
          </cell>
          <cell r="M1614" t="str">
            <v>SPECFIT</v>
          </cell>
          <cell r="N1614" t="str">
            <v>(81)31027</v>
          </cell>
          <cell r="O1614" t="str">
            <v>BOX</v>
          </cell>
          <cell r="P1614" t="str">
            <v>D</v>
          </cell>
          <cell r="Q1614" t="str">
            <v>F</v>
          </cell>
          <cell r="R1614">
            <v>4408.7647058823532</v>
          </cell>
          <cell r="S1614">
            <v>4717.378235294118</v>
          </cell>
          <cell r="T1614">
            <v>5151.66</v>
          </cell>
          <cell r="U1614">
            <v>5151.66</v>
          </cell>
          <cell r="V1614">
            <v>5512.2762000000002</v>
          </cell>
          <cell r="W1614">
            <v>5512.2762000000002</v>
          </cell>
          <cell r="X1614">
            <v>5512.2762000000002</v>
          </cell>
          <cell r="Y1614">
            <v>5512.2762000000002</v>
          </cell>
          <cell r="Z1614">
            <v>6124.7513333333336</v>
          </cell>
          <cell r="AB1614" t="str">
            <v/>
          </cell>
          <cell r="AC1614">
            <v>4142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I1614" t="str">
            <v/>
          </cell>
          <cell r="AJ1614" t="str">
            <v/>
          </cell>
          <cell r="AM1614" t="e">
            <v>#N/A</v>
          </cell>
        </row>
        <row r="1615">
          <cell r="A1615" t="str">
            <v>ACTIVE</v>
          </cell>
          <cell r="B1615" t="str">
            <v>36-1756</v>
          </cell>
          <cell r="C1615">
            <v>28893329</v>
          </cell>
          <cell r="D1615" t="str">
            <v>36-1756</v>
          </cell>
          <cell r="E1615" t="str">
            <v>SDR 35 SW</v>
          </cell>
          <cell r="F1615" t="str">
            <v>30 ELBOW 11.25 HXH SDR35 SW</v>
          </cell>
          <cell r="G1615">
            <v>103.05</v>
          </cell>
          <cell r="H1615">
            <v>46.742655599999999</v>
          </cell>
          <cell r="I1615">
            <v>1</v>
          </cell>
          <cell r="J1615">
            <v>1</v>
          </cell>
          <cell r="K1615">
            <v>7679.0014431372565</v>
          </cell>
          <cell r="L1615">
            <v>718.33389999999997</v>
          </cell>
          <cell r="M1615" t="str">
            <v>SPECFIT</v>
          </cell>
          <cell r="N1615" t="str">
            <v>(81)31030</v>
          </cell>
          <cell r="O1615" t="str">
            <v>BOX</v>
          </cell>
          <cell r="P1615" t="str">
            <v>D</v>
          </cell>
          <cell r="Q1615" t="str">
            <v>F</v>
          </cell>
          <cell r="R1615">
            <v>6036.4235294117652</v>
          </cell>
          <cell r="S1615">
            <v>6458.9731764705894</v>
          </cell>
          <cell r="T1615">
            <v>6458.9731764705894</v>
          </cell>
          <cell r="U1615">
            <v>6458.9731764705894</v>
          </cell>
          <cell r="V1615">
            <v>6911.1012988235307</v>
          </cell>
          <cell r="W1615">
            <v>6911.1012988235307</v>
          </cell>
          <cell r="X1615">
            <v>6911.1012988235307</v>
          </cell>
          <cell r="Y1615">
            <v>6911.1012988235307</v>
          </cell>
          <cell r="Z1615">
            <v>7679.0014431372565</v>
          </cell>
          <cell r="AB1615" t="str">
            <v/>
          </cell>
          <cell r="AC1615">
            <v>4143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I1615" t="str">
            <v/>
          </cell>
          <cell r="AJ1615" t="str">
            <v/>
          </cell>
          <cell r="AM1615" t="e">
            <v>#N/A</v>
          </cell>
        </row>
        <row r="1616">
          <cell r="A1616" t="str">
            <v>ACTIVE</v>
          </cell>
          <cell r="B1616" t="str">
            <v>36-1757</v>
          </cell>
          <cell r="C1616">
            <v>28893337</v>
          </cell>
          <cell r="D1616" t="str">
            <v>36-1757</v>
          </cell>
          <cell r="E1616" t="str">
            <v>SDR 35 SW</v>
          </cell>
          <cell r="F1616" t="str">
            <v>36 ELBOW 11.25 HXH SDR35 SW</v>
          </cell>
          <cell r="G1616">
            <v>176.4</v>
          </cell>
          <cell r="H1616">
            <v>80.013628800000006</v>
          </cell>
          <cell r="I1616">
            <v>1</v>
          </cell>
          <cell r="J1616">
            <v>1</v>
          </cell>
          <cell r="K1616">
            <v>9598.7667699346421</v>
          </cell>
          <cell r="L1616">
            <v>897.91830000000004</v>
          </cell>
          <cell r="M1616" t="str">
            <v>SPECFIT</v>
          </cell>
          <cell r="N1616" t="str">
            <v>(81)31036</v>
          </cell>
          <cell r="O1616" t="str">
            <v>BOX</v>
          </cell>
          <cell r="P1616" t="str">
            <v>D</v>
          </cell>
          <cell r="Q1616" t="str">
            <v>F</v>
          </cell>
          <cell r="R1616">
            <v>7545.5411764705887</v>
          </cell>
          <cell r="S1616">
            <v>8073.7290588235301</v>
          </cell>
          <cell r="T1616">
            <v>8073.7290588235301</v>
          </cell>
          <cell r="U1616">
            <v>8073.7290588235301</v>
          </cell>
          <cell r="V1616">
            <v>8638.8900929411775</v>
          </cell>
          <cell r="W1616">
            <v>8638.8900929411775</v>
          </cell>
          <cell r="X1616">
            <v>8638.8900929411775</v>
          </cell>
          <cell r="Y1616">
            <v>8638.8900929411775</v>
          </cell>
          <cell r="Z1616">
            <v>9598.7667699346421</v>
          </cell>
          <cell r="AB1616" t="str">
            <v/>
          </cell>
          <cell r="AC1616">
            <v>4144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I1616" t="str">
            <v/>
          </cell>
          <cell r="AJ1616" t="str">
            <v/>
          </cell>
          <cell r="AM1616" t="e">
            <v>#N/A</v>
          </cell>
        </row>
        <row r="1617">
          <cell r="A1617" t="str">
            <v>ACTIVE</v>
          </cell>
          <cell r="B1617" t="str">
            <v>36-1758</v>
          </cell>
          <cell r="C1617">
            <v>28893345</v>
          </cell>
          <cell r="D1617" t="str">
            <v>36-1758</v>
          </cell>
          <cell r="E1617" t="str">
            <v>SDR 35 SW</v>
          </cell>
          <cell r="F1617" t="str">
            <v>4 ELBOW 11.25 HXS SDR35 SW</v>
          </cell>
          <cell r="G1617">
            <v>0.45</v>
          </cell>
          <cell r="H1617">
            <v>0.2041164</v>
          </cell>
          <cell r="I1617">
            <v>1</v>
          </cell>
          <cell r="J1617">
            <v>300</v>
          </cell>
          <cell r="K1617">
            <v>111.83877777777778</v>
          </cell>
          <cell r="L1617">
            <v>11.783199999999999</v>
          </cell>
          <cell r="M1617" t="str">
            <v>SPECFIT</v>
          </cell>
          <cell r="N1617" t="str">
            <v>(81)4004</v>
          </cell>
          <cell r="O1617" t="str">
            <v>BOX</v>
          </cell>
          <cell r="P1617" t="str">
            <v>D</v>
          </cell>
          <cell r="Q1617" t="str">
            <v>F</v>
          </cell>
          <cell r="R1617">
            <v>65.023529411764713</v>
          </cell>
          <cell r="S1617">
            <v>69.575176470588247</v>
          </cell>
          <cell r="T1617">
            <v>94.07</v>
          </cell>
          <cell r="U1617">
            <v>94.07</v>
          </cell>
          <cell r="V1617">
            <v>100.6549</v>
          </cell>
          <cell r="W1617">
            <v>100.6549</v>
          </cell>
          <cell r="X1617">
            <v>100.6549</v>
          </cell>
          <cell r="Y1617">
            <v>100.6549</v>
          </cell>
          <cell r="Z1617">
            <v>111.83877777777778</v>
          </cell>
          <cell r="AB1617" t="str">
            <v/>
          </cell>
          <cell r="AC1617">
            <v>4170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I1617" t="str">
            <v/>
          </cell>
          <cell r="AJ1617" t="str">
            <v/>
          </cell>
          <cell r="AM1617" t="e">
            <v>#N/A</v>
          </cell>
        </row>
        <row r="1618">
          <cell r="A1618" t="str">
            <v>ACTIVE</v>
          </cell>
          <cell r="B1618" t="str">
            <v>36-1759</v>
          </cell>
          <cell r="C1618">
            <v>28893353</v>
          </cell>
          <cell r="D1618" t="str">
            <v>36-1759</v>
          </cell>
          <cell r="E1618" t="str">
            <v>SDR 35 SW</v>
          </cell>
          <cell r="F1618" t="str">
            <v>6 ELBOW 11.25 HXS SDR35 SW</v>
          </cell>
          <cell r="G1618">
            <v>0.9</v>
          </cell>
          <cell r="H1618">
            <v>0.40823280000000001</v>
          </cell>
          <cell r="I1618">
            <v>1</v>
          </cell>
          <cell r="J1618">
            <v>150</v>
          </cell>
          <cell r="K1618">
            <v>142.36944444444447</v>
          </cell>
          <cell r="L1618">
            <v>12.00362</v>
          </cell>
          <cell r="M1618" t="str">
            <v>SPECFIT</v>
          </cell>
          <cell r="N1618" t="str">
            <v>(81)4006</v>
          </cell>
          <cell r="O1618" t="str">
            <v>BOX</v>
          </cell>
          <cell r="P1618" t="str">
            <v>D</v>
          </cell>
          <cell r="Q1618" t="str">
            <v>F</v>
          </cell>
          <cell r="R1618">
            <v>66.235294117647058</v>
          </cell>
          <cell r="S1618">
            <v>70.871764705882356</v>
          </cell>
          <cell r="T1618">
            <v>119.75</v>
          </cell>
          <cell r="U1618">
            <v>119.75</v>
          </cell>
          <cell r="V1618">
            <v>128.13250000000002</v>
          </cell>
          <cell r="W1618">
            <v>128.13250000000002</v>
          </cell>
          <cell r="X1618">
            <v>128.13250000000002</v>
          </cell>
          <cell r="Y1618">
            <v>128.13250000000002</v>
          </cell>
          <cell r="Z1618">
            <v>142.36944444444447</v>
          </cell>
          <cell r="AB1618" t="str">
            <v/>
          </cell>
          <cell r="AC1618">
            <v>4171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I1618" t="str">
            <v/>
          </cell>
          <cell r="AJ1618" t="str">
            <v/>
          </cell>
          <cell r="AM1618" t="e">
            <v>#N/A</v>
          </cell>
        </row>
        <row r="1619">
          <cell r="A1619" t="str">
            <v>ACTIVE</v>
          </cell>
          <cell r="B1619" t="str">
            <v>36-1760</v>
          </cell>
          <cell r="C1619">
            <v>28893361</v>
          </cell>
          <cell r="D1619" t="str">
            <v>36-1760</v>
          </cell>
          <cell r="E1619" t="str">
            <v>SDR 35 SW</v>
          </cell>
          <cell r="F1619" t="str">
            <v>8 ELBOW 11.25 HXS SDR35 SW</v>
          </cell>
          <cell r="G1619">
            <v>1.8</v>
          </cell>
          <cell r="H1619">
            <v>0.81646560000000001</v>
          </cell>
          <cell r="I1619">
            <v>1</v>
          </cell>
          <cell r="J1619">
            <v>75</v>
          </cell>
          <cell r="K1619">
            <v>162.86588888888892</v>
          </cell>
          <cell r="L1619">
            <v>13.5342</v>
          </cell>
          <cell r="M1619" t="str">
            <v>SPECFIT</v>
          </cell>
          <cell r="N1619" t="str">
            <v>(81)4008</v>
          </cell>
          <cell r="O1619" t="str">
            <v>BOX</v>
          </cell>
          <cell r="P1619" t="str">
            <v>D</v>
          </cell>
          <cell r="Q1619" t="str">
            <v>F</v>
          </cell>
          <cell r="R1619">
            <v>127.78823529411765</v>
          </cell>
          <cell r="S1619">
            <v>136.73341176470589</v>
          </cell>
          <cell r="T1619">
            <v>136.99</v>
          </cell>
          <cell r="U1619">
            <v>136.99</v>
          </cell>
          <cell r="V1619">
            <v>146.57930000000002</v>
          </cell>
          <cell r="W1619">
            <v>146.57930000000002</v>
          </cell>
          <cell r="X1619">
            <v>146.57930000000002</v>
          </cell>
          <cell r="Y1619">
            <v>146.57930000000002</v>
          </cell>
          <cell r="Z1619">
            <v>162.86588888888892</v>
          </cell>
          <cell r="AB1619" t="str">
            <v/>
          </cell>
          <cell r="AC1619">
            <v>4172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I1619" t="str">
            <v/>
          </cell>
          <cell r="AJ1619" t="str">
            <v/>
          </cell>
          <cell r="AM1619" t="e">
            <v>#N/A</v>
          </cell>
        </row>
        <row r="1620">
          <cell r="A1620" t="str">
            <v>ACTIVE</v>
          </cell>
          <cell r="B1620" t="str">
            <v>36-1761</v>
          </cell>
          <cell r="C1620">
            <v>28893370</v>
          </cell>
          <cell r="D1620" t="str">
            <v>36-1761</v>
          </cell>
          <cell r="E1620" t="str">
            <v>SDR 35 SW</v>
          </cell>
          <cell r="F1620" t="str">
            <v>10 ELBOW 11.25 HXS SDR35 SW</v>
          </cell>
          <cell r="G1620">
            <v>3.6</v>
          </cell>
          <cell r="H1620">
            <v>1.6329312</v>
          </cell>
          <cell r="I1620">
            <v>1</v>
          </cell>
          <cell r="J1620">
            <v>38</v>
          </cell>
          <cell r="K1620">
            <v>472.97566666666671</v>
          </cell>
          <cell r="L1620">
            <v>42.728900000000003</v>
          </cell>
          <cell r="M1620" t="str">
            <v>SPECFIT</v>
          </cell>
          <cell r="N1620" t="str">
            <v>(81)40010</v>
          </cell>
          <cell r="O1620" t="str">
            <v>BOX</v>
          </cell>
          <cell r="P1620" t="str">
            <v>D</v>
          </cell>
          <cell r="Q1620" t="str">
            <v>F</v>
          </cell>
          <cell r="R1620">
            <v>359.07058823529411</v>
          </cell>
          <cell r="S1620">
            <v>384.2055294117647</v>
          </cell>
          <cell r="T1620">
            <v>397.83</v>
          </cell>
          <cell r="U1620">
            <v>397.83</v>
          </cell>
          <cell r="V1620">
            <v>425.67810000000003</v>
          </cell>
          <cell r="W1620">
            <v>425.67810000000003</v>
          </cell>
          <cell r="X1620">
            <v>425.67810000000003</v>
          </cell>
          <cell r="Y1620">
            <v>425.67810000000003</v>
          </cell>
          <cell r="Z1620">
            <v>472.97566666666671</v>
          </cell>
          <cell r="AB1620" t="str">
            <v/>
          </cell>
          <cell r="AC1620">
            <v>4173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I1620" t="str">
            <v/>
          </cell>
          <cell r="AJ1620" t="str">
            <v/>
          </cell>
          <cell r="AM1620" t="e">
            <v>#N/A</v>
          </cell>
        </row>
        <row r="1621">
          <cell r="A1621" t="str">
            <v>ACTIVE</v>
          </cell>
          <cell r="B1621" t="str">
            <v>36-1762</v>
          </cell>
          <cell r="C1621">
            <v>28893388</v>
          </cell>
          <cell r="D1621" t="str">
            <v>36-1762</v>
          </cell>
          <cell r="E1621" t="str">
            <v>SDR 35 SW</v>
          </cell>
          <cell r="F1621" t="str">
            <v>12 ELBOW 11.25 HXS SDR35 SW</v>
          </cell>
          <cell r="G1621">
            <v>5.85</v>
          </cell>
          <cell r="H1621">
            <v>2.6535131999999999</v>
          </cell>
          <cell r="I1621">
            <v>1</v>
          </cell>
          <cell r="J1621">
            <v>23</v>
          </cell>
          <cell r="K1621">
            <v>688.17644444444454</v>
          </cell>
          <cell r="L1621">
            <v>63.071300000000001</v>
          </cell>
          <cell r="M1621" t="str">
            <v>SPECFIT</v>
          </cell>
          <cell r="N1621" t="str">
            <v>(81)40012</v>
          </cell>
          <cell r="O1621" t="str">
            <v>BOX</v>
          </cell>
          <cell r="P1621" t="str">
            <v>D</v>
          </cell>
          <cell r="Q1621" t="str">
            <v>F</v>
          </cell>
          <cell r="R1621">
            <v>530.01176470588234</v>
          </cell>
          <cell r="S1621">
            <v>567.11258823529408</v>
          </cell>
          <cell r="T1621">
            <v>578.84</v>
          </cell>
          <cell r="U1621">
            <v>578.84</v>
          </cell>
          <cell r="V1621">
            <v>619.35880000000009</v>
          </cell>
          <cell r="W1621">
            <v>619.35880000000009</v>
          </cell>
          <cell r="X1621">
            <v>619.35880000000009</v>
          </cell>
          <cell r="Y1621">
            <v>619.35880000000009</v>
          </cell>
          <cell r="Z1621">
            <v>688.17644444444454</v>
          </cell>
          <cell r="AB1621" t="str">
            <v/>
          </cell>
          <cell r="AC1621">
            <v>4174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I1621" t="str">
            <v/>
          </cell>
          <cell r="AJ1621" t="str">
            <v/>
          </cell>
          <cell r="AM1621" t="e">
            <v>#N/A</v>
          </cell>
        </row>
        <row r="1622">
          <cell r="A1622" t="str">
            <v>ACTIVE</v>
          </cell>
          <cell r="B1622" t="str">
            <v>36-1763</v>
          </cell>
          <cell r="C1622">
            <v>28893396</v>
          </cell>
          <cell r="D1622" t="str">
            <v>36-1763</v>
          </cell>
          <cell r="E1622" t="str">
            <v>SDR 35 SW</v>
          </cell>
          <cell r="F1622" t="str">
            <v>15 ELBOW 11.25 HXS SDR35 SW</v>
          </cell>
          <cell r="G1622">
            <v>11.25</v>
          </cell>
          <cell r="H1622">
            <v>5.1029099999999996</v>
          </cell>
          <cell r="I1622">
            <v>1</v>
          </cell>
          <cell r="J1622">
            <v>12</v>
          </cell>
          <cell r="K1622">
            <v>1513.2296666666666</v>
          </cell>
          <cell r="L1622">
            <v>135.839</v>
          </cell>
          <cell r="M1622" t="str">
            <v>SPECFIT</v>
          </cell>
          <cell r="N1622" t="str">
            <v>(81)40015</v>
          </cell>
          <cell r="O1622" t="str">
            <v>BOX</v>
          </cell>
          <cell r="P1622" t="str">
            <v>D</v>
          </cell>
          <cell r="Q1622" t="str">
            <v>F</v>
          </cell>
          <cell r="R1622">
            <v>1141.5058823529412</v>
          </cell>
          <cell r="S1622">
            <v>1221.4112941176472</v>
          </cell>
          <cell r="T1622">
            <v>1272.81</v>
          </cell>
          <cell r="U1622">
            <v>1272.81</v>
          </cell>
          <cell r="V1622">
            <v>1361.9067</v>
          </cell>
          <cell r="W1622">
            <v>1361.9067</v>
          </cell>
          <cell r="X1622">
            <v>1361.9067</v>
          </cell>
          <cell r="Y1622">
            <v>1361.9067</v>
          </cell>
          <cell r="Z1622">
            <v>1513.2296666666666</v>
          </cell>
          <cell r="AB1622" t="str">
            <v/>
          </cell>
          <cell r="AC1622">
            <v>4175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I1622" t="str">
            <v/>
          </cell>
          <cell r="AJ1622" t="str">
            <v/>
          </cell>
          <cell r="AM1622" t="e">
            <v>#N/A</v>
          </cell>
        </row>
        <row r="1623">
          <cell r="A1623" t="str">
            <v>ACTIVE</v>
          </cell>
          <cell r="B1623" t="str">
            <v>36-1764</v>
          </cell>
          <cell r="C1623">
            <v>28893400</v>
          </cell>
          <cell r="D1623" t="str">
            <v>36-1764</v>
          </cell>
          <cell r="E1623" t="str">
            <v>SDR 35 SW</v>
          </cell>
          <cell r="F1623" t="str">
            <v>18 ELBOW 11.25 HXS SDR35 SW</v>
          </cell>
          <cell r="G1623">
            <v>21.6</v>
          </cell>
          <cell r="H1623">
            <v>9.7975872000000006</v>
          </cell>
          <cell r="I1623">
            <v>1</v>
          </cell>
          <cell r="J1623">
            <v>6</v>
          </cell>
          <cell r="K1623">
            <v>1860.6348888888888</v>
          </cell>
          <cell r="L1623">
            <v>174.55199999999999</v>
          </cell>
          <cell r="M1623" t="str">
            <v>SPECFIT</v>
          </cell>
          <cell r="N1623" t="str">
            <v>(81)40018</v>
          </cell>
          <cell r="O1623" t="str">
            <v>BOX</v>
          </cell>
          <cell r="P1623" t="str">
            <v>D</v>
          </cell>
          <cell r="Q1623" t="str">
            <v>F</v>
          </cell>
          <cell r="R1623">
            <v>1466.835294117647</v>
          </cell>
          <cell r="S1623">
            <v>1569.5137647058823</v>
          </cell>
          <cell r="T1623">
            <v>1565.02</v>
          </cell>
          <cell r="U1623">
            <v>1565.02</v>
          </cell>
          <cell r="V1623">
            <v>1674.5714</v>
          </cell>
          <cell r="W1623">
            <v>1674.5714</v>
          </cell>
          <cell r="X1623">
            <v>1674.5714</v>
          </cell>
          <cell r="Y1623">
            <v>1674.5714</v>
          </cell>
          <cell r="Z1623">
            <v>1860.6348888888888</v>
          </cell>
          <cell r="AB1623" t="str">
            <v/>
          </cell>
          <cell r="AC1623">
            <v>4176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I1623" t="str">
            <v/>
          </cell>
          <cell r="AJ1623" t="str">
            <v/>
          </cell>
          <cell r="AM1623" t="e">
            <v>#N/A</v>
          </cell>
        </row>
        <row r="1624">
          <cell r="A1624" t="str">
            <v>ACTIVE</v>
          </cell>
          <cell r="B1624" t="str">
            <v>36-1765</v>
          </cell>
          <cell r="C1624">
            <v>28893418</v>
          </cell>
          <cell r="D1624" t="str">
            <v>36-1765</v>
          </cell>
          <cell r="E1624" t="str">
            <v>SDR 35 SW</v>
          </cell>
          <cell r="F1624" t="str">
            <v>21 ELBOW 11.25 HXS SDR35 SW</v>
          </cell>
          <cell r="G1624">
            <v>34.65</v>
          </cell>
          <cell r="H1624">
            <v>15.716962799999999</v>
          </cell>
          <cell r="I1624">
            <v>1</v>
          </cell>
          <cell r="J1624">
            <v>4</v>
          </cell>
          <cell r="K1624">
            <v>3438.8730000000005</v>
          </cell>
          <cell r="L1624">
            <v>322.61090000000002</v>
          </cell>
          <cell r="M1624" t="str">
            <v>SPECFIT</v>
          </cell>
          <cell r="N1624" t="str">
            <v>(81)40021</v>
          </cell>
          <cell r="O1624" t="str">
            <v>BOX</v>
          </cell>
          <cell r="P1624" t="str">
            <v>D</v>
          </cell>
          <cell r="Q1624" t="str">
            <v>F</v>
          </cell>
          <cell r="R1624">
            <v>2711.0235294117647</v>
          </cell>
          <cell r="S1624">
            <v>2900.7951764705886</v>
          </cell>
          <cell r="T1624">
            <v>2892.51</v>
          </cell>
          <cell r="U1624">
            <v>2892.51</v>
          </cell>
          <cell r="V1624">
            <v>3094.9857000000006</v>
          </cell>
          <cell r="W1624">
            <v>3094.9857000000006</v>
          </cell>
          <cell r="X1624">
            <v>3094.9857000000006</v>
          </cell>
          <cell r="Y1624">
            <v>3094.9857000000006</v>
          </cell>
          <cell r="Z1624">
            <v>3438.8730000000005</v>
          </cell>
          <cell r="AB1624" t="str">
            <v/>
          </cell>
          <cell r="AC1624">
            <v>4177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I1624" t="str">
            <v/>
          </cell>
          <cell r="AJ1624" t="str">
            <v/>
          </cell>
          <cell r="AM1624" t="e">
            <v>#N/A</v>
          </cell>
        </row>
        <row r="1625">
          <cell r="A1625" t="str">
            <v>ACTIVE</v>
          </cell>
          <cell r="B1625" t="str">
            <v>36-1766</v>
          </cell>
          <cell r="C1625">
            <v>28893426</v>
          </cell>
          <cell r="D1625" t="str">
            <v>36-1766</v>
          </cell>
          <cell r="E1625" t="str">
            <v>SDR 35 SW</v>
          </cell>
          <cell r="F1625" t="str">
            <v>24 ELBOW 11.25 HXS SDR35 SW</v>
          </cell>
          <cell r="G1625">
            <v>48.15</v>
          </cell>
          <cell r="H1625">
            <v>21.8404548</v>
          </cell>
          <cell r="I1625">
            <v>1</v>
          </cell>
          <cell r="J1625">
            <v>3</v>
          </cell>
          <cell r="K1625">
            <v>4900.528666666667</v>
          </cell>
          <cell r="L1625">
            <v>459.733</v>
          </cell>
          <cell r="M1625" t="str">
            <v>SPECFIT</v>
          </cell>
          <cell r="N1625" t="str">
            <v>(81)40024</v>
          </cell>
          <cell r="O1625" t="str">
            <v>BOX</v>
          </cell>
          <cell r="P1625" t="str">
            <v>D</v>
          </cell>
          <cell r="Q1625" t="str">
            <v>F</v>
          </cell>
          <cell r="R1625">
            <v>3863.3058823529414</v>
          </cell>
          <cell r="S1625">
            <v>4133.7372941176473</v>
          </cell>
          <cell r="T1625">
            <v>4121.9399999999996</v>
          </cell>
          <cell r="U1625">
            <v>4121.9399999999996</v>
          </cell>
          <cell r="V1625">
            <v>4410.4758000000002</v>
          </cell>
          <cell r="W1625">
            <v>4410.4758000000002</v>
          </cell>
          <cell r="X1625">
            <v>4410.4758000000002</v>
          </cell>
          <cell r="Y1625">
            <v>4410.4758000000002</v>
          </cell>
          <cell r="Z1625">
            <v>4900.528666666667</v>
          </cell>
          <cell r="AB1625" t="str">
            <v/>
          </cell>
          <cell r="AC1625">
            <v>4178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I1625" t="str">
            <v/>
          </cell>
          <cell r="AJ1625" t="str">
            <v/>
          </cell>
          <cell r="AM1625" t="e">
            <v>#N/A</v>
          </cell>
        </row>
        <row r="1626">
          <cell r="A1626" t="str">
            <v>ACTIVE</v>
          </cell>
          <cell r="B1626" t="str">
            <v>36-1767</v>
          </cell>
          <cell r="C1626">
            <v>28893434</v>
          </cell>
          <cell r="D1626" t="str">
            <v>36-1767</v>
          </cell>
          <cell r="E1626" t="str">
            <v>SDR 35 SW</v>
          </cell>
          <cell r="F1626" t="str">
            <v>27 ELBOW 11.25 HXS SDR35 SW</v>
          </cell>
          <cell r="G1626">
            <v>65.7</v>
          </cell>
          <cell r="H1626">
            <v>29.8009944</v>
          </cell>
          <cell r="I1626">
            <v>1</v>
          </cell>
          <cell r="J1626">
            <v>2</v>
          </cell>
          <cell r="K1626">
            <v>6124.7513333333336</v>
          </cell>
          <cell r="L1626">
            <v>524.64290000000005</v>
          </cell>
          <cell r="M1626" t="str">
            <v>SPECFIT</v>
          </cell>
          <cell r="N1626" t="str">
            <v>(81)40027</v>
          </cell>
          <cell r="O1626" t="str">
            <v>BOX</v>
          </cell>
          <cell r="P1626" t="str">
            <v>D</v>
          </cell>
          <cell r="Q1626" t="str">
            <v>F</v>
          </cell>
          <cell r="R1626">
            <v>4408.7647058823532</v>
          </cell>
          <cell r="S1626">
            <v>4717.378235294118</v>
          </cell>
          <cell r="T1626">
            <v>5151.66</v>
          </cell>
          <cell r="U1626">
            <v>5151.66</v>
          </cell>
          <cell r="V1626">
            <v>5512.2762000000002</v>
          </cell>
          <cell r="W1626">
            <v>5512.2762000000002</v>
          </cell>
          <cell r="X1626">
            <v>5512.2762000000002</v>
          </cell>
          <cell r="Y1626">
            <v>5512.2762000000002</v>
          </cell>
          <cell r="Z1626">
            <v>6124.7513333333336</v>
          </cell>
          <cell r="AB1626" t="str">
            <v/>
          </cell>
          <cell r="AC1626">
            <v>4179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I1626" t="str">
            <v/>
          </cell>
          <cell r="AJ1626" t="str">
            <v/>
          </cell>
          <cell r="AM1626" t="e">
            <v>#N/A</v>
          </cell>
        </row>
        <row r="1627">
          <cell r="A1627" t="str">
            <v>ACTIVE</v>
          </cell>
          <cell r="B1627" t="str">
            <v>36-1768</v>
          </cell>
          <cell r="C1627">
            <v>28893442</v>
          </cell>
          <cell r="D1627" t="str">
            <v>36-1768</v>
          </cell>
          <cell r="E1627" t="str">
            <v>SDR 35 SW</v>
          </cell>
          <cell r="F1627" t="str">
            <v>30 ELBOW 11.25 HXS SDR35 SW</v>
          </cell>
          <cell r="G1627">
            <v>103.05</v>
          </cell>
          <cell r="H1627">
            <v>46.742655599999999</v>
          </cell>
          <cell r="I1627">
            <v>1</v>
          </cell>
          <cell r="J1627">
            <v>1</v>
          </cell>
          <cell r="K1627">
            <v>7679.0014431372565</v>
          </cell>
          <cell r="L1627">
            <v>718.33389999999997</v>
          </cell>
          <cell r="M1627" t="str">
            <v>SPECFIT</v>
          </cell>
          <cell r="N1627" t="str">
            <v>(81)40030</v>
          </cell>
          <cell r="O1627" t="str">
            <v>BOX</v>
          </cell>
          <cell r="P1627" t="str">
            <v>D</v>
          </cell>
          <cell r="Q1627" t="str">
            <v>F</v>
          </cell>
          <cell r="R1627">
            <v>6036.4235294117652</v>
          </cell>
          <cell r="S1627">
            <v>6458.9731764705894</v>
          </cell>
          <cell r="T1627">
            <v>6458.9731764705894</v>
          </cell>
          <cell r="U1627">
            <v>6458.9731764705894</v>
          </cell>
          <cell r="V1627">
            <v>6911.1012988235307</v>
          </cell>
          <cell r="W1627">
            <v>6911.1012988235307</v>
          </cell>
          <cell r="X1627">
            <v>6911.1012988235307</v>
          </cell>
          <cell r="Y1627">
            <v>6911.1012988235307</v>
          </cell>
          <cell r="Z1627">
            <v>7679.0014431372565</v>
          </cell>
          <cell r="AB1627" t="str">
            <v/>
          </cell>
          <cell r="AC1627">
            <v>4180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I1627" t="str">
            <v/>
          </cell>
          <cell r="AJ1627" t="str">
            <v/>
          </cell>
          <cell r="AM1627" t="e">
            <v>#N/A</v>
          </cell>
        </row>
        <row r="1628">
          <cell r="A1628" t="str">
            <v>ACTIVE</v>
          </cell>
          <cell r="B1628" t="str">
            <v>36-1769</v>
          </cell>
          <cell r="C1628">
            <v>28893450</v>
          </cell>
          <cell r="D1628" t="str">
            <v>36-1769</v>
          </cell>
          <cell r="E1628" t="str">
            <v>SDR 35 SW</v>
          </cell>
          <cell r="F1628" t="str">
            <v>36 ELBOW 11.25 HXS SDR35 SW</v>
          </cell>
          <cell r="G1628">
            <v>176.4</v>
          </cell>
          <cell r="H1628">
            <v>80.013628800000006</v>
          </cell>
          <cell r="I1628">
            <v>1</v>
          </cell>
          <cell r="J1628">
            <v>1</v>
          </cell>
          <cell r="K1628">
            <v>9598.7667699346421</v>
          </cell>
          <cell r="L1628">
            <v>897.91830000000004</v>
          </cell>
          <cell r="M1628" t="str">
            <v>SPECFIT</v>
          </cell>
          <cell r="N1628" t="str">
            <v>(81)40036</v>
          </cell>
          <cell r="O1628" t="str">
            <v>BOX</v>
          </cell>
          <cell r="P1628" t="str">
            <v>D</v>
          </cell>
          <cell r="Q1628" t="str">
            <v>F</v>
          </cell>
          <cell r="R1628">
            <v>7545.5411764705887</v>
          </cell>
          <cell r="S1628">
            <v>8073.7290588235301</v>
          </cell>
          <cell r="T1628">
            <v>8073.7290588235301</v>
          </cell>
          <cell r="U1628">
            <v>8073.7290588235301</v>
          </cell>
          <cell r="V1628">
            <v>8638.8900929411775</v>
          </cell>
          <cell r="W1628">
            <v>8638.8900929411775</v>
          </cell>
          <cell r="X1628">
            <v>8638.8900929411775</v>
          </cell>
          <cell r="Y1628">
            <v>8638.8900929411775</v>
          </cell>
          <cell r="Z1628">
            <v>9598.7667699346421</v>
          </cell>
          <cell r="AB1628" t="str">
            <v/>
          </cell>
          <cell r="AC1628">
            <v>4181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I1628" t="str">
            <v/>
          </cell>
          <cell r="AJ1628" t="str">
            <v/>
          </cell>
          <cell r="AM1628" t="e">
            <v>#N/A</v>
          </cell>
        </row>
        <row r="1629">
          <cell r="A1629" t="str">
            <v>ACTIVE</v>
          </cell>
          <cell r="B1629" t="str">
            <v>36-1772</v>
          </cell>
          <cell r="C1629">
            <v>28893485</v>
          </cell>
          <cell r="D1629" t="str">
            <v>36-1772</v>
          </cell>
          <cell r="E1629" t="str">
            <v>SDR 35 SW</v>
          </cell>
          <cell r="F1629" t="str">
            <v>12 STOP COUPLING HXH SDR35 SW</v>
          </cell>
          <cell r="G1629">
            <v>5.38</v>
          </cell>
          <cell r="H1629">
            <v>2.4403249599999999</v>
          </cell>
          <cell r="I1629">
            <v>1</v>
          </cell>
          <cell r="J1629">
            <v>25</v>
          </cell>
          <cell r="K1629">
            <v>436.52433333333335</v>
          </cell>
          <cell r="L1629">
            <v>49.892479000000002</v>
          </cell>
          <cell r="M1629" t="str">
            <v>SPECFIT</v>
          </cell>
          <cell r="N1629" t="str">
            <v>(81)24012</v>
          </cell>
          <cell r="O1629" t="str">
            <v>BOX</v>
          </cell>
          <cell r="P1629" t="str">
            <v>D</v>
          </cell>
          <cell r="Q1629" t="str">
            <v>F</v>
          </cell>
          <cell r="R1629">
            <v>351.05882352941177</v>
          </cell>
          <cell r="S1629">
            <v>375.63294117647064</v>
          </cell>
          <cell r="T1629">
            <v>367.17</v>
          </cell>
          <cell r="U1629">
            <v>367.17</v>
          </cell>
          <cell r="V1629">
            <v>392.87190000000004</v>
          </cell>
          <cell r="W1629">
            <v>392.87190000000004</v>
          </cell>
          <cell r="X1629">
            <v>392.87190000000004</v>
          </cell>
          <cell r="Y1629">
            <v>392.87190000000004</v>
          </cell>
          <cell r="Z1629">
            <v>436.52433333333335</v>
          </cell>
          <cell r="AB1629" t="str">
            <v/>
          </cell>
          <cell r="AC1629">
            <v>4453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I1629" t="str">
            <v/>
          </cell>
          <cell r="AJ1629" t="str">
            <v/>
          </cell>
          <cell r="AM1629" t="e">
            <v>#N/A</v>
          </cell>
        </row>
        <row r="1630">
          <cell r="A1630" t="str">
            <v>ACTIVE</v>
          </cell>
          <cell r="B1630" t="str">
            <v>36-1773</v>
          </cell>
          <cell r="C1630">
            <v>28893493</v>
          </cell>
          <cell r="D1630" t="str">
            <v>36-1773</v>
          </cell>
          <cell r="E1630" t="str">
            <v>SDR 35 SW</v>
          </cell>
          <cell r="F1630" t="str">
            <v>15 STOP COUPLING HXH SDR35 SW</v>
          </cell>
          <cell r="G1630">
            <v>9.7650000000000006</v>
          </cell>
          <cell r="H1630">
            <v>4.4293258800000004</v>
          </cell>
          <cell r="I1630">
            <v>1</v>
          </cell>
          <cell r="J1630">
            <v>14</v>
          </cell>
          <cell r="K1630">
            <v>764.49122222222218</v>
          </cell>
          <cell r="L1630">
            <v>65.458044999999998</v>
          </cell>
          <cell r="M1630" t="str">
            <v>SPECFIT</v>
          </cell>
          <cell r="N1630" t="str">
            <v>(81)24015</v>
          </cell>
          <cell r="O1630" t="str">
            <v>BOX</v>
          </cell>
          <cell r="P1630" t="str">
            <v>D</v>
          </cell>
          <cell r="Q1630" t="str">
            <v>F</v>
          </cell>
          <cell r="R1630">
            <v>614.80000000000007</v>
          </cell>
          <cell r="S1630">
            <v>657.83600000000013</v>
          </cell>
          <cell r="T1630">
            <v>643.03</v>
          </cell>
          <cell r="U1630">
            <v>643.03</v>
          </cell>
          <cell r="V1630">
            <v>688.0421</v>
          </cell>
          <cell r="W1630">
            <v>688.0421</v>
          </cell>
          <cell r="X1630">
            <v>688.0421</v>
          </cell>
          <cell r="Y1630">
            <v>688.0421</v>
          </cell>
          <cell r="Z1630">
            <v>764.49122222222218</v>
          </cell>
          <cell r="AB1630" t="str">
            <v/>
          </cell>
          <cell r="AC1630">
            <v>4454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I1630" t="str">
            <v/>
          </cell>
          <cell r="AJ1630" t="str">
            <v/>
          </cell>
          <cell r="AM1630" t="e">
            <v>#N/A</v>
          </cell>
        </row>
        <row r="1631">
          <cell r="A1631" t="str">
            <v>ACTIVE</v>
          </cell>
          <cell r="B1631" t="str">
            <v>36-1774</v>
          </cell>
          <cell r="C1631">
            <v>28893507</v>
          </cell>
          <cell r="D1631" t="str">
            <v>36-1774</v>
          </cell>
          <cell r="E1631" t="str">
            <v>SDR 35 SW</v>
          </cell>
          <cell r="F1631" t="str">
            <v>18 STOP COUPLING HXH SDR35 SW</v>
          </cell>
          <cell r="G1631">
            <v>14.85</v>
          </cell>
          <cell r="H1631">
            <v>6.7358411999999994</v>
          </cell>
          <cell r="I1631">
            <v>1</v>
          </cell>
          <cell r="J1631">
            <v>9</v>
          </cell>
          <cell r="K1631">
            <v>1589.7941111111113</v>
          </cell>
          <cell r="L1631">
            <v>152.1396</v>
          </cell>
          <cell r="M1631" t="str">
            <v>SPECFIT</v>
          </cell>
          <cell r="N1631" t="str">
            <v>(81)24018</v>
          </cell>
          <cell r="O1631" t="str">
            <v>BOX</v>
          </cell>
          <cell r="P1631" t="str">
            <v>D</v>
          </cell>
          <cell r="Q1631" t="str">
            <v>F</v>
          </cell>
          <cell r="R1631">
            <v>1278.4941176470588</v>
          </cell>
          <cell r="S1631">
            <v>1367.9887058823531</v>
          </cell>
          <cell r="T1631">
            <v>1337.21</v>
          </cell>
          <cell r="U1631">
            <v>1337.21</v>
          </cell>
          <cell r="V1631">
            <v>1430.8147000000001</v>
          </cell>
          <cell r="W1631">
            <v>1430.8147000000001</v>
          </cell>
          <cell r="X1631">
            <v>1430.8147000000001</v>
          </cell>
          <cell r="Y1631">
            <v>1430.8147000000001</v>
          </cell>
          <cell r="Z1631">
            <v>1589.7941111111113</v>
          </cell>
          <cell r="AB1631" t="str">
            <v/>
          </cell>
          <cell r="AC1631">
            <v>4455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I1631" t="str">
            <v/>
          </cell>
          <cell r="AJ1631" t="str">
            <v/>
          </cell>
          <cell r="AM1631" t="e">
            <v>#N/A</v>
          </cell>
        </row>
        <row r="1632">
          <cell r="A1632" t="str">
            <v>ACTIVE</v>
          </cell>
          <cell r="B1632" t="str">
            <v>36-1775</v>
          </cell>
          <cell r="C1632">
            <v>28893515</v>
          </cell>
          <cell r="D1632" t="str">
            <v>36-1775</v>
          </cell>
          <cell r="E1632" t="str">
            <v>SDR 35 SW</v>
          </cell>
          <cell r="F1632" t="str">
            <v>21 STOP COUPLING HXH SDR35 SW</v>
          </cell>
          <cell r="G1632">
            <v>24.75</v>
          </cell>
          <cell r="H1632">
            <v>11.226402</v>
          </cell>
          <cell r="I1632">
            <v>1</v>
          </cell>
          <cell r="J1632">
            <v>5</v>
          </cell>
          <cell r="K1632">
            <v>2774.0344444444449</v>
          </cell>
          <cell r="L1632">
            <v>265.47179999999997</v>
          </cell>
          <cell r="M1632" t="str">
            <v>SPECFIT</v>
          </cell>
          <cell r="N1632" t="str">
            <v>(81)24021</v>
          </cell>
          <cell r="O1632" t="str">
            <v>BOX</v>
          </cell>
          <cell r="P1632" t="str">
            <v>D</v>
          </cell>
          <cell r="Q1632" t="str">
            <v>F</v>
          </cell>
          <cell r="R1632">
            <v>2230.8588235294119</v>
          </cell>
          <cell r="S1632">
            <v>2387.0189411764709</v>
          </cell>
          <cell r="T1632">
            <v>2333.3000000000002</v>
          </cell>
          <cell r="U1632">
            <v>2333.3000000000002</v>
          </cell>
          <cell r="V1632">
            <v>2496.6310000000003</v>
          </cell>
          <cell r="W1632">
            <v>2496.6310000000003</v>
          </cell>
          <cell r="X1632">
            <v>2496.6310000000003</v>
          </cell>
          <cell r="Y1632">
            <v>2496.6310000000003</v>
          </cell>
          <cell r="Z1632">
            <v>2774.0344444444449</v>
          </cell>
          <cell r="AB1632" t="str">
            <v/>
          </cell>
          <cell r="AC1632">
            <v>4456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I1632" t="str">
            <v/>
          </cell>
          <cell r="AJ1632" t="str">
            <v/>
          </cell>
          <cell r="AM1632" t="e">
            <v>#N/A</v>
          </cell>
        </row>
        <row r="1633">
          <cell r="A1633" t="str">
            <v>ACTIVE</v>
          </cell>
          <cell r="B1633" t="str">
            <v>36-1776</v>
          </cell>
          <cell r="C1633">
            <v>28893523</v>
          </cell>
          <cell r="D1633" t="str">
            <v>36-1776</v>
          </cell>
          <cell r="E1633" t="str">
            <v>SDR 35 SW</v>
          </cell>
          <cell r="F1633" t="str">
            <v>24 STOP COUPLING HXH SDR35 SW</v>
          </cell>
          <cell r="G1633">
            <v>36.450000000000003</v>
          </cell>
          <cell r="H1633">
            <v>16.533428400000002</v>
          </cell>
          <cell r="I1633">
            <v>1</v>
          </cell>
          <cell r="J1633">
            <v>4</v>
          </cell>
          <cell r="K1633">
            <v>3989.3166666666666</v>
          </cell>
          <cell r="L1633">
            <v>381.77190000000002</v>
          </cell>
          <cell r="M1633" t="str">
            <v>SPECFIT</v>
          </cell>
          <cell r="N1633" t="str">
            <v>(81)24024</v>
          </cell>
          <cell r="O1633" t="str">
            <v>BOX</v>
          </cell>
          <cell r="P1633" t="str">
            <v>D</v>
          </cell>
          <cell r="Q1633" t="str">
            <v>F</v>
          </cell>
          <cell r="R1633">
            <v>3208.1764705882351</v>
          </cell>
          <cell r="S1633">
            <v>3432.7488235294118</v>
          </cell>
          <cell r="T1633">
            <v>3355.5</v>
          </cell>
          <cell r="U1633">
            <v>3355.5</v>
          </cell>
          <cell r="V1633">
            <v>3590.3850000000002</v>
          </cell>
          <cell r="W1633">
            <v>3590.3850000000002</v>
          </cell>
          <cell r="X1633">
            <v>3590.3850000000002</v>
          </cell>
          <cell r="Y1633">
            <v>3590.3850000000002</v>
          </cell>
          <cell r="Z1633">
            <v>3989.3166666666666</v>
          </cell>
          <cell r="AB1633" t="str">
            <v/>
          </cell>
          <cell r="AC1633">
            <v>4457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I1633" t="str">
            <v/>
          </cell>
          <cell r="AJ1633" t="str">
            <v/>
          </cell>
          <cell r="AM1633" t="e">
            <v>#N/A</v>
          </cell>
        </row>
        <row r="1634">
          <cell r="A1634" t="str">
            <v>ACTIVE</v>
          </cell>
          <cell r="B1634" t="str">
            <v>36-1777</v>
          </cell>
          <cell r="C1634">
            <v>28893531</v>
          </cell>
          <cell r="D1634" t="str">
            <v>36-1777</v>
          </cell>
          <cell r="E1634" t="str">
            <v>SDR 35 SW</v>
          </cell>
          <cell r="F1634" t="str">
            <v>27 STOP COUPLING HXH SDR35 SW</v>
          </cell>
          <cell r="G1634">
            <v>60.75</v>
          </cell>
          <cell r="H1634">
            <v>27.555713999999998</v>
          </cell>
          <cell r="I1634">
            <v>1</v>
          </cell>
          <cell r="J1634">
            <v>2</v>
          </cell>
          <cell r="K1634">
            <v>5101.4199777777785</v>
          </cell>
          <cell r="L1634">
            <v>477.21260000000001</v>
          </cell>
          <cell r="M1634" t="str">
            <v>SPECFIT</v>
          </cell>
          <cell r="N1634" t="str">
            <v>(81)24027</v>
          </cell>
          <cell r="O1634" t="str">
            <v>BOX</v>
          </cell>
          <cell r="P1634" t="str">
            <v>D</v>
          </cell>
          <cell r="Q1634" t="str">
            <v>F</v>
          </cell>
          <cell r="R1634">
            <v>4010.2000000000003</v>
          </cell>
          <cell r="S1634">
            <v>4290.9140000000007</v>
          </cell>
          <cell r="T1634">
            <v>4290.9140000000007</v>
          </cell>
          <cell r="U1634">
            <v>4290.9140000000007</v>
          </cell>
          <cell r="V1634">
            <v>4591.2779800000008</v>
          </cell>
          <cell r="W1634">
            <v>4591.2779800000008</v>
          </cell>
          <cell r="X1634">
            <v>4591.2779800000008</v>
          </cell>
          <cell r="Y1634">
            <v>4591.2779800000008</v>
          </cell>
          <cell r="Z1634">
            <v>5101.4199777777785</v>
          </cell>
          <cell r="AB1634" t="str">
            <v/>
          </cell>
          <cell r="AC1634">
            <v>4458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I1634" t="str">
            <v/>
          </cell>
          <cell r="AJ1634" t="str">
            <v/>
          </cell>
          <cell r="AM1634" t="e">
            <v>#N/A</v>
          </cell>
        </row>
        <row r="1635">
          <cell r="A1635" t="str">
            <v>ACTIVE</v>
          </cell>
          <cell r="B1635" t="str">
            <v>36-1778</v>
          </cell>
          <cell r="C1635">
            <v>28893540</v>
          </cell>
          <cell r="D1635" t="str">
            <v>36-1778</v>
          </cell>
          <cell r="E1635" t="str">
            <v>SDR 35 SW</v>
          </cell>
          <cell r="F1635" t="str">
            <v>30 STOP COUPLING HXH SDR35 SW</v>
          </cell>
          <cell r="G1635">
            <v>91.35</v>
          </cell>
          <cell r="H1635">
            <v>41.435629199999994</v>
          </cell>
          <cell r="I1635">
            <v>1</v>
          </cell>
          <cell r="J1635">
            <v>1</v>
          </cell>
          <cell r="K1635">
            <v>6376.763747712419</v>
          </cell>
          <cell r="L1635">
            <v>596.51520000000005</v>
          </cell>
          <cell r="M1635" t="str">
            <v>SPECFIT</v>
          </cell>
          <cell r="N1635" t="str">
            <v>(81)24030</v>
          </cell>
          <cell r="O1635" t="str">
            <v>BOX</v>
          </cell>
          <cell r="P1635" t="str">
            <v>D</v>
          </cell>
          <cell r="Q1635" t="str">
            <v>F</v>
          </cell>
          <cell r="R1635">
            <v>5012.7411764705885</v>
          </cell>
          <cell r="S1635">
            <v>5363.6330588235296</v>
          </cell>
          <cell r="T1635">
            <v>5363.6330588235296</v>
          </cell>
          <cell r="U1635">
            <v>5363.6330588235296</v>
          </cell>
          <cell r="V1635">
            <v>5739.0873729411769</v>
          </cell>
          <cell r="W1635">
            <v>5739.0873729411769</v>
          </cell>
          <cell r="X1635">
            <v>5739.0873729411769</v>
          </cell>
          <cell r="Y1635">
            <v>5739.0873729411769</v>
          </cell>
          <cell r="Z1635">
            <v>6376.763747712419</v>
          </cell>
          <cell r="AB1635" t="str">
            <v/>
          </cell>
          <cell r="AC1635">
            <v>4459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I1635" t="str">
            <v/>
          </cell>
          <cell r="AJ1635" t="str">
            <v/>
          </cell>
          <cell r="AM1635" t="e">
            <v>#N/A</v>
          </cell>
        </row>
        <row r="1636">
          <cell r="A1636" t="str">
            <v>ACTIVE</v>
          </cell>
          <cell r="B1636" t="str">
            <v>36-1779</v>
          </cell>
          <cell r="C1636">
            <v>28893558</v>
          </cell>
          <cell r="D1636" t="str">
            <v>36-1779</v>
          </cell>
          <cell r="E1636" t="str">
            <v>SDR 35 SW</v>
          </cell>
          <cell r="F1636" t="str">
            <v>36 STOP COUPLING HXH SDR35 SW</v>
          </cell>
          <cell r="G1636">
            <v>153.9</v>
          </cell>
          <cell r="H1636">
            <v>69.807808800000004</v>
          </cell>
          <cell r="I1636">
            <v>1</v>
          </cell>
          <cell r="J1636">
            <v>1</v>
          </cell>
          <cell r="K1636">
            <v>7970.9434601307194</v>
          </cell>
          <cell r="L1636">
            <v>745.64390000000003</v>
          </cell>
          <cell r="M1636" t="str">
            <v>SPECFIT</v>
          </cell>
          <cell r="N1636" t="str">
            <v>(81)24036</v>
          </cell>
          <cell r="O1636" t="str">
            <v>BOX</v>
          </cell>
          <cell r="P1636" t="str">
            <v>D</v>
          </cell>
          <cell r="Q1636" t="str">
            <v>F</v>
          </cell>
          <cell r="R1636">
            <v>6265.9176470588236</v>
          </cell>
          <cell r="S1636">
            <v>6704.5318823529415</v>
          </cell>
          <cell r="T1636">
            <v>6704.5318823529415</v>
          </cell>
          <cell r="U1636">
            <v>6704.5318823529415</v>
          </cell>
          <cell r="V1636">
            <v>7173.8491141176473</v>
          </cell>
          <cell r="W1636">
            <v>7173.8491141176473</v>
          </cell>
          <cell r="X1636">
            <v>7173.8491141176473</v>
          </cell>
          <cell r="Y1636">
            <v>7173.8491141176473</v>
          </cell>
          <cell r="Z1636">
            <v>7970.9434601307194</v>
          </cell>
          <cell r="AB1636" t="str">
            <v/>
          </cell>
          <cell r="AC1636">
            <v>4460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I1636" t="str">
            <v/>
          </cell>
          <cell r="AJ1636" t="str">
            <v/>
          </cell>
          <cell r="AM1636" t="e">
            <v>#N/A</v>
          </cell>
        </row>
        <row r="1637">
          <cell r="A1637" t="str">
            <v>ACTIVE</v>
          </cell>
          <cell r="B1637" t="str">
            <v>36-1780</v>
          </cell>
          <cell r="C1637">
            <v>28893604</v>
          </cell>
          <cell r="D1637" t="str">
            <v>36-1780</v>
          </cell>
          <cell r="E1637" t="str">
            <v>SDR 35 SW</v>
          </cell>
          <cell r="F1637" t="str">
            <v>3X2 INC COUPLING CON HXH SDR35 SW</v>
          </cell>
          <cell r="G1637">
            <v>1</v>
          </cell>
          <cell r="H1637">
            <v>0.453592</v>
          </cell>
          <cell r="I1637">
            <v>25</v>
          </cell>
          <cell r="J1637" t="str">
            <v>-</v>
          </cell>
          <cell r="K1637">
            <v>41.290111111111109</v>
          </cell>
          <cell r="L1637">
            <v>5.7173239999999996</v>
          </cell>
          <cell r="M1637" t="str">
            <v>PTI</v>
          </cell>
          <cell r="N1637" t="str">
            <v>P653</v>
          </cell>
          <cell r="O1637" t="str">
            <v>BOX</v>
          </cell>
          <cell r="P1637" t="str">
            <v>D</v>
          </cell>
          <cell r="Q1637" t="str">
            <v>M</v>
          </cell>
          <cell r="R1637">
            <v>33.211764705882352</v>
          </cell>
          <cell r="S1637">
            <v>35.536588235294118</v>
          </cell>
          <cell r="T1637">
            <v>34.729999999999997</v>
          </cell>
          <cell r="U1637">
            <v>34.729999999999997</v>
          </cell>
          <cell r="V1637">
            <v>37.161099999999998</v>
          </cell>
          <cell r="W1637">
            <v>37.161099999999998</v>
          </cell>
          <cell r="X1637">
            <v>37.161099999999998</v>
          </cell>
          <cell r="Y1637">
            <v>37.161099999999998</v>
          </cell>
          <cell r="Z1637">
            <v>41.290111111111109</v>
          </cell>
          <cell r="AB1637" t="str">
            <v/>
          </cell>
          <cell r="AC1637">
            <v>4182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I1637" t="str">
            <v/>
          </cell>
          <cell r="AJ1637" t="str">
            <v/>
          </cell>
          <cell r="AM1637" t="e">
            <v>#N/A</v>
          </cell>
        </row>
        <row r="1638">
          <cell r="A1638" t="str">
            <v>ACTIVE</v>
          </cell>
          <cell r="B1638" t="str">
            <v>36-1781</v>
          </cell>
          <cell r="C1638">
            <v>28893612</v>
          </cell>
          <cell r="D1638" t="str">
            <v>36-1781</v>
          </cell>
          <cell r="E1638" t="str">
            <v>SDR 35 SW</v>
          </cell>
          <cell r="F1638" t="str">
            <v>4X2 INC COUPLING CON HXH SDR35 SW</v>
          </cell>
          <cell r="G1638">
            <v>1</v>
          </cell>
          <cell r="H1638">
            <v>0.453592</v>
          </cell>
          <cell r="I1638">
            <v>1</v>
          </cell>
          <cell r="J1638" t="str">
            <v>-</v>
          </cell>
          <cell r="K1638">
            <v>15.015666666666668</v>
          </cell>
          <cell r="L1638">
            <v>6.3963000000000001</v>
          </cell>
          <cell r="M1638" t="str">
            <v>SPECFIT</v>
          </cell>
          <cell r="N1638" t="str">
            <v>(81)6004-2IPS</v>
          </cell>
          <cell r="O1638" t="str">
            <v>BOX</v>
          </cell>
          <cell r="P1638" t="str">
            <v>D</v>
          </cell>
          <cell r="Q1638" t="str">
            <v>F</v>
          </cell>
          <cell r="R1638">
            <v>35.305882352941182</v>
          </cell>
          <cell r="S1638">
            <v>37.777294117647067</v>
          </cell>
          <cell r="T1638">
            <v>12.63</v>
          </cell>
          <cell r="U1638">
            <v>12.63</v>
          </cell>
          <cell r="V1638">
            <v>13.514100000000001</v>
          </cell>
          <cell r="W1638">
            <v>13.514100000000001</v>
          </cell>
          <cell r="X1638">
            <v>13.514100000000001</v>
          </cell>
          <cell r="Y1638">
            <v>13.514100000000001</v>
          </cell>
          <cell r="Z1638">
            <v>15.015666666666668</v>
          </cell>
          <cell r="AB1638" t="str">
            <v/>
          </cell>
          <cell r="AC1638">
            <v>4184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I1638" t="str">
            <v/>
          </cell>
          <cell r="AJ1638" t="str">
            <v/>
          </cell>
          <cell r="AM1638" t="e">
            <v>#N/A</v>
          </cell>
        </row>
        <row r="1639">
          <cell r="A1639" t="str">
            <v>ACTIVE</v>
          </cell>
          <cell r="B1639" t="str">
            <v>36-1782</v>
          </cell>
          <cell r="C1639">
            <v>28893620</v>
          </cell>
          <cell r="D1639" t="str">
            <v>36-1782</v>
          </cell>
          <cell r="E1639" t="str">
            <v>SDR 35 SW</v>
          </cell>
          <cell r="F1639" t="str">
            <v>10X4 INC COUPLING CON HXH SDR35 SW</v>
          </cell>
          <cell r="G1639">
            <v>1.35</v>
          </cell>
          <cell r="H1639">
            <v>0.61234920000000004</v>
          </cell>
          <cell r="I1639">
            <v>1</v>
          </cell>
          <cell r="J1639">
            <v>100</v>
          </cell>
          <cell r="K1639">
            <v>328.01444444444439</v>
          </cell>
          <cell r="L1639">
            <v>32.331699999999998</v>
          </cell>
          <cell r="M1639" t="str">
            <v>SPECFIT</v>
          </cell>
          <cell r="N1639" t="str">
            <v>(81)600104</v>
          </cell>
          <cell r="O1639" t="str">
            <v>BOX</v>
          </cell>
          <cell r="P1639" t="str">
            <v>D</v>
          </cell>
          <cell r="Q1639" t="str">
            <v>F</v>
          </cell>
          <cell r="R1639">
            <v>263.78823529411767</v>
          </cell>
          <cell r="S1639">
            <v>282.2534117647059</v>
          </cell>
          <cell r="T1639">
            <v>275.89999999999998</v>
          </cell>
          <cell r="U1639">
            <v>275.89999999999998</v>
          </cell>
          <cell r="V1639">
            <v>295.21299999999997</v>
          </cell>
          <cell r="W1639">
            <v>295.21299999999997</v>
          </cell>
          <cell r="X1639">
            <v>295.21299999999997</v>
          </cell>
          <cell r="Y1639">
            <v>295.21299999999997</v>
          </cell>
          <cell r="Z1639">
            <v>328.01444444444439</v>
          </cell>
          <cell r="AB1639" t="str">
            <v/>
          </cell>
          <cell r="AC1639">
            <v>4188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I1639" t="str">
            <v/>
          </cell>
          <cell r="AJ1639" t="str">
            <v/>
          </cell>
          <cell r="AM1639" t="e">
            <v>#N/A</v>
          </cell>
        </row>
        <row r="1640">
          <cell r="A1640" t="str">
            <v>ACTIVE</v>
          </cell>
          <cell r="B1640" t="str">
            <v>36-1783</v>
          </cell>
          <cell r="C1640">
            <v>28893639</v>
          </cell>
          <cell r="D1640" t="str">
            <v>36-1783</v>
          </cell>
          <cell r="E1640" t="str">
            <v>SDR 35 SW</v>
          </cell>
          <cell r="F1640" t="str">
            <v>10X6 INC COUPLING CON HXH SDR35 SW</v>
          </cell>
          <cell r="G1640">
            <v>1.35</v>
          </cell>
          <cell r="H1640">
            <v>0.61234920000000004</v>
          </cell>
          <cell r="I1640">
            <v>1</v>
          </cell>
          <cell r="J1640">
            <v>100</v>
          </cell>
          <cell r="K1640">
            <v>527.45055555555552</v>
          </cell>
          <cell r="L1640">
            <v>76.874050000000011</v>
          </cell>
          <cell r="M1640" t="str">
            <v>SPECFIT</v>
          </cell>
          <cell r="N1640" t="str">
            <v>(81)600106</v>
          </cell>
          <cell r="O1640" t="str">
            <v>BOX</v>
          </cell>
          <cell r="P1640" t="str">
            <v>D</v>
          </cell>
          <cell r="Q1640" t="str">
            <v>F</v>
          </cell>
          <cell r="R1640">
            <v>495.21176470588239</v>
          </cell>
          <cell r="S1640">
            <v>529.87658823529421</v>
          </cell>
          <cell r="T1640">
            <v>443.65</v>
          </cell>
          <cell r="U1640">
            <v>443.65</v>
          </cell>
          <cell r="V1640">
            <v>474.70550000000003</v>
          </cell>
          <cell r="W1640">
            <v>474.70550000000003</v>
          </cell>
          <cell r="X1640">
            <v>474.70550000000003</v>
          </cell>
          <cell r="Y1640">
            <v>474.70550000000003</v>
          </cell>
          <cell r="Z1640">
            <v>527.45055555555552</v>
          </cell>
          <cell r="AB1640" t="str">
            <v/>
          </cell>
          <cell r="AC1640">
            <v>4189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I1640" t="str">
            <v/>
          </cell>
          <cell r="AJ1640" t="str">
            <v/>
          </cell>
          <cell r="AM1640" t="e">
            <v>#N/A</v>
          </cell>
        </row>
        <row r="1641">
          <cell r="A1641" t="str">
            <v>ACTIVE</v>
          </cell>
          <cell r="B1641" t="str">
            <v>36-1784</v>
          </cell>
          <cell r="C1641">
            <v>28893647</v>
          </cell>
          <cell r="D1641" t="str">
            <v>36-1784</v>
          </cell>
          <cell r="E1641" t="str">
            <v>SDR 35 SW</v>
          </cell>
          <cell r="F1641" t="str">
            <v>10X8 INC COUPLING CON HXH SDR35 SW</v>
          </cell>
          <cell r="G1641">
            <v>2.25</v>
          </cell>
          <cell r="H1641">
            <v>1.0205820000000001</v>
          </cell>
          <cell r="I1641">
            <v>1</v>
          </cell>
          <cell r="J1641">
            <v>60</v>
          </cell>
          <cell r="K1641">
            <v>469.62299999999999</v>
          </cell>
          <cell r="L1641">
            <v>68.44556</v>
          </cell>
          <cell r="M1641" t="str">
            <v>SPECFIT</v>
          </cell>
          <cell r="N1641" t="str">
            <v>(81)600108</v>
          </cell>
          <cell r="O1641" t="str">
            <v>BOX</v>
          </cell>
          <cell r="P1641" t="str">
            <v>D</v>
          </cell>
          <cell r="Q1641" t="str">
            <v>F</v>
          </cell>
          <cell r="R1641">
            <v>377.68235294117648</v>
          </cell>
          <cell r="S1641">
            <v>404.12011764705886</v>
          </cell>
          <cell r="T1641">
            <v>395.01</v>
          </cell>
          <cell r="U1641">
            <v>395.01</v>
          </cell>
          <cell r="V1641">
            <v>422.66070000000002</v>
          </cell>
          <cell r="W1641">
            <v>422.66070000000002</v>
          </cell>
          <cell r="X1641">
            <v>422.66070000000002</v>
          </cell>
          <cell r="Y1641">
            <v>422.66070000000002</v>
          </cell>
          <cell r="Z1641">
            <v>469.62299999999999</v>
          </cell>
          <cell r="AB1641" t="str">
            <v/>
          </cell>
          <cell r="AC1641">
            <v>4190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I1641" t="str">
            <v/>
          </cell>
          <cell r="AJ1641" t="str">
            <v/>
          </cell>
          <cell r="AM1641" t="e">
            <v>#N/A</v>
          </cell>
        </row>
        <row r="1642">
          <cell r="A1642" t="str">
            <v>ACTIVE</v>
          </cell>
          <cell r="B1642" t="str">
            <v>36-1785</v>
          </cell>
          <cell r="C1642">
            <v>28893655</v>
          </cell>
          <cell r="D1642" t="str">
            <v>36-1785</v>
          </cell>
          <cell r="E1642" t="str">
            <v>SDR 35 SW</v>
          </cell>
          <cell r="F1642" t="str">
            <v>12X4 INC COUPLING CON HXH SDR35 SW</v>
          </cell>
          <cell r="G1642">
            <v>1.8</v>
          </cell>
          <cell r="H1642">
            <v>0.81646560000000001</v>
          </cell>
          <cell r="I1642">
            <v>1</v>
          </cell>
          <cell r="J1642">
            <v>75</v>
          </cell>
          <cell r="K1642">
            <v>555.30622222222223</v>
          </cell>
          <cell r="L1642">
            <v>74.582712000000001</v>
          </cell>
          <cell r="M1642" t="str">
            <v>SPECFIT</v>
          </cell>
          <cell r="N1642" t="str">
            <v>(81)600124</v>
          </cell>
          <cell r="O1642" t="str">
            <v>BOX</v>
          </cell>
          <cell r="P1642" t="str">
            <v>D</v>
          </cell>
          <cell r="Q1642" t="str">
            <v>F</v>
          </cell>
          <cell r="R1642">
            <v>446.57647058823528</v>
          </cell>
          <cell r="S1642">
            <v>477.83682352941179</v>
          </cell>
          <cell r="T1642">
            <v>467.08</v>
          </cell>
          <cell r="U1642">
            <v>467.08</v>
          </cell>
          <cell r="V1642">
            <v>499.7756</v>
          </cell>
          <cell r="W1642">
            <v>499.7756</v>
          </cell>
          <cell r="X1642">
            <v>499.7756</v>
          </cell>
          <cell r="Y1642">
            <v>499.7756</v>
          </cell>
          <cell r="Z1642">
            <v>555.30622222222223</v>
          </cell>
          <cell r="AB1642" t="str">
            <v/>
          </cell>
          <cell r="AC1642">
            <v>4191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I1642" t="str">
            <v/>
          </cell>
          <cell r="AJ1642" t="str">
            <v/>
          </cell>
          <cell r="AM1642" t="e">
            <v>#N/A</v>
          </cell>
        </row>
        <row r="1643">
          <cell r="A1643" t="str">
            <v>ACTIVE</v>
          </cell>
          <cell r="B1643" t="str">
            <v>36-1786</v>
          </cell>
          <cell r="C1643">
            <v>28893663</v>
          </cell>
          <cell r="D1643" t="str">
            <v>36-1786</v>
          </cell>
          <cell r="E1643" t="str">
            <v>SDR 35 SW</v>
          </cell>
          <cell r="F1643" t="str">
            <v>12X6 INC COUPLING CON HXH SDR35 SW</v>
          </cell>
          <cell r="G1643">
            <v>2.25</v>
          </cell>
          <cell r="H1643">
            <v>1.0205820000000001</v>
          </cell>
          <cell r="I1643">
            <v>1</v>
          </cell>
          <cell r="J1643">
            <v>60</v>
          </cell>
          <cell r="K1643">
            <v>585.02844444444452</v>
          </cell>
          <cell r="L1643">
            <v>57.665579999999999</v>
          </cell>
          <cell r="M1643" t="str">
            <v>SPECFIT</v>
          </cell>
          <cell r="N1643" t="str">
            <v>(81)600126</v>
          </cell>
          <cell r="O1643" t="str">
            <v>BOX</v>
          </cell>
          <cell r="P1643" t="str">
            <v>D</v>
          </cell>
          <cell r="Q1643" t="str">
            <v>F</v>
          </cell>
          <cell r="R1643">
            <v>470.47058823529409</v>
          </cell>
          <cell r="S1643">
            <v>503.40352941176468</v>
          </cell>
          <cell r="T1643">
            <v>492.08</v>
          </cell>
          <cell r="U1643">
            <v>492.08</v>
          </cell>
          <cell r="V1643">
            <v>526.52560000000005</v>
          </cell>
          <cell r="W1643">
            <v>526.52560000000005</v>
          </cell>
          <cell r="X1643">
            <v>526.52560000000005</v>
          </cell>
          <cell r="Y1643">
            <v>526.52560000000005</v>
          </cell>
          <cell r="Z1643">
            <v>585.02844444444452</v>
          </cell>
          <cell r="AB1643" t="str">
            <v/>
          </cell>
          <cell r="AC1643">
            <v>4192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I1643" t="str">
            <v/>
          </cell>
          <cell r="AJ1643" t="str">
            <v/>
          </cell>
          <cell r="AM1643" t="e">
            <v>#N/A</v>
          </cell>
        </row>
        <row r="1644">
          <cell r="A1644" t="str">
            <v>ACTIVE</v>
          </cell>
          <cell r="B1644" t="str">
            <v>36-1787</v>
          </cell>
          <cell r="C1644">
            <v>28893671</v>
          </cell>
          <cell r="D1644" t="str">
            <v>36-1787</v>
          </cell>
          <cell r="E1644" t="str">
            <v>SDR 35 SW</v>
          </cell>
          <cell r="F1644" t="str">
            <v>12X8 INC COUPLING CON HXH SDR35 SW</v>
          </cell>
          <cell r="G1644">
            <v>2.7</v>
          </cell>
          <cell r="H1644">
            <v>1.2246984000000001</v>
          </cell>
          <cell r="I1644">
            <v>1</v>
          </cell>
          <cell r="J1644">
            <v>50</v>
          </cell>
          <cell r="K1644">
            <v>763.31422222222216</v>
          </cell>
          <cell r="L1644">
            <v>111.24618000000001</v>
          </cell>
          <cell r="M1644" t="str">
            <v>SPECFIT</v>
          </cell>
          <cell r="N1644" t="str">
            <v>(81)600128</v>
          </cell>
          <cell r="O1644" t="str">
            <v>BOX</v>
          </cell>
          <cell r="P1644" t="str">
            <v>D</v>
          </cell>
          <cell r="Q1644" t="str">
            <v>F</v>
          </cell>
          <cell r="R1644">
            <v>613.84705882352944</v>
          </cell>
          <cell r="S1644">
            <v>656.81635294117655</v>
          </cell>
          <cell r="T1644">
            <v>642.04</v>
          </cell>
          <cell r="U1644">
            <v>642.04</v>
          </cell>
          <cell r="V1644">
            <v>686.9828</v>
          </cell>
          <cell r="W1644">
            <v>686.9828</v>
          </cell>
          <cell r="X1644">
            <v>686.9828</v>
          </cell>
          <cell r="Y1644">
            <v>686.9828</v>
          </cell>
          <cell r="Z1644">
            <v>763.31422222222216</v>
          </cell>
          <cell r="AB1644" t="str">
            <v/>
          </cell>
          <cell r="AC1644">
            <v>4193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I1644" t="str">
            <v/>
          </cell>
          <cell r="AJ1644" t="str">
            <v/>
          </cell>
          <cell r="AM1644" t="e">
            <v>#N/A</v>
          </cell>
        </row>
        <row r="1645">
          <cell r="A1645" t="str">
            <v>ACTIVE</v>
          </cell>
          <cell r="B1645" t="str">
            <v>36-1788</v>
          </cell>
          <cell r="C1645">
            <v>28893680</v>
          </cell>
          <cell r="D1645" t="str">
            <v>36-1788</v>
          </cell>
          <cell r="E1645" t="str">
            <v>SDR 35 SW</v>
          </cell>
          <cell r="F1645" t="str">
            <v>12X10 INC COUPLING CON HXH SDR35 SW</v>
          </cell>
          <cell r="G1645">
            <v>3.6</v>
          </cell>
          <cell r="H1645">
            <v>1.6329312</v>
          </cell>
          <cell r="I1645">
            <v>1</v>
          </cell>
          <cell r="J1645">
            <v>38</v>
          </cell>
          <cell r="K1645">
            <v>628.76766666666663</v>
          </cell>
          <cell r="L1645">
            <v>93.256200000000007</v>
          </cell>
          <cell r="M1645" t="str">
            <v>SPECFIT</v>
          </cell>
          <cell r="N1645" t="str">
            <v>(81)6001210</v>
          </cell>
          <cell r="O1645" t="str">
            <v>BOX</v>
          </cell>
          <cell r="P1645" t="str">
            <v>D</v>
          </cell>
          <cell r="Q1645" t="str">
            <v>F</v>
          </cell>
          <cell r="R1645">
            <v>505.64705882352945</v>
          </cell>
          <cell r="S1645">
            <v>541.04235294117655</v>
          </cell>
          <cell r="T1645">
            <v>528.87</v>
          </cell>
          <cell r="U1645">
            <v>528.87</v>
          </cell>
          <cell r="V1645">
            <v>565.89089999999999</v>
          </cell>
          <cell r="W1645">
            <v>565.89089999999999</v>
          </cell>
          <cell r="X1645">
            <v>565.89089999999999</v>
          </cell>
          <cell r="Y1645">
            <v>565.89089999999999</v>
          </cell>
          <cell r="Z1645">
            <v>628.76766666666663</v>
          </cell>
          <cell r="AB1645" t="str">
            <v/>
          </cell>
          <cell r="AC1645">
            <v>4194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I1645" t="str">
            <v/>
          </cell>
          <cell r="AJ1645" t="str">
            <v/>
          </cell>
          <cell r="AM1645" t="e">
            <v>#N/A</v>
          </cell>
        </row>
        <row r="1646">
          <cell r="A1646" t="str">
            <v>ACTIVE</v>
          </cell>
          <cell r="B1646" t="str">
            <v>36-1789</v>
          </cell>
          <cell r="C1646">
            <v>28893698</v>
          </cell>
          <cell r="D1646" t="str">
            <v>36-1789</v>
          </cell>
          <cell r="E1646" t="str">
            <v>SDR 35 SW</v>
          </cell>
          <cell r="F1646" t="str">
            <v>15X4 INC COUPLING CON HXH SDR35 SW</v>
          </cell>
          <cell r="G1646">
            <v>2.25</v>
          </cell>
          <cell r="H1646">
            <v>1.0205820000000001</v>
          </cell>
          <cell r="I1646">
            <v>1</v>
          </cell>
          <cell r="J1646">
            <v>60</v>
          </cell>
          <cell r="K1646">
            <v>1054.7941111111113</v>
          </cell>
          <cell r="L1646">
            <v>64.469200000000001</v>
          </cell>
          <cell r="M1646" t="str">
            <v>SPECFIT</v>
          </cell>
          <cell r="N1646" t="str">
            <v>(81)600154</v>
          </cell>
          <cell r="O1646" t="str">
            <v>BOX</v>
          </cell>
          <cell r="P1646" t="str">
            <v>D</v>
          </cell>
          <cell r="Q1646" t="str">
            <v>F</v>
          </cell>
          <cell r="R1646">
            <v>541.76470588235293</v>
          </cell>
          <cell r="S1646">
            <v>579.6882352941177</v>
          </cell>
          <cell r="T1646">
            <v>887.21</v>
          </cell>
          <cell r="U1646">
            <v>887.21</v>
          </cell>
          <cell r="V1646">
            <v>949.31470000000013</v>
          </cell>
          <cell r="W1646">
            <v>949.31470000000013</v>
          </cell>
          <cell r="X1646">
            <v>949.31470000000013</v>
          </cell>
          <cell r="Y1646">
            <v>949.31470000000013</v>
          </cell>
          <cell r="Z1646">
            <v>1054.7941111111113</v>
          </cell>
          <cell r="AB1646" t="str">
            <v/>
          </cell>
          <cell r="AC1646">
            <v>4195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I1646" t="str">
            <v/>
          </cell>
          <cell r="AJ1646" t="str">
            <v/>
          </cell>
          <cell r="AM1646" t="e">
            <v>#N/A</v>
          </cell>
        </row>
        <row r="1647">
          <cell r="A1647" t="str">
            <v>ACTIVE</v>
          </cell>
          <cell r="B1647" t="str">
            <v>36-1790</v>
          </cell>
          <cell r="C1647">
            <v>28893701</v>
          </cell>
          <cell r="D1647" t="str">
            <v>36-1790</v>
          </cell>
          <cell r="E1647" t="str">
            <v>SDR 35 SW</v>
          </cell>
          <cell r="F1647" t="str">
            <v>15X6 INC COUPLING CON HXH SDR35 SW</v>
          </cell>
          <cell r="G1647">
            <v>2.7</v>
          </cell>
          <cell r="H1647">
            <v>1.2246984000000001</v>
          </cell>
          <cell r="I1647">
            <v>1</v>
          </cell>
          <cell r="J1647">
            <v>50</v>
          </cell>
          <cell r="K1647">
            <v>846.01333333333332</v>
          </cell>
          <cell r="L1647">
            <v>83.390860000000004</v>
          </cell>
          <cell r="M1647" t="str">
            <v>SPECFIT</v>
          </cell>
          <cell r="N1647" t="str">
            <v>(81)600156</v>
          </cell>
          <cell r="O1647" t="str">
            <v>BOX</v>
          </cell>
          <cell r="P1647" t="str">
            <v>D</v>
          </cell>
          <cell r="Q1647" t="str">
            <v>F</v>
          </cell>
          <cell r="R1647">
            <v>680.36470588235295</v>
          </cell>
          <cell r="S1647">
            <v>727.99023529411772</v>
          </cell>
          <cell r="T1647">
            <v>711.6</v>
          </cell>
          <cell r="U1647">
            <v>711.6</v>
          </cell>
          <cell r="V1647">
            <v>761.41200000000003</v>
          </cell>
          <cell r="W1647">
            <v>761.41200000000003</v>
          </cell>
          <cell r="X1647">
            <v>761.41200000000003</v>
          </cell>
          <cell r="Y1647">
            <v>761.41200000000003</v>
          </cell>
          <cell r="Z1647">
            <v>846.01333333333332</v>
          </cell>
          <cell r="AB1647" t="str">
            <v/>
          </cell>
          <cell r="AC1647">
            <v>4196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I1647" t="str">
            <v/>
          </cell>
          <cell r="AJ1647" t="str">
            <v/>
          </cell>
          <cell r="AM1647" t="e">
            <v>#N/A</v>
          </cell>
        </row>
        <row r="1648">
          <cell r="A1648" t="str">
            <v>ACTIVE</v>
          </cell>
          <cell r="B1648" t="str">
            <v>36-1791</v>
          </cell>
          <cell r="C1648">
            <v>28893710</v>
          </cell>
          <cell r="D1648" t="str">
            <v>36-1791</v>
          </cell>
          <cell r="E1648" t="str">
            <v>SDR 35 SW</v>
          </cell>
          <cell r="F1648" t="str">
            <v>15X8 INC COUPLING CON HXH SDR35 SW</v>
          </cell>
          <cell r="G1648">
            <v>3.6</v>
          </cell>
          <cell r="H1648">
            <v>1.6329312</v>
          </cell>
          <cell r="I1648">
            <v>1</v>
          </cell>
          <cell r="J1648">
            <v>38</v>
          </cell>
          <cell r="K1648">
            <v>1118.1381111111111</v>
          </cell>
          <cell r="L1648">
            <v>107.00369999999999</v>
          </cell>
          <cell r="M1648" t="str">
            <v>SPECFIT</v>
          </cell>
          <cell r="N1648" t="str">
            <v>(81)600158</v>
          </cell>
          <cell r="O1648" t="str">
            <v>BOX</v>
          </cell>
          <cell r="P1648" t="str">
            <v>D</v>
          </cell>
          <cell r="Q1648" t="str">
            <v>F</v>
          </cell>
          <cell r="R1648">
            <v>899.2</v>
          </cell>
          <cell r="S1648">
            <v>962.14400000000012</v>
          </cell>
          <cell r="T1648">
            <v>940.49</v>
          </cell>
          <cell r="U1648">
            <v>940.49</v>
          </cell>
          <cell r="V1648">
            <v>1006.3243000000001</v>
          </cell>
          <cell r="W1648">
            <v>1006.3243000000001</v>
          </cell>
          <cell r="X1648">
            <v>1006.3243000000001</v>
          </cell>
          <cell r="Y1648">
            <v>1006.3243000000001</v>
          </cell>
          <cell r="Z1648">
            <v>1118.1381111111111</v>
          </cell>
          <cell r="AB1648" t="str">
            <v/>
          </cell>
          <cell r="AC1648">
            <v>4197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I1648" t="str">
            <v/>
          </cell>
          <cell r="AJ1648" t="str">
            <v/>
          </cell>
          <cell r="AM1648" t="e">
            <v>#N/A</v>
          </cell>
        </row>
        <row r="1649">
          <cell r="A1649" t="str">
            <v>ACTIVE</v>
          </cell>
          <cell r="B1649" t="str">
            <v>36-1792</v>
          </cell>
          <cell r="C1649">
            <v>28893728</v>
          </cell>
          <cell r="D1649" t="str">
            <v>36-1792</v>
          </cell>
          <cell r="E1649" t="str">
            <v>SDR 35 SW</v>
          </cell>
          <cell r="F1649" t="str">
            <v>15X10 INC COUPLING CON HXH SDR35 SW</v>
          </cell>
          <cell r="G1649">
            <v>5.4</v>
          </cell>
          <cell r="H1649">
            <v>2.4493968000000002</v>
          </cell>
          <cell r="I1649">
            <v>1</v>
          </cell>
          <cell r="J1649">
            <v>25</v>
          </cell>
          <cell r="K1649">
            <v>1231.9147777777778</v>
          </cell>
          <cell r="L1649">
            <v>121.42876</v>
          </cell>
          <cell r="M1649" t="str">
            <v>SPECFIT</v>
          </cell>
          <cell r="N1649" t="str">
            <v>(81)6001510</v>
          </cell>
          <cell r="O1649" t="str">
            <v>BOX</v>
          </cell>
          <cell r="P1649" t="str">
            <v>D</v>
          </cell>
          <cell r="Q1649" t="str">
            <v>F</v>
          </cell>
          <cell r="R1649">
            <v>990.69411764705887</v>
          </cell>
          <cell r="S1649">
            <v>1060.0427058823529</v>
          </cell>
          <cell r="T1649">
            <v>1036.19</v>
          </cell>
          <cell r="U1649">
            <v>1036.19</v>
          </cell>
          <cell r="V1649">
            <v>1108.7233000000001</v>
          </cell>
          <cell r="W1649">
            <v>1108.7233000000001</v>
          </cell>
          <cell r="X1649">
            <v>1108.7233000000001</v>
          </cell>
          <cell r="Y1649">
            <v>1108.7233000000001</v>
          </cell>
          <cell r="Z1649">
            <v>1231.9147777777778</v>
          </cell>
          <cell r="AB1649" t="str">
            <v/>
          </cell>
          <cell r="AC1649">
            <v>4198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I1649" t="str">
            <v/>
          </cell>
          <cell r="AJ1649" t="str">
            <v/>
          </cell>
          <cell r="AM1649" t="e">
            <v>#N/A</v>
          </cell>
        </row>
        <row r="1650">
          <cell r="A1650" t="str">
            <v>ACTIVE</v>
          </cell>
          <cell r="B1650" t="str">
            <v>36-1793</v>
          </cell>
          <cell r="C1650">
            <v>28893736</v>
          </cell>
          <cell r="D1650" t="str">
            <v>36-1793</v>
          </cell>
          <cell r="E1650" t="str">
            <v>SDR 35 SW</v>
          </cell>
          <cell r="F1650" t="str">
            <v>15X12 INC COUPLING CON HXH SDR35 SW</v>
          </cell>
          <cell r="G1650">
            <v>6.75</v>
          </cell>
          <cell r="H1650">
            <v>3.0617459999999999</v>
          </cell>
          <cell r="I1650">
            <v>1</v>
          </cell>
          <cell r="J1650">
            <v>20</v>
          </cell>
          <cell r="K1650">
            <v>1307.5518888888889</v>
          </cell>
          <cell r="L1650">
            <v>121.12079000000001</v>
          </cell>
          <cell r="M1650" t="str">
            <v>SPECFIT</v>
          </cell>
          <cell r="N1650" t="str">
            <v>(81)6001512</v>
          </cell>
          <cell r="O1650" t="str">
            <v>BOX</v>
          </cell>
          <cell r="P1650" t="str">
            <v>D</v>
          </cell>
          <cell r="Q1650" t="str">
            <v>F</v>
          </cell>
          <cell r="R1650">
            <v>988.17647058823536</v>
          </cell>
          <cell r="S1650">
            <v>1057.3488235294119</v>
          </cell>
          <cell r="T1650">
            <v>1099.81</v>
          </cell>
          <cell r="U1650">
            <v>1099.81</v>
          </cell>
          <cell r="V1650">
            <v>1176.7967000000001</v>
          </cell>
          <cell r="W1650">
            <v>1176.7967000000001</v>
          </cell>
          <cell r="X1650">
            <v>1176.7967000000001</v>
          </cell>
          <cell r="Y1650">
            <v>1176.7967000000001</v>
          </cell>
          <cell r="Z1650">
            <v>1307.5518888888889</v>
          </cell>
          <cell r="AB1650" t="str">
            <v/>
          </cell>
          <cell r="AC1650">
            <v>4199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I1650" t="str">
            <v/>
          </cell>
          <cell r="AJ1650" t="str">
            <v/>
          </cell>
          <cell r="AM1650" t="e">
            <v>#N/A</v>
          </cell>
        </row>
        <row r="1651">
          <cell r="A1651" t="str">
            <v>ACTIVE</v>
          </cell>
          <cell r="B1651" t="str">
            <v>36-1794</v>
          </cell>
          <cell r="C1651">
            <v>28893744</v>
          </cell>
          <cell r="D1651" t="str">
            <v>36-1794</v>
          </cell>
          <cell r="E1651" t="str">
            <v>SDR 35 SW</v>
          </cell>
          <cell r="F1651" t="str">
            <v>18X4 INC COUPLING CON HXH SDR35 SW</v>
          </cell>
          <cell r="G1651">
            <v>5.4</v>
          </cell>
          <cell r="H1651">
            <v>2.4493968000000002</v>
          </cell>
          <cell r="I1651">
            <v>1</v>
          </cell>
          <cell r="J1651">
            <v>25</v>
          </cell>
          <cell r="K1651">
            <v>1054.7941111111113</v>
          </cell>
          <cell r="L1651">
            <v>100.9419</v>
          </cell>
          <cell r="M1651" t="str">
            <v>SPECFIT</v>
          </cell>
          <cell r="N1651" t="str">
            <v>(81)600184</v>
          </cell>
          <cell r="O1651" t="str">
            <v>BOX</v>
          </cell>
          <cell r="P1651" t="str">
            <v>D</v>
          </cell>
          <cell r="Q1651" t="str">
            <v>F</v>
          </cell>
          <cell r="R1651">
            <v>848.25882352941176</v>
          </cell>
          <cell r="S1651">
            <v>907.6369411764706</v>
          </cell>
          <cell r="T1651">
            <v>887.21</v>
          </cell>
          <cell r="U1651">
            <v>887.21</v>
          </cell>
          <cell r="V1651">
            <v>949.31470000000013</v>
          </cell>
          <cell r="W1651">
            <v>949.31470000000013</v>
          </cell>
          <cell r="X1651">
            <v>949.31470000000013</v>
          </cell>
          <cell r="Y1651">
            <v>949.31470000000013</v>
          </cell>
          <cell r="Z1651">
            <v>1054.7941111111113</v>
          </cell>
          <cell r="AB1651" t="str">
            <v/>
          </cell>
          <cell r="AC1651">
            <v>4200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I1651" t="str">
            <v/>
          </cell>
          <cell r="AJ1651" t="str">
            <v/>
          </cell>
          <cell r="AM1651" t="e">
            <v>#N/A</v>
          </cell>
        </row>
        <row r="1652">
          <cell r="A1652" t="str">
            <v>ACTIVE</v>
          </cell>
          <cell r="B1652" t="str">
            <v>36-1795</v>
          </cell>
          <cell r="C1652">
            <v>28893752</v>
          </cell>
          <cell r="D1652" t="str">
            <v>36-1795</v>
          </cell>
          <cell r="E1652" t="str">
            <v>SDR 35 SW</v>
          </cell>
          <cell r="F1652" t="str">
            <v>18X6 INC COUPLING CON HXH SDR35 SW</v>
          </cell>
          <cell r="G1652">
            <v>5.85</v>
          </cell>
          <cell r="H1652">
            <v>2.6535131999999999</v>
          </cell>
          <cell r="I1652">
            <v>1</v>
          </cell>
          <cell r="J1652">
            <v>23</v>
          </cell>
          <cell r="K1652">
            <v>1113.1804444444444</v>
          </cell>
          <cell r="L1652">
            <v>106.52979999999999</v>
          </cell>
          <cell r="M1652" t="str">
            <v>SPECFIT</v>
          </cell>
          <cell r="N1652" t="str">
            <v>(81)600186</v>
          </cell>
          <cell r="O1652" t="str">
            <v>BOX</v>
          </cell>
          <cell r="P1652" t="str">
            <v>D</v>
          </cell>
          <cell r="Q1652" t="str">
            <v>F</v>
          </cell>
          <cell r="R1652">
            <v>895.21176470588227</v>
          </cell>
          <cell r="S1652">
            <v>957.87658823529409</v>
          </cell>
          <cell r="T1652">
            <v>936.32</v>
          </cell>
          <cell r="U1652">
            <v>936.32</v>
          </cell>
          <cell r="V1652">
            <v>1001.8624000000001</v>
          </cell>
          <cell r="W1652">
            <v>1001.8624000000001</v>
          </cell>
          <cell r="X1652">
            <v>1001.8624000000001</v>
          </cell>
          <cell r="Y1652">
            <v>1001.8624000000001</v>
          </cell>
          <cell r="Z1652">
            <v>1113.1804444444444</v>
          </cell>
          <cell r="AB1652" t="str">
            <v/>
          </cell>
          <cell r="AC1652">
            <v>4201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I1652" t="str">
            <v/>
          </cell>
          <cell r="AJ1652" t="str">
            <v/>
          </cell>
          <cell r="AM1652" t="e">
            <v>#N/A</v>
          </cell>
        </row>
        <row r="1653">
          <cell r="A1653" t="str">
            <v>ACTIVE</v>
          </cell>
          <cell r="B1653" t="str">
            <v>36-1796</v>
          </cell>
          <cell r="C1653">
            <v>28893760</v>
          </cell>
          <cell r="D1653" t="str">
            <v>36-1796</v>
          </cell>
          <cell r="E1653" t="str">
            <v>SDR 35 SW</v>
          </cell>
          <cell r="F1653" t="str">
            <v>18X8 INC COUPLING CON HXH SDR35 SW</v>
          </cell>
          <cell r="G1653">
            <v>6.75</v>
          </cell>
          <cell r="H1653">
            <v>3.0617459999999999</v>
          </cell>
          <cell r="I1653">
            <v>1</v>
          </cell>
          <cell r="J1653">
            <v>20</v>
          </cell>
          <cell r="K1653">
            <v>1157.7637777777779</v>
          </cell>
          <cell r="L1653">
            <v>110.79559999999999</v>
          </cell>
          <cell r="M1653" t="str">
            <v>SPECFIT</v>
          </cell>
          <cell r="N1653" t="str">
            <v>(81)600188</v>
          </cell>
          <cell r="O1653" t="str">
            <v>BOX</v>
          </cell>
          <cell r="P1653" t="str">
            <v>D</v>
          </cell>
          <cell r="Q1653" t="str">
            <v>F</v>
          </cell>
          <cell r="R1653">
            <v>931.05882352941171</v>
          </cell>
          <cell r="S1653">
            <v>996.2329411764706</v>
          </cell>
          <cell r="T1653">
            <v>973.82</v>
          </cell>
          <cell r="U1653">
            <v>973.82</v>
          </cell>
          <cell r="V1653">
            <v>1041.9874000000002</v>
          </cell>
          <cell r="W1653">
            <v>1041.9874000000002</v>
          </cell>
          <cell r="X1653">
            <v>1041.9874000000002</v>
          </cell>
          <cell r="Y1653">
            <v>1041.9874000000002</v>
          </cell>
          <cell r="Z1653">
            <v>1157.7637777777779</v>
          </cell>
          <cell r="AB1653" t="str">
            <v/>
          </cell>
          <cell r="AC1653">
            <v>4202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I1653" t="str">
            <v/>
          </cell>
          <cell r="AJ1653" t="str">
            <v/>
          </cell>
          <cell r="AM1653" t="e">
            <v>#N/A</v>
          </cell>
        </row>
        <row r="1654">
          <cell r="A1654" t="str">
            <v>ACTIVE</v>
          </cell>
          <cell r="B1654" t="str">
            <v>36-1797</v>
          </cell>
          <cell r="C1654">
            <v>28893779</v>
          </cell>
          <cell r="D1654" t="str">
            <v>36-1797</v>
          </cell>
          <cell r="E1654" t="str">
            <v>SDR 35 SW</v>
          </cell>
          <cell r="F1654" t="str">
            <v>18X10 INC COUPLING CON HXH SDR35 SW</v>
          </cell>
          <cell r="G1654">
            <v>7.65</v>
          </cell>
          <cell r="H1654">
            <v>3.4699788000000003</v>
          </cell>
          <cell r="I1654">
            <v>1</v>
          </cell>
          <cell r="J1654">
            <v>18</v>
          </cell>
          <cell r="K1654">
            <v>1201.3127777777779</v>
          </cell>
          <cell r="L1654">
            <v>114.9633</v>
          </cell>
          <cell r="M1654" t="str">
            <v>SPECFIT</v>
          </cell>
          <cell r="N1654" t="str">
            <v>(81)6001810</v>
          </cell>
          <cell r="O1654" t="str">
            <v>BOX</v>
          </cell>
          <cell r="P1654" t="str">
            <v>D</v>
          </cell>
          <cell r="Q1654" t="str">
            <v>F</v>
          </cell>
          <cell r="R1654">
            <v>966.0823529411764</v>
          </cell>
          <cell r="S1654">
            <v>1033.7081176470588</v>
          </cell>
          <cell r="T1654">
            <v>1010.45</v>
          </cell>
          <cell r="U1654">
            <v>1010.45</v>
          </cell>
          <cell r="V1654">
            <v>1081.1815000000001</v>
          </cell>
          <cell r="W1654">
            <v>1081.1815000000001</v>
          </cell>
          <cell r="X1654">
            <v>1081.1815000000001</v>
          </cell>
          <cell r="Y1654">
            <v>1081.1815000000001</v>
          </cell>
          <cell r="Z1654">
            <v>1201.3127777777779</v>
          </cell>
          <cell r="AB1654" t="str">
            <v/>
          </cell>
          <cell r="AC1654">
            <v>4203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I1654" t="str">
            <v/>
          </cell>
          <cell r="AJ1654" t="str">
            <v/>
          </cell>
          <cell r="AM1654" t="e">
            <v>#N/A</v>
          </cell>
        </row>
        <row r="1655">
          <cell r="A1655" t="str">
            <v>ACTIVE</v>
          </cell>
          <cell r="B1655" t="str">
            <v>36-1798</v>
          </cell>
          <cell r="C1655">
            <v>28893787</v>
          </cell>
          <cell r="D1655" t="str">
            <v>36-1798</v>
          </cell>
          <cell r="E1655" t="str">
            <v>SDR 35 SW</v>
          </cell>
          <cell r="F1655" t="str">
            <v>18X12 INC COUPLING CON HXH SDR35 SW</v>
          </cell>
          <cell r="G1655">
            <v>9.9</v>
          </cell>
          <cell r="H1655">
            <v>4.4905607999999999</v>
          </cell>
          <cell r="I1655">
            <v>1</v>
          </cell>
          <cell r="J1655">
            <v>14</v>
          </cell>
          <cell r="K1655">
            <v>1328.6903333333335</v>
          </cell>
          <cell r="L1655">
            <v>127.1536</v>
          </cell>
          <cell r="M1655" t="str">
            <v>SPECFIT</v>
          </cell>
          <cell r="N1655" t="str">
            <v>(81)6001812</v>
          </cell>
          <cell r="O1655" t="str">
            <v>BOX</v>
          </cell>
          <cell r="P1655" t="str">
            <v>D</v>
          </cell>
          <cell r="Q1655" t="str">
            <v>F</v>
          </cell>
          <cell r="R1655">
            <v>1068.5294117647059</v>
          </cell>
          <cell r="S1655">
            <v>1143.3264705882352</v>
          </cell>
          <cell r="T1655">
            <v>1117.5899999999999</v>
          </cell>
          <cell r="U1655">
            <v>1117.5899999999999</v>
          </cell>
          <cell r="V1655">
            <v>1195.8213000000001</v>
          </cell>
          <cell r="W1655">
            <v>1195.8213000000001</v>
          </cell>
          <cell r="X1655">
            <v>1195.8213000000001</v>
          </cell>
          <cell r="Y1655">
            <v>1195.8213000000001</v>
          </cell>
          <cell r="Z1655">
            <v>1328.6903333333335</v>
          </cell>
          <cell r="AB1655" t="str">
            <v/>
          </cell>
          <cell r="AC1655">
            <v>4204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I1655" t="str">
            <v/>
          </cell>
          <cell r="AJ1655" t="str">
            <v/>
          </cell>
          <cell r="AM1655" t="e">
            <v>#N/A</v>
          </cell>
        </row>
        <row r="1656">
          <cell r="A1656" t="str">
            <v>ACTIVE</v>
          </cell>
          <cell r="B1656" t="str">
            <v>36-1799</v>
          </cell>
          <cell r="C1656">
            <v>28893795</v>
          </cell>
          <cell r="D1656" t="str">
            <v>36-1799</v>
          </cell>
          <cell r="E1656" t="str">
            <v>SDR 35 SW</v>
          </cell>
          <cell r="F1656" t="str">
            <v>18X15 INC COUPLING CON HXH SDR35 SW</v>
          </cell>
          <cell r="G1656">
            <v>13.05</v>
          </cell>
          <cell r="H1656">
            <v>5.9193756000000004</v>
          </cell>
          <cell r="I1656">
            <v>1</v>
          </cell>
          <cell r="J1656">
            <v>10</v>
          </cell>
          <cell r="K1656">
            <v>1307.5518888888889</v>
          </cell>
          <cell r="L1656">
            <v>109.3139</v>
          </cell>
          <cell r="M1656" t="str">
            <v>SPECFIT</v>
          </cell>
          <cell r="N1656" t="str">
            <v>(81)6001815</v>
          </cell>
          <cell r="O1656" t="str">
            <v>BOX</v>
          </cell>
          <cell r="P1656" t="str">
            <v>D</v>
          </cell>
          <cell r="Q1656" t="str">
            <v>F</v>
          </cell>
          <cell r="R1656">
            <v>1032.0705882352941</v>
          </cell>
          <cell r="S1656">
            <v>1104.3155294117646</v>
          </cell>
          <cell r="T1656">
            <v>1099.81</v>
          </cell>
          <cell r="U1656">
            <v>1099.81</v>
          </cell>
          <cell r="V1656">
            <v>1176.7967000000001</v>
          </cell>
          <cell r="W1656">
            <v>1176.7967000000001</v>
          </cell>
          <cell r="X1656">
            <v>1176.7967000000001</v>
          </cell>
          <cell r="Y1656">
            <v>1176.7967000000001</v>
          </cell>
          <cell r="Z1656">
            <v>1307.5518888888889</v>
          </cell>
          <cell r="AB1656" t="str">
            <v/>
          </cell>
          <cell r="AC1656">
            <v>4205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I1656" t="str">
            <v/>
          </cell>
          <cell r="AJ1656" t="str">
            <v/>
          </cell>
          <cell r="AM1656" t="e">
            <v>#N/A</v>
          </cell>
        </row>
        <row r="1657">
          <cell r="A1657" t="str">
            <v>ACTIVE</v>
          </cell>
          <cell r="B1657" t="str">
            <v>36-1800</v>
          </cell>
          <cell r="C1657">
            <v>28893809</v>
          </cell>
          <cell r="D1657" t="str">
            <v>36-1800</v>
          </cell>
          <cell r="E1657" t="str">
            <v>SDR 35 SW</v>
          </cell>
          <cell r="F1657" t="str">
            <v>21X4 INC COUPLING CON HXH SDR35 SW</v>
          </cell>
          <cell r="G1657">
            <v>14.85</v>
          </cell>
          <cell r="H1657">
            <v>6.7358411999999994</v>
          </cell>
          <cell r="I1657">
            <v>1</v>
          </cell>
          <cell r="J1657">
            <v>9</v>
          </cell>
          <cell r="K1657">
            <v>1377.3991111111111</v>
          </cell>
          <cell r="L1657">
            <v>131.81569999999999</v>
          </cell>
          <cell r="M1657" t="str">
            <v>SPECFIT</v>
          </cell>
          <cell r="N1657" t="str">
            <v>(81)600214</v>
          </cell>
          <cell r="O1657" t="str">
            <v>BOX</v>
          </cell>
          <cell r="P1657" t="str">
            <v>D</v>
          </cell>
          <cell r="Q1657" t="str">
            <v>F</v>
          </cell>
          <cell r="R1657">
            <v>1107.7058823529412</v>
          </cell>
          <cell r="S1657">
            <v>1185.2452941176471</v>
          </cell>
          <cell r="T1657">
            <v>1158.56</v>
          </cell>
          <cell r="U1657">
            <v>1158.56</v>
          </cell>
          <cell r="V1657">
            <v>1239.6592000000001</v>
          </cell>
          <cell r="W1657">
            <v>1239.6592000000001</v>
          </cell>
          <cell r="X1657">
            <v>1239.6592000000001</v>
          </cell>
          <cell r="Y1657">
            <v>1239.6592000000001</v>
          </cell>
          <cell r="Z1657">
            <v>1377.3991111111111</v>
          </cell>
          <cell r="AB1657" t="str">
            <v/>
          </cell>
          <cell r="AC1657">
            <v>4206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I1657" t="str">
            <v/>
          </cell>
          <cell r="AJ1657" t="str">
            <v/>
          </cell>
          <cell r="AM1657" t="e">
            <v>#N/A</v>
          </cell>
        </row>
        <row r="1658">
          <cell r="A1658" t="str">
            <v>ACTIVE</v>
          </cell>
          <cell r="B1658" t="str">
            <v>36-1801</v>
          </cell>
          <cell r="C1658">
            <v>28893817</v>
          </cell>
          <cell r="D1658" t="str">
            <v>36-1801</v>
          </cell>
          <cell r="E1658" t="str">
            <v>SDR 35 SW</v>
          </cell>
          <cell r="F1658" t="str">
            <v>21X6 INC COUPLING CON HXH SDR35 SW</v>
          </cell>
          <cell r="G1658">
            <v>15.3</v>
          </cell>
          <cell r="H1658">
            <v>6.9399576000000005</v>
          </cell>
          <cell r="I1658">
            <v>1</v>
          </cell>
          <cell r="J1658">
            <v>9</v>
          </cell>
          <cell r="K1658">
            <v>1401.2838888888889</v>
          </cell>
          <cell r="L1658">
            <v>134.10040000000001</v>
          </cell>
          <cell r="M1658" t="str">
            <v>SPECFIT</v>
          </cell>
          <cell r="N1658" t="str">
            <v>(81)600216</v>
          </cell>
          <cell r="O1658" t="str">
            <v>BOX</v>
          </cell>
          <cell r="P1658" t="str">
            <v>D</v>
          </cell>
          <cell r="Q1658" t="str">
            <v>F</v>
          </cell>
          <cell r="R1658">
            <v>1126.9058823529413</v>
          </cell>
          <cell r="S1658">
            <v>1205.7892941176472</v>
          </cell>
          <cell r="T1658">
            <v>1178.6500000000001</v>
          </cell>
          <cell r="U1658">
            <v>1178.6500000000001</v>
          </cell>
          <cell r="V1658">
            <v>1261.1555000000001</v>
          </cell>
          <cell r="W1658">
            <v>1261.1555000000001</v>
          </cell>
          <cell r="X1658">
            <v>1261.1555000000001</v>
          </cell>
          <cell r="Y1658">
            <v>1261.1555000000001</v>
          </cell>
          <cell r="Z1658">
            <v>1401.2838888888889</v>
          </cell>
          <cell r="AB1658" t="str">
            <v/>
          </cell>
          <cell r="AC1658">
            <v>4207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I1658" t="str">
            <v/>
          </cell>
          <cell r="AJ1658" t="str">
            <v/>
          </cell>
          <cell r="AM1658" t="e">
            <v>#N/A</v>
          </cell>
        </row>
        <row r="1659">
          <cell r="A1659" t="str">
            <v>ACTIVE</v>
          </cell>
          <cell r="B1659" t="str">
            <v>36-1802</v>
          </cell>
          <cell r="C1659">
            <v>28893825</v>
          </cell>
          <cell r="D1659" t="str">
            <v>36-1802</v>
          </cell>
          <cell r="E1659" t="str">
            <v>SDR 35 SW</v>
          </cell>
          <cell r="F1659" t="str">
            <v>21X8 INC COUPLING CON HXH SDR35 SW</v>
          </cell>
          <cell r="G1659">
            <v>16.2</v>
          </cell>
          <cell r="H1659">
            <v>7.3481904</v>
          </cell>
          <cell r="I1659">
            <v>1</v>
          </cell>
          <cell r="J1659">
            <v>8</v>
          </cell>
          <cell r="K1659">
            <v>1436.9624444444446</v>
          </cell>
          <cell r="L1659">
            <v>137.5146</v>
          </cell>
          <cell r="M1659" t="str">
            <v>SPECFIT</v>
          </cell>
          <cell r="N1659" t="str">
            <v>(81)600218</v>
          </cell>
          <cell r="O1659" t="str">
            <v>BOX</v>
          </cell>
          <cell r="P1659" t="str">
            <v>D</v>
          </cell>
          <cell r="Q1659" t="str">
            <v>F</v>
          </cell>
          <cell r="R1659">
            <v>1155.5882352941176</v>
          </cell>
          <cell r="S1659">
            <v>1236.4794117647059</v>
          </cell>
          <cell r="T1659">
            <v>1208.6600000000001</v>
          </cell>
          <cell r="U1659">
            <v>1208.6600000000001</v>
          </cell>
          <cell r="V1659">
            <v>1293.2662000000003</v>
          </cell>
          <cell r="W1659">
            <v>1293.2662000000003</v>
          </cell>
          <cell r="X1659">
            <v>1293.2662000000003</v>
          </cell>
          <cell r="Y1659">
            <v>1293.2662000000003</v>
          </cell>
          <cell r="Z1659">
            <v>1436.9624444444446</v>
          </cell>
          <cell r="AB1659" t="str">
            <v/>
          </cell>
          <cell r="AC1659">
            <v>4208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I1659" t="str">
            <v/>
          </cell>
          <cell r="AJ1659" t="str">
            <v/>
          </cell>
          <cell r="AM1659" t="e">
            <v>#N/A</v>
          </cell>
        </row>
        <row r="1660">
          <cell r="A1660" t="str">
            <v>ACTIVE</v>
          </cell>
          <cell r="B1660" t="str">
            <v>36-1803</v>
          </cell>
          <cell r="C1660">
            <v>28893833</v>
          </cell>
          <cell r="D1660" t="str">
            <v>36-1803</v>
          </cell>
          <cell r="E1660" t="str">
            <v>SDR 35 SW</v>
          </cell>
          <cell r="F1660" t="str">
            <v>21X10 INC COUPLING CON HXH SDR35 SW</v>
          </cell>
          <cell r="G1660">
            <v>17.100000000000001</v>
          </cell>
          <cell r="H1660">
            <v>7.7564232000000004</v>
          </cell>
          <cell r="I1660">
            <v>1</v>
          </cell>
          <cell r="J1660">
            <v>8</v>
          </cell>
          <cell r="K1660">
            <v>1483.685777777778</v>
          </cell>
          <cell r="L1660">
            <v>141.98599999999999</v>
          </cell>
          <cell r="M1660" t="str">
            <v>SPECFIT</v>
          </cell>
          <cell r="N1660" t="str">
            <v>(81)6002110</v>
          </cell>
          <cell r="O1660" t="str">
            <v>BOX</v>
          </cell>
          <cell r="P1660" t="str">
            <v>D</v>
          </cell>
          <cell r="Q1660" t="str">
            <v>F</v>
          </cell>
          <cell r="R1660">
            <v>1193.164705882353</v>
          </cell>
          <cell r="S1660">
            <v>1276.6862352941178</v>
          </cell>
          <cell r="T1660">
            <v>1247.96</v>
          </cell>
          <cell r="U1660">
            <v>1247.96</v>
          </cell>
          <cell r="V1660">
            <v>1335.3172000000002</v>
          </cell>
          <cell r="W1660">
            <v>1335.3172000000002</v>
          </cell>
          <cell r="X1660">
            <v>1335.3172000000002</v>
          </cell>
          <cell r="Y1660">
            <v>1335.3172000000002</v>
          </cell>
          <cell r="Z1660">
            <v>1483.685777777778</v>
          </cell>
          <cell r="AB1660" t="str">
            <v/>
          </cell>
          <cell r="AC1660">
            <v>4209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I1660" t="str">
            <v/>
          </cell>
          <cell r="AJ1660" t="str">
            <v/>
          </cell>
          <cell r="AM1660" t="e">
            <v>#N/A</v>
          </cell>
        </row>
        <row r="1661">
          <cell r="A1661" t="str">
            <v>ACTIVE</v>
          </cell>
          <cell r="B1661" t="str">
            <v>36-1804</v>
          </cell>
          <cell r="C1661">
            <v>28893841</v>
          </cell>
          <cell r="D1661" t="str">
            <v>36-1804</v>
          </cell>
          <cell r="E1661" t="str">
            <v>SDR 35 SW</v>
          </cell>
          <cell r="F1661" t="str">
            <v>21X12 INC COUPLING CON HXH SDR35 SW</v>
          </cell>
          <cell r="G1661">
            <v>18.45</v>
          </cell>
          <cell r="H1661">
            <v>8.3687723999999992</v>
          </cell>
          <cell r="I1661">
            <v>1</v>
          </cell>
          <cell r="J1661">
            <v>7</v>
          </cell>
          <cell r="K1661">
            <v>1537.5543333333333</v>
          </cell>
          <cell r="L1661">
            <v>147.14060000000001</v>
          </cell>
          <cell r="M1661" t="str">
            <v>SPECFIT</v>
          </cell>
          <cell r="N1661" t="str">
            <v>(81)6002112</v>
          </cell>
          <cell r="O1661" t="str">
            <v>BOX</v>
          </cell>
          <cell r="P1661" t="str">
            <v>D</v>
          </cell>
          <cell r="Q1661" t="str">
            <v>F</v>
          </cell>
          <cell r="R1661">
            <v>1236.4823529411765</v>
          </cell>
          <cell r="S1661">
            <v>1323.036117647059</v>
          </cell>
          <cell r="T1661">
            <v>1293.27</v>
          </cell>
          <cell r="U1661">
            <v>1293.27</v>
          </cell>
          <cell r="V1661">
            <v>1383.7989</v>
          </cell>
          <cell r="W1661">
            <v>1383.7989</v>
          </cell>
          <cell r="X1661">
            <v>1383.7989</v>
          </cell>
          <cell r="Y1661">
            <v>1383.7989</v>
          </cell>
          <cell r="Z1661">
            <v>1537.5543333333333</v>
          </cell>
          <cell r="AB1661" t="str">
            <v/>
          </cell>
          <cell r="AC1661">
            <v>4210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I1661" t="str">
            <v/>
          </cell>
          <cell r="AJ1661" t="str">
            <v/>
          </cell>
          <cell r="AM1661" t="e">
            <v>#N/A</v>
          </cell>
        </row>
        <row r="1662">
          <cell r="A1662" t="str">
            <v>ACTIVE</v>
          </cell>
          <cell r="B1662" t="str">
            <v>36-1805</v>
          </cell>
          <cell r="C1662">
            <v>28893850</v>
          </cell>
          <cell r="D1662" t="str">
            <v>36-1805</v>
          </cell>
          <cell r="E1662" t="str">
            <v>SDR 35 SW</v>
          </cell>
          <cell r="F1662" t="str">
            <v>21X15 INC COUPLING CON HXH SDR35 SW</v>
          </cell>
          <cell r="G1662">
            <v>17.100000000000001</v>
          </cell>
          <cell r="H1662">
            <v>7.7564232000000004</v>
          </cell>
          <cell r="I1662">
            <v>1</v>
          </cell>
          <cell r="J1662">
            <v>8</v>
          </cell>
          <cell r="K1662">
            <v>1307.5518888888889</v>
          </cell>
          <cell r="L1662">
            <v>158.38659999999999</v>
          </cell>
          <cell r="M1662" t="str">
            <v>SPECFIT</v>
          </cell>
          <cell r="N1662" t="str">
            <v>(81)6002115</v>
          </cell>
          <cell r="O1662" t="str">
            <v>BOX</v>
          </cell>
          <cell r="P1662" t="str">
            <v>D</v>
          </cell>
          <cell r="Q1662" t="str">
            <v>F</v>
          </cell>
          <cell r="R1662">
            <v>1330.9882352941177</v>
          </cell>
          <cell r="S1662">
            <v>1424.157411764706</v>
          </cell>
          <cell r="T1662">
            <v>1099.81</v>
          </cell>
          <cell r="U1662">
            <v>1099.81</v>
          </cell>
          <cell r="V1662">
            <v>1176.7967000000001</v>
          </cell>
          <cell r="W1662">
            <v>1176.7967000000001</v>
          </cell>
          <cell r="X1662">
            <v>1176.7967000000001</v>
          </cell>
          <cell r="Y1662">
            <v>1176.7967000000001</v>
          </cell>
          <cell r="Z1662">
            <v>1307.5518888888889</v>
          </cell>
          <cell r="AB1662" t="str">
            <v/>
          </cell>
          <cell r="AC1662">
            <v>4211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I1662" t="str">
            <v/>
          </cell>
          <cell r="AJ1662" t="str">
            <v/>
          </cell>
          <cell r="AM1662" t="e">
            <v>#N/A</v>
          </cell>
        </row>
        <row r="1663">
          <cell r="A1663" t="str">
            <v>ACTIVE</v>
          </cell>
          <cell r="B1663" t="str">
            <v>36-1806</v>
          </cell>
          <cell r="C1663">
            <v>28893868</v>
          </cell>
          <cell r="D1663" t="str">
            <v>36-1806</v>
          </cell>
          <cell r="E1663" t="str">
            <v>SDR 35 SW</v>
          </cell>
          <cell r="F1663" t="str">
            <v>21X18 INC COUPLING CON HXH SDR35 SW</v>
          </cell>
          <cell r="G1663">
            <v>23.85</v>
          </cell>
          <cell r="H1663">
            <v>10.8181692</v>
          </cell>
          <cell r="I1663">
            <v>1</v>
          </cell>
          <cell r="J1663">
            <v>6</v>
          </cell>
          <cell r="K1663">
            <v>1833.8848888888888</v>
          </cell>
          <cell r="L1663">
            <v>175.5</v>
          </cell>
          <cell r="M1663" t="str">
            <v>SPECFIT</v>
          </cell>
          <cell r="N1663" t="str">
            <v>(81)6002118</v>
          </cell>
          <cell r="O1663" t="str">
            <v>BOX</v>
          </cell>
          <cell r="P1663" t="str">
            <v>D</v>
          </cell>
          <cell r="Q1663" t="str">
            <v>F</v>
          </cell>
          <cell r="R1663">
            <v>1474.8</v>
          </cell>
          <cell r="S1663">
            <v>1578.0360000000001</v>
          </cell>
          <cell r="T1663">
            <v>1542.52</v>
          </cell>
          <cell r="U1663">
            <v>1542.52</v>
          </cell>
          <cell r="V1663">
            <v>1650.4964</v>
          </cell>
          <cell r="W1663">
            <v>1650.4964</v>
          </cell>
          <cell r="X1663">
            <v>1650.4964</v>
          </cell>
          <cell r="Y1663">
            <v>1650.4964</v>
          </cell>
          <cell r="Z1663">
            <v>1833.8848888888888</v>
          </cell>
          <cell r="AB1663" t="str">
            <v/>
          </cell>
          <cell r="AC1663">
            <v>4212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I1663" t="str">
            <v/>
          </cell>
          <cell r="AJ1663" t="str">
            <v/>
          </cell>
          <cell r="AM1663" t="e">
            <v>#N/A</v>
          </cell>
        </row>
        <row r="1664">
          <cell r="A1664" t="str">
            <v>ACTIVE</v>
          </cell>
          <cell r="B1664" t="str">
            <v>36-1807</v>
          </cell>
          <cell r="C1664">
            <v>28893876</v>
          </cell>
          <cell r="D1664" t="str">
            <v>36-1807</v>
          </cell>
          <cell r="E1664" t="str">
            <v>SDR 35 SW</v>
          </cell>
          <cell r="F1664" t="str">
            <v>24X4 INC COUPLING CON HXH SDR35 SW</v>
          </cell>
          <cell r="G1664">
            <v>16.2</v>
          </cell>
          <cell r="H1664">
            <v>7.3481904</v>
          </cell>
          <cell r="I1664">
            <v>1</v>
          </cell>
          <cell r="J1664">
            <v>8</v>
          </cell>
          <cell r="K1664">
            <v>3315.4508078431372</v>
          </cell>
          <cell r="L1664">
            <v>310.14479999999998</v>
          </cell>
          <cell r="M1664" t="str">
            <v>SPECFIT</v>
          </cell>
          <cell r="N1664" t="str">
            <v>(81)600244</v>
          </cell>
          <cell r="O1664" t="str">
            <v>BOX</v>
          </cell>
          <cell r="P1664" t="str">
            <v>D</v>
          </cell>
          <cell r="Q1664" t="str">
            <v>F</v>
          </cell>
          <cell r="R1664">
            <v>2606.258823529412</v>
          </cell>
          <cell r="S1664">
            <v>2788.6969411764708</v>
          </cell>
          <cell r="T1664">
            <v>2788.6969411764708</v>
          </cell>
          <cell r="U1664">
            <v>2788.6969411764708</v>
          </cell>
          <cell r="V1664">
            <v>2983.9057270588237</v>
          </cell>
          <cell r="W1664">
            <v>2983.9057270588237</v>
          </cell>
          <cell r="X1664">
            <v>2983.9057270588237</v>
          </cell>
          <cell r="Y1664">
            <v>2983.9057270588237</v>
          </cell>
          <cell r="Z1664">
            <v>3315.4508078431372</v>
          </cell>
          <cell r="AB1664" t="str">
            <v/>
          </cell>
          <cell r="AC1664">
            <v>4213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I1664" t="str">
            <v/>
          </cell>
          <cell r="AJ1664" t="str">
            <v/>
          </cell>
          <cell r="AM1664" t="e">
            <v>#N/A</v>
          </cell>
        </row>
        <row r="1665">
          <cell r="A1665" t="str">
            <v>ACTIVE</v>
          </cell>
          <cell r="B1665" t="str">
            <v>36-1808</v>
          </cell>
          <cell r="C1665">
            <v>28893884</v>
          </cell>
          <cell r="D1665" t="str">
            <v>36-1808</v>
          </cell>
          <cell r="E1665" t="str">
            <v>SDR 35 SW</v>
          </cell>
          <cell r="F1665" t="str">
            <v>24X6 INC COUPLING CON HXH SDR35 SW</v>
          </cell>
          <cell r="G1665">
            <v>16.649999999999999</v>
          </cell>
          <cell r="H1665">
            <v>7.5523067999999993</v>
          </cell>
          <cell r="I1665">
            <v>1</v>
          </cell>
          <cell r="J1665">
            <v>8</v>
          </cell>
          <cell r="K1665">
            <v>3264.4986666666673</v>
          </cell>
          <cell r="L1665">
            <v>312.40910000000002</v>
          </cell>
          <cell r="M1665" t="str">
            <v>SPECFIT</v>
          </cell>
          <cell r="N1665" t="str">
            <v>(81)600246</v>
          </cell>
          <cell r="O1665" t="str">
            <v>BOX</v>
          </cell>
          <cell r="P1665" t="str">
            <v>D</v>
          </cell>
          <cell r="Q1665" t="str">
            <v>F</v>
          </cell>
          <cell r="R1665">
            <v>2625.294117647059</v>
          </cell>
          <cell r="S1665">
            <v>2809.0647058823533</v>
          </cell>
          <cell r="T1665">
            <v>2745.84</v>
          </cell>
          <cell r="U1665">
            <v>2745.84</v>
          </cell>
          <cell r="V1665">
            <v>2938.0488000000005</v>
          </cell>
          <cell r="W1665">
            <v>2938.0488000000005</v>
          </cell>
          <cell r="X1665">
            <v>2938.0488000000005</v>
          </cell>
          <cell r="Y1665">
            <v>2938.0488000000005</v>
          </cell>
          <cell r="Z1665">
            <v>3264.4986666666673</v>
          </cell>
          <cell r="AB1665" t="str">
            <v/>
          </cell>
          <cell r="AC1665">
            <v>4214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I1665" t="str">
            <v/>
          </cell>
          <cell r="AJ1665" t="str">
            <v/>
          </cell>
          <cell r="AM1665" t="e">
            <v>#N/A</v>
          </cell>
        </row>
        <row r="1666">
          <cell r="A1666" t="str">
            <v>ACTIVE</v>
          </cell>
          <cell r="B1666" t="str">
            <v>36-1809</v>
          </cell>
          <cell r="C1666">
            <v>28893892</v>
          </cell>
          <cell r="D1666" t="str">
            <v>36-1809</v>
          </cell>
          <cell r="E1666" t="str">
            <v>SDR 35 SW</v>
          </cell>
          <cell r="F1666" t="str">
            <v>24X8 INC COUPLING CON HXH SDR35 SW</v>
          </cell>
          <cell r="G1666">
            <v>17.55</v>
          </cell>
          <cell r="H1666">
            <v>7.9605396000000006</v>
          </cell>
          <cell r="I1666">
            <v>1</v>
          </cell>
          <cell r="J1666">
            <v>8</v>
          </cell>
          <cell r="K1666">
            <v>3300.3436666666666</v>
          </cell>
          <cell r="L1666">
            <v>315.83629999999999</v>
          </cell>
          <cell r="M1666" t="str">
            <v>SPECFIT</v>
          </cell>
          <cell r="N1666" t="str">
            <v>(81)600248</v>
          </cell>
          <cell r="O1666" t="str">
            <v>BOX</v>
          </cell>
          <cell r="P1666" t="str">
            <v>D</v>
          </cell>
          <cell r="Q1666" t="str">
            <v>F</v>
          </cell>
          <cell r="R1666">
            <v>2654.0941176470587</v>
          </cell>
          <cell r="S1666">
            <v>2839.8807058823531</v>
          </cell>
          <cell r="T1666">
            <v>2775.99</v>
          </cell>
          <cell r="U1666">
            <v>2775.99</v>
          </cell>
          <cell r="V1666">
            <v>2970.3092999999999</v>
          </cell>
          <cell r="W1666">
            <v>2970.3092999999999</v>
          </cell>
          <cell r="X1666">
            <v>2970.3092999999999</v>
          </cell>
          <cell r="Y1666">
            <v>2970.3092999999999</v>
          </cell>
          <cell r="Z1666">
            <v>3300.3436666666666</v>
          </cell>
          <cell r="AB1666" t="str">
            <v/>
          </cell>
          <cell r="AC1666">
            <v>4215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I1666" t="str">
            <v/>
          </cell>
          <cell r="AJ1666" t="str">
            <v/>
          </cell>
          <cell r="AM1666" t="e">
            <v>#N/A</v>
          </cell>
        </row>
        <row r="1667">
          <cell r="A1667" t="str">
            <v>ACTIVE</v>
          </cell>
          <cell r="B1667" t="str">
            <v>36-1810</v>
          </cell>
          <cell r="C1667">
            <v>28893906</v>
          </cell>
          <cell r="D1667" t="str">
            <v>36-1810</v>
          </cell>
          <cell r="E1667" t="str">
            <v>SDR 35 SW</v>
          </cell>
          <cell r="F1667" t="str">
            <v>24X10 INC COUPLING CON HXH SDR35 SW</v>
          </cell>
          <cell r="G1667">
            <v>18.45</v>
          </cell>
          <cell r="H1667">
            <v>8.3687723999999992</v>
          </cell>
          <cell r="I1667">
            <v>1</v>
          </cell>
          <cell r="J1667">
            <v>7</v>
          </cell>
          <cell r="K1667">
            <v>3346.9124444444442</v>
          </cell>
          <cell r="L1667">
            <v>320.29469999999998</v>
          </cell>
          <cell r="M1667" t="str">
            <v>SPECFIT</v>
          </cell>
          <cell r="N1667" t="str">
            <v>(81)6002410</v>
          </cell>
          <cell r="O1667" t="str">
            <v>BOX</v>
          </cell>
          <cell r="P1667" t="str">
            <v>D</v>
          </cell>
          <cell r="Q1667" t="str">
            <v>F</v>
          </cell>
          <cell r="R1667">
            <v>2691.552941176471</v>
          </cell>
          <cell r="S1667">
            <v>2879.9616470588239</v>
          </cell>
          <cell r="T1667">
            <v>2815.16</v>
          </cell>
          <cell r="U1667">
            <v>2815.16</v>
          </cell>
          <cell r="V1667">
            <v>3012.2212</v>
          </cell>
          <cell r="W1667">
            <v>3012.2212</v>
          </cell>
          <cell r="X1667">
            <v>3012.2212</v>
          </cell>
          <cell r="Y1667">
            <v>3012.2212</v>
          </cell>
          <cell r="Z1667">
            <v>3346.9124444444442</v>
          </cell>
          <cell r="AB1667" t="str">
            <v/>
          </cell>
          <cell r="AC1667">
            <v>4216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I1667" t="str">
            <v/>
          </cell>
          <cell r="AJ1667" t="str">
            <v/>
          </cell>
          <cell r="AM1667" t="e">
            <v>#N/A</v>
          </cell>
        </row>
        <row r="1668">
          <cell r="A1668" t="str">
            <v>ACTIVE</v>
          </cell>
          <cell r="B1668" t="str">
            <v>36-1811</v>
          </cell>
          <cell r="C1668">
            <v>28893914</v>
          </cell>
          <cell r="D1668" t="str">
            <v>36-1811</v>
          </cell>
          <cell r="E1668" t="str">
            <v>SDR 35 SW</v>
          </cell>
          <cell r="F1668" t="str">
            <v>24X12 INC COUPLING CON HXH SDR35 SW</v>
          </cell>
          <cell r="G1668">
            <v>19.8</v>
          </cell>
          <cell r="H1668">
            <v>8.9811215999999998</v>
          </cell>
          <cell r="I1668">
            <v>1</v>
          </cell>
          <cell r="J1668">
            <v>7</v>
          </cell>
          <cell r="K1668">
            <v>3401.0544444444445</v>
          </cell>
          <cell r="L1668">
            <v>325.47519999999997</v>
          </cell>
          <cell r="M1668" t="str">
            <v>SPECFIT</v>
          </cell>
          <cell r="N1668" t="str">
            <v>(81)6002412</v>
          </cell>
          <cell r="O1668" t="str">
            <v>BOX</v>
          </cell>
          <cell r="P1668" t="str">
            <v>D</v>
          </cell>
          <cell r="Q1668" t="str">
            <v>F</v>
          </cell>
          <cell r="R1668">
            <v>2735.0941176470587</v>
          </cell>
          <cell r="S1668">
            <v>2926.5507058823532</v>
          </cell>
          <cell r="T1668">
            <v>2860.7</v>
          </cell>
          <cell r="U1668">
            <v>2860.7</v>
          </cell>
          <cell r="V1668">
            <v>3060.9490000000001</v>
          </cell>
          <cell r="W1668">
            <v>3060.9490000000001</v>
          </cell>
          <cell r="X1668">
            <v>3060.9490000000001</v>
          </cell>
          <cell r="Y1668">
            <v>3060.9490000000001</v>
          </cell>
          <cell r="Z1668">
            <v>3401.0544444444445</v>
          </cell>
          <cell r="AB1668" t="str">
            <v/>
          </cell>
          <cell r="AC1668">
            <v>4217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I1668" t="str">
            <v/>
          </cell>
          <cell r="AJ1668" t="str">
            <v/>
          </cell>
          <cell r="AM1668" t="e">
            <v>#N/A</v>
          </cell>
        </row>
        <row r="1669">
          <cell r="A1669" t="str">
            <v>ACTIVE</v>
          </cell>
          <cell r="B1669" t="str">
            <v>36-1812</v>
          </cell>
          <cell r="C1669">
            <v>28893922</v>
          </cell>
          <cell r="D1669" t="str">
            <v>36-1812</v>
          </cell>
          <cell r="E1669" t="str">
            <v>SDR 35 SW</v>
          </cell>
          <cell r="F1669" t="str">
            <v>24X15 INC COUPLING CON HXH SDR35 SW</v>
          </cell>
          <cell r="G1669">
            <v>22.5</v>
          </cell>
          <cell r="H1669">
            <v>10.205819999999999</v>
          </cell>
          <cell r="I1669">
            <v>1</v>
          </cell>
          <cell r="J1669">
            <v>6</v>
          </cell>
          <cell r="K1669">
            <v>3518.6950000000002</v>
          </cell>
          <cell r="L1669">
            <v>336.73230000000001</v>
          </cell>
          <cell r="M1669" t="str">
            <v>SPECFIT</v>
          </cell>
          <cell r="N1669" t="str">
            <v>(81)6002415</v>
          </cell>
          <cell r="O1669" t="str">
            <v>BOX</v>
          </cell>
          <cell r="P1669" t="str">
            <v>D</v>
          </cell>
          <cell r="Q1669" t="str">
            <v>F</v>
          </cell>
          <cell r="R1669">
            <v>2829.6941176470586</v>
          </cell>
          <cell r="S1669">
            <v>3027.772705882353</v>
          </cell>
          <cell r="T1669">
            <v>2959.65</v>
          </cell>
          <cell r="U1669">
            <v>2959.65</v>
          </cell>
          <cell r="V1669">
            <v>3166.8255000000004</v>
          </cell>
          <cell r="W1669">
            <v>3166.8255000000004</v>
          </cell>
          <cell r="X1669">
            <v>3166.8255000000004</v>
          </cell>
          <cell r="Y1669">
            <v>3166.8255000000004</v>
          </cell>
          <cell r="Z1669">
            <v>3518.6950000000002</v>
          </cell>
          <cell r="AB1669" t="str">
            <v/>
          </cell>
          <cell r="AC1669">
            <v>4218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I1669" t="str">
            <v/>
          </cell>
          <cell r="AJ1669" t="str">
            <v/>
          </cell>
          <cell r="AM1669" t="e">
            <v>#N/A</v>
          </cell>
        </row>
        <row r="1670">
          <cell r="A1670" t="str">
            <v>ACTIVE</v>
          </cell>
          <cell r="B1670" t="str">
            <v>36-1813</v>
          </cell>
          <cell r="C1670">
            <v>28893930</v>
          </cell>
          <cell r="D1670" t="str">
            <v>36-1813</v>
          </cell>
          <cell r="E1670" t="str">
            <v>SDR 35 SW</v>
          </cell>
          <cell r="F1670" t="str">
            <v>24X18 INC COUPLING CON HXH SDR35 SW</v>
          </cell>
          <cell r="G1670">
            <v>28.8</v>
          </cell>
          <cell r="H1670">
            <v>13.0634496</v>
          </cell>
          <cell r="I1670">
            <v>1</v>
          </cell>
          <cell r="J1670">
            <v>5</v>
          </cell>
          <cell r="K1670">
            <v>3697.4206666666669</v>
          </cell>
          <cell r="L1670">
            <v>353.8383</v>
          </cell>
          <cell r="M1670" t="str">
            <v>SPECFIT</v>
          </cell>
          <cell r="N1670" t="str">
            <v>(81)6002418</v>
          </cell>
          <cell r="O1670" t="str">
            <v>BOX</v>
          </cell>
          <cell r="P1670" t="str">
            <v>D</v>
          </cell>
          <cell r="Q1670" t="str">
            <v>F</v>
          </cell>
          <cell r="R1670">
            <v>2973.4352941176471</v>
          </cell>
          <cell r="S1670">
            <v>3181.5757647058826</v>
          </cell>
          <cell r="T1670">
            <v>3109.98</v>
          </cell>
          <cell r="U1670">
            <v>3109.98</v>
          </cell>
          <cell r="V1670">
            <v>3327.6786000000002</v>
          </cell>
          <cell r="W1670">
            <v>3327.6786000000002</v>
          </cell>
          <cell r="X1670">
            <v>3327.6786000000002</v>
          </cell>
          <cell r="Y1670">
            <v>3327.6786000000002</v>
          </cell>
          <cell r="Z1670">
            <v>3697.4206666666669</v>
          </cell>
          <cell r="AB1670" t="str">
            <v/>
          </cell>
          <cell r="AC1670">
            <v>4219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I1670" t="str">
            <v/>
          </cell>
          <cell r="AJ1670" t="str">
            <v/>
          </cell>
          <cell r="AM1670" t="e">
            <v>#N/A</v>
          </cell>
        </row>
        <row r="1671">
          <cell r="A1671" t="str">
            <v>ACTIVE</v>
          </cell>
          <cell r="B1671" t="str">
            <v>36-1814</v>
          </cell>
          <cell r="C1671">
            <v>28893949</v>
          </cell>
          <cell r="D1671" t="str">
            <v>36-1814</v>
          </cell>
          <cell r="E1671" t="str">
            <v>SDR 35 SW</v>
          </cell>
          <cell r="F1671" t="str">
            <v>24X21 INC COUPLING CON HXH SDR35 SW</v>
          </cell>
          <cell r="G1671">
            <v>36</v>
          </cell>
          <cell r="H1671">
            <v>16.329312000000002</v>
          </cell>
          <cell r="I1671">
            <v>1</v>
          </cell>
          <cell r="J1671">
            <v>4</v>
          </cell>
          <cell r="K1671">
            <v>4488.566777777778</v>
          </cell>
          <cell r="L1671">
            <v>429.5498</v>
          </cell>
          <cell r="M1671" t="str">
            <v>SPECFIT</v>
          </cell>
          <cell r="N1671" t="str">
            <v>(81)6002421</v>
          </cell>
          <cell r="O1671" t="str">
            <v>BOX</v>
          </cell>
          <cell r="P1671" t="str">
            <v>D</v>
          </cell>
          <cell r="Q1671" t="str">
            <v>F</v>
          </cell>
          <cell r="R1671">
            <v>3609.670588235294</v>
          </cell>
          <cell r="S1671">
            <v>3862.3475294117648</v>
          </cell>
          <cell r="T1671">
            <v>3775.43</v>
          </cell>
          <cell r="U1671">
            <v>3775.43</v>
          </cell>
          <cell r="V1671">
            <v>4039.7101000000002</v>
          </cell>
          <cell r="W1671">
            <v>4039.7101000000002</v>
          </cell>
          <cell r="X1671">
            <v>4039.7101000000002</v>
          </cell>
          <cell r="Y1671">
            <v>4039.7101000000002</v>
          </cell>
          <cell r="Z1671">
            <v>4488.566777777778</v>
          </cell>
          <cell r="AB1671" t="str">
            <v/>
          </cell>
          <cell r="AC1671">
            <v>4220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I1671" t="str">
            <v/>
          </cell>
          <cell r="AJ1671" t="str">
            <v/>
          </cell>
          <cell r="AM1671" t="e">
            <v>#N/A</v>
          </cell>
        </row>
        <row r="1672">
          <cell r="A1672" t="str">
            <v>ACTIVE</v>
          </cell>
          <cell r="B1672" t="str">
            <v>36-1815</v>
          </cell>
          <cell r="C1672">
            <v>28893957</v>
          </cell>
          <cell r="D1672" t="str">
            <v>36-1815</v>
          </cell>
          <cell r="E1672" t="str">
            <v>SDR 35 SW</v>
          </cell>
          <cell r="F1672" t="str">
            <v>27X4 INC COUPLING CON HXH SDR35 SW</v>
          </cell>
          <cell r="G1672">
            <v>30.15</v>
          </cell>
          <cell r="H1672">
            <v>13.675798799999999</v>
          </cell>
          <cell r="I1672">
            <v>1</v>
          </cell>
          <cell r="J1672">
            <v>4</v>
          </cell>
          <cell r="K1672">
            <v>3260.6752000000001</v>
          </cell>
          <cell r="L1672">
            <v>305.01979999999998</v>
          </cell>
          <cell r="M1672" t="str">
            <v>SPECFIT</v>
          </cell>
          <cell r="N1672" t="str">
            <v>(81)600274</v>
          </cell>
          <cell r="O1672" t="str">
            <v>BOX</v>
          </cell>
          <cell r="P1672" t="str">
            <v>D</v>
          </cell>
          <cell r="Q1672" t="str">
            <v>F</v>
          </cell>
          <cell r="R1672">
            <v>2563.1999999999998</v>
          </cell>
          <cell r="S1672">
            <v>2742.6239999999998</v>
          </cell>
          <cell r="T1672">
            <v>2742.6239999999998</v>
          </cell>
          <cell r="U1672">
            <v>2742.6239999999998</v>
          </cell>
          <cell r="V1672">
            <v>2934.6076800000001</v>
          </cell>
          <cell r="W1672">
            <v>2934.6076800000001</v>
          </cell>
          <cell r="X1672">
            <v>2934.6076800000001</v>
          </cell>
          <cell r="Y1672">
            <v>2934.6076800000001</v>
          </cell>
          <cell r="Z1672">
            <v>3260.6752000000001</v>
          </cell>
          <cell r="AB1672" t="str">
            <v/>
          </cell>
          <cell r="AC1672">
            <v>4221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I1672" t="str">
            <v/>
          </cell>
          <cell r="AJ1672" t="str">
            <v/>
          </cell>
          <cell r="AM1672" t="e">
            <v>#N/A</v>
          </cell>
        </row>
        <row r="1673">
          <cell r="A1673" t="str">
            <v>ACTIVE</v>
          </cell>
          <cell r="B1673" t="str">
            <v>36-1816</v>
          </cell>
          <cell r="C1673">
            <v>28893965</v>
          </cell>
          <cell r="D1673" t="str">
            <v>36-1816</v>
          </cell>
          <cell r="E1673" t="str">
            <v>SDR 35 SW</v>
          </cell>
          <cell r="F1673" t="str">
            <v>27X6 INC COUPLING CON HXH SDR35 SW</v>
          </cell>
          <cell r="G1673">
            <v>30.6</v>
          </cell>
          <cell r="H1673">
            <v>13.879915200000001</v>
          </cell>
          <cell r="I1673">
            <v>1</v>
          </cell>
          <cell r="J1673">
            <v>4</v>
          </cell>
          <cell r="K1673">
            <v>3275.4167228758179</v>
          </cell>
          <cell r="L1673">
            <v>306.39920000000001</v>
          </cell>
          <cell r="M1673" t="str">
            <v>SPECFIT</v>
          </cell>
          <cell r="N1673" t="str">
            <v>(81)600276</v>
          </cell>
          <cell r="O1673" t="str">
            <v>BOX</v>
          </cell>
          <cell r="P1673" t="str">
            <v>D</v>
          </cell>
          <cell r="Q1673" t="str">
            <v>F</v>
          </cell>
          <cell r="R1673">
            <v>2574.7882352941178</v>
          </cell>
          <cell r="S1673">
            <v>2755.0234117647065</v>
          </cell>
          <cell r="T1673">
            <v>2755.0234117647065</v>
          </cell>
          <cell r="U1673">
            <v>2755.0234117647065</v>
          </cell>
          <cell r="V1673">
            <v>2947.8750505882363</v>
          </cell>
          <cell r="W1673">
            <v>2947.8750505882363</v>
          </cell>
          <cell r="X1673">
            <v>2947.8750505882363</v>
          </cell>
          <cell r="Y1673">
            <v>2947.8750505882363</v>
          </cell>
          <cell r="Z1673">
            <v>3275.4167228758179</v>
          </cell>
          <cell r="AB1673" t="str">
            <v/>
          </cell>
          <cell r="AC1673">
            <v>4222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I1673" t="str">
            <v/>
          </cell>
          <cell r="AJ1673" t="str">
            <v/>
          </cell>
          <cell r="AM1673" t="e">
            <v>#N/A</v>
          </cell>
        </row>
        <row r="1674">
          <cell r="A1674" t="str">
            <v>ACTIVE</v>
          </cell>
          <cell r="B1674" t="str">
            <v>36-1817</v>
          </cell>
          <cell r="C1674">
            <v>28893973</v>
          </cell>
          <cell r="D1674" t="str">
            <v>36-1817</v>
          </cell>
          <cell r="E1674" t="str">
            <v>SDR 35 SW</v>
          </cell>
          <cell r="F1674" t="str">
            <v>27X8 INC COUPLING CON HXH SDR35 SW</v>
          </cell>
          <cell r="G1674">
            <v>31.5</v>
          </cell>
          <cell r="H1674">
            <v>14.288148</v>
          </cell>
          <cell r="I1674">
            <v>1</v>
          </cell>
          <cell r="J1674">
            <v>4</v>
          </cell>
          <cell r="K1674">
            <v>3310.4970575163406</v>
          </cell>
          <cell r="L1674">
            <v>309.68</v>
          </cell>
          <cell r="M1674" t="str">
            <v>SPECFIT</v>
          </cell>
          <cell r="N1674" t="str">
            <v>(81)600278</v>
          </cell>
          <cell r="O1674" t="str">
            <v>BOX</v>
          </cell>
          <cell r="P1674" t="str">
            <v>D</v>
          </cell>
          <cell r="Q1674" t="str">
            <v>F</v>
          </cell>
          <cell r="R1674">
            <v>2602.3647058823531</v>
          </cell>
          <cell r="S1674">
            <v>2784.530235294118</v>
          </cell>
          <cell r="T1674">
            <v>2784.530235294118</v>
          </cell>
          <cell r="U1674">
            <v>2784.530235294118</v>
          </cell>
          <cell r="V1674">
            <v>2979.4473517647066</v>
          </cell>
          <cell r="W1674">
            <v>2979.4473517647066</v>
          </cell>
          <cell r="X1674">
            <v>2979.4473517647066</v>
          </cell>
          <cell r="Y1674">
            <v>2979.4473517647066</v>
          </cell>
          <cell r="Z1674">
            <v>3310.4970575163406</v>
          </cell>
          <cell r="AB1674" t="str">
            <v/>
          </cell>
          <cell r="AC1674">
            <v>4223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I1674" t="str">
            <v/>
          </cell>
          <cell r="AJ1674" t="str">
            <v/>
          </cell>
          <cell r="AM1674" t="e">
            <v>#N/A</v>
          </cell>
        </row>
        <row r="1675">
          <cell r="A1675" t="str">
            <v>ACTIVE</v>
          </cell>
          <cell r="B1675" t="str">
            <v>36-1818</v>
          </cell>
          <cell r="C1675">
            <v>28893981</v>
          </cell>
          <cell r="D1675" t="str">
            <v>36-1818</v>
          </cell>
          <cell r="E1675" t="str">
            <v>SDR 35 SW</v>
          </cell>
          <cell r="F1675" t="str">
            <v>27X10 INC COUPLING CON HXH SDR35 SW</v>
          </cell>
          <cell r="G1675">
            <v>32.4</v>
          </cell>
          <cell r="H1675">
            <v>14.6963808</v>
          </cell>
          <cell r="I1675">
            <v>1</v>
          </cell>
          <cell r="J1675">
            <v>4</v>
          </cell>
          <cell r="K1675">
            <v>3348.2563084967319</v>
          </cell>
          <cell r="L1675">
            <v>313.21269999999998</v>
          </cell>
          <cell r="M1675" t="str">
            <v>SPECFIT</v>
          </cell>
          <cell r="N1675" t="str">
            <v>(81)6002710</v>
          </cell>
          <cell r="O1675" t="str">
            <v>BOX</v>
          </cell>
          <cell r="P1675" t="str">
            <v>D</v>
          </cell>
          <cell r="Q1675" t="str">
            <v>F</v>
          </cell>
          <cell r="R1675">
            <v>2632.0470588235294</v>
          </cell>
          <cell r="S1675">
            <v>2816.2903529411765</v>
          </cell>
          <cell r="T1675">
            <v>2816.2903529411765</v>
          </cell>
          <cell r="U1675">
            <v>2816.2903529411765</v>
          </cell>
          <cell r="V1675">
            <v>3013.4306776470589</v>
          </cell>
          <cell r="W1675">
            <v>3013.4306776470589</v>
          </cell>
          <cell r="X1675">
            <v>3013.4306776470589</v>
          </cell>
          <cell r="Y1675">
            <v>3013.4306776470589</v>
          </cell>
          <cell r="Z1675">
            <v>3348.2563084967319</v>
          </cell>
          <cell r="AB1675" t="str">
            <v/>
          </cell>
          <cell r="AC1675">
            <v>4224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I1675" t="str">
            <v/>
          </cell>
          <cell r="AJ1675" t="str">
            <v/>
          </cell>
          <cell r="AM1675" t="e">
            <v>#N/A</v>
          </cell>
        </row>
        <row r="1676">
          <cell r="A1676" t="str">
            <v>ACTIVE</v>
          </cell>
          <cell r="B1676" t="str">
            <v>36-1819</v>
          </cell>
          <cell r="C1676">
            <v>28893998</v>
          </cell>
          <cell r="D1676" t="str">
            <v>36-1819</v>
          </cell>
          <cell r="E1676" t="str">
            <v>SDR 35 SW</v>
          </cell>
          <cell r="F1676" t="str">
            <v>27X12 INC COUPLING CON HXH SDR35 SW</v>
          </cell>
          <cell r="G1676">
            <v>33.75</v>
          </cell>
          <cell r="H1676">
            <v>15.308730000000001</v>
          </cell>
          <cell r="I1676">
            <v>1</v>
          </cell>
          <cell r="J1676">
            <v>4</v>
          </cell>
          <cell r="K1676">
            <v>3519.9314444444444</v>
          </cell>
          <cell r="L1676">
            <v>329.27260000000001</v>
          </cell>
          <cell r="M1676" t="str">
            <v>SPECFIT</v>
          </cell>
          <cell r="N1676" t="str">
            <v>(81)6002712</v>
          </cell>
          <cell r="O1676" t="str">
            <v>BOX</v>
          </cell>
          <cell r="P1676" t="str">
            <v>D</v>
          </cell>
          <cell r="Q1676" t="str">
            <v>F</v>
          </cell>
          <cell r="R1676">
            <v>2767</v>
          </cell>
          <cell r="S1676">
            <v>2960.69</v>
          </cell>
          <cell r="T1676">
            <v>2960.69</v>
          </cell>
          <cell r="U1676">
            <v>2960.69</v>
          </cell>
          <cell r="V1676">
            <v>3167.9383000000003</v>
          </cell>
          <cell r="W1676">
            <v>3167.9383000000003</v>
          </cell>
          <cell r="X1676">
            <v>3167.9383000000003</v>
          </cell>
          <cell r="Y1676">
            <v>3167.9383000000003</v>
          </cell>
          <cell r="Z1676">
            <v>3519.9314444444444</v>
          </cell>
          <cell r="AB1676" t="str">
            <v/>
          </cell>
          <cell r="AC1676">
            <v>4225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I1676" t="str">
            <v/>
          </cell>
          <cell r="AJ1676" t="str">
            <v/>
          </cell>
          <cell r="AM1676" t="e">
            <v>#N/A</v>
          </cell>
        </row>
        <row r="1677">
          <cell r="A1677" t="str">
            <v>ACTIVE</v>
          </cell>
          <cell r="B1677" t="str">
            <v>36-1821</v>
          </cell>
          <cell r="C1677">
            <v>28894015</v>
          </cell>
          <cell r="D1677" t="str">
            <v>36-1821</v>
          </cell>
          <cell r="E1677" t="str">
            <v>SDR 35 SW</v>
          </cell>
          <cell r="F1677" t="str">
            <v>27X18 INC COUPLING CON HXH SDR35 SW</v>
          </cell>
          <cell r="G1677">
            <v>42.75</v>
          </cell>
          <cell r="H1677">
            <v>19.391058000000001</v>
          </cell>
          <cell r="I1677">
            <v>1</v>
          </cell>
          <cell r="J1677">
            <v>3</v>
          </cell>
          <cell r="K1677">
            <v>3684.7671124183012</v>
          </cell>
          <cell r="L1677">
            <v>344.69189999999998</v>
          </cell>
          <cell r="M1677" t="str">
            <v>SPECFIT</v>
          </cell>
          <cell r="N1677" t="str">
            <v>(81)6002718</v>
          </cell>
          <cell r="O1677" t="str">
            <v>BOX</v>
          </cell>
          <cell r="P1677" t="str">
            <v>D</v>
          </cell>
          <cell r="Q1677" t="str">
            <v>F</v>
          </cell>
          <cell r="R1677">
            <v>2896.5764705882357</v>
          </cell>
          <cell r="S1677">
            <v>3099.3368235294124</v>
          </cell>
          <cell r="T1677">
            <v>3099.3368235294124</v>
          </cell>
          <cell r="U1677">
            <v>3099.3368235294124</v>
          </cell>
          <cell r="V1677">
            <v>3316.2904011764713</v>
          </cell>
          <cell r="W1677">
            <v>3316.2904011764713</v>
          </cell>
          <cell r="X1677">
            <v>3316.2904011764713</v>
          </cell>
          <cell r="Y1677">
            <v>3316.2904011764713</v>
          </cell>
          <cell r="Z1677">
            <v>3684.7671124183012</v>
          </cell>
          <cell r="AB1677" t="str">
            <v/>
          </cell>
          <cell r="AC1677">
            <v>4227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I1677" t="str">
            <v/>
          </cell>
          <cell r="AJ1677" t="str">
            <v/>
          </cell>
          <cell r="AM1677" t="e">
            <v>#N/A</v>
          </cell>
        </row>
        <row r="1678">
          <cell r="A1678" t="str">
            <v>ACTIVE</v>
          </cell>
          <cell r="B1678" t="str">
            <v>36-1822</v>
          </cell>
          <cell r="C1678">
            <v>28894023</v>
          </cell>
          <cell r="D1678" t="str">
            <v>36-1822</v>
          </cell>
          <cell r="E1678" t="str">
            <v>SDR 35 SW</v>
          </cell>
          <cell r="F1678" t="str">
            <v>27X21 INC COUPLING CON HXH SDR35 SW</v>
          </cell>
          <cell r="G1678">
            <v>44.1</v>
          </cell>
          <cell r="H1678">
            <v>20.003407200000002</v>
          </cell>
          <cell r="I1678">
            <v>1</v>
          </cell>
          <cell r="J1678">
            <v>3</v>
          </cell>
          <cell r="K1678">
            <v>4246.5014470588239</v>
          </cell>
          <cell r="L1678">
            <v>397.23930000000001</v>
          </cell>
          <cell r="M1678" t="str">
            <v>SPECFIT</v>
          </cell>
          <cell r="N1678" t="str">
            <v>(81)6002721</v>
          </cell>
          <cell r="O1678" t="str">
            <v>BOX</v>
          </cell>
          <cell r="P1678" t="str">
            <v>D</v>
          </cell>
          <cell r="Q1678" t="str">
            <v>F</v>
          </cell>
          <cell r="R1678">
            <v>3338.1529411764704</v>
          </cell>
          <cell r="S1678">
            <v>3571.8236470588236</v>
          </cell>
          <cell r="T1678">
            <v>3571.8236470588236</v>
          </cell>
          <cell r="U1678">
            <v>3571.8236470588236</v>
          </cell>
          <cell r="V1678">
            <v>3821.8513023529413</v>
          </cell>
          <cell r="W1678">
            <v>3821.8513023529413</v>
          </cell>
          <cell r="X1678">
            <v>3821.8513023529413</v>
          </cell>
          <cell r="Y1678">
            <v>3821.8513023529413</v>
          </cell>
          <cell r="Z1678">
            <v>4246.5014470588239</v>
          </cell>
          <cell r="AB1678" t="str">
            <v/>
          </cell>
          <cell r="AC1678">
            <v>4228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I1678" t="str">
            <v/>
          </cell>
          <cell r="AJ1678" t="str">
            <v/>
          </cell>
          <cell r="AM1678" t="e">
            <v>#N/A</v>
          </cell>
        </row>
        <row r="1679">
          <cell r="A1679" t="str">
            <v>ACTIVE</v>
          </cell>
          <cell r="B1679" t="str">
            <v>36-1823</v>
          </cell>
          <cell r="C1679">
            <v>28894031</v>
          </cell>
          <cell r="D1679" t="str">
            <v>36-1823</v>
          </cell>
          <cell r="E1679" t="str">
            <v>SDR 35 SW</v>
          </cell>
          <cell r="F1679" t="str">
            <v>27X24 INC COUPLING CON HXH SDR35 SW</v>
          </cell>
          <cell r="G1679">
            <v>51.75</v>
          </cell>
          <cell r="H1679">
            <v>23.473386000000001</v>
          </cell>
          <cell r="I1679">
            <v>1</v>
          </cell>
          <cell r="J1679">
            <v>3</v>
          </cell>
          <cell r="K1679">
            <v>4600.1333699346405</v>
          </cell>
          <cell r="L1679">
            <v>430.32010000000002</v>
          </cell>
          <cell r="M1679" t="str">
            <v>SPECFIT</v>
          </cell>
          <cell r="N1679" t="str">
            <v>(81)6002724</v>
          </cell>
          <cell r="O1679" t="str">
            <v>BOX</v>
          </cell>
          <cell r="P1679" t="str">
            <v>D</v>
          </cell>
          <cell r="Q1679" t="str">
            <v>F</v>
          </cell>
          <cell r="R1679">
            <v>3616.1411764705881</v>
          </cell>
          <cell r="S1679">
            <v>3869.2710588235295</v>
          </cell>
          <cell r="T1679">
            <v>3869.2710588235295</v>
          </cell>
          <cell r="U1679">
            <v>3869.2710588235295</v>
          </cell>
          <cell r="V1679">
            <v>4140.1200329411768</v>
          </cell>
          <cell r="W1679">
            <v>4140.1200329411768</v>
          </cell>
          <cell r="X1679">
            <v>4140.1200329411768</v>
          </cell>
          <cell r="Y1679">
            <v>4140.1200329411768</v>
          </cell>
          <cell r="Z1679">
            <v>4600.1333699346405</v>
          </cell>
          <cell r="AB1679" t="str">
            <v/>
          </cell>
          <cell r="AC1679">
            <v>4229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I1679" t="str">
            <v/>
          </cell>
          <cell r="AJ1679" t="str">
            <v/>
          </cell>
          <cell r="AM1679" t="e">
            <v>#N/A</v>
          </cell>
        </row>
        <row r="1680">
          <cell r="A1680" t="str">
            <v>ACTIVE</v>
          </cell>
          <cell r="B1680" t="str">
            <v>36-1824</v>
          </cell>
          <cell r="C1680">
            <v>28894040</v>
          </cell>
          <cell r="D1680" t="str">
            <v>36-1824</v>
          </cell>
          <cell r="E1680" t="str">
            <v>SDR 35 SW</v>
          </cell>
          <cell r="F1680" t="str">
            <v>30X4 INC COUPLING CON HXH SDR35 SW</v>
          </cell>
          <cell r="G1680">
            <v>40.950000000000003</v>
          </cell>
          <cell r="H1680">
            <v>18.5745924</v>
          </cell>
          <cell r="I1680">
            <v>1</v>
          </cell>
          <cell r="J1680">
            <v>3</v>
          </cell>
          <cell r="K1680">
            <v>4173.6768274509805</v>
          </cell>
          <cell r="L1680">
            <v>390.42770000000002</v>
          </cell>
          <cell r="M1680" t="str">
            <v>SPECFIT</v>
          </cell>
          <cell r="N1680" t="str">
            <v>(81)600304</v>
          </cell>
          <cell r="O1680" t="str">
            <v>BOX</v>
          </cell>
          <cell r="P1680" t="str">
            <v>D</v>
          </cell>
          <cell r="Q1680" t="str">
            <v>F</v>
          </cell>
          <cell r="R1680">
            <v>3280.9058823529413</v>
          </cell>
          <cell r="S1680">
            <v>3510.5692941176471</v>
          </cell>
          <cell r="T1680">
            <v>3510.5692941176471</v>
          </cell>
          <cell r="U1680">
            <v>3510.5692941176471</v>
          </cell>
          <cell r="V1680">
            <v>3756.3091447058828</v>
          </cell>
          <cell r="W1680">
            <v>3756.3091447058828</v>
          </cell>
          <cell r="X1680">
            <v>3756.3091447058828</v>
          </cell>
          <cell r="Y1680">
            <v>3756.3091447058828</v>
          </cell>
          <cell r="Z1680">
            <v>4173.6768274509805</v>
          </cell>
          <cell r="AB1680" t="str">
            <v/>
          </cell>
          <cell r="AC1680">
            <v>4230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I1680" t="str">
            <v/>
          </cell>
          <cell r="AJ1680" t="str">
            <v/>
          </cell>
          <cell r="AM1680" t="e">
            <v>#N/A</v>
          </cell>
        </row>
        <row r="1681">
          <cell r="A1681" t="str">
            <v>ACTIVE</v>
          </cell>
          <cell r="B1681" t="str">
            <v>36-1825</v>
          </cell>
          <cell r="C1681">
            <v>28894058</v>
          </cell>
          <cell r="D1681" t="str">
            <v>36-1825</v>
          </cell>
          <cell r="E1681" t="str">
            <v>SDR 35 SW</v>
          </cell>
          <cell r="F1681" t="str">
            <v>30X6 INC COUPLING CON HXH SDR35 SW</v>
          </cell>
          <cell r="G1681">
            <v>41.4</v>
          </cell>
          <cell r="H1681">
            <v>18.7787088</v>
          </cell>
          <cell r="I1681">
            <v>1</v>
          </cell>
          <cell r="J1681">
            <v>3</v>
          </cell>
          <cell r="K1681">
            <v>4192.5489699346417</v>
          </cell>
          <cell r="L1681">
            <v>392.19209999999998</v>
          </cell>
          <cell r="M1681" t="str">
            <v>SPECFIT</v>
          </cell>
          <cell r="N1681" t="str">
            <v>(81)600306</v>
          </cell>
          <cell r="O1681" t="str">
            <v>BOX</v>
          </cell>
          <cell r="P1681" t="str">
            <v>D</v>
          </cell>
          <cell r="Q1681" t="str">
            <v>F</v>
          </cell>
          <cell r="R1681">
            <v>3295.7411764705885</v>
          </cell>
          <cell r="S1681">
            <v>3526.44305882353</v>
          </cell>
          <cell r="T1681">
            <v>3526.44305882353</v>
          </cell>
          <cell r="U1681">
            <v>3526.44305882353</v>
          </cell>
          <cell r="V1681">
            <v>3773.2940729411775</v>
          </cell>
          <cell r="W1681">
            <v>3773.2940729411775</v>
          </cell>
          <cell r="X1681">
            <v>3773.2940729411775</v>
          </cell>
          <cell r="Y1681">
            <v>3773.2940729411775</v>
          </cell>
          <cell r="Z1681">
            <v>4192.5489699346417</v>
          </cell>
          <cell r="AB1681" t="str">
            <v/>
          </cell>
          <cell r="AC1681">
            <v>4231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I1681" t="str">
            <v/>
          </cell>
          <cell r="AJ1681" t="str">
            <v/>
          </cell>
          <cell r="AM1681" t="e">
            <v>#N/A</v>
          </cell>
        </row>
        <row r="1682">
          <cell r="A1682" t="str">
            <v>ACTIVE</v>
          </cell>
          <cell r="B1682" t="str">
            <v>36-1826</v>
          </cell>
          <cell r="C1682">
            <v>28894066</v>
          </cell>
          <cell r="D1682" t="str">
            <v>36-1826</v>
          </cell>
          <cell r="E1682" t="str">
            <v>SDR 35 SW</v>
          </cell>
          <cell r="F1682" t="str">
            <v>30X8 INC COUPLING CON HXH SDR35 SW</v>
          </cell>
          <cell r="G1682">
            <v>42.3</v>
          </cell>
          <cell r="H1682">
            <v>19.186941599999997</v>
          </cell>
          <cell r="I1682">
            <v>1</v>
          </cell>
          <cell r="J1682">
            <v>3</v>
          </cell>
          <cell r="K1682">
            <v>5366.4830352941199</v>
          </cell>
          <cell r="L1682">
            <v>502.00830000000002</v>
          </cell>
          <cell r="M1682" t="str">
            <v>SPECFIT</v>
          </cell>
          <cell r="N1682" t="str">
            <v>(81)600308</v>
          </cell>
          <cell r="O1682" t="str">
            <v>BOX</v>
          </cell>
          <cell r="P1682" t="str">
            <v>D</v>
          </cell>
          <cell r="Q1682" t="str">
            <v>F</v>
          </cell>
          <cell r="R1682">
            <v>4218.5647058823533</v>
          </cell>
          <cell r="S1682">
            <v>4513.8642352941188</v>
          </cell>
          <cell r="T1682">
            <v>4513.8642352941188</v>
          </cell>
          <cell r="U1682">
            <v>4513.8642352941188</v>
          </cell>
          <cell r="V1682">
            <v>4829.8347317647076</v>
          </cell>
          <cell r="W1682">
            <v>4829.8347317647076</v>
          </cell>
          <cell r="X1682">
            <v>4829.8347317647076</v>
          </cell>
          <cell r="Y1682">
            <v>4829.8347317647076</v>
          </cell>
          <cell r="Z1682">
            <v>5366.4830352941199</v>
          </cell>
          <cell r="AB1682" t="str">
            <v/>
          </cell>
          <cell r="AC1682">
            <v>4232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I1682" t="str">
            <v/>
          </cell>
          <cell r="AJ1682" t="str">
            <v/>
          </cell>
          <cell r="AM1682" t="e">
            <v>#N/A</v>
          </cell>
        </row>
        <row r="1683">
          <cell r="A1683" t="str">
            <v>ACTIVE</v>
          </cell>
          <cell r="B1683" t="str">
            <v>36-1827</v>
          </cell>
          <cell r="C1683">
            <v>28894074</v>
          </cell>
          <cell r="D1683" t="str">
            <v>36-1827</v>
          </cell>
          <cell r="E1683" t="str">
            <v>SDR 35 SW</v>
          </cell>
          <cell r="F1683" t="str">
            <v>30X10 INC COUPLING CON HXH SDR35 SW</v>
          </cell>
          <cell r="G1683">
            <v>43.2</v>
          </cell>
          <cell r="H1683">
            <v>19.595174400000001</v>
          </cell>
          <cell r="I1683">
            <v>1</v>
          </cell>
          <cell r="J1683">
            <v>3</v>
          </cell>
          <cell r="K1683">
            <v>6869.0707477124197</v>
          </cell>
          <cell r="L1683">
            <v>642.56859999999995</v>
          </cell>
          <cell r="M1683" t="str">
            <v>SPECFIT</v>
          </cell>
          <cell r="N1683" t="str">
            <v>(81)6003010</v>
          </cell>
          <cell r="O1683" t="str">
            <v>BOX</v>
          </cell>
          <cell r="P1683" t="str">
            <v>D</v>
          </cell>
          <cell r="Q1683" t="str">
            <v>F</v>
          </cell>
          <cell r="R1683">
            <v>5399.7411764705885</v>
          </cell>
          <cell r="S1683">
            <v>5777.7230588235298</v>
          </cell>
          <cell r="T1683">
            <v>5777.7230588235298</v>
          </cell>
          <cell r="U1683">
            <v>5777.7230588235298</v>
          </cell>
          <cell r="V1683">
            <v>6182.1636729411775</v>
          </cell>
          <cell r="W1683">
            <v>6182.1636729411775</v>
          </cell>
          <cell r="X1683">
            <v>6182.1636729411775</v>
          </cell>
          <cell r="Y1683">
            <v>6182.1636729411775</v>
          </cell>
          <cell r="Z1683">
            <v>6869.0707477124197</v>
          </cell>
          <cell r="AB1683" t="str">
            <v/>
          </cell>
          <cell r="AC1683">
            <v>4233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I1683" t="str">
            <v/>
          </cell>
          <cell r="AJ1683" t="str">
            <v/>
          </cell>
          <cell r="AM1683" t="e">
            <v>#N/A</v>
          </cell>
        </row>
        <row r="1684">
          <cell r="A1684" t="str">
            <v>ACTIVE</v>
          </cell>
          <cell r="B1684" t="str">
            <v>36-1828</v>
          </cell>
          <cell r="C1684">
            <v>28894082</v>
          </cell>
          <cell r="D1684" t="str">
            <v>36-1828</v>
          </cell>
          <cell r="E1684" t="str">
            <v>SDR 35 SW</v>
          </cell>
          <cell r="F1684" t="str">
            <v>30X12 INC COUPLING CON HXH SDR35 SW</v>
          </cell>
          <cell r="G1684">
            <v>44.55</v>
          </cell>
          <cell r="H1684">
            <v>20.207523599999998</v>
          </cell>
          <cell r="I1684">
            <v>1</v>
          </cell>
          <cell r="J1684">
            <v>3</v>
          </cell>
          <cell r="K1684">
            <v>8792.4129516339872</v>
          </cell>
          <cell r="L1684">
            <v>822.48810000000003</v>
          </cell>
          <cell r="M1684" t="str">
            <v>SPECFIT</v>
          </cell>
          <cell r="N1684" t="str">
            <v>(81)6003012</v>
          </cell>
          <cell r="O1684" t="str">
            <v>BOX</v>
          </cell>
          <cell r="P1684" t="str">
            <v>D</v>
          </cell>
          <cell r="Q1684" t="str">
            <v>F</v>
          </cell>
          <cell r="R1684">
            <v>6911.6705882352944</v>
          </cell>
          <cell r="S1684">
            <v>7395.4875294117655</v>
          </cell>
          <cell r="T1684">
            <v>7395.4875294117655</v>
          </cell>
          <cell r="U1684">
            <v>7395.4875294117655</v>
          </cell>
          <cell r="V1684">
            <v>7913.1716564705894</v>
          </cell>
          <cell r="W1684">
            <v>7913.1716564705894</v>
          </cell>
          <cell r="X1684">
            <v>7913.1716564705894</v>
          </cell>
          <cell r="Y1684">
            <v>7913.1716564705894</v>
          </cell>
          <cell r="Z1684">
            <v>8792.4129516339872</v>
          </cell>
          <cell r="AB1684" t="str">
            <v/>
          </cell>
          <cell r="AC1684">
            <v>4234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I1684" t="str">
            <v/>
          </cell>
          <cell r="AJ1684" t="str">
            <v/>
          </cell>
          <cell r="AM1684" t="e">
            <v>#N/A</v>
          </cell>
        </row>
        <row r="1685">
          <cell r="A1685" t="str">
            <v>ACTIVE</v>
          </cell>
          <cell r="B1685" t="str">
            <v>36-1829</v>
          </cell>
          <cell r="C1685">
            <v>28894090</v>
          </cell>
          <cell r="D1685" t="str">
            <v>36-1829</v>
          </cell>
          <cell r="E1685" t="str">
            <v>SDR 35 SW</v>
          </cell>
          <cell r="F1685" t="str">
            <v>30X15 INC COUPLING CON HXH SDR35 SW</v>
          </cell>
          <cell r="G1685">
            <v>47.25</v>
          </cell>
          <cell r="H1685">
            <v>21.432221999999999</v>
          </cell>
          <cell r="I1685">
            <v>1</v>
          </cell>
          <cell r="J1685">
            <v>3</v>
          </cell>
          <cell r="K1685">
            <v>11254.292169934641</v>
          </cell>
          <cell r="L1685">
            <v>1052.7851000000001</v>
          </cell>
          <cell r="M1685" t="str">
            <v>SPECFIT</v>
          </cell>
          <cell r="N1685" t="str">
            <v>(81)6003015</v>
          </cell>
          <cell r="O1685" t="str">
            <v>BOX</v>
          </cell>
          <cell r="P1685" t="str">
            <v>D</v>
          </cell>
          <cell r="Q1685" t="str">
            <v>F</v>
          </cell>
          <cell r="R1685">
            <v>8846.9411764705874</v>
          </cell>
          <cell r="S1685">
            <v>9466.2270588235297</v>
          </cell>
          <cell r="T1685">
            <v>9466.2270588235297</v>
          </cell>
          <cell r="U1685">
            <v>9466.2270588235297</v>
          </cell>
          <cell r="V1685">
            <v>10128.862952941177</v>
          </cell>
          <cell r="W1685">
            <v>10128.862952941177</v>
          </cell>
          <cell r="X1685">
            <v>10128.862952941177</v>
          </cell>
          <cell r="Y1685">
            <v>10128.862952941177</v>
          </cell>
          <cell r="Z1685">
            <v>11254.292169934641</v>
          </cell>
          <cell r="AB1685" t="str">
            <v/>
          </cell>
          <cell r="AC1685">
            <v>4235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I1685" t="str">
            <v/>
          </cell>
          <cell r="AJ1685" t="str">
            <v/>
          </cell>
          <cell r="AM1685" t="e">
            <v>#N/A</v>
          </cell>
        </row>
        <row r="1686">
          <cell r="A1686" t="str">
            <v>ACTIVE</v>
          </cell>
          <cell r="B1686" t="str">
            <v>36-1830</v>
          </cell>
          <cell r="C1686">
            <v>28894104</v>
          </cell>
          <cell r="D1686" t="str">
            <v>36-1830</v>
          </cell>
          <cell r="E1686" t="str">
            <v>SDR 35 SW</v>
          </cell>
          <cell r="F1686" t="str">
            <v>30X18 INC COUPLING CON HXH SDR35 SW</v>
          </cell>
          <cell r="G1686">
            <v>53.55</v>
          </cell>
          <cell r="H1686">
            <v>24.289851599999999</v>
          </cell>
          <cell r="I1686">
            <v>1</v>
          </cell>
          <cell r="J1686">
            <v>3</v>
          </cell>
          <cell r="K1686">
            <v>14405.461052287583</v>
          </cell>
          <cell r="L1686">
            <v>1347.5624</v>
          </cell>
          <cell r="M1686" t="str">
            <v>SPECFIT</v>
          </cell>
          <cell r="N1686" t="str">
            <v>(81)6003018</v>
          </cell>
          <cell r="O1686" t="str">
            <v>BOX</v>
          </cell>
          <cell r="P1686" t="str">
            <v>D</v>
          </cell>
          <cell r="Q1686" t="str">
            <v>F</v>
          </cell>
          <cell r="R1686">
            <v>11324.058823529413</v>
          </cell>
          <cell r="S1686">
            <v>12116.742941176472</v>
          </cell>
          <cell r="T1686">
            <v>12116.742941176472</v>
          </cell>
          <cell r="U1686">
            <v>12116.742941176472</v>
          </cell>
          <cell r="V1686">
            <v>12964.914947058825</v>
          </cell>
          <cell r="W1686">
            <v>12964.914947058825</v>
          </cell>
          <cell r="X1686">
            <v>12964.914947058825</v>
          </cell>
          <cell r="Y1686">
            <v>12964.914947058825</v>
          </cell>
          <cell r="Z1686">
            <v>14405.461052287583</v>
          </cell>
          <cell r="AB1686" t="str">
            <v/>
          </cell>
          <cell r="AC1686">
            <v>4236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I1686" t="str">
            <v/>
          </cell>
          <cell r="AJ1686" t="str">
            <v/>
          </cell>
          <cell r="AM1686" t="e">
            <v>#N/A</v>
          </cell>
        </row>
        <row r="1687">
          <cell r="A1687" t="str">
            <v>ACTIVE</v>
          </cell>
          <cell r="B1687" t="str">
            <v>36-1831</v>
          </cell>
          <cell r="C1687">
            <v>28894112</v>
          </cell>
          <cell r="D1687" t="str">
            <v>36-1831</v>
          </cell>
          <cell r="E1687" t="str">
            <v>SDR 35 SW</v>
          </cell>
          <cell r="F1687" t="str">
            <v>30X21 INC COUPLING CON HXH SDR35 SW</v>
          </cell>
          <cell r="G1687">
            <v>60.3</v>
          </cell>
          <cell r="H1687">
            <v>27.351597599999998</v>
          </cell>
          <cell r="I1687">
            <v>1</v>
          </cell>
          <cell r="J1687">
            <v>2</v>
          </cell>
          <cell r="K1687">
            <v>18439.011099346404</v>
          </cell>
          <cell r="L1687">
            <v>1724.8815</v>
          </cell>
          <cell r="M1687" t="str">
            <v>SPECFIT</v>
          </cell>
          <cell r="N1687" t="str">
            <v>(81)6003021</v>
          </cell>
          <cell r="O1687" t="str">
            <v>BOX</v>
          </cell>
          <cell r="P1687" t="str">
            <v>D</v>
          </cell>
          <cell r="Q1687" t="str">
            <v>F</v>
          </cell>
          <cell r="R1687">
            <v>14494.811764705883</v>
          </cell>
          <cell r="S1687">
            <v>15509.448588235295</v>
          </cell>
          <cell r="T1687">
            <v>15509.448588235295</v>
          </cell>
          <cell r="U1687">
            <v>15509.448588235295</v>
          </cell>
          <cell r="V1687">
            <v>16595.109989411765</v>
          </cell>
          <cell r="W1687">
            <v>16595.109989411765</v>
          </cell>
          <cell r="X1687">
            <v>16595.109989411765</v>
          </cell>
          <cell r="Y1687">
            <v>16595.109989411765</v>
          </cell>
          <cell r="Z1687">
            <v>18439.011099346404</v>
          </cell>
          <cell r="AB1687" t="str">
            <v/>
          </cell>
          <cell r="AC1687">
            <v>4237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I1687" t="str">
            <v/>
          </cell>
          <cell r="AJ1687" t="str">
            <v/>
          </cell>
          <cell r="AM1687" t="e">
            <v>#N/A</v>
          </cell>
        </row>
        <row r="1688">
          <cell r="A1688" t="str">
            <v>ACTIVE</v>
          </cell>
          <cell r="B1688" t="str">
            <v>36-1832</v>
          </cell>
          <cell r="C1688">
            <v>28894120</v>
          </cell>
          <cell r="D1688" t="str">
            <v>36-1832</v>
          </cell>
          <cell r="E1688" t="str">
            <v>SDR 35 SW</v>
          </cell>
          <cell r="F1688" t="str">
            <v>30X24 INC COUPLING CON HXH SDR35 SW</v>
          </cell>
          <cell r="G1688">
            <v>67.95</v>
          </cell>
          <cell r="H1688">
            <v>30.821576400000001</v>
          </cell>
          <cell r="I1688">
            <v>1</v>
          </cell>
          <cell r="J1688">
            <v>2</v>
          </cell>
          <cell r="K1688">
            <v>23601.926424836605</v>
          </cell>
          <cell r="L1688">
            <v>2207.8489</v>
          </cell>
          <cell r="M1688" t="str">
            <v>SPECFIT</v>
          </cell>
          <cell r="N1688" t="str">
            <v>(81)6003024</v>
          </cell>
          <cell r="O1688" t="str">
            <v>BOX</v>
          </cell>
          <cell r="P1688" t="str">
            <v>D</v>
          </cell>
          <cell r="Q1688" t="str">
            <v>F</v>
          </cell>
          <cell r="R1688">
            <v>18553.352941176472</v>
          </cell>
          <cell r="S1688">
            <v>19852.087647058826</v>
          </cell>
          <cell r="T1688">
            <v>19852.087647058826</v>
          </cell>
          <cell r="U1688">
            <v>19852.087647058826</v>
          </cell>
          <cell r="V1688">
            <v>21241.733782352945</v>
          </cell>
          <cell r="W1688">
            <v>21241.733782352945</v>
          </cell>
          <cell r="X1688">
            <v>21241.733782352945</v>
          </cell>
          <cell r="Y1688">
            <v>21241.733782352945</v>
          </cell>
          <cell r="Z1688">
            <v>23601.926424836605</v>
          </cell>
          <cell r="AB1688" t="str">
            <v/>
          </cell>
          <cell r="AC1688">
            <v>4238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I1688" t="str">
            <v/>
          </cell>
          <cell r="AJ1688" t="str">
            <v/>
          </cell>
          <cell r="AM1688" t="e">
            <v>#N/A</v>
          </cell>
        </row>
        <row r="1689">
          <cell r="A1689" t="str">
            <v>ACTIVE</v>
          </cell>
          <cell r="B1689" t="str">
            <v>36-1833</v>
          </cell>
          <cell r="C1689">
            <v>28894139</v>
          </cell>
          <cell r="D1689" t="str">
            <v>36-1833</v>
          </cell>
          <cell r="E1689" t="str">
            <v>SDR 35 SW</v>
          </cell>
          <cell r="F1689" t="str">
            <v>30X27 INC COUPLING CON HXH SDR35 SW</v>
          </cell>
          <cell r="G1689">
            <v>80.099999999999994</v>
          </cell>
          <cell r="H1689">
            <v>36.3327192</v>
          </cell>
          <cell r="I1689">
            <v>1</v>
          </cell>
          <cell r="J1689">
            <v>2</v>
          </cell>
          <cell r="K1689">
            <v>30210.468816993467</v>
          </cell>
          <cell r="L1689">
            <v>2826.0463</v>
          </cell>
          <cell r="M1689" t="str">
            <v>SPECFIT</v>
          </cell>
          <cell r="N1689" t="str">
            <v>(81)6003027</v>
          </cell>
          <cell r="O1689" t="str">
            <v>BOX</v>
          </cell>
          <cell r="P1689" t="str">
            <v>D</v>
          </cell>
          <cell r="Q1689" t="str">
            <v>F</v>
          </cell>
          <cell r="R1689">
            <v>23748.294117647059</v>
          </cell>
          <cell r="S1689">
            <v>25410.674705882357</v>
          </cell>
          <cell r="T1689">
            <v>25410.674705882357</v>
          </cell>
          <cell r="U1689">
            <v>25410.674705882357</v>
          </cell>
          <cell r="V1689">
            <v>27189.421935294122</v>
          </cell>
          <cell r="W1689">
            <v>27189.421935294122</v>
          </cell>
          <cell r="X1689">
            <v>27189.421935294122</v>
          </cell>
          <cell r="Y1689">
            <v>27189.421935294122</v>
          </cell>
          <cell r="Z1689">
            <v>30210.468816993467</v>
          </cell>
          <cell r="AB1689" t="str">
            <v/>
          </cell>
          <cell r="AC1689">
            <v>4239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I1689" t="str">
            <v/>
          </cell>
          <cell r="AJ1689" t="str">
            <v/>
          </cell>
          <cell r="AM1689" t="e">
            <v>#N/A</v>
          </cell>
        </row>
        <row r="1690">
          <cell r="A1690" t="str">
            <v>ACTIVE</v>
          </cell>
          <cell r="B1690" t="str">
            <v>36-1834</v>
          </cell>
          <cell r="C1690">
            <v>28894147</v>
          </cell>
          <cell r="D1690" t="str">
            <v>36-1834</v>
          </cell>
          <cell r="E1690" t="str">
            <v>SDR 35 SW</v>
          </cell>
          <cell r="F1690" t="str">
            <v>36X4 INC COUPLING CON HXH SDR35 SW</v>
          </cell>
          <cell r="G1690">
            <v>64.349999999999994</v>
          </cell>
          <cell r="H1690">
            <v>29.188645199999996</v>
          </cell>
          <cell r="I1690">
            <v>1</v>
          </cell>
          <cell r="J1690">
            <v>2</v>
          </cell>
          <cell r="K1690">
            <v>5342.2979581699356</v>
          </cell>
          <cell r="L1690">
            <v>499.74579999999997</v>
          </cell>
          <cell r="M1690" t="str">
            <v>SPECFIT</v>
          </cell>
          <cell r="N1690" t="str">
            <v>(81)600364</v>
          </cell>
          <cell r="O1690" t="str">
            <v>BOX</v>
          </cell>
          <cell r="P1690" t="str">
            <v>D</v>
          </cell>
          <cell r="Q1690" t="str">
            <v>F</v>
          </cell>
          <cell r="R1690">
            <v>4199.552941176471</v>
          </cell>
          <cell r="S1690">
            <v>4493.5216470588239</v>
          </cell>
          <cell r="T1690">
            <v>4493.5216470588239</v>
          </cell>
          <cell r="U1690">
            <v>4493.5216470588239</v>
          </cell>
          <cell r="V1690">
            <v>4808.0681623529417</v>
          </cell>
          <cell r="W1690">
            <v>4808.0681623529417</v>
          </cell>
          <cell r="X1690">
            <v>4808.0681623529417</v>
          </cell>
          <cell r="Y1690">
            <v>4808.0681623529417</v>
          </cell>
          <cell r="Z1690">
            <v>5342.2979581699356</v>
          </cell>
          <cell r="AB1690" t="str">
            <v/>
          </cell>
          <cell r="AC1690">
            <v>4240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I1690" t="str">
            <v/>
          </cell>
          <cell r="AJ1690" t="str">
            <v/>
          </cell>
          <cell r="AM1690" t="e">
            <v>#N/A</v>
          </cell>
        </row>
        <row r="1691">
          <cell r="A1691" t="str">
            <v>ACTIVE</v>
          </cell>
          <cell r="B1691" t="str">
            <v>36-1835</v>
          </cell>
          <cell r="C1691">
            <v>28894155</v>
          </cell>
          <cell r="D1691" t="str">
            <v>36-1835</v>
          </cell>
          <cell r="E1691" t="str">
            <v>SDR 35 SW</v>
          </cell>
          <cell r="F1691" t="str">
            <v>36X6 INC COUPLING CON HXH SDR35 SW</v>
          </cell>
          <cell r="G1691">
            <v>64.8</v>
          </cell>
          <cell r="H1691">
            <v>29.3927616</v>
          </cell>
          <cell r="I1691">
            <v>1</v>
          </cell>
          <cell r="J1691">
            <v>2</v>
          </cell>
          <cell r="K1691">
            <v>5366.4830352941199</v>
          </cell>
          <cell r="L1691">
            <v>502.00830000000002</v>
          </cell>
          <cell r="M1691" t="str">
            <v>SPECFIT</v>
          </cell>
          <cell r="N1691" t="str">
            <v>(81)600366</v>
          </cell>
          <cell r="O1691" t="str">
            <v>BOX</v>
          </cell>
          <cell r="P1691" t="str">
            <v>D</v>
          </cell>
          <cell r="Q1691" t="str">
            <v>F</v>
          </cell>
          <cell r="R1691">
            <v>4218.5647058823533</v>
          </cell>
          <cell r="S1691">
            <v>4513.8642352941188</v>
          </cell>
          <cell r="T1691">
            <v>4513.8642352941188</v>
          </cell>
          <cell r="U1691">
            <v>4513.8642352941188</v>
          </cell>
          <cell r="V1691">
            <v>4829.8347317647076</v>
          </cell>
          <cell r="W1691">
            <v>4829.8347317647076</v>
          </cell>
          <cell r="X1691">
            <v>4829.8347317647076</v>
          </cell>
          <cell r="Y1691">
            <v>4829.8347317647076</v>
          </cell>
          <cell r="Z1691">
            <v>5366.4830352941199</v>
          </cell>
          <cell r="AB1691" t="str">
            <v/>
          </cell>
          <cell r="AC1691">
            <v>4241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I1691" t="str">
            <v/>
          </cell>
          <cell r="AJ1691" t="str">
            <v/>
          </cell>
          <cell r="AM1691" t="e">
            <v>#N/A</v>
          </cell>
        </row>
        <row r="1692">
          <cell r="A1692" t="str">
            <v>ACTIVE</v>
          </cell>
          <cell r="B1692" t="str">
            <v>36-1836</v>
          </cell>
          <cell r="C1692">
            <v>28894163</v>
          </cell>
          <cell r="D1692" t="str">
            <v>36-1836</v>
          </cell>
          <cell r="E1692" t="str">
            <v>SDR 35 SW</v>
          </cell>
          <cell r="F1692" t="str">
            <v>36X8 INC COUPLING CON HXH SDR35 SW</v>
          </cell>
          <cell r="G1692">
            <v>65.7</v>
          </cell>
          <cell r="H1692">
            <v>29.8009944</v>
          </cell>
          <cell r="I1692">
            <v>1</v>
          </cell>
          <cell r="J1692">
            <v>2</v>
          </cell>
          <cell r="K1692">
            <v>6869.0707477124197</v>
          </cell>
          <cell r="L1692">
            <v>642.56859999999995</v>
          </cell>
          <cell r="M1692" t="str">
            <v>SPECFIT</v>
          </cell>
          <cell r="N1692" t="str">
            <v>(81)600368</v>
          </cell>
          <cell r="O1692" t="str">
            <v>BOX</v>
          </cell>
          <cell r="P1692" t="str">
            <v>D</v>
          </cell>
          <cell r="Q1692" t="str">
            <v>F</v>
          </cell>
          <cell r="R1692">
            <v>5399.7411764705885</v>
          </cell>
          <cell r="S1692">
            <v>5777.7230588235298</v>
          </cell>
          <cell r="T1692">
            <v>5777.7230588235298</v>
          </cell>
          <cell r="U1692">
            <v>5777.7230588235298</v>
          </cell>
          <cell r="V1692">
            <v>6182.1636729411775</v>
          </cell>
          <cell r="W1692">
            <v>6182.1636729411775</v>
          </cell>
          <cell r="X1692">
            <v>6182.1636729411775</v>
          </cell>
          <cell r="Y1692">
            <v>6182.1636729411775</v>
          </cell>
          <cell r="Z1692">
            <v>6869.0707477124197</v>
          </cell>
          <cell r="AB1692" t="str">
            <v/>
          </cell>
          <cell r="AC1692">
            <v>4242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I1692" t="str">
            <v/>
          </cell>
          <cell r="AJ1692" t="str">
            <v/>
          </cell>
          <cell r="AM1692" t="e">
            <v>#N/A</v>
          </cell>
        </row>
        <row r="1693">
          <cell r="A1693" t="str">
            <v>ACTIVE</v>
          </cell>
          <cell r="B1693" t="str">
            <v>36-1837</v>
          </cell>
          <cell r="C1693">
            <v>28894171</v>
          </cell>
          <cell r="D1693" t="str">
            <v>36-1837</v>
          </cell>
          <cell r="E1693" t="str">
            <v>SDR 35 SW</v>
          </cell>
          <cell r="F1693" t="str">
            <v>36X10 INC COUPLING CON HXH SDR35 SW</v>
          </cell>
          <cell r="G1693">
            <v>66.599999999999994</v>
          </cell>
          <cell r="H1693">
            <v>30.209227199999997</v>
          </cell>
          <cell r="I1693">
            <v>1</v>
          </cell>
          <cell r="J1693">
            <v>2</v>
          </cell>
          <cell r="K1693">
            <v>8792.4129516339872</v>
          </cell>
          <cell r="L1693">
            <v>822.48810000000003</v>
          </cell>
          <cell r="M1693" t="str">
            <v>SPECFIT</v>
          </cell>
          <cell r="N1693" t="str">
            <v>(81)6003610</v>
          </cell>
          <cell r="O1693" t="str">
            <v>BOX</v>
          </cell>
          <cell r="P1693" t="str">
            <v>D</v>
          </cell>
          <cell r="Q1693" t="str">
            <v>F</v>
          </cell>
          <cell r="R1693">
            <v>6911.6705882352944</v>
          </cell>
          <cell r="S1693">
            <v>7395.4875294117655</v>
          </cell>
          <cell r="T1693">
            <v>7395.4875294117655</v>
          </cell>
          <cell r="U1693">
            <v>7395.4875294117655</v>
          </cell>
          <cell r="V1693">
            <v>7913.1716564705894</v>
          </cell>
          <cell r="W1693">
            <v>7913.1716564705894</v>
          </cell>
          <cell r="X1693">
            <v>7913.1716564705894</v>
          </cell>
          <cell r="Y1693">
            <v>7913.1716564705894</v>
          </cell>
          <cell r="Z1693">
            <v>8792.4129516339872</v>
          </cell>
          <cell r="AB1693" t="str">
            <v/>
          </cell>
          <cell r="AC1693">
            <v>4243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I1693" t="str">
            <v/>
          </cell>
          <cell r="AJ1693" t="str">
            <v/>
          </cell>
          <cell r="AM1693" t="e">
            <v>#N/A</v>
          </cell>
        </row>
        <row r="1694">
          <cell r="A1694" t="str">
            <v>ACTIVE</v>
          </cell>
          <cell r="B1694" t="str">
            <v>36-1838</v>
          </cell>
          <cell r="C1694">
            <v>28894180</v>
          </cell>
          <cell r="D1694" t="str">
            <v>36-1838</v>
          </cell>
          <cell r="E1694" t="str">
            <v>SDR 35 SW</v>
          </cell>
          <cell r="F1694" t="str">
            <v>36X12 INC COUPLING CON HXH SDR35 SW</v>
          </cell>
          <cell r="G1694">
            <v>67.95</v>
          </cell>
          <cell r="H1694">
            <v>30.821576400000001</v>
          </cell>
          <cell r="I1694">
            <v>1</v>
          </cell>
          <cell r="J1694">
            <v>2</v>
          </cell>
          <cell r="K1694">
            <v>11254.292169934641</v>
          </cell>
          <cell r="L1694">
            <v>1052.7851000000001</v>
          </cell>
          <cell r="M1694" t="str">
            <v>SPECFIT</v>
          </cell>
          <cell r="N1694" t="str">
            <v>(81)6003612</v>
          </cell>
          <cell r="O1694" t="str">
            <v>BOX</v>
          </cell>
          <cell r="P1694" t="str">
            <v>D</v>
          </cell>
          <cell r="Q1694" t="str">
            <v>F</v>
          </cell>
          <cell r="R1694">
            <v>8846.9411764705874</v>
          </cell>
          <cell r="S1694">
            <v>9466.2270588235297</v>
          </cell>
          <cell r="T1694">
            <v>9466.2270588235297</v>
          </cell>
          <cell r="U1694">
            <v>9466.2270588235297</v>
          </cell>
          <cell r="V1694">
            <v>10128.862952941177</v>
          </cell>
          <cell r="W1694">
            <v>10128.862952941177</v>
          </cell>
          <cell r="X1694">
            <v>10128.862952941177</v>
          </cell>
          <cell r="Y1694">
            <v>10128.862952941177</v>
          </cell>
          <cell r="Z1694">
            <v>11254.292169934641</v>
          </cell>
          <cell r="AB1694" t="str">
            <v/>
          </cell>
          <cell r="AC1694">
            <v>4244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I1694" t="str">
            <v/>
          </cell>
          <cell r="AJ1694" t="str">
            <v/>
          </cell>
          <cell r="AM1694" t="e">
            <v>#N/A</v>
          </cell>
        </row>
        <row r="1695">
          <cell r="A1695" t="str">
            <v>ACTIVE</v>
          </cell>
          <cell r="B1695" t="str">
            <v>36-1839</v>
          </cell>
          <cell r="C1695">
            <v>28894198</v>
          </cell>
          <cell r="D1695" t="str">
            <v>36-1839</v>
          </cell>
          <cell r="E1695" t="str">
            <v>SDR 35 SW</v>
          </cell>
          <cell r="F1695" t="str">
            <v>36X15 INC COUPLING CON HXH SDR35 SW</v>
          </cell>
          <cell r="G1695">
            <v>70.650000000000006</v>
          </cell>
          <cell r="H1695">
            <v>32.046274799999999</v>
          </cell>
          <cell r="I1695">
            <v>1</v>
          </cell>
          <cell r="J1695">
            <v>2</v>
          </cell>
          <cell r="K1695">
            <v>14405.461052287583</v>
          </cell>
          <cell r="L1695">
            <v>1347.5624</v>
          </cell>
          <cell r="M1695" t="str">
            <v>SPECFIT</v>
          </cell>
          <cell r="N1695" t="str">
            <v>(81)6003615</v>
          </cell>
          <cell r="O1695" t="str">
            <v>BOX</v>
          </cell>
          <cell r="P1695" t="str">
            <v>D</v>
          </cell>
          <cell r="Q1695" t="str">
            <v>F</v>
          </cell>
          <cell r="R1695">
            <v>11324.058823529413</v>
          </cell>
          <cell r="S1695">
            <v>12116.742941176472</v>
          </cell>
          <cell r="T1695">
            <v>12116.742941176472</v>
          </cell>
          <cell r="U1695">
            <v>12116.742941176472</v>
          </cell>
          <cell r="V1695">
            <v>12964.914947058825</v>
          </cell>
          <cell r="W1695">
            <v>12964.914947058825</v>
          </cell>
          <cell r="X1695">
            <v>12964.914947058825</v>
          </cell>
          <cell r="Y1695">
            <v>12964.914947058825</v>
          </cell>
          <cell r="Z1695">
            <v>14405.461052287583</v>
          </cell>
          <cell r="AB1695" t="str">
            <v/>
          </cell>
          <cell r="AC1695">
            <v>4245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I1695" t="str">
            <v/>
          </cell>
          <cell r="AJ1695" t="str">
            <v/>
          </cell>
          <cell r="AM1695" t="e">
            <v>#N/A</v>
          </cell>
        </row>
        <row r="1696">
          <cell r="A1696" t="str">
            <v>ACTIVE</v>
          </cell>
          <cell r="B1696" t="str">
            <v>36-1840</v>
          </cell>
          <cell r="C1696">
            <v>28894201</v>
          </cell>
          <cell r="D1696" t="str">
            <v>36-1840</v>
          </cell>
          <cell r="E1696" t="str">
            <v>SDR 35 SW</v>
          </cell>
          <cell r="F1696" t="str">
            <v>36X18 INC COUPLING CON HXH SDR35 SW</v>
          </cell>
          <cell r="G1696">
            <v>76.95</v>
          </cell>
          <cell r="H1696">
            <v>34.903904400000002</v>
          </cell>
          <cell r="I1696">
            <v>1</v>
          </cell>
          <cell r="J1696">
            <v>2</v>
          </cell>
          <cell r="K1696">
            <v>18439.011099346404</v>
          </cell>
          <cell r="L1696">
            <v>1724.8815</v>
          </cell>
          <cell r="M1696" t="str">
            <v>SPECFIT</v>
          </cell>
          <cell r="N1696" t="str">
            <v>(81)6003618</v>
          </cell>
          <cell r="O1696" t="str">
            <v>BOX</v>
          </cell>
          <cell r="P1696" t="str">
            <v>D</v>
          </cell>
          <cell r="Q1696" t="str">
            <v>F</v>
          </cell>
          <cell r="R1696">
            <v>14494.811764705883</v>
          </cell>
          <cell r="S1696">
            <v>15509.448588235295</v>
          </cell>
          <cell r="T1696">
            <v>15509.448588235295</v>
          </cell>
          <cell r="U1696">
            <v>15509.448588235295</v>
          </cell>
          <cell r="V1696">
            <v>16595.109989411765</v>
          </cell>
          <cell r="W1696">
            <v>16595.109989411765</v>
          </cell>
          <cell r="X1696">
            <v>16595.109989411765</v>
          </cell>
          <cell r="Y1696">
            <v>16595.109989411765</v>
          </cell>
          <cell r="Z1696">
            <v>18439.011099346404</v>
          </cell>
          <cell r="AB1696" t="str">
            <v/>
          </cell>
          <cell r="AC1696">
            <v>4246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I1696" t="str">
            <v/>
          </cell>
          <cell r="AJ1696" t="str">
            <v/>
          </cell>
          <cell r="AM1696" t="e">
            <v>#N/A</v>
          </cell>
        </row>
        <row r="1697">
          <cell r="A1697" t="str">
            <v>ACTIVE</v>
          </cell>
          <cell r="B1697" t="str">
            <v>36-1841</v>
          </cell>
          <cell r="C1697">
            <v>28894210</v>
          </cell>
          <cell r="D1697" t="str">
            <v>36-1841</v>
          </cell>
          <cell r="E1697" t="str">
            <v>SDR 35 SW</v>
          </cell>
          <cell r="F1697" t="str">
            <v>36X21 INC COUPLING CON HXH SDR35 SW</v>
          </cell>
          <cell r="G1697">
            <v>83.7</v>
          </cell>
          <cell r="H1697">
            <v>37.965650400000001</v>
          </cell>
          <cell r="I1697">
            <v>1</v>
          </cell>
          <cell r="J1697">
            <v>2</v>
          </cell>
          <cell r="K1697">
            <v>23601.926424836605</v>
          </cell>
          <cell r="L1697">
            <v>2207.8489</v>
          </cell>
          <cell r="M1697" t="str">
            <v>SPECFIT</v>
          </cell>
          <cell r="N1697" t="str">
            <v>(81)6003621</v>
          </cell>
          <cell r="O1697" t="str">
            <v>BOX</v>
          </cell>
          <cell r="P1697" t="str">
            <v>D</v>
          </cell>
          <cell r="Q1697" t="str">
            <v>F</v>
          </cell>
          <cell r="R1697">
            <v>18553.352941176472</v>
          </cell>
          <cell r="S1697">
            <v>19852.087647058826</v>
          </cell>
          <cell r="T1697">
            <v>19852.087647058826</v>
          </cell>
          <cell r="U1697">
            <v>19852.087647058826</v>
          </cell>
          <cell r="V1697">
            <v>21241.733782352945</v>
          </cell>
          <cell r="W1697">
            <v>21241.733782352945</v>
          </cell>
          <cell r="X1697">
            <v>21241.733782352945</v>
          </cell>
          <cell r="Y1697">
            <v>21241.733782352945</v>
          </cell>
          <cell r="Z1697">
            <v>23601.926424836605</v>
          </cell>
          <cell r="AB1697" t="str">
            <v/>
          </cell>
          <cell r="AC1697">
            <v>4247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I1697" t="str">
            <v/>
          </cell>
          <cell r="AJ1697" t="str">
            <v/>
          </cell>
          <cell r="AM1697" t="e">
            <v>#N/A</v>
          </cell>
        </row>
        <row r="1698">
          <cell r="A1698" t="str">
            <v>ACTIVE</v>
          </cell>
          <cell r="B1698" t="str">
            <v>36-1842</v>
          </cell>
          <cell r="C1698">
            <v>28894228</v>
          </cell>
          <cell r="D1698" t="str">
            <v>36-1842</v>
          </cell>
          <cell r="E1698" t="str">
            <v>SDR 35 SW</v>
          </cell>
          <cell r="F1698" t="str">
            <v>36X24 INC COUPLING CON HXH SDR35 SW</v>
          </cell>
          <cell r="G1698">
            <v>91.35</v>
          </cell>
          <cell r="H1698">
            <v>41.435629199999994</v>
          </cell>
          <cell r="I1698">
            <v>1</v>
          </cell>
          <cell r="J1698">
            <v>1</v>
          </cell>
          <cell r="K1698">
            <v>30210.468816993467</v>
          </cell>
          <cell r="L1698">
            <v>2826.0463</v>
          </cell>
          <cell r="M1698" t="str">
            <v>SPECFIT</v>
          </cell>
          <cell r="N1698" t="str">
            <v>(81)6003624</v>
          </cell>
          <cell r="O1698" t="str">
            <v>BOX</v>
          </cell>
          <cell r="P1698" t="str">
            <v>D</v>
          </cell>
          <cell r="Q1698" t="str">
            <v>F</v>
          </cell>
          <cell r="R1698">
            <v>23748.294117647059</v>
          </cell>
          <cell r="S1698">
            <v>25410.674705882357</v>
          </cell>
          <cell r="T1698">
            <v>25410.674705882357</v>
          </cell>
          <cell r="U1698">
            <v>25410.674705882357</v>
          </cell>
          <cell r="V1698">
            <v>27189.421935294122</v>
          </cell>
          <cell r="W1698">
            <v>27189.421935294122</v>
          </cell>
          <cell r="X1698">
            <v>27189.421935294122</v>
          </cell>
          <cell r="Y1698">
            <v>27189.421935294122</v>
          </cell>
          <cell r="Z1698">
            <v>30210.468816993467</v>
          </cell>
          <cell r="AB1698" t="str">
            <v/>
          </cell>
          <cell r="AC1698">
            <v>4248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I1698" t="str">
            <v/>
          </cell>
          <cell r="AJ1698" t="str">
            <v/>
          </cell>
          <cell r="AM1698" t="e">
            <v>#N/A</v>
          </cell>
        </row>
        <row r="1699">
          <cell r="A1699" t="str">
            <v>ACTIVE</v>
          </cell>
          <cell r="B1699" t="str">
            <v>36-1843</v>
          </cell>
          <cell r="C1699">
            <v>28894236</v>
          </cell>
          <cell r="D1699" t="str">
            <v>36-1843</v>
          </cell>
          <cell r="E1699" t="str">
            <v>SDR 35 SW</v>
          </cell>
          <cell r="F1699" t="str">
            <v>36X27 INC COUPLING CON HXH SDR35 SW</v>
          </cell>
          <cell r="G1699">
            <v>103.5</v>
          </cell>
          <cell r="H1699">
            <v>46.946772000000003</v>
          </cell>
          <cell r="I1699">
            <v>1</v>
          </cell>
          <cell r="J1699">
            <v>1</v>
          </cell>
          <cell r="K1699">
            <v>38669.409065359483</v>
          </cell>
          <cell r="L1699">
            <v>3617.3404</v>
          </cell>
          <cell r="M1699" t="str">
            <v>SPECFIT</v>
          </cell>
          <cell r="N1699" t="str">
            <v>(81)6003627</v>
          </cell>
          <cell r="O1699" t="str">
            <v>BOX</v>
          </cell>
          <cell r="P1699" t="str">
            <v>D</v>
          </cell>
          <cell r="Q1699" t="str">
            <v>F</v>
          </cell>
          <cell r="R1699">
            <v>30397.823529411766</v>
          </cell>
          <cell r="S1699">
            <v>32525.671176470591</v>
          </cell>
          <cell r="T1699">
            <v>32525.671176470591</v>
          </cell>
          <cell r="U1699">
            <v>32525.671176470591</v>
          </cell>
          <cell r="V1699">
            <v>34802.468158823533</v>
          </cell>
          <cell r="W1699">
            <v>34802.468158823533</v>
          </cell>
          <cell r="X1699">
            <v>34802.468158823533</v>
          </cell>
          <cell r="Y1699">
            <v>34802.468158823533</v>
          </cell>
          <cell r="Z1699">
            <v>38669.409065359483</v>
          </cell>
          <cell r="AB1699" t="str">
            <v/>
          </cell>
          <cell r="AC1699">
            <v>4249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I1699" t="str">
            <v/>
          </cell>
          <cell r="AJ1699" t="str">
            <v/>
          </cell>
          <cell r="AM1699" t="e">
            <v>#N/A</v>
          </cell>
        </row>
        <row r="1700">
          <cell r="A1700" t="str">
            <v>ACTIVE</v>
          </cell>
          <cell r="B1700" t="str">
            <v>36-1844</v>
          </cell>
          <cell r="C1700">
            <v>28894244</v>
          </cell>
          <cell r="D1700" t="str">
            <v>36-1844</v>
          </cell>
          <cell r="E1700" t="str">
            <v>SDR 35 SW</v>
          </cell>
          <cell r="F1700" t="str">
            <v>36X30 INC COUPLING CON HXH SDR35 SW</v>
          </cell>
          <cell r="G1700">
            <v>119.7</v>
          </cell>
          <cell r="H1700">
            <v>54.294962400000003</v>
          </cell>
          <cell r="I1700">
            <v>1</v>
          </cell>
          <cell r="J1700">
            <v>1</v>
          </cell>
          <cell r="K1700">
            <v>49496.840610457526</v>
          </cell>
          <cell r="L1700">
            <v>4630.1959999999999</v>
          </cell>
          <cell r="M1700" t="str">
            <v>SPECFIT</v>
          </cell>
          <cell r="N1700" t="str">
            <v>(81)6003630</v>
          </cell>
          <cell r="O1700" t="str">
            <v>BOX</v>
          </cell>
          <cell r="P1700" t="str">
            <v>D</v>
          </cell>
          <cell r="Q1700" t="str">
            <v>F</v>
          </cell>
          <cell r="R1700">
            <v>38909.211764705884</v>
          </cell>
          <cell r="S1700">
            <v>41632.8565882353</v>
          </cell>
          <cell r="T1700">
            <v>41632.8565882353</v>
          </cell>
          <cell r="U1700">
            <v>41632.8565882353</v>
          </cell>
          <cell r="V1700">
            <v>44547.156549411775</v>
          </cell>
          <cell r="W1700">
            <v>44547.156549411775</v>
          </cell>
          <cell r="X1700">
            <v>44547.156549411775</v>
          </cell>
          <cell r="Y1700">
            <v>44547.156549411775</v>
          </cell>
          <cell r="Z1700">
            <v>49496.840610457526</v>
          </cell>
          <cell r="AB1700" t="str">
            <v/>
          </cell>
          <cell r="AC1700">
            <v>4250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I1700" t="str">
            <v/>
          </cell>
          <cell r="AJ1700" t="str">
            <v/>
          </cell>
          <cell r="AM1700" t="e">
            <v>#N/A</v>
          </cell>
        </row>
        <row r="1701">
          <cell r="A1701" t="str">
            <v>ACTIVE</v>
          </cell>
          <cell r="B1701" t="str">
            <v>36-1845</v>
          </cell>
          <cell r="C1701">
            <v>28894317</v>
          </cell>
          <cell r="D1701" t="str">
            <v>36-1845</v>
          </cell>
          <cell r="E1701" t="str">
            <v>SDR 35 SW</v>
          </cell>
          <cell r="F1701" t="str">
            <v>3X2 RED BUSHING CON SXH SDR35 SW</v>
          </cell>
          <cell r="G1701">
            <v>1</v>
          </cell>
          <cell r="H1701">
            <v>0.453592</v>
          </cell>
          <cell r="I1701">
            <v>15</v>
          </cell>
          <cell r="J1701" t="str">
            <v>-</v>
          </cell>
          <cell r="K1701">
            <v>46.545000000000002</v>
          </cell>
          <cell r="L1701">
            <v>7.7662000000000004</v>
          </cell>
          <cell r="M1701" t="str">
            <v>PTI</v>
          </cell>
          <cell r="N1701" t="str">
            <v>P1206</v>
          </cell>
          <cell r="O1701" t="str">
            <v>BOX</v>
          </cell>
          <cell r="P1701" t="str">
            <v>D</v>
          </cell>
          <cell r="Q1701" t="str">
            <v>M</v>
          </cell>
          <cell r="R1701">
            <v>37.435294117647061</v>
          </cell>
          <cell r="S1701">
            <v>40.05576470588236</v>
          </cell>
          <cell r="T1701">
            <v>39.15</v>
          </cell>
          <cell r="U1701">
            <v>39.15</v>
          </cell>
          <cell r="V1701">
            <v>41.890500000000003</v>
          </cell>
          <cell r="W1701">
            <v>41.890500000000003</v>
          </cell>
          <cell r="X1701">
            <v>41.890500000000003</v>
          </cell>
          <cell r="Y1701">
            <v>41.890500000000003</v>
          </cell>
          <cell r="Z1701">
            <v>46.545000000000002</v>
          </cell>
          <cell r="AB1701" t="str">
            <v/>
          </cell>
          <cell r="AC1701">
            <v>4255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I1701" t="str">
            <v/>
          </cell>
          <cell r="AJ1701" t="str">
            <v/>
          </cell>
          <cell r="AM1701" t="e">
            <v>#N/A</v>
          </cell>
        </row>
        <row r="1702">
          <cell r="A1702" t="str">
            <v>ACTIVE</v>
          </cell>
          <cell r="B1702" t="str">
            <v>36-1846</v>
          </cell>
          <cell r="C1702">
            <v>28894325</v>
          </cell>
          <cell r="D1702" t="str">
            <v>36-1846</v>
          </cell>
          <cell r="E1702" t="str">
            <v>SDR 35 SW</v>
          </cell>
          <cell r="F1702" t="str">
            <v>4X2 RED BUSHING CON SXH SDR35 SW</v>
          </cell>
          <cell r="G1702">
            <v>1</v>
          </cell>
          <cell r="H1702">
            <v>0.453592</v>
          </cell>
          <cell r="I1702">
            <v>8</v>
          </cell>
          <cell r="J1702" t="str">
            <v>-</v>
          </cell>
          <cell r="K1702">
            <v>27.570333333333334</v>
          </cell>
          <cell r="L1702">
            <v>3.4947900000000001</v>
          </cell>
          <cell r="M1702" t="str">
            <v>PTI</v>
          </cell>
          <cell r="N1702" t="str">
            <v>P1205</v>
          </cell>
          <cell r="O1702" t="str">
            <v>BOX</v>
          </cell>
          <cell r="P1702" t="str">
            <v>D</v>
          </cell>
          <cell r="Q1702" t="str">
            <v>M</v>
          </cell>
          <cell r="R1702">
            <v>45.282352941176477</v>
          </cell>
          <cell r="S1702">
            <v>48.452117647058834</v>
          </cell>
          <cell r="T1702">
            <v>23.19</v>
          </cell>
          <cell r="U1702">
            <v>23.19</v>
          </cell>
          <cell r="V1702">
            <v>24.813300000000002</v>
          </cell>
          <cell r="W1702">
            <v>24.813300000000002</v>
          </cell>
          <cell r="X1702">
            <v>24.813300000000002</v>
          </cell>
          <cell r="Y1702">
            <v>24.813300000000002</v>
          </cell>
          <cell r="Z1702">
            <v>27.570333333333334</v>
          </cell>
          <cell r="AB1702" t="str">
            <v/>
          </cell>
          <cell r="AC1702">
            <v>4256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I1702" t="str">
            <v/>
          </cell>
          <cell r="AJ1702" t="str">
            <v/>
          </cell>
          <cell r="AM1702" t="e">
            <v>#N/A</v>
          </cell>
        </row>
        <row r="1703">
          <cell r="A1703" t="str">
            <v>ACTIVE</v>
          </cell>
          <cell r="B1703" t="str">
            <v>36-1847</v>
          </cell>
          <cell r="C1703">
            <v>28894333</v>
          </cell>
          <cell r="D1703" t="str">
            <v>36-1847</v>
          </cell>
          <cell r="E1703" t="str">
            <v>SDR 35 SW</v>
          </cell>
          <cell r="F1703" t="str">
            <v>10X4 RED BUSHING CON SXH SDR35 SW</v>
          </cell>
          <cell r="G1703">
            <v>4.5</v>
          </cell>
          <cell r="H1703">
            <v>2.0411640000000002</v>
          </cell>
          <cell r="I1703">
            <v>1</v>
          </cell>
          <cell r="J1703">
            <v>30</v>
          </cell>
          <cell r="K1703">
            <v>273.24233333333336</v>
          </cell>
          <cell r="L1703">
            <v>26.148700000000002</v>
          </cell>
          <cell r="M1703" t="str">
            <v>SPECFIT</v>
          </cell>
          <cell r="N1703" t="str">
            <v>(81)620104</v>
          </cell>
          <cell r="O1703" t="str">
            <v>BOX</v>
          </cell>
          <cell r="P1703" t="str">
            <v>D</v>
          </cell>
          <cell r="Q1703" t="str">
            <v>F</v>
          </cell>
          <cell r="R1703">
            <v>219.74117647058824</v>
          </cell>
          <cell r="S1703">
            <v>235.12305882352945</v>
          </cell>
          <cell r="T1703">
            <v>229.83</v>
          </cell>
          <cell r="U1703">
            <v>229.83</v>
          </cell>
          <cell r="V1703">
            <v>245.91810000000004</v>
          </cell>
          <cell r="W1703">
            <v>245.91810000000004</v>
          </cell>
          <cell r="X1703">
            <v>245.91810000000004</v>
          </cell>
          <cell r="Y1703">
            <v>245.91810000000004</v>
          </cell>
          <cell r="Z1703">
            <v>273.24233333333336</v>
          </cell>
          <cell r="AB1703" t="str">
            <v/>
          </cell>
          <cell r="AC1703">
            <v>4261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I1703" t="str">
            <v/>
          </cell>
          <cell r="AJ1703" t="str">
            <v/>
          </cell>
          <cell r="AM1703" t="e">
            <v>#N/A</v>
          </cell>
        </row>
        <row r="1704">
          <cell r="A1704" t="str">
            <v>ACTIVE</v>
          </cell>
          <cell r="B1704" t="str">
            <v>36-1848</v>
          </cell>
          <cell r="C1704">
            <v>28894341</v>
          </cell>
          <cell r="D1704" t="str">
            <v>36-1848</v>
          </cell>
          <cell r="E1704" t="str">
            <v>SDR 35 SW</v>
          </cell>
          <cell r="F1704" t="str">
            <v>10X6 RED BUSHING CON SXH SDR35 SW</v>
          </cell>
          <cell r="G1704">
            <v>4.05</v>
          </cell>
          <cell r="H1704">
            <v>1.8370476</v>
          </cell>
          <cell r="I1704">
            <v>1</v>
          </cell>
          <cell r="J1704">
            <v>33</v>
          </cell>
          <cell r="K1704">
            <v>394.53277777777782</v>
          </cell>
          <cell r="L1704">
            <v>38.888680000000001</v>
          </cell>
          <cell r="M1704" t="str">
            <v>SPECFIT</v>
          </cell>
          <cell r="N1704" t="str">
            <v>(81)620106</v>
          </cell>
          <cell r="O1704" t="str">
            <v>BOX</v>
          </cell>
          <cell r="P1704" t="str">
            <v>D</v>
          </cell>
          <cell r="Q1704" t="str">
            <v>F</v>
          </cell>
          <cell r="R1704">
            <v>317.2823529411765</v>
          </cell>
          <cell r="S1704">
            <v>339.49211764705888</v>
          </cell>
          <cell r="T1704">
            <v>331.85</v>
          </cell>
          <cell r="U1704">
            <v>331.85</v>
          </cell>
          <cell r="V1704">
            <v>355.07950000000005</v>
          </cell>
          <cell r="W1704">
            <v>355.07950000000005</v>
          </cell>
          <cell r="X1704">
            <v>355.07950000000005</v>
          </cell>
          <cell r="Y1704">
            <v>355.07950000000005</v>
          </cell>
          <cell r="Z1704">
            <v>394.53277777777782</v>
          </cell>
          <cell r="AB1704" t="str">
            <v/>
          </cell>
          <cell r="AC1704">
            <v>4262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I1704" t="str">
            <v/>
          </cell>
          <cell r="AJ1704" t="str">
            <v/>
          </cell>
          <cell r="AM1704" t="e">
            <v>#N/A</v>
          </cell>
        </row>
        <row r="1705">
          <cell r="A1705" t="str">
            <v>ACTIVE</v>
          </cell>
          <cell r="B1705" t="str">
            <v>36-1849</v>
          </cell>
          <cell r="C1705">
            <v>28894350</v>
          </cell>
          <cell r="D1705" t="str">
            <v>36-1849</v>
          </cell>
          <cell r="E1705" t="str">
            <v>SDR 35 SW</v>
          </cell>
          <cell r="F1705" t="str">
            <v>10X8 RED BUSHING CON SXH SDR35 SW</v>
          </cell>
          <cell r="G1705">
            <v>4.95</v>
          </cell>
          <cell r="H1705">
            <v>2.2452804</v>
          </cell>
          <cell r="I1705">
            <v>1</v>
          </cell>
          <cell r="J1705">
            <v>27</v>
          </cell>
          <cell r="K1705">
            <v>435.52566666666667</v>
          </cell>
          <cell r="L1705">
            <v>64.595420000000004</v>
          </cell>
          <cell r="M1705" t="str">
            <v>SPECFIT</v>
          </cell>
          <cell r="N1705" t="str">
            <v>(81)620108</v>
          </cell>
          <cell r="O1705" t="str">
            <v>BOX</v>
          </cell>
          <cell r="P1705" t="str">
            <v>D</v>
          </cell>
          <cell r="Q1705" t="str">
            <v>F</v>
          </cell>
          <cell r="R1705">
            <v>350.23529411764707</v>
          </cell>
          <cell r="S1705">
            <v>374.75176470588241</v>
          </cell>
          <cell r="T1705">
            <v>366.33</v>
          </cell>
          <cell r="U1705">
            <v>366.33</v>
          </cell>
          <cell r="V1705">
            <v>391.97309999999999</v>
          </cell>
          <cell r="W1705">
            <v>391.97309999999999</v>
          </cell>
          <cell r="X1705">
            <v>391.97309999999999</v>
          </cell>
          <cell r="Y1705">
            <v>391.97309999999999</v>
          </cell>
          <cell r="Z1705">
            <v>435.52566666666667</v>
          </cell>
          <cell r="AB1705" t="str">
            <v/>
          </cell>
          <cell r="AC1705">
            <v>4263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I1705" t="str">
            <v/>
          </cell>
          <cell r="AJ1705" t="str">
            <v/>
          </cell>
          <cell r="AM1705" t="e">
            <v>#N/A</v>
          </cell>
        </row>
        <row r="1706">
          <cell r="A1706" t="str">
            <v>ACTIVE</v>
          </cell>
          <cell r="B1706" t="str">
            <v>36-1850</v>
          </cell>
          <cell r="C1706">
            <v>28894368</v>
          </cell>
          <cell r="D1706" t="str">
            <v>36-1850</v>
          </cell>
          <cell r="E1706" t="str">
            <v>SDR 35 SW</v>
          </cell>
          <cell r="F1706" t="str">
            <v>12X4 RED BUSHING CON SXH SDR35 SW</v>
          </cell>
          <cell r="G1706">
            <v>6.75</v>
          </cell>
          <cell r="H1706">
            <v>3.0617459999999999</v>
          </cell>
          <cell r="I1706">
            <v>1</v>
          </cell>
          <cell r="J1706">
            <v>20</v>
          </cell>
          <cell r="K1706">
            <v>461.22944444444448</v>
          </cell>
          <cell r="L1706">
            <v>44.139800000000001</v>
          </cell>
          <cell r="M1706" t="str">
            <v>SPECFIT</v>
          </cell>
          <cell r="N1706" t="str">
            <v>(81)620124</v>
          </cell>
          <cell r="O1706" t="str">
            <v>BOX</v>
          </cell>
          <cell r="P1706" t="str">
            <v>D</v>
          </cell>
          <cell r="Q1706" t="str">
            <v>F</v>
          </cell>
          <cell r="R1706">
            <v>370.92941176470589</v>
          </cell>
          <cell r="S1706">
            <v>396.89447058823532</v>
          </cell>
          <cell r="T1706">
            <v>387.95</v>
          </cell>
          <cell r="U1706">
            <v>387.95</v>
          </cell>
          <cell r="V1706">
            <v>415.10650000000004</v>
          </cell>
          <cell r="W1706">
            <v>415.10650000000004</v>
          </cell>
          <cell r="X1706">
            <v>415.10650000000004</v>
          </cell>
          <cell r="Y1706">
            <v>415.10650000000004</v>
          </cell>
          <cell r="Z1706">
            <v>461.22944444444448</v>
          </cell>
          <cell r="AB1706" t="str">
            <v/>
          </cell>
          <cell r="AC1706">
            <v>4264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I1706" t="str">
            <v/>
          </cell>
          <cell r="AJ1706" t="str">
            <v/>
          </cell>
          <cell r="AM1706" t="e">
            <v>#N/A</v>
          </cell>
        </row>
        <row r="1707">
          <cell r="A1707" t="str">
            <v>ACTIVE</v>
          </cell>
          <cell r="B1707" t="str">
            <v>36-1851</v>
          </cell>
          <cell r="C1707">
            <v>28894376</v>
          </cell>
          <cell r="D1707" t="str">
            <v>36-1851</v>
          </cell>
          <cell r="E1707" t="str">
            <v>SDR 35 SW</v>
          </cell>
          <cell r="F1707" t="str">
            <v>12X6 RED BUSHING CON SXH SDR35 SW</v>
          </cell>
          <cell r="G1707">
            <v>6.75</v>
          </cell>
          <cell r="H1707">
            <v>3.0617459999999999</v>
          </cell>
          <cell r="I1707">
            <v>1</v>
          </cell>
          <cell r="J1707">
            <v>20</v>
          </cell>
          <cell r="K1707">
            <v>487.36122222222224</v>
          </cell>
          <cell r="L1707">
            <v>22.103800000000003</v>
          </cell>
          <cell r="M1707" t="str">
            <v>SPECFIT</v>
          </cell>
          <cell r="N1707" t="str">
            <v>(81)620126</v>
          </cell>
          <cell r="O1707" t="str">
            <v>BOX</v>
          </cell>
          <cell r="P1707" t="str">
            <v>D</v>
          </cell>
          <cell r="Q1707" t="str">
            <v>F</v>
          </cell>
          <cell r="R1707">
            <v>391.92941176470589</v>
          </cell>
          <cell r="S1707">
            <v>419.36447058823535</v>
          </cell>
          <cell r="T1707">
            <v>409.93</v>
          </cell>
          <cell r="U1707">
            <v>409.93</v>
          </cell>
          <cell r="V1707">
            <v>438.62510000000003</v>
          </cell>
          <cell r="W1707">
            <v>438.62510000000003</v>
          </cell>
          <cell r="X1707">
            <v>438.62510000000003</v>
          </cell>
          <cell r="Y1707">
            <v>438.62510000000003</v>
          </cell>
          <cell r="Z1707">
            <v>487.36122222222224</v>
          </cell>
          <cell r="AB1707" t="str">
            <v/>
          </cell>
          <cell r="AC1707">
            <v>4265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I1707" t="str">
            <v/>
          </cell>
          <cell r="AJ1707" t="str">
            <v/>
          </cell>
          <cell r="AM1707" t="e">
            <v>#N/A</v>
          </cell>
        </row>
        <row r="1708">
          <cell r="A1708" t="str">
            <v>ACTIVE</v>
          </cell>
          <cell r="B1708" t="str">
            <v>36-1852</v>
          </cell>
          <cell r="C1708">
            <v>28894384</v>
          </cell>
          <cell r="D1708" t="str">
            <v>36-1852</v>
          </cell>
          <cell r="E1708" t="str">
            <v>SDR 35 SW</v>
          </cell>
          <cell r="F1708" t="str">
            <v>12X8 RED BUSHING CON SXH SDR35 SW</v>
          </cell>
          <cell r="G1708">
            <v>7.2</v>
          </cell>
          <cell r="H1708">
            <v>3.2658624000000001</v>
          </cell>
          <cell r="I1708">
            <v>1</v>
          </cell>
          <cell r="J1708">
            <v>19</v>
          </cell>
          <cell r="K1708">
            <v>528.68700000000001</v>
          </cell>
          <cell r="L1708">
            <v>52.111820000000002</v>
          </cell>
          <cell r="M1708" t="str">
            <v>SPECFIT</v>
          </cell>
          <cell r="N1708" t="str">
            <v>(81)620128</v>
          </cell>
          <cell r="O1708" t="str">
            <v>BOX</v>
          </cell>
          <cell r="P1708" t="str">
            <v>D</v>
          </cell>
          <cell r="Q1708" t="str">
            <v>F</v>
          </cell>
          <cell r="R1708">
            <v>552.6427706377051</v>
          </cell>
          <cell r="S1708">
            <v>591.32776458234446</v>
          </cell>
          <cell r="T1708">
            <v>444.69</v>
          </cell>
          <cell r="U1708">
            <v>444.69</v>
          </cell>
          <cell r="V1708">
            <v>475.81830000000002</v>
          </cell>
          <cell r="W1708">
            <v>475.81830000000002</v>
          </cell>
          <cell r="X1708">
            <v>475.81830000000002</v>
          </cell>
          <cell r="Y1708">
            <v>475.81830000000002</v>
          </cell>
          <cell r="Z1708">
            <v>528.68700000000001</v>
          </cell>
          <cell r="AB1708" t="str">
            <v/>
          </cell>
          <cell r="AC1708">
            <v>4266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I1708" t="str">
            <v/>
          </cell>
          <cell r="AJ1708" t="str">
            <v/>
          </cell>
          <cell r="AM1708" t="e">
            <v>#N/A</v>
          </cell>
        </row>
        <row r="1709">
          <cell r="A1709" t="str">
            <v>ACTIVE</v>
          </cell>
          <cell r="B1709" t="str">
            <v>36-1853</v>
          </cell>
          <cell r="C1709">
            <v>28894392</v>
          </cell>
          <cell r="D1709" t="str">
            <v>36-1853</v>
          </cell>
          <cell r="E1709" t="str">
            <v>SDR 35 SW</v>
          </cell>
          <cell r="F1709" t="str">
            <v>12X10 RED BUSHING CON SXH SDR35 SW</v>
          </cell>
          <cell r="G1709">
            <v>8.1</v>
          </cell>
          <cell r="H1709">
            <v>3.6740952</v>
          </cell>
          <cell r="I1709">
            <v>1</v>
          </cell>
          <cell r="J1709">
            <v>17</v>
          </cell>
          <cell r="K1709">
            <v>664.0776666666668</v>
          </cell>
          <cell r="L1709">
            <v>65.457530000000006</v>
          </cell>
          <cell r="M1709" t="str">
            <v>SPECFIT</v>
          </cell>
          <cell r="N1709" t="str">
            <v>(81)6201210</v>
          </cell>
          <cell r="O1709" t="str">
            <v>BOX</v>
          </cell>
          <cell r="P1709" t="str">
            <v>D</v>
          </cell>
          <cell r="Q1709" t="str">
            <v>F</v>
          </cell>
          <cell r="R1709">
            <v>534.04705882352937</v>
          </cell>
          <cell r="S1709">
            <v>571.43035294117647</v>
          </cell>
          <cell r="T1709">
            <v>558.57000000000005</v>
          </cell>
          <cell r="U1709">
            <v>558.57000000000005</v>
          </cell>
          <cell r="V1709">
            <v>597.6699000000001</v>
          </cell>
          <cell r="W1709">
            <v>597.6699000000001</v>
          </cell>
          <cell r="X1709">
            <v>597.6699000000001</v>
          </cell>
          <cell r="Y1709">
            <v>597.6699000000001</v>
          </cell>
          <cell r="Z1709">
            <v>664.0776666666668</v>
          </cell>
          <cell r="AB1709" t="str">
            <v/>
          </cell>
          <cell r="AC1709">
            <v>4267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I1709" t="str">
            <v/>
          </cell>
          <cell r="AJ1709" t="str">
            <v/>
          </cell>
          <cell r="AM1709" t="e">
            <v>#N/A</v>
          </cell>
        </row>
        <row r="1710">
          <cell r="A1710" t="str">
            <v>ACTIVE</v>
          </cell>
          <cell r="B1710" t="str">
            <v>36-1854</v>
          </cell>
          <cell r="C1710">
            <v>28894406</v>
          </cell>
          <cell r="D1710" t="str">
            <v>36-1854</v>
          </cell>
          <cell r="E1710" t="str">
            <v>SDR 35 SW</v>
          </cell>
          <cell r="F1710" t="str">
            <v>15X4 RED BUSHING CON SXH SDR35 SW</v>
          </cell>
          <cell r="G1710">
            <v>11.25</v>
          </cell>
          <cell r="H1710">
            <v>5.1029099999999996</v>
          </cell>
          <cell r="I1710">
            <v>1</v>
          </cell>
          <cell r="J1710">
            <v>12</v>
          </cell>
          <cell r="K1710">
            <v>633.21411111111127</v>
          </cell>
          <cell r="L1710">
            <v>60.597700000000003</v>
          </cell>
          <cell r="M1710" t="str">
            <v>SPECFIT</v>
          </cell>
          <cell r="N1710" t="str">
            <v>(81)620154</v>
          </cell>
          <cell r="O1710" t="str">
            <v>BOX</v>
          </cell>
          <cell r="P1710" t="str">
            <v>D</v>
          </cell>
          <cell r="Q1710" t="str">
            <v>F</v>
          </cell>
          <cell r="R1710">
            <v>509.23529411764707</v>
          </cell>
          <cell r="S1710">
            <v>544.88176470588235</v>
          </cell>
          <cell r="T1710">
            <v>532.61</v>
          </cell>
          <cell r="U1710">
            <v>532.61</v>
          </cell>
          <cell r="V1710">
            <v>569.8927000000001</v>
          </cell>
          <cell r="W1710">
            <v>569.8927000000001</v>
          </cell>
          <cell r="X1710">
            <v>569.8927000000001</v>
          </cell>
          <cell r="Y1710">
            <v>569.8927000000001</v>
          </cell>
          <cell r="Z1710">
            <v>633.21411111111127</v>
          </cell>
          <cell r="AB1710" t="str">
            <v/>
          </cell>
          <cell r="AC1710">
            <v>4268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I1710" t="str">
            <v/>
          </cell>
          <cell r="AJ1710" t="str">
            <v/>
          </cell>
          <cell r="AM1710" t="e">
            <v>#N/A</v>
          </cell>
        </row>
        <row r="1711">
          <cell r="A1711" t="str">
            <v>ACTIVE</v>
          </cell>
          <cell r="B1711" t="str">
            <v>36-1855</v>
          </cell>
          <cell r="C1711">
            <v>28894414</v>
          </cell>
          <cell r="D1711" t="str">
            <v>36-1855</v>
          </cell>
          <cell r="E1711" t="str">
            <v>SDR 35 SW</v>
          </cell>
          <cell r="F1711" t="str">
            <v>15X6 RED BUSHING CON SXH SDR35 SW</v>
          </cell>
          <cell r="G1711">
            <v>11.25</v>
          </cell>
          <cell r="H1711">
            <v>5.1029099999999996</v>
          </cell>
          <cell r="I1711">
            <v>1</v>
          </cell>
          <cell r="J1711">
            <v>12</v>
          </cell>
          <cell r="K1711">
            <v>702.32422222222226</v>
          </cell>
          <cell r="L1711">
            <v>69.227329999999995</v>
          </cell>
          <cell r="M1711" t="str">
            <v>SPECFIT</v>
          </cell>
          <cell r="N1711" t="str">
            <v>(81)620156</v>
          </cell>
          <cell r="O1711" t="str">
            <v>BOX</v>
          </cell>
          <cell r="P1711" t="str">
            <v>D</v>
          </cell>
          <cell r="Q1711" t="str">
            <v>F</v>
          </cell>
          <cell r="R1711">
            <v>564.8117647058823</v>
          </cell>
          <cell r="S1711">
            <v>604.34858823529407</v>
          </cell>
          <cell r="T1711">
            <v>590.74</v>
          </cell>
          <cell r="U1711">
            <v>590.74</v>
          </cell>
          <cell r="V1711">
            <v>632.09180000000003</v>
          </cell>
          <cell r="W1711">
            <v>632.09180000000003</v>
          </cell>
          <cell r="X1711">
            <v>632.09180000000003</v>
          </cell>
          <cell r="Y1711">
            <v>632.09180000000003</v>
          </cell>
          <cell r="Z1711">
            <v>702.32422222222226</v>
          </cell>
          <cell r="AB1711" t="str">
            <v/>
          </cell>
          <cell r="AC1711">
            <v>4269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I1711" t="str">
            <v/>
          </cell>
          <cell r="AJ1711" t="str">
            <v/>
          </cell>
          <cell r="AM1711" t="e">
            <v>#N/A</v>
          </cell>
        </row>
        <row r="1712">
          <cell r="A1712" t="str">
            <v>ACTIVE</v>
          </cell>
          <cell r="B1712" t="str">
            <v>36-1856</v>
          </cell>
          <cell r="C1712">
            <v>28894422</v>
          </cell>
          <cell r="D1712" t="str">
            <v>36-1856</v>
          </cell>
          <cell r="E1712" t="str">
            <v>SDR 35 SW</v>
          </cell>
          <cell r="F1712" t="str">
            <v>15X8 RED BUSHING CON SXH SDR35 SW</v>
          </cell>
          <cell r="G1712">
            <v>12.15</v>
          </cell>
          <cell r="H1712">
            <v>5.5111428</v>
          </cell>
          <cell r="I1712">
            <v>1</v>
          </cell>
          <cell r="J1712">
            <v>11</v>
          </cell>
          <cell r="K1712">
            <v>942.77700000000004</v>
          </cell>
          <cell r="L1712">
            <v>90.221699999999998</v>
          </cell>
          <cell r="M1712" t="str">
            <v>SPECFIT</v>
          </cell>
          <cell r="N1712" t="str">
            <v>(81)620158</v>
          </cell>
          <cell r="O1712" t="str">
            <v>BOX</v>
          </cell>
          <cell r="P1712" t="str">
            <v>D</v>
          </cell>
          <cell r="Q1712" t="str">
            <v>F</v>
          </cell>
          <cell r="R1712">
            <v>758.17647058823536</v>
          </cell>
          <cell r="S1712">
            <v>811.24882352941188</v>
          </cell>
          <cell r="T1712">
            <v>792.99</v>
          </cell>
          <cell r="U1712">
            <v>792.99</v>
          </cell>
          <cell r="V1712">
            <v>848.49930000000006</v>
          </cell>
          <cell r="W1712">
            <v>848.49930000000006</v>
          </cell>
          <cell r="X1712">
            <v>848.49930000000006</v>
          </cell>
          <cell r="Y1712">
            <v>848.49930000000006</v>
          </cell>
          <cell r="Z1712">
            <v>942.77700000000004</v>
          </cell>
          <cell r="AB1712" t="str">
            <v/>
          </cell>
          <cell r="AC1712">
            <v>4270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I1712" t="str">
            <v/>
          </cell>
          <cell r="AJ1712" t="str">
            <v/>
          </cell>
          <cell r="AM1712" t="e">
            <v>#N/A</v>
          </cell>
        </row>
        <row r="1713">
          <cell r="A1713" t="str">
            <v>ACTIVE</v>
          </cell>
          <cell r="B1713" t="str">
            <v>36-1857</v>
          </cell>
          <cell r="C1713">
            <v>28894430</v>
          </cell>
          <cell r="D1713" t="str">
            <v>36-1857</v>
          </cell>
          <cell r="E1713" t="str">
            <v>SDR 35 SW</v>
          </cell>
          <cell r="F1713" t="str">
            <v>15X10 RED BUSHING CON SXH SDR35 SW</v>
          </cell>
          <cell r="G1713">
            <v>13.95</v>
          </cell>
          <cell r="H1713">
            <v>6.3276083999999999</v>
          </cell>
          <cell r="I1713">
            <v>1</v>
          </cell>
          <cell r="J1713">
            <v>10</v>
          </cell>
          <cell r="K1713">
            <v>1052.2023333333334</v>
          </cell>
          <cell r="L1713">
            <v>100.6938</v>
          </cell>
          <cell r="M1713" t="str">
            <v>SPECFIT</v>
          </cell>
          <cell r="N1713" t="str">
            <v>(81)6201510</v>
          </cell>
          <cell r="O1713" t="str">
            <v>BOX</v>
          </cell>
          <cell r="P1713" t="str">
            <v>D</v>
          </cell>
          <cell r="Q1713" t="str">
            <v>F</v>
          </cell>
          <cell r="R1713">
            <v>846.17647058823536</v>
          </cell>
          <cell r="S1713">
            <v>905.40882352941185</v>
          </cell>
          <cell r="T1713">
            <v>885.03</v>
          </cell>
          <cell r="U1713">
            <v>885.03</v>
          </cell>
          <cell r="V1713">
            <v>946.98210000000006</v>
          </cell>
          <cell r="W1713">
            <v>946.98210000000006</v>
          </cell>
          <cell r="X1713">
            <v>946.98210000000006</v>
          </cell>
          <cell r="Y1713">
            <v>946.98210000000006</v>
          </cell>
          <cell r="Z1713">
            <v>1052.2023333333334</v>
          </cell>
          <cell r="AB1713" t="str">
            <v/>
          </cell>
          <cell r="AC1713">
            <v>4271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I1713" t="str">
            <v/>
          </cell>
          <cell r="AJ1713" t="str">
            <v/>
          </cell>
          <cell r="AM1713" t="e">
            <v>#N/A</v>
          </cell>
        </row>
        <row r="1714">
          <cell r="A1714" t="str">
            <v>ACTIVE</v>
          </cell>
          <cell r="B1714" t="str">
            <v>36-1858</v>
          </cell>
          <cell r="C1714">
            <v>28894449</v>
          </cell>
          <cell r="D1714" t="str">
            <v>36-1858</v>
          </cell>
          <cell r="E1714" t="str">
            <v>SDR 35 SW</v>
          </cell>
          <cell r="F1714" t="str">
            <v>15X12 RED BUSHING CON SXH SDR35 SW</v>
          </cell>
          <cell r="G1714">
            <v>15.3</v>
          </cell>
          <cell r="H1714">
            <v>6.9399576000000005</v>
          </cell>
          <cell r="I1714">
            <v>1</v>
          </cell>
          <cell r="J1714">
            <v>9</v>
          </cell>
          <cell r="K1714">
            <v>1116.0337777777779</v>
          </cell>
          <cell r="L1714">
            <v>106.8019</v>
          </cell>
          <cell r="M1714" t="str">
            <v>SPECFIT</v>
          </cell>
          <cell r="N1714" t="str">
            <v>(81)6201512</v>
          </cell>
          <cell r="O1714" t="str">
            <v>BOX</v>
          </cell>
          <cell r="P1714" t="str">
            <v>D</v>
          </cell>
          <cell r="Q1714" t="str">
            <v>F</v>
          </cell>
          <cell r="R1714">
            <v>897.50588235294117</v>
          </cell>
          <cell r="S1714">
            <v>960.33129411764708</v>
          </cell>
          <cell r="T1714">
            <v>938.72</v>
          </cell>
          <cell r="U1714">
            <v>938.72</v>
          </cell>
          <cell r="V1714">
            <v>1004.4304000000001</v>
          </cell>
          <cell r="W1714">
            <v>1004.4304000000001</v>
          </cell>
          <cell r="X1714">
            <v>1004.4304000000001</v>
          </cell>
          <cell r="Y1714">
            <v>1004.4304000000001</v>
          </cell>
          <cell r="Z1714">
            <v>1116.0337777777779</v>
          </cell>
          <cell r="AB1714" t="str">
            <v/>
          </cell>
          <cell r="AC1714">
            <v>4272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I1714" t="str">
            <v/>
          </cell>
          <cell r="AJ1714" t="str">
            <v/>
          </cell>
          <cell r="AM1714" t="e">
            <v>#N/A</v>
          </cell>
        </row>
        <row r="1715">
          <cell r="A1715" t="str">
            <v>ACTIVE</v>
          </cell>
          <cell r="B1715" t="str">
            <v>36-1859</v>
          </cell>
          <cell r="C1715">
            <v>28894457</v>
          </cell>
          <cell r="D1715" t="str">
            <v>36-1859</v>
          </cell>
          <cell r="E1715" t="str">
            <v>SDR 35 SW</v>
          </cell>
          <cell r="F1715" t="str">
            <v>18X4 RED BUSHING CON SXH SDR35 SW</v>
          </cell>
          <cell r="G1715">
            <v>21.6</v>
          </cell>
          <cell r="H1715">
            <v>9.7975872000000006</v>
          </cell>
          <cell r="I1715">
            <v>1</v>
          </cell>
          <cell r="J1715">
            <v>6</v>
          </cell>
          <cell r="K1715">
            <v>1054.7941111111113</v>
          </cell>
          <cell r="L1715">
            <v>100.9419</v>
          </cell>
          <cell r="M1715" t="str">
            <v>SPECFIT</v>
          </cell>
          <cell r="N1715" t="str">
            <v>(81)620184</v>
          </cell>
          <cell r="O1715" t="str">
            <v>BOX</v>
          </cell>
          <cell r="P1715" t="str">
            <v>D</v>
          </cell>
          <cell r="Q1715" t="str">
            <v>F</v>
          </cell>
          <cell r="R1715">
            <v>848.25882352941176</v>
          </cell>
          <cell r="S1715">
            <v>907.6369411764706</v>
          </cell>
          <cell r="T1715">
            <v>887.21</v>
          </cell>
          <cell r="U1715">
            <v>887.21</v>
          </cell>
          <cell r="V1715">
            <v>949.31470000000013</v>
          </cell>
          <cell r="W1715">
            <v>949.31470000000013</v>
          </cell>
          <cell r="X1715">
            <v>949.31470000000013</v>
          </cell>
          <cell r="Y1715">
            <v>949.31470000000013</v>
          </cell>
          <cell r="Z1715">
            <v>1054.7941111111113</v>
          </cell>
          <cell r="AB1715" t="str">
            <v/>
          </cell>
          <cell r="AC1715">
            <v>4273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I1715" t="str">
            <v/>
          </cell>
          <cell r="AJ1715" t="str">
            <v/>
          </cell>
          <cell r="AM1715" t="e">
            <v>#N/A</v>
          </cell>
        </row>
        <row r="1716">
          <cell r="A1716" t="str">
            <v>ACTIVE</v>
          </cell>
          <cell r="B1716" t="str">
            <v>36-1860</v>
          </cell>
          <cell r="C1716">
            <v>28894465</v>
          </cell>
          <cell r="D1716" t="str">
            <v>36-1860</v>
          </cell>
          <cell r="E1716" t="str">
            <v>SDR 35 SW</v>
          </cell>
          <cell r="F1716" t="str">
            <v>18X6 RED BUSHING CON SXH SDR35 SW</v>
          </cell>
          <cell r="G1716">
            <v>22.05</v>
          </cell>
          <cell r="H1716">
            <v>10.001703600000001</v>
          </cell>
          <cell r="I1716">
            <v>1</v>
          </cell>
          <cell r="J1716">
            <v>6</v>
          </cell>
          <cell r="K1716">
            <v>1113.1804444444444</v>
          </cell>
          <cell r="L1716">
            <v>106.52979999999999</v>
          </cell>
          <cell r="M1716" t="str">
            <v>SPECFIT</v>
          </cell>
          <cell r="N1716" t="str">
            <v>(81)620186</v>
          </cell>
          <cell r="O1716" t="str">
            <v>BOX</v>
          </cell>
          <cell r="P1716" t="str">
            <v>D</v>
          </cell>
          <cell r="Q1716" t="str">
            <v>F</v>
          </cell>
          <cell r="R1716">
            <v>895.21176470588227</v>
          </cell>
          <cell r="S1716">
            <v>957.87658823529409</v>
          </cell>
          <cell r="T1716">
            <v>936.32</v>
          </cell>
          <cell r="U1716">
            <v>936.32</v>
          </cell>
          <cell r="V1716">
            <v>1001.8624000000001</v>
          </cell>
          <cell r="W1716">
            <v>1001.8624000000001</v>
          </cell>
          <cell r="X1716">
            <v>1001.8624000000001</v>
          </cell>
          <cell r="Y1716">
            <v>1001.8624000000001</v>
          </cell>
          <cell r="Z1716">
            <v>1113.1804444444444</v>
          </cell>
          <cell r="AB1716" t="str">
            <v/>
          </cell>
          <cell r="AC1716">
            <v>4274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I1716" t="str">
            <v/>
          </cell>
          <cell r="AJ1716" t="str">
            <v/>
          </cell>
          <cell r="AM1716" t="e">
            <v>#N/A</v>
          </cell>
        </row>
        <row r="1717">
          <cell r="A1717" t="str">
            <v>ACTIVE</v>
          </cell>
          <cell r="B1717" t="str">
            <v>36-1861</v>
          </cell>
          <cell r="C1717">
            <v>28894473</v>
          </cell>
          <cell r="D1717" t="str">
            <v>36-1861</v>
          </cell>
          <cell r="E1717" t="str">
            <v>SDR 35 SW</v>
          </cell>
          <cell r="F1717" t="str">
            <v>18X8 RED BUSHING CON SXH SDR35 SW</v>
          </cell>
          <cell r="G1717">
            <v>22.5</v>
          </cell>
          <cell r="H1717">
            <v>10.205819999999999</v>
          </cell>
          <cell r="I1717">
            <v>1</v>
          </cell>
          <cell r="J1717">
            <v>6</v>
          </cell>
          <cell r="K1717">
            <v>1157.7637777777779</v>
          </cell>
          <cell r="L1717">
            <v>110.79559999999999</v>
          </cell>
          <cell r="M1717" t="str">
            <v>SPECFIT</v>
          </cell>
          <cell r="N1717" t="str">
            <v>(81)620188</v>
          </cell>
          <cell r="O1717" t="str">
            <v>BOX</v>
          </cell>
          <cell r="P1717" t="str">
            <v>D</v>
          </cell>
          <cell r="Q1717" t="str">
            <v>F</v>
          </cell>
          <cell r="R1717">
            <v>931.05882352941171</v>
          </cell>
          <cell r="S1717">
            <v>996.2329411764706</v>
          </cell>
          <cell r="T1717">
            <v>973.82</v>
          </cell>
          <cell r="U1717">
            <v>973.82</v>
          </cell>
          <cell r="V1717">
            <v>1041.9874000000002</v>
          </cell>
          <cell r="W1717">
            <v>1041.9874000000002</v>
          </cell>
          <cell r="X1717">
            <v>1041.9874000000002</v>
          </cell>
          <cell r="Y1717">
            <v>1041.9874000000002</v>
          </cell>
          <cell r="Z1717">
            <v>1157.7637777777779</v>
          </cell>
          <cell r="AB1717" t="str">
            <v/>
          </cell>
          <cell r="AC1717">
            <v>4275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I1717" t="str">
            <v/>
          </cell>
          <cell r="AJ1717" t="str">
            <v/>
          </cell>
          <cell r="AM1717" t="e">
            <v>#N/A</v>
          </cell>
        </row>
        <row r="1718">
          <cell r="A1718" t="str">
            <v>ACTIVE</v>
          </cell>
          <cell r="B1718" t="str">
            <v>36-1862</v>
          </cell>
          <cell r="C1718">
            <v>28894481</v>
          </cell>
          <cell r="D1718" t="str">
            <v>36-1862</v>
          </cell>
          <cell r="E1718" t="str">
            <v>SDR 35 SW</v>
          </cell>
          <cell r="F1718" t="str">
            <v>18X10 RED BUSHING CON SXH SDR35 SW</v>
          </cell>
          <cell r="G1718">
            <v>23.4</v>
          </cell>
          <cell r="H1718">
            <v>10.6140528</v>
          </cell>
          <cell r="I1718">
            <v>1</v>
          </cell>
          <cell r="J1718">
            <v>6</v>
          </cell>
          <cell r="K1718">
            <v>1201.3127777777779</v>
          </cell>
          <cell r="L1718">
            <v>114.9633</v>
          </cell>
          <cell r="M1718" t="str">
            <v>SPECFIT</v>
          </cell>
          <cell r="N1718" t="str">
            <v>(81)6201810</v>
          </cell>
          <cell r="O1718" t="str">
            <v>BOX</v>
          </cell>
          <cell r="P1718" t="str">
            <v>D</v>
          </cell>
          <cell r="Q1718" t="str">
            <v>F</v>
          </cell>
          <cell r="R1718">
            <v>966.0823529411764</v>
          </cell>
          <cell r="S1718">
            <v>1033.7081176470588</v>
          </cell>
          <cell r="T1718">
            <v>1010.45</v>
          </cell>
          <cell r="U1718">
            <v>1010.45</v>
          </cell>
          <cell r="V1718">
            <v>1081.1815000000001</v>
          </cell>
          <cell r="W1718">
            <v>1081.1815000000001</v>
          </cell>
          <cell r="X1718">
            <v>1081.1815000000001</v>
          </cell>
          <cell r="Y1718">
            <v>1081.1815000000001</v>
          </cell>
          <cell r="Z1718">
            <v>1201.3127777777779</v>
          </cell>
          <cell r="AB1718" t="str">
            <v/>
          </cell>
          <cell r="AC1718">
            <v>4276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I1718" t="str">
            <v/>
          </cell>
          <cell r="AJ1718" t="str">
            <v/>
          </cell>
          <cell r="AM1718" t="e">
            <v>#N/A</v>
          </cell>
        </row>
        <row r="1719">
          <cell r="A1719" t="str">
            <v>ACTIVE</v>
          </cell>
          <cell r="B1719" t="str">
            <v>36-1863</v>
          </cell>
          <cell r="C1719">
            <v>28894490</v>
          </cell>
          <cell r="D1719" t="str">
            <v>36-1863</v>
          </cell>
          <cell r="E1719" t="str">
            <v>SDR 35 SW</v>
          </cell>
          <cell r="F1719" t="str">
            <v>18X12 RED BUSHING CON SXH SDR35 SW</v>
          </cell>
          <cell r="G1719">
            <v>26.1</v>
          </cell>
          <cell r="H1719">
            <v>11.838751200000001</v>
          </cell>
          <cell r="I1719">
            <v>1</v>
          </cell>
          <cell r="J1719">
            <v>5</v>
          </cell>
          <cell r="K1719">
            <v>1228.788</v>
          </cell>
          <cell r="L1719">
            <v>117.5925</v>
          </cell>
          <cell r="M1719" t="str">
            <v>SPECFIT</v>
          </cell>
          <cell r="N1719" t="str">
            <v>(81)6201812</v>
          </cell>
          <cell r="O1719" t="str">
            <v>BOX</v>
          </cell>
          <cell r="P1719" t="str">
            <v>D</v>
          </cell>
          <cell r="Q1719" t="str">
            <v>F</v>
          </cell>
          <cell r="R1719">
            <v>988.17647058823536</v>
          </cell>
          <cell r="S1719">
            <v>1057.3488235294119</v>
          </cell>
          <cell r="T1719">
            <v>1033.56</v>
          </cell>
          <cell r="U1719">
            <v>1033.56</v>
          </cell>
          <cell r="V1719">
            <v>1105.9092000000001</v>
          </cell>
          <cell r="W1719">
            <v>1105.9092000000001</v>
          </cell>
          <cell r="X1719">
            <v>1105.9092000000001</v>
          </cell>
          <cell r="Y1719">
            <v>1105.9092000000001</v>
          </cell>
          <cell r="Z1719">
            <v>1228.788</v>
          </cell>
          <cell r="AB1719" t="str">
            <v/>
          </cell>
          <cell r="AC1719">
            <v>4277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I1719" t="str">
            <v/>
          </cell>
          <cell r="AJ1719" t="str">
            <v/>
          </cell>
          <cell r="AM1719" t="e">
            <v>#N/A</v>
          </cell>
        </row>
        <row r="1720">
          <cell r="A1720" t="str">
            <v>ACTIVE</v>
          </cell>
          <cell r="B1720" t="str">
            <v>36-1864</v>
          </cell>
          <cell r="C1720">
            <v>28894503</v>
          </cell>
          <cell r="D1720" t="str">
            <v>36-1864</v>
          </cell>
          <cell r="E1720" t="str">
            <v>SDR 35 SW</v>
          </cell>
          <cell r="F1720" t="str">
            <v>18X15 RED BUSHING CON SXH SDR35 SW</v>
          </cell>
          <cell r="G1720">
            <v>29.25</v>
          </cell>
          <cell r="H1720">
            <v>13.267566</v>
          </cell>
          <cell r="I1720">
            <v>1</v>
          </cell>
          <cell r="J1720">
            <v>5</v>
          </cell>
          <cell r="K1720">
            <v>1236.5633333333333</v>
          </cell>
          <cell r="L1720">
            <v>118.3386</v>
          </cell>
          <cell r="M1720" t="str">
            <v>SPECFIT</v>
          </cell>
          <cell r="N1720" t="str">
            <v>(81)6201815</v>
          </cell>
          <cell r="O1720" t="str">
            <v>BOX</v>
          </cell>
          <cell r="P1720" t="str">
            <v>D</v>
          </cell>
          <cell r="Q1720" t="str">
            <v>F</v>
          </cell>
          <cell r="R1720">
            <v>994.44705882352946</v>
          </cell>
          <cell r="S1720">
            <v>1064.0583529411765</v>
          </cell>
          <cell r="T1720">
            <v>1040.0999999999999</v>
          </cell>
          <cell r="U1720">
            <v>1040.0999999999999</v>
          </cell>
          <cell r="V1720">
            <v>1112.9069999999999</v>
          </cell>
          <cell r="W1720">
            <v>1112.9069999999999</v>
          </cell>
          <cell r="X1720">
            <v>1112.9069999999999</v>
          </cell>
          <cell r="Y1720">
            <v>1112.9069999999999</v>
          </cell>
          <cell r="Z1720">
            <v>1236.5633333333333</v>
          </cell>
          <cell r="AB1720" t="str">
            <v/>
          </cell>
          <cell r="AC1720">
            <v>4278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I1720" t="str">
            <v/>
          </cell>
          <cell r="AJ1720" t="str">
            <v/>
          </cell>
          <cell r="AM1720" t="e">
            <v>#N/A</v>
          </cell>
        </row>
        <row r="1721">
          <cell r="A1721" t="str">
            <v>ACTIVE</v>
          </cell>
          <cell r="B1721" t="str">
            <v>36-1865</v>
          </cell>
          <cell r="C1721">
            <v>28894511</v>
          </cell>
          <cell r="D1721" t="str">
            <v>36-1865</v>
          </cell>
          <cell r="E1721" t="str">
            <v>SDR 35 SW</v>
          </cell>
          <cell r="F1721" t="str">
            <v>21X4 RED BUSHING CON SXH SDR35 SW</v>
          </cell>
          <cell r="G1721">
            <v>41.85</v>
          </cell>
          <cell r="H1721">
            <v>18.982825200000001</v>
          </cell>
          <cell r="I1721">
            <v>1</v>
          </cell>
          <cell r="J1721">
            <v>3</v>
          </cell>
          <cell r="K1721">
            <v>1360.8973333333333</v>
          </cell>
          <cell r="L1721">
            <v>130.2345</v>
          </cell>
          <cell r="M1721" t="str">
            <v>SPECFIT</v>
          </cell>
          <cell r="N1721" t="str">
            <v>(81)620214</v>
          </cell>
          <cell r="O1721" t="str">
            <v>BOX</v>
          </cell>
          <cell r="P1721" t="str">
            <v>D</v>
          </cell>
          <cell r="Q1721" t="str">
            <v>F</v>
          </cell>
          <cell r="R1721">
            <v>1094.4117647058824</v>
          </cell>
          <cell r="S1721">
            <v>1171.0205882352943</v>
          </cell>
          <cell r="T1721">
            <v>1144.68</v>
          </cell>
          <cell r="U1721">
            <v>1144.68</v>
          </cell>
          <cell r="V1721">
            <v>1224.8076000000001</v>
          </cell>
          <cell r="W1721">
            <v>1224.8076000000001</v>
          </cell>
          <cell r="X1721">
            <v>1224.8076000000001</v>
          </cell>
          <cell r="Y1721">
            <v>1224.8076000000001</v>
          </cell>
          <cell r="Z1721">
            <v>1360.8973333333333</v>
          </cell>
          <cell r="AB1721" t="str">
            <v/>
          </cell>
          <cell r="AC1721">
            <v>4279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I1721" t="str">
            <v/>
          </cell>
          <cell r="AJ1721" t="str">
            <v/>
          </cell>
          <cell r="AM1721" t="e">
            <v>#N/A</v>
          </cell>
        </row>
        <row r="1722">
          <cell r="A1722" t="str">
            <v>ACTIVE</v>
          </cell>
          <cell r="B1722" t="str">
            <v>36-1866</v>
          </cell>
          <cell r="C1722">
            <v>28894520</v>
          </cell>
          <cell r="D1722" t="str">
            <v>36-1866</v>
          </cell>
          <cell r="E1722" t="str">
            <v>SDR 35 SW</v>
          </cell>
          <cell r="F1722" t="str">
            <v>21X6 RED BUSHING CON SXH SDR35 SW</v>
          </cell>
          <cell r="G1722">
            <v>42.3</v>
          </cell>
          <cell r="H1722">
            <v>19.186941599999997</v>
          </cell>
          <cell r="I1722">
            <v>1</v>
          </cell>
          <cell r="J1722">
            <v>3</v>
          </cell>
          <cell r="K1722">
            <v>1394.4596666666669</v>
          </cell>
          <cell r="L1722">
            <v>133.4487</v>
          </cell>
          <cell r="M1722" t="str">
            <v>SPECFIT</v>
          </cell>
          <cell r="N1722" t="str">
            <v>(81)620216</v>
          </cell>
          <cell r="O1722" t="str">
            <v>BOX</v>
          </cell>
          <cell r="P1722" t="str">
            <v>D</v>
          </cell>
          <cell r="Q1722" t="str">
            <v>F</v>
          </cell>
          <cell r="R1722">
            <v>1121.4235294117648</v>
          </cell>
          <cell r="S1722">
            <v>1199.9231764705885</v>
          </cell>
          <cell r="T1722">
            <v>1172.9100000000001</v>
          </cell>
          <cell r="U1722">
            <v>1172.9100000000001</v>
          </cell>
          <cell r="V1722">
            <v>1255.0137000000002</v>
          </cell>
          <cell r="W1722">
            <v>1255.0137000000002</v>
          </cell>
          <cell r="X1722">
            <v>1255.0137000000002</v>
          </cell>
          <cell r="Y1722">
            <v>1255.0137000000002</v>
          </cell>
          <cell r="Z1722">
            <v>1394.4596666666669</v>
          </cell>
          <cell r="AB1722" t="str">
            <v/>
          </cell>
          <cell r="AC1722">
            <v>4280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I1722" t="str">
            <v/>
          </cell>
          <cell r="AJ1722" t="str">
            <v/>
          </cell>
          <cell r="AM1722" t="e">
            <v>#N/A</v>
          </cell>
        </row>
        <row r="1723">
          <cell r="A1723" t="str">
            <v>ACTIVE</v>
          </cell>
          <cell r="B1723" t="str">
            <v>36-1867</v>
          </cell>
          <cell r="C1723">
            <v>28894538</v>
          </cell>
          <cell r="D1723" t="str">
            <v>36-1867</v>
          </cell>
          <cell r="E1723" t="str">
            <v>SDR 35 SW</v>
          </cell>
          <cell r="F1723" t="str">
            <v>21X8 RED BUSHING CON SXH SDR35 SW</v>
          </cell>
          <cell r="G1723">
            <v>42.75</v>
          </cell>
          <cell r="H1723">
            <v>19.391058000000001</v>
          </cell>
          <cell r="I1723">
            <v>1</v>
          </cell>
          <cell r="J1723">
            <v>3</v>
          </cell>
          <cell r="K1723">
            <v>1425.3470000000002</v>
          </cell>
          <cell r="L1723">
            <v>136.40369999999999</v>
          </cell>
          <cell r="M1723" t="str">
            <v>SPECFIT</v>
          </cell>
          <cell r="N1723" t="str">
            <v>(81)620218</v>
          </cell>
          <cell r="O1723" t="str">
            <v>BOX</v>
          </cell>
          <cell r="P1723" t="str">
            <v>D</v>
          </cell>
          <cell r="Q1723" t="str">
            <v>F</v>
          </cell>
          <cell r="R1723">
            <v>1146.2588235294118</v>
          </cell>
          <cell r="S1723">
            <v>1226.4969411764707</v>
          </cell>
          <cell r="T1723">
            <v>1198.8900000000001</v>
          </cell>
          <cell r="U1723">
            <v>1198.8900000000001</v>
          </cell>
          <cell r="V1723">
            <v>1282.8123000000003</v>
          </cell>
          <cell r="W1723">
            <v>1282.8123000000003</v>
          </cell>
          <cell r="X1723">
            <v>1282.8123000000003</v>
          </cell>
          <cell r="Y1723">
            <v>1282.8123000000003</v>
          </cell>
          <cell r="Z1723">
            <v>1425.3470000000002</v>
          </cell>
          <cell r="AB1723" t="str">
            <v/>
          </cell>
          <cell r="AC1723">
            <v>4281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I1723" t="str">
            <v/>
          </cell>
          <cell r="AJ1723" t="str">
            <v/>
          </cell>
          <cell r="AM1723" t="e">
            <v>#N/A</v>
          </cell>
        </row>
        <row r="1724">
          <cell r="A1724" t="str">
            <v>ACTIVE</v>
          </cell>
          <cell r="B1724" t="str">
            <v>36-1868</v>
          </cell>
          <cell r="C1724">
            <v>28894546</v>
          </cell>
          <cell r="D1724" t="str">
            <v>36-1868</v>
          </cell>
          <cell r="E1724" t="str">
            <v>SDR 35 SW</v>
          </cell>
          <cell r="F1724" t="str">
            <v>21X10 RED BUSHING CON SXH SDR35 SW</v>
          </cell>
          <cell r="G1724">
            <v>44.1</v>
          </cell>
          <cell r="H1724">
            <v>20.003407200000002</v>
          </cell>
          <cell r="I1724">
            <v>1</v>
          </cell>
          <cell r="J1724">
            <v>3</v>
          </cell>
          <cell r="K1724">
            <v>1483.685777777778</v>
          </cell>
          <cell r="L1724">
            <v>141.98599999999999</v>
          </cell>
          <cell r="M1724" t="str">
            <v>SPECFIT</v>
          </cell>
          <cell r="N1724" t="str">
            <v>(81)6202110</v>
          </cell>
          <cell r="O1724" t="str">
            <v>BOX</v>
          </cell>
          <cell r="P1724" t="str">
            <v>D</v>
          </cell>
          <cell r="Q1724" t="str">
            <v>F</v>
          </cell>
          <cell r="R1724">
            <v>1193.164705882353</v>
          </cell>
          <cell r="S1724">
            <v>1276.6862352941178</v>
          </cell>
          <cell r="T1724">
            <v>1247.96</v>
          </cell>
          <cell r="U1724">
            <v>1247.96</v>
          </cell>
          <cell r="V1724">
            <v>1335.3172000000002</v>
          </cell>
          <cell r="W1724">
            <v>1335.3172000000002</v>
          </cell>
          <cell r="X1724">
            <v>1335.3172000000002</v>
          </cell>
          <cell r="Y1724">
            <v>1335.3172000000002</v>
          </cell>
          <cell r="Z1724">
            <v>1483.685777777778</v>
          </cell>
          <cell r="AB1724" t="str">
            <v/>
          </cell>
          <cell r="AC1724">
            <v>4282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I1724" t="str">
            <v/>
          </cell>
          <cell r="AJ1724" t="str">
            <v/>
          </cell>
          <cell r="AM1724" t="e">
            <v>#N/A</v>
          </cell>
        </row>
        <row r="1725">
          <cell r="A1725" t="str">
            <v>ACTIVE</v>
          </cell>
          <cell r="B1725" t="str">
            <v>36-1869</v>
          </cell>
          <cell r="C1725">
            <v>28894554</v>
          </cell>
          <cell r="D1725" t="str">
            <v>36-1869</v>
          </cell>
          <cell r="E1725" t="str">
            <v>SDR 35 SW</v>
          </cell>
          <cell r="F1725" t="str">
            <v>21X12 RED BUSHING CON SXH SDR35 SW</v>
          </cell>
          <cell r="G1725">
            <v>45.45</v>
          </cell>
          <cell r="H1725">
            <v>20.615756400000002</v>
          </cell>
          <cell r="I1725">
            <v>1</v>
          </cell>
          <cell r="J1725">
            <v>3</v>
          </cell>
          <cell r="K1725">
            <v>1537.6970000000003</v>
          </cell>
          <cell r="L1725">
            <v>147.15539999999999</v>
          </cell>
          <cell r="M1725" t="str">
            <v>SPECFIT</v>
          </cell>
          <cell r="N1725" t="str">
            <v>(81)6202112</v>
          </cell>
          <cell r="O1725" t="str">
            <v>BOX</v>
          </cell>
          <cell r="P1725" t="str">
            <v>D</v>
          </cell>
          <cell r="Q1725" t="str">
            <v>F</v>
          </cell>
          <cell r="R1725">
            <v>1236.5999999999999</v>
          </cell>
          <cell r="S1725">
            <v>1323.162</v>
          </cell>
          <cell r="T1725">
            <v>1293.3900000000001</v>
          </cell>
          <cell r="U1725">
            <v>1293.3900000000001</v>
          </cell>
          <cell r="V1725">
            <v>1383.9273000000003</v>
          </cell>
          <cell r="W1725">
            <v>1383.9273000000003</v>
          </cell>
          <cell r="X1725">
            <v>1383.9273000000003</v>
          </cell>
          <cell r="Y1725">
            <v>1383.9273000000003</v>
          </cell>
          <cell r="Z1725">
            <v>1537.6970000000003</v>
          </cell>
          <cell r="AB1725" t="str">
            <v/>
          </cell>
          <cell r="AC1725">
            <v>4283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I1725" t="str">
            <v/>
          </cell>
          <cell r="AJ1725" t="str">
            <v/>
          </cell>
          <cell r="AM1725" t="e">
            <v>#N/A</v>
          </cell>
        </row>
        <row r="1726">
          <cell r="A1726" t="str">
            <v>ACTIVE</v>
          </cell>
          <cell r="B1726" t="str">
            <v>36-1870</v>
          </cell>
          <cell r="C1726">
            <v>28894562</v>
          </cell>
          <cell r="D1726" t="str">
            <v>36-1870</v>
          </cell>
          <cell r="E1726" t="str">
            <v>SDR 35 SW</v>
          </cell>
          <cell r="F1726" t="str">
            <v>21X15 RED BUSHING CON SXH SDR35 SW</v>
          </cell>
          <cell r="G1726">
            <v>44.1</v>
          </cell>
          <cell r="H1726">
            <v>20.003407200000002</v>
          </cell>
          <cell r="I1726">
            <v>1</v>
          </cell>
          <cell r="J1726">
            <v>3</v>
          </cell>
          <cell r="K1726">
            <v>1639.8820000000001</v>
          </cell>
          <cell r="L1726">
            <v>156.935</v>
          </cell>
          <cell r="M1726" t="str">
            <v>SPECFIT</v>
          </cell>
          <cell r="N1726" t="str">
            <v>(81)6202115</v>
          </cell>
          <cell r="O1726" t="str">
            <v>BOX</v>
          </cell>
          <cell r="P1726" t="str">
            <v>D</v>
          </cell>
          <cell r="Q1726" t="str">
            <v>F</v>
          </cell>
          <cell r="R1726">
            <v>1318.7882352941176</v>
          </cell>
          <cell r="S1726">
            <v>1411.1034117647059</v>
          </cell>
          <cell r="T1726">
            <v>1379.34</v>
          </cell>
          <cell r="U1726">
            <v>1379.34</v>
          </cell>
          <cell r="V1726">
            <v>1475.8938000000001</v>
          </cell>
          <cell r="W1726">
            <v>1475.8938000000001</v>
          </cell>
          <cell r="X1726">
            <v>1475.8938000000001</v>
          </cell>
          <cell r="Y1726">
            <v>1475.8938000000001</v>
          </cell>
          <cell r="Z1726">
            <v>1639.8820000000001</v>
          </cell>
          <cell r="AB1726" t="str">
            <v/>
          </cell>
          <cell r="AC1726">
            <v>4284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I1726" t="str">
            <v/>
          </cell>
          <cell r="AJ1726" t="str">
            <v/>
          </cell>
          <cell r="AM1726" t="e">
            <v>#N/A</v>
          </cell>
        </row>
        <row r="1727">
          <cell r="A1727" t="str">
            <v>ACTIVE</v>
          </cell>
          <cell r="B1727" t="str">
            <v>36-1871</v>
          </cell>
          <cell r="C1727">
            <v>28894570</v>
          </cell>
          <cell r="D1727" t="str">
            <v>36-1871</v>
          </cell>
          <cell r="E1727" t="str">
            <v>SDR 35 SW</v>
          </cell>
          <cell r="F1727" t="str">
            <v>21X18 RED BUSHING CON SXH SDR35 SW</v>
          </cell>
          <cell r="G1727">
            <v>50.85</v>
          </cell>
          <cell r="H1727">
            <v>23.065153200000001</v>
          </cell>
          <cell r="I1727">
            <v>1</v>
          </cell>
          <cell r="J1727">
            <v>3</v>
          </cell>
          <cell r="K1727">
            <v>1847.569</v>
          </cell>
          <cell r="L1727">
            <v>176.809</v>
          </cell>
          <cell r="M1727" t="str">
            <v>SPECFIT</v>
          </cell>
          <cell r="N1727" t="str">
            <v>(81)6202118</v>
          </cell>
          <cell r="O1727" t="str">
            <v>BOX</v>
          </cell>
          <cell r="P1727" t="str">
            <v>D</v>
          </cell>
          <cell r="Q1727" t="str">
            <v>F</v>
          </cell>
          <cell r="R1727">
            <v>1485.8000000000002</v>
          </cell>
          <cell r="S1727">
            <v>1589.8060000000003</v>
          </cell>
          <cell r="T1727">
            <v>1554.03</v>
          </cell>
          <cell r="U1727">
            <v>1554.03</v>
          </cell>
          <cell r="V1727">
            <v>1662.8121000000001</v>
          </cell>
          <cell r="W1727">
            <v>1662.8121000000001</v>
          </cell>
          <cell r="X1727">
            <v>1662.8121000000001</v>
          </cell>
          <cell r="Y1727">
            <v>1662.8121000000001</v>
          </cell>
          <cell r="Z1727">
            <v>1847.569</v>
          </cell>
          <cell r="AB1727" t="str">
            <v/>
          </cell>
          <cell r="AC1727">
            <v>4285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I1727" t="str">
            <v/>
          </cell>
          <cell r="AJ1727" t="str">
            <v/>
          </cell>
          <cell r="AM1727" t="e">
            <v>#N/A</v>
          </cell>
        </row>
        <row r="1728">
          <cell r="A1728" t="str">
            <v>ACTIVE</v>
          </cell>
          <cell r="B1728" t="str">
            <v>36-1872</v>
          </cell>
          <cell r="C1728">
            <v>28894589</v>
          </cell>
          <cell r="D1728" t="str">
            <v>36-1872</v>
          </cell>
          <cell r="E1728" t="str">
            <v>SDR 35 SW</v>
          </cell>
          <cell r="F1728" t="str">
            <v>24X4 RED BUSHING CON SXH SDR35 SW</v>
          </cell>
          <cell r="G1728">
            <v>53.55</v>
          </cell>
          <cell r="H1728">
            <v>24.289851599999999</v>
          </cell>
          <cell r="I1728">
            <v>1</v>
          </cell>
          <cell r="J1728">
            <v>3</v>
          </cell>
          <cell r="K1728">
            <v>3197.6593333333331</v>
          </cell>
          <cell r="L1728">
            <v>306.0104</v>
          </cell>
          <cell r="M1728" t="str">
            <v>SPECFIT</v>
          </cell>
          <cell r="N1728" t="str">
            <v>(81)620244</v>
          </cell>
          <cell r="O1728" t="str">
            <v>BOX</v>
          </cell>
          <cell r="P1728" t="str">
            <v>D</v>
          </cell>
          <cell r="Q1728" t="str">
            <v>F</v>
          </cell>
          <cell r="R1728">
            <v>2571.5176470588235</v>
          </cell>
          <cell r="S1728">
            <v>2751.5238823529412</v>
          </cell>
          <cell r="T1728">
            <v>2689.62</v>
          </cell>
          <cell r="U1728">
            <v>2689.62</v>
          </cell>
          <cell r="V1728">
            <v>2877.8933999999999</v>
          </cell>
          <cell r="W1728">
            <v>2877.8933999999999</v>
          </cell>
          <cell r="X1728">
            <v>2877.8933999999999</v>
          </cell>
          <cell r="Y1728">
            <v>2877.8933999999999</v>
          </cell>
          <cell r="Z1728">
            <v>3197.6593333333331</v>
          </cell>
          <cell r="AB1728" t="str">
            <v/>
          </cell>
          <cell r="AC1728">
            <v>4286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I1728" t="str">
            <v/>
          </cell>
          <cell r="AJ1728" t="str">
            <v/>
          </cell>
          <cell r="AM1728" t="e">
            <v>#N/A</v>
          </cell>
        </row>
        <row r="1729">
          <cell r="A1729" t="str">
            <v>ACTIVE</v>
          </cell>
          <cell r="B1729" t="str">
            <v>36-1873</v>
          </cell>
          <cell r="C1729">
            <v>28894597</v>
          </cell>
          <cell r="D1729" t="str">
            <v>36-1873</v>
          </cell>
          <cell r="E1729" t="str">
            <v>SDR 35 SW</v>
          </cell>
          <cell r="F1729" t="str">
            <v>24X6 RED BUSHING CON SXH SDR35 SW</v>
          </cell>
          <cell r="G1729">
            <v>54</v>
          </cell>
          <cell r="H1729">
            <v>24.493967999999999</v>
          </cell>
          <cell r="I1729">
            <v>1</v>
          </cell>
          <cell r="J1729">
            <v>3</v>
          </cell>
          <cell r="K1729">
            <v>3235.5967777777782</v>
          </cell>
          <cell r="L1729">
            <v>309.64120000000003</v>
          </cell>
          <cell r="M1729" t="str">
            <v>SPECFIT</v>
          </cell>
          <cell r="N1729" t="str">
            <v>(81)620246</v>
          </cell>
          <cell r="O1729" t="str">
            <v>BOX</v>
          </cell>
          <cell r="P1729" t="str">
            <v>D</v>
          </cell>
          <cell r="Q1729" t="str">
            <v>F</v>
          </cell>
          <cell r="R1729">
            <v>2602.035294117647</v>
          </cell>
          <cell r="S1729">
            <v>2784.1777647058825</v>
          </cell>
          <cell r="T1729">
            <v>2721.53</v>
          </cell>
          <cell r="U1729">
            <v>2721.53</v>
          </cell>
          <cell r="V1729">
            <v>2912.0371000000005</v>
          </cell>
          <cell r="W1729">
            <v>2912.0371000000005</v>
          </cell>
          <cell r="X1729">
            <v>2912.0371000000005</v>
          </cell>
          <cell r="Y1729">
            <v>2912.0371000000005</v>
          </cell>
          <cell r="Z1729">
            <v>3235.5967777777782</v>
          </cell>
          <cell r="AB1729" t="str">
            <v/>
          </cell>
          <cell r="AC1729">
            <v>4287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I1729" t="str">
            <v/>
          </cell>
          <cell r="AJ1729" t="str">
            <v/>
          </cell>
          <cell r="AM1729" t="e">
            <v>#N/A</v>
          </cell>
        </row>
        <row r="1730">
          <cell r="A1730" t="str">
            <v>ACTIVE</v>
          </cell>
          <cell r="B1730" t="str">
            <v>36-1874</v>
          </cell>
          <cell r="C1730">
            <v>28894600</v>
          </cell>
          <cell r="D1730" t="str">
            <v>36-1874</v>
          </cell>
          <cell r="E1730" t="str">
            <v>SDR 35 SW</v>
          </cell>
          <cell r="F1730" t="str">
            <v>24X8 RED BUSHING CON SXH SDR35 SW</v>
          </cell>
          <cell r="G1730">
            <v>54.45</v>
          </cell>
          <cell r="H1730">
            <v>24.698084400000003</v>
          </cell>
          <cell r="I1730">
            <v>1</v>
          </cell>
          <cell r="J1730">
            <v>2</v>
          </cell>
          <cell r="K1730">
            <v>3276.1735555555556</v>
          </cell>
          <cell r="L1730">
            <v>313.5256</v>
          </cell>
          <cell r="M1730" t="str">
            <v>SPECFIT</v>
          </cell>
          <cell r="N1730" t="str">
            <v>(81)620248</v>
          </cell>
          <cell r="O1730" t="str">
            <v>BOX</v>
          </cell>
          <cell r="P1730" t="str">
            <v>D</v>
          </cell>
          <cell r="Q1730" t="str">
            <v>F</v>
          </cell>
          <cell r="R1730">
            <v>2634.670588235294</v>
          </cell>
          <cell r="S1730">
            <v>2819.0975294117648</v>
          </cell>
          <cell r="T1730">
            <v>2755.66</v>
          </cell>
          <cell r="U1730">
            <v>2755.66</v>
          </cell>
          <cell r="V1730">
            <v>2948.5562</v>
          </cell>
          <cell r="W1730">
            <v>2948.5562</v>
          </cell>
          <cell r="X1730">
            <v>2948.5562</v>
          </cell>
          <cell r="Y1730">
            <v>2948.5562</v>
          </cell>
          <cell r="Z1730">
            <v>3276.1735555555556</v>
          </cell>
          <cell r="AB1730" t="str">
            <v/>
          </cell>
          <cell r="AC1730">
            <v>4288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I1730" t="str">
            <v/>
          </cell>
          <cell r="AJ1730" t="str">
            <v/>
          </cell>
          <cell r="AM1730" t="e">
            <v>#N/A</v>
          </cell>
        </row>
        <row r="1731">
          <cell r="A1731" t="str">
            <v>ACTIVE</v>
          </cell>
          <cell r="B1731" t="str">
            <v>36-1875</v>
          </cell>
          <cell r="C1731">
            <v>28894619</v>
          </cell>
          <cell r="D1731" t="str">
            <v>36-1875</v>
          </cell>
          <cell r="E1731" t="str">
            <v>SDR 35 SW</v>
          </cell>
          <cell r="F1731" t="str">
            <v>24X10 RED BUSHING CON SXH SDR35 SW</v>
          </cell>
          <cell r="G1731">
            <v>55.8</v>
          </cell>
          <cell r="H1731">
            <v>25.3104336</v>
          </cell>
          <cell r="I1731">
            <v>1</v>
          </cell>
          <cell r="J1731">
            <v>2</v>
          </cell>
          <cell r="K1731">
            <v>3352.7617777777778</v>
          </cell>
          <cell r="L1731">
            <v>320.85570000000001</v>
          </cell>
          <cell r="M1731" t="str">
            <v>SPECFIT</v>
          </cell>
          <cell r="N1731" t="str">
            <v>(81)6202410</v>
          </cell>
          <cell r="O1731" t="str">
            <v>BOX</v>
          </cell>
          <cell r="P1731" t="str">
            <v>D</v>
          </cell>
          <cell r="Q1731" t="str">
            <v>F</v>
          </cell>
          <cell r="R1731">
            <v>2696.2705882352943</v>
          </cell>
          <cell r="S1731">
            <v>2885.009529411765</v>
          </cell>
          <cell r="T1731">
            <v>2820.08</v>
          </cell>
          <cell r="U1731">
            <v>2820.08</v>
          </cell>
          <cell r="V1731">
            <v>3017.4856</v>
          </cell>
          <cell r="W1731">
            <v>3017.4856</v>
          </cell>
          <cell r="X1731">
            <v>3017.4856</v>
          </cell>
          <cell r="Y1731">
            <v>3017.4856</v>
          </cell>
          <cell r="Z1731">
            <v>3352.7617777777778</v>
          </cell>
          <cell r="AB1731" t="str">
            <v/>
          </cell>
          <cell r="AC1731">
            <v>4289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I1731" t="str">
            <v/>
          </cell>
          <cell r="AJ1731" t="str">
            <v/>
          </cell>
          <cell r="AM1731" t="e">
            <v>#N/A</v>
          </cell>
        </row>
        <row r="1732">
          <cell r="A1732" t="str">
            <v>ACTIVE</v>
          </cell>
          <cell r="B1732" t="str">
            <v>36-1876</v>
          </cell>
          <cell r="C1732">
            <v>28894627</v>
          </cell>
          <cell r="D1732" t="str">
            <v>36-1876</v>
          </cell>
          <cell r="E1732" t="str">
            <v>SDR 35 SW</v>
          </cell>
          <cell r="F1732" t="str">
            <v>24X12 RED BUSHING CON SXH SDR35 SW</v>
          </cell>
          <cell r="G1732">
            <v>57.15</v>
          </cell>
          <cell r="H1732">
            <v>25.9227828</v>
          </cell>
          <cell r="I1732">
            <v>1</v>
          </cell>
          <cell r="J1732">
            <v>2</v>
          </cell>
          <cell r="K1732">
            <v>3396.405888888889</v>
          </cell>
          <cell r="L1732">
            <v>325.0308</v>
          </cell>
          <cell r="M1732" t="str">
            <v>SPECFIT</v>
          </cell>
          <cell r="N1732" t="str">
            <v>(81)6202412</v>
          </cell>
          <cell r="O1732" t="str">
            <v>BOX</v>
          </cell>
          <cell r="P1732" t="str">
            <v>D</v>
          </cell>
          <cell r="Q1732" t="str">
            <v>F</v>
          </cell>
          <cell r="R1732">
            <v>2731.3529411764707</v>
          </cell>
          <cell r="S1732">
            <v>2922.5476470588237</v>
          </cell>
          <cell r="T1732">
            <v>2856.79</v>
          </cell>
          <cell r="U1732">
            <v>2856.79</v>
          </cell>
          <cell r="V1732">
            <v>3056.7653</v>
          </cell>
          <cell r="W1732">
            <v>3056.7653</v>
          </cell>
          <cell r="X1732">
            <v>3056.7653</v>
          </cell>
          <cell r="Y1732">
            <v>3056.7653</v>
          </cell>
          <cell r="Z1732">
            <v>3396.405888888889</v>
          </cell>
          <cell r="AB1732" t="str">
            <v/>
          </cell>
          <cell r="AC1732">
            <v>4290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I1732" t="str">
            <v/>
          </cell>
          <cell r="AJ1732" t="str">
            <v/>
          </cell>
          <cell r="AM1732" t="e">
            <v>#N/A</v>
          </cell>
        </row>
        <row r="1733">
          <cell r="A1733" t="str">
            <v>ACTIVE</v>
          </cell>
          <cell r="B1733" t="str">
            <v>36-1877</v>
          </cell>
          <cell r="C1733">
            <v>28894635</v>
          </cell>
          <cell r="D1733" t="str">
            <v>36-1877</v>
          </cell>
          <cell r="E1733" t="str">
            <v>SDR 35 SW</v>
          </cell>
          <cell r="F1733" t="str">
            <v>24X15 RED BUSHING CON SXH SDR35 SW</v>
          </cell>
          <cell r="G1733">
            <v>59.85</v>
          </cell>
          <cell r="H1733">
            <v>27.147481200000001</v>
          </cell>
          <cell r="I1733">
            <v>1</v>
          </cell>
          <cell r="J1733">
            <v>2</v>
          </cell>
          <cell r="K1733">
            <v>3493.3003333333331</v>
          </cell>
          <cell r="L1733">
            <v>344.33415000000002</v>
          </cell>
          <cell r="M1733" t="str">
            <v>SPECFIT</v>
          </cell>
          <cell r="N1733" t="str">
            <v>(81)6202415</v>
          </cell>
          <cell r="O1733" t="str">
            <v>BOX</v>
          </cell>
          <cell r="P1733" t="str">
            <v>D</v>
          </cell>
          <cell r="Q1733" t="str">
            <v>F</v>
          </cell>
          <cell r="R1733">
            <v>2809.294117647059</v>
          </cell>
          <cell r="S1733">
            <v>3005.9447058823534</v>
          </cell>
          <cell r="T1733">
            <v>2938.29</v>
          </cell>
          <cell r="U1733">
            <v>2938.29</v>
          </cell>
          <cell r="V1733">
            <v>3143.9703</v>
          </cell>
          <cell r="W1733">
            <v>3143.9703</v>
          </cell>
          <cell r="X1733">
            <v>3143.9703</v>
          </cell>
          <cell r="Y1733">
            <v>3143.9703</v>
          </cell>
          <cell r="Z1733">
            <v>3493.3003333333331</v>
          </cell>
          <cell r="AB1733" t="str">
            <v/>
          </cell>
          <cell r="AC1733">
            <v>4291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I1733" t="str">
            <v/>
          </cell>
          <cell r="AJ1733" t="str">
            <v/>
          </cell>
          <cell r="AM1733" t="e">
            <v>#N/A</v>
          </cell>
        </row>
        <row r="1734">
          <cell r="A1734" t="str">
            <v>ACTIVE</v>
          </cell>
          <cell r="B1734" t="str">
            <v>36-1878</v>
          </cell>
          <cell r="C1734">
            <v>28894643</v>
          </cell>
          <cell r="D1734" t="str">
            <v>36-1878</v>
          </cell>
          <cell r="E1734" t="str">
            <v>SDR 35 SW</v>
          </cell>
          <cell r="F1734" t="str">
            <v>24X18 RED BUSHING CON SXH SDR35 SW</v>
          </cell>
          <cell r="G1734">
            <v>66.150000000000006</v>
          </cell>
          <cell r="H1734">
            <v>30.005110800000001</v>
          </cell>
          <cell r="I1734">
            <v>1</v>
          </cell>
          <cell r="J1734">
            <v>2</v>
          </cell>
          <cell r="K1734">
            <v>3646.4530000000004</v>
          </cell>
          <cell r="L1734">
            <v>320.30940000000004</v>
          </cell>
          <cell r="M1734" t="str">
            <v>SPECFIT</v>
          </cell>
          <cell r="N1734" t="str">
            <v>(81)6202418</v>
          </cell>
          <cell r="O1734" t="str">
            <v>BOX</v>
          </cell>
          <cell r="P1734" t="str">
            <v>D</v>
          </cell>
          <cell r="Q1734" t="str">
            <v>F</v>
          </cell>
          <cell r="R1734">
            <v>2932.4352941176471</v>
          </cell>
          <cell r="S1734">
            <v>3137.7057647058828</v>
          </cell>
          <cell r="T1734">
            <v>3067.11</v>
          </cell>
          <cell r="U1734">
            <v>3067.11</v>
          </cell>
          <cell r="V1734">
            <v>3281.8077000000003</v>
          </cell>
          <cell r="W1734">
            <v>3281.8077000000003</v>
          </cell>
          <cell r="X1734">
            <v>3281.8077000000003</v>
          </cell>
          <cell r="Y1734">
            <v>3281.8077000000003</v>
          </cell>
          <cell r="Z1734">
            <v>3646.4530000000004</v>
          </cell>
          <cell r="AB1734" t="str">
            <v/>
          </cell>
          <cell r="AC1734">
            <v>4292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I1734" t="str">
            <v/>
          </cell>
          <cell r="AJ1734" t="str">
            <v/>
          </cell>
          <cell r="AM1734" t="e">
            <v>#N/A</v>
          </cell>
        </row>
        <row r="1735">
          <cell r="A1735" t="str">
            <v>ACTIVE</v>
          </cell>
          <cell r="B1735" t="str">
            <v>36-1879</v>
          </cell>
          <cell r="C1735">
            <v>28894651</v>
          </cell>
          <cell r="D1735" t="str">
            <v>36-1879</v>
          </cell>
          <cell r="E1735" t="str">
            <v>SDR 35 SW</v>
          </cell>
          <cell r="F1735" t="str">
            <v>24X21 RED BUSHING CON SXH SDR35 SW</v>
          </cell>
          <cell r="G1735">
            <v>73.8</v>
          </cell>
          <cell r="H1735">
            <v>33.475089599999997</v>
          </cell>
          <cell r="I1735">
            <v>1</v>
          </cell>
          <cell r="J1735">
            <v>2</v>
          </cell>
          <cell r="K1735">
            <v>4287.4781111111115</v>
          </cell>
          <cell r="L1735">
            <v>410.30540000000002</v>
          </cell>
          <cell r="M1735" t="str">
            <v>SPECFIT</v>
          </cell>
          <cell r="N1735" t="str">
            <v>(81)6202421</v>
          </cell>
          <cell r="O1735" t="str">
            <v>BOX</v>
          </cell>
          <cell r="P1735" t="str">
            <v>D</v>
          </cell>
          <cell r="Q1735" t="str">
            <v>F</v>
          </cell>
          <cell r="R1735">
            <v>3447.9529411764711</v>
          </cell>
          <cell r="S1735">
            <v>3689.3096470588243</v>
          </cell>
          <cell r="T1735">
            <v>3606.29</v>
          </cell>
          <cell r="U1735">
            <v>3606.29</v>
          </cell>
          <cell r="V1735">
            <v>3858.7303000000002</v>
          </cell>
          <cell r="W1735">
            <v>3858.7303000000002</v>
          </cell>
          <cell r="X1735">
            <v>3858.7303000000002</v>
          </cell>
          <cell r="Y1735">
            <v>3858.7303000000002</v>
          </cell>
          <cell r="Z1735">
            <v>4287.4781111111115</v>
          </cell>
          <cell r="AB1735" t="str">
            <v/>
          </cell>
          <cell r="AC1735">
            <v>4293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I1735" t="str">
            <v/>
          </cell>
          <cell r="AJ1735" t="str">
            <v/>
          </cell>
          <cell r="AM1735" t="e">
            <v>#N/A</v>
          </cell>
        </row>
        <row r="1736">
          <cell r="A1736" t="str">
            <v>ACTIVE</v>
          </cell>
          <cell r="B1736" t="str">
            <v>36-1880</v>
          </cell>
          <cell r="C1736">
            <v>28894660</v>
          </cell>
          <cell r="D1736" t="str">
            <v>36-1880</v>
          </cell>
          <cell r="E1736" t="str">
            <v>SDR 35 SW</v>
          </cell>
          <cell r="F1736" t="str">
            <v>27X4 RED BUSHING CON SXH SDR35 SW</v>
          </cell>
          <cell r="G1736">
            <v>85.05</v>
          </cell>
          <cell r="H1736">
            <v>38.577999599999998</v>
          </cell>
          <cell r="I1736">
            <v>1</v>
          </cell>
          <cell r="J1736">
            <v>2</v>
          </cell>
          <cell r="K1736">
            <v>2866.90443006536</v>
          </cell>
          <cell r="L1736">
            <v>268.18419999999998</v>
          </cell>
          <cell r="M1736" t="str">
            <v>SPECFIT</v>
          </cell>
          <cell r="N1736" t="str">
            <v>(81)620274</v>
          </cell>
          <cell r="O1736" t="str">
            <v>BOX</v>
          </cell>
          <cell r="P1736" t="str">
            <v>D</v>
          </cell>
          <cell r="Q1736" t="str">
            <v>F</v>
          </cell>
          <cell r="R1736">
            <v>2253.6588235294116</v>
          </cell>
          <cell r="S1736">
            <v>2411.4149411764706</v>
          </cell>
          <cell r="T1736">
            <v>2411.4149411764706</v>
          </cell>
          <cell r="U1736">
            <v>2411.4149411764706</v>
          </cell>
          <cell r="V1736">
            <v>2580.2139870588239</v>
          </cell>
          <cell r="W1736">
            <v>2580.2139870588239</v>
          </cell>
          <cell r="X1736">
            <v>2580.2139870588239</v>
          </cell>
          <cell r="Y1736">
            <v>2580.2139870588239</v>
          </cell>
          <cell r="Z1736">
            <v>2866.90443006536</v>
          </cell>
          <cell r="AB1736" t="str">
            <v/>
          </cell>
          <cell r="AC1736">
            <v>4294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I1736" t="str">
            <v/>
          </cell>
          <cell r="AJ1736" t="str">
            <v/>
          </cell>
          <cell r="AM1736" t="e">
            <v>#N/A</v>
          </cell>
        </row>
        <row r="1737">
          <cell r="A1737" t="str">
            <v>ACTIVE</v>
          </cell>
          <cell r="B1737" t="str">
            <v>36-1881</v>
          </cell>
          <cell r="C1737">
            <v>28894678</v>
          </cell>
          <cell r="D1737" t="str">
            <v>36-1881</v>
          </cell>
          <cell r="E1737" t="str">
            <v>SDR 35 SW</v>
          </cell>
          <cell r="F1737" t="str">
            <v>27X6 RED BUSHING CON SXH SDR35 SW</v>
          </cell>
          <cell r="G1737">
            <v>85.5</v>
          </cell>
          <cell r="H1737">
            <v>38.782116000000002</v>
          </cell>
          <cell r="I1737">
            <v>1</v>
          </cell>
          <cell r="J1737">
            <v>2</v>
          </cell>
          <cell r="K1737">
            <v>2888.4405228758169</v>
          </cell>
          <cell r="L1737">
            <v>270.19869999999997</v>
          </cell>
          <cell r="M1737" t="str">
            <v>SPECFIT</v>
          </cell>
          <cell r="N1737" t="str">
            <v>(81)620276</v>
          </cell>
          <cell r="O1737" t="str">
            <v>BOX</v>
          </cell>
          <cell r="P1737" t="str">
            <v>D</v>
          </cell>
          <cell r="Q1737" t="str">
            <v>F</v>
          </cell>
          <cell r="R1737">
            <v>2270.5882352941176</v>
          </cell>
          <cell r="S1737">
            <v>2429.5294117647059</v>
          </cell>
          <cell r="T1737">
            <v>2429.5294117647059</v>
          </cell>
          <cell r="U1737">
            <v>2429.5294117647059</v>
          </cell>
          <cell r="V1737">
            <v>2599.5964705882352</v>
          </cell>
          <cell r="W1737">
            <v>2599.5964705882352</v>
          </cell>
          <cell r="X1737">
            <v>2599.5964705882352</v>
          </cell>
          <cell r="Y1737">
            <v>2599.5964705882352</v>
          </cell>
          <cell r="Z1737">
            <v>2888.4405228758169</v>
          </cell>
          <cell r="AB1737" t="str">
            <v/>
          </cell>
          <cell r="AC1737">
            <v>4295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I1737" t="str">
            <v/>
          </cell>
          <cell r="AJ1737" t="str">
            <v/>
          </cell>
          <cell r="AM1737" t="e">
            <v>#N/A</v>
          </cell>
        </row>
        <row r="1738">
          <cell r="A1738" t="str">
            <v>ACTIVE</v>
          </cell>
          <cell r="B1738" t="str">
            <v>36-1882</v>
          </cell>
          <cell r="C1738">
            <v>28894686</v>
          </cell>
          <cell r="D1738" t="str">
            <v>36-1882</v>
          </cell>
          <cell r="E1738" t="str">
            <v>SDR 35 SW</v>
          </cell>
          <cell r="F1738" t="str">
            <v>27X8 RED BUSHING CON SXH SDR35 SW</v>
          </cell>
          <cell r="G1738">
            <v>85.95</v>
          </cell>
          <cell r="H1738">
            <v>38.986232399999999</v>
          </cell>
          <cell r="I1738">
            <v>1</v>
          </cell>
          <cell r="J1738">
            <v>2</v>
          </cell>
          <cell r="K1738">
            <v>2928.1603215686278</v>
          </cell>
          <cell r="L1738">
            <v>273.91460000000001</v>
          </cell>
          <cell r="M1738" t="str">
            <v>SPECFIT</v>
          </cell>
          <cell r="N1738" t="str">
            <v>(81)620278</v>
          </cell>
          <cell r="O1738" t="str">
            <v>BOX</v>
          </cell>
          <cell r="P1738" t="str">
            <v>D</v>
          </cell>
          <cell r="Q1738" t="str">
            <v>F</v>
          </cell>
          <cell r="R1738">
            <v>2301.8117647058825</v>
          </cell>
          <cell r="S1738">
            <v>2462.9385882352944</v>
          </cell>
          <cell r="T1738">
            <v>2462.9385882352944</v>
          </cell>
          <cell r="U1738">
            <v>2462.9385882352944</v>
          </cell>
          <cell r="V1738">
            <v>2635.3442894117652</v>
          </cell>
          <cell r="W1738">
            <v>2635.3442894117652</v>
          </cell>
          <cell r="X1738">
            <v>2635.3442894117652</v>
          </cell>
          <cell r="Y1738">
            <v>2635.3442894117652</v>
          </cell>
          <cell r="Z1738">
            <v>2928.1603215686278</v>
          </cell>
          <cell r="AB1738" t="str">
            <v/>
          </cell>
          <cell r="AC1738">
            <v>4296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I1738" t="str">
            <v/>
          </cell>
          <cell r="AJ1738" t="str">
            <v/>
          </cell>
          <cell r="AM1738" t="e">
            <v>#N/A</v>
          </cell>
        </row>
        <row r="1739">
          <cell r="A1739" t="str">
            <v>ACTIVE</v>
          </cell>
          <cell r="B1739" t="str">
            <v>36-1883</v>
          </cell>
          <cell r="C1739">
            <v>28894694</v>
          </cell>
          <cell r="D1739" t="str">
            <v>36-1883</v>
          </cell>
          <cell r="E1739" t="str">
            <v>SDR 35 SW</v>
          </cell>
          <cell r="F1739" t="str">
            <v>27X10 RED BUSHING CON SXH SDR35 SW</v>
          </cell>
          <cell r="G1739">
            <v>86.85</v>
          </cell>
          <cell r="H1739">
            <v>39.394465199999999</v>
          </cell>
          <cell r="I1739">
            <v>1</v>
          </cell>
          <cell r="J1739">
            <v>2</v>
          </cell>
          <cell r="K1739">
            <v>2966.6978052287586</v>
          </cell>
          <cell r="L1739">
            <v>277.51949999999999</v>
          </cell>
          <cell r="M1739" t="str">
            <v>SPECFIT</v>
          </cell>
          <cell r="N1739" t="str">
            <v>(81)6202710</v>
          </cell>
          <cell r="O1739" t="str">
            <v>BOX</v>
          </cell>
          <cell r="P1739" t="str">
            <v>D</v>
          </cell>
          <cell r="Q1739" t="str">
            <v>F</v>
          </cell>
          <cell r="R1739">
            <v>2332.1058823529411</v>
          </cell>
          <cell r="S1739">
            <v>2495.3532941176472</v>
          </cell>
          <cell r="T1739">
            <v>2495.3532941176472</v>
          </cell>
          <cell r="U1739">
            <v>2495.3532941176472</v>
          </cell>
          <cell r="V1739">
            <v>2670.0280247058827</v>
          </cell>
          <cell r="W1739">
            <v>2670.0280247058827</v>
          </cell>
          <cell r="X1739">
            <v>2670.0280247058827</v>
          </cell>
          <cell r="Y1739">
            <v>2670.0280247058827</v>
          </cell>
          <cell r="Z1739">
            <v>2966.6978052287586</v>
          </cell>
          <cell r="AB1739" t="str">
            <v/>
          </cell>
          <cell r="AC1739">
            <v>4297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I1739" t="str">
            <v/>
          </cell>
          <cell r="AJ1739" t="str">
            <v/>
          </cell>
          <cell r="AM1739" t="e">
            <v>#N/A</v>
          </cell>
        </row>
        <row r="1740">
          <cell r="A1740" t="str">
            <v>ACTIVE</v>
          </cell>
          <cell r="B1740" t="str">
            <v>36-1884</v>
          </cell>
          <cell r="C1740">
            <v>28894708</v>
          </cell>
          <cell r="D1740" t="str">
            <v>36-1884</v>
          </cell>
          <cell r="E1740" t="str">
            <v>SDR 35 SW</v>
          </cell>
          <cell r="F1740" t="str">
            <v>27X12 RED BUSHING CON SXH SDR35 SW</v>
          </cell>
          <cell r="G1740">
            <v>88.65</v>
          </cell>
          <cell r="H1740">
            <v>40.2109308</v>
          </cell>
          <cell r="I1740">
            <v>1</v>
          </cell>
          <cell r="J1740">
            <v>2</v>
          </cell>
          <cell r="K1740">
            <v>2971.6964535947718</v>
          </cell>
          <cell r="L1740">
            <v>277.98790000000002</v>
          </cell>
          <cell r="M1740" t="str">
            <v>SPECFIT</v>
          </cell>
          <cell r="N1740" t="str">
            <v>(81)6202712</v>
          </cell>
          <cell r="O1740" t="str">
            <v>BOX</v>
          </cell>
          <cell r="P1740" t="str">
            <v>D</v>
          </cell>
          <cell r="Q1740" t="str">
            <v>F</v>
          </cell>
          <cell r="R1740">
            <v>2336.035294117647</v>
          </cell>
          <cell r="S1740">
            <v>2499.5577647058826</v>
          </cell>
          <cell r="T1740">
            <v>2499.5577647058826</v>
          </cell>
          <cell r="U1740">
            <v>2499.5577647058826</v>
          </cell>
          <cell r="V1740">
            <v>2674.5268082352945</v>
          </cell>
          <cell r="W1740">
            <v>2674.5268082352945</v>
          </cell>
          <cell r="X1740">
            <v>2674.5268082352945</v>
          </cell>
          <cell r="Y1740">
            <v>2674.5268082352945</v>
          </cell>
          <cell r="Z1740">
            <v>2971.6964535947718</v>
          </cell>
          <cell r="AB1740" t="str">
            <v/>
          </cell>
          <cell r="AC1740">
            <v>4298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I1740" t="str">
            <v/>
          </cell>
          <cell r="AJ1740" t="str">
            <v/>
          </cell>
          <cell r="AM1740" t="e">
            <v>#N/A</v>
          </cell>
        </row>
        <row r="1741">
          <cell r="A1741" t="str">
            <v>ACTIVE</v>
          </cell>
          <cell r="B1741" t="str">
            <v>36-1885</v>
          </cell>
          <cell r="C1741">
            <v>28894716</v>
          </cell>
          <cell r="D1741" t="str">
            <v>36-1885</v>
          </cell>
          <cell r="E1741" t="str">
            <v>SDR 35 SW</v>
          </cell>
          <cell r="F1741" t="str">
            <v>27X15 RED BUSHING CON SXH SDR35 SW</v>
          </cell>
          <cell r="G1741">
            <v>91.35</v>
          </cell>
          <cell r="H1741">
            <v>41.435629199999994</v>
          </cell>
          <cell r="I1741">
            <v>1</v>
          </cell>
          <cell r="J1741">
            <v>1</v>
          </cell>
          <cell r="K1741">
            <v>3137.7144366013072</v>
          </cell>
          <cell r="L1741">
            <v>293.51830000000001</v>
          </cell>
          <cell r="M1741" t="str">
            <v>SPECFIT</v>
          </cell>
          <cell r="N1741" t="str">
            <v>(81)6202715</v>
          </cell>
          <cell r="O1741" t="str">
            <v>BOX</v>
          </cell>
          <cell r="P1741" t="str">
            <v>D</v>
          </cell>
          <cell r="Q1741" t="str">
            <v>F</v>
          </cell>
          <cell r="R1741">
            <v>2466.5411764705882</v>
          </cell>
          <cell r="S1741">
            <v>2639.1990588235294</v>
          </cell>
          <cell r="T1741">
            <v>2639.1990588235294</v>
          </cell>
          <cell r="U1741">
            <v>2639.1990588235294</v>
          </cell>
          <cell r="V1741">
            <v>2823.9429929411767</v>
          </cell>
          <cell r="W1741">
            <v>2823.9429929411767</v>
          </cell>
          <cell r="X1741">
            <v>2823.9429929411767</v>
          </cell>
          <cell r="Y1741">
            <v>2823.9429929411767</v>
          </cell>
          <cell r="Z1741">
            <v>3137.7144366013072</v>
          </cell>
          <cell r="AB1741" t="str">
            <v/>
          </cell>
          <cell r="AC1741">
            <v>4299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I1741" t="str">
            <v/>
          </cell>
          <cell r="AJ1741" t="str">
            <v/>
          </cell>
          <cell r="AM1741" t="e">
            <v>#N/A</v>
          </cell>
        </row>
        <row r="1742">
          <cell r="A1742" t="str">
            <v>ACTIVE</v>
          </cell>
          <cell r="B1742" t="str">
            <v>36-1886</v>
          </cell>
          <cell r="C1742">
            <v>28894724</v>
          </cell>
          <cell r="D1742" t="str">
            <v>36-1886</v>
          </cell>
          <cell r="E1742" t="str">
            <v>SDR 35 SW</v>
          </cell>
          <cell r="F1742" t="str">
            <v>27X18 RED BUSHING CON SXH SDR35 SW</v>
          </cell>
          <cell r="G1742">
            <v>97.65</v>
          </cell>
          <cell r="H1742">
            <v>44.293258800000004</v>
          </cell>
          <cell r="I1742">
            <v>1</v>
          </cell>
          <cell r="J1742">
            <v>1</v>
          </cell>
          <cell r="K1742">
            <v>3302.9242549019609</v>
          </cell>
          <cell r="L1742">
            <v>308.97280000000001</v>
          </cell>
          <cell r="M1742" t="str">
            <v>SPECFIT</v>
          </cell>
          <cell r="N1742" t="str">
            <v>(81)6202718</v>
          </cell>
          <cell r="O1742" t="str">
            <v>BOX</v>
          </cell>
          <cell r="P1742" t="str">
            <v>D</v>
          </cell>
          <cell r="Q1742" t="str">
            <v>F</v>
          </cell>
          <cell r="R1742">
            <v>2596.4117647058824</v>
          </cell>
          <cell r="S1742">
            <v>2778.1605882352942</v>
          </cell>
          <cell r="T1742">
            <v>2778.1605882352942</v>
          </cell>
          <cell r="U1742">
            <v>2778.1605882352942</v>
          </cell>
          <cell r="V1742">
            <v>2972.631829411765</v>
          </cell>
          <cell r="W1742">
            <v>2972.631829411765</v>
          </cell>
          <cell r="X1742">
            <v>2972.631829411765</v>
          </cell>
          <cell r="Y1742">
            <v>2972.631829411765</v>
          </cell>
          <cell r="Z1742">
            <v>3302.9242549019609</v>
          </cell>
          <cell r="AB1742" t="str">
            <v/>
          </cell>
          <cell r="AC1742">
            <v>4300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I1742" t="str">
            <v/>
          </cell>
          <cell r="AJ1742" t="str">
            <v/>
          </cell>
          <cell r="AM1742" t="e">
            <v>#N/A</v>
          </cell>
        </row>
        <row r="1743">
          <cell r="A1743" t="str">
            <v>ACTIVE</v>
          </cell>
          <cell r="B1743" t="str">
            <v>36-1887</v>
          </cell>
          <cell r="C1743">
            <v>28894732</v>
          </cell>
          <cell r="D1743" t="str">
            <v>36-1887</v>
          </cell>
          <cell r="E1743" t="str">
            <v>SDR 35 SW</v>
          </cell>
          <cell r="F1743" t="str">
            <v>27X21 RED BUSHING CON SXH SDR35 SW</v>
          </cell>
          <cell r="G1743">
            <v>99</v>
          </cell>
          <cell r="H1743">
            <v>44.905608000000001</v>
          </cell>
          <cell r="I1743">
            <v>1</v>
          </cell>
          <cell r="J1743">
            <v>1</v>
          </cell>
          <cell r="K1743">
            <v>3850.5306732026152</v>
          </cell>
          <cell r="L1743">
            <v>360.19819999999999</v>
          </cell>
          <cell r="M1743" t="str">
            <v>SPECFIT</v>
          </cell>
          <cell r="N1743" t="str">
            <v>(81)6202721</v>
          </cell>
          <cell r="O1743" t="str">
            <v>BOX</v>
          </cell>
          <cell r="P1743" t="str">
            <v>D</v>
          </cell>
          <cell r="Q1743" t="str">
            <v>F</v>
          </cell>
          <cell r="R1743">
            <v>3026.8823529411766</v>
          </cell>
          <cell r="S1743">
            <v>3238.7641176470593</v>
          </cell>
          <cell r="T1743">
            <v>3238.7641176470593</v>
          </cell>
          <cell r="U1743">
            <v>3238.7641176470593</v>
          </cell>
          <cell r="V1743">
            <v>3465.4776058823536</v>
          </cell>
          <cell r="W1743">
            <v>3465.4776058823536</v>
          </cell>
          <cell r="X1743">
            <v>3465.4776058823536</v>
          </cell>
          <cell r="Y1743">
            <v>3465.4776058823536</v>
          </cell>
          <cell r="Z1743">
            <v>3850.5306732026152</v>
          </cell>
          <cell r="AB1743" t="str">
            <v/>
          </cell>
          <cell r="AC1743">
            <v>4301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I1743" t="str">
            <v/>
          </cell>
          <cell r="AJ1743" t="str">
            <v/>
          </cell>
          <cell r="AM1743" t="e">
            <v>#N/A</v>
          </cell>
        </row>
        <row r="1744">
          <cell r="A1744" t="str">
            <v>ACTIVE</v>
          </cell>
          <cell r="B1744" t="str">
            <v>36-1888</v>
          </cell>
          <cell r="C1744">
            <v>28894740</v>
          </cell>
          <cell r="D1744" t="str">
            <v>36-1888</v>
          </cell>
          <cell r="E1744" t="str">
            <v>SDR 35 SW</v>
          </cell>
          <cell r="F1744" t="str">
            <v>27X24 RED BUSHING CON SXH SDR35 SW</v>
          </cell>
          <cell r="G1744">
            <v>106.65</v>
          </cell>
          <cell r="H1744">
            <v>48.375586800000001</v>
          </cell>
          <cell r="I1744">
            <v>1</v>
          </cell>
          <cell r="J1744">
            <v>1</v>
          </cell>
          <cell r="K1744">
            <v>4600.1333699346405</v>
          </cell>
          <cell r="L1744">
            <v>430.32010000000002</v>
          </cell>
          <cell r="M1744" t="str">
            <v>SPECFIT</v>
          </cell>
          <cell r="N1744" t="str">
            <v>(81)6202724</v>
          </cell>
          <cell r="O1744" t="str">
            <v>BOX</v>
          </cell>
          <cell r="P1744" t="str">
            <v>D</v>
          </cell>
          <cell r="Q1744" t="str">
            <v>F</v>
          </cell>
          <cell r="R1744">
            <v>3616.1411764705881</v>
          </cell>
          <cell r="S1744">
            <v>3869.2710588235295</v>
          </cell>
          <cell r="T1744">
            <v>3869.2710588235295</v>
          </cell>
          <cell r="U1744">
            <v>3869.2710588235295</v>
          </cell>
          <cell r="V1744">
            <v>4140.1200329411768</v>
          </cell>
          <cell r="W1744">
            <v>4140.1200329411768</v>
          </cell>
          <cell r="X1744">
            <v>4140.1200329411768</v>
          </cell>
          <cell r="Y1744">
            <v>4140.1200329411768</v>
          </cell>
          <cell r="Z1744">
            <v>4600.1333699346405</v>
          </cell>
          <cell r="AB1744" t="str">
            <v/>
          </cell>
          <cell r="AC1744">
            <v>4302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I1744" t="str">
            <v/>
          </cell>
          <cell r="AJ1744" t="str">
            <v/>
          </cell>
          <cell r="AM1744" t="e">
            <v>#N/A</v>
          </cell>
        </row>
        <row r="1745">
          <cell r="A1745" t="str">
            <v>ACTIVE</v>
          </cell>
          <cell r="B1745" t="str">
            <v>36-1889</v>
          </cell>
          <cell r="C1745">
            <v>28894759</v>
          </cell>
          <cell r="D1745" t="str">
            <v>36-1889</v>
          </cell>
          <cell r="E1745" t="str">
            <v>SDR 35 SW</v>
          </cell>
          <cell r="F1745" t="str">
            <v>30X4 RED BUSHING CON SXH SDR35 SW</v>
          </cell>
          <cell r="G1745">
            <v>120.6</v>
          </cell>
          <cell r="H1745">
            <v>54.703195199999996</v>
          </cell>
          <cell r="I1745">
            <v>1</v>
          </cell>
          <cell r="J1745">
            <v>1</v>
          </cell>
          <cell r="K1745">
            <v>3669.6215071895426</v>
          </cell>
          <cell r="L1745">
            <v>343.27550000000002</v>
          </cell>
          <cell r="M1745" t="str">
            <v>SPECFIT</v>
          </cell>
          <cell r="N1745" t="str">
            <v>(81)620304</v>
          </cell>
          <cell r="O1745" t="str">
            <v>BOX</v>
          </cell>
          <cell r="P1745" t="str">
            <v>D</v>
          </cell>
          <cell r="Q1745" t="str">
            <v>F</v>
          </cell>
          <cell r="R1745">
            <v>2884.670588235294</v>
          </cell>
          <cell r="S1745">
            <v>3086.5975294117648</v>
          </cell>
          <cell r="T1745">
            <v>3086.5975294117648</v>
          </cell>
          <cell r="U1745">
            <v>3086.5975294117648</v>
          </cell>
          <cell r="V1745">
            <v>3302.6593564705886</v>
          </cell>
          <cell r="W1745">
            <v>3302.6593564705886</v>
          </cell>
          <cell r="X1745">
            <v>3302.6593564705886</v>
          </cell>
          <cell r="Y1745">
            <v>3302.6593564705886</v>
          </cell>
          <cell r="Z1745">
            <v>3669.6215071895426</v>
          </cell>
          <cell r="AB1745" t="str">
            <v/>
          </cell>
          <cell r="AC1745">
            <v>4303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I1745" t="str">
            <v/>
          </cell>
          <cell r="AJ1745" t="str">
            <v/>
          </cell>
          <cell r="AM1745" t="e">
            <v>#N/A</v>
          </cell>
        </row>
        <row r="1746">
          <cell r="A1746" t="str">
            <v>ACTIVE</v>
          </cell>
          <cell r="B1746" t="str">
            <v>36-1890</v>
          </cell>
          <cell r="C1746">
            <v>28894767</v>
          </cell>
          <cell r="D1746" t="str">
            <v>36-1890</v>
          </cell>
          <cell r="E1746" t="str">
            <v>SDR 35 SW</v>
          </cell>
          <cell r="F1746" t="str">
            <v>30X6 RED BUSHING CON SXH SDR35 SW</v>
          </cell>
          <cell r="G1746">
            <v>121.05</v>
          </cell>
          <cell r="H1746">
            <v>54.9073116</v>
          </cell>
          <cell r="I1746">
            <v>1</v>
          </cell>
          <cell r="J1746">
            <v>1</v>
          </cell>
          <cell r="K1746">
            <v>3697.2038692810465</v>
          </cell>
          <cell r="L1746">
            <v>345.8546</v>
          </cell>
          <cell r="M1746" t="str">
            <v>SPECFIT</v>
          </cell>
          <cell r="N1746" t="str">
            <v>(81)620306</v>
          </cell>
          <cell r="O1746" t="str">
            <v>BOX</v>
          </cell>
          <cell r="P1746" t="str">
            <v>D</v>
          </cell>
          <cell r="Q1746" t="str">
            <v>F</v>
          </cell>
          <cell r="R1746">
            <v>2906.3529411764707</v>
          </cell>
          <cell r="S1746">
            <v>3109.7976470588237</v>
          </cell>
          <cell r="T1746">
            <v>3109.7976470588237</v>
          </cell>
          <cell r="U1746">
            <v>3109.7976470588237</v>
          </cell>
          <cell r="V1746">
            <v>3327.4834823529418</v>
          </cell>
          <cell r="W1746">
            <v>3327.4834823529418</v>
          </cell>
          <cell r="X1746">
            <v>3327.4834823529418</v>
          </cell>
          <cell r="Y1746">
            <v>3327.4834823529418</v>
          </cell>
          <cell r="Z1746">
            <v>3697.2038692810465</v>
          </cell>
          <cell r="AB1746" t="str">
            <v/>
          </cell>
          <cell r="AC1746">
            <v>4304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I1746" t="str">
            <v/>
          </cell>
          <cell r="AJ1746" t="str">
            <v/>
          </cell>
          <cell r="AM1746" t="e">
            <v>#N/A</v>
          </cell>
        </row>
        <row r="1747">
          <cell r="A1747" t="str">
            <v>ACTIVE</v>
          </cell>
          <cell r="B1747" t="str">
            <v>36-1891</v>
          </cell>
          <cell r="C1747">
            <v>28894775</v>
          </cell>
          <cell r="D1747" t="str">
            <v>36-1891</v>
          </cell>
          <cell r="E1747" t="str">
            <v>SDR 35 SW</v>
          </cell>
          <cell r="F1747" t="str">
            <v>30X8 RED BUSHING CON SXH SDR35 SW</v>
          </cell>
          <cell r="G1747">
            <v>121.5</v>
          </cell>
          <cell r="H1747">
            <v>55.111427999999997</v>
          </cell>
          <cell r="I1747">
            <v>1</v>
          </cell>
          <cell r="J1747">
            <v>1</v>
          </cell>
          <cell r="K1747">
            <v>4732.4029934640521</v>
          </cell>
          <cell r="L1747">
            <v>442.69369999999998</v>
          </cell>
          <cell r="M1747" t="str">
            <v>SPECFIT</v>
          </cell>
          <cell r="N1747" t="str">
            <v>(81)620308</v>
          </cell>
          <cell r="O1747" t="str">
            <v>BOX</v>
          </cell>
          <cell r="P1747" t="str">
            <v>D</v>
          </cell>
          <cell r="Q1747" t="str">
            <v>F</v>
          </cell>
          <cell r="R1747">
            <v>3720.1176470588234</v>
          </cell>
          <cell r="S1747">
            <v>3980.5258823529412</v>
          </cell>
          <cell r="T1747">
            <v>3980.5258823529412</v>
          </cell>
          <cell r="U1747">
            <v>3980.5258823529412</v>
          </cell>
          <cell r="V1747">
            <v>4259.1626941176473</v>
          </cell>
          <cell r="W1747">
            <v>4259.1626941176473</v>
          </cell>
          <cell r="X1747">
            <v>4259.1626941176473</v>
          </cell>
          <cell r="Y1747">
            <v>4259.1626941176473</v>
          </cell>
          <cell r="Z1747">
            <v>4732.4029934640521</v>
          </cell>
          <cell r="AB1747" t="str">
            <v/>
          </cell>
          <cell r="AC1747">
            <v>4305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I1747" t="str">
            <v/>
          </cell>
          <cell r="AJ1747" t="str">
            <v/>
          </cell>
          <cell r="AM1747" t="e">
            <v>#N/A</v>
          </cell>
        </row>
        <row r="1748">
          <cell r="A1748" t="str">
            <v>ACTIVE</v>
          </cell>
          <cell r="B1748" t="str">
            <v>36-1892</v>
          </cell>
          <cell r="C1748">
            <v>28894783</v>
          </cell>
          <cell r="D1748" t="str">
            <v>36-1892</v>
          </cell>
          <cell r="E1748" t="str">
            <v>SDR 35 SW</v>
          </cell>
          <cell r="F1748" t="str">
            <v>30X10 RED BUSHING CON SXH SDR35 SW</v>
          </cell>
          <cell r="G1748">
            <v>122.4</v>
          </cell>
          <cell r="H1748">
            <v>55.519660800000004</v>
          </cell>
          <cell r="I1748">
            <v>1</v>
          </cell>
          <cell r="J1748">
            <v>1</v>
          </cell>
          <cell r="K1748">
            <v>6057.4788248366021</v>
          </cell>
          <cell r="L1748">
            <v>566.64790000000005</v>
          </cell>
          <cell r="M1748" t="str">
            <v>SPECFIT</v>
          </cell>
          <cell r="N1748" t="str">
            <v>(81)6203010</v>
          </cell>
          <cell r="O1748" t="str">
            <v>BOX</v>
          </cell>
          <cell r="P1748" t="str">
            <v>D</v>
          </cell>
          <cell r="Q1748" t="str">
            <v>F</v>
          </cell>
          <cell r="R1748">
            <v>4761.7529411764708</v>
          </cell>
          <cell r="S1748">
            <v>5095.075647058824</v>
          </cell>
          <cell r="T1748">
            <v>5095.075647058824</v>
          </cell>
          <cell r="U1748">
            <v>5095.075647058824</v>
          </cell>
          <cell r="V1748">
            <v>5451.7309423529423</v>
          </cell>
          <cell r="W1748">
            <v>5451.7309423529423</v>
          </cell>
          <cell r="X1748">
            <v>5451.7309423529423</v>
          </cell>
          <cell r="Y1748">
            <v>5451.7309423529423</v>
          </cell>
          <cell r="Z1748">
            <v>6057.4788248366021</v>
          </cell>
          <cell r="AB1748" t="str">
            <v/>
          </cell>
          <cell r="AC1748">
            <v>4306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I1748" t="str">
            <v/>
          </cell>
          <cell r="AJ1748" t="str">
            <v/>
          </cell>
          <cell r="AM1748" t="e">
            <v>#N/A</v>
          </cell>
        </row>
        <row r="1749">
          <cell r="A1749" t="str">
            <v>ACTIVE</v>
          </cell>
          <cell r="B1749" t="str">
            <v>36-1893</v>
          </cell>
          <cell r="C1749">
            <v>28894791</v>
          </cell>
          <cell r="D1749" t="str">
            <v>36-1893</v>
          </cell>
          <cell r="E1749" t="str">
            <v>SDR 35 SW</v>
          </cell>
          <cell r="F1749" t="str">
            <v>30X12 RED BUSHING CON SXH SDR35 SW</v>
          </cell>
          <cell r="G1749">
            <v>124.2</v>
          </cell>
          <cell r="H1749">
            <v>56.336126399999998</v>
          </cell>
          <cell r="I1749">
            <v>1</v>
          </cell>
          <cell r="J1749">
            <v>1</v>
          </cell>
          <cell r="K1749">
            <v>7753.5770862745103</v>
          </cell>
          <cell r="L1749">
            <v>725.31029999999998</v>
          </cell>
          <cell r="M1749" t="str">
            <v>SPECFIT</v>
          </cell>
          <cell r="N1749" t="str">
            <v>(81)6203012</v>
          </cell>
          <cell r="O1749" t="str">
            <v>BOX</v>
          </cell>
          <cell r="P1749" t="str">
            <v>D</v>
          </cell>
          <cell r="Q1749" t="str">
            <v>F</v>
          </cell>
          <cell r="R1749">
            <v>6095.0470588235294</v>
          </cell>
          <cell r="S1749">
            <v>6521.7003529411768</v>
          </cell>
          <cell r="T1749">
            <v>6521.7003529411768</v>
          </cell>
          <cell r="U1749">
            <v>6521.7003529411768</v>
          </cell>
          <cell r="V1749">
            <v>6978.2193776470594</v>
          </cell>
          <cell r="W1749">
            <v>6978.2193776470594</v>
          </cell>
          <cell r="X1749">
            <v>6978.2193776470594</v>
          </cell>
          <cell r="Y1749">
            <v>6978.2193776470594</v>
          </cell>
          <cell r="Z1749">
            <v>7753.5770862745103</v>
          </cell>
          <cell r="AB1749" t="str">
            <v/>
          </cell>
          <cell r="AC1749">
            <v>4307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I1749" t="str">
            <v/>
          </cell>
          <cell r="AJ1749" t="str">
            <v/>
          </cell>
          <cell r="AM1749" t="e">
            <v>#N/A</v>
          </cell>
        </row>
        <row r="1750">
          <cell r="A1750" t="str">
            <v>ACTIVE</v>
          </cell>
          <cell r="B1750" t="str">
            <v>36-1894</v>
          </cell>
          <cell r="C1750">
            <v>28894805</v>
          </cell>
          <cell r="D1750" t="str">
            <v>36-1894</v>
          </cell>
          <cell r="E1750" t="str">
            <v>SDR 35 SW</v>
          </cell>
          <cell r="F1750" t="str">
            <v>30X15 RED BUSHING CON SXH SDR35 SW</v>
          </cell>
          <cell r="G1750">
            <v>126.9</v>
          </cell>
          <cell r="H1750">
            <v>57.560824799999999</v>
          </cell>
          <cell r="I1750">
            <v>1</v>
          </cell>
          <cell r="J1750">
            <v>1</v>
          </cell>
          <cell r="K1750">
            <v>9924.5619084967311</v>
          </cell>
          <cell r="L1750">
            <v>928.39580000000001</v>
          </cell>
          <cell r="M1750" t="str">
            <v>SPECFIT</v>
          </cell>
          <cell r="N1750" t="str">
            <v>(81)6203015</v>
          </cell>
          <cell r="O1750" t="str">
            <v>BOX</v>
          </cell>
          <cell r="P1750" t="str">
            <v>D</v>
          </cell>
          <cell r="Q1750" t="str">
            <v>F</v>
          </cell>
          <cell r="R1750">
            <v>7801.6470588235288</v>
          </cell>
          <cell r="S1750">
            <v>8347.7623529411758</v>
          </cell>
          <cell r="T1750">
            <v>8347.7623529411758</v>
          </cell>
          <cell r="U1750">
            <v>8347.7623529411758</v>
          </cell>
          <cell r="V1750">
            <v>8932.1057176470586</v>
          </cell>
          <cell r="W1750">
            <v>8932.1057176470586</v>
          </cell>
          <cell r="X1750">
            <v>8932.1057176470586</v>
          </cell>
          <cell r="Y1750">
            <v>8932.1057176470586</v>
          </cell>
          <cell r="Z1750">
            <v>9924.5619084967311</v>
          </cell>
          <cell r="AB1750" t="str">
            <v/>
          </cell>
          <cell r="AC1750">
            <v>4308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I1750" t="str">
            <v/>
          </cell>
          <cell r="AJ1750" t="str">
            <v/>
          </cell>
          <cell r="AM1750" t="e">
            <v>#N/A</v>
          </cell>
        </row>
        <row r="1751">
          <cell r="A1751" t="str">
            <v>ACTIVE</v>
          </cell>
          <cell r="B1751" t="str">
            <v>36-1895</v>
          </cell>
          <cell r="C1751">
            <v>28894813</v>
          </cell>
          <cell r="D1751" t="str">
            <v>36-1895</v>
          </cell>
          <cell r="E1751" t="str">
            <v>SDR 35 SW</v>
          </cell>
          <cell r="F1751" t="str">
            <v>30X18 RED BUSHING CON SXH SDR35 SW</v>
          </cell>
          <cell r="G1751">
            <v>133.19999999999999</v>
          </cell>
          <cell r="H1751">
            <v>60.418454399999995</v>
          </cell>
          <cell r="I1751">
            <v>1</v>
          </cell>
          <cell r="J1751">
            <v>1</v>
          </cell>
          <cell r="K1751">
            <v>12703.436249673203</v>
          </cell>
          <cell r="L1751">
            <v>1188.3463999999999</v>
          </cell>
          <cell r="M1751" t="str">
            <v>SPECFIT</v>
          </cell>
          <cell r="N1751" t="str">
            <v>(81)6203018</v>
          </cell>
          <cell r="O1751" t="str">
            <v>BOX</v>
          </cell>
          <cell r="P1751" t="str">
            <v>D</v>
          </cell>
          <cell r="Q1751" t="str">
            <v>F</v>
          </cell>
          <cell r="R1751">
            <v>9986.105882352942</v>
          </cell>
          <cell r="S1751">
            <v>10685.133294117648</v>
          </cell>
          <cell r="T1751">
            <v>10685.133294117648</v>
          </cell>
          <cell r="U1751">
            <v>10685.133294117648</v>
          </cell>
          <cell r="V1751">
            <v>11433.092624705883</v>
          </cell>
          <cell r="W1751">
            <v>11433.092624705883</v>
          </cell>
          <cell r="X1751">
            <v>11433.092624705883</v>
          </cell>
          <cell r="Y1751">
            <v>11433.092624705883</v>
          </cell>
          <cell r="Z1751">
            <v>12703.436249673203</v>
          </cell>
          <cell r="AB1751" t="str">
            <v/>
          </cell>
          <cell r="AC1751">
            <v>4309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I1751" t="str">
            <v/>
          </cell>
          <cell r="AJ1751" t="str">
            <v/>
          </cell>
          <cell r="AM1751" t="e">
            <v>#N/A</v>
          </cell>
        </row>
        <row r="1752">
          <cell r="A1752" t="str">
            <v>ACTIVE</v>
          </cell>
          <cell r="B1752" t="str">
            <v>36-1896</v>
          </cell>
          <cell r="C1752">
            <v>28894821</v>
          </cell>
          <cell r="D1752" t="str">
            <v>36-1896</v>
          </cell>
          <cell r="E1752" t="str">
            <v>SDR 35 SW</v>
          </cell>
          <cell r="F1752" t="str">
            <v>30X21 RED BUSHING CON SXH SDR35 SW</v>
          </cell>
          <cell r="G1752">
            <v>139.5</v>
          </cell>
          <cell r="H1752">
            <v>63.276083999999997</v>
          </cell>
          <cell r="I1752">
            <v>1</v>
          </cell>
          <cell r="J1752">
            <v>1</v>
          </cell>
          <cell r="K1752">
            <v>16260.378644444447</v>
          </cell>
          <cell r="L1752">
            <v>1521.0813000000001</v>
          </cell>
          <cell r="M1752" t="str">
            <v>SPECFIT</v>
          </cell>
          <cell r="N1752" t="str">
            <v>(81)6203021</v>
          </cell>
          <cell r="O1752" t="str">
            <v>BOX</v>
          </cell>
          <cell r="P1752" t="str">
            <v>D</v>
          </cell>
          <cell r="Q1752" t="str">
            <v>F</v>
          </cell>
          <cell r="R1752">
            <v>12782.2</v>
          </cell>
          <cell r="S1752">
            <v>13676.954000000002</v>
          </cell>
          <cell r="T1752">
            <v>13676.954000000002</v>
          </cell>
          <cell r="U1752">
            <v>13676.954000000002</v>
          </cell>
          <cell r="V1752">
            <v>14634.340780000002</v>
          </cell>
          <cell r="W1752">
            <v>14634.340780000002</v>
          </cell>
          <cell r="X1752">
            <v>14634.340780000002</v>
          </cell>
          <cell r="Y1752">
            <v>14634.340780000002</v>
          </cell>
          <cell r="Z1752">
            <v>16260.378644444447</v>
          </cell>
          <cell r="AB1752" t="str">
            <v/>
          </cell>
          <cell r="AC1752">
            <v>4310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I1752" t="str">
            <v/>
          </cell>
          <cell r="AJ1752" t="str">
            <v/>
          </cell>
          <cell r="AM1752" t="e">
            <v>#N/A</v>
          </cell>
        </row>
        <row r="1753">
          <cell r="A1753" t="str">
            <v>ACTIVE</v>
          </cell>
          <cell r="B1753" t="str">
            <v>36-1897</v>
          </cell>
          <cell r="C1753">
            <v>28894830</v>
          </cell>
          <cell r="D1753" t="str">
            <v>36-1897</v>
          </cell>
          <cell r="E1753" t="str">
            <v>SDR 35 SW</v>
          </cell>
          <cell r="F1753" t="str">
            <v>30X24 RED BUSHING CON SXH SDR35 SW</v>
          </cell>
          <cell r="G1753">
            <v>147.6</v>
          </cell>
          <cell r="H1753">
            <v>66.950179199999994</v>
          </cell>
          <cell r="I1753">
            <v>1</v>
          </cell>
          <cell r="J1753">
            <v>1</v>
          </cell>
          <cell r="K1753">
            <v>20813.324175163401</v>
          </cell>
          <cell r="L1753">
            <v>1946.9874</v>
          </cell>
          <cell r="M1753" t="str">
            <v>SPECFIT</v>
          </cell>
          <cell r="N1753" t="str">
            <v>(81)6203024</v>
          </cell>
          <cell r="O1753" t="str">
            <v>BOX</v>
          </cell>
          <cell r="P1753" t="str">
            <v>D</v>
          </cell>
          <cell r="Q1753" t="str">
            <v>F</v>
          </cell>
          <cell r="R1753">
            <v>16361.24705882353</v>
          </cell>
          <cell r="S1753">
            <v>17506.534352941177</v>
          </cell>
          <cell r="T1753">
            <v>17506.534352941177</v>
          </cell>
          <cell r="U1753">
            <v>17506.534352941177</v>
          </cell>
          <cell r="V1753">
            <v>18731.991757647062</v>
          </cell>
          <cell r="W1753">
            <v>18731.991757647062</v>
          </cell>
          <cell r="X1753">
            <v>18731.991757647062</v>
          </cell>
          <cell r="Y1753">
            <v>18731.991757647062</v>
          </cell>
          <cell r="Z1753">
            <v>20813.324175163401</v>
          </cell>
          <cell r="AB1753" t="str">
            <v/>
          </cell>
          <cell r="AC1753">
            <v>4311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I1753" t="str">
            <v/>
          </cell>
          <cell r="AJ1753" t="str">
            <v/>
          </cell>
          <cell r="AM1753" t="e">
            <v>#N/A</v>
          </cell>
        </row>
        <row r="1754">
          <cell r="A1754" t="str">
            <v>ACTIVE</v>
          </cell>
          <cell r="B1754" t="str">
            <v>36-1898</v>
          </cell>
          <cell r="C1754">
            <v>28894848</v>
          </cell>
          <cell r="D1754" t="str">
            <v>36-1898</v>
          </cell>
          <cell r="E1754" t="str">
            <v>SDR 35 SW</v>
          </cell>
          <cell r="F1754" t="str">
            <v>30X27 RED BUSHING CON SXH SDR35 SW</v>
          </cell>
          <cell r="G1754">
            <v>159.30000000000001</v>
          </cell>
          <cell r="H1754">
            <v>72.257205600000006</v>
          </cell>
          <cell r="I1754">
            <v>1</v>
          </cell>
          <cell r="J1754">
            <v>1</v>
          </cell>
          <cell r="K1754">
            <v>26641.044767320265</v>
          </cell>
          <cell r="L1754">
            <v>2492.1430999999998</v>
          </cell>
          <cell r="M1754" t="str">
            <v>SPECFIT</v>
          </cell>
          <cell r="N1754" t="str">
            <v>(81)6203027</v>
          </cell>
          <cell r="O1754" t="str">
            <v>BOX</v>
          </cell>
          <cell r="P1754" t="str">
            <v>D</v>
          </cell>
          <cell r="Q1754" t="str">
            <v>F</v>
          </cell>
          <cell r="R1754">
            <v>20942.388235294118</v>
          </cell>
          <cell r="S1754">
            <v>22408.355411764707</v>
          </cell>
          <cell r="T1754">
            <v>22408.355411764707</v>
          </cell>
          <cell r="U1754">
            <v>22408.355411764707</v>
          </cell>
          <cell r="V1754">
            <v>23976.940290588238</v>
          </cell>
          <cell r="W1754">
            <v>23976.940290588238</v>
          </cell>
          <cell r="X1754">
            <v>23976.940290588238</v>
          </cell>
          <cell r="Y1754">
            <v>23976.940290588238</v>
          </cell>
          <cell r="Z1754">
            <v>26641.044767320265</v>
          </cell>
          <cell r="AB1754" t="str">
            <v/>
          </cell>
          <cell r="AC1754">
            <v>4312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I1754" t="str">
            <v/>
          </cell>
          <cell r="AJ1754" t="str">
            <v/>
          </cell>
          <cell r="AM1754" t="e">
            <v>#N/A</v>
          </cell>
        </row>
        <row r="1755">
          <cell r="A1755" t="str">
            <v>ACTIVE</v>
          </cell>
          <cell r="B1755" t="str">
            <v>36-1899</v>
          </cell>
          <cell r="C1755">
            <v>28894856</v>
          </cell>
          <cell r="D1755" t="str">
            <v>36-1899</v>
          </cell>
          <cell r="E1755" t="str">
            <v>SDR 35 SW</v>
          </cell>
          <cell r="F1755" t="str">
            <v>36X4 RED BUSHING CON SXH SDR35 SW</v>
          </cell>
          <cell r="G1755">
            <v>199.35</v>
          </cell>
          <cell r="H1755">
            <v>90.423565199999999</v>
          </cell>
          <cell r="I1755">
            <v>1</v>
          </cell>
          <cell r="J1755">
            <v>1</v>
          </cell>
          <cell r="K1755">
            <v>4697.0981686274527</v>
          </cell>
          <cell r="L1755">
            <v>439.39060000000001</v>
          </cell>
          <cell r="M1755" t="str">
            <v>SPECFIT</v>
          </cell>
          <cell r="N1755" t="str">
            <v>(81)620364</v>
          </cell>
          <cell r="O1755" t="str">
            <v>BOX</v>
          </cell>
          <cell r="P1755" t="str">
            <v>D</v>
          </cell>
          <cell r="Q1755" t="str">
            <v>F</v>
          </cell>
          <cell r="R1755">
            <v>3692.3647058823535</v>
          </cell>
          <cell r="S1755">
            <v>3950.8302352941187</v>
          </cell>
          <cell r="T1755">
            <v>3950.8302352941187</v>
          </cell>
          <cell r="U1755">
            <v>3950.8302352941187</v>
          </cell>
          <cell r="V1755">
            <v>4227.3883517647073</v>
          </cell>
          <cell r="W1755">
            <v>4227.3883517647073</v>
          </cell>
          <cell r="X1755">
            <v>4227.3883517647073</v>
          </cell>
          <cell r="Y1755">
            <v>4227.3883517647073</v>
          </cell>
          <cell r="Z1755">
            <v>4697.0981686274527</v>
          </cell>
          <cell r="AB1755" t="str">
            <v/>
          </cell>
          <cell r="AC1755">
            <v>4313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I1755" t="str">
            <v/>
          </cell>
          <cell r="AJ1755" t="str">
            <v/>
          </cell>
          <cell r="AM1755" t="e">
            <v>#N/A</v>
          </cell>
        </row>
        <row r="1756">
          <cell r="A1756" t="str">
            <v>ACTIVE</v>
          </cell>
          <cell r="B1756" t="str">
            <v>36-1900</v>
          </cell>
          <cell r="C1756">
            <v>28894864</v>
          </cell>
          <cell r="D1756" t="str">
            <v>36-1900</v>
          </cell>
          <cell r="E1756" t="str">
            <v>SDR 35 SW</v>
          </cell>
          <cell r="F1756" t="str">
            <v>36X6 RED BUSHING CON SXH SDR35 SW</v>
          </cell>
          <cell r="G1756">
            <v>199.35</v>
          </cell>
          <cell r="H1756">
            <v>90.423565199999999</v>
          </cell>
          <cell r="I1756">
            <v>1</v>
          </cell>
          <cell r="J1756">
            <v>1</v>
          </cell>
          <cell r="K1756">
            <v>4732.4029934640521</v>
          </cell>
          <cell r="L1756">
            <v>442.69369999999998</v>
          </cell>
          <cell r="M1756" t="str">
            <v>SPECFIT</v>
          </cell>
          <cell r="N1756" t="str">
            <v>(81)620366</v>
          </cell>
          <cell r="O1756" t="str">
            <v>BOX</v>
          </cell>
          <cell r="P1756" t="str">
            <v>D</v>
          </cell>
          <cell r="Q1756" t="str">
            <v>F</v>
          </cell>
          <cell r="R1756">
            <v>3720.1176470588234</v>
          </cell>
          <cell r="S1756">
            <v>3980.5258823529412</v>
          </cell>
          <cell r="T1756">
            <v>3980.5258823529412</v>
          </cell>
          <cell r="U1756">
            <v>3980.5258823529412</v>
          </cell>
          <cell r="V1756">
            <v>4259.1626941176473</v>
          </cell>
          <cell r="W1756">
            <v>4259.1626941176473</v>
          </cell>
          <cell r="X1756">
            <v>4259.1626941176473</v>
          </cell>
          <cell r="Y1756">
            <v>4259.1626941176473</v>
          </cell>
          <cell r="Z1756">
            <v>4732.4029934640521</v>
          </cell>
          <cell r="AB1756" t="str">
            <v/>
          </cell>
          <cell r="AC1756">
            <v>4314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I1756" t="str">
            <v/>
          </cell>
          <cell r="AJ1756" t="str">
            <v/>
          </cell>
          <cell r="AM1756" t="e">
            <v>#N/A</v>
          </cell>
        </row>
        <row r="1757">
          <cell r="A1757" t="str">
            <v>ACTIVE</v>
          </cell>
          <cell r="B1757" t="str">
            <v>36-1901</v>
          </cell>
          <cell r="C1757">
            <v>28894872</v>
          </cell>
          <cell r="D1757" t="str">
            <v>36-1901</v>
          </cell>
          <cell r="E1757" t="str">
            <v>SDR 35 SW</v>
          </cell>
          <cell r="F1757" t="str">
            <v>36X8 RED BUSHING CON SXH SDR35 SW</v>
          </cell>
          <cell r="G1757">
            <v>200.25</v>
          </cell>
          <cell r="H1757">
            <v>90.831797999999992</v>
          </cell>
          <cell r="I1757">
            <v>1</v>
          </cell>
          <cell r="J1757">
            <v>1</v>
          </cell>
          <cell r="K1757">
            <v>6057.4788248366021</v>
          </cell>
          <cell r="L1757">
            <v>566.64790000000005</v>
          </cell>
          <cell r="M1757" t="str">
            <v>SPECFIT</v>
          </cell>
          <cell r="N1757" t="str">
            <v>(81)620368</v>
          </cell>
          <cell r="O1757" t="str">
            <v>BOX</v>
          </cell>
          <cell r="P1757" t="str">
            <v>D</v>
          </cell>
          <cell r="Q1757" t="str">
            <v>F</v>
          </cell>
          <cell r="R1757">
            <v>4761.7529411764708</v>
          </cell>
          <cell r="S1757">
            <v>5095.075647058824</v>
          </cell>
          <cell r="T1757">
            <v>5095.075647058824</v>
          </cell>
          <cell r="U1757">
            <v>5095.075647058824</v>
          </cell>
          <cell r="V1757">
            <v>5451.7309423529423</v>
          </cell>
          <cell r="W1757">
            <v>5451.7309423529423</v>
          </cell>
          <cell r="X1757">
            <v>5451.7309423529423</v>
          </cell>
          <cell r="Y1757">
            <v>5451.7309423529423</v>
          </cell>
          <cell r="Z1757">
            <v>6057.4788248366021</v>
          </cell>
          <cell r="AB1757" t="str">
            <v/>
          </cell>
          <cell r="AC1757">
            <v>4315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I1757" t="str">
            <v/>
          </cell>
          <cell r="AJ1757" t="str">
            <v/>
          </cell>
          <cell r="AM1757" t="e">
            <v>#N/A</v>
          </cell>
        </row>
        <row r="1758">
          <cell r="A1758" t="str">
            <v>ACTIVE</v>
          </cell>
          <cell r="B1758" t="str">
            <v>36-1902</v>
          </cell>
          <cell r="C1758">
            <v>28894880</v>
          </cell>
          <cell r="D1758" t="str">
            <v>36-1902</v>
          </cell>
          <cell r="E1758" t="str">
            <v>SDR 35 SW</v>
          </cell>
          <cell r="F1758" t="str">
            <v>36X10 RED BUSHING CON SXH SDR35 SW</v>
          </cell>
          <cell r="G1758">
            <v>201.15</v>
          </cell>
          <cell r="H1758">
            <v>91.2400308</v>
          </cell>
          <cell r="I1758">
            <v>1</v>
          </cell>
          <cell r="J1758">
            <v>1</v>
          </cell>
          <cell r="K1758">
            <v>7753.5770862745103</v>
          </cell>
          <cell r="L1758">
            <v>725.31029999999998</v>
          </cell>
          <cell r="M1758" t="str">
            <v>SPECFIT</v>
          </cell>
          <cell r="N1758" t="str">
            <v>(81)6203610</v>
          </cell>
          <cell r="O1758" t="str">
            <v>BOX</v>
          </cell>
          <cell r="P1758" t="str">
            <v>D</v>
          </cell>
          <cell r="Q1758" t="str">
            <v>F</v>
          </cell>
          <cell r="R1758">
            <v>6095.0470588235294</v>
          </cell>
          <cell r="S1758">
            <v>6521.7003529411768</v>
          </cell>
          <cell r="T1758">
            <v>6521.7003529411768</v>
          </cell>
          <cell r="U1758">
            <v>6521.7003529411768</v>
          </cell>
          <cell r="V1758">
            <v>6978.2193776470594</v>
          </cell>
          <cell r="W1758">
            <v>6978.2193776470594</v>
          </cell>
          <cell r="X1758">
            <v>6978.2193776470594</v>
          </cell>
          <cell r="Y1758">
            <v>6978.2193776470594</v>
          </cell>
          <cell r="Z1758">
            <v>7753.5770862745103</v>
          </cell>
          <cell r="AB1758" t="str">
            <v/>
          </cell>
          <cell r="AC1758">
            <v>4316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I1758" t="str">
            <v/>
          </cell>
          <cell r="AJ1758" t="str">
            <v/>
          </cell>
          <cell r="AM1758" t="e">
            <v>#N/A</v>
          </cell>
        </row>
        <row r="1759">
          <cell r="A1759" t="str">
            <v>ACTIVE</v>
          </cell>
          <cell r="B1759" t="str">
            <v>36-1903</v>
          </cell>
          <cell r="C1759">
            <v>28894899</v>
          </cell>
          <cell r="D1759" t="str">
            <v>36-1903</v>
          </cell>
          <cell r="E1759" t="str">
            <v>SDR 35 SW</v>
          </cell>
          <cell r="F1759" t="str">
            <v>36X12 RED BUSHING CON SXH SDR35 SW</v>
          </cell>
          <cell r="G1759">
            <v>202.95</v>
          </cell>
          <cell r="H1759">
            <v>92.0564964</v>
          </cell>
          <cell r="I1759">
            <v>1</v>
          </cell>
          <cell r="J1759">
            <v>1</v>
          </cell>
          <cell r="K1759">
            <v>9924.5619084967311</v>
          </cell>
          <cell r="L1759">
            <v>928.39580000000001</v>
          </cell>
          <cell r="M1759" t="str">
            <v>SPECFIT</v>
          </cell>
          <cell r="N1759" t="str">
            <v>(81)6203612</v>
          </cell>
          <cell r="O1759" t="str">
            <v>BOX</v>
          </cell>
          <cell r="P1759" t="str">
            <v>D</v>
          </cell>
          <cell r="Q1759" t="str">
            <v>F</v>
          </cell>
          <cell r="R1759">
            <v>7801.6470588235288</v>
          </cell>
          <cell r="S1759">
            <v>8347.7623529411758</v>
          </cell>
          <cell r="T1759">
            <v>8347.7623529411758</v>
          </cell>
          <cell r="U1759">
            <v>8347.7623529411758</v>
          </cell>
          <cell r="V1759">
            <v>8932.1057176470586</v>
          </cell>
          <cell r="W1759">
            <v>8932.1057176470586</v>
          </cell>
          <cell r="X1759">
            <v>8932.1057176470586</v>
          </cell>
          <cell r="Y1759">
            <v>8932.1057176470586</v>
          </cell>
          <cell r="Z1759">
            <v>9924.5619084967311</v>
          </cell>
          <cell r="AB1759" t="str">
            <v/>
          </cell>
          <cell r="AC1759">
            <v>4317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I1759" t="str">
            <v/>
          </cell>
          <cell r="AJ1759" t="str">
            <v/>
          </cell>
          <cell r="AM1759" t="e">
            <v>#N/A</v>
          </cell>
        </row>
        <row r="1760">
          <cell r="A1760" t="str">
            <v>ACTIVE</v>
          </cell>
          <cell r="B1760" t="str">
            <v>36-1904</v>
          </cell>
          <cell r="C1760">
            <v>28894902</v>
          </cell>
          <cell r="D1760" t="str">
            <v>36-1904</v>
          </cell>
          <cell r="E1760" t="str">
            <v>SDR 35 SW</v>
          </cell>
          <cell r="F1760" t="str">
            <v>36X15 RED BUSHING CON SXH SDR35 SW</v>
          </cell>
          <cell r="G1760">
            <v>205.65</v>
          </cell>
          <cell r="H1760">
            <v>93.281194800000009</v>
          </cell>
          <cell r="I1760">
            <v>1</v>
          </cell>
          <cell r="J1760">
            <v>1</v>
          </cell>
          <cell r="K1760">
            <v>12703.436249673203</v>
          </cell>
          <cell r="L1760">
            <v>1188.3463999999999</v>
          </cell>
          <cell r="M1760" t="str">
            <v>SPECFIT</v>
          </cell>
          <cell r="N1760" t="str">
            <v>(81)6203615</v>
          </cell>
          <cell r="O1760" t="str">
            <v>BOX</v>
          </cell>
          <cell r="P1760" t="str">
            <v>D</v>
          </cell>
          <cell r="Q1760" t="str">
            <v>F</v>
          </cell>
          <cell r="R1760">
            <v>9986.105882352942</v>
          </cell>
          <cell r="S1760">
            <v>10685.133294117648</v>
          </cell>
          <cell r="T1760">
            <v>10685.133294117648</v>
          </cell>
          <cell r="U1760">
            <v>10685.133294117648</v>
          </cell>
          <cell r="V1760">
            <v>11433.092624705883</v>
          </cell>
          <cell r="W1760">
            <v>11433.092624705883</v>
          </cell>
          <cell r="X1760">
            <v>11433.092624705883</v>
          </cell>
          <cell r="Y1760">
            <v>11433.092624705883</v>
          </cell>
          <cell r="Z1760">
            <v>12703.436249673203</v>
          </cell>
          <cell r="AB1760" t="str">
            <v/>
          </cell>
          <cell r="AC1760">
            <v>4318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I1760" t="str">
            <v/>
          </cell>
          <cell r="AJ1760" t="str">
            <v/>
          </cell>
          <cell r="AM1760" t="e">
            <v>#N/A</v>
          </cell>
        </row>
        <row r="1761">
          <cell r="A1761" t="str">
            <v>ACTIVE</v>
          </cell>
          <cell r="B1761" t="str">
            <v>36-1905</v>
          </cell>
          <cell r="C1761">
            <v>28894910</v>
          </cell>
          <cell r="D1761" t="str">
            <v>36-1905</v>
          </cell>
          <cell r="E1761" t="str">
            <v>SDR 35 SW</v>
          </cell>
          <cell r="F1761" t="str">
            <v>36X18 RED BUSHING CON SXH SDR35 SW</v>
          </cell>
          <cell r="G1761">
            <v>211.5</v>
          </cell>
          <cell r="H1761">
            <v>95.934708000000001</v>
          </cell>
          <cell r="I1761">
            <v>1</v>
          </cell>
          <cell r="J1761">
            <v>1</v>
          </cell>
          <cell r="K1761">
            <v>16260.378644444447</v>
          </cell>
          <cell r="L1761">
            <v>1521.0813000000001</v>
          </cell>
          <cell r="M1761" t="str">
            <v>SPECFIT</v>
          </cell>
          <cell r="N1761" t="str">
            <v>(81)6203618</v>
          </cell>
          <cell r="O1761" t="str">
            <v>BOX</v>
          </cell>
          <cell r="P1761" t="str">
            <v>D</v>
          </cell>
          <cell r="Q1761" t="str">
            <v>F</v>
          </cell>
          <cell r="R1761">
            <v>12782.2</v>
          </cell>
          <cell r="S1761">
            <v>13676.954000000002</v>
          </cell>
          <cell r="T1761">
            <v>13676.954000000002</v>
          </cell>
          <cell r="U1761">
            <v>13676.954000000002</v>
          </cell>
          <cell r="V1761">
            <v>14634.340780000002</v>
          </cell>
          <cell r="W1761">
            <v>14634.340780000002</v>
          </cell>
          <cell r="X1761">
            <v>14634.340780000002</v>
          </cell>
          <cell r="Y1761">
            <v>14634.340780000002</v>
          </cell>
          <cell r="Z1761">
            <v>16260.378644444447</v>
          </cell>
          <cell r="AB1761" t="str">
            <v/>
          </cell>
          <cell r="AC1761">
            <v>4319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I1761" t="str">
            <v/>
          </cell>
          <cell r="AJ1761" t="str">
            <v/>
          </cell>
          <cell r="AM1761" t="e">
            <v>#N/A</v>
          </cell>
        </row>
        <row r="1762">
          <cell r="A1762" t="str">
            <v>ACTIVE</v>
          </cell>
          <cell r="B1762" t="str">
            <v>36-1906</v>
          </cell>
          <cell r="C1762">
            <v>28894929</v>
          </cell>
          <cell r="D1762" t="str">
            <v>36-1906</v>
          </cell>
          <cell r="E1762" t="str">
            <v>SDR 35 SW</v>
          </cell>
          <cell r="F1762" t="str">
            <v>36X21 RED BUSHING CON SXH SDR35 SW</v>
          </cell>
          <cell r="G1762">
            <v>218.25</v>
          </cell>
          <cell r="H1762">
            <v>98.996454</v>
          </cell>
          <cell r="I1762">
            <v>1</v>
          </cell>
          <cell r="J1762">
            <v>1</v>
          </cell>
          <cell r="K1762">
            <v>20813.324175163401</v>
          </cell>
          <cell r="L1762">
            <v>1946.9874</v>
          </cell>
          <cell r="M1762" t="str">
            <v>SPECFIT</v>
          </cell>
          <cell r="N1762" t="str">
            <v>(81)6203621</v>
          </cell>
          <cell r="O1762" t="str">
            <v>BOX</v>
          </cell>
          <cell r="P1762" t="str">
            <v>D</v>
          </cell>
          <cell r="Q1762" t="str">
            <v>F</v>
          </cell>
          <cell r="R1762">
            <v>16361.24705882353</v>
          </cell>
          <cell r="S1762">
            <v>17506.534352941177</v>
          </cell>
          <cell r="T1762">
            <v>17506.534352941177</v>
          </cell>
          <cell r="U1762">
            <v>17506.534352941177</v>
          </cell>
          <cell r="V1762">
            <v>18731.991757647062</v>
          </cell>
          <cell r="W1762">
            <v>18731.991757647062</v>
          </cell>
          <cell r="X1762">
            <v>18731.991757647062</v>
          </cell>
          <cell r="Y1762">
            <v>18731.991757647062</v>
          </cell>
          <cell r="Z1762">
            <v>20813.324175163401</v>
          </cell>
          <cell r="AB1762" t="str">
            <v/>
          </cell>
          <cell r="AC1762">
            <v>4320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I1762" t="str">
            <v/>
          </cell>
          <cell r="AJ1762" t="str">
            <v/>
          </cell>
          <cell r="AM1762" t="e">
            <v>#N/A</v>
          </cell>
        </row>
        <row r="1763">
          <cell r="A1763" t="str">
            <v>ACTIVE</v>
          </cell>
          <cell r="B1763" t="str">
            <v>36-1907</v>
          </cell>
          <cell r="C1763">
            <v>28894937</v>
          </cell>
          <cell r="D1763" t="str">
            <v>36-1907</v>
          </cell>
          <cell r="E1763" t="str">
            <v>SDR 35 SW</v>
          </cell>
          <cell r="F1763" t="str">
            <v>36X24 RED BUSHING CON SXH SDR35 SW</v>
          </cell>
          <cell r="G1763">
            <v>226.35</v>
          </cell>
          <cell r="H1763">
            <v>102.6705492</v>
          </cell>
          <cell r="I1763">
            <v>1</v>
          </cell>
          <cell r="J1763">
            <v>1</v>
          </cell>
          <cell r="K1763">
            <v>26641.044767320265</v>
          </cell>
          <cell r="L1763">
            <v>2492.1430999999998</v>
          </cell>
          <cell r="M1763" t="str">
            <v>SPECFIT</v>
          </cell>
          <cell r="N1763" t="str">
            <v>(81)6203624</v>
          </cell>
          <cell r="O1763" t="str">
            <v>BOX</v>
          </cell>
          <cell r="P1763" t="str">
            <v>D</v>
          </cell>
          <cell r="Q1763" t="str">
            <v>F</v>
          </cell>
          <cell r="R1763">
            <v>20942.388235294118</v>
          </cell>
          <cell r="S1763">
            <v>22408.355411764707</v>
          </cell>
          <cell r="T1763">
            <v>22408.355411764707</v>
          </cell>
          <cell r="U1763">
            <v>22408.355411764707</v>
          </cell>
          <cell r="V1763">
            <v>23976.940290588238</v>
          </cell>
          <cell r="W1763">
            <v>23976.940290588238</v>
          </cell>
          <cell r="X1763">
            <v>23976.940290588238</v>
          </cell>
          <cell r="Y1763">
            <v>23976.940290588238</v>
          </cell>
          <cell r="Z1763">
            <v>26641.044767320265</v>
          </cell>
          <cell r="AB1763" t="str">
            <v/>
          </cell>
          <cell r="AC1763">
            <v>4321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I1763" t="str">
            <v/>
          </cell>
          <cell r="AJ1763" t="str">
            <v/>
          </cell>
          <cell r="AM1763" t="e">
            <v>#N/A</v>
          </cell>
        </row>
        <row r="1764">
          <cell r="A1764" t="str">
            <v>ACTIVE</v>
          </cell>
          <cell r="B1764" t="str">
            <v>36-1908</v>
          </cell>
          <cell r="C1764">
            <v>28894945</v>
          </cell>
          <cell r="D1764" t="str">
            <v>36-1908</v>
          </cell>
          <cell r="E1764" t="str">
            <v>SDR 35 SW</v>
          </cell>
          <cell r="F1764" t="str">
            <v>36X27 RED BUSHING CON SXH SDR35 SW</v>
          </cell>
          <cell r="G1764">
            <v>238.05</v>
          </cell>
          <cell r="H1764">
            <v>107.97757560000001</v>
          </cell>
          <cell r="I1764">
            <v>1</v>
          </cell>
          <cell r="J1764">
            <v>1</v>
          </cell>
          <cell r="K1764">
            <v>34100.539696732034</v>
          </cell>
          <cell r="L1764">
            <v>3189.9438</v>
          </cell>
          <cell r="M1764" t="str">
            <v>SPECFIT</v>
          </cell>
          <cell r="N1764" t="str">
            <v>(81)6203627</v>
          </cell>
          <cell r="O1764" t="str">
            <v>BOX</v>
          </cell>
          <cell r="P1764" t="str">
            <v>D</v>
          </cell>
          <cell r="Q1764" t="str">
            <v>F</v>
          </cell>
          <cell r="R1764">
            <v>26806.258823529413</v>
          </cell>
          <cell r="S1764">
            <v>28682.696941176473</v>
          </cell>
          <cell r="T1764">
            <v>28682.696941176473</v>
          </cell>
          <cell r="U1764">
            <v>28682.696941176473</v>
          </cell>
          <cell r="V1764">
            <v>30690.485727058829</v>
          </cell>
          <cell r="W1764">
            <v>30690.485727058829</v>
          </cell>
          <cell r="X1764">
            <v>30690.485727058829</v>
          </cell>
          <cell r="Y1764">
            <v>30690.485727058829</v>
          </cell>
          <cell r="Z1764">
            <v>34100.539696732034</v>
          </cell>
          <cell r="AB1764" t="str">
            <v/>
          </cell>
          <cell r="AC1764">
            <v>4322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I1764" t="str">
            <v/>
          </cell>
          <cell r="AJ1764" t="str">
            <v/>
          </cell>
          <cell r="AM1764" t="e">
            <v>#N/A</v>
          </cell>
        </row>
        <row r="1765">
          <cell r="A1765" t="str">
            <v>ACTIVE</v>
          </cell>
          <cell r="B1765" t="str">
            <v>36-1909</v>
          </cell>
          <cell r="C1765">
            <v>28894953</v>
          </cell>
          <cell r="D1765" t="str">
            <v>36-1909</v>
          </cell>
          <cell r="E1765" t="str">
            <v>SDR 35 SW</v>
          </cell>
          <cell r="F1765" t="str">
            <v>36X30 RED BUSHING CON SXH SDR35 SW</v>
          </cell>
          <cell r="G1765">
            <v>254.25</v>
          </cell>
          <cell r="H1765">
            <v>115.325766</v>
          </cell>
          <cell r="I1765">
            <v>1</v>
          </cell>
          <cell r="J1765">
            <v>1</v>
          </cell>
          <cell r="K1765">
            <v>43648.676444444449</v>
          </cell>
          <cell r="L1765">
            <v>4083.1278000000002</v>
          </cell>
          <cell r="M1765" t="str">
            <v>SPECFIT</v>
          </cell>
          <cell r="N1765" t="str">
            <v>(81)6203630</v>
          </cell>
          <cell r="O1765" t="str">
            <v>BOX</v>
          </cell>
          <cell r="P1765" t="str">
            <v>D</v>
          </cell>
          <cell r="Q1765" t="str">
            <v>F</v>
          </cell>
          <cell r="R1765">
            <v>34312</v>
          </cell>
          <cell r="S1765">
            <v>36713.840000000004</v>
          </cell>
          <cell r="T1765">
            <v>36713.840000000004</v>
          </cell>
          <cell r="U1765">
            <v>36713.840000000004</v>
          </cell>
          <cell r="V1765">
            <v>39283.808800000006</v>
          </cell>
          <cell r="W1765">
            <v>39283.808800000006</v>
          </cell>
          <cell r="X1765">
            <v>39283.808800000006</v>
          </cell>
          <cell r="Y1765">
            <v>39283.808800000006</v>
          </cell>
          <cell r="Z1765">
            <v>43648.676444444449</v>
          </cell>
          <cell r="AB1765" t="str">
            <v/>
          </cell>
          <cell r="AC1765">
            <v>4323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I1765" t="str">
            <v/>
          </cell>
          <cell r="AJ1765" t="str">
            <v/>
          </cell>
          <cell r="AM1765" t="e">
            <v>#N/A</v>
          </cell>
        </row>
        <row r="1766">
          <cell r="A1766" t="str">
            <v>ACTIVE</v>
          </cell>
          <cell r="B1766" t="str">
            <v>36-1910</v>
          </cell>
          <cell r="C1766">
            <v>28895003</v>
          </cell>
          <cell r="D1766" t="str">
            <v>36-1910</v>
          </cell>
          <cell r="E1766" t="str">
            <v>SDR 35 SW</v>
          </cell>
          <cell r="F1766" t="str">
            <v>6X4 INCR COUPLING ECC HXH SDR35 SW</v>
          </cell>
          <cell r="G1766">
            <v>0.9</v>
          </cell>
          <cell r="H1766">
            <v>0.40823280000000001</v>
          </cell>
          <cell r="I1766">
            <v>1</v>
          </cell>
          <cell r="J1766">
            <v>150</v>
          </cell>
          <cell r="K1766">
            <v>62.321555555555562</v>
          </cell>
          <cell r="L1766">
            <v>9.2567129999999995</v>
          </cell>
          <cell r="M1766" t="str">
            <v>SPECFIT</v>
          </cell>
          <cell r="N1766" t="str">
            <v>(81)61064</v>
          </cell>
          <cell r="O1766" t="str">
            <v>BOX</v>
          </cell>
          <cell r="P1766" t="str">
            <v>C</v>
          </cell>
          <cell r="Q1766" t="str">
            <v>F</v>
          </cell>
          <cell r="R1766">
            <v>59.882352941176471</v>
          </cell>
          <cell r="S1766">
            <v>64.074117647058827</v>
          </cell>
          <cell r="T1766">
            <v>52.42</v>
          </cell>
          <cell r="U1766">
            <v>52.42</v>
          </cell>
          <cell r="V1766">
            <v>56.089400000000005</v>
          </cell>
          <cell r="W1766">
            <v>56.089400000000005</v>
          </cell>
          <cell r="X1766">
            <v>56.089400000000005</v>
          </cell>
          <cell r="Y1766">
            <v>56.089400000000005</v>
          </cell>
          <cell r="Z1766">
            <v>62.321555555555562</v>
          </cell>
          <cell r="AB1766" t="str">
            <v/>
          </cell>
          <cell r="AC1766">
            <v>4331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I1766" t="str">
            <v/>
          </cell>
          <cell r="AJ1766" t="str">
            <v/>
          </cell>
          <cell r="AM1766" t="e">
            <v>#N/A</v>
          </cell>
        </row>
        <row r="1767">
          <cell r="A1767" t="str">
            <v>ACTIVE</v>
          </cell>
          <cell r="B1767" t="str">
            <v>36-1911</v>
          </cell>
          <cell r="C1767">
            <v>28895011</v>
          </cell>
          <cell r="D1767" t="str">
            <v>36-1911</v>
          </cell>
          <cell r="E1767" t="str">
            <v>SDR 35 SW</v>
          </cell>
          <cell r="F1767" t="str">
            <v>8X4 INCR COUPLING ECC HXH SDR35 SW</v>
          </cell>
          <cell r="G1767">
            <v>1.35</v>
          </cell>
          <cell r="H1767">
            <v>0.61234920000000004</v>
          </cell>
          <cell r="I1767">
            <v>1</v>
          </cell>
          <cell r="J1767">
            <v>100</v>
          </cell>
          <cell r="K1767">
            <v>159.13277777777779</v>
          </cell>
          <cell r="L1767">
            <v>23.192509999999999</v>
          </cell>
          <cell r="M1767" t="str">
            <v>SPECFIT</v>
          </cell>
          <cell r="N1767" t="str">
            <v>(81)61084</v>
          </cell>
          <cell r="O1767" t="str">
            <v>BOX</v>
          </cell>
          <cell r="P1767" t="str">
            <v>D</v>
          </cell>
          <cell r="Q1767" t="str">
            <v>F</v>
          </cell>
          <cell r="R1767">
            <v>127.9764705882353</v>
          </cell>
          <cell r="S1767">
            <v>136.93482352941177</v>
          </cell>
          <cell r="T1767">
            <v>133.85</v>
          </cell>
          <cell r="U1767">
            <v>133.85</v>
          </cell>
          <cell r="V1767">
            <v>143.21950000000001</v>
          </cell>
          <cell r="W1767">
            <v>143.21950000000001</v>
          </cell>
          <cell r="X1767">
            <v>143.21950000000001</v>
          </cell>
          <cell r="Y1767">
            <v>143.21950000000001</v>
          </cell>
          <cell r="Z1767">
            <v>159.13277777777779</v>
          </cell>
          <cell r="AB1767" t="str">
            <v/>
          </cell>
          <cell r="AC1767">
            <v>4332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I1767" t="str">
            <v/>
          </cell>
          <cell r="AJ1767" t="str">
            <v/>
          </cell>
          <cell r="AM1767" t="e">
            <v>#N/A</v>
          </cell>
        </row>
        <row r="1768">
          <cell r="A1768" t="str">
            <v>ACTIVE</v>
          </cell>
          <cell r="B1768" t="str">
            <v>36-1912</v>
          </cell>
          <cell r="C1768">
            <v>28895020</v>
          </cell>
          <cell r="D1768" t="str">
            <v>36-1912</v>
          </cell>
          <cell r="E1768" t="str">
            <v>SDR 35 SW</v>
          </cell>
          <cell r="F1768" t="str">
            <v>8X6 INCR COUPLING ECC HXH SDR35 SW</v>
          </cell>
          <cell r="G1768">
            <v>2.25</v>
          </cell>
          <cell r="H1768">
            <v>1.0205820000000001</v>
          </cell>
          <cell r="I1768">
            <v>1</v>
          </cell>
          <cell r="J1768">
            <v>60</v>
          </cell>
          <cell r="K1768">
            <v>163.54355555555554</v>
          </cell>
          <cell r="L1768">
            <v>16.120529999999999</v>
          </cell>
          <cell r="M1768" t="str">
            <v>SPECFIT</v>
          </cell>
          <cell r="N1768" t="str">
            <v>(81)61086</v>
          </cell>
          <cell r="O1768" t="str">
            <v>BOX</v>
          </cell>
          <cell r="P1768" t="str">
            <v>D</v>
          </cell>
          <cell r="Q1768" t="str">
            <v>F</v>
          </cell>
          <cell r="R1768">
            <v>131.52941176470588</v>
          </cell>
          <cell r="S1768">
            <v>140.73647058823531</v>
          </cell>
          <cell r="T1768">
            <v>137.56</v>
          </cell>
          <cell r="U1768">
            <v>137.56</v>
          </cell>
          <cell r="V1768">
            <v>147.1892</v>
          </cell>
          <cell r="W1768">
            <v>147.1892</v>
          </cell>
          <cell r="X1768">
            <v>147.1892</v>
          </cell>
          <cell r="Y1768">
            <v>147.1892</v>
          </cell>
          <cell r="Z1768">
            <v>163.54355555555554</v>
          </cell>
          <cell r="AB1768" t="str">
            <v/>
          </cell>
          <cell r="AC1768">
            <v>4333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I1768" t="str">
            <v/>
          </cell>
          <cell r="AJ1768" t="str">
            <v/>
          </cell>
          <cell r="AM1768" t="e">
            <v>#N/A</v>
          </cell>
        </row>
        <row r="1769">
          <cell r="A1769" t="str">
            <v>ACTIVE</v>
          </cell>
          <cell r="B1769" t="str">
            <v>36-1913</v>
          </cell>
          <cell r="C1769">
            <v>28895038</v>
          </cell>
          <cell r="D1769" t="str">
            <v>36-1913</v>
          </cell>
          <cell r="E1769" t="str">
            <v>SDR 35 SW</v>
          </cell>
          <cell r="F1769" t="str">
            <v>10X4 INCR COUPLING ECC HXH SDR35 SW</v>
          </cell>
          <cell r="G1769">
            <v>1.35</v>
          </cell>
          <cell r="H1769">
            <v>0.61234920000000004</v>
          </cell>
          <cell r="I1769">
            <v>1</v>
          </cell>
          <cell r="J1769">
            <v>100</v>
          </cell>
          <cell r="K1769">
            <v>328.01444444444439</v>
          </cell>
          <cell r="L1769">
            <v>27.943899999999999</v>
          </cell>
          <cell r="M1769" t="str">
            <v>SPECFIT</v>
          </cell>
          <cell r="N1769" t="str">
            <v>(81)610104</v>
          </cell>
          <cell r="O1769" t="str">
            <v>BOX</v>
          </cell>
          <cell r="P1769" t="str">
            <v>D</v>
          </cell>
          <cell r="Q1769" t="str">
            <v>F</v>
          </cell>
          <cell r="R1769">
            <v>263.78823529411767</v>
          </cell>
          <cell r="S1769">
            <v>282.2534117647059</v>
          </cell>
          <cell r="T1769">
            <v>275.89999999999998</v>
          </cell>
          <cell r="U1769">
            <v>275.89999999999998</v>
          </cell>
          <cell r="V1769">
            <v>295.21299999999997</v>
          </cell>
          <cell r="W1769">
            <v>295.21299999999997</v>
          </cell>
          <cell r="X1769">
            <v>295.21299999999997</v>
          </cell>
          <cell r="Y1769">
            <v>295.21299999999997</v>
          </cell>
          <cell r="Z1769">
            <v>328.01444444444439</v>
          </cell>
          <cell r="AB1769" t="str">
            <v/>
          </cell>
          <cell r="AC1769">
            <v>4334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I1769" t="str">
            <v/>
          </cell>
          <cell r="AJ1769" t="str">
            <v/>
          </cell>
          <cell r="AM1769" t="e">
            <v>#N/A</v>
          </cell>
        </row>
        <row r="1770">
          <cell r="A1770" t="str">
            <v>ACTIVE</v>
          </cell>
          <cell r="B1770" t="str">
            <v>36-1914</v>
          </cell>
          <cell r="C1770">
            <v>28895046</v>
          </cell>
          <cell r="D1770" t="str">
            <v>36-1914</v>
          </cell>
          <cell r="E1770" t="str">
            <v>SDR 35 SW</v>
          </cell>
          <cell r="F1770" t="str">
            <v>10X6 INCR COUPLING ECC HXH SDR35 SW</v>
          </cell>
          <cell r="G1770">
            <v>1.8</v>
          </cell>
          <cell r="H1770">
            <v>0.81646560000000001</v>
          </cell>
          <cell r="I1770">
            <v>1</v>
          </cell>
          <cell r="J1770">
            <v>75</v>
          </cell>
          <cell r="K1770">
            <v>527.45055555555552</v>
          </cell>
          <cell r="L1770">
            <v>51.991309999999999</v>
          </cell>
          <cell r="M1770" t="str">
            <v>SPECFIT</v>
          </cell>
          <cell r="N1770" t="str">
            <v>(81)610106</v>
          </cell>
          <cell r="O1770" t="str">
            <v>BOX</v>
          </cell>
          <cell r="P1770" t="str">
            <v>D</v>
          </cell>
          <cell r="Q1770" t="str">
            <v>F</v>
          </cell>
          <cell r="R1770">
            <v>424.18823529411765</v>
          </cell>
          <cell r="S1770">
            <v>453.88141176470589</v>
          </cell>
          <cell r="T1770">
            <v>443.65</v>
          </cell>
          <cell r="U1770">
            <v>443.65</v>
          </cell>
          <cell r="V1770">
            <v>474.70550000000003</v>
          </cell>
          <cell r="W1770">
            <v>474.70550000000003</v>
          </cell>
          <cell r="X1770">
            <v>474.70550000000003</v>
          </cell>
          <cell r="Y1770">
            <v>474.70550000000003</v>
          </cell>
          <cell r="Z1770">
            <v>527.45055555555552</v>
          </cell>
          <cell r="AB1770" t="str">
            <v/>
          </cell>
          <cell r="AC1770">
            <v>4335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I1770" t="str">
            <v/>
          </cell>
          <cell r="AJ1770" t="str">
            <v/>
          </cell>
          <cell r="AM1770" t="e">
            <v>#N/A</v>
          </cell>
        </row>
        <row r="1771">
          <cell r="A1771" t="str">
            <v>ACTIVE</v>
          </cell>
          <cell r="B1771" t="str">
            <v>36-1915</v>
          </cell>
          <cell r="C1771">
            <v>28895054</v>
          </cell>
          <cell r="D1771" t="str">
            <v>36-1915</v>
          </cell>
          <cell r="E1771" t="str">
            <v>SDR 35 SW</v>
          </cell>
          <cell r="F1771" t="str">
            <v>10X8 INCR COUPLING ECC HXH SDR35 SW</v>
          </cell>
          <cell r="G1771">
            <v>4.5</v>
          </cell>
          <cell r="H1771">
            <v>2.0411640000000002</v>
          </cell>
          <cell r="I1771">
            <v>1</v>
          </cell>
          <cell r="J1771">
            <v>30</v>
          </cell>
          <cell r="K1771">
            <v>645.37644444444459</v>
          </cell>
          <cell r="L1771">
            <v>46.003920000000001</v>
          </cell>
          <cell r="M1771" t="str">
            <v>SPECFIT</v>
          </cell>
          <cell r="N1771" t="str">
            <v>(81)610108</v>
          </cell>
          <cell r="O1771" t="str">
            <v>BOX</v>
          </cell>
          <cell r="P1771" t="str">
            <v>D</v>
          </cell>
          <cell r="Q1771" t="str">
            <v>F</v>
          </cell>
          <cell r="R1771">
            <v>377.68235294117648</v>
          </cell>
          <cell r="S1771">
            <v>404.12011764705886</v>
          </cell>
          <cell r="T1771">
            <v>542.84</v>
          </cell>
          <cell r="U1771">
            <v>542.84</v>
          </cell>
          <cell r="V1771">
            <v>580.83880000000011</v>
          </cell>
          <cell r="W1771">
            <v>580.83880000000011</v>
          </cell>
          <cell r="X1771">
            <v>580.83880000000011</v>
          </cell>
          <cell r="Y1771">
            <v>580.83880000000011</v>
          </cell>
          <cell r="Z1771">
            <v>645.37644444444459</v>
          </cell>
          <cell r="AB1771" t="str">
            <v/>
          </cell>
          <cell r="AC1771">
            <v>4336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I1771" t="str">
            <v/>
          </cell>
          <cell r="AJ1771" t="str">
            <v/>
          </cell>
          <cell r="AM1771" t="e">
            <v>#N/A</v>
          </cell>
        </row>
        <row r="1772">
          <cell r="A1772" t="str">
            <v>ACTIVE</v>
          </cell>
          <cell r="B1772" t="str">
            <v>36-1916</v>
          </cell>
          <cell r="C1772">
            <v>28895062</v>
          </cell>
          <cell r="D1772" t="str">
            <v>36-1916</v>
          </cell>
          <cell r="E1772" t="str">
            <v>SDR 35 SW</v>
          </cell>
          <cell r="F1772" t="str">
            <v>12X4 INCR COUPLING ECC HXH SDR35 SW</v>
          </cell>
          <cell r="G1772">
            <v>1.8</v>
          </cell>
          <cell r="H1772">
            <v>0.81646560000000001</v>
          </cell>
          <cell r="I1772">
            <v>1</v>
          </cell>
          <cell r="J1772">
            <v>75</v>
          </cell>
          <cell r="K1772">
            <v>555.30622222222223</v>
          </cell>
          <cell r="L1772">
            <v>53.141800000000003</v>
          </cell>
          <cell r="M1772" t="str">
            <v>SPECFIT</v>
          </cell>
          <cell r="N1772" t="str">
            <v>(81)610124</v>
          </cell>
          <cell r="O1772" t="str">
            <v>BOX</v>
          </cell>
          <cell r="P1772" t="str">
            <v>D</v>
          </cell>
          <cell r="Q1772" t="str">
            <v>F</v>
          </cell>
          <cell r="R1772">
            <v>446.57647058823528</v>
          </cell>
          <cell r="S1772">
            <v>477.83682352941179</v>
          </cell>
          <cell r="T1772">
            <v>467.08</v>
          </cell>
          <cell r="U1772">
            <v>467.08</v>
          </cell>
          <cell r="V1772">
            <v>499.7756</v>
          </cell>
          <cell r="W1772">
            <v>499.7756</v>
          </cell>
          <cell r="X1772">
            <v>499.7756</v>
          </cell>
          <cell r="Y1772">
            <v>499.7756</v>
          </cell>
          <cell r="Z1772">
            <v>555.30622222222223</v>
          </cell>
          <cell r="AB1772" t="str">
            <v/>
          </cell>
          <cell r="AC1772">
            <v>4337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I1772" t="str">
            <v/>
          </cell>
          <cell r="AJ1772" t="str">
            <v/>
          </cell>
          <cell r="AM1772" t="e">
            <v>#N/A</v>
          </cell>
        </row>
        <row r="1773">
          <cell r="A1773" t="str">
            <v>ACTIVE</v>
          </cell>
          <cell r="B1773" t="str">
            <v>36-1917</v>
          </cell>
          <cell r="C1773">
            <v>28895070</v>
          </cell>
          <cell r="D1773" t="str">
            <v>36-1917</v>
          </cell>
          <cell r="E1773" t="str">
            <v>SDR 35 SW</v>
          </cell>
          <cell r="F1773" t="str">
            <v>12X6 INCR COUPLING ECC HXH SDR35 SW</v>
          </cell>
          <cell r="G1773">
            <v>2.25</v>
          </cell>
          <cell r="H1773">
            <v>1.0205820000000001</v>
          </cell>
          <cell r="I1773">
            <v>1</v>
          </cell>
          <cell r="J1773">
            <v>60</v>
          </cell>
          <cell r="K1773">
            <v>585.02844444444452</v>
          </cell>
          <cell r="L1773">
            <v>57.665579999999999</v>
          </cell>
          <cell r="M1773" t="str">
            <v>SPECFIT</v>
          </cell>
          <cell r="N1773" t="str">
            <v>(81)610126</v>
          </cell>
          <cell r="O1773" t="str">
            <v>BOX</v>
          </cell>
          <cell r="P1773" t="str">
            <v>D</v>
          </cell>
          <cell r="Q1773" t="str">
            <v>F</v>
          </cell>
          <cell r="R1773">
            <v>470.47058823529409</v>
          </cell>
          <cell r="S1773">
            <v>503.40352941176468</v>
          </cell>
          <cell r="T1773">
            <v>492.08</v>
          </cell>
          <cell r="U1773">
            <v>492.08</v>
          </cell>
          <cell r="V1773">
            <v>526.52560000000005</v>
          </cell>
          <cell r="W1773">
            <v>526.52560000000005</v>
          </cell>
          <cell r="X1773">
            <v>526.52560000000005</v>
          </cell>
          <cell r="Y1773">
            <v>526.52560000000005</v>
          </cell>
          <cell r="Z1773">
            <v>585.02844444444452</v>
          </cell>
          <cell r="AB1773" t="str">
            <v/>
          </cell>
          <cell r="AC1773">
            <v>4338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I1773" t="str">
            <v/>
          </cell>
          <cell r="AJ1773" t="str">
            <v/>
          </cell>
          <cell r="AM1773" t="e">
            <v>#N/A</v>
          </cell>
        </row>
        <row r="1774">
          <cell r="A1774" t="str">
            <v>ACTIVE</v>
          </cell>
          <cell r="B1774" t="str">
            <v>36-1918</v>
          </cell>
          <cell r="C1774">
            <v>28895089</v>
          </cell>
          <cell r="D1774" t="str">
            <v>36-1918</v>
          </cell>
          <cell r="E1774" t="str">
            <v>SDR 35 SW</v>
          </cell>
          <cell r="F1774" t="str">
            <v>12X8 INCR COUPLING ECC HXH SDR35 SW</v>
          </cell>
          <cell r="G1774">
            <v>3.15</v>
          </cell>
          <cell r="H1774">
            <v>1.4288148000000001</v>
          </cell>
          <cell r="I1774">
            <v>1</v>
          </cell>
          <cell r="J1774">
            <v>43</v>
          </cell>
          <cell r="K1774">
            <v>763.31422222222216</v>
          </cell>
          <cell r="L1774">
            <v>75.238410000000002</v>
          </cell>
          <cell r="M1774" t="str">
            <v>SPECFIT</v>
          </cell>
          <cell r="N1774" t="str">
            <v>(81)610128</v>
          </cell>
          <cell r="O1774" t="str">
            <v>BOX</v>
          </cell>
          <cell r="P1774" t="str">
            <v>D</v>
          </cell>
          <cell r="Q1774" t="str">
            <v>F</v>
          </cell>
          <cell r="R1774">
            <v>613.84705882352944</v>
          </cell>
          <cell r="S1774">
            <v>656.81635294117655</v>
          </cell>
          <cell r="T1774">
            <v>642.04</v>
          </cell>
          <cell r="U1774">
            <v>642.04</v>
          </cell>
          <cell r="V1774">
            <v>686.9828</v>
          </cell>
          <cell r="W1774">
            <v>686.9828</v>
          </cell>
          <cell r="X1774">
            <v>686.9828</v>
          </cell>
          <cell r="Y1774">
            <v>686.9828</v>
          </cell>
          <cell r="Z1774">
            <v>763.31422222222216</v>
          </cell>
          <cell r="AB1774" t="str">
            <v/>
          </cell>
          <cell r="AC1774">
            <v>4339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I1774" t="str">
            <v/>
          </cell>
          <cell r="AJ1774" t="str">
            <v/>
          </cell>
          <cell r="AM1774" t="e">
            <v>#N/A</v>
          </cell>
        </row>
        <row r="1775">
          <cell r="A1775" t="str">
            <v>ACTIVE</v>
          </cell>
          <cell r="B1775" t="str">
            <v>36-1919</v>
          </cell>
          <cell r="C1775">
            <v>28895097</v>
          </cell>
          <cell r="D1775" t="str">
            <v>36-1919</v>
          </cell>
          <cell r="E1775" t="str">
            <v>SDR 35 SW</v>
          </cell>
          <cell r="F1775" t="str">
            <v>12X10 INCR COUPLING ECC HXH SDR35 SW</v>
          </cell>
          <cell r="G1775">
            <v>8.1</v>
          </cell>
          <cell r="H1775">
            <v>3.6740952</v>
          </cell>
          <cell r="I1775">
            <v>1</v>
          </cell>
          <cell r="J1775">
            <v>17</v>
          </cell>
          <cell r="K1775">
            <v>628.76766666666663</v>
          </cell>
          <cell r="L1775">
            <v>179.21176</v>
          </cell>
          <cell r="M1775" t="str">
            <v>SPECFIT</v>
          </cell>
          <cell r="N1775" t="str">
            <v>(81)6101210</v>
          </cell>
          <cell r="O1775" t="str">
            <v>BOX</v>
          </cell>
          <cell r="P1775" t="str">
            <v>D</v>
          </cell>
          <cell r="Q1775" t="str">
            <v>F</v>
          </cell>
          <cell r="R1775">
            <v>505.64705882352945</v>
          </cell>
          <cell r="S1775">
            <v>541.04235294117655</v>
          </cell>
          <cell r="T1775">
            <v>528.87</v>
          </cell>
          <cell r="U1775">
            <v>528.87</v>
          </cell>
          <cell r="V1775">
            <v>565.89089999999999</v>
          </cell>
          <cell r="W1775">
            <v>565.89089999999999</v>
          </cell>
          <cell r="X1775">
            <v>565.89089999999999</v>
          </cell>
          <cell r="Y1775">
            <v>565.89089999999999</v>
          </cell>
          <cell r="Z1775">
            <v>628.76766666666663</v>
          </cell>
          <cell r="AB1775" t="str">
            <v/>
          </cell>
          <cell r="AC1775">
            <v>4340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I1775" t="str">
            <v/>
          </cell>
          <cell r="AJ1775" t="str">
            <v/>
          </cell>
          <cell r="AM1775" t="e">
            <v>#N/A</v>
          </cell>
        </row>
        <row r="1776">
          <cell r="A1776" t="str">
            <v>ACTIVE</v>
          </cell>
          <cell r="B1776" t="str">
            <v>36-1920</v>
          </cell>
          <cell r="C1776">
            <v>28895100</v>
          </cell>
          <cell r="D1776" t="str">
            <v>36-1920</v>
          </cell>
          <cell r="E1776" t="str">
            <v>SDR 35 SW</v>
          </cell>
          <cell r="F1776" t="str">
            <v>15X4 INCR COUPLING ECC HXH SDR35 SW</v>
          </cell>
          <cell r="G1776">
            <v>2.25</v>
          </cell>
          <cell r="H1776">
            <v>1.0205820000000001</v>
          </cell>
          <cell r="I1776">
            <v>1</v>
          </cell>
          <cell r="J1776">
            <v>60</v>
          </cell>
          <cell r="K1776">
            <v>673.66011111111118</v>
          </cell>
          <cell r="L1776">
            <v>64.469200000000001</v>
          </cell>
          <cell r="M1776" t="str">
            <v>SPECFIT</v>
          </cell>
          <cell r="N1776" t="str">
            <v>(81)610154</v>
          </cell>
          <cell r="O1776" t="str">
            <v>BOX</v>
          </cell>
          <cell r="P1776" t="str">
            <v>D</v>
          </cell>
          <cell r="Q1776" t="str">
            <v>F</v>
          </cell>
          <cell r="R1776">
            <v>541.76470588235293</v>
          </cell>
          <cell r="S1776">
            <v>579.6882352941177</v>
          </cell>
          <cell r="T1776">
            <v>566.63</v>
          </cell>
          <cell r="U1776">
            <v>566.63</v>
          </cell>
          <cell r="V1776">
            <v>606.29410000000007</v>
          </cell>
          <cell r="W1776">
            <v>606.29410000000007</v>
          </cell>
          <cell r="X1776">
            <v>606.29410000000007</v>
          </cell>
          <cell r="Y1776">
            <v>606.29410000000007</v>
          </cell>
          <cell r="Z1776">
            <v>673.66011111111118</v>
          </cell>
          <cell r="AB1776" t="str">
            <v/>
          </cell>
          <cell r="AC1776">
            <v>4341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I1776" t="str">
            <v/>
          </cell>
          <cell r="AJ1776" t="str">
            <v/>
          </cell>
          <cell r="AM1776" t="e">
            <v>#N/A</v>
          </cell>
        </row>
        <row r="1777">
          <cell r="A1777" t="str">
            <v>ACTIVE</v>
          </cell>
          <cell r="B1777" t="str">
            <v>36-1921</v>
          </cell>
          <cell r="C1777">
            <v>28895119</v>
          </cell>
          <cell r="D1777" t="str">
            <v>36-1921</v>
          </cell>
          <cell r="E1777" t="str">
            <v>SDR 35 SW</v>
          </cell>
          <cell r="F1777" t="str">
            <v>15X6 INCR COUPLING ECC HXH SDR35 SW</v>
          </cell>
          <cell r="G1777">
            <v>2.7</v>
          </cell>
          <cell r="H1777">
            <v>1.2246984000000001</v>
          </cell>
          <cell r="I1777">
            <v>1</v>
          </cell>
          <cell r="J1777">
            <v>50</v>
          </cell>
          <cell r="K1777">
            <v>846.01333333333332</v>
          </cell>
          <cell r="L1777">
            <v>80.962400000000002</v>
          </cell>
          <cell r="M1777" t="str">
            <v>SPECFIT</v>
          </cell>
          <cell r="N1777" t="str">
            <v>(81)610156</v>
          </cell>
          <cell r="O1777" t="str">
            <v>BOX</v>
          </cell>
          <cell r="P1777" t="str">
            <v>D</v>
          </cell>
          <cell r="Q1777" t="str">
            <v>F</v>
          </cell>
          <cell r="R1777">
            <v>680.36470588235295</v>
          </cell>
          <cell r="S1777">
            <v>727.99023529411772</v>
          </cell>
          <cell r="T1777">
            <v>711.6</v>
          </cell>
          <cell r="U1777">
            <v>711.6</v>
          </cell>
          <cell r="V1777">
            <v>761.41200000000003</v>
          </cell>
          <cell r="W1777">
            <v>761.41200000000003</v>
          </cell>
          <cell r="X1777">
            <v>761.41200000000003</v>
          </cell>
          <cell r="Y1777">
            <v>761.41200000000003</v>
          </cell>
          <cell r="Z1777">
            <v>846.01333333333332</v>
          </cell>
          <cell r="AB1777" t="str">
            <v/>
          </cell>
          <cell r="AC1777">
            <v>4342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I1777" t="str">
            <v/>
          </cell>
          <cell r="AJ1777" t="str">
            <v/>
          </cell>
          <cell r="AM1777" t="e">
            <v>#N/A</v>
          </cell>
        </row>
        <row r="1778">
          <cell r="A1778" t="str">
            <v>ACTIVE</v>
          </cell>
          <cell r="B1778" t="str">
            <v>36-1922</v>
          </cell>
          <cell r="C1778">
            <v>28895127</v>
          </cell>
          <cell r="D1778" t="str">
            <v>36-1922</v>
          </cell>
          <cell r="E1778" t="str">
            <v>SDR 35 SW</v>
          </cell>
          <cell r="F1778" t="str">
            <v>15X8 INCR COUPLING ECC HXH SDR35 SW</v>
          </cell>
          <cell r="G1778">
            <v>3.6</v>
          </cell>
          <cell r="H1778">
            <v>1.6329312</v>
          </cell>
          <cell r="I1778">
            <v>1</v>
          </cell>
          <cell r="J1778">
            <v>38</v>
          </cell>
          <cell r="K1778">
            <v>1118.1381111111111</v>
          </cell>
          <cell r="L1778">
            <v>107.00369999999999</v>
          </cell>
          <cell r="M1778" t="str">
            <v>SPECFIT</v>
          </cell>
          <cell r="N1778" t="str">
            <v>(81)610158</v>
          </cell>
          <cell r="O1778" t="str">
            <v>BOX</v>
          </cell>
          <cell r="P1778" t="str">
            <v>D</v>
          </cell>
          <cell r="Q1778" t="str">
            <v>F</v>
          </cell>
          <cell r="R1778">
            <v>899.2</v>
          </cell>
          <cell r="S1778">
            <v>962.14400000000012</v>
          </cell>
          <cell r="T1778">
            <v>940.49</v>
          </cell>
          <cell r="U1778">
            <v>940.49</v>
          </cell>
          <cell r="V1778">
            <v>1006.3243000000001</v>
          </cell>
          <cell r="W1778">
            <v>1006.3243000000001</v>
          </cell>
          <cell r="X1778">
            <v>1006.3243000000001</v>
          </cell>
          <cell r="Y1778">
            <v>1006.3243000000001</v>
          </cell>
          <cell r="Z1778">
            <v>1118.1381111111111</v>
          </cell>
          <cell r="AB1778" t="str">
            <v/>
          </cell>
          <cell r="AC1778">
            <v>4343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I1778" t="str">
            <v/>
          </cell>
          <cell r="AJ1778" t="str">
            <v/>
          </cell>
          <cell r="AM1778" t="e">
            <v>#N/A</v>
          </cell>
        </row>
        <row r="1779">
          <cell r="A1779" t="str">
            <v>ACTIVE</v>
          </cell>
          <cell r="B1779" t="str">
            <v>36-1923</v>
          </cell>
          <cell r="C1779">
            <v>28895135</v>
          </cell>
          <cell r="D1779" t="str">
            <v>36-1923</v>
          </cell>
          <cell r="E1779" t="str">
            <v>SDR 35 SW</v>
          </cell>
          <cell r="F1779" t="str">
            <v>15X10 INCR COUPLING ECC HXH SDR35 SW</v>
          </cell>
          <cell r="G1779">
            <v>4.5</v>
          </cell>
          <cell r="H1779">
            <v>2.0411640000000002</v>
          </cell>
          <cell r="I1779">
            <v>1</v>
          </cell>
          <cell r="J1779">
            <v>30</v>
          </cell>
          <cell r="K1779">
            <v>1231.9147777777778</v>
          </cell>
          <cell r="L1779">
            <v>154.84814</v>
          </cell>
          <cell r="M1779" t="str">
            <v>SPECFIT</v>
          </cell>
          <cell r="N1779" t="str">
            <v>(81)6101510</v>
          </cell>
          <cell r="O1779" t="str">
            <v>BOX</v>
          </cell>
          <cell r="P1779" t="str">
            <v>D</v>
          </cell>
          <cell r="Q1779" t="str">
            <v>F</v>
          </cell>
          <cell r="R1779">
            <v>990.69411764705887</v>
          </cell>
          <cell r="S1779">
            <v>1060.0427058823529</v>
          </cell>
          <cell r="T1779">
            <v>1036.19</v>
          </cell>
          <cell r="U1779">
            <v>1036.19</v>
          </cell>
          <cell r="V1779">
            <v>1108.7233000000001</v>
          </cell>
          <cell r="W1779">
            <v>1108.7233000000001</v>
          </cell>
          <cell r="X1779">
            <v>1108.7233000000001</v>
          </cell>
          <cell r="Y1779">
            <v>1108.7233000000001</v>
          </cell>
          <cell r="Z1779">
            <v>1231.9147777777778</v>
          </cell>
          <cell r="AB1779" t="str">
            <v/>
          </cell>
          <cell r="AC1779">
            <v>4344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I1779" t="str">
            <v/>
          </cell>
          <cell r="AJ1779" t="str">
            <v/>
          </cell>
          <cell r="AM1779" t="e">
            <v>#N/A</v>
          </cell>
        </row>
        <row r="1780">
          <cell r="A1780" t="str">
            <v>ACTIVE</v>
          </cell>
          <cell r="B1780" t="str">
            <v>36-1924</v>
          </cell>
          <cell r="C1780">
            <v>28895143</v>
          </cell>
          <cell r="D1780" t="str">
            <v>36-1924</v>
          </cell>
          <cell r="E1780" t="str">
            <v>SDR 35 SW</v>
          </cell>
          <cell r="F1780" t="str">
            <v>15X12 INCR COUPLING ECC HXH SDR35 SW</v>
          </cell>
          <cell r="G1780">
            <v>13.05</v>
          </cell>
          <cell r="H1780">
            <v>5.9193756000000004</v>
          </cell>
          <cell r="I1780">
            <v>1</v>
          </cell>
          <cell r="J1780">
            <v>10</v>
          </cell>
          <cell r="K1780">
            <v>1228.788</v>
          </cell>
          <cell r="L1780">
            <v>154.45169300000001</v>
          </cell>
          <cell r="M1780" t="str">
            <v>SPECFIT</v>
          </cell>
          <cell r="N1780" t="str">
            <v>(81)6101512</v>
          </cell>
          <cell r="O1780" t="str">
            <v>BOX</v>
          </cell>
          <cell r="P1780" t="str">
            <v>D</v>
          </cell>
          <cell r="Q1780" t="str">
            <v>F</v>
          </cell>
          <cell r="R1780">
            <v>988.17647058823536</v>
          </cell>
          <cell r="S1780">
            <v>1057.3488235294119</v>
          </cell>
          <cell r="T1780">
            <v>1033.56</v>
          </cell>
          <cell r="U1780">
            <v>1033.56</v>
          </cell>
          <cell r="V1780">
            <v>1105.9092000000001</v>
          </cell>
          <cell r="W1780">
            <v>1105.9092000000001</v>
          </cell>
          <cell r="X1780">
            <v>1105.9092000000001</v>
          </cell>
          <cell r="Y1780">
            <v>1105.9092000000001</v>
          </cell>
          <cell r="Z1780">
            <v>1228.788</v>
          </cell>
          <cell r="AB1780" t="str">
            <v/>
          </cell>
          <cell r="AC1780">
            <v>4345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I1780" t="str">
            <v/>
          </cell>
          <cell r="AJ1780" t="str">
            <v/>
          </cell>
          <cell r="AM1780" t="e">
            <v>#N/A</v>
          </cell>
        </row>
        <row r="1781">
          <cell r="A1781" t="str">
            <v>ACTIVE</v>
          </cell>
          <cell r="B1781" t="str">
            <v>36-1925</v>
          </cell>
          <cell r="C1781">
            <v>28895151</v>
          </cell>
          <cell r="D1781" t="str">
            <v>36-1925</v>
          </cell>
          <cell r="E1781" t="str">
            <v>SDR 35 SW</v>
          </cell>
          <cell r="F1781" t="str">
            <v>18X4 INCR COUPLING ECC HXH SDR35 SW</v>
          </cell>
          <cell r="G1781">
            <v>5.4</v>
          </cell>
          <cell r="H1781">
            <v>2.4493968000000002</v>
          </cell>
          <cell r="I1781">
            <v>1</v>
          </cell>
          <cell r="J1781">
            <v>25</v>
          </cell>
          <cell r="K1781">
            <v>1054.7941111111113</v>
          </cell>
          <cell r="L1781">
            <v>100.9419</v>
          </cell>
          <cell r="M1781" t="str">
            <v>SPECFIT</v>
          </cell>
          <cell r="N1781" t="str">
            <v>(81)610184</v>
          </cell>
          <cell r="O1781" t="str">
            <v>BOX</v>
          </cell>
          <cell r="P1781" t="str">
            <v>D</v>
          </cell>
          <cell r="Q1781" t="str">
            <v>F</v>
          </cell>
          <cell r="R1781">
            <v>848.25882352941176</v>
          </cell>
          <cell r="S1781">
            <v>907.6369411764706</v>
          </cell>
          <cell r="T1781">
            <v>887.21</v>
          </cell>
          <cell r="U1781">
            <v>887.21</v>
          </cell>
          <cell r="V1781">
            <v>949.31470000000013</v>
          </cell>
          <cell r="W1781">
            <v>949.31470000000013</v>
          </cell>
          <cell r="X1781">
            <v>949.31470000000013</v>
          </cell>
          <cell r="Y1781">
            <v>949.31470000000013</v>
          </cell>
          <cell r="Z1781">
            <v>1054.7941111111113</v>
          </cell>
          <cell r="AB1781" t="str">
            <v/>
          </cell>
          <cell r="AC1781">
            <v>4346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I1781" t="str">
            <v/>
          </cell>
          <cell r="AJ1781" t="str">
            <v/>
          </cell>
          <cell r="AM1781" t="e">
            <v>#N/A</v>
          </cell>
        </row>
        <row r="1782">
          <cell r="A1782" t="str">
            <v>ACTIVE</v>
          </cell>
          <cell r="B1782" t="str">
            <v>36-1926</v>
          </cell>
          <cell r="C1782">
            <v>28895160</v>
          </cell>
          <cell r="D1782" t="str">
            <v>36-1926</v>
          </cell>
          <cell r="E1782" t="str">
            <v>SDR 35 SW</v>
          </cell>
          <cell r="F1782" t="str">
            <v>18X6 INCR COUPLING ECC HXH SDR35 SW</v>
          </cell>
          <cell r="G1782">
            <v>5.85</v>
          </cell>
          <cell r="H1782">
            <v>2.6535131999999999</v>
          </cell>
          <cell r="I1782">
            <v>1</v>
          </cell>
          <cell r="J1782">
            <v>23</v>
          </cell>
          <cell r="K1782">
            <v>1113.1804444444444</v>
          </cell>
          <cell r="L1782">
            <v>106.52979999999999</v>
          </cell>
          <cell r="M1782" t="str">
            <v>SPECFIT</v>
          </cell>
          <cell r="N1782" t="str">
            <v>(81)610186</v>
          </cell>
          <cell r="O1782" t="str">
            <v>BOX</v>
          </cell>
          <cell r="P1782" t="str">
            <v>D</v>
          </cell>
          <cell r="Q1782" t="str">
            <v>F</v>
          </cell>
          <cell r="R1782">
            <v>895.21176470588227</v>
          </cell>
          <cell r="S1782">
            <v>957.87658823529409</v>
          </cell>
          <cell r="T1782">
            <v>936.32</v>
          </cell>
          <cell r="U1782">
            <v>936.32</v>
          </cell>
          <cell r="V1782">
            <v>1001.8624000000001</v>
          </cell>
          <cell r="W1782">
            <v>1001.8624000000001</v>
          </cell>
          <cell r="X1782">
            <v>1001.8624000000001</v>
          </cell>
          <cell r="Y1782">
            <v>1001.8624000000001</v>
          </cell>
          <cell r="Z1782">
            <v>1113.1804444444444</v>
          </cell>
          <cell r="AB1782" t="str">
            <v/>
          </cell>
          <cell r="AC1782">
            <v>4347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I1782" t="str">
            <v/>
          </cell>
          <cell r="AJ1782" t="str">
            <v/>
          </cell>
          <cell r="AM1782" t="e">
            <v>#N/A</v>
          </cell>
        </row>
        <row r="1783">
          <cell r="A1783" t="str">
            <v>ACTIVE</v>
          </cell>
          <cell r="B1783" t="str">
            <v>36-1927</v>
          </cell>
          <cell r="C1783">
            <v>28895178</v>
          </cell>
          <cell r="D1783" t="str">
            <v>36-1927</v>
          </cell>
          <cell r="E1783" t="str">
            <v>SDR 35 SW</v>
          </cell>
          <cell r="F1783" t="str">
            <v>18X8 INCR COUPLING ECC HXH SDR35 SW</v>
          </cell>
          <cell r="G1783">
            <v>6.75</v>
          </cell>
          <cell r="H1783">
            <v>3.0617459999999999</v>
          </cell>
          <cell r="I1783">
            <v>1</v>
          </cell>
          <cell r="J1783">
            <v>20</v>
          </cell>
          <cell r="K1783">
            <v>1157.7637777777779</v>
          </cell>
          <cell r="L1783">
            <v>110.79559999999999</v>
          </cell>
          <cell r="M1783" t="str">
            <v>SPECFIT</v>
          </cell>
          <cell r="N1783" t="str">
            <v>(81)610188</v>
          </cell>
          <cell r="O1783" t="str">
            <v>BOX</v>
          </cell>
          <cell r="P1783" t="str">
            <v>D</v>
          </cell>
          <cell r="Q1783" t="str">
            <v>F</v>
          </cell>
          <cell r="R1783">
            <v>931.05882352941171</v>
          </cell>
          <cell r="S1783">
            <v>996.2329411764706</v>
          </cell>
          <cell r="T1783">
            <v>973.82</v>
          </cell>
          <cell r="U1783">
            <v>973.82</v>
          </cell>
          <cell r="V1783">
            <v>1041.9874000000002</v>
          </cell>
          <cell r="W1783">
            <v>1041.9874000000002</v>
          </cell>
          <cell r="X1783">
            <v>1041.9874000000002</v>
          </cell>
          <cell r="Y1783">
            <v>1041.9874000000002</v>
          </cell>
          <cell r="Z1783">
            <v>1157.7637777777779</v>
          </cell>
          <cell r="AB1783" t="str">
            <v/>
          </cell>
          <cell r="AC1783">
            <v>4348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I1783" t="str">
            <v/>
          </cell>
          <cell r="AJ1783" t="str">
            <v/>
          </cell>
          <cell r="AM1783" t="e">
            <v>#N/A</v>
          </cell>
        </row>
        <row r="1784">
          <cell r="A1784" t="str">
            <v>ACTIVE</v>
          </cell>
          <cell r="B1784" t="str">
            <v>36-1928</v>
          </cell>
          <cell r="C1784">
            <v>28895186</v>
          </cell>
          <cell r="D1784" t="str">
            <v>36-1928</v>
          </cell>
          <cell r="E1784" t="str">
            <v>SDR 35 SW</v>
          </cell>
          <cell r="F1784" t="str">
            <v>18X10 INCR COUPLING ECC HXH SDR35 SW</v>
          </cell>
          <cell r="G1784">
            <v>7.65</v>
          </cell>
          <cell r="H1784">
            <v>3.4699788000000003</v>
          </cell>
          <cell r="I1784">
            <v>1</v>
          </cell>
          <cell r="J1784">
            <v>18</v>
          </cell>
          <cell r="K1784">
            <v>1357.8062222222222</v>
          </cell>
          <cell r="L1784">
            <v>114.9633</v>
          </cell>
          <cell r="M1784" t="str">
            <v>SPECFIT</v>
          </cell>
          <cell r="N1784" t="str">
            <v>(81)6101810</v>
          </cell>
          <cell r="O1784" t="str">
            <v>BOX</v>
          </cell>
          <cell r="P1784" t="str">
            <v>D</v>
          </cell>
          <cell r="Q1784" t="str">
            <v>F</v>
          </cell>
          <cell r="R1784">
            <v>966.0823529411764</v>
          </cell>
          <cell r="S1784">
            <v>1033.7081176470588</v>
          </cell>
          <cell r="T1784">
            <v>1142.08</v>
          </cell>
          <cell r="U1784">
            <v>1142.08</v>
          </cell>
          <cell r="V1784">
            <v>1222.0255999999999</v>
          </cell>
          <cell r="W1784">
            <v>1222.0255999999999</v>
          </cell>
          <cell r="X1784">
            <v>1222.0255999999999</v>
          </cell>
          <cell r="Y1784">
            <v>1222.0255999999999</v>
          </cell>
          <cell r="Z1784">
            <v>1357.8062222222222</v>
          </cell>
          <cell r="AB1784" t="str">
            <v/>
          </cell>
          <cell r="AC1784">
            <v>4349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I1784" t="str">
            <v/>
          </cell>
          <cell r="AJ1784" t="str">
            <v/>
          </cell>
          <cell r="AM1784" t="e">
            <v>#N/A</v>
          </cell>
        </row>
        <row r="1785">
          <cell r="A1785" t="str">
            <v>ACTIVE</v>
          </cell>
          <cell r="B1785" t="str">
            <v>36-1929</v>
          </cell>
          <cell r="C1785">
            <v>28895194</v>
          </cell>
          <cell r="D1785" t="str">
            <v>36-1929</v>
          </cell>
          <cell r="E1785" t="str">
            <v>SDR 35 SW</v>
          </cell>
          <cell r="F1785" t="str">
            <v>18X12 INCR COUPLING ECC HXH SDR35 SW</v>
          </cell>
          <cell r="G1785">
            <v>9</v>
          </cell>
          <cell r="H1785">
            <v>4.0823280000000004</v>
          </cell>
          <cell r="I1785">
            <v>1</v>
          </cell>
          <cell r="J1785">
            <v>15</v>
          </cell>
          <cell r="K1785">
            <v>1408.9165555555558</v>
          </cell>
          <cell r="L1785">
            <v>127.1536</v>
          </cell>
          <cell r="M1785" t="str">
            <v>SPECFIT</v>
          </cell>
          <cell r="N1785" t="str">
            <v>(81)6101812</v>
          </cell>
          <cell r="O1785" t="str">
            <v>BOX</v>
          </cell>
          <cell r="P1785" t="str">
            <v>D</v>
          </cell>
          <cell r="Q1785" t="str">
            <v>F</v>
          </cell>
          <cell r="R1785">
            <v>1068.5294117647059</v>
          </cell>
          <cell r="S1785">
            <v>1143.3264705882352</v>
          </cell>
          <cell r="T1785">
            <v>1185.07</v>
          </cell>
          <cell r="U1785">
            <v>1185.07</v>
          </cell>
          <cell r="V1785">
            <v>1268.0249000000001</v>
          </cell>
          <cell r="W1785">
            <v>1268.0249000000001</v>
          </cell>
          <cell r="X1785">
            <v>1268.0249000000001</v>
          </cell>
          <cell r="Y1785">
            <v>1268.0249000000001</v>
          </cell>
          <cell r="Z1785">
            <v>1408.9165555555558</v>
          </cell>
          <cell r="AB1785" t="str">
            <v/>
          </cell>
          <cell r="AC1785">
            <v>4350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I1785" t="str">
            <v/>
          </cell>
          <cell r="AJ1785" t="str">
            <v/>
          </cell>
          <cell r="AM1785" t="e">
            <v>#N/A</v>
          </cell>
        </row>
        <row r="1786">
          <cell r="A1786" t="str">
            <v>ACTIVE</v>
          </cell>
          <cell r="B1786" t="str">
            <v>36-1930</v>
          </cell>
          <cell r="C1786">
            <v>28895208</v>
          </cell>
          <cell r="D1786" t="str">
            <v>36-1930</v>
          </cell>
          <cell r="E1786" t="str">
            <v>SDR 35 SW</v>
          </cell>
          <cell r="F1786" t="str">
            <v>18X15 INCR COUPLING ECC HXH SDR35 SW</v>
          </cell>
          <cell r="G1786">
            <v>11.7</v>
          </cell>
          <cell r="H1786">
            <v>5.3070263999999998</v>
          </cell>
          <cell r="I1786">
            <v>1</v>
          </cell>
          <cell r="J1786">
            <v>12</v>
          </cell>
          <cell r="K1786">
            <v>1556.5884444444446</v>
          </cell>
          <cell r="L1786">
            <v>122.8155</v>
          </cell>
          <cell r="M1786" t="str">
            <v>SPECFIT</v>
          </cell>
          <cell r="N1786" t="str">
            <v>(81)6101815</v>
          </cell>
          <cell r="O1786" t="str">
            <v>BOX</v>
          </cell>
          <cell r="P1786" t="str">
            <v>D</v>
          </cell>
          <cell r="Q1786" t="str">
            <v>F</v>
          </cell>
          <cell r="R1786">
            <v>1032.0705882352941</v>
          </cell>
          <cell r="S1786">
            <v>1104.3155294117646</v>
          </cell>
          <cell r="T1786">
            <v>1309.28</v>
          </cell>
          <cell r="U1786">
            <v>1309.28</v>
          </cell>
          <cell r="V1786">
            <v>1400.9296000000002</v>
          </cell>
          <cell r="W1786">
            <v>1400.9296000000002</v>
          </cell>
          <cell r="X1786">
            <v>1400.9296000000002</v>
          </cell>
          <cell r="Y1786">
            <v>1400.9296000000002</v>
          </cell>
          <cell r="Z1786">
            <v>1556.5884444444446</v>
          </cell>
          <cell r="AB1786" t="str">
            <v/>
          </cell>
          <cell r="AC1786">
            <v>4351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I1786" t="str">
            <v/>
          </cell>
          <cell r="AJ1786" t="str">
            <v/>
          </cell>
          <cell r="AM1786" t="e">
            <v>#N/A</v>
          </cell>
        </row>
        <row r="1787">
          <cell r="A1787" t="str">
            <v>ACTIVE</v>
          </cell>
          <cell r="B1787" t="str">
            <v>36-1931</v>
          </cell>
          <cell r="C1787">
            <v>28895216</v>
          </cell>
          <cell r="D1787" t="str">
            <v>36-1931</v>
          </cell>
          <cell r="E1787" t="str">
            <v>SDR 35 SW</v>
          </cell>
          <cell r="F1787" t="str">
            <v>21X4 INCR COUPLING ECC HXH SDR35 SW</v>
          </cell>
          <cell r="G1787">
            <v>14.85</v>
          </cell>
          <cell r="H1787">
            <v>6.7358411999999994</v>
          </cell>
          <cell r="I1787">
            <v>1</v>
          </cell>
          <cell r="J1787">
            <v>9</v>
          </cell>
          <cell r="K1787">
            <v>1377.3991111111111</v>
          </cell>
          <cell r="L1787">
            <v>131.81569999999999</v>
          </cell>
          <cell r="M1787" t="str">
            <v>SPECFIT</v>
          </cell>
          <cell r="N1787" t="str">
            <v>(81)610214</v>
          </cell>
          <cell r="O1787" t="str">
            <v>BOX</v>
          </cell>
          <cell r="P1787" t="str">
            <v>D</v>
          </cell>
          <cell r="Q1787" t="str">
            <v>F</v>
          </cell>
          <cell r="R1787">
            <v>1107.7058823529412</v>
          </cell>
          <cell r="S1787">
            <v>1185.2452941176471</v>
          </cell>
          <cell r="T1787">
            <v>1158.56</v>
          </cell>
          <cell r="U1787">
            <v>1158.56</v>
          </cell>
          <cell r="V1787">
            <v>1239.6592000000001</v>
          </cell>
          <cell r="W1787">
            <v>1239.6592000000001</v>
          </cell>
          <cell r="X1787">
            <v>1239.6592000000001</v>
          </cell>
          <cell r="Y1787">
            <v>1239.6592000000001</v>
          </cell>
          <cell r="Z1787">
            <v>1377.3991111111111</v>
          </cell>
          <cell r="AB1787" t="str">
            <v/>
          </cell>
          <cell r="AC1787">
            <v>4352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I1787" t="str">
            <v/>
          </cell>
          <cell r="AJ1787" t="str">
            <v/>
          </cell>
          <cell r="AM1787" t="e">
            <v>#N/A</v>
          </cell>
        </row>
        <row r="1788">
          <cell r="A1788" t="str">
            <v>ACTIVE</v>
          </cell>
          <cell r="B1788" t="str">
            <v>36-1932</v>
          </cell>
          <cell r="C1788">
            <v>28895224</v>
          </cell>
          <cell r="D1788" t="str">
            <v>36-1932</v>
          </cell>
          <cell r="E1788" t="str">
            <v>SDR 35 SW</v>
          </cell>
          <cell r="F1788" t="str">
            <v>21X6 INCR COUPLING ECC HXH SDR35 SW</v>
          </cell>
          <cell r="G1788">
            <v>15.3</v>
          </cell>
          <cell r="H1788">
            <v>6.9399576000000005</v>
          </cell>
          <cell r="I1788">
            <v>1</v>
          </cell>
          <cell r="J1788">
            <v>9</v>
          </cell>
          <cell r="K1788">
            <v>1401.2838888888889</v>
          </cell>
          <cell r="L1788">
            <v>134.10040000000001</v>
          </cell>
          <cell r="M1788" t="str">
            <v>SPECFIT</v>
          </cell>
          <cell r="N1788" t="str">
            <v>(81)610216</v>
          </cell>
          <cell r="O1788" t="str">
            <v>BOX</v>
          </cell>
          <cell r="P1788" t="str">
            <v>D</v>
          </cell>
          <cell r="Q1788" t="str">
            <v>F</v>
          </cell>
          <cell r="R1788">
            <v>1126.9058823529413</v>
          </cell>
          <cell r="S1788">
            <v>1205.7892941176472</v>
          </cell>
          <cell r="T1788">
            <v>1178.6500000000001</v>
          </cell>
          <cell r="U1788">
            <v>1178.6500000000001</v>
          </cell>
          <cell r="V1788">
            <v>1261.1555000000001</v>
          </cell>
          <cell r="W1788">
            <v>1261.1555000000001</v>
          </cell>
          <cell r="X1788">
            <v>1261.1555000000001</v>
          </cell>
          <cell r="Y1788">
            <v>1261.1555000000001</v>
          </cell>
          <cell r="Z1788">
            <v>1401.2838888888889</v>
          </cell>
          <cell r="AB1788" t="str">
            <v/>
          </cell>
          <cell r="AC1788">
            <v>4353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I1788" t="str">
            <v/>
          </cell>
          <cell r="AJ1788" t="str">
            <v/>
          </cell>
          <cell r="AM1788" t="e">
            <v>#N/A</v>
          </cell>
        </row>
        <row r="1789">
          <cell r="A1789" t="str">
            <v>ACTIVE</v>
          </cell>
          <cell r="B1789" t="str">
            <v>36-1933</v>
          </cell>
          <cell r="C1789">
            <v>28895232</v>
          </cell>
          <cell r="D1789" t="str">
            <v>36-1933</v>
          </cell>
          <cell r="E1789" t="str">
            <v>SDR 35 SW</v>
          </cell>
          <cell r="F1789" t="str">
            <v>21X8 INCR COUPLING ECC HXH SDR35 SW</v>
          </cell>
          <cell r="G1789">
            <v>16.2</v>
          </cell>
          <cell r="H1789">
            <v>7.3481904</v>
          </cell>
          <cell r="I1789">
            <v>1</v>
          </cell>
          <cell r="J1789">
            <v>8</v>
          </cell>
          <cell r="K1789">
            <v>1436.9624444444446</v>
          </cell>
          <cell r="L1789">
            <v>137.5146</v>
          </cell>
          <cell r="M1789" t="str">
            <v>SPECFIT</v>
          </cell>
          <cell r="N1789" t="str">
            <v>(81)610218</v>
          </cell>
          <cell r="O1789" t="str">
            <v>BOX</v>
          </cell>
          <cell r="P1789" t="str">
            <v>D</v>
          </cell>
          <cell r="Q1789" t="str">
            <v>F</v>
          </cell>
          <cell r="R1789">
            <v>1155.5882352941176</v>
          </cell>
          <cell r="S1789">
            <v>1236.4794117647059</v>
          </cell>
          <cell r="T1789">
            <v>1208.6600000000001</v>
          </cell>
          <cell r="U1789">
            <v>1208.6600000000001</v>
          </cell>
          <cell r="V1789">
            <v>1293.2662000000003</v>
          </cell>
          <cell r="W1789">
            <v>1293.2662000000003</v>
          </cell>
          <cell r="X1789">
            <v>1293.2662000000003</v>
          </cell>
          <cell r="Y1789">
            <v>1293.2662000000003</v>
          </cell>
          <cell r="Z1789">
            <v>1436.9624444444446</v>
          </cell>
          <cell r="AB1789" t="str">
            <v/>
          </cell>
          <cell r="AC1789">
            <v>4354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I1789" t="str">
            <v/>
          </cell>
          <cell r="AJ1789" t="str">
            <v/>
          </cell>
          <cell r="AM1789" t="e">
            <v>#N/A</v>
          </cell>
        </row>
        <row r="1790">
          <cell r="A1790" t="str">
            <v>ACTIVE</v>
          </cell>
          <cell r="B1790" t="str">
            <v>36-1934</v>
          </cell>
          <cell r="C1790">
            <v>28895240</v>
          </cell>
          <cell r="D1790" t="str">
            <v>36-1934</v>
          </cell>
          <cell r="E1790" t="str">
            <v>SDR 35 SW</v>
          </cell>
          <cell r="F1790" t="str">
            <v>21X10 INCR COUPLING ECC HXH SDR35 SW</v>
          </cell>
          <cell r="G1790">
            <v>17.100000000000001</v>
          </cell>
          <cell r="H1790">
            <v>7.7564232000000004</v>
          </cell>
          <cell r="I1790">
            <v>1</v>
          </cell>
          <cell r="J1790">
            <v>8</v>
          </cell>
          <cell r="K1790">
            <v>1483.685777777778</v>
          </cell>
          <cell r="L1790">
            <v>141.98599999999999</v>
          </cell>
          <cell r="M1790" t="str">
            <v>SPECFIT</v>
          </cell>
          <cell r="N1790" t="str">
            <v>(81)6102110</v>
          </cell>
          <cell r="O1790" t="str">
            <v>BOX</v>
          </cell>
          <cell r="P1790" t="str">
            <v>D</v>
          </cell>
          <cell r="Q1790" t="str">
            <v>F</v>
          </cell>
          <cell r="R1790">
            <v>1193.164705882353</v>
          </cell>
          <cell r="S1790">
            <v>1276.6862352941178</v>
          </cell>
          <cell r="T1790">
            <v>1247.96</v>
          </cell>
          <cell r="U1790">
            <v>1247.96</v>
          </cell>
          <cell r="V1790">
            <v>1335.3172000000002</v>
          </cell>
          <cell r="W1790">
            <v>1335.3172000000002</v>
          </cell>
          <cell r="X1790">
            <v>1335.3172000000002</v>
          </cell>
          <cell r="Y1790">
            <v>1335.3172000000002</v>
          </cell>
          <cell r="Z1790">
            <v>1483.685777777778</v>
          </cell>
          <cell r="AB1790" t="str">
            <v/>
          </cell>
          <cell r="AC1790">
            <v>4355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I1790" t="str">
            <v/>
          </cell>
          <cell r="AJ1790" t="str">
            <v/>
          </cell>
          <cell r="AM1790" t="e">
            <v>#N/A</v>
          </cell>
        </row>
        <row r="1791">
          <cell r="A1791" t="str">
            <v>ACTIVE</v>
          </cell>
          <cell r="B1791" t="str">
            <v>36-1935</v>
          </cell>
          <cell r="C1791">
            <v>28895259</v>
          </cell>
          <cell r="D1791" t="str">
            <v>36-1935</v>
          </cell>
          <cell r="E1791" t="str">
            <v>SDR 35 SW</v>
          </cell>
          <cell r="F1791" t="str">
            <v>21X12 INCR COUPLING ECC HXH SDR35 SW</v>
          </cell>
          <cell r="G1791">
            <v>18.45</v>
          </cell>
          <cell r="H1791">
            <v>8.3687723999999992</v>
          </cell>
          <cell r="I1791">
            <v>1</v>
          </cell>
          <cell r="J1791">
            <v>7</v>
          </cell>
          <cell r="K1791">
            <v>3401.0544444444445</v>
          </cell>
          <cell r="L1791">
            <v>158.38659999999999</v>
          </cell>
          <cell r="M1791" t="str">
            <v>SPECFIT</v>
          </cell>
          <cell r="N1791" t="str">
            <v>(81)6102112</v>
          </cell>
          <cell r="O1791" t="str">
            <v>BOX</v>
          </cell>
          <cell r="P1791" t="str">
            <v>D</v>
          </cell>
          <cell r="Q1791" t="str">
            <v>F</v>
          </cell>
          <cell r="R1791">
            <v>1330.9882352941177</v>
          </cell>
          <cell r="S1791">
            <v>1424.157411764706</v>
          </cell>
          <cell r="T1791">
            <v>2860.7</v>
          </cell>
          <cell r="U1791">
            <v>2860.7</v>
          </cell>
          <cell r="V1791">
            <v>3060.9490000000001</v>
          </cell>
          <cell r="W1791">
            <v>3060.9490000000001</v>
          </cell>
          <cell r="X1791">
            <v>3060.9490000000001</v>
          </cell>
          <cell r="Y1791">
            <v>3060.9490000000001</v>
          </cell>
          <cell r="Z1791">
            <v>3401.0544444444445</v>
          </cell>
          <cell r="AB1791" t="str">
            <v/>
          </cell>
          <cell r="AC1791">
            <v>4356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I1791" t="str">
            <v/>
          </cell>
          <cell r="AJ1791" t="str">
            <v/>
          </cell>
          <cell r="AM1791" t="e">
            <v>#N/A</v>
          </cell>
        </row>
        <row r="1792">
          <cell r="A1792" t="str">
            <v>ACTIVE</v>
          </cell>
          <cell r="B1792" t="str">
            <v>36-1936</v>
          </cell>
          <cell r="C1792">
            <v>28895267</v>
          </cell>
          <cell r="D1792" t="str">
            <v>36-1936</v>
          </cell>
          <cell r="E1792" t="str">
            <v>SDR 35 SW</v>
          </cell>
          <cell r="F1792" t="str">
            <v>21X15 INCR COUPLING ECC HXH SDR35 SW</v>
          </cell>
          <cell r="G1792">
            <v>21.15</v>
          </cell>
          <cell r="H1792">
            <v>9.5934707999999986</v>
          </cell>
          <cell r="I1792">
            <v>1</v>
          </cell>
          <cell r="J1792">
            <v>6</v>
          </cell>
          <cell r="K1792">
            <v>1655.0641111111111</v>
          </cell>
          <cell r="L1792">
            <v>158.38659999999999</v>
          </cell>
          <cell r="M1792" t="str">
            <v>SPECFIT</v>
          </cell>
          <cell r="N1792" t="str">
            <v>(81)6102115</v>
          </cell>
          <cell r="O1792" t="str">
            <v>BOX</v>
          </cell>
          <cell r="P1792" t="str">
            <v>D</v>
          </cell>
          <cell r="Q1792" t="str">
            <v>F</v>
          </cell>
          <cell r="R1792">
            <v>1330.9882352941177</v>
          </cell>
          <cell r="S1792">
            <v>1424.157411764706</v>
          </cell>
          <cell r="T1792">
            <v>1392.11</v>
          </cell>
          <cell r="U1792">
            <v>1392.11</v>
          </cell>
          <cell r="V1792">
            <v>1489.5577000000001</v>
          </cell>
          <cell r="W1792">
            <v>1489.5577000000001</v>
          </cell>
          <cell r="X1792">
            <v>1489.5577000000001</v>
          </cell>
          <cell r="Y1792">
            <v>1489.5577000000001</v>
          </cell>
          <cell r="Z1792">
            <v>1655.0641111111111</v>
          </cell>
          <cell r="AB1792" t="str">
            <v/>
          </cell>
          <cell r="AC1792">
            <v>4357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I1792" t="str">
            <v/>
          </cell>
          <cell r="AJ1792" t="str">
            <v/>
          </cell>
          <cell r="AM1792" t="e">
            <v>#N/A</v>
          </cell>
        </row>
        <row r="1793">
          <cell r="A1793" t="str">
            <v>ACTIVE</v>
          </cell>
          <cell r="B1793" t="str">
            <v>36-1937</v>
          </cell>
          <cell r="C1793">
            <v>28895275</v>
          </cell>
          <cell r="D1793" t="str">
            <v>36-1937</v>
          </cell>
          <cell r="E1793" t="str">
            <v>SDR 35 SW</v>
          </cell>
          <cell r="F1793" t="str">
            <v>21X18 INCR COUPLING ECC HXH SDR35 SW</v>
          </cell>
          <cell r="G1793">
            <v>27.45</v>
          </cell>
          <cell r="H1793">
            <v>12.4511004</v>
          </cell>
          <cell r="I1793">
            <v>1</v>
          </cell>
          <cell r="J1793">
            <v>5</v>
          </cell>
          <cell r="K1793">
            <v>1833.8848888888888</v>
          </cell>
          <cell r="L1793">
            <v>175.5</v>
          </cell>
          <cell r="M1793" t="str">
            <v>SPECFIT</v>
          </cell>
          <cell r="N1793" t="str">
            <v>(81)6102118</v>
          </cell>
          <cell r="O1793" t="str">
            <v>BOX</v>
          </cell>
          <cell r="P1793" t="str">
            <v>D</v>
          </cell>
          <cell r="Q1793" t="str">
            <v>F</v>
          </cell>
          <cell r="R1793">
            <v>1474.8</v>
          </cell>
          <cell r="S1793">
            <v>1578.0360000000001</v>
          </cell>
          <cell r="T1793">
            <v>1542.52</v>
          </cell>
          <cell r="U1793">
            <v>1542.52</v>
          </cell>
          <cell r="V1793">
            <v>1650.4964</v>
          </cell>
          <cell r="W1793">
            <v>1650.4964</v>
          </cell>
          <cell r="X1793">
            <v>1650.4964</v>
          </cell>
          <cell r="Y1793">
            <v>1650.4964</v>
          </cell>
          <cell r="Z1793">
            <v>1833.8848888888888</v>
          </cell>
          <cell r="AB1793" t="str">
            <v/>
          </cell>
          <cell r="AC1793">
            <v>4358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I1793" t="str">
            <v/>
          </cell>
          <cell r="AJ1793" t="str">
            <v/>
          </cell>
          <cell r="AM1793" t="e">
            <v>#N/A</v>
          </cell>
        </row>
        <row r="1794">
          <cell r="A1794" t="str">
            <v>ACTIVE</v>
          </cell>
          <cell r="B1794" t="str">
            <v>36-1938</v>
          </cell>
          <cell r="C1794">
            <v>28895283</v>
          </cell>
          <cell r="D1794" t="str">
            <v>36-1938</v>
          </cell>
          <cell r="E1794" t="str">
            <v>SDR 35 SW</v>
          </cell>
          <cell r="F1794" t="str">
            <v>24X4 INCR COUPLING ECC HXH SDR35 SW</v>
          </cell>
          <cell r="G1794">
            <v>16.2</v>
          </cell>
          <cell r="H1794">
            <v>7.3481904</v>
          </cell>
          <cell r="I1794">
            <v>1</v>
          </cell>
          <cell r="J1794">
            <v>8</v>
          </cell>
          <cell r="K1794">
            <v>3240.8635555555556</v>
          </cell>
          <cell r="L1794">
            <v>310.14479999999998</v>
          </cell>
          <cell r="M1794" t="str">
            <v>SPECFIT</v>
          </cell>
          <cell r="N1794" t="str">
            <v>(81)610244</v>
          </cell>
          <cell r="O1794" t="str">
            <v>BOX</v>
          </cell>
          <cell r="P1794" t="str">
            <v>D</v>
          </cell>
          <cell r="Q1794" t="str">
            <v>F</v>
          </cell>
          <cell r="R1794">
            <v>2606.258823529412</v>
          </cell>
          <cell r="S1794">
            <v>2788.6969411764708</v>
          </cell>
          <cell r="T1794">
            <v>2725.96</v>
          </cell>
          <cell r="U1794">
            <v>2725.96</v>
          </cell>
          <cell r="V1794">
            <v>2916.7772</v>
          </cell>
          <cell r="W1794">
            <v>2916.7772</v>
          </cell>
          <cell r="X1794">
            <v>2916.7772</v>
          </cell>
          <cell r="Y1794">
            <v>2916.7772</v>
          </cell>
          <cell r="Z1794">
            <v>3240.8635555555556</v>
          </cell>
          <cell r="AB1794" t="str">
            <v/>
          </cell>
          <cell r="AC1794">
            <v>4359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I1794" t="str">
            <v/>
          </cell>
          <cell r="AJ1794" t="str">
            <v/>
          </cell>
          <cell r="AM1794" t="e">
            <v>#N/A</v>
          </cell>
        </row>
        <row r="1795">
          <cell r="A1795" t="str">
            <v>ACTIVE</v>
          </cell>
          <cell r="B1795" t="str">
            <v>36-1939</v>
          </cell>
          <cell r="C1795">
            <v>28895291</v>
          </cell>
          <cell r="D1795" t="str">
            <v>36-1939</v>
          </cell>
          <cell r="E1795" t="str">
            <v>SDR 35 SW</v>
          </cell>
          <cell r="F1795" t="str">
            <v>24X6 INCR COUPLING ECC HXH SDR35 SW</v>
          </cell>
          <cell r="G1795">
            <v>16.649999999999999</v>
          </cell>
          <cell r="H1795">
            <v>7.5523067999999993</v>
          </cell>
          <cell r="I1795">
            <v>1</v>
          </cell>
          <cell r="J1795">
            <v>8</v>
          </cell>
          <cell r="K1795">
            <v>3264.4986666666673</v>
          </cell>
          <cell r="L1795">
            <v>312.40910000000002</v>
          </cell>
          <cell r="M1795" t="str">
            <v>SPECFIT</v>
          </cell>
          <cell r="N1795" t="str">
            <v>(81)610246</v>
          </cell>
          <cell r="O1795" t="str">
            <v>BOX</v>
          </cell>
          <cell r="P1795" t="str">
            <v>D</v>
          </cell>
          <cell r="Q1795" t="str">
            <v>F</v>
          </cell>
          <cell r="R1795">
            <v>2625.294117647059</v>
          </cell>
          <cell r="S1795">
            <v>2809.0647058823533</v>
          </cell>
          <cell r="T1795">
            <v>2745.84</v>
          </cell>
          <cell r="U1795">
            <v>2745.84</v>
          </cell>
          <cell r="V1795">
            <v>2938.0488000000005</v>
          </cell>
          <cell r="W1795">
            <v>2938.0488000000005</v>
          </cell>
          <cell r="X1795">
            <v>2938.0488000000005</v>
          </cell>
          <cell r="Y1795">
            <v>2938.0488000000005</v>
          </cell>
          <cell r="Z1795">
            <v>3264.4986666666673</v>
          </cell>
          <cell r="AB1795" t="str">
            <v/>
          </cell>
          <cell r="AC1795">
            <v>4360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I1795" t="str">
            <v/>
          </cell>
          <cell r="AJ1795" t="str">
            <v/>
          </cell>
          <cell r="AM1795" t="e">
            <v>#N/A</v>
          </cell>
        </row>
        <row r="1796">
          <cell r="A1796" t="str">
            <v>ACTIVE</v>
          </cell>
          <cell r="B1796" t="str">
            <v>36-1940</v>
          </cell>
          <cell r="C1796">
            <v>28895305</v>
          </cell>
          <cell r="D1796" t="str">
            <v>36-1940</v>
          </cell>
          <cell r="E1796" t="str">
            <v>SDR 35 SW</v>
          </cell>
          <cell r="F1796" t="str">
            <v>24X8 INCR COUPLING ECC HXH SDR35 SW</v>
          </cell>
          <cell r="G1796">
            <v>17.55</v>
          </cell>
          <cell r="H1796">
            <v>7.9605396000000006</v>
          </cell>
          <cell r="I1796">
            <v>1</v>
          </cell>
          <cell r="J1796">
            <v>8</v>
          </cell>
          <cell r="K1796">
            <v>3300.3436666666666</v>
          </cell>
          <cell r="L1796">
            <v>315.83629999999999</v>
          </cell>
          <cell r="M1796" t="str">
            <v>SPECFIT</v>
          </cell>
          <cell r="N1796" t="str">
            <v>(81)610248</v>
          </cell>
          <cell r="O1796" t="str">
            <v>BOX</v>
          </cell>
          <cell r="P1796" t="str">
            <v>D</v>
          </cell>
          <cell r="Q1796" t="str">
            <v>F</v>
          </cell>
          <cell r="R1796">
            <v>2654.0941176470587</v>
          </cell>
          <cell r="S1796">
            <v>2839.8807058823531</v>
          </cell>
          <cell r="T1796">
            <v>2775.99</v>
          </cell>
          <cell r="U1796">
            <v>2775.99</v>
          </cell>
          <cell r="V1796">
            <v>2970.3092999999999</v>
          </cell>
          <cell r="W1796">
            <v>2970.3092999999999</v>
          </cell>
          <cell r="X1796">
            <v>2970.3092999999999</v>
          </cell>
          <cell r="Y1796">
            <v>2970.3092999999999</v>
          </cell>
          <cell r="Z1796">
            <v>3300.3436666666666</v>
          </cell>
          <cell r="AB1796" t="str">
            <v/>
          </cell>
          <cell r="AC1796">
            <v>4361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I1796" t="str">
            <v/>
          </cell>
          <cell r="AJ1796" t="str">
            <v/>
          </cell>
          <cell r="AM1796" t="e">
            <v>#N/A</v>
          </cell>
        </row>
        <row r="1797">
          <cell r="A1797" t="str">
            <v>ACTIVE</v>
          </cell>
          <cell r="B1797" t="str">
            <v>36-1941</v>
          </cell>
          <cell r="C1797">
            <v>28895313</v>
          </cell>
          <cell r="D1797" t="str">
            <v>36-1941</v>
          </cell>
          <cell r="E1797" t="str">
            <v>SDR 35 SW</v>
          </cell>
          <cell r="F1797" t="str">
            <v>24X10 INCR COUPLING ECC HXH SDR35 SW</v>
          </cell>
          <cell r="G1797">
            <v>18.45</v>
          </cell>
          <cell r="H1797">
            <v>8.3687723999999992</v>
          </cell>
          <cell r="I1797">
            <v>1</v>
          </cell>
          <cell r="J1797">
            <v>7</v>
          </cell>
          <cell r="K1797">
            <v>3346.9124444444442</v>
          </cell>
          <cell r="L1797">
            <v>320.29469999999998</v>
          </cell>
          <cell r="M1797" t="str">
            <v>SPECFIT</v>
          </cell>
          <cell r="N1797" t="str">
            <v>(81)6102410</v>
          </cell>
          <cell r="O1797" t="str">
            <v>BOX</v>
          </cell>
          <cell r="P1797" t="str">
            <v>D</v>
          </cell>
          <cell r="Q1797" t="str">
            <v>F</v>
          </cell>
          <cell r="R1797">
            <v>2691.552941176471</v>
          </cell>
          <cell r="S1797">
            <v>2879.9616470588239</v>
          </cell>
          <cell r="T1797">
            <v>2815.16</v>
          </cell>
          <cell r="U1797">
            <v>2815.16</v>
          </cell>
          <cell r="V1797">
            <v>3012.2212</v>
          </cell>
          <cell r="W1797">
            <v>3012.2212</v>
          </cell>
          <cell r="X1797">
            <v>3012.2212</v>
          </cell>
          <cell r="Y1797">
            <v>3012.2212</v>
          </cell>
          <cell r="Z1797">
            <v>3346.9124444444442</v>
          </cell>
          <cell r="AB1797" t="str">
            <v/>
          </cell>
          <cell r="AC1797">
            <v>4362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I1797" t="str">
            <v/>
          </cell>
          <cell r="AJ1797" t="str">
            <v/>
          </cell>
          <cell r="AM1797" t="e">
            <v>#N/A</v>
          </cell>
        </row>
        <row r="1798">
          <cell r="A1798" t="str">
            <v>ACTIVE</v>
          </cell>
          <cell r="B1798" t="str">
            <v>36-1942</v>
          </cell>
          <cell r="C1798">
            <v>28895321</v>
          </cell>
          <cell r="D1798" t="str">
            <v>36-1942</v>
          </cell>
          <cell r="E1798" t="str">
            <v>SDR 35 SW</v>
          </cell>
          <cell r="F1798" t="str">
            <v>24X12 INCR COUPLING ECC HXH SDR35 SW</v>
          </cell>
          <cell r="G1798">
            <v>19.8</v>
          </cell>
          <cell r="H1798">
            <v>8.9811215999999998</v>
          </cell>
          <cell r="I1798">
            <v>1</v>
          </cell>
          <cell r="J1798">
            <v>7</v>
          </cell>
          <cell r="K1798">
            <v>3401.0544444444445</v>
          </cell>
          <cell r="L1798">
            <v>325.47519999999997</v>
          </cell>
          <cell r="M1798" t="str">
            <v>SPECFIT</v>
          </cell>
          <cell r="N1798" t="str">
            <v>(81)6102412</v>
          </cell>
          <cell r="O1798" t="str">
            <v>BOX</v>
          </cell>
          <cell r="P1798" t="str">
            <v>D</v>
          </cell>
          <cell r="Q1798" t="str">
            <v>F</v>
          </cell>
          <cell r="R1798">
            <v>2735.0941176470587</v>
          </cell>
          <cell r="S1798">
            <v>2926.5507058823532</v>
          </cell>
          <cell r="T1798">
            <v>2860.7</v>
          </cell>
          <cell r="U1798">
            <v>2860.7</v>
          </cell>
          <cell r="V1798">
            <v>3060.9490000000001</v>
          </cell>
          <cell r="W1798">
            <v>3060.9490000000001</v>
          </cell>
          <cell r="X1798">
            <v>3060.9490000000001</v>
          </cell>
          <cell r="Y1798">
            <v>3060.9490000000001</v>
          </cell>
          <cell r="Z1798">
            <v>3401.0544444444445</v>
          </cell>
          <cell r="AB1798" t="str">
            <v/>
          </cell>
          <cell r="AC1798">
            <v>4363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I1798" t="str">
            <v/>
          </cell>
          <cell r="AJ1798" t="str">
            <v/>
          </cell>
          <cell r="AM1798" t="e">
            <v>#N/A</v>
          </cell>
        </row>
        <row r="1799">
          <cell r="A1799" t="str">
            <v>ACTIVE</v>
          </cell>
          <cell r="B1799" t="str">
            <v>36-1943</v>
          </cell>
          <cell r="C1799">
            <v>28895330</v>
          </cell>
          <cell r="D1799" t="str">
            <v>36-1943</v>
          </cell>
          <cell r="E1799" t="str">
            <v>SDR 35 SW</v>
          </cell>
          <cell r="F1799" t="str">
            <v>24X15 INCR COUPLING ECC HXH SDR35 SW</v>
          </cell>
          <cell r="G1799">
            <v>22.5</v>
          </cell>
          <cell r="H1799">
            <v>10.205819999999999</v>
          </cell>
          <cell r="I1799">
            <v>1</v>
          </cell>
          <cell r="J1799">
            <v>6</v>
          </cell>
          <cell r="K1799">
            <v>3518.6950000000002</v>
          </cell>
          <cell r="L1799">
            <v>336.73230000000001</v>
          </cell>
          <cell r="M1799" t="str">
            <v>SPECFIT</v>
          </cell>
          <cell r="N1799" t="str">
            <v>(81)6102415</v>
          </cell>
          <cell r="O1799" t="str">
            <v>BOX</v>
          </cell>
          <cell r="P1799" t="str">
            <v>D</v>
          </cell>
          <cell r="Q1799" t="str">
            <v>F</v>
          </cell>
          <cell r="R1799">
            <v>2829.6941176470586</v>
          </cell>
          <cell r="S1799">
            <v>3027.772705882353</v>
          </cell>
          <cell r="T1799">
            <v>2959.65</v>
          </cell>
          <cell r="U1799">
            <v>2959.65</v>
          </cell>
          <cell r="V1799">
            <v>3166.8255000000004</v>
          </cell>
          <cell r="W1799">
            <v>3166.8255000000004</v>
          </cell>
          <cell r="X1799">
            <v>3166.8255000000004</v>
          </cell>
          <cell r="Y1799">
            <v>3166.8255000000004</v>
          </cell>
          <cell r="Z1799">
            <v>3518.6950000000002</v>
          </cell>
          <cell r="AB1799" t="str">
            <v/>
          </cell>
          <cell r="AC1799">
            <v>4364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I1799" t="str">
            <v/>
          </cell>
          <cell r="AJ1799" t="str">
            <v/>
          </cell>
          <cell r="AM1799" t="e">
            <v>#N/A</v>
          </cell>
        </row>
        <row r="1800">
          <cell r="A1800" t="str">
            <v>ACTIVE</v>
          </cell>
          <cell r="B1800" t="str">
            <v>36-1944</v>
          </cell>
          <cell r="C1800">
            <v>28895348</v>
          </cell>
          <cell r="D1800" t="str">
            <v>36-1944</v>
          </cell>
          <cell r="E1800" t="str">
            <v>SDR 35 SW</v>
          </cell>
          <cell r="F1800" t="str">
            <v>24X18 INCR COUPLING ECC HXH SDR35 SW</v>
          </cell>
          <cell r="G1800">
            <v>28.8</v>
          </cell>
          <cell r="H1800">
            <v>13.0634496</v>
          </cell>
          <cell r="I1800">
            <v>1</v>
          </cell>
          <cell r="J1800">
            <v>5</v>
          </cell>
          <cell r="K1800">
            <v>3697.4206666666669</v>
          </cell>
          <cell r="L1800">
            <v>353.8383</v>
          </cell>
          <cell r="M1800" t="str">
            <v>SPECFIT</v>
          </cell>
          <cell r="N1800" t="str">
            <v>(81)6102418</v>
          </cell>
          <cell r="O1800" t="str">
            <v>BOX</v>
          </cell>
          <cell r="P1800" t="str">
            <v>D</v>
          </cell>
          <cell r="Q1800" t="str">
            <v>F</v>
          </cell>
          <cell r="R1800">
            <v>2973.4352941176471</v>
          </cell>
          <cell r="S1800">
            <v>3181.5757647058826</v>
          </cell>
          <cell r="T1800">
            <v>3109.98</v>
          </cell>
          <cell r="U1800">
            <v>3109.98</v>
          </cell>
          <cell r="V1800">
            <v>3327.6786000000002</v>
          </cell>
          <cell r="W1800">
            <v>3327.6786000000002</v>
          </cell>
          <cell r="X1800">
            <v>3327.6786000000002</v>
          </cell>
          <cell r="Y1800">
            <v>3327.6786000000002</v>
          </cell>
          <cell r="Z1800">
            <v>3697.4206666666669</v>
          </cell>
          <cell r="AB1800" t="str">
            <v/>
          </cell>
          <cell r="AC1800">
            <v>4365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I1800" t="str">
            <v/>
          </cell>
          <cell r="AJ1800" t="str">
            <v/>
          </cell>
          <cell r="AM1800" t="e">
            <v>#N/A</v>
          </cell>
        </row>
        <row r="1801">
          <cell r="A1801" t="str">
            <v>ACTIVE</v>
          </cell>
          <cell r="B1801" t="str">
            <v>36-1945</v>
          </cell>
          <cell r="C1801">
            <v>28895356</v>
          </cell>
          <cell r="D1801" t="str">
            <v>36-1945</v>
          </cell>
          <cell r="E1801" t="str">
            <v>SDR 35 SW</v>
          </cell>
          <cell r="F1801" t="str">
            <v>24X21 INCR COUPLING ECC HXH SDR35 SW</v>
          </cell>
          <cell r="G1801">
            <v>35.549999999999997</v>
          </cell>
          <cell r="H1801">
            <v>16.125195599999998</v>
          </cell>
          <cell r="I1801">
            <v>1</v>
          </cell>
          <cell r="J1801">
            <v>4</v>
          </cell>
          <cell r="K1801">
            <v>4591.9020627450982</v>
          </cell>
          <cell r="L1801">
            <v>429.5498</v>
          </cell>
          <cell r="M1801" t="str">
            <v>SPECFIT</v>
          </cell>
          <cell r="N1801" t="str">
            <v>(81)6102421</v>
          </cell>
          <cell r="O1801" t="str">
            <v>BOX</v>
          </cell>
          <cell r="P1801" t="str">
            <v>D</v>
          </cell>
          <cell r="Q1801" t="str">
            <v>F</v>
          </cell>
          <cell r="R1801">
            <v>3609.670588235294</v>
          </cell>
          <cell r="S1801">
            <v>3862.3475294117648</v>
          </cell>
          <cell r="T1801">
            <v>3862.3475294117648</v>
          </cell>
          <cell r="U1801">
            <v>3862.3475294117648</v>
          </cell>
          <cell r="V1801">
            <v>4132.7118564705888</v>
          </cell>
          <cell r="W1801">
            <v>4132.7118564705888</v>
          </cell>
          <cell r="X1801">
            <v>4132.7118564705888</v>
          </cell>
          <cell r="Y1801">
            <v>4132.7118564705888</v>
          </cell>
          <cell r="Z1801">
            <v>4591.9020627450982</v>
          </cell>
          <cell r="AB1801" t="str">
            <v/>
          </cell>
          <cell r="AC1801">
            <v>4366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I1801" t="str">
            <v/>
          </cell>
          <cell r="AJ1801" t="str">
            <v/>
          </cell>
          <cell r="AM1801" t="e">
            <v>#N/A</v>
          </cell>
        </row>
        <row r="1802">
          <cell r="A1802" t="str">
            <v>ACTIVE</v>
          </cell>
          <cell r="B1802" t="str">
            <v>36-1946</v>
          </cell>
          <cell r="C1802">
            <v>28895364</v>
          </cell>
          <cell r="D1802" t="str">
            <v>36-1946</v>
          </cell>
          <cell r="E1802" t="str">
            <v>SDR 35 SW</v>
          </cell>
          <cell r="F1802" t="str">
            <v>27X4 INCR COUPLING ECC HXH SDR35 SW</v>
          </cell>
          <cell r="G1802">
            <v>30.15</v>
          </cell>
          <cell r="H1802">
            <v>13.675798799999999</v>
          </cell>
          <cell r="I1802">
            <v>1</v>
          </cell>
          <cell r="J1802">
            <v>4</v>
          </cell>
          <cell r="K1802">
            <v>3260.6752000000001</v>
          </cell>
          <cell r="L1802">
            <v>305.01979999999998</v>
          </cell>
          <cell r="M1802" t="str">
            <v>SPECFIT</v>
          </cell>
          <cell r="N1802" t="str">
            <v>(81)610274</v>
          </cell>
          <cell r="O1802" t="str">
            <v>BOX</v>
          </cell>
          <cell r="P1802" t="str">
            <v>D</v>
          </cell>
          <cell r="Q1802" t="str">
            <v>F</v>
          </cell>
          <cell r="R1802">
            <v>2563.1999999999998</v>
          </cell>
          <cell r="S1802">
            <v>2742.6239999999998</v>
          </cell>
          <cell r="T1802">
            <v>2742.6239999999998</v>
          </cell>
          <cell r="U1802">
            <v>2742.6239999999998</v>
          </cell>
          <cell r="V1802">
            <v>2934.6076800000001</v>
          </cell>
          <cell r="W1802">
            <v>2934.6076800000001</v>
          </cell>
          <cell r="X1802">
            <v>2934.6076800000001</v>
          </cell>
          <cell r="Y1802">
            <v>2934.6076800000001</v>
          </cell>
          <cell r="Z1802">
            <v>3260.6752000000001</v>
          </cell>
          <cell r="AB1802" t="str">
            <v/>
          </cell>
          <cell r="AC1802">
            <v>4367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I1802" t="str">
            <v/>
          </cell>
          <cell r="AJ1802" t="str">
            <v/>
          </cell>
          <cell r="AM1802" t="e">
            <v>#N/A</v>
          </cell>
        </row>
        <row r="1803">
          <cell r="A1803" t="str">
            <v>ACTIVE</v>
          </cell>
          <cell r="B1803" t="str">
            <v>36-1947</v>
          </cell>
          <cell r="C1803">
            <v>28895372</v>
          </cell>
          <cell r="D1803" t="str">
            <v>36-1947</v>
          </cell>
          <cell r="E1803" t="str">
            <v>SDR 35 SW</v>
          </cell>
          <cell r="F1803" t="str">
            <v>27X6 INCR COUPLING ECC HXH SDR35 SW</v>
          </cell>
          <cell r="G1803">
            <v>30.6</v>
          </cell>
          <cell r="H1803">
            <v>13.879915200000001</v>
          </cell>
          <cell r="I1803">
            <v>1</v>
          </cell>
          <cell r="J1803">
            <v>4</v>
          </cell>
          <cell r="K1803">
            <v>3275.4167228758179</v>
          </cell>
          <cell r="L1803">
            <v>306.39920000000001</v>
          </cell>
          <cell r="M1803" t="str">
            <v>SPECFIT</v>
          </cell>
          <cell r="N1803" t="str">
            <v>(81)610276</v>
          </cell>
          <cell r="O1803" t="str">
            <v>BOX</v>
          </cell>
          <cell r="P1803" t="str">
            <v>D</v>
          </cell>
          <cell r="Q1803" t="str">
            <v>F</v>
          </cell>
          <cell r="R1803">
            <v>2574.7882352941178</v>
          </cell>
          <cell r="S1803">
            <v>2755.0234117647065</v>
          </cell>
          <cell r="T1803">
            <v>2755.0234117647065</v>
          </cell>
          <cell r="U1803">
            <v>2755.0234117647065</v>
          </cell>
          <cell r="V1803">
            <v>2947.8750505882363</v>
          </cell>
          <cell r="W1803">
            <v>2947.8750505882363</v>
          </cell>
          <cell r="X1803">
            <v>2947.8750505882363</v>
          </cell>
          <cell r="Y1803">
            <v>2947.8750505882363</v>
          </cell>
          <cell r="Z1803">
            <v>3275.4167228758179</v>
          </cell>
          <cell r="AB1803" t="str">
            <v/>
          </cell>
          <cell r="AC1803">
            <v>4368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I1803" t="str">
            <v/>
          </cell>
          <cell r="AJ1803" t="str">
            <v/>
          </cell>
          <cell r="AM1803" t="e">
            <v>#N/A</v>
          </cell>
        </row>
        <row r="1804">
          <cell r="A1804" t="str">
            <v>ACTIVE</v>
          </cell>
          <cell r="B1804" t="str">
            <v>36-1948</v>
          </cell>
          <cell r="C1804">
            <v>28895380</v>
          </cell>
          <cell r="D1804" t="str">
            <v>36-1948</v>
          </cell>
          <cell r="E1804" t="str">
            <v>SDR 35 SW</v>
          </cell>
          <cell r="F1804" t="str">
            <v>27X8 INCR COUPLING ECC HXH SDR35 SW</v>
          </cell>
          <cell r="G1804">
            <v>31.5</v>
          </cell>
          <cell r="H1804">
            <v>14.288148</v>
          </cell>
          <cell r="I1804">
            <v>1</v>
          </cell>
          <cell r="J1804">
            <v>4</v>
          </cell>
          <cell r="K1804">
            <v>3310.4970575163406</v>
          </cell>
          <cell r="L1804">
            <v>309.68</v>
          </cell>
          <cell r="M1804" t="str">
            <v>SPECFIT</v>
          </cell>
          <cell r="N1804" t="str">
            <v>(81)610278</v>
          </cell>
          <cell r="O1804" t="str">
            <v>BOX</v>
          </cell>
          <cell r="P1804" t="str">
            <v>D</v>
          </cell>
          <cell r="Q1804" t="str">
            <v>F</v>
          </cell>
          <cell r="R1804">
            <v>2602.3647058823531</v>
          </cell>
          <cell r="S1804">
            <v>2784.530235294118</v>
          </cell>
          <cell r="T1804">
            <v>2784.530235294118</v>
          </cell>
          <cell r="U1804">
            <v>2784.530235294118</v>
          </cell>
          <cell r="V1804">
            <v>2979.4473517647066</v>
          </cell>
          <cell r="W1804">
            <v>2979.4473517647066</v>
          </cell>
          <cell r="X1804">
            <v>2979.4473517647066</v>
          </cell>
          <cell r="Y1804">
            <v>2979.4473517647066</v>
          </cell>
          <cell r="Z1804">
            <v>3310.4970575163406</v>
          </cell>
          <cell r="AB1804" t="str">
            <v/>
          </cell>
          <cell r="AC1804">
            <v>4369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I1804" t="str">
            <v/>
          </cell>
          <cell r="AJ1804" t="str">
            <v/>
          </cell>
          <cell r="AM1804" t="e">
            <v>#N/A</v>
          </cell>
        </row>
        <row r="1805">
          <cell r="A1805" t="str">
            <v>ACTIVE</v>
          </cell>
          <cell r="B1805" t="str">
            <v>36-1949</v>
          </cell>
          <cell r="C1805">
            <v>28895399</v>
          </cell>
          <cell r="D1805" t="str">
            <v>36-1949</v>
          </cell>
          <cell r="E1805" t="str">
            <v>SDR 35 SW</v>
          </cell>
          <cell r="F1805" t="str">
            <v>27X10 INCR COUPLING ECC HXH SDR35 SW</v>
          </cell>
          <cell r="G1805">
            <v>32.4</v>
          </cell>
          <cell r="H1805">
            <v>14.6963808</v>
          </cell>
          <cell r="I1805">
            <v>1</v>
          </cell>
          <cell r="J1805">
            <v>4</v>
          </cell>
          <cell r="K1805">
            <v>3348.2563084967319</v>
          </cell>
          <cell r="L1805">
            <v>313.21269999999998</v>
          </cell>
          <cell r="M1805" t="str">
            <v>SPECFIT</v>
          </cell>
          <cell r="N1805" t="str">
            <v>(81)6102710</v>
          </cell>
          <cell r="O1805" t="str">
            <v>BOX</v>
          </cell>
          <cell r="P1805" t="str">
            <v>D</v>
          </cell>
          <cell r="Q1805" t="str">
            <v>F</v>
          </cell>
          <cell r="R1805">
            <v>2632.0470588235294</v>
          </cell>
          <cell r="S1805">
            <v>2816.2903529411765</v>
          </cell>
          <cell r="T1805">
            <v>2816.2903529411765</v>
          </cell>
          <cell r="U1805">
            <v>2816.2903529411765</v>
          </cell>
          <cell r="V1805">
            <v>3013.4306776470589</v>
          </cell>
          <cell r="W1805">
            <v>3013.4306776470589</v>
          </cell>
          <cell r="X1805">
            <v>3013.4306776470589</v>
          </cell>
          <cell r="Y1805">
            <v>3013.4306776470589</v>
          </cell>
          <cell r="Z1805">
            <v>3348.2563084967319</v>
          </cell>
          <cell r="AB1805" t="str">
            <v/>
          </cell>
          <cell r="AC1805">
            <v>4370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I1805" t="str">
            <v/>
          </cell>
          <cell r="AJ1805" t="str">
            <v/>
          </cell>
          <cell r="AM1805" t="e">
            <v>#N/A</v>
          </cell>
        </row>
        <row r="1806">
          <cell r="A1806" t="str">
            <v>ACTIVE</v>
          </cell>
          <cell r="B1806" t="str">
            <v>36-1950</v>
          </cell>
          <cell r="C1806">
            <v>28895402</v>
          </cell>
          <cell r="D1806" t="str">
            <v>36-1950</v>
          </cell>
          <cell r="E1806" t="str">
            <v>SDR 35 SW</v>
          </cell>
          <cell r="F1806" t="str">
            <v>27X12 INCR COUPLING ECC HXH SDR35 SW</v>
          </cell>
          <cell r="G1806">
            <v>33.75</v>
          </cell>
          <cell r="H1806">
            <v>15.308730000000001</v>
          </cell>
          <cell r="I1806">
            <v>1</v>
          </cell>
          <cell r="J1806">
            <v>4</v>
          </cell>
          <cell r="K1806">
            <v>3519.9613764705882</v>
          </cell>
          <cell r="L1806">
            <v>329.27449999999999</v>
          </cell>
          <cell r="M1806" t="str">
            <v>SPECFIT</v>
          </cell>
          <cell r="N1806" t="str">
            <v>(81)6102712</v>
          </cell>
          <cell r="O1806" t="str">
            <v>BOX</v>
          </cell>
          <cell r="P1806" t="str">
            <v>D</v>
          </cell>
          <cell r="Q1806" t="str">
            <v>F</v>
          </cell>
          <cell r="R1806">
            <v>2767.0235294117647</v>
          </cell>
          <cell r="S1806">
            <v>2960.7151764705882</v>
          </cell>
          <cell r="T1806">
            <v>2960.7151764705882</v>
          </cell>
          <cell r="U1806">
            <v>2960.7151764705882</v>
          </cell>
          <cell r="V1806">
            <v>3167.9652388235295</v>
          </cell>
          <cell r="W1806">
            <v>3167.9652388235295</v>
          </cell>
          <cell r="X1806">
            <v>3167.9652388235295</v>
          </cell>
          <cell r="Y1806">
            <v>3167.9652388235295</v>
          </cell>
          <cell r="Z1806">
            <v>3519.9613764705882</v>
          </cell>
          <cell r="AB1806" t="str">
            <v/>
          </cell>
          <cell r="AC1806">
            <v>4371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I1806" t="str">
            <v/>
          </cell>
          <cell r="AJ1806" t="str">
            <v/>
          </cell>
          <cell r="AM1806" t="e">
            <v>#N/A</v>
          </cell>
        </row>
        <row r="1807">
          <cell r="A1807" t="str">
            <v>ACTIVE</v>
          </cell>
          <cell r="B1807" t="str">
            <v>36-1951</v>
          </cell>
          <cell r="C1807">
            <v>28895410</v>
          </cell>
          <cell r="D1807" t="str">
            <v>36-1951</v>
          </cell>
          <cell r="E1807" t="str">
            <v>SDR 35 SW</v>
          </cell>
          <cell r="F1807" t="str">
            <v>27X15 INCR COUPLING ECC HXH SDR35 SW</v>
          </cell>
          <cell r="G1807">
            <v>36.450000000000003</v>
          </cell>
          <cell r="H1807">
            <v>16.533428400000002</v>
          </cell>
          <cell r="I1807">
            <v>1</v>
          </cell>
          <cell r="J1807">
            <v>4</v>
          </cell>
          <cell r="K1807">
            <v>3538.9532470588233</v>
          </cell>
          <cell r="L1807">
            <v>331.05189999999999</v>
          </cell>
          <cell r="M1807" t="str">
            <v>SPECFIT</v>
          </cell>
          <cell r="N1807" t="str">
            <v>(81)6102715</v>
          </cell>
          <cell r="O1807" t="str">
            <v>BOX</v>
          </cell>
          <cell r="P1807" t="str">
            <v>D</v>
          </cell>
          <cell r="Q1807" t="str">
            <v>F</v>
          </cell>
          <cell r="R1807">
            <v>2781.9529411764706</v>
          </cell>
          <cell r="S1807">
            <v>2976.6896470588235</v>
          </cell>
          <cell r="T1807">
            <v>2976.6896470588235</v>
          </cell>
          <cell r="U1807">
            <v>2976.6896470588235</v>
          </cell>
          <cell r="V1807">
            <v>3185.0579223529412</v>
          </cell>
          <cell r="W1807">
            <v>3185.0579223529412</v>
          </cell>
          <cell r="X1807">
            <v>3185.0579223529412</v>
          </cell>
          <cell r="Y1807">
            <v>3185.0579223529412</v>
          </cell>
          <cell r="Z1807">
            <v>3538.9532470588233</v>
          </cell>
          <cell r="AB1807" t="str">
            <v/>
          </cell>
          <cell r="AC1807">
            <v>4372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I1807" t="str">
            <v/>
          </cell>
          <cell r="AJ1807" t="str">
            <v/>
          </cell>
          <cell r="AM1807" t="e">
            <v>#N/A</v>
          </cell>
        </row>
        <row r="1808">
          <cell r="A1808" t="str">
            <v>ACTIVE</v>
          </cell>
          <cell r="B1808" t="str">
            <v>36-1952</v>
          </cell>
          <cell r="C1808">
            <v>28895429</v>
          </cell>
          <cell r="D1808" t="str">
            <v>36-1952</v>
          </cell>
          <cell r="E1808" t="str">
            <v>SDR 35 SW</v>
          </cell>
          <cell r="F1808" t="str">
            <v>27X18 INCR COUPLING ECC HXH SDR35 SW</v>
          </cell>
          <cell r="G1808">
            <v>42.75</v>
          </cell>
          <cell r="H1808">
            <v>19.391058000000001</v>
          </cell>
          <cell r="I1808">
            <v>1</v>
          </cell>
          <cell r="J1808">
            <v>3</v>
          </cell>
          <cell r="K1808">
            <v>3684.7820784313726</v>
          </cell>
          <cell r="L1808">
            <v>344.69380000000001</v>
          </cell>
          <cell r="M1808" t="str">
            <v>SPECFIT</v>
          </cell>
          <cell r="N1808" t="str">
            <v>(81)6102718</v>
          </cell>
          <cell r="O1808" t="str">
            <v>BOX</v>
          </cell>
          <cell r="P1808" t="str">
            <v>D</v>
          </cell>
          <cell r="Q1808" t="str">
            <v>F</v>
          </cell>
          <cell r="R1808">
            <v>2896.5882352941176</v>
          </cell>
          <cell r="S1808">
            <v>3099.349411764706</v>
          </cell>
          <cell r="T1808">
            <v>3099.349411764706</v>
          </cell>
          <cell r="U1808">
            <v>3099.349411764706</v>
          </cell>
          <cell r="V1808">
            <v>3316.3038705882354</v>
          </cell>
          <cell r="W1808">
            <v>3316.3038705882354</v>
          </cell>
          <cell r="X1808">
            <v>3316.3038705882354</v>
          </cell>
          <cell r="Y1808">
            <v>3316.3038705882354</v>
          </cell>
          <cell r="Z1808">
            <v>3684.7820784313726</v>
          </cell>
          <cell r="AB1808" t="str">
            <v/>
          </cell>
          <cell r="AC1808">
            <v>4373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I1808" t="str">
            <v/>
          </cell>
          <cell r="AJ1808" t="str">
            <v/>
          </cell>
          <cell r="AM1808" t="e">
            <v>#N/A</v>
          </cell>
        </row>
        <row r="1809">
          <cell r="A1809" t="str">
            <v>ACTIVE</v>
          </cell>
          <cell r="B1809" t="str">
            <v>36-1953</v>
          </cell>
          <cell r="C1809">
            <v>28895437</v>
          </cell>
          <cell r="D1809" t="str">
            <v>36-1953</v>
          </cell>
          <cell r="E1809" t="str">
            <v>SDR 35 SW</v>
          </cell>
          <cell r="F1809" t="str">
            <v>27X21 INCR COUPLING ECC HXH SDR35 SW</v>
          </cell>
          <cell r="G1809">
            <v>49.5</v>
          </cell>
          <cell r="H1809">
            <v>22.452804</v>
          </cell>
          <cell r="I1809">
            <v>1</v>
          </cell>
          <cell r="J1809">
            <v>3</v>
          </cell>
          <cell r="K1809">
            <v>4246.5014470588239</v>
          </cell>
          <cell r="L1809">
            <v>397.23930000000001</v>
          </cell>
          <cell r="M1809" t="str">
            <v>SPECFIT</v>
          </cell>
          <cell r="N1809" t="str">
            <v>(81)6102721</v>
          </cell>
          <cell r="O1809" t="str">
            <v>BOX</v>
          </cell>
          <cell r="P1809" t="str">
            <v>D</v>
          </cell>
          <cell r="Q1809" t="str">
            <v>F</v>
          </cell>
          <cell r="R1809">
            <v>3338.1529411764704</v>
          </cell>
          <cell r="S1809">
            <v>3571.8236470588236</v>
          </cell>
          <cell r="T1809">
            <v>3571.8236470588236</v>
          </cell>
          <cell r="U1809">
            <v>3571.8236470588236</v>
          </cell>
          <cell r="V1809">
            <v>3821.8513023529413</v>
          </cell>
          <cell r="W1809">
            <v>3821.8513023529413</v>
          </cell>
          <cell r="X1809">
            <v>3821.8513023529413</v>
          </cell>
          <cell r="Y1809">
            <v>3821.8513023529413</v>
          </cell>
          <cell r="Z1809">
            <v>4246.5014470588239</v>
          </cell>
          <cell r="AB1809" t="str">
            <v/>
          </cell>
          <cell r="AC1809">
            <v>4374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I1809" t="str">
            <v/>
          </cell>
          <cell r="AJ1809" t="str">
            <v/>
          </cell>
          <cell r="AM1809" t="e">
            <v>#N/A</v>
          </cell>
        </row>
        <row r="1810">
          <cell r="A1810" t="str">
            <v>ACTIVE</v>
          </cell>
          <cell r="B1810" t="str">
            <v>36-1954</v>
          </cell>
          <cell r="C1810">
            <v>28895445</v>
          </cell>
          <cell r="D1810" t="str">
            <v>36-1954</v>
          </cell>
          <cell r="E1810" t="str">
            <v>SDR 35 SW</v>
          </cell>
          <cell r="F1810" t="str">
            <v>27X24 INCR COUPLING ECC HXH SDR35 SW</v>
          </cell>
          <cell r="G1810">
            <v>57.15</v>
          </cell>
          <cell r="H1810">
            <v>25.9227828</v>
          </cell>
          <cell r="I1810">
            <v>1</v>
          </cell>
          <cell r="J1810">
            <v>2</v>
          </cell>
          <cell r="K1810">
            <v>4600.1333699346405</v>
          </cell>
          <cell r="L1810">
            <v>430.32010000000002</v>
          </cell>
          <cell r="M1810" t="str">
            <v>SPECFIT</v>
          </cell>
          <cell r="N1810" t="str">
            <v>(81)6102724</v>
          </cell>
          <cell r="O1810" t="str">
            <v>BOX</v>
          </cell>
          <cell r="P1810" t="str">
            <v>D</v>
          </cell>
          <cell r="Q1810" t="str">
            <v>F</v>
          </cell>
          <cell r="R1810">
            <v>3616.1411764705881</v>
          </cell>
          <cell r="S1810">
            <v>3869.2710588235295</v>
          </cell>
          <cell r="T1810">
            <v>3869.2710588235295</v>
          </cell>
          <cell r="U1810">
            <v>3869.2710588235295</v>
          </cell>
          <cell r="V1810">
            <v>4140.1200329411768</v>
          </cell>
          <cell r="W1810">
            <v>4140.1200329411768</v>
          </cell>
          <cell r="X1810">
            <v>4140.1200329411768</v>
          </cell>
          <cell r="Y1810">
            <v>4140.1200329411768</v>
          </cell>
          <cell r="Z1810">
            <v>4600.1333699346405</v>
          </cell>
          <cell r="AB1810" t="str">
            <v/>
          </cell>
          <cell r="AC1810">
            <v>4375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I1810" t="str">
            <v/>
          </cell>
          <cell r="AJ1810" t="str">
            <v/>
          </cell>
          <cell r="AM1810" t="e">
            <v>#N/A</v>
          </cell>
        </row>
        <row r="1811">
          <cell r="A1811" t="str">
            <v>ACTIVE</v>
          </cell>
          <cell r="B1811" t="str">
            <v>36-1955</v>
          </cell>
          <cell r="C1811">
            <v>28895453</v>
          </cell>
          <cell r="D1811" t="str">
            <v>36-1955</v>
          </cell>
          <cell r="E1811" t="str">
            <v>SDR 35 SW</v>
          </cell>
          <cell r="F1811" t="str">
            <v>30X4 INCR COUPLING ECC HXH SDR35 SW</v>
          </cell>
          <cell r="G1811">
            <v>40.950000000000003</v>
          </cell>
          <cell r="H1811">
            <v>18.5745924</v>
          </cell>
          <cell r="I1811">
            <v>1</v>
          </cell>
          <cell r="J1811">
            <v>3</v>
          </cell>
          <cell r="K1811">
            <v>4173.6768274509805</v>
          </cell>
          <cell r="L1811">
            <v>390.42770000000002</v>
          </cell>
          <cell r="M1811" t="str">
            <v>SPECFIT</v>
          </cell>
          <cell r="N1811" t="str">
            <v>(81)610304</v>
          </cell>
          <cell r="O1811" t="str">
            <v>BOX</v>
          </cell>
          <cell r="P1811" t="str">
            <v>D</v>
          </cell>
          <cell r="Q1811" t="str">
            <v>F</v>
          </cell>
          <cell r="R1811">
            <v>3280.9058823529413</v>
          </cell>
          <cell r="S1811">
            <v>3510.5692941176471</v>
          </cell>
          <cell r="T1811">
            <v>3510.5692941176471</v>
          </cell>
          <cell r="U1811">
            <v>3510.5692941176471</v>
          </cell>
          <cell r="V1811">
            <v>3756.3091447058828</v>
          </cell>
          <cell r="W1811">
            <v>3756.3091447058828</v>
          </cell>
          <cell r="X1811">
            <v>3756.3091447058828</v>
          </cell>
          <cell r="Y1811">
            <v>3756.3091447058828</v>
          </cell>
          <cell r="Z1811">
            <v>4173.6768274509805</v>
          </cell>
          <cell r="AB1811" t="str">
            <v/>
          </cell>
          <cell r="AC1811">
            <v>4376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I1811" t="str">
            <v/>
          </cell>
          <cell r="AJ1811" t="str">
            <v/>
          </cell>
          <cell r="AM1811" t="e">
            <v>#N/A</v>
          </cell>
        </row>
        <row r="1812">
          <cell r="A1812" t="str">
            <v>ACTIVE</v>
          </cell>
          <cell r="B1812" t="str">
            <v>36-1956</v>
          </cell>
          <cell r="C1812">
            <v>28895461</v>
          </cell>
          <cell r="D1812" t="str">
            <v>36-1956</v>
          </cell>
          <cell r="E1812" t="str">
            <v>SDR 35 SW</v>
          </cell>
          <cell r="F1812" t="str">
            <v>30X6 INCR COUPLING ECC HXH SDR35 SW</v>
          </cell>
          <cell r="G1812">
            <v>41.4</v>
          </cell>
          <cell r="H1812">
            <v>18.7787088</v>
          </cell>
          <cell r="I1812">
            <v>1</v>
          </cell>
          <cell r="J1812">
            <v>3</v>
          </cell>
          <cell r="K1812">
            <v>4192.519037908497</v>
          </cell>
          <cell r="L1812">
            <v>392.19029999999998</v>
          </cell>
          <cell r="M1812" t="str">
            <v>SPECFIT</v>
          </cell>
          <cell r="N1812" t="str">
            <v>(81)610306</v>
          </cell>
          <cell r="O1812" t="str">
            <v>BOX</v>
          </cell>
          <cell r="P1812" t="str">
            <v>D</v>
          </cell>
          <cell r="Q1812" t="str">
            <v>F</v>
          </cell>
          <cell r="R1812">
            <v>3295.7176470588238</v>
          </cell>
          <cell r="S1812">
            <v>3526.4178823529414</v>
          </cell>
          <cell r="T1812">
            <v>3526.4178823529414</v>
          </cell>
          <cell r="U1812">
            <v>3526.4178823529414</v>
          </cell>
          <cell r="V1812">
            <v>3773.2671341176474</v>
          </cell>
          <cell r="W1812">
            <v>3773.2671341176474</v>
          </cell>
          <cell r="X1812">
            <v>3773.2671341176474</v>
          </cell>
          <cell r="Y1812">
            <v>3773.2671341176474</v>
          </cell>
          <cell r="Z1812">
            <v>4192.519037908497</v>
          </cell>
          <cell r="AB1812" t="str">
            <v/>
          </cell>
          <cell r="AC1812">
            <v>4377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I1812" t="str">
            <v/>
          </cell>
          <cell r="AJ1812" t="str">
            <v/>
          </cell>
          <cell r="AM1812" t="e">
            <v>#N/A</v>
          </cell>
        </row>
        <row r="1813">
          <cell r="A1813" t="str">
            <v>ACTIVE</v>
          </cell>
          <cell r="B1813" t="str">
            <v>36-1957</v>
          </cell>
          <cell r="C1813">
            <v>28895470</v>
          </cell>
          <cell r="D1813" t="str">
            <v>36-1957</v>
          </cell>
          <cell r="E1813" t="str">
            <v>SDR 35 SW</v>
          </cell>
          <cell r="F1813" t="str">
            <v>30X8 INCR COUPLING ECC HXH SDR35 SW</v>
          </cell>
          <cell r="G1813">
            <v>42.3</v>
          </cell>
          <cell r="H1813">
            <v>19.186941599999997</v>
          </cell>
          <cell r="I1813">
            <v>1</v>
          </cell>
          <cell r="J1813">
            <v>3</v>
          </cell>
          <cell r="K1813">
            <v>52937.826335947721</v>
          </cell>
          <cell r="L1813">
            <v>4952.0829999999996</v>
          </cell>
          <cell r="M1813" t="str">
            <v>SPECFIT</v>
          </cell>
          <cell r="N1813" t="str">
            <v>(81)610308</v>
          </cell>
          <cell r="O1813" t="str">
            <v>BOX</v>
          </cell>
          <cell r="P1813" t="str">
            <v>D</v>
          </cell>
          <cell r="Q1813" t="str">
            <v>F</v>
          </cell>
          <cell r="R1813">
            <v>41614.152941176471</v>
          </cell>
          <cell r="S1813">
            <v>44527.143647058831</v>
          </cell>
          <cell r="T1813">
            <v>44527.143647058831</v>
          </cell>
          <cell r="U1813">
            <v>44527.143647058831</v>
          </cell>
          <cell r="V1813">
            <v>47644.043702352952</v>
          </cell>
          <cell r="W1813">
            <v>47644.043702352952</v>
          </cell>
          <cell r="X1813">
            <v>47644.043702352952</v>
          </cell>
          <cell r="Y1813">
            <v>47644.043702352952</v>
          </cell>
          <cell r="Z1813">
            <v>52937.826335947721</v>
          </cell>
          <cell r="AB1813" t="str">
            <v/>
          </cell>
          <cell r="AC1813">
            <v>4378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I1813" t="str">
            <v/>
          </cell>
          <cell r="AJ1813" t="str">
            <v/>
          </cell>
          <cell r="AM1813" t="e">
            <v>#N/A</v>
          </cell>
        </row>
        <row r="1814">
          <cell r="A1814" t="str">
            <v>ACTIVE</v>
          </cell>
          <cell r="B1814" t="str">
            <v>36-1958</v>
          </cell>
          <cell r="C1814">
            <v>28895488</v>
          </cell>
          <cell r="D1814" t="str">
            <v>36-1958</v>
          </cell>
          <cell r="E1814" t="str">
            <v>SDR 35 SW</v>
          </cell>
          <cell r="F1814" t="str">
            <v>30X10 INCR COUPLING ECC HXH SDR35 SW</v>
          </cell>
          <cell r="G1814">
            <v>43.2</v>
          </cell>
          <cell r="H1814">
            <v>19.595174400000001</v>
          </cell>
          <cell r="I1814">
            <v>1</v>
          </cell>
          <cell r="J1814">
            <v>3</v>
          </cell>
          <cell r="K1814">
            <v>6869.0557816993469</v>
          </cell>
          <cell r="L1814">
            <v>642.56679999999994</v>
          </cell>
          <cell r="M1814" t="str">
            <v>SPECFIT</v>
          </cell>
          <cell r="N1814" t="str">
            <v>(81)6103010</v>
          </cell>
          <cell r="O1814" t="str">
            <v>BOX</v>
          </cell>
          <cell r="P1814" t="str">
            <v>D</v>
          </cell>
          <cell r="Q1814" t="str">
            <v>F</v>
          </cell>
          <cell r="R1814">
            <v>5399.7294117647061</v>
          </cell>
          <cell r="S1814">
            <v>5777.7104705882357</v>
          </cell>
          <cell r="T1814">
            <v>5777.7104705882357</v>
          </cell>
          <cell r="U1814">
            <v>5777.7104705882357</v>
          </cell>
          <cell r="V1814">
            <v>6182.1502035294125</v>
          </cell>
          <cell r="W1814">
            <v>6182.1502035294125</v>
          </cell>
          <cell r="X1814">
            <v>6182.1502035294125</v>
          </cell>
          <cell r="Y1814">
            <v>6182.1502035294125</v>
          </cell>
          <cell r="Z1814">
            <v>6869.0557816993469</v>
          </cell>
          <cell r="AB1814" t="str">
            <v/>
          </cell>
          <cell r="AC1814">
            <v>4379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I1814" t="str">
            <v/>
          </cell>
          <cell r="AJ1814" t="str">
            <v/>
          </cell>
          <cell r="AM1814" t="e">
            <v>#N/A</v>
          </cell>
        </row>
        <row r="1815">
          <cell r="A1815" t="str">
            <v>ACTIVE</v>
          </cell>
          <cell r="B1815" t="str">
            <v>36-1959</v>
          </cell>
          <cell r="C1815">
            <v>28895496</v>
          </cell>
          <cell r="D1815" t="str">
            <v>36-1959</v>
          </cell>
          <cell r="E1815" t="str">
            <v>SDR 35 SW</v>
          </cell>
          <cell r="F1815" t="str">
            <v>30X12 INCR COUPLING ECC HXH SDR35 SW</v>
          </cell>
          <cell r="G1815">
            <v>44.55</v>
          </cell>
          <cell r="H1815">
            <v>20.207523599999998</v>
          </cell>
          <cell r="I1815">
            <v>1</v>
          </cell>
          <cell r="J1815">
            <v>3</v>
          </cell>
          <cell r="K1815">
            <v>8792.3530875817014</v>
          </cell>
          <cell r="L1815">
            <v>822.48260000000005</v>
          </cell>
          <cell r="M1815" t="str">
            <v>SPECFIT</v>
          </cell>
          <cell r="N1815" t="str">
            <v>(81)6103012</v>
          </cell>
          <cell r="O1815" t="str">
            <v>BOX</v>
          </cell>
          <cell r="P1815" t="str">
            <v>D</v>
          </cell>
          <cell r="Q1815" t="str">
            <v>F</v>
          </cell>
          <cell r="R1815">
            <v>6911.623529411765</v>
          </cell>
          <cell r="S1815">
            <v>7395.4371764705893</v>
          </cell>
          <cell r="T1815">
            <v>7395.4371764705893</v>
          </cell>
          <cell r="U1815">
            <v>7395.4371764705893</v>
          </cell>
          <cell r="V1815">
            <v>7913.1177788235309</v>
          </cell>
          <cell r="W1815">
            <v>7913.1177788235309</v>
          </cell>
          <cell r="X1815">
            <v>7913.1177788235309</v>
          </cell>
          <cell r="Y1815">
            <v>7913.1177788235309</v>
          </cell>
          <cell r="Z1815">
            <v>8792.3530875817014</v>
          </cell>
          <cell r="AB1815" t="str">
            <v/>
          </cell>
          <cell r="AC1815">
            <v>4380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I1815" t="str">
            <v/>
          </cell>
          <cell r="AJ1815" t="str">
            <v/>
          </cell>
          <cell r="AM1815" t="e">
            <v>#N/A</v>
          </cell>
        </row>
        <row r="1816">
          <cell r="A1816" t="str">
            <v>ACTIVE</v>
          </cell>
          <cell r="B1816" t="str">
            <v>36-1960</v>
          </cell>
          <cell r="C1816">
            <v>28895500</v>
          </cell>
          <cell r="D1816" t="str">
            <v>36-1960</v>
          </cell>
          <cell r="E1816" t="str">
            <v>SDR 35 SW</v>
          </cell>
          <cell r="F1816" t="str">
            <v>30X15 INCR COUPLING ECC HXH SDR35 SW</v>
          </cell>
          <cell r="G1816">
            <v>47.25</v>
          </cell>
          <cell r="H1816">
            <v>21.432221999999999</v>
          </cell>
          <cell r="I1816">
            <v>1</v>
          </cell>
          <cell r="J1816">
            <v>3</v>
          </cell>
          <cell r="K1816">
            <v>11254.217339869283</v>
          </cell>
          <cell r="L1816">
            <v>1052.7777000000001</v>
          </cell>
          <cell r="M1816" t="str">
            <v>SPECFIT</v>
          </cell>
          <cell r="N1816" t="str">
            <v>(81)6103015</v>
          </cell>
          <cell r="O1816" t="str">
            <v>BOX</v>
          </cell>
          <cell r="P1816" t="str">
            <v>D</v>
          </cell>
          <cell r="Q1816" t="str">
            <v>F</v>
          </cell>
          <cell r="R1816">
            <v>8846.8823529411766</v>
          </cell>
          <cell r="S1816">
            <v>9466.1641176470603</v>
          </cell>
          <cell r="T1816">
            <v>9466.1641176470603</v>
          </cell>
          <cell r="U1816">
            <v>9466.1641176470603</v>
          </cell>
          <cell r="V1816">
            <v>10128.795605882355</v>
          </cell>
          <cell r="W1816">
            <v>10128.795605882355</v>
          </cell>
          <cell r="X1816">
            <v>10128.795605882355</v>
          </cell>
          <cell r="Y1816">
            <v>10128.795605882355</v>
          </cell>
          <cell r="Z1816">
            <v>11254.217339869283</v>
          </cell>
          <cell r="AB1816" t="str">
            <v/>
          </cell>
          <cell r="AC1816">
            <v>4381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I1816" t="str">
            <v/>
          </cell>
          <cell r="AJ1816" t="str">
            <v/>
          </cell>
          <cell r="AM1816" t="e">
            <v>#N/A</v>
          </cell>
        </row>
        <row r="1817">
          <cell r="A1817" t="str">
            <v>ACTIVE</v>
          </cell>
          <cell r="B1817" t="str">
            <v>36-1961</v>
          </cell>
          <cell r="C1817">
            <v>28895518</v>
          </cell>
          <cell r="D1817" t="str">
            <v>36-1961</v>
          </cell>
          <cell r="E1817" t="str">
            <v>SDR 35 SW</v>
          </cell>
          <cell r="F1817" t="str">
            <v>30X18 INCR COUPLING ECC HXH SDR35 SW</v>
          </cell>
          <cell r="G1817">
            <v>53.55</v>
          </cell>
          <cell r="H1817">
            <v>24.289851599999999</v>
          </cell>
          <cell r="I1817">
            <v>1</v>
          </cell>
          <cell r="J1817">
            <v>3</v>
          </cell>
          <cell r="K1817">
            <v>14405.401188235297</v>
          </cell>
          <cell r="L1817">
            <v>1347.5569</v>
          </cell>
          <cell r="M1817" t="str">
            <v>SPECFIT</v>
          </cell>
          <cell r="N1817" t="str">
            <v>(81)6103018</v>
          </cell>
          <cell r="O1817" t="str">
            <v>BOX</v>
          </cell>
          <cell r="P1817" t="str">
            <v>D</v>
          </cell>
          <cell r="Q1817" t="str">
            <v>F</v>
          </cell>
          <cell r="R1817">
            <v>11324.011764705883</v>
          </cell>
          <cell r="S1817">
            <v>12116.692588235295</v>
          </cell>
          <cell r="T1817">
            <v>12116.692588235295</v>
          </cell>
          <cell r="U1817">
            <v>12116.692588235295</v>
          </cell>
          <cell r="V1817">
            <v>12964.861069411767</v>
          </cell>
          <cell r="W1817">
            <v>12964.861069411767</v>
          </cell>
          <cell r="X1817">
            <v>12964.861069411767</v>
          </cell>
          <cell r="Y1817">
            <v>12964.861069411767</v>
          </cell>
          <cell r="Z1817">
            <v>14405.401188235297</v>
          </cell>
          <cell r="AB1817" t="str">
            <v/>
          </cell>
          <cell r="AC1817">
            <v>4382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I1817" t="str">
            <v/>
          </cell>
          <cell r="AJ1817" t="str">
            <v/>
          </cell>
          <cell r="AM1817" t="e">
            <v>#N/A</v>
          </cell>
        </row>
        <row r="1818">
          <cell r="A1818" t="str">
            <v>ACTIVE</v>
          </cell>
          <cell r="B1818" t="str">
            <v>36-1962</v>
          </cell>
          <cell r="C1818">
            <v>28895526</v>
          </cell>
          <cell r="D1818" t="str">
            <v>36-1962</v>
          </cell>
          <cell r="E1818" t="str">
            <v>SDR 35 SW</v>
          </cell>
          <cell r="F1818" t="str">
            <v>30X21 INCR COUPLING ECC HXH SDR35 SW</v>
          </cell>
          <cell r="G1818">
            <v>60.3</v>
          </cell>
          <cell r="H1818">
            <v>27.351597599999998</v>
          </cell>
          <cell r="I1818">
            <v>1</v>
          </cell>
          <cell r="J1818">
            <v>2</v>
          </cell>
          <cell r="K1818">
            <v>18438.906337254903</v>
          </cell>
          <cell r="L1818">
            <v>1724.8722</v>
          </cell>
          <cell r="M1818" t="str">
            <v>SPECFIT</v>
          </cell>
          <cell r="N1818" t="str">
            <v>(81)6103021</v>
          </cell>
          <cell r="O1818" t="str">
            <v>BOX</v>
          </cell>
          <cell r="P1818" t="str">
            <v>D</v>
          </cell>
          <cell r="Q1818" t="str">
            <v>F</v>
          </cell>
          <cell r="R1818">
            <v>14494.729411764707</v>
          </cell>
          <cell r="S1818">
            <v>15509.360470588237</v>
          </cell>
          <cell r="T1818">
            <v>15509.360470588237</v>
          </cell>
          <cell r="U1818">
            <v>15509.360470588237</v>
          </cell>
          <cell r="V1818">
            <v>16595.015703529414</v>
          </cell>
          <cell r="W1818">
            <v>16595.015703529414</v>
          </cell>
          <cell r="X1818">
            <v>16595.015703529414</v>
          </cell>
          <cell r="Y1818">
            <v>16595.015703529414</v>
          </cell>
          <cell r="Z1818">
            <v>18438.906337254903</v>
          </cell>
          <cell r="AB1818" t="str">
            <v/>
          </cell>
          <cell r="AC1818">
            <v>4383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I1818" t="str">
            <v/>
          </cell>
          <cell r="AJ1818" t="str">
            <v/>
          </cell>
          <cell r="AM1818" t="e">
            <v>#N/A</v>
          </cell>
        </row>
        <row r="1819">
          <cell r="A1819" t="str">
            <v>ACTIVE</v>
          </cell>
          <cell r="B1819" t="str">
            <v>36-1963</v>
          </cell>
          <cell r="C1819">
            <v>28895534</v>
          </cell>
          <cell r="D1819" t="str">
            <v>36-1963</v>
          </cell>
          <cell r="E1819" t="str">
            <v>SDR 35 SW</v>
          </cell>
          <cell r="F1819" t="str">
            <v>30X24 INCR COUPLING ECC HXH SDR35 SW</v>
          </cell>
          <cell r="G1819">
            <v>67.95</v>
          </cell>
          <cell r="H1819">
            <v>30.821576400000001</v>
          </cell>
          <cell r="I1819">
            <v>1</v>
          </cell>
          <cell r="J1819">
            <v>2</v>
          </cell>
          <cell r="K1819">
            <v>23601.791730718956</v>
          </cell>
          <cell r="L1819">
            <v>2207.8359999999998</v>
          </cell>
          <cell r="M1819" t="str">
            <v>SPECFIT</v>
          </cell>
          <cell r="N1819" t="str">
            <v>(81)6103024</v>
          </cell>
          <cell r="O1819" t="str">
            <v>BOX</v>
          </cell>
          <cell r="P1819" t="str">
            <v>D</v>
          </cell>
          <cell r="Q1819" t="str">
            <v>F</v>
          </cell>
          <cell r="R1819">
            <v>18553.24705882353</v>
          </cell>
          <cell r="S1819">
            <v>19851.974352941179</v>
          </cell>
          <cell r="T1819">
            <v>19851.974352941179</v>
          </cell>
          <cell r="U1819">
            <v>19851.974352941179</v>
          </cell>
          <cell r="V1819">
            <v>21241.612557647062</v>
          </cell>
          <cell r="W1819">
            <v>21241.612557647062</v>
          </cell>
          <cell r="X1819">
            <v>21241.612557647062</v>
          </cell>
          <cell r="Y1819">
            <v>21241.612557647062</v>
          </cell>
          <cell r="Z1819">
            <v>23601.791730718956</v>
          </cell>
          <cell r="AB1819" t="str">
            <v/>
          </cell>
          <cell r="AC1819">
            <v>4384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I1819" t="str">
            <v/>
          </cell>
          <cell r="AJ1819" t="str">
            <v/>
          </cell>
          <cell r="AM1819" t="e">
            <v>#N/A</v>
          </cell>
        </row>
        <row r="1820">
          <cell r="A1820" t="str">
            <v>ACTIVE</v>
          </cell>
          <cell r="B1820" t="str">
            <v>36-1964</v>
          </cell>
          <cell r="C1820">
            <v>28895542</v>
          </cell>
          <cell r="D1820" t="str">
            <v>36-1964</v>
          </cell>
          <cell r="E1820" t="str">
            <v>SDR 35 SW</v>
          </cell>
          <cell r="F1820" t="str">
            <v>30X27 INCR COUPLING ECC HXH SDR35 SW</v>
          </cell>
          <cell r="G1820">
            <v>80.099999999999994</v>
          </cell>
          <cell r="H1820">
            <v>36.3327192</v>
          </cell>
          <cell r="I1820">
            <v>1</v>
          </cell>
          <cell r="J1820">
            <v>2</v>
          </cell>
          <cell r="K1820">
            <v>30210.304190849674</v>
          </cell>
          <cell r="L1820">
            <v>2826.0315000000001</v>
          </cell>
          <cell r="M1820" t="str">
            <v>SPECFIT</v>
          </cell>
          <cell r="N1820" t="str">
            <v>(81)6103027</v>
          </cell>
          <cell r="O1820" t="str">
            <v>BOX</v>
          </cell>
          <cell r="P1820" t="str">
            <v>D</v>
          </cell>
          <cell r="Q1820" t="str">
            <v>F</v>
          </cell>
          <cell r="R1820">
            <v>23748.164705882351</v>
          </cell>
          <cell r="S1820">
            <v>25410.536235294116</v>
          </cell>
          <cell r="T1820">
            <v>25410.536235294116</v>
          </cell>
          <cell r="U1820">
            <v>25410.536235294116</v>
          </cell>
          <cell r="V1820">
            <v>27189.273771764707</v>
          </cell>
          <cell r="W1820">
            <v>27189.273771764707</v>
          </cell>
          <cell r="X1820">
            <v>27189.273771764707</v>
          </cell>
          <cell r="Y1820">
            <v>27189.273771764707</v>
          </cell>
          <cell r="Z1820">
            <v>30210.304190849674</v>
          </cell>
          <cell r="AB1820" t="str">
            <v/>
          </cell>
          <cell r="AC1820">
            <v>4385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I1820" t="str">
            <v/>
          </cell>
          <cell r="AJ1820" t="str">
            <v/>
          </cell>
          <cell r="AM1820" t="e">
            <v>#N/A</v>
          </cell>
        </row>
        <row r="1821">
          <cell r="A1821" t="str">
            <v>ACTIVE</v>
          </cell>
          <cell r="B1821" t="str">
            <v>36-1965</v>
          </cell>
          <cell r="C1821">
            <v>28895550</v>
          </cell>
          <cell r="D1821" t="str">
            <v>36-1965</v>
          </cell>
          <cell r="E1821" t="str">
            <v>SDR 35 SW</v>
          </cell>
          <cell r="F1821" t="str">
            <v>36X4 INCR COUPLING ECC HXH SDR35 SW</v>
          </cell>
          <cell r="G1821">
            <v>64.349999999999994</v>
          </cell>
          <cell r="H1821">
            <v>29.188645199999996</v>
          </cell>
          <cell r="I1821">
            <v>1</v>
          </cell>
          <cell r="J1821">
            <v>2</v>
          </cell>
          <cell r="K1821">
            <v>5342.2979581699356</v>
          </cell>
          <cell r="L1821">
            <v>499.74579999999997</v>
          </cell>
          <cell r="M1821" t="str">
            <v>SPECFIT</v>
          </cell>
          <cell r="N1821" t="str">
            <v>(81)610364</v>
          </cell>
          <cell r="O1821" t="str">
            <v>BOX</v>
          </cell>
          <cell r="P1821" t="str">
            <v>D</v>
          </cell>
          <cell r="Q1821" t="str">
            <v>F</v>
          </cell>
          <cell r="R1821">
            <v>4199.552941176471</v>
          </cell>
          <cell r="S1821">
            <v>4493.5216470588239</v>
          </cell>
          <cell r="T1821">
            <v>4493.5216470588239</v>
          </cell>
          <cell r="U1821">
            <v>4493.5216470588239</v>
          </cell>
          <cell r="V1821">
            <v>4808.0681623529417</v>
          </cell>
          <cell r="W1821">
            <v>4808.0681623529417</v>
          </cell>
          <cell r="X1821">
            <v>4808.0681623529417</v>
          </cell>
          <cell r="Y1821">
            <v>4808.0681623529417</v>
          </cell>
          <cell r="Z1821">
            <v>5342.2979581699356</v>
          </cell>
          <cell r="AB1821" t="str">
            <v/>
          </cell>
          <cell r="AC1821">
            <v>4386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I1821" t="str">
            <v/>
          </cell>
          <cell r="AJ1821" t="str">
            <v/>
          </cell>
          <cell r="AM1821" t="e">
            <v>#N/A</v>
          </cell>
        </row>
        <row r="1822">
          <cell r="A1822" t="str">
            <v>ACTIVE</v>
          </cell>
          <cell r="B1822" t="str">
            <v>36-1966</v>
          </cell>
          <cell r="C1822">
            <v>28895569</v>
          </cell>
          <cell r="D1822" t="str">
            <v>36-1966</v>
          </cell>
          <cell r="E1822" t="str">
            <v>SDR 35 SW</v>
          </cell>
          <cell r="F1822" t="str">
            <v>36X6 INCR COUPLING ECC HXH SDR35 SW</v>
          </cell>
          <cell r="G1822">
            <v>64.8</v>
          </cell>
          <cell r="H1822">
            <v>29.3927616</v>
          </cell>
          <cell r="I1822">
            <v>1</v>
          </cell>
          <cell r="J1822">
            <v>2</v>
          </cell>
          <cell r="K1822">
            <v>5366.4231712418296</v>
          </cell>
          <cell r="L1822">
            <v>502.0027</v>
          </cell>
          <cell r="M1822" t="str">
            <v>SPECFIT</v>
          </cell>
          <cell r="N1822" t="str">
            <v>(81)610366</v>
          </cell>
          <cell r="O1822" t="str">
            <v>BOX</v>
          </cell>
          <cell r="P1822" t="str">
            <v>D</v>
          </cell>
          <cell r="Q1822" t="str">
            <v>F</v>
          </cell>
          <cell r="R1822">
            <v>4218.5176470588231</v>
          </cell>
          <cell r="S1822">
            <v>4513.8138823529407</v>
          </cell>
          <cell r="T1822">
            <v>4513.8138823529407</v>
          </cell>
          <cell r="U1822">
            <v>4513.8138823529407</v>
          </cell>
          <cell r="V1822">
            <v>4829.7808541176464</v>
          </cell>
          <cell r="W1822">
            <v>4829.7808541176464</v>
          </cell>
          <cell r="X1822">
            <v>4829.7808541176464</v>
          </cell>
          <cell r="Y1822">
            <v>4829.7808541176464</v>
          </cell>
          <cell r="Z1822">
            <v>5366.4231712418296</v>
          </cell>
          <cell r="AB1822" t="str">
            <v/>
          </cell>
          <cell r="AC1822">
            <v>4387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I1822" t="str">
            <v/>
          </cell>
          <cell r="AJ1822" t="str">
            <v/>
          </cell>
          <cell r="AM1822" t="e">
            <v>#N/A</v>
          </cell>
        </row>
        <row r="1823">
          <cell r="A1823" t="str">
            <v>ACTIVE</v>
          </cell>
          <cell r="B1823" t="str">
            <v>36-1967</v>
          </cell>
          <cell r="C1823">
            <v>28895577</v>
          </cell>
          <cell r="D1823" t="str">
            <v>36-1967</v>
          </cell>
          <cell r="E1823" t="str">
            <v>SDR 35 SW</v>
          </cell>
          <cell r="F1823" t="str">
            <v>36X8 INCR COUPLING ECC HXH SDR35 SW</v>
          </cell>
          <cell r="G1823">
            <v>65.7</v>
          </cell>
          <cell r="H1823">
            <v>29.8009944</v>
          </cell>
          <cell r="I1823">
            <v>1</v>
          </cell>
          <cell r="J1823">
            <v>2</v>
          </cell>
          <cell r="K1823">
            <v>6869.0557816993469</v>
          </cell>
          <cell r="L1823">
            <v>642.56679999999994</v>
          </cell>
          <cell r="M1823" t="str">
            <v>SPECFIT</v>
          </cell>
          <cell r="N1823" t="str">
            <v>(81)610368</v>
          </cell>
          <cell r="O1823" t="str">
            <v>BOX</v>
          </cell>
          <cell r="P1823" t="str">
            <v>D</v>
          </cell>
          <cell r="Q1823" t="str">
            <v>F</v>
          </cell>
          <cell r="R1823">
            <v>5399.7294117647061</v>
          </cell>
          <cell r="S1823">
            <v>5777.7104705882357</v>
          </cell>
          <cell r="T1823">
            <v>5777.7104705882357</v>
          </cell>
          <cell r="U1823">
            <v>5777.7104705882357</v>
          </cell>
          <cell r="V1823">
            <v>6182.1502035294125</v>
          </cell>
          <cell r="W1823">
            <v>6182.1502035294125</v>
          </cell>
          <cell r="X1823">
            <v>6182.1502035294125</v>
          </cell>
          <cell r="Y1823">
            <v>6182.1502035294125</v>
          </cell>
          <cell r="Z1823">
            <v>6869.0557816993469</v>
          </cell>
          <cell r="AB1823" t="str">
            <v/>
          </cell>
          <cell r="AC1823">
            <v>4388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I1823" t="str">
            <v/>
          </cell>
          <cell r="AJ1823" t="str">
            <v/>
          </cell>
          <cell r="AM1823" t="e">
            <v>#N/A</v>
          </cell>
        </row>
        <row r="1824">
          <cell r="A1824" t="str">
            <v>ACTIVE</v>
          </cell>
          <cell r="B1824" t="str">
            <v>36-1968</v>
          </cell>
          <cell r="C1824">
            <v>28895585</v>
          </cell>
          <cell r="D1824" t="str">
            <v>36-1968</v>
          </cell>
          <cell r="E1824" t="str">
            <v>SDR 35 SW</v>
          </cell>
          <cell r="F1824" t="str">
            <v>36X10 INCR COUPLING ECC HXH SDR35 SW</v>
          </cell>
          <cell r="G1824">
            <v>66.599999999999994</v>
          </cell>
          <cell r="H1824">
            <v>30.209227199999997</v>
          </cell>
          <cell r="I1824">
            <v>1</v>
          </cell>
          <cell r="J1824">
            <v>2</v>
          </cell>
          <cell r="K1824">
            <v>8792.3530875817014</v>
          </cell>
          <cell r="L1824">
            <v>822.48260000000005</v>
          </cell>
          <cell r="M1824" t="str">
            <v>SPECFIT</v>
          </cell>
          <cell r="N1824" t="str">
            <v>(81)6103610</v>
          </cell>
          <cell r="O1824" t="str">
            <v>BOX</v>
          </cell>
          <cell r="P1824" t="str">
            <v>D</v>
          </cell>
          <cell r="Q1824" t="str">
            <v>F</v>
          </cell>
          <cell r="R1824">
            <v>6911.623529411765</v>
          </cell>
          <cell r="S1824">
            <v>7395.4371764705893</v>
          </cell>
          <cell r="T1824">
            <v>7395.4371764705893</v>
          </cell>
          <cell r="U1824">
            <v>7395.4371764705893</v>
          </cell>
          <cell r="V1824">
            <v>7913.1177788235309</v>
          </cell>
          <cell r="W1824">
            <v>7913.1177788235309</v>
          </cell>
          <cell r="X1824">
            <v>7913.1177788235309</v>
          </cell>
          <cell r="Y1824">
            <v>7913.1177788235309</v>
          </cell>
          <cell r="Z1824">
            <v>8792.3530875817014</v>
          </cell>
          <cell r="AB1824" t="str">
            <v/>
          </cell>
          <cell r="AC1824">
            <v>4389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I1824" t="str">
            <v/>
          </cell>
          <cell r="AJ1824" t="str">
            <v/>
          </cell>
          <cell r="AM1824" t="e">
            <v>#N/A</v>
          </cell>
        </row>
        <row r="1825">
          <cell r="A1825" t="str">
            <v>ACTIVE</v>
          </cell>
          <cell r="B1825" t="str">
            <v>36-1969</v>
          </cell>
          <cell r="C1825">
            <v>28895593</v>
          </cell>
          <cell r="D1825" t="str">
            <v>36-1969</v>
          </cell>
          <cell r="E1825" t="str">
            <v>SDR 35 SW</v>
          </cell>
          <cell r="F1825" t="str">
            <v>36X12 INCR COUPLING ECC HXH SDR35 SW</v>
          </cell>
          <cell r="G1825">
            <v>67.95</v>
          </cell>
          <cell r="H1825">
            <v>30.821576400000001</v>
          </cell>
          <cell r="I1825">
            <v>1</v>
          </cell>
          <cell r="J1825">
            <v>2</v>
          </cell>
          <cell r="K1825">
            <v>11254.217339869283</v>
          </cell>
          <cell r="L1825">
            <v>1052.7777000000001</v>
          </cell>
          <cell r="M1825" t="str">
            <v>SPECFIT</v>
          </cell>
          <cell r="N1825" t="str">
            <v>(81)6103612</v>
          </cell>
          <cell r="O1825" t="str">
            <v>BOX</v>
          </cell>
          <cell r="P1825" t="str">
            <v>D</v>
          </cell>
          <cell r="Q1825" t="str">
            <v>F</v>
          </cell>
          <cell r="R1825">
            <v>8846.8823529411766</v>
          </cell>
          <cell r="S1825">
            <v>9466.1641176470603</v>
          </cell>
          <cell r="T1825">
            <v>9466.1641176470603</v>
          </cell>
          <cell r="U1825">
            <v>9466.1641176470603</v>
          </cell>
          <cell r="V1825">
            <v>10128.795605882355</v>
          </cell>
          <cell r="W1825">
            <v>10128.795605882355</v>
          </cell>
          <cell r="X1825">
            <v>10128.795605882355</v>
          </cell>
          <cell r="Y1825">
            <v>10128.795605882355</v>
          </cell>
          <cell r="Z1825">
            <v>11254.217339869283</v>
          </cell>
          <cell r="AB1825" t="str">
            <v/>
          </cell>
          <cell r="AC1825">
            <v>4390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I1825" t="str">
            <v/>
          </cell>
          <cell r="AJ1825" t="str">
            <v/>
          </cell>
          <cell r="AM1825" t="e">
            <v>#N/A</v>
          </cell>
        </row>
        <row r="1826">
          <cell r="A1826" t="str">
            <v>ACTIVE</v>
          </cell>
          <cell r="B1826" t="str">
            <v>36-1970</v>
          </cell>
          <cell r="C1826">
            <v>28895607</v>
          </cell>
          <cell r="D1826" t="str">
            <v>36-1970</v>
          </cell>
          <cell r="E1826" t="str">
            <v>SDR 35 SW</v>
          </cell>
          <cell r="F1826" t="str">
            <v>36X15 INCR COUPLING ECC HXH SDR35 SW</v>
          </cell>
          <cell r="G1826">
            <v>70.650000000000006</v>
          </cell>
          <cell r="H1826">
            <v>32.046274799999999</v>
          </cell>
          <cell r="I1826">
            <v>1</v>
          </cell>
          <cell r="J1826">
            <v>2</v>
          </cell>
          <cell r="K1826">
            <v>14405.401188235297</v>
          </cell>
          <cell r="L1826">
            <v>1347.5569</v>
          </cell>
          <cell r="M1826" t="str">
            <v>SPECFIT</v>
          </cell>
          <cell r="N1826" t="str">
            <v>(81)6103615</v>
          </cell>
          <cell r="O1826" t="str">
            <v>BOX</v>
          </cell>
          <cell r="P1826" t="str">
            <v>D</v>
          </cell>
          <cell r="Q1826" t="str">
            <v>F</v>
          </cell>
          <cell r="R1826">
            <v>11324.011764705883</v>
          </cell>
          <cell r="S1826">
            <v>12116.692588235295</v>
          </cell>
          <cell r="T1826">
            <v>12116.692588235295</v>
          </cell>
          <cell r="U1826">
            <v>12116.692588235295</v>
          </cell>
          <cell r="V1826">
            <v>12964.861069411767</v>
          </cell>
          <cell r="W1826">
            <v>12964.861069411767</v>
          </cell>
          <cell r="X1826">
            <v>12964.861069411767</v>
          </cell>
          <cell r="Y1826">
            <v>12964.861069411767</v>
          </cell>
          <cell r="Z1826">
            <v>14405.401188235297</v>
          </cell>
          <cell r="AB1826" t="str">
            <v/>
          </cell>
          <cell r="AC1826">
            <v>4391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I1826" t="str">
            <v/>
          </cell>
          <cell r="AJ1826" t="str">
            <v/>
          </cell>
          <cell r="AM1826" t="e">
            <v>#N/A</v>
          </cell>
        </row>
        <row r="1827">
          <cell r="A1827" t="str">
            <v>ACTIVE</v>
          </cell>
          <cell r="B1827" t="str">
            <v>36-1971</v>
          </cell>
          <cell r="C1827">
            <v>28895615</v>
          </cell>
          <cell r="D1827" t="str">
            <v>36-1971</v>
          </cell>
          <cell r="E1827" t="str">
            <v>SDR 35 SW</v>
          </cell>
          <cell r="F1827" t="str">
            <v>36X18 INCR COUPLING ECC HXH SDR35 SW</v>
          </cell>
          <cell r="G1827">
            <v>76.95</v>
          </cell>
          <cell r="H1827">
            <v>34.903904400000002</v>
          </cell>
          <cell r="I1827">
            <v>1</v>
          </cell>
          <cell r="J1827">
            <v>2</v>
          </cell>
          <cell r="K1827">
            <v>18438.906337254903</v>
          </cell>
          <cell r="L1827">
            <v>1724.8722</v>
          </cell>
          <cell r="M1827" t="str">
            <v>SPECFIT</v>
          </cell>
          <cell r="N1827" t="str">
            <v>(81)6103618</v>
          </cell>
          <cell r="O1827" t="str">
            <v>BOX</v>
          </cell>
          <cell r="P1827" t="str">
            <v>D</v>
          </cell>
          <cell r="Q1827" t="str">
            <v>F</v>
          </cell>
          <cell r="R1827">
            <v>14494.729411764707</v>
          </cell>
          <cell r="S1827">
            <v>15509.360470588237</v>
          </cell>
          <cell r="T1827">
            <v>15509.360470588237</v>
          </cell>
          <cell r="U1827">
            <v>15509.360470588237</v>
          </cell>
          <cell r="V1827">
            <v>16595.015703529414</v>
          </cell>
          <cell r="W1827">
            <v>16595.015703529414</v>
          </cell>
          <cell r="X1827">
            <v>16595.015703529414</v>
          </cell>
          <cell r="Y1827">
            <v>16595.015703529414</v>
          </cell>
          <cell r="Z1827">
            <v>18438.906337254903</v>
          </cell>
          <cell r="AB1827" t="str">
            <v/>
          </cell>
          <cell r="AC1827">
            <v>4392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I1827" t="str">
            <v/>
          </cell>
          <cell r="AJ1827" t="str">
            <v/>
          </cell>
          <cell r="AM1827" t="e">
            <v>#N/A</v>
          </cell>
        </row>
        <row r="1828">
          <cell r="A1828" t="str">
            <v>ACTIVE</v>
          </cell>
          <cell r="B1828" t="str">
            <v>36-1972</v>
          </cell>
          <cell r="C1828">
            <v>28895623</v>
          </cell>
          <cell r="D1828" t="str">
            <v>36-1972</v>
          </cell>
          <cell r="E1828" t="str">
            <v>SDR 35 SW</v>
          </cell>
          <cell r="F1828" t="str">
            <v>36X21 INCR COUPLING ECC HXH SDR35 SW</v>
          </cell>
          <cell r="G1828">
            <v>83.7</v>
          </cell>
          <cell r="H1828">
            <v>37.965650400000001</v>
          </cell>
          <cell r="I1828">
            <v>1</v>
          </cell>
          <cell r="J1828">
            <v>2</v>
          </cell>
          <cell r="K1828">
            <v>23601.791730718956</v>
          </cell>
          <cell r="L1828">
            <v>2207.8359999999998</v>
          </cell>
          <cell r="M1828" t="str">
            <v>SPECFIT</v>
          </cell>
          <cell r="N1828" t="str">
            <v>(81)6103611</v>
          </cell>
          <cell r="O1828" t="str">
            <v>BOX</v>
          </cell>
          <cell r="P1828" t="str">
            <v>D</v>
          </cell>
          <cell r="Q1828" t="str">
            <v>F</v>
          </cell>
          <cell r="R1828">
            <v>18553.24705882353</v>
          </cell>
          <cell r="S1828">
            <v>19851.974352941179</v>
          </cell>
          <cell r="T1828">
            <v>19851.974352941179</v>
          </cell>
          <cell r="U1828">
            <v>19851.974352941179</v>
          </cell>
          <cell r="V1828">
            <v>21241.612557647062</v>
          </cell>
          <cell r="W1828">
            <v>21241.612557647062</v>
          </cell>
          <cell r="X1828">
            <v>21241.612557647062</v>
          </cell>
          <cell r="Y1828">
            <v>21241.612557647062</v>
          </cell>
          <cell r="Z1828">
            <v>23601.791730718956</v>
          </cell>
          <cell r="AB1828" t="str">
            <v/>
          </cell>
          <cell r="AC1828">
            <v>4393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I1828" t="str">
            <v/>
          </cell>
          <cell r="AJ1828" t="str">
            <v/>
          </cell>
          <cell r="AM1828" t="e">
            <v>#N/A</v>
          </cell>
        </row>
        <row r="1829">
          <cell r="A1829" t="str">
            <v>ACTIVE</v>
          </cell>
          <cell r="B1829" t="str">
            <v>36-1973</v>
          </cell>
          <cell r="C1829">
            <v>28895631</v>
          </cell>
          <cell r="D1829" t="str">
            <v>36-1973</v>
          </cell>
          <cell r="E1829" t="str">
            <v>SDR 35 SW</v>
          </cell>
          <cell r="F1829" t="str">
            <v>36X24 INCR COUPLING ECC HXH SDR35 SW</v>
          </cell>
          <cell r="G1829">
            <v>91.35</v>
          </cell>
          <cell r="H1829">
            <v>41.435629199999994</v>
          </cell>
          <cell r="I1829">
            <v>1</v>
          </cell>
          <cell r="J1829">
            <v>1</v>
          </cell>
          <cell r="K1829">
            <v>30210.304190849674</v>
          </cell>
          <cell r="L1829">
            <v>2826.0315000000001</v>
          </cell>
          <cell r="M1829" t="str">
            <v>SPECFIT</v>
          </cell>
          <cell r="N1829" t="str">
            <v>(81)6103614</v>
          </cell>
          <cell r="O1829" t="str">
            <v>BOX</v>
          </cell>
          <cell r="P1829" t="str">
            <v>D</v>
          </cell>
          <cell r="Q1829" t="str">
            <v>F</v>
          </cell>
          <cell r="R1829">
            <v>23748.164705882351</v>
          </cell>
          <cell r="S1829">
            <v>25410.536235294116</v>
          </cell>
          <cell r="T1829">
            <v>25410.536235294116</v>
          </cell>
          <cell r="U1829">
            <v>25410.536235294116</v>
          </cell>
          <cell r="V1829">
            <v>27189.273771764707</v>
          </cell>
          <cell r="W1829">
            <v>27189.273771764707</v>
          </cell>
          <cell r="X1829">
            <v>27189.273771764707</v>
          </cell>
          <cell r="Y1829">
            <v>27189.273771764707</v>
          </cell>
          <cell r="Z1829">
            <v>30210.304190849674</v>
          </cell>
          <cell r="AB1829" t="str">
            <v/>
          </cell>
          <cell r="AC1829">
            <v>4394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I1829" t="str">
            <v/>
          </cell>
          <cell r="AJ1829" t="str">
            <v/>
          </cell>
          <cell r="AM1829" t="e">
            <v>#N/A</v>
          </cell>
        </row>
        <row r="1830">
          <cell r="A1830" t="str">
            <v>ACTIVE</v>
          </cell>
          <cell r="B1830" t="str">
            <v>36-1974</v>
          </cell>
          <cell r="C1830">
            <v>28895640</v>
          </cell>
          <cell r="D1830" t="str">
            <v>36-1974</v>
          </cell>
          <cell r="E1830" t="str">
            <v>SDR 35 SW</v>
          </cell>
          <cell r="F1830" t="str">
            <v>36X27 INCR COUPLING ECC HXH SDR35 SW</v>
          </cell>
          <cell r="G1830">
            <v>103.5</v>
          </cell>
          <cell r="H1830">
            <v>46.946772000000003</v>
          </cell>
          <cell r="I1830">
            <v>1</v>
          </cell>
          <cell r="J1830">
            <v>1</v>
          </cell>
          <cell r="K1830">
            <v>38669.184575163403</v>
          </cell>
          <cell r="L1830">
            <v>3617.32</v>
          </cell>
          <cell r="M1830" t="str">
            <v>SPECFIT</v>
          </cell>
          <cell r="N1830" t="str">
            <v>(81)6103617</v>
          </cell>
          <cell r="O1830" t="str">
            <v>BOX</v>
          </cell>
          <cell r="P1830" t="str">
            <v>D</v>
          </cell>
          <cell r="Q1830" t="str">
            <v>F</v>
          </cell>
          <cell r="R1830">
            <v>30397.647058823532</v>
          </cell>
          <cell r="S1830">
            <v>32525.482352941181</v>
          </cell>
          <cell r="T1830">
            <v>32525.482352941181</v>
          </cell>
          <cell r="U1830">
            <v>32525.482352941181</v>
          </cell>
          <cell r="V1830">
            <v>34802.266117647065</v>
          </cell>
          <cell r="W1830">
            <v>34802.266117647065</v>
          </cell>
          <cell r="X1830">
            <v>34802.266117647065</v>
          </cell>
          <cell r="Y1830">
            <v>34802.266117647065</v>
          </cell>
          <cell r="Z1830">
            <v>38669.184575163403</v>
          </cell>
          <cell r="AB1830" t="str">
            <v/>
          </cell>
          <cell r="AC1830">
            <v>4395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I1830" t="str">
            <v/>
          </cell>
          <cell r="AJ1830" t="str">
            <v/>
          </cell>
          <cell r="AM1830" t="e">
            <v>#N/A</v>
          </cell>
        </row>
        <row r="1831">
          <cell r="A1831" t="str">
            <v>ACTIVE</v>
          </cell>
          <cell r="B1831" t="str">
            <v>36-1975</v>
          </cell>
          <cell r="C1831">
            <v>28895658</v>
          </cell>
          <cell r="D1831" t="str">
            <v>36-1975</v>
          </cell>
          <cell r="E1831" t="str">
            <v>SDR 35 SW</v>
          </cell>
          <cell r="F1831" t="str">
            <v>36X30 INCR COUPLING ECC HXH SDR35 SW</v>
          </cell>
          <cell r="G1831">
            <v>119.7</v>
          </cell>
          <cell r="H1831">
            <v>54.294962400000003</v>
          </cell>
          <cell r="I1831">
            <v>1</v>
          </cell>
          <cell r="J1831">
            <v>1</v>
          </cell>
          <cell r="K1831">
            <v>49496.556256209158</v>
          </cell>
          <cell r="L1831">
            <v>4630.1682000000001</v>
          </cell>
          <cell r="M1831" t="str">
            <v>SPECFIT</v>
          </cell>
          <cell r="N1831" t="str">
            <v>(81)6103630</v>
          </cell>
          <cell r="O1831" t="str">
            <v>BOX</v>
          </cell>
          <cell r="P1831" t="str">
            <v>D</v>
          </cell>
          <cell r="Q1831" t="str">
            <v>F</v>
          </cell>
          <cell r="R1831">
            <v>38908.98823529412</v>
          </cell>
          <cell r="S1831">
            <v>41632.61741176471</v>
          </cell>
          <cell r="T1831">
            <v>41632.61741176471</v>
          </cell>
          <cell r="U1831">
            <v>41632.61741176471</v>
          </cell>
          <cell r="V1831">
            <v>44546.900630588243</v>
          </cell>
          <cell r="W1831">
            <v>44546.900630588243</v>
          </cell>
          <cell r="X1831">
            <v>44546.900630588243</v>
          </cell>
          <cell r="Y1831">
            <v>44546.900630588243</v>
          </cell>
          <cell r="Z1831">
            <v>49496.556256209158</v>
          </cell>
          <cell r="AB1831" t="str">
            <v/>
          </cell>
          <cell r="AC1831">
            <v>4396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I1831" t="str">
            <v/>
          </cell>
          <cell r="AJ1831" t="str">
            <v/>
          </cell>
          <cell r="AM1831" t="e">
            <v>#N/A</v>
          </cell>
        </row>
        <row r="1832">
          <cell r="A1832" t="str">
            <v>ACTIVE</v>
          </cell>
          <cell r="B1832" t="str">
            <v>36-1977</v>
          </cell>
          <cell r="C1832">
            <v>28895712</v>
          </cell>
          <cell r="D1832" t="str">
            <v>36-1977</v>
          </cell>
          <cell r="E1832" t="str">
            <v>SDR 35 SW</v>
          </cell>
          <cell r="F1832" t="str">
            <v>10 FITTING CLEANOUT SXFIPT SDR35 SW</v>
          </cell>
          <cell r="G1832">
            <v>2.25</v>
          </cell>
          <cell r="H1832">
            <v>1.0205820000000001</v>
          </cell>
          <cell r="I1832">
            <v>1</v>
          </cell>
          <cell r="J1832">
            <v>60</v>
          </cell>
          <cell r="K1832">
            <v>1375.2591111111112</v>
          </cell>
          <cell r="L1832">
            <v>131.03041999999999</v>
          </cell>
          <cell r="M1832" t="str">
            <v>SPECFIT</v>
          </cell>
          <cell r="N1832" t="str">
            <v>(81)11010</v>
          </cell>
          <cell r="O1832" t="str">
            <v>BOX</v>
          </cell>
          <cell r="P1832" t="str">
            <v>D</v>
          </cell>
          <cell r="Q1832" t="str">
            <v>F</v>
          </cell>
          <cell r="R1832">
            <v>1021.1882352941177</v>
          </cell>
          <cell r="S1832">
            <v>1092.6714117647059</v>
          </cell>
          <cell r="T1832">
            <v>1156.76</v>
          </cell>
          <cell r="U1832">
            <v>1156.76</v>
          </cell>
          <cell r="V1832">
            <v>1237.7332000000001</v>
          </cell>
          <cell r="W1832">
            <v>1237.7332000000001</v>
          </cell>
          <cell r="X1832">
            <v>1237.7332000000001</v>
          </cell>
          <cell r="Y1832">
            <v>1237.7332000000001</v>
          </cell>
          <cell r="Z1832">
            <v>1375.2591111111112</v>
          </cell>
          <cell r="AB1832" t="str">
            <v/>
          </cell>
          <cell r="AC1832">
            <v>4412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I1832" t="str">
            <v/>
          </cell>
          <cell r="AJ1832" t="str">
            <v/>
          </cell>
          <cell r="AM1832" t="e">
            <v>#N/A</v>
          </cell>
        </row>
        <row r="1833">
          <cell r="A1833" t="str">
            <v>ACTIVE</v>
          </cell>
          <cell r="B1833" t="str">
            <v>36-1978</v>
          </cell>
          <cell r="C1833">
            <v>28895720</v>
          </cell>
          <cell r="D1833" t="str">
            <v>36-1978</v>
          </cell>
          <cell r="E1833" t="str">
            <v>SDR 35 SW</v>
          </cell>
          <cell r="F1833" t="str">
            <v>12 FITTING CLEANOUT SXFIPT SDR35 SW</v>
          </cell>
          <cell r="G1833">
            <v>4.05</v>
          </cell>
          <cell r="H1833">
            <v>1.8370476</v>
          </cell>
          <cell r="I1833">
            <v>1</v>
          </cell>
          <cell r="J1833">
            <v>33</v>
          </cell>
          <cell r="K1833">
            <v>1787.6014444444445</v>
          </cell>
          <cell r="L1833">
            <v>149.0087</v>
          </cell>
          <cell r="M1833" t="str">
            <v>SPECFIT</v>
          </cell>
          <cell r="N1833" t="str">
            <v>(81)11012</v>
          </cell>
          <cell r="O1833" t="str">
            <v>BOX</v>
          </cell>
          <cell r="P1833" t="str">
            <v>D</v>
          </cell>
          <cell r="Q1833" t="str">
            <v>F</v>
          </cell>
          <cell r="R1833">
            <v>1252.1764705882351</v>
          </cell>
          <cell r="S1833">
            <v>1339.8288235294117</v>
          </cell>
          <cell r="T1833">
            <v>1503.59</v>
          </cell>
          <cell r="U1833">
            <v>1503.59</v>
          </cell>
          <cell r="V1833">
            <v>1608.8413</v>
          </cell>
          <cell r="W1833">
            <v>1608.8413</v>
          </cell>
          <cell r="X1833">
            <v>1608.8413</v>
          </cell>
          <cell r="Y1833">
            <v>1608.8413</v>
          </cell>
          <cell r="Z1833">
            <v>1787.6014444444445</v>
          </cell>
          <cell r="AB1833" t="str">
            <v/>
          </cell>
          <cell r="AC1833">
            <v>4413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I1833" t="str">
            <v/>
          </cell>
          <cell r="AJ1833" t="str">
            <v/>
          </cell>
          <cell r="AM1833" t="e">
            <v>#N/A</v>
          </cell>
        </row>
        <row r="1834">
          <cell r="A1834" t="str">
            <v>ACTIVE</v>
          </cell>
          <cell r="B1834" t="str">
            <v>36-1979</v>
          </cell>
          <cell r="C1834">
            <v>28895739</v>
          </cell>
          <cell r="D1834" t="str">
            <v>36-1979</v>
          </cell>
          <cell r="E1834" t="str">
            <v>SDR 35 SW</v>
          </cell>
          <cell r="F1834" t="str">
            <v>15X16 FITTING CLEANOUT SXFIPT 35SW</v>
          </cell>
          <cell r="G1834">
            <v>6.75</v>
          </cell>
          <cell r="H1834">
            <v>3.0617459999999999</v>
          </cell>
          <cell r="I1834">
            <v>1</v>
          </cell>
          <cell r="J1834">
            <v>20</v>
          </cell>
          <cell r="K1834">
            <v>2700.8415490196089</v>
          </cell>
          <cell r="L1834">
            <v>252.65010000000001</v>
          </cell>
          <cell r="M1834" t="str">
            <v>SPECFIT</v>
          </cell>
          <cell r="N1834" t="str">
            <v>(81)11015-16IPS</v>
          </cell>
          <cell r="O1834" t="str">
            <v>BOX</v>
          </cell>
          <cell r="P1834" t="str">
            <v>D</v>
          </cell>
          <cell r="Q1834" t="str">
            <v>F</v>
          </cell>
          <cell r="R1834">
            <v>2123.1176470588239</v>
          </cell>
          <cell r="S1834">
            <v>2271.7358823529416</v>
          </cell>
          <cell r="T1834">
            <v>2271.7358823529416</v>
          </cell>
          <cell r="U1834">
            <v>2271.7358823529416</v>
          </cell>
          <cell r="V1834">
            <v>2430.7573941176479</v>
          </cell>
          <cell r="W1834">
            <v>2430.7573941176479</v>
          </cell>
          <cell r="X1834">
            <v>2430.7573941176479</v>
          </cell>
          <cell r="Y1834">
            <v>2430.7573941176479</v>
          </cell>
          <cell r="Z1834">
            <v>2700.8415490196089</v>
          </cell>
          <cell r="AB1834" t="str">
            <v/>
          </cell>
          <cell r="AC1834">
            <v>4414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I1834" t="str">
            <v/>
          </cell>
          <cell r="AJ1834" t="str">
            <v/>
          </cell>
          <cell r="AM1834" t="e">
            <v>#N/A</v>
          </cell>
        </row>
        <row r="1835">
          <cell r="A1835" t="str">
            <v>ACTIVE</v>
          </cell>
          <cell r="B1835" t="str">
            <v>36-1980</v>
          </cell>
          <cell r="C1835">
            <v>28895747</v>
          </cell>
          <cell r="D1835" t="str">
            <v>36-1980</v>
          </cell>
          <cell r="E1835" t="str">
            <v>SDR 35 SW</v>
          </cell>
          <cell r="F1835" t="str">
            <v>18 FITTING CLEANOUT SXFIPT SDR35 SW</v>
          </cell>
          <cell r="G1835">
            <v>13.05</v>
          </cell>
          <cell r="H1835">
            <v>5.9193756000000004</v>
          </cell>
          <cell r="I1835">
            <v>1</v>
          </cell>
          <cell r="J1835">
            <v>10</v>
          </cell>
          <cell r="K1835">
            <v>4321.3315124183009</v>
          </cell>
          <cell r="L1835">
            <v>404.23989999999998</v>
          </cell>
          <cell r="M1835" t="str">
            <v>SPECFIT</v>
          </cell>
          <cell r="N1835" t="str">
            <v>(81)11018</v>
          </cell>
          <cell r="O1835" t="str">
            <v>BOX</v>
          </cell>
          <cell r="P1835" t="str">
            <v>D</v>
          </cell>
          <cell r="Q1835" t="str">
            <v>F</v>
          </cell>
          <cell r="R1835">
            <v>3396.9764705882353</v>
          </cell>
          <cell r="S1835">
            <v>3634.7648235294118</v>
          </cell>
          <cell r="T1835">
            <v>3634.7648235294118</v>
          </cell>
          <cell r="U1835">
            <v>3634.7648235294118</v>
          </cell>
          <cell r="V1835">
            <v>3889.1983611764708</v>
          </cell>
          <cell r="W1835">
            <v>3889.1983611764708</v>
          </cell>
          <cell r="X1835">
            <v>3889.1983611764708</v>
          </cell>
          <cell r="Y1835">
            <v>3889.1983611764708</v>
          </cell>
          <cell r="Z1835">
            <v>4321.3315124183009</v>
          </cell>
          <cell r="AB1835" t="str">
            <v/>
          </cell>
          <cell r="AC1835">
            <v>4415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I1835" t="str">
            <v/>
          </cell>
          <cell r="AJ1835" t="str">
            <v/>
          </cell>
          <cell r="AM1835" t="e">
            <v>#N/A</v>
          </cell>
        </row>
        <row r="1836">
          <cell r="A1836" t="str">
            <v>ACTIVE</v>
          </cell>
          <cell r="B1836" t="str">
            <v>36-1981</v>
          </cell>
          <cell r="C1836">
            <v>28895755</v>
          </cell>
          <cell r="D1836" t="str">
            <v>36-1981</v>
          </cell>
          <cell r="E1836" t="str">
            <v>SDR 35 SW</v>
          </cell>
          <cell r="F1836" t="str">
            <v>21X20 FITTING CLEANOUT SXFIPT 35SW</v>
          </cell>
          <cell r="G1836">
            <v>19.350000000000001</v>
          </cell>
          <cell r="H1836">
            <v>8.7770052000000014</v>
          </cell>
          <cell r="I1836">
            <v>1</v>
          </cell>
          <cell r="J1836">
            <v>7</v>
          </cell>
          <cell r="K1836">
            <v>5747.412966013072</v>
          </cell>
          <cell r="L1836">
            <v>537.64229999999998</v>
          </cell>
          <cell r="M1836" t="str">
            <v>SPECFIT</v>
          </cell>
          <cell r="N1836" t="str">
            <v>(81)11021-20IPS</v>
          </cell>
          <cell r="O1836" t="str">
            <v>BOX</v>
          </cell>
          <cell r="P1836" t="str">
            <v>D</v>
          </cell>
          <cell r="Q1836" t="str">
            <v>F</v>
          </cell>
          <cell r="R1836">
            <v>4518.0117647058823</v>
          </cell>
          <cell r="S1836">
            <v>4834.2725882352943</v>
          </cell>
          <cell r="T1836">
            <v>4834.2725882352943</v>
          </cell>
          <cell r="U1836">
            <v>4834.2725882352943</v>
          </cell>
          <cell r="V1836">
            <v>5172.6716694117649</v>
          </cell>
          <cell r="W1836">
            <v>5172.6716694117649</v>
          </cell>
          <cell r="X1836">
            <v>5172.6716694117649</v>
          </cell>
          <cell r="Y1836">
            <v>5172.6716694117649</v>
          </cell>
          <cell r="Z1836">
            <v>5747.412966013072</v>
          </cell>
          <cell r="AB1836" t="str">
            <v/>
          </cell>
          <cell r="AC1836">
            <v>4416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I1836" t="str">
            <v/>
          </cell>
          <cell r="AJ1836" t="str">
            <v/>
          </cell>
          <cell r="AM1836" t="e">
            <v>#N/A</v>
          </cell>
        </row>
        <row r="1837">
          <cell r="A1837" t="str">
            <v>ACTIVE</v>
          </cell>
          <cell r="B1837" t="str">
            <v>36-1982</v>
          </cell>
          <cell r="C1837">
            <v>28895801</v>
          </cell>
          <cell r="D1837" t="str">
            <v>36-1982</v>
          </cell>
          <cell r="E1837" t="str">
            <v>SDR 35 SW</v>
          </cell>
          <cell r="F1837" t="str">
            <v>3 FEMALE ADAPTER HXFIPT SDR35 SW</v>
          </cell>
          <cell r="G1837">
            <v>1</v>
          </cell>
          <cell r="H1837">
            <v>0.453592</v>
          </cell>
          <cell r="I1837">
            <v>24</v>
          </cell>
          <cell r="J1837">
            <v>2304</v>
          </cell>
          <cell r="K1837">
            <v>18.190000000000001</v>
          </cell>
          <cell r="L1837">
            <v>1.870789</v>
          </cell>
          <cell r="M1837" t="str">
            <v>NORMANDY</v>
          </cell>
          <cell r="N1837" t="str">
            <v>V-2103</v>
          </cell>
          <cell r="O1837" t="str">
            <v>BOX</v>
          </cell>
          <cell r="P1837" t="str">
            <v>D</v>
          </cell>
          <cell r="Q1837" t="str">
            <v>M</v>
          </cell>
          <cell r="R1837">
            <v>16.55294117647059</v>
          </cell>
          <cell r="S1837">
            <v>17.711647058823534</v>
          </cell>
          <cell r="T1837">
            <v>15.3</v>
          </cell>
          <cell r="U1837">
            <v>15.3</v>
          </cell>
          <cell r="V1837">
            <v>16.371000000000002</v>
          </cell>
          <cell r="W1837">
            <v>16.371000000000002</v>
          </cell>
          <cell r="X1837">
            <v>16.371000000000002</v>
          </cell>
          <cell r="Y1837">
            <v>16.371000000000002</v>
          </cell>
          <cell r="Z1837">
            <v>18.190000000000001</v>
          </cell>
          <cell r="AB1837" t="str">
            <v/>
          </cell>
          <cell r="AC1837">
            <v>4431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I1837" t="str">
            <v/>
          </cell>
          <cell r="AJ1837" t="str">
            <v/>
          </cell>
          <cell r="AK1837" t="str">
            <v>662455821038</v>
          </cell>
          <cell r="AL1837" t="str">
            <v>10662455821035</v>
          </cell>
          <cell r="AM1837" t="e">
            <v>#N/A</v>
          </cell>
        </row>
        <row r="1838">
          <cell r="A1838" t="str">
            <v>ACTIVE</v>
          </cell>
          <cell r="B1838" t="str">
            <v>36-1983</v>
          </cell>
          <cell r="C1838">
            <v>28895810</v>
          </cell>
          <cell r="D1838" t="str">
            <v>36-1983</v>
          </cell>
          <cell r="E1838" t="str">
            <v>SDR 35 SW</v>
          </cell>
          <cell r="F1838" t="str">
            <v>10 FEMALE ADAPTER HXFIPT SDR35 SW</v>
          </cell>
          <cell r="G1838">
            <v>2.7</v>
          </cell>
          <cell r="H1838">
            <v>1.2246984000000001</v>
          </cell>
          <cell r="I1838">
            <v>1</v>
          </cell>
          <cell r="J1838">
            <v>50</v>
          </cell>
          <cell r="K1838">
            <v>1375.2591111111112</v>
          </cell>
          <cell r="L1838">
            <v>140.74950000000001</v>
          </cell>
          <cell r="M1838" t="str">
            <v>SPECFIT</v>
          </cell>
          <cell r="N1838" t="str">
            <v>(81)13010</v>
          </cell>
          <cell r="O1838" t="str">
            <v>BOX</v>
          </cell>
          <cell r="P1838" t="str">
            <v>D</v>
          </cell>
          <cell r="Q1838" t="str">
            <v>F</v>
          </cell>
          <cell r="R1838">
            <v>1021.1882352941177</v>
          </cell>
          <cell r="S1838">
            <v>1092.6714117647059</v>
          </cell>
          <cell r="T1838">
            <v>1156.76</v>
          </cell>
          <cell r="U1838">
            <v>1156.76</v>
          </cell>
          <cell r="V1838">
            <v>1237.7332000000001</v>
          </cell>
          <cell r="W1838">
            <v>1237.7332000000001</v>
          </cell>
          <cell r="X1838">
            <v>1237.7332000000001</v>
          </cell>
          <cell r="Y1838">
            <v>1237.7332000000001</v>
          </cell>
          <cell r="Z1838">
            <v>1375.2591111111112</v>
          </cell>
          <cell r="AB1838" t="str">
            <v/>
          </cell>
          <cell r="AC1838">
            <v>4435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I1838" t="str">
            <v/>
          </cell>
          <cell r="AJ1838" t="str">
            <v/>
          </cell>
          <cell r="AM1838" t="e">
            <v>#N/A</v>
          </cell>
        </row>
        <row r="1839">
          <cell r="A1839" t="str">
            <v>ACTIVE</v>
          </cell>
          <cell r="B1839" t="str">
            <v>36-1984</v>
          </cell>
          <cell r="C1839">
            <v>28895828</v>
          </cell>
          <cell r="D1839" t="str">
            <v>36-1984</v>
          </cell>
          <cell r="E1839" t="str">
            <v>SDR 35 SW</v>
          </cell>
          <cell r="F1839" t="str">
            <v>12 FEMALE ADAPTER HXFIPT SDR35 SW</v>
          </cell>
          <cell r="G1839">
            <v>4.5</v>
          </cell>
          <cell r="H1839">
            <v>2.0411640000000002</v>
          </cell>
          <cell r="I1839">
            <v>2</v>
          </cell>
          <cell r="J1839" t="str">
            <v>-</v>
          </cell>
          <cell r="K1839">
            <v>1787.6014444444445</v>
          </cell>
          <cell r="L1839">
            <v>204.20471000000001</v>
          </cell>
          <cell r="M1839" t="str">
            <v>PTI</v>
          </cell>
          <cell r="N1839" t="str">
            <v>P14012</v>
          </cell>
          <cell r="O1839" t="str">
            <v>BOX</v>
          </cell>
          <cell r="P1839" t="str">
            <v>D</v>
          </cell>
          <cell r="Q1839" t="str">
            <v>M</v>
          </cell>
          <cell r="R1839">
            <v>1252.1764705882351</v>
          </cell>
          <cell r="S1839">
            <v>1339.8288235294117</v>
          </cell>
          <cell r="T1839">
            <v>1503.59</v>
          </cell>
          <cell r="U1839">
            <v>1503.59</v>
          </cell>
          <cell r="V1839">
            <v>1608.8413</v>
          </cell>
          <cell r="W1839">
            <v>1608.8413</v>
          </cell>
          <cell r="X1839">
            <v>1608.8413</v>
          </cell>
          <cell r="Y1839">
            <v>1608.8413</v>
          </cell>
          <cell r="Z1839">
            <v>1787.6014444444445</v>
          </cell>
          <cell r="AB1839" t="str">
            <v/>
          </cell>
          <cell r="AC1839">
            <v>4436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I1839" t="str">
            <v/>
          </cell>
          <cell r="AJ1839" t="str">
            <v/>
          </cell>
          <cell r="AM1839" t="e">
            <v>#N/A</v>
          </cell>
        </row>
        <row r="1840">
          <cell r="A1840" t="str">
            <v>ACTIVE</v>
          </cell>
          <cell r="B1840" t="str">
            <v>36-1985</v>
          </cell>
          <cell r="C1840">
            <v>28895836</v>
          </cell>
          <cell r="D1840" t="str">
            <v>36-1985</v>
          </cell>
          <cell r="E1840" t="str">
            <v>SDR 35 SW</v>
          </cell>
          <cell r="F1840" t="str">
            <v>15X16 FEMALE ADAPTER HXFIPT SDR35SW</v>
          </cell>
          <cell r="G1840">
            <v>1</v>
          </cell>
          <cell r="H1840">
            <v>0.453592</v>
          </cell>
          <cell r="I1840">
            <v>1</v>
          </cell>
          <cell r="J1840" t="str">
            <v>-</v>
          </cell>
          <cell r="K1840">
            <v>2700.8415490196089</v>
          </cell>
          <cell r="L1840">
            <v>252.65010000000001</v>
          </cell>
          <cell r="M1840" t="str">
            <v>SPECFIT</v>
          </cell>
          <cell r="N1840" t="str">
            <v>(81)13015-16IPS</v>
          </cell>
          <cell r="O1840" t="str">
            <v>BOX</v>
          </cell>
          <cell r="P1840" t="str">
            <v>D</v>
          </cell>
          <cell r="Q1840" t="str">
            <v>F</v>
          </cell>
          <cell r="R1840">
            <v>2123.1176470588239</v>
          </cell>
          <cell r="S1840">
            <v>2271.7358823529416</v>
          </cell>
          <cell r="T1840">
            <v>2271.7358823529416</v>
          </cell>
          <cell r="U1840">
            <v>2271.7358823529416</v>
          </cell>
          <cell r="V1840">
            <v>2430.7573941176479</v>
          </cell>
          <cell r="W1840">
            <v>2430.7573941176479</v>
          </cell>
          <cell r="X1840">
            <v>2430.7573941176479</v>
          </cell>
          <cell r="Y1840">
            <v>2430.7573941176479</v>
          </cell>
          <cell r="Z1840">
            <v>2700.8415490196089</v>
          </cell>
          <cell r="AB1840" t="str">
            <v/>
          </cell>
          <cell r="AC1840">
            <v>4437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I1840" t="str">
            <v/>
          </cell>
          <cell r="AJ1840" t="str">
            <v/>
          </cell>
          <cell r="AM1840" t="e">
            <v>#N/A</v>
          </cell>
        </row>
        <row r="1841">
          <cell r="A1841" t="str">
            <v>ACTIVE</v>
          </cell>
          <cell r="B1841" t="str">
            <v>36-1986</v>
          </cell>
          <cell r="C1841">
            <v>28895844</v>
          </cell>
          <cell r="D1841" t="str">
            <v>36-1986</v>
          </cell>
          <cell r="E1841" t="str">
            <v>SDR 35 SW</v>
          </cell>
          <cell r="F1841" t="str">
            <v>18 FEMALE ADAPTER HXFIPT SDR35 SW</v>
          </cell>
          <cell r="G1841">
            <v>1</v>
          </cell>
          <cell r="H1841">
            <v>0.453592</v>
          </cell>
          <cell r="I1841">
            <v>1</v>
          </cell>
          <cell r="J1841" t="str">
            <v>-</v>
          </cell>
          <cell r="K1841">
            <v>4321.3315124183009</v>
          </cell>
          <cell r="L1841">
            <v>404.23989999999998</v>
          </cell>
          <cell r="M1841" t="str">
            <v>SPECFIT</v>
          </cell>
          <cell r="N1841" t="str">
            <v>(81)13018</v>
          </cell>
          <cell r="O1841" t="str">
            <v>BOX</v>
          </cell>
          <cell r="P1841" t="str">
            <v>D</v>
          </cell>
          <cell r="Q1841" t="str">
            <v>F</v>
          </cell>
          <cell r="R1841">
            <v>3396.9764705882353</v>
          </cell>
          <cell r="S1841">
            <v>3634.7648235294118</v>
          </cell>
          <cell r="T1841">
            <v>3634.7648235294118</v>
          </cell>
          <cell r="U1841">
            <v>3634.7648235294118</v>
          </cell>
          <cell r="V1841">
            <v>3889.1983611764708</v>
          </cell>
          <cell r="W1841">
            <v>3889.1983611764708</v>
          </cell>
          <cell r="X1841">
            <v>3889.1983611764708</v>
          </cell>
          <cell r="Y1841">
            <v>3889.1983611764708</v>
          </cell>
          <cell r="Z1841">
            <v>4321.3315124183009</v>
          </cell>
          <cell r="AB1841" t="str">
            <v/>
          </cell>
          <cell r="AC1841">
            <v>4438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I1841" t="str">
            <v/>
          </cell>
          <cell r="AJ1841" t="str">
            <v/>
          </cell>
          <cell r="AM1841" t="e">
            <v>#N/A</v>
          </cell>
        </row>
        <row r="1842">
          <cell r="A1842" t="str">
            <v>ACTIVE</v>
          </cell>
          <cell r="B1842" t="str">
            <v>36-1987</v>
          </cell>
          <cell r="C1842">
            <v>28895852</v>
          </cell>
          <cell r="D1842" t="str">
            <v>36-1987</v>
          </cell>
          <cell r="E1842" t="str">
            <v>SDR 35 SW</v>
          </cell>
          <cell r="F1842" t="str">
            <v>21X20 FEMALE ADAPTER HXFIPT SDR35SW</v>
          </cell>
          <cell r="G1842">
            <v>1</v>
          </cell>
          <cell r="H1842">
            <v>0.453592</v>
          </cell>
          <cell r="I1842">
            <v>1</v>
          </cell>
          <cell r="J1842" t="str">
            <v>-</v>
          </cell>
          <cell r="K1842">
            <v>5747.412966013072</v>
          </cell>
          <cell r="L1842">
            <v>537.64229999999998</v>
          </cell>
          <cell r="M1842" t="str">
            <v>SPECFIT</v>
          </cell>
          <cell r="N1842" t="str">
            <v>(81)13021-20IPS</v>
          </cell>
          <cell r="O1842" t="str">
            <v>BOX</v>
          </cell>
          <cell r="P1842" t="str">
            <v>D</v>
          </cell>
          <cell r="Q1842" t="str">
            <v>F</v>
          </cell>
          <cell r="R1842">
            <v>4518.0117647058823</v>
          </cell>
          <cell r="S1842">
            <v>4834.2725882352943</v>
          </cell>
          <cell r="T1842">
            <v>4834.2725882352943</v>
          </cell>
          <cell r="U1842">
            <v>4834.2725882352943</v>
          </cell>
          <cell r="V1842">
            <v>5172.6716694117649</v>
          </cell>
          <cell r="W1842">
            <v>5172.6716694117649</v>
          </cell>
          <cell r="X1842">
            <v>5172.6716694117649</v>
          </cell>
          <cell r="Y1842">
            <v>5172.6716694117649</v>
          </cell>
          <cell r="Z1842">
            <v>5747.412966013072</v>
          </cell>
          <cell r="AB1842" t="str">
            <v/>
          </cell>
          <cell r="AC1842">
            <v>4439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I1842" t="str">
            <v/>
          </cell>
          <cell r="AJ1842" t="str">
            <v/>
          </cell>
          <cell r="AM1842" t="e">
            <v>#N/A</v>
          </cell>
        </row>
        <row r="1843">
          <cell r="A1843" t="str">
            <v>ACTIVE</v>
          </cell>
          <cell r="B1843" t="str">
            <v>36-1988</v>
          </cell>
          <cell r="C1843">
            <v>28895860</v>
          </cell>
          <cell r="D1843" t="str">
            <v>36-1988</v>
          </cell>
          <cell r="E1843" t="str">
            <v>SDR 35 SW</v>
          </cell>
          <cell r="F1843" t="str">
            <v>24 FEMALE ADAPTER HXFIPT SDR35 SW</v>
          </cell>
          <cell r="G1843">
            <v>1</v>
          </cell>
          <cell r="H1843">
            <v>0.453592</v>
          </cell>
          <cell r="I1843">
            <v>1</v>
          </cell>
          <cell r="J1843" t="str">
            <v>-</v>
          </cell>
          <cell r="K1843">
            <v>6646.7805555555551</v>
          </cell>
          <cell r="L1843">
            <v>621.77440000000001</v>
          </cell>
          <cell r="M1843" t="str">
            <v>SPECFIT</v>
          </cell>
          <cell r="N1843" t="str">
            <v>(81)13024</v>
          </cell>
          <cell r="O1843" t="str">
            <v>BOX</v>
          </cell>
          <cell r="P1843" t="str">
            <v>D</v>
          </cell>
          <cell r="Q1843" t="str">
            <v>F</v>
          </cell>
          <cell r="R1843">
            <v>5225</v>
          </cell>
          <cell r="S1843">
            <v>5590.75</v>
          </cell>
          <cell r="T1843">
            <v>5590.75</v>
          </cell>
          <cell r="U1843">
            <v>5590.75</v>
          </cell>
          <cell r="V1843">
            <v>5982.1025</v>
          </cell>
          <cell r="W1843">
            <v>5982.1025</v>
          </cell>
          <cell r="X1843">
            <v>5982.1025</v>
          </cell>
          <cell r="Y1843">
            <v>5982.1025</v>
          </cell>
          <cell r="Z1843">
            <v>6646.7805555555551</v>
          </cell>
          <cell r="AB1843" t="str">
            <v/>
          </cell>
          <cell r="AC1843">
            <v>4440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I1843" t="str">
            <v/>
          </cell>
          <cell r="AJ1843" t="str">
            <v/>
          </cell>
          <cell r="AM1843" t="e">
            <v>#N/A</v>
          </cell>
        </row>
        <row r="1844">
          <cell r="A1844" t="str">
            <v>ACTIVE</v>
          </cell>
          <cell r="B1844" t="str">
            <v>36-1992</v>
          </cell>
          <cell r="C1844">
            <v>28895933</v>
          </cell>
          <cell r="D1844" t="str">
            <v>36-1992</v>
          </cell>
          <cell r="E1844" t="str">
            <v>SDR 35 SW</v>
          </cell>
          <cell r="F1844" t="str">
            <v>8 ADAPTER SEWERXIPS HXH SDR35 SW</v>
          </cell>
          <cell r="G1844">
            <v>1.8</v>
          </cell>
          <cell r="H1844">
            <v>0.81646560000000001</v>
          </cell>
          <cell r="I1844">
            <v>1</v>
          </cell>
          <cell r="J1844">
            <v>75</v>
          </cell>
          <cell r="K1844">
            <v>212.12155555555555</v>
          </cell>
          <cell r="L1844">
            <v>26.357700000000001</v>
          </cell>
          <cell r="M1844" t="str">
            <v>SPECFIT</v>
          </cell>
          <cell r="N1844" t="str">
            <v>(81)1058</v>
          </cell>
          <cell r="O1844" t="str">
            <v>BOX</v>
          </cell>
          <cell r="P1844" t="str">
            <v>D</v>
          </cell>
          <cell r="Q1844" t="str">
            <v>F</v>
          </cell>
          <cell r="R1844">
            <v>142.91764705882355</v>
          </cell>
          <cell r="S1844">
            <v>152.9218823529412</v>
          </cell>
          <cell r="T1844">
            <v>178.42</v>
          </cell>
          <cell r="U1844">
            <v>178.42</v>
          </cell>
          <cell r="V1844">
            <v>190.90940000000001</v>
          </cell>
          <cell r="W1844">
            <v>190.90940000000001</v>
          </cell>
          <cell r="X1844">
            <v>190.90940000000001</v>
          </cell>
          <cell r="Y1844">
            <v>190.90940000000001</v>
          </cell>
          <cell r="Z1844">
            <v>212.12155555555555</v>
          </cell>
          <cell r="AB1844" t="str">
            <v/>
          </cell>
          <cell r="AC1844">
            <v>4441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I1844" t="str">
            <v/>
          </cell>
          <cell r="AJ1844" t="str">
            <v/>
          </cell>
          <cell r="AM1844" t="e">
            <v>#N/A</v>
          </cell>
        </row>
        <row r="1845">
          <cell r="A1845" t="str">
            <v>ACTIVE</v>
          </cell>
          <cell r="B1845" t="str">
            <v>36-1993</v>
          </cell>
          <cell r="C1845">
            <v>28895941</v>
          </cell>
          <cell r="D1845" t="str">
            <v>36-1993</v>
          </cell>
          <cell r="E1845" t="str">
            <v>SDR 35 SW</v>
          </cell>
          <cell r="F1845" t="str">
            <v>10 ADAPTER SEWERXIPS HXH SDR35 SW</v>
          </cell>
          <cell r="G1845">
            <v>3.15</v>
          </cell>
          <cell r="H1845">
            <v>1.4288148000000001</v>
          </cell>
          <cell r="I1845">
            <v>1</v>
          </cell>
          <cell r="J1845">
            <v>43</v>
          </cell>
          <cell r="K1845">
            <v>517.13099999999997</v>
          </cell>
          <cell r="L1845">
            <v>21.957540000000002</v>
          </cell>
          <cell r="M1845" t="str">
            <v>SPECFIT</v>
          </cell>
          <cell r="N1845" t="str">
            <v>(81)10510</v>
          </cell>
          <cell r="O1845" t="str">
            <v>BOX</v>
          </cell>
          <cell r="P1845" t="str">
            <v>D</v>
          </cell>
          <cell r="Q1845" t="str">
            <v>F</v>
          </cell>
          <cell r="R1845">
            <v>179.15294117647059</v>
          </cell>
          <cell r="S1845">
            <v>191.69364705882356</v>
          </cell>
          <cell r="T1845">
            <v>434.97</v>
          </cell>
          <cell r="U1845">
            <v>434.97</v>
          </cell>
          <cell r="V1845">
            <v>465.41790000000003</v>
          </cell>
          <cell r="W1845">
            <v>465.41790000000003</v>
          </cell>
          <cell r="X1845">
            <v>465.41790000000003</v>
          </cell>
          <cell r="Y1845">
            <v>465.41790000000003</v>
          </cell>
          <cell r="Z1845">
            <v>517.13099999999997</v>
          </cell>
          <cell r="AB1845" t="str">
            <v/>
          </cell>
          <cell r="AC1845">
            <v>4442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I1845" t="str">
            <v/>
          </cell>
          <cell r="AJ1845" t="str">
            <v/>
          </cell>
          <cell r="AM1845" t="e">
            <v>#N/A</v>
          </cell>
        </row>
        <row r="1846">
          <cell r="A1846" t="str">
            <v>ACTIVE</v>
          </cell>
          <cell r="B1846" t="str">
            <v>36-1994</v>
          </cell>
          <cell r="C1846">
            <v>28895950</v>
          </cell>
          <cell r="D1846" t="str">
            <v>36-1994</v>
          </cell>
          <cell r="E1846" t="str">
            <v>SDR 35 SW</v>
          </cell>
          <cell r="F1846" t="str">
            <v>12 ADAPTER SEWERXIPS HXH SDR35 SW</v>
          </cell>
          <cell r="G1846">
            <v>5.4</v>
          </cell>
          <cell r="H1846">
            <v>2.4493968000000002</v>
          </cell>
          <cell r="I1846">
            <v>1</v>
          </cell>
          <cell r="J1846">
            <v>25</v>
          </cell>
          <cell r="K1846">
            <v>761.28122222222237</v>
          </cell>
          <cell r="L1846">
            <v>30.226380000000002</v>
          </cell>
          <cell r="M1846" t="str">
            <v>SPECFIT</v>
          </cell>
          <cell r="N1846" t="str">
            <v>(81)10512</v>
          </cell>
          <cell r="O1846" t="str">
            <v>BOX</v>
          </cell>
          <cell r="P1846" t="str">
            <v>D</v>
          </cell>
          <cell r="Q1846" t="str">
            <v>F</v>
          </cell>
          <cell r="R1846">
            <v>246.61176470588236</v>
          </cell>
          <cell r="S1846">
            <v>263.87458823529414</v>
          </cell>
          <cell r="T1846">
            <v>640.33000000000004</v>
          </cell>
          <cell r="U1846">
            <v>640.33000000000004</v>
          </cell>
          <cell r="V1846">
            <v>685.15310000000011</v>
          </cell>
          <cell r="W1846">
            <v>685.15310000000011</v>
          </cell>
          <cell r="X1846">
            <v>685.15310000000011</v>
          </cell>
          <cell r="Y1846">
            <v>685.15310000000011</v>
          </cell>
          <cell r="Z1846">
            <v>761.28122222222237</v>
          </cell>
          <cell r="AB1846" t="str">
            <v/>
          </cell>
          <cell r="AC1846">
            <v>4443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I1846" t="str">
            <v/>
          </cell>
          <cell r="AJ1846" t="str">
            <v/>
          </cell>
          <cell r="AM1846" t="e">
            <v>#N/A</v>
          </cell>
        </row>
        <row r="1847">
          <cell r="A1847" t="str">
            <v>ACTIVE</v>
          </cell>
          <cell r="B1847" t="str">
            <v>36-1995</v>
          </cell>
          <cell r="C1847">
            <v>28895968</v>
          </cell>
          <cell r="D1847" t="str">
            <v>36-1995</v>
          </cell>
          <cell r="E1847" t="str">
            <v>SDR 35 SW</v>
          </cell>
          <cell r="F1847" t="str">
            <v>15X14 ADAPT SEWERXIPS HXH SDR35 SW</v>
          </cell>
          <cell r="G1847">
            <v>9.9</v>
          </cell>
          <cell r="H1847">
            <v>4.4905607999999999</v>
          </cell>
          <cell r="I1847">
            <v>1</v>
          </cell>
          <cell r="J1847">
            <v>14</v>
          </cell>
          <cell r="K1847">
            <v>1824.835905882353</v>
          </cell>
          <cell r="L1847">
            <v>170.7046</v>
          </cell>
          <cell r="M1847" t="str">
            <v>SPECFIT</v>
          </cell>
          <cell r="N1847" t="str">
            <v>(81)10515-14IPS</v>
          </cell>
          <cell r="O1847" t="str">
            <v>BOX</v>
          </cell>
          <cell r="P1847" t="str">
            <v>D</v>
          </cell>
          <cell r="Q1847" t="str">
            <v>F</v>
          </cell>
          <cell r="R1847">
            <v>1434.4941176470588</v>
          </cell>
          <cell r="S1847">
            <v>1534.9087058823529</v>
          </cell>
          <cell r="T1847">
            <v>1534.9087058823529</v>
          </cell>
          <cell r="U1847">
            <v>1534.9087058823529</v>
          </cell>
          <cell r="V1847">
            <v>1642.3523152941177</v>
          </cell>
          <cell r="W1847">
            <v>1642.3523152941177</v>
          </cell>
          <cell r="X1847">
            <v>1642.3523152941177</v>
          </cell>
          <cell r="Y1847">
            <v>1642.3523152941177</v>
          </cell>
          <cell r="Z1847">
            <v>1824.835905882353</v>
          </cell>
          <cell r="AB1847" t="str">
            <v/>
          </cell>
          <cell r="AC1847">
            <v>4444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I1847" t="str">
            <v/>
          </cell>
          <cell r="AJ1847" t="str">
            <v/>
          </cell>
          <cell r="AM1847" t="e">
            <v>#N/A</v>
          </cell>
        </row>
        <row r="1848">
          <cell r="A1848" t="str">
            <v>ACTIVE</v>
          </cell>
          <cell r="B1848" t="str">
            <v>36-1996</v>
          </cell>
          <cell r="C1848">
            <v>28895976</v>
          </cell>
          <cell r="D1848" t="str">
            <v>36-1996</v>
          </cell>
          <cell r="E1848" t="str">
            <v>SDR 35 SW</v>
          </cell>
          <cell r="F1848" t="str">
            <v>15X16 ADAPT SEWERXIPS HXH SDR35 SW</v>
          </cell>
          <cell r="G1848">
            <v>9.9</v>
          </cell>
          <cell r="H1848">
            <v>4.4905607999999999</v>
          </cell>
          <cell r="I1848">
            <v>1</v>
          </cell>
          <cell r="J1848">
            <v>14</v>
          </cell>
          <cell r="K1848">
            <v>2280.9999843137257</v>
          </cell>
          <cell r="L1848">
            <v>213.37610000000001</v>
          </cell>
          <cell r="M1848" t="str">
            <v>SPECFIT</v>
          </cell>
          <cell r="N1848" t="str">
            <v>(81)10515-16IPS</v>
          </cell>
          <cell r="O1848" t="str">
            <v>BOX</v>
          </cell>
          <cell r="P1848" t="str">
            <v>D</v>
          </cell>
          <cell r="Q1848" t="str">
            <v>F</v>
          </cell>
          <cell r="R1848">
            <v>1793.0823529411764</v>
          </cell>
          <cell r="S1848">
            <v>1918.5981176470589</v>
          </cell>
          <cell r="T1848">
            <v>1918.5981176470589</v>
          </cell>
          <cell r="U1848">
            <v>1918.5981176470589</v>
          </cell>
          <cell r="V1848">
            <v>2052.8999858823531</v>
          </cell>
          <cell r="W1848">
            <v>2052.8999858823531</v>
          </cell>
          <cell r="X1848">
            <v>2052.8999858823531</v>
          </cell>
          <cell r="Y1848">
            <v>2052.8999858823531</v>
          </cell>
          <cell r="Z1848">
            <v>2280.9999843137257</v>
          </cell>
          <cell r="AB1848" t="str">
            <v/>
          </cell>
          <cell r="AC1848">
            <v>4445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I1848" t="str">
            <v/>
          </cell>
          <cell r="AJ1848" t="str">
            <v/>
          </cell>
          <cell r="AM1848" t="e">
            <v>#N/A</v>
          </cell>
        </row>
        <row r="1849">
          <cell r="A1849" t="str">
            <v>ACTIVE</v>
          </cell>
          <cell r="B1849" t="str">
            <v>36-1997</v>
          </cell>
          <cell r="C1849">
            <v>28895984</v>
          </cell>
          <cell r="D1849" t="str">
            <v>36-1997</v>
          </cell>
          <cell r="E1849" t="str">
            <v>SDR 35 SW</v>
          </cell>
          <cell r="F1849" t="str">
            <v>18 ADAPTER SEWERXIPS HXH SDR35 SW</v>
          </cell>
          <cell r="G1849">
            <v>18.45</v>
          </cell>
          <cell r="H1849">
            <v>8.3687723999999992</v>
          </cell>
          <cell r="I1849">
            <v>1</v>
          </cell>
          <cell r="J1849">
            <v>7</v>
          </cell>
          <cell r="K1849">
            <v>3643.5656784313728</v>
          </cell>
          <cell r="L1849">
            <v>340.83710000000002</v>
          </cell>
          <cell r="M1849" t="str">
            <v>SPECFIT</v>
          </cell>
          <cell r="N1849" t="str">
            <v>(81)10518</v>
          </cell>
          <cell r="O1849" t="str">
            <v>BOX</v>
          </cell>
          <cell r="P1849" t="str">
            <v>D</v>
          </cell>
          <cell r="Q1849" t="str">
            <v>F</v>
          </cell>
          <cell r="R1849">
            <v>2864.1882352941175</v>
          </cell>
          <cell r="S1849">
            <v>3064.6814117647059</v>
          </cell>
          <cell r="T1849">
            <v>3064.6814117647059</v>
          </cell>
          <cell r="U1849">
            <v>3064.6814117647059</v>
          </cell>
          <cell r="V1849">
            <v>3279.2091105882355</v>
          </cell>
          <cell r="W1849">
            <v>3279.2091105882355</v>
          </cell>
          <cell r="X1849">
            <v>3279.2091105882355</v>
          </cell>
          <cell r="Y1849">
            <v>3279.2091105882355</v>
          </cell>
          <cell r="Z1849">
            <v>3643.5656784313728</v>
          </cell>
          <cell r="AB1849" t="str">
            <v/>
          </cell>
          <cell r="AC1849">
            <v>4446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I1849" t="str">
            <v/>
          </cell>
          <cell r="AJ1849" t="str">
            <v/>
          </cell>
          <cell r="AM1849" t="e">
            <v>#N/A</v>
          </cell>
        </row>
        <row r="1850">
          <cell r="A1850" t="str">
            <v>ACTIVE</v>
          </cell>
          <cell r="B1850" t="str">
            <v>36-1998</v>
          </cell>
          <cell r="C1850">
            <v>28895998</v>
          </cell>
          <cell r="D1850" t="str">
            <v>36-1998</v>
          </cell>
          <cell r="E1850" t="str">
            <v>SDR 35 SW</v>
          </cell>
          <cell r="F1850" t="str">
            <v>21X20 ADAPT SEWERXIPS HXH SDR35 SW</v>
          </cell>
          <cell r="G1850">
            <v>29.7</v>
          </cell>
          <cell r="H1850">
            <v>13.471682399999999</v>
          </cell>
          <cell r="I1850">
            <v>1</v>
          </cell>
          <cell r="J1850">
            <v>5</v>
          </cell>
          <cell r="K1850">
            <v>4561.7904444444448</v>
          </cell>
          <cell r="L1850">
            <v>426.7337</v>
          </cell>
          <cell r="M1850" t="str">
            <v>SPECFIT</v>
          </cell>
          <cell r="N1850" t="str">
            <v>(81)10521-20IPS</v>
          </cell>
          <cell r="O1850" t="str">
            <v>BOX</v>
          </cell>
          <cell r="P1850" t="str">
            <v>D</v>
          </cell>
          <cell r="Q1850" t="str">
            <v>F</v>
          </cell>
          <cell r="R1850">
            <v>3586</v>
          </cell>
          <cell r="S1850">
            <v>3837.0200000000004</v>
          </cell>
          <cell r="T1850">
            <v>3837.0200000000004</v>
          </cell>
          <cell r="U1850">
            <v>3837.0200000000004</v>
          </cell>
          <cell r="V1850">
            <v>4105.6114000000007</v>
          </cell>
          <cell r="W1850">
            <v>4105.6114000000007</v>
          </cell>
          <cell r="X1850">
            <v>4105.6114000000007</v>
          </cell>
          <cell r="Y1850">
            <v>4105.6114000000007</v>
          </cell>
          <cell r="Z1850">
            <v>4561.7904444444448</v>
          </cell>
          <cell r="AB1850" t="str">
            <v/>
          </cell>
          <cell r="AC1850">
            <v>4447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I1850" t="str">
            <v/>
          </cell>
          <cell r="AJ1850" t="str">
            <v/>
          </cell>
          <cell r="AM1850" t="e">
            <v>#N/A</v>
          </cell>
        </row>
        <row r="1851">
          <cell r="A1851" t="str">
            <v>ACTIVE</v>
          </cell>
          <cell r="B1851" t="str">
            <v>36-1999</v>
          </cell>
          <cell r="C1851">
            <v>28896000</v>
          </cell>
          <cell r="D1851" t="str">
            <v>36-1999</v>
          </cell>
          <cell r="E1851" t="str">
            <v>SDR 35 SW</v>
          </cell>
          <cell r="F1851" t="str">
            <v>4 ADAPTER HXS SDR35 SW</v>
          </cell>
          <cell r="G1851">
            <v>1.8</v>
          </cell>
          <cell r="H1851">
            <v>0.81646560000000001</v>
          </cell>
          <cell r="I1851">
            <v>1</v>
          </cell>
          <cell r="J1851">
            <v>75</v>
          </cell>
          <cell r="K1851">
            <v>37.534760784313725</v>
          </cell>
          <cell r="L1851">
            <v>3.5104000000000002</v>
          </cell>
          <cell r="M1851" t="str">
            <v>SPECFIT</v>
          </cell>
          <cell r="N1851" t="str">
            <v>(81)1344</v>
          </cell>
          <cell r="O1851" t="str">
            <v>BOX</v>
          </cell>
          <cell r="P1851" t="str">
            <v>D</v>
          </cell>
          <cell r="Q1851" t="str">
            <v>F</v>
          </cell>
          <cell r="R1851">
            <v>29.505882352941175</v>
          </cell>
          <cell r="S1851">
            <v>31.57129411764706</v>
          </cell>
          <cell r="T1851">
            <v>31.57129411764706</v>
          </cell>
          <cell r="U1851">
            <v>31.57129411764706</v>
          </cell>
          <cell r="V1851">
            <v>33.781284705882356</v>
          </cell>
          <cell r="W1851">
            <v>33.781284705882356</v>
          </cell>
          <cell r="X1851">
            <v>33.781284705882356</v>
          </cell>
          <cell r="Y1851">
            <v>33.781284705882356</v>
          </cell>
          <cell r="Z1851">
            <v>37.534760784313725</v>
          </cell>
          <cell r="AB1851" t="str">
            <v/>
          </cell>
          <cell r="AC1851">
            <v>4417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I1851" t="str">
            <v/>
          </cell>
          <cell r="AJ1851" t="str">
            <v/>
          </cell>
          <cell r="AM1851" t="e">
            <v>#N/A</v>
          </cell>
        </row>
        <row r="1852">
          <cell r="A1852" t="str">
            <v>ACTIVE</v>
          </cell>
          <cell r="B1852" t="str">
            <v>36-2000</v>
          </cell>
          <cell r="C1852">
            <v>28896018</v>
          </cell>
          <cell r="D1852" t="str">
            <v>36-2000</v>
          </cell>
          <cell r="E1852" t="str">
            <v>SDR 35 SW</v>
          </cell>
          <cell r="F1852" t="str">
            <v>6 ADAPTER HXS SDR35 SW</v>
          </cell>
          <cell r="G1852">
            <v>2.7</v>
          </cell>
          <cell r="H1852">
            <v>1.2246984000000001</v>
          </cell>
          <cell r="I1852">
            <v>1</v>
          </cell>
          <cell r="J1852">
            <v>50</v>
          </cell>
          <cell r="K1852">
            <v>70.205567320261437</v>
          </cell>
          <cell r="L1852">
            <v>6.8305480000000003</v>
          </cell>
          <cell r="M1852" t="str">
            <v>SPECFIT</v>
          </cell>
          <cell r="N1852" t="str">
            <v>(81)1346</v>
          </cell>
          <cell r="O1852" t="str">
            <v>BOX</v>
          </cell>
          <cell r="P1852" t="str">
            <v>D</v>
          </cell>
          <cell r="Q1852" t="str">
            <v>F</v>
          </cell>
          <cell r="R1852">
            <v>55.188235294117646</v>
          </cell>
          <cell r="S1852">
            <v>59.051411764705882</v>
          </cell>
          <cell r="T1852">
            <v>59.051411764705882</v>
          </cell>
          <cell r="U1852">
            <v>59.051411764705882</v>
          </cell>
          <cell r="V1852">
            <v>63.185010588235301</v>
          </cell>
          <cell r="W1852">
            <v>63.185010588235301</v>
          </cell>
          <cell r="X1852">
            <v>63.185010588235301</v>
          </cell>
          <cell r="Y1852">
            <v>63.185010588235301</v>
          </cell>
          <cell r="Z1852">
            <v>70.205567320261437</v>
          </cell>
          <cell r="AB1852" t="str">
            <v/>
          </cell>
          <cell r="AC1852">
            <v>4418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I1852" t="str">
            <v/>
          </cell>
          <cell r="AJ1852" t="str">
            <v/>
          </cell>
          <cell r="AM1852" t="e">
            <v>#N/A</v>
          </cell>
        </row>
        <row r="1853">
          <cell r="A1853" t="str">
            <v>ACTIVE</v>
          </cell>
          <cell r="B1853" t="str">
            <v>36-2001</v>
          </cell>
          <cell r="C1853">
            <v>28896026</v>
          </cell>
          <cell r="D1853" t="str">
            <v>36-2001</v>
          </cell>
          <cell r="E1853" t="str">
            <v>SDR 35 SW</v>
          </cell>
          <cell r="F1853" t="str">
            <v>8 ADAPTER HXS SDR35 SW</v>
          </cell>
          <cell r="G1853">
            <v>4.95</v>
          </cell>
          <cell r="H1853">
            <v>2.2452804</v>
          </cell>
          <cell r="I1853">
            <v>1</v>
          </cell>
          <cell r="J1853">
            <v>27</v>
          </cell>
          <cell r="K1853">
            <v>162.54586797385625</v>
          </cell>
          <cell r="L1853">
            <v>23.155430000000003</v>
          </cell>
          <cell r="M1853" t="str">
            <v>SPECFIT</v>
          </cell>
          <cell r="N1853" t="str">
            <v>(81)1348</v>
          </cell>
          <cell r="O1853" t="str">
            <v>BOX</v>
          </cell>
          <cell r="P1853" t="str">
            <v>D</v>
          </cell>
          <cell r="Q1853" t="str">
            <v>F</v>
          </cell>
          <cell r="R1853">
            <v>127.7764705882353</v>
          </cell>
          <cell r="S1853">
            <v>136.72082352941177</v>
          </cell>
          <cell r="T1853">
            <v>136.72082352941177</v>
          </cell>
          <cell r="U1853">
            <v>136.72082352941177</v>
          </cell>
          <cell r="V1853">
            <v>146.29128117647062</v>
          </cell>
          <cell r="W1853">
            <v>146.29128117647062</v>
          </cell>
          <cell r="X1853">
            <v>146.29128117647062</v>
          </cell>
          <cell r="Y1853">
            <v>146.29128117647062</v>
          </cell>
          <cell r="Z1853">
            <v>162.54586797385625</v>
          </cell>
          <cell r="AB1853" t="str">
            <v/>
          </cell>
          <cell r="AC1853">
            <v>4419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I1853" t="str">
            <v/>
          </cell>
          <cell r="AJ1853" t="str">
            <v/>
          </cell>
          <cell r="AM1853" t="e">
            <v>#N/A</v>
          </cell>
        </row>
        <row r="1854">
          <cell r="A1854" t="str">
            <v>ACTIVE</v>
          </cell>
          <cell r="B1854" t="str">
            <v>36-2002</v>
          </cell>
          <cell r="C1854">
            <v>28896034</v>
          </cell>
          <cell r="D1854" t="str">
            <v>36-2002</v>
          </cell>
          <cell r="E1854" t="str">
            <v>SDR 35 SW</v>
          </cell>
          <cell r="F1854" t="str">
            <v>10 ADAPTER HXS SDR35 SW</v>
          </cell>
          <cell r="G1854">
            <v>9.9</v>
          </cell>
          <cell r="H1854">
            <v>4.4905607999999999</v>
          </cell>
          <cell r="I1854">
            <v>1</v>
          </cell>
          <cell r="J1854">
            <v>14</v>
          </cell>
          <cell r="K1854">
            <v>168.21798692810464</v>
          </cell>
          <cell r="L1854">
            <v>16.208080000000002</v>
          </cell>
          <cell r="M1854" t="str">
            <v>SPECFIT</v>
          </cell>
          <cell r="N1854" t="str">
            <v>(81)13410</v>
          </cell>
          <cell r="O1854" t="str">
            <v>BOX</v>
          </cell>
          <cell r="P1854" t="str">
            <v>D</v>
          </cell>
          <cell r="Q1854" t="str">
            <v>F</v>
          </cell>
          <cell r="R1854">
            <v>132.23529411764707</v>
          </cell>
          <cell r="S1854">
            <v>141.49176470588239</v>
          </cell>
          <cell r="T1854">
            <v>141.49176470588239</v>
          </cell>
          <cell r="U1854">
            <v>141.49176470588239</v>
          </cell>
          <cell r="V1854">
            <v>151.39618823529418</v>
          </cell>
          <cell r="W1854">
            <v>151.39618823529418</v>
          </cell>
          <cell r="X1854">
            <v>151.39618823529418</v>
          </cell>
          <cell r="Y1854">
            <v>151.39618823529418</v>
          </cell>
          <cell r="Z1854">
            <v>168.21798692810464</v>
          </cell>
          <cell r="AB1854" t="str">
            <v/>
          </cell>
          <cell r="AC1854">
            <v>4420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I1854" t="str">
            <v/>
          </cell>
          <cell r="AJ1854" t="str">
            <v/>
          </cell>
          <cell r="AM1854" t="e">
            <v>#N/A</v>
          </cell>
        </row>
        <row r="1855">
          <cell r="A1855" t="str">
            <v>ACTIVE</v>
          </cell>
          <cell r="B1855" t="str">
            <v>36-2003</v>
          </cell>
          <cell r="C1855">
            <v>28896042</v>
          </cell>
          <cell r="D1855" t="str">
            <v>36-2003</v>
          </cell>
          <cell r="E1855" t="str">
            <v>SDR 35 SW</v>
          </cell>
          <cell r="F1855" t="str">
            <v>12 ADAPTER HXS SDR35 SW</v>
          </cell>
          <cell r="G1855">
            <v>14.13</v>
          </cell>
          <cell r="H1855">
            <v>6.4092549600000002</v>
          </cell>
          <cell r="I1855">
            <v>1</v>
          </cell>
          <cell r="J1855">
            <v>10</v>
          </cell>
          <cell r="K1855">
            <v>255.94875555555558</v>
          </cell>
          <cell r="L1855">
            <v>23.941800000000001</v>
          </cell>
          <cell r="M1855" t="str">
            <v>SPECFIT</v>
          </cell>
          <cell r="N1855" t="str">
            <v>(81)13412</v>
          </cell>
          <cell r="O1855" t="str">
            <v>BOX</v>
          </cell>
          <cell r="P1855" t="str">
            <v>D</v>
          </cell>
          <cell r="Q1855" t="str">
            <v>F</v>
          </cell>
          <cell r="R1855">
            <v>201.20000000000002</v>
          </cell>
          <cell r="S1855">
            <v>215.28400000000002</v>
          </cell>
          <cell r="T1855">
            <v>215.28400000000002</v>
          </cell>
          <cell r="U1855">
            <v>215.28400000000002</v>
          </cell>
          <cell r="V1855">
            <v>230.35388000000003</v>
          </cell>
          <cell r="W1855">
            <v>230.35388000000003</v>
          </cell>
          <cell r="X1855">
            <v>230.35388000000003</v>
          </cell>
          <cell r="Y1855">
            <v>230.35388000000003</v>
          </cell>
          <cell r="Z1855">
            <v>255.94875555555558</v>
          </cell>
          <cell r="AB1855" t="str">
            <v/>
          </cell>
          <cell r="AC1855">
            <v>4421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I1855" t="str">
            <v/>
          </cell>
          <cell r="AJ1855" t="str">
            <v/>
          </cell>
          <cell r="AM1855" t="e">
            <v>#N/A</v>
          </cell>
        </row>
        <row r="1856">
          <cell r="A1856" t="str">
            <v>ACTIVE</v>
          </cell>
          <cell r="B1856" t="str">
            <v>36-2004</v>
          </cell>
          <cell r="C1856">
            <v>28896050</v>
          </cell>
          <cell r="D1856" t="str">
            <v>36-2004</v>
          </cell>
          <cell r="E1856" t="str">
            <v>SDR 35 SW</v>
          </cell>
          <cell r="F1856" t="str">
            <v>15 ADAPTER HXS SDR35 SW</v>
          </cell>
          <cell r="G1856">
            <v>39.15</v>
          </cell>
          <cell r="H1856">
            <v>17.758126799999999</v>
          </cell>
          <cell r="I1856">
            <v>1</v>
          </cell>
          <cell r="J1856">
            <v>3</v>
          </cell>
          <cell r="K1856">
            <v>386.91633594771241</v>
          </cell>
          <cell r="L1856">
            <v>36.193100000000001</v>
          </cell>
          <cell r="M1856" t="str">
            <v>SPECFIT</v>
          </cell>
          <cell r="N1856" t="str">
            <v>(81)13415</v>
          </cell>
          <cell r="O1856" t="str">
            <v>BOX</v>
          </cell>
          <cell r="P1856" t="str">
            <v>D</v>
          </cell>
          <cell r="Q1856" t="str">
            <v>F</v>
          </cell>
          <cell r="R1856">
            <v>304.15294117647056</v>
          </cell>
          <cell r="S1856">
            <v>325.4436470588235</v>
          </cell>
          <cell r="T1856">
            <v>325.4436470588235</v>
          </cell>
          <cell r="U1856">
            <v>325.4436470588235</v>
          </cell>
          <cell r="V1856">
            <v>348.22470235294116</v>
          </cell>
          <cell r="W1856">
            <v>348.22470235294116</v>
          </cell>
          <cell r="X1856">
            <v>348.22470235294116</v>
          </cell>
          <cell r="Y1856">
            <v>348.22470235294116</v>
          </cell>
          <cell r="Z1856">
            <v>386.91633594771241</v>
          </cell>
          <cell r="AB1856" t="str">
            <v/>
          </cell>
          <cell r="AC1856">
            <v>4422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I1856" t="str">
            <v/>
          </cell>
          <cell r="AJ1856" t="str">
            <v/>
          </cell>
          <cell r="AM1856" t="e">
            <v>#N/A</v>
          </cell>
        </row>
        <row r="1857">
          <cell r="A1857" t="str">
            <v>ACTIVE</v>
          </cell>
          <cell r="B1857" t="str">
            <v>36-2005</v>
          </cell>
          <cell r="C1857">
            <v>28896069</v>
          </cell>
          <cell r="D1857" t="str">
            <v>36-2005</v>
          </cell>
          <cell r="E1857" t="str">
            <v>SDR 35 SW</v>
          </cell>
          <cell r="F1857" t="str">
            <v>18 ADAPTER HXS SDR35 SW</v>
          </cell>
          <cell r="G1857">
            <v>52.65</v>
          </cell>
          <cell r="H1857">
            <v>23.881618799999998</v>
          </cell>
          <cell r="I1857">
            <v>1</v>
          </cell>
          <cell r="J1857">
            <v>3</v>
          </cell>
          <cell r="K1857">
            <v>850.39879477124191</v>
          </cell>
          <cell r="L1857">
            <v>79.549700000000001</v>
          </cell>
          <cell r="M1857" t="str">
            <v>SPECFIT</v>
          </cell>
          <cell r="N1857" t="str">
            <v>(81)13418</v>
          </cell>
          <cell r="O1857" t="str">
            <v>BOX</v>
          </cell>
          <cell r="P1857" t="str">
            <v>D</v>
          </cell>
          <cell r="Q1857" t="str">
            <v>F</v>
          </cell>
          <cell r="R1857">
            <v>668.49411764705883</v>
          </cell>
          <cell r="S1857">
            <v>715.28870588235304</v>
          </cell>
          <cell r="T1857">
            <v>715.28870588235304</v>
          </cell>
          <cell r="U1857">
            <v>715.28870588235304</v>
          </cell>
          <cell r="V1857">
            <v>765.35891529411776</v>
          </cell>
          <cell r="W1857">
            <v>765.35891529411776</v>
          </cell>
          <cell r="X1857">
            <v>765.35891529411776</v>
          </cell>
          <cell r="Y1857">
            <v>765.35891529411776</v>
          </cell>
          <cell r="Z1857">
            <v>850.39879477124191</v>
          </cell>
          <cell r="AB1857" t="str">
            <v/>
          </cell>
          <cell r="AC1857">
            <v>4423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I1857" t="str">
            <v/>
          </cell>
          <cell r="AJ1857" t="str">
            <v/>
          </cell>
          <cell r="AM1857" t="e">
            <v>#N/A</v>
          </cell>
        </row>
        <row r="1858">
          <cell r="A1858" t="str">
            <v>ACTIVE</v>
          </cell>
          <cell r="B1858" t="str">
            <v>36-2006</v>
          </cell>
          <cell r="C1858">
            <v>28896077</v>
          </cell>
          <cell r="D1858" t="str">
            <v>36-2006</v>
          </cell>
          <cell r="E1858" t="str">
            <v>SDR 35 SW</v>
          </cell>
          <cell r="F1858" t="str">
            <v>21 ADAPTER HXS SDR35 SW</v>
          </cell>
          <cell r="G1858">
            <v>77.849999999999994</v>
          </cell>
          <cell r="H1858">
            <v>35.312137199999995</v>
          </cell>
          <cell r="I1858">
            <v>1</v>
          </cell>
          <cell r="J1858">
            <v>2</v>
          </cell>
          <cell r="K1858">
            <v>935.54044313725512</v>
          </cell>
          <cell r="L1858">
            <v>87.514899999999997</v>
          </cell>
          <cell r="M1858" t="str">
            <v>SPECFIT</v>
          </cell>
          <cell r="N1858" t="str">
            <v>(81)13421</v>
          </cell>
          <cell r="O1858" t="str">
            <v>BOX</v>
          </cell>
          <cell r="P1858" t="str">
            <v>D</v>
          </cell>
          <cell r="Q1858" t="str">
            <v>F</v>
          </cell>
          <cell r="R1858">
            <v>735.42352941176478</v>
          </cell>
          <cell r="S1858">
            <v>786.90317647058839</v>
          </cell>
          <cell r="T1858">
            <v>786.90317647058839</v>
          </cell>
          <cell r="U1858">
            <v>786.90317647058839</v>
          </cell>
          <cell r="V1858">
            <v>841.98639882352961</v>
          </cell>
          <cell r="W1858">
            <v>841.98639882352961</v>
          </cell>
          <cell r="X1858">
            <v>841.98639882352961</v>
          </cell>
          <cell r="Y1858">
            <v>841.98639882352961</v>
          </cell>
          <cell r="Z1858">
            <v>935.54044313725512</v>
          </cell>
          <cell r="AB1858" t="str">
            <v/>
          </cell>
          <cell r="AC1858">
            <v>4424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I1858" t="str">
            <v/>
          </cell>
          <cell r="AJ1858" t="str">
            <v/>
          </cell>
          <cell r="AM1858" t="e">
            <v>#N/A</v>
          </cell>
        </row>
        <row r="1859">
          <cell r="A1859" t="str">
            <v>ACTIVE</v>
          </cell>
          <cell r="B1859" t="str">
            <v>36-2007</v>
          </cell>
          <cell r="C1859">
            <v>28896085</v>
          </cell>
          <cell r="D1859" t="str">
            <v>36-2007</v>
          </cell>
          <cell r="E1859" t="str">
            <v>SDR 35 SW</v>
          </cell>
          <cell r="F1859" t="str">
            <v>24 ADAPTER HXS SDR35 SW</v>
          </cell>
          <cell r="G1859">
            <v>112.05</v>
          </cell>
          <cell r="H1859">
            <v>50.824983599999996</v>
          </cell>
          <cell r="I1859">
            <v>1</v>
          </cell>
          <cell r="J1859">
            <v>1</v>
          </cell>
          <cell r="K1859">
            <v>1691.1594771241835</v>
          </cell>
          <cell r="L1859">
            <v>158.1996</v>
          </cell>
          <cell r="M1859" t="str">
            <v>SPECFIT</v>
          </cell>
          <cell r="N1859" t="str">
            <v>(81)13424</v>
          </cell>
          <cell r="O1859" t="str">
            <v>BOX</v>
          </cell>
          <cell r="P1859" t="str">
            <v>D</v>
          </cell>
          <cell r="Q1859" t="str">
            <v>F</v>
          </cell>
          <cell r="R1859">
            <v>1329.4117647058824</v>
          </cell>
          <cell r="S1859">
            <v>1422.4705882352944</v>
          </cell>
          <cell r="T1859">
            <v>1422.4705882352944</v>
          </cell>
          <cell r="U1859">
            <v>1422.4705882352944</v>
          </cell>
          <cell r="V1859">
            <v>1522.0435294117651</v>
          </cell>
          <cell r="W1859">
            <v>1522.0435294117651</v>
          </cell>
          <cell r="X1859">
            <v>1522.0435294117651</v>
          </cell>
          <cell r="Y1859">
            <v>1522.0435294117651</v>
          </cell>
          <cell r="Z1859">
            <v>1691.1594771241835</v>
          </cell>
          <cell r="AB1859" t="str">
            <v/>
          </cell>
          <cell r="AC1859">
            <v>4425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I1859" t="str">
            <v/>
          </cell>
          <cell r="AJ1859" t="str">
            <v/>
          </cell>
          <cell r="AM1859" t="e">
            <v>#N/A</v>
          </cell>
        </row>
        <row r="1860">
          <cell r="A1860" t="str">
            <v>ACTIVE</v>
          </cell>
          <cell r="B1860" t="str">
            <v>36-2008</v>
          </cell>
          <cell r="C1860">
            <v>28896093</v>
          </cell>
          <cell r="D1860" t="str">
            <v>36-2008</v>
          </cell>
          <cell r="E1860" t="str">
            <v>SDR 35 SW</v>
          </cell>
          <cell r="F1860" t="str">
            <v>27 ADAPTER HXS SDR35 SW</v>
          </cell>
          <cell r="G1860">
            <v>150.75</v>
          </cell>
          <cell r="H1860">
            <v>68.378994000000006</v>
          </cell>
          <cell r="I1860">
            <v>1</v>
          </cell>
          <cell r="J1860">
            <v>1</v>
          </cell>
          <cell r="K1860">
            <v>1970.7844653594773</v>
          </cell>
          <cell r="L1860">
            <v>184.35759999999999</v>
          </cell>
          <cell r="M1860" t="str">
            <v>SPECFIT</v>
          </cell>
          <cell r="N1860" t="str">
            <v>(81)13427</v>
          </cell>
          <cell r="O1860" t="str">
            <v>BOX</v>
          </cell>
          <cell r="P1860" t="str">
            <v>D</v>
          </cell>
          <cell r="Q1860" t="str">
            <v>F</v>
          </cell>
          <cell r="R1860">
            <v>1549.2235294117647</v>
          </cell>
          <cell r="S1860">
            <v>1657.6691764705884</v>
          </cell>
          <cell r="T1860">
            <v>1657.6691764705884</v>
          </cell>
          <cell r="U1860">
            <v>1657.6691764705884</v>
          </cell>
          <cell r="V1860">
            <v>1773.7060188235296</v>
          </cell>
          <cell r="W1860">
            <v>1773.7060188235296</v>
          </cell>
          <cell r="X1860">
            <v>1773.7060188235296</v>
          </cell>
          <cell r="Y1860">
            <v>1773.7060188235296</v>
          </cell>
          <cell r="Z1860">
            <v>1970.7844653594773</v>
          </cell>
          <cell r="AB1860" t="str">
            <v/>
          </cell>
          <cell r="AC1860">
            <v>4426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I1860" t="str">
            <v/>
          </cell>
          <cell r="AJ1860" t="str">
            <v/>
          </cell>
          <cell r="AM1860" t="e">
            <v>#N/A</v>
          </cell>
        </row>
        <row r="1861">
          <cell r="A1861" t="str">
            <v>ACTIVE</v>
          </cell>
          <cell r="B1861" t="str">
            <v>36-2009</v>
          </cell>
          <cell r="C1861">
            <v>28896107</v>
          </cell>
          <cell r="D1861" t="str">
            <v>36-2009</v>
          </cell>
          <cell r="E1861" t="str">
            <v>SDR 35 SW</v>
          </cell>
          <cell r="F1861" t="str">
            <v>30 ADAPTER HXS SDR35 SW</v>
          </cell>
          <cell r="G1861">
            <v>238.5</v>
          </cell>
          <cell r="H1861">
            <v>108.181692</v>
          </cell>
          <cell r="I1861">
            <v>1</v>
          </cell>
          <cell r="J1861">
            <v>1</v>
          </cell>
          <cell r="K1861">
            <v>2522.6112993464053</v>
          </cell>
          <cell r="L1861">
            <v>235.97739999999999</v>
          </cell>
          <cell r="M1861" t="str">
            <v>SPECFIT</v>
          </cell>
          <cell r="N1861" t="str">
            <v>(81)13430</v>
          </cell>
          <cell r="O1861" t="str">
            <v>BOX</v>
          </cell>
          <cell r="P1861" t="str">
            <v>D</v>
          </cell>
          <cell r="Q1861" t="str">
            <v>F</v>
          </cell>
          <cell r="R1861">
            <v>1983.0117647058823</v>
          </cell>
          <cell r="S1861">
            <v>2121.822588235294</v>
          </cell>
          <cell r="T1861">
            <v>2121.822588235294</v>
          </cell>
          <cell r="U1861">
            <v>2121.822588235294</v>
          </cell>
          <cell r="V1861">
            <v>2270.3501694117649</v>
          </cell>
          <cell r="W1861">
            <v>2270.3501694117649</v>
          </cell>
          <cell r="X1861">
            <v>2270.3501694117649</v>
          </cell>
          <cell r="Y1861">
            <v>2270.3501694117649</v>
          </cell>
          <cell r="Z1861">
            <v>2522.6112993464053</v>
          </cell>
          <cell r="AB1861" t="str">
            <v/>
          </cell>
          <cell r="AC1861">
            <v>4427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I1861" t="str">
            <v/>
          </cell>
          <cell r="AJ1861" t="str">
            <v/>
          </cell>
          <cell r="AM1861" t="e">
            <v>#N/A</v>
          </cell>
        </row>
        <row r="1862">
          <cell r="A1862" t="str">
            <v>ACTIVE</v>
          </cell>
          <cell r="B1862" t="str">
            <v>36-2010</v>
          </cell>
          <cell r="C1862">
            <v>28896115</v>
          </cell>
          <cell r="D1862" t="str">
            <v>36-2010</v>
          </cell>
          <cell r="E1862" t="str">
            <v>SDR 35 SW</v>
          </cell>
          <cell r="F1862" t="str">
            <v>36 ADAPTER HXS SDR35 SW</v>
          </cell>
          <cell r="G1862">
            <v>364.5</v>
          </cell>
          <cell r="H1862">
            <v>165.334284</v>
          </cell>
          <cell r="I1862">
            <v>1</v>
          </cell>
          <cell r="J1862" t="str">
            <v>-</v>
          </cell>
          <cell r="K1862">
            <v>3228.9322862745103</v>
          </cell>
          <cell r="L1862">
            <v>302.05</v>
          </cell>
          <cell r="M1862" t="str">
            <v>SPECFIT</v>
          </cell>
          <cell r="N1862" t="str">
            <v>(81)13436</v>
          </cell>
          <cell r="O1862" t="str">
            <v>BOX</v>
          </cell>
          <cell r="P1862" t="str">
            <v>D</v>
          </cell>
          <cell r="Q1862" t="str">
            <v>F</v>
          </cell>
          <cell r="R1862">
            <v>2538.2470588235296</v>
          </cell>
          <cell r="S1862">
            <v>2715.9243529411769</v>
          </cell>
          <cell r="T1862">
            <v>2715.9243529411769</v>
          </cell>
          <cell r="U1862">
            <v>2715.9243529411769</v>
          </cell>
          <cell r="V1862">
            <v>2906.0390576470595</v>
          </cell>
          <cell r="W1862">
            <v>2906.0390576470595</v>
          </cell>
          <cell r="X1862">
            <v>2906.0390576470595</v>
          </cell>
          <cell r="Y1862">
            <v>2906.0390576470595</v>
          </cell>
          <cell r="Z1862">
            <v>3228.9322862745103</v>
          </cell>
          <cell r="AB1862" t="str">
            <v/>
          </cell>
          <cell r="AC1862">
            <v>4428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I1862" t="str">
            <v/>
          </cell>
          <cell r="AJ1862" t="str">
            <v/>
          </cell>
          <cell r="AM1862" t="e">
            <v>#N/A</v>
          </cell>
        </row>
        <row r="1863">
          <cell r="A1863" t="str">
            <v>ACTIVE</v>
          </cell>
          <cell r="B1863" t="str">
            <v>36-2012</v>
          </cell>
          <cell r="C1863">
            <v>28896212</v>
          </cell>
          <cell r="D1863" t="str">
            <v>36-2012</v>
          </cell>
          <cell r="E1863" t="str">
            <v>SDR 35 SW</v>
          </cell>
          <cell r="F1863" t="str">
            <v>10 CAP SDR35 SW</v>
          </cell>
          <cell r="G1863">
            <v>18.585000000000001</v>
          </cell>
          <cell r="H1863">
            <v>8.4300073199999996</v>
          </cell>
          <cell r="I1863">
            <v>1</v>
          </cell>
          <cell r="J1863">
            <v>73</v>
          </cell>
          <cell r="K1863">
            <v>274.78788888888886</v>
          </cell>
          <cell r="L1863">
            <v>40.765340000000002</v>
          </cell>
          <cell r="M1863" t="str">
            <v>SPECFIT</v>
          </cell>
          <cell r="N1863" t="str">
            <v>(81)19010</v>
          </cell>
          <cell r="O1863" t="str">
            <v>BOX</v>
          </cell>
          <cell r="P1863" t="str">
            <v>D</v>
          </cell>
          <cell r="Q1863" t="str">
            <v>F</v>
          </cell>
          <cell r="R1863">
            <v>228.60000000000002</v>
          </cell>
          <cell r="S1863">
            <v>244.60200000000003</v>
          </cell>
          <cell r="T1863">
            <v>231.13</v>
          </cell>
          <cell r="U1863">
            <v>231.13</v>
          </cell>
          <cell r="V1863">
            <v>247.3091</v>
          </cell>
          <cell r="W1863">
            <v>247.3091</v>
          </cell>
          <cell r="X1863">
            <v>247.3091</v>
          </cell>
          <cell r="Y1863">
            <v>247.3091</v>
          </cell>
          <cell r="Z1863">
            <v>274.78788888888886</v>
          </cell>
          <cell r="AB1863" t="str">
            <v/>
          </cell>
          <cell r="AC1863">
            <v>4466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I1863" t="str">
            <v/>
          </cell>
          <cell r="AJ1863" t="str">
            <v/>
          </cell>
          <cell r="AM1863" t="e">
            <v>#N/A</v>
          </cell>
        </row>
        <row r="1864">
          <cell r="A1864" t="str">
            <v>ACTIVE</v>
          </cell>
          <cell r="B1864" t="str">
            <v>36-2013</v>
          </cell>
          <cell r="C1864">
            <v>28896220</v>
          </cell>
          <cell r="D1864" t="str">
            <v>36-2013</v>
          </cell>
          <cell r="E1864" t="str">
            <v>SDR 35 SW</v>
          </cell>
          <cell r="F1864" t="str">
            <v>12 CAP SDR35 SW</v>
          </cell>
          <cell r="G1864">
            <v>32.984999999999999</v>
          </cell>
          <cell r="H1864">
            <v>14.961732119999999</v>
          </cell>
          <cell r="I1864">
            <v>1</v>
          </cell>
          <cell r="J1864">
            <v>41</v>
          </cell>
          <cell r="K1864">
            <v>347.95211111111109</v>
          </cell>
          <cell r="L1864">
            <v>51.603000000000002</v>
          </cell>
          <cell r="M1864" t="str">
            <v>SPECFIT</v>
          </cell>
          <cell r="N1864" t="str">
            <v>(81)19012</v>
          </cell>
          <cell r="O1864" t="str">
            <v>BOX</v>
          </cell>
          <cell r="P1864" t="str">
            <v>D</v>
          </cell>
          <cell r="Q1864" t="str">
            <v>F</v>
          </cell>
          <cell r="R1864">
            <v>298.63529411764705</v>
          </cell>
          <cell r="S1864">
            <v>319.53976470588236</v>
          </cell>
          <cell r="T1864">
            <v>292.67</v>
          </cell>
          <cell r="U1864">
            <v>292.67</v>
          </cell>
          <cell r="V1864">
            <v>313.15690000000001</v>
          </cell>
          <cell r="W1864">
            <v>313.15690000000001</v>
          </cell>
          <cell r="X1864">
            <v>313.15690000000001</v>
          </cell>
          <cell r="Y1864">
            <v>313.15690000000001</v>
          </cell>
          <cell r="Z1864">
            <v>347.95211111111109</v>
          </cell>
          <cell r="AB1864" t="str">
            <v/>
          </cell>
          <cell r="AC1864">
            <v>4467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I1864" t="str">
            <v/>
          </cell>
          <cell r="AJ1864" t="str">
            <v/>
          </cell>
          <cell r="AM1864" t="e">
            <v>#N/A</v>
          </cell>
        </row>
        <row r="1865">
          <cell r="A1865" t="str">
            <v>ACTIVE</v>
          </cell>
          <cell r="B1865" t="str">
            <v>36-2014</v>
          </cell>
          <cell r="C1865">
            <v>28896239</v>
          </cell>
          <cell r="D1865" t="str">
            <v>36-2014</v>
          </cell>
          <cell r="E1865" t="str">
            <v>SDR 35 SW</v>
          </cell>
          <cell r="F1865" t="str">
            <v>15 CAP SDR35 SW</v>
          </cell>
          <cell r="G1865">
            <v>3.375</v>
          </cell>
          <cell r="H1865">
            <v>1.5308729999999999</v>
          </cell>
          <cell r="I1865">
            <v>1</v>
          </cell>
          <cell r="J1865">
            <v>40</v>
          </cell>
          <cell r="K1865">
            <v>600.18677777777771</v>
          </cell>
          <cell r="L1865">
            <v>87.472750000000005</v>
          </cell>
          <cell r="M1865" t="str">
            <v>SPECFIT</v>
          </cell>
          <cell r="N1865" t="str">
            <v>(81)19015</v>
          </cell>
          <cell r="O1865" t="str">
            <v>BOX</v>
          </cell>
          <cell r="P1865" t="str">
            <v>D</v>
          </cell>
          <cell r="Q1865" t="str">
            <v>F</v>
          </cell>
          <cell r="R1865">
            <v>565.15294117647056</v>
          </cell>
          <cell r="S1865">
            <v>604.71364705882354</v>
          </cell>
          <cell r="T1865">
            <v>504.83</v>
          </cell>
          <cell r="U1865">
            <v>504.83</v>
          </cell>
          <cell r="V1865">
            <v>540.16809999999998</v>
          </cell>
          <cell r="W1865">
            <v>540.16809999999998</v>
          </cell>
          <cell r="X1865">
            <v>540.16809999999998</v>
          </cell>
          <cell r="Y1865">
            <v>540.16809999999998</v>
          </cell>
          <cell r="Z1865">
            <v>600.18677777777771</v>
          </cell>
          <cell r="AB1865" t="str">
            <v/>
          </cell>
          <cell r="AC1865">
            <v>4468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I1865" t="str">
            <v/>
          </cell>
          <cell r="AJ1865" t="str">
            <v/>
          </cell>
          <cell r="AM1865" t="e">
            <v>#N/A</v>
          </cell>
        </row>
        <row r="1866">
          <cell r="A1866" t="str">
            <v>ACTIVE</v>
          </cell>
          <cell r="B1866" t="str">
            <v>36-2015</v>
          </cell>
          <cell r="C1866">
            <v>28896247</v>
          </cell>
          <cell r="D1866" t="str">
            <v>36-2015</v>
          </cell>
          <cell r="E1866" t="str">
            <v>SDR 35 SW</v>
          </cell>
          <cell r="F1866" t="str">
            <v>18 CAP SDR35 SW</v>
          </cell>
          <cell r="G1866">
            <v>5.85</v>
          </cell>
          <cell r="H1866">
            <v>2.6535131999999999</v>
          </cell>
          <cell r="I1866">
            <v>1</v>
          </cell>
          <cell r="J1866">
            <v>23</v>
          </cell>
          <cell r="K1866">
            <v>1059.0741111111111</v>
          </cell>
          <cell r="L1866">
            <v>104.39153</v>
          </cell>
          <cell r="M1866" t="str">
            <v>SPECFIT</v>
          </cell>
          <cell r="N1866" t="str">
            <v>(81)19018</v>
          </cell>
          <cell r="O1866" t="str">
            <v>BOX</v>
          </cell>
          <cell r="P1866" t="str">
            <v>D</v>
          </cell>
          <cell r="Q1866" t="str">
            <v>F</v>
          </cell>
          <cell r="R1866">
            <v>851.69411764705887</v>
          </cell>
          <cell r="S1866">
            <v>911.31270588235304</v>
          </cell>
          <cell r="T1866">
            <v>890.81</v>
          </cell>
          <cell r="U1866">
            <v>890.81</v>
          </cell>
          <cell r="V1866">
            <v>953.16669999999999</v>
          </cell>
          <cell r="W1866">
            <v>953.16669999999999</v>
          </cell>
          <cell r="X1866">
            <v>953.16669999999999</v>
          </cell>
          <cell r="Y1866">
            <v>953.16669999999999</v>
          </cell>
          <cell r="Z1866">
            <v>1059.0741111111111</v>
          </cell>
          <cell r="AB1866" t="str">
            <v/>
          </cell>
          <cell r="AC1866">
            <v>4469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I1866" t="str">
            <v/>
          </cell>
          <cell r="AJ1866" t="str">
            <v/>
          </cell>
          <cell r="AM1866" t="e">
            <v>#N/A</v>
          </cell>
        </row>
        <row r="1867">
          <cell r="A1867" t="str">
            <v>ACTIVE</v>
          </cell>
          <cell r="B1867" t="str">
            <v>36-2016</v>
          </cell>
          <cell r="C1867">
            <v>28896255</v>
          </cell>
          <cell r="D1867" t="str">
            <v>36-2016</v>
          </cell>
          <cell r="E1867" t="str">
            <v>SDR 35 SW</v>
          </cell>
          <cell r="F1867" t="str">
            <v>21 CAP SDR35 SW</v>
          </cell>
          <cell r="G1867">
            <v>9.4499999999999993</v>
          </cell>
          <cell r="H1867">
            <v>4.2864443999999997</v>
          </cell>
          <cell r="I1867">
            <v>1</v>
          </cell>
          <cell r="J1867">
            <v>14</v>
          </cell>
          <cell r="K1867">
            <v>2324.0043333333333</v>
          </cell>
          <cell r="L1867">
            <v>222.404</v>
          </cell>
          <cell r="M1867" t="str">
            <v>SPECFIT</v>
          </cell>
          <cell r="N1867" t="str">
            <v>(81)19021</v>
          </cell>
          <cell r="O1867" t="str">
            <v>BOX</v>
          </cell>
          <cell r="P1867" t="str">
            <v>D</v>
          </cell>
          <cell r="Q1867" t="str">
            <v>F</v>
          </cell>
          <cell r="R1867">
            <v>1868.9529411764706</v>
          </cell>
          <cell r="S1867">
            <v>1999.7796470588237</v>
          </cell>
          <cell r="T1867">
            <v>1954.77</v>
          </cell>
          <cell r="U1867">
            <v>1954.77</v>
          </cell>
          <cell r="V1867">
            <v>2091.6039000000001</v>
          </cell>
          <cell r="W1867">
            <v>2091.6039000000001</v>
          </cell>
          <cell r="X1867">
            <v>2091.6039000000001</v>
          </cell>
          <cell r="Y1867">
            <v>2091.6039000000001</v>
          </cell>
          <cell r="Z1867">
            <v>2324.0043333333333</v>
          </cell>
          <cell r="AB1867" t="str">
            <v/>
          </cell>
          <cell r="AC1867">
            <v>4470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I1867" t="str">
            <v/>
          </cell>
          <cell r="AJ1867" t="str">
            <v/>
          </cell>
          <cell r="AM1867" t="e">
            <v>#N/A</v>
          </cell>
        </row>
        <row r="1868">
          <cell r="A1868" t="str">
            <v>ACTIVE</v>
          </cell>
          <cell r="B1868" t="str">
            <v>36-2017</v>
          </cell>
          <cell r="C1868">
            <v>28896263</v>
          </cell>
          <cell r="D1868" t="str">
            <v>36-2017</v>
          </cell>
          <cell r="E1868" t="str">
            <v>SDR 35 SW</v>
          </cell>
          <cell r="F1868" t="str">
            <v>24 CAP SDR35 SW</v>
          </cell>
          <cell r="G1868">
            <v>13.5</v>
          </cell>
          <cell r="H1868">
            <v>6.1234919999999997</v>
          </cell>
          <cell r="I1868">
            <v>1</v>
          </cell>
          <cell r="J1868">
            <v>10</v>
          </cell>
          <cell r="K1868">
            <v>2652.5418888888894</v>
          </cell>
          <cell r="L1868">
            <v>261.45931999999999</v>
          </cell>
          <cell r="M1868" t="str">
            <v>SPECFIT</v>
          </cell>
          <cell r="N1868" t="str">
            <v>(81)19024</v>
          </cell>
          <cell r="O1868" t="str">
            <v>BOX</v>
          </cell>
          <cell r="P1868" t="str">
            <v>D</v>
          </cell>
          <cell r="Q1868" t="str">
            <v>F</v>
          </cell>
          <cell r="R1868">
            <v>2133.1529411764709</v>
          </cell>
          <cell r="S1868">
            <v>2282.4736470588241</v>
          </cell>
          <cell r="T1868">
            <v>2231.11</v>
          </cell>
          <cell r="U1868">
            <v>2231.11</v>
          </cell>
          <cell r="V1868">
            <v>2387.2877000000003</v>
          </cell>
          <cell r="W1868">
            <v>2387.2877000000003</v>
          </cell>
          <cell r="X1868">
            <v>2387.2877000000003</v>
          </cell>
          <cell r="Y1868">
            <v>2387.2877000000003</v>
          </cell>
          <cell r="Z1868">
            <v>2652.5418888888894</v>
          </cell>
          <cell r="AB1868" t="str">
            <v/>
          </cell>
          <cell r="AC1868">
            <v>4471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I1868" t="str">
            <v/>
          </cell>
          <cell r="AJ1868" t="str">
            <v/>
          </cell>
          <cell r="AM1868" t="e">
            <v>#N/A</v>
          </cell>
        </row>
        <row r="1869">
          <cell r="A1869" t="str">
            <v>ACTIVE</v>
          </cell>
          <cell r="B1869" t="str">
            <v>36-2018</v>
          </cell>
          <cell r="C1869">
            <v>28896271</v>
          </cell>
          <cell r="D1869" t="str">
            <v>36-2018</v>
          </cell>
          <cell r="E1869" t="str">
            <v>SDR 35 SW</v>
          </cell>
          <cell r="F1869" t="str">
            <v>27 CAP SDR35 SW</v>
          </cell>
          <cell r="G1869">
            <v>18</v>
          </cell>
          <cell r="H1869">
            <v>8.1646560000000008</v>
          </cell>
          <cell r="I1869">
            <v>1</v>
          </cell>
          <cell r="J1869">
            <v>8</v>
          </cell>
          <cell r="K1869">
            <v>3315.7754444444445</v>
          </cell>
          <cell r="L1869">
            <v>277.81569999999999</v>
          </cell>
          <cell r="M1869" t="str">
            <v>SPECFIT</v>
          </cell>
          <cell r="N1869" t="str">
            <v>(81)19027</v>
          </cell>
          <cell r="O1869" t="str">
            <v>BOX</v>
          </cell>
          <cell r="P1869" t="str">
            <v>D</v>
          </cell>
          <cell r="Q1869" t="str">
            <v>F</v>
          </cell>
          <cell r="R1869">
            <v>2334.588235294118</v>
          </cell>
          <cell r="S1869">
            <v>2498.0094117647063</v>
          </cell>
          <cell r="T1869">
            <v>2788.97</v>
          </cell>
          <cell r="U1869">
            <v>2788.97</v>
          </cell>
          <cell r="V1869">
            <v>2984.1979000000001</v>
          </cell>
          <cell r="W1869">
            <v>2984.1979000000001</v>
          </cell>
          <cell r="X1869">
            <v>2984.1979000000001</v>
          </cell>
          <cell r="Y1869">
            <v>2984.1979000000001</v>
          </cell>
          <cell r="Z1869">
            <v>3315.7754444444445</v>
          </cell>
          <cell r="AB1869" t="str">
            <v/>
          </cell>
          <cell r="AC1869">
            <v>4472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I1869" t="str">
            <v/>
          </cell>
          <cell r="AJ1869" t="str">
            <v/>
          </cell>
          <cell r="AM1869" t="e">
            <v>#N/A</v>
          </cell>
        </row>
        <row r="1870">
          <cell r="A1870" t="str">
            <v>ACTIVE</v>
          </cell>
          <cell r="B1870" t="str">
            <v>36-2019</v>
          </cell>
          <cell r="C1870">
            <v>28896280</v>
          </cell>
          <cell r="D1870" t="str">
            <v>36-2019</v>
          </cell>
          <cell r="E1870" t="str">
            <v>SDR 35 SW</v>
          </cell>
          <cell r="F1870" t="str">
            <v>30 CAP SDR35 SW</v>
          </cell>
          <cell r="G1870">
            <v>40.950000000000003</v>
          </cell>
          <cell r="H1870">
            <v>18.5745924</v>
          </cell>
          <cell r="I1870">
            <v>1</v>
          </cell>
          <cell r="J1870">
            <v>3</v>
          </cell>
          <cell r="K1870">
            <v>4240.125925490197</v>
          </cell>
          <cell r="L1870">
            <v>396.6431</v>
          </cell>
          <cell r="M1870" t="str">
            <v>SPECFIT</v>
          </cell>
          <cell r="N1870" t="str">
            <v>(81)19030</v>
          </cell>
          <cell r="O1870" t="str">
            <v>BOX</v>
          </cell>
          <cell r="P1870" t="str">
            <v>D</v>
          </cell>
          <cell r="Q1870" t="str">
            <v>F</v>
          </cell>
          <cell r="R1870">
            <v>3333.1411764705886</v>
          </cell>
          <cell r="S1870">
            <v>3566.46105882353</v>
          </cell>
          <cell r="T1870">
            <v>3566.46105882353</v>
          </cell>
          <cell r="U1870">
            <v>3566.46105882353</v>
          </cell>
          <cell r="V1870">
            <v>3816.1133329411773</v>
          </cell>
          <cell r="W1870">
            <v>3816.1133329411773</v>
          </cell>
          <cell r="X1870">
            <v>3816.1133329411773</v>
          </cell>
          <cell r="Y1870">
            <v>3816.1133329411773</v>
          </cell>
          <cell r="Z1870">
            <v>4240.125925490197</v>
          </cell>
          <cell r="AB1870" t="str">
            <v/>
          </cell>
          <cell r="AC1870">
            <v>4473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I1870" t="str">
            <v/>
          </cell>
          <cell r="AJ1870" t="str">
            <v/>
          </cell>
          <cell r="AM1870" t="e">
            <v>#N/A</v>
          </cell>
        </row>
        <row r="1871">
          <cell r="A1871" t="str">
            <v>ACTIVE</v>
          </cell>
          <cell r="B1871" t="str">
            <v>36-2020</v>
          </cell>
          <cell r="C1871">
            <v>28896298</v>
          </cell>
          <cell r="D1871" t="str">
            <v>36-2020</v>
          </cell>
          <cell r="E1871" t="str">
            <v>SDR 35 SW</v>
          </cell>
          <cell r="F1871" t="str">
            <v>36 CAP SDR35 SW</v>
          </cell>
          <cell r="G1871">
            <v>64.349999999999994</v>
          </cell>
          <cell r="H1871">
            <v>29.188645199999996</v>
          </cell>
          <cell r="I1871">
            <v>1</v>
          </cell>
          <cell r="J1871">
            <v>2</v>
          </cell>
          <cell r="K1871">
            <v>5300.1386993464057</v>
          </cell>
          <cell r="L1871">
            <v>495.8021</v>
          </cell>
          <cell r="M1871" t="str">
            <v>SPECFIT</v>
          </cell>
          <cell r="N1871" t="str">
            <v>(81)19036</v>
          </cell>
          <cell r="O1871" t="str">
            <v>BOX</v>
          </cell>
          <cell r="P1871" t="str">
            <v>D</v>
          </cell>
          <cell r="Q1871" t="str">
            <v>F</v>
          </cell>
          <cell r="R1871">
            <v>4166.411764705882</v>
          </cell>
          <cell r="S1871">
            <v>4458.0605882352938</v>
          </cell>
          <cell r="T1871">
            <v>4458.0605882352938</v>
          </cell>
          <cell r="U1871">
            <v>4458.0605882352938</v>
          </cell>
          <cell r="V1871">
            <v>4770.1248294117649</v>
          </cell>
          <cell r="W1871">
            <v>4770.1248294117649</v>
          </cell>
          <cell r="X1871">
            <v>4770.1248294117649</v>
          </cell>
          <cell r="Y1871">
            <v>4770.1248294117649</v>
          </cell>
          <cell r="Z1871">
            <v>5300.1386993464057</v>
          </cell>
          <cell r="AB1871" t="str">
            <v/>
          </cell>
          <cell r="AC1871">
            <v>4474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I1871" t="str">
            <v/>
          </cell>
          <cell r="AJ1871" t="str">
            <v/>
          </cell>
          <cell r="AM1871" t="e">
            <v>#N/A</v>
          </cell>
        </row>
        <row r="1872">
          <cell r="A1872" t="str">
            <v>ACTIVE</v>
          </cell>
          <cell r="B1872" t="str">
            <v>36-2022</v>
          </cell>
          <cell r="C1872">
            <v>28896417</v>
          </cell>
          <cell r="D1872" t="str">
            <v>36-2022</v>
          </cell>
          <cell r="E1872" t="str">
            <v>SDR 35 SW</v>
          </cell>
          <cell r="F1872" t="str">
            <v>10 CLEANOUT THREADED PLUG SDR35SW</v>
          </cell>
          <cell r="G1872">
            <v>1</v>
          </cell>
          <cell r="H1872">
            <v>0.453592</v>
          </cell>
          <cell r="I1872">
            <v>2</v>
          </cell>
          <cell r="J1872" t="str">
            <v>-</v>
          </cell>
          <cell r="K1872">
            <v>324.43588888888888</v>
          </cell>
          <cell r="L1872">
            <v>44.342530000000004</v>
          </cell>
          <cell r="M1872" t="str">
            <v>PTI</v>
          </cell>
          <cell r="N1872" t="str">
            <v>P11510</v>
          </cell>
          <cell r="O1872" t="str">
            <v>BOX</v>
          </cell>
          <cell r="P1872" t="str">
            <v>D</v>
          </cell>
          <cell r="Q1872" t="str">
            <v>M</v>
          </cell>
          <cell r="R1872">
            <v>228.67058823529413</v>
          </cell>
          <cell r="S1872">
            <v>244.67752941176474</v>
          </cell>
          <cell r="T1872">
            <v>272.89</v>
          </cell>
          <cell r="U1872">
            <v>272.89</v>
          </cell>
          <cell r="V1872">
            <v>291.9923</v>
          </cell>
          <cell r="W1872">
            <v>291.9923</v>
          </cell>
          <cell r="X1872">
            <v>291.9923</v>
          </cell>
          <cell r="Y1872">
            <v>291.9923</v>
          </cell>
          <cell r="Z1872">
            <v>324.43588888888888</v>
          </cell>
          <cell r="AB1872" t="str">
            <v/>
          </cell>
          <cell r="AC1872">
            <v>4479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I1872" t="str">
            <v/>
          </cell>
          <cell r="AJ1872" t="str">
            <v/>
          </cell>
          <cell r="AM1872" t="e">
            <v>#N/A</v>
          </cell>
        </row>
        <row r="1873">
          <cell r="A1873" t="str">
            <v>ACTIVE</v>
          </cell>
          <cell r="B1873" t="str">
            <v>36-2023</v>
          </cell>
          <cell r="C1873">
            <v>28896425</v>
          </cell>
          <cell r="D1873" t="str">
            <v>36-2023</v>
          </cell>
          <cell r="E1873" t="str">
            <v>SDR 35 SW</v>
          </cell>
          <cell r="F1873" t="str">
            <v>12 CLEANOUT THREADED PLUG SDR35SW</v>
          </cell>
          <cell r="G1873">
            <v>1</v>
          </cell>
          <cell r="H1873">
            <v>0.453592</v>
          </cell>
          <cell r="I1873">
            <v>1</v>
          </cell>
          <cell r="J1873" t="str">
            <v>-</v>
          </cell>
          <cell r="K1873">
            <v>459.06566666666669</v>
          </cell>
          <cell r="L1873">
            <v>66.285650000000004</v>
          </cell>
          <cell r="M1873" t="str">
            <v>PTI</v>
          </cell>
          <cell r="N1873" t="str">
            <v>P11512</v>
          </cell>
          <cell r="O1873" t="str">
            <v>BOX</v>
          </cell>
          <cell r="P1873" t="str">
            <v>D</v>
          </cell>
          <cell r="Q1873" t="str">
            <v>M</v>
          </cell>
          <cell r="R1873">
            <v>439.43905222302374</v>
          </cell>
          <cell r="S1873">
            <v>470.19978587863545</v>
          </cell>
          <cell r="T1873">
            <v>386.13</v>
          </cell>
          <cell r="U1873">
            <v>386.13</v>
          </cell>
          <cell r="V1873">
            <v>413.15910000000002</v>
          </cell>
          <cell r="W1873">
            <v>413.15910000000002</v>
          </cell>
          <cell r="X1873">
            <v>413.15910000000002</v>
          </cell>
          <cell r="Y1873">
            <v>413.15910000000002</v>
          </cell>
          <cell r="Z1873">
            <v>459.06566666666669</v>
          </cell>
          <cell r="AB1873" t="str">
            <v/>
          </cell>
          <cell r="AC1873">
            <v>4480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I1873" t="str">
            <v/>
          </cell>
          <cell r="AJ1873" t="str">
            <v/>
          </cell>
          <cell r="AM1873" t="e">
            <v>#N/A</v>
          </cell>
        </row>
        <row r="1874">
          <cell r="A1874" t="str">
            <v>ACTIVE</v>
          </cell>
          <cell r="B1874" t="str">
            <v>36-2024</v>
          </cell>
          <cell r="C1874">
            <v>28896433</v>
          </cell>
          <cell r="D1874" t="str">
            <v>36-2024</v>
          </cell>
          <cell r="E1874" t="str">
            <v>SDR 35 SW</v>
          </cell>
          <cell r="F1874" t="str">
            <v>8 CLEANOUT THREADED RECESSED PLUG</v>
          </cell>
          <cell r="G1874">
            <v>1</v>
          </cell>
          <cell r="H1874">
            <v>0.453592</v>
          </cell>
          <cell r="I1874">
            <v>4</v>
          </cell>
          <cell r="J1874" t="str">
            <v>-</v>
          </cell>
          <cell r="K1874">
            <v>215.72388888888889</v>
          </cell>
          <cell r="L1874">
            <v>34.81812</v>
          </cell>
          <cell r="M1874" t="str">
            <v>PTI</v>
          </cell>
          <cell r="N1874" t="str">
            <v>P1148</v>
          </cell>
          <cell r="O1874" t="str">
            <v>BOX</v>
          </cell>
          <cell r="P1874" t="str">
            <v>D</v>
          </cell>
          <cell r="Q1874" t="str">
            <v>M</v>
          </cell>
          <cell r="R1874">
            <v>228.27781962089625</v>
          </cell>
          <cell r="S1874">
            <v>244.25726699435901</v>
          </cell>
          <cell r="T1874">
            <v>181.45</v>
          </cell>
          <cell r="U1874">
            <v>181.45</v>
          </cell>
          <cell r="V1874">
            <v>194.1515</v>
          </cell>
          <cell r="W1874">
            <v>194.1515</v>
          </cell>
          <cell r="X1874">
            <v>194.1515</v>
          </cell>
          <cell r="Y1874">
            <v>194.1515</v>
          </cell>
          <cell r="Z1874">
            <v>215.72388888888889</v>
          </cell>
          <cell r="AB1874" t="str">
            <v/>
          </cell>
          <cell r="AC1874">
            <v>4501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I1874" t="str">
            <v/>
          </cell>
          <cell r="AJ1874" t="str">
            <v/>
          </cell>
          <cell r="AM1874" t="e">
            <v>#N/A</v>
          </cell>
        </row>
        <row r="1875">
          <cell r="A1875" t="str">
            <v>ACTIVE</v>
          </cell>
          <cell r="B1875" t="str">
            <v>36-2025</v>
          </cell>
          <cell r="C1875">
            <v>28896441</v>
          </cell>
          <cell r="D1875" t="str">
            <v>36-2025</v>
          </cell>
          <cell r="E1875" t="str">
            <v>SDR 35 SW</v>
          </cell>
          <cell r="F1875" t="str">
            <v>10 CLEANOUT THREADED RECESSED PLUG</v>
          </cell>
          <cell r="G1875">
            <v>1</v>
          </cell>
          <cell r="H1875">
            <v>0.453592</v>
          </cell>
          <cell r="I1875">
            <v>1</v>
          </cell>
          <cell r="J1875" t="str">
            <v>-</v>
          </cell>
          <cell r="K1875">
            <v>284.34655555555554</v>
          </cell>
          <cell r="L1875">
            <v>47.931600000000003</v>
          </cell>
          <cell r="M1875" t="str">
            <v>SPECFIT</v>
          </cell>
          <cell r="N1875" t="str">
            <v>(81)55010</v>
          </cell>
          <cell r="O1875" t="str">
            <v>BOX</v>
          </cell>
          <cell r="P1875" t="str">
            <v>D</v>
          </cell>
          <cell r="Q1875" t="str">
            <v>F</v>
          </cell>
          <cell r="R1875">
            <v>402.78823529411767</v>
          </cell>
          <cell r="S1875">
            <v>430.98341176470592</v>
          </cell>
          <cell r="T1875">
            <v>239.17</v>
          </cell>
          <cell r="U1875">
            <v>239.17</v>
          </cell>
          <cell r="V1875">
            <v>255.9119</v>
          </cell>
          <cell r="W1875">
            <v>255.9119</v>
          </cell>
          <cell r="X1875">
            <v>255.9119</v>
          </cell>
          <cell r="Y1875">
            <v>255.9119</v>
          </cell>
          <cell r="Z1875">
            <v>284.34655555555554</v>
          </cell>
          <cell r="AB1875" t="str">
            <v/>
          </cell>
          <cell r="AC1875">
            <v>4502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I1875" t="str">
            <v/>
          </cell>
          <cell r="AJ1875" t="str">
            <v/>
          </cell>
          <cell r="AM1875" t="e">
            <v>#N/A</v>
          </cell>
        </row>
        <row r="1876">
          <cell r="A1876" t="str">
            <v>ACTIVE</v>
          </cell>
          <cell r="B1876" t="str">
            <v>36-2026</v>
          </cell>
          <cell r="C1876">
            <v>28896450</v>
          </cell>
          <cell r="D1876" t="str">
            <v>36-2026</v>
          </cell>
          <cell r="E1876" t="str">
            <v>SDR 35 SW</v>
          </cell>
          <cell r="F1876" t="str">
            <v>12 CLEANOUT THREADED RECESSED PLUG</v>
          </cell>
          <cell r="G1876">
            <v>1</v>
          </cell>
          <cell r="H1876">
            <v>0.453592</v>
          </cell>
          <cell r="I1876">
            <v>1</v>
          </cell>
          <cell r="J1876" t="str">
            <v>-</v>
          </cell>
          <cell r="K1876">
            <v>425.06344444444443</v>
          </cell>
          <cell r="L1876">
            <v>77.416550999999998</v>
          </cell>
          <cell r="M1876" t="str">
            <v>SPECFIT</v>
          </cell>
          <cell r="N1876" t="str">
            <v>(81)55012</v>
          </cell>
          <cell r="O1876" t="str">
            <v>BOX</v>
          </cell>
          <cell r="P1876" t="str">
            <v>D</v>
          </cell>
          <cell r="Q1876" t="str">
            <v>F</v>
          </cell>
          <cell r="R1876">
            <v>582.23529411764707</v>
          </cell>
          <cell r="S1876">
            <v>622.99176470588236</v>
          </cell>
          <cell r="T1876">
            <v>357.53</v>
          </cell>
          <cell r="U1876">
            <v>357.53</v>
          </cell>
          <cell r="V1876">
            <v>382.55709999999999</v>
          </cell>
          <cell r="W1876">
            <v>382.55709999999999</v>
          </cell>
          <cell r="X1876">
            <v>382.55709999999999</v>
          </cell>
          <cell r="Y1876">
            <v>382.55709999999999</v>
          </cell>
          <cell r="Z1876">
            <v>425.06344444444443</v>
          </cell>
          <cell r="AB1876" t="str">
            <v/>
          </cell>
          <cell r="AC1876">
            <v>4503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I1876" t="str">
            <v/>
          </cell>
          <cell r="AJ1876" t="str">
            <v/>
          </cell>
          <cell r="AM1876" t="e">
            <v>#N/A</v>
          </cell>
        </row>
        <row r="1877">
          <cell r="A1877" t="str">
            <v>ACTIVE</v>
          </cell>
          <cell r="B1877" t="str">
            <v>36-2032</v>
          </cell>
          <cell r="C1877">
            <v>28896557</v>
          </cell>
          <cell r="D1877" t="str">
            <v>36-2032</v>
          </cell>
          <cell r="E1877" t="str">
            <v>SDR 35 SW</v>
          </cell>
          <cell r="F1877" t="str">
            <v>15 PERMANENT PLUG SDR35 SW</v>
          </cell>
          <cell r="G1877">
            <v>10.8</v>
          </cell>
          <cell r="H1877">
            <v>4.8987936000000003</v>
          </cell>
          <cell r="I1877">
            <v>1</v>
          </cell>
          <cell r="J1877">
            <v>13</v>
          </cell>
          <cell r="K1877">
            <v>684.58600000000013</v>
          </cell>
          <cell r="L1877">
            <v>129.22369700000002</v>
          </cell>
          <cell r="M1877" t="str">
            <v>SPECFIT</v>
          </cell>
          <cell r="N1877" t="str">
            <v>(81)56015</v>
          </cell>
          <cell r="O1877" t="str">
            <v>BOX</v>
          </cell>
          <cell r="P1877" t="str">
            <v>D</v>
          </cell>
          <cell r="Q1877" t="str">
            <v>F</v>
          </cell>
          <cell r="R1877">
            <v>550.52941176470586</v>
          </cell>
          <cell r="S1877">
            <v>589.06647058823535</v>
          </cell>
          <cell r="T1877">
            <v>575.82000000000005</v>
          </cell>
          <cell r="U1877">
            <v>575.82000000000005</v>
          </cell>
          <cell r="V1877">
            <v>616.12740000000008</v>
          </cell>
          <cell r="W1877">
            <v>616.12740000000008</v>
          </cell>
          <cell r="X1877">
            <v>616.12740000000008</v>
          </cell>
          <cell r="Y1877">
            <v>616.12740000000008</v>
          </cell>
          <cell r="Z1877">
            <v>684.58600000000013</v>
          </cell>
          <cell r="AB1877" t="str">
            <v/>
          </cell>
          <cell r="AC1877">
            <v>4481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I1877" t="str">
            <v/>
          </cell>
          <cell r="AJ1877" t="str">
            <v/>
          </cell>
          <cell r="AM1877" t="e">
            <v>#N/A</v>
          </cell>
        </row>
        <row r="1878">
          <cell r="A1878" t="str">
            <v>ACTIVE</v>
          </cell>
          <cell r="B1878" t="str">
            <v>36-2033</v>
          </cell>
          <cell r="C1878">
            <v>28896565</v>
          </cell>
          <cell r="D1878" t="str">
            <v>36-2033</v>
          </cell>
          <cell r="E1878" t="str">
            <v>SDR 35 SW</v>
          </cell>
          <cell r="F1878" t="str">
            <v>18 PERMANENT PLUG SDR35 SW</v>
          </cell>
          <cell r="G1878">
            <v>21.6</v>
          </cell>
          <cell r="H1878">
            <v>9.7975872000000006</v>
          </cell>
          <cell r="I1878">
            <v>1</v>
          </cell>
          <cell r="J1878">
            <v>6</v>
          </cell>
          <cell r="K1878">
            <v>963.89166666666665</v>
          </cell>
          <cell r="L1878">
            <v>95.011319999999998</v>
          </cell>
          <cell r="M1878" t="str">
            <v>SPECFIT</v>
          </cell>
          <cell r="N1878" t="str">
            <v>(81)56018</v>
          </cell>
          <cell r="O1878" t="str">
            <v>BOX</v>
          </cell>
          <cell r="P1878" t="str">
            <v>D</v>
          </cell>
          <cell r="Q1878" t="str">
            <v>F</v>
          </cell>
          <cell r="R1878">
            <v>775.16470588235291</v>
          </cell>
          <cell r="S1878">
            <v>829.42623529411765</v>
          </cell>
          <cell r="T1878">
            <v>810.75</v>
          </cell>
          <cell r="U1878">
            <v>810.75</v>
          </cell>
          <cell r="V1878">
            <v>867.50250000000005</v>
          </cell>
          <cell r="W1878">
            <v>867.50250000000005</v>
          </cell>
          <cell r="X1878">
            <v>867.50250000000005</v>
          </cell>
          <cell r="Y1878">
            <v>867.50250000000005</v>
          </cell>
          <cell r="Z1878">
            <v>963.89166666666665</v>
          </cell>
          <cell r="AB1878" t="str">
            <v/>
          </cell>
          <cell r="AC1878">
            <v>4482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I1878" t="str">
            <v/>
          </cell>
          <cell r="AJ1878" t="str">
            <v/>
          </cell>
          <cell r="AM1878" t="e">
            <v>#N/A</v>
          </cell>
        </row>
        <row r="1879">
          <cell r="A1879" t="str">
            <v>ACTIVE</v>
          </cell>
          <cell r="B1879" t="str">
            <v>36-2034</v>
          </cell>
          <cell r="C1879">
            <v>28896573</v>
          </cell>
          <cell r="D1879" t="str">
            <v>36-2034</v>
          </cell>
          <cell r="E1879" t="str">
            <v>SDR 35 SW</v>
          </cell>
          <cell r="F1879" t="str">
            <v>21 PERMANENT PLUG SDR35 SW</v>
          </cell>
          <cell r="G1879">
            <v>41.85</v>
          </cell>
          <cell r="H1879">
            <v>18.982825200000001</v>
          </cell>
          <cell r="I1879">
            <v>1</v>
          </cell>
          <cell r="J1879">
            <v>3</v>
          </cell>
          <cell r="K1879">
            <v>1906.5735555555557</v>
          </cell>
          <cell r="L1879">
            <v>182.45609999999999</v>
          </cell>
          <cell r="M1879" t="str">
            <v>SPECFIT</v>
          </cell>
          <cell r="N1879" t="str">
            <v>(81)56021</v>
          </cell>
          <cell r="O1879" t="str">
            <v>BOX</v>
          </cell>
          <cell r="P1879" t="str">
            <v>D</v>
          </cell>
          <cell r="Q1879" t="str">
            <v>F</v>
          </cell>
          <cell r="R1879">
            <v>1533.2470588235294</v>
          </cell>
          <cell r="S1879">
            <v>1640.5743529411766</v>
          </cell>
          <cell r="T1879">
            <v>1603.66</v>
          </cell>
          <cell r="U1879">
            <v>1603.66</v>
          </cell>
          <cell r="V1879">
            <v>1715.9162000000001</v>
          </cell>
          <cell r="W1879">
            <v>1715.9162000000001</v>
          </cell>
          <cell r="X1879">
            <v>1715.9162000000001</v>
          </cell>
          <cell r="Y1879">
            <v>1715.9162000000001</v>
          </cell>
          <cell r="Z1879">
            <v>1906.5735555555557</v>
          </cell>
          <cell r="AB1879" t="str">
            <v/>
          </cell>
          <cell r="AC1879">
            <v>4483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I1879" t="str">
            <v/>
          </cell>
          <cell r="AJ1879" t="str">
            <v/>
          </cell>
          <cell r="AM1879" t="e">
            <v>#N/A</v>
          </cell>
        </row>
        <row r="1880">
          <cell r="A1880" t="str">
            <v>ACTIVE</v>
          </cell>
          <cell r="B1880" t="str">
            <v>36-2035</v>
          </cell>
          <cell r="C1880">
            <v>28896581</v>
          </cell>
          <cell r="D1880" t="str">
            <v>36-2035</v>
          </cell>
          <cell r="E1880" t="str">
            <v>SDR 35 SW</v>
          </cell>
          <cell r="F1880" t="str">
            <v>24 PERMANENT PLUG SDR35 SW</v>
          </cell>
          <cell r="G1880">
            <v>54.9</v>
          </cell>
          <cell r="H1880">
            <v>24.902200799999999</v>
          </cell>
          <cell r="I1880">
            <v>1</v>
          </cell>
          <cell r="J1880">
            <v>2</v>
          </cell>
          <cell r="K1880">
            <v>2866.8510000000001</v>
          </cell>
          <cell r="L1880">
            <v>274.3571</v>
          </cell>
          <cell r="M1880" t="str">
            <v>SPECFIT</v>
          </cell>
          <cell r="N1880" t="str">
            <v>(81)56024</v>
          </cell>
          <cell r="O1880" t="str">
            <v>BOX</v>
          </cell>
          <cell r="P1880" t="str">
            <v>D</v>
          </cell>
          <cell r="Q1880" t="str">
            <v>F</v>
          </cell>
          <cell r="R1880">
            <v>2305.5294117647059</v>
          </cell>
          <cell r="S1880">
            <v>2466.9164705882354</v>
          </cell>
          <cell r="T1880">
            <v>2411.37</v>
          </cell>
          <cell r="U1880">
            <v>2411.37</v>
          </cell>
          <cell r="V1880">
            <v>2580.1659</v>
          </cell>
          <cell r="W1880">
            <v>2580.1659</v>
          </cell>
          <cell r="X1880">
            <v>2580.1659</v>
          </cell>
          <cell r="Y1880">
            <v>2580.1659</v>
          </cell>
          <cell r="Z1880">
            <v>2866.8510000000001</v>
          </cell>
          <cell r="AB1880" t="str">
            <v/>
          </cell>
          <cell r="AC1880">
            <v>4484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I1880" t="str">
            <v/>
          </cell>
          <cell r="AJ1880" t="str">
            <v/>
          </cell>
          <cell r="AM1880" t="e">
            <v>#N/A</v>
          </cell>
        </row>
        <row r="1881">
          <cell r="A1881" t="str">
            <v>ACTIVE</v>
          </cell>
          <cell r="B1881" t="str">
            <v>36-2036</v>
          </cell>
          <cell r="C1881">
            <v>28896590</v>
          </cell>
          <cell r="D1881" t="str">
            <v>36-2036</v>
          </cell>
          <cell r="E1881" t="str">
            <v>SDR 35 SW</v>
          </cell>
          <cell r="F1881" t="str">
            <v>27 PERMANENT PLUG SDR35 SW</v>
          </cell>
          <cell r="G1881">
            <v>85.05</v>
          </cell>
          <cell r="H1881">
            <v>38.577999599999998</v>
          </cell>
          <cell r="I1881">
            <v>1</v>
          </cell>
          <cell r="J1881">
            <v>2</v>
          </cell>
          <cell r="K1881">
            <v>3505.4507777777781</v>
          </cell>
          <cell r="L1881">
            <v>285.14580000000001</v>
          </cell>
          <cell r="M1881" t="str">
            <v>SPECFIT</v>
          </cell>
          <cell r="N1881" t="str">
            <v>(81)56027</v>
          </cell>
          <cell r="O1881" t="str">
            <v>BOX</v>
          </cell>
          <cell r="P1881" t="str">
            <v>D</v>
          </cell>
          <cell r="Q1881" t="str">
            <v>F</v>
          </cell>
          <cell r="R1881">
            <v>2396.1882352941175</v>
          </cell>
          <cell r="S1881">
            <v>2563.9214117647057</v>
          </cell>
          <cell r="T1881">
            <v>2948.51</v>
          </cell>
          <cell r="U1881">
            <v>2948.51</v>
          </cell>
          <cell r="V1881">
            <v>3154.9057000000003</v>
          </cell>
          <cell r="W1881">
            <v>3154.9057000000003</v>
          </cell>
          <cell r="X1881">
            <v>3154.9057000000003</v>
          </cell>
          <cell r="Y1881">
            <v>3154.9057000000003</v>
          </cell>
          <cell r="Z1881">
            <v>3505.4507777777781</v>
          </cell>
          <cell r="AB1881" t="str">
            <v/>
          </cell>
          <cell r="AC1881">
            <v>4485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I1881" t="str">
            <v/>
          </cell>
          <cell r="AJ1881" t="str">
            <v/>
          </cell>
          <cell r="AM1881" t="e">
            <v>#N/A</v>
          </cell>
        </row>
        <row r="1882">
          <cell r="A1882" t="str">
            <v>ACTIVE</v>
          </cell>
          <cell r="B1882" t="str">
            <v>36-2037</v>
          </cell>
          <cell r="C1882">
            <v>28896603</v>
          </cell>
          <cell r="D1882" t="str">
            <v>36-2037</v>
          </cell>
          <cell r="E1882" t="str">
            <v>SDR 35 SW</v>
          </cell>
          <cell r="F1882" t="str">
            <v>30 PERMANENT PLUG SDR35 SW</v>
          </cell>
          <cell r="G1882">
            <v>120.15</v>
          </cell>
          <cell r="H1882">
            <v>54.499078799999999</v>
          </cell>
          <cell r="I1882">
            <v>1</v>
          </cell>
          <cell r="J1882">
            <v>1</v>
          </cell>
          <cell r="K1882">
            <v>5450.0382862745109</v>
          </cell>
          <cell r="L1882">
            <v>509.82530000000003</v>
          </cell>
          <cell r="M1882" t="str">
            <v>SPECFIT</v>
          </cell>
          <cell r="N1882" t="str">
            <v>(81)56030</v>
          </cell>
          <cell r="O1882" t="str">
            <v>BOX</v>
          </cell>
          <cell r="P1882" t="str">
            <v>D</v>
          </cell>
          <cell r="Q1882" t="str">
            <v>F</v>
          </cell>
          <cell r="R1882">
            <v>4284.2470588235301</v>
          </cell>
          <cell r="S1882">
            <v>4584.1443529411772</v>
          </cell>
          <cell r="T1882">
            <v>4584.1443529411772</v>
          </cell>
          <cell r="U1882">
            <v>4584.1443529411772</v>
          </cell>
          <cell r="V1882">
            <v>4905.0344576470598</v>
          </cell>
          <cell r="W1882">
            <v>4905.0344576470598</v>
          </cell>
          <cell r="X1882">
            <v>4905.0344576470598</v>
          </cell>
          <cell r="Y1882">
            <v>4905.0344576470598</v>
          </cell>
          <cell r="Z1882">
            <v>5450.0382862745109</v>
          </cell>
          <cell r="AB1882" t="str">
            <v/>
          </cell>
          <cell r="AC1882">
            <v>4486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I1882" t="str">
            <v/>
          </cell>
          <cell r="AJ1882" t="str">
            <v/>
          </cell>
          <cell r="AM1882" t="e">
            <v>#N/A</v>
          </cell>
        </row>
        <row r="1883">
          <cell r="A1883" t="str">
            <v>ACTIVE</v>
          </cell>
          <cell r="B1883" t="str">
            <v>36-2038</v>
          </cell>
          <cell r="C1883">
            <v>28896611</v>
          </cell>
          <cell r="D1883" t="str">
            <v>36-2038</v>
          </cell>
          <cell r="E1883" t="str">
            <v>SDR 35 SW</v>
          </cell>
          <cell r="F1883" t="str">
            <v>36 PERMANENT PLUG SDR35 SW</v>
          </cell>
          <cell r="G1883">
            <v>198.9</v>
          </cell>
          <cell r="H1883">
            <v>90.219448799999995</v>
          </cell>
          <cell r="I1883">
            <v>1</v>
          </cell>
          <cell r="J1883">
            <v>1</v>
          </cell>
          <cell r="K1883">
            <v>6976.0777411764711</v>
          </cell>
          <cell r="L1883">
            <v>652.57780000000002</v>
          </cell>
          <cell r="M1883" t="str">
            <v>SPECFIT</v>
          </cell>
          <cell r="N1883" t="str">
            <v>(81)56036</v>
          </cell>
          <cell r="O1883" t="str">
            <v>BOX</v>
          </cell>
          <cell r="P1883" t="str">
            <v>D</v>
          </cell>
          <cell r="Q1883" t="str">
            <v>F</v>
          </cell>
          <cell r="R1883">
            <v>5483.8588235294119</v>
          </cell>
          <cell r="S1883">
            <v>5867.7289411764714</v>
          </cell>
          <cell r="T1883">
            <v>5867.7289411764714</v>
          </cell>
          <cell r="U1883">
            <v>5867.7289411764714</v>
          </cell>
          <cell r="V1883">
            <v>6278.4699670588243</v>
          </cell>
          <cell r="W1883">
            <v>6278.4699670588243</v>
          </cell>
          <cell r="X1883">
            <v>6278.4699670588243</v>
          </cell>
          <cell r="Y1883">
            <v>6278.4699670588243</v>
          </cell>
          <cell r="Z1883">
            <v>6976.0777411764711</v>
          </cell>
          <cell r="AB1883" t="str">
            <v/>
          </cell>
          <cell r="AC1883">
            <v>4487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I1883" t="str">
            <v/>
          </cell>
          <cell r="AJ1883" t="str">
            <v/>
          </cell>
          <cell r="AM1883" t="e">
            <v>#N/A</v>
          </cell>
        </row>
        <row r="1884">
          <cell r="A1884" t="str">
            <v>ACTIVE</v>
          </cell>
          <cell r="B1884" t="str">
            <v>36-2039</v>
          </cell>
          <cell r="C1884">
            <v>28896700</v>
          </cell>
          <cell r="D1884" t="str">
            <v>36-2039</v>
          </cell>
          <cell r="E1884" t="str">
            <v>SDR 35 SW</v>
          </cell>
          <cell r="F1884" t="str">
            <v>4 VANSTONE FLGEXFEM150#BPXSDR35</v>
          </cell>
          <cell r="G1884">
            <v>1.35</v>
          </cell>
          <cell r="H1884">
            <v>0.61234920000000004</v>
          </cell>
          <cell r="I1884">
            <v>1</v>
          </cell>
          <cell r="J1884">
            <v>100</v>
          </cell>
          <cell r="K1884">
            <v>337.04958039215694</v>
          </cell>
          <cell r="L1884">
            <v>31.529199999999999</v>
          </cell>
          <cell r="M1884" t="str">
            <v>SPECFIT</v>
          </cell>
          <cell r="N1884" t="str">
            <v>(81)5304</v>
          </cell>
          <cell r="O1884" t="str">
            <v>BOX</v>
          </cell>
          <cell r="P1884" t="str">
            <v>D</v>
          </cell>
          <cell r="Q1884" t="str">
            <v>F</v>
          </cell>
          <cell r="R1884">
            <v>264.95294117647063</v>
          </cell>
          <cell r="S1884">
            <v>283.4996470588236</v>
          </cell>
          <cell r="T1884">
            <v>283.4996470588236</v>
          </cell>
          <cell r="U1884">
            <v>283.4996470588236</v>
          </cell>
          <cell r="V1884">
            <v>303.34462235294126</v>
          </cell>
          <cell r="W1884">
            <v>303.34462235294126</v>
          </cell>
          <cell r="X1884">
            <v>303.34462235294126</v>
          </cell>
          <cell r="Y1884">
            <v>303.34462235294126</v>
          </cell>
          <cell r="Z1884">
            <v>337.04958039215694</v>
          </cell>
          <cell r="AB1884" t="str">
            <v/>
          </cell>
          <cell r="AC1884">
            <v>4504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I1884" t="str">
            <v/>
          </cell>
          <cell r="AJ1884" t="str">
            <v/>
          </cell>
          <cell r="AM1884" t="e">
            <v>#N/A</v>
          </cell>
        </row>
        <row r="1885">
          <cell r="A1885" t="str">
            <v>ACTIVE</v>
          </cell>
          <cell r="B1885" t="str">
            <v>36-2040</v>
          </cell>
          <cell r="C1885">
            <v>28896719</v>
          </cell>
          <cell r="D1885" t="str">
            <v>36-2040</v>
          </cell>
          <cell r="E1885" t="str">
            <v>SDR 35 SW</v>
          </cell>
          <cell r="F1885" t="str">
            <v>6 VANSTONE FLGEXFEM150#BPXSDR35</v>
          </cell>
          <cell r="G1885">
            <v>2.25</v>
          </cell>
          <cell r="H1885">
            <v>1.0205820000000001</v>
          </cell>
          <cell r="I1885">
            <v>1</v>
          </cell>
          <cell r="J1885">
            <v>60</v>
          </cell>
          <cell r="K1885">
            <v>435.06200000000001</v>
          </cell>
          <cell r="L1885">
            <v>40.697800000000001</v>
          </cell>
          <cell r="M1885" t="str">
            <v>SPECFIT</v>
          </cell>
          <cell r="N1885" t="str">
            <v>(81)5306</v>
          </cell>
          <cell r="O1885" t="str">
            <v>BOX</v>
          </cell>
          <cell r="P1885" t="str">
            <v>D</v>
          </cell>
          <cell r="Q1885" t="str">
            <v>F</v>
          </cell>
          <cell r="R1885">
            <v>342</v>
          </cell>
          <cell r="S1885">
            <v>365.94</v>
          </cell>
          <cell r="T1885">
            <v>365.94</v>
          </cell>
          <cell r="U1885">
            <v>365.94</v>
          </cell>
          <cell r="V1885">
            <v>391.55580000000003</v>
          </cell>
          <cell r="W1885">
            <v>391.55580000000003</v>
          </cell>
          <cell r="X1885">
            <v>391.55580000000003</v>
          </cell>
          <cell r="Y1885">
            <v>391.55580000000003</v>
          </cell>
          <cell r="Z1885">
            <v>435.06200000000001</v>
          </cell>
          <cell r="AB1885" t="str">
            <v/>
          </cell>
          <cell r="AC1885">
            <v>4505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I1885" t="str">
            <v/>
          </cell>
          <cell r="AJ1885" t="str">
            <v/>
          </cell>
          <cell r="AM1885" t="e">
            <v>#N/A</v>
          </cell>
        </row>
        <row r="1886">
          <cell r="A1886" t="str">
            <v>ACTIVE</v>
          </cell>
          <cell r="B1886" t="str">
            <v>36-2041</v>
          </cell>
          <cell r="C1886">
            <v>28896727</v>
          </cell>
          <cell r="D1886" t="str">
            <v>36-2041</v>
          </cell>
          <cell r="E1886" t="str">
            <v>SDR 35 SW</v>
          </cell>
          <cell r="F1886" t="str">
            <v>8 VANSTONE FLGEXFEM150#BPXSDR35</v>
          </cell>
          <cell r="G1886">
            <v>3.6</v>
          </cell>
          <cell r="H1886">
            <v>1.6329312</v>
          </cell>
          <cell r="I1886">
            <v>1</v>
          </cell>
          <cell r="J1886">
            <v>38</v>
          </cell>
          <cell r="K1886">
            <v>647.65421568627448</v>
          </cell>
          <cell r="L1886">
            <v>60.584800000000001</v>
          </cell>
          <cell r="M1886" t="str">
            <v>SPECFIT</v>
          </cell>
          <cell r="N1886" t="str">
            <v>(81)5308</v>
          </cell>
          <cell r="O1886" t="str">
            <v>BOX</v>
          </cell>
          <cell r="P1886" t="str">
            <v>D</v>
          </cell>
          <cell r="Q1886" t="str">
            <v>F</v>
          </cell>
          <cell r="R1886">
            <v>509.11764705882354</v>
          </cell>
          <cell r="S1886">
            <v>544.75588235294117</v>
          </cell>
          <cell r="T1886">
            <v>544.75588235294117</v>
          </cell>
          <cell r="U1886">
            <v>544.75588235294117</v>
          </cell>
          <cell r="V1886">
            <v>582.88879411764708</v>
          </cell>
          <cell r="W1886">
            <v>582.88879411764708</v>
          </cell>
          <cell r="X1886">
            <v>582.88879411764708</v>
          </cell>
          <cell r="Y1886">
            <v>582.88879411764708</v>
          </cell>
          <cell r="Z1886">
            <v>647.65421568627448</v>
          </cell>
          <cell r="AB1886" t="str">
            <v/>
          </cell>
          <cell r="AC1886">
            <v>4506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I1886" t="str">
            <v/>
          </cell>
          <cell r="AJ1886" t="str">
            <v/>
          </cell>
          <cell r="AM1886" t="e">
            <v>#N/A</v>
          </cell>
        </row>
        <row r="1887">
          <cell r="A1887" t="str">
            <v>ACTIVE</v>
          </cell>
          <cell r="B1887" t="str">
            <v>36-2042</v>
          </cell>
          <cell r="C1887">
            <v>28896735</v>
          </cell>
          <cell r="D1887" t="str">
            <v>36-2042</v>
          </cell>
          <cell r="E1887" t="str">
            <v>SDR 35 SW</v>
          </cell>
          <cell r="F1887" t="str">
            <v>10 VANSTONE FLGEXFEM150#BPXSDR35</v>
          </cell>
          <cell r="G1887">
            <v>7.2</v>
          </cell>
          <cell r="H1887">
            <v>3.2658624000000001</v>
          </cell>
          <cell r="I1887">
            <v>1</v>
          </cell>
          <cell r="J1887">
            <v>19</v>
          </cell>
          <cell r="K1887">
            <v>1652.8015856209151</v>
          </cell>
          <cell r="L1887">
            <v>173.004671</v>
          </cell>
          <cell r="M1887" t="str">
            <v>SPECFIT</v>
          </cell>
          <cell r="N1887" t="str">
            <v>(81)53010</v>
          </cell>
          <cell r="O1887" t="str">
            <v>BOX</v>
          </cell>
          <cell r="P1887" t="str">
            <v>D</v>
          </cell>
          <cell r="Q1887" t="str">
            <v>F</v>
          </cell>
          <cell r="R1887">
            <v>1299.2588235294118</v>
          </cell>
          <cell r="S1887">
            <v>1390.2069411764708</v>
          </cell>
          <cell r="T1887">
            <v>1390.2069411764708</v>
          </cell>
          <cell r="U1887">
            <v>1390.2069411764708</v>
          </cell>
          <cell r="V1887">
            <v>1487.5214270588237</v>
          </cell>
          <cell r="W1887">
            <v>1487.5214270588237</v>
          </cell>
          <cell r="X1887">
            <v>1487.5214270588237</v>
          </cell>
          <cell r="Y1887">
            <v>1487.5214270588237</v>
          </cell>
          <cell r="Z1887">
            <v>1652.8015856209151</v>
          </cell>
          <cell r="AB1887" t="str">
            <v/>
          </cell>
          <cell r="AC1887">
            <v>4507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I1887" t="str">
            <v/>
          </cell>
          <cell r="AJ1887" t="str">
            <v/>
          </cell>
          <cell r="AM1887" t="e">
            <v>#N/A</v>
          </cell>
        </row>
        <row r="1888">
          <cell r="A1888" t="str">
            <v>ACTIVE</v>
          </cell>
          <cell r="B1888" t="str">
            <v>36-2043</v>
          </cell>
          <cell r="C1888">
            <v>28896743</v>
          </cell>
          <cell r="D1888" t="str">
            <v>36-2043</v>
          </cell>
          <cell r="E1888" t="str">
            <v>SDR 35 SW</v>
          </cell>
          <cell r="F1888" t="str">
            <v>12 VANSTONE FLGEXFEM150#BPXSDR35</v>
          </cell>
          <cell r="G1888">
            <v>9.4499999999999993</v>
          </cell>
          <cell r="H1888">
            <v>4.2864443999999997</v>
          </cell>
          <cell r="I1888">
            <v>1</v>
          </cell>
          <cell r="J1888">
            <v>14</v>
          </cell>
          <cell r="K1888">
            <v>1761.3051803921567</v>
          </cell>
          <cell r="L1888">
            <v>164.76130000000001</v>
          </cell>
          <cell r="M1888" t="str">
            <v>SPECFIT</v>
          </cell>
          <cell r="N1888" t="str">
            <v>(81)53012</v>
          </cell>
          <cell r="O1888" t="str">
            <v>BOX</v>
          </cell>
          <cell r="P1888" t="str">
            <v>D</v>
          </cell>
          <cell r="Q1888" t="str">
            <v>F</v>
          </cell>
          <cell r="R1888">
            <v>1384.5529411764705</v>
          </cell>
          <cell r="S1888">
            <v>1481.4716470588235</v>
          </cell>
          <cell r="T1888">
            <v>1481.4716470588235</v>
          </cell>
          <cell r="U1888">
            <v>1481.4716470588235</v>
          </cell>
          <cell r="V1888">
            <v>1585.1746623529411</v>
          </cell>
          <cell r="W1888">
            <v>1585.1746623529411</v>
          </cell>
          <cell r="X1888">
            <v>1585.1746623529411</v>
          </cell>
          <cell r="Y1888">
            <v>1585.1746623529411</v>
          </cell>
          <cell r="Z1888">
            <v>1761.3051803921567</v>
          </cell>
          <cell r="AB1888" t="str">
            <v/>
          </cell>
          <cell r="AC1888">
            <v>4508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I1888" t="str">
            <v/>
          </cell>
          <cell r="AJ1888" t="str">
            <v/>
          </cell>
          <cell r="AM1888" t="e">
            <v>#N/A</v>
          </cell>
        </row>
        <row r="1889">
          <cell r="A1889" t="str">
            <v>ACTIVE</v>
          </cell>
          <cell r="B1889" t="str">
            <v>36-2044</v>
          </cell>
          <cell r="C1889">
            <v>28896751</v>
          </cell>
          <cell r="D1889" t="str">
            <v>36-2044</v>
          </cell>
          <cell r="E1889" t="str">
            <v>SDR 35 SW</v>
          </cell>
          <cell r="F1889" t="str">
            <v>14X15 VANSTONE FLGEXFEM150#BPXSDR35</v>
          </cell>
          <cell r="G1889">
            <v>22.95</v>
          </cell>
          <cell r="H1889">
            <v>10.409936399999999</v>
          </cell>
          <cell r="I1889">
            <v>1</v>
          </cell>
          <cell r="J1889">
            <v>6</v>
          </cell>
          <cell r="K1889">
            <v>5871.6907385620925</v>
          </cell>
          <cell r="L1889">
            <v>549.26779999999997</v>
          </cell>
          <cell r="M1889" t="str">
            <v>SPECFIT</v>
          </cell>
          <cell r="N1889" t="str">
            <v>(81)5301415</v>
          </cell>
          <cell r="O1889" t="str">
            <v>BOX</v>
          </cell>
          <cell r="P1889" t="str">
            <v>D</v>
          </cell>
          <cell r="Q1889" t="str">
            <v>F</v>
          </cell>
          <cell r="R1889">
            <v>4615.7058823529414</v>
          </cell>
          <cell r="S1889">
            <v>4938.8052941176475</v>
          </cell>
          <cell r="T1889">
            <v>4938.8052941176475</v>
          </cell>
          <cell r="U1889">
            <v>4938.8052941176475</v>
          </cell>
          <cell r="V1889">
            <v>5284.5216647058833</v>
          </cell>
          <cell r="W1889">
            <v>5284.5216647058833</v>
          </cell>
          <cell r="X1889">
            <v>5284.5216647058833</v>
          </cell>
          <cell r="Y1889">
            <v>5284.5216647058833</v>
          </cell>
          <cell r="Z1889">
            <v>5871.6907385620925</v>
          </cell>
          <cell r="AB1889" t="str">
            <v/>
          </cell>
          <cell r="AC1889">
            <v>4509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I1889" t="str">
            <v/>
          </cell>
          <cell r="AJ1889" t="str">
            <v/>
          </cell>
          <cell r="AM1889" t="e">
            <v>#N/A</v>
          </cell>
        </row>
        <row r="1890">
          <cell r="A1890" t="str">
            <v>ACTIVE</v>
          </cell>
          <cell r="B1890" t="str">
            <v>36-2045</v>
          </cell>
          <cell r="C1890">
            <v>28896760</v>
          </cell>
          <cell r="D1890" t="str">
            <v>36-2045</v>
          </cell>
          <cell r="E1890" t="str">
            <v>SDR 35 SW</v>
          </cell>
          <cell r="F1890" t="str">
            <v>16X15 VANSTONE FLGEXFEM150#BPXSDR35</v>
          </cell>
          <cell r="G1890">
            <v>30.15</v>
          </cell>
          <cell r="H1890">
            <v>13.675798799999999</v>
          </cell>
          <cell r="I1890">
            <v>1</v>
          </cell>
          <cell r="J1890">
            <v>4</v>
          </cell>
          <cell r="K1890">
            <v>7733.5974588235295</v>
          </cell>
          <cell r="L1890">
            <v>723.44029999999998</v>
          </cell>
          <cell r="M1890" t="str">
            <v>SPECFIT</v>
          </cell>
          <cell r="N1890" t="str">
            <v>(81)5301615</v>
          </cell>
          <cell r="O1890" t="str">
            <v>BOX</v>
          </cell>
          <cell r="P1890" t="str">
            <v>D</v>
          </cell>
          <cell r="Q1890" t="str">
            <v>F</v>
          </cell>
          <cell r="R1890">
            <v>6079.3411764705879</v>
          </cell>
          <cell r="S1890">
            <v>6504.8950588235293</v>
          </cell>
          <cell r="T1890">
            <v>6504.8950588235293</v>
          </cell>
          <cell r="U1890">
            <v>6504.8950588235293</v>
          </cell>
          <cell r="V1890">
            <v>6960.2377129411771</v>
          </cell>
          <cell r="W1890">
            <v>6960.2377129411771</v>
          </cell>
          <cell r="X1890">
            <v>6960.2377129411771</v>
          </cell>
          <cell r="Y1890">
            <v>6960.2377129411771</v>
          </cell>
          <cell r="Z1890">
            <v>7733.5974588235295</v>
          </cell>
          <cell r="AB1890" t="str">
            <v/>
          </cell>
          <cell r="AC1890">
            <v>4510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I1890" t="str">
            <v/>
          </cell>
          <cell r="AJ1890" t="str">
            <v/>
          </cell>
          <cell r="AM1890" t="e">
            <v>#N/A</v>
          </cell>
        </row>
        <row r="1891">
          <cell r="A1891" t="str">
            <v>ACTIVE</v>
          </cell>
          <cell r="B1891" t="str">
            <v>36-2046</v>
          </cell>
          <cell r="C1891">
            <v>28896778</v>
          </cell>
          <cell r="D1891" t="str">
            <v>36-2046</v>
          </cell>
          <cell r="E1891" t="str">
            <v>SDR 35 SW</v>
          </cell>
          <cell r="F1891" t="str">
            <v>18 VANSTONE FLGEXFEM150#BPXSDR35</v>
          </cell>
          <cell r="G1891">
            <v>32.85</v>
          </cell>
          <cell r="H1891">
            <v>14.9004972</v>
          </cell>
          <cell r="I1891">
            <v>1</v>
          </cell>
          <cell r="J1891">
            <v>4</v>
          </cell>
          <cell r="K1891">
            <v>8073.9395620915047</v>
          </cell>
          <cell r="L1891">
            <v>755.27869999999996</v>
          </cell>
          <cell r="M1891" t="str">
            <v>SPECFIT</v>
          </cell>
          <cell r="N1891" t="str">
            <v>(81)53018</v>
          </cell>
          <cell r="O1891" t="str">
            <v>BOX</v>
          </cell>
          <cell r="P1891" t="str">
            <v>D</v>
          </cell>
          <cell r="Q1891" t="str">
            <v>F</v>
          </cell>
          <cell r="R1891">
            <v>6346.8823529411775</v>
          </cell>
          <cell r="S1891">
            <v>6791.1641176470603</v>
          </cell>
          <cell r="T1891">
            <v>6791.1641176470603</v>
          </cell>
          <cell r="U1891">
            <v>6791.1641176470603</v>
          </cell>
          <cell r="V1891">
            <v>7266.5456058823547</v>
          </cell>
          <cell r="W1891">
            <v>7266.5456058823547</v>
          </cell>
          <cell r="X1891">
            <v>7266.5456058823547</v>
          </cell>
          <cell r="Y1891">
            <v>7266.5456058823547</v>
          </cell>
          <cell r="Z1891">
            <v>8073.9395620915047</v>
          </cell>
          <cell r="AB1891" t="str">
            <v/>
          </cell>
          <cell r="AC1891">
            <v>4511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I1891" t="str">
            <v/>
          </cell>
          <cell r="AJ1891" t="str">
            <v/>
          </cell>
          <cell r="AM1891" t="e">
            <v>#N/A</v>
          </cell>
        </row>
        <row r="1892">
          <cell r="A1892" t="str">
            <v>ACTIVE</v>
          </cell>
          <cell r="B1892" t="str">
            <v>36-2047</v>
          </cell>
          <cell r="C1892">
            <v>28896786</v>
          </cell>
          <cell r="D1892" t="str">
            <v>36-2047</v>
          </cell>
          <cell r="E1892" t="str">
            <v>SDR 35 SW</v>
          </cell>
          <cell r="F1892" t="str">
            <v>20X21 VANSTONE FLGEXFEM150#BPXSDR35</v>
          </cell>
          <cell r="G1892">
            <v>50.85</v>
          </cell>
          <cell r="H1892">
            <v>23.065153200000001</v>
          </cell>
          <cell r="I1892">
            <v>1</v>
          </cell>
          <cell r="J1892">
            <v>3</v>
          </cell>
          <cell r="K1892">
            <v>10137.318750326798</v>
          </cell>
          <cell r="L1892">
            <v>948.29759999999999</v>
          </cell>
          <cell r="M1892" t="str">
            <v>SPECFIT</v>
          </cell>
          <cell r="N1892" t="str">
            <v>(81)5302021</v>
          </cell>
          <cell r="O1892" t="str">
            <v>BOX</v>
          </cell>
          <cell r="P1892" t="str">
            <v>D</v>
          </cell>
          <cell r="Q1892" t="str">
            <v>F</v>
          </cell>
          <cell r="R1892">
            <v>7968.8941176470598</v>
          </cell>
          <cell r="S1892">
            <v>8526.7167058823543</v>
          </cell>
          <cell r="T1892">
            <v>8526.7167058823543</v>
          </cell>
          <cell r="U1892">
            <v>8526.7167058823543</v>
          </cell>
          <cell r="V1892">
            <v>9123.5868752941187</v>
          </cell>
          <cell r="W1892">
            <v>9123.5868752941187</v>
          </cell>
          <cell r="X1892">
            <v>9123.5868752941187</v>
          </cell>
          <cell r="Y1892">
            <v>9123.5868752941187</v>
          </cell>
          <cell r="Z1892">
            <v>10137.318750326798</v>
          </cell>
          <cell r="AB1892" t="str">
            <v/>
          </cell>
          <cell r="AC1892">
            <v>4512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I1892" t="str">
            <v/>
          </cell>
          <cell r="AJ1892" t="str">
            <v/>
          </cell>
          <cell r="AM1892" t="e">
            <v>#N/A</v>
          </cell>
        </row>
        <row r="1893">
          <cell r="A1893" t="str">
            <v>ACTIVE</v>
          </cell>
          <cell r="B1893" t="str">
            <v>36-2048</v>
          </cell>
          <cell r="C1893">
            <v>28896794</v>
          </cell>
          <cell r="D1893" t="str">
            <v>36-2048</v>
          </cell>
          <cell r="E1893" t="str">
            <v>SDR 35 SW</v>
          </cell>
          <cell r="F1893" t="str">
            <v>24 VANSTONE FLGEXFEM150#BPXSDR35</v>
          </cell>
          <cell r="G1893">
            <v>74.7</v>
          </cell>
          <cell r="H1893">
            <v>33.883322400000004</v>
          </cell>
          <cell r="I1893">
            <v>1</v>
          </cell>
          <cell r="J1893">
            <v>2</v>
          </cell>
          <cell r="K1893">
            <v>14426.922315032683</v>
          </cell>
          <cell r="L1893">
            <v>1349.5695000000001</v>
          </cell>
          <cell r="M1893" t="str">
            <v>SPECFIT</v>
          </cell>
          <cell r="N1893" t="str">
            <v>(81)53024</v>
          </cell>
          <cell r="O1893" t="str">
            <v>BOX</v>
          </cell>
          <cell r="P1893" t="str">
            <v>D</v>
          </cell>
          <cell r="Q1893" t="str">
            <v>F</v>
          </cell>
          <cell r="R1893">
            <v>11340.929411764708</v>
          </cell>
          <cell r="S1893">
            <v>12134.794470588238</v>
          </cell>
          <cell r="T1893">
            <v>12134.794470588238</v>
          </cell>
          <cell r="U1893">
            <v>12134.794470588238</v>
          </cell>
          <cell r="V1893">
            <v>12984.230083529415</v>
          </cell>
          <cell r="W1893">
            <v>12984.230083529415</v>
          </cell>
          <cell r="X1893">
            <v>12984.230083529415</v>
          </cell>
          <cell r="Y1893">
            <v>12984.230083529415</v>
          </cell>
          <cell r="Z1893">
            <v>14426.922315032683</v>
          </cell>
          <cell r="AB1893" t="str">
            <v/>
          </cell>
          <cell r="AC1893">
            <v>4513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I1893" t="str">
            <v/>
          </cell>
          <cell r="AJ1893" t="str">
            <v/>
          </cell>
          <cell r="AM1893" t="e">
            <v>#N/A</v>
          </cell>
        </row>
        <row r="1894">
          <cell r="A1894" t="str">
            <v>ACTIVE</v>
          </cell>
          <cell r="B1894" t="str">
            <v>36-2049</v>
          </cell>
          <cell r="C1894">
            <v>28896808</v>
          </cell>
          <cell r="D1894" t="str">
            <v>36-2049</v>
          </cell>
          <cell r="E1894" t="str">
            <v>SDR 35 SW</v>
          </cell>
          <cell r="F1894" t="str">
            <v>24X27 VANSTONE FLGEXFEM150#BPXSDR35</v>
          </cell>
          <cell r="G1894">
            <v>74.7</v>
          </cell>
          <cell r="H1894">
            <v>33.883322400000004</v>
          </cell>
          <cell r="I1894">
            <v>1</v>
          </cell>
          <cell r="J1894">
            <v>2</v>
          </cell>
          <cell r="K1894">
            <v>17936.123128104573</v>
          </cell>
          <cell r="L1894">
            <v>1677.8386</v>
          </cell>
          <cell r="M1894" t="str">
            <v>SPECFIT</v>
          </cell>
          <cell r="N1894" t="str">
            <v>(81)5302427</v>
          </cell>
          <cell r="O1894" t="str">
            <v>BOX</v>
          </cell>
          <cell r="P1894" t="str">
            <v>D</v>
          </cell>
          <cell r="Q1894" t="str">
            <v>F</v>
          </cell>
          <cell r="R1894">
            <v>14099.494117647058</v>
          </cell>
          <cell r="S1894">
            <v>15086.458705882353</v>
          </cell>
          <cell r="T1894">
            <v>15086.458705882353</v>
          </cell>
          <cell r="U1894">
            <v>15086.458705882353</v>
          </cell>
          <cell r="V1894">
            <v>16142.510815294117</v>
          </cell>
          <cell r="W1894">
            <v>16142.510815294117</v>
          </cell>
          <cell r="X1894">
            <v>16142.510815294117</v>
          </cell>
          <cell r="Y1894">
            <v>16142.510815294117</v>
          </cell>
          <cell r="Z1894">
            <v>17936.123128104573</v>
          </cell>
          <cell r="AB1894" t="str">
            <v/>
          </cell>
          <cell r="AC1894">
            <v>4514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I1894" t="str">
            <v/>
          </cell>
          <cell r="AJ1894" t="str">
            <v/>
          </cell>
          <cell r="AM1894" t="e">
            <v>#N/A</v>
          </cell>
        </row>
        <row r="1895">
          <cell r="A1895" t="str">
            <v>ACTIVE</v>
          </cell>
          <cell r="B1895" t="str">
            <v>36-2050</v>
          </cell>
          <cell r="C1895">
            <v>28896816</v>
          </cell>
          <cell r="D1895" t="str">
            <v>36-2050</v>
          </cell>
          <cell r="E1895" t="str">
            <v>SDR 35 SW</v>
          </cell>
          <cell r="F1895" t="str">
            <v>26X27 VANSTONE FLGEXFEM150#BPXSDR35</v>
          </cell>
          <cell r="G1895">
            <v>89.1</v>
          </cell>
          <cell r="H1895">
            <v>40.415047199999997</v>
          </cell>
          <cell r="I1895">
            <v>1</v>
          </cell>
          <cell r="J1895">
            <v>2</v>
          </cell>
          <cell r="K1895">
            <v>20543.54682352941</v>
          </cell>
          <cell r="L1895">
            <v>1921.7515000000001</v>
          </cell>
          <cell r="M1895" t="str">
            <v>SPECFIT</v>
          </cell>
          <cell r="N1895" t="str">
            <v>(81)5302627</v>
          </cell>
          <cell r="O1895" t="str">
            <v>BOX</v>
          </cell>
          <cell r="P1895" t="str">
            <v>D</v>
          </cell>
          <cell r="Q1895" t="str">
            <v>F</v>
          </cell>
          <cell r="R1895">
            <v>16149.176470588234</v>
          </cell>
          <cell r="S1895">
            <v>17279.61882352941</v>
          </cell>
          <cell r="T1895">
            <v>17279.61882352941</v>
          </cell>
          <cell r="U1895">
            <v>17279.61882352941</v>
          </cell>
          <cell r="V1895">
            <v>18489.192141176471</v>
          </cell>
          <cell r="W1895">
            <v>18489.192141176471</v>
          </cell>
          <cell r="X1895">
            <v>18489.192141176471</v>
          </cell>
          <cell r="Y1895">
            <v>18489.192141176471</v>
          </cell>
          <cell r="Z1895">
            <v>20543.54682352941</v>
          </cell>
          <cell r="AB1895" t="str">
            <v/>
          </cell>
          <cell r="AC1895">
            <v>4515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I1895" t="str">
            <v/>
          </cell>
          <cell r="AJ1895" t="str">
            <v/>
          </cell>
          <cell r="AM1895" t="e">
            <v>#N/A</v>
          </cell>
        </row>
        <row r="1896">
          <cell r="A1896" t="str">
            <v>ACTIVE</v>
          </cell>
          <cell r="B1896" t="str">
            <v>36-2051</v>
          </cell>
          <cell r="C1896">
            <v>28896824</v>
          </cell>
          <cell r="D1896" t="str">
            <v>36-2051</v>
          </cell>
          <cell r="E1896" t="str">
            <v>SDR 35 SW</v>
          </cell>
          <cell r="F1896" t="str">
            <v>28X27 VANSTONE FLGEXFEM150#BPXSDR35</v>
          </cell>
          <cell r="G1896">
            <v>95.85</v>
          </cell>
          <cell r="H1896">
            <v>43.476793199999996</v>
          </cell>
          <cell r="I1896">
            <v>1</v>
          </cell>
          <cell r="J1896">
            <v>1</v>
          </cell>
          <cell r="K1896">
            <v>22597.976335947718</v>
          </cell>
          <cell r="L1896">
            <v>2113.9335000000001</v>
          </cell>
          <cell r="M1896" t="str">
            <v>SPECFIT</v>
          </cell>
          <cell r="N1896" t="str">
            <v>(81)5302827</v>
          </cell>
          <cell r="O1896" t="str">
            <v>BOX</v>
          </cell>
          <cell r="P1896" t="str">
            <v>D</v>
          </cell>
          <cell r="Q1896" t="str">
            <v>F</v>
          </cell>
          <cell r="R1896">
            <v>17764.152941176471</v>
          </cell>
          <cell r="S1896">
            <v>19007.643647058827</v>
          </cell>
          <cell r="T1896">
            <v>19007.643647058827</v>
          </cell>
          <cell r="U1896">
            <v>19007.643647058827</v>
          </cell>
          <cell r="V1896">
            <v>20338.178702352947</v>
          </cell>
          <cell r="W1896">
            <v>20338.178702352947</v>
          </cell>
          <cell r="X1896">
            <v>20338.178702352947</v>
          </cell>
          <cell r="Y1896">
            <v>20338.178702352947</v>
          </cell>
          <cell r="Z1896">
            <v>22597.976335947718</v>
          </cell>
          <cell r="AB1896" t="str">
            <v/>
          </cell>
          <cell r="AC1896">
            <v>4516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I1896" t="str">
            <v/>
          </cell>
          <cell r="AJ1896" t="str">
            <v/>
          </cell>
          <cell r="AM1896" t="e">
            <v>#N/A</v>
          </cell>
        </row>
        <row r="1897">
          <cell r="A1897" t="str">
            <v>ACTIVE</v>
          </cell>
          <cell r="B1897" t="str">
            <v>36-2052</v>
          </cell>
          <cell r="C1897">
            <v>28896832</v>
          </cell>
          <cell r="D1897" t="str">
            <v>36-2052</v>
          </cell>
          <cell r="E1897" t="str">
            <v>SDR 35 SW</v>
          </cell>
          <cell r="F1897" t="str">
            <v>30 VANSTONE FLGEXFEM150#BPXSDR35</v>
          </cell>
          <cell r="G1897">
            <v>159.30000000000001</v>
          </cell>
          <cell r="H1897">
            <v>72.257205600000006</v>
          </cell>
          <cell r="I1897">
            <v>1</v>
          </cell>
          <cell r="J1897">
            <v>1</v>
          </cell>
          <cell r="K1897">
            <v>30055.301193464053</v>
          </cell>
          <cell r="L1897">
            <v>2811.5304999999998</v>
          </cell>
          <cell r="M1897" t="str">
            <v>SPECFIT</v>
          </cell>
          <cell r="N1897" t="str">
            <v>(81)53030</v>
          </cell>
          <cell r="O1897" t="str">
            <v>BOX</v>
          </cell>
          <cell r="P1897" t="str">
            <v>D</v>
          </cell>
          <cell r="Q1897" t="str">
            <v>F</v>
          </cell>
          <cell r="R1897">
            <v>23626.317647058822</v>
          </cell>
          <cell r="S1897">
            <v>25280.159882352942</v>
          </cell>
          <cell r="T1897">
            <v>25280.159882352942</v>
          </cell>
          <cell r="U1897">
            <v>25280.159882352942</v>
          </cell>
          <cell r="V1897">
            <v>27049.771074117649</v>
          </cell>
          <cell r="W1897">
            <v>27049.771074117649</v>
          </cell>
          <cell r="X1897">
            <v>27049.771074117649</v>
          </cell>
          <cell r="Y1897">
            <v>27049.771074117649</v>
          </cell>
          <cell r="Z1897">
            <v>30055.301193464053</v>
          </cell>
          <cell r="AB1897" t="str">
            <v/>
          </cell>
          <cell r="AC1897">
            <v>4517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I1897" t="str">
            <v/>
          </cell>
          <cell r="AJ1897" t="str">
            <v/>
          </cell>
          <cell r="AM1897" t="e">
            <v>#N/A</v>
          </cell>
        </row>
        <row r="1898">
          <cell r="A1898" t="str">
            <v>ACTIVE</v>
          </cell>
          <cell r="B1898" t="str">
            <v>36-2053</v>
          </cell>
          <cell r="C1898">
            <v>28896840</v>
          </cell>
          <cell r="D1898" t="str">
            <v>36-2053</v>
          </cell>
          <cell r="E1898" t="str">
            <v>SDR 35 SW</v>
          </cell>
          <cell r="F1898" t="str">
            <v>36 VANSTONE FLGEXFEM150#BPXSDR35</v>
          </cell>
          <cell r="G1898">
            <v>229.5</v>
          </cell>
          <cell r="H1898">
            <v>104.09936399999999</v>
          </cell>
          <cell r="I1898">
            <v>1</v>
          </cell>
          <cell r="J1898">
            <v>1</v>
          </cell>
          <cell r="K1898">
            <v>39973.502546405238</v>
          </cell>
          <cell r="L1898">
            <v>3739.3319999999999</v>
          </cell>
          <cell r="M1898" t="str">
            <v>SPECFIT</v>
          </cell>
          <cell r="N1898" t="str">
            <v>(81)53036</v>
          </cell>
          <cell r="O1898" t="str">
            <v>BOX</v>
          </cell>
          <cell r="P1898" t="str">
            <v>D</v>
          </cell>
          <cell r="Q1898" t="str">
            <v>F</v>
          </cell>
          <cell r="R1898">
            <v>31422.964705882354</v>
          </cell>
          <cell r="S1898">
            <v>33622.572235294123</v>
          </cell>
          <cell r="T1898">
            <v>33622.572235294123</v>
          </cell>
          <cell r="U1898">
            <v>33622.572235294123</v>
          </cell>
          <cell r="V1898">
            <v>35976.152291764716</v>
          </cell>
          <cell r="W1898">
            <v>35976.152291764716</v>
          </cell>
          <cell r="X1898">
            <v>35976.152291764716</v>
          </cell>
          <cell r="Y1898">
            <v>35976.152291764716</v>
          </cell>
          <cell r="Z1898">
            <v>39973.502546405238</v>
          </cell>
          <cell r="AB1898" t="str">
            <v/>
          </cell>
          <cell r="AC1898">
            <v>4518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I1898" t="str">
            <v/>
          </cell>
          <cell r="AJ1898" t="str">
            <v/>
          </cell>
          <cell r="AM1898" t="e">
            <v>#N/A</v>
          </cell>
        </row>
        <row r="1899">
          <cell r="A1899" t="str">
            <v>ACTIVE</v>
          </cell>
          <cell r="B1899" t="str">
            <v>36-567</v>
          </cell>
          <cell r="C1899">
            <v>29851808</v>
          </cell>
          <cell r="D1899" t="str">
            <v>36-567</v>
          </cell>
          <cell r="E1899" t="str">
            <v>SDR 35 SW</v>
          </cell>
          <cell r="F1899" t="str">
            <v>6 ADAPTER DWV SPGXSWR HUB SDR35SW</v>
          </cell>
          <cell r="G1899">
            <v>1.5920000000000001</v>
          </cell>
          <cell r="H1899">
            <v>0.72211846400000002</v>
          </cell>
          <cell r="I1899">
            <v>10</v>
          </cell>
          <cell r="J1899">
            <v>400</v>
          </cell>
          <cell r="K1899">
            <v>65.293777777777777</v>
          </cell>
          <cell r="L1899">
            <v>7.1227590000000003</v>
          </cell>
          <cell r="M1899" t="str">
            <v>NORMANDY</v>
          </cell>
          <cell r="N1899" t="str">
            <v>V-3066</v>
          </cell>
          <cell r="O1899" t="str">
            <v>BOX</v>
          </cell>
          <cell r="P1899" t="str">
            <v>C</v>
          </cell>
          <cell r="Q1899" t="str">
            <v>M</v>
          </cell>
          <cell r="R1899">
            <v>59.576470588235296</v>
          </cell>
          <cell r="S1899">
            <v>63.74682352941177</v>
          </cell>
          <cell r="T1899">
            <v>54.92</v>
          </cell>
          <cell r="U1899">
            <v>54.92</v>
          </cell>
          <cell r="V1899">
            <v>58.764400000000002</v>
          </cell>
          <cell r="W1899">
            <v>58.764400000000002</v>
          </cell>
          <cell r="X1899">
            <v>58.764400000000002</v>
          </cell>
          <cell r="Y1899">
            <v>58.764400000000002</v>
          </cell>
          <cell r="Z1899">
            <v>65.293777777777777</v>
          </cell>
          <cell r="AB1899" t="str">
            <v/>
          </cell>
          <cell r="AC1899">
            <v>4404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I1899" t="str">
            <v/>
          </cell>
          <cell r="AJ1899" t="str">
            <v/>
          </cell>
          <cell r="AK1899" t="str">
            <v>662455830665</v>
          </cell>
          <cell r="AL1899" t="str">
            <v>10662455830662</v>
          </cell>
          <cell r="AM1899" t="e">
            <v>#N/A</v>
          </cell>
        </row>
        <row r="1900">
          <cell r="A1900" t="str">
            <v>ACTIVE</v>
          </cell>
          <cell r="B1900" t="str">
            <v>36-729</v>
          </cell>
          <cell r="C1900">
            <v>29852740</v>
          </cell>
          <cell r="D1900" t="str">
            <v>36-729</v>
          </cell>
          <cell r="E1900" t="str">
            <v>SDR 35 SW</v>
          </cell>
          <cell r="F1900" t="str">
            <v>6 TWO WAY C/O TEE HXHXH SDR35 SW</v>
          </cell>
          <cell r="G1900">
            <v>5.65</v>
          </cell>
          <cell r="H1900">
            <v>2.5627948000000003</v>
          </cell>
          <cell r="I1900">
            <v>3</v>
          </cell>
          <cell r="J1900" t="str">
            <v>-</v>
          </cell>
          <cell r="K1900">
            <v>280.36377777777778</v>
          </cell>
          <cell r="L1900">
            <v>46.782600000000002</v>
          </cell>
          <cell r="M1900" t="str">
            <v>PTI</v>
          </cell>
          <cell r="N1900" t="str">
            <v>P1006</v>
          </cell>
          <cell r="O1900" t="str">
            <v>BOX</v>
          </cell>
          <cell r="P1900" t="str">
            <v>C</v>
          </cell>
          <cell r="Q1900" t="str">
            <v>M</v>
          </cell>
          <cell r="R1900">
            <v>459.7285191357916</v>
          </cell>
          <cell r="S1900">
            <v>491.90951547529704</v>
          </cell>
          <cell r="T1900">
            <v>235.82</v>
          </cell>
          <cell r="U1900">
            <v>235.82</v>
          </cell>
          <cell r="V1900">
            <v>252.32740000000001</v>
          </cell>
          <cell r="W1900">
            <v>252.32740000000001</v>
          </cell>
          <cell r="X1900">
            <v>252.32740000000001</v>
          </cell>
          <cell r="Y1900">
            <v>252.32740000000001</v>
          </cell>
          <cell r="Z1900">
            <v>280.36377777777778</v>
          </cell>
          <cell r="AB1900" t="str">
            <v/>
          </cell>
          <cell r="AC1900">
            <v>3436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I1900" t="str">
            <v/>
          </cell>
          <cell r="AJ1900" t="str">
            <v/>
          </cell>
          <cell r="AM1900" t="e">
            <v>#N/A</v>
          </cell>
        </row>
        <row r="1901">
          <cell r="A1901" t="str">
            <v>ACTIVE</v>
          </cell>
          <cell r="B1901" t="str">
            <v>36-803</v>
          </cell>
          <cell r="C1901">
            <v>29853691</v>
          </cell>
          <cell r="D1901" t="str">
            <v>36-803</v>
          </cell>
          <cell r="E1901" t="str">
            <v>SDR 35 SW</v>
          </cell>
          <cell r="F1901" t="str">
            <v>4 ADAPTER CORR INSXSWR SPG SDR35SW</v>
          </cell>
          <cell r="G1901">
            <v>0.34</v>
          </cell>
          <cell r="H1901">
            <v>0.15422128000000002</v>
          </cell>
          <cell r="I1901">
            <v>60</v>
          </cell>
          <cell r="J1901">
            <v>2700</v>
          </cell>
          <cell r="K1901">
            <v>23.563777777777776</v>
          </cell>
          <cell r="L1901">
            <v>1.49556</v>
          </cell>
          <cell r="M1901" t="str">
            <v>NORMANDY</v>
          </cell>
          <cell r="N1901" t="str">
            <v>V-44</v>
          </cell>
          <cell r="O1901" t="str">
            <v>BOX</v>
          </cell>
          <cell r="P1901" t="str">
            <v>D</v>
          </cell>
          <cell r="Q1901" t="str">
            <v>M</v>
          </cell>
          <cell r="R1901">
            <v>16.2</v>
          </cell>
          <cell r="S1901">
            <v>17.334</v>
          </cell>
          <cell r="T1901">
            <v>19.82</v>
          </cell>
          <cell r="U1901">
            <v>19.82</v>
          </cell>
          <cell r="V1901">
            <v>21.2074</v>
          </cell>
          <cell r="W1901">
            <v>21.2074</v>
          </cell>
          <cell r="X1901">
            <v>21.2074</v>
          </cell>
          <cell r="Y1901">
            <v>21.2074</v>
          </cell>
          <cell r="Z1901">
            <v>23.563777777777776</v>
          </cell>
          <cell r="AC1901">
            <v>4400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I1901" t="str">
            <v/>
          </cell>
          <cell r="AJ1901" t="str">
            <v/>
          </cell>
          <cell r="AK1901" t="str">
            <v>662455800446</v>
          </cell>
          <cell r="AL1901" t="str">
            <v>10662455800443</v>
          </cell>
          <cell r="AM1901" t="e">
            <v>#N/A</v>
          </cell>
        </row>
        <row r="1902">
          <cell r="A1902" t="str">
            <v>ACTIVE</v>
          </cell>
          <cell r="B1902" t="str">
            <v>36-1554</v>
          </cell>
          <cell r="C1902">
            <v>29853843</v>
          </cell>
          <cell r="D1902" t="str">
            <v>36-1554</v>
          </cell>
          <cell r="E1902" t="str">
            <v>SDR 35 SW</v>
          </cell>
          <cell r="F1902" t="str">
            <v>8X4 DOUBLE WYE SXHXHXH SDR35 SW</v>
          </cell>
          <cell r="G1902">
            <v>31.291</v>
          </cell>
          <cell r="H1902">
            <v>14.193347272</v>
          </cell>
          <cell r="I1902">
            <v>1</v>
          </cell>
          <cell r="J1902">
            <v>30</v>
          </cell>
          <cell r="K1902">
            <v>283.27669542483665</v>
          </cell>
          <cell r="L1902">
            <v>31.949261</v>
          </cell>
          <cell r="M1902" t="str">
            <v>SPECFIT</v>
          </cell>
          <cell r="N1902">
            <v>0</v>
          </cell>
          <cell r="O1902" t="str">
            <v>BOX</v>
          </cell>
          <cell r="P1902" t="str">
            <v>D</v>
          </cell>
          <cell r="Q1902" t="str">
            <v>F</v>
          </cell>
          <cell r="R1902">
            <v>222.68235294117648</v>
          </cell>
          <cell r="S1902">
            <v>238.27011764705884</v>
          </cell>
          <cell r="T1902">
            <v>238.27011764705884</v>
          </cell>
          <cell r="U1902">
            <v>238.27011764705884</v>
          </cell>
          <cell r="V1902">
            <v>254.94902588235297</v>
          </cell>
          <cell r="W1902">
            <v>254.94902588235297</v>
          </cell>
          <cell r="X1902">
            <v>254.94902588235297</v>
          </cell>
          <cell r="Y1902">
            <v>254.94902588235297</v>
          </cell>
          <cell r="Z1902">
            <v>283.27669542483665</v>
          </cell>
          <cell r="AB1902" t="str">
            <v/>
          </cell>
          <cell r="AC1902">
            <v>3992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I1902" t="str">
            <v/>
          </cell>
          <cell r="AJ1902" t="str">
            <v/>
          </cell>
          <cell r="AM1902" t="e">
            <v>#N/A</v>
          </cell>
        </row>
        <row r="1903">
          <cell r="A1903" t="str">
            <v>ACTIVE</v>
          </cell>
          <cell r="B1903" t="str">
            <v>36-1055</v>
          </cell>
          <cell r="C1903">
            <v>29853851</v>
          </cell>
          <cell r="D1903" t="str">
            <v>36-1055</v>
          </cell>
          <cell r="E1903" t="str">
            <v>SDR 35 SW</v>
          </cell>
          <cell r="F1903" t="str">
            <v>8X6 DOUBLE WYE HXHXHXH SDR35 SW</v>
          </cell>
          <cell r="G1903">
            <v>31.291</v>
          </cell>
          <cell r="H1903">
            <v>14.193347272</v>
          </cell>
          <cell r="I1903">
            <v>1</v>
          </cell>
          <cell r="J1903" t="str">
            <v>-</v>
          </cell>
          <cell r="K1903">
            <v>388.7428888888889</v>
          </cell>
          <cell r="L1903">
            <v>53.432898000000002</v>
          </cell>
          <cell r="M1903" t="str">
            <v>PTI</v>
          </cell>
          <cell r="N1903" t="str">
            <v>P368-6</v>
          </cell>
          <cell r="O1903" t="str">
            <v>BOX</v>
          </cell>
          <cell r="P1903" t="str">
            <v>D</v>
          </cell>
          <cell r="Q1903" t="str">
            <v>M</v>
          </cell>
          <cell r="R1903">
            <v>312.59999999999997</v>
          </cell>
          <cell r="S1903">
            <v>334.48199999999997</v>
          </cell>
          <cell r="T1903">
            <v>326.98</v>
          </cell>
          <cell r="U1903">
            <v>326.98</v>
          </cell>
          <cell r="V1903">
            <v>349.86860000000001</v>
          </cell>
          <cell r="W1903">
            <v>349.86860000000001</v>
          </cell>
          <cell r="X1903">
            <v>349.86860000000001</v>
          </cell>
          <cell r="Y1903">
            <v>349.86860000000001</v>
          </cell>
          <cell r="Z1903">
            <v>388.7428888888889</v>
          </cell>
          <cell r="AB1903" t="str">
            <v/>
          </cell>
          <cell r="AC1903">
            <v>3916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I1903" t="str">
            <v/>
          </cell>
          <cell r="AJ1903" t="str">
            <v/>
          </cell>
          <cell r="AM1903" t="e">
            <v>#N/A</v>
          </cell>
        </row>
        <row r="1904">
          <cell r="A1904" t="str">
            <v>ACTIVE</v>
          </cell>
          <cell r="B1904" t="str">
            <v>36-1555</v>
          </cell>
          <cell r="C1904">
            <v>29853860</v>
          </cell>
          <cell r="D1904" t="str">
            <v>36-1555</v>
          </cell>
          <cell r="E1904" t="str">
            <v>SDR 35 SW</v>
          </cell>
          <cell r="F1904" t="str">
            <v>8X6 DOUBLE WYE SXHXHXH SDR35 SW</v>
          </cell>
          <cell r="G1904">
            <v>33.073999999999998</v>
          </cell>
          <cell r="H1904">
            <v>15.002101807999999</v>
          </cell>
          <cell r="I1904">
            <v>1</v>
          </cell>
          <cell r="J1904">
            <v>25</v>
          </cell>
          <cell r="K1904">
            <v>346.5829307189544</v>
          </cell>
          <cell r="L1904">
            <v>32.4206</v>
          </cell>
          <cell r="M1904" t="str">
            <v>SPECFIT</v>
          </cell>
          <cell r="N1904">
            <v>0</v>
          </cell>
          <cell r="O1904" t="str">
            <v>BOX</v>
          </cell>
          <cell r="P1904" t="str">
            <v>D</v>
          </cell>
          <cell r="Q1904" t="str">
            <v>F</v>
          </cell>
          <cell r="R1904">
            <v>272.44705882352946</v>
          </cell>
          <cell r="S1904">
            <v>291.51835294117654</v>
          </cell>
          <cell r="T1904">
            <v>291.51835294117654</v>
          </cell>
          <cell r="U1904">
            <v>291.51835294117654</v>
          </cell>
          <cell r="V1904">
            <v>311.92463764705894</v>
          </cell>
          <cell r="W1904">
            <v>311.92463764705894</v>
          </cell>
          <cell r="X1904">
            <v>311.92463764705894</v>
          </cell>
          <cell r="Y1904">
            <v>311.92463764705894</v>
          </cell>
          <cell r="Z1904">
            <v>346.5829307189544</v>
          </cell>
          <cell r="AB1904" t="str">
            <v/>
          </cell>
          <cell r="AC1904">
            <v>3993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I1904" t="str">
            <v/>
          </cell>
          <cell r="AJ1904" t="str">
            <v/>
          </cell>
          <cell r="AM1904" t="e">
            <v>#N/A</v>
          </cell>
        </row>
        <row r="1905">
          <cell r="A1905" t="str">
            <v>ACTIVE</v>
          </cell>
          <cell r="B1905" t="str">
            <v>36-776</v>
          </cell>
          <cell r="C1905">
            <v>29854262</v>
          </cell>
          <cell r="D1905" t="str">
            <v>36-776</v>
          </cell>
          <cell r="E1905" t="str">
            <v>SDR 35 SW</v>
          </cell>
          <cell r="F1905" t="str">
            <v>6 DOUBLE WYE SXHXHXH SDR35 SW</v>
          </cell>
          <cell r="G1905">
            <v>31.291</v>
          </cell>
          <cell r="H1905">
            <v>14.193347272</v>
          </cell>
          <cell r="I1905">
            <v>3</v>
          </cell>
          <cell r="J1905" t="str">
            <v>-</v>
          </cell>
          <cell r="K1905">
            <v>216.48337908496737</v>
          </cell>
          <cell r="L1905">
            <v>43.239399999999996</v>
          </cell>
          <cell r="M1905" t="str">
            <v>NA</v>
          </cell>
          <cell r="N1905" t="str">
            <v>36-776</v>
          </cell>
          <cell r="O1905" t="str">
            <v>BOX</v>
          </cell>
          <cell r="P1905" t="str">
            <v>D</v>
          </cell>
          <cell r="Q1905" t="str">
            <v>M</v>
          </cell>
          <cell r="R1905">
            <v>170.1764705882353</v>
          </cell>
          <cell r="S1905">
            <v>182.0888235294118</v>
          </cell>
          <cell r="T1905">
            <v>182.0888235294118</v>
          </cell>
          <cell r="U1905">
            <v>182.0888235294118</v>
          </cell>
          <cell r="V1905">
            <v>194.83504117647064</v>
          </cell>
          <cell r="W1905">
            <v>194.83504117647064</v>
          </cell>
          <cell r="X1905">
            <v>194.83504117647064</v>
          </cell>
          <cell r="Y1905">
            <v>194.83504117647064</v>
          </cell>
          <cell r="Z1905">
            <v>216.48337908496737</v>
          </cell>
          <cell r="AA1905" t="str">
            <v/>
          </cell>
          <cell r="AB1905" t="str">
            <v/>
          </cell>
          <cell r="AC1905">
            <v>3990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I1905" t="str">
            <v/>
          </cell>
          <cell r="AJ1905" t="str">
            <v/>
          </cell>
          <cell r="AM1905" t="e">
            <v>#N/A</v>
          </cell>
        </row>
        <row r="1906">
          <cell r="A1906" t="str">
            <v>ACTIVE</v>
          </cell>
          <cell r="B1906" t="str">
            <v>36-806</v>
          </cell>
          <cell r="C1906">
            <v>29855404</v>
          </cell>
          <cell r="D1906" t="str">
            <v>36-806</v>
          </cell>
          <cell r="E1906" t="str">
            <v>SDR 35 SW</v>
          </cell>
          <cell r="F1906" t="str">
            <v>6 DRAIN GRATE SPIGOT SDR35 SW</v>
          </cell>
          <cell r="G1906">
            <v>1.33</v>
          </cell>
          <cell r="H1906">
            <v>0.60327735999999998</v>
          </cell>
          <cell r="I1906">
            <v>30</v>
          </cell>
          <cell r="J1906">
            <v>1350</v>
          </cell>
          <cell r="K1906">
            <v>52.858000000000004</v>
          </cell>
          <cell r="L1906">
            <v>5.1918180000000005</v>
          </cell>
          <cell r="M1906" t="str">
            <v>NORMANDY</v>
          </cell>
          <cell r="N1906" t="str">
            <v>V-1806</v>
          </cell>
          <cell r="O1906" t="str">
            <v>BOX</v>
          </cell>
          <cell r="P1906" t="str">
            <v>D</v>
          </cell>
          <cell r="Q1906" t="str">
            <v>M</v>
          </cell>
          <cell r="R1906">
            <v>60.72941176470588</v>
          </cell>
          <cell r="S1906">
            <v>64.980470588235292</v>
          </cell>
          <cell r="T1906">
            <v>44.46</v>
          </cell>
          <cell r="U1906">
            <v>44.46</v>
          </cell>
          <cell r="V1906">
            <v>47.572200000000002</v>
          </cell>
          <cell r="W1906">
            <v>47.572200000000002</v>
          </cell>
          <cell r="X1906">
            <v>47.572200000000002</v>
          </cell>
          <cell r="Y1906">
            <v>47.572200000000002</v>
          </cell>
          <cell r="Z1906">
            <v>52.858000000000004</v>
          </cell>
          <cell r="AB1906" t="str">
            <v/>
          </cell>
          <cell r="AC1906">
            <v>4490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I1906" t="str">
            <v/>
          </cell>
          <cell r="AJ1906" t="str">
            <v/>
          </cell>
          <cell r="AK1906" t="str">
            <v>662455818069</v>
          </cell>
          <cell r="AL1906" t="str">
            <v>10662455818066</v>
          </cell>
          <cell r="AM1906" t="e">
            <v>#N/A</v>
          </cell>
        </row>
        <row r="1907">
          <cell r="A1907" t="str">
            <v>ACTIVE</v>
          </cell>
          <cell r="B1907" t="str">
            <v>36-1054</v>
          </cell>
          <cell r="C1907">
            <v>29855960</v>
          </cell>
          <cell r="D1907" t="str">
            <v>36-1054</v>
          </cell>
          <cell r="E1907" t="str">
            <v>SDR 35 SW</v>
          </cell>
          <cell r="F1907" t="str">
            <v>8X4 DOUBLE WYE HXHXHXH SDR35 SW</v>
          </cell>
          <cell r="G1907">
            <v>11.2</v>
          </cell>
          <cell r="H1907">
            <v>5.0802303999999996</v>
          </cell>
          <cell r="I1907">
            <v>1</v>
          </cell>
          <cell r="J1907" t="str">
            <v>-</v>
          </cell>
          <cell r="K1907">
            <v>317.95644444444446</v>
          </cell>
          <cell r="L1907">
            <v>43.694454</v>
          </cell>
          <cell r="M1907" t="str">
            <v>PTI</v>
          </cell>
          <cell r="N1907" t="str">
            <v>P368-4</v>
          </cell>
          <cell r="O1907" t="str">
            <v>BOX</v>
          </cell>
          <cell r="P1907" t="str">
            <v>D</v>
          </cell>
          <cell r="Q1907" t="str">
            <v>M</v>
          </cell>
          <cell r="R1907">
            <v>255.6705882352941</v>
          </cell>
          <cell r="S1907">
            <v>273.56752941176472</v>
          </cell>
          <cell r="T1907">
            <v>267.44</v>
          </cell>
          <cell r="U1907">
            <v>267.44</v>
          </cell>
          <cell r="V1907">
            <v>286.16079999999999</v>
          </cell>
          <cell r="W1907">
            <v>286.16079999999999</v>
          </cell>
          <cell r="X1907">
            <v>286.16079999999999</v>
          </cell>
          <cell r="Y1907">
            <v>286.16079999999999</v>
          </cell>
          <cell r="Z1907">
            <v>317.95644444444446</v>
          </cell>
          <cell r="AB1907" t="str">
            <v/>
          </cell>
          <cell r="AC1907">
            <v>3915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I1907" t="str">
            <v/>
          </cell>
          <cell r="AJ1907" t="str">
            <v/>
          </cell>
          <cell r="AM1907" t="e">
            <v>#N/A</v>
          </cell>
        </row>
        <row r="1908">
          <cell r="A1908" t="str">
            <v>ACTIVE</v>
          </cell>
          <cell r="B1908" t="str">
            <v>36-2064</v>
          </cell>
          <cell r="C1908">
            <v>29859679</v>
          </cell>
          <cell r="D1908" t="str">
            <v>36-2064</v>
          </cell>
          <cell r="E1908" t="str">
            <v>SDR 35 SW</v>
          </cell>
          <cell r="F1908" t="str">
            <v xml:space="preserve">4 CLEAN OUT TEE HXHXFIPT SDR35 SW </v>
          </cell>
          <cell r="G1908">
            <v>2.54</v>
          </cell>
          <cell r="H1908">
            <v>1.1521236800000001</v>
          </cell>
          <cell r="I1908">
            <v>30</v>
          </cell>
          <cell r="J1908">
            <v>480</v>
          </cell>
          <cell r="K1908">
            <v>42.098555555555556</v>
          </cell>
          <cell r="L1908">
            <v>5.5977410000000001</v>
          </cell>
          <cell r="M1908" t="str">
            <v>NORMANDY</v>
          </cell>
          <cell r="N1908" t="str">
            <v>V-8804</v>
          </cell>
          <cell r="O1908" t="str">
            <v>BOX</v>
          </cell>
          <cell r="P1908" t="str">
            <v>D</v>
          </cell>
          <cell r="Q1908" t="str">
            <v>M</v>
          </cell>
          <cell r="R1908">
            <v>45.682352941176468</v>
          </cell>
          <cell r="S1908">
            <v>48.880117647058825</v>
          </cell>
          <cell r="T1908">
            <v>35.409999999999997</v>
          </cell>
          <cell r="U1908">
            <v>35.409999999999997</v>
          </cell>
          <cell r="V1908">
            <v>37.8887</v>
          </cell>
          <cell r="W1908">
            <v>37.8887</v>
          </cell>
          <cell r="X1908">
            <v>37.8887</v>
          </cell>
          <cell r="Y1908">
            <v>37.8887</v>
          </cell>
          <cell r="Z1908">
            <v>42.098555555555556</v>
          </cell>
          <cell r="AB1908" t="str">
            <v/>
          </cell>
          <cell r="AC1908">
            <v>3437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I1908" t="str">
            <v/>
          </cell>
          <cell r="AJ1908" t="str">
            <v/>
          </cell>
          <cell r="AK1908" t="str">
            <v>662455888048</v>
          </cell>
          <cell r="AL1908" t="str">
            <v>10662455888045</v>
          </cell>
          <cell r="AM1908" t="e">
            <v>#N/A</v>
          </cell>
        </row>
        <row r="1909">
          <cell r="A1909" t="str">
            <v>ACTIVE</v>
          </cell>
          <cell r="B1909" t="str">
            <v>36-2070</v>
          </cell>
          <cell r="C1909">
            <v>29859734</v>
          </cell>
          <cell r="D1909" t="str">
            <v>36-2070</v>
          </cell>
          <cell r="E1909" t="str">
            <v>SDR 35 SW</v>
          </cell>
          <cell r="F1909" t="str">
            <v>3 DRAIN GRATE SPIGOT SDR35 SW</v>
          </cell>
          <cell r="G1909">
            <v>0.37</v>
          </cell>
          <cell r="H1909">
            <v>0.16782903999999998</v>
          </cell>
          <cell r="I1909">
            <v>50</v>
          </cell>
          <cell r="J1909">
            <v>4800</v>
          </cell>
          <cell r="K1909">
            <v>11.995888888888889</v>
          </cell>
          <cell r="L1909">
            <v>0.85047099999999998</v>
          </cell>
          <cell r="M1909" t="str">
            <v>NORMANDY</v>
          </cell>
          <cell r="N1909" t="str">
            <v>V-1803</v>
          </cell>
          <cell r="O1909" t="str">
            <v>BOX</v>
          </cell>
          <cell r="P1909" t="str">
            <v>D</v>
          </cell>
          <cell r="Q1909" t="str">
            <v>M</v>
          </cell>
          <cell r="R1909">
            <v>8.6470588235294112</v>
          </cell>
          <cell r="S1909">
            <v>9.2523529411764702</v>
          </cell>
          <cell r="T1909">
            <v>10.09</v>
          </cell>
          <cell r="U1909">
            <v>10.09</v>
          </cell>
          <cell r="V1909">
            <v>10.7963</v>
          </cell>
          <cell r="W1909">
            <v>10.7963</v>
          </cell>
          <cell r="X1909">
            <v>10.7963</v>
          </cell>
          <cell r="Y1909">
            <v>10.7963</v>
          </cell>
          <cell r="Z1909">
            <v>11.995888888888889</v>
          </cell>
          <cell r="AB1909" t="str">
            <v/>
          </cell>
          <cell r="AC1909">
            <v>4488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I1909" t="str">
            <v/>
          </cell>
          <cell r="AJ1909" t="str">
            <v/>
          </cell>
          <cell r="AK1909" t="str">
            <v>662455818038</v>
          </cell>
          <cell r="AL1909" t="str">
            <v>10662455818035</v>
          </cell>
          <cell r="AM1909" t="e">
            <v>#N/A</v>
          </cell>
        </row>
        <row r="1910">
          <cell r="A1910" t="str">
            <v>ACTIVE</v>
          </cell>
          <cell r="B1910" t="str">
            <v>35-377</v>
          </cell>
          <cell r="C1910">
            <v>28873409</v>
          </cell>
          <cell r="D1910" t="str">
            <v>35-377</v>
          </cell>
          <cell r="E1910" t="str">
            <v>SDR 35</v>
          </cell>
          <cell r="F1910" t="str">
            <v>10X8 WYE GXGXG SDR35</v>
          </cell>
          <cell r="G1910">
            <v>9.3375000000000004</v>
          </cell>
          <cell r="H1910">
            <v>4.2354153000000005</v>
          </cell>
          <cell r="I1910">
            <v>1</v>
          </cell>
          <cell r="J1910">
            <v>14</v>
          </cell>
          <cell r="K1910">
            <v>840.78222222222223</v>
          </cell>
          <cell r="L1910">
            <v>124.70416</v>
          </cell>
          <cell r="M1910" t="str">
            <v>SPECFIT</v>
          </cell>
          <cell r="N1910" t="str">
            <v>(79)920108</v>
          </cell>
          <cell r="O1910" t="str">
            <v>BOX</v>
          </cell>
          <cell r="P1910" t="str">
            <v>D</v>
          </cell>
          <cell r="Q1910" t="str">
            <v>F</v>
          </cell>
          <cell r="R1910">
            <v>918.61176470588248</v>
          </cell>
          <cell r="S1910">
            <v>982.91458823529433</v>
          </cell>
          <cell r="T1910">
            <v>707.2</v>
          </cell>
          <cell r="U1910">
            <v>707.2</v>
          </cell>
          <cell r="V1910">
            <v>756.70400000000006</v>
          </cell>
          <cell r="W1910">
            <v>756.70400000000006</v>
          </cell>
          <cell r="X1910">
            <v>756.70400000000006</v>
          </cell>
          <cell r="Y1910">
            <v>756.70400000000006</v>
          </cell>
          <cell r="Z1910">
            <v>840.78222222222223</v>
          </cell>
          <cell r="AB1910" t="str">
            <v/>
          </cell>
          <cell r="AC1910">
            <v>2571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I1910" t="str">
            <v/>
          </cell>
          <cell r="AJ1910" t="str">
            <v/>
          </cell>
          <cell r="AM1910" t="e">
            <v>#N/A</v>
          </cell>
        </row>
        <row r="1911">
          <cell r="A1911" t="str">
            <v>ACTIVE</v>
          </cell>
          <cell r="B1911" t="str">
            <v>35-378</v>
          </cell>
          <cell r="C1911">
            <v>28873417</v>
          </cell>
          <cell r="D1911" t="str">
            <v>35-378</v>
          </cell>
          <cell r="E1911" t="str">
            <v>SDR 35</v>
          </cell>
          <cell r="F1911" t="str">
            <v>12X8 WYE GXGXG SDR35</v>
          </cell>
          <cell r="G1911">
            <v>12.0375</v>
          </cell>
          <cell r="H1911">
            <v>5.4601137</v>
          </cell>
          <cell r="I1911">
            <v>1</v>
          </cell>
          <cell r="J1911">
            <v>11</v>
          </cell>
          <cell r="K1911">
            <v>1160.5695555555556</v>
          </cell>
          <cell r="L1911">
            <v>131.55572000000001</v>
          </cell>
          <cell r="M1911" t="str">
            <v>SPECFIT</v>
          </cell>
          <cell r="N1911" t="str">
            <v>(79)920128</v>
          </cell>
          <cell r="O1911" t="str">
            <v>BOX</v>
          </cell>
          <cell r="P1911" t="str">
            <v>D</v>
          </cell>
          <cell r="Q1911" t="str">
            <v>F</v>
          </cell>
          <cell r="R1911">
            <v>1206.6003104442152</v>
          </cell>
          <cell r="S1911">
            <v>1291.0623321753103</v>
          </cell>
          <cell r="T1911">
            <v>976.18</v>
          </cell>
          <cell r="U1911">
            <v>976.18</v>
          </cell>
          <cell r="V1911">
            <v>1044.5126</v>
          </cell>
          <cell r="W1911">
            <v>1044.5126</v>
          </cell>
          <cell r="X1911">
            <v>1044.5126</v>
          </cell>
          <cell r="Y1911">
            <v>1044.5126</v>
          </cell>
          <cell r="Z1911">
            <v>1160.5695555555556</v>
          </cell>
          <cell r="AB1911" t="str">
            <v/>
          </cell>
          <cell r="AC1911">
            <v>2575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I1911" t="str">
            <v/>
          </cell>
          <cell r="AJ1911" t="str">
            <v/>
          </cell>
          <cell r="AM1911" t="e">
            <v>#N/A</v>
          </cell>
        </row>
        <row r="1912">
          <cell r="A1912" t="str">
            <v>ACTIVE</v>
          </cell>
          <cell r="B1912" t="str">
            <v>35-379</v>
          </cell>
          <cell r="C1912">
            <v>28873425</v>
          </cell>
          <cell r="D1912" t="str">
            <v>35-379</v>
          </cell>
          <cell r="E1912" t="str">
            <v>SDR 35</v>
          </cell>
          <cell r="F1912" t="str">
            <v>12X10 WYE GXGXG SDR35</v>
          </cell>
          <cell r="G1912">
            <v>14.96</v>
          </cell>
          <cell r="H1912">
            <v>6.7857363200000007</v>
          </cell>
          <cell r="I1912">
            <v>1</v>
          </cell>
          <cell r="J1912">
            <v>9</v>
          </cell>
          <cell r="K1912">
            <v>1418.5584444444446</v>
          </cell>
          <cell r="L1912">
            <v>210.39810000000003</v>
          </cell>
          <cell r="M1912" t="str">
            <v>SPECFIT</v>
          </cell>
          <cell r="N1912" t="str">
            <v>(79)9201210</v>
          </cell>
          <cell r="O1912" t="str">
            <v>BOX</v>
          </cell>
          <cell r="P1912" t="str">
            <v>D</v>
          </cell>
          <cell r="Q1912" t="str">
            <v>F</v>
          </cell>
          <cell r="R1912">
            <v>1140.8</v>
          </cell>
          <cell r="S1912">
            <v>1220.6559999999999</v>
          </cell>
          <cell r="T1912">
            <v>1193.18</v>
          </cell>
          <cell r="U1912">
            <v>1193.18</v>
          </cell>
          <cell r="V1912">
            <v>1276.7026000000001</v>
          </cell>
          <cell r="W1912">
            <v>1276.7026000000001</v>
          </cell>
          <cell r="X1912">
            <v>1276.7026000000001</v>
          </cell>
          <cell r="Y1912">
            <v>1276.7026000000001</v>
          </cell>
          <cell r="Z1912">
            <v>1418.5584444444446</v>
          </cell>
          <cell r="AB1912" t="str">
            <v/>
          </cell>
          <cell r="AC1912">
            <v>2576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I1912" t="str">
            <v/>
          </cell>
          <cell r="AJ1912" t="str">
            <v/>
          </cell>
          <cell r="AM1912" t="e">
            <v>#N/A</v>
          </cell>
        </row>
        <row r="1913">
          <cell r="A1913" t="str">
            <v>ACTIVE</v>
          </cell>
          <cell r="B1913" t="str">
            <v>35-380</v>
          </cell>
          <cell r="C1913">
            <v>28873433</v>
          </cell>
          <cell r="D1913" t="str">
            <v>35-380</v>
          </cell>
          <cell r="E1913" t="str">
            <v>SDR 35</v>
          </cell>
          <cell r="F1913" t="str">
            <v>15X4 WYE GXGXG SDR35</v>
          </cell>
          <cell r="G1913">
            <v>13.05</v>
          </cell>
          <cell r="H1913">
            <v>5.9193756000000004</v>
          </cell>
          <cell r="I1913">
            <v>1</v>
          </cell>
          <cell r="J1913">
            <v>10</v>
          </cell>
          <cell r="K1913">
            <v>1136.4945555555555</v>
          </cell>
          <cell r="L1913">
            <v>128.83240000000001</v>
          </cell>
          <cell r="M1913" t="str">
            <v>SPECFIT</v>
          </cell>
          <cell r="N1913" t="str">
            <v>(79)920154</v>
          </cell>
          <cell r="O1913" t="str">
            <v>BOX</v>
          </cell>
          <cell r="P1913" t="str">
            <v>D</v>
          </cell>
          <cell r="Q1913" t="str">
            <v>F</v>
          </cell>
          <cell r="R1913">
            <v>973.22352941176473</v>
          </cell>
          <cell r="S1913">
            <v>1041.3491764705884</v>
          </cell>
          <cell r="T1913">
            <v>955.93</v>
          </cell>
          <cell r="U1913">
            <v>955.93</v>
          </cell>
          <cell r="V1913">
            <v>1022.8451</v>
          </cell>
          <cell r="W1913">
            <v>1022.8451</v>
          </cell>
          <cell r="X1913">
            <v>1022.8451</v>
          </cell>
          <cell r="Y1913">
            <v>1022.8451</v>
          </cell>
          <cell r="Z1913">
            <v>1136.4945555555555</v>
          </cell>
          <cell r="AB1913" t="str">
            <v/>
          </cell>
          <cell r="AC1913">
            <v>2578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I1913" t="str">
            <v/>
          </cell>
          <cell r="AJ1913" t="str">
            <v/>
          </cell>
          <cell r="AM1913" t="e">
            <v>#N/A</v>
          </cell>
        </row>
        <row r="1914">
          <cell r="A1914" t="str">
            <v>ACTIVE</v>
          </cell>
          <cell r="B1914" t="str">
            <v>35-381</v>
          </cell>
          <cell r="C1914">
            <v>28873441</v>
          </cell>
          <cell r="D1914" t="str">
            <v>35-381</v>
          </cell>
          <cell r="E1914" t="str">
            <v>SDR 35</v>
          </cell>
          <cell r="F1914" t="str">
            <v>15X6 WYE GXGXG SDR35</v>
          </cell>
          <cell r="G1914">
            <v>14.76</v>
          </cell>
          <cell r="H1914">
            <v>6.6950179199999997</v>
          </cell>
          <cell r="I1914">
            <v>1</v>
          </cell>
          <cell r="J1914">
            <v>9</v>
          </cell>
          <cell r="K1914">
            <v>1361.1707777777779</v>
          </cell>
          <cell r="L1914">
            <v>201.8903</v>
          </cell>
          <cell r="M1914" t="str">
            <v>SPECFIT</v>
          </cell>
          <cell r="N1914" t="str">
            <v>(79)920156</v>
          </cell>
          <cell r="O1914" t="str">
            <v>BOX</v>
          </cell>
          <cell r="P1914" t="str">
            <v>D</v>
          </cell>
          <cell r="Q1914" t="str">
            <v>F</v>
          </cell>
          <cell r="R1914">
            <v>1672.186343058301</v>
          </cell>
          <cell r="S1914">
            <v>1789.2393870723822</v>
          </cell>
          <cell r="T1914">
            <v>1144.9100000000001</v>
          </cell>
          <cell r="U1914">
            <v>1144.9100000000001</v>
          </cell>
          <cell r="V1914">
            <v>1225.0537000000002</v>
          </cell>
          <cell r="W1914">
            <v>1225.0537000000002</v>
          </cell>
          <cell r="X1914">
            <v>1225.0537000000002</v>
          </cell>
          <cell r="Y1914">
            <v>1225.0537000000002</v>
          </cell>
          <cell r="Z1914">
            <v>1361.1707777777779</v>
          </cell>
          <cell r="AB1914" t="str">
            <v/>
          </cell>
          <cell r="AC1914">
            <v>2579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I1914" t="str">
            <v/>
          </cell>
          <cell r="AJ1914" t="str">
            <v/>
          </cell>
          <cell r="AM1914" t="e">
            <v>#N/A</v>
          </cell>
        </row>
        <row r="1915">
          <cell r="A1915" t="str">
            <v>ACTIVE</v>
          </cell>
          <cell r="B1915" t="str">
            <v>35-382</v>
          </cell>
          <cell r="C1915">
            <v>28873450</v>
          </cell>
          <cell r="D1915" t="str">
            <v>35-382</v>
          </cell>
          <cell r="E1915" t="str">
            <v>SDR 35</v>
          </cell>
          <cell r="F1915" t="str">
            <v>15X10 WYE GXGXG SDR35</v>
          </cell>
          <cell r="G1915">
            <v>21.6</v>
          </cell>
          <cell r="H1915">
            <v>9.7975872000000006</v>
          </cell>
          <cell r="I1915">
            <v>1</v>
          </cell>
          <cell r="J1915">
            <v>6</v>
          </cell>
          <cell r="K1915">
            <v>1824.1954444444443</v>
          </cell>
          <cell r="L1915">
            <v>145.6729</v>
          </cell>
          <cell r="M1915" t="str">
            <v>SPECFIT</v>
          </cell>
          <cell r="N1915" t="str">
            <v>(79)9201510</v>
          </cell>
          <cell r="O1915" t="str">
            <v>BOX</v>
          </cell>
          <cell r="P1915" t="str">
            <v>D</v>
          </cell>
          <cell r="Q1915" t="str">
            <v>F</v>
          </cell>
          <cell r="R1915">
            <v>1467</v>
          </cell>
          <cell r="S1915">
            <v>1569.69</v>
          </cell>
          <cell r="T1915">
            <v>1534.37</v>
          </cell>
          <cell r="U1915">
            <v>1534.37</v>
          </cell>
          <cell r="V1915">
            <v>1641.7758999999999</v>
          </cell>
          <cell r="W1915">
            <v>1641.7758999999999</v>
          </cell>
          <cell r="X1915">
            <v>1641.7758999999999</v>
          </cell>
          <cell r="Y1915">
            <v>1641.7758999999999</v>
          </cell>
          <cell r="Z1915">
            <v>1824.1954444444443</v>
          </cell>
          <cell r="AB1915" t="str">
            <v/>
          </cell>
          <cell r="AC1915">
            <v>2581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I1915" t="str">
            <v/>
          </cell>
          <cell r="AJ1915" t="str">
            <v/>
          </cell>
          <cell r="AM1915" t="e">
            <v>#N/A</v>
          </cell>
        </row>
        <row r="1916">
          <cell r="A1916" t="str">
            <v>ACTIVE</v>
          </cell>
          <cell r="B1916" t="str">
            <v>35-383</v>
          </cell>
          <cell r="C1916">
            <v>28873468</v>
          </cell>
          <cell r="D1916" t="str">
            <v>35-383</v>
          </cell>
          <cell r="E1916" t="str">
            <v>SDR 35</v>
          </cell>
          <cell r="F1916" t="str">
            <v>15X12 WYE GXGXG SDR35</v>
          </cell>
          <cell r="G1916">
            <v>24.5</v>
          </cell>
          <cell r="H1916">
            <v>11.113004</v>
          </cell>
          <cell r="I1916">
            <v>1</v>
          </cell>
          <cell r="J1916">
            <v>6</v>
          </cell>
          <cell r="K1916">
            <v>2032.0964444444446</v>
          </cell>
          <cell r="L1916">
            <v>301.39859999999999</v>
          </cell>
          <cell r="M1916" t="str">
            <v>SPECFIT</v>
          </cell>
          <cell r="N1916" t="str">
            <v>(79)9201512</v>
          </cell>
          <cell r="O1916" t="str">
            <v>BOX</v>
          </cell>
          <cell r="P1916" t="str">
            <v>D</v>
          </cell>
          <cell r="Q1916" t="str">
            <v>F</v>
          </cell>
          <cell r="R1916">
            <v>1634.2</v>
          </cell>
          <cell r="S1916">
            <v>1748.5940000000001</v>
          </cell>
          <cell r="T1916">
            <v>1709.24</v>
          </cell>
          <cell r="U1916">
            <v>1709.24</v>
          </cell>
          <cell r="V1916">
            <v>1828.8868000000002</v>
          </cell>
          <cell r="W1916">
            <v>1828.8868000000002</v>
          </cell>
          <cell r="X1916">
            <v>1828.8868000000002</v>
          </cell>
          <cell r="Y1916">
            <v>1828.8868000000002</v>
          </cell>
          <cell r="Z1916">
            <v>2032.0964444444446</v>
          </cell>
          <cell r="AB1916" t="str">
            <v/>
          </cell>
          <cell r="AC1916">
            <v>2582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I1916" t="str">
            <v/>
          </cell>
          <cell r="AJ1916" t="str">
            <v/>
          </cell>
          <cell r="AM1916" t="e">
            <v>#N/A</v>
          </cell>
        </row>
        <row r="1917">
          <cell r="A1917" t="str">
            <v>ACTIVE</v>
          </cell>
          <cell r="B1917" t="str">
            <v>35-384</v>
          </cell>
          <cell r="C1917">
            <v>28873476</v>
          </cell>
          <cell r="D1917" t="str">
            <v>35-384</v>
          </cell>
          <cell r="E1917" t="str">
            <v>SDR 35</v>
          </cell>
          <cell r="F1917" t="str">
            <v>18X4 WYE GXGXG SDR35</v>
          </cell>
          <cell r="G1917">
            <v>24.3</v>
          </cell>
          <cell r="H1917">
            <v>11.0222856</v>
          </cell>
          <cell r="I1917">
            <v>1</v>
          </cell>
          <cell r="J1917">
            <v>6</v>
          </cell>
          <cell r="K1917">
            <v>2610.5384444444448</v>
          </cell>
          <cell r="L1917">
            <v>257.31769000000003</v>
          </cell>
          <cell r="M1917" t="str">
            <v>SPECFIT</v>
          </cell>
          <cell r="N1917" t="str">
            <v>(79)920184</v>
          </cell>
          <cell r="O1917" t="str">
            <v>BOX</v>
          </cell>
          <cell r="P1917" t="str">
            <v>D</v>
          </cell>
          <cell r="Q1917" t="str">
            <v>F</v>
          </cell>
          <cell r="R1917">
            <v>2671.4470588235295</v>
          </cell>
          <cell r="S1917">
            <v>2858.4483529411768</v>
          </cell>
          <cell r="T1917">
            <v>2195.7800000000002</v>
          </cell>
          <cell r="U1917">
            <v>2195.7800000000002</v>
          </cell>
          <cell r="V1917">
            <v>2349.4846000000002</v>
          </cell>
          <cell r="W1917">
            <v>2349.4846000000002</v>
          </cell>
          <cell r="X1917">
            <v>2349.4846000000002</v>
          </cell>
          <cell r="Y1917">
            <v>2349.4846000000002</v>
          </cell>
          <cell r="Z1917">
            <v>2610.5384444444448</v>
          </cell>
          <cell r="AB1917" t="str">
            <v/>
          </cell>
          <cell r="AC1917">
            <v>2584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I1917" t="str">
            <v/>
          </cell>
          <cell r="AJ1917" t="str">
            <v/>
          </cell>
          <cell r="AM1917" t="e">
            <v>#N/A</v>
          </cell>
        </row>
        <row r="1918">
          <cell r="A1918" t="str">
            <v>ACTIVE</v>
          </cell>
          <cell r="B1918" t="str">
            <v>35-385</v>
          </cell>
          <cell r="C1918">
            <v>28873484</v>
          </cell>
          <cell r="D1918" t="str">
            <v>35-385</v>
          </cell>
          <cell r="E1918" t="str">
            <v>SDR 35</v>
          </cell>
          <cell r="F1918" t="str">
            <v>18X6 WYE GXGXG SDR35</v>
          </cell>
          <cell r="G1918">
            <v>26.1</v>
          </cell>
          <cell r="H1918">
            <v>11.838751200000001</v>
          </cell>
          <cell r="I1918">
            <v>1</v>
          </cell>
          <cell r="J1918">
            <v>5</v>
          </cell>
          <cell r="K1918">
            <v>2644.3861111111114</v>
          </cell>
          <cell r="L1918">
            <v>392.21370000000002</v>
          </cell>
          <cell r="M1918" t="str">
            <v>SPECFIT</v>
          </cell>
          <cell r="N1918" t="str">
            <v>(79)920186</v>
          </cell>
          <cell r="O1918" t="str">
            <v>BOX</v>
          </cell>
          <cell r="P1918" t="str">
            <v>D</v>
          </cell>
          <cell r="Q1918" t="str">
            <v>F</v>
          </cell>
          <cell r="R1918">
            <v>2706.1176470588234</v>
          </cell>
          <cell r="S1918">
            <v>2895.5458823529411</v>
          </cell>
          <cell r="T1918">
            <v>2224.25</v>
          </cell>
          <cell r="U1918">
            <v>2224.25</v>
          </cell>
          <cell r="V1918">
            <v>2379.9475000000002</v>
          </cell>
          <cell r="W1918">
            <v>2379.9475000000002</v>
          </cell>
          <cell r="X1918">
            <v>2379.9475000000002</v>
          </cell>
          <cell r="Y1918">
            <v>2379.9475000000002</v>
          </cell>
          <cell r="Z1918">
            <v>2644.3861111111114</v>
          </cell>
          <cell r="AB1918" t="str">
            <v/>
          </cell>
          <cell r="AC1918">
            <v>2585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I1918" t="str">
            <v/>
          </cell>
          <cell r="AJ1918" t="str">
            <v/>
          </cell>
          <cell r="AM1918" t="e">
            <v>#N/A</v>
          </cell>
        </row>
        <row r="1919">
          <cell r="A1919" t="str">
            <v>ACTIVE</v>
          </cell>
          <cell r="B1919" t="str">
            <v>35-386</v>
          </cell>
          <cell r="C1919">
            <v>28873492</v>
          </cell>
          <cell r="D1919" t="str">
            <v>35-386</v>
          </cell>
          <cell r="E1919" t="str">
            <v>SDR 35</v>
          </cell>
          <cell r="F1919" t="str">
            <v>18X8 WYE GXGXG SDR35</v>
          </cell>
          <cell r="G1919">
            <v>30.15</v>
          </cell>
          <cell r="H1919">
            <v>13.675798799999999</v>
          </cell>
          <cell r="I1919">
            <v>1</v>
          </cell>
          <cell r="J1919">
            <v>4</v>
          </cell>
          <cell r="K1919">
            <v>2738.1181111111114</v>
          </cell>
          <cell r="L1919">
            <v>269.89501999999999</v>
          </cell>
          <cell r="M1919" t="str">
            <v>SPECFIT</v>
          </cell>
          <cell r="N1919" t="str">
            <v>(79)920188</v>
          </cell>
          <cell r="O1919" t="str">
            <v>BOX</v>
          </cell>
          <cell r="P1919" t="str">
            <v>D</v>
          </cell>
          <cell r="Q1919" t="str">
            <v>F</v>
          </cell>
          <cell r="R1919">
            <v>2256.0705882352941</v>
          </cell>
          <cell r="S1919">
            <v>2413.9955294117649</v>
          </cell>
          <cell r="T1919">
            <v>2303.09</v>
          </cell>
          <cell r="U1919">
            <v>2303.09</v>
          </cell>
          <cell r="V1919">
            <v>2464.3063000000002</v>
          </cell>
          <cell r="W1919">
            <v>2464.3063000000002</v>
          </cell>
          <cell r="X1919">
            <v>2464.3063000000002</v>
          </cell>
          <cell r="Y1919">
            <v>2464.3063000000002</v>
          </cell>
          <cell r="Z1919">
            <v>2738.1181111111114</v>
          </cell>
          <cell r="AB1919" t="str">
            <v/>
          </cell>
          <cell r="AC1919">
            <v>2586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I1919" t="str">
            <v/>
          </cell>
          <cell r="AJ1919" t="str">
            <v/>
          </cell>
          <cell r="AM1919" t="e">
            <v>#N/A</v>
          </cell>
        </row>
        <row r="1920">
          <cell r="A1920" t="str">
            <v>ACTIVE</v>
          </cell>
          <cell r="B1920" t="str">
            <v>35-387</v>
          </cell>
          <cell r="C1920">
            <v>28873506</v>
          </cell>
          <cell r="D1920" t="str">
            <v>35-387</v>
          </cell>
          <cell r="E1920" t="str">
            <v>SDR 35</v>
          </cell>
          <cell r="F1920" t="str">
            <v>18X10 WYE GXGXG SDR35</v>
          </cell>
          <cell r="G1920">
            <v>34.200000000000003</v>
          </cell>
          <cell r="H1920">
            <v>15.512846400000001</v>
          </cell>
          <cell r="I1920">
            <v>1</v>
          </cell>
          <cell r="J1920">
            <v>4</v>
          </cell>
          <cell r="K1920">
            <v>3076.25</v>
          </cell>
          <cell r="L1920">
            <v>262.03200000000004</v>
          </cell>
          <cell r="M1920" t="str">
            <v>SPECFIT</v>
          </cell>
          <cell r="N1920" t="str">
            <v>(79)9201810</v>
          </cell>
          <cell r="O1920" t="str">
            <v>BOX</v>
          </cell>
          <cell r="P1920" t="str">
            <v>D</v>
          </cell>
          <cell r="Q1920" t="str">
            <v>F</v>
          </cell>
          <cell r="R1920">
            <v>2473.8941176470589</v>
          </cell>
          <cell r="S1920">
            <v>2647.0667058823533</v>
          </cell>
          <cell r="T1920">
            <v>2587.5</v>
          </cell>
          <cell r="U1920">
            <v>2587.5</v>
          </cell>
          <cell r="V1920">
            <v>2768.625</v>
          </cell>
          <cell r="W1920">
            <v>2768.625</v>
          </cell>
          <cell r="X1920">
            <v>2768.625</v>
          </cell>
          <cell r="Y1920">
            <v>2768.625</v>
          </cell>
          <cell r="Z1920">
            <v>3076.25</v>
          </cell>
          <cell r="AB1920" t="str">
            <v/>
          </cell>
          <cell r="AC1920">
            <v>2587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I1920" t="str">
            <v/>
          </cell>
          <cell r="AJ1920" t="str">
            <v/>
          </cell>
          <cell r="AM1920" t="e">
            <v>#N/A</v>
          </cell>
        </row>
        <row r="1921">
          <cell r="A1921" t="str">
            <v>ACTIVE</v>
          </cell>
          <cell r="B1921" t="str">
            <v>35-388</v>
          </cell>
          <cell r="C1921">
            <v>28873514</v>
          </cell>
          <cell r="D1921" t="str">
            <v>35-388</v>
          </cell>
          <cell r="E1921" t="str">
            <v>SDR 35</v>
          </cell>
          <cell r="F1921" t="str">
            <v>18X12 WYE GXGXG SDR35</v>
          </cell>
          <cell r="G1921">
            <v>39.15</v>
          </cell>
          <cell r="H1921">
            <v>17.758126799999999</v>
          </cell>
          <cell r="I1921">
            <v>1</v>
          </cell>
          <cell r="J1921">
            <v>3</v>
          </cell>
          <cell r="K1921">
            <v>3305.5391111111117</v>
          </cell>
          <cell r="L1921">
            <v>490.28000000000003</v>
          </cell>
          <cell r="M1921" t="str">
            <v>SPECFIT</v>
          </cell>
          <cell r="N1921" t="str">
            <v>(79)9201812</v>
          </cell>
          <cell r="O1921" t="str">
            <v>BOX</v>
          </cell>
          <cell r="P1921" t="str">
            <v>D</v>
          </cell>
          <cell r="Q1921" t="str">
            <v>F</v>
          </cell>
          <cell r="R1921">
            <v>2658.294117647059</v>
          </cell>
          <cell r="S1921">
            <v>2844.3747058823533</v>
          </cell>
          <cell r="T1921">
            <v>2780.36</v>
          </cell>
          <cell r="U1921">
            <v>2780.36</v>
          </cell>
          <cell r="V1921">
            <v>2974.9852000000005</v>
          </cell>
          <cell r="W1921">
            <v>2974.9852000000005</v>
          </cell>
          <cell r="X1921">
            <v>2974.9852000000005</v>
          </cell>
          <cell r="Y1921">
            <v>2974.9852000000005</v>
          </cell>
          <cell r="Z1921">
            <v>3305.5391111111117</v>
          </cell>
          <cell r="AB1921" t="str">
            <v/>
          </cell>
          <cell r="AC1921">
            <v>2588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I1921" t="str">
            <v/>
          </cell>
          <cell r="AJ1921" t="str">
            <v/>
          </cell>
          <cell r="AM1921" t="e">
            <v>#N/A</v>
          </cell>
        </row>
        <row r="1922">
          <cell r="A1922" t="str">
            <v>ACTIVE</v>
          </cell>
          <cell r="B1922" t="str">
            <v>35-389</v>
          </cell>
          <cell r="C1922">
            <v>28873522</v>
          </cell>
          <cell r="D1922" t="str">
            <v>35-389</v>
          </cell>
          <cell r="E1922" t="str">
            <v>SDR 35</v>
          </cell>
          <cell r="F1922" t="str">
            <v>18X15 WYE GXGXG SDR35</v>
          </cell>
          <cell r="G1922">
            <v>46.35</v>
          </cell>
          <cell r="H1922">
            <v>21.023989199999999</v>
          </cell>
          <cell r="I1922">
            <v>1</v>
          </cell>
          <cell r="J1922">
            <v>3</v>
          </cell>
          <cell r="K1922">
            <v>3537.4913333333334</v>
          </cell>
          <cell r="L1922">
            <v>301.32650000000001</v>
          </cell>
          <cell r="M1922" t="str">
            <v>SPECFIT</v>
          </cell>
          <cell r="N1922" t="str">
            <v>(79)9201815</v>
          </cell>
          <cell r="O1922" t="str">
            <v>BOX</v>
          </cell>
          <cell r="P1922" t="str">
            <v>D</v>
          </cell>
          <cell r="Q1922" t="str">
            <v>F</v>
          </cell>
          <cell r="R1922">
            <v>2844.8235294117649</v>
          </cell>
          <cell r="S1922">
            <v>3043.9611764705887</v>
          </cell>
          <cell r="T1922">
            <v>2975.46</v>
          </cell>
          <cell r="U1922">
            <v>2975.46</v>
          </cell>
          <cell r="V1922">
            <v>3183.7422000000001</v>
          </cell>
          <cell r="W1922">
            <v>3183.7422000000001</v>
          </cell>
          <cell r="X1922">
            <v>3183.7422000000001</v>
          </cell>
          <cell r="Y1922">
            <v>3183.7422000000001</v>
          </cell>
          <cell r="Z1922">
            <v>3537.4913333333334</v>
          </cell>
          <cell r="AB1922" t="str">
            <v/>
          </cell>
          <cell r="AC1922">
            <v>2589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I1922" t="str">
            <v/>
          </cell>
          <cell r="AJ1922" t="str">
            <v/>
          </cell>
          <cell r="AM1922" t="e">
            <v>#N/A</v>
          </cell>
        </row>
        <row r="1923">
          <cell r="A1923" t="str">
            <v>ACTIVE</v>
          </cell>
          <cell r="B1923" t="str">
            <v>35-390</v>
          </cell>
          <cell r="C1923">
            <v>28873530</v>
          </cell>
          <cell r="D1923" t="str">
            <v>35-390</v>
          </cell>
          <cell r="E1923" t="str">
            <v>SDR 35</v>
          </cell>
          <cell r="F1923" t="str">
            <v>18 WYE GXGXG SDR35</v>
          </cell>
          <cell r="G1923">
            <v>60.75</v>
          </cell>
          <cell r="H1923">
            <v>27.555713999999998</v>
          </cell>
          <cell r="I1923">
            <v>1</v>
          </cell>
          <cell r="J1923">
            <v>2</v>
          </cell>
          <cell r="K1923">
            <v>4595.019888888889</v>
          </cell>
          <cell r="L1923">
            <v>520.86791000000005</v>
          </cell>
          <cell r="M1923" t="str">
            <v>SPECFIT</v>
          </cell>
          <cell r="N1923" t="str">
            <v>(79)92018</v>
          </cell>
          <cell r="O1923" t="str">
            <v>BOX</v>
          </cell>
          <cell r="P1923" t="str">
            <v>D</v>
          </cell>
          <cell r="Q1923" t="str">
            <v>F</v>
          </cell>
          <cell r="R1923">
            <v>3695.2705882352943</v>
          </cell>
          <cell r="S1923">
            <v>3953.9395294117653</v>
          </cell>
          <cell r="T1923">
            <v>3864.97</v>
          </cell>
          <cell r="U1923">
            <v>3864.97</v>
          </cell>
          <cell r="V1923">
            <v>4135.5178999999998</v>
          </cell>
          <cell r="W1923">
            <v>4135.5178999999998</v>
          </cell>
          <cell r="X1923">
            <v>4135.5178999999998</v>
          </cell>
          <cell r="Y1923">
            <v>4135.5178999999998</v>
          </cell>
          <cell r="Z1923">
            <v>4595.019888888889</v>
          </cell>
          <cell r="AB1923" t="str">
            <v/>
          </cell>
          <cell r="AC1923">
            <v>2590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I1923" t="str">
            <v/>
          </cell>
          <cell r="AJ1923" t="str">
            <v/>
          </cell>
          <cell r="AM1923" t="e">
            <v>#N/A</v>
          </cell>
        </row>
        <row r="1924">
          <cell r="A1924" t="str">
            <v>ACTIVE</v>
          </cell>
          <cell r="B1924" t="str">
            <v>35-391</v>
          </cell>
          <cell r="C1924">
            <v>28873549</v>
          </cell>
          <cell r="D1924" t="str">
            <v>35-391</v>
          </cell>
          <cell r="E1924" t="str">
            <v>SDR 35</v>
          </cell>
          <cell r="F1924" t="str">
            <v>21X4 WYE GXGXG SDR35</v>
          </cell>
          <cell r="G1924">
            <v>35.549999999999997</v>
          </cell>
          <cell r="H1924">
            <v>16.125195599999998</v>
          </cell>
          <cell r="I1924">
            <v>1</v>
          </cell>
          <cell r="J1924">
            <v>4</v>
          </cell>
          <cell r="K1924">
            <v>4204.7671111111113</v>
          </cell>
          <cell r="L1924">
            <v>402.39019999999999</v>
          </cell>
          <cell r="M1924" t="str">
            <v>SPECFIT</v>
          </cell>
          <cell r="N1924" t="str">
            <v>(79)920214</v>
          </cell>
          <cell r="O1924" t="str">
            <v>BOX</v>
          </cell>
          <cell r="P1924" t="str">
            <v>D</v>
          </cell>
          <cell r="Q1924" t="str">
            <v>F</v>
          </cell>
          <cell r="R1924">
            <v>3381.4352941176471</v>
          </cell>
          <cell r="S1924">
            <v>3618.1357647058826</v>
          </cell>
          <cell r="T1924">
            <v>3536.72</v>
          </cell>
          <cell r="U1924">
            <v>3536.72</v>
          </cell>
          <cell r="V1924">
            <v>3784.2903999999999</v>
          </cell>
          <cell r="W1924">
            <v>3784.2903999999999</v>
          </cell>
          <cell r="X1924">
            <v>3784.2903999999999</v>
          </cell>
          <cell r="Y1924">
            <v>3784.2903999999999</v>
          </cell>
          <cell r="Z1924">
            <v>4204.7671111111113</v>
          </cell>
          <cell r="AB1924" t="str">
            <v/>
          </cell>
          <cell r="AC1924">
            <v>2591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I1924" t="str">
            <v/>
          </cell>
          <cell r="AJ1924" t="str">
            <v/>
          </cell>
          <cell r="AM1924" t="e">
            <v>#N/A</v>
          </cell>
        </row>
        <row r="1925">
          <cell r="A1925" t="str">
            <v>ACTIVE</v>
          </cell>
          <cell r="B1925" t="str">
            <v>35-392</v>
          </cell>
          <cell r="C1925">
            <v>28873557</v>
          </cell>
          <cell r="D1925" t="str">
            <v>35-392</v>
          </cell>
          <cell r="E1925" t="str">
            <v>SDR 35</v>
          </cell>
          <cell r="F1925" t="str">
            <v>21X8 WYE GXGXG SDR35</v>
          </cell>
          <cell r="G1925">
            <v>43.2</v>
          </cell>
          <cell r="H1925">
            <v>19.595174400000001</v>
          </cell>
          <cell r="I1925">
            <v>1</v>
          </cell>
          <cell r="J1925">
            <v>3</v>
          </cell>
          <cell r="K1925">
            <v>5083.0112222222224</v>
          </cell>
          <cell r="L1925">
            <v>486.43720000000002</v>
          </cell>
          <cell r="M1925" t="str">
            <v>SPECFIT</v>
          </cell>
          <cell r="N1925" t="str">
            <v>(79)920218</v>
          </cell>
          <cell r="O1925" t="str">
            <v>BOX</v>
          </cell>
          <cell r="P1925" t="str">
            <v>D</v>
          </cell>
          <cell r="Q1925" t="str">
            <v>F</v>
          </cell>
          <cell r="R1925">
            <v>4087.7176470588238</v>
          </cell>
          <cell r="S1925">
            <v>4373.8578823529415</v>
          </cell>
          <cell r="T1925">
            <v>4275.43</v>
          </cell>
          <cell r="U1925">
            <v>4275.43</v>
          </cell>
          <cell r="V1925">
            <v>4574.7101000000002</v>
          </cell>
          <cell r="W1925">
            <v>4574.7101000000002</v>
          </cell>
          <cell r="X1925">
            <v>4574.7101000000002</v>
          </cell>
          <cell r="Y1925">
            <v>4574.7101000000002</v>
          </cell>
          <cell r="Z1925">
            <v>5083.0112222222224</v>
          </cell>
          <cell r="AB1925" t="str">
            <v/>
          </cell>
          <cell r="AC1925">
            <v>2593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I1925" t="str">
            <v/>
          </cell>
          <cell r="AJ1925" t="str">
            <v/>
          </cell>
          <cell r="AM1925" t="e">
            <v>#N/A</v>
          </cell>
        </row>
        <row r="1926">
          <cell r="A1926" t="str">
            <v>ACTIVE</v>
          </cell>
          <cell r="B1926" t="str">
            <v>35-393</v>
          </cell>
          <cell r="C1926">
            <v>28873565</v>
          </cell>
          <cell r="D1926" t="str">
            <v>35-393</v>
          </cell>
          <cell r="E1926" t="str">
            <v>SDR 35</v>
          </cell>
          <cell r="F1926" t="str">
            <v>21X10 WYE GXGXG SDR35</v>
          </cell>
          <cell r="G1926">
            <v>49.5</v>
          </cell>
          <cell r="H1926">
            <v>22.452804</v>
          </cell>
          <cell r="I1926">
            <v>1</v>
          </cell>
          <cell r="J1926">
            <v>3</v>
          </cell>
          <cell r="K1926">
            <v>5729.445777777777</v>
          </cell>
          <cell r="L1926">
            <v>548.29949999999997</v>
          </cell>
          <cell r="M1926" t="str">
            <v>SPECFIT</v>
          </cell>
          <cell r="N1926" t="str">
            <v>(79)9202110</v>
          </cell>
          <cell r="O1926" t="str">
            <v>BOX</v>
          </cell>
          <cell r="P1926" t="str">
            <v>D</v>
          </cell>
          <cell r="Q1926" t="str">
            <v>F</v>
          </cell>
          <cell r="R1926">
            <v>4607.5647058823524</v>
          </cell>
          <cell r="S1926">
            <v>4930.0942352941174</v>
          </cell>
          <cell r="T1926">
            <v>4819.16</v>
          </cell>
          <cell r="U1926">
            <v>4819.16</v>
          </cell>
          <cell r="V1926">
            <v>5156.5011999999997</v>
          </cell>
          <cell r="W1926">
            <v>5156.5011999999997</v>
          </cell>
          <cell r="X1926">
            <v>5156.5011999999997</v>
          </cell>
          <cell r="Y1926">
            <v>5156.5011999999997</v>
          </cell>
          <cell r="Z1926">
            <v>5729.445777777777</v>
          </cell>
          <cell r="AB1926" t="str">
            <v/>
          </cell>
          <cell r="AC1926">
            <v>2594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I1926" t="str">
            <v/>
          </cell>
          <cell r="AJ1926" t="str">
            <v/>
          </cell>
          <cell r="AM1926" t="e">
            <v>#N/A</v>
          </cell>
        </row>
        <row r="1927">
          <cell r="A1927" t="str">
            <v>ACTIVE</v>
          </cell>
          <cell r="B1927" t="str">
            <v>35-394</v>
          </cell>
          <cell r="C1927">
            <v>28873573</v>
          </cell>
          <cell r="D1927" t="str">
            <v>35-394</v>
          </cell>
          <cell r="E1927" t="str">
            <v>SDR 35</v>
          </cell>
          <cell r="F1927" t="str">
            <v>21X12 WYE GXGXG SDR35</v>
          </cell>
          <cell r="G1927">
            <v>54</v>
          </cell>
          <cell r="H1927">
            <v>24.493967999999999</v>
          </cell>
          <cell r="I1927">
            <v>1</v>
          </cell>
          <cell r="J1927">
            <v>3</v>
          </cell>
          <cell r="K1927">
            <v>6196.3818888888891</v>
          </cell>
          <cell r="L1927">
            <v>592.98360000000002</v>
          </cell>
          <cell r="M1927" t="str">
            <v>SPECFIT</v>
          </cell>
          <cell r="N1927" t="str">
            <v>(79)9202112</v>
          </cell>
          <cell r="O1927" t="str">
            <v>BOX</v>
          </cell>
          <cell r="P1927" t="str">
            <v>D</v>
          </cell>
          <cell r="Q1927" t="str">
            <v>F</v>
          </cell>
          <cell r="R1927">
            <v>4983.0588235294126</v>
          </cell>
          <cell r="S1927">
            <v>5331.8729411764716</v>
          </cell>
          <cell r="T1927">
            <v>5211.91</v>
          </cell>
          <cell r="U1927">
            <v>5211.91</v>
          </cell>
          <cell r="V1927">
            <v>5576.7437</v>
          </cell>
          <cell r="W1927">
            <v>5576.7437</v>
          </cell>
          <cell r="X1927">
            <v>5576.7437</v>
          </cell>
          <cell r="Y1927">
            <v>5576.7437</v>
          </cell>
          <cell r="Z1927">
            <v>6196.3818888888891</v>
          </cell>
          <cell r="AB1927" t="str">
            <v/>
          </cell>
          <cell r="AC1927">
            <v>2595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I1927" t="str">
            <v/>
          </cell>
          <cell r="AJ1927" t="str">
            <v/>
          </cell>
          <cell r="AM1927" t="e">
            <v>#N/A</v>
          </cell>
        </row>
        <row r="1928">
          <cell r="A1928" t="str">
            <v>ACTIVE</v>
          </cell>
          <cell r="B1928" t="str">
            <v>35-395</v>
          </cell>
          <cell r="C1928">
            <v>28873581</v>
          </cell>
          <cell r="D1928" t="str">
            <v>35-395</v>
          </cell>
          <cell r="E1928" t="str">
            <v>SDR 35</v>
          </cell>
          <cell r="F1928" t="str">
            <v>21X15 WYE GXGXG SDR35</v>
          </cell>
          <cell r="G1928">
            <v>62.55</v>
          </cell>
          <cell r="H1928">
            <v>28.372179599999999</v>
          </cell>
          <cell r="I1928">
            <v>1</v>
          </cell>
          <cell r="J1928">
            <v>2</v>
          </cell>
          <cell r="K1928">
            <v>7176.5018888888899</v>
          </cell>
          <cell r="L1928">
            <v>686.77880000000005</v>
          </cell>
          <cell r="M1928" t="str">
            <v>SPECFIT</v>
          </cell>
          <cell r="N1928" t="str">
            <v>(79)9202115</v>
          </cell>
          <cell r="O1928" t="str">
            <v>BOX</v>
          </cell>
          <cell r="P1928" t="str">
            <v>D</v>
          </cell>
          <cell r="Q1928" t="str">
            <v>F</v>
          </cell>
          <cell r="R1928">
            <v>5771.2588235294115</v>
          </cell>
          <cell r="S1928">
            <v>6175.2469411764705</v>
          </cell>
          <cell r="T1928">
            <v>6036.31</v>
          </cell>
          <cell r="U1928">
            <v>6036.31</v>
          </cell>
          <cell r="V1928">
            <v>6458.8517000000011</v>
          </cell>
          <cell r="W1928">
            <v>6458.8517000000011</v>
          </cell>
          <cell r="X1928">
            <v>6458.8517000000011</v>
          </cell>
          <cell r="Y1928">
            <v>6458.8517000000011</v>
          </cell>
          <cell r="Z1928">
            <v>7176.5018888888899</v>
          </cell>
          <cell r="AB1928" t="str">
            <v/>
          </cell>
          <cell r="AC1928">
            <v>2596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I1928" t="str">
            <v/>
          </cell>
          <cell r="AJ1928" t="str">
            <v/>
          </cell>
          <cell r="AM1928" t="e">
            <v>#N/A</v>
          </cell>
        </row>
        <row r="1929">
          <cell r="A1929" t="str">
            <v>ACTIVE</v>
          </cell>
          <cell r="B1929" t="str">
            <v>35-396</v>
          </cell>
          <cell r="C1929">
            <v>28873590</v>
          </cell>
          <cell r="D1929" t="str">
            <v>35-396</v>
          </cell>
          <cell r="E1929" t="str">
            <v>SDR 35</v>
          </cell>
          <cell r="F1929" t="str">
            <v>21X18 WYE GXGXG SDR35</v>
          </cell>
          <cell r="G1929">
            <v>77.400000000000006</v>
          </cell>
          <cell r="H1929">
            <v>35.108020800000006</v>
          </cell>
          <cell r="I1929">
            <v>1</v>
          </cell>
          <cell r="J1929">
            <v>2</v>
          </cell>
          <cell r="K1929">
            <v>8450.9788888888888</v>
          </cell>
          <cell r="L1929">
            <v>808.74630000000002</v>
          </cell>
          <cell r="M1929" t="str">
            <v>SPECFIT</v>
          </cell>
          <cell r="N1929" t="str">
            <v>(79)9202118</v>
          </cell>
          <cell r="O1929" t="str">
            <v>BOX</v>
          </cell>
          <cell r="P1929" t="str">
            <v>D</v>
          </cell>
          <cell r="Q1929" t="str">
            <v>F</v>
          </cell>
          <cell r="R1929">
            <v>6796.1882352941184</v>
          </cell>
          <cell r="S1929">
            <v>7271.921411764707</v>
          </cell>
          <cell r="T1929">
            <v>7108.3</v>
          </cell>
          <cell r="U1929">
            <v>7108.3</v>
          </cell>
          <cell r="V1929">
            <v>7605.8810000000003</v>
          </cell>
          <cell r="W1929">
            <v>7605.8810000000003</v>
          </cell>
          <cell r="X1929">
            <v>7605.8810000000003</v>
          </cell>
          <cell r="Y1929">
            <v>7605.8810000000003</v>
          </cell>
          <cell r="Z1929">
            <v>8450.9788888888888</v>
          </cell>
          <cell r="AB1929" t="str">
            <v/>
          </cell>
          <cell r="AC1929">
            <v>2597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I1929" t="str">
            <v/>
          </cell>
          <cell r="AJ1929" t="str">
            <v/>
          </cell>
          <cell r="AM1929" t="e">
            <v>#N/A</v>
          </cell>
        </row>
        <row r="1930">
          <cell r="A1930" t="str">
            <v>ACTIVE</v>
          </cell>
          <cell r="B1930" t="str">
            <v>35-397</v>
          </cell>
          <cell r="C1930">
            <v>28873603</v>
          </cell>
          <cell r="D1930" t="str">
            <v>35-397</v>
          </cell>
          <cell r="E1930" t="str">
            <v>SDR 35</v>
          </cell>
          <cell r="F1930" t="str">
            <v>21 WYE GXGXG SDR35</v>
          </cell>
          <cell r="G1930">
            <v>98.55</v>
          </cell>
          <cell r="H1930">
            <v>44.701491599999997</v>
          </cell>
          <cell r="I1930">
            <v>1</v>
          </cell>
          <cell r="J1930">
            <v>1</v>
          </cell>
          <cell r="K1930">
            <v>11058.390555555558</v>
          </cell>
          <cell r="L1930">
            <v>1058.2710999999999</v>
          </cell>
          <cell r="M1930" t="str">
            <v>SPECFIT</v>
          </cell>
          <cell r="N1930" t="str">
            <v>(79)92021</v>
          </cell>
          <cell r="O1930" t="str">
            <v>BOX</v>
          </cell>
          <cell r="P1930" t="str">
            <v>D</v>
          </cell>
          <cell r="Q1930" t="str">
            <v>F</v>
          </cell>
          <cell r="R1930">
            <v>8893.0352941176479</v>
          </cell>
          <cell r="S1930">
            <v>9515.5477647058833</v>
          </cell>
          <cell r="T1930">
            <v>9301.4500000000007</v>
          </cell>
          <cell r="U1930">
            <v>9301.4500000000007</v>
          </cell>
          <cell r="V1930">
            <v>9952.5515000000014</v>
          </cell>
          <cell r="W1930">
            <v>9952.5515000000014</v>
          </cell>
          <cell r="X1930">
            <v>9952.5515000000014</v>
          </cell>
          <cell r="Y1930">
            <v>9952.5515000000014</v>
          </cell>
          <cell r="Z1930">
            <v>11058.390555555558</v>
          </cell>
          <cell r="AB1930" t="str">
            <v/>
          </cell>
          <cell r="AC1930">
            <v>2598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I1930" t="str">
            <v/>
          </cell>
          <cell r="AJ1930" t="str">
            <v/>
          </cell>
          <cell r="AM1930" t="e">
            <v>#N/A</v>
          </cell>
        </row>
        <row r="1931">
          <cell r="A1931" t="str">
            <v>ACTIVE</v>
          </cell>
          <cell r="B1931" t="str">
            <v>35-398</v>
          </cell>
          <cell r="C1931">
            <v>28873611</v>
          </cell>
          <cell r="D1931" t="str">
            <v>35-398</v>
          </cell>
          <cell r="E1931" t="str">
            <v>SDR 35</v>
          </cell>
          <cell r="F1931" t="str">
            <v>24X4 WYE GXGXG SDR35</v>
          </cell>
          <cell r="G1931">
            <v>52.65</v>
          </cell>
          <cell r="H1931">
            <v>23.881618799999998</v>
          </cell>
          <cell r="I1931">
            <v>1</v>
          </cell>
          <cell r="J1931">
            <v>3</v>
          </cell>
          <cell r="K1931">
            <v>6342.1515555555561</v>
          </cell>
          <cell r="L1931">
            <v>606.93280000000004</v>
          </cell>
          <cell r="M1931" t="str">
            <v>SPECFIT</v>
          </cell>
          <cell r="N1931" t="str">
            <v>(79)920244</v>
          </cell>
          <cell r="O1931" t="str">
            <v>BOX</v>
          </cell>
          <cell r="P1931" t="str">
            <v>D</v>
          </cell>
          <cell r="Q1931" t="str">
            <v>F</v>
          </cell>
          <cell r="R1931">
            <v>5100.2823529411762</v>
          </cell>
          <cell r="S1931">
            <v>5457.3021176470593</v>
          </cell>
          <cell r="T1931">
            <v>5334.52</v>
          </cell>
          <cell r="U1931">
            <v>5334.52</v>
          </cell>
          <cell r="V1931">
            <v>5707.9364000000005</v>
          </cell>
          <cell r="W1931">
            <v>5707.9364000000005</v>
          </cell>
          <cell r="X1931">
            <v>5707.9364000000005</v>
          </cell>
          <cell r="Y1931">
            <v>5707.9364000000005</v>
          </cell>
          <cell r="Z1931">
            <v>6342.1515555555561</v>
          </cell>
          <cell r="AB1931" t="str">
            <v/>
          </cell>
          <cell r="AC1931">
            <v>2599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I1931" t="str">
            <v/>
          </cell>
          <cell r="AJ1931" t="str">
            <v/>
          </cell>
          <cell r="AM1931" t="e">
            <v>#N/A</v>
          </cell>
        </row>
        <row r="1932">
          <cell r="A1932" t="str">
            <v>ACTIVE</v>
          </cell>
          <cell r="B1932" t="str">
            <v>35-399</v>
          </cell>
          <cell r="C1932">
            <v>28873620</v>
          </cell>
          <cell r="D1932" t="str">
            <v>35-399</v>
          </cell>
          <cell r="E1932" t="str">
            <v>SDR 35</v>
          </cell>
          <cell r="F1932" t="str">
            <v>24X6 WYE GXGXG SDR35</v>
          </cell>
          <cell r="G1932">
            <v>55.35</v>
          </cell>
          <cell r="H1932">
            <v>25.106317199999999</v>
          </cell>
          <cell r="I1932">
            <v>1</v>
          </cell>
          <cell r="J1932">
            <v>2</v>
          </cell>
          <cell r="K1932">
            <v>7259.3198888888892</v>
          </cell>
          <cell r="L1932">
            <v>618.35020000000009</v>
          </cell>
          <cell r="M1932" t="str">
            <v>SPECFIT</v>
          </cell>
          <cell r="N1932" t="str">
            <v>(79)920246</v>
          </cell>
          <cell r="O1932" t="str">
            <v>BOX</v>
          </cell>
          <cell r="P1932" t="str">
            <v>D</v>
          </cell>
          <cell r="Q1932" t="str">
            <v>F</v>
          </cell>
          <cell r="R1932">
            <v>5837.8588235294119</v>
          </cell>
          <cell r="S1932">
            <v>6246.5089411764711</v>
          </cell>
          <cell r="T1932">
            <v>6105.97</v>
          </cell>
          <cell r="U1932">
            <v>6105.97</v>
          </cell>
          <cell r="V1932">
            <v>6533.3879000000006</v>
          </cell>
          <cell r="W1932">
            <v>6533.3879000000006</v>
          </cell>
          <cell r="X1932">
            <v>6533.3879000000006</v>
          </cell>
          <cell r="Y1932">
            <v>6533.3879000000006</v>
          </cell>
          <cell r="Z1932">
            <v>7259.3198888888892</v>
          </cell>
          <cell r="AB1932" t="str">
            <v/>
          </cell>
          <cell r="AC1932">
            <v>2600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I1932" t="str">
            <v/>
          </cell>
          <cell r="AJ1932" t="str">
            <v/>
          </cell>
          <cell r="AM1932" t="e">
            <v>#N/A</v>
          </cell>
        </row>
        <row r="1933">
          <cell r="A1933" t="str">
            <v>ACTIVE</v>
          </cell>
          <cell r="B1933" t="str">
            <v>35-400</v>
          </cell>
          <cell r="C1933">
            <v>28873638</v>
          </cell>
          <cell r="D1933" t="str">
            <v>35-400</v>
          </cell>
          <cell r="E1933" t="str">
            <v>SDR 35</v>
          </cell>
          <cell r="F1933" t="str">
            <v>24X8 WYE GXGXG SDR35</v>
          </cell>
          <cell r="G1933">
            <v>61.65</v>
          </cell>
          <cell r="H1933">
            <v>27.963946799999999</v>
          </cell>
          <cell r="I1933">
            <v>1</v>
          </cell>
          <cell r="J1933">
            <v>2</v>
          </cell>
          <cell r="K1933">
            <v>7828.9403333333339</v>
          </cell>
          <cell r="L1933">
            <v>625.18940000000009</v>
          </cell>
          <cell r="M1933" t="str">
            <v>SPECFIT</v>
          </cell>
          <cell r="N1933" t="str">
            <v>(79)920248</v>
          </cell>
          <cell r="O1933" t="str">
            <v>BOX</v>
          </cell>
          <cell r="P1933" t="str">
            <v>D</v>
          </cell>
          <cell r="Q1933" t="str">
            <v>F</v>
          </cell>
          <cell r="R1933">
            <v>6295.964705882353</v>
          </cell>
          <cell r="S1933">
            <v>6736.6822352941181</v>
          </cell>
          <cell r="T1933">
            <v>6585.09</v>
          </cell>
          <cell r="U1933">
            <v>6585.09</v>
          </cell>
          <cell r="V1933">
            <v>7046.0463000000009</v>
          </cell>
          <cell r="W1933">
            <v>7046.0463000000009</v>
          </cell>
          <cell r="X1933">
            <v>7046.0463000000009</v>
          </cell>
          <cell r="Y1933">
            <v>7046.0463000000009</v>
          </cell>
          <cell r="Z1933">
            <v>7828.9403333333339</v>
          </cell>
          <cell r="AB1933" t="str">
            <v/>
          </cell>
          <cell r="AC1933">
            <v>2601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I1933" t="str">
            <v/>
          </cell>
          <cell r="AJ1933" t="str">
            <v/>
          </cell>
          <cell r="AM1933" t="e">
            <v>#N/A</v>
          </cell>
        </row>
        <row r="1934">
          <cell r="A1934" t="str">
            <v>ACTIVE</v>
          </cell>
          <cell r="B1934" t="str">
            <v>35-401</v>
          </cell>
          <cell r="C1934">
            <v>28873646</v>
          </cell>
          <cell r="D1934" t="str">
            <v>35-401</v>
          </cell>
          <cell r="E1934" t="str">
            <v>SDR 35</v>
          </cell>
          <cell r="F1934" t="str">
            <v>24X10 WYE GXGXG SDR35</v>
          </cell>
          <cell r="G1934">
            <v>68.849999999999994</v>
          </cell>
          <cell r="H1934">
            <v>31.229809199999998</v>
          </cell>
          <cell r="I1934">
            <v>1</v>
          </cell>
          <cell r="J1934">
            <v>2</v>
          </cell>
          <cell r="K1934">
            <v>7913.6486666666669</v>
          </cell>
          <cell r="L1934">
            <v>757.32460000000003</v>
          </cell>
          <cell r="M1934" t="str">
            <v>SPECFIT</v>
          </cell>
          <cell r="N1934" t="str">
            <v>(79)9202410</v>
          </cell>
          <cell r="O1934" t="str">
            <v>BOX</v>
          </cell>
          <cell r="P1934" t="str">
            <v>D</v>
          </cell>
          <cell r="Q1934" t="str">
            <v>F</v>
          </cell>
          <cell r="R1934">
            <v>6364.0823529411773</v>
          </cell>
          <cell r="S1934">
            <v>6809.5681176470598</v>
          </cell>
          <cell r="T1934">
            <v>6656.34</v>
          </cell>
          <cell r="U1934">
            <v>6656.34</v>
          </cell>
          <cell r="V1934">
            <v>7122.2838000000002</v>
          </cell>
          <cell r="W1934">
            <v>7122.2838000000002</v>
          </cell>
          <cell r="X1934">
            <v>7122.2838000000002</v>
          </cell>
          <cell r="Y1934">
            <v>7122.2838000000002</v>
          </cell>
          <cell r="Z1934">
            <v>7913.6486666666669</v>
          </cell>
          <cell r="AB1934" t="str">
            <v/>
          </cell>
          <cell r="AC1934">
            <v>2602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I1934" t="str">
            <v/>
          </cell>
          <cell r="AJ1934" t="str">
            <v/>
          </cell>
          <cell r="AM1934" t="e">
            <v>#N/A</v>
          </cell>
        </row>
        <row r="1935">
          <cell r="A1935" t="str">
            <v>ACTIVE</v>
          </cell>
          <cell r="B1935" t="str">
            <v>35-402</v>
          </cell>
          <cell r="C1935">
            <v>28873654</v>
          </cell>
          <cell r="D1935" t="str">
            <v>35-402</v>
          </cell>
          <cell r="E1935" t="str">
            <v>SDR 35</v>
          </cell>
          <cell r="F1935" t="str">
            <v>24X12 WYE GXGXG SDR35</v>
          </cell>
          <cell r="G1935">
            <v>74.25</v>
          </cell>
          <cell r="H1935">
            <v>33.679206000000001</v>
          </cell>
          <cell r="I1935">
            <v>1</v>
          </cell>
          <cell r="J1935">
            <v>2</v>
          </cell>
          <cell r="K1935">
            <v>8080.3071111111112</v>
          </cell>
          <cell r="L1935">
            <v>1198.4667999999999</v>
          </cell>
          <cell r="M1935" t="str">
            <v>SPECFIT</v>
          </cell>
          <cell r="N1935" t="str">
            <v>(79)9202412</v>
          </cell>
          <cell r="O1935" t="str">
            <v>BOX</v>
          </cell>
          <cell r="P1935" t="str">
            <v>D</v>
          </cell>
          <cell r="Q1935" t="str">
            <v>F</v>
          </cell>
          <cell r="R1935">
            <v>6498.105882352942</v>
          </cell>
          <cell r="S1935">
            <v>6952.973294117648</v>
          </cell>
          <cell r="T1935">
            <v>6796.52</v>
          </cell>
          <cell r="U1935">
            <v>6796.52</v>
          </cell>
          <cell r="V1935">
            <v>7272.2764000000006</v>
          </cell>
          <cell r="W1935">
            <v>7272.2764000000006</v>
          </cell>
          <cell r="X1935">
            <v>7272.2764000000006</v>
          </cell>
          <cell r="Y1935">
            <v>7272.2764000000006</v>
          </cell>
          <cell r="Z1935">
            <v>8080.3071111111112</v>
          </cell>
          <cell r="AB1935" t="str">
            <v/>
          </cell>
          <cell r="AC1935">
            <v>2603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I1935" t="str">
            <v/>
          </cell>
          <cell r="AJ1935" t="str">
            <v/>
          </cell>
          <cell r="AM1935" t="e">
            <v>#N/A</v>
          </cell>
        </row>
        <row r="1936">
          <cell r="A1936" t="str">
            <v>ACTIVE</v>
          </cell>
          <cell r="B1936" t="str">
            <v>35-403</v>
          </cell>
          <cell r="C1936">
            <v>28873662</v>
          </cell>
          <cell r="D1936" t="str">
            <v>35-403</v>
          </cell>
          <cell r="E1936" t="str">
            <v>SDR 35</v>
          </cell>
          <cell r="F1936" t="str">
            <v>24X15 WYE GXGXG SDR35</v>
          </cell>
          <cell r="G1936">
            <v>83.7</v>
          </cell>
          <cell r="H1936">
            <v>37.965650400000001</v>
          </cell>
          <cell r="I1936">
            <v>1</v>
          </cell>
          <cell r="J1936">
            <v>2</v>
          </cell>
          <cell r="K1936">
            <v>8139.6326666666673</v>
          </cell>
          <cell r="L1936">
            <v>778.95010000000002</v>
          </cell>
          <cell r="M1936" t="str">
            <v>SPECFIT</v>
          </cell>
          <cell r="N1936" t="str">
            <v>(79)9202415</v>
          </cell>
          <cell r="O1936" t="str">
            <v>BOX</v>
          </cell>
          <cell r="P1936" t="str">
            <v>D</v>
          </cell>
          <cell r="Q1936" t="str">
            <v>F</v>
          </cell>
          <cell r="R1936">
            <v>6545.8</v>
          </cell>
          <cell r="S1936">
            <v>7004.0060000000003</v>
          </cell>
          <cell r="T1936">
            <v>6846.42</v>
          </cell>
          <cell r="U1936">
            <v>6846.42</v>
          </cell>
          <cell r="V1936">
            <v>7325.6694000000007</v>
          </cell>
          <cell r="W1936">
            <v>7325.6694000000007</v>
          </cell>
          <cell r="X1936">
            <v>7325.6694000000007</v>
          </cell>
          <cell r="Y1936">
            <v>7325.6694000000007</v>
          </cell>
          <cell r="Z1936">
            <v>8139.6326666666673</v>
          </cell>
          <cell r="AB1936" t="str">
            <v/>
          </cell>
          <cell r="AC1936">
            <v>2604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I1936" t="str">
            <v/>
          </cell>
          <cell r="AJ1936" t="str">
            <v/>
          </cell>
          <cell r="AM1936" t="e">
            <v>#N/A</v>
          </cell>
        </row>
        <row r="1937">
          <cell r="A1937" t="str">
            <v>ACTIVE</v>
          </cell>
          <cell r="B1937" t="str">
            <v>35-404</v>
          </cell>
          <cell r="C1937">
            <v>28873670</v>
          </cell>
          <cell r="D1937" t="str">
            <v>35-404</v>
          </cell>
          <cell r="E1937" t="str">
            <v>SDR 35</v>
          </cell>
          <cell r="F1937" t="str">
            <v>24X18 WYE GXGXG SDR35</v>
          </cell>
          <cell r="G1937">
            <v>98.55</v>
          </cell>
          <cell r="H1937">
            <v>44.701491599999997</v>
          </cell>
          <cell r="I1937">
            <v>1</v>
          </cell>
          <cell r="J1937">
            <v>1</v>
          </cell>
          <cell r="K1937">
            <v>11432.819222222222</v>
          </cell>
          <cell r="L1937">
            <v>1295.9676300000001</v>
          </cell>
          <cell r="M1937" t="str">
            <v>SPECFIT</v>
          </cell>
          <cell r="N1937" t="str">
            <v>(79)9202418</v>
          </cell>
          <cell r="O1937" t="str">
            <v>BOX</v>
          </cell>
          <cell r="P1937" t="str">
            <v>D</v>
          </cell>
          <cell r="Q1937" t="str">
            <v>F</v>
          </cell>
          <cell r="R1937">
            <v>9194.1647058823528</v>
          </cell>
          <cell r="S1937">
            <v>9837.7562352941186</v>
          </cell>
          <cell r="T1937">
            <v>9616.39</v>
          </cell>
          <cell r="U1937">
            <v>9616.39</v>
          </cell>
          <cell r="V1937">
            <v>10289.5373</v>
          </cell>
          <cell r="W1937">
            <v>10289.5373</v>
          </cell>
          <cell r="X1937">
            <v>10289.5373</v>
          </cell>
          <cell r="Y1937">
            <v>10289.5373</v>
          </cell>
          <cell r="Z1937">
            <v>11432.819222222222</v>
          </cell>
          <cell r="AB1937" t="str">
            <v/>
          </cell>
          <cell r="AC1937">
            <v>2605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I1937" t="str">
            <v/>
          </cell>
          <cell r="AJ1937" t="str">
            <v/>
          </cell>
          <cell r="AM1937" t="e">
            <v>#N/A</v>
          </cell>
        </row>
        <row r="1938">
          <cell r="A1938" t="str">
            <v>ACTIVE</v>
          </cell>
          <cell r="B1938" t="str">
            <v>35-405</v>
          </cell>
          <cell r="C1938">
            <v>28873689</v>
          </cell>
          <cell r="D1938" t="str">
            <v>35-405</v>
          </cell>
          <cell r="E1938" t="str">
            <v>SDR 35</v>
          </cell>
          <cell r="F1938" t="str">
            <v>24X21 WYE GXGXG SDR35</v>
          </cell>
          <cell r="G1938">
            <v>121.95</v>
          </cell>
          <cell r="H1938">
            <v>55.3155444</v>
          </cell>
          <cell r="I1938">
            <v>1</v>
          </cell>
          <cell r="J1938">
            <v>1</v>
          </cell>
          <cell r="K1938">
            <v>12537.511</v>
          </cell>
          <cell r="L1938">
            <v>1199.8200999999999</v>
          </cell>
          <cell r="M1938" t="str">
            <v>SPECFIT</v>
          </cell>
          <cell r="N1938" t="str">
            <v>(79)9202421</v>
          </cell>
          <cell r="O1938" t="str">
            <v>BOX</v>
          </cell>
          <cell r="P1938" t="str">
            <v>D</v>
          </cell>
          <cell r="Q1938" t="str">
            <v>F</v>
          </cell>
          <cell r="R1938">
            <v>10082.529411764706</v>
          </cell>
          <cell r="S1938">
            <v>10788.306470588237</v>
          </cell>
          <cell r="T1938">
            <v>10545.57</v>
          </cell>
          <cell r="U1938">
            <v>10545.57</v>
          </cell>
          <cell r="V1938">
            <v>11283.759900000001</v>
          </cell>
          <cell r="W1938">
            <v>11283.759900000001</v>
          </cell>
          <cell r="X1938">
            <v>11283.759900000001</v>
          </cell>
          <cell r="Y1938">
            <v>11283.759900000001</v>
          </cell>
          <cell r="Z1938">
            <v>12537.511</v>
          </cell>
          <cell r="AB1938" t="str">
            <v/>
          </cell>
          <cell r="AC1938">
            <v>2606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I1938" t="str">
            <v/>
          </cell>
          <cell r="AJ1938" t="str">
            <v/>
          </cell>
          <cell r="AM1938" t="e">
            <v>#N/A</v>
          </cell>
        </row>
        <row r="1939">
          <cell r="A1939" t="str">
            <v>ACTIVE</v>
          </cell>
          <cell r="B1939" t="str">
            <v>35-406</v>
          </cell>
          <cell r="C1939">
            <v>28873697</v>
          </cell>
          <cell r="D1939" t="str">
            <v>35-406</v>
          </cell>
          <cell r="E1939" t="str">
            <v>SDR 35</v>
          </cell>
          <cell r="F1939" t="str">
            <v>24 WYE GXGXG SDR35</v>
          </cell>
          <cell r="G1939">
            <v>99</v>
          </cell>
          <cell r="H1939">
            <v>44.905608000000001</v>
          </cell>
          <cell r="I1939">
            <v>1</v>
          </cell>
          <cell r="J1939">
            <v>1</v>
          </cell>
          <cell r="K1939">
            <v>13785.166666666668</v>
          </cell>
          <cell r="L1939">
            <v>1319.2197000000001</v>
          </cell>
          <cell r="M1939" t="str">
            <v>SPECFIT</v>
          </cell>
          <cell r="N1939" t="str">
            <v>(79)92024</v>
          </cell>
          <cell r="O1939" t="str">
            <v>BOX</v>
          </cell>
          <cell r="P1939" t="str">
            <v>D</v>
          </cell>
          <cell r="Q1939" t="str">
            <v>F</v>
          </cell>
          <cell r="R1939">
            <v>11085.882352941177</v>
          </cell>
          <cell r="S1939">
            <v>11861.89411764706</v>
          </cell>
          <cell r="T1939">
            <v>11595</v>
          </cell>
          <cell r="U1939">
            <v>11595</v>
          </cell>
          <cell r="V1939">
            <v>12406.650000000001</v>
          </cell>
          <cell r="W1939">
            <v>12406.650000000001</v>
          </cell>
          <cell r="X1939">
            <v>12406.650000000001</v>
          </cell>
          <cell r="Y1939">
            <v>12406.650000000001</v>
          </cell>
          <cell r="Z1939">
            <v>13785.166666666668</v>
          </cell>
          <cell r="AB1939" t="str">
            <v/>
          </cell>
          <cell r="AC1939">
            <v>2607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I1939" t="str">
            <v/>
          </cell>
          <cell r="AJ1939" t="str">
            <v/>
          </cell>
          <cell r="AM1939" t="e">
            <v>#N/A</v>
          </cell>
        </row>
        <row r="1940">
          <cell r="A1940" t="str">
            <v>ACTIVE</v>
          </cell>
          <cell r="B1940" t="str">
            <v>35-407</v>
          </cell>
          <cell r="C1940">
            <v>28873700</v>
          </cell>
          <cell r="D1940" t="str">
            <v>35-407</v>
          </cell>
          <cell r="E1940" t="str">
            <v>SDR 35</v>
          </cell>
          <cell r="F1940" t="str">
            <v>27X4 WYE GXGXG SDR35</v>
          </cell>
          <cell r="G1940">
            <v>74.25</v>
          </cell>
          <cell r="H1940">
            <v>33.679206000000001</v>
          </cell>
          <cell r="I1940">
            <v>1</v>
          </cell>
          <cell r="J1940">
            <v>2</v>
          </cell>
          <cell r="K1940">
            <v>8178.3191111111119</v>
          </cell>
          <cell r="L1940">
            <v>782.65129999999999</v>
          </cell>
          <cell r="M1940" t="str">
            <v>SPECFIT</v>
          </cell>
          <cell r="N1940" t="str">
            <v>(79)920274</v>
          </cell>
          <cell r="O1940" t="str">
            <v>BOX</v>
          </cell>
          <cell r="P1940" t="str">
            <v>D</v>
          </cell>
          <cell r="Q1940" t="str">
            <v>F</v>
          </cell>
          <cell r="R1940">
            <v>6576.9058823529413</v>
          </cell>
          <cell r="S1940">
            <v>7037.2892941176478</v>
          </cell>
          <cell r="T1940">
            <v>6878.96</v>
          </cell>
          <cell r="U1940">
            <v>6878.96</v>
          </cell>
          <cell r="V1940">
            <v>7360.4872000000005</v>
          </cell>
          <cell r="W1940">
            <v>7360.4872000000005</v>
          </cell>
          <cell r="X1940">
            <v>7360.4872000000005</v>
          </cell>
          <cell r="Y1940">
            <v>7360.4872000000005</v>
          </cell>
          <cell r="Z1940">
            <v>8178.3191111111119</v>
          </cell>
          <cell r="AB1940" t="str">
            <v/>
          </cell>
          <cell r="AC1940">
            <v>2608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I1940" t="str">
            <v/>
          </cell>
          <cell r="AJ1940" t="str">
            <v/>
          </cell>
          <cell r="AM1940" t="e">
            <v>#N/A</v>
          </cell>
        </row>
        <row r="1941">
          <cell r="A1941" t="str">
            <v>ACTIVE</v>
          </cell>
          <cell r="B1941" t="str">
            <v>35-408</v>
          </cell>
          <cell r="C1941">
            <v>28873719</v>
          </cell>
          <cell r="D1941" t="str">
            <v>35-408</v>
          </cell>
          <cell r="E1941" t="str">
            <v>SDR 35</v>
          </cell>
          <cell r="F1941" t="str">
            <v>27X6 WYE GXGXG SDR35</v>
          </cell>
          <cell r="G1941">
            <v>78.3</v>
          </cell>
          <cell r="H1941">
            <v>35.516253599999999</v>
          </cell>
          <cell r="I1941">
            <v>1</v>
          </cell>
          <cell r="J1941">
            <v>2</v>
          </cell>
          <cell r="K1941">
            <v>8555.7794444444444</v>
          </cell>
          <cell r="L1941">
            <v>679.80000000000007</v>
          </cell>
          <cell r="M1941" t="str">
            <v>SPECFIT</v>
          </cell>
          <cell r="N1941" t="str">
            <v>(79)920276</v>
          </cell>
          <cell r="O1941" t="str">
            <v>BOX</v>
          </cell>
          <cell r="P1941" t="str">
            <v>D</v>
          </cell>
          <cell r="Q1941" t="str">
            <v>F</v>
          </cell>
          <cell r="R1941">
            <v>6880.4705882352937</v>
          </cell>
          <cell r="S1941">
            <v>7362.1035294117646</v>
          </cell>
          <cell r="T1941">
            <v>7196.45</v>
          </cell>
          <cell r="U1941">
            <v>7196.45</v>
          </cell>
          <cell r="V1941">
            <v>7700.2015000000001</v>
          </cell>
          <cell r="W1941">
            <v>7700.2015000000001</v>
          </cell>
          <cell r="X1941">
            <v>7700.2015000000001</v>
          </cell>
          <cell r="Y1941">
            <v>7700.2015000000001</v>
          </cell>
          <cell r="Z1941">
            <v>8555.7794444444444</v>
          </cell>
          <cell r="AB1941" t="str">
            <v/>
          </cell>
          <cell r="AC1941">
            <v>2609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I1941" t="str">
            <v/>
          </cell>
          <cell r="AJ1941" t="str">
            <v/>
          </cell>
          <cell r="AM1941" t="e">
            <v>#N/A</v>
          </cell>
        </row>
        <row r="1942">
          <cell r="A1942" t="str">
            <v>ACTIVE</v>
          </cell>
          <cell r="B1942" t="str">
            <v>35-409</v>
          </cell>
          <cell r="C1942">
            <v>28873727</v>
          </cell>
          <cell r="D1942" t="str">
            <v>35-409</v>
          </cell>
          <cell r="E1942" t="str">
            <v>SDR 35</v>
          </cell>
          <cell r="F1942" t="str">
            <v>27X8 WYE GXGXG SDR35</v>
          </cell>
          <cell r="G1942">
            <v>85.95</v>
          </cell>
          <cell r="H1942">
            <v>38.986232399999999</v>
          </cell>
          <cell r="I1942">
            <v>1</v>
          </cell>
          <cell r="J1942">
            <v>2</v>
          </cell>
          <cell r="K1942">
            <v>10066.476777777776</v>
          </cell>
          <cell r="L1942">
            <v>963.34659999999997</v>
          </cell>
          <cell r="M1942" t="str">
            <v>SPECFIT</v>
          </cell>
          <cell r="N1942" t="str">
            <v>(79)920278</v>
          </cell>
          <cell r="O1942" t="str">
            <v>BOX</v>
          </cell>
          <cell r="P1942" t="str">
            <v>D</v>
          </cell>
          <cell r="Q1942" t="str">
            <v>F</v>
          </cell>
          <cell r="R1942">
            <v>8095.3529411764712</v>
          </cell>
          <cell r="S1942">
            <v>8662.0276470588251</v>
          </cell>
          <cell r="T1942">
            <v>8467.1299999999992</v>
          </cell>
          <cell r="U1942">
            <v>8467.1299999999992</v>
          </cell>
          <cell r="V1942">
            <v>9059.829099999999</v>
          </cell>
          <cell r="W1942">
            <v>9059.829099999999</v>
          </cell>
          <cell r="X1942">
            <v>9059.829099999999</v>
          </cell>
          <cell r="Y1942">
            <v>9059.829099999999</v>
          </cell>
          <cell r="Z1942">
            <v>10066.476777777776</v>
          </cell>
          <cell r="AB1942" t="str">
            <v/>
          </cell>
          <cell r="AC1942">
            <v>2610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I1942" t="str">
            <v/>
          </cell>
          <cell r="AJ1942" t="str">
            <v/>
          </cell>
          <cell r="AM1942" t="e">
            <v>#N/A</v>
          </cell>
        </row>
        <row r="1943">
          <cell r="A1943" t="str">
            <v>ACTIVE</v>
          </cell>
          <cell r="B1943" t="str">
            <v>35-410</v>
          </cell>
          <cell r="C1943">
            <v>28873735</v>
          </cell>
          <cell r="D1943" t="str">
            <v>35-410</v>
          </cell>
          <cell r="E1943" t="str">
            <v>SDR 35</v>
          </cell>
          <cell r="F1943" t="str">
            <v>27X10 WYE GXGXG SDR35</v>
          </cell>
          <cell r="G1943">
            <v>94.5</v>
          </cell>
          <cell r="H1943">
            <v>42.864443999999999</v>
          </cell>
          <cell r="I1943">
            <v>1</v>
          </cell>
          <cell r="J1943">
            <v>1</v>
          </cell>
          <cell r="K1943">
            <v>10211.937333333333</v>
          </cell>
          <cell r="L1943">
            <v>977.26610000000005</v>
          </cell>
          <cell r="M1943" t="str">
            <v>SPECFIT</v>
          </cell>
          <cell r="N1943" t="str">
            <v>(79)9202710</v>
          </cell>
          <cell r="O1943" t="str">
            <v>BOX</v>
          </cell>
          <cell r="P1943" t="str">
            <v>D</v>
          </cell>
          <cell r="Q1943" t="str">
            <v>F</v>
          </cell>
          <cell r="R1943">
            <v>8212.3294117647056</v>
          </cell>
          <cell r="S1943">
            <v>8787.1924705882357</v>
          </cell>
          <cell r="T1943">
            <v>8589.48</v>
          </cell>
          <cell r="U1943">
            <v>8589.48</v>
          </cell>
          <cell r="V1943">
            <v>9190.7435999999998</v>
          </cell>
          <cell r="W1943">
            <v>9190.7435999999998</v>
          </cell>
          <cell r="X1943">
            <v>9190.7435999999998</v>
          </cell>
          <cell r="Y1943">
            <v>9190.7435999999998</v>
          </cell>
          <cell r="Z1943">
            <v>10211.937333333333</v>
          </cell>
          <cell r="AB1943" t="str">
            <v/>
          </cell>
          <cell r="AC1943">
            <v>2611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I1943" t="str">
            <v/>
          </cell>
          <cell r="AJ1943" t="str">
            <v/>
          </cell>
          <cell r="AM1943" t="e">
            <v>#N/A</v>
          </cell>
        </row>
        <row r="1944">
          <cell r="A1944" t="str">
            <v>ACTIVE</v>
          </cell>
          <cell r="B1944" t="str">
            <v>35-411</v>
          </cell>
          <cell r="C1944">
            <v>28873743</v>
          </cell>
          <cell r="D1944" t="str">
            <v>35-411</v>
          </cell>
          <cell r="E1944" t="str">
            <v>SDR 35</v>
          </cell>
          <cell r="F1944" t="str">
            <v>27X12 WYE GXGXG SDR35</v>
          </cell>
          <cell r="G1944">
            <v>100.35</v>
          </cell>
          <cell r="H1944">
            <v>45.517957199999998</v>
          </cell>
          <cell r="I1944">
            <v>1</v>
          </cell>
          <cell r="J1944">
            <v>1</v>
          </cell>
          <cell r="K1944">
            <v>10759.741666666667</v>
          </cell>
          <cell r="L1944">
            <v>1029.6913999999999</v>
          </cell>
          <cell r="M1944" t="str">
            <v>SPECFIT</v>
          </cell>
          <cell r="N1944" t="str">
            <v>(79)9202712</v>
          </cell>
          <cell r="O1944" t="str">
            <v>BOX</v>
          </cell>
          <cell r="P1944" t="str">
            <v>D</v>
          </cell>
          <cell r="Q1944" t="str">
            <v>F</v>
          </cell>
          <cell r="R1944">
            <v>8652.8705882352933</v>
          </cell>
          <cell r="S1944">
            <v>9258.5715294117635</v>
          </cell>
          <cell r="T1944">
            <v>9050.25</v>
          </cell>
          <cell r="U1944">
            <v>9050.25</v>
          </cell>
          <cell r="V1944">
            <v>9683.7674999999999</v>
          </cell>
          <cell r="W1944">
            <v>9683.7674999999999</v>
          </cell>
          <cell r="X1944">
            <v>9683.7674999999999</v>
          </cell>
          <cell r="Y1944">
            <v>9683.7674999999999</v>
          </cell>
          <cell r="Z1944">
            <v>10759.741666666667</v>
          </cell>
          <cell r="AB1944" t="str">
            <v/>
          </cell>
          <cell r="AC1944">
            <v>2612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I1944" t="str">
            <v/>
          </cell>
          <cell r="AJ1944" t="str">
            <v/>
          </cell>
          <cell r="AM1944" t="e">
            <v>#N/A</v>
          </cell>
        </row>
        <row r="1945">
          <cell r="A1945" t="str">
            <v>ACTIVE</v>
          </cell>
          <cell r="B1945" t="str">
            <v>35-412</v>
          </cell>
          <cell r="C1945">
            <v>28873751</v>
          </cell>
          <cell r="D1945" t="str">
            <v>35-412</v>
          </cell>
          <cell r="E1945" t="str">
            <v>SDR 35</v>
          </cell>
          <cell r="F1945" t="str">
            <v>27X15 WYE GXGXG SDR35</v>
          </cell>
          <cell r="G1945">
            <v>112.95</v>
          </cell>
          <cell r="H1945">
            <v>51.233216400000003</v>
          </cell>
          <cell r="I1945">
            <v>1</v>
          </cell>
          <cell r="J1945">
            <v>1</v>
          </cell>
          <cell r="K1945">
            <v>11729.613444444445</v>
          </cell>
          <cell r="L1945">
            <v>1122.5071</v>
          </cell>
          <cell r="M1945" t="str">
            <v>SPECFIT</v>
          </cell>
          <cell r="N1945" t="str">
            <v>(79)9202715</v>
          </cell>
          <cell r="O1945" t="str">
            <v>BOX</v>
          </cell>
          <cell r="P1945" t="str">
            <v>D</v>
          </cell>
          <cell r="Q1945" t="str">
            <v>F</v>
          </cell>
          <cell r="R1945">
            <v>9432.8352941176472</v>
          </cell>
          <cell r="S1945">
            <v>10093.133764705883</v>
          </cell>
          <cell r="T1945">
            <v>9866.0300000000007</v>
          </cell>
          <cell r="U1945">
            <v>9866.0300000000007</v>
          </cell>
          <cell r="V1945">
            <v>10556.652100000001</v>
          </cell>
          <cell r="W1945">
            <v>10556.652100000001</v>
          </cell>
          <cell r="X1945">
            <v>10556.652100000001</v>
          </cell>
          <cell r="Y1945">
            <v>10556.652100000001</v>
          </cell>
          <cell r="Z1945">
            <v>11729.613444444445</v>
          </cell>
          <cell r="AB1945" t="str">
            <v/>
          </cell>
          <cell r="AC1945">
            <v>2613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I1945" t="str">
            <v/>
          </cell>
          <cell r="AJ1945" t="str">
            <v/>
          </cell>
          <cell r="AM1945" t="e">
            <v>#N/A</v>
          </cell>
        </row>
        <row r="1946">
          <cell r="A1946" t="str">
            <v>ACTIVE</v>
          </cell>
          <cell r="B1946" t="str">
            <v>35-413</v>
          </cell>
          <cell r="C1946">
            <v>28873760</v>
          </cell>
          <cell r="D1946" t="str">
            <v>35-413</v>
          </cell>
          <cell r="E1946" t="str">
            <v>SDR 35</v>
          </cell>
          <cell r="F1946" t="str">
            <v>27X18 WYE GXGXG SDR35</v>
          </cell>
          <cell r="G1946">
            <v>128.69999999999999</v>
          </cell>
          <cell r="H1946">
            <v>58.377290399999993</v>
          </cell>
          <cell r="I1946">
            <v>1</v>
          </cell>
          <cell r="J1946">
            <v>1</v>
          </cell>
          <cell r="K1946">
            <v>12631.635333333334</v>
          </cell>
          <cell r="L1946">
            <v>1208.8277</v>
          </cell>
          <cell r="M1946" t="str">
            <v>SPECFIT</v>
          </cell>
          <cell r="N1946" t="str">
            <v>(79)9202718</v>
          </cell>
          <cell r="O1946" t="str">
            <v>BOX</v>
          </cell>
          <cell r="P1946" t="str">
            <v>D</v>
          </cell>
          <cell r="Q1946" t="str">
            <v>F</v>
          </cell>
          <cell r="R1946">
            <v>10158.223529411765</v>
          </cell>
          <cell r="S1946">
            <v>10869.299176470589</v>
          </cell>
          <cell r="T1946">
            <v>10624.74</v>
          </cell>
          <cell r="U1946">
            <v>10624.74</v>
          </cell>
          <cell r="V1946">
            <v>11368.471800000001</v>
          </cell>
          <cell r="W1946">
            <v>11368.471800000001</v>
          </cell>
          <cell r="X1946">
            <v>11368.471800000001</v>
          </cell>
          <cell r="Y1946">
            <v>11368.471800000001</v>
          </cell>
          <cell r="Z1946">
            <v>12631.635333333334</v>
          </cell>
          <cell r="AB1946" t="str">
            <v/>
          </cell>
          <cell r="AC1946">
            <v>2614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I1946" t="str">
            <v/>
          </cell>
          <cell r="AJ1946" t="str">
            <v/>
          </cell>
          <cell r="AM1946" t="e">
            <v>#N/A</v>
          </cell>
        </row>
        <row r="1947">
          <cell r="A1947" t="str">
            <v>ACTIVE</v>
          </cell>
          <cell r="B1947" t="str">
            <v>35-414</v>
          </cell>
          <cell r="C1947">
            <v>28873778</v>
          </cell>
          <cell r="D1947" t="str">
            <v>35-414</v>
          </cell>
          <cell r="E1947" t="str">
            <v>SDR 35</v>
          </cell>
          <cell r="F1947" t="str">
            <v>27X21 WYE GXGXG SDR35</v>
          </cell>
          <cell r="G1947">
            <v>142.19999999999999</v>
          </cell>
          <cell r="H1947">
            <v>64.500782399999991</v>
          </cell>
          <cell r="I1947">
            <v>1</v>
          </cell>
          <cell r="J1947">
            <v>1</v>
          </cell>
          <cell r="K1947">
            <v>14357.533444444445</v>
          </cell>
          <cell r="L1947">
            <v>1373.9926</v>
          </cell>
          <cell r="M1947" t="str">
            <v>SPECFIT</v>
          </cell>
          <cell r="N1947" t="str">
            <v>(79)9202721</v>
          </cell>
          <cell r="O1947" t="str">
            <v>BOX</v>
          </cell>
          <cell r="P1947" t="str">
            <v>D</v>
          </cell>
          <cell r="Q1947" t="str">
            <v>F</v>
          </cell>
          <cell r="R1947">
            <v>11546.164705882353</v>
          </cell>
          <cell r="S1947">
            <v>12354.396235294118</v>
          </cell>
          <cell r="T1947">
            <v>12076.43</v>
          </cell>
          <cell r="U1947">
            <v>12076.43</v>
          </cell>
          <cell r="V1947">
            <v>12921.780100000002</v>
          </cell>
          <cell r="W1947">
            <v>12921.780100000002</v>
          </cell>
          <cell r="X1947">
            <v>12921.780100000002</v>
          </cell>
          <cell r="Y1947">
            <v>12921.780100000002</v>
          </cell>
          <cell r="Z1947">
            <v>14357.533444444445</v>
          </cell>
          <cell r="AB1947" t="str">
            <v/>
          </cell>
          <cell r="AC1947">
            <v>2615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I1947" t="str">
            <v/>
          </cell>
          <cell r="AJ1947" t="str">
            <v/>
          </cell>
          <cell r="AM1947" t="e">
            <v>#N/A</v>
          </cell>
        </row>
        <row r="1948">
          <cell r="A1948" t="str">
            <v>ACTIVE</v>
          </cell>
          <cell r="B1948" t="str">
            <v>35-415</v>
          </cell>
          <cell r="C1948">
            <v>28873786</v>
          </cell>
          <cell r="D1948" t="str">
            <v>35-415</v>
          </cell>
          <cell r="E1948" t="str">
            <v>SDR 35</v>
          </cell>
          <cell r="F1948" t="str">
            <v>27X24 WYE GXGXG SDR35</v>
          </cell>
          <cell r="G1948">
            <v>177.75</v>
          </cell>
          <cell r="H1948">
            <v>80.625978000000003</v>
          </cell>
          <cell r="I1948">
            <v>1</v>
          </cell>
          <cell r="J1948">
            <v>1</v>
          </cell>
          <cell r="K1948">
            <v>16068.49911111111</v>
          </cell>
          <cell r="L1948">
            <v>1537.73</v>
          </cell>
          <cell r="M1948" t="str">
            <v>SPECFIT</v>
          </cell>
          <cell r="N1948" t="str">
            <v>(79)9202724</v>
          </cell>
          <cell r="O1948" t="str">
            <v>BOX</v>
          </cell>
          <cell r="P1948" t="str">
            <v>D</v>
          </cell>
          <cell r="Q1948" t="str">
            <v>F</v>
          </cell>
          <cell r="R1948">
            <v>12922.105882352942</v>
          </cell>
          <cell r="S1948">
            <v>13826.653294117648</v>
          </cell>
          <cell r="T1948">
            <v>13515.56</v>
          </cell>
          <cell r="U1948">
            <v>13515.56</v>
          </cell>
          <cell r="V1948">
            <v>14461.6492</v>
          </cell>
          <cell r="W1948">
            <v>14461.6492</v>
          </cell>
          <cell r="X1948">
            <v>14461.6492</v>
          </cell>
          <cell r="Y1948">
            <v>14461.6492</v>
          </cell>
          <cell r="Z1948">
            <v>16068.49911111111</v>
          </cell>
          <cell r="AB1948" t="str">
            <v/>
          </cell>
          <cell r="AC1948">
            <v>2616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I1948" t="str">
            <v/>
          </cell>
          <cell r="AJ1948" t="str">
            <v/>
          </cell>
          <cell r="AM1948" t="e">
            <v>#N/A</v>
          </cell>
        </row>
        <row r="1949">
          <cell r="A1949" t="str">
            <v>ACTIVE</v>
          </cell>
          <cell r="B1949" t="str">
            <v>35-416</v>
          </cell>
          <cell r="C1949">
            <v>28873794</v>
          </cell>
          <cell r="D1949" t="str">
            <v>35-416</v>
          </cell>
          <cell r="E1949" t="str">
            <v>SDR 35</v>
          </cell>
          <cell r="F1949" t="str">
            <v>27 WYE GXGXG SDR35</v>
          </cell>
          <cell r="G1949">
            <v>162</v>
          </cell>
          <cell r="H1949">
            <v>73.481904</v>
          </cell>
          <cell r="I1949">
            <v>1</v>
          </cell>
          <cell r="J1949">
            <v>1</v>
          </cell>
          <cell r="K1949">
            <v>17428.445333333337</v>
          </cell>
          <cell r="L1949">
            <v>1667.8756000000001</v>
          </cell>
          <cell r="M1949" t="str">
            <v>SPECFIT</v>
          </cell>
          <cell r="N1949" t="str">
            <v>(79)92027</v>
          </cell>
          <cell r="O1949" t="str">
            <v>BOX</v>
          </cell>
          <cell r="P1949" t="str">
            <v>D</v>
          </cell>
          <cell r="Q1949" t="str">
            <v>F</v>
          </cell>
          <cell r="R1949">
            <v>14015.764705882353</v>
          </cell>
          <cell r="S1949">
            <v>14996.86823529412</v>
          </cell>
          <cell r="T1949">
            <v>14659.44</v>
          </cell>
          <cell r="U1949">
            <v>14659.44</v>
          </cell>
          <cell r="V1949">
            <v>15685.600800000002</v>
          </cell>
          <cell r="W1949">
            <v>15685.600800000002</v>
          </cell>
          <cell r="X1949">
            <v>15685.600800000002</v>
          </cell>
          <cell r="Y1949">
            <v>15685.600800000002</v>
          </cell>
          <cell r="Z1949">
            <v>17428.445333333337</v>
          </cell>
          <cell r="AB1949" t="str">
            <v/>
          </cell>
          <cell r="AC1949">
            <v>2617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I1949" t="str">
            <v/>
          </cell>
          <cell r="AJ1949" t="str">
            <v/>
          </cell>
          <cell r="AM1949" t="e">
            <v>#N/A</v>
          </cell>
        </row>
        <row r="1950">
          <cell r="A1950" t="str">
            <v>ACTIVE</v>
          </cell>
          <cell r="B1950" t="str">
            <v>35-417</v>
          </cell>
          <cell r="C1950">
            <v>28873808</v>
          </cell>
          <cell r="D1950" t="str">
            <v>35-417</v>
          </cell>
          <cell r="E1950" t="str">
            <v>SDR 35</v>
          </cell>
          <cell r="F1950" t="str">
            <v>30X4 WYE GXGXG SDR35</v>
          </cell>
          <cell r="G1950">
            <v>133.65</v>
          </cell>
          <cell r="H1950">
            <v>60.622570800000005</v>
          </cell>
          <cell r="I1950">
            <v>1</v>
          </cell>
          <cell r="J1950">
            <v>1</v>
          </cell>
          <cell r="K1950">
            <v>11029.560000000001</v>
          </cell>
          <cell r="L1950">
            <v>1007.1419</v>
          </cell>
          <cell r="M1950" t="str">
            <v>SPECFIT</v>
          </cell>
          <cell r="N1950" t="str">
            <v>(79)920304</v>
          </cell>
          <cell r="O1950" t="str">
            <v>BOX</v>
          </cell>
          <cell r="P1950" t="str">
            <v>D</v>
          </cell>
          <cell r="Q1950" t="str">
            <v>F</v>
          </cell>
          <cell r="R1950">
            <v>8463.3882352941182</v>
          </cell>
          <cell r="S1950">
            <v>9055.8254117647066</v>
          </cell>
          <cell r="T1950">
            <v>9277.2000000000007</v>
          </cell>
          <cell r="U1950">
            <v>9277.2000000000007</v>
          </cell>
          <cell r="V1950">
            <v>9926.6040000000012</v>
          </cell>
          <cell r="W1950">
            <v>9926.6040000000012</v>
          </cell>
          <cell r="X1950">
            <v>9926.6040000000012</v>
          </cell>
          <cell r="Y1950">
            <v>9926.6040000000012</v>
          </cell>
          <cell r="Z1950">
            <v>11029.560000000001</v>
          </cell>
          <cell r="AB1950" t="str">
            <v/>
          </cell>
          <cell r="AC1950">
            <v>2618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I1950" t="str">
            <v/>
          </cell>
          <cell r="AJ1950" t="str">
            <v/>
          </cell>
          <cell r="AM1950" t="e">
            <v>#N/A</v>
          </cell>
        </row>
        <row r="1951">
          <cell r="A1951" t="str">
            <v>ACTIVE</v>
          </cell>
          <cell r="B1951" t="str">
            <v>35-418</v>
          </cell>
          <cell r="C1951">
            <v>28873816</v>
          </cell>
          <cell r="D1951" t="str">
            <v>35-418</v>
          </cell>
          <cell r="E1951" t="str">
            <v>SDR 35</v>
          </cell>
          <cell r="F1951" t="str">
            <v>30X6 WYE GXGXG SDR35</v>
          </cell>
          <cell r="G1951">
            <v>142.65</v>
          </cell>
          <cell r="H1951">
            <v>64.704898799999995</v>
          </cell>
          <cell r="I1951">
            <v>1</v>
          </cell>
          <cell r="J1951">
            <v>1</v>
          </cell>
          <cell r="K1951">
            <v>11095.697888888888</v>
          </cell>
          <cell r="L1951">
            <v>1052.1686</v>
          </cell>
          <cell r="M1951" t="str">
            <v>SPECFIT</v>
          </cell>
          <cell r="N1951" t="str">
            <v>(79)920306</v>
          </cell>
          <cell r="O1951" t="str">
            <v>BOX</v>
          </cell>
          <cell r="P1951" t="str">
            <v>D</v>
          </cell>
          <cell r="Q1951" t="str">
            <v>F</v>
          </cell>
          <cell r="R1951">
            <v>8841.7529411764699</v>
          </cell>
          <cell r="S1951">
            <v>9460.6756470588225</v>
          </cell>
          <cell r="T1951">
            <v>9332.83</v>
          </cell>
          <cell r="U1951">
            <v>9332.83</v>
          </cell>
          <cell r="V1951">
            <v>9986.1280999999999</v>
          </cell>
          <cell r="W1951">
            <v>9986.1280999999999</v>
          </cell>
          <cell r="X1951">
            <v>9986.1280999999999</v>
          </cell>
          <cell r="Y1951">
            <v>9986.1280999999999</v>
          </cell>
          <cell r="Z1951">
            <v>11095.697888888888</v>
          </cell>
          <cell r="AB1951" t="str">
            <v/>
          </cell>
          <cell r="AC1951">
            <v>2619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I1951" t="str">
            <v/>
          </cell>
          <cell r="AJ1951" t="str">
            <v/>
          </cell>
          <cell r="AM1951" t="e">
            <v>#N/A</v>
          </cell>
        </row>
        <row r="1952">
          <cell r="A1952" t="str">
            <v>ACTIVE</v>
          </cell>
          <cell r="B1952" t="str">
            <v>35-419</v>
          </cell>
          <cell r="C1952">
            <v>28873824</v>
          </cell>
          <cell r="D1952" t="str">
            <v>35-419</v>
          </cell>
          <cell r="E1952" t="str">
            <v>SDR 35</v>
          </cell>
          <cell r="F1952" t="str">
            <v>30X8 WYE GXGXG SDR35</v>
          </cell>
          <cell r="G1952">
            <v>183.15</v>
          </cell>
          <cell r="H1952">
            <v>83.075374800000006</v>
          </cell>
          <cell r="I1952">
            <v>1</v>
          </cell>
          <cell r="J1952">
            <v>1</v>
          </cell>
          <cell r="K1952">
            <v>12935.788777777778</v>
          </cell>
          <cell r="L1952">
            <v>1237.9350999999999</v>
          </cell>
          <cell r="M1952" t="str">
            <v>SPECFIT</v>
          </cell>
          <cell r="N1952" t="str">
            <v>(79)920308</v>
          </cell>
          <cell r="O1952" t="str">
            <v>BOX</v>
          </cell>
          <cell r="P1952" t="str">
            <v>D</v>
          </cell>
          <cell r="Q1952" t="str">
            <v>F</v>
          </cell>
          <cell r="R1952">
            <v>10402.823529411764</v>
          </cell>
          <cell r="S1952">
            <v>11131.021176470587</v>
          </cell>
          <cell r="T1952">
            <v>10880.57</v>
          </cell>
          <cell r="U1952">
            <v>10880.57</v>
          </cell>
          <cell r="V1952">
            <v>11642.2099</v>
          </cell>
          <cell r="W1952">
            <v>11642.2099</v>
          </cell>
          <cell r="X1952">
            <v>11642.2099</v>
          </cell>
          <cell r="Y1952">
            <v>11642.2099</v>
          </cell>
          <cell r="Z1952">
            <v>12935.788777777778</v>
          </cell>
          <cell r="AB1952" t="str">
            <v/>
          </cell>
          <cell r="AC1952">
            <v>2620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I1952" t="str">
            <v/>
          </cell>
          <cell r="AJ1952" t="str">
            <v/>
          </cell>
          <cell r="AM1952" t="e">
            <v>#N/A</v>
          </cell>
        </row>
        <row r="1953">
          <cell r="A1953" t="str">
            <v>ACTIVE</v>
          </cell>
          <cell r="B1953" t="str">
            <v>35-420</v>
          </cell>
          <cell r="C1953">
            <v>28873832</v>
          </cell>
          <cell r="D1953" t="str">
            <v>35-420</v>
          </cell>
          <cell r="E1953" t="str">
            <v>SDR 35</v>
          </cell>
          <cell r="F1953" t="str">
            <v>30X10 WYE GXGXG SDR35</v>
          </cell>
          <cell r="G1953">
            <v>189.45</v>
          </cell>
          <cell r="H1953">
            <v>85.933004399999987</v>
          </cell>
          <cell r="I1953">
            <v>1</v>
          </cell>
          <cell r="J1953">
            <v>1</v>
          </cell>
          <cell r="K1953">
            <v>13321.797222222222</v>
          </cell>
          <cell r="L1953">
            <v>1255.8317</v>
          </cell>
          <cell r="M1953" t="str">
            <v>SPECFIT</v>
          </cell>
          <cell r="N1953" t="str">
            <v>(79)9203010</v>
          </cell>
          <cell r="O1953" t="str">
            <v>BOX</v>
          </cell>
          <cell r="P1953" t="str">
            <v>D</v>
          </cell>
          <cell r="Q1953" t="str">
            <v>F</v>
          </cell>
          <cell r="R1953">
            <v>10553.211764705882</v>
          </cell>
          <cell r="S1953">
            <v>11291.936588235294</v>
          </cell>
          <cell r="T1953">
            <v>11205.25</v>
          </cell>
          <cell r="U1953">
            <v>11205.25</v>
          </cell>
          <cell r="V1953">
            <v>11989.6175</v>
          </cell>
          <cell r="W1953">
            <v>11989.6175</v>
          </cell>
          <cell r="X1953">
            <v>11989.6175</v>
          </cell>
          <cell r="Y1953">
            <v>11989.6175</v>
          </cell>
          <cell r="Z1953">
            <v>13321.797222222222</v>
          </cell>
          <cell r="AB1953" t="str">
            <v/>
          </cell>
          <cell r="AC1953">
            <v>2621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I1953" t="str">
            <v/>
          </cell>
          <cell r="AJ1953" t="str">
            <v/>
          </cell>
          <cell r="AM1953" t="e">
            <v>#N/A</v>
          </cell>
        </row>
        <row r="1954">
          <cell r="A1954" t="str">
            <v>ACTIVE</v>
          </cell>
          <cell r="B1954" t="str">
            <v>35-421</v>
          </cell>
          <cell r="C1954">
            <v>28873840</v>
          </cell>
          <cell r="D1954" t="str">
            <v>35-421</v>
          </cell>
          <cell r="E1954" t="str">
            <v>SDR 35</v>
          </cell>
          <cell r="F1954" t="str">
            <v>30X12 WYE GXGXG SDR35</v>
          </cell>
          <cell r="G1954">
            <v>199.35</v>
          </cell>
          <cell r="H1954">
            <v>90.423565199999999</v>
          </cell>
          <cell r="I1954">
            <v>1</v>
          </cell>
          <cell r="J1954">
            <v>1</v>
          </cell>
          <cell r="K1954">
            <v>15260.910666666667</v>
          </cell>
          <cell r="L1954">
            <v>2050.7918</v>
          </cell>
          <cell r="M1954" t="str">
            <v>SPECFIT</v>
          </cell>
          <cell r="N1954" t="str">
            <v>(79)9203012</v>
          </cell>
          <cell r="O1954" t="str">
            <v>BOX</v>
          </cell>
          <cell r="P1954" t="str">
            <v>D</v>
          </cell>
          <cell r="Q1954" t="str">
            <v>F</v>
          </cell>
          <cell r="R1954">
            <v>11119.4</v>
          </cell>
          <cell r="S1954">
            <v>11897.758</v>
          </cell>
          <cell r="T1954">
            <v>12836.28</v>
          </cell>
          <cell r="U1954">
            <v>12836.28</v>
          </cell>
          <cell r="V1954">
            <v>13734.819600000001</v>
          </cell>
          <cell r="W1954">
            <v>13734.819600000001</v>
          </cell>
          <cell r="X1954">
            <v>13734.819600000001</v>
          </cell>
          <cell r="Y1954">
            <v>13734.819600000001</v>
          </cell>
          <cell r="Z1954">
            <v>15260.910666666667</v>
          </cell>
          <cell r="AB1954" t="str">
            <v/>
          </cell>
          <cell r="AC1954">
            <v>2622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I1954" t="str">
            <v/>
          </cell>
          <cell r="AJ1954" t="str">
            <v/>
          </cell>
          <cell r="AM1954" t="e">
            <v>#N/A</v>
          </cell>
        </row>
        <row r="1955">
          <cell r="A1955" t="str">
            <v>ACTIVE</v>
          </cell>
          <cell r="B1955" t="str">
            <v>35-422</v>
          </cell>
          <cell r="C1955">
            <v>28873859</v>
          </cell>
          <cell r="D1955" t="str">
            <v>35-422</v>
          </cell>
          <cell r="E1955" t="str">
            <v>SDR 35</v>
          </cell>
          <cell r="F1955" t="str">
            <v>30X15 WYE GXGXG SDR35</v>
          </cell>
          <cell r="G1955">
            <v>204.3</v>
          </cell>
          <cell r="H1955">
            <v>92.668845599999997</v>
          </cell>
          <cell r="I1955">
            <v>1</v>
          </cell>
          <cell r="J1955">
            <v>1</v>
          </cell>
          <cell r="K1955">
            <v>17227.903555555557</v>
          </cell>
          <cell r="L1955">
            <v>1442.4648</v>
          </cell>
          <cell r="M1955" t="str">
            <v>SPECFIT</v>
          </cell>
          <cell r="N1955" t="str">
            <v>(79)9203015</v>
          </cell>
          <cell r="O1955" t="str">
            <v>BOX</v>
          </cell>
          <cell r="P1955" t="str">
            <v>D</v>
          </cell>
          <cell r="Q1955" t="str">
            <v>F</v>
          </cell>
          <cell r="R1955">
            <v>12121.552941176471</v>
          </cell>
          <cell r="S1955">
            <v>12970.061647058825</v>
          </cell>
          <cell r="T1955">
            <v>14490.76</v>
          </cell>
          <cell r="U1955">
            <v>14490.76</v>
          </cell>
          <cell r="V1955">
            <v>15505.113200000002</v>
          </cell>
          <cell r="W1955">
            <v>15505.113200000002</v>
          </cell>
          <cell r="X1955">
            <v>15505.113200000002</v>
          </cell>
          <cell r="Y1955">
            <v>15505.113200000002</v>
          </cell>
          <cell r="Z1955">
            <v>17227.903555555557</v>
          </cell>
          <cell r="AB1955" t="str">
            <v/>
          </cell>
          <cell r="AC1955">
            <v>2623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I1955" t="str">
            <v/>
          </cell>
          <cell r="AJ1955" t="str">
            <v/>
          </cell>
          <cell r="AM1955" t="e">
            <v>#N/A</v>
          </cell>
        </row>
        <row r="1956">
          <cell r="A1956" t="str">
            <v>ACTIVE</v>
          </cell>
          <cell r="B1956" t="str">
            <v>35-423</v>
          </cell>
          <cell r="C1956">
            <v>28873867</v>
          </cell>
          <cell r="D1956" t="str">
            <v>35-423</v>
          </cell>
          <cell r="E1956" t="str">
            <v>SDR 35</v>
          </cell>
          <cell r="F1956" t="str">
            <v>30X18 WYE GXGXG SDR35</v>
          </cell>
          <cell r="G1956">
            <v>242.1</v>
          </cell>
          <cell r="H1956">
            <v>109.8146232</v>
          </cell>
          <cell r="I1956">
            <v>1</v>
          </cell>
          <cell r="J1956">
            <v>1</v>
          </cell>
          <cell r="K1956">
            <v>17653.561444444447</v>
          </cell>
          <cell r="L1956">
            <v>1553.3955000000001</v>
          </cell>
          <cell r="M1956" t="str">
            <v>SPECFIT</v>
          </cell>
          <cell r="N1956" t="str">
            <v>(79)9203018</v>
          </cell>
          <cell r="O1956" t="str">
            <v>BOX</v>
          </cell>
          <cell r="P1956" t="str">
            <v>D</v>
          </cell>
          <cell r="Q1956" t="str">
            <v>F</v>
          </cell>
          <cell r="R1956">
            <v>13053.752941176472</v>
          </cell>
          <cell r="S1956">
            <v>13967.515647058826</v>
          </cell>
          <cell r="T1956">
            <v>14848.79</v>
          </cell>
          <cell r="U1956">
            <v>14848.79</v>
          </cell>
          <cell r="V1956">
            <v>15888.205300000001</v>
          </cell>
          <cell r="W1956">
            <v>15888.205300000001</v>
          </cell>
          <cell r="X1956">
            <v>15888.205300000001</v>
          </cell>
          <cell r="Y1956">
            <v>15888.205300000001</v>
          </cell>
          <cell r="Z1956">
            <v>17653.561444444447</v>
          </cell>
          <cell r="AB1956" t="str">
            <v/>
          </cell>
          <cell r="AC1956">
            <v>2624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I1956" t="str">
            <v/>
          </cell>
          <cell r="AJ1956" t="str">
            <v/>
          </cell>
          <cell r="AM1956" t="e">
            <v>#N/A</v>
          </cell>
        </row>
        <row r="1957">
          <cell r="A1957" t="str">
            <v>ACTIVE</v>
          </cell>
          <cell r="B1957" t="str">
            <v>35-424</v>
          </cell>
          <cell r="C1957">
            <v>28873875</v>
          </cell>
          <cell r="D1957" t="str">
            <v>35-424</v>
          </cell>
          <cell r="E1957" t="str">
            <v>SDR 35</v>
          </cell>
          <cell r="F1957" t="str">
            <v>30X21 WYE GXGXG SDR35</v>
          </cell>
          <cell r="G1957">
            <v>263.7</v>
          </cell>
          <cell r="H1957">
            <v>119.6122104</v>
          </cell>
          <cell r="I1957">
            <v>1</v>
          </cell>
          <cell r="J1957">
            <v>1</v>
          </cell>
          <cell r="K1957">
            <v>18450.117000000002</v>
          </cell>
          <cell r="L1957">
            <v>1765.6478</v>
          </cell>
          <cell r="M1957" t="str">
            <v>SPECFIT</v>
          </cell>
          <cell r="N1957" t="str">
            <v>(79)9203021</v>
          </cell>
          <cell r="O1957" t="str">
            <v>BOX</v>
          </cell>
          <cell r="P1957" t="str">
            <v>D</v>
          </cell>
          <cell r="Q1957" t="str">
            <v>F</v>
          </cell>
          <cell r="R1957">
            <v>14837.376470588237</v>
          </cell>
          <cell r="S1957">
            <v>15875.992823529414</v>
          </cell>
          <cell r="T1957">
            <v>15518.79</v>
          </cell>
          <cell r="U1957">
            <v>15518.79</v>
          </cell>
          <cell r="V1957">
            <v>16605.105300000003</v>
          </cell>
          <cell r="W1957">
            <v>16605.105300000003</v>
          </cell>
          <cell r="X1957">
            <v>16605.105300000003</v>
          </cell>
          <cell r="Y1957">
            <v>16605.105300000003</v>
          </cell>
          <cell r="Z1957">
            <v>18450.117000000002</v>
          </cell>
          <cell r="AB1957" t="str">
            <v/>
          </cell>
          <cell r="AC1957">
            <v>2625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I1957" t="str">
            <v/>
          </cell>
          <cell r="AJ1957" t="str">
            <v/>
          </cell>
          <cell r="AM1957" t="e">
            <v>#N/A</v>
          </cell>
        </row>
        <row r="1958">
          <cell r="A1958" t="str">
            <v>ACTIVE</v>
          </cell>
          <cell r="B1958" t="str">
            <v>35-425</v>
          </cell>
          <cell r="C1958">
            <v>28873883</v>
          </cell>
          <cell r="D1958" t="str">
            <v>35-425</v>
          </cell>
          <cell r="E1958" t="str">
            <v>SDR 35</v>
          </cell>
          <cell r="F1958" t="str">
            <v>30X24 WYE GXGXG SDR35</v>
          </cell>
          <cell r="G1958">
            <v>287.10000000000002</v>
          </cell>
          <cell r="H1958">
            <v>130.22626320000001</v>
          </cell>
          <cell r="I1958">
            <v>1</v>
          </cell>
          <cell r="J1958" t="str">
            <v>-</v>
          </cell>
          <cell r="K1958">
            <v>21473.853777777778</v>
          </cell>
          <cell r="L1958">
            <v>1976.0634</v>
          </cell>
          <cell r="M1958" t="str">
            <v>SPECFIT</v>
          </cell>
          <cell r="N1958" t="str">
            <v>(79)9203024</v>
          </cell>
          <cell r="O1958" t="str">
            <v>BOX</v>
          </cell>
          <cell r="P1958" t="str">
            <v>D</v>
          </cell>
          <cell r="Q1958" t="str">
            <v>F</v>
          </cell>
          <cell r="R1958">
            <v>16605.576470588236</v>
          </cell>
          <cell r="S1958">
            <v>17767.966823529412</v>
          </cell>
          <cell r="T1958">
            <v>18062.12</v>
          </cell>
          <cell r="U1958">
            <v>18062.12</v>
          </cell>
          <cell r="V1958">
            <v>19326.468400000002</v>
          </cell>
          <cell r="W1958">
            <v>19326.468400000002</v>
          </cell>
          <cell r="X1958">
            <v>19326.468400000002</v>
          </cell>
          <cell r="Y1958">
            <v>19326.468400000002</v>
          </cell>
          <cell r="Z1958">
            <v>21473.853777777778</v>
          </cell>
          <cell r="AB1958" t="str">
            <v/>
          </cell>
          <cell r="AC1958">
            <v>2626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I1958" t="str">
            <v/>
          </cell>
          <cell r="AJ1958" t="str">
            <v/>
          </cell>
          <cell r="AM1958" t="e">
            <v>#N/A</v>
          </cell>
        </row>
        <row r="1959">
          <cell r="A1959" t="str">
            <v>ACTIVE</v>
          </cell>
          <cell r="B1959" t="str">
            <v>35-426</v>
          </cell>
          <cell r="C1959">
            <v>28873891</v>
          </cell>
          <cell r="D1959" t="str">
            <v>35-426</v>
          </cell>
          <cell r="E1959" t="str">
            <v>SDR 35</v>
          </cell>
          <cell r="F1959" t="str">
            <v>30X27 WYE GXGXG SDR35</v>
          </cell>
          <cell r="G1959">
            <v>306</v>
          </cell>
          <cell r="H1959">
            <v>138.79915199999999</v>
          </cell>
          <cell r="I1959">
            <v>1</v>
          </cell>
          <cell r="J1959" t="str">
            <v>-</v>
          </cell>
          <cell r="K1959">
            <v>22396.479111111112</v>
          </cell>
          <cell r="L1959">
            <v>2143.3112000000001</v>
          </cell>
          <cell r="M1959" t="str">
            <v>SPECFIT</v>
          </cell>
          <cell r="N1959" t="str">
            <v>(79)9203027</v>
          </cell>
          <cell r="O1959" t="str">
            <v>BOX</v>
          </cell>
          <cell r="P1959" t="str">
            <v>D</v>
          </cell>
          <cell r="Q1959" t="str">
            <v>F</v>
          </cell>
          <cell r="R1959">
            <v>18011.023529411767</v>
          </cell>
          <cell r="S1959">
            <v>19271.79517647059</v>
          </cell>
          <cell r="T1959">
            <v>18838.16</v>
          </cell>
          <cell r="U1959">
            <v>18838.16</v>
          </cell>
          <cell r="V1959">
            <v>20156.831200000001</v>
          </cell>
          <cell r="W1959">
            <v>20156.831200000001</v>
          </cell>
          <cell r="X1959">
            <v>20156.831200000001</v>
          </cell>
          <cell r="Y1959">
            <v>20156.831200000001</v>
          </cell>
          <cell r="Z1959">
            <v>22396.479111111112</v>
          </cell>
          <cell r="AB1959" t="str">
            <v/>
          </cell>
          <cell r="AC1959">
            <v>2627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I1959" t="str">
            <v/>
          </cell>
          <cell r="AJ1959" t="str">
            <v/>
          </cell>
          <cell r="AM1959" t="e">
            <v>#N/A</v>
          </cell>
        </row>
        <row r="1960">
          <cell r="A1960" t="str">
            <v>ACTIVE</v>
          </cell>
          <cell r="B1960" t="str">
            <v>35-427</v>
          </cell>
          <cell r="C1960">
            <v>28873905</v>
          </cell>
          <cell r="D1960" t="str">
            <v>35-427</v>
          </cell>
          <cell r="E1960" t="str">
            <v>SDR 35</v>
          </cell>
          <cell r="F1960" t="str">
            <v>30 WYE GXGXG SDR35</v>
          </cell>
          <cell r="G1960">
            <v>365.85</v>
          </cell>
          <cell r="H1960">
            <v>165.94663320000001</v>
          </cell>
          <cell r="I1960">
            <v>1</v>
          </cell>
          <cell r="J1960" t="str">
            <v>-</v>
          </cell>
          <cell r="K1960">
            <v>27995.575111111113</v>
          </cell>
          <cell r="L1960">
            <v>2679.1352999999999</v>
          </cell>
          <cell r="M1960" t="str">
            <v>SPECFIT</v>
          </cell>
          <cell r="N1960" t="str">
            <v>(79)92030</v>
          </cell>
          <cell r="O1960" t="str">
            <v>BOX</v>
          </cell>
          <cell r="P1960" t="str">
            <v>D</v>
          </cell>
          <cell r="Q1960" t="str">
            <v>F</v>
          </cell>
          <cell r="R1960">
            <v>22513.75294117647</v>
          </cell>
          <cell r="S1960">
            <v>24089.715647058823</v>
          </cell>
          <cell r="T1960">
            <v>23547.68</v>
          </cell>
          <cell r="U1960">
            <v>23547.68</v>
          </cell>
          <cell r="V1960">
            <v>25196.017600000003</v>
          </cell>
          <cell r="W1960">
            <v>25196.017600000003</v>
          </cell>
          <cell r="X1960">
            <v>25196.017600000003</v>
          </cell>
          <cell r="Y1960">
            <v>25196.017600000003</v>
          </cell>
          <cell r="Z1960">
            <v>27995.575111111113</v>
          </cell>
          <cell r="AB1960" t="str">
            <v/>
          </cell>
          <cell r="AC1960">
            <v>2628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I1960" t="str">
            <v/>
          </cell>
          <cell r="AJ1960" t="str">
            <v/>
          </cell>
          <cell r="AM1960" t="e">
            <v>#N/A</v>
          </cell>
        </row>
        <row r="1961">
          <cell r="A1961" t="str">
            <v>ACTIVE</v>
          </cell>
          <cell r="B1961" t="str">
            <v>35-428</v>
          </cell>
          <cell r="C1961">
            <v>28873913</v>
          </cell>
          <cell r="D1961" t="str">
            <v>35-428</v>
          </cell>
          <cell r="E1961" t="str">
            <v>SDR 35</v>
          </cell>
          <cell r="F1961" t="str">
            <v>36X4 WYE GXGXG SDR35</v>
          </cell>
          <cell r="G1961">
            <v>225</v>
          </cell>
          <cell r="H1961">
            <v>102.0582</v>
          </cell>
          <cell r="I1961">
            <v>1</v>
          </cell>
          <cell r="J1961">
            <v>1</v>
          </cell>
          <cell r="K1961">
            <v>14669.283888888887</v>
          </cell>
          <cell r="L1961">
            <v>1258.7978000000001</v>
          </cell>
          <cell r="M1961" t="str">
            <v>SPECFIT</v>
          </cell>
          <cell r="N1961" t="str">
            <v>(79)920364</v>
          </cell>
          <cell r="O1961" t="str">
            <v>BOX</v>
          </cell>
          <cell r="P1961" t="str">
            <v>D</v>
          </cell>
          <cell r="Q1961" t="str">
            <v>F</v>
          </cell>
          <cell r="R1961">
            <v>10578.141176470588</v>
          </cell>
          <cell r="S1961">
            <v>11318.61105882353</v>
          </cell>
          <cell r="T1961">
            <v>12338.65</v>
          </cell>
          <cell r="U1961">
            <v>12338.65</v>
          </cell>
          <cell r="V1961">
            <v>13202.3555</v>
          </cell>
          <cell r="W1961">
            <v>13202.3555</v>
          </cell>
          <cell r="X1961">
            <v>13202.3555</v>
          </cell>
          <cell r="Y1961">
            <v>13202.3555</v>
          </cell>
          <cell r="Z1961">
            <v>14669.283888888887</v>
          </cell>
          <cell r="AB1961" t="str">
            <v/>
          </cell>
          <cell r="AC1961">
            <v>2629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I1961" t="str">
            <v/>
          </cell>
          <cell r="AJ1961" t="str">
            <v/>
          </cell>
          <cell r="AM1961" t="e">
            <v>#N/A</v>
          </cell>
        </row>
        <row r="1962">
          <cell r="A1962" t="str">
            <v>ACTIVE</v>
          </cell>
          <cell r="B1962" t="str">
            <v>35-429</v>
          </cell>
          <cell r="C1962">
            <v>28873921</v>
          </cell>
          <cell r="D1962" t="str">
            <v>35-429</v>
          </cell>
          <cell r="E1962" t="str">
            <v>SDR 35</v>
          </cell>
          <cell r="F1962" t="str">
            <v>36X6 WYE GXGXG SDR35</v>
          </cell>
          <cell r="G1962">
            <v>236.7</v>
          </cell>
          <cell r="H1962">
            <v>107.3652264</v>
          </cell>
          <cell r="I1962">
            <v>1</v>
          </cell>
          <cell r="J1962">
            <v>1</v>
          </cell>
          <cell r="K1962">
            <v>14757.261666666665</v>
          </cell>
          <cell r="L1962">
            <v>1315.2019</v>
          </cell>
          <cell r="M1962" t="str">
            <v>SPECFIT</v>
          </cell>
          <cell r="N1962" t="str">
            <v>(79)920366</v>
          </cell>
          <cell r="O1962" t="str">
            <v>BOX</v>
          </cell>
          <cell r="P1962" t="str">
            <v>D</v>
          </cell>
          <cell r="Q1962" t="str">
            <v>F</v>
          </cell>
          <cell r="R1962">
            <v>11052.117647058823</v>
          </cell>
          <cell r="S1962">
            <v>11825.765882352942</v>
          </cell>
          <cell r="T1962">
            <v>12412.65</v>
          </cell>
          <cell r="U1962">
            <v>12412.65</v>
          </cell>
          <cell r="V1962">
            <v>13281.5355</v>
          </cell>
          <cell r="W1962">
            <v>13281.5355</v>
          </cell>
          <cell r="X1962">
            <v>13281.5355</v>
          </cell>
          <cell r="Y1962">
            <v>13281.5355</v>
          </cell>
          <cell r="Z1962">
            <v>14757.261666666665</v>
          </cell>
          <cell r="AB1962" t="str">
            <v/>
          </cell>
          <cell r="AC1962">
            <v>2630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I1962" t="str">
            <v/>
          </cell>
          <cell r="AJ1962" t="str">
            <v/>
          </cell>
          <cell r="AM1962" t="e">
            <v>#N/A</v>
          </cell>
        </row>
        <row r="1963">
          <cell r="A1963" t="str">
            <v>ACTIVE</v>
          </cell>
          <cell r="B1963" t="str">
            <v>35-430</v>
          </cell>
          <cell r="C1963">
            <v>28873930</v>
          </cell>
          <cell r="D1963" t="str">
            <v>35-430</v>
          </cell>
          <cell r="E1963" t="str">
            <v>SDR 35</v>
          </cell>
          <cell r="F1963" t="str">
            <v>36X8 WYE GXGXG SDR35</v>
          </cell>
          <cell r="G1963">
            <v>248.4</v>
          </cell>
          <cell r="H1963">
            <v>112.6722528</v>
          </cell>
          <cell r="I1963">
            <v>1</v>
          </cell>
          <cell r="J1963">
            <v>1</v>
          </cell>
          <cell r="K1963">
            <v>16960.641333333333</v>
          </cell>
          <cell r="L1963">
            <v>1547.4208000000001</v>
          </cell>
          <cell r="M1963" t="str">
            <v>SPECFIT</v>
          </cell>
          <cell r="N1963" t="str">
            <v>(79)920368</v>
          </cell>
          <cell r="O1963" t="str">
            <v>BOX</v>
          </cell>
          <cell r="P1963" t="str">
            <v>D</v>
          </cell>
          <cell r="Q1963" t="str">
            <v>F</v>
          </cell>
          <cell r="R1963">
            <v>13003.54117647059</v>
          </cell>
          <cell r="S1963">
            <v>13913.789058823531</v>
          </cell>
          <cell r="T1963">
            <v>14265.96</v>
          </cell>
          <cell r="U1963">
            <v>14265.96</v>
          </cell>
          <cell r="V1963">
            <v>15264.5772</v>
          </cell>
          <cell r="W1963">
            <v>15264.5772</v>
          </cell>
          <cell r="X1963">
            <v>15264.5772</v>
          </cell>
          <cell r="Y1963">
            <v>15264.5772</v>
          </cell>
          <cell r="Z1963">
            <v>16960.641333333333</v>
          </cell>
          <cell r="AB1963" t="str">
            <v/>
          </cell>
          <cell r="AC1963">
            <v>2631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I1963" t="str">
            <v/>
          </cell>
          <cell r="AJ1963" t="str">
            <v/>
          </cell>
          <cell r="AM1963" t="e">
            <v>#N/A</v>
          </cell>
        </row>
        <row r="1964">
          <cell r="A1964" t="str">
            <v>ACTIVE</v>
          </cell>
          <cell r="B1964" t="str">
            <v>35-431</v>
          </cell>
          <cell r="C1964">
            <v>28873948</v>
          </cell>
          <cell r="D1964" t="str">
            <v>35-431</v>
          </cell>
          <cell r="E1964" t="str">
            <v>SDR 35</v>
          </cell>
          <cell r="F1964" t="str">
            <v>36X10 WYE GXGXG SDR35</v>
          </cell>
          <cell r="G1964">
            <v>261.45</v>
          </cell>
          <cell r="H1964">
            <v>118.59162839999999</v>
          </cell>
          <cell r="I1964">
            <v>1</v>
          </cell>
          <cell r="J1964">
            <v>1</v>
          </cell>
          <cell r="K1964">
            <v>17717.987333333334</v>
          </cell>
          <cell r="L1964">
            <v>1565.5320999999999</v>
          </cell>
          <cell r="M1964" t="str">
            <v>SPECFIT</v>
          </cell>
          <cell r="N1964" t="str">
            <v>(79)9203610</v>
          </cell>
          <cell r="O1964" t="str">
            <v>BOX</v>
          </cell>
          <cell r="P1964" t="str">
            <v>D</v>
          </cell>
          <cell r="Q1964" t="str">
            <v>F</v>
          </cell>
          <cell r="R1964">
            <v>13155.741176470588</v>
          </cell>
          <cell r="S1964">
            <v>14076.643058823531</v>
          </cell>
          <cell r="T1964">
            <v>14902.98</v>
          </cell>
          <cell r="U1964">
            <v>14902.98</v>
          </cell>
          <cell r="V1964">
            <v>15946.188600000001</v>
          </cell>
          <cell r="W1964">
            <v>15946.188600000001</v>
          </cell>
          <cell r="X1964">
            <v>15946.188600000001</v>
          </cell>
          <cell r="Y1964">
            <v>15946.188600000001</v>
          </cell>
          <cell r="Z1964">
            <v>17717.987333333334</v>
          </cell>
          <cell r="AB1964" t="str">
            <v/>
          </cell>
          <cell r="AC1964">
            <v>2632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I1964" t="str">
            <v/>
          </cell>
          <cell r="AJ1964" t="str">
            <v/>
          </cell>
          <cell r="AM1964" t="e">
            <v>#N/A</v>
          </cell>
        </row>
        <row r="1965">
          <cell r="A1965" t="str">
            <v>ACTIVE</v>
          </cell>
          <cell r="B1965" t="str">
            <v>35-432</v>
          </cell>
          <cell r="C1965">
            <v>28873956</v>
          </cell>
          <cell r="D1965" t="str">
            <v>35-432</v>
          </cell>
          <cell r="E1965" t="str">
            <v>SDR 35</v>
          </cell>
          <cell r="F1965" t="str">
            <v>36X12 WYE GXGXG SDR35</v>
          </cell>
          <cell r="G1965">
            <v>275.85000000000002</v>
          </cell>
          <cell r="H1965">
            <v>125.12335320000001</v>
          </cell>
          <cell r="I1965">
            <v>1</v>
          </cell>
          <cell r="J1965" t="str">
            <v>-</v>
          </cell>
          <cell r="K1965">
            <v>19374.406777777778</v>
          </cell>
          <cell r="L1965">
            <v>1380.2</v>
          </cell>
          <cell r="M1965" t="str">
            <v>SPECFIT</v>
          </cell>
          <cell r="N1965" t="str">
            <v>(79)9203612</v>
          </cell>
          <cell r="O1965" t="str">
            <v>BOX</v>
          </cell>
          <cell r="P1965" t="str">
            <v>D</v>
          </cell>
          <cell r="Q1965" t="str">
            <v>F</v>
          </cell>
          <cell r="R1965">
            <v>13899.235294117649</v>
          </cell>
          <cell r="S1965">
            <v>14872.181764705885</v>
          </cell>
          <cell r="T1965">
            <v>16296.23</v>
          </cell>
          <cell r="U1965">
            <v>16296.23</v>
          </cell>
          <cell r="V1965">
            <v>17436.966100000001</v>
          </cell>
          <cell r="W1965">
            <v>17436.966100000001</v>
          </cell>
          <cell r="X1965">
            <v>17436.966100000001</v>
          </cell>
          <cell r="Y1965">
            <v>17436.966100000001</v>
          </cell>
          <cell r="Z1965">
            <v>19374.406777777778</v>
          </cell>
          <cell r="AB1965" t="str">
            <v/>
          </cell>
          <cell r="AC1965">
            <v>2633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I1965" t="str">
            <v/>
          </cell>
          <cell r="AJ1965" t="str">
            <v/>
          </cell>
          <cell r="AM1965" t="e">
            <v>#N/A</v>
          </cell>
        </row>
        <row r="1966">
          <cell r="A1966" t="str">
            <v>ACTIVE</v>
          </cell>
          <cell r="B1966" t="str">
            <v>35-433</v>
          </cell>
          <cell r="C1966">
            <v>28873964</v>
          </cell>
          <cell r="D1966" t="str">
            <v>35-433</v>
          </cell>
          <cell r="E1966" t="str">
            <v>SDR 35</v>
          </cell>
          <cell r="F1966" t="str">
            <v>36X15 WYE GXGXG SDR35</v>
          </cell>
          <cell r="G1966">
            <v>295.64999999999998</v>
          </cell>
          <cell r="H1966">
            <v>134.10447479999999</v>
          </cell>
          <cell r="I1966">
            <v>1</v>
          </cell>
          <cell r="J1966" t="str">
            <v>-</v>
          </cell>
          <cell r="K1966">
            <v>21871.584666666669</v>
          </cell>
          <cell r="L1966">
            <v>1803.0814</v>
          </cell>
          <cell r="M1966" t="str">
            <v>SPECFIT</v>
          </cell>
          <cell r="N1966" t="str">
            <v>(79)9203615</v>
          </cell>
          <cell r="O1966" t="str">
            <v>BOX</v>
          </cell>
          <cell r="P1966" t="str">
            <v>D</v>
          </cell>
          <cell r="Q1966" t="str">
            <v>F</v>
          </cell>
          <cell r="R1966">
            <v>15151.952941176471</v>
          </cell>
          <cell r="S1966">
            <v>16212.589647058825</v>
          </cell>
          <cell r="T1966">
            <v>18396.66</v>
          </cell>
          <cell r="U1966">
            <v>18396.66</v>
          </cell>
          <cell r="V1966">
            <v>19684.426200000002</v>
          </cell>
          <cell r="W1966">
            <v>19684.426200000002</v>
          </cell>
          <cell r="X1966">
            <v>19684.426200000002</v>
          </cell>
          <cell r="Y1966">
            <v>19684.426200000002</v>
          </cell>
          <cell r="Z1966">
            <v>21871.584666666669</v>
          </cell>
          <cell r="AB1966" t="str">
            <v/>
          </cell>
          <cell r="AC1966">
            <v>2634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I1966" t="str">
            <v/>
          </cell>
          <cell r="AJ1966" t="str">
            <v/>
          </cell>
          <cell r="AM1966" t="e">
            <v>#N/A</v>
          </cell>
        </row>
        <row r="1967">
          <cell r="A1967" t="str">
            <v>ACTIVE</v>
          </cell>
          <cell r="B1967" t="str">
            <v>35-434</v>
          </cell>
          <cell r="C1967">
            <v>28873972</v>
          </cell>
          <cell r="D1967" t="str">
            <v>35-434</v>
          </cell>
          <cell r="E1967" t="str">
            <v>SDR 35</v>
          </cell>
          <cell r="F1967" t="str">
            <v>36X18 WYE GXGXG SDR35</v>
          </cell>
          <cell r="G1967">
            <v>331.2</v>
          </cell>
          <cell r="H1967">
            <v>150.2296704</v>
          </cell>
          <cell r="I1967">
            <v>1</v>
          </cell>
          <cell r="J1967" t="str">
            <v>-</v>
          </cell>
          <cell r="K1967">
            <v>22411.994111111107</v>
          </cell>
          <cell r="L1967">
            <v>1941.7439999999999</v>
          </cell>
          <cell r="M1967" t="str">
            <v>SPECFIT</v>
          </cell>
          <cell r="N1967" t="str">
            <v>(79)9203618</v>
          </cell>
          <cell r="O1967" t="str">
            <v>BOX</v>
          </cell>
          <cell r="P1967" t="str">
            <v>D</v>
          </cell>
          <cell r="Q1967" t="str">
            <v>F</v>
          </cell>
          <cell r="R1967">
            <v>16317.176470588236</v>
          </cell>
          <cell r="S1967">
            <v>17459.378823529412</v>
          </cell>
          <cell r="T1967">
            <v>18851.21</v>
          </cell>
          <cell r="U1967">
            <v>18851.21</v>
          </cell>
          <cell r="V1967">
            <v>20170.794699999999</v>
          </cell>
          <cell r="W1967">
            <v>20170.794699999999</v>
          </cell>
          <cell r="X1967">
            <v>20170.794699999999</v>
          </cell>
          <cell r="Y1967">
            <v>20170.794699999999</v>
          </cell>
          <cell r="Z1967">
            <v>22411.994111111107</v>
          </cell>
          <cell r="AB1967" t="str">
            <v/>
          </cell>
          <cell r="AC1967">
            <v>2635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I1967" t="str">
            <v/>
          </cell>
          <cell r="AJ1967" t="str">
            <v/>
          </cell>
          <cell r="AM1967" t="e">
            <v>#N/A</v>
          </cell>
        </row>
        <row r="1968">
          <cell r="A1968" t="str">
            <v>ACTIVE</v>
          </cell>
          <cell r="B1968" t="str">
            <v>35-435</v>
          </cell>
          <cell r="C1968">
            <v>28873980</v>
          </cell>
          <cell r="D1968" t="str">
            <v>35-435</v>
          </cell>
          <cell r="E1968" t="str">
            <v>SDR 35</v>
          </cell>
          <cell r="F1968" t="str">
            <v>36X21 WYE GXGXG SDR35</v>
          </cell>
          <cell r="G1968">
            <v>354.6</v>
          </cell>
          <cell r="H1968">
            <v>160.8437232</v>
          </cell>
          <cell r="I1968">
            <v>1</v>
          </cell>
          <cell r="J1968" t="str">
            <v>-</v>
          </cell>
          <cell r="K1968">
            <v>24214.480444444445</v>
          </cell>
          <cell r="L1968">
            <v>2206.9416999999999</v>
          </cell>
          <cell r="M1968" t="str">
            <v>SPECFIT</v>
          </cell>
          <cell r="N1968" t="str">
            <v>(79)9203621</v>
          </cell>
          <cell r="O1968" t="str">
            <v>BOX</v>
          </cell>
          <cell r="P1968" t="str">
            <v>D</v>
          </cell>
          <cell r="Q1968" t="str">
            <v>F</v>
          </cell>
          <cell r="R1968">
            <v>18545.729411764707</v>
          </cell>
          <cell r="S1968">
            <v>19843.930470588239</v>
          </cell>
          <cell r="T1968">
            <v>20367.32</v>
          </cell>
          <cell r="U1968">
            <v>20367.32</v>
          </cell>
          <cell r="V1968">
            <v>21793.0324</v>
          </cell>
          <cell r="W1968">
            <v>21793.0324</v>
          </cell>
          <cell r="X1968">
            <v>21793.0324</v>
          </cell>
          <cell r="Y1968">
            <v>21793.0324</v>
          </cell>
          <cell r="Z1968">
            <v>24214.480444444445</v>
          </cell>
          <cell r="AB1968" t="str">
            <v/>
          </cell>
          <cell r="AC1968">
            <v>2636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I1968" t="str">
            <v/>
          </cell>
          <cell r="AJ1968" t="str">
            <v/>
          </cell>
          <cell r="AM1968" t="e">
            <v>#N/A</v>
          </cell>
        </row>
        <row r="1969">
          <cell r="A1969" t="str">
            <v>ACTIVE</v>
          </cell>
          <cell r="B1969" t="str">
            <v>35-436</v>
          </cell>
          <cell r="C1969">
            <v>28873998</v>
          </cell>
          <cell r="D1969" t="str">
            <v>35-436</v>
          </cell>
          <cell r="E1969" t="str">
            <v>SDR 35</v>
          </cell>
          <cell r="F1969" t="str">
            <v>36X24 WYE GXGXG SDR35</v>
          </cell>
          <cell r="G1969">
            <v>389.25</v>
          </cell>
          <cell r="H1969">
            <v>176.560686</v>
          </cell>
          <cell r="I1969">
            <v>1</v>
          </cell>
          <cell r="J1969" t="str">
            <v>-</v>
          </cell>
          <cell r="K1969">
            <v>28560.273555555556</v>
          </cell>
          <cell r="L1969">
            <v>2469.9009999999998</v>
          </cell>
          <cell r="M1969" t="str">
            <v>SPECFIT</v>
          </cell>
          <cell r="N1969" t="str">
            <v>(79)9203624</v>
          </cell>
          <cell r="O1969" t="str">
            <v>BOX</v>
          </cell>
          <cell r="P1969" t="str">
            <v>D</v>
          </cell>
          <cell r="Q1969" t="str">
            <v>F</v>
          </cell>
          <cell r="R1969">
            <v>20755.470588235297</v>
          </cell>
          <cell r="S1969">
            <v>22208.353529411768</v>
          </cell>
          <cell r="T1969">
            <v>24022.66</v>
          </cell>
          <cell r="U1969">
            <v>24022.66</v>
          </cell>
          <cell r="V1969">
            <v>25704.246200000001</v>
          </cell>
          <cell r="W1969">
            <v>25704.246200000001</v>
          </cell>
          <cell r="X1969">
            <v>25704.246200000001</v>
          </cell>
          <cell r="Y1969">
            <v>25704.246200000001</v>
          </cell>
          <cell r="Z1969">
            <v>28560.273555555556</v>
          </cell>
          <cell r="AB1969" t="str">
            <v/>
          </cell>
          <cell r="AC1969">
            <v>2637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I1969" t="str">
            <v/>
          </cell>
          <cell r="AJ1969" t="str">
            <v/>
          </cell>
          <cell r="AM1969" t="e">
            <v>#N/A</v>
          </cell>
        </row>
        <row r="1970">
          <cell r="A1970" t="str">
            <v>ACTIVE</v>
          </cell>
          <cell r="B1970" t="str">
            <v>35-437</v>
          </cell>
          <cell r="C1970">
            <v>28874006</v>
          </cell>
          <cell r="D1970" t="str">
            <v>35-437</v>
          </cell>
          <cell r="E1970" t="str">
            <v>SDR 35</v>
          </cell>
          <cell r="F1970" t="str">
            <v>36X27 WYE GXGXG SDR35</v>
          </cell>
          <cell r="G1970">
            <v>427.95</v>
          </cell>
          <cell r="H1970">
            <v>194.11469639999999</v>
          </cell>
          <cell r="I1970">
            <v>1</v>
          </cell>
          <cell r="J1970" t="str">
            <v>-</v>
          </cell>
          <cell r="K1970">
            <v>29393.791666666668</v>
          </cell>
          <cell r="L1970">
            <v>2678.9908999999998</v>
          </cell>
          <cell r="M1970" t="str">
            <v>SPECFIT</v>
          </cell>
          <cell r="N1970" t="str">
            <v>(79)9203627</v>
          </cell>
          <cell r="O1970" t="str">
            <v>BOX</v>
          </cell>
          <cell r="P1970" t="str">
            <v>D</v>
          </cell>
          <cell r="Q1970" t="str">
            <v>F</v>
          </cell>
          <cell r="R1970">
            <v>22512.52941176471</v>
          </cell>
          <cell r="S1970">
            <v>24088.406470588241</v>
          </cell>
          <cell r="T1970">
            <v>24723.75</v>
          </cell>
          <cell r="U1970">
            <v>24723.75</v>
          </cell>
          <cell r="V1970">
            <v>26454.412500000002</v>
          </cell>
          <cell r="W1970">
            <v>26454.412500000002</v>
          </cell>
          <cell r="X1970">
            <v>26454.412500000002</v>
          </cell>
          <cell r="Y1970">
            <v>26454.412500000002</v>
          </cell>
          <cell r="Z1970">
            <v>29393.791666666668</v>
          </cell>
          <cell r="AB1970" t="str">
            <v/>
          </cell>
          <cell r="AC1970">
            <v>2638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I1970" t="str">
            <v/>
          </cell>
          <cell r="AJ1970" t="str">
            <v/>
          </cell>
          <cell r="AM1970" t="e">
            <v>#N/A</v>
          </cell>
        </row>
        <row r="1971">
          <cell r="A1971" t="str">
            <v>ACTIVE</v>
          </cell>
          <cell r="B1971" t="str">
            <v>35-438</v>
          </cell>
          <cell r="C1971">
            <v>28874014</v>
          </cell>
          <cell r="D1971" t="str">
            <v>35-438</v>
          </cell>
          <cell r="E1971" t="str">
            <v>SDR 35</v>
          </cell>
          <cell r="F1971" t="str">
            <v>36X30 WYE GXGXG SDR35</v>
          </cell>
          <cell r="G1971">
            <v>471.6</v>
          </cell>
          <cell r="H1971">
            <v>213.91398720000001</v>
          </cell>
          <cell r="I1971">
            <v>1</v>
          </cell>
          <cell r="J1971" t="str">
            <v>-</v>
          </cell>
          <cell r="K1971">
            <v>39059.018444444446</v>
          </cell>
          <cell r="L1971">
            <v>3348.8451</v>
          </cell>
          <cell r="M1971" t="str">
            <v>SPECFIT</v>
          </cell>
          <cell r="N1971" t="str">
            <v>(79)9203630</v>
          </cell>
          <cell r="O1971" t="str">
            <v>BOX</v>
          </cell>
          <cell r="P1971" t="str">
            <v>D</v>
          </cell>
          <cell r="Q1971" t="str">
            <v>F</v>
          </cell>
          <cell r="R1971">
            <v>28141.564705882356</v>
          </cell>
          <cell r="S1971">
            <v>30111.474235294121</v>
          </cell>
          <cell r="T1971">
            <v>32853.379999999997</v>
          </cell>
          <cell r="U1971">
            <v>32853.379999999997</v>
          </cell>
          <cell r="V1971">
            <v>35153.116600000001</v>
          </cell>
          <cell r="W1971">
            <v>35153.116600000001</v>
          </cell>
          <cell r="X1971">
            <v>35153.116600000001</v>
          </cell>
          <cell r="Y1971">
            <v>35153.116600000001</v>
          </cell>
          <cell r="Z1971">
            <v>39059.018444444446</v>
          </cell>
          <cell r="AB1971" t="str">
            <v/>
          </cell>
          <cell r="AC1971">
            <v>2639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I1971" t="str">
            <v/>
          </cell>
          <cell r="AJ1971" t="str">
            <v/>
          </cell>
          <cell r="AM1971" t="e">
            <v>#N/A</v>
          </cell>
        </row>
        <row r="1972">
          <cell r="A1972" t="str">
            <v>ACTIVE</v>
          </cell>
          <cell r="B1972" t="str">
            <v>35-439</v>
          </cell>
          <cell r="C1972">
            <v>28874022</v>
          </cell>
          <cell r="D1972" t="str">
            <v>35-439</v>
          </cell>
          <cell r="E1972" t="str">
            <v>SDR 35</v>
          </cell>
          <cell r="F1972" t="str">
            <v>36 WYE GXGXG SDR35</v>
          </cell>
          <cell r="G1972">
            <v>624.15</v>
          </cell>
          <cell r="H1972">
            <v>283.1094468</v>
          </cell>
          <cell r="I1972">
            <v>1</v>
          </cell>
          <cell r="J1972" t="str">
            <v>-</v>
          </cell>
          <cell r="K1972">
            <v>51948.523777777773</v>
          </cell>
          <cell r="L1972">
            <v>4186.0564000000004</v>
          </cell>
          <cell r="M1972" t="str">
            <v>SPECFIT</v>
          </cell>
          <cell r="N1972" t="str">
            <v>(79)92036</v>
          </cell>
          <cell r="O1972" t="str">
            <v>BOX</v>
          </cell>
          <cell r="P1972" t="str">
            <v>D</v>
          </cell>
          <cell r="Q1972" t="str">
            <v>F</v>
          </cell>
          <cell r="R1972">
            <v>35176.952941176474</v>
          </cell>
          <cell r="S1972">
            <v>37639.339647058827</v>
          </cell>
          <cell r="T1972">
            <v>43695.02</v>
          </cell>
          <cell r="U1972">
            <v>43695.02</v>
          </cell>
          <cell r="V1972">
            <v>46753.671399999999</v>
          </cell>
          <cell r="W1972">
            <v>46753.671399999999</v>
          </cell>
          <cell r="X1972">
            <v>46753.671399999999</v>
          </cell>
          <cell r="Y1972">
            <v>46753.671399999999</v>
          </cell>
          <cell r="Z1972">
            <v>51948.523777777773</v>
          </cell>
          <cell r="AB1972" t="str">
            <v/>
          </cell>
          <cell r="AC1972">
            <v>2640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I1972" t="str">
            <v/>
          </cell>
          <cell r="AJ1972" t="str">
            <v/>
          </cell>
          <cell r="AM1972" t="e">
            <v>#N/A</v>
          </cell>
        </row>
        <row r="1973">
          <cell r="A1973" t="str">
            <v>ACTIVE</v>
          </cell>
          <cell r="B1973" t="str">
            <v>35-440</v>
          </cell>
          <cell r="C1973">
            <v>28874103</v>
          </cell>
          <cell r="D1973" t="str">
            <v>35-440</v>
          </cell>
          <cell r="E1973" t="str">
            <v>SDR 35</v>
          </cell>
          <cell r="F1973" t="str">
            <v>10X4 WYE SXGXG SDR35</v>
          </cell>
          <cell r="G1973">
            <v>5.625</v>
          </cell>
          <cell r="H1973">
            <v>2.5514549999999998</v>
          </cell>
          <cell r="I1973">
            <v>1</v>
          </cell>
          <cell r="J1973">
            <v>24</v>
          </cell>
          <cell r="K1973">
            <v>553.90333333333331</v>
          </cell>
          <cell r="L1973">
            <v>70.925799999999995</v>
          </cell>
          <cell r="M1973" t="str">
            <v>SPECFIT</v>
          </cell>
          <cell r="N1973" t="str">
            <v>(79)922104</v>
          </cell>
          <cell r="O1973" t="str">
            <v>BOX</v>
          </cell>
          <cell r="P1973" t="str">
            <v>D</v>
          </cell>
          <cell r="Q1973" t="str">
            <v>F</v>
          </cell>
          <cell r="R1973">
            <v>408.62352941176471</v>
          </cell>
          <cell r="S1973">
            <v>437.22717647058829</v>
          </cell>
          <cell r="T1973">
            <v>465.9</v>
          </cell>
          <cell r="U1973">
            <v>465.9</v>
          </cell>
          <cell r="V1973">
            <v>498.51299999999998</v>
          </cell>
          <cell r="W1973">
            <v>498.51299999999998</v>
          </cell>
          <cell r="X1973">
            <v>498.51299999999998</v>
          </cell>
          <cell r="Y1973">
            <v>498.51299999999998</v>
          </cell>
          <cell r="Z1973">
            <v>553.90333333333331</v>
          </cell>
          <cell r="AB1973" t="str">
            <v/>
          </cell>
          <cell r="AC1973">
            <v>2657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I1973" t="str">
            <v/>
          </cell>
          <cell r="AJ1973" t="str">
            <v/>
          </cell>
          <cell r="AM1973" t="e">
            <v>#N/A</v>
          </cell>
        </row>
        <row r="1974">
          <cell r="A1974" t="str">
            <v>ACTIVE</v>
          </cell>
          <cell r="B1974" t="str">
            <v>35-441</v>
          </cell>
          <cell r="C1974">
            <v>28874111</v>
          </cell>
          <cell r="D1974" t="str">
            <v>35-441</v>
          </cell>
          <cell r="E1974" t="str">
            <v>SDR 35</v>
          </cell>
          <cell r="F1974" t="str">
            <v>10X6 WYE SXGXG SDR35</v>
          </cell>
          <cell r="G1974">
            <v>6.7949999999999999</v>
          </cell>
          <cell r="H1974">
            <v>3.0821576400000001</v>
          </cell>
          <cell r="I1974">
            <v>1</v>
          </cell>
          <cell r="J1974">
            <v>20</v>
          </cell>
          <cell r="K1974">
            <v>582.88844444444442</v>
          </cell>
          <cell r="L1974">
            <v>52.710249999999995</v>
          </cell>
          <cell r="M1974" t="str">
            <v>SPECFIT</v>
          </cell>
          <cell r="N1974" t="str">
            <v>(79)922106</v>
          </cell>
          <cell r="O1974" t="str">
            <v>BOX</v>
          </cell>
          <cell r="P1974" t="str">
            <v>D</v>
          </cell>
          <cell r="Q1974" t="str">
            <v>F</v>
          </cell>
          <cell r="R1974">
            <v>430.04705882352943</v>
          </cell>
          <cell r="S1974">
            <v>460.15035294117649</v>
          </cell>
          <cell r="T1974">
            <v>490.28</v>
          </cell>
          <cell r="U1974">
            <v>490.28</v>
          </cell>
          <cell r="V1974">
            <v>524.59960000000001</v>
          </cell>
          <cell r="W1974">
            <v>524.59960000000001</v>
          </cell>
          <cell r="X1974">
            <v>524.59960000000001</v>
          </cell>
          <cell r="Y1974">
            <v>524.59960000000001</v>
          </cell>
          <cell r="Z1974">
            <v>582.88844444444442</v>
          </cell>
          <cell r="AB1974" t="str">
            <v/>
          </cell>
          <cell r="AC1974">
            <v>2658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I1974" t="str">
            <v/>
          </cell>
          <cell r="AJ1974" t="str">
            <v/>
          </cell>
          <cell r="AM1974" t="e">
            <v>#N/A</v>
          </cell>
        </row>
        <row r="1975">
          <cell r="A1975" t="str">
            <v>ACTIVE</v>
          </cell>
          <cell r="B1975" t="str">
            <v>35-442</v>
          </cell>
          <cell r="C1975">
            <v>28874120</v>
          </cell>
          <cell r="D1975" t="str">
            <v>35-442</v>
          </cell>
          <cell r="E1975" t="str">
            <v>SDR 35</v>
          </cell>
          <cell r="F1975" t="str">
            <v>10X8 WYE SXGXG SDR35</v>
          </cell>
          <cell r="G1975">
            <v>9</v>
          </cell>
          <cell r="H1975">
            <v>4.0823280000000004</v>
          </cell>
          <cell r="I1975">
            <v>1</v>
          </cell>
          <cell r="J1975">
            <v>15</v>
          </cell>
          <cell r="K1975">
            <v>864.7026666666668</v>
          </cell>
          <cell r="L1975">
            <v>82.750900000000001</v>
          </cell>
          <cell r="M1975" t="str">
            <v>SPECFIT</v>
          </cell>
          <cell r="N1975" t="str">
            <v>(79)922108</v>
          </cell>
          <cell r="O1975" t="str">
            <v>BOX</v>
          </cell>
          <cell r="P1975" t="str">
            <v>D</v>
          </cell>
          <cell r="Q1975" t="str">
            <v>F</v>
          </cell>
          <cell r="R1975">
            <v>695.38823529411775</v>
          </cell>
          <cell r="S1975">
            <v>744.06541176470603</v>
          </cell>
          <cell r="T1975">
            <v>727.32</v>
          </cell>
          <cell r="U1975">
            <v>727.32</v>
          </cell>
          <cell r="V1975">
            <v>778.2324000000001</v>
          </cell>
          <cell r="W1975">
            <v>778.2324000000001</v>
          </cell>
          <cell r="X1975">
            <v>778.2324000000001</v>
          </cell>
          <cell r="Y1975">
            <v>778.2324000000001</v>
          </cell>
          <cell r="Z1975">
            <v>864.7026666666668</v>
          </cell>
          <cell r="AB1975" t="str">
            <v/>
          </cell>
          <cell r="AC1975">
            <v>2659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I1975" t="str">
            <v/>
          </cell>
          <cell r="AJ1975" t="str">
            <v/>
          </cell>
          <cell r="AM1975" t="e">
            <v>#N/A</v>
          </cell>
        </row>
        <row r="1976">
          <cell r="A1976" t="str">
            <v>ACTIVE</v>
          </cell>
          <cell r="B1976" t="str">
            <v>35-443</v>
          </cell>
          <cell r="C1976">
            <v>28874138</v>
          </cell>
          <cell r="D1976" t="str">
            <v>35-443</v>
          </cell>
          <cell r="E1976" t="str">
            <v>SDR 35</v>
          </cell>
          <cell r="F1976" t="str">
            <v>10 WYE SXGXG SDR35</v>
          </cell>
          <cell r="G1976">
            <v>11.362500000000001</v>
          </cell>
          <cell r="H1976">
            <v>5.1539391000000006</v>
          </cell>
          <cell r="I1976">
            <v>1</v>
          </cell>
          <cell r="J1976">
            <v>12</v>
          </cell>
          <cell r="K1976">
            <v>1037.6146666666666</v>
          </cell>
          <cell r="L1976">
            <v>99.297799999999995</v>
          </cell>
          <cell r="M1976" t="str">
            <v>SPECFIT</v>
          </cell>
          <cell r="N1976" t="str">
            <v>(79)92210</v>
          </cell>
          <cell r="O1976" t="str">
            <v>BOX</v>
          </cell>
          <cell r="P1976" t="str">
            <v>D</v>
          </cell>
          <cell r="Q1976" t="str">
            <v>F</v>
          </cell>
          <cell r="R1976">
            <v>834.435294117647</v>
          </cell>
          <cell r="S1976">
            <v>892.8457647058824</v>
          </cell>
          <cell r="T1976">
            <v>872.76</v>
          </cell>
          <cell r="U1976">
            <v>872.76</v>
          </cell>
          <cell r="V1976">
            <v>933.85320000000002</v>
          </cell>
          <cell r="W1976">
            <v>933.85320000000002</v>
          </cell>
          <cell r="X1976">
            <v>933.85320000000002</v>
          </cell>
          <cell r="Y1976">
            <v>933.85320000000002</v>
          </cell>
          <cell r="Z1976">
            <v>1037.6146666666666</v>
          </cell>
          <cell r="AB1976" t="str">
            <v/>
          </cell>
          <cell r="AC1976">
            <v>2660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I1976" t="str">
            <v/>
          </cell>
          <cell r="AJ1976" t="str">
            <v/>
          </cell>
          <cell r="AM1976" t="e">
            <v>#N/A</v>
          </cell>
        </row>
        <row r="1977">
          <cell r="A1977" t="str">
            <v>ACTIVE</v>
          </cell>
          <cell r="B1977" t="str">
            <v>35-444</v>
          </cell>
          <cell r="C1977">
            <v>28874146</v>
          </cell>
          <cell r="D1977" t="str">
            <v>35-444</v>
          </cell>
          <cell r="E1977" t="str">
            <v>SDR 35</v>
          </cell>
          <cell r="F1977" t="str">
            <v>12X4 WYE SXGXG SDR35</v>
          </cell>
          <cell r="G1977">
            <v>8.2799999999999994</v>
          </cell>
          <cell r="H1977">
            <v>3.7557417599999998</v>
          </cell>
          <cell r="I1977">
            <v>1</v>
          </cell>
          <cell r="J1977">
            <v>16</v>
          </cell>
          <cell r="K1977">
            <v>764.13455555555561</v>
          </cell>
          <cell r="L1977">
            <v>125.8557</v>
          </cell>
          <cell r="M1977" t="str">
            <v>SPECFIT</v>
          </cell>
          <cell r="N1977" t="str">
            <v>(79)922124</v>
          </cell>
          <cell r="O1977" t="str">
            <v>BOX</v>
          </cell>
          <cell r="P1977" t="str">
            <v>D</v>
          </cell>
          <cell r="Q1977" t="str">
            <v>F</v>
          </cell>
          <cell r="R1977">
            <v>614.51764705882363</v>
          </cell>
          <cell r="S1977">
            <v>657.5338823529413</v>
          </cell>
          <cell r="T1977">
            <v>642.73</v>
          </cell>
          <cell r="U1977">
            <v>642.73</v>
          </cell>
          <cell r="V1977">
            <v>687.72110000000009</v>
          </cell>
          <cell r="W1977">
            <v>687.72110000000009</v>
          </cell>
          <cell r="X1977">
            <v>687.72110000000009</v>
          </cell>
          <cell r="Y1977">
            <v>687.72110000000009</v>
          </cell>
          <cell r="Z1977">
            <v>764.13455555555561</v>
          </cell>
          <cell r="AB1977" t="str">
            <v/>
          </cell>
          <cell r="AC1977">
            <v>2661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I1977" t="str">
            <v/>
          </cell>
          <cell r="AJ1977" t="str">
            <v/>
          </cell>
          <cell r="AM1977" t="e">
            <v>#N/A</v>
          </cell>
        </row>
        <row r="1978">
          <cell r="A1978" t="str">
            <v>ACTIVE</v>
          </cell>
          <cell r="B1978" t="str">
            <v>35-445</v>
          </cell>
          <cell r="C1978">
            <v>28874154</v>
          </cell>
          <cell r="D1978" t="str">
            <v>35-445</v>
          </cell>
          <cell r="E1978" t="str">
            <v>SDR 35</v>
          </cell>
          <cell r="F1978" t="str">
            <v>12X6 WYE SXGXG SDR35</v>
          </cell>
          <cell r="G1978">
            <v>9.1125000000000007</v>
          </cell>
          <cell r="H1978">
            <v>4.1333571000000005</v>
          </cell>
          <cell r="I1978">
            <v>1</v>
          </cell>
          <cell r="J1978">
            <v>15</v>
          </cell>
          <cell r="K1978">
            <v>783.06166666666661</v>
          </cell>
          <cell r="L1978">
            <v>74.937600000000003</v>
          </cell>
          <cell r="M1978" t="str">
            <v>SPECFIT</v>
          </cell>
          <cell r="N1978" t="str">
            <v>(79)922126</v>
          </cell>
          <cell r="O1978" t="str">
            <v>BOX</v>
          </cell>
          <cell r="P1978" t="str">
            <v>D</v>
          </cell>
          <cell r="Q1978" t="str">
            <v>F</v>
          </cell>
          <cell r="R1978">
            <v>629.7294117647059</v>
          </cell>
          <cell r="S1978">
            <v>673.81047058823538</v>
          </cell>
          <cell r="T1978">
            <v>658.65</v>
          </cell>
          <cell r="U1978">
            <v>658.65</v>
          </cell>
          <cell r="V1978">
            <v>704.75549999999998</v>
          </cell>
          <cell r="W1978">
            <v>704.75549999999998</v>
          </cell>
          <cell r="X1978">
            <v>704.75549999999998</v>
          </cell>
          <cell r="Y1978">
            <v>704.75549999999998</v>
          </cell>
          <cell r="Z1978">
            <v>783.06166666666661</v>
          </cell>
          <cell r="AB1978" t="str">
            <v/>
          </cell>
          <cell r="AC1978">
            <v>2662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I1978" t="str">
            <v/>
          </cell>
          <cell r="AJ1978" t="str">
            <v/>
          </cell>
          <cell r="AM1978" t="e">
            <v>#N/A</v>
          </cell>
        </row>
        <row r="1979">
          <cell r="A1979" t="str">
            <v>ACTIVE</v>
          </cell>
          <cell r="B1979" t="str">
            <v>35-446</v>
          </cell>
          <cell r="C1979">
            <v>28874162</v>
          </cell>
          <cell r="D1979" t="str">
            <v>35-446</v>
          </cell>
          <cell r="E1979" t="str">
            <v>SDR 35</v>
          </cell>
          <cell r="F1979" t="str">
            <v>12X8 WYE SXGXG SDR35</v>
          </cell>
          <cell r="G1979">
            <v>11.7</v>
          </cell>
          <cell r="H1979">
            <v>5.3070263999999998</v>
          </cell>
          <cell r="I1979">
            <v>1</v>
          </cell>
          <cell r="J1979">
            <v>12</v>
          </cell>
          <cell r="K1979">
            <v>1145.5420000000001</v>
          </cell>
          <cell r="L1979">
            <v>109.6255</v>
          </cell>
          <cell r="M1979" t="str">
            <v>SPECFIT</v>
          </cell>
          <cell r="N1979" t="str">
            <v>(79)922128</v>
          </cell>
          <cell r="O1979" t="str">
            <v>BOX</v>
          </cell>
          <cell r="P1979" t="str">
            <v>D</v>
          </cell>
          <cell r="Q1979" t="str">
            <v>F</v>
          </cell>
          <cell r="R1979">
            <v>921.22352941176473</v>
          </cell>
          <cell r="S1979">
            <v>985.70917647058832</v>
          </cell>
          <cell r="T1979">
            <v>963.54</v>
          </cell>
          <cell r="U1979">
            <v>963.54</v>
          </cell>
          <cell r="V1979">
            <v>1030.9878000000001</v>
          </cell>
          <cell r="W1979">
            <v>1030.9878000000001</v>
          </cell>
          <cell r="X1979">
            <v>1030.9878000000001</v>
          </cell>
          <cell r="Y1979">
            <v>1030.9878000000001</v>
          </cell>
          <cell r="Z1979">
            <v>1145.5420000000001</v>
          </cell>
          <cell r="AB1979" t="str">
            <v/>
          </cell>
          <cell r="AC1979">
            <v>2663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I1979" t="str">
            <v/>
          </cell>
          <cell r="AJ1979" t="str">
            <v/>
          </cell>
          <cell r="AM1979" t="e">
            <v>#N/A</v>
          </cell>
        </row>
        <row r="1980">
          <cell r="A1980" t="str">
            <v>ACTIVE</v>
          </cell>
          <cell r="B1980" t="str">
            <v>35-447</v>
          </cell>
          <cell r="C1980">
            <v>28874170</v>
          </cell>
          <cell r="D1980" t="str">
            <v>35-447</v>
          </cell>
          <cell r="E1980" t="str">
            <v>SDR 35</v>
          </cell>
          <cell r="F1980" t="str">
            <v>12X10 WYE SXGXG SDR35</v>
          </cell>
          <cell r="G1980">
            <v>14.625</v>
          </cell>
          <cell r="H1980">
            <v>6.6337830000000002</v>
          </cell>
          <cell r="I1980">
            <v>1</v>
          </cell>
          <cell r="J1980">
            <v>9</v>
          </cell>
          <cell r="K1980">
            <v>1403.4476666666667</v>
          </cell>
          <cell r="L1980">
            <v>123.2807</v>
          </cell>
          <cell r="M1980" t="str">
            <v>SPECFIT</v>
          </cell>
          <cell r="N1980" t="str">
            <v>(79)9221210</v>
          </cell>
          <cell r="O1980" t="str">
            <v>BOX</v>
          </cell>
          <cell r="P1980" t="str">
            <v>D</v>
          </cell>
          <cell r="Q1980" t="str">
            <v>F</v>
          </cell>
          <cell r="R1980">
            <v>1128.6470588235295</v>
          </cell>
          <cell r="S1980">
            <v>1207.6523529411766</v>
          </cell>
          <cell r="T1980">
            <v>1180.47</v>
          </cell>
          <cell r="U1980">
            <v>1180.47</v>
          </cell>
          <cell r="V1980">
            <v>1263.1029000000001</v>
          </cell>
          <cell r="W1980">
            <v>1263.1029000000001</v>
          </cell>
          <cell r="X1980">
            <v>1263.1029000000001</v>
          </cell>
          <cell r="Y1980">
            <v>1263.1029000000001</v>
          </cell>
          <cell r="Z1980">
            <v>1403.4476666666667</v>
          </cell>
          <cell r="AB1980" t="str">
            <v/>
          </cell>
          <cell r="AC1980">
            <v>2664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I1980" t="str">
            <v/>
          </cell>
          <cell r="AJ1980" t="str">
            <v/>
          </cell>
          <cell r="AM1980" t="e">
            <v>#N/A</v>
          </cell>
        </row>
        <row r="1981">
          <cell r="A1981" t="str">
            <v>ACTIVE</v>
          </cell>
          <cell r="B1981" t="str">
            <v>35-448</v>
          </cell>
          <cell r="C1981">
            <v>28874189</v>
          </cell>
          <cell r="D1981" t="str">
            <v>35-448</v>
          </cell>
          <cell r="E1981" t="str">
            <v>SDR 35</v>
          </cell>
          <cell r="F1981" t="str">
            <v>12 WYE SXGXG SDR35</v>
          </cell>
          <cell r="G1981">
            <v>17.64</v>
          </cell>
          <cell r="H1981">
            <v>8.0013628800000003</v>
          </cell>
          <cell r="I1981">
            <v>1</v>
          </cell>
          <cell r="J1981">
            <v>8</v>
          </cell>
          <cell r="K1981">
            <v>1467.9092222222223</v>
          </cell>
          <cell r="L1981">
            <v>144.69131000000002</v>
          </cell>
          <cell r="M1981" t="str">
            <v>SPECFIT</v>
          </cell>
          <cell r="N1981" t="str">
            <v>(79)92212</v>
          </cell>
          <cell r="O1981" t="str">
            <v>BOX</v>
          </cell>
          <cell r="P1981" t="str">
            <v>D</v>
          </cell>
          <cell r="Q1981" t="str">
            <v>F</v>
          </cell>
          <cell r="R1981">
            <v>1180.4823529411765</v>
          </cell>
          <cell r="S1981">
            <v>1263.1161176470589</v>
          </cell>
          <cell r="T1981">
            <v>1234.69</v>
          </cell>
          <cell r="U1981">
            <v>1234.69</v>
          </cell>
          <cell r="V1981">
            <v>1321.1183000000001</v>
          </cell>
          <cell r="W1981">
            <v>1321.1183000000001</v>
          </cell>
          <cell r="X1981">
            <v>1321.1183000000001</v>
          </cell>
          <cell r="Y1981">
            <v>1321.1183000000001</v>
          </cell>
          <cell r="Z1981">
            <v>1467.9092222222223</v>
          </cell>
          <cell r="AB1981" t="str">
            <v/>
          </cell>
          <cell r="AC1981">
            <v>2665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I1981" t="str">
            <v/>
          </cell>
          <cell r="AJ1981" t="str">
            <v/>
          </cell>
          <cell r="AM1981" t="e">
            <v>#N/A</v>
          </cell>
        </row>
        <row r="1982">
          <cell r="A1982" t="str">
            <v>ACTIVE</v>
          </cell>
          <cell r="B1982" t="str">
            <v>35-449</v>
          </cell>
          <cell r="C1982">
            <v>28874197</v>
          </cell>
          <cell r="D1982" t="str">
            <v>35-449</v>
          </cell>
          <cell r="E1982" t="str">
            <v>SDR 35</v>
          </cell>
          <cell r="F1982" t="str">
            <v>15X4 WYE SXGXG SDR35</v>
          </cell>
          <cell r="G1982">
            <v>12.645</v>
          </cell>
          <cell r="H1982">
            <v>5.73567084</v>
          </cell>
          <cell r="I1982">
            <v>1</v>
          </cell>
          <cell r="J1982">
            <v>11</v>
          </cell>
          <cell r="K1982">
            <v>220.51511111111111</v>
          </cell>
          <cell r="L1982">
            <v>112.91930000000001</v>
          </cell>
          <cell r="M1982" t="str">
            <v>SPECFIT</v>
          </cell>
          <cell r="N1982" t="str">
            <v>(79)922154</v>
          </cell>
          <cell r="O1982" t="str">
            <v>BOX</v>
          </cell>
          <cell r="P1982" t="str">
            <v>D</v>
          </cell>
          <cell r="Q1982" t="str">
            <v>F</v>
          </cell>
          <cell r="R1982">
            <v>948.90588235294126</v>
          </cell>
          <cell r="S1982">
            <v>1015.3292941176472</v>
          </cell>
          <cell r="T1982">
            <v>185.48</v>
          </cell>
          <cell r="U1982">
            <v>185.48</v>
          </cell>
          <cell r="V1982">
            <v>198.46360000000001</v>
          </cell>
          <cell r="W1982">
            <v>198.46360000000001</v>
          </cell>
          <cell r="X1982">
            <v>198.46360000000001</v>
          </cell>
          <cell r="Y1982">
            <v>198.46360000000001</v>
          </cell>
          <cell r="Z1982">
            <v>220.51511111111111</v>
          </cell>
          <cell r="AB1982" t="str">
            <v/>
          </cell>
          <cell r="AC1982">
            <v>2666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I1982" t="str">
            <v/>
          </cell>
          <cell r="AJ1982" t="str">
            <v/>
          </cell>
          <cell r="AM1982" t="e">
            <v>#N/A</v>
          </cell>
        </row>
        <row r="1983">
          <cell r="A1983" t="str">
            <v>ACTIVE</v>
          </cell>
          <cell r="B1983" t="str">
            <v>35-450</v>
          </cell>
          <cell r="C1983">
            <v>28874200</v>
          </cell>
          <cell r="D1983" t="str">
            <v>35-450</v>
          </cell>
          <cell r="E1983" t="str">
            <v>SDR 35</v>
          </cell>
          <cell r="F1983" t="str">
            <v>15X6 WYE SXGXG SDR35</v>
          </cell>
          <cell r="G1983">
            <v>14.355</v>
          </cell>
          <cell r="H1983">
            <v>6.5113131600000003</v>
          </cell>
          <cell r="I1983">
            <v>1</v>
          </cell>
          <cell r="J1983">
            <v>9</v>
          </cell>
          <cell r="K1983">
            <v>266.72722222222222</v>
          </cell>
          <cell r="L1983">
            <v>127.0536</v>
          </cell>
          <cell r="M1983" t="str">
            <v>SPECFIT</v>
          </cell>
          <cell r="N1983" t="str">
            <v>(79)922156</v>
          </cell>
          <cell r="O1983" t="str">
            <v>BOX</v>
          </cell>
          <cell r="P1983" t="str">
            <v>D</v>
          </cell>
          <cell r="Q1983" t="str">
            <v>F</v>
          </cell>
          <cell r="R1983">
            <v>1067.6823529411765</v>
          </cell>
          <cell r="S1983">
            <v>1142.420117647059</v>
          </cell>
          <cell r="T1983">
            <v>224.35</v>
          </cell>
          <cell r="U1983">
            <v>224.35</v>
          </cell>
          <cell r="V1983">
            <v>240.05450000000002</v>
          </cell>
          <cell r="W1983">
            <v>240.05450000000002</v>
          </cell>
          <cell r="X1983">
            <v>240.05450000000002</v>
          </cell>
          <cell r="Y1983">
            <v>240.05450000000002</v>
          </cell>
          <cell r="Z1983">
            <v>266.72722222222222</v>
          </cell>
          <cell r="AB1983" t="str">
            <v/>
          </cell>
          <cell r="AC1983">
            <v>2667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I1983" t="str">
            <v/>
          </cell>
          <cell r="AJ1983" t="str">
            <v/>
          </cell>
          <cell r="AM1983" t="e">
            <v>#N/A</v>
          </cell>
        </row>
        <row r="1984">
          <cell r="A1984" t="str">
            <v>ACTIVE</v>
          </cell>
          <cell r="B1984" t="str">
            <v>35-461</v>
          </cell>
          <cell r="C1984">
            <v>28874219</v>
          </cell>
          <cell r="D1984" t="str">
            <v>35-461</v>
          </cell>
          <cell r="E1984" t="str">
            <v>SDR 35</v>
          </cell>
          <cell r="F1984" t="str">
            <v>15X8 WYE SXGXG SDR35</v>
          </cell>
          <cell r="G1984">
            <v>16.649999999999999</v>
          </cell>
          <cell r="H1984">
            <v>7.5523067999999993</v>
          </cell>
          <cell r="I1984">
            <v>1</v>
          </cell>
          <cell r="J1984">
            <v>8</v>
          </cell>
          <cell r="K1984">
            <v>344.11200000000002</v>
          </cell>
          <cell r="L1984">
            <v>147.79230000000001</v>
          </cell>
          <cell r="M1984" t="str">
            <v>SPECFIT</v>
          </cell>
          <cell r="N1984" t="str">
            <v>(79)922158</v>
          </cell>
          <cell r="O1984" t="str">
            <v>BOX</v>
          </cell>
          <cell r="P1984" t="str">
            <v>D</v>
          </cell>
          <cell r="Q1984" t="str">
            <v>F</v>
          </cell>
          <cell r="R1984">
            <v>1241.9529411764706</v>
          </cell>
          <cell r="S1984">
            <v>1328.8896470588236</v>
          </cell>
          <cell r="T1984">
            <v>289.44</v>
          </cell>
          <cell r="U1984">
            <v>289.44</v>
          </cell>
          <cell r="V1984">
            <v>309.70080000000002</v>
          </cell>
          <cell r="W1984">
            <v>309.70080000000002</v>
          </cell>
          <cell r="X1984">
            <v>309.70080000000002</v>
          </cell>
          <cell r="Y1984">
            <v>309.70080000000002</v>
          </cell>
          <cell r="Z1984">
            <v>344.11200000000002</v>
          </cell>
          <cell r="AB1984" t="str">
            <v/>
          </cell>
          <cell r="AC1984">
            <v>2668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I1984" t="str">
            <v/>
          </cell>
          <cell r="AJ1984" t="str">
            <v/>
          </cell>
          <cell r="AM1984" t="e">
            <v>#N/A</v>
          </cell>
        </row>
        <row r="1985">
          <cell r="A1985" t="str">
            <v>ACTIVE</v>
          </cell>
          <cell r="B1985" t="str">
            <v>35-464</v>
          </cell>
          <cell r="C1985">
            <v>28874227</v>
          </cell>
          <cell r="D1985" t="str">
            <v>35-464</v>
          </cell>
          <cell r="E1985" t="str">
            <v>SDR 35</v>
          </cell>
          <cell r="F1985" t="str">
            <v>15X10 WYE SXGXG SDR35</v>
          </cell>
          <cell r="G1985">
            <v>21.15</v>
          </cell>
          <cell r="H1985">
            <v>9.5934707999999986</v>
          </cell>
          <cell r="I1985">
            <v>1</v>
          </cell>
          <cell r="J1985">
            <v>6</v>
          </cell>
          <cell r="K1985">
            <v>433.029</v>
          </cell>
          <cell r="L1985">
            <v>170.4676</v>
          </cell>
          <cell r="M1985" t="str">
            <v>SPECFIT</v>
          </cell>
          <cell r="N1985" t="str">
            <v>(79)9221510</v>
          </cell>
          <cell r="O1985" t="str">
            <v>BOX</v>
          </cell>
          <cell r="P1985" t="str">
            <v>D</v>
          </cell>
          <cell r="Q1985" t="str">
            <v>F</v>
          </cell>
          <cell r="R1985">
            <v>1432.5058823529414</v>
          </cell>
          <cell r="S1985">
            <v>1532.7812941176473</v>
          </cell>
          <cell r="T1985">
            <v>364.23</v>
          </cell>
          <cell r="U1985">
            <v>364.23</v>
          </cell>
          <cell r="V1985">
            <v>389.72610000000003</v>
          </cell>
          <cell r="W1985">
            <v>389.72610000000003</v>
          </cell>
          <cell r="X1985">
            <v>389.72610000000003</v>
          </cell>
          <cell r="Y1985">
            <v>389.72610000000003</v>
          </cell>
          <cell r="Z1985">
            <v>433.029</v>
          </cell>
          <cell r="AB1985" t="str">
            <v/>
          </cell>
          <cell r="AC1985">
            <v>2669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I1985" t="str">
            <v/>
          </cell>
          <cell r="AJ1985" t="str">
            <v/>
          </cell>
          <cell r="AM1985" t="e">
            <v>#N/A</v>
          </cell>
        </row>
        <row r="1986">
          <cell r="A1986" t="str">
            <v>ACTIVE</v>
          </cell>
          <cell r="B1986" t="str">
            <v>35-465</v>
          </cell>
          <cell r="C1986">
            <v>28874235</v>
          </cell>
          <cell r="D1986" t="str">
            <v>35-465</v>
          </cell>
          <cell r="E1986" t="str">
            <v>SDR 35</v>
          </cell>
          <cell r="F1986" t="str">
            <v>15X12 WYE SXGXG SDR35</v>
          </cell>
          <cell r="G1986">
            <v>24.637499999999999</v>
          </cell>
          <cell r="H1986">
            <v>11.175372899999999</v>
          </cell>
          <cell r="I1986">
            <v>1</v>
          </cell>
          <cell r="J1986">
            <v>5</v>
          </cell>
          <cell r="K1986">
            <v>644.94844444444448</v>
          </cell>
          <cell r="L1986">
            <v>196.72559999999999</v>
          </cell>
          <cell r="M1986" t="str">
            <v>SPECFIT</v>
          </cell>
          <cell r="N1986" t="str">
            <v>(79)9221512</v>
          </cell>
          <cell r="O1986" t="str">
            <v>BOX</v>
          </cell>
          <cell r="P1986" t="str">
            <v>D</v>
          </cell>
          <cell r="Q1986" t="str">
            <v>F</v>
          </cell>
          <cell r="R1986">
            <v>1653.164705882353</v>
          </cell>
          <cell r="S1986">
            <v>1768.8862352941178</v>
          </cell>
          <cell r="T1986">
            <v>542.48</v>
          </cell>
          <cell r="U1986">
            <v>542.48</v>
          </cell>
          <cell r="V1986">
            <v>580.45360000000005</v>
          </cell>
          <cell r="W1986">
            <v>580.45360000000005</v>
          </cell>
          <cell r="X1986">
            <v>580.45360000000005</v>
          </cell>
          <cell r="Y1986">
            <v>580.45360000000005</v>
          </cell>
          <cell r="Z1986">
            <v>644.94844444444448</v>
          </cell>
          <cell r="AB1986" t="str">
            <v/>
          </cell>
          <cell r="AC1986">
            <v>2670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I1986" t="str">
            <v/>
          </cell>
          <cell r="AJ1986" t="str">
            <v/>
          </cell>
          <cell r="AM1986" t="e">
            <v>#N/A</v>
          </cell>
        </row>
        <row r="1987">
          <cell r="A1987" t="str">
            <v>ACTIVE</v>
          </cell>
          <cell r="B1987" t="str">
            <v>35-466</v>
          </cell>
          <cell r="C1987">
            <v>28874243</v>
          </cell>
          <cell r="D1987" t="str">
            <v>35-466</v>
          </cell>
          <cell r="E1987" t="str">
            <v>SDR 35</v>
          </cell>
          <cell r="F1987" t="str">
            <v>15 WYE SXGXG SDR35</v>
          </cell>
          <cell r="G1987">
            <v>29.137499999999999</v>
          </cell>
          <cell r="H1987">
            <v>13.216536899999999</v>
          </cell>
          <cell r="I1987">
            <v>1</v>
          </cell>
          <cell r="J1987">
            <v>5</v>
          </cell>
          <cell r="K1987">
            <v>871.8122222222222</v>
          </cell>
          <cell r="L1987">
            <v>228.01220000000001</v>
          </cell>
          <cell r="M1987" t="str">
            <v>SPECFIT</v>
          </cell>
          <cell r="N1987" t="str">
            <v>(79)92215</v>
          </cell>
          <cell r="O1987" t="str">
            <v>BOX</v>
          </cell>
          <cell r="P1987" t="str">
            <v>D</v>
          </cell>
          <cell r="Q1987" t="str">
            <v>F</v>
          </cell>
          <cell r="R1987">
            <v>1916.0705882352943</v>
          </cell>
          <cell r="S1987">
            <v>2050.1955294117652</v>
          </cell>
          <cell r="T1987">
            <v>733.3</v>
          </cell>
          <cell r="U1987">
            <v>733.3</v>
          </cell>
          <cell r="V1987">
            <v>784.63099999999997</v>
          </cell>
          <cell r="W1987">
            <v>784.63099999999997</v>
          </cell>
          <cell r="X1987">
            <v>784.63099999999997</v>
          </cell>
          <cell r="Y1987">
            <v>784.63099999999997</v>
          </cell>
          <cell r="Z1987">
            <v>871.8122222222222</v>
          </cell>
          <cell r="AB1987" t="str">
            <v/>
          </cell>
          <cell r="AC1987">
            <v>2671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I1987" t="str">
            <v/>
          </cell>
          <cell r="AJ1987" t="str">
            <v/>
          </cell>
          <cell r="AM1987" t="e">
            <v>#N/A</v>
          </cell>
        </row>
        <row r="1988">
          <cell r="A1988" t="str">
            <v>ACTIVE</v>
          </cell>
          <cell r="B1988" t="str">
            <v>35-467</v>
          </cell>
          <cell r="C1988">
            <v>28874251</v>
          </cell>
          <cell r="D1988" t="str">
            <v>35-467</v>
          </cell>
          <cell r="E1988" t="str">
            <v>SDR 35</v>
          </cell>
          <cell r="F1988" t="str">
            <v>18X4 WYE SXGXG SDR35</v>
          </cell>
          <cell r="G1988">
            <v>23.4</v>
          </cell>
          <cell r="H1988">
            <v>10.6140528</v>
          </cell>
          <cell r="I1988">
            <v>1</v>
          </cell>
          <cell r="J1988">
            <v>6</v>
          </cell>
          <cell r="K1988">
            <v>905.42211111111124</v>
          </cell>
          <cell r="L1988">
            <v>233.47790000000001</v>
          </cell>
          <cell r="M1988" t="str">
            <v>SPECFIT</v>
          </cell>
          <cell r="N1988" t="str">
            <v>(79)922184</v>
          </cell>
          <cell r="O1988" t="str">
            <v>BOX</v>
          </cell>
          <cell r="P1988" t="str">
            <v>D</v>
          </cell>
          <cell r="Q1988" t="str">
            <v>F</v>
          </cell>
          <cell r="R1988">
            <v>1962</v>
          </cell>
          <cell r="S1988">
            <v>2099.34</v>
          </cell>
          <cell r="T1988">
            <v>761.57</v>
          </cell>
          <cell r="U1988">
            <v>761.57</v>
          </cell>
          <cell r="V1988">
            <v>814.87990000000013</v>
          </cell>
          <cell r="W1988">
            <v>814.87990000000013</v>
          </cell>
          <cell r="X1988">
            <v>814.87990000000013</v>
          </cell>
          <cell r="Y1988">
            <v>814.87990000000013</v>
          </cell>
          <cell r="Z1988">
            <v>905.42211111111124</v>
          </cell>
          <cell r="AB1988" t="str">
            <v/>
          </cell>
          <cell r="AC1988">
            <v>2672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I1988" t="str">
            <v/>
          </cell>
          <cell r="AJ1988" t="str">
            <v/>
          </cell>
          <cell r="AM1988" t="e">
            <v>#N/A</v>
          </cell>
        </row>
        <row r="1989">
          <cell r="A1989" t="str">
            <v>ACTIVE</v>
          </cell>
          <cell r="B1989" t="str">
            <v>35-468</v>
          </cell>
          <cell r="C1989">
            <v>28874260</v>
          </cell>
          <cell r="D1989" t="str">
            <v>35-468</v>
          </cell>
          <cell r="E1989" t="str">
            <v>SDR 35</v>
          </cell>
          <cell r="F1989" t="str">
            <v>18X6 WYE SXGXG SDR35</v>
          </cell>
          <cell r="G1989">
            <v>25.65</v>
          </cell>
          <cell r="H1989">
            <v>11.634634799999999</v>
          </cell>
          <cell r="I1989">
            <v>1</v>
          </cell>
          <cell r="J1989">
            <v>5</v>
          </cell>
          <cell r="K1989">
            <v>1246.5381111111112</v>
          </cell>
          <cell r="L1989">
            <v>253.10749999999999</v>
          </cell>
          <cell r="M1989" t="str">
            <v>SPECFIT</v>
          </cell>
          <cell r="N1989" t="str">
            <v>(79)922186</v>
          </cell>
          <cell r="O1989" t="str">
            <v>BOX</v>
          </cell>
          <cell r="P1989" t="str">
            <v>D</v>
          </cell>
          <cell r="Q1989" t="str">
            <v>F</v>
          </cell>
          <cell r="R1989">
            <v>2126.964705882353</v>
          </cell>
          <cell r="S1989">
            <v>2275.8522352941177</v>
          </cell>
          <cell r="T1989">
            <v>1048.49</v>
          </cell>
          <cell r="U1989">
            <v>1048.49</v>
          </cell>
          <cell r="V1989">
            <v>1121.8843000000002</v>
          </cell>
          <cell r="W1989">
            <v>1121.8843000000002</v>
          </cell>
          <cell r="X1989">
            <v>1121.8843000000002</v>
          </cell>
          <cell r="Y1989">
            <v>1121.8843000000002</v>
          </cell>
          <cell r="Z1989">
            <v>1246.5381111111112</v>
          </cell>
          <cell r="AB1989" t="str">
            <v/>
          </cell>
          <cell r="AC1989">
            <v>2673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I1989" t="str">
            <v/>
          </cell>
          <cell r="AJ1989" t="str">
            <v/>
          </cell>
          <cell r="AM1989" t="e">
            <v>#N/A</v>
          </cell>
        </row>
        <row r="1990">
          <cell r="A1990" t="str">
            <v>ACTIVE</v>
          </cell>
          <cell r="B1990" t="str">
            <v>35-469</v>
          </cell>
          <cell r="C1990">
            <v>28874278</v>
          </cell>
          <cell r="D1990" t="str">
            <v>35-469</v>
          </cell>
          <cell r="E1990" t="str">
            <v>SDR 35</v>
          </cell>
          <cell r="F1990" t="str">
            <v>18X8 WYE SXGXG SDR35</v>
          </cell>
          <cell r="G1990">
            <v>29.7</v>
          </cell>
          <cell r="H1990">
            <v>13.471682399999999</v>
          </cell>
          <cell r="I1990">
            <v>1</v>
          </cell>
          <cell r="J1990">
            <v>5</v>
          </cell>
          <cell r="K1990">
            <v>1483.6976666666667</v>
          </cell>
          <cell r="L1990">
            <v>262.0335</v>
          </cell>
          <cell r="M1990" t="str">
            <v>SPECFIT</v>
          </cell>
          <cell r="N1990" t="str">
            <v>(79)922188</v>
          </cell>
          <cell r="O1990" t="str">
            <v>BOX</v>
          </cell>
          <cell r="P1990" t="str">
            <v>D</v>
          </cell>
          <cell r="Q1990" t="str">
            <v>F</v>
          </cell>
          <cell r="R1990">
            <v>2201.964705882353</v>
          </cell>
          <cell r="S1990">
            <v>2356.1022352941177</v>
          </cell>
          <cell r="T1990">
            <v>1247.97</v>
          </cell>
          <cell r="U1990">
            <v>1247.97</v>
          </cell>
          <cell r="V1990">
            <v>1335.3279</v>
          </cell>
          <cell r="W1990">
            <v>1335.3279</v>
          </cell>
          <cell r="X1990">
            <v>1335.3279</v>
          </cell>
          <cell r="Y1990">
            <v>1335.3279</v>
          </cell>
          <cell r="Z1990">
            <v>1483.6976666666667</v>
          </cell>
          <cell r="AB1990" t="str">
            <v/>
          </cell>
          <cell r="AC1990">
            <v>2674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I1990" t="str">
            <v/>
          </cell>
          <cell r="AJ1990" t="str">
            <v/>
          </cell>
          <cell r="AM1990" t="e">
            <v>#N/A</v>
          </cell>
        </row>
        <row r="1991">
          <cell r="A1991" t="str">
            <v>ACTIVE</v>
          </cell>
          <cell r="B1991" t="str">
            <v>35-471</v>
          </cell>
          <cell r="C1991">
            <v>28874286</v>
          </cell>
          <cell r="D1991" t="str">
            <v>35-471</v>
          </cell>
          <cell r="E1991" t="str">
            <v>SDR 35</v>
          </cell>
          <cell r="F1991" t="str">
            <v>18X10 WYE SXGXG SDR35</v>
          </cell>
          <cell r="G1991">
            <v>33.75</v>
          </cell>
          <cell r="H1991">
            <v>15.308730000000001</v>
          </cell>
          <cell r="I1991">
            <v>1</v>
          </cell>
          <cell r="J1991">
            <v>4</v>
          </cell>
          <cell r="K1991">
            <v>948.0200000000001</v>
          </cell>
          <cell r="L1991">
            <v>294.4033</v>
          </cell>
          <cell r="M1991" t="str">
            <v>SPECFIT</v>
          </cell>
          <cell r="N1991" t="str">
            <v>(79)9221810</v>
          </cell>
          <cell r="O1991" t="str">
            <v>BOX</v>
          </cell>
          <cell r="P1991" t="str">
            <v>D</v>
          </cell>
          <cell r="Q1991" t="str">
            <v>F</v>
          </cell>
          <cell r="R1991">
            <v>2473.9882352941177</v>
          </cell>
          <cell r="S1991">
            <v>2647.1674117647062</v>
          </cell>
          <cell r="T1991">
            <v>797.4</v>
          </cell>
          <cell r="U1991">
            <v>797.4</v>
          </cell>
          <cell r="V1991">
            <v>853.21800000000007</v>
          </cell>
          <cell r="W1991">
            <v>853.21800000000007</v>
          </cell>
          <cell r="X1991">
            <v>853.21800000000007</v>
          </cell>
          <cell r="Y1991">
            <v>853.21800000000007</v>
          </cell>
          <cell r="Z1991">
            <v>948.0200000000001</v>
          </cell>
          <cell r="AB1991" t="str">
            <v/>
          </cell>
          <cell r="AC1991">
            <v>2675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I1991" t="str">
            <v/>
          </cell>
          <cell r="AJ1991" t="str">
            <v/>
          </cell>
          <cell r="AM1991" t="e">
            <v>#N/A</v>
          </cell>
        </row>
        <row r="1992">
          <cell r="A1992" t="str">
            <v>ACTIVE</v>
          </cell>
          <cell r="B1992" t="str">
            <v>35-472</v>
          </cell>
          <cell r="C1992">
            <v>28874294</v>
          </cell>
          <cell r="D1992" t="str">
            <v>35-472</v>
          </cell>
          <cell r="E1992" t="str">
            <v>SDR 35</v>
          </cell>
          <cell r="F1992" t="str">
            <v>18X12 WYE SXGXG SDR35</v>
          </cell>
          <cell r="G1992">
            <v>38.25</v>
          </cell>
          <cell r="H1992">
            <v>17.349893999999999</v>
          </cell>
          <cell r="I1992">
            <v>1</v>
          </cell>
          <cell r="J1992">
            <v>4</v>
          </cell>
          <cell r="K1992">
            <v>1113.4895555555556</v>
          </cell>
          <cell r="L1992">
            <v>316.33620000000002</v>
          </cell>
          <cell r="M1992" t="str">
            <v>SPECFIT</v>
          </cell>
          <cell r="N1992" t="str">
            <v>(79)9221812</v>
          </cell>
          <cell r="O1992" t="str">
            <v>BOX</v>
          </cell>
          <cell r="P1992" t="str">
            <v>D</v>
          </cell>
          <cell r="Q1992" t="str">
            <v>F</v>
          </cell>
          <cell r="R1992">
            <v>2658.294117647059</v>
          </cell>
          <cell r="S1992">
            <v>2844.3747058823533</v>
          </cell>
          <cell r="T1992">
            <v>936.58</v>
          </cell>
          <cell r="U1992">
            <v>936.58</v>
          </cell>
          <cell r="V1992">
            <v>1002.1406000000001</v>
          </cell>
          <cell r="W1992">
            <v>1002.1406000000001</v>
          </cell>
          <cell r="X1992">
            <v>1002.1406000000001</v>
          </cell>
          <cell r="Y1992">
            <v>1002.1406000000001</v>
          </cell>
          <cell r="Z1992">
            <v>1113.4895555555556</v>
          </cell>
          <cell r="AB1992" t="str">
            <v/>
          </cell>
          <cell r="AC1992">
            <v>2676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I1992" t="str">
            <v/>
          </cell>
          <cell r="AJ1992" t="str">
            <v/>
          </cell>
          <cell r="AM1992" t="e">
            <v>#N/A</v>
          </cell>
        </row>
        <row r="1993">
          <cell r="A1993" t="str">
            <v>ACTIVE</v>
          </cell>
          <cell r="B1993" t="str">
            <v>35-473</v>
          </cell>
          <cell r="C1993">
            <v>28874308</v>
          </cell>
          <cell r="D1993" t="str">
            <v>35-473</v>
          </cell>
          <cell r="E1993" t="str">
            <v>SDR 35</v>
          </cell>
          <cell r="F1993" t="str">
            <v>18X15 WYE SXGXG SDR35</v>
          </cell>
          <cell r="G1993">
            <v>45.45</v>
          </cell>
          <cell r="H1993">
            <v>20.615756400000002</v>
          </cell>
          <cell r="I1993">
            <v>1</v>
          </cell>
          <cell r="J1993">
            <v>3</v>
          </cell>
          <cell r="K1993">
            <v>1293.7013333333334</v>
          </cell>
          <cell r="L1993">
            <v>338.53379999999999</v>
          </cell>
          <cell r="M1993" t="str">
            <v>SPECFIT</v>
          </cell>
          <cell r="N1993" t="str">
            <v>(79)9221815</v>
          </cell>
          <cell r="O1993" t="str">
            <v>BOX</v>
          </cell>
          <cell r="P1993" t="str">
            <v>D</v>
          </cell>
          <cell r="Q1993" t="str">
            <v>F</v>
          </cell>
          <cell r="R1993">
            <v>2844.8235294117649</v>
          </cell>
          <cell r="S1993">
            <v>3043.9611764705887</v>
          </cell>
          <cell r="T1993">
            <v>1088.1600000000001</v>
          </cell>
          <cell r="U1993">
            <v>1088.1600000000001</v>
          </cell>
          <cell r="V1993">
            <v>1164.3312000000001</v>
          </cell>
          <cell r="W1993">
            <v>1164.3312000000001</v>
          </cell>
          <cell r="X1993">
            <v>1164.3312000000001</v>
          </cell>
          <cell r="Y1993">
            <v>1164.3312000000001</v>
          </cell>
          <cell r="Z1993">
            <v>1293.7013333333334</v>
          </cell>
          <cell r="AB1993" t="str">
            <v/>
          </cell>
          <cell r="AC1993">
            <v>2677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I1993" t="str">
            <v/>
          </cell>
          <cell r="AJ1993" t="str">
            <v/>
          </cell>
          <cell r="AM1993" t="e">
            <v>#N/A</v>
          </cell>
        </row>
        <row r="1994">
          <cell r="A1994" t="str">
            <v>ACTIVE</v>
          </cell>
          <cell r="B1994" t="str">
            <v>35-474</v>
          </cell>
          <cell r="C1994">
            <v>28874316</v>
          </cell>
          <cell r="D1994" t="str">
            <v>35-474</v>
          </cell>
          <cell r="E1994" t="str">
            <v>SDR 35</v>
          </cell>
          <cell r="F1994" t="str">
            <v>18 WYE SXGXG SDR35</v>
          </cell>
          <cell r="G1994">
            <v>60.3</v>
          </cell>
          <cell r="H1994">
            <v>27.351597599999998</v>
          </cell>
          <cell r="I1994">
            <v>1</v>
          </cell>
          <cell r="J1994">
            <v>2</v>
          </cell>
          <cell r="K1994">
            <v>1501.8282222222224</v>
          </cell>
          <cell r="L1994">
            <v>403.19929999999999</v>
          </cell>
          <cell r="M1994" t="str">
            <v>SPECFIT</v>
          </cell>
          <cell r="N1994" t="str">
            <v>(79)92218</v>
          </cell>
          <cell r="O1994" t="str">
            <v>BOX</v>
          </cell>
          <cell r="P1994" t="str">
            <v>D</v>
          </cell>
          <cell r="Q1994" t="str">
            <v>F</v>
          </cell>
          <cell r="R1994">
            <v>3388.2352941176473</v>
          </cell>
          <cell r="S1994">
            <v>3625.4117647058829</v>
          </cell>
          <cell r="T1994">
            <v>1263.22</v>
          </cell>
          <cell r="U1994">
            <v>1263.22</v>
          </cell>
          <cell r="V1994">
            <v>1351.6454000000001</v>
          </cell>
          <cell r="W1994">
            <v>1351.6454000000001</v>
          </cell>
          <cell r="X1994">
            <v>1351.6454000000001</v>
          </cell>
          <cell r="Y1994">
            <v>1351.6454000000001</v>
          </cell>
          <cell r="Z1994">
            <v>1501.8282222222224</v>
          </cell>
          <cell r="AB1994" t="str">
            <v/>
          </cell>
          <cell r="AC1994">
            <v>2678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I1994" t="str">
            <v/>
          </cell>
          <cell r="AJ1994" t="str">
            <v/>
          </cell>
          <cell r="AM1994" t="e">
            <v>#N/A</v>
          </cell>
        </row>
        <row r="1995">
          <cell r="A1995" t="str">
            <v>ACTIVE</v>
          </cell>
          <cell r="B1995" t="str">
            <v>35-475</v>
          </cell>
          <cell r="C1995">
            <v>28874324</v>
          </cell>
          <cell r="D1995" t="str">
            <v>35-475</v>
          </cell>
          <cell r="E1995" t="str">
            <v>SDR 35</v>
          </cell>
          <cell r="F1995" t="str">
            <v>21X4 WYE SXGXG SDR35</v>
          </cell>
          <cell r="G1995">
            <v>34.65</v>
          </cell>
          <cell r="H1995">
            <v>15.716962799999999</v>
          </cell>
          <cell r="I1995">
            <v>1</v>
          </cell>
          <cell r="J1995">
            <v>4</v>
          </cell>
          <cell r="K1995">
            <v>1748.2016666666668</v>
          </cell>
          <cell r="L1995">
            <v>383.84190000000001</v>
          </cell>
          <cell r="M1995" t="str">
            <v>SPECFIT</v>
          </cell>
          <cell r="N1995" t="str">
            <v>(79)922214</v>
          </cell>
          <cell r="O1995" t="str">
            <v>BOX</v>
          </cell>
          <cell r="P1995" t="str">
            <v>D</v>
          </cell>
          <cell r="Q1995" t="str">
            <v>F</v>
          </cell>
          <cell r="R1995">
            <v>3225.5647058823529</v>
          </cell>
          <cell r="S1995">
            <v>3451.3542352941176</v>
          </cell>
          <cell r="T1995">
            <v>1470.45</v>
          </cell>
          <cell r="U1995">
            <v>1470.45</v>
          </cell>
          <cell r="V1995">
            <v>1573.3815000000002</v>
          </cell>
          <cell r="W1995">
            <v>1573.3815000000002</v>
          </cell>
          <cell r="X1995">
            <v>1573.3815000000002</v>
          </cell>
          <cell r="Y1995">
            <v>1573.3815000000002</v>
          </cell>
          <cell r="Z1995">
            <v>1748.2016666666668</v>
          </cell>
          <cell r="AB1995" t="str">
            <v/>
          </cell>
          <cell r="AC1995">
            <v>2679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I1995" t="str">
            <v/>
          </cell>
          <cell r="AJ1995" t="str">
            <v/>
          </cell>
          <cell r="AM1995" t="e">
            <v>#N/A</v>
          </cell>
        </row>
        <row r="1996">
          <cell r="A1996" t="str">
            <v>ACTIVE</v>
          </cell>
          <cell r="B1996" t="str">
            <v>35-476</v>
          </cell>
          <cell r="C1996">
            <v>28874332</v>
          </cell>
          <cell r="D1996" t="str">
            <v>35-476</v>
          </cell>
          <cell r="E1996" t="str">
            <v>SDR 35</v>
          </cell>
          <cell r="F1996" t="str">
            <v>21X6 WYE SXGXG SDR35</v>
          </cell>
          <cell r="G1996">
            <v>37.35</v>
          </cell>
          <cell r="H1996">
            <v>16.941661200000002</v>
          </cell>
          <cell r="I1996">
            <v>1</v>
          </cell>
          <cell r="J1996">
            <v>4</v>
          </cell>
          <cell r="K1996">
            <v>4412.3847359477131</v>
          </cell>
          <cell r="L1996">
            <v>425.13950399999999</v>
          </cell>
          <cell r="M1996" t="str">
            <v>SPECFIT</v>
          </cell>
          <cell r="N1996" t="str">
            <v>(79)922216</v>
          </cell>
          <cell r="O1996" t="str">
            <v>BOX</v>
          </cell>
          <cell r="P1996" t="str">
            <v>D</v>
          </cell>
          <cell r="Q1996" t="str">
            <v>F</v>
          </cell>
          <cell r="R1996">
            <v>3468.5529411764705</v>
          </cell>
          <cell r="S1996">
            <v>3711.3516470588238</v>
          </cell>
          <cell r="T1996">
            <v>3711.3516470588238</v>
          </cell>
          <cell r="U1996">
            <v>3711.3516470588238</v>
          </cell>
          <cell r="V1996">
            <v>3971.1462623529419</v>
          </cell>
          <cell r="W1996">
            <v>3971.1462623529419</v>
          </cell>
          <cell r="X1996">
            <v>3971.1462623529419</v>
          </cell>
          <cell r="Y1996">
            <v>3971.1462623529419</v>
          </cell>
          <cell r="Z1996">
            <v>4412.3847359477131</v>
          </cell>
          <cell r="AB1996" t="str">
            <v/>
          </cell>
          <cell r="AC1996">
            <v>2680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I1996" t="str">
            <v/>
          </cell>
          <cell r="AJ1996" t="str">
            <v/>
          </cell>
          <cell r="AM1996" t="e">
            <v>#N/A</v>
          </cell>
        </row>
        <row r="1997">
          <cell r="A1997" t="str">
            <v>ACTIVE</v>
          </cell>
          <cell r="B1997" t="str">
            <v>35-477</v>
          </cell>
          <cell r="C1997">
            <v>28874340</v>
          </cell>
          <cell r="D1997" t="str">
            <v>35-477</v>
          </cell>
          <cell r="E1997" t="str">
            <v>SDR 35</v>
          </cell>
          <cell r="F1997" t="str">
            <v>21X8 WYE SXGXG SDR35</v>
          </cell>
          <cell r="G1997">
            <v>42.75</v>
          </cell>
          <cell r="H1997">
            <v>19.391058000000001</v>
          </cell>
          <cell r="I1997">
            <v>1</v>
          </cell>
          <cell r="J1997">
            <v>3</v>
          </cell>
          <cell r="K1997">
            <v>5001.6266026143794</v>
          </cell>
          <cell r="L1997">
            <v>467.87779999999998</v>
          </cell>
          <cell r="M1997" t="str">
            <v>SPECFIT</v>
          </cell>
          <cell r="N1997" t="str">
            <v>(79)922218</v>
          </cell>
          <cell r="O1997" t="str">
            <v>BOX</v>
          </cell>
          <cell r="P1997" t="str">
            <v>D</v>
          </cell>
          <cell r="Q1997" t="str">
            <v>F</v>
          </cell>
          <cell r="R1997">
            <v>3931.7529411764704</v>
          </cell>
          <cell r="S1997">
            <v>4206.9756470588236</v>
          </cell>
          <cell r="T1997">
            <v>4206.9756470588236</v>
          </cell>
          <cell r="U1997">
            <v>4206.9756470588236</v>
          </cell>
          <cell r="V1997">
            <v>4501.4639423529416</v>
          </cell>
          <cell r="W1997">
            <v>4501.4639423529416</v>
          </cell>
          <cell r="X1997">
            <v>4501.4639423529416</v>
          </cell>
          <cell r="Y1997">
            <v>4501.4639423529416</v>
          </cell>
          <cell r="Z1997">
            <v>5001.6266026143794</v>
          </cell>
          <cell r="AB1997" t="str">
            <v/>
          </cell>
          <cell r="AC1997">
            <v>2681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I1997" t="str">
            <v/>
          </cell>
          <cell r="AJ1997" t="str">
            <v/>
          </cell>
          <cell r="AM1997" t="e">
            <v>#N/A</v>
          </cell>
        </row>
        <row r="1998">
          <cell r="A1998" t="str">
            <v>ACTIVE</v>
          </cell>
          <cell r="B1998" t="str">
            <v>35-478</v>
          </cell>
          <cell r="C1998">
            <v>28874359</v>
          </cell>
          <cell r="D1998" t="str">
            <v>35-478</v>
          </cell>
          <cell r="E1998" t="str">
            <v>SDR 35</v>
          </cell>
          <cell r="F1998" t="str">
            <v>21X10 WYE SXGXG SDR35</v>
          </cell>
          <cell r="G1998">
            <v>48.6</v>
          </cell>
          <cell r="H1998">
            <v>22.0445712</v>
          </cell>
          <cell r="I1998">
            <v>1</v>
          </cell>
          <cell r="J1998">
            <v>3</v>
          </cell>
          <cell r="K1998">
            <v>5663.3638366013083</v>
          </cell>
          <cell r="L1998">
            <v>529.7808</v>
          </cell>
          <cell r="M1998" t="str">
            <v>SPECFIT</v>
          </cell>
          <cell r="N1998" t="str">
            <v>(79)9222110</v>
          </cell>
          <cell r="O1998" t="str">
            <v>BOX</v>
          </cell>
          <cell r="P1998" t="str">
            <v>D</v>
          </cell>
          <cell r="Q1998" t="str">
            <v>F</v>
          </cell>
          <cell r="R1998">
            <v>4451.9411764705883</v>
          </cell>
          <cell r="S1998">
            <v>4763.57705882353</v>
          </cell>
          <cell r="T1998">
            <v>4763.57705882353</v>
          </cell>
          <cell r="U1998">
            <v>4763.57705882353</v>
          </cell>
          <cell r="V1998">
            <v>5097.0274529411772</v>
          </cell>
          <cell r="W1998">
            <v>5097.0274529411772</v>
          </cell>
          <cell r="X1998">
            <v>5097.0274529411772</v>
          </cell>
          <cell r="Y1998">
            <v>5097.0274529411772</v>
          </cell>
          <cell r="Z1998">
            <v>5663.3638366013083</v>
          </cell>
          <cell r="AB1998" t="str">
            <v/>
          </cell>
          <cell r="AC1998">
            <v>2682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I1998" t="str">
            <v/>
          </cell>
          <cell r="AJ1998" t="str">
            <v/>
          </cell>
          <cell r="AM1998" t="e">
            <v>#N/A</v>
          </cell>
        </row>
        <row r="1999">
          <cell r="A1999" t="str">
            <v>ACTIVE</v>
          </cell>
          <cell r="B1999" t="str">
            <v>35-479</v>
          </cell>
          <cell r="C1999">
            <v>28874367</v>
          </cell>
          <cell r="D1999" t="str">
            <v>35-479</v>
          </cell>
          <cell r="E1999" t="str">
            <v>SDR 35</v>
          </cell>
          <cell r="F1999" t="str">
            <v>21X12 WYE SXGXG SDR35</v>
          </cell>
          <cell r="G1999">
            <v>53.1</v>
          </cell>
          <cell r="H1999">
            <v>24.085735200000002</v>
          </cell>
          <cell r="I1999">
            <v>1</v>
          </cell>
          <cell r="J1999">
            <v>3</v>
          </cell>
          <cell r="K1999">
            <v>6140.9442797385636</v>
          </cell>
          <cell r="L1999">
            <v>574.4556</v>
          </cell>
          <cell r="M1999" t="str">
            <v>SPECFIT</v>
          </cell>
          <cell r="N1999" t="str">
            <v>(79)9222112</v>
          </cell>
          <cell r="O1999" t="str">
            <v>BOX</v>
          </cell>
          <cell r="P1999" t="str">
            <v>D</v>
          </cell>
          <cell r="Q1999" t="str">
            <v>F</v>
          </cell>
          <cell r="R1999">
            <v>4827.3647058823535</v>
          </cell>
          <cell r="S1999">
            <v>5165.2802352941189</v>
          </cell>
          <cell r="T1999">
            <v>5165.2802352941189</v>
          </cell>
          <cell r="U1999">
            <v>5165.2802352941189</v>
          </cell>
          <cell r="V1999">
            <v>5526.8498517647076</v>
          </cell>
          <cell r="W1999">
            <v>5526.8498517647076</v>
          </cell>
          <cell r="X1999">
            <v>5526.8498517647076</v>
          </cell>
          <cell r="Y1999">
            <v>5526.8498517647076</v>
          </cell>
          <cell r="Z1999">
            <v>6140.9442797385636</v>
          </cell>
          <cell r="AB1999" t="str">
            <v/>
          </cell>
          <cell r="AC1999">
            <v>2683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I1999" t="str">
            <v/>
          </cell>
          <cell r="AJ1999" t="str">
            <v/>
          </cell>
          <cell r="AM1999" t="e">
            <v>#N/A</v>
          </cell>
        </row>
        <row r="2000">
          <cell r="A2000" t="str">
            <v>ACTIVE</v>
          </cell>
          <cell r="B2000" t="str">
            <v>35-480</v>
          </cell>
          <cell r="C2000">
            <v>28874375</v>
          </cell>
          <cell r="D2000" t="str">
            <v>35-480</v>
          </cell>
          <cell r="E2000" t="str">
            <v>SDR 35</v>
          </cell>
          <cell r="F2000" t="str">
            <v>21X15 WYE SXGXG SDR35</v>
          </cell>
          <cell r="G2000">
            <v>61.65</v>
          </cell>
          <cell r="H2000">
            <v>27.963946799999999</v>
          </cell>
          <cell r="I2000">
            <v>1</v>
          </cell>
          <cell r="J2000">
            <v>2</v>
          </cell>
          <cell r="K2000">
            <v>7143.1433450980403</v>
          </cell>
          <cell r="L2000">
            <v>668.20640000000003</v>
          </cell>
          <cell r="M2000" t="str">
            <v>SPECFIT</v>
          </cell>
          <cell r="N2000" t="str">
            <v>(79)9222115</v>
          </cell>
          <cell r="O2000" t="str">
            <v>BOX</v>
          </cell>
          <cell r="P2000" t="str">
            <v>D</v>
          </cell>
          <cell r="Q2000" t="str">
            <v>F</v>
          </cell>
          <cell r="R2000">
            <v>5615.1882352941175</v>
          </cell>
          <cell r="S2000">
            <v>6008.2514117647061</v>
          </cell>
          <cell r="T2000">
            <v>6008.2514117647061</v>
          </cell>
          <cell r="U2000">
            <v>6008.2514117647061</v>
          </cell>
          <cell r="V2000">
            <v>6428.8290105882361</v>
          </cell>
          <cell r="W2000">
            <v>6428.8290105882361</v>
          </cell>
          <cell r="X2000">
            <v>6428.8290105882361</v>
          </cell>
          <cell r="Y2000">
            <v>6428.8290105882361</v>
          </cell>
          <cell r="Z2000">
            <v>7143.1433450980403</v>
          </cell>
          <cell r="AB2000" t="str">
            <v/>
          </cell>
          <cell r="AC2000">
            <v>2684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I2000" t="str">
            <v/>
          </cell>
          <cell r="AJ2000" t="str">
            <v/>
          </cell>
          <cell r="AM2000" t="e">
            <v>#N/A</v>
          </cell>
        </row>
        <row r="2001">
          <cell r="A2001" t="str">
            <v>ACTIVE</v>
          </cell>
          <cell r="B2001" t="str">
            <v>35-481</v>
          </cell>
          <cell r="C2001">
            <v>28874383</v>
          </cell>
          <cell r="D2001" t="str">
            <v>35-481</v>
          </cell>
          <cell r="E2001" t="str">
            <v>SDR 35</v>
          </cell>
          <cell r="F2001" t="str">
            <v>21X18 WYE SXGXG SDR35</v>
          </cell>
          <cell r="G2001">
            <v>76.5</v>
          </cell>
          <cell r="H2001">
            <v>34.699787999999998</v>
          </cell>
          <cell r="I2001">
            <v>1</v>
          </cell>
          <cell r="J2001">
            <v>2</v>
          </cell>
          <cell r="K2001">
            <v>7904.4943620915046</v>
          </cell>
          <cell r="L2001">
            <v>739.428</v>
          </cell>
          <cell r="M2001" t="str">
            <v>SPECFIT</v>
          </cell>
          <cell r="N2001" t="str">
            <v>(79)9222118</v>
          </cell>
          <cell r="O2001" t="str">
            <v>BOX</v>
          </cell>
          <cell r="P2001" t="str">
            <v>D</v>
          </cell>
          <cell r="Q2001" t="str">
            <v>F</v>
          </cell>
          <cell r="R2001">
            <v>6213.6823529411768</v>
          </cell>
          <cell r="S2001">
            <v>6648.6401176470599</v>
          </cell>
          <cell r="T2001">
            <v>6648.6401176470599</v>
          </cell>
          <cell r="U2001">
            <v>6648.6401176470599</v>
          </cell>
          <cell r="V2001">
            <v>7114.0449258823546</v>
          </cell>
          <cell r="W2001">
            <v>7114.0449258823546</v>
          </cell>
          <cell r="X2001">
            <v>7114.0449258823546</v>
          </cell>
          <cell r="Y2001">
            <v>7114.0449258823546</v>
          </cell>
          <cell r="Z2001">
            <v>7904.4943620915046</v>
          </cell>
          <cell r="AB2001" t="str">
            <v/>
          </cell>
          <cell r="AC2001">
            <v>2685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I2001" t="str">
            <v/>
          </cell>
          <cell r="AJ2001" t="str">
            <v/>
          </cell>
          <cell r="AM2001" t="e">
            <v>#N/A</v>
          </cell>
        </row>
        <row r="2002">
          <cell r="A2002" t="str">
            <v>ACTIVE</v>
          </cell>
          <cell r="B2002" t="str">
            <v>35-482</v>
          </cell>
          <cell r="C2002">
            <v>28874391</v>
          </cell>
          <cell r="D2002" t="str">
            <v>35-482</v>
          </cell>
          <cell r="E2002" t="str">
            <v>SDR 35</v>
          </cell>
          <cell r="F2002" t="str">
            <v>21 WYE SXGXG SDR35</v>
          </cell>
          <cell r="G2002">
            <v>97.65</v>
          </cell>
          <cell r="H2002">
            <v>44.293258800000004</v>
          </cell>
          <cell r="I2002">
            <v>1</v>
          </cell>
          <cell r="J2002">
            <v>1</v>
          </cell>
          <cell r="K2002">
            <v>11115.168112418301</v>
          </cell>
          <cell r="L2002">
            <v>1039.7709</v>
          </cell>
          <cell r="M2002" t="str">
            <v>SPECFIT</v>
          </cell>
          <cell r="N2002" t="str">
            <v>(79)92221</v>
          </cell>
          <cell r="O2002" t="str">
            <v>BOX</v>
          </cell>
          <cell r="P2002" t="str">
            <v>D</v>
          </cell>
          <cell r="Q2002" t="str">
            <v>F</v>
          </cell>
          <cell r="R2002">
            <v>8737.5764705882357</v>
          </cell>
          <cell r="S2002">
            <v>9349.2068235294118</v>
          </cell>
          <cell r="T2002">
            <v>9349.2068235294118</v>
          </cell>
          <cell r="U2002">
            <v>9349.2068235294118</v>
          </cell>
          <cell r="V2002">
            <v>10003.651301176471</v>
          </cell>
          <cell r="W2002">
            <v>10003.651301176471</v>
          </cell>
          <cell r="X2002">
            <v>10003.651301176471</v>
          </cell>
          <cell r="Y2002">
            <v>10003.651301176471</v>
          </cell>
          <cell r="Z2002">
            <v>11115.168112418301</v>
          </cell>
          <cell r="AB2002" t="str">
            <v/>
          </cell>
          <cell r="AC2002">
            <v>2686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I2002" t="str">
            <v/>
          </cell>
          <cell r="AJ2002" t="str">
            <v/>
          </cell>
          <cell r="AM2002" t="e">
            <v>#N/A</v>
          </cell>
        </row>
        <row r="2003">
          <cell r="A2003" t="str">
            <v>ACTIVE</v>
          </cell>
          <cell r="B2003" t="str">
            <v>35-483</v>
          </cell>
          <cell r="C2003">
            <v>28874405</v>
          </cell>
          <cell r="D2003" t="str">
            <v>35-483</v>
          </cell>
          <cell r="E2003" t="str">
            <v>SDR 35</v>
          </cell>
          <cell r="F2003" t="str">
            <v>24X4 WYE SXGXG SDR35</v>
          </cell>
          <cell r="G2003">
            <v>50.4</v>
          </cell>
          <cell r="H2003">
            <v>22.861036800000001</v>
          </cell>
          <cell r="I2003">
            <v>1</v>
          </cell>
          <cell r="J2003">
            <v>3</v>
          </cell>
          <cell r="K2003">
            <v>6247.9063751633985</v>
          </cell>
          <cell r="L2003">
            <v>584.46119999999996</v>
          </cell>
          <cell r="M2003" t="str">
            <v>SPECFIT</v>
          </cell>
          <cell r="N2003" t="str">
            <v>(79)922244</v>
          </cell>
          <cell r="O2003" t="str">
            <v>BOX</v>
          </cell>
          <cell r="P2003" t="str">
            <v>D</v>
          </cell>
          <cell r="Q2003" t="str">
            <v>F</v>
          </cell>
          <cell r="R2003">
            <v>4911.447058823529</v>
          </cell>
          <cell r="S2003">
            <v>5255.2483529411766</v>
          </cell>
          <cell r="T2003">
            <v>5255.2483529411766</v>
          </cell>
          <cell r="U2003">
            <v>5255.2483529411766</v>
          </cell>
          <cell r="V2003">
            <v>5623.1157376470592</v>
          </cell>
          <cell r="W2003">
            <v>5623.1157376470592</v>
          </cell>
          <cell r="X2003">
            <v>5623.1157376470592</v>
          </cell>
          <cell r="Y2003">
            <v>5623.1157376470592</v>
          </cell>
          <cell r="Z2003">
            <v>6247.9063751633985</v>
          </cell>
          <cell r="AB2003" t="str">
            <v/>
          </cell>
          <cell r="AC2003">
            <v>2687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I2003" t="str">
            <v/>
          </cell>
          <cell r="AJ2003" t="str">
            <v/>
          </cell>
          <cell r="AM2003" t="e">
            <v>#N/A</v>
          </cell>
        </row>
        <row r="2004">
          <cell r="A2004" t="str">
            <v>ACTIVE</v>
          </cell>
          <cell r="B2004" t="str">
            <v>35-484</v>
          </cell>
          <cell r="C2004">
            <v>28874413</v>
          </cell>
          <cell r="D2004" t="str">
            <v>35-484</v>
          </cell>
          <cell r="E2004" t="str">
            <v>SDR 35</v>
          </cell>
          <cell r="F2004" t="str">
            <v>24X6 WYE SXGXG SDR35</v>
          </cell>
          <cell r="G2004">
            <v>53.55</v>
          </cell>
          <cell r="H2004">
            <v>24.289851599999999</v>
          </cell>
          <cell r="I2004">
            <v>1</v>
          </cell>
          <cell r="J2004">
            <v>3</v>
          </cell>
          <cell r="K2004">
            <v>7281.9980143790863</v>
          </cell>
          <cell r="L2004">
            <v>681.19650000000001</v>
          </cell>
          <cell r="M2004" t="str">
            <v>SPECFIT</v>
          </cell>
          <cell r="N2004" t="str">
            <v>(79)922246</v>
          </cell>
          <cell r="O2004" t="str">
            <v>BOX</v>
          </cell>
          <cell r="P2004" t="str">
            <v>D</v>
          </cell>
          <cell r="Q2004" t="str">
            <v>F</v>
          </cell>
          <cell r="R2004">
            <v>5724.3411764705879</v>
          </cell>
          <cell r="S2004">
            <v>6125.0450588235299</v>
          </cell>
          <cell r="T2004">
            <v>6125.0450588235299</v>
          </cell>
          <cell r="U2004">
            <v>6125.0450588235299</v>
          </cell>
          <cell r="V2004">
            <v>6553.7982129411776</v>
          </cell>
          <cell r="W2004">
            <v>6553.7982129411776</v>
          </cell>
          <cell r="X2004">
            <v>6553.7982129411776</v>
          </cell>
          <cell r="Y2004">
            <v>6553.7982129411776</v>
          </cell>
          <cell r="Z2004">
            <v>7281.9980143790863</v>
          </cell>
          <cell r="AB2004" t="str">
            <v/>
          </cell>
          <cell r="AC2004">
            <v>2688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I2004" t="str">
            <v/>
          </cell>
          <cell r="AJ2004" t="str">
            <v/>
          </cell>
          <cell r="AM2004" t="e">
            <v>#N/A</v>
          </cell>
        </row>
        <row r="2005">
          <cell r="A2005" t="str">
            <v>ACTIVE</v>
          </cell>
          <cell r="B2005" t="str">
            <v>35-485</v>
          </cell>
          <cell r="C2005">
            <v>28874421</v>
          </cell>
          <cell r="D2005" t="str">
            <v>35-485</v>
          </cell>
          <cell r="E2005" t="str">
            <v>SDR 35</v>
          </cell>
          <cell r="F2005" t="str">
            <v>24X8 WYE SXGXG SDR35</v>
          </cell>
          <cell r="G2005">
            <v>59.85</v>
          </cell>
          <cell r="H2005">
            <v>27.147481200000001</v>
          </cell>
          <cell r="I2005">
            <v>1</v>
          </cell>
          <cell r="J2005">
            <v>2</v>
          </cell>
          <cell r="K2005">
            <v>7864.0412287581712</v>
          </cell>
          <cell r="L2005">
            <v>735.64350000000002</v>
          </cell>
          <cell r="M2005" t="str">
            <v>SPECFIT</v>
          </cell>
          <cell r="N2005" t="str">
            <v>(79)922248</v>
          </cell>
          <cell r="O2005" t="str">
            <v>BOX</v>
          </cell>
          <cell r="P2005" t="str">
            <v>D</v>
          </cell>
          <cell r="Q2005" t="str">
            <v>F</v>
          </cell>
          <cell r="R2005">
            <v>6181.8823529411775</v>
          </cell>
          <cell r="S2005">
            <v>6614.6141176470601</v>
          </cell>
          <cell r="T2005">
            <v>6614.6141176470601</v>
          </cell>
          <cell r="U2005">
            <v>6614.6141176470601</v>
          </cell>
          <cell r="V2005">
            <v>7077.6371058823543</v>
          </cell>
          <cell r="W2005">
            <v>7077.6371058823543</v>
          </cell>
          <cell r="X2005">
            <v>7077.6371058823543</v>
          </cell>
          <cell r="Y2005">
            <v>7077.6371058823543</v>
          </cell>
          <cell r="Z2005">
            <v>7864.0412287581712</v>
          </cell>
          <cell r="AB2005" t="str">
            <v/>
          </cell>
          <cell r="AC2005">
            <v>2689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I2005" t="str">
            <v/>
          </cell>
          <cell r="AJ2005" t="str">
            <v/>
          </cell>
          <cell r="AM2005" t="e">
            <v>#N/A</v>
          </cell>
        </row>
        <row r="2006">
          <cell r="A2006" t="str">
            <v>ACTIVE</v>
          </cell>
          <cell r="B2006" t="str">
            <v>35-486</v>
          </cell>
          <cell r="C2006">
            <v>28874430</v>
          </cell>
          <cell r="D2006" t="str">
            <v>35-486</v>
          </cell>
          <cell r="E2006" t="str">
            <v>SDR 35</v>
          </cell>
          <cell r="F2006" t="str">
            <v>24X10 WYE SXGXG SDR35</v>
          </cell>
          <cell r="G2006">
            <v>67.5</v>
          </cell>
          <cell r="H2006">
            <v>30.617460000000001</v>
          </cell>
          <cell r="I2006">
            <v>1</v>
          </cell>
          <cell r="J2006">
            <v>2</v>
          </cell>
          <cell r="K2006">
            <v>7952.1461477124194</v>
          </cell>
          <cell r="L2006">
            <v>743.88459999999998</v>
          </cell>
          <cell r="M2006" t="str">
            <v>SPECFIT</v>
          </cell>
          <cell r="N2006" t="str">
            <v>(79)9222410</v>
          </cell>
          <cell r="O2006" t="str">
            <v>BOX</v>
          </cell>
          <cell r="P2006" t="str">
            <v>D</v>
          </cell>
          <cell r="Q2006" t="str">
            <v>F</v>
          </cell>
          <cell r="R2006">
            <v>6251.141176470589</v>
          </cell>
          <cell r="S2006">
            <v>6688.7210588235303</v>
          </cell>
          <cell r="T2006">
            <v>6688.7210588235303</v>
          </cell>
          <cell r="U2006">
            <v>6688.7210588235303</v>
          </cell>
          <cell r="V2006">
            <v>7156.9315329411775</v>
          </cell>
          <cell r="W2006">
            <v>7156.9315329411775</v>
          </cell>
          <cell r="X2006">
            <v>7156.9315329411775</v>
          </cell>
          <cell r="Y2006">
            <v>7156.9315329411775</v>
          </cell>
          <cell r="Z2006">
            <v>7952.1461477124194</v>
          </cell>
          <cell r="AB2006" t="str">
            <v/>
          </cell>
          <cell r="AC2006">
            <v>2690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I2006" t="str">
            <v/>
          </cell>
          <cell r="AJ2006" t="str">
            <v/>
          </cell>
          <cell r="AM2006" t="e">
            <v>#N/A</v>
          </cell>
        </row>
        <row r="2007">
          <cell r="A2007" t="str">
            <v>ACTIVE</v>
          </cell>
          <cell r="B2007" t="str">
            <v>35-487</v>
          </cell>
          <cell r="C2007">
            <v>28874448</v>
          </cell>
          <cell r="D2007" t="str">
            <v>35-487</v>
          </cell>
          <cell r="E2007" t="str">
            <v>SDR 35</v>
          </cell>
          <cell r="F2007" t="str">
            <v>24X12 WYE SXGXG SDR35</v>
          </cell>
          <cell r="G2007">
            <v>72.45</v>
          </cell>
          <cell r="H2007">
            <v>32.8627404</v>
          </cell>
          <cell r="I2007">
            <v>1</v>
          </cell>
          <cell r="J2007">
            <v>2</v>
          </cell>
          <cell r="K2007">
            <v>8120.8580130718956</v>
          </cell>
          <cell r="L2007">
            <v>759.66679999999997</v>
          </cell>
          <cell r="M2007" t="str">
            <v>SPECFIT</v>
          </cell>
          <cell r="N2007" t="str">
            <v>(79)9222412</v>
          </cell>
          <cell r="O2007" t="str">
            <v>BOX</v>
          </cell>
          <cell r="P2007" t="str">
            <v>D</v>
          </cell>
          <cell r="Q2007" t="str">
            <v>F</v>
          </cell>
          <cell r="R2007">
            <v>6383.7647058823532</v>
          </cell>
          <cell r="S2007">
            <v>6830.628235294118</v>
          </cell>
          <cell r="T2007">
            <v>6830.628235294118</v>
          </cell>
          <cell r="U2007">
            <v>6830.628235294118</v>
          </cell>
          <cell r="V2007">
            <v>7308.7722117647063</v>
          </cell>
          <cell r="W2007">
            <v>7308.7722117647063</v>
          </cell>
          <cell r="X2007">
            <v>7308.7722117647063</v>
          </cell>
          <cell r="Y2007">
            <v>7308.7722117647063</v>
          </cell>
          <cell r="Z2007">
            <v>8120.8580130718956</v>
          </cell>
          <cell r="AB2007" t="str">
            <v/>
          </cell>
          <cell r="AC2007">
            <v>2691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I2007" t="str">
            <v/>
          </cell>
          <cell r="AJ2007" t="str">
            <v/>
          </cell>
          <cell r="AM2007" t="e">
            <v>#N/A</v>
          </cell>
        </row>
        <row r="2008">
          <cell r="A2008" t="str">
            <v>ACTIVE</v>
          </cell>
          <cell r="B2008" t="str">
            <v>35-488</v>
          </cell>
          <cell r="C2008">
            <v>28874456</v>
          </cell>
          <cell r="D2008" t="str">
            <v>35-488</v>
          </cell>
          <cell r="E2008" t="str">
            <v>SDR 35</v>
          </cell>
          <cell r="F2008" t="str">
            <v>24X15 WYE SXGXG SDR35</v>
          </cell>
          <cell r="G2008">
            <v>82.35</v>
          </cell>
          <cell r="H2008">
            <v>37.353301199999997</v>
          </cell>
          <cell r="I2008">
            <v>1</v>
          </cell>
          <cell r="J2008">
            <v>2</v>
          </cell>
          <cell r="K2008">
            <v>8182.6975790849692</v>
          </cell>
          <cell r="L2008">
            <v>765.45270000000005</v>
          </cell>
          <cell r="M2008" t="str">
            <v>SPECFIT</v>
          </cell>
          <cell r="N2008" t="str">
            <v>(79)9222415</v>
          </cell>
          <cell r="O2008" t="str">
            <v>BOX</v>
          </cell>
          <cell r="P2008" t="str">
            <v>D</v>
          </cell>
          <cell r="Q2008" t="str">
            <v>F</v>
          </cell>
          <cell r="R2008">
            <v>6432.3764705882359</v>
          </cell>
          <cell r="S2008">
            <v>6882.6428235294125</v>
          </cell>
          <cell r="T2008">
            <v>6882.6428235294125</v>
          </cell>
          <cell r="U2008">
            <v>6882.6428235294125</v>
          </cell>
          <cell r="V2008">
            <v>7364.4278211764722</v>
          </cell>
          <cell r="W2008">
            <v>7364.4278211764722</v>
          </cell>
          <cell r="X2008">
            <v>7364.4278211764722</v>
          </cell>
          <cell r="Y2008">
            <v>7364.4278211764722</v>
          </cell>
          <cell r="Z2008">
            <v>8182.6975790849692</v>
          </cell>
          <cell r="AB2008" t="str">
            <v/>
          </cell>
          <cell r="AC2008">
            <v>2692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I2008" t="str">
            <v/>
          </cell>
          <cell r="AJ2008" t="str">
            <v/>
          </cell>
          <cell r="AM2008" t="e">
            <v>#N/A</v>
          </cell>
        </row>
        <row r="2009">
          <cell r="A2009" t="str">
            <v>ACTIVE</v>
          </cell>
          <cell r="B2009" t="str">
            <v>35-489</v>
          </cell>
          <cell r="C2009">
            <v>28874464</v>
          </cell>
          <cell r="D2009" t="str">
            <v>35-489</v>
          </cell>
          <cell r="E2009" t="str">
            <v>SDR 35</v>
          </cell>
          <cell r="F2009" t="str">
            <v>24X18 WYE SXGXG SDR35</v>
          </cell>
          <cell r="G2009">
            <v>97.2</v>
          </cell>
          <cell r="H2009">
            <v>44.0891424</v>
          </cell>
          <cell r="I2009">
            <v>1</v>
          </cell>
          <cell r="J2009">
            <v>1</v>
          </cell>
          <cell r="K2009">
            <v>11551.696781699347</v>
          </cell>
          <cell r="L2009">
            <v>1080.6058</v>
          </cell>
          <cell r="M2009" t="str">
            <v>SPECFIT</v>
          </cell>
          <cell r="N2009" t="str">
            <v>(79)9222418</v>
          </cell>
          <cell r="O2009" t="str">
            <v>BOX</v>
          </cell>
          <cell r="P2009" t="str">
            <v>D</v>
          </cell>
          <cell r="Q2009" t="str">
            <v>F</v>
          </cell>
          <cell r="R2009">
            <v>9080.7294117647052</v>
          </cell>
          <cell r="S2009">
            <v>9716.3804705882358</v>
          </cell>
          <cell r="T2009">
            <v>9716.3804705882358</v>
          </cell>
          <cell r="U2009">
            <v>9716.3804705882358</v>
          </cell>
          <cell r="V2009">
            <v>10396.527103529414</v>
          </cell>
          <cell r="W2009">
            <v>10396.527103529414</v>
          </cell>
          <cell r="X2009">
            <v>10396.527103529414</v>
          </cell>
          <cell r="Y2009">
            <v>10396.527103529414</v>
          </cell>
          <cell r="Z2009">
            <v>11551.696781699347</v>
          </cell>
          <cell r="AB2009" t="str">
            <v/>
          </cell>
          <cell r="AC2009">
            <v>2693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I2009" t="str">
            <v/>
          </cell>
          <cell r="AJ2009" t="str">
            <v/>
          </cell>
          <cell r="AM2009" t="e">
            <v>#N/A</v>
          </cell>
        </row>
        <row r="2010">
          <cell r="A2010" t="str">
            <v>ACTIVE</v>
          </cell>
          <cell r="B2010" t="str">
            <v>35-490</v>
          </cell>
          <cell r="C2010">
            <v>28874472</v>
          </cell>
          <cell r="D2010" t="str">
            <v>35-490</v>
          </cell>
          <cell r="E2010" t="str">
            <v>SDR 35</v>
          </cell>
          <cell r="F2010" t="str">
            <v>24X21 WYE SXGXG SDR35</v>
          </cell>
          <cell r="G2010">
            <v>98.1</v>
          </cell>
          <cell r="H2010">
            <v>44.4973752</v>
          </cell>
          <cell r="I2010">
            <v>1</v>
          </cell>
          <cell r="J2010">
            <v>1</v>
          </cell>
          <cell r="K2010">
            <v>13201.834416993464</v>
          </cell>
          <cell r="L2010">
            <v>1234.9690000000001</v>
          </cell>
          <cell r="M2010" t="str">
            <v>SPECFIT</v>
          </cell>
          <cell r="N2010" t="str">
            <v>(79)9222421</v>
          </cell>
          <cell r="O2010" t="str">
            <v>BOX</v>
          </cell>
          <cell r="P2010" t="str">
            <v>D</v>
          </cell>
          <cell r="Q2010" t="str">
            <v>F</v>
          </cell>
          <cell r="R2010">
            <v>10377.894117647058</v>
          </cell>
          <cell r="S2010">
            <v>11104.346705882353</v>
          </cell>
          <cell r="T2010">
            <v>11104.346705882353</v>
          </cell>
          <cell r="U2010">
            <v>11104.346705882353</v>
          </cell>
          <cell r="V2010">
            <v>11881.650975294118</v>
          </cell>
          <cell r="W2010">
            <v>11881.650975294118</v>
          </cell>
          <cell r="X2010">
            <v>11881.650975294118</v>
          </cell>
          <cell r="Y2010">
            <v>11881.650975294118</v>
          </cell>
          <cell r="Z2010">
            <v>13201.834416993464</v>
          </cell>
          <cell r="AB2010" t="str">
            <v/>
          </cell>
          <cell r="AC2010">
            <v>2694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I2010" t="str">
            <v/>
          </cell>
          <cell r="AJ2010" t="str">
            <v/>
          </cell>
          <cell r="AM2010" t="e">
            <v>#N/A</v>
          </cell>
        </row>
        <row r="2011">
          <cell r="A2011" t="str">
            <v>ACTIVE</v>
          </cell>
          <cell r="B2011" t="str">
            <v>35-491</v>
          </cell>
          <cell r="C2011">
            <v>28874480</v>
          </cell>
          <cell r="D2011" t="str">
            <v>35-491</v>
          </cell>
          <cell r="E2011" t="str">
            <v>SDR 35</v>
          </cell>
          <cell r="F2011" t="str">
            <v>24 WYE SXGXG SDR35</v>
          </cell>
          <cell r="G2011">
            <v>97.65</v>
          </cell>
          <cell r="H2011">
            <v>44.293258800000004</v>
          </cell>
          <cell r="I2011">
            <v>1</v>
          </cell>
          <cell r="J2011">
            <v>1</v>
          </cell>
          <cell r="K2011">
            <v>13958.216717647061</v>
          </cell>
          <cell r="L2011">
            <v>1305.7240999999999</v>
          </cell>
          <cell r="M2011" t="str">
            <v>SPECFIT</v>
          </cell>
          <cell r="N2011" t="str">
            <v>(79)92224</v>
          </cell>
          <cell r="O2011" t="str">
            <v>BOX</v>
          </cell>
          <cell r="P2011" t="str">
            <v>D</v>
          </cell>
          <cell r="Q2011" t="str">
            <v>F</v>
          </cell>
          <cell r="R2011">
            <v>10972.482352941177</v>
          </cell>
          <cell r="S2011">
            <v>11740.55611764706</v>
          </cell>
          <cell r="T2011">
            <v>11740.55611764706</v>
          </cell>
          <cell r="U2011">
            <v>11740.55611764706</v>
          </cell>
          <cell r="V2011">
            <v>12562.395045882355</v>
          </cell>
          <cell r="W2011">
            <v>12562.395045882355</v>
          </cell>
          <cell r="X2011">
            <v>12562.395045882355</v>
          </cell>
          <cell r="Y2011">
            <v>12562.395045882355</v>
          </cell>
          <cell r="Z2011">
            <v>13958.216717647061</v>
          </cell>
          <cell r="AB2011" t="str">
            <v/>
          </cell>
          <cell r="AC2011">
            <v>2695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I2011" t="str">
            <v/>
          </cell>
          <cell r="AJ2011" t="str">
            <v/>
          </cell>
          <cell r="AM2011" t="e">
            <v>#N/A</v>
          </cell>
        </row>
        <row r="2012">
          <cell r="A2012" t="str">
            <v>ACTIVE</v>
          </cell>
          <cell r="B2012" t="str">
            <v>35-492</v>
          </cell>
          <cell r="C2012">
            <v>28874499</v>
          </cell>
          <cell r="D2012" t="str">
            <v>35-492</v>
          </cell>
          <cell r="E2012" t="str">
            <v>SDR 35</v>
          </cell>
          <cell r="F2012" t="str">
            <v>27X4 WYE SXGXG SDR35</v>
          </cell>
          <cell r="G2012">
            <v>72.900000000000006</v>
          </cell>
          <cell r="H2012">
            <v>33.066856800000004</v>
          </cell>
          <cell r="I2012">
            <v>1</v>
          </cell>
          <cell r="J2012">
            <v>2</v>
          </cell>
          <cell r="K2012">
            <v>7174.108026143791</v>
          </cell>
          <cell r="L2012">
            <v>671.10389999999995</v>
          </cell>
          <cell r="M2012" t="str">
            <v>SPECFIT</v>
          </cell>
          <cell r="N2012" t="str">
            <v>(79)922274</v>
          </cell>
          <cell r="O2012" t="str">
            <v>BOX</v>
          </cell>
          <cell r="P2012" t="str">
            <v>D</v>
          </cell>
          <cell r="Q2012" t="str">
            <v>F</v>
          </cell>
          <cell r="R2012">
            <v>5639.5294117647063</v>
          </cell>
          <cell r="S2012">
            <v>6034.2964705882359</v>
          </cell>
          <cell r="T2012">
            <v>6034.2964705882359</v>
          </cell>
          <cell r="U2012">
            <v>6034.2964705882359</v>
          </cell>
          <cell r="V2012">
            <v>6456.6972235294124</v>
          </cell>
          <cell r="W2012">
            <v>6456.6972235294124</v>
          </cell>
          <cell r="X2012">
            <v>6456.6972235294124</v>
          </cell>
          <cell r="Y2012">
            <v>6456.6972235294124</v>
          </cell>
          <cell r="Z2012">
            <v>7174.108026143791</v>
          </cell>
          <cell r="AB2012" t="str">
            <v/>
          </cell>
          <cell r="AC2012">
            <v>2696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I2012" t="str">
            <v/>
          </cell>
          <cell r="AJ2012" t="str">
            <v/>
          </cell>
          <cell r="AM2012" t="e">
            <v>#N/A</v>
          </cell>
        </row>
        <row r="2013">
          <cell r="A2013" t="str">
            <v>ACTIVE</v>
          </cell>
          <cell r="B2013" t="str">
            <v>35-494</v>
          </cell>
          <cell r="C2013">
            <v>28874502</v>
          </cell>
          <cell r="D2013" t="str">
            <v>35-494</v>
          </cell>
          <cell r="E2013" t="str">
            <v>SDR 35</v>
          </cell>
          <cell r="F2013" t="str">
            <v>27X6 WYE SXGXG SDR35</v>
          </cell>
          <cell r="G2013">
            <v>76.95</v>
          </cell>
          <cell r="H2013">
            <v>34.903904400000002</v>
          </cell>
          <cell r="I2013">
            <v>1</v>
          </cell>
          <cell r="J2013">
            <v>2</v>
          </cell>
          <cell r="K2013">
            <v>7617.6856875817002</v>
          </cell>
          <cell r="L2013">
            <v>712.59789999999998</v>
          </cell>
          <cell r="M2013" t="str">
            <v>SPECFIT</v>
          </cell>
          <cell r="N2013" t="str">
            <v>(79)922276</v>
          </cell>
          <cell r="O2013" t="str">
            <v>BOX</v>
          </cell>
          <cell r="P2013" t="str">
            <v>D</v>
          </cell>
          <cell r="Q2013" t="str">
            <v>F</v>
          </cell>
          <cell r="R2013">
            <v>5988.2235294117645</v>
          </cell>
          <cell r="S2013">
            <v>6407.3991764705888</v>
          </cell>
          <cell r="T2013">
            <v>6407.3991764705888</v>
          </cell>
          <cell r="U2013">
            <v>6407.3991764705888</v>
          </cell>
          <cell r="V2013">
            <v>6855.9171188235305</v>
          </cell>
          <cell r="W2013">
            <v>6855.9171188235305</v>
          </cell>
          <cell r="X2013">
            <v>6855.9171188235305</v>
          </cell>
          <cell r="Y2013">
            <v>6855.9171188235305</v>
          </cell>
          <cell r="Z2013">
            <v>7617.6856875817002</v>
          </cell>
          <cell r="AB2013" t="str">
            <v/>
          </cell>
          <cell r="AC2013">
            <v>2697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I2013" t="str">
            <v/>
          </cell>
          <cell r="AJ2013" t="str">
            <v/>
          </cell>
          <cell r="AM2013" t="e">
            <v>#N/A</v>
          </cell>
        </row>
        <row r="2014">
          <cell r="A2014" t="str">
            <v>ACTIVE</v>
          </cell>
          <cell r="B2014" t="str">
            <v>35-495</v>
          </cell>
          <cell r="C2014">
            <v>28874510</v>
          </cell>
          <cell r="D2014" t="str">
            <v>35-495</v>
          </cell>
          <cell r="E2014" t="str">
            <v>SDR 35</v>
          </cell>
          <cell r="F2014" t="str">
            <v>27X8 WYE SXGXG SDR35</v>
          </cell>
          <cell r="G2014">
            <v>84.6</v>
          </cell>
          <cell r="H2014">
            <v>38.373883199999995</v>
          </cell>
          <cell r="I2014">
            <v>1</v>
          </cell>
          <cell r="J2014">
            <v>2</v>
          </cell>
          <cell r="K2014">
            <v>9029.5045307189557</v>
          </cell>
          <cell r="L2014">
            <v>844.66729999999995</v>
          </cell>
          <cell r="M2014" t="str">
            <v>SPECFIT</v>
          </cell>
          <cell r="N2014" t="str">
            <v>(79)922278</v>
          </cell>
          <cell r="O2014" t="str">
            <v>BOX</v>
          </cell>
          <cell r="P2014" t="str">
            <v>D</v>
          </cell>
          <cell r="Q2014" t="str">
            <v>F</v>
          </cell>
          <cell r="R2014">
            <v>7098.0470588235294</v>
          </cell>
          <cell r="S2014">
            <v>7594.9103529411768</v>
          </cell>
          <cell r="T2014">
            <v>7594.9103529411768</v>
          </cell>
          <cell r="U2014">
            <v>7594.9103529411768</v>
          </cell>
          <cell r="V2014">
            <v>8126.5540776470598</v>
          </cell>
          <cell r="W2014">
            <v>8126.5540776470598</v>
          </cell>
          <cell r="X2014">
            <v>8126.5540776470598</v>
          </cell>
          <cell r="Y2014">
            <v>8126.5540776470598</v>
          </cell>
          <cell r="Z2014">
            <v>9029.5045307189557</v>
          </cell>
          <cell r="AB2014" t="str">
            <v/>
          </cell>
          <cell r="AC2014">
            <v>2698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I2014" t="str">
            <v/>
          </cell>
          <cell r="AJ2014" t="str">
            <v/>
          </cell>
          <cell r="AM2014" t="e">
            <v>#N/A</v>
          </cell>
        </row>
        <row r="2015">
          <cell r="A2015" t="str">
            <v>ACTIVE</v>
          </cell>
          <cell r="B2015" t="str">
            <v>35-496</v>
          </cell>
          <cell r="C2015">
            <v>28874529</v>
          </cell>
          <cell r="D2015" t="str">
            <v>35-496</v>
          </cell>
          <cell r="E2015" t="str">
            <v>SDR 35</v>
          </cell>
          <cell r="F2015" t="str">
            <v>27X10 WYE SXGXG SDR35</v>
          </cell>
          <cell r="G2015">
            <v>93.15</v>
          </cell>
          <cell r="H2015">
            <v>42.252094800000002</v>
          </cell>
          <cell r="I2015">
            <v>1</v>
          </cell>
          <cell r="J2015">
            <v>1</v>
          </cell>
          <cell r="K2015">
            <v>9225.1701856209165</v>
          </cell>
          <cell r="L2015">
            <v>862.97119999999995</v>
          </cell>
          <cell r="M2015" t="str">
            <v>SPECFIT</v>
          </cell>
          <cell r="N2015" t="str">
            <v>(79)9222710</v>
          </cell>
          <cell r="O2015" t="str">
            <v>BOX</v>
          </cell>
          <cell r="P2015" t="str">
            <v>D</v>
          </cell>
          <cell r="Q2015" t="str">
            <v>F</v>
          </cell>
          <cell r="R2015">
            <v>7251.8588235294119</v>
          </cell>
          <cell r="S2015">
            <v>7759.4889411764716</v>
          </cell>
          <cell r="T2015">
            <v>7759.4889411764716</v>
          </cell>
          <cell r="U2015">
            <v>7759.4889411764716</v>
          </cell>
          <cell r="V2015">
            <v>8302.6531670588247</v>
          </cell>
          <cell r="W2015">
            <v>8302.6531670588247</v>
          </cell>
          <cell r="X2015">
            <v>8302.6531670588247</v>
          </cell>
          <cell r="Y2015">
            <v>8302.6531670588247</v>
          </cell>
          <cell r="Z2015">
            <v>9225.1701856209165</v>
          </cell>
          <cell r="AB2015" t="str">
            <v/>
          </cell>
          <cell r="AC2015">
            <v>2699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I2015" t="str">
            <v/>
          </cell>
          <cell r="AJ2015" t="str">
            <v/>
          </cell>
          <cell r="AM2015" t="e">
            <v>#N/A</v>
          </cell>
        </row>
        <row r="2016">
          <cell r="A2016" t="str">
            <v>ACTIVE</v>
          </cell>
          <cell r="B2016" t="str">
            <v>35-497</v>
          </cell>
          <cell r="C2016">
            <v>28874537</v>
          </cell>
          <cell r="D2016" t="str">
            <v>35-497</v>
          </cell>
          <cell r="E2016" t="str">
            <v>SDR 35</v>
          </cell>
          <cell r="F2016" t="str">
            <v>27X12 WYE SXGXG SDR35</v>
          </cell>
          <cell r="G2016">
            <v>99</v>
          </cell>
          <cell r="H2016">
            <v>44.905608000000001</v>
          </cell>
          <cell r="I2016">
            <v>1</v>
          </cell>
          <cell r="J2016">
            <v>1</v>
          </cell>
          <cell r="K2016">
            <v>10224.540674509806</v>
          </cell>
          <cell r="L2016">
            <v>956.45709999999997</v>
          </cell>
          <cell r="M2016" t="str">
            <v>SPECFIT</v>
          </cell>
          <cell r="N2016" t="str">
            <v>(79)9222712</v>
          </cell>
          <cell r="O2016" t="str">
            <v>BOX</v>
          </cell>
          <cell r="P2016" t="str">
            <v>D</v>
          </cell>
          <cell r="Q2016" t="str">
            <v>F</v>
          </cell>
          <cell r="R2016">
            <v>8037.4588235294123</v>
          </cell>
          <cell r="S2016">
            <v>8600.0809411764712</v>
          </cell>
          <cell r="T2016">
            <v>8600.0809411764712</v>
          </cell>
          <cell r="U2016">
            <v>8600.0809411764712</v>
          </cell>
          <cell r="V2016">
            <v>9202.0866070588254</v>
          </cell>
          <cell r="W2016">
            <v>9202.0866070588254</v>
          </cell>
          <cell r="X2016">
            <v>9202.0866070588254</v>
          </cell>
          <cell r="Y2016">
            <v>9202.0866070588254</v>
          </cell>
          <cell r="Z2016">
            <v>10224.540674509806</v>
          </cell>
          <cell r="AB2016" t="str">
            <v/>
          </cell>
          <cell r="AC2016">
            <v>2700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I2016" t="str">
            <v/>
          </cell>
          <cell r="AJ2016" t="str">
            <v/>
          </cell>
          <cell r="AM2016" t="e">
            <v>#N/A</v>
          </cell>
        </row>
        <row r="2017">
          <cell r="A2017" t="str">
            <v>ACTIVE</v>
          </cell>
          <cell r="B2017" t="str">
            <v>35-498</v>
          </cell>
          <cell r="C2017">
            <v>28874545</v>
          </cell>
          <cell r="D2017" t="str">
            <v>35-498</v>
          </cell>
          <cell r="E2017" t="str">
            <v>SDR 35</v>
          </cell>
          <cell r="F2017" t="str">
            <v>27X15 WYE SXGXG SDR35</v>
          </cell>
          <cell r="G2017">
            <v>111.6</v>
          </cell>
          <cell r="H2017">
            <v>50.620867199999999</v>
          </cell>
          <cell r="I2017">
            <v>1</v>
          </cell>
          <cell r="J2017">
            <v>1</v>
          </cell>
          <cell r="K2017">
            <v>11702.419499346406</v>
          </cell>
          <cell r="L2017">
            <v>1094.7049</v>
          </cell>
          <cell r="M2017" t="str">
            <v>SPECFIT</v>
          </cell>
          <cell r="N2017" t="str">
            <v>(79)9222715</v>
          </cell>
          <cell r="O2017" t="str">
            <v>BOX</v>
          </cell>
          <cell r="P2017" t="str">
            <v>D</v>
          </cell>
          <cell r="Q2017" t="str">
            <v>F</v>
          </cell>
          <cell r="R2017">
            <v>9199.2117647058822</v>
          </cell>
          <cell r="S2017">
            <v>9843.1565882352952</v>
          </cell>
          <cell r="T2017">
            <v>9843.1565882352952</v>
          </cell>
          <cell r="U2017">
            <v>9843.1565882352952</v>
          </cell>
          <cell r="V2017">
            <v>10532.177549411766</v>
          </cell>
          <cell r="W2017">
            <v>10532.177549411766</v>
          </cell>
          <cell r="X2017">
            <v>10532.177549411766</v>
          </cell>
          <cell r="Y2017">
            <v>10532.177549411766</v>
          </cell>
          <cell r="Z2017">
            <v>11702.419499346406</v>
          </cell>
          <cell r="AB2017" t="str">
            <v/>
          </cell>
          <cell r="AC2017">
            <v>2701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I2017" t="str">
            <v/>
          </cell>
          <cell r="AJ2017" t="str">
            <v/>
          </cell>
          <cell r="AM2017" t="e">
            <v>#N/A</v>
          </cell>
        </row>
        <row r="2018">
          <cell r="A2018" t="str">
            <v>ACTIVE</v>
          </cell>
          <cell r="B2018" t="str">
            <v>35-499</v>
          </cell>
          <cell r="C2018">
            <v>28874553</v>
          </cell>
          <cell r="D2018" t="str">
            <v>35-499</v>
          </cell>
          <cell r="E2018" t="str">
            <v>SDR 35</v>
          </cell>
          <cell r="F2018" t="str">
            <v>27X18 WYE SXGXG SDR35</v>
          </cell>
          <cell r="G2018">
            <v>127.35</v>
          </cell>
          <cell r="H2018">
            <v>57.764941199999996</v>
          </cell>
          <cell r="I2018">
            <v>1</v>
          </cell>
          <cell r="J2018">
            <v>1</v>
          </cell>
          <cell r="K2018">
            <v>12774.47991372549</v>
          </cell>
          <cell r="L2018">
            <v>1194.9914000000001</v>
          </cell>
          <cell r="M2018" t="str">
            <v>SPECFIT</v>
          </cell>
          <cell r="N2018" t="str">
            <v>(79)9222718</v>
          </cell>
          <cell r="O2018" t="str">
            <v>BOX</v>
          </cell>
          <cell r="P2018" t="str">
            <v>D</v>
          </cell>
          <cell r="Q2018" t="str">
            <v>F</v>
          </cell>
          <cell r="R2018">
            <v>10041.952941176471</v>
          </cell>
          <cell r="S2018">
            <v>10744.889647058824</v>
          </cell>
          <cell r="T2018">
            <v>10744.889647058824</v>
          </cell>
          <cell r="U2018">
            <v>10744.889647058824</v>
          </cell>
          <cell r="V2018">
            <v>11497.031922352942</v>
          </cell>
          <cell r="W2018">
            <v>11497.031922352942</v>
          </cell>
          <cell r="X2018">
            <v>11497.031922352942</v>
          </cell>
          <cell r="Y2018">
            <v>11497.031922352942</v>
          </cell>
          <cell r="Z2018">
            <v>12774.47991372549</v>
          </cell>
          <cell r="AB2018" t="str">
            <v/>
          </cell>
          <cell r="AC2018">
            <v>2702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I2018" t="str">
            <v/>
          </cell>
          <cell r="AJ2018" t="str">
            <v/>
          </cell>
          <cell r="AM2018" t="e">
            <v>#N/A</v>
          </cell>
        </row>
        <row r="2019">
          <cell r="A2019" t="str">
            <v>ACTIVE</v>
          </cell>
          <cell r="B2019" t="str">
            <v>35-500</v>
          </cell>
          <cell r="C2019">
            <v>28874561</v>
          </cell>
          <cell r="D2019" t="str">
            <v>35-500</v>
          </cell>
          <cell r="E2019" t="str">
            <v>SDR 35</v>
          </cell>
          <cell r="F2019" t="str">
            <v>27X21 WYE SXGXG SDR35</v>
          </cell>
          <cell r="G2019">
            <v>95.85</v>
          </cell>
          <cell r="H2019">
            <v>43.476793199999996</v>
          </cell>
          <cell r="I2019">
            <v>1</v>
          </cell>
          <cell r="J2019">
            <v>1</v>
          </cell>
          <cell r="K2019">
            <v>14551.03546143791</v>
          </cell>
          <cell r="L2019">
            <v>1361.1802</v>
          </cell>
          <cell r="M2019" t="str">
            <v>SPECFIT</v>
          </cell>
          <cell r="N2019" t="str">
            <v>(79)9222721</v>
          </cell>
          <cell r="O2019" t="str">
            <v>BOX</v>
          </cell>
          <cell r="P2019" t="str">
            <v>D</v>
          </cell>
          <cell r="Q2019" t="str">
            <v>F</v>
          </cell>
          <cell r="R2019">
            <v>11438.494117647058</v>
          </cell>
          <cell r="S2019">
            <v>12239.188705882354</v>
          </cell>
          <cell r="T2019">
            <v>12239.188705882354</v>
          </cell>
          <cell r="U2019">
            <v>12239.188705882354</v>
          </cell>
          <cell r="V2019">
            <v>13095.931915294119</v>
          </cell>
          <cell r="W2019">
            <v>13095.931915294119</v>
          </cell>
          <cell r="X2019">
            <v>13095.931915294119</v>
          </cell>
          <cell r="Y2019">
            <v>13095.931915294119</v>
          </cell>
          <cell r="Z2019">
            <v>14551.03546143791</v>
          </cell>
          <cell r="AB2019" t="str">
            <v/>
          </cell>
          <cell r="AC2019">
            <v>2703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I2019" t="str">
            <v/>
          </cell>
          <cell r="AJ2019" t="str">
            <v/>
          </cell>
          <cell r="AM2019" t="e">
            <v>#N/A</v>
          </cell>
        </row>
        <row r="2020">
          <cell r="A2020" t="str">
            <v>ACTIVE</v>
          </cell>
          <cell r="B2020" t="str">
            <v>35-501</v>
          </cell>
          <cell r="C2020">
            <v>28874570</v>
          </cell>
          <cell r="D2020" t="str">
            <v>35-501</v>
          </cell>
          <cell r="E2020" t="str">
            <v>SDR 35</v>
          </cell>
          <cell r="F2020" t="str">
            <v>27X24 WYE SXGXG SDR35</v>
          </cell>
          <cell r="G2020">
            <v>175.95</v>
          </cell>
          <cell r="H2020">
            <v>79.809512399999988</v>
          </cell>
          <cell r="I2020">
            <v>1</v>
          </cell>
          <cell r="J2020">
            <v>1</v>
          </cell>
          <cell r="K2020">
            <v>15963.991721568629</v>
          </cell>
          <cell r="L2020">
            <v>1493.3551</v>
          </cell>
          <cell r="M2020" t="str">
            <v>SPECFIT</v>
          </cell>
          <cell r="N2020" t="str">
            <v>(79)9222724</v>
          </cell>
          <cell r="O2020" t="str">
            <v>BOX</v>
          </cell>
          <cell r="P2020" t="str">
            <v>D</v>
          </cell>
          <cell r="Q2020" t="str">
            <v>F</v>
          </cell>
          <cell r="R2020">
            <v>12549.211764705882</v>
          </cell>
          <cell r="S2020">
            <v>13427.656588235295</v>
          </cell>
          <cell r="T2020">
            <v>13427.656588235295</v>
          </cell>
          <cell r="U2020">
            <v>13427.656588235295</v>
          </cell>
          <cell r="V2020">
            <v>14367.592549411767</v>
          </cell>
          <cell r="W2020">
            <v>14367.592549411767</v>
          </cell>
          <cell r="X2020">
            <v>14367.592549411767</v>
          </cell>
          <cell r="Y2020">
            <v>14367.592549411767</v>
          </cell>
          <cell r="Z2020">
            <v>15963.991721568629</v>
          </cell>
          <cell r="AB2020" t="str">
            <v/>
          </cell>
          <cell r="AC2020">
            <v>2704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I2020" t="str">
            <v/>
          </cell>
          <cell r="AJ2020" t="str">
            <v/>
          </cell>
          <cell r="AM2020" t="e">
            <v>#N/A</v>
          </cell>
        </row>
        <row r="2021">
          <cell r="A2021" t="str">
            <v>ACTIVE</v>
          </cell>
          <cell r="B2021" t="str">
            <v>35-502</v>
          </cell>
          <cell r="C2021">
            <v>28874588</v>
          </cell>
          <cell r="D2021" t="str">
            <v>35-502</v>
          </cell>
          <cell r="E2021" t="str">
            <v>SDR 35</v>
          </cell>
          <cell r="F2021" t="str">
            <v>27 WYE SXGXG SDR35</v>
          </cell>
          <cell r="G2021">
            <v>160.65</v>
          </cell>
          <cell r="H2021">
            <v>72.869554800000003</v>
          </cell>
          <cell r="I2021">
            <v>1</v>
          </cell>
          <cell r="J2021">
            <v>1</v>
          </cell>
          <cell r="K2021">
            <v>16906.641020915034</v>
          </cell>
          <cell r="L2021">
            <v>1581.5364999999999</v>
          </cell>
          <cell r="M2021" t="str">
            <v>SPECFIT</v>
          </cell>
          <cell r="N2021" t="str">
            <v>(79)92227</v>
          </cell>
          <cell r="O2021" t="str">
            <v>BOX</v>
          </cell>
          <cell r="P2021" t="str">
            <v>D</v>
          </cell>
          <cell r="Q2021" t="str">
            <v>F</v>
          </cell>
          <cell r="R2021">
            <v>13290.223529411765</v>
          </cell>
          <cell r="S2021">
            <v>14220.539176470589</v>
          </cell>
          <cell r="T2021">
            <v>14220.539176470589</v>
          </cell>
          <cell r="U2021">
            <v>14220.539176470589</v>
          </cell>
          <cell r="V2021">
            <v>15215.976918823531</v>
          </cell>
          <cell r="W2021">
            <v>15215.976918823531</v>
          </cell>
          <cell r="X2021">
            <v>15215.976918823531</v>
          </cell>
          <cell r="Y2021">
            <v>15215.976918823531</v>
          </cell>
          <cell r="Z2021">
            <v>16906.641020915034</v>
          </cell>
          <cell r="AB2021" t="str">
            <v/>
          </cell>
          <cell r="AC2021">
            <v>2705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I2021" t="str">
            <v/>
          </cell>
          <cell r="AJ2021" t="str">
            <v/>
          </cell>
          <cell r="AM2021" t="e">
            <v>#N/A</v>
          </cell>
        </row>
        <row r="2022">
          <cell r="A2022" t="str">
            <v>ACTIVE</v>
          </cell>
          <cell r="B2022" t="str">
            <v>35-503</v>
          </cell>
          <cell r="C2022">
            <v>28874596</v>
          </cell>
          <cell r="D2022" t="str">
            <v>35-503</v>
          </cell>
          <cell r="E2022" t="str">
            <v>SDR 35</v>
          </cell>
          <cell r="F2022" t="str">
            <v>30X4 WYE SXGXG SDR35</v>
          </cell>
          <cell r="G2022">
            <v>127.35</v>
          </cell>
          <cell r="H2022">
            <v>57.764941199999996</v>
          </cell>
          <cell r="I2022">
            <v>1</v>
          </cell>
          <cell r="J2022">
            <v>1</v>
          </cell>
          <cell r="K2022">
            <v>8967.6200666666664</v>
          </cell>
          <cell r="L2022">
            <v>838.87760000000003</v>
          </cell>
          <cell r="M2022" t="str">
            <v>SPECFIT</v>
          </cell>
          <cell r="N2022" t="str">
            <v>(79)922304</v>
          </cell>
          <cell r="O2022" t="str">
            <v>BOX</v>
          </cell>
          <cell r="P2022" t="str">
            <v>D</v>
          </cell>
          <cell r="Q2022" t="str">
            <v>F</v>
          </cell>
          <cell r="R2022">
            <v>7049.4</v>
          </cell>
          <cell r="S2022">
            <v>7542.8580000000002</v>
          </cell>
          <cell r="T2022">
            <v>7542.8580000000002</v>
          </cell>
          <cell r="U2022">
            <v>7542.8580000000002</v>
          </cell>
          <cell r="V2022">
            <v>8070.8580600000005</v>
          </cell>
          <cell r="W2022">
            <v>8070.8580600000005</v>
          </cell>
          <cell r="X2022">
            <v>8070.8580600000005</v>
          </cell>
          <cell r="Y2022">
            <v>8070.8580600000005</v>
          </cell>
          <cell r="Z2022">
            <v>8967.6200666666664</v>
          </cell>
          <cell r="AB2022" t="str">
            <v/>
          </cell>
          <cell r="AC2022">
            <v>2706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I2022" t="str">
            <v/>
          </cell>
          <cell r="AJ2022" t="str">
            <v/>
          </cell>
          <cell r="AM2022" t="e">
            <v>#N/A</v>
          </cell>
        </row>
        <row r="2023">
          <cell r="A2023" t="str">
            <v>ACTIVE</v>
          </cell>
          <cell r="B2023" t="str">
            <v>35-504</v>
          </cell>
          <cell r="C2023">
            <v>28874600</v>
          </cell>
          <cell r="D2023" t="str">
            <v>35-504</v>
          </cell>
          <cell r="E2023" t="str">
            <v>SDR 35</v>
          </cell>
          <cell r="F2023" t="str">
            <v>30X6 WYE SXGXG SDR35</v>
          </cell>
          <cell r="G2023">
            <v>136.35</v>
          </cell>
          <cell r="H2023">
            <v>61.8472692</v>
          </cell>
          <cell r="I2023">
            <v>1</v>
          </cell>
          <cell r="J2023">
            <v>1</v>
          </cell>
          <cell r="K2023">
            <v>9522.1258169934663</v>
          </cell>
          <cell r="L2023">
            <v>890.74919999999997</v>
          </cell>
          <cell r="M2023" t="str">
            <v>SPECFIT</v>
          </cell>
          <cell r="N2023" t="str">
            <v>(79)922306</v>
          </cell>
          <cell r="O2023" t="str">
            <v>BOX</v>
          </cell>
          <cell r="P2023" t="str">
            <v>D</v>
          </cell>
          <cell r="Q2023" t="str">
            <v>F</v>
          </cell>
          <cell r="R2023">
            <v>7485.2941176470595</v>
          </cell>
          <cell r="S2023">
            <v>8009.2647058823541</v>
          </cell>
          <cell r="T2023">
            <v>8009.2647058823541</v>
          </cell>
          <cell r="U2023">
            <v>8009.2647058823541</v>
          </cell>
          <cell r="V2023">
            <v>8569.9132352941197</v>
          </cell>
          <cell r="W2023">
            <v>8569.9132352941197</v>
          </cell>
          <cell r="X2023">
            <v>8569.9132352941197</v>
          </cell>
          <cell r="Y2023">
            <v>8569.9132352941197</v>
          </cell>
          <cell r="Z2023">
            <v>9522.1258169934663</v>
          </cell>
          <cell r="AB2023" t="str">
            <v/>
          </cell>
          <cell r="AC2023">
            <v>2707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I2023" t="str">
            <v/>
          </cell>
          <cell r="AJ2023" t="str">
            <v/>
          </cell>
          <cell r="AM2023" t="e">
            <v>#N/A</v>
          </cell>
        </row>
        <row r="2024">
          <cell r="A2024" t="str">
            <v>ACTIVE</v>
          </cell>
          <cell r="B2024" t="str">
            <v>35-505</v>
          </cell>
          <cell r="C2024">
            <v>28874618</v>
          </cell>
          <cell r="D2024" t="str">
            <v>35-505</v>
          </cell>
          <cell r="E2024" t="str">
            <v>SDR 35</v>
          </cell>
          <cell r="F2024" t="str">
            <v>30X8 WYE SXGXG SDR35</v>
          </cell>
          <cell r="G2024">
            <v>176.4</v>
          </cell>
          <cell r="H2024">
            <v>80.013628800000006</v>
          </cell>
          <cell r="I2024">
            <v>1</v>
          </cell>
          <cell r="J2024">
            <v>1</v>
          </cell>
          <cell r="K2024">
            <v>11286.888146405232</v>
          </cell>
          <cell r="L2024">
            <v>1055.8344999999999</v>
          </cell>
          <cell r="M2024" t="str">
            <v>SPECFIT</v>
          </cell>
          <cell r="N2024" t="str">
            <v>(79)922308</v>
          </cell>
          <cell r="O2024" t="str">
            <v>BOX</v>
          </cell>
          <cell r="P2024" t="str">
            <v>D</v>
          </cell>
          <cell r="Q2024" t="str">
            <v>F</v>
          </cell>
          <cell r="R2024">
            <v>8872.5647058823542</v>
          </cell>
          <cell r="S2024">
            <v>9493.6442352941194</v>
          </cell>
          <cell r="T2024">
            <v>9493.6442352941194</v>
          </cell>
          <cell r="U2024">
            <v>9493.6442352941194</v>
          </cell>
          <cell r="V2024">
            <v>10158.199331764708</v>
          </cell>
          <cell r="W2024">
            <v>10158.199331764708</v>
          </cell>
          <cell r="X2024">
            <v>10158.199331764708</v>
          </cell>
          <cell r="Y2024">
            <v>10158.199331764708</v>
          </cell>
          <cell r="Z2024">
            <v>11286.888146405232</v>
          </cell>
          <cell r="AB2024" t="str">
            <v/>
          </cell>
          <cell r="AC2024">
            <v>2708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I2024" t="str">
            <v/>
          </cell>
          <cell r="AJ2024" t="str">
            <v/>
          </cell>
          <cell r="AM2024" t="e">
            <v>#N/A</v>
          </cell>
        </row>
        <row r="2025">
          <cell r="A2025" t="str">
            <v>ACTIVE</v>
          </cell>
          <cell r="B2025" t="str">
            <v>35-506</v>
          </cell>
          <cell r="C2025">
            <v>28874626</v>
          </cell>
          <cell r="D2025" t="str">
            <v>35-506</v>
          </cell>
          <cell r="E2025" t="str">
            <v>SDR 35</v>
          </cell>
          <cell r="F2025" t="str">
            <v>30X10 WYE SXGXG SDR35</v>
          </cell>
          <cell r="G2025">
            <v>183.15</v>
          </cell>
          <cell r="H2025">
            <v>83.075374800000006</v>
          </cell>
          <cell r="I2025">
            <v>1</v>
          </cell>
          <cell r="J2025">
            <v>1</v>
          </cell>
          <cell r="K2025">
            <v>11531.462732026144</v>
          </cell>
          <cell r="L2025">
            <v>1078.7135000000001</v>
          </cell>
          <cell r="M2025" t="str">
            <v>SPECFIT</v>
          </cell>
          <cell r="N2025" t="str">
            <v>(79)9223010</v>
          </cell>
          <cell r="O2025" t="str">
            <v>BOX</v>
          </cell>
          <cell r="P2025" t="str">
            <v>D</v>
          </cell>
          <cell r="Q2025" t="str">
            <v>F</v>
          </cell>
          <cell r="R2025">
            <v>9064.8235294117658</v>
          </cell>
          <cell r="S2025">
            <v>9699.3611764705893</v>
          </cell>
          <cell r="T2025">
            <v>9699.3611764705893</v>
          </cell>
          <cell r="U2025">
            <v>9699.3611764705893</v>
          </cell>
          <cell r="V2025">
            <v>10378.31645882353</v>
          </cell>
          <cell r="W2025">
            <v>10378.31645882353</v>
          </cell>
          <cell r="X2025">
            <v>10378.31645882353</v>
          </cell>
          <cell r="Y2025">
            <v>10378.31645882353</v>
          </cell>
          <cell r="Z2025">
            <v>11531.462732026144</v>
          </cell>
          <cell r="AB2025" t="str">
            <v/>
          </cell>
          <cell r="AC2025">
            <v>2709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I2025" t="str">
            <v/>
          </cell>
          <cell r="AJ2025" t="str">
            <v/>
          </cell>
          <cell r="AM2025" t="e">
            <v>#N/A</v>
          </cell>
        </row>
        <row r="2026">
          <cell r="A2026" t="str">
            <v>ACTIVE</v>
          </cell>
          <cell r="B2026" t="str">
            <v>35-507</v>
          </cell>
          <cell r="C2026">
            <v>28874634</v>
          </cell>
          <cell r="D2026" t="str">
            <v>35-507</v>
          </cell>
          <cell r="E2026" t="str">
            <v>SDR 35</v>
          </cell>
          <cell r="F2026" t="str">
            <v>30X12 WYE SXGXG SDR35</v>
          </cell>
          <cell r="G2026">
            <v>193.05</v>
          </cell>
          <cell r="H2026">
            <v>87.565935600000003</v>
          </cell>
          <cell r="I2026">
            <v>1</v>
          </cell>
          <cell r="J2026">
            <v>1</v>
          </cell>
          <cell r="K2026">
            <v>12780.615979084969</v>
          </cell>
          <cell r="L2026">
            <v>1195.5654</v>
          </cell>
          <cell r="M2026" t="str">
            <v>SPECFIT</v>
          </cell>
          <cell r="N2026" t="str">
            <v>(79)9223012</v>
          </cell>
          <cell r="O2026" t="str">
            <v>BOX</v>
          </cell>
          <cell r="P2026" t="str">
            <v>D</v>
          </cell>
          <cell r="Q2026" t="str">
            <v>F</v>
          </cell>
          <cell r="R2026">
            <v>10046.776470588236</v>
          </cell>
          <cell r="S2026">
            <v>10750.050823529413</v>
          </cell>
          <cell r="T2026">
            <v>10750.050823529413</v>
          </cell>
          <cell r="U2026">
            <v>10750.050823529413</v>
          </cell>
          <cell r="V2026">
            <v>11502.554381176473</v>
          </cell>
          <cell r="W2026">
            <v>11502.554381176473</v>
          </cell>
          <cell r="X2026">
            <v>11502.554381176473</v>
          </cell>
          <cell r="Y2026">
            <v>11502.554381176473</v>
          </cell>
          <cell r="Z2026">
            <v>12780.615979084969</v>
          </cell>
          <cell r="AB2026" t="str">
            <v/>
          </cell>
          <cell r="AC2026">
            <v>2710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I2026" t="str">
            <v/>
          </cell>
          <cell r="AJ2026" t="str">
            <v/>
          </cell>
          <cell r="AM2026" t="e">
            <v>#N/A</v>
          </cell>
        </row>
        <row r="2027">
          <cell r="A2027" t="str">
            <v>ACTIVE</v>
          </cell>
          <cell r="B2027" t="str">
            <v>35-508</v>
          </cell>
          <cell r="C2027">
            <v>28874642</v>
          </cell>
          <cell r="D2027" t="str">
            <v>35-508</v>
          </cell>
          <cell r="E2027" t="str">
            <v>SDR 35</v>
          </cell>
          <cell r="F2027" t="str">
            <v>30X15 WYE SXGXG SDR35</v>
          </cell>
          <cell r="G2027">
            <v>208.8</v>
          </cell>
          <cell r="H2027">
            <v>94.710009600000006</v>
          </cell>
          <cell r="I2027">
            <v>1</v>
          </cell>
          <cell r="J2027">
            <v>1</v>
          </cell>
          <cell r="K2027">
            <v>14627.990700653594</v>
          </cell>
          <cell r="L2027">
            <v>1368.3788</v>
          </cell>
          <cell r="M2027" t="str">
            <v>SPECFIT</v>
          </cell>
          <cell r="N2027" t="str">
            <v>(79)9223015</v>
          </cell>
          <cell r="O2027" t="str">
            <v>BOX</v>
          </cell>
          <cell r="P2027" t="str">
            <v>D</v>
          </cell>
          <cell r="Q2027" t="str">
            <v>F</v>
          </cell>
          <cell r="R2027">
            <v>11498.988235294117</v>
          </cell>
          <cell r="S2027">
            <v>12303.917411764705</v>
          </cell>
          <cell r="T2027">
            <v>12303.917411764705</v>
          </cell>
          <cell r="U2027">
            <v>12303.917411764705</v>
          </cell>
          <cell r="V2027">
            <v>13165.191630588235</v>
          </cell>
          <cell r="W2027">
            <v>13165.191630588235</v>
          </cell>
          <cell r="X2027">
            <v>13165.191630588235</v>
          </cell>
          <cell r="Y2027">
            <v>13165.191630588235</v>
          </cell>
          <cell r="Z2027">
            <v>14627.990700653594</v>
          </cell>
          <cell r="AB2027" t="str">
            <v/>
          </cell>
          <cell r="AC2027">
            <v>2711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I2027" t="str">
            <v/>
          </cell>
          <cell r="AJ2027" t="str">
            <v/>
          </cell>
          <cell r="AM2027" t="e">
            <v>#N/A</v>
          </cell>
        </row>
        <row r="2028">
          <cell r="A2028" t="str">
            <v>ACTIVE</v>
          </cell>
          <cell r="B2028" t="str">
            <v>35-509</v>
          </cell>
          <cell r="C2028">
            <v>28874650</v>
          </cell>
          <cell r="D2028" t="str">
            <v>35-509</v>
          </cell>
          <cell r="E2028" t="str">
            <v>SDR 35</v>
          </cell>
          <cell r="F2028" t="str">
            <v>30X18 WYE SXGXG SDR35</v>
          </cell>
          <cell r="G2028">
            <v>235.35</v>
          </cell>
          <cell r="H2028">
            <v>106.7528772</v>
          </cell>
          <cell r="I2028">
            <v>1</v>
          </cell>
          <cell r="J2028">
            <v>1</v>
          </cell>
          <cell r="K2028">
            <v>15968.062477124184</v>
          </cell>
          <cell r="L2028">
            <v>1493.7365</v>
          </cell>
          <cell r="M2028" t="str">
            <v>SPECFIT</v>
          </cell>
          <cell r="N2028" t="str">
            <v>(79)9223018</v>
          </cell>
          <cell r="O2028" t="str">
            <v>BOX</v>
          </cell>
          <cell r="P2028" t="str">
            <v>D</v>
          </cell>
          <cell r="Q2028" t="str">
            <v>F</v>
          </cell>
          <cell r="R2028">
            <v>12552.411764705881</v>
          </cell>
          <cell r="S2028">
            <v>13431.080588235294</v>
          </cell>
          <cell r="T2028">
            <v>13431.080588235294</v>
          </cell>
          <cell r="U2028">
            <v>13431.080588235294</v>
          </cell>
          <cell r="V2028">
            <v>14371.256229411765</v>
          </cell>
          <cell r="W2028">
            <v>14371.256229411765</v>
          </cell>
          <cell r="X2028">
            <v>14371.256229411765</v>
          </cell>
          <cell r="Y2028">
            <v>14371.256229411765</v>
          </cell>
          <cell r="Z2028">
            <v>15968.062477124184</v>
          </cell>
          <cell r="AB2028" t="str">
            <v/>
          </cell>
          <cell r="AC2028">
            <v>2712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I2028" t="str">
            <v/>
          </cell>
          <cell r="AJ2028" t="str">
            <v/>
          </cell>
          <cell r="AM2028" t="e">
            <v>#N/A</v>
          </cell>
        </row>
        <row r="2029">
          <cell r="A2029" t="str">
            <v>ACTIVE</v>
          </cell>
          <cell r="B2029" t="str">
            <v>35-510</v>
          </cell>
          <cell r="C2029">
            <v>28874669</v>
          </cell>
          <cell r="D2029" t="str">
            <v>35-510</v>
          </cell>
          <cell r="E2029" t="str">
            <v>SDR 35</v>
          </cell>
          <cell r="F2029" t="str">
            <v>30X21 WYE SXGXG SDR35</v>
          </cell>
          <cell r="G2029">
            <v>256.95</v>
          </cell>
          <cell r="H2029">
            <v>116.5504644</v>
          </cell>
          <cell r="I2029">
            <v>1</v>
          </cell>
          <cell r="J2029">
            <v>1</v>
          </cell>
          <cell r="K2029">
            <v>18188.734462745102</v>
          </cell>
          <cell r="L2029">
            <v>1701.4693</v>
          </cell>
          <cell r="M2029" t="str">
            <v>SPECFIT</v>
          </cell>
          <cell r="N2029" t="str">
            <v>(79)9223021</v>
          </cell>
          <cell r="O2029" t="str">
            <v>BOX</v>
          </cell>
          <cell r="P2029" t="str">
            <v>D</v>
          </cell>
          <cell r="Q2029" t="str">
            <v>F</v>
          </cell>
          <cell r="R2029">
            <v>14298.070588235296</v>
          </cell>
          <cell r="S2029">
            <v>15298.935529411767</v>
          </cell>
          <cell r="T2029">
            <v>15298.935529411767</v>
          </cell>
          <cell r="U2029">
            <v>15298.935529411767</v>
          </cell>
          <cell r="V2029">
            <v>16369.861016470591</v>
          </cell>
          <cell r="W2029">
            <v>16369.861016470591</v>
          </cell>
          <cell r="X2029">
            <v>16369.861016470591</v>
          </cell>
          <cell r="Y2029">
            <v>16369.861016470591</v>
          </cell>
          <cell r="Z2029">
            <v>18188.734462745102</v>
          </cell>
          <cell r="AB2029" t="str">
            <v/>
          </cell>
          <cell r="AC2029">
            <v>2713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I2029" t="str">
            <v/>
          </cell>
          <cell r="AJ2029" t="str">
            <v/>
          </cell>
          <cell r="AM2029" t="e">
            <v>#N/A</v>
          </cell>
        </row>
        <row r="2030">
          <cell r="A2030" t="str">
            <v>ACTIVE</v>
          </cell>
          <cell r="B2030" t="str">
            <v>35-511</v>
          </cell>
          <cell r="C2030">
            <v>28874677</v>
          </cell>
          <cell r="D2030" t="str">
            <v>35-511</v>
          </cell>
          <cell r="E2030" t="str">
            <v>SDR 35</v>
          </cell>
          <cell r="F2030" t="str">
            <v>30X24 WYE SXGXG SDR35</v>
          </cell>
          <cell r="G2030">
            <v>280.8</v>
          </cell>
          <cell r="H2030">
            <v>127.36863360000001</v>
          </cell>
          <cell r="I2030">
            <v>1</v>
          </cell>
          <cell r="J2030" t="str">
            <v>-</v>
          </cell>
          <cell r="K2030">
            <v>19955.098155555559</v>
          </cell>
          <cell r="L2030">
            <v>1866.7045000000001</v>
          </cell>
          <cell r="M2030" t="str">
            <v>SPECFIT</v>
          </cell>
          <cell r="N2030" t="str">
            <v>(79)9223024</v>
          </cell>
          <cell r="O2030" t="str">
            <v>BOX</v>
          </cell>
          <cell r="P2030" t="str">
            <v>D</v>
          </cell>
          <cell r="Q2030" t="str">
            <v>F</v>
          </cell>
          <cell r="R2030">
            <v>15686.6</v>
          </cell>
          <cell r="S2030">
            <v>16784.662</v>
          </cell>
          <cell r="T2030">
            <v>16784.662</v>
          </cell>
          <cell r="U2030">
            <v>16784.662</v>
          </cell>
          <cell r="V2030">
            <v>17959.588340000002</v>
          </cell>
          <cell r="W2030">
            <v>17959.588340000002</v>
          </cell>
          <cell r="X2030">
            <v>17959.588340000002</v>
          </cell>
          <cell r="Y2030">
            <v>17959.588340000002</v>
          </cell>
          <cell r="Z2030">
            <v>19955.098155555559</v>
          </cell>
          <cell r="AB2030" t="str">
            <v/>
          </cell>
          <cell r="AC2030">
            <v>2714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I2030" t="str">
            <v/>
          </cell>
          <cell r="AJ2030" t="str">
            <v/>
          </cell>
          <cell r="AM2030" t="e">
            <v>#N/A</v>
          </cell>
        </row>
        <row r="2031">
          <cell r="A2031" t="str">
            <v>ACTIVE</v>
          </cell>
          <cell r="B2031" t="str">
            <v>35-512</v>
          </cell>
          <cell r="C2031">
            <v>28874685</v>
          </cell>
          <cell r="D2031" t="str">
            <v>35-512</v>
          </cell>
          <cell r="E2031" t="str">
            <v>SDR 35</v>
          </cell>
          <cell r="F2031" t="str">
            <v>30X27 WYE SXGXG SDR35</v>
          </cell>
          <cell r="G2031">
            <v>299.25</v>
          </cell>
          <cell r="H2031">
            <v>135.73740599999999</v>
          </cell>
          <cell r="I2031">
            <v>1</v>
          </cell>
          <cell r="J2031" t="str">
            <v>-</v>
          </cell>
          <cell r="K2031">
            <v>24943.868952941171</v>
          </cell>
          <cell r="L2031">
            <v>2333.3806</v>
          </cell>
          <cell r="M2031" t="str">
            <v>SPECFIT</v>
          </cell>
          <cell r="N2031" t="str">
            <v>(79)9223027</v>
          </cell>
          <cell r="O2031" t="str">
            <v>BOX</v>
          </cell>
          <cell r="P2031" t="str">
            <v>D</v>
          </cell>
          <cell r="Q2031" t="str">
            <v>F</v>
          </cell>
          <cell r="R2031">
            <v>19608.247058823526</v>
          </cell>
          <cell r="S2031">
            <v>20980.824352941174</v>
          </cell>
          <cell r="T2031">
            <v>20980.824352941174</v>
          </cell>
          <cell r="U2031">
            <v>20980.824352941174</v>
          </cell>
          <cell r="V2031">
            <v>22449.482057647056</v>
          </cell>
          <cell r="W2031">
            <v>22449.482057647056</v>
          </cell>
          <cell r="X2031">
            <v>22449.482057647056</v>
          </cell>
          <cell r="Y2031">
            <v>22449.482057647056</v>
          </cell>
          <cell r="Z2031">
            <v>24943.868952941171</v>
          </cell>
          <cell r="AB2031" t="str">
            <v/>
          </cell>
          <cell r="AC2031">
            <v>2715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I2031" t="str">
            <v/>
          </cell>
          <cell r="AJ2031" t="str">
            <v/>
          </cell>
          <cell r="AM2031" t="e">
            <v>#N/A</v>
          </cell>
        </row>
        <row r="2032">
          <cell r="A2032" t="str">
            <v>ACTIVE</v>
          </cell>
          <cell r="B2032" t="str">
            <v>35-513</v>
          </cell>
          <cell r="C2032">
            <v>28874693</v>
          </cell>
          <cell r="D2032" t="str">
            <v>35-513</v>
          </cell>
          <cell r="E2032" t="str">
            <v>SDR 35</v>
          </cell>
          <cell r="F2032" t="str">
            <v>30 WYE SXGXG SDR35</v>
          </cell>
          <cell r="G2032">
            <v>359.55</v>
          </cell>
          <cell r="H2032">
            <v>163.08900360000001</v>
          </cell>
          <cell r="I2032">
            <v>1</v>
          </cell>
          <cell r="J2032" t="str">
            <v>-</v>
          </cell>
          <cell r="K2032">
            <v>31179.847415686283</v>
          </cell>
          <cell r="L2032">
            <v>2916.7271999999998</v>
          </cell>
          <cell r="M2032" t="str">
            <v>SPECFIT</v>
          </cell>
          <cell r="N2032" t="str">
            <v>(79)92230</v>
          </cell>
          <cell r="O2032" t="str">
            <v>BOX</v>
          </cell>
          <cell r="P2032" t="str">
            <v>D</v>
          </cell>
          <cell r="Q2032" t="str">
            <v>F</v>
          </cell>
          <cell r="R2032">
            <v>24510.317647058826</v>
          </cell>
          <cell r="S2032">
            <v>26226.039882352947</v>
          </cell>
          <cell r="T2032">
            <v>26226.039882352947</v>
          </cell>
          <cell r="U2032">
            <v>26226.039882352947</v>
          </cell>
          <cell r="V2032">
            <v>28061.862674117656</v>
          </cell>
          <cell r="W2032">
            <v>28061.862674117656</v>
          </cell>
          <cell r="X2032">
            <v>28061.862674117656</v>
          </cell>
          <cell r="Y2032">
            <v>28061.862674117656</v>
          </cell>
          <cell r="Z2032">
            <v>31179.847415686283</v>
          </cell>
          <cell r="AB2032" t="str">
            <v/>
          </cell>
          <cell r="AC2032">
            <v>2716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I2032" t="str">
            <v/>
          </cell>
          <cell r="AJ2032" t="str">
            <v/>
          </cell>
          <cell r="AM2032" t="e">
            <v>#N/A</v>
          </cell>
        </row>
        <row r="2033">
          <cell r="A2033" t="str">
            <v>ACTIVE</v>
          </cell>
          <cell r="B2033" t="str">
            <v>35-514</v>
          </cell>
          <cell r="C2033">
            <v>28874707</v>
          </cell>
          <cell r="D2033" t="str">
            <v>35-514</v>
          </cell>
          <cell r="E2033" t="str">
            <v>SDR 35</v>
          </cell>
          <cell r="F2033" t="str">
            <v>36X4 WYE SXGXG SDR35</v>
          </cell>
          <cell r="G2033">
            <v>216.9</v>
          </cell>
          <cell r="H2033">
            <v>98.384104800000003</v>
          </cell>
          <cell r="I2033">
            <v>1</v>
          </cell>
          <cell r="J2033">
            <v>1</v>
          </cell>
          <cell r="K2033">
            <v>11209.513858823533</v>
          </cell>
          <cell r="L2033">
            <v>1048.597</v>
          </cell>
          <cell r="M2033" t="str">
            <v>SPECFIT</v>
          </cell>
          <cell r="N2033" t="str">
            <v>(79)922364</v>
          </cell>
          <cell r="O2033" t="str">
            <v>BOX</v>
          </cell>
          <cell r="P2033" t="str">
            <v>D</v>
          </cell>
          <cell r="Q2033" t="str">
            <v>F</v>
          </cell>
          <cell r="R2033">
            <v>8811.7411764705885</v>
          </cell>
          <cell r="S2033">
            <v>9428.5630588235308</v>
          </cell>
          <cell r="T2033">
            <v>9428.5630588235308</v>
          </cell>
          <cell r="U2033">
            <v>9428.5630588235308</v>
          </cell>
          <cell r="V2033">
            <v>10088.562472941179</v>
          </cell>
          <cell r="W2033">
            <v>10088.562472941179</v>
          </cell>
          <cell r="X2033">
            <v>10088.562472941179</v>
          </cell>
          <cell r="Y2033">
            <v>10088.562472941179</v>
          </cell>
          <cell r="Z2033">
            <v>11209.513858823533</v>
          </cell>
          <cell r="AB2033" t="str">
            <v/>
          </cell>
          <cell r="AC2033">
            <v>2717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I2033" t="str">
            <v/>
          </cell>
          <cell r="AJ2033" t="str">
            <v/>
          </cell>
          <cell r="AM2033" t="e">
            <v>#N/A</v>
          </cell>
        </row>
        <row r="2034">
          <cell r="A2034" t="str">
            <v>ACTIVE</v>
          </cell>
          <cell r="B2034" t="str">
            <v>35-515</v>
          </cell>
          <cell r="C2034">
            <v>28874715</v>
          </cell>
          <cell r="D2034" t="str">
            <v>35-515</v>
          </cell>
          <cell r="E2034" t="str">
            <v>SDR 35</v>
          </cell>
          <cell r="F2034" t="str">
            <v>36X6 WYE SXGXG SDR35</v>
          </cell>
          <cell r="G2034">
            <v>228.6</v>
          </cell>
          <cell r="H2034">
            <v>103.6911312</v>
          </cell>
          <cell r="I2034">
            <v>1</v>
          </cell>
          <cell r="J2034">
            <v>1</v>
          </cell>
          <cell r="K2034">
            <v>11902.649788235294</v>
          </cell>
          <cell r="L2034">
            <v>1113.4366</v>
          </cell>
          <cell r="M2034" t="str">
            <v>SPECFIT</v>
          </cell>
          <cell r="N2034" t="str">
            <v>(79)922366</v>
          </cell>
          <cell r="O2034" t="str">
            <v>BOX</v>
          </cell>
          <cell r="P2034" t="str">
            <v>D</v>
          </cell>
          <cell r="Q2034" t="str">
            <v>F</v>
          </cell>
          <cell r="R2034">
            <v>9356.6117647058818</v>
          </cell>
          <cell r="S2034">
            <v>10011.574588235295</v>
          </cell>
          <cell r="T2034">
            <v>10011.574588235295</v>
          </cell>
          <cell r="U2034">
            <v>10011.574588235295</v>
          </cell>
          <cell r="V2034">
            <v>10712.384809411766</v>
          </cell>
          <cell r="W2034">
            <v>10712.384809411766</v>
          </cell>
          <cell r="X2034">
            <v>10712.384809411766</v>
          </cell>
          <cell r="Y2034">
            <v>10712.384809411766</v>
          </cell>
          <cell r="Z2034">
            <v>11902.649788235294</v>
          </cell>
          <cell r="AB2034" t="str">
            <v/>
          </cell>
          <cell r="AC2034">
            <v>2718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I2034" t="str">
            <v/>
          </cell>
          <cell r="AJ2034" t="str">
            <v/>
          </cell>
          <cell r="AM2034" t="e">
            <v>#N/A</v>
          </cell>
        </row>
        <row r="2035">
          <cell r="A2035" t="str">
            <v>ACTIVE</v>
          </cell>
          <cell r="B2035" t="str">
            <v>35-516</v>
          </cell>
          <cell r="C2035">
            <v>28874723</v>
          </cell>
          <cell r="D2035" t="str">
            <v>35-516</v>
          </cell>
          <cell r="E2035" t="str">
            <v>SDR 35</v>
          </cell>
          <cell r="F2035" t="str">
            <v>36X8 WYE SXGXG SDR35</v>
          </cell>
          <cell r="G2035">
            <v>240.3</v>
          </cell>
          <cell r="H2035">
            <v>108.9981576</v>
          </cell>
          <cell r="I2035">
            <v>1</v>
          </cell>
          <cell r="J2035">
            <v>1</v>
          </cell>
          <cell r="K2035">
            <v>14108.595216993464</v>
          </cell>
          <cell r="L2035">
            <v>1319.7918</v>
          </cell>
          <cell r="M2035" t="str">
            <v>SPECFIT</v>
          </cell>
          <cell r="N2035" t="str">
            <v>(79)922368</v>
          </cell>
          <cell r="O2035" t="str">
            <v>BOX</v>
          </cell>
          <cell r="P2035" t="str">
            <v>D</v>
          </cell>
          <cell r="Q2035" t="str">
            <v>F</v>
          </cell>
          <cell r="R2035">
            <v>11090.694117647059</v>
          </cell>
          <cell r="S2035">
            <v>11867.042705882353</v>
          </cell>
          <cell r="T2035">
            <v>11867.042705882353</v>
          </cell>
          <cell r="U2035">
            <v>11867.042705882353</v>
          </cell>
          <cell r="V2035">
            <v>12697.735695294119</v>
          </cell>
          <cell r="W2035">
            <v>12697.735695294119</v>
          </cell>
          <cell r="X2035">
            <v>12697.735695294119</v>
          </cell>
          <cell r="Y2035">
            <v>12697.735695294119</v>
          </cell>
          <cell r="Z2035">
            <v>14108.595216993464</v>
          </cell>
          <cell r="AB2035" t="str">
            <v/>
          </cell>
          <cell r="AC2035">
            <v>2719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I2035" t="str">
            <v/>
          </cell>
          <cell r="AJ2035" t="str">
            <v/>
          </cell>
          <cell r="AM2035" t="e">
            <v>#N/A</v>
          </cell>
        </row>
        <row r="2036">
          <cell r="A2036" t="str">
            <v>ACTIVE</v>
          </cell>
          <cell r="B2036" t="str">
            <v>35-517</v>
          </cell>
          <cell r="C2036">
            <v>28874731</v>
          </cell>
          <cell r="D2036" t="str">
            <v>35-517</v>
          </cell>
          <cell r="E2036" t="str">
            <v>SDR 35</v>
          </cell>
          <cell r="F2036" t="str">
            <v>36X10 WYE SXGXG SDR35</v>
          </cell>
          <cell r="G2036">
            <v>252.9</v>
          </cell>
          <cell r="H2036">
            <v>114.7134168</v>
          </cell>
          <cell r="I2036">
            <v>1</v>
          </cell>
          <cell r="J2036">
            <v>1</v>
          </cell>
          <cell r="K2036">
            <v>14414.350864052289</v>
          </cell>
          <cell r="L2036">
            <v>1348.3938000000001</v>
          </cell>
          <cell r="M2036" t="str">
            <v>SPECFIT</v>
          </cell>
          <cell r="N2036" t="str">
            <v>(79)9223610</v>
          </cell>
          <cell r="O2036" t="str">
            <v>BOX</v>
          </cell>
          <cell r="P2036" t="str">
            <v>D</v>
          </cell>
          <cell r="Q2036" t="str">
            <v>F</v>
          </cell>
          <cell r="R2036">
            <v>11331.047058823529</v>
          </cell>
          <cell r="S2036">
            <v>12124.220352941176</v>
          </cell>
          <cell r="T2036">
            <v>12124.220352941176</v>
          </cell>
          <cell r="U2036">
            <v>12124.220352941176</v>
          </cell>
          <cell r="V2036">
            <v>12972.91577764706</v>
          </cell>
          <cell r="W2036">
            <v>12972.91577764706</v>
          </cell>
          <cell r="X2036">
            <v>12972.91577764706</v>
          </cell>
          <cell r="Y2036">
            <v>12972.91577764706</v>
          </cell>
          <cell r="Z2036">
            <v>14414.350864052289</v>
          </cell>
          <cell r="AB2036" t="str">
            <v/>
          </cell>
          <cell r="AC2036">
            <v>2720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I2036" t="str">
            <v/>
          </cell>
          <cell r="AJ2036" t="str">
            <v/>
          </cell>
          <cell r="AM2036" t="e">
            <v>#N/A</v>
          </cell>
        </row>
        <row r="2037">
          <cell r="A2037" t="str">
            <v>ACTIVE</v>
          </cell>
          <cell r="B2037" t="str">
            <v>35-518</v>
          </cell>
          <cell r="C2037">
            <v>28874740</v>
          </cell>
          <cell r="D2037" t="str">
            <v>35-518</v>
          </cell>
          <cell r="E2037" t="str">
            <v>SDR 35</v>
          </cell>
          <cell r="F2037" t="str">
            <v>36X12 WYE SXGXG SDR35</v>
          </cell>
          <cell r="G2037">
            <v>267.75</v>
          </cell>
          <cell r="H2037">
            <v>121.449258</v>
          </cell>
          <cell r="I2037">
            <v>1</v>
          </cell>
          <cell r="J2037">
            <v>1</v>
          </cell>
          <cell r="K2037">
            <v>15975.769973856211</v>
          </cell>
          <cell r="L2037">
            <v>1494.4567</v>
          </cell>
          <cell r="M2037" t="str">
            <v>SPECFIT</v>
          </cell>
          <cell r="N2037" t="str">
            <v>(79)9223612</v>
          </cell>
          <cell r="O2037" t="str">
            <v>BOX</v>
          </cell>
          <cell r="P2037" t="str">
            <v>D</v>
          </cell>
          <cell r="Q2037" t="str">
            <v>F</v>
          </cell>
          <cell r="R2037">
            <v>12558.470588235296</v>
          </cell>
          <cell r="S2037">
            <v>13437.563529411767</v>
          </cell>
          <cell r="T2037">
            <v>13437.563529411767</v>
          </cell>
          <cell r="U2037">
            <v>13437.563529411767</v>
          </cell>
          <cell r="V2037">
            <v>14378.192976470591</v>
          </cell>
          <cell r="W2037">
            <v>14378.192976470591</v>
          </cell>
          <cell r="X2037">
            <v>14378.192976470591</v>
          </cell>
          <cell r="Y2037">
            <v>14378.192976470591</v>
          </cell>
          <cell r="Z2037">
            <v>15975.769973856211</v>
          </cell>
          <cell r="AB2037" t="str">
            <v/>
          </cell>
          <cell r="AC2037">
            <v>2721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I2037" t="str">
            <v/>
          </cell>
          <cell r="AJ2037" t="str">
            <v/>
          </cell>
          <cell r="AM2037" t="e">
            <v>#N/A</v>
          </cell>
        </row>
        <row r="2038">
          <cell r="A2038" t="str">
            <v>ACTIVE</v>
          </cell>
          <cell r="B2038" t="str">
            <v>35-519</v>
          </cell>
          <cell r="C2038">
            <v>28874758</v>
          </cell>
          <cell r="D2038" t="str">
            <v>35-519</v>
          </cell>
          <cell r="E2038" t="str">
            <v>SDR 35</v>
          </cell>
          <cell r="F2038" t="str">
            <v>36X15 WYE SXGXG SDR35</v>
          </cell>
          <cell r="G2038">
            <v>287.55</v>
          </cell>
          <cell r="H2038">
            <v>130.43037960000001</v>
          </cell>
          <cell r="I2038">
            <v>1</v>
          </cell>
          <cell r="J2038" t="str">
            <v>-</v>
          </cell>
          <cell r="K2038">
            <v>18284.980892810461</v>
          </cell>
          <cell r="L2038">
            <v>1710.4730999999999</v>
          </cell>
          <cell r="M2038" t="str">
            <v>SPECFIT</v>
          </cell>
          <cell r="N2038" t="str">
            <v>(79)9223615</v>
          </cell>
          <cell r="O2038" t="str">
            <v>BOX</v>
          </cell>
          <cell r="P2038" t="str">
            <v>D</v>
          </cell>
          <cell r="Q2038" t="str">
            <v>F</v>
          </cell>
          <cell r="R2038">
            <v>14373.729411764707</v>
          </cell>
          <cell r="S2038">
            <v>15379.890470588238</v>
          </cell>
          <cell r="T2038">
            <v>15379.890470588238</v>
          </cell>
          <cell r="U2038">
            <v>15379.890470588238</v>
          </cell>
          <cell r="V2038">
            <v>16456.482803529416</v>
          </cell>
          <cell r="W2038">
            <v>16456.482803529416</v>
          </cell>
          <cell r="X2038">
            <v>16456.482803529416</v>
          </cell>
          <cell r="Y2038">
            <v>16456.482803529416</v>
          </cell>
          <cell r="Z2038">
            <v>18284.980892810461</v>
          </cell>
          <cell r="AB2038" t="str">
            <v/>
          </cell>
          <cell r="AC2038">
            <v>2722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I2038" t="str">
            <v/>
          </cell>
          <cell r="AJ2038" t="str">
            <v/>
          </cell>
          <cell r="AM2038" t="e">
            <v>#N/A</v>
          </cell>
        </row>
        <row r="2039">
          <cell r="A2039" t="str">
            <v>ACTIVE</v>
          </cell>
          <cell r="B2039" t="str">
            <v>35-520</v>
          </cell>
          <cell r="C2039">
            <v>28874766</v>
          </cell>
          <cell r="D2039" t="str">
            <v>35-520</v>
          </cell>
          <cell r="E2039" t="str">
            <v>SDR 35</v>
          </cell>
          <cell r="F2039" t="str">
            <v>36X18 WYE SXGXG SDR35</v>
          </cell>
          <cell r="G2039">
            <v>323.10000000000002</v>
          </cell>
          <cell r="H2039">
            <v>146.55557520000002</v>
          </cell>
          <cell r="I2039">
            <v>1</v>
          </cell>
          <cell r="J2039" t="str">
            <v>-</v>
          </cell>
          <cell r="K2039">
            <v>19960.09680392157</v>
          </cell>
          <cell r="L2039">
            <v>1867.1729</v>
          </cell>
          <cell r="M2039" t="str">
            <v>SPECFIT</v>
          </cell>
          <cell r="N2039" t="str">
            <v>(79)9223618</v>
          </cell>
          <cell r="O2039" t="str">
            <v>BOX</v>
          </cell>
          <cell r="P2039" t="str">
            <v>D</v>
          </cell>
          <cell r="Q2039" t="str">
            <v>F</v>
          </cell>
          <cell r="R2039">
            <v>15690.529411764706</v>
          </cell>
          <cell r="S2039">
            <v>16788.866470588237</v>
          </cell>
          <cell r="T2039">
            <v>16788.866470588237</v>
          </cell>
          <cell r="U2039">
            <v>16788.866470588237</v>
          </cell>
          <cell r="V2039">
            <v>17964.087123529414</v>
          </cell>
          <cell r="W2039">
            <v>17964.087123529414</v>
          </cell>
          <cell r="X2039">
            <v>17964.087123529414</v>
          </cell>
          <cell r="Y2039">
            <v>17964.087123529414</v>
          </cell>
          <cell r="Z2039">
            <v>19960.09680392157</v>
          </cell>
          <cell r="AB2039" t="str">
            <v/>
          </cell>
          <cell r="AC2039">
            <v>2723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I2039" t="str">
            <v/>
          </cell>
          <cell r="AJ2039" t="str">
            <v/>
          </cell>
          <cell r="AM2039" t="e">
            <v>#N/A</v>
          </cell>
        </row>
        <row r="2040">
          <cell r="A2040" t="str">
            <v>ACTIVE</v>
          </cell>
          <cell r="B2040" t="str">
            <v>35-521</v>
          </cell>
          <cell r="C2040">
            <v>28874774</v>
          </cell>
          <cell r="D2040" t="str">
            <v>35-521</v>
          </cell>
          <cell r="E2040" t="str">
            <v>SDR 35</v>
          </cell>
          <cell r="F2040" t="str">
            <v>36X21 WYE SXGXG SDR35</v>
          </cell>
          <cell r="G2040">
            <v>346.05</v>
          </cell>
          <cell r="H2040">
            <v>156.96551160000001</v>
          </cell>
          <cell r="I2040">
            <v>1</v>
          </cell>
          <cell r="J2040" t="str">
            <v>-</v>
          </cell>
          <cell r="K2040">
            <v>22735.933044444446</v>
          </cell>
          <cell r="L2040">
            <v>2126.8384000000001</v>
          </cell>
          <cell r="M2040" t="str">
            <v>SPECFIT</v>
          </cell>
          <cell r="N2040" t="str">
            <v>(79)9223621</v>
          </cell>
          <cell r="O2040" t="str">
            <v>BOX</v>
          </cell>
          <cell r="P2040" t="str">
            <v>D</v>
          </cell>
          <cell r="Q2040" t="str">
            <v>F</v>
          </cell>
          <cell r="R2040">
            <v>17872.599999999999</v>
          </cell>
          <cell r="S2040">
            <v>19123.682000000001</v>
          </cell>
          <cell r="T2040">
            <v>19123.682000000001</v>
          </cell>
          <cell r="U2040">
            <v>19123.682000000001</v>
          </cell>
          <cell r="V2040">
            <v>20462.339740000003</v>
          </cell>
          <cell r="W2040">
            <v>20462.339740000003</v>
          </cell>
          <cell r="X2040">
            <v>20462.339740000003</v>
          </cell>
          <cell r="Y2040">
            <v>20462.339740000003</v>
          </cell>
          <cell r="Z2040">
            <v>22735.933044444446</v>
          </cell>
          <cell r="AB2040" t="str">
            <v/>
          </cell>
          <cell r="AC2040">
            <v>2724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I2040" t="str">
            <v/>
          </cell>
          <cell r="AJ2040" t="str">
            <v/>
          </cell>
          <cell r="AM2040" t="e">
            <v>#N/A</v>
          </cell>
        </row>
        <row r="2041">
          <cell r="A2041" t="str">
            <v>ACTIVE</v>
          </cell>
          <cell r="B2041" t="str">
            <v>35-522</v>
          </cell>
          <cell r="C2041">
            <v>28874782</v>
          </cell>
          <cell r="D2041" t="str">
            <v>35-522</v>
          </cell>
          <cell r="E2041" t="str">
            <v>SDR 35</v>
          </cell>
          <cell r="F2041" t="str">
            <v>36X24 WYE SXGXG SDR35</v>
          </cell>
          <cell r="G2041">
            <v>380.7</v>
          </cell>
          <cell r="H2041">
            <v>172.68247439999999</v>
          </cell>
          <cell r="I2041">
            <v>1</v>
          </cell>
          <cell r="J2041" t="str">
            <v>-</v>
          </cell>
          <cell r="K2041">
            <v>24943.868952941171</v>
          </cell>
          <cell r="L2041">
            <v>2333.3806</v>
          </cell>
          <cell r="M2041" t="str">
            <v>SPECFIT</v>
          </cell>
          <cell r="N2041" t="str">
            <v>(79)9223624</v>
          </cell>
          <cell r="O2041" t="str">
            <v>BOX</v>
          </cell>
          <cell r="P2041" t="str">
            <v>D</v>
          </cell>
          <cell r="Q2041" t="str">
            <v>F</v>
          </cell>
          <cell r="R2041">
            <v>19608.247058823526</v>
          </cell>
          <cell r="S2041">
            <v>20980.824352941174</v>
          </cell>
          <cell r="T2041">
            <v>20980.824352941174</v>
          </cell>
          <cell r="U2041">
            <v>20980.824352941174</v>
          </cell>
          <cell r="V2041">
            <v>22449.482057647056</v>
          </cell>
          <cell r="W2041">
            <v>22449.482057647056</v>
          </cell>
          <cell r="X2041">
            <v>22449.482057647056</v>
          </cell>
          <cell r="Y2041">
            <v>22449.482057647056</v>
          </cell>
          <cell r="Z2041">
            <v>24943.868952941171</v>
          </cell>
          <cell r="AB2041" t="str">
            <v/>
          </cell>
          <cell r="AC2041">
            <v>2725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I2041" t="str">
            <v/>
          </cell>
          <cell r="AJ2041" t="str">
            <v/>
          </cell>
          <cell r="AM2041" t="e">
            <v>#N/A</v>
          </cell>
        </row>
        <row r="2042">
          <cell r="A2042" t="str">
            <v>ACTIVE</v>
          </cell>
          <cell r="B2042" t="str">
            <v>35-523</v>
          </cell>
          <cell r="C2042">
            <v>28874790</v>
          </cell>
          <cell r="D2042" t="str">
            <v>35-523</v>
          </cell>
          <cell r="E2042" t="str">
            <v>SDR 35</v>
          </cell>
          <cell r="F2042" t="str">
            <v>36X27 WYE SXGXG SDR35</v>
          </cell>
          <cell r="G2042">
            <v>419.85</v>
          </cell>
          <cell r="H2042">
            <v>190.4406012</v>
          </cell>
          <cell r="I2042">
            <v>1</v>
          </cell>
          <cell r="J2042" t="str">
            <v>-</v>
          </cell>
          <cell r="K2042">
            <v>31159.358943790852</v>
          </cell>
          <cell r="L2042">
            <v>2914.8108999999999</v>
          </cell>
          <cell r="M2042" t="str">
            <v>SPECFIT</v>
          </cell>
          <cell r="N2042" t="str">
            <v>(79)9223627</v>
          </cell>
          <cell r="O2042" t="str">
            <v>BOX</v>
          </cell>
          <cell r="P2042" t="str">
            <v>D</v>
          </cell>
          <cell r="Q2042" t="str">
            <v>F</v>
          </cell>
          <cell r="R2042">
            <v>24494.211764705884</v>
          </cell>
          <cell r="S2042">
            <v>26208.806588235297</v>
          </cell>
          <cell r="T2042">
            <v>26208.806588235297</v>
          </cell>
          <cell r="U2042">
            <v>26208.806588235297</v>
          </cell>
          <cell r="V2042">
            <v>28043.423049411769</v>
          </cell>
          <cell r="W2042">
            <v>28043.423049411769</v>
          </cell>
          <cell r="X2042">
            <v>28043.423049411769</v>
          </cell>
          <cell r="Y2042">
            <v>28043.423049411769</v>
          </cell>
          <cell r="Z2042">
            <v>31159.358943790852</v>
          </cell>
          <cell r="AB2042" t="str">
            <v/>
          </cell>
          <cell r="AC2042">
            <v>2726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I2042" t="str">
            <v/>
          </cell>
          <cell r="AJ2042" t="str">
            <v/>
          </cell>
          <cell r="AM2042" t="e">
            <v>#N/A</v>
          </cell>
        </row>
        <row r="2043">
          <cell r="A2043" t="str">
            <v>ACTIVE</v>
          </cell>
          <cell r="B2043" t="str">
            <v>35-524</v>
          </cell>
          <cell r="C2043">
            <v>28874804</v>
          </cell>
          <cell r="D2043" t="str">
            <v>35-524</v>
          </cell>
          <cell r="E2043" t="str">
            <v>SDR 35</v>
          </cell>
          <cell r="F2043" t="str">
            <v>36X30 WYE SXGXG SDR35</v>
          </cell>
          <cell r="G2043">
            <v>463.5</v>
          </cell>
          <cell r="H2043">
            <v>210.239892</v>
          </cell>
          <cell r="I2043">
            <v>1</v>
          </cell>
          <cell r="J2043" t="str">
            <v>-</v>
          </cell>
          <cell r="K2043">
            <v>38974.805528104582</v>
          </cell>
          <cell r="L2043">
            <v>3645.9090000000001</v>
          </cell>
          <cell r="M2043" t="str">
            <v>SPECFIT</v>
          </cell>
          <cell r="N2043" t="str">
            <v>(79)9223630</v>
          </cell>
          <cell r="O2043" t="str">
            <v>BOX</v>
          </cell>
          <cell r="P2043" t="str">
            <v>D</v>
          </cell>
          <cell r="Q2043" t="str">
            <v>F</v>
          </cell>
          <cell r="R2043">
            <v>30637.894117647058</v>
          </cell>
          <cell r="S2043">
            <v>32782.546705882356</v>
          </cell>
          <cell r="T2043">
            <v>32782.546705882356</v>
          </cell>
          <cell r="U2043">
            <v>32782.546705882356</v>
          </cell>
          <cell r="V2043">
            <v>35077.324975294126</v>
          </cell>
          <cell r="W2043">
            <v>35077.324975294126</v>
          </cell>
          <cell r="X2043">
            <v>35077.324975294126</v>
          </cell>
          <cell r="Y2043">
            <v>35077.324975294126</v>
          </cell>
          <cell r="Z2043">
            <v>38974.805528104582</v>
          </cell>
          <cell r="AB2043" t="str">
            <v/>
          </cell>
          <cell r="AC2043">
            <v>2727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I2043" t="str">
            <v/>
          </cell>
          <cell r="AJ2043" t="str">
            <v/>
          </cell>
          <cell r="AM2043" t="e">
            <v>#N/A</v>
          </cell>
        </row>
        <row r="2044">
          <cell r="A2044" t="str">
            <v>ACTIVE</v>
          </cell>
          <cell r="B2044" t="str">
            <v>35-525</v>
          </cell>
          <cell r="C2044">
            <v>28874812</v>
          </cell>
          <cell r="D2044" t="str">
            <v>35-525</v>
          </cell>
          <cell r="E2044" t="str">
            <v>SDR 35</v>
          </cell>
          <cell r="F2044" t="str">
            <v>36 WYE SXGXG SDR35</v>
          </cell>
          <cell r="G2044">
            <v>616.04999999999995</v>
          </cell>
          <cell r="H2044">
            <v>279.43535159999999</v>
          </cell>
          <cell r="I2044">
            <v>1</v>
          </cell>
          <cell r="J2044" t="str">
            <v>-</v>
          </cell>
          <cell r="K2044">
            <v>48718.488202614382</v>
          </cell>
          <cell r="L2044">
            <v>4557.3838999999998</v>
          </cell>
          <cell r="M2044" t="str">
            <v>SPECFIT</v>
          </cell>
          <cell r="N2044" t="str">
            <v>(79)92236</v>
          </cell>
          <cell r="O2044" t="str">
            <v>BOX</v>
          </cell>
          <cell r="P2044" t="str">
            <v>D</v>
          </cell>
          <cell r="Q2044" t="str">
            <v>F</v>
          </cell>
          <cell r="R2044">
            <v>38297.352941176468</v>
          </cell>
          <cell r="S2044">
            <v>40978.167647058821</v>
          </cell>
          <cell r="T2044">
            <v>40978.167647058821</v>
          </cell>
          <cell r="U2044">
            <v>40978.167647058821</v>
          </cell>
          <cell r="V2044">
            <v>43846.639382352943</v>
          </cell>
          <cell r="W2044">
            <v>43846.639382352943</v>
          </cell>
          <cell r="X2044">
            <v>43846.639382352943</v>
          </cell>
          <cell r="Y2044">
            <v>43846.639382352943</v>
          </cell>
          <cell r="Z2044">
            <v>48718.488202614382</v>
          </cell>
          <cell r="AB2044" t="str">
            <v/>
          </cell>
          <cell r="AC2044">
            <v>2728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I2044" t="str">
            <v/>
          </cell>
          <cell r="AJ2044" t="str">
            <v/>
          </cell>
          <cell r="AM2044" t="e">
            <v>#N/A</v>
          </cell>
        </row>
        <row r="2045">
          <cell r="A2045" t="str">
            <v>ACTIVE</v>
          </cell>
          <cell r="B2045" t="str">
            <v>35-526</v>
          </cell>
          <cell r="C2045">
            <v>28875002</v>
          </cell>
          <cell r="D2045" t="str">
            <v>35-526</v>
          </cell>
          <cell r="E2045" t="str">
            <v>SDR 35</v>
          </cell>
          <cell r="F2045" t="str">
            <v>4 DOUBLE WYE GXGXGXG SDR35</v>
          </cell>
          <cell r="G2045">
            <v>1.35</v>
          </cell>
          <cell r="H2045">
            <v>0.61234920000000004</v>
          </cell>
          <cell r="I2045">
            <v>1</v>
          </cell>
          <cell r="J2045">
            <v>100</v>
          </cell>
          <cell r="K2045">
            <v>232.8557777777778</v>
          </cell>
          <cell r="L2045">
            <v>20.087060000000001</v>
          </cell>
          <cell r="M2045" t="str">
            <v>SPECFIT</v>
          </cell>
          <cell r="N2045" t="str">
            <v>(79)9404</v>
          </cell>
          <cell r="O2045" t="str">
            <v>BOX</v>
          </cell>
          <cell r="P2045" t="str">
            <v>D</v>
          </cell>
          <cell r="Q2045" t="str">
            <v>F</v>
          </cell>
          <cell r="R2045">
            <v>99.17647058823529</v>
          </cell>
          <cell r="S2045">
            <v>106.11882352941177</v>
          </cell>
          <cell r="T2045">
            <v>195.86</v>
          </cell>
          <cell r="U2045">
            <v>195.86</v>
          </cell>
          <cell r="V2045">
            <v>209.57020000000003</v>
          </cell>
          <cell r="W2045">
            <v>209.57020000000003</v>
          </cell>
          <cell r="X2045">
            <v>209.57020000000003</v>
          </cell>
          <cell r="Y2045">
            <v>209.57020000000003</v>
          </cell>
          <cell r="Z2045">
            <v>232.8557777777778</v>
          </cell>
          <cell r="AB2045" t="str">
            <v/>
          </cell>
          <cell r="AC2045">
            <v>2729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I2045" t="str">
            <v/>
          </cell>
          <cell r="AJ2045" t="str">
            <v/>
          </cell>
          <cell r="AM2045" t="e">
            <v>#N/A</v>
          </cell>
        </row>
        <row r="2046">
          <cell r="A2046" t="str">
            <v>ACTIVE</v>
          </cell>
          <cell r="B2046" t="str">
            <v>35-527</v>
          </cell>
          <cell r="C2046">
            <v>28875010</v>
          </cell>
          <cell r="D2046" t="str">
            <v>35-527</v>
          </cell>
          <cell r="E2046" t="str">
            <v>SDR 35</v>
          </cell>
          <cell r="F2046" t="str">
            <v>8 DOUBLE WYE GXGXGXG SDR35</v>
          </cell>
          <cell r="G2046">
            <v>9</v>
          </cell>
          <cell r="H2046">
            <v>4.0823280000000004</v>
          </cell>
          <cell r="I2046">
            <v>1</v>
          </cell>
          <cell r="J2046">
            <v>15</v>
          </cell>
          <cell r="K2046">
            <v>1001.7340000000002</v>
          </cell>
          <cell r="L2046">
            <v>83.34451</v>
          </cell>
          <cell r="M2046" t="str">
            <v>SPECFIT</v>
          </cell>
          <cell r="N2046" t="str">
            <v>(79)9408</v>
          </cell>
          <cell r="O2046" t="str">
            <v>BOX</v>
          </cell>
          <cell r="P2046" t="str">
            <v>D</v>
          </cell>
          <cell r="Q2046" t="str">
            <v>F</v>
          </cell>
          <cell r="R2046">
            <v>591.28235294117644</v>
          </cell>
          <cell r="S2046">
            <v>632.67211764705883</v>
          </cell>
          <cell r="T2046">
            <v>842.58</v>
          </cell>
          <cell r="U2046">
            <v>842.58</v>
          </cell>
          <cell r="V2046">
            <v>901.56060000000014</v>
          </cell>
          <cell r="W2046">
            <v>901.56060000000014</v>
          </cell>
          <cell r="X2046">
            <v>901.56060000000014</v>
          </cell>
          <cell r="Y2046">
            <v>901.56060000000014</v>
          </cell>
          <cell r="Z2046">
            <v>1001.7340000000002</v>
          </cell>
          <cell r="AB2046" t="str">
            <v/>
          </cell>
          <cell r="AC2046">
            <v>2734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I2046" t="str">
            <v/>
          </cell>
          <cell r="AJ2046" t="str">
            <v/>
          </cell>
          <cell r="AM2046" t="e">
            <v>#N/A</v>
          </cell>
        </row>
        <row r="2047">
          <cell r="A2047" t="str">
            <v>ACTIVE</v>
          </cell>
          <cell r="B2047" t="str">
            <v>35-528</v>
          </cell>
          <cell r="C2047">
            <v>28875029</v>
          </cell>
          <cell r="D2047" t="str">
            <v>35-528</v>
          </cell>
          <cell r="E2047" t="str">
            <v>SDR 35</v>
          </cell>
          <cell r="F2047" t="str">
            <v>10X4 DOUBLE WYE GXGXGXG SDR35</v>
          </cell>
          <cell r="G2047">
            <v>6.4124999999999996</v>
          </cell>
          <cell r="H2047">
            <v>2.9086586999999997</v>
          </cell>
          <cell r="I2047">
            <v>1</v>
          </cell>
          <cell r="J2047">
            <v>21</v>
          </cell>
          <cell r="K2047">
            <v>965.31833333333338</v>
          </cell>
          <cell r="L2047">
            <v>92.378699999999995</v>
          </cell>
          <cell r="M2047" t="str">
            <v>SPECFIT</v>
          </cell>
          <cell r="N2047" t="str">
            <v>(79)940106</v>
          </cell>
          <cell r="O2047" t="str">
            <v>BOX</v>
          </cell>
          <cell r="P2047" t="str">
            <v>D</v>
          </cell>
          <cell r="Q2047" t="str">
            <v>F</v>
          </cell>
          <cell r="R2047">
            <v>776.2941176470589</v>
          </cell>
          <cell r="S2047">
            <v>830.63470588235305</v>
          </cell>
          <cell r="T2047">
            <v>811.95</v>
          </cell>
          <cell r="U2047">
            <v>811.95</v>
          </cell>
          <cell r="V2047">
            <v>868.78650000000005</v>
          </cell>
          <cell r="W2047">
            <v>868.78650000000005</v>
          </cell>
          <cell r="X2047">
            <v>868.78650000000005</v>
          </cell>
          <cell r="Y2047">
            <v>868.78650000000005</v>
          </cell>
          <cell r="Z2047">
            <v>965.31833333333338</v>
          </cell>
          <cell r="AB2047" t="str">
            <v/>
          </cell>
          <cell r="AC2047">
            <v>2735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I2047" t="str">
            <v/>
          </cell>
          <cell r="AJ2047" t="str">
            <v/>
          </cell>
          <cell r="AM2047" t="e">
            <v>#N/A</v>
          </cell>
        </row>
        <row r="2048">
          <cell r="A2048" t="str">
            <v>ACTIVE</v>
          </cell>
          <cell r="B2048" t="str">
            <v>35-529</v>
          </cell>
          <cell r="C2048">
            <v>28875037</v>
          </cell>
          <cell r="D2048" t="str">
            <v>35-529</v>
          </cell>
          <cell r="E2048" t="str">
            <v>SDR 35</v>
          </cell>
          <cell r="F2048" t="str">
            <v>10X6 DOUBLE WYE GXGXGXG SDR35</v>
          </cell>
          <cell r="G2048">
            <v>8.1</v>
          </cell>
          <cell r="H2048">
            <v>3.6740952</v>
          </cell>
          <cell r="I2048">
            <v>1</v>
          </cell>
          <cell r="J2048">
            <v>17</v>
          </cell>
          <cell r="K2048">
            <v>999.57022222222224</v>
          </cell>
          <cell r="L2048">
            <v>95.657700000000006</v>
          </cell>
          <cell r="M2048" t="str">
            <v>SPECFIT</v>
          </cell>
          <cell r="N2048" t="str">
            <v>(79)940106</v>
          </cell>
          <cell r="O2048" t="str">
            <v>BOX</v>
          </cell>
          <cell r="P2048" t="str">
            <v>D</v>
          </cell>
          <cell r="Q2048" t="str">
            <v>F</v>
          </cell>
          <cell r="R2048">
            <v>803.84705882352944</v>
          </cell>
          <cell r="S2048">
            <v>860.1163529411765</v>
          </cell>
          <cell r="T2048">
            <v>840.76</v>
          </cell>
          <cell r="U2048">
            <v>840.76</v>
          </cell>
          <cell r="V2048">
            <v>899.61320000000001</v>
          </cell>
          <cell r="W2048">
            <v>899.61320000000001</v>
          </cell>
          <cell r="X2048">
            <v>899.61320000000001</v>
          </cell>
          <cell r="Y2048">
            <v>899.61320000000001</v>
          </cell>
          <cell r="Z2048">
            <v>999.57022222222224</v>
          </cell>
          <cell r="AB2048" t="str">
            <v/>
          </cell>
          <cell r="AC2048">
            <v>2736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I2048" t="str">
            <v/>
          </cell>
          <cell r="AJ2048" t="str">
            <v/>
          </cell>
          <cell r="AM2048" t="e">
            <v>#N/A</v>
          </cell>
        </row>
        <row r="2049">
          <cell r="A2049" t="str">
            <v>ACTIVE</v>
          </cell>
          <cell r="B2049" t="str">
            <v>35-530</v>
          </cell>
          <cell r="C2049">
            <v>28875045</v>
          </cell>
          <cell r="D2049" t="str">
            <v>35-530</v>
          </cell>
          <cell r="E2049" t="str">
            <v>SDR 35</v>
          </cell>
          <cell r="F2049" t="str">
            <v>10X8 DOUBLE WYE GXGXGXG SDR35</v>
          </cell>
          <cell r="G2049">
            <v>11.407500000000001</v>
          </cell>
          <cell r="H2049">
            <v>5.1743507400000004</v>
          </cell>
          <cell r="I2049">
            <v>1</v>
          </cell>
          <cell r="J2049">
            <v>12</v>
          </cell>
          <cell r="K2049">
            <v>1434.8224444444443</v>
          </cell>
          <cell r="L2049">
            <v>147.592511</v>
          </cell>
          <cell r="M2049" t="str">
            <v>SPECFIT</v>
          </cell>
          <cell r="N2049" t="str">
            <v>(79)940108</v>
          </cell>
          <cell r="O2049" t="str">
            <v>BOX</v>
          </cell>
          <cell r="P2049" t="str">
            <v>D</v>
          </cell>
          <cell r="Q2049" t="str">
            <v>F</v>
          </cell>
          <cell r="R2049">
            <v>1153.8823529411764</v>
          </cell>
          <cell r="S2049">
            <v>1234.6541176470587</v>
          </cell>
          <cell r="T2049">
            <v>1206.8599999999999</v>
          </cell>
          <cell r="U2049">
            <v>1206.8599999999999</v>
          </cell>
          <cell r="V2049">
            <v>1291.3401999999999</v>
          </cell>
          <cell r="W2049">
            <v>1291.3401999999999</v>
          </cell>
          <cell r="X2049">
            <v>1291.3401999999999</v>
          </cell>
          <cell r="Y2049">
            <v>1291.3401999999999</v>
          </cell>
          <cell r="Z2049">
            <v>1434.8224444444443</v>
          </cell>
          <cell r="AB2049" t="str">
            <v/>
          </cell>
          <cell r="AC2049">
            <v>2737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I2049" t="str">
            <v/>
          </cell>
          <cell r="AJ2049" t="str">
            <v/>
          </cell>
          <cell r="AM2049" t="e">
            <v>#N/A</v>
          </cell>
        </row>
        <row r="2050">
          <cell r="A2050" t="str">
            <v>ACTIVE</v>
          </cell>
          <cell r="B2050" t="str">
            <v>35-531</v>
          </cell>
          <cell r="C2050">
            <v>28875053</v>
          </cell>
          <cell r="D2050" t="str">
            <v>35-531</v>
          </cell>
          <cell r="E2050" t="str">
            <v>SDR 35</v>
          </cell>
          <cell r="F2050" t="str">
            <v>10 DOUBLE WYE GXGXGXG SDR35</v>
          </cell>
          <cell r="G2050">
            <v>17.887499999999999</v>
          </cell>
          <cell r="H2050">
            <v>8.1136268999999999</v>
          </cell>
          <cell r="I2050">
            <v>1</v>
          </cell>
          <cell r="J2050">
            <v>8</v>
          </cell>
          <cell r="K2050">
            <v>1710.0264444444442</v>
          </cell>
          <cell r="L2050">
            <v>150.1344</v>
          </cell>
          <cell r="M2050" t="str">
            <v>SPECFIT</v>
          </cell>
          <cell r="N2050" t="str">
            <v>(79)94010</v>
          </cell>
          <cell r="O2050" t="str">
            <v>BOX</v>
          </cell>
          <cell r="P2050" t="str">
            <v>D</v>
          </cell>
          <cell r="Q2050" t="str">
            <v>F</v>
          </cell>
          <cell r="R2050">
            <v>1261.6352941176472</v>
          </cell>
          <cell r="S2050">
            <v>1349.9497647058824</v>
          </cell>
          <cell r="T2050">
            <v>1438.34</v>
          </cell>
          <cell r="U2050">
            <v>1438.34</v>
          </cell>
          <cell r="V2050">
            <v>1539.0237999999999</v>
          </cell>
          <cell r="W2050">
            <v>1539.0237999999999</v>
          </cell>
          <cell r="X2050">
            <v>1539.0237999999999</v>
          </cell>
          <cell r="Y2050">
            <v>1539.0237999999999</v>
          </cell>
          <cell r="Z2050">
            <v>1710.0264444444442</v>
          </cell>
          <cell r="AB2050" t="str">
            <v/>
          </cell>
          <cell r="AC2050">
            <v>2738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I2050" t="str">
            <v/>
          </cell>
          <cell r="AJ2050" t="str">
            <v/>
          </cell>
          <cell r="AM2050" t="e">
            <v>#N/A</v>
          </cell>
        </row>
        <row r="2051">
          <cell r="A2051" t="str">
            <v>ACTIVE</v>
          </cell>
          <cell r="B2051" t="str">
            <v>35-532</v>
          </cell>
          <cell r="C2051">
            <v>28875061</v>
          </cell>
          <cell r="D2051" t="str">
            <v>35-532</v>
          </cell>
          <cell r="E2051" t="str">
            <v>SDR 35</v>
          </cell>
          <cell r="F2051" t="str">
            <v>12X4 DOUBLE WYE GXGXGXG SDR35</v>
          </cell>
          <cell r="G2051">
            <v>9.0449999999999999</v>
          </cell>
          <cell r="H2051">
            <v>4.1027396400000002</v>
          </cell>
          <cell r="I2051">
            <v>1</v>
          </cell>
          <cell r="J2051">
            <v>15</v>
          </cell>
          <cell r="K2051">
            <v>1220.9413333333334</v>
          </cell>
          <cell r="L2051">
            <v>116.8947</v>
          </cell>
          <cell r="M2051" t="str">
            <v>SPECFIT</v>
          </cell>
          <cell r="N2051" t="str">
            <v>(79)940124</v>
          </cell>
          <cell r="O2051" t="str">
            <v>BOX</v>
          </cell>
          <cell r="P2051" t="str">
            <v>D</v>
          </cell>
          <cell r="Q2051" t="str">
            <v>F</v>
          </cell>
          <cell r="R2051">
            <v>981.88235294117658</v>
          </cell>
          <cell r="S2051">
            <v>1050.6141176470589</v>
          </cell>
          <cell r="T2051">
            <v>1026.96</v>
          </cell>
          <cell r="U2051">
            <v>1026.96</v>
          </cell>
          <cell r="V2051">
            <v>1098.8472000000002</v>
          </cell>
          <cell r="W2051">
            <v>1098.8472000000002</v>
          </cell>
          <cell r="X2051">
            <v>1098.8472000000002</v>
          </cell>
          <cell r="Y2051">
            <v>1098.8472000000002</v>
          </cell>
          <cell r="Z2051">
            <v>1220.9413333333334</v>
          </cell>
          <cell r="AB2051" t="str">
            <v/>
          </cell>
          <cell r="AC2051">
            <v>2739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I2051" t="str">
            <v/>
          </cell>
          <cell r="AJ2051" t="str">
            <v/>
          </cell>
          <cell r="AM2051" t="e">
            <v>#N/A</v>
          </cell>
        </row>
        <row r="2052">
          <cell r="A2052" t="str">
            <v>ACTIVE</v>
          </cell>
          <cell r="B2052" t="str">
            <v>35-533</v>
          </cell>
          <cell r="C2052">
            <v>28875070</v>
          </cell>
          <cell r="D2052" t="str">
            <v>35-533</v>
          </cell>
          <cell r="E2052" t="str">
            <v>SDR 35</v>
          </cell>
          <cell r="F2052" t="str">
            <v>12X6 DOUBLE WYE GXGXGXG SDR35</v>
          </cell>
          <cell r="G2052">
            <v>10.4625</v>
          </cell>
          <cell r="H2052">
            <v>4.7457063000000002</v>
          </cell>
          <cell r="I2052">
            <v>1</v>
          </cell>
          <cell r="J2052">
            <v>13</v>
          </cell>
          <cell r="K2052">
            <v>1282.8824444444444</v>
          </cell>
          <cell r="L2052">
            <v>122.7711</v>
          </cell>
          <cell r="M2052" t="str">
            <v>SPECFIT</v>
          </cell>
          <cell r="N2052" t="str">
            <v>(79)940126</v>
          </cell>
          <cell r="O2052" t="str">
            <v>BOX</v>
          </cell>
          <cell r="P2052" t="str">
            <v>D</v>
          </cell>
          <cell r="Q2052" t="str">
            <v>F</v>
          </cell>
          <cell r="R2052">
            <v>1031.6941176470589</v>
          </cell>
          <cell r="S2052">
            <v>1103.9127058823531</v>
          </cell>
          <cell r="T2052">
            <v>1079.06</v>
          </cell>
          <cell r="U2052">
            <v>1079.06</v>
          </cell>
          <cell r="V2052">
            <v>1154.5942</v>
          </cell>
          <cell r="W2052">
            <v>1154.5942</v>
          </cell>
          <cell r="X2052">
            <v>1154.5942</v>
          </cell>
          <cell r="Y2052">
            <v>1154.5942</v>
          </cell>
          <cell r="Z2052">
            <v>1282.8824444444444</v>
          </cell>
          <cell r="AB2052" t="str">
            <v/>
          </cell>
          <cell r="AC2052">
            <v>2740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I2052" t="str">
            <v/>
          </cell>
          <cell r="AJ2052" t="str">
            <v/>
          </cell>
          <cell r="AM2052" t="e">
            <v>#N/A</v>
          </cell>
        </row>
        <row r="2053">
          <cell r="A2053" t="str">
            <v>ACTIVE</v>
          </cell>
          <cell r="B2053" t="str">
            <v>35-534</v>
          </cell>
          <cell r="C2053">
            <v>28875088</v>
          </cell>
          <cell r="D2053" t="str">
            <v>35-534</v>
          </cell>
          <cell r="E2053" t="str">
            <v>SDR 35</v>
          </cell>
          <cell r="F2053" t="str">
            <v>12X8 DOUBLE WYE GXGXGXG SDR35</v>
          </cell>
          <cell r="G2053">
            <v>14.1075</v>
          </cell>
          <cell r="H2053">
            <v>6.3990491399999998</v>
          </cell>
          <cell r="I2053">
            <v>1</v>
          </cell>
          <cell r="J2053">
            <v>10</v>
          </cell>
          <cell r="K2053">
            <v>1753.8845555555556</v>
          </cell>
          <cell r="L2053">
            <v>140.05939999999998</v>
          </cell>
          <cell r="M2053" t="str">
            <v>SPECFIT</v>
          </cell>
          <cell r="N2053" t="str">
            <v>(79)940128</v>
          </cell>
          <cell r="O2053" t="str">
            <v>BOX</v>
          </cell>
          <cell r="P2053" t="str">
            <v>D</v>
          </cell>
          <cell r="Q2053" t="str">
            <v>F</v>
          </cell>
          <cell r="R2053">
            <v>1410.458823529412</v>
          </cell>
          <cell r="S2053">
            <v>1509.1909411764709</v>
          </cell>
          <cell r="T2053">
            <v>1475.23</v>
          </cell>
          <cell r="U2053">
            <v>1475.23</v>
          </cell>
          <cell r="V2053">
            <v>1578.4961000000001</v>
          </cell>
          <cell r="W2053">
            <v>1578.4961000000001</v>
          </cell>
          <cell r="X2053">
            <v>1578.4961000000001</v>
          </cell>
          <cell r="Y2053">
            <v>1578.4961000000001</v>
          </cell>
          <cell r="Z2053">
            <v>1753.8845555555556</v>
          </cell>
          <cell r="AB2053" t="str">
            <v/>
          </cell>
          <cell r="AC2053">
            <v>2741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I2053" t="str">
            <v/>
          </cell>
          <cell r="AJ2053" t="str">
            <v/>
          </cell>
          <cell r="AM2053" t="e">
            <v>#N/A</v>
          </cell>
        </row>
        <row r="2054">
          <cell r="A2054" t="str">
            <v>ACTIVE</v>
          </cell>
          <cell r="B2054" t="str">
            <v>35-535</v>
          </cell>
          <cell r="C2054">
            <v>28875096</v>
          </cell>
          <cell r="D2054" t="str">
            <v>35-535</v>
          </cell>
          <cell r="E2054" t="str">
            <v>SDR 35</v>
          </cell>
          <cell r="F2054" t="str">
            <v>12X10 DOUBLE WYE GXGXGXG SDR35</v>
          </cell>
          <cell r="G2054">
            <v>18.899999999999999</v>
          </cell>
          <cell r="H2054">
            <v>8.5728887999999994</v>
          </cell>
          <cell r="I2054">
            <v>1</v>
          </cell>
          <cell r="J2054">
            <v>7</v>
          </cell>
          <cell r="K2054">
            <v>1985.396888888889</v>
          </cell>
          <cell r="L2054">
            <v>189.9991</v>
          </cell>
          <cell r="M2054" t="str">
            <v>SPECFIT</v>
          </cell>
          <cell r="N2054" t="str">
            <v>(79)9401210</v>
          </cell>
          <cell r="O2054" t="str">
            <v>BOX</v>
          </cell>
          <cell r="P2054" t="str">
            <v>D</v>
          </cell>
          <cell r="Q2054" t="str">
            <v>F</v>
          </cell>
          <cell r="R2054">
            <v>1596.6352941176472</v>
          </cell>
          <cell r="S2054">
            <v>1708.3997647058825</v>
          </cell>
          <cell r="T2054">
            <v>1669.96</v>
          </cell>
          <cell r="U2054">
            <v>1669.96</v>
          </cell>
          <cell r="V2054">
            <v>1786.8572000000001</v>
          </cell>
          <cell r="W2054">
            <v>1786.8572000000001</v>
          </cell>
          <cell r="X2054">
            <v>1786.8572000000001</v>
          </cell>
          <cell r="Y2054">
            <v>1786.8572000000001</v>
          </cell>
          <cell r="Z2054">
            <v>1985.396888888889</v>
          </cell>
          <cell r="AB2054" t="str">
            <v/>
          </cell>
          <cell r="AC2054">
            <v>2742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I2054" t="str">
            <v/>
          </cell>
          <cell r="AJ2054" t="str">
            <v/>
          </cell>
          <cell r="AM2054" t="e">
            <v>#N/A</v>
          </cell>
        </row>
        <row r="2055">
          <cell r="A2055" t="str">
            <v>ACTIVE</v>
          </cell>
          <cell r="B2055" t="str">
            <v>35-536</v>
          </cell>
          <cell r="C2055">
            <v>28875100</v>
          </cell>
          <cell r="D2055" t="str">
            <v>35-536</v>
          </cell>
          <cell r="E2055" t="str">
            <v>SDR 35</v>
          </cell>
          <cell r="F2055" t="str">
            <v>12 DOUBLE WYE GXGXGXG SDR35</v>
          </cell>
          <cell r="G2055">
            <v>24.3</v>
          </cell>
          <cell r="H2055">
            <v>11.0222856</v>
          </cell>
          <cell r="I2055">
            <v>1</v>
          </cell>
          <cell r="J2055">
            <v>6</v>
          </cell>
          <cell r="K2055">
            <v>2085.3467777777778</v>
          </cell>
          <cell r="L2055">
            <v>199.56389999999999</v>
          </cell>
          <cell r="M2055" t="str">
            <v>SPECFIT</v>
          </cell>
          <cell r="N2055" t="str">
            <v>(79)94012</v>
          </cell>
          <cell r="O2055" t="str">
            <v>BOX</v>
          </cell>
          <cell r="P2055" t="str">
            <v>D</v>
          </cell>
          <cell r="Q2055" t="str">
            <v>F</v>
          </cell>
          <cell r="R2055">
            <v>1677.0117647058823</v>
          </cell>
          <cell r="S2055">
            <v>1794.4025882352942</v>
          </cell>
          <cell r="T2055">
            <v>1754.03</v>
          </cell>
          <cell r="U2055">
            <v>1754.03</v>
          </cell>
          <cell r="V2055">
            <v>1876.8121000000001</v>
          </cell>
          <cell r="W2055">
            <v>1876.8121000000001</v>
          </cell>
          <cell r="X2055">
            <v>1876.8121000000001</v>
          </cell>
          <cell r="Y2055">
            <v>1876.8121000000001</v>
          </cell>
          <cell r="Z2055">
            <v>2085.3467777777778</v>
          </cell>
          <cell r="AB2055" t="str">
            <v/>
          </cell>
          <cell r="AC2055">
            <v>2743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I2055" t="str">
            <v/>
          </cell>
          <cell r="AJ2055" t="str">
            <v/>
          </cell>
          <cell r="AM2055" t="e">
            <v>#N/A</v>
          </cell>
        </row>
        <row r="2056">
          <cell r="A2056" t="str">
            <v>ACTIVE</v>
          </cell>
          <cell r="B2056" t="str">
            <v>35-537</v>
          </cell>
          <cell r="C2056">
            <v>28875118</v>
          </cell>
          <cell r="D2056" t="str">
            <v>35-537</v>
          </cell>
          <cell r="E2056" t="str">
            <v>SDR 35</v>
          </cell>
          <cell r="F2056" t="str">
            <v>15X4 DOUBLE WYE GXGXGXG SDR35</v>
          </cell>
          <cell r="G2056">
            <v>13.5</v>
          </cell>
          <cell r="H2056">
            <v>6.1234919999999997</v>
          </cell>
          <cell r="I2056">
            <v>1</v>
          </cell>
          <cell r="J2056">
            <v>10</v>
          </cell>
          <cell r="K2056">
            <v>1805.5061111111113</v>
          </cell>
          <cell r="L2056">
            <v>172.78380000000001</v>
          </cell>
          <cell r="M2056" t="str">
            <v>SPECFIT</v>
          </cell>
          <cell r="N2056" t="str">
            <v>(79)940154</v>
          </cell>
          <cell r="O2056" t="str">
            <v>BOX</v>
          </cell>
          <cell r="P2056" t="str">
            <v>D</v>
          </cell>
          <cell r="Q2056" t="str">
            <v>F</v>
          </cell>
          <cell r="R2056">
            <v>1451.9764705882353</v>
          </cell>
          <cell r="S2056">
            <v>1553.614823529412</v>
          </cell>
          <cell r="T2056">
            <v>1518.65</v>
          </cell>
          <cell r="U2056">
            <v>1518.65</v>
          </cell>
          <cell r="V2056">
            <v>1624.9555000000003</v>
          </cell>
          <cell r="W2056">
            <v>1624.9555000000003</v>
          </cell>
          <cell r="X2056">
            <v>1624.9555000000003</v>
          </cell>
          <cell r="Y2056">
            <v>1624.9555000000003</v>
          </cell>
          <cell r="Z2056">
            <v>1805.5061111111113</v>
          </cell>
          <cell r="AB2056" t="str">
            <v/>
          </cell>
          <cell r="AC2056">
            <v>2744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I2056" t="str">
            <v/>
          </cell>
          <cell r="AJ2056" t="str">
            <v/>
          </cell>
          <cell r="AM2056" t="e">
            <v>#N/A</v>
          </cell>
        </row>
        <row r="2057">
          <cell r="A2057" t="str">
            <v>ACTIVE</v>
          </cell>
          <cell r="B2057" t="str">
            <v>35-538</v>
          </cell>
          <cell r="C2057">
            <v>28875126</v>
          </cell>
          <cell r="D2057" t="str">
            <v>35-538</v>
          </cell>
          <cell r="E2057" t="str">
            <v>SDR 35</v>
          </cell>
          <cell r="F2057" t="str">
            <v>15X6 DOUBLE WYE GXGXGXG SDR35</v>
          </cell>
          <cell r="G2057">
            <v>15.75</v>
          </cell>
          <cell r="H2057">
            <v>7.1440739999999998</v>
          </cell>
          <cell r="I2057">
            <v>1</v>
          </cell>
          <cell r="J2057">
            <v>9</v>
          </cell>
          <cell r="K2057">
            <v>2058.1568888888892</v>
          </cell>
          <cell r="L2057">
            <v>196.96260000000001</v>
          </cell>
          <cell r="M2057" t="str">
            <v>SPECFIT</v>
          </cell>
          <cell r="N2057" t="str">
            <v>(79)940156</v>
          </cell>
          <cell r="O2057" t="str">
            <v>BOX</v>
          </cell>
          <cell r="P2057" t="str">
            <v>D</v>
          </cell>
          <cell r="Q2057" t="str">
            <v>F</v>
          </cell>
          <cell r="R2057">
            <v>1655.1529411764707</v>
          </cell>
          <cell r="S2057">
            <v>1771.0136470588238</v>
          </cell>
          <cell r="T2057">
            <v>1731.16</v>
          </cell>
          <cell r="U2057">
            <v>1731.16</v>
          </cell>
          <cell r="V2057">
            <v>1852.3412000000003</v>
          </cell>
          <cell r="W2057">
            <v>1852.3412000000003</v>
          </cell>
          <cell r="X2057">
            <v>1852.3412000000003</v>
          </cell>
          <cell r="Y2057">
            <v>1852.3412000000003</v>
          </cell>
          <cell r="Z2057">
            <v>2058.1568888888892</v>
          </cell>
          <cell r="AB2057" t="str">
            <v/>
          </cell>
          <cell r="AC2057">
            <v>2745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I2057" t="str">
            <v/>
          </cell>
          <cell r="AJ2057" t="str">
            <v/>
          </cell>
          <cell r="AM2057" t="e">
            <v>#N/A</v>
          </cell>
        </row>
        <row r="2058">
          <cell r="A2058" t="str">
            <v>ACTIVE</v>
          </cell>
          <cell r="B2058" t="str">
            <v>35-539</v>
          </cell>
          <cell r="C2058">
            <v>28875134</v>
          </cell>
          <cell r="D2058" t="str">
            <v>35-539</v>
          </cell>
          <cell r="E2058" t="str">
            <v>SDR 35</v>
          </cell>
          <cell r="F2058" t="str">
            <v>15X8 DOUBLE WYE GXGXGXG SDR35</v>
          </cell>
          <cell r="G2058">
            <v>19.62</v>
          </cell>
          <cell r="H2058">
            <v>8.8994750400000004</v>
          </cell>
          <cell r="I2058">
            <v>1</v>
          </cell>
          <cell r="J2058">
            <v>7</v>
          </cell>
          <cell r="K2058">
            <v>2158.8557777777778</v>
          </cell>
          <cell r="L2058">
            <v>206.59960000000001</v>
          </cell>
          <cell r="M2058" t="str">
            <v>SPECFIT</v>
          </cell>
          <cell r="N2058" t="str">
            <v>(79)940158</v>
          </cell>
          <cell r="O2058" t="str">
            <v>BOX</v>
          </cell>
          <cell r="P2058" t="str">
            <v>D</v>
          </cell>
          <cell r="Q2058" t="str">
            <v>F</v>
          </cell>
          <cell r="R2058">
            <v>1736.1411764705883</v>
          </cell>
          <cell r="S2058">
            <v>1857.6710588235296</v>
          </cell>
          <cell r="T2058">
            <v>1815.86</v>
          </cell>
          <cell r="U2058">
            <v>1815.86</v>
          </cell>
          <cell r="V2058">
            <v>1942.9702</v>
          </cell>
          <cell r="W2058">
            <v>1942.9702</v>
          </cell>
          <cell r="X2058">
            <v>1942.9702</v>
          </cell>
          <cell r="Y2058">
            <v>1942.9702</v>
          </cell>
          <cell r="Z2058">
            <v>2158.8557777777778</v>
          </cell>
          <cell r="AB2058" t="str">
            <v/>
          </cell>
          <cell r="AC2058">
            <v>2746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I2058" t="str">
            <v/>
          </cell>
          <cell r="AJ2058" t="str">
            <v/>
          </cell>
          <cell r="AM2058" t="e">
            <v>#N/A</v>
          </cell>
        </row>
        <row r="2059">
          <cell r="A2059" t="str">
            <v>ACTIVE</v>
          </cell>
          <cell r="B2059" t="str">
            <v>35-540</v>
          </cell>
          <cell r="C2059">
            <v>28875142</v>
          </cell>
          <cell r="D2059" t="str">
            <v>35-540</v>
          </cell>
          <cell r="E2059" t="str">
            <v>SDR 35</v>
          </cell>
          <cell r="F2059" t="str">
            <v>15X10 DOUBLE WYE GXGXGXG SDR35</v>
          </cell>
          <cell r="G2059">
            <v>25.537500000000001</v>
          </cell>
          <cell r="H2059">
            <v>11.5836057</v>
          </cell>
          <cell r="I2059">
            <v>1</v>
          </cell>
          <cell r="J2059">
            <v>5</v>
          </cell>
          <cell r="K2059">
            <v>2473.5546666666664</v>
          </cell>
          <cell r="L2059">
            <v>236.71610000000001</v>
          </cell>
          <cell r="M2059" t="str">
            <v>SPECFIT</v>
          </cell>
          <cell r="N2059" t="str">
            <v>(79)9401510</v>
          </cell>
          <cell r="O2059" t="str">
            <v>BOX</v>
          </cell>
          <cell r="P2059" t="str">
            <v>D</v>
          </cell>
          <cell r="Q2059" t="str">
            <v>F</v>
          </cell>
          <cell r="R2059">
            <v>1989.2117647058824</v>
          </cell>
          <cell r="S2059">
            <v>2128.4565882352945</v>
          </cell>
          <cell r="T2059">
            <v>2080.56</v>
          </cell>
          <cell r="U2059">
            <v>2080.56</v>
          </cell>
          <cell r="V2059">
            <v>2226.1992</v>
          </cell>
          <cell r="W2059">
            <v>2226.1992</v>
          </cell>
          <cell r="X2059">
            <v>2226.1992</v>
          </cell>
          <cell r="Y2059">
            <v>2226.1992</v>
          </cell>
          <cell r="Z2059">
            <v>2473.5546666666664</v>
          </cell>
          <cell r="AB2059" t="str">
            <v/>
          </cell>
          <cell r="AC2059">
            <v>2747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I2059" t="str">
            <v/>
          </cell>
          <cell r="AJ2059" t="str">
            <v/>
          </cell>
          <cell r="AM2059" t="e">
            <v>#N/A</v>
          </cell>
        </row>
        <row r="2060">
          <cell r="A2060" t="str">
            <v>ACTIVE</v>
          </cell>
          <cell r="B2060" t="str">
            <v>35-541</v>
          </cell>
          <cell r="C2060">
            <v>28875150</v>
          </cell>
          <cell r="D2060" t="str">
            <v>35-541</v>
          </cell>
          <cell r="E2060" t="str">
            <v>SDR 35</v>
          </cell>
          <cell r="F2060" t="str">
            <v>15X12 DOUBLE WYE GXGXGXG SDR35</v>
          </cell>
          <cell r="G2060">
            <v>30.9375</v>
          </cell>
          <cell r="H2060">
            <v>14.0330025</v>
          </cell>
          <cell r="I2060">
            <v>1</v>
          </cell>
          <cell r="J2060">
            <v>4</v>
          </cell>
          <cell r="K2060">
            <v>2922.4077777777775</v>
          </cell>
          <cell r="L2060">
            <v>279.66910000000001</v>
          </cell>
          <cell r="M2060" t="str">
            <v>SPECFIT</v>
          </cell>
          <cell r="N2060" t="str">
            <v>(79)9401512</v>
          </cell>
          <cell r="O2060" t="str">
            <v>BOX</v>
          </cell>
          <cell r="P2060" t="str">
            <v>D</v>
          </cell>
          <cell r="Q2060" t="str">
            <v>F</v>
          </cell>
          <cell r="R2060">
            <v>2350.1647058823532</v>
          </cell>
          <cell r="S2060">
            <v>2514.6762352941182</v>
          </cell>
          <cell r="T2060">
            <v>2458.1</v>
          </cell>
          <cell r="U2060">
            <v>2458.1</v>
          </cell>
          <cell r="V2060">
            <v>2630.1669999999999</v>
          </cell>
          <cell r="W2060">
            <v>2630.1669999999999</v>
          </cell>
          <cell r="X2060">
            <v>2630.1669999999999</v>
          </cell>
          <cell r="Y2060">
            <v>2630.1669999999999</v>
          </cell>
          <cell r="Z2060">
            <v>2922.4077777777775</v>
          </cell>
          <cell r="AB2060" t="str">
            <v/>
          </cell>
          <cell r="AC2060">
            <v>2748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I2060" t="str">
            <v/>
          </cell>
          <cell r="AJ2060" t="str">
            <v/>
          </cell>
          <cell r="AM2060" t="e">
            <v>#N/A</v>
          </cell>
        </row>
        <row r="2061">
          <cell r="A2061" t="str">
            <v>ACTIVE</v>
          </cell>
          <cell r="B2061" t="str">
            <v>35-542</v>
          </cell>
          <cell r="C2061">
            <v>28875169</v>
          </cell>
          <cell r="D2061" t="str">
            <v>35-542</v>
          </cell>
          <cell r="E2061" t="str">
            <v>SDR 35</v>
          </cell>
          <cell r="F2061" t="str">
            <v>15 DOUBLE WYE GXGXGXG SDR35</v>
          </cell>
          <cell r="G2061">
            <v>39.487499999999997</v>
          </cell>
          <cell r="H2061">
            <v>17.911214099999999</v>
          </cell>
          <cell r="I2061">
            <v>1</v>
          </cell>
          <cell r="J2061">
            <v>3</v>
          </cell>
          <cell r="K2061">
            <v>3195.5906666666669</v>
          </cell>
          <cell r="L2061">
            <v>305.81229999999999</v>
          </cell>
          <cell r="M2061" t="str">
            <v>SPECFIT</v>
          </cell>
          <cell r="N2061" t="str">
            <v>(79)94015</v>
          </cell>
          <cell r="O2061" t="str">
            <v>BOX</v>
          </cell>
          <cell r="P2061" t="str">
            <v>D</v>
          </cell>
          <cell r="Q2061" t="str">
            <v>F</v>
          </cell>
          <cell r="R2061">
            <v>2569.8588235294119</v>
          </cell>
          <cell r="S2061">
            <v>2749.7489411764709</v>
          </cell>
          <cell r="T2061">
            <v>2687.88</v>
          </cell>
          <cell r="U2061">
            <v>2687.88</v>
          </cell>
          <cell r="V2061">
            <v>2876.0316000000003</v>
          </cell>
          <cell r="W2061">
            <v>2876.0316000000003</v>
          </cell>
          <cell r="X2061">
            <v>2876.0316000000003</v>
          </cell>
          <cell r="Y2061">
            <v>2876.0316000000003</v>
          </cell>
          <cell r="Z2061">
            <v>3195.5906666666669</v>
          </cell>
          <cell r="AB2061" t="str">
            <v/>
          </cell>
          <cell r="AC2061">
            <v>2749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I2061" t="str">
            <v/>
          </cell>
          <cell r="AJ2061" t="str">
            <v/>
          </cell>
          <cell r="AM2061" t="e">
            <v>#N/A</v>
          </cell>
        </row>
        <row r="2062">
          <cell r="A2062" t="str">
            <v>ACTIVE</v>
          </cell>
          <cell r="B2062" t="str">
            <v>35-543</v>
          </cell>
          <cell r="C2062">
            <v>28875177</v>
          </cell>
          <cell r="D2062" t="str">
            <v>35-543</v>
          </cell>
          <cell r="E2062" t="str">
            <v>SDR 35</v>
          </cell>
          <cell r="F2062" t="str">
            <v>18X4 DOUBLE WYE GXGXGXG SDR35</v>
          </cell>
          <cell r="G2062">
            <v>24.3</v>
          </cell>
          <cell r="H2062">
            <v>11.0222856</v>
          </cell>
          <cell r="I2062">
            <v>1</v>
          </cell>
          <cell r="J2062">
            <v>6</v>
          </cell>
          <cell r="K2062">
            <v>3375.0891111111114</v>
          </cell>
          <cell r="L2062">
            <v>322.9923</v>
          </cell>
          <cell r="M2062" t="str">
            <v>SPECFIT</v>
          </cell>
          <cell r="N2062" t="str">
            <v>(79)940184</v>
          </cell>
          <cell r="O2062" t="str">
            <v>BOX</v>
          </cell>
          <cell r="P2062" t="str">
            <v>D</v>
          </cell>
          <cell r="Q2062" t="str">
            <v>F</v>
          </cell>
          <cell r="R2062">
            <v>2714.223529411765</v>
          </cell>
          <cell r="S2062">
            <v>2904.2191764705885</v>
          </cell>
          <cell r="T2062">
            <v>2838.86</v>
          </cell>
          <cell r="U2062">
            <v>2838.86</v>
          </cell>
          <cell r="V2062">
            <v>3037.5802000000003</v>
          </cell>
          <cell r="W2062">
            <v>3037.5802000000003</v>
          </cell>
          <cell r="X2062">
            <v>3037.5802000000003</v>
          </cell>
          <cell r="Y2062">
            <v>3037.5802000000003</v>
          </cell>
          <cell r="Z2062">
            <v>3375.0891111111114</v>
          </cell>
          <cell r="AB2062" t="str">
            <v/>
          </cell>
          <cell r="AC2062">
            <v>2750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I2062" t="str">
            <v/>
          </cell>
          <cell r="AJ2062" t="str">
            <v/>
          </cell>
          <cell r="AM2062" t="e">
            <v>#N/A</v>
          </cell>
        </row>
        <row r="2063">
          <cell r="A2063" t="str">
            <v>ACTIVE</v>
          </cell>
          <cell r="B2063" t="str">
            <v>35-544</v>
          </cell>
          <cell r="C2063">
            <v>28875185</v>
          </cell>
          <cell r="D2063" t="str">
            <v>35-544</v>
          </cell>
          <cell r="E2063" t="str">
            <v>SDR 35</v>
          </cell>
          <cell r="F2063" t="str">
            <v>18X6 DOUBLE WYE GXGXGXG SDR35</v>
          </cell>
          <cell r="G2063">
            <v>27</v>
          </cell>
          <cell r="H2063">
            <v>12.246983999999999</v>
          </cell>
          <cell r="I2063">
            <v>1</v>
          </cell>
          <cell r="J2063">
            <v>5</v>
          </cell>
          <cell r="K2063">
            <v>3543.0791111111112</v>
          </cell>
          <cell r="L2063">
            <v>339.06709999999998</v>
          </cell>
          <cell r="M2063" t="str">
            <v>SPECFIT</v>
          </cell>
          <cell r="N2063" t="str">
            <v>(79)940186</v>
          </cell>
          <cell r="O2063" t="str">
            <v>BOX</v>
          </cell>
          <cell r="P2063" t="str">
            <v>D</v>
          </cell>
          <cell r="Q2063" t="str">
            <v>F</v>
          </cell>
          <cell r="R2063">
            <v>2849.3058823529409</v>
          </cell>
          <cell r="S2063">
            <v>3048.7572941176468</v>
          </cell>
          <cell r="T2063">
            <v>2980.16</v>
          </cell>
          <cell r="U2063">
            <v>2980.16</v>
          </cell>
          <cell r="V2063">
            <v>3188.7712000000001</v>
          </cell>
          <cell r="W2063">
            <v>3188.7712000000001</v>
          </cell>
          <cell r="X2063">
            <v>3188.7712000000001</v>
          </cell>
          <cell r="Y2063">
            <v>3188.7712000000001</v>
          </cell>
          <cell r="Z2063">
            <v>3543.0791111111112</v>
          </cell>
          <cell r="AB2063" t="str">
            <v/>
          </cell>
          <cell r="AC2063">
            <v>2751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I2063" t="str">
            <v/>
          </cell>
          <cell r="AJ2063" t="str">
            <v/>
          </cell>
          <cell r="AM2063" t="e">
            <v>#N/A</v>
          </cell>
        </row>
        <row r="2064">
          <cell r="A2064" t="str">
            <v>ACTIVE</v>
          </cell>
          <cell r="B2064" t="str">
            <v>35-545</v>
          </cell>
          <cell r="C2064">
            <v>28875193</v>
          </cell>
          <cell r="D2064" t="str">
            <v>35-545</v>
          </cell>
          <cell r="E2064" t="str">
            <v>SDR 35</v>
          </cell>
          <cell r="F2064" t="str">
            <v>18X8 DOUBLE WYE GXGXGXG SDR35</v>
          </cell>
          <cell r="G2064">
            <v>32.4</v>
          </cell>
          <cell r="H2064">
            <v>14.6963808</v>
          </cell>
          <cell r="I2064">
            <v>1</v>
          </cell>
          <cell r="J2064">
            <v>4</v>
          </cell>
          <cell r="K2064">
            <v>3872.4488888888891</v>
          </cell>
          <cell r="L2064">
            <v>370.58699999999999</v>
          </cell>
          <cell r="M2064" t="str">
            <v>SPECFIT</v>
          </cell>
          <cell r="N2064" t="str">
            <v>(79)940188</v>
          </cell>
          <cell r="O2064" t="str">
            <v>BOX</v>
          </cell>
          <cell r="P2064" t="str">
            <v>D</v>
          </cell>
          <cell r="Q2064" t="str">
            <v>F</v>
          </cell>
          <cell r="R2064">
            <v>3114.1764705882356</v>
          </cell>
          <cell r="S2064">
            <v>3332.1688235294123</v>
          </cell>
          <cell r="T2064">
            <v>3257.2</v>
          </cell>
          <cell r="U2064">
            <v>3257.2</v>
          </cell>
          <cell r="V2064">
            <v>3485.2040000000002</v>
          </cell>
          <cell r="W2064">
            <v>3485.2040000000002</v>
          </cell>
          <cell r="X2064">
            <v>3485.2040000000002</v>
          </cell>
          <cell r="Y2064">
            <v>3485.2040000000002</v>
          </cell>
          <cell r="Z2064">
            <v>3872.4488888888891</v>
          </cell>
          <cell r="AB2064" t="str">
            <v/>
          </cell>
          <cell r="AC2064">
            <v>2752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I2064" t="str">
            <v/>
          </cell>
          <cell r="AJ2064" t="str">
            <v/>
          </cell>
          <cell r="AM2064" t="e">
            <v>#N/A</v>
          </cell>
        </row>
        <row r="2065">
          <cell r="A2065" t="str">
            <v>ACTIVE</v>
          </cell>
          <cell r="B2065" t="str">
            <v>35-546</v>
          </cell>
          <cell r="C2065">
            <v>28875207</v>
          </cell>
          <cell r="D2065" t="str">
            <v>35-546</v>
          </cell>
          <cell r="E2065" t="str">
            <v>SDR 35</v>
          </cell>
          <cell r="F2065" t="str">
            <v>18X10 DOUBLE WYE GXGXGXG SDR35</v>
          </cell>
          <cell r="G2065">
            <v>44.55</v>
          </cell>
          <cell r="H2065">
            <v>20.207523599999998</v>
          </cell>
          <cell r="I2065">
            <v>1</v>
          </cell>
          <cell r="J2065">
            <v>3</v>
          </cell>
          <cell r="K2065">
            <v>4458.1208718954249</v>
          </cell>
          <cell r="L2065">
            <v>417.03559999999999</v>
          </cell>
          <cell r="M2065" t="str">
            <v>SPECFIT</v>
          </cell>
          <cell r="N2065" t="str">
            <v>(79)9401810</v>
          </cell>
          <cell r="O2065" t="str">
            <v>BOX</v>
          </cell>
          <cell r="P2065" t="str">
            <v>D</v>
          </cell>
          <cell r="Q2065" t="str">
            <v>F</v>
          </cell>
          <cell r="R2065">
            <v>3504.5058823529412</v>
          </cell>
          <cell r="S2065">
            <v>3749.8212941176471</v>
          </cell>
          <cell r="T2065">
            <v>3749.8212941176471</v>
          </cell>
          <cell r="U2065">
            <v>3749.8212941176471</v>
          </cell>
          <cell r="V2065">
            <v>4012.3087847058828</v>
          </cell>
          <cell r="W2065">
            <v>4012.3087847058828</v>
          </cell>
          <cell r="X2065">
            <v>4012.3087847058828</v>
          </cell>
          <cell r="Y2065">
            <v>4012.3087847058828</v>
          </cell>
          <cell r="Z2065">
            <v>4458.1208718954249</v>
          </cell>
          <cell r="AB2065" t="str">
            <v/>
          </cell>
          <cell r="AC2065">
            <v>2753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I2065" t="str">
            <v/>
          </cell>
          <cell r="AJ2065" t="str">
            <v/>
          </cell>
          <cell r="AM2065" t="e">
            <v>#N/A</v>
          </cell>
        </row>
        <row r="2066">
          <cell r="A2066" t="str">
            <v>ACTIVE</v>
          </cell>
          <cell r="B2066" t="str">
            <v>35-547</v>
          </cell>
          <cell r="C2066">
            <v>28875215</v>
          </cell>
          <cell r="D2066" t="str">
            <v>35-547</v>
          </cell>
          <cell r="E2066" t="str">
            <v>SDR 35</v>
          </cell>
          <cell r="F2066" t="str">
            <v>18X12 DOUBLE WYE GXGXGXG SDR35</v>
          </cell>
          <cell r="G2066">
            <v>52.65</v>
          </cell>
          <cell r="H2066">
            <v>23.881618799999998</v>
          </cell>
          <cell r="I2066">
            <v>1</v>
          </cell>
          <cell r="J2066">
            <v>3</v>
          </cell>
          <cell r="K2066">
            <v>4822.5582562091513</v>
          </cell>
          <cell r="L2066">
            <v>978.11992999999995</v>
          </cell>
          <cell r="M2066" t="str">
            <v>SPECFIT</v>
          </cell>
          <cell r="N2066" t="str">
            <v>(79)9401812</v>
          </cell>
          <cell r="O2066" t="str">
            <v>BOX</v>
          </cell>
          <cell r="P2066" t="str">
            <v>D</v>
          </cell>
          <cell r="Q2066" t="str">
            <v>F</v>
          </cell>
          <cell r="R2066">
            <v>3790.9882352941181</v>
          </cell>
          <cell r="S2066">
            <v>4056.3574117647067</v>
          </cell>
          <cell r="T2066">
            <v>4056.3574117647067</v>
          </cell>
          <cell r="U2066">
            <v>4056.3574117647067</v>
          </cell>
          <cell r="V2066">
            <v>4340.3024305882363</v>
          </cell>
          <cell r="W2066">
            <v>4340.3024305882363</v>
          </cell>
          <cell r="X2066">
            <v>4340.3024305882363</v>
          </cell>
          <cell r="Y2066">
            <v>4340.3024305882363</v>
          </cell>
          <cell r="Z2066">
            <v>4822.5582562091513</v>
          </cell>
          <cell r="AB2066" t="str">
            <v/>
          </cell>
          <cell r="AC2066">
            <v>2754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I2066" t="str">
            <v/>
          </cell>
          <cell r="AJ2066" t="str">
            <v/>
          </cell>
          <cell r="AM2066" t="e">
            <v>#N/A</v>
          </cell>
        </row>
        <row r="2067">
          <cell r="A2067" t="str">
            <v>ACTIVE</v>
          </cell>
          <cell r="B2067" t="str">
            <v>35-548</v>
          </cell>
          <cell r="C2067">
            <v>28875223</v>
          </cell>
          <cell r="D2067" t="str">
            <v>35-548</v>
          </cell>
          <cell r="E2067" t="str">
            <v>SDR 35</v>
          </cell>
          <cell r="F2067" t="str">
            <v>18X15 DOUBLE WYE GXGXGXG SDR35</v>
          </cell>
          <cell r="G2067">
            <v>66.150000000000006</v>
          </cell>
          <cell r="H2067">
            <v>30.005110800000001</v>
          </cell>
          <cell r="I2067">
            <v>1</v>
          </cell>
          <cell r="J2067">
            <v>2</v>
          </cell>
          <cell r="K2067">
            <v>5524.8384196078432</v>
          </cell>
          <cell r="L2067">
            <v>516.82219999999995</v>
          </cell>
          <cell r="M2067" t="str">
            <v>SPECFIT</v>
          </cell>
          <cell r="N2067" t="str">
            <v>(79)9401815</v>
          </cell>
          <cell r="O2067" t="str">
            <v>BOX</v>
          </cell>
          <cell r="P2067" t="str">
            <v>D</v>
          </cell>
          <cell r="Q2067" t="str">
            <v>F</v>
          </cell>
          <cell r="R2067">
            <v>4343.0470588235294</v>
          </cell>
          <cell r="S2067">
            <v>4647.0603529411765</v>
          </cell>
          <cell r="T2067">
            <v>4647.0603529411765</v>
          </cell>
          <cell r="U2067">
            <v>4647.0603529411765</v>
          </cell>
          <cell r="V2067">
            <v>4972.3545776470592</v>
          </cell>
          <cell r="W2067">
            <v>4972.3545776470592</v>
          </cell>
          <cell r="X2067">
            <v>4972.3545776470592</v>
          </cell>
          <cell r="Y2067">
            <v>4972.3545776470592</v>
          </cell>
          <cell r="Z2067">
            <v>5524.8384196078432</v>
          </cell>
          <cell r="AB2067" t="str">
            <v/>
          </cell>
          <cell r="AC2067">
            <v>2755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I2067" t="str">
            <v/>
          </cell>
          <cell r="AJ2067" t="str">
            <v/>
          </cell>
          <cell r="AM2067" t="e">
            <v>#N/A</v>
          </cell>
        </row>
        <row r="2068">
          <cell r="A2068" t="str">
            <v>ACTIVE</v>
          </cell>
          <cell r="B2068" t="str">
            <v>35-549</v>
          </cell>
          <cell r="C2068">
            <v>28875231</v>
          </cell>
          <cell r="D2068" t="str">
            <v>35-549</v>
          </cell>
          <cell r="E2068" t="str">
            <v>SDR 35</v>
          </cell>
          <cell r="F2068" t="str">
            <v>18 DOUBLE WYE GXGXGXG SDR35</v>
          </cell>
          <cell r="G2068">
            <v>90.9</v>
          </cell>
          <cell r="H2068">
            <v>41.231512800000004</v>
          </cell>
          <cell r="I2068">
            <v>1</v>
          </cell>
          <cell r="J2068">
            <v>1</v>
          </cell>
          <cell r="K2068">
            <v>6729.3630156862755</v>
          </cell>
          <cell r="L2068">
            <v>629.49890000000005</v>
          </cell>
          <cell r="M2068" t="str">
            <v>SPECFIT</v>
          </cell>
          <cell r="N2068" t="str">
            <v>(79)94018</v>
          </cell>
          <cell r="O2068" t="str">
            <v>BOX</v>
          </cell>
          <cell r="P2068" t="str">
            <v>D</v>
          </cell>
          <cell r="Q2068" t="str">
            <v>F</v>
          </cell>
          <cell r="R2068">
            <v>5289.9176470588236</v>
          </cell>
          <cell r="S2068">
            <v>5660.2118823529418</v>
          </cell>
          <cell r="T2068">
            <v>5660.2118823529418</v>
          </cell>
          <cell r="U2068">
            <v>5660.2118823529418</v>
          </cell>
          <cell r="V2068">
            <v>6056.4267141176479</v>
          </cell>
          <cell r="W2068">
            <v>6056.4267141176479</v>
          </cell>
          <cell r="X2068">
            <v>6056.4267141176479</v>
          </cell>
          <cell r="Y2068">
            <v>6056.4267141176479</v>
          </cell>
          <cell r="Z2068">
            <v>6729.3630156862755</v>
          </cell>
          <cell r="AB2068" t="str">
            <v/>
          </cell>
          <cell r="AC2068">
            <v>2756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I2068" t="str">
            <v/>
          </cell>
          <cell r="AJ2068" t="str">
            <v/>
          </cell>
          <cell r="AM2068" t="e">
            <v>#N/A</v>
          </cell>
        </row>
        <row r="2069">
          <cell r="A2069" t="str">
            <v>ACTIVE</v>
          </cell>
          <cell r="B2069" t="str">
            <v>35-550</v>
          </cell>
          <cell r="C2069">
            <v>28875240</v>
          </cell>
          <cell r="D2069" t="str">
            <v>35-550</v>
          </cell>
          <cell r="E2069" t="str">
            <v>SDR 35</v>
          </cell>
          <cell r="F2069" t="str">
            <v>21X4 DOUBLE WYE GXGXGXG SDR35</v>
          </cell>
          <cell r="G2069">
            <v>35.549999999999997</v>
          </cell>
          <cell r="H2069">
            <v>16.125195599999998</v>
          </cell>
          <cell r="I2069">
            <v>1</v>
          </cell>
          <cell r="J2069">
            <v>4</v>
          </cell>
          <cell r="K2069">
            <v>4357.7889999999998</v>
          </cell>
          <cell r="L2069">
            <v>417.03559999999999</v>
          </cell>
          <cell r="M2069" t="str">
            <v>SPECFIT</v>
          </cell>
          <cell r="N2069" t="str">
            <v>(79)940214</v>
          </cell>
          <cell r="O2069" t="str">
            <v>BOX</v>
          </cell>
          <cell r="P2069" t="str">
            <v>D</v>
          </cell>
          <cell r="Q2069" t="str">
            <v>F</v>
          </cell>
          <cell r="R2069">
            <v>3504.5058823529412</v>
          </cell>
          <cell r="S2069">
            <v>3749.8212941176471</v>
          </cell>
          <cell r="T2069">
            <v>3665.43</v>
          </cell>
          <cell r="U2069">
            <v>3665.43</v>
          </cell>
          <cell r="V2069">
            <v>3922.0101</v>
          </cell>
          <cell r="W2069">
            <v>3922.0101</v>
          </cell>
          <cell r="X2069">
            <v>3922.0101</v>
          </cell>
          <cell r="Y2069">
            <v>3922.0101</v>
          </cell>
          <cell r="Z2069">
            <v>4357.7889999999998</v>
          </cell>
          <cell r="AB2069" t="str">
            <v/>
          </cell>
          <cell r="AC2069">
            <v>2757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I2069" t="str">
            <v/>
          </cell>
          <cell r="AJ2069" t="str">
            <v/>
          </cell>
          <cell r="AM2069" t="e">
            <v>#N/A</v>
          </cell>
        </row>
        <row r="2070">
          <cell r="A2070" t="str">
            <v>ACTIVE</v>
          </cell>
          <cell r="B2070" t="str">
            <v>35-551</v>
          </cell>
          <cell r="C2070">
            <v>28875258</v>
          </cell>
          <cell r="D2070" t="str">
            <v>35-551</v>
          </cell>
          <cell r="E2070" t="str">
            <v>SDR 35</v>
          </cell>
          <cell r="F2070" t="str">
            <v>21X6 DOUBLE WYE GXGXGXG SDR35</v>
          </cell>
          <cell r="G2070">
            <v>39.15</v>
          </cell>
          <cell r="H2070">
            <v>17.758126799999999</v>
          </cell>
          <cell r="I2070">
            <v>1</v>
          </cell>
          <cell r="J2070">
            <v>3</v>
          </cell>
          <cell r="K2070">
            <v>4714.039555555556</v>
          </cell>
          <cell r="L2070">
            <v>451.12720000000002</v>
          </cell>
          <cell r="M2070" t="str">
            <v>SPECFIT</v>
          </cell>
          <cell r="N2070" t="str">
            <v>(79)940216</v>
          </cell>
          <cell r="O2070" t="str">
            <v>BOX</v>
          </cell>
          <cell r="P2070" t="str">
            <v>D</v>
          </cell>
          <cell r="Q2070" t="str">
            <v>F</v>
          </cell>
          <cell r="R2070">
            <v>3790.9882352941181</v>
          </cell>
          <cell r="S2070">
            <v>4056.3574117647067</v>
          </cell>
          <cell r="T2070">
            <v>3965.08</v>
          </cell>
          <cell r="U2070">
            <v>3965.08</v>
          </cell>
          <cell r="V2070">
            <v>4242.6356000000005</v>
          </cell>
          <cell r="W2070">
            <v>4242.6356000000005</v>
          </cell>
          <cell r="X2070">
            <v>4242.6356000000005</v>
          </cell>
          <cell r="Y2070">
            <v>4242.6356000000005</v>
          </cell>
          <cell r="Z2070">
            <v>4714.039555555556</v>
          </cell>
          <cell r="AB2070" t="str">
            <v/>
          </cell>
          <cell r="AC2070">
            <v>2758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I2070" t="str">
            <v/>
          </cell>
          <cell r="AJ2070" t="str">
            <v/>
          </cell>
          <cell r="AM2070" t="e">
            <v>#N/A</v>
          </cell>
        </row>
        <row r="2071">
          <cell r="A2071" t="str">
            <v>ACTIVE</v>
          </cell>
          <cell r="B2071" t="str">
            <v>35-552</v>
          </cell>
          <cell r="C2071">
            <v>28875266</v>
          </cell>
          <cell r="D2071" t="str">
            <v>35-552</v>
          </cell>
          <cell r="E2071" t="str">
            <v>SDR 35</v>
          </cell>
          <cell r="F2071" t="str">
            <v>21X8 DOUBLE WYE GXGXGXG SDR35</v>
          </cell>
          <cell r="G2071">
            <v>45.45</v>
          </cell>
          <cell r="H2071">
            <v>20.615756400000002</v>
          </cell>
          <cell r="I2071">
            <v>1</v>
          </cell>
          <cell r="J2071">
            <v>3</v>
          </cell>
          <cell r="K2071">
            <v>5400.5277777777783</v>
          </cell>
          <cell r="L2071">
            <v>516.82219999999995</v>
          </cell>
          <cell r="M2071" t="str">
            <v>SPECFIT</v>
          </cell>
          <cell r="N2071" t="str">
            <v>(79)940218</v>
          </cell>
          <cell r="O2071" t="str">
            <v>BOX</v>
          </cell>
          <cell r="P2071" t="str">
            <v>D</v>
          </cell>
          <cell r="Q2071" t="str">
            <v>F</v>
          </cell>
          <cell r="R2071">
            <v>4343.0470588235294</v>
          </cell>
          <cell r="S2071">
            <v>4647.0603529411765</v>
          </cell>
          <cell r="T2071">
            <v>4542.5</v>
          </cell>
          <cell r="U2071">
            <v>4542.5</v>
          </cell>
          <cell r="V2071">
            <v>4860.4750000000004</v>
          </cell>
          <cell r="W2071">
            <v>4860.4750000000004</v>
          </cell>
          <cell r="X2071">
            <v>4860.4750000000004</v>
          </cell>
          <cell r="Y2071">
            <v>4860.4750000000004</v>
          </cell>
          <cell r="Z2071">
            <v>5400.5277777777783</v>
          </cell>
          <cell r="AB2071" t="str">
            <v/>
          </cell>
          <cell r="AC2071">
            <v>2759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I2071" t="str">
            <v/>
          </cell>
          <cell r="AJ2071" t="str">
            <v/>
          </cell>
          <cell r="AM2071" t="e">
            <v>#N/A</v>
          </cell>
        </row>
        <row r="2072">
          <cell r="A2072" t="str">
            <v>ACTIVE</v>
          </cell>
          <cell r="B2072" t="str">
            <v>35-553</v>
          </cell>
          <cell r="C2072">
            <v>28875274</v>
          </cell>
          <cell r="D2072" t="str">
            <v>35-553</v>
          </cell>
          <cell r="E2072" t="str">
            <v>SDR 35</v>
          </cell>
          <cell r="F2072" t="str">
            <v>21X10 DOUBLE WYE GXGXGXG SDR35</v>
          </cell>
          <cell r="G2072">
            <v>65.25</v>
          </cell>
          <cell r="H2072">
            <v>29.596878</v>
          </cell>
          <cell r="I2072">
            <v>1</v>
          </cell>
          <cell r="J2072">
            <v>2</v>
          </cell>
          <cell r="K2072">
            <v>6349.256215686275</v>
          </cell>
          <cell r="L2072">
            <v>593.94269999999995</v>
          </cell>
          <cell r="M2072" t="str">
            <v>SPECFIT</v>
          </cell>
          <cell r="N2072" t="str">
            <v>(79)9402110</v>
          </cell>
          <cell r="O2072" t="str">
            <v>BOX</v>
          </cell>
          <cell r="P2072" t="str">
            <v>D</v>
          </cell>
          <cell r="Q2072" t="str">
            <v>F</v>
          </cell>
          <cell r="R2072">
            <v>4991.1176470588234</v>
          </cell>
          <cell r="S2072">
            <v>5340.4958823529414</v>
          </cell>
          <cell r="T2072">
            <v>5340.4958823529414</v>
          </cell>
          <cell r="U2072">
            <v>5340.4958823529414</v>
          </cell>
          <cell r="V2072">
            <v>5714.3305941176477</v>
          </cell>
          <cell r="W2072">
            <v>5714.3305941176477</v>
          </cell>
          <cell r="X2072">
            <v>5714.3305941176477</v>
          </cell>
          <cell r="Y2072">
            <v>5714.3305941176477</v>
          </cell>
          <cell r="Z2072">
            <v>6349.256215686275</v>
          </cell>
          <cell r="AB2072" t="str">
            <v/>
          </cell>
          <cell r="AC2072">
            <v>2760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I2072" t="str">
            <v/>
          </cell>
          <cell r="AJ2072" t="str">
            <v/>
          </cell>
          <cell r="AM2072" t="e">
            <v>#N/A</v>
          </cell>
        </row>
        <row r="2073">
          <cell r="A2073" t="str">
            <v>ACTIVE</v>
          </cell>
          <cell r="B2073" t="str">
            <v>35-554</v>
          </cell>
          <cell r="C2073">
            <v>28875282</v>
          </cell>
          <cell r="D2073" t="str">
            <v>35-554</v>
          </cell>
          <cell r="E2073" t="str">
            <v>SDR 35</v>
          </cell>
          <cell r="F2073" t="str">
            <v>21X12 DOUBLE WYE GXGXGXG SDR35</v>
          </cell>
          <cell r="G2073">
            <v>74.25</v>
          </cell>
          <cell r="H2073">
            <v>33.679206000000001</v>
          </cell>
          <cell r="I2073">
            <v>1</v>
          </cell>
          <cell r="J2073">
            <v>2</v>
          </cell>
          <cell r="K2073">
            <v>6885.1292797385631</v>
          </cell>
          <cell r="L2073">
            <v>644.0702</v>
          </cell>
          <cell r="M2073" t="str">
            <v>SPECFIT</v>
          </cell>
          <cell r="N2073" t="str">
            <v>(79)9402112</v>
          </cell>
          <cell r="O2073" t="str">
            <v>BOX</v>
          </cell>
          <cell r="P2073" t="str">
            <v>D</v>
          </cell>
          <cell r="Q2073" t="str">
            <v>F</v>
          </cell>
          <cell r="R2073">
            <v>5412.3647058823535</v>
          </cell>
          <cell r="S2073">
            <v>5791.2302352941188</v>
          </cell>
          <cell r="T2073">
            <v>5791.2302352941188</v>
          </cell>
          <cell r="U2073">
            <v>5791.2302352941188</v>
          </cell>
          <cell r="V2073">
            <v>6196.6163517647074</v>
          </cell>
          <cell r="W2073">
            <v>6196.6163517647074</v>
          </cell>
          <cell r="X2073">
            <v>6196.6163517647074</v>
          </cell>
          <cell r="Y2073">
            <v>6196.6163517647074</v>
          </cell>
          <cell r="Z2073">
            <v>6885.1292797385631</v>
          </cell>
          <cell r="AB2073" t="str">
            <v/>
          </cell>
          <cell r="AC2073">
            <v>2761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I2073" t="str">
            <v/>
          </cell>
          <cell r="AJ2073" t="str">
            <v/>
          </cell>
          <cell r="AM2073" t="e">
            <v>#N/A</v>
          </cell>
        </row>
        <row r="2074">
          <cell r="A2074" t="str">
            <v>ACTIVE</v>
          </cell>
          <cell r="B2074" t="str">
            <v>35-555</v>
          </cell>
          <cell r="C2074">
            <v>28875290</v>
          </cell>
          <cell r="D2074" t="str">
            <v>35-555</v>
          </cell>
          <cell r="E2074" t="str">
            <v>SDR 35</v>
          </cell>
          <cell r="F2074" t="str">
            <v>21X15 DOUBLE WYE GXGXGXG SDR35</v>
          </cell>
          <cell r="G2074">
            <v>94.5</v>
          </cell>
          <cell r="H2074">
            <v>42.864443999999999</v>
          </cell>
          <cell r="I2074">
            <v>1</v>
          </cell>
          <cell r="J2074">
            <v>1</v>
          </cell>
          <cell r="K2074">
            <v>8013.8360535947713</v>
          </cell>
          <cell r="L2074">
            <v>749.65570000000002</v>
          </cell>
          <cell r="M2074" t="str">
            <v>SPECFIT</v>
          </cell>
          <cell r="N2074" t="str">
            <v>(79)9402115</v>
          </cell>
          <cell r="O2074" t="str">
            <v>BOX</v>
          </cell>
          <cell r="P2074" t="str">
            <v>D</v>
          </cell>
          <cell r="Q2074" t="str">
            <v>F</v>
          </cell>
          <cell r="R2074">
            <v>6299.6352941176465</v>
          </cell>
          <cell r="S2074">
            <v>6740.6097647058823</v>
          </cell>
          <cell r="T2074">
            <v>6740.6097647058823</v>
          </cell>
          <cell r="U2074">
            <v>6740.6097647058823</v>
          </cell>
          <cell r="V2074">
            <v>7212.4524482352945</v>
          </cell>
          <cell r="W2074">
            <v>7212.4524482352945</v>
          </cell>
          <cell r="X2074">
            <v>7212.4524482352945</v>
          </cell>
          <cell r="Y2074">
            <v>7212.4524482352945</v>
          </cell>
          <cell r="Z2074">
            <v>8013.8360535947713</v>
          </cell>
          <cell r="AB2074" t="str">
            <v/>
          </cell>
          <cell r="AC2074">
            <v>2762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I2074" t="str">
            <v/>
          </cell>
          <cell r="AJ2074" t="str">
            <v/>
          </cell>
          <cell r="AM2074" t="e">
            <v>#N/A</v>
          </cell>
        </row>
        <row r="2075">
          <cell r="A2075" t="str">
            <v>ACTIVE</v>
          </cell>
          <cell r="B2075" t="str">
            <v>35-556</v>
          </cell>
          <cell r="C2075">
            <v>28875304</v>
          </cell>
          <cell r="D2075" t="str">
            <v>35-556</v>
          </cell>
          <cell r="E2075" t="str">
            <v>SDR 35</v>
          </cell>
          <cell r="F2075" t="str">
            <v>21X18 DOUBLE WYE GXGXGXG SDR35</v>
          </cell>
          <cell r="G2075">
            <v>116.1</v>
          </cell>
          <cell r="H2075">
            <v>52.662031199999994</v>
          </cell>
          <cell r="I2075">
            <v>1</v>
          </cell>
          <cell r="J2075">
            <v>1</v>
          </cell>
          <cell r="K2075">
            <v>8864.9532169934646</v>
          </cell>
          <cell r="L2075">
            <v>829.27390000000003</v>
          </cell>
          <cell r="M2075" t="str">
            <v>SPECFIT</v>
          </cell>
          <cell r="N2075" t="str">
            <v>(79)9402118</v>
          </cell>
          <cell r="O2075" t="str">
            <v>BOX</v>
          </cell>
          <cell r="P2075" t="str">
            <v>D</v>
          </cell>
          <cell r="Q2075" t="str">
            <v>F</v>
          </cell>
          <cell r="R2075">
            <v>6968.6941176470591</v>
          </cell>
          <cell r="S2075">
            <v>7456.5027058823534</v>
          </cell>
          <cell r="T2075">
            <v>7456.5027058823534</v>
          </cell>
          <cell r="U2075">
            <v>7456.5027058823534</v>
          </cell>
          <cell r="V2075">
            <v>7978.4578952941183</v>
          </cell>
          <cell r="W2075">
            <v>7978.4578952941183</v>
          </cell>
          <cell r="X2075">
            <v>7978.4578952941183</v>
          </cell>
          <cell r="Y2075">
            <v>7978.4578952941183</v>
          </cell>
          <cell r="Z2075">
            <v>8864.9532169934646</v>
          </cell>
          <cell r="AB2075" t="str">
            <v/>
          </cell>
          <cell r="AC2075">
            <v>2763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I2075" t="str">
            <v/>
          </cell>
          <cell r="AJ2075" t="str">
            <v/>
          </cell>
          <cell r="AM2075" t="e">
            <v>#N/A</v>
          </cell>
        </row>
        <row r="2076">
          <cell r="A2076" t="str">
            <v>ACTIVE</v>
          </cell>
          <cell r="B2076" t="str">
            <v>35-557</v>
          </cell>
          <cell r="C2076">
            <v>28875312</v>
          </cell>
          <cell r="D2076" t="str">
            <v>35-557</v>
          </cell>
          <cell r="E2076" t="str">
            <v>SDR 35</v>
          </cell>
          <cell r="F2076" t="str">
            <v>21 DOUBLE WYE GXGXGXG SDR35</v>
          </cell>
          <cell r="G2076">
            <v>144</v>
          </cell>
          <cell r="H2076">
            <v>65.317248000000006</v>
          </cell>
          <cell r="I2076">
            <v>1</v>
          </cell>
          <cell r="J2076">
            <v>1</v>
          </cell>
          <cell r="K2076">
            <v>12465.222219607846</v>
          </cell>
          <cell r="L2076">
            <v>1166.0617</v>
          </cell>
          <cell r="M2076" t="str">
            <v>SPECFIT</v>
          </cell>
          <cell r="N2076" t="str">
            <v>(79)94021</v>
          </cell>
          <cell r="O2076" t="str">
            <v>BOX</v>
          </cell>
          <cell r="P2076" t="str">
            <v>D</v>
          </cell>
          <cell r="Q2076" t="str">
            <v>F</v>
          </cell>
          <cell r="R2076">
            <v>9798.8470588235305</v>
          </cell>
          <cell r="S2076">
            <v>10484.766352941178</v>
          </cell>
          <cell r="T2076">
            <v>10484.766352941178</v>
          </cell>
          <cell r="U2076">
            <v>10484.766352941178</v>
          </cell>
          <cell r="V2076">
            <v>11218.699997647062</v>
          </cell>
          <cell r="W2076">
            <v>11218.699997647062</v>
          </cell>
          <cell r="X2076">
            <v>11218.699997647062</v>
          </cell>
          <cell r="Y2076">
            <v>11218.699997647062</v>
          </cell>
          <cell r="Z2076">
            <v>12465.222219607846</v>
          </cell>
          <cell r="AB2076" t="str">
            <v/>
          </cell>
          <cell r="AC2076">
            <v>2764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I2076" t="str">
            <v/>
          </cell>
          <cell r="AJ2076" t="str">
            <v/>
          </cell>
          <cell r="AM2076" t="e">
            <v>#N/A</v>
          </cell>
        </row>
        <row r="2077">
          <cell r="A2077" t="str">
            <v>ACTIVE</v>
          </cell>
          <cell r="B2077" t="str">
            <v>35-558</v>
          </cell>
          <cell r="C2077">
            <v>28875320</v>
          </cell>
          <cell r="D2077" t="str">
            <v>35-558</v>
          </cell>
          <cell r="E2077" t="str">
            <v>SDR 35</v>
          </cell>
          <cell r="F2077" t="str">
            <v>24X4 DOUBLE WYE GXGXGXG SDR35</v>
          </cell>
          <cell r="G2077">
            <v>52.65</v>
          </cell>
          <cell r="H2077">
            <v>23.881618799999998</v>
          </cell>
          <cell r="I2077">
            <v>1</v>
          </cell>
          <cell r="J2077">
            <v>3</v>
          </cell>
          <cell r="K2077">
            <v>6834.7686457516356</v>
          </cell>
          <cell r="L2077">
            <v>639.36</v>
          </cell>
          <cell r="M2077" t="str">
            <v>SPECFIT</v>
          </cell>
          <cell r="N2077" t="str">
            <v>(79)940244</v>
          </cell>
          <cell r="O2077" t="str">
            <v>BOX</v>
          </cell>
          <cell r="P2077" t="str">
            <v>D</v>
          </cell>
          <cell r="Q2077" t="str">
            <v>F</v>
          </cell>
          <cell r="R2077">
            <v>5372.7764705882355</v>
          </cell>
          <cell r="S2077">
            <v>5748.8708235294125</v>
          </cell>
          <cell r="T2077">
            <v>5748.8708235294125</v>
          </cell>
          <cell r="U2077">
            <v>5748.8708235294125</v>
          </cell>
          <cell r="V2077">
            <v>6151.2917811764719</v>
          </cell>
          <cell r="W2077">
            <v>6151.2917811764719</v>
          </cell>
          <cell r="X2077">
            <v>6151.2917811764719</v>
          </cell>
          <cell r="Y2077">
            <v>6151.2917811764719</v>
          </cell>
          <cell r="Z2077">
            <v>6834.7686457516356</v>
          </cell>
          <cell r="AB2077" t="str">
            <v/>
          </cell>
          <cell r="AC2077">
            <v>2765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I2077" t="str">
            <v/>
          </cell>
          <cell r="AJ2077" t="str">
            <v/>
          </cell>
          <cell r="AM2077" t="e">
            <v>#N/A</v>
          </cell>
        </row>
        <row r="2078">
          <cell r="A2078" t="str">
            <v>ACTIVE</v>
          </cell>
          <cell r="B2078" t="str">
            <v>35-559</v>
          </cell>
          <cell r="C2078">
            <v>28875339</v>
          </cell>
          <cell r="D2078" t="str">
            <v>35-559</v>
          </cell>
          <cell r="E2078" t="str">
            <v>SDR 35</v>
          </cell>
          <cell r="F2078" t="str">
            <v>24X6 DOUBLE WYE GXGXGXG SDR35</v>
          </cell>
          <cell r="G2078">
            <v>55.8</v>
          </cell>
          <cell r="H2078">
            <v>25.3104336</v>
          </cell>
          <cell r="I2078">
            <v>1</v>
          </cell>
          <cell r="J2078">
            <v>2</v>
          </cell>
          <cell r="K2078">
            <v>7637.6503490196083</v>
          </cell>
          <cell r="L2078">
            <v>714.46609999999998</v>
          </cell>
          <cell r="M2078" t="str">
            <v>SPECFIT</v>
          </cell>
          <cell r="N2078" t="str">
            <v>(79)940246</v>
          </cell>
          <cell r="O2078" t="str">
            <v>BOX</v>
          </cell>
          <cell r="P2078" t="str">
            <v>D</v>
          </cell>
          <cell r="Q2078" t="str">
            <v>F</v>
          </cell>
          <cell r="R2078">
            <v>6003.9176470588236</v>
          </cell>
          <cell r="S2078">
            <v>6424.1918823529413</v>
          </cell>
          <cell r="T2078">
            <v>6424.1918823529413</v>
          </cell>
          <cell r="U2078">
            <v>6424.1918823529413</v>
          </cell>
          <cell r="V2078">
            <v>6873.8853141176478</v>
          </cell>
          <cell r="W2078">
            <v>6873.8853141176478</v>
          </cell>
          <cell r="X2078">
            <v>6873.8853141176478</v>
          </cell>
          <cell r="Y2078">
            <v>6873.8853141176478</v>
          </cell>
          <cell r="Z2078">
            <v>7637.6503490196083</v>
          </cell>
          <cell r="AB2078" t="str">
            <v/>
          </cell>
          <cell r="AC2078">
            <v>2766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I2078" t="str">
            <v/>
          </cell>
          <cell r="AJ2078" t="str">
            <v/>
          </cell>
          <cell r="AM2078" t="e">
            <v>#N/A</v>
          </cell>
        </row>
        <row r="2079">
          <cell r="A2079" t="str">
            <v>ACTIVE</v>
          </cell>
          <cell r="B2079" t="str">
            <v>35-560</v>
          </cell>
          <cell r="C2079">
            <v>28875347</v>
          </cell>
          <cell r="D2079" t="str">
            <v>35-560</v>
          </cell>
          <cell r="E2079" t="str">
            <v>SDR 35</v>
          </cell>
          <cell r="F2079" t="str">
            <v>24X8 DOUBLE WYE GXGXGXG SDR35</v>
          </cell>
          <cell r="G2079">
            <v>63</v>
          </cell>
          <cell r="H2079">
            <v>28.576295999999999</v>
          </cell>
          <cell r="I2079">
            <v>1</v>
          </cell>
          <cell r="J2079">
            <v>2</v>
          </cell>
          <cell r="K2079">
            <v>7830.1731411764722</v>
          </cell>
          <cell r="L2079">
            <v>732.47559999999999</v>
          </cell>
          <cell r="M2079" t="str">
            <v>SPECFIT</v>
          </cell>
          <cell r="N2079" t="str">
            <v>(79)940248</v>
          </cell>
          <cell r="O2079" t="str">
            <v>BOX</v>
          </cell>
          <cell r="P2079" t="str">
            <v>D</v>
          </cell>
          <cell r="Q2079" t="str">
            <v>F</v>
          </cell>
          <cell r="R2079">
            <v>6155.2588235294124</v>
          </cell>
          <cell r="S2079">
            <v>6586.1269411764715</v>
          </cell>
          <cell r="T2079">
            <v>6586.1269411764715</v>
          </cell>
          <cell r="U2079">
            <v>6586.1269411764715</v>
          </cell>
          <cell r="V2079">
            <v>7047.1558270588248</v>
          </cell>
          <cell r="W2079">
            <v>7047.1558270588248</v>
          </cell>
          <cell r="X2079">
            <v>7047.1558270588248</v>
          </cell>
          <cell r="Y2079">
            <v>7047.1558270588248</v>
          </cell>
          <cell r="Z2079">
            <v>7830.1731411764722</v>
          </cell>
          <cell r="AB2079" t="str">
            <v/>
          </cell>
          <cell r="AC2079">
            <v>2767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I2079" t="str">
            <v/>
          </cell>
          <cell r="AJ2079" t="str">
            <v/>
          </cell>
          <cell r="AM2079" t="e">
            <v>#N/A</v>
          </cell>
        </row>
        <row r="2080">
          <cell r="A2080" t="str">
            <v>ACTIVE</v>
          </cell>
          <cell r="B2080" t="str">
            <v>35-561</v>
          </cell>
          <cell r="C2080">
            <v>28875355</v>
          </cell>
          <cell r="D2080" t="str">
            <v>35-561</v>
          </cell>
          <cell r="E2080" t="str">
            <v>SDR 35</v>
          </cell>
          <cell r="F2080" t="str">
            <v>24X10 DOUBLE WYE GXGXGXG SDR35</v>
          </cell>
          <cell r="G2080">
            <v>85.05</v>
          </cell>
          <cell r="H2080">
            <v>38.577999599999998</v>
          </cell>
          <cell r="I2080">
            <v>1</v>
          </cell>
          <cell r="J2080">
            <v>2</v>
          </cell>
          <cell r="K2080">
            <v>6205.3280679738564</v>
          </cell>
          <cell r="L2080">
            <v>580.47860000000003</v>
          </cell>
          <cell r="M2080" t="str">
            <v>SPECFIT</v>
          </cell>
          <cell r="N2080" t="str">
            <v>(79)9402410</v>
          </cell>
          <cell r="O2080" t="str">
            <v>BOX</v>
          </cell>
          <cell r="P2080" t="str">
            <v>D</v>
          </cell>
          <cell r="Q2080" t="str">
            <v>F</v>
          </cell>
          <cell r="R2080">
            <v>4877.9764705882353</v>
          </cell>
          <cell r="S2080">
            <v>5219.4348235294119</v>
          </cell>
          <cell r="T2080">
            <v>5219.4348235294119</v>
          </cell>
          <cell r="U2080">
            <v>5219.4348235294119</v>
          </cell>
          <cell r="V2080">
            <v>5584.7952611764713</v>
          </cell>
          <cell r="W2080">
            <v>5584.7952611764713</v>
          </cell>
          <cell r="X2080">
            <v>5584.7952611764713</v>
          </cell>
          <cell r="Y2080">
            <v>5584.7952611764713</v>
          </cell>
          <cell r="Z2080">
            <v>6205.3280679738564</v>
          </cell>
          <cell r="AB2080" t="str">
            <v/>
          </cell>
          <cell r="AC2080">
            <v>2768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I2080" t="str">
            <v/>
          </cell>
          <cell r="AJ2080" t="str">
            <v/>
          </cell>
          <cell r="AM2080" t="e">
            <v>#N/A</v>
          </cell>
        </row>
        <row r="2081">
          <cell r="A2081" t="str">
            <v>ACTIVE</v>
          </cell>
          <cell r="B2081" t="str">
            <v>35-562</v>
          </cell>
          <cell r="C2081">
            <v>28875363</v>
          </cell>
          <cell r="D2081" t="str">
            <v>35-562</v>
          </cell>
          <cell r="E2081" t="str">
            <v>SDR 35</v>
          </cell>
          <cell r="F2081" t="str">
            <v>24X12 DOUBLE WYE GXGXGXG SDR35</v>
          </cell>
          <cell r="G2081">
            <v>94.95</v>
          </cell>
          <cell r="H2081">
            <v>43.068560400000003</v>
          </cell>
          <cell r="I2081">
            <v>1</v>
          </cell>
          <cell r="J2081">
            <v>1</v>
          </cell>
          <cell r="K2081">
            <v>9110.9196418300653</v>
          </cell>
          <cell r="L2081">
            <v>852.28250000000003</v>
          </cell>
          <cell r="M2081" t="str">
            <v>SPECFIT</v>
          </cell>
          <cell r="N2081" t="str">
            <v>(79)9402412</v>
          </cell>
          <cell r="O2081" t="str">
            <v>BOX</v>
          </cell>
          <cell r="P2081" t="str">
            <v>D</v>
          </cell>
          <cell r="Q2081" t="str">
            <v>F</v>
          </cell>
          <cell r="R2081">
            <v>7162.0470588235294</v>
          </cell>
          <cell r="S2081">
            <v>7663.3903529411773</v>
          </cell>
          <cell r="T2081">
            <v>7663.3903529411773</v>
          </cell>
          <cell r="U2081">
            <v>7663.3903529411773</v>
          </cell>
          <cell r="V2081">
            <v>8199.8276776470593</v>
          </cell>
          <cell r="W2081">
            <v>8199.8276776470593</v>
          </cell>
          <cell r="X2081">
            <v>8199.8276776470593</v>
          </cell>
          <cell r="Y2081">
            <v>8199.8276776470593</v>
          </cell>
          <cell r="Z2081">
            <v>9110.9196418300653</v>
          </cell>
          <cell r="AB2081" t="str">
            <v/>
          </cell>
          <cell r="AC2081">
            <v>2769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I2081" t="str">
            <v/>
          </cell>
          <cell r="AJ2081" t="str">
            <v/>
          </cell>
          <cell r="AM2081" t="e">
            <v>#N/A</v>
          </cell>
        </row>
        <row r="2082">
          <cell r="A2082" t="str">
            <v>ACTIVE</v>
          </cell>
          <cell r="B2082" t="str">
            <v>35-563</v>
          </cell>
          <cell r="C2082">
            <v>28875371</v>
          </cell>
          <cell r="D2082" t="str">
            <v>35-563</v>
          </cell>
          <cell r="E2082" t="str">
            <v>SDR 35</v>
          </cell>
          <cell r="F2082" t="str">
            <v>24X15 DOUBLE WYE GXGXGXG SDR35</v>
          </cell>
          <cell r="G2082">
            <v>111.6</v>
          </cell>
          <cell r="H2082">
            <v>50.620867199999999</v>
          </cell>
          <cell r="I2082">
            <v>1</v>
          </cell>
          <cell r="J2082">
            <v>1</v>
          </cell>
          <cell r="K2082">
            <v>9173.9415228758189</v>
          </cell>
          <cell r="L2082">
            <v>858.17769999999996</v>
          </cell>
          <cell r="M2082" t="str">
            <v>SPECFIT</v>
          </cell>
          <cell r="N2082" t="str">
            <v>(79)9402415</v>
          </cell>
          <cell r="O2082" t="str">
            <v>BOX</v>
          </cell>
          <cell r="P2082" t="str">
            <v>D</v>
          </cell>
          <cell r="Q2082" t="str">
            <v>F</v>
          </cell>
          <cell r="R2082">
            <v>7211.588235294118</v>
          </cell>
          <cell r="S2082">
            <v>7716.3994117647071</v>
          </cell>
          <cell r="T2082">
            <v>7716.3994117647071</v>
          </cell>
          <cell r="U2082">
            <v>7716.3994117647071</v>
          </cell>
          <cell r="V2082">
            <v>8256.5473705882378</v>
          </cell>
          <cell r="W2082">
            <v>8256.5473705882378</v>
          </cell>
          <cell r="X2082">
            <v>8256.5473705882378</v>
          </cell>
          <cell r="Y2082">
            <v>8256.5473705882378</v>
          </cell>
          <cell r="Z2082">
            <v>9173.9415228758189</v>
          </cell>
          <cell r="AB2082" t="str">
            <v/>
          </cell>
          <cell r="AC2082">
            <v>2770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I2082" t="str">
            <v/>
          </cell>
          <cell r="AJ2082" t="str">
            <v/>
          </cell>
          <cell r="AM2082" t="e">
            <v>#N/A</v>
          </cell>
        </row>
        <row r="2083">
          <cell r="A2083" t="str">
            <v>ACTIVE</v>
          </cell>
          <cell r="B2083" t="str">
            <v>35-564</v>
          </cell>
          <cell r="C2083">
            <v>28875380</v>
          </cell>
          <cell r="D2083" t="str">
            <v>35-564</v>
          </cell>
          <cell r="E2083" t="str">
            <v>SDR 35</v>
          </cell>
          <cell r="F2083" t="str">
            <v>24X18 DOUBLE WYE GXGXGXG SDR35</v>
          </cell>
          <cell r="G2083">
            <v>140.85</v>
          </cell>
          <cell r="H2083">
            <v>63.888433199999994</v>
          </cell>
          <cell r="I2083">
            <v>1</v>
          </cell>
          <cell r="J2083">
            <v>1</v>
          </cell>
          <cell r="K2083">
            <v>12956.960511111112</v>
          </cell>
          <cell r="L2083">
            <v>1212.0623000000001</v>
          </cell>
          <cell r="M2083" t="str">
            <v>SPECFIT</v>
          </cell>
          <cell r="N2083" t="str">
            <v>(79)9402418</v>
          </cell>
          <cell r="O2083" t="str">
            <v>BOX</v>
          </cell>
          <cell r="P2083" t="str">
            <v>D</v>
          </cell>
          <cell r="Q2083" t="str">
            <v>F</v>
          </cell>
          <cell r="R2083">
            <v>10185.4</v>
          </cell>
          <cell r="S2083">
            <v>10898.378000000001</v>
          </cell>
          <cell r="T2083">
            <v>10898.378000000001</v>
          </cell>
          <cell r="U2083">
            <v>10898.378000000001</v>
          </cell>
          <cell r="V2083">
            <v>11661.264460000002</v>
          </cell>
          <cell r="W2083">
            <v>11661.264460000002</v>
          </cell>
          <cell r="X2083">
            <v>11661.264460000002</v>
          </cell>
          <cell r="Y2083">
            <v>11661.264460000002</v>
          </cell>
          <cell r="Z2083">
            <v>12956.960511111112</v>
          </cell>
          <cell r="AB2083" t="str">
            <v/>
          </cell>
          <cell r="AC2083">
            <v>2771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I2083" t="str">
            <v/>
          </cell>
          <cell r="AJ2083" t="str">
            <v/>
          </cell>
          <cell r="AM2083" t="e">
            <v>#N/A</v>
          </cell>
        </row>
        <row r="2084">
          <cell r="A2084" t="str">
            <v>ACTIVE</v>
          </cell>
          <cell r="B2084" t="str">
            <v>35-565</v>
          </cell>
          <cell r="C2084">
            <v>28875398</v>
          </cell>
          <cell r="D2084" t="str">
            <v>35-565</v>
          </cell>
          <cell r="E2084" t="str">
            <v>SDR 35</v>
          </cell>
          <cell r="F2084" t="str">
            <v>24X21 DOUBLE WYE GXGXGXG SDR35</v>
          </cell>
          <cell r="G2084">
            <v>170.1</v>
          </cell>
          <cell r="H2084">
            <v>77.155999199999997</v>
          </cell>
          <cell r="I2084">
            <v>1</v>
          </cell>
          <cell r="J2084">
            <v>1</v>
          </cell>
          <cell r="K2084">
            <v>14804.439994771246</v>
          </cell>
          <cell r="L2084">
            <v>1384.885</v>
          </cell>
          <cell r="M2084" t="str">
            <v>SPECFIT</v>
          </cell>
          <cell r="N2084" t="str">
            <v>(79)9402421</v>
          </cell>
          <cell r="O2084" t="str">
            <v>BOX</v>
          </cell>
          <cell r="P2084" t="str">
            <v>D</v>
          </cell>
          <cell r="Q2084" t="str">
            <v>F</v>
          </cell>
          <cell r="R2084">
            <v>11637.694117647061</v>
          </cell>
          <cell r="S2084">
            <v>12452.332705882356</v>
          </cell>
          <cell r="T2084">
            <v>12452.332705882356</v>
          </cell>
          <cell r="U2084">
            <v>12452.332705882356</v>
          </cell>
          <cell r="V2084">
            <v>13323.995995294123</v>
          </cell>
          <cell r="W2084">
            <v>13323.995995294123</v>
          </cell>
          <cell r="X2084">
            <v>13323.995995294123</v>
          </cell>
          <cell r="Y2084">
            <v>13323.995995294123</v>
          </cell>
          <cell r="Z2084">
            <v>14804.439994771246</v>
          </cell>
          <cell r="AB2084" t="str">
            <v/>
          </cell>
          <cell r="AC2084">
            <v>2772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I2084" t="str">
            <v/>
          </cell>
          <cell r="AJ2084" t="str">
            <v/>
          </cell>
          <cell r="AM2084" t="e">
            <v>#N/A</v>
          </cell>
        </row>
        <row r="2085">
          <cell r="A2085" t="str">
            <v>ACTIVE</v>
          </cell>
          <cell r="B2085" t="str">
            <v>35-566</v>
          </cell>
          <cell r="C2085">
            <v>28875401</v>
          </cell>
          <cell r="D2085" t="str">
            <v>35-566</v>
          </cell>
          <cell r="E2085" t="str">
            <v>SDR 35</v>
          </cell>
          <cell r="F2085" t="str">
            <v>24 DOUBLE WYE GXGXGXG SDR35</v>
          </cell>
          <cell r="G2085">
            <v>205.65</v>
          </cell>
          <cell r="H2085">
            <v>93.281194800000009</v>
          </cell>
          <cell r="I2085">
            <v>1</v>
          </cell>
          <cell r="J2085">
            <v>1</v>
          </cell>
          <cell r="K2085">
            <v>15655.557158169937</v>
          </cell>
          <cell r="L2085">
            <v>1464.5032000000001</v>
          </cell>
          <cell r="M2085" t="str">
            <v>SPECFIT</v>
          </cell>
          <cell r="N2085" t="str">
            <v>(79)94024</v>
          </cell>
          <cell r="O2085" t="str">
            <v>BOX</v>
          </cell>
          <cell r="P2085" t="str">
            <v>D</v>
          </cell>
          <cell r="Q2085" t="str">
            <v>F</v>
          </cell>
          <cell r="R2085">
            <v>12306.75294117647</v>
          </cell>
          <cell r="S2085">
            <v>13168.225647058824</v>
          </cell>
          <cell r="T2085">
            <v>13168.225647058824</v>
          </cell>
          <cell r="U2085">
            <v>13168.225647058824</v>
          </cell>
          <cell r="V2085">
            <v>14090.001442352943</v>
          </cell>
          <cell r="W2085">
            <v>14090.001442352943</v>
          </cell>
          <cell r="X2085">
            <v>14090.001442352943</v>
          </cell>
          <cell r="Y2085">
            <v>14090.001442352943</v>
          </cell>
          <cell r="Z2085">
            <v>15655.557158169937</v>
          </cell>
          <cell r="AB2085" t="str">
            <v/>
          </cell>
          <cell r="AC2085">
            <v>2773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I2085" t="str">
            <v/>
          </cell>
          <cell r="AJ2085" t="str">
            <v/>
          </cell>
          <cell r="AM2085" t="e">
            <v>#N/A</v>
          </cell>
        </row>
        <row r="2086">
          <cell r="A2086" t="str">
            <v>ACTIVE</v>
          </cell>
          <cell r="B2086" t="str">
            <v>35-567</v>
          </cell>
          <cell r="C2086">
            <v>28875410</v>
          </cell>
          <cell r="D2086" t="str">
            <v>35-567</v>
          </cell>
          <cell r="E2086" t="str">
            <v>SDR 35</v>
          </cell>
          <cell r="F2086" t="str">
            <v>27X4 DOUBLE WYE GXGXGXG SDR35</v>
          </cell>
          <cell r="G2086">
            <v>74.7</v>
          </cell>
          <cell r="H2086">
            <v>33.883322400000004</v>
          </cell>
          <cell r="I2086">
            <v>1</v>
          </cell>
          <cell r="J2086">
            <v>2</v>
          </cell>
          <cell r="K2086">
            <v>8468.8003333333345</v>
          </cell>
          <cell r="L2086">
            <v>810.45150000000001</v>
          </cell>
          <cell r="M2086" t="str">
            <v>SPECFIT</v>
          </cell>
          <cell r="N2086" t="str">
            <v>(79)940274</v>
          </cell>
          <cell r="O2086" t="str">
            <v>BOX</v>
          </cell>
          <cell r="P2086" t="str">
            <v>D</v>
          </cell>
          <cell r="Q2086" t="str">
            <v>F</v>
          </cell>
          <cell r="R2086">
            <v>6810.5176470588231</v>
          </cell>
          <cell r="S2086">
            <v>7287.2538823529412</v>
          </cell>
          <cell r="T2086">
            <v>7123.29</v>
          </cell>
          <cell r="U2086">
            <v>7123.29</v>
          </cell>
          <cell r="V2086">
            <v>7621.9203000000007</v>
          </cell>
          <cell r="W2086">
            <v>7621.9203000000007</v>
          </cell>
          <cell r="X2086">
            <v>7621.9203000000007</v>
          </cell>
          <cell r="Y2086">
            <v>7621.9203000000007</v>
          </cell>
          <cell r="Z2086">
            <v>8468.8003333333345</v>
          </cell>
          <cell r="AB2086" t="str">
            <v/>
          </cell>
          <cell r="AC2086">
            <v>2774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I2086" t="str">
            <v/>
          </cell>
          <cell r="AJ2086" t="str">
            <v/>
          </cell>
          <cell r="AM2086" t="e">
            <v>#N/A</v>
          </cell>
        </row>
        <row r="2087">
          <cell r="A2087" t="str">
            <v>ACTIVE</v>
          </cell>
          <cell r="B2087" t="str">
            <v>35-568</v>
          </cell>
          <cell r="C2087">
            <v>28875428</v>
          </cell>
          <cell r="D2087" t="str">
            <v>35-568</v>
          </cell>
          <cell r="E2087" t="str">
            <v>SDR 35</v>
          </cell>
          <cell r="F2087" t="str">
            <v>27X6 DOUBLE WYE GXGXGXG SDR35</v>
          </cell>
          <cell r="G2087">
            <v>79.2</v>
          </cell>
          <cell r="H2087">
            <v>35.924486399999999</v>
          </cell>
          <cell r="I2087">
            <v>1</v>
          </cell>
          <cell r="J2087">
            <v>2</v>
          </cell>
          <cell r="K2087">
            <v>8820.2715555555551</v>
          </cell>
          <cell r="L2087">
            <v>844.08590000000004</v>
          </cell>
          <cell r="M2087" t="str">
            <v>SPECFIT</v>
          </cell>
          <cell r="N2087" t="str">
            <v>(79)940276</v>
          </cell>
          <cell r="O2087" t="str">
            <v>BOX</v>
          </cell>
          <cell r="P2087" t="str">
            <v>D</v>
          </cell>
          <cell r="Q2087" t="str">
            <v>F</v>
          </cell>
          <cell r="R2087">
            <v>7093.1647058823528</v>
          </cell>
          <cell r="S2087">
            <v>7589.686235294118</v>
          </cell>
          <cell r="T2087">
            <v>7418.92</v>
          </cell>
          <cell r="U2087">
            <v>7418.92</v>
          </cell>
          <cell r="V2087">
            <v>7938.2444000000005</v>
          </cell>
          <cell r="W2087">
            <v>7938.2444000000005</v>
          </cell>
          <cell r="X2087">
            <v>7938.2444000000005</v>
          </cell>
          <cell r="Y2087">
            <v>7938.2444000000005</v>
          </cell>
          <cell r="Z2087">
            <v>8820.2715555555551</v>
          </cell>
          <cell r="AB2087" t="str">
            <v/>
          </cell>
          <cell r="AC2087">
            <v>2775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I2087" t="str">
            <v/>
          </cell>
          <cell r="AJ2087" t="str">
            <v/>
          </cell>
          <cell r="AM2087" t="e">
            <v>#N/A</v>
          </cell>
        </row>
        <row r="2088">
          <cell r="A2088" t="str">
            <v>ACTIVE</v>
          </cell>
          <cell r="B2088" t="str">
            <v>35-569</v>
          </cell>
          <cell r="C2088">
            <v>28875436</v>
          </cell>
          <cell r="D2088" t="str">
            <v>35-569</v>
          </cell>
          <cell r="E2088" t="str">
            <v>SDR 35</v>
          </cell>
          <cell r="F2088" t="str">
            <v>27X8 DOUBLE WYE GXGXGXG SDR35</v>
          </cell>
          <cell r="G2088">
            <v>87.75</v>
          </cell>
          <cell r="H2088">
            <v>39.802697999999999</v>
          </cell>
          <cell r="I2088">
            <v>1</v>
          </cell>
          <cell r="J2088">
            <v>2</v>
          </cell>
          <cell r="K2088">
            <v>9008.5321111111116</v>
          </cell>
          <cell r="L2088">
            <v>862.1028</v>
          </cell>
          <cell r="M2088" t="str">
            <v>SPECFIT</v>
          </cell>
          <cell r="N2088" t="str">
            <v>(79)940278</v>
          </cell>
          <cell r="O2088" t="str">
            <v>BOX</v>
          </cell>
          <cell r="P2088" t="str">
            <v>D</v>
          </cell>
          <cell r="Q2088" t="str">
            <v>F</v>
          </cell>
          <cell r="R2088">
            <v>7244.5647058823533</v>
          </cell>
          <cell r="S2088">
            <v>7751.6842352941185</v>
          </cell>
          <cell r="T2088">
            <v>7577.27</v>
          </cell>
          <cell r="U2088">
            <v>7577.27</v>
          </cell>
          <cell r="V2088">
            <v>8107.6789000000008</v>
          </cell>
          <cell r="W2088">
            <v>8107.6789000000008</v>
          </cell>
          <cell r="X2088">
            <v>8107.6789000000008</v>
          </cell>
          <cell r="Y2088">
            <v>8107.6789000000008</v>
          </cell>
          <cell r="Z2088">
            <v>9008.5321111111116</v>
          </cell>
          <cell r="AB2088" t="str">
            <v/>
          </cell>
          <cell r="AC2088">
            <v>2776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I2088" t="str">
            <v/>
          </cell>
          <cell r="AJ2088" t="str">
            <v/>
          </cell>
          <cell r="AM2088" t="e">
            <v>#N/A</v>
          </cell>
        </row>
        <row r="2089">
          <cell r="A2089" t="str">
            <v>ACTIVE</v>
          </cell>
          <cell r="B2089" t="str">
            <v>35-570</v>
          </cell>
          <cell r="C2089">
            <v>28875444</v>
          </cell>
          <cell r="D2089" t="str">
            <v>35-570</v>
          </cell>
          <cell r="E2089" t="str">
            <v>SDR 35</v>
          </cell>
          <cell r="F2089" t="str">
            <v>27X10 DOUBLE WYE GXGXGXG SDR35</v>
          </cell>
          <cell r="G2089">
            <v>111.15</v>
          </cell>
          <cell r="H2089">
            <v>50.416750800000003</v>
          </cell>
          <cell r="I2089">
            <v>1</v>
          </cell>
          <cell r="J2089">
            <v>1</v>
          </cell>
          <cell r="K2089">
            <v>10346.6483751634</v>
          </cell>
          <cell r="L2089">
            <v>967.87900000000002</v>
          </cell>
          <cell r="M2089" t="str">
            <v>SPECFIT</v>
          </cell>
          <cell r="N2089" t="str">
            <v>(79)9402710</v>
          </cell>
          <cell r="O2089" t="str">
            <v>BOX</v>
          </cell>
          <cell r="P2089" t="str">
            <v>D</v>
          </cell>
          <cell r="Q2089" t="str">
            <v>F</v>
          </cell>
          <cell r="R2089">
            <v>8133.4470588235299</v>
          </cell>
          <cell r="S2089">
            <v>8702.7883529411774</v>
          </cell>
          <cell r="T2089">
            <v>8702.7883529411774</v>
          </cell>
          <cell r="U2089">
            <v>8702.7883529411774</v>
          </cell>
          <cell r="V2089">
            <v>9311.9835376470601</v>
          </cell>
          <cell r="W2089">
            <v>9311.9835376470601</v>
          </cell>
          <cell r="X2089">
            <v>9311.9835376470601</v>
          </cell>
          <cell r="Y2089">
            <v>9311.9835376470601</v>
          </cell>
          <cell r="Z2089">
            <v>10346.6483751634</v>
          </cell>
          <cell r="AB2089" t="str">
            <v/>
          </cell>
          <cell r="AC2089">
            <v>2777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I2089" t="str">
            <v/>
          </cell>
          <cell r="AJ2089" t="str">
            <v/>
          </cell>
          <cell r="AM2089" t="e">
            <v>#N/A</v>
          </cell>
        </row>
        <row r="2090">
          <cell r="A2090" t="str">
            <v>ACTIVE</v>
          </cell>
          <cell r="B2090" t="str">
            <v>35-571</v>
          </cell>
          <cell r="C2090">
            <v>28875452</v>
          </cell>
          <cell r="D2090" t="str">
            <v>35-571</v>
          </cell>
          <cell r="E2090" t="str">
            <v>SDR 35</v>
          </cell>
          <cell r="F2090" t="str">
            <v>27X12 DOUBLE WYE GXGXGXG SDR35</v>
          </cell>
          <cell r="G2090">
            <v>122.4</v>
          </cell>
          <cell r="H2090">
            <v>55.519660800000004</v>
          </cell>
          <cell r="I2090">
            <v>1</v>
          </cell>
          <cell r="J2090">
            <v>1</v>
          </cell>
          <cell r="K2090">
            <v>11462.678935947715</v>
          </cell>
          <cell r="L2090">
            <v>1072.2796000000001</v>
          </cell>
          <cell r="M2090" t="str">
            <v>SPECFIT</v>
          </cell>
          <cell r="N2090" t="str">
            <v>(79)9402712</v>
          </cell>
          <cell r="O2090" t="str">
            <v>BOX</v>
          </cell>
          <cell r="P2090" t="str">
            <v>D</v>
          </cell>
          <cell r="Q2090" t="str">
            <v>F</v>
          </cell>
          <cell r="R2090">
            <v>9010.7529411764717</v>
          </cell>
          <cell r="S2090">
            <v>9641.5056470588261</v>
          </cell>
          <cell r="T2090">
            <v>9641.5056470588261</v>
          </cell>
          <cell r="U2090">
            <v>9641.5056470588261</v>
          </cell>
          <cell r="V2090">
            <v>10316.411042352944</v>
          </cell>
          <cell r="W2090">
            <v>10316.411042352944</v>
          </cell>
          <cell r="X2090">
            <v>10316.411042352944</v>
          </cell>
          <cell r="Y2090">
            <v>10316.411042352944</v>
          </cell>
          <cell r="Z2090">
            <v>11462.678935947715</v>
          </cell>
          <cell r="AB2090" t="str">
            <v/>
          </cell>
          <cell r="AC2090">
            <v>2778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I2090" t="str">
            <v/>
          </cell>
          <cell r="AJ2090" t="str">
            <v/>
          </cell>
          <cell r="AM2090" t="e">
            <v>#N/A</v>
          </cell>
        </row>
        <row r="2091">
          <cell r="A2091" t="str">
            <v>ACTIVE</v>
          </cell>
          <cell r="B2091" t="str">
            <v>35-572</v>
          </cell>
          <cell r="C2091">
            <v>28875460</v>
          </cell>
          <cell r="D2091" t="str">
            <v>35-572</v>
          </cell>
          <cell r="E2091" t="str">
            <v>SDR 35</v>
          </cell>
          <cell r="F2091" t="str">
            <v>27X15 DOUBLE WYE GXGXGXG SDR35</v>
          </cell>
          <cell r="G2091">
            <v>140.4</v>
          </cell>
          <cell r="H2091">
            <v>63.684316800000005</v>
          </cell>
          <cell r="I2091">
            <v>1</v>
          </cell>
          <cell r="J2091">
            <v>1</v>
          </cell>
          <cell r="K2091">
            <v>13120.943116339869</v>
          </cell>
          <cell r="L2091">
            <v>1227.4019000000001</v>
          </cell>
          <cell r="M2091" t="str">
            <v>SPECFIT</v>
          </cell>
          <cell r="N2091" t="str">
            <v>(79)9402715</v>
          </cell>
          <cell r="O2091" t="str">
            <v>BOX</v>
          </cell>
          <cell r="P2091" t="str">
            <v>D</v>
          </cell>
          <cell r="Q2091" t="str">
            <v>F</v>
          </cell>
          <cell r="R2091">
            <v>10314.305882352941</v>
          </cell>
          <cell r="S2091">
            <v>11036.307294117647</v>
          </cell>
          <cell r="T2091">
            <v>11036.307294117647</v>
          </cell>
          <cell r="U2091">
            <v>11036.307294117647</v>
          </cell>
          <cell r="V2091">
            <v>11808.848804705884</v>
          </cell>
          <cell r="W2091">
            <v>11808.848804705884</v>
          </cell>
          <cell r="X2091">
            <v>11808.848804705884</v>
          </cell>
          <cell r="Y2091">
            <v>11808.848804705884</v>
          </cell>
          <cell r="Z2091">
            <v>13120.943116339869</v>
          </cell>
          <cell r="AB2091" t="str">
            <v/>
          </cell>
          <cell r="AC2091">
            <v>2779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I2091" t="str">
            <v/>
          </cell>
          <cell r="AJ2091" t="str">
            <v/>
          </cell>
          <cell r="AM2091" t="e">
            <v>#N/A</v>
          </cell>
        </row>
        <row r="2092">
          <cell r="A2092" t="str">
            <v>ACTIVE</v>
          </cell>
          <cell r="B2092" t="str">
            <v>35-573</v>
          </cell>
          <cell r="C2092">
            <v>28875479</v>
          </cell>
          <cell r="D2092" t="str">
            <v>35-573</v>
          </cell>
          <cell r="E2092" t="str">
            <v>SDR 35</v>
          </cell>
          <cell r="F2092" t="str">
            <v>27X18 DOUBLE WYE GXGXGXG SDR35</v>
          </cell>
          <cell r="G2092">
            <v>172.8</v>
          </cell>
          <cell r="H2092">
            <v>78.380697600000005</v>
          </cell>
          <cell r="I2092">
            <v>1</v>
          </cell>
          <cell r="J2092">
            <v>1</v>
          </cell>
          <cell r="K2092">
            <v>14331.499015686279</v>
          </cell>
          <cell r="L2092">
            <v>1340.6433999999999</v>
          </cell>
          <cell r="M2092" t="str">
            <v>SPECFIT</v>
          </cell>
          <cell r="N2092" t="str">
            <v>(79)9402718</v>
          </cell>
          <cell r="O2092" t="str">
            <v>BOX</v>
          </cell>
          <cell r="P2092" t="str">
            <v>D</v>
          </cell>
          <cell r="Q2092" t="str">
            <v>F</v>
          </cell>
          <cell r="R2092">
            <v>11265.917647058825</v>
          </cell>
          <cell r="S2092">
            <v>12054.531882352943</v>
          </cell>
          <cell r="T2092">
            <v>12054.531882352943</v>
          </cell>
          <cell r="U2092">
            <v>12054.531882352943</v>
          </cell>
          <cell r="V2092">
            <v>12898.349114117651</v>
          </cell>
          <cell r="W2092">
            <v>12898.349114117651</v>
          </cell>
          <cell r="X2092">
            <v>12898.349114117651</v>
          </cell>
          <cell r="Y2092">
            <v>12898.349114117651</v>
          </cell>
          <cell r="Z2092">
            <v>14331.499015686279</v>
          </cell>
          <cell r="AB2092" t="str">
            <v/>
          </cell>
          <cell r="AC2092">
            <v>2780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I2092" t="str">
            <v/>
          </cell>
          <cell r="AJ2092" t="str">
            <v/>
          </cell>
          <cell r="AM2092" t="e">
            <v>#N/A</v>
          </cell>
        </row>
        <row r="2093">
          <cell r="A2093" t="str">
            <v>ACTIVE</v>
          </cell>
          <cell r="B2093" t="str">
            <v>35-574</v>
          </cell>
          <cell r="C2093">
            <v>28875487</v>
          </cell>
          <cell r="D2093" t="str">
            <v>35-574</v>
          </cell>
          <cell r="E2093" t="str">
            <v>SDR 35</v>
          </cell>
          <cell r="F2093" t="str">
            <v>27X21 DOUBLE WYE GXGXGXG SDR35</v>
          </cell>
          <cell r="G2093">
            <v>203.85</v>
          </cell>
          <cell r="H2093">
            <v>92.464729199999994</v>
          </cell>
          <cell r="I2093">
            <v>1</v>
          </cell>
          <cell r="J2093">
            <v>1</v>
          </cell>
          <cell r="K2093">
            <v>16317.57874640523</v>
          </cell>
          <cell r="L2093">
            <v>1526.4322</v>
          </cell>
          <cell r="M2093" t="str">
            <v>SPECFIT</v>
          </cell>
          <cell r="N2093" t="str">
            <v>(79)9402721</v>
          </cell>
          <cell r="O2093" t="str">
            <v>BOX</v>
          </cell>
          <cell r="P2093" t="str">
            <v>D</v>
          </cell>
          <cell r="Q2093" t="str">
            <v>F</v>
          </cell>
          <cell r="R2093">
            <v>12827.164705882353</v>
          </cell>
          <cell r="S2093">
            <v>13725.066235294118</v>
          </cell>
          <cell r="T2093">
            <v>13725.066235294118</v>
          </cell>
          <cell r="U2093">
            <v>13725.066235294118</v>
          </cell>
          <cell r="V2093">
            <v>14685.820871764707</v>
          </cell>
          <cell r="W2093">
            <v>14685.820871764707</v>
          </cell>
          <cell r="X2093">
            <v>14685.820871764707</v>
          </cell>
          <cell r="Y2093">
            <v>14685.820871764707</v>
          </cell>
          <cell r="Z2093">
            <v>16317.57874640523</v>
          </cell>
          <cell r="AB2093" t="str">
            <v/>
          </cell>
          <cell r="AC2093">
            <v>2781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I2093" t="str">
            <v/>
          </cell>
          <cell r="AJ2093" t="str">
            <v/>
          </cell>
          <cell r="AM2093" t="e">
            <v>#N/A</v>
          </cell>
        </row>
        <row r="2094">
          <cell r="A2094" t="str">
            <v>ACTIVE</v>
          </cell>
          <cell r="B2094" t="str">
            <v>35-575</v>
          </cell>
          <cell r="C2094">
            <v>28875495</v>
          </cell>
          <cell r="D2094" t="str">
            <v>35-575</v>
          </cell>
          <cell r="E2094" t="str">
            <v>SDR 35</v>
          </cell>
          <cell r="F2094" t="str">
            <v>27X24 DOUBLE WYE GXGXGXG SDR35</v>
          </cell>
          <cell r="G2094">
            <v>241.60499999999999</v>
          </cell>
          <cell r="H2094">
            <v>109.59009515999999</v>
          </cell>
          <cell r="I2094">
            <v>1</v>
          </cell>
          <cell r="J2094" t="str">
            <v>-</v>
          </cell>
          <cell r="K2094">
            <v>17906.490422222225</v>
          </cell>
          <cell r="L2094">
            <v>1675.0669</v>
          </cell>
          <cell r="M2094" t="str">
            <v>SPECFIT</v>
          </cell>
          <cell r="N2094" t="str">
            <v>(79)9402724</v>
          </cell>
          <cell r="O2094" t="str">
            <v>BOX</v>
          </cell>
          <cell r="P2094" t="str">
            <v>D</v>
          </cell>
          <cell r="Q2094" t="str">
            <v>F</v>
          </cell>
          <cell r="R2094">
            <v>14076.2</v>
          </cell>
          <cell r="S2094">
            <v>15061.534000000001</v>
          </cell>
          <cell r="T2094">
            <v>15061.534000000001</v>
          </cell>
          <cell r="U2094">
            <v>15061.534000000001</v>
          </cell>
          <cell r="V2094">
            <v>16115.841380000002</v>
          </cell>
          <cell r="W2094">
            <v>16115.841380000002</v>
          </cell>
          <cell r="X2094">
            <v>16115.841380000002</v>
          </cell>
          <cell r="Y2094">
            <v>16115.841380000002</v>
          </cell>
          <cell r="Z2094">
            <v>17906.490422222225</v>
          </cell>
          <cell r="AB2094" t="str">
            <v/>
          </cell>
          <cell r="AC2094">
            <v>2782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I2094" t="str">
            <v/>
          </cell>
          <cell r="AJ2094" t="str">
            <v/>
          </cell>
          <cell r="AM2094" t="e">
            <v>#N/A</v>
          </cell>
        </row>
        <row r="2095">
          <cell r="A2095" t="str">
            <v>ACTIVE</v>
          </cell>
          <cell r="B2095" t="str">
            <v>35-576</v>
          </cell>
          <cell r="C2095">
            <v>28875509</v>
          </cell>
          <cell r="D2095" t="str">
            <v>35-576</v>
          </cell>
          <cell r="E2095" t="str">
            <v>SDR 35</v>
          </cell>
          <cell r="F2095" t="str">
            <v>27 DOUBLE WYE GXGXGXG SDR35</v>
          </cell>
          <cell r="G2095">
            <v>163.80000000000001</v>
          </cell>
          <cell r="H2095">
            <v>74.298369600000001</v>
          </cell>
          <cell r="I2095">
            <v>1</v>
          </cell>
          <cell r="J2095">
            <v>1</v>
          </cell>
          <cell r="K2095">
            <v>18965.769861437911</v>
          </cell>
          <cell r="L2095">
            <v>1774.1573000000001</v>
          </cell>
          <cell r="M2095" t="str">
            <v>SPECFIT</v>
          </cell>
          <cell r="N2095" t="str">
            <v>(79)94027</v>
          </cell>
          <cell r="O2095" t="str">
            <v>BOX</v>
          </cell>
          <cell r="P2095" t="str">
            <v>D</v>
          </cell>
          <cell r="Q2095" t="str">
            <v>F</v>
          </cell>
          <cell r="R2095">
            <v>14908.894117647058</v>
          </cell>
          <cell r="S2095">
            <v>15952.516705882354</v>
          </cell>
          <cell r="T2095">
            <v>15952.516705882354</v>
          </cell>
          <cell r="U2095">
            <v>15952.516705882354</v>
          </cell>
          <cell r="V2095">
            <v>17069.19287529412</v>
          </cell>
          <cell r="W2095">
            <v>17069.19287529412</v>
          </cell>
          <cell r="X2095">
            <v>17069.19287529412</v>
          </cell>
          <cell r="Y2095">
            <v>17069.19287529412</v>
          </cell>
          <cell r="Z2095">
            <v>18965.769861437911</v>
          </cell>
          <cell r="AB2095" t="str">
            <v/>
          </cell>
          <cell r="AC2095">
            <v>2783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I2095" t="str">
            <v/>
          </cell>
          <cell r="AJ2095" t="str">
            <v/>
          </cell>
          <cell r="AM2095" t="e">
            <v>#N/A</v>
          </cell>
        </row>
        <row r="2096">
          <cell r="A2096" t="str">
            <v>ACTIVE</v>
          </cell>
          <cell r="B2096" t="str">
            <v>35-577</v>
          </cell>
          <cell r="C2096">
            <v>28875517</v>
          </cell>
          <cell r="D2096" t="str">
            <v>35-577</v>
          </cell>
          <cell r="E2096" t="str">
            <v>SDR 35</v>
          </cell>
          <cell r="F2096" t="str">
            <v>30X4 DOUBLE WYE GXGXGXG SDR35</v>
          </cell>
          <cell r="G2096">
            <v>134.1</v>
          </cell>
          <cell r="H2096">
            <v>60.826687199999995</v>
          </cell>
          <cell r="I2096">
            <v>1</v>
          </cell>
          <cell r="J2096">
            <v>1</v>
          </cell>
          <cell r="K2096">
            <v>10829.646515032682</v>
          </cell>
          <cell r="L2096">
            <v>1013.0612</v>
          </cell>
          <cell r="M2096" t="str">
            <v>SPECFIT</v>
          </cell>
          <cell r="N2096" t="str">
            <v>(79)940304</v>
          </cell>
          <cell r="O2096" t="str">
            <v>BOX</v>
          </cell>
          <cell r="P2096" t="str">
            <v>D</v>
          </cell>
          <cell r="Q2096" t="str">
            <v>F</v>
          </cell>
          <cell r="R2096">
            <v>8513.1294117647067</v>
          </cell>
          <cell r="S2096">
            <v>9109.0484705882373</v>
          </cell>
          <cell r="T2096">
            <v>9109.0484705882373</v>
          </cell>
          <cell r="U2096">
            <v>9109.0484705882373</v>
          </cell>
          <cell r="V2096">
            <v>9746.6818635294148</v>
          </cell>
          <cell r="W2096">
            <v>9746.6818635294148</v>
          </cell>
          <cell r="X2096">
            <v>9746.6818635294148</v>
          </cell>
          <cell r="Y2096">
            <v>9746.6818635294148</v>
          </cell>
          <cell r="Z2096">
            <v>10829.646515032682</v>
          </cell>
          <cell r="AB2096" t="str">
            <v/>
          </cell>
          <cell r="AC2096">
            <v>2784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I2096" t="str">
            <v/>
          </cell>
          <cell r="AJ2096" t="str">
            <v/>
          </cell>
          <cell r="AM2096" t="e">
            <v>#N/A</v>
          </cell>
        </row>
        <row r="2097">
          <cell r="A2097" t="str">
            <v>ACTIVE</v>
          </cell>
          <cell r="B2097" t="str">
            <v>35-578</v>
          </cell>
          <cell r="C2097">
            <v>28875525</v>
          </cell>
          <cell r="D2097" t="str">
            <v>35-578</v>
          </cell>
          <cell r="E2097" t="str">
            <v>SDR 35</v>
          </cell>
          <cell r="F2097" t="str">
            <v>30X6 DOUBLE WYE GXGXGXG SDR35</v>
          </cell>
          <cell r="G2097">
            <v>143.55000000000001</v>
          </cell>
          <cell r="H2097">
            <v>65.113131600000003</v>
          </cell>
          <cell r="I2097">
            <v>1</v>
          </cell>
          <cell r="J2097">
            <v>1</v>
          </cell>
          <cell r="K2097">
            <v>11370.159043137255</v>
          </cell>
          <cell r="L2097">
            <v>1063.6238000000001</v>
          </cell>
          <cell r="M2097" t="str">
            <v>SPECFIT</v>
          </cell>
          <cell r="N2097" t="str">
            <v>(79)940306</v>
          </cell>
          <cell r="O2097" t="str">
            <v>BOX</v>
          </cell>
          <cell r="P2097" t="str">
            <v>D</v>
          </cell>
          <cell r="Q2097" t="str">
            <v>F</v>
          </cell>
          <cell r="R2097">
            <v>8938.0235294117647</v>
          </cell>
          <cell r="S2097">
            <v>9563.685176470588</v>
          </cell>
          <cell r="T2097">
            <v>9563.685176470588</v>
          </cell>
          <cell r="U2097">
            <v>9563.685176470588</v>
          </cell>
          <cell r="V2097">
            <v>10233.143138823531</v>
          </cell>
          <cell r="W2097">
            <v>10233.143138823531</v>
          </cell>
          <cell r="X2097">
            <v>10233.143138823531</v>
          </cell>
          <cell r="Y2097">
            <v>10233.143138823531</v>
          </cell>
          <cell r="Z2097">
            <v>11370.159043137255</v>
          </cell>
          <cell r="AB2097" t="str">
            <v/>
          </cell>
          <cell r="AC2097">
            <v>2785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I2097" t="str">
            <v/>
          </cell>
          <cell r="AJ2097" t="str">
            <v/>
          </cell>
          <cell r="AM2097" t="e">
            <v>#N/A</v>
          </cell>
        </row>
        <row r="2098">
          <cell r="A2098" t="str">
            <v>ACTIVE</v>
          </cell>
          <cell r="B2098" t="str">
            <v>35-579</v>
          </cell>
          <cell r="C2098">
            <v>28875533</v>
          </cell>
          <cell r="D2098" t="str">
            <v>35-579</v>
          </cell>
          <cell r="E2098" t="str">
            <v>SDR 35</v>
          </cell>
          <cell r="F2098" t="str">
            <v>30X8 DOUBLE WYE GXGXGXG SDR35</v>
          </cell>
          <cell r="G2098">
            <v>184.95</v>
          </cell>
          <cell r="H2098">
            <v>83.891840399999992</v>
          </cell>
          <cell r="I2098">
            <v>1</v>
          </cell>
          <cell r="J2098">
            <v>1</v>
          </cell>
          <cell r="K2098">
            <v>11519.849105882355</v>
          </cell>
          <cell r="L2098">
            <v>1077.6267</v>
          </cell>
          <cell r="M2098" t="str">
            <v>SPECFIT</v>
          </cell>
          <cell r="N2098" t="str">
            <v>(79)940308</v>
          </cell>
          <cell r="O2098" t="str">
            <v>BOX</v>
          </cell>
          <cell r="P2098" t="str">
            <v>D</v>
          </cell>
          <cell r="Q2098" t="str">
            <v>F</v>
          </cell>
          <cell r="R2098">
            <v>9055.6941176470591</v>
          </cell>
          <cell r="S2098">
            <v>9689.5927058823545</v>
          </cell>
          <cell r="T2098">
            <v>9689.5927058823545</v>
          </cell>
          <cell r="U2098">
            <v>9689.5927058823545</v>
          </cell>
          <cell r="V2098">
            <v>10367.86419529412</v>
          </cell>
          <cell r="W2098">
            <v>10367.86419529412</v>
          </cell>
          <cell r="X2098">
            <v>10367.86419529412</v>
          </cell>
          <cell r="Y2098">
            <v>10367.86419529412</v>
          </cell>
          <cell r="Z2098">
            <v>11519.849105882355</v>
          </cell>
          <cell r="AB2098" t="str">
            <v/>
          </cell>
          <cell r="AC2098">
            <v>2786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I2098" t="str">
            <v/>
          </cell>
          <cell r="AJ2098" t="str">
            <v/>
          </cell>
          <cell r="AM2098" t="e">
            <v>#N/A</v>
          </cell>
        </row>
        <row r="2099">
          <cell r="A2099" t="str">
            <v>ACTIVE</v>
          </cell>
          <cell r="B2099" t="str">
            <v>35-580</v>
          </cell>
          <cell r="C2099">
            <v>28875541</v>
          </cell>
          <cell r="D2099" t="str">
            <v>35-580</v>
          </cell>
          <cell r="E2099" t="str">
            <v>SDR 35</v>
          </cell>
          <cell r="F2099" t="str">
            <v>30X10 DOUBLE WYE GXGXGXG SDR35</v>
          </cell>
          <cell r="G2099">
            <v>193.5</v>
          </cell>
          <cell r="H2099">
            <v>87.770051999999993</v>
          </cell>
          <cell r="I2099">
            <v>1</v>
          </cell>
          <cell r="J2099">
            <v>1</v>
          </cell>
          <cell r="K2099">
            <v>12933.31421045752</v>
          </cell>
          <cell r="L2099">
            <v>1209.8497</v>
          </cell>
          <cell r="M2099" t="str">
            <v>SPECFIT</v>
          </cell>
          <cell r="N2099" t="str">
            <v>(79)9403010</v>
          </cell>
          <cell r="O2099" t="str">
            <v>BOX</v>
          </cell>
          <cell r="P2099" t="str">
            <v>D</v>
          </cell>
          <cell r="Q2099" t="str">
            <v>F</v>
          </cell>
          <cell r="R2099">
            <v>10166.811764705884</v>
          </cell>
          <cell r="S2099">
            <v>10878.488588235297</v>
          </cell>
          <cell r="T2099">
            <v>10878.488588235297</v>
          </cell>
          <cell r="U2099">
            <v>10878.488588235297</v>
          </cell>
          <cell r="V2099">
            <v>11639.982789411768</v>
          </cell>
          <cell r="W2099">
            <v>11639.982789411768</v>
          </cell>
          <cell r="X2099">
            <v>11639.982789411768</v>
          </cell>
          <cell r="Y2099">
            <v>11639.982789411768</v>
          </cell>
          <cell r="Z2099">
            <v>12933.31421045752</v>
          </cell>
          <cell r="AB2099" t="str">
            <v/>
          </cell>
          <cell r="AC2099">
            <v>2787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I2099" t="str">
            <v/>
          </cell>
          <cell r="AJ2099" t="str">
            <v/>
          </cell>
          <cell r="AM2099" t="e">
            <v>#N/A</v>
          </cell>
        </row>
        <row r="2100">
          <cell r="A2100" t="str">
            <v>ACTIVE</v>
          </cell>
          <cell r="B2100" t="str">
            <v>35-581</v>
          </cell>
          <cell r="C2100">
            <v>28875550</v>
          </cell>
          <cell r="D2100" t="str">
            <v>35-581</v>
          </cell>
          <cell r="E2100" t="str">
            <v>SDR 35</v>
          </cell>
          <cell r="F2100" t="str">
            <v>30X12 DOUBLE WYE GXGXGXG SDR35</v>
          </cell>
          <cell r="G2100">
            <v>205.65</v>
          </cell>
          <cell r="H2100">
            <v>93.281194800000009</v>
          </cell>
          <cell r="I2100">
            <v>1</v>
          </cell>
          <cell r="J2100">
            <v>1</v>
          </cell>
          <cell r="K2100">
            <v>14328.356152941178</v>
          </cell>
          <cell r="L2100">
            <v>1340.3489999999999</v>
          </cell>
          <cell r="M2100" t="str">
            <v>SPECFIT</v>
          </cell>
          <cell r="N2100" t="str">
            <v>(79)9403012</v>
          </cell>
          <cell r="O2100" t="str">
            <v>BOX</v>
          </cell>
          <cell r="P2100" t="str">
            <v>D</v>
          </cell>
          <cell r="Q2100" t="str">
            <v>F</v>
          </cell>
          <cell r="R2100">
            <v>11263.447058823531</v>
          </cell>
          <cell r="S2100">
            <v>12051.888352941178</v>
          </cell>
          <cell r="T2100">
            <v>12051.888352941178</v>
          </cell>
          <cell r="U2100">
            <v>12051.888352941178</v>
          </cell>
          <cell r="V2100">
            <v>12895.52053764706</v>
          </cell>
          <cell r="W2100">
            <v>12895.52053764706</v>
          </cell>
          <cell r="X2100">
            <v>12895.52053764706</v>
          </cell>
          <cell r="Y2100">
            <v>12895.52053764706</v>
          </cell>
          <cell r="Z2100">
            <v>14328.356152941178</v>
          </cell>
          <cell r="AB2100" t="str">
            <v/>
          </cell>
          <cell r="AC2100">
            <v>2788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I2100" t="str">
            <v/>
          </cell>
          <cell r="AJ2100" t="str">
            <v/>
          </cell>
          <cell r="AM2100" t="e">
            <v>#N/A</v>
          </cell>
        </row>
        <row r="2101">
          <cell r="A2101" t="str">
            <v>ACTIVE</v>
          </cell>
          <cell r="B2101" t="str">
            <v>35-582</v>
          </cell>
          <cell r="C2101">
            <v>28875568</v>
          </cell>
          <cell r="D2101" t="str">
            <v>35-582</v>
          </cell>
          <cell r="E2101" t="str">
            <v>SDR 35</v>
          </cell>
          <cell r="F2101" t="str">
            <v>30X15 DOUBLE WYE GXGXGXG SDR35</v>
          </cell>
          <cell r="G2101">
            <v>226.8</v>
          </cell>
          <cell r="H2101">
            <v>102.8746656</v>
          </cell>
          <cell r="I2101">
            <v>1</v>
          </cell>
          <cell r="J2101">
            <v>1</v>
          </cell>
          <cell r="K2101">
            <v>16401.17889542484</v>
          </cell>
          <cell r="L2101">
            <v>1534.2529</v>
          </cell>
          <cell r="M2101" t="str">
            <v>SPECFIT</v>
          </cell>
          <cell r="N2101" t="str">
            <v>(79)9403015</v>
          </cell>
          <cell r="O2101" t="str">
            <v>BOX</v>
          </cell>
          <cell r="P2101" t="str">
            <v>D</v>
          </cell>
          <cell r="Q2101" t="str">
            <v>F</v>
          </cell>
          <cell r="R2101">
            <v>12892.882352941178</v>
          </cell>
          <cell r="S2101">
            <v>13795.384117647061</v>
          </cell>
          <cell r="T2101">
            <v>13795.384117647061</v>
          </cell>
          <cell r="U2101">
            <v>13795.384117647061</v>
          </cell>
          <cell r="V2101">
            <v>14761.061005882357</v>
          </cell>
          <cell r="W2101">
            <v>14761.061005882357</v>
          </cell>
          <cell r="X2101">
            <v>14761.061005882357</v>
          </cell>
          <cell r="Y2101">
            <v>14761.061005882357</v>
          </cell>
          <cell r="Z2101">
            <v>16401.17889542484</v>
          </cell>
          <cell r="AB2101" t="str">
            <v/>
          </cell>
          <cell r="AC2101">
            <v>2789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I2101" t="str">
            <v/>
          </cell>
          <cell r="AJ2101" t="str">
            <v/>
          </cell>
          <cell r="AM2101" t="e">
            <v>#N/A</v>
          </cell>
        </row>
        <row r="2102">
          <cell r="A2102" t="str">
            <v>ACTIVE</v>
          </cell>
          <cell r="B2102" t="str">
            <v>35-583</v>
          </cell>
          <cell r="C2102">
            <v>28875576</v>
          </cell>
          <cell r="D2102" t="str">
            <v>35-583</v>
          </cell>
          <cell r="E2102" t="str">
            <v>SDR 35</v>
          </cell>
          <cell r="F2102" t="str">
            <v>30X18 DOUBLE WYE GXGXGXG SDR35</v>
          </cell>
          <cell r="G2102">
            <v>262.8</v>
          </cell>
          <cell r="H2102">
            <v>119.2039776</v>
          </cell>
          <cell r="I2102">
            <v>1</v>
          </cell>
          <cell r="J2102">
            <v>1</v>
          </cell>
          <cell r="K2102">
            <v>17914.36254509804</v>
          </cell>
          <cell r="L2102">
            <v>1675.8037999999999</v>
          </cell>
          <cell r="M2102" t="str">
            <v>SPECFIT</v>
          </cell>
          <cell r="N2102" t="str">
            <v>(79)9403018</v>
          </cell>
          <cell r="O2102" t="str">
            <v>BOX</v>
          </cell>
          <cell r="P2102" t="str">
            <v>D</v>
          </cell>
          <cell r="Q2102" t="str">
            <v>F</v>
          </cell>
          <cell r="R2102">
            <v>14082.388235294118</v>
          </cell>
          <cell r="S2102">
            <v>15068.155411764707</v>
          </cell>
          <cell r="T2102">
            <v>15068.155411764707</v>
          </cell>
          <cell r="U2102">
            <v>15068.155411764707</v>
          </cell>
          <cell r="V2102">
            <v>16122.926290588237</v>
          </cell>
          <cell r="W2102">
            <v>16122.926290588237</v>
          </cell>
          <cell r="X2102">
            <v>16122.926290588237</v>
          </cell>
          <cell r="Y2102">
            <v>16122.926290588237</v>
          </cell>
          <cell r="Z2102">
            <v>17914.36254509804</v>
          </cell>
          <cell r="AB2102" t="str">
            <v/>
          </cell>
          <cell r="AC2102">
            <v>2790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I2102" t="str">
            <v/>
          </cell>
          <cell r="AJ2102" t="str">
            <v/>
          </cell>
          <cell r="AM2102" t="e">
            <v>#N/A</v>
          </cell>
        </row>
        <row r="2103">
          <cell r="A2103" t="str">
            <v>ACTIVE</v>
          </cell>
          <cell r="B2103" t="str">
            <v>35-584</v>
          </cell>
          <cell r="C2103">
            <v>28875584</v>
          </cell>
          <cell r="D2103" t="str">
            <v>35-584</v>
          </cell>
          <cell r="E2103" t="str">
            <v>SDR 35</v>
          </cell>
          <cell r="F2103" t="str">
            <v>30X21 DOUBLE WYE GXGXGXG SDR35</v>
          </cell>
          <cell r="G2103">
            <v>296.10000000000002</v>
          </cell>
          <cell r="H2103">
            <v>134.3085912</v>
          </cell>
          <cell r="I2103">
            <v>1</v>
          </cell>
          <cell r="J2103" t="str">
            <v>-</v>
          </cell>
          <cell r="K2103">
            <v>20396.984657516343</v>
          </cell>
          <cell r="L2103">
            <v>1908.0410999999999</v>
          </cell>
          <cell r="M2103" t="str">
            <v>SPECFIT</v>
          </cell>
          <cell r="N2103" t="str">
            <v>(79)9403021</v>
          </cell>
          <cell r="O2103" t="str">
            <v>BOX</v>
          </cell>
          <cell r="P2103" t="str">
            <v>D</v>
          </cell>
          <cell r="Q2103" t="str">
            <v>F</v>
          </cell>
          <cell r="R2103">
            <v>16033.964705882354</v>
          </cell>
          <cell r="S2103">
            <v>17156.34223529412</v>
          </cell>
          <cell r="T2103">
            <v>17156.34223529412</v>
          </cell>
          <cell r="U2103">
            <v>17156.34223529412</v>
          </cell>
          <cell r="V2103">
            <v>18357.28619176471</v>
          </cell>
          <cell r="W2103">
            <v>18357.28619176471</v>
          </cell>
          <cell r="X2103">
            <v>18357.28619176471</v>
          </cell>
          <cell r="Y2103">
            <v>18357.28619176471</v>
          </cell>
          <cell r="Z2103">
            <v>20396.984657516343</v>
          </cell>
          <cell r="AB2103" t="str">
            <v/>
          </cell>
          <cell r="AC2103">
            <v>2791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I2103" t="str">
            <v/>
          </cell>
          <cell r="AJ2103" t="str">
            <v/>
          </cell>
          <cell r="AM2103" t="e">
            <v>#N/A</v>
          </cell>
        </row>
        <row r="2104">
          <cell r="A2104" t="str">
            <v>ACTIVE</v>
          </cell>
          <cell r="B2104" t="str">
            <v>35-585</v>
          </cell>
          <cell r="C2104">
            <v>28875592</v>
          </cell>
          <cell r="D2104" t="str">
            <v>35-585</v>
          </cell>
          <cell r="E2104" t="str">
            <v>SDR 35</v>
          </cell>
          <cell r="F2104" t="str">
            <v>30X24 DOUBLE WYE GXGXGXG SDR35</v>
          </cell>
          <cell r="G2104">
            <v>333.45</v>
          </cell>
          <cell r="H2104">
            <v>151.25025239999999</v>
          </cell>
          <cell r="I2104">
            <v>1</v>
          </cell>
          <cell r="J2104" t="str">
            <v>-</v>
          </cell>
          <cell r="K2104">
            <v>22383.109286274514</v>
          </cell>
          <cell r="L2104">
            <v>2093.8335999999999</v>
          </cell>
          <cell r="M2104" t="str">
            <v>SPECFIT</v>
          </cell>
          <cell r="N2104" t="str">
            <v>(79)9403024</v>
          </cell>
          <cell r="O2104" t="str">
            <v>BOX</v>
          </cell>
          <cell r="P2104" t="str">
            <v>D</v>
          </cell>
          <cell r="Q2104" t="str">
            <v>F</v>
          </cell>
          <cell r="R2104">
            <v>17595.24705882353</v>
          </cell>
          <cell r="S2104">
            <v>18826.914352941178</v>
          </cell>
          <cell r="T2104">
            <v>18826.914352941178</v>
          </cell>
          <cell r="U2104">
            <v>18826.914352941178</v>
          </cell>
          <cell r="V2104">
            <v>20144.798357647061</v>
          </cell>
          <cell r="W2104">
            <v>20144.798357647061</v>
          </cell>
          <cell r="X2104">
            <v>20144.798357647061</v>
          </cell>
          <cell r="Y2104">
            <v>20144.798357647061</v>
          </cell>
          <cell r="Z2104">
            <v>22383.109286274514</v>
          </cell>
          <cell r="AB2104" t="str">
            <v/>
          </cell>
          <cell r="AC2104">
            <v>2792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I2104" t="str">
            <v/>
          </cell>
          <cell r="AJ2104" t="str">
            <v/>
          </cell>
          <cell r="AM2104" t="e">
            <v>#N/A</v>
          </cell>
        </row>
        <row r="2105">
          <cell r="A2105" t="str">
            <v>ACTIVE</v>
          </cell>
          <cell r="B2105" t="str">
            <v>35-586</v>
          </cell>
          <cell r="C2105">
            <v>28875606</v>
          </cell>
          <cell r="D2105" t="str">
            <v>35-586</v>
          </cell>
          <cell r="E2105" t="str">
            <v>SDR 35</v>
          </cell>
          <cell r="F2105" t="str">
            <v>30X27 DOUBLE WYE GXGXGXG SDR35</v>
          </cell>
          <cell r="G2105">
            <v>370.35</v>
          </cell>
          <cell r="H2105">
            <v>167.98779720000002</v>
          </cell>
          <cell r="I2105">
            <v>1</v>
          </cell>
          <cell r="J2105" t="str">
            <v>-</v>
          </cell>
          <cell r="K2105">
            <v>27978.871641830068</v>
          </cell>
          <cell r="L2105">
            <v>2617.2914999999998</v>
          </cell>
          <cell r="M2105" t="str">
            <v>SPECFIT</v>
          </cell>
          <cell r="N2105" t="str">
            <v>(79)9403027</v>
          </cell>
          <cell r="O2105" t="str">
            <v>BOX</v>
          </cell>
          <cell r="P2105" t="str">
            <v>D</v>
          </cell>
          <cell r="Q2105" t="str">
            <v>F</v>
          </cell>
          <cell r="R2105">
            <v>21994.047058823529</v>
          </cell>
          <cell r="S2105">
            <v>23533.630352941178</v>
          </cell>
          <cell r="T2105">
            <v>23533.630352941178</v>
          </cell>
          <cell r="U2105">
            <v>23533.630352941178</v>
          </cell>
          <cell r="V2105">
            <v>25180.984477647064</v>
          </cell>
          <cell r="W2105">
            <v>25180.984477647064</v>
          </cell>
          <cell r="X2105">
            <v>25180.984477647064</v>
          </cell>
          <cell r="Y2105">
            <v>25180.984477647064</v>
          </cell>
          <cell r="Z2105">
            <v>27978.871641830068</v>
          </cell>
          <cell r="AB2105" t="str">
            <v/>
          </cell>
          <cell r="AC2105">
            <v>2793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I2105" t="str">
            <v/>
          </cell>
          <cell r="AJ2105" t="str">
            <v/>
          </cell>
          <cell r="AM2105" t="e">
            <v>#N/A</v>
          </cell>
        </row>
        <row r="2106">
          <cell r="A2106" t="str">
            <v>ACTIVE</v>
          </cell>
          <cell r="B2106" t="str">
            <v>35-587</v>
          </cell>
          <cell r="C2106">
            <v>28875614</v>
          </cell>
          <cell r="D2106" t="str">
            <v>35-587</v>
          </cell>
          <cell r="E2106" t="str">
            <v>SDR 35</v>
          </cell>
          <cell r="F2106" t="str">
            <v>30 DOUBLE WYE GXGXGXG SDR35</v>
          </cell>
          <cell r="G2106">
            <v>487.35</v>
          </cell>
          <cell r="H2106">
            <v>221.0580612</v>
          </cell>
          <cell r="I2106">
            <v>1</v>
          </cell>
          <cell r="J2106" t="str">
            <v>-</v>
          </cell>
          <cell r="K2106">
            <v>34973.612001307192</v>
          </cell>
          <cell r="L2106">
            <v>3271.6152999999999</v>
          </cell>
          <cell r="M2106" t="str">
            <v>SPECFIT</v>
          </cell>
          <cell r="N2106" t="str">
            <v>(79)94030</v>
          </cell>
          <cell r="O2106" t="str">
            <v>BOX</v>
          </cell>
          <cell r="P2106" t="str">
            <v>D</v>
          </cell>
          <cell r="Q2106" t="str">
            <v>F</v>
          </cell>
          <cell r="R2106">
            <v>27492.576470588236</v>
          </cell>
          <cell r="S2106">
            <v>29417.056823529412</v>
          </cell>
          <cell r="T2106">
            <v>29417.056823529412</v>
          </cell>
          <cell r="U2106">
            <v>29417.056823529412</v>
          </cell>
          <cell r="V2106">
            <v>31476.250801176473</v>
          </cell>
          <cell r="W2106">
            <v>31476.250801176473</v>
          </cell>
          <cell r="X2106">
            <v>31476.250801176473</v>
          </cell>
          <cell r="Y2106">
            <v>31476.250801176473</v>
          </cell>
          <cell r="Z2106">
            <v>34973.612001307192</v>
          </cell>
          <cell r="AB2106" t="str">
            <v/>
          </cell>
          <cell r="AC2106">
            <v>2794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I2106" t="str">
            <v/>
          </cell>
          <cell r="AJ2106" t="str">
            <v/>
          </cell>
          <cell r="AM2106" t="e">
            <v>#N/A</v>
          </cell>
        </row>
        <row r="2107">
          <cell r="A2107" t="str">
            <v>ACTIVE</v>
          </cell>
          <cell r="B2107" t="str">
            <v>35-588</v>
          </cell>
          <cell r="C2107">
            <v>28875622</v>
          </cell>
          <cell r="D2107" t="str">
            <v>35-588</v>
          </cell>
          <cell r="E2107" t="str">
            <v>SDR 35</v>
          </cell>
          <cell r="F2107" t="str">
            <v>36X4 DOUBLE WYE GXGXGXG SDR35</v>
          </cell>
          <cell r="G2107">
            <v>225.45</v>
          </cell>
          <cell r="H2107">
            <v>102.26231639999999</v>
          </cell>
          <cell r="I2107">
            <v>1</v>
          </cell>
          <cell r="J2107">
            <v>1</v>
          </cell>
          <cell r="K2107">
            <v>13537.088075816993</v>
          </cell>
          <cell r="L2107">
            <v>1266.3297</v>
          </cell>
          <cell r="M2107" t="str">
            <v>SPECFIT</v>
          </cell>
          <cell r="N2107" t="str">
            <v>(79)940364</v>
          </cell>
          <cell r="O2107" t="str">
            <v>BOX</v>
          </cell>
          <cell r="P2107" t="str">
            <v>D</v>
          </cell>
          <cell r="Q2107" t="str">
            <v>F</v>
          </cell>
          <cell r="R2107">
            <v>10641.435294117646</v>
          </cell>
          <cell r="S2107">
            <v>11386.335764705882</v>
          </cell>
          <cell r="T2107">
            <v>11386.335764705882</v>
          </cell>
          <cell r="U2107">
            <v>11386.335764705882</v>
          </cell>
          <cell r="V2107">
            <v>12183.379268235294</v>
          </cell>
          <cell r="W2107">
            <v>12183.379268235294</v>
          </cell>
          <cell r="X2107">
            <v>12183.379268235294</v>
          </cell>
          <cell r="Y2107">
            <v>12183.379268235294</v>
          </cell>
          <cell r="Z2107">
            <v>13537.088075816993</v>
          </cell>
          <cell r="AB2107" t="str">
            <v/>
          </cell>
          <cell r="AC2107">
            <v>2795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I2107" t="str">
            <v/>
          </cell>
          <cell r="AJ2107" t="str">
            <v/>
          </cell>
          <cell r="AM2107" t="e">
            <v>#N/A</v>
          </cell>
        </row>
        <row r="2108">
          <cell r="A2108" t="str">
            <v>ACTIVE</v>
          </cell>
          <cell r="B2108" t="str">
            <v>35-589</v>
          </cell>
          <cell r="C2108">
            <v>28875630</v>
          </cell>
          <cell r="D2108" t="str">
            <v>35-589</v>
          </cell>
          <cell r="E2108" t="str">
            <v>SDR 35</v>
          </cell>
          <cell r="F2108" t="str">
            <v>36X6 DOUBLE WYE GXGXGXG SDR35</v>
          </cell>
          <cell r="G2108">
            <v>237.6</v>
          </cell>
          <cell r="H2108">
            <v>107.77345919999999</v>
          </cell>
          <cell r="I2108">
            <v>1</v>
          </cell>
          <cell r="J2108">
            <v>1</v>
          </cell>
          <cell r="K2108">
            <v>14098.912206535952</v>
          </cell>
          <cell r="L2108">
            <v>1318.8864000000001</v>
          </cell>
          <cell r="M2108" t="str">
            <v>SPECFIT</v>
          </cell>
          <cell r="N2108" t="str">
            <v>(79)940366</v>
          </cell>
          <cell r="O2108" t="str">
            <v>BOX</v>
          </cell>
          <cell r="P2108" t="str">
            <v>D</v>
          </cell>
          <cell r="Q2108" t="str">
            <v>F</v>
          </cell>
          <cell r="R2108">
            <v>11083.082352941177</v>
          </cell>
          <cell r="S2108">
            <v>11858.898117647061</v>
          </cell>
          <cell r="T2108">
            <v>11858.898117647061</v>
          </cell>
          <cell r="U2108">
            <v>11858.898117647061</v>
          </cell>
          <cell r="V2108">
            <v>12689.020985882356</v>
          </cell>
          <cell r="W2108">
            <v>12689.020985882356</v>
          </cell>
          <cell r="X2108">
            <v>12689.020985882356</v>
          </cell>
          <cell r="Y2108">
            <v>12689.020985882356</v>
          </cell>
          <cell r="Z2108">
            <v>14098.912206535952</v>
          </cell>
          <cell r="AB2108" t="str">
            <v/>
          </cell>
          <cell r="AC2108">
            <v>2796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I2108" t="str">
            <v/>
          </cell>
          <cell r="AJ2108" t="str">
            <v/>
          </cell>
          <cell r="AM2108" t="e">
            <v>#N/A</v>
          </cell>
        </row>
        <row r="2109">
          <cell r="A2109" t="str">
            <v>ACTIVE</v>
          </cell>
          <cell r="B2109" t="str">
            <v>35-590</v>
          </cell>
          <cell r="C2109">
            <v>28875649</v>
          </cell>
          <cell r="D2109" t="str">
            <v>35-590</v>
          </cell>
          <cell r="E2109" t="str">
            <v>SDR 35</v>
          </cell>
          <cell r="F2109" t="str">
            <v>36X8 DOUBLE WYE GXGXGXG SDR35</v>
          </cell>
          <cell r="G2109">
            <v>250.65</v>
          </cell>
          <cell r="H2109">
            <v>113.6928348</v>
          </cell>
          <cell r="I2109">
            <v>1</v>
          </cell>
          <cell r="J2109">
            <v>1</v>
          </cell>
          <cell r="K2109">
            <v>14399.803899346409</v>
          </cell>
          <cell r="L2109">
            <v>1347.0328999999999</v>
          </cell>
          <cell r="M2109" t="str">
            <v>SPECFIT</v>
          </cell>
          <cell r="N2109" t="str">
            <v>(79)940368</v>
          </cell>
          <cell r="O2109" t="str">
            <v>BOX</v>
          </cell>
          <cell r="P2109" t="str">
            <v>D</v>
          </cell>
          <cell r="Q2109" t="str">
            <v>F</v>
          </cell>
          <cell r="R2109">
            <v>11319.611764705884</v>
          </cell>
          <cell r="S2109">
            <v>12111.984588235297</v>
          </cell>
          <cell r="T2109">
            <v>12111.984588235297</v>
          </cell>
          <cell r="U2109">
            <v>12111.984588235297</v>
          </cell>
          <cell r="V2109">
            <v>12959.823509411768</v>
          </cell>
          <cell r="W2109">
            <v>12959.823509411768</v>
          </cell>
          <cell r="X2109">
            <v>12959.823509411768</v>
          </cell>
          <cell r="Y2109">
            <v>12959.823509411768</v>
          </cell>
          <cell r="Z2109">
            <v>14399.803899346409</v>
          </cell>
          <cell r="AB2109" t="str">
            <v/>
          </cell>
          <cell r="AC2109">
            <v>2797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I2109" t="str">
            <v/>
          </cell>
          <cell r="AJ2109" t="str">
            <v/>
          </cell>
          <cell r="AM2109" t="e">
            <v>#N/A</v>
          </cell>
        </row>
        <row r="2110">
          <cell r="A2110" t="str">
            <v>ACTIVE</v>
          </cell>
          <cell r="B2110" t="str">
            <v>35-591</v>
          </cell>
          <cell r="C2110">
            <v>28875657</v>
          </cell>
          <cell r="D2110" t="str">
            <v>35-591</v>
          </cell>
          <cell r="E2110" t="str">
            <v>SDR 35</v>
          </cell>
          <cell r="F2110" t="str">
            <v>36X10 DOUBLE WYE GXGXGXG SDR35</v>
          </cell>
          <cell r="G2110">
            <v>265.05</v>
          </cell>
          <cell r="H2110">
            <v>120.22455960000001</v>
          </cell>
          <cell r="I2110">
            <v>1</v>
          </cell>
          <cell r="J2110">
            <v>1</v>
          </cell>
          <cell r="K2110">
            <v>16166.646504575165</v>
          </cell>
          <cell r="L2110">
            <v>1512.3126</v>
          </cell>
          <cell r="M2110" t="str">
            <v>SPECFIT</v>
          </cell>
          <cell r="N2110" t="str">
            <v>(79)9403610</v>
          </cell>
          <cell r="O2110" t="str">
            <v>BOX</v>
          </cell>
          <cell r="P2110" t="str">
            <v>D</v>
          </cell>
          <cell r="Q2110" t="str">
            <v>F</v>
          </cell>
          <cell r="R2110">
            <v>12708.517647058823</v>
          </cell>
          <cell r="S2110">
            <v>13598.113882352942</v>
          </cell>
          <cell r="T2110">
            <v>13598.113882352942</v>
          </cell>
          <cell r="U2110">
            <v>13598.113882352942</v>
          </cell>
          <cell r="V2110">
            <v>14549.981854117648</v>
          </cell>
          <cell r="W2110">
            <v>14549.981854117648</v>
          </cell>
          <cell r="X2110">
            <v>14549.981854117648</v>
          </cell>
          <cell r="Y2110">
            <v>14549.981854117648</v>
          </cell>
          <cell r="Z2110">
            <v>16166.646504575165</v>
          </cell>
          <cell r="AB2110" t="str">
            <v/>
          </cell>
          <cell r="AC2110">
            <v>2798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I2110" t="str">
            <v/>
          </cell>
          <cell r="AJ2110" t="str">
            <v/>
          </cell>
          <cell r="AM2110" t="e">
            <v>#N/A</v>
          </cell>
        </row>
        <row r="2111">
          <cell r="A2111" t="str">
            <v>ACTIVE</v>
          </cell>
          <cell r="B2111" t="str">
            <v>35-592</v>
          </cell>
          <cell r="C2111">
            <v>28875665</v>
          </cell>
          <cell r="D2111" t="str">
            <v>35-592</v>
          </cell>
          <cell r="E2111" t="str">
            <v>SDR 35</v>
          </cell>
          <cell r="F2111" t="str">
            <v>36X12 DOUBLE WYE GXGXGXG SDR35</v>
          </cell>
          <cell r="G2111">
            <v>282.60000000000002</v>
          </cell>
          <cell r="H2111">
            <v>128.1850992</v>
          </cell>
          <cell r="I2111">
            <v>1</v>
          </cell>
          <cell r="J2111" t="str">
            <v>-</v>
          </cell>
          <cell r="K2111">
            <v>17910.426483660132</v>
          </cell>
          <cell r="L2111">
            <v>1675.4353000000001</v>
          </cell>
          <cell r="M2111" t="str">
            <v>SPECFIT</v>
          </cell>
          <cell r="N2111" t="str">
            <v>(79)9403612</v>
          </cell>
          <cell r="O2111" t="str">
            <v>BOX</v>
          </cell>
          <cell r="P2111" t="str">
            <v>D</v>
          </cell>
          <cell r="Q2111" t="str">
            <v>F</v>
          </cell>
          <cell r="R2111">
            <v>14079.294117647059</v>
          </cell>
          <cell r="S2111">
            <v>15064.844705882355</v>
          </cell>
          <cell r="T2111">
            <v>15064.844705882355</v>
          </cell>
          <cell r="U2111">
            <v>15064.844705882355</v>
          </cell>
          <cell r="V2111">
            <v>16119.38383529412</v>
          </cell>
          <cell r="W2111">
            <v>16119.38383529412</v>
          </cell>
          <cell r="X2111">
            <v>16119.38383529412</v>
          </cell>
          <cell r="Y2111">
            <v>16119.38383529412</v>
          </cell>
          <cell r="Z2111">
            <v>17910.426483660132</v>
          </cell>
          <cell r="AB2111" t="str">
            <v/>
          </cell>
          <cell r="AC2111">
            <v>2799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I2111" t="str">
            <v/>
          </cell>
          <cell r="AJ2111" t="str">
            <v/>
          </cell>
          <cell r="AM2111" t="e">
            <v>#N/A</v>
          </cell>
        </row>
        <row r="2112">
          <cell r="A2112" t="str">
            <v>ACTIVE</v>
          </cell>
          <cell r="B2112" t="str">
            <v>35-593</v>
          </cell>
          <cell r="C2112">
            <v>28875673</v>
          </cell>
          <cell r="D2112" t="str">
            <v>35-593</v>
          </cell>
          <cell r="E2112" t="str">
            <v>SDR 35</v>
          </cell>
          <cell r="F2112" t="str">
            <v>36X15 DOUBLE WYE GXGXGXG SDR35</v>
          </cell>
          <cell r="G2112">
            <v>307.35000000000002</v>
          </cell>
          <cell r="H2112">
            <v>139.4115012</v>
          </cell>
          <cell r="I2112">
            <v>1</v>
          </cell>
          <cell r="J2112" t="str">
            <v>-</v>
          </cell>
          <cell r="K2112">
            <v>20501.49232679739</v>
          </cell>
          <cell r="L2112">
            <v>1917.817</v>
          </cell>
          <cell r="M2112" t="str">
            <v>SPECFIT</v>
          </cell>
          <cell r="N2112" t="str">
            <v>(79)9403615</v>
          </cell>
          <cell r="O2112" t="str">
            <v>BOX</v>
          </cell>
          <cell r="P2112" t="str">
            <v>D</v>
          </cell>
          <cell r="Q2112" t="str">
            <v>F</v>
          </cell>
          <cell r="R2112">
            <v>16116.117647058825</v>
          </cell>
          <cell r="S2112">
            <v>17244.245882352945</v>
          </cell>
          <cell r="T2112">
            <v>17244.245882352945</v>
          </cell>
          <cell r="U2112">
            <v>17244.245882352945</v>
          </cell>
          <cell r="V2112">
            <v>18451.343094117652</v>
          </cell>
          <cell r="W2112">
            <v>18451.343094117652</v>
          </cell>
          <cell r="X2112">
            <v>18451.343094117652</v>
          </cell>
          <cell r="Y2112">
            <v>18451.343094117652</v>
          </cell>
          <cell r="Z2112">
            <v>20501.49232679739</v>
          </cell>
          <cell r="AB2112" t="str">
            <v/>
          </cell>
          <cell r="AC2112">
            <v>2800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I2112" t="str">
            <v/>
          </cell>
          <cell r="AJ2112" t="str">
            <v/>
          </cell>
          <cell r="AM2112" t="e">
            <v>#N/A</v>
          </cell>
        </row>
        <row r="2113">
          <cell r="A2113" t="str">
            <v>ACTIVE</v>
          </cell>
          <cell r="B2113" t="str">
            <v>35-594</v>
          </cell>
          <cell r="C2113">
            <v>28875681</v>
          </cell>
          <cell r="D2113" t="str">
            <v>35-594</v>
          </cell>
          <cell r="E2113" t="str">
            <v>SDR 35</v>
          </cell>
          <cell r="F2113" t="str">
            <v>36X18 DOUBLE WYE GXGXGXG SDR35</v>
          </cell>
          <cell r="G2113">
            <v>352.35</v>
          </cell>
          <cell r="H2113">
            <v>159.82314120000001</v>
          </cell>
          <cell r="I2113">
            <v>1</v>
          </cell>
          <cell r="J2113" t="str">
            <v>-</v>
          </cell>
          <cell r="K2113">
            <v>22392.971888888893</v>
          </cell>
          <cell r="L2113">
            <v>2094.7556</v>
          </cell>
          <cell r="M2113" t="str">
            <v>SPECFIT</v>
          </cell>
          <cell r="N2113" t="str">
            <v>(79)9403618</v>
          </cell>
          <cell r="O2113" t="str">
            <v>BOX</v>
          </cell>
          <cell r="P2113" t="str">
            <v>D</v>
          </cell>
          <cell r="Q2113" t="str">
            <v>F</v>
          </cell>
          <cell r="R2113">
            <v>17603</v>
          </cell>
          <cell r="S2113">
            <v>18835.210000000003</v>
          </cell>
          <cell r="T2113">
            <v>18835.210000000003</v>
          </cell>
          <cell r="U2113">
            <v>18835.210000000003</v>
          </cell>
          <cell r="V2113">
            <v>20153.674700000003</v>
          </cell>
          <cell r="W2113">
            <v>20153.674700000003</v>
          </cell>
          <cell r="X2113">
            <v>20153.674700000003</v>
          </cell>
          <cell r="Y2113">
            <v>20153.674700000003</v>
          </cell>
          <cell r="Z2113">
            <v>22392.971888888893</v>
          </cell>
          <cell r="AB2113" t="str">
            <v/>
          </cell>
          <cell r="AC2113">
            <v>2801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I2113" t="str">
            <v/>
          </cell>
          <cell r="AJ2113" t="str">
            <v/>
          </cell>
          <cell r="AM2113" t="e">
            <v>#N/A</v>
          </cell>
        </row>
        <row r="2114">
          <cell r="A2114" t="str">
            <v>ACTIVE</v>
          </cell>
          <cell r="B2114" t="str">
            <v>35-595</v>
          </cell>
          <cell r="C2114">
            <v>28875690</v>
          </cell>
          <cell r="D2114" t="str">
            <v>35-595</v>
          </cell>
          <cell r="E2114" t="str">
            <v>SDR 35</v>
          </cell>
          <cell r="F2114" t="str">
            <v>36X21 DOUBLE WYE GXGXGXG SDR35</v>
          </cell>
          <cell r="G2114">
            <v>386.55</v>
          </cell>
          <cell r="H2114">
            <v>175.33598760000001</v>
          </cell>
          <cell r="I2114">
            <v>1</v>
          </cell>
          <cell r="J2114" t="str">
            <v>-</v>
          </cell>
          <cell r="K2114">
            <v>25496.234563398695</v>
          </cell>
          <cell r="L2114">
            <v>2385.0522999999998</v>
          </cell>
          <cell r="M2114" t="str">
            <v>SPECFIT</v>
          </cell>
          <cell r="N2114" t="str">
            <v>(79)9403621</v>
          </cell>
          <cell r="O2114" t="str">
            <v>BOX</v>
          </cell>
          <cell r="P2114" t="str">
            <v>D</v>
          </cell>
          <cell r="Q2114" t="str">
            <v>F</v>
          </cell>
          <cell r="R2114">
            <v>20042.458823529414</v>
          </cell>
          <cell r="S2114">
            <v>21445.430941176473</v>
          </cell>
          <cell r="T2114">
            <v>21445.430941176473</v>
          </cell>
          <cell r="U2114">
            <v>21445.430941176473</v>
          </cell>
          <cell r="V2114">
            <v>22946.611107058827</v>
          </cell>
          <cell r="W2114">
            <v>22946.611107058827</v>
          </cell>
          <cell r="X2114">
            <v>22946.611107058827</v>
          </cell>
          <cell r="Y2114">
            <v>22946.611107058827</v>
          </cell>
          <cell r="Z2114">
            <v>25496.234563398695</v>
          </cell>
          <cell r="AB2114" t="str">
            <v/>
          </cell>
          <cell r="AC2114">
            <v>2802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I2114" t="str">
            <v/>
          </cell>
          <cell r="AJ2114" t="str">
            <v/>
          </cell>
          <cell r="AM2114" t="e">
            <v>#N/A</v>
          </cell>
        </row>
        <row r="2115">
          <cell r="A2115" t="str">
            <v>ACTIVE</v>
          </cell>
          <cell r="B2115" t="str">
            <v>35-596</v>
          </cell>
          <cell r="C2115">
            <v>28875703</v>
          </cell>
          <cell r="D2115" t="str">
            <v>35-596</v>
          </cell>
          <cell r="E2115" t="str">
            <v>SDR 35</v>
          </cell>
          <cell r="F2115" t="str">
            <v>36X24 DOUBLE WYE GXGXGXG SDR35</v>
          </cell>
          <cell r="G2115">
            <v>435.15</v>
          </cell>
          <cell r="H2115">
            <v>197.38055879999999</v>
          </cell>
          <cell r="I2115">
            <v>1</v>
          </cell>
          <cell r="J2115" t="str">
            <v>-</v>
          </cell>
          <cell r="K2115">
            <v>27978.871641830068</v>
          </cell>
          <cell r="L2115">
            <v>2617.2914999999998</v>
          </cell>
          <cell r="M2115" t="str">
            <v>SPECFIT</v>
          </cell>
          <cell r="N2115" t="str">
            <v>(79)9403624</v>
          </cell>
          <cell r="O2115" t="str">
            <v>BOX</v>
          </cell>
          <cell r="P2115" t="str">
            <v>D</v>
          </cell>
          <cell r="Q2115" t="str">
            <v>F</v>
          </cell>
          <cell r="R2115">
            <v>21994.047058823529</v>
          </cell>
          <cell r="S2115">
            <v>23533.630352941178</v>
          </cell>
          <cell r="T2115">
            <v>23533.630352941178</v>
          </cell>
          <cell r="U2115">
            <v>23533.630352941178</v>
          </cell>
          <cell r="V2115">
            <v>25180.984477647064</v>
          </cell>
          <cell r="W2115">
            <v>25180.984477647064</v>
          </cell>
          <cell r="X2115">
            <v>25180.984477647064</v>
          </cell>
          <cell r="Y2115">
            <v>25180.984477647064</v>
          </cell>
          <cell r="Z2115">
            <v>27978.871641830068</v>
          </cell>
          <cell r="AB2115" t="str">
            <v/>
          </cell>
          <cell r="AC2115">
            <v>2803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I2115" t="str">
            <v/>
          </cell>
          <cell r="AJ2115" t="str">
            <v/>
          </cell>
          <cell r="AM2115" t="e">
            <v>#N/A</v>
          </cell>
        </row>
        <row r="2116">
          <cell r="A2116" t="str">
            <v>ACTIVE</v>
          </cell>
          <cell r="B2116" t="str">
            <v>35-597</v>
          </cell>
          <cell r="C2116">
            <v>28875711</v>
          </cell>
          <cell r="D2116" t="str">
            <v>35-597</v>
          </cell>
          <cell r="E2116" t="str">
            <v>SDR 35</v>
          </cell>
          <cell r="F2116" t="str">
            <v>36X27 DOUBLE WYE GXGXGXG SDR35</v>
          </cell>
          <cell r="G2116">
            <v>515.25</v>
          </cell>
          <cell r="H2116">
            <v>233.713278</v>
          </cell>
          <cell r="I2116">
            <v>1</v>
          </cell>
          <cell r="J2116" t="str">
            <v>-</v>
          </cell>
          <cell r="K2116">
            <v>34973.612001307192</v>
          </cell>
          <cell r="L2116">
            <v>3271.6152999999999</v>
          </cell>
          <cell r="M2116" t="str">
            <v>SPECFIT</v>
          </cell>
          <cell r="N2116" t="str">
            <v>(79)9403627</v>
          </cell>
          <cell r="O2116" t="str">
            <v>BOX</v>
          </cell>
          <cell r="P2116" t="str">
            <v>D</v>
          </cell>
          <cell r="Q2116" t="str">
            <v>F</v>
          </cell>
          <cell r="R2116">
            <v>27492.576470588236</v>
          </cell>
          <cell r="S2116">
            <v>29417.056823529412</v>
          </cell>
          <cell r="T2116">
            <v>29417.056823529412</v>
          </cell>
          <cell r="U2116">
            <v>29417.056823529412</v>
          </cell>
          <cell r="V2116">
            <v>31476.250801176473</v>
          </cell>
          <cell r="W2116">
            <v>31476.250801176473</v>
          </cell>
          <cell r="X2116">
            <v>31476.250801176473</v>
          </cell>
          <cell r="Y2116">
            <v>31476.250801176473</v>
          </cell>
          <cell r="Z2116">
            <v>34973.612001307192</v>
          </cell>
          <cell r="AB2116" t="str">
            <v/>
          </cell>
          <cell r="AC2116">
            <v>2804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I2116" t="str">
            <v/>
          </cell>
          <cell r="AJ2116" t="str">
            <v/>
          </cell>
          <cell r="AM2116" t="e">
            <v>#N/A</v>
          </cell>
        </row>
        <row r="2117">
          <cell r="A2117" t="str">
            <v>ACTIVE</v>
          </cell>
          <cell r="B2117" t="str">
            <v>35-598</v>
          </cell>
          <cell r="C2117">
            <v>28875720</v>
          </cell>
          <cell r="D2117" t="str">
            <v>35-598</v>
          </cell>
          <cell r="E2117" t="str">
            <v>SDR 35</v>
          </cell>
          <cell r="F2117" t="str">
            <v>36X30 DOUBLE WYE GXGXGXG SDR35</v>
          </cell>
          <cell r="G2117">
            <v>593.1</v>
          </cell>
          <cell r="H2117">
            <v>269.0254152</v>
          </cell>
          <cell r="I2117">
            <v>1</v>
          </cell>
          <cell r="J2117" t="str">
            <v>-</v>
          </cell>
          <cell r="K2117">
            <v>43717.011260130726</v>
          </cell>
          <cell r="L2117">
            <v>4089.5191</v>
          </cell>
          <cell r="M2117" t="str">
            <v>SPECFIT</v>
          </cell>
          <cell r="N2117" t="str">
            <v>(79)9403630</v>
          </cell>
          <cell r="O2117" t="str">
            <v>BOX</v>
          </cell>
          <cell r="P2117" t="str">
            <v>D</v>
          </cell>
          <cell r="Q2117" t="str">
            <v>F</v>
          </cell>
          <cell r="R2117">
            <v>34365.717647058824</v>
          </cell>
          <cell r="S2117">
            <v>36771.317882352945</v>
          </cell>
          <cell r="T2117">
            <v>36771.317882352945</v>
          </cell>
          <cell r="U2117">
            <v>36771.317882352945</v>
          </cell>
          <cell r="V2117">
            <v>39345.310134117652</v>
          </cell>
          <cell r="W2117">
            <v>39345.310134117652</v>
          </cell>
          <cell r="X2117">
            <v>39345.310134117652</v>
          </cell>
          <cell r="Y2117">
            <v>39345.310134117652</v>
          </cell>
          <cell r="Z2117">
            <v>43717.011260130726</v>
          </cell>
          <cell r="AB2117" t="str">
            <v/>
          </cell>
          <cell r="AC2117">
            <v>2805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I2117" t="str">
            <v/>
          </cell>
          <cell r="AJ2117" t="str">
            <v/>
          </cell>
          <cell r="AM2117" t="e">
            <v>#N/A</v>
          </cell>
        </row>
        <row r="2118">
          <cell r="A2118" t="str">
            <v>ACTIVE</v>
          </cell>
          <cell r="B2118" t="str">
            <v>35-599</v>
          </cell>
          <cell r="C2118">
            <v>28875738</v>
          </cell>
          <cell r="D2118" t="str">
            <v>35-599</v>
          </cell>
          <cell r="E2118" t="str">
            <v>SDR 35</v>
          </cell>
          <cell r="F2118" t="str">
            <v>36 DOUBLE WYE GXGXGXG SDR35</v>
          </cell>
          <cell r="G2118">
            <v>814.5</v>
          </cell>
          <cell r="H2118">
            <v>369.45068400000002</v>
          </cell>
          <cell r="I2118">
            <v>1</v>
          </cell>
          <cell r="J2118" t="str">
            <v>-</v>
          </cell>
          <cell r="K2118">
            <v>54646.256592156875</v>
          </cell>
          <cell r="L2118">
            <v>5111.8989000000001</v>
          </cell>
          <cell r="M2118" t="str">
            <v>SPECFIT</v>
          </cell>
          <cell r="N2118" t="str">
            <v>(79)94036</v>
          </cell>
          <cell r="O2118" t="str">
            <v>BOX</v>
          </cell>
          <cell r="P2118" t="str">
            <v>D</v>
          </cell>
          <cell r="Q2118" t="str">
            <v>F</v>
          </cell>
          <cell r="R2118">
            <v>42957.141176470592</v>
          </cell>
          <cell r="S2118">
            <v>45964.141058823538</v>
          </cell>
          <cell r="T2118">
            <v>45964.141058823538</v>
          </cell>
          <cell r="U2118">
            <v>45964.141058823538</v>
          </cell>
          <cell r="V2118">
            <v>49181.630932941189</v>
          </cell>
          <cell r="W2118">
            <v>49181.630932941189</v>
          </cell>
          <cell r="X2118">
            <v>49181.630932941189</v>
          </cell>
          <cell r="Y2118">
            <v>49181.630932941189</v>
          </cell>
          <cell r="Z2118">
            <v>54646.256592156875</v>
          </cell>
          <cell r="AB2118" t="str">
            <v/>
          </cell>
          <cell r="AC2118">
            <v>2806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I2118" t="str">
            <v/>
          </cell>
          <cell r="AJ2118" t="str">
            <v/>
          </cell>
          <cell r="AM2118" t="e">
            <v>#N/A</v>
          </cell>
        </row>
        <row r="2119">
          <cell r="A2119" t="str">
            <v>ACTIVE</v>
          </cell>
          <cell r="B2119" t="str">
            <v>35-600</v>
          </cell>
          <cell r="C2119">
            <v>28875800</v>
          </cell>
          <cell r="D2119" t="str">
            <v>35-600</v>
          </cell>
          <cell r="E2119" t="str">
            <v>SDR 35</v>
          </cell>
          <cell r="F2119" t="str">
            <v>10X8 TEE GXGXG SDR35</v>
          </cell>
          <cell r="G2119">
            <v>7.7175000000000002</v>
          </cell>
          <cell r="H2119">
            <v>3.50059626</v>
          </cell>
          <cell r="I2119">
            <v>1</v>
          </cell>
          <cell r="J2119">
            <v>17</v>
          </cell>
          <cell r="K2119">
            <v>904.20944444444444</v>
          </cell>
          <cell r="L2119">
            <v>134.11218</v>
          </cell>
          <cell r="M2119" t="str">
            <v>SPECFIT</v>
          </cell>
          <cell r="N2119" t="str">
            <v>(79)820108</v>
          </cell>
          <cell r="O2119" t="str">
            <v>BOX</v>
          </cell>
          <cell r="P2119" t="str">
            <v>D</v>
          </cell>
          <cell r="Q2119" t="str">
            <v>F</v>
          </cell>
          <cell r="R2119">
            <v>1064.3176470588235</v>
          </cell>
          <cell r="S2119">
            <v>1138.8198823529412</v>
          </cell>
          <cell r="T2119">
            <v>760.55</v>
          </cell>
          <cell r="U2119">
            <v>760.55</v>
          </cell>
          <cell r="V2119">
            <v>813.7885</v>
          </cell>
          <cell r="W2119">
            <v>813.7885</v>
          </cell>
          <cell r="X2119">
            <v>813.7885</v>
          </cell>
          <cell r="Y2119">
            <v>813.7885</v>
          </cell>
          <cell r="Z2119">
            <v>904.20944444444444</v>
          </cell>
          <cell r="AB2119" t="str">
            <v/>
          </cell>
          <cell r="AC2119">
            <v>2173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I2119" t="str">
            <v/>
          </cell>
          <cell r="AJ2119" t="str">
            <v/>
          </cell>
          <cell r="AM2119" t="e">
            <v>#N/A</v>
          </cell>
        </row>
        <row r="2120">
          <cell r="A2120" t="str">
            <v>ACTIVE</v>
          </cell>
          <cell r="B2120" t="str">
            <v>35-601</v>
          </cell>
          <cell r="C2120">
            <v>28875819</v>
          </cell>
          <cell r="D2120" t="str">
            <v>35-601</v>
          </cell>
          <cell r="E2120" t="str">
            <v>SDR 35</v>
          </cell>
          <cell r="F2120" t="str">
            <v>12X8 TEE GXGXG SDR35</v>
          </cell>
          <cell r="G2120">
            <v>6.1875</v>
          </cell>
          <cell r="H2120">
            <v>2.8066005000000001</v>
          </cell>
          <cell r="I2120">
            <v>1</v>
          </cell>
          <cell r="J2120">
            <v>22</v>
          </cell>
          <cell r="K2120">
            <v>993.80411111111118</v>
          </cell>
          <cell r="L2120">
            <v>147.39918</v>
          </cell>
          <cell r="M2120" t="str">
            <v>SPECFIT</v>
          </cell>
          <cell r="N2120" t="str">
            <v>(79)820128</v>
          </cell>
          <cell r="O2120" t="str">
            <v>BOX</v>
          </cell>
          <cell r="P2120" t="str">
            <v>D</v>
          </cell>
          <cell r="Q2120" t="str">
            <v>F</v>
          </cell>
          <cell r="R2120">
            <v>799.2</v>
          </cell>
          <cell r="S2120">
            <v>855.14400000000012</v>
          </cell>
          <cell r="T2120">
            <v>835.91</v>
          </cell>
          <cell r="U2120">
            <v>835.91</v>
          </cell>
          <cell r="V2120">
            <v>894.42370000000005</v>
          </cell>
          <cell r="W2120">
            <v>894.42370000000005</v>
          </cell>
          <cell r="X2120">
            <v>894.42370000000005</v>
          </cell>
          <cell r="Y2120">
            <v>894.42370000000005</v>
          </cell>
          <cell r="Z2120">
            <v>993.80411111111118</v>
          </cell>
          <cell r="AB2120" t="str">
            <v/>
          </cell>
          <cell r="AC2120">
            <v>2178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I2120" t="str">
            <v/>
          </cell>
          <cell r="AJ2120" t="str">
            <v/>
          </cell>
          <cell r="AM2120" t="e">
            <v>#N/A</v>
          </cell>
        </row>
        <row r="2121">
          <cell r="A2121" t="str">
            <v>ACTIVE</v>
          </cell>
          <cell r="B2121" t="str">
            <v>35-602</v>
          </cell>
          <cell r="C2121">
            <v>28875827</v>
          </cell>
          <cell r="D2121" t="str">
            <v>35-602</v>
          </cell>
          <cell r="E2121" t="str">
            <v>SDR 35</v>
          </cell>
          <cell r="F2121" t="str">
            <v>12X10 TEE GXGXG SDR35</v>
          </cell>
          <cell r="G2121">
            <v>12.0375</v>
          </cell>
          <cell r="H2121">
            <v>5.4601137</v>
          </cell>
          <cell r="I2121">
            <v>1</v>
          </cell>
          <cell r="J2121">
            <v>11</v>
          </cell>
          <cell r="K2121">
            <v>1165.23</v>
          </cell>
          <cell r="L2121">
            <v>114.85530000000001</v>
          </cell>
          <cell r="M2121" t="str">
            <v>SPECFIT</v>
          </cell>
          <cell r="N2121" t="str">
            <v>(79)8201210</v>
          </cell>
          <cell r="O2121" t="str">
            <v>BOX</v>
          </cell>
          <cell r="P2121" t="str">
            <v>D</v>
          </cell>
          <cell r="Q2121" t="str">
            <v>F</v>
          </cell>
          <cell r="R2121">
            <v>1014.4823529411765</v>
          </cell>
          <cell r="S2121">
            <v>1085.496117647059</v>
          </cell>
          <cell r="T2121">
            <v>980.1</v>
          </cell>
          <cell r="U2121">
            <v>980.1</v>
          </cell>
          <cell r="V2121">
            <v>1048.7070000000001</v>
          </cell>
          <cell r="W2121">
            <v>1048.7070000000001</v>
          </cell>
          <cell r="X2121">
            <v>1048.7070000000001</v>
          </cell>
          <cell r="Y2121">
            <v>1048.7070000000001</v>
          </cell>
          <cell r="Z2121">
            <v>1165.23</v>
          </cell>
          <cell r="AB2121" t="str">
            <v/>
          </cell>
          <cell r="AC2121">
            <v>2179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I2121" t="str">
            <v/>
          </cell>
          <cell r="AJ2121" t="str">
            <v/>
          </cell>
          <cell r="AM2121" t="e">
            <v>#N/A</v>
          </cell>
        </row>
        <row r="2122">
          <cell r="A2122" t="str">
            <v>ACTIVE</v>
          </cell>
          <cell r="B2122" t="str">
            <v>35-603</v>
          </cell>
          <cell r="C2122">
            <v>28875835</v>
          </cell>
          <cell r="D2122" t="str">
            <v>35-603</v>
          </cell>
          <cell r="E2122" t="str">
            <v>SDR 35</v>
          </cell>
          <cell r="F2122" t="str">
            <v>15X4 TEE GXGXG SDR35</v>
          </cell>
          <cell r="G2122">
            <v>12.105</v>
          </cell>
          <cell r="H2122">
            <v>5.4907311600000002</v>
          </cell>
          <cell r="I2122">
            <v>1</v>
          </cell>
          <cell r="J2122">
            <v>11</v>
          </cell>
          <cell r="K2122">
            <v>1115.4036666666668</v>
          </cell>
          <cell r="L2122">
            <v>109.94302399999999</v>
          </cell>
          <cell r="M2122" t="str">
            <v>SPECFIT</v>
          </cell>
          <cell r="N2122" t="str">
            <v>(79)820154</v>
          </cell>
          <cell r="O2122" t="str">
            <v>BOX</v>
          </cell>
          <cell r="P2122" t="str">
            <v>D</v>
          </cell>
          <cell r="Q2122" t="str">
            <v>F</v>
          </cell>
          <cell r="R2122">
            <v>896.98823529411777</v>
          </cell>
          <cell r="S2122">
            <v>959.77741176470602</v>
          </cell>
          <cell r="T2122">
            <v>938.19</v>
          </cell>
          <cell r="U2122">
            <v>938.19</v>
          </cell>
          <cell r="V2122">
            <v>1003.8633000000001</v>
          </cell>
          <cell r="W2122">
            <v>1003.8633000000001</v>
          </cell>
          <cell r="X2122">
            <v>1003.8633000000001</v>
          </cell>
          <cell r="Y2122">
            <v>1003.8633000000001</v>
          </cell>
          <cell r="Z2122">
            <v>1115.4036666666668</v>
          </cell>
          <cell r="AB2122" t="str">
            <v/>
          </cell>
          <cell r="AC2122">
            <v>2181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I2122" t="str">
            <v/>
          </cell>
          <cell r="AJ2122" t="str">
            <v/>
          </cell>
          <cell r="AM2122" t="e">
            <v>#N/A</v>
          </cell>
        </row>
        <row r="2123">
          <cell r="A2123" t="str">
            <v>ACTIVE</v>
          </cell>
          <cell r="B2123" t="str">
            <v>35-604</v>
          </cell>
          <cell r="C2123">
            <v>28875843</v>
          </cell>
          <cell r="D2123" t="str">
            <v>35-604</v>
          </cell>
          <cell r="E2123" t="str">
            <v>SDR 35</v>
          </cell>
          <cell r="F2123" t="str">
            <v>15X6 TEE GXGXG SDR35</v>
          </cell>
          <cell r="G2123">
            <v>13.5</v>
          </cell>
          <cell r="H2123">
            <v>6.1234919999999997</v>
          </cell>
          <cell r="I2123">
            <v>1</v>
          </cell>
          <cell r="J2123">
            <v>10</v>
          </cell>
          <cell r="K2123">
            <v>1201.3127777777779</v>
          </cell>
          <cell r="L2123">
            <v>118.41189</v>
          </cell>
          <cell r="M2123" t="str">
            <v>SPECFIT</v>
          </cell>
          <cell r="N2123" t="str">
            <v>(79)820156</v>
          </cell>
          <cell r="O2123" t="str">
            <v>BOX</v>
          </cell>
          <cell r="P2123" t="str">
            <v>D</v>
          </cell>
          <cell r="Q2123" t="str">
            <v>F</v>
          </cell>
          <cell r="R2123">
            <v>1131.1764705882354</v>
          </cell>
          <cell r="S2123">
            <v>1210.3588235294119</v>
          </cell>
          <cell r="T2123">
            <v>1010.45</v>
          </cell>
          <cell r="U2123">
            <v>1010.45</v>
          </cell>
          <cell r="V2123">
            <v>1081.1815000000001</v>
          </cell>
          <cell r="W2123">
            <v>1081.1815000000001</v>
          </cell>
          <cell r="X2123">
            <v>1081.1815000000001</v>
          </cell>
          <cell r="Y2123">
            <v>1081.1815000000001</v>
          </cell>
          <cell r="Z2123">
            <v>1201.3127777777779</v>
          </cell>
          <cell r="AB2123" t="str">
            <v/>
          </cell>
          <cell r="AC2123">
            <v>2182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I2123" t="str">
            <v/>
          </cell>
          <cell r="AJ2123" t="str">
            <v/>
          </cell>
          <cell r="AM2123" t="e">
            <v>#N/A</v>
          </cell>
        </row>
        <row r="2124">
          <cell r="A2124" t="str">
            <v>ACTIVE</v>
          </cell>
          <cell r="B2124" t="str">
            <v>35-605</v>
          </cell>
          <cell r="C2124">
            <v>28875851</v>
          </cell>
          <cell r="D2124" t="str">
            <v>35-605</v>
          </cell>
          <cell r="E2124" t="str">
            <v>SDR 35</v>
          </cell>
          <cell r="F2124" t="str">
            <v>15X8 TEE GXGXG SDR35</v>
          </cell>
          <cell r="G2124">
            <v>15.21</v>
          </cell>
          <cell r="H2124">
            <v>6.8991343199999999</v>
          </cell>
          <cell r="I2124">
            <v>1</v>
          </cell>
          <cell r="J2124">
            <v>9</v>
          </cell>
          <cell r="K2124">
            <v>1293.3803333333333</v>
          </cell>
          <cell r="L2124">
            <v>110.16879999999999</v>
          </cell>
          <cell r="M2124" t="str">
            <v>SPECFIT</v>
          </cell>
          <cell r="N2124" t="str">
            <v>(79)820158</v>
          </cell>
          <cell r="O2124" t="str">
            <v>BOX</v>
          </cell>
          <cell r="P2124" t="str">
            <v>D</v>
          </cell>
          <cell r="Q2124" t="str">
            <v>F</v>
          </cell>
          <cell r="R2124">
            <v>1040.1176470588236</v>
          </cell>
          <cell r="S2124">
            <v>1112.9258823529415</v>
          </cell>
          <cell r="T2124">
            <v>1087.8900000000001</v>
          </cell>
          <cell r="U2124">
            <v>1087.8900000000001</v>
          </cell>
          <cell r="V2124">
            <v>1164.0423000000001</v>
          </cell>
          <cell r="W2124">
            <v>1164.0423000000001</v>
          </cell>
          <cell r="X2124">
            <v>1164.0423000000001</v>
          </cell>
          <cell r="Y2124">
            <v>1164.0423000000001</v>
          </cell>
          <cell r="Z2124">
            <v>1293.3803333333333</v>
          </cell>
          <cell r="AB2124" t="str">
            <v/>
          </cell>
          <cell r="AC2124">
            <v>2183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I2124" t="str">
            <v/>
          </cell>
          <cell r="AJ2124" t="str">
            <v/>
          </cell>
          <cell r="AM2124" t="e">
            <v>#N/A</v>
          </cell>
        </row>
        <row r="2125">
          <cell r="A2125" t="str">
            <v>ACTIVE</v>
          </cell>
          <cell r="B2125" t="str">
            <v>35-606</v>
          </cell>
          <cell r="C2125">
            <v>28875860</v>
          </cell>
          <cell r="D2125" t="str">
            <v>35-606</v>
          </cell>
          <cell r="E2125" t="str">
            <v>SDR 35</v>
          </cell>
          <cell r="F2125" t="str">
            <v>15X10 TEE GXGXG SDR35</v>
          </cell>
          <cell r="G2125">
            <v>16.829999999999998</v>
          </cell>
          <cell r="H2125">
            <v>7.6339533599999996</v>
          </cell>
          <cell r="I2125">
            <v>1</v>
          </cell>
          <cell r="J2125">
            <v>8</v>
          </cell>
          <cell r="K2125">
            <v>1439.8514444444443</v>
          </cell>
          <cell r="L2125">
            <v>163.21380000000002</v>
          </cell>
          <cell r="M2125" t="str">
            <v>SPECFIT</v>
          </cell>
          <cell r="N2125" t="str">
            <v>(79)8201510</v>
          </cell>
          <cell r="O2125" t="str">
            <v>BOX</v>
          </cell>
          <cell r="P2125" t="str">
            <v>D</v>
          </cell>
          <cell r="Q2125" t="str">
            <v>F</v>
          </cell>
          <cell r="R2125">
            <v>1157.9294117647059</v>
          </cell>
          <cell r="S2125">
            <v>1238.9844705882354</v>
          </cell>
          <cell r="T2125">
            <v>1211.0899999999999</v>
          </cell>
          <cell r="U2125">
            <v>1211.0899999999999</v>
          </cell>
          <cell r="V2125">
            <v>1295.8662999999999</v>
          </cell>
          <cell r="W2125">
            <v>1295.8662999999999</v>
          </cell>
          <cell r="X2125">
            <v>1295.8662999999999</v>
          </cell>
          <cell r="Y2125">
            <v>1295.8662999999999</v>
          </cell>
          <cell r="Z2125">
            <v>1439.8514444444443</v>
          </cell>
          <cell r="AB2125" t="str">
            <v/>
          </cell>
          <cell r="AC2125">
            <v>2184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I2125" t="str">
            <v/>
          </cell>
          <cell r="AJ2125" t="str">
            <v/>
          </cell>
          <cell r="AM2125" t="e">
            <v>#N/A</v>
          </cell>
        </row>
        <row r="2126">
          <cell r="A2126" t="str">
            <v>ACTIVE</v>
          </cell>
          <cell r="B2126" t="str">
            <v>35-607</v>
          </cell>
          <cell r="C2126">
            <v>28875878</v>
          </cell>
          <cell r="D2126" t="str">
            <v>35-607</v>
          </cell>
          <cell r="E2126" t="str">
            <v>SDR 35</v>
          </cell>
          <cell r="F2126" t="str">
            <v>15X12 TEE GXGXG SDR35</v>
          </cell>
          <cell r="G2126">
            <v>18.809999999999999</v>
          </cell>
          <cell r="H2126">
            <v>8.5320655199999997</v>
          </cell>
          <cell r="I2126">
            <v>1</v>
          </cell>
          <cell r="J2126">
            <v>7</v>
          </cell>
          <cell r="K2126">
            <v>1699.0648888888888</v>
          </cell>
          <cell r="L2126">
            <v>126.5046</v>
          </cell>
          <cell r="M2126" t="str">
            <v>SPECFIT</v>
          </cell>
          <cell r="N2126" t="str">
            <v>(79)8201512</v>
          </cell>
          <cell r="O2126" t="str">
            <v>BOX</v>
          </cell>
          <cell r="P2126" t="str">
            <v>D</v>
          </cell>
          <cell r="Q2126" t="str">
            <v>F</v>
          </cell>
          <cell r="R2126">
            <v>1366.3764705882354</v>
          </cell>
          <cell r="S2126">
            <v>1462.0228235294119</v>
          </cell>
          <cell r="T2126">
            <v>1429.12</v>
          </cell>
          <cell r="U2126">
            <v>1429.12</v>
          </cell>
          <cell r="V2126">
            <v>1529.1584</v>
          </cell>
          <cell r="W2126">
            <v>1529.1584</v>
          </cell>
          <cell r="X2126">
            <v>1529.1584</v>
          </cell>
          <cell r="Y2126">
            <v>1529.1584</v>
          </cell>
          <cell r="Z2126">
            <v>1699.0648888888888</v>
          </cell>
          <cell r="AB2126" t="str">
            <v/>
          </cell>
          <cell r="AC2126">
            <v>2185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I2126" t="str">
            <v/>
          </cell>
          <cell r="AJ2126" t="str">
            <v/>
          </cell>
          <cell r="AM2126" t="e">
            <v>#N/A</v>
          </cell>
        </row>
        <row r="2127">
          <cell r="A2127" t="str">
            <v>ACTIVE</v>
          </cell>
          <cell r="B2127" t="str">
            <v>35-608</v>
          </cell>
          <cell r="C2127">
            <v>28875886</v>
          </cell>
          <cell r="D2127" t="str">
            <v>35-608</v>
          </cell>
          <cell r="E2127" t="str">
            <v>SDR 35</v>
          </cell>
          <cell r="F2127" t="str">
            <v>15 TEE GXGXG SDR35</v>
          </cell>
          <cell r="G2127">
            <v>24.434999999999999</v>
          </cell>
          <cell r="H2127">
            <v>11.083520519999999</v>
          </cell>
          <cell r="I2127">
            <v>1</v>
          </cell>
          <cell r="J2127">
            <v>6</v>
          </cell>
          <cell r="K2127">
            <v>2206.7442222222226</v>
          </cell>
          <cell r="L2127">
            <v>250.14477000000002</v>
          </cell>
          <cell r="M2127" t="str">
            <v>SPECFIT</v>
          </cell>
          <cell r="N2127" t="str">
            <v>(79)82015</v>
          </cell>
          <cell r="O2127" t="str">
            <v>BOX</v>
          </cell>
          <cell r="P2127" t="str">
            <v>D</v>
          </cell>
          <cell r="Q2127" t="str">
            <v>F</v>
          </cell>
          <cell r="R2127">
            <v>2197.7529411764704</v>
          </cell>
          <cell r="S2127">
            <v>2351.5956470588235</v>
          </cell>
          <cell r="T2127">
            <v>1856.14</v>
          </cell>
          <cell r="U2127">
            <v>1856.14</v>
          </cell>
          <cell r="V2127">
            <v>1986.0698000000002</v>
          </cell>
          <cell r="W2127">
            <v>1986.0698000000002</v>
          </cell>
          <cell r="X2127">
            <v>1986.0698000000002</v>
          </cell>
          <cell r="Y2127">
            <v>1986.0698000000002</v>
          </cell>
          <cell r="Z2127">
            <v>2206.7442222222226</v>
          </cell>
          <cell r="AB2127" t="str">
            <v/>
          </cell>
          <cell r="AC2127">
            <v>2186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I2127" t="str">
            <v/>
          </cell>
          <cell r="AJ2127" t="str">
            <v/>
          </cell>
          <cell r="AM2127" t="e">
            <v>#N/A</v>
          </cell>
        </row>
        <row r="2128">
          <cell r="A2128" t="str">
            <v>ACTIVE</v>
          </cell>
          <cell r="B2128" t="str">
            <v>35-609</v>
          </cell>
          <cell r="C2128">
            <v>28875894</v>
          </cell>
          <cell r="D2128" t="str">
            <v>35-609</v>
          </cell>
          <cell r="E2128" t="str">
            <v>SDR 35</v>
          </cell>
          <cell r="F2128" t="str">
            <v>18X4 TEE GXGXG SDR35</v>
          </cell>
          <cell r="G2128">
            <v>22.05</v>
          </cell>
          <cell r="H2128">
            <v>10.001703600000001</v>
          </cell>
          <cell r="I2128">
            <v>1</v>
          </cell>
          <cell r="J2128">
            <v>6</v>
          </cell>
          <cell r="K2128">
            <v>2814.837111111111</v>
          </cell>
          <cell r="L2128">
            <v>269.37470000000002</v>
          </cell>
          <cell r="M2128" t="str">
            <v>SPECFIT</v>
          </cell>
          <cell r="N2128" t="str">
            <v>(79)820184</v>
          </cell>
          <cell r="O2128" t="str">
            <v>BOX</v>
          </cell>
          <cell r="P2128" t="str">
            <v>D</v>
          </cell>
          <cell r="Q2128" t="str">
            <v>F</v>
          </cell>
          <cell r="R2128">
            <v>2263.6588235294116</v>
          </cell>
          <cell r="S2128">
            <v>2422.1149411764704</v>
          </cell>
          <cell r="T2128">
            <v>2367.62</v>
          </cell>
          <cell r="U2128">
            <v>2367.62</v>
          </cell>
          <cell r="V2128">
            <v>2533.3534</v>
          </cell>
          <cell r="W2128">
            <v>2533.3534</v>
          </cell>
          <cell r="X2128">
            <v>2533.3534</v>
          </cell>
          <cell r="Y2128">
            <v>2533.3534</v>
          </cell>
          <cell r="Z2128">
            <v>2814.837111111111</v>
          </cell>
          <cell r="AB2128" t="str">
            <v/>
          </cell>
          <cell r="AC2128">
            <v>2187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I2128" t="str">
            <v/>
          </cell>
          <cell r="AJ2128" t="str">
            <v/>
          </cell>
          <cell r="AM2128" t="e">
            <v>#N/A</v>
          </cell>
        </row>
        <row r="2129">
          <cell r="A2129" t="str">
            <v>ACTIVE</v>
          </cell>
          <cell r="B2129" t="str">
            <v>35-610</v>
          </cell>
          <cell r="C2129">
            <v>28875908</v>
          </cell>
          <cell r="D2129" t="str">
            <v>35-610</v>
          </cell>
          <cell r="E2129" t="str">
            <v>SDR 35</v>
          </cell>
          <cell r="F2129" t="str">
            <v>18X6 TEE GXGXG SDR35</v>
          </cell>
          <cell r="G2129">
            <v>23.85</v>
          </cell>
          <cell r="H2129">
            <v>10.8181692</v>
          </cell>
          <cell r="I2129">
            <v>1</v>
          </cell>
          <cell r="J2129">
            <v>6</v>
          </cell>
          <cell r="K2129">
            <v>2910.233555555556</v>
          </cell>
          <cell r="L2129">
            <v>329.88839999999999</v>
          </cell>
          <cell r="M2129" t="str">
            <v>SPECFIT</v>
          </cell>
          <cell r="N2129" t="str">
            <v>(79)820186</v>
          </cell>
          <cell r="O2129" t="str">
            <v>BOX</v>
          </cell>
          <cell r="P2129" t="str">
            <v>D</v>
          </cell>
          <cell r="Q2129" t="str">
            <v>F</v>
          </cell>
          <cell r="R2129">
            <v>2340.3764705882354</v>
          </cell>
          <cell r="S2129">
            <v>2504.2028235294119</v>
          </cell>
          <cell r="T2129">
            <v>2447.86</v>
          </cell>
          <cell r="U2129">
            <v>2447.86</v>
          </cell>
          <cell r="V2129">
            <v>2619.2102000000004</v>
          </cell>
          <cell r="W2129">
            <v>2619.2102000000004</v>
          </cell>
          <cell r="X2129">
            <v>2619.2102000000004</v>
          </cell>
          <cell r="Y2129">
            <v>2619.2102000000004</v>
          </cell>
          <cell r="Z2129">
            <v>2910.233555555556</v>
          </cell>
          <cell r="AB2129" t="str">
            <v/>
          </cell>
          <cell r="AC2129">
            <v>2188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I2129" t="str">
            <v/>
          </cell>
          <cell r="AJ2129" t="str">
            <v/>
          </cell>
          <cell r="AM2129" t="e">
            <v>#N/A</v>
          </cell>
        </row>
        <row r="2130">
          <cell r="A2130" t="str">
            <v>ACTIVE</v>
          </cell>
          <cell r="B2130" t="str">
            <v>35-611</v>
          </cell>
          <cell r="C2130">
            <v>28875916</v>
          </cell>
          <cell r="D2130" t="str">
            <v>35-611</v>
          </cell>
          <cell r="E2130" t="str">
            <v>SDR 35</v>
          </cell>
          <cell r="F2130" t="str">
            <v>18X8 TEE GXGXG SDR35</v>
          </cell>
          <cell r="G2130">
            <v>26.1</v>
          </cell>
          <cell r="H2130">
            <v>11.838751200000001</v>
          </cell>
          <cell r="I2130">
            <v>1</v>
          </cell>
          <cell r="J2130">
            <v>5</v>
          </cell>
          <cell r="K2130">
            <v>3040.5595555555556</v>
          </cell>
          <cell r="L2130">
            <v>344.66169000000002</v>
          </cell>
          <cell r="M2130" t="str">
            <v>SPECFIT</v>
          </cell>
          <cell r="N2130" t="str">
            <v>(79)820188</v>
          </cell>
          <cell r="O2130" t="str">
            <v>BOX</v>
          </cell>
          <cell r="P2130" t="str">
            <v>D</v>
          </cell>
          <cell r="Q2130" t="str">
            <v>F</v>
          </cell>
          <cell r="R2130">
            <v>2445.1882352941175</v>
          </cell>
          <cell r="S2130">
            <v>2616.351411764706</v>
          </cell>
          <cell r="T2130">
            <v>2557.48</v>
          </cell>
          <cell r="U2130">
            <v>2557.48</v>
          </cell>
          <cell r="V2130">
            <v>2736.5036</v>
          </cell>
          <cell r="W2130">
            <v>2736.5036</v>
          </cell>
          <cell r="X2130">
            <v>2736.5036</v>
          </cell>
          <cell r="Y2130">
            <v>2736.5036</v>
          </cell>
          <cell r="Z2130">
            <v>3040.5595555555556</v>
          </cell>
          <cell r="AB2130" t="str">
            <v/>
          </cell>
          <cell r="AC2130">
            <v>2189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I2130" t="str">
            <v/>
          </cell>
          <cell r="AJ2130" t="str">
            <v/>
          </cell>
          <cell r="AM2130" t="e">
            <v>#N/A</v>
          </cell>
        </row>
        <row r="2131">
          <cell r="A2131" t="str">
            <v>ACTIVE</v>
          </cell>
          <cell r="B2131" t="str">
            <v>35-612</v>
          </cell>
          <cell r="C2131">
            <v>28875924</v>
          </cell>
          <cell r="D2131" t="str">
            <v>35-612</v>
          </cell>
          <cell r="E2131" t="str">
            <v>SDR 35</v>
          </cell>
          <cell r="F2131" t="str">
            <v>18X10 TEE GXGXG SDR35</v>
          </cell>
          <cell r="G2131">
            <v>28.8</v>
          </cell>
          <cell r="H2131">
            <v>13.0634496</v>
          </cell>
          <cell r="I2131">
            <v>1</v>
          </cell>
          <cell r="J2131">
            <v>5</v>
          </cell>
          <cell r="K2131">
            <v>3157.57</v>
          </cell>
          <cell r="L2131">
            <v>268.95359999999999</v>
          </cell>
          <cell r="M2131" t="str">
            <v>SPECFIT</v>
          </cell>
          <cell r="N2131" t="str">
            <v>(79)8201810</v>
          </cell>
          <cell r="O2131" t="str">
            <v>BOX</v>
          </cell>
          <cell r="P2131" t="str">
            <v>D</v>
          </cell>
          <cell r="Q2131" t="str">
            <v>F</v>
          </cell>
          <cell r="R2131">
            <v>2539.2823529411762</v>
          </cell>
          <cell r="S2131">
            <v>2717.0321176470588</v>
          </cell>
          <cell r="T2131">
            <v>2655.9</v>
          </cell>
          <cell r="U2131">
            <v>2655.9</v>
          </cell>
          <cell r="V2131">
            <v>2841.8130000000001</v>
          </cell>
          <cell r="W2131">
            <v>2841.8130000000001</v>
          </cell>
          <cell r="X2131">
            <v>2841.8130000000001</v>
          </cell>
          <cell r="Y2131">
            <v>2841.8130000000001</v>
          </cell>
          <cell r="Z2131">
            <v>3157.57</v>
          </cell>
          <cell r="AB2131" t="str">
            <v/>
          </cell>
          <cell r="AC2131">
            <v>2190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I2131" t="str">
            <v/>
          </cell>
          <cell r="AJ2131" t="str">
            <v/>
          </cell>
          <cell r="AM2131" t="e">
            <v>#N/A</v>
          </cell>
        </row>
        <row r="2132">
          <cell r="A2132" t="str">
            <v>ACTIVE</v>
          </cell>
          <cell r="B2132" t="str">
            <v>35-613</v>
          </cell>
          <cell r="C2132">
            <v>28875932</v>
          </cell>
          <cell r="D2132" t="str">
            <v>35-613</v>
          </cell>
          <cell r="E2132" t="str">
            <v>SDR 35</v>
          </cell>
          <cell r="F2132" t="str">
            <v>18X12 TEE GXGXG SDR35</v>
          </cell>
          <cell r="G2132">
            <v>31.5</v>
          </cell>
          <cell r="H2132">
            <v>14.288148</v>
          </cell>
          <cell r="I2132">
            <v>1</v>
          </cell>
          <cell r="J2132">
            <v>4</v>
          </cell>
          <cell r="K2132">
            <v>3243.8952222222229</v>
          </cell>
          <cell r="L2132">
            <v>367.71102999999999</v>
          </cell>
          <cell r="M2132" t="str">
            <v>SPECFIT</v>
          </cell>
          <cell r="N2132" t="str">
            <v>(79)8201812</v>
          </cell>
          <cell r="O2132" t="str">
            <v>BOX</v>
          </cell>
          <cell r="P2132" t="str">
            <v>D</v>
          </cell>
          <cell r="Q2132" t="str">
            <v>F</v>
          </cell>
          <cell r="R2132">
            <v>2608.7058823529414</v>
          </cell>
          <cell r="S2132">
            <v>2791.3152941176477</v>
          </cell>
          <cell r="T2132">
            <v>2728.51</v>
          </cell>
          <cell r="U2132">
            <v>2728.51</v>
          </cell>
          <cell r="V2132">
            <v>2919.5057000000006</v>
          </cell>
          <cell r="W2132">
            <v>2919.5057000000006</v>
          </cell>
          <cell r="X2132">
            <v>2919.5057000000006</v>
          </cell>
          <cell r="Y2132">
            <v>2919.5057000000006</v>
          </cell>
          <cell r="Z2132">
            <v>3243.8952222222229</v>
          </cell>
          <cell r="AB2132" t="str">
            <v/>
          </cell>
          <cell r="AC2132">
            <v>2191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I2132" t="str">
            <v/>
          </cell>
          <cell r="AJ2132" t="str">
            <v/>
          </cell>
          <cell r="AM2132" t="e">
            <v>#N/A</v>
          </cell>
        </row>
        <row r="2133">
          <cell r="A2133" t="str">
            <v>ACTIVE</v>
          </cell>
          <cell r="B2133" t="str">
            <v>35-614</v>
          </cell>
          <cell r="C2133">
            <v>28875940</v>
          </cell>
          <cell r="D2133" t="str">
            <v>35-614</v>
          </cell>
          <cell r="E2133" t="str">
            <v>SDR 35</v>
          </cell>
          <cell r="F2133" t="str">
            <v>18X15 TEE GXGXG SDR35</v>
          </cell>
          <cell r="G2133">
            <v>36.450000000000003</v>
          </cell>
          <cell r="H2133">
            <v>16.533428400000002</v>
          </cell>
          <cell r="I2133">
            <v>1</v>
          </cell>
          <cell r="J2133">
            <v>4</v>
          </cell>
          <cell r="K2133">
            <v>3454.6733333333341</v>
          </cell>
          <cell r="L2133">
            <v>391.60497000000004</v>
          </cell>
          <cell r="M2133" t="str">
            <v>SPECFIT</v>
          </cell>
          <cell r="N2133" t="str">
            <v>(79)8201815</v>
          </cell>
          <cell r="O2133" t="str">
            <v>BOX</v>
          </cell>
          <cell r="P2133" t="str">
            <v>D</v>
          </cell>
          <cell r="Q2133" t="str">
            <v>F</v>
          </cell>
          <cell r="R2133">
            <v>2778.2235294117645</v>
          </cell>
          <cell r="S2133">
            <v>2972.6991764705881</v>
          </cell>
          <cell r="T2133">
            <v>2905.8</v>
          </cell>
          <cell r="U2133">
            <v>2905.8</v>
          </cell>
          <cell r="V2133">
            <v>3109.2060000000006</v>
          </cell>
          <cell r="W2133">
            <v>3109.2060000000006</v>
          </cell>
          <cell r="X2133">
            <v>3109.2060000000006</v>
          </cell>
          <cell r="Y2133">
            <v>3109.2060000000006</v>
          </cell>
          <cell r="Z2133">
            <v>3454.6733333333341</v>
          </cell>
          <cell r="AB2133" t="str">
            <v/>
          </cell>
          <cell r="AC2133">
            <v>2192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I2133" t="str">
            <v/>
          </cell>
          <cell r="AJ2133" t="str">
            <v/>
          </cell>
          <cell r="AM2133" t="e">
            <v>#N/A</v>
          </cell>
        </row>
        <row r="2134">
          <cell r="A2134" t="str">
            <v>ACTIVE</v>
          </cell>
          <cell r="B2134" t="str">
            <v>35-615</v>
          </cell>
          <cell r="C2134">
            <v>28875959</v>
          </cell>
          <cell r="D2134" t="str">
            <v>35-615</v>
          </cell>
          <cell r="E2134" t="str">
            <v>SDR 35</v>
          </cell>
          <cell r="F2134" t="str">
            <v>18 TEE GXGXG SDR35</v>
          </cell>
          <cell r="G2134">
            <v>45.9</v>
          </cell>
          <cell r="H2134">
            <v>20.819872799999999</v>
          </cell>
          <cell r="I2134">
            <v>1</v>
          </cell>
          <cell r="J2134">
            <v>3</v>
          </cell>
          <cell r="K2134">
            <v>3648.1887777777779</v>
          </cell>
          <cell r="L2134">
            <v>349.12619999999998</v>
          </cell>
          <cell r="M2134" t="str">
            <v>SPECFIT</v>
          </cell>
          <cell r="N2134" t="str">
            <v>(79)82018</v>
          </cell>
          <cell r="O2134" t="str">
            <v>BOX</v>
          </cell>
          <cell r="P2134" t="str">
            <v>D</v>
          </cell>
          <cell r="Q2134" t="str">
            <v>F</v>
          </cell>
          <cell r="R2134">
            <v>2933.8352941176472</v>
          </cell>
          <cell r="S2134">
            <v>3139.2037647058828</v>
          </cell>
          <cell r="T2134">
            <v>3068.57</v>
          </cell>
          <cell r="U2134">
            <v>3068.57</v>
          </cell>
          <cell r="V2134">
            <v>3283.3699000000001</v>
          </cell>
          <cell r="W2134">
            <v>3283.3699000000001</v>
          </cell>
          <cell r="X2134">
            <v>3283.3699000000001</v>
          </cell>
          <cell r="Y2134">
            <v>3283.3699000000001</v>
          </cell>
          <cell r="Z2134">
            <v>3648.1887777777779</v>
          </cell>
          <cell r="AB2134" t="str">
            <v/>
          </cell>
          <cell r="AC2134">
            <v>2193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I2134" t="str">
            <v/>
          </cell>
          <cell r="AJ2134" t="str">
            <v/>
          </cell>
          <cell r="AM2134" t="e">
            <v>#N/A</v>
          </cell>
        </row>
        <row r="2135">
          <cell r="A2135" t="str">
            <v>ACTIVE</v>
          </cell>
          <cell r="B2135" t="str">
            <v>35-616</v>
          </cell>
          <cell r="C2135">
            <v>28875967</v>
          </cell>
          <cell r="D2135" t="str">
            <v>35-616</v>
          </cell>
          <cell r="E2135" t="str">
            <v>SDR 35</v>
          </cell>
          <cell r="F2135" t="str">
            <v>21X4 TEE GXGXG SDR35</v>
          </cell>
          <cell r="G2135">
            <v>32.85</v>
          </cell>
          <cell r="H2135">
            <v>14.9004972</v>
          </cell>
          <cell r="I2135">
            <v>1</v>
          </cell>
          <cell r="J2135">
            <v>4</v>
          </cell>
          <cell r="K2135">
            <v>3959.7490000000007</v>
          </cell>
          <cell r="L2135">
            <v>378.94279999999998</v>
          </cell>
          <cell r="M2135" t="str">
            <v>SPECFIT</v>
          </cell>
          <cell r="N2135" t="str">
            <v>(79)820214</v>
          </cell>
          <cell r="O2135" t="str">
            <v>BOX</v>
          </cell>
          <cell r="P2135" t="str">
            <v>D</v>
          </cell>
          <cell r="Q2135" t="str">
            <v>F</v>
          </cell>
          <cell r="R2135">
            <v>3184.3999999999996</v>
          </cell>
          <cell r="S2135">
            <v>3407.308</v>
          </cell>
          <cell r="T2135">
            <v>3330.63</v>
          </cell>
          <cell r="U2135">
            <v>3330.63</v>
          </cell>
          <cell r="V2135">
            <v>3563.7741000000005</v>
          </cell>
          <cell r="W2135">
            <v>3563.7741000000005</v>
          </cell>
          <cell r="X2135">
            <v>3563.7741000000005</v>
          </cell>
          <cell r="Y2135">
            <v>3563.7741000000005</v>
          </cell>
          <cell r="Z2135">
            <v>3959.7490000000007</v>
          </cell>
          <cell r="AB2135" t="str">
            <v/>
          </cell>
          <cell r="AC2135">
            <v>2194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I2135" t="str">
            <v/>
          </cell>
          <cell r="AJ2135" t="str">
            <v/>
          </cell>
          <cell r="AM2135" t="e">
            <v>#N/A</v>
          </cell>
        </row>
        <row r="2136">
          <cell r="A2136" t="str">
            <v>ACTIVE</v>
          </cell>
          <cell r="B2136" t="str">
            <v>35-617</v>
          </cell>
          <cell r="C2136">
            <v>28875975</v>
          </cell>
          <cell r="D2136" t="str">
            <v>35-617</v>
          </cell>
          <cell r="E2136" t="str">
            <v>SDR 35</v>
          </cell>
          <cell r="F2136" t="str">
            <v>21X6 TEE GXGXG SDR35</v>
          </cell>
          <cell r="G2136">
            <v>35.549999999999997</v>
          </cell>
          <cell r="H2136">
            <v>16.125195599999998</v>
          </cell>
          <cell r="I2136">
            <v>1</v>
          </cell>
          <cell r="J2136">
            <v>4</v>
          </cell>
          <cell r="K2136">
            <v>4247.6860000000006</v>
          </cell>
          <cell r="L2136">
            <v>418.69191000000001</v>
          </cell>
          <cell r="M2136" t="str">
            <v>SPECFIT</v>
          </cell>
          <cell r="N2136" t="str">
            <v>(79)820216</v>
          </cell>
          <cell r="O2136" t="str">
            <v>BOX</v>
          </cell>
          <cell r="P2136" t="str">
            <v>D</v>
          </cell>
          <cell r="Q2136" t="str">
            <v>F</v>
          </cell>
          <cell r="R2136">
            <v>3415.9411764705887</v>
          </cell>
          <cell r="S2136">
            <v>3655.05705882353</v>
          </cell>
          <cell r="T2136">
            <v>3572.82</v>
          </cell>
          <cell r="U2136">
            <v>3572.82</v>
          </cell>
          <cell r="V2136">
            <v>3822.9174000000003</v>
          </cell>
          <cell r="W2136">
            <v>3822.9174000000003</v>
          </cell>
          <cell r="X2136">
            <v>3822.9174000000003</v>
          </cell>
          <cell r="Y2136">
            <v>3822.9174000000003</v>
          </cell>
          <cell r="Z2136">
            <v>4247.6860000000006</v>
          </cell>
          <cell r="AB2136" t="str">
            <v/>
          </cell>
          <cell r="AC2136">
            <v>2195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I2136" t="str">
            <v/>
          </cell>
          <cell r="AJ2136" t="str">
            <v/>
          </cell>
          <cell r="AM2136" t="e">
            <v>#N/A</v>
          </cell>
        </row>
        <row r="2137">
          <cell r="A2137" t="str">
            <v>ACTIVE</v>
          </cell>
          <cell r="B2137" t="str">
            <v>35-618</v>
          </cell>
          <cell r="C2137">
            <v>28875983</v>
          </cell>
          <cell r="D2137" t="str">
            <v>35-618</v>
          </cell>
          <cell r="E2137" t="str">
            <v>SDR 35</v>
          </cell>
          <cell r="F2137" t="str">
            <v>21X8 TEE GXGXG SDR35</v>
          </cell>
          <cell r="G2137">
            <v>38.700000000000003</v>
          </cell>
          <cell r="H2137">
            <v>17.554010400000003</v>
          </cell>
          <cell r="I2137">
            <v>1</v>
          </cell>
          <cell r="J2137">
            <v>3</v>
          </cell>
          <cell r="K2137">
            <v>4562.7296666666662</v>
          </cell>
          <cell r="L2137">
            <v>436.64670000000001</v>
          </cell>
          <cell r="M2137" t="str">
            <v>SPECFIT</v>
          </cell>
          <cell r="N2137" t="str">
            <v>(79)820218</v>
          </cell>
          <cell r="O2137" t="str">
            <v>BOX</v>
          </cell>
          <cell r="P2137" t="str">
            <v>D</v>
          </cell>
          <cell r="Q2137" t="str">
            <v>F</v>
          </cell>
          <cell r="R2137">
            <v>3669.3058823529409</v>
          </cell>
          <cell r="S2137">
            <v>3926.1572941176469</v>
          </cell>
          <cell r="T2137">
            <v>3837.81</v>
          </cell>
          <cell r="U2137">
            <v>3837.81</v>
          </cell>
          <cell r="V2137">
            <v>4106.4566999999997</v>
          </cell>
          <cell r="W2137">
            <v>4106.4566999999997</v>
          </cell>
          <cell r="X2137">
            <v>4106.4566999999997</v>
          </cell>
          <cell r="Y2137">
            <v>4106.4566999999997</v>
          </cell>
          <cell r="Z2137">
            <v>4562.7296666666662</v>
          </cell>
          <cell r="AB2137" t="str">
            <v/>
          </cell>
          <cell r="AC2137">
            <v>2196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I2137" t="str">
            <v/>
          </cell>
          <cell r="AJ2137" t="str">
            <v/>
          </cell>
          <cell r="AM2137" t="e">
            <v>#N/A</v>
          </cell>
        </row>
        <row r="2138">
          <cell r="A2138" t="str">
            <v>ACTIVE</v>
          </cell>
          <cell r="B2138" t="str">
            <v>35-619</v>
          </cell>
          <cell r="C2138">
            <v>28875998</v>
          </cell>
          <cell r="D2138" t="str">
            <v>35-619</v>
          </cell>
          <cell r="E2138" t="str">
            <v>SDR 35</v>
          </cell>
          <cell r="F2138" t="str">
            <v>21X10 TEE GXGXG SDR35</v>
          </cell>
          <cell r="G2138">
            <v>41.85</v>
          </cell>
          <cell r="H2138">
            <v>18.982825200000001</v>
          </cell>
          <cell r="I2138">
            <v>1</v>
          </cell>
          <cell r="J2138">
            <v>3</v>
          </cell>
          <cell r="K2138">
            <v>4902.5616666666656</v>
          </cell>
          <cell r="L2138">
            <v>469.16829999999999</v>
          </cell>
          <cell r="M2138" t="str">
            <v>SPECFIT</v>
          </cell>
          <cell r="N2138" t="str">
            <v>(79)8202110</v>
          </cell>
          <cell r="O2138" t="str">
            <v>BOX</v>
          </cell>
          <cell r="P2138" t="str">
            <v>D</v>
          </cell>
          <cell r="Q2138" t="str">
            <v>F</v>
          </cell>
          <cell r="R2138">
            <v>3942.6000000000004</v>
          </cell>
          <cell r="S2138">
            <v>4218.5820000000003</v>
          </cell>
          <cell r="T2138">
            <v>4123.6499999999996</v>
          </cell>
          <cell r="U2138">
            <v>4123.6499999999996</v>
          </cell>
          <cell r="V2138">
            <v>4412.3054999999995</v>
          </cell>
          <cell r="W2138">
            <v>4412.3054999999995</v>
          </cell>
          <cell r="X2138">
            <v>4412.3054999999995</v>
          </cell>
          <cell r="Y2138">
            <v>4412.3054999999995</v>
          </cell>
          <cell r="Z2138">
            <v>4902.5616666666656</v>
          </cell>
          <cell r="AB2138" t="str">
            <v/>
          </cell>
          <cell r="AC2138">
            <v>2197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I2138" t="str">
            <v/>
          </cell>
          <cell r="AJ2138" t="str">
            <v/>
          </cell>
          <cell r="AM2138" t="e">
            <v>#N/A</v>
          </cell>
        </row>
        <row r="2139">
          <cell r="A2139" t="str">
            <v>ACTIVE</v>
          </cell>
          <cell r="B2139" t="str">
            <v>35-620</v>
          </cell>
          <cell r="C2139">
            <v>28876009</v>
          </cell>
          <cell r="D2139" t="str">
            <v>35-620</v>
          </cell>
          <cell r="E2139" t="str">
            <v>SDR 35</v>
          </cell>
          <cell r="F2139" t="str">
            <v>21X12 TEE GXGXG SDR35</v>
          </cell>
          <cell r="G2139">
            <v>45</v>
          </cell>
          <cell r="H2139">
            <v>20.411639999999998</v>
          </cell>
          <cell r="I2139">
            <v>1</v>
          </cell>
          <cell r="J2139">
            <v>3</v>
          </cell>
          <cell r="K2139">
            <v>5254.8769999999995</v>
          </cell>
          <cell r="L2139">
            <v>502.88409999999999</v>
          </cell>
          <cell r="M2139" t="str">
            <v>SPECFIT</v>
          </cell>
          <cell r="N2139" t="str">
            <v>(79)8202112</v>
          </cell>
          <cell r="O2139" t="str">
            <v>BOX</v>
          </cell>
          <cell r="P2139" t="str">
            <v>D</v>
          </cell>
          <cell r="Q2139" t="str">
            <v>F</v>
          </cell>
          <cell r="R2139">
            <v>4225.9176470588236</v>
          </cell>
          <cell r="S2139">
            <v>4521.7318823529413</v>
          </cell>
          <cell r="T2139">
            <v>4419.99</v>
          </cell>
          <cell r="U2139">
            <v>4419.99</v>
          </cell>
          <cell r="V2139">
            <v>4729.3892999999998</v>
          </cell>
          <cell r="W2139">
            <v>4729.3892999999998</v>
          </cell>
          <cell r="X2139">
            <v>4729.3892999999998</v>
          </cell>
          <cell r="Y2139">
            <v>4729.3892999999998</v>
          </cell>
          <cell r="Z2139">
            <v>5254.8769999999995</v>
          </cell>
          <cell r="AB2139" t="str">
            <v/>
          </cell>
          <cell r="AC2139">
            <v>2198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I2139" t="str">
            <v/>
          </cell>
          <cell r="AJ2139" t="str">
            <v/>
          </cell>
          <cell r="AM2139" t="e">
            <v>#N/A</v>
          </cell>
        </row>
        <row r="2140">
          <cell r="A2140" t="str">
            <v>ACTIVE</v>
          </cell>
          <cell r="B2140" t="str">
            <v>35-621</v>
          </cell>
          <cell r="C2140">
            <v>28876017</v>
          </cell>
          <cell r="D2140" t="str">
            <v>35-621</v>
          </cell>
          <cell r="E2140" t="str">
            <v>SDR 35</v>
          </cell>
          <cell r="F2140" t="str">
            <v>21X15 TEE GXGXG SDR35</v>
          </cell>
          <cell r="G2140">
            <v>51.3</v>
          </cell>
          <cell r="H2140">
            <v>23.269269599999998</v>
          </cell>
          <cell r="I2140">
            <v>1</v>
          </cell>
          <cell r="J2140">
            <v>3</v>
          </cell>
          <cell r="K2140">
            <v>5865.1574444444459</v>
          </cell>
          <cell r="L2140">
            <v>561.28589999999997</v>
          </cell>
          <cell r="M2140" t="str">
            <v>SPECFIT</v>
          </cell>
          <cell r="N2140" t="str">
            <v>(79)8202115</v>
          </cell>
          <cell r="O2140" t="str">
            <v>BOX</v>
          </cell>
          <cell r="P2140" t="str">
            <v>D</v>
          </cell>
          <cell r="Q2140" t="str">
            <v>F</v>
          </cell>
          <cell r="R2140">
            <v>4716.6941176470591</v>
          </cell>
          <cell r="S2140">
            <v>5046.8627058823531</v>
          </cell>
          <cell r="T2140">
            <v>4933.3100000000004</v>
          </cell>
          <cell r="U2140">
            <v>4933.3100000000004</v>
          </cell>
          <cell r="V2140">
            <v>5278.641700000001</v>
          </cell>
          <cell r="W2140">
            <v>5278.641700000001</v>
          </cell>
          <cell r="X2140">
            <v>5278.641700000001</v>
          </cell>
          <cell r="Y2140">
            <v>5278.641700000001</v>
          </cell>
          <cell r="Z2140">
            <v>5865.1574444444459</v>
          </cell>
          <cell r="AB2140" t="str">
            <v/>
          </cell>
          <cell r="AC2140">
            <v>2199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I2140" t="str">
            <v/>
          </cell>
          <cell r="AJ2140" t="str">
            <v/>
          </cell>
          <cell r="AM2140" t="e">
            <v>#N/A</v>
          </cell>
        </row>
        <row r="2141">
          <cell r="A2141" t="str">
            <v>ACTIVE</v>
          </cell>
          <cell r="B2141" t="str">
            <v>35-622</v>
          </cell>
          <cell r="C2141">
            <v>28876025</v>
          </cell>
          <cell r="D2141" t="str">
            <v>35-622</v>
          </cell>
          <cell r="E2141" t="str">
            <v>SDR 35</v>
          </cell>
          <cell r="F2141" t="str">
            <v>21X18 TEE GXGXG SDR35</v>
          </cell>
          <cell r="G2141">
            <v>57.6</v>
          </cell>
          <cell r="H2141">
            <v>26.1268992</v>
          </cell>
          <cell r="I2141">
            <v>1</v>
          </cell>
          <cell r="J2141">
            <v>2</v>
          </cell>
          <cell r="K2141">
            <v>6655.4475555555564</v>
          </cell>
          <cell r="L2141">
            <v>636.91600000000005</v>
          </cell>
          <cell r="M2141" t="str">
            <v>SPECFIT</v>
          </cell>
          <cell r="N2141" t="str">
            <v>(79)8202118</v>
          </cell>
          <cell r="O2141" t="str">
            <v>BOX</v>
          </cell>
          <cell r="P2141" t="str">
            <v>D</v>
          </cell>
          <cell r="Q2141" t="str">
            <v>F</v>
          </cell>
          <cell r="R2141">
            <v>5352.2352941176468</v>
          </cell>
          <cell r="S2141">
            <v>5726.8917647058825</v>
          </cell>
          <cell r="T2141">
            <v>5598.04</v>
          </cell>
          <cell r="U2141">
            <v>5598.04</v>
          </cell>
          <cell r="V2141">
            <v>5989.9028000000008</v>
          </cell>
          <cell r="W2141">
            <v>5989.9028000000008</v>
          </cell>
          <cell r="X2141">
            <v>5989.9028000000008</v>
          </cell>
          <cell r="Y2141">
            <v>5989.9028000000008</v>
          </cell>
          <cell r="Z2141">
            <v>6655.4475555555564</v>
          </cell>
          <cell r="AB2141" t="str">
            <v/>
          </cell>
          <cell r="AC2141">
            <v>2200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I2141" t="str">
            <v/>
          </cell>
          <cell r="AJ2141" t="str">
            <v/>
          </cell>
          <cell r="AM2141" t="e">
            <v>#N/A</v>
          </cell>
        </row>
        <row r="2142">
          <cell r="A2142" t="str">
            <v>ACTIVE</v>
          </cell>
          <cell r="B2142" t="str">
            <v>35-623</v>
          </cell>
          <cell r="C2142">
            <v>28876033</v>
          </cell>
          <cell r="D2142" t="str">
            <v>35-623</v>
          </cell>
          <cell r="E2142" t="str">
            <v>SDR 35</v>
          </cell>
          <cell r="F2142" t="str">
            <v>21 TEE GXGXG SDR35</v>
          </cell>
          <cell r="G2142">
            <v>70.2</v>
          </cell>
          <cell r="H2142">
            <v>31.842158400000002</v>
          </cell>
          <cell r="I2142">
            <v>1</v>
          </cell>
          <cell r="J2142">
            <v>2</v>
          </cell>
          <cell r="K2142">
            <v>8821.7101111111115</v>
          </cell>
          <cell r="L2142">
            <v>714.49040000000002</v>
          </cell>
          <cell r="M2142" t="str">
            <v>SPECFIT</v>
          </cell>
          <cell r="N2142" t="str">
            <v>(79)82021</v>
          </cell>
          <cell r="O2142" t="str">
            <v>BOX</v>
          </cell>
          <cell r="P2142" t="str">
            <v>D</v>
          </cell>
          <cell r="Q2142" t="str">
            <v>F</v>
          </cell>
          <cell r="R2142">
            <v>7094.3294117647065</v>
          </cell>
          <cell r="S2142">
            <v>7590.9324705882364</v>
          </cell>
          <cell r="T2142">
            <v>7420.13</v>
          </cell>
          <cell r="U2142">
            <v>7420.13</v>
          </cell>
          <cell r="V2142">
            <v>7939.5391000000009</v>
          </cell>
          <cell r="W2142">
            <v>7939.5391000000009</v>
          </cell>
          <cell r="X2142">
            <v>7939.5391000000009</v>
          </cell>
          <cell r="Y2142">
            <v>7939.5391000000009</v>
          </cell>
          <cell r="Z2142">
            <v>8821.7101111111115</v>
          </cell>
          <cell r="AB2142" t="str">
            <v/>
          </cell>
          <cell r="AC2142">
            <v>2201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I2142" t="str">
            <v/>
          </cell>
          <cell r="AJ2142" t="str">
            <v/>
          </cell>
          <cell r="AM2142" t="e">
            <v>#N/A</v>
          </cell>
        </row>
        <row r="2143">
          <cell r="A2143" t="str">
            <v>ACTIVE</v>
          </cell>
          <cell r="B2143" t="str">
            <v>35-624</v>
          </cell>
          <cell r="C2143">
            <v>28876041</v>
          </cell>
          <cell r="D2143" t="str">
            <v>35-624</v>
          </cell>
          <cell r="E2143" t="str">
            <v>SDR 35</v>
          </cell>
          <cell r="F2143" t="str">
            <v>24X4 TEE GXGXG SDR35</v>
          </cell>
          <cell r="G2143">
            <v>49.05</v>
          </cell>
          <cell r="H2143">
            <v>22.2486876</v>
          </cell>
          <cell r="I2143">
            <v>1</v>
          </cell>
          <cell r="J2143">
            <v>3</v>
          </cell>
          <cell r="K2143">
            <v>6248.027222222222</v>
          </cell>
          <cell r="L2143">
            <v>597.9271</v>
          </cell>
          <cell r="M2143" t="str">
            <v>SPECFIT</v>
          </cell>
          <cell r="N2143" t="str">
            <v>(79)820244</v>
          </cell>
          <cell r="O2143" t="str">
            <v>BOX</v>
          </cell>
          <cell r="P2143" t="str">
            <v>D</v>
          </cell>
          <cell r="Q2143" t="str">
            <v>F</v>
          </cell>
          <cell r="R2143">
            <v>5024.6000000000004</v>
          </cell>
          <cell r="S2143">
            <v>5376.322000000001</v>
          </cell>
          <cell r="T2143">
            <v>5255.35</v>
          </cell>
          <cell r="U2143">
            <v>5255.35</v>
          </cell>
          <cell r="V2143">
            <v>5623.2245000000003</v>
          </cell>
          <cell r="W2143">
            <v>5623.2245000000003</v>
          </cell>
          <cell r="X2143">
            <v>5623.2245000000003</v>
          </cell>
          <cell r="Y2143">
            <v>5623.2245000000003</v>
          </cell>
          <cell r="Z2143">
            <v>6248.027222222222</v>
          </cell>
          <cell r="AB2143" t="str">
            <v/>
          </cell>
          <cell r="AC2143">
            <v>2202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I2143" t="str">
            <v/>
          </cell>
          <cell r="AJ2143" t="str">
            <v/>
          </cell>
          <cell r="AM2143" t="e">
            <v>#N/A</v>
          </cell>
        </row>
        <row r="2144">
          <cell r="A2144" t="str">
            <v>ACTIVE</v>
          </cell>
          <cell r="B2144" t="str">
            <v>35-625</v>
          </cell>
          <cell r="C2144">
            <v>28876050</v>
          </cell>
          <cell r="D2144" t="str">
            <v>35-625</v>
          </cell>
          <cell r="E2144" t="str">
            <v>SDR 35</v>
          </cell>
          <cell r="F2144" t="str">
            <v>24X6 TEE GXGXG SDR35</v>
          </cell>
          <cell r="G2144">
            <v>52.2</v>
          </cell>
          <cell r="H2144">
            <v>23.677502400000002</v>
          </cell>
          <cell r="I2144">
            <v>1</v>
          </cell>
          <cell r="J2144">
            <v>3</v>
          </cell>
          <cell r="K2144">
            <v>7576.123111111111</v>
          </cell>
          <cell r="L2144">
            <v>858.79031000000009</v>
          </cell>
          <cell r="M2144" t="str">
            <v>SPECFIT</v>
          </cell>
          <cell r="N2144" t="str">
            <v>(79)820246</v>
          </cell>
          <cell r="O2144" t="str">
            <v>BOX</v>
          </cell>
          <cell r="P2144" t="str">
            <v>D</v>
          </cell>
          <cell r="Q2144" t="str">
            <v>F</v>
          </cell>
          <cell r="R2144">
            <v>6092.6352941176474</v>
          </cell>
          <cell r="S2144">
            <v>6519.1197647058834</v>
          </cell>
          <cell r="T2144">
            <v>6372.44</v>
          </cell>
          <cell r="U2144">
            <v>6372.44</v>
          </cell>
          <cell r="V2144">
            <v>6818.5108</v>
          </cell>
          <cell r="W2144">
            <v>6818.5108</v>
          </cell>
          <cell r="X2144">
            <v>6818.5108</v>
          </cell>
          <cell r="Y2144">
            <v>6818.5108</v>
          </cell>
          <cell r="Z2144">
            <v>7576.123111111111</v>
          </cell>
          <cell r="AB2144" t="str">
            <v/>
          </cell>
          <cell r="AC2144">
            <v>2203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I2144" t="str">
            <v/>
          </cell>
          <cell r="AJ2144" t="str">
            <v/>
          </cell>
          <cell r="AM2144" t="e">
            <v>#N/A</v>
          </cell>
        </row>
        <row r="2145">
          <cell r="A2145" t="str">
            <v>ACTIVE</v>
          </cell>
          <cell r="B2145" t="str">
            <v>35-626</v>
          </cell>
          <cell r="C2145">
            <v>28876068</v>
          </cell>
          <cell r="D2145" t="str">
            <v>35-626</v>
          </cell>
          <cell r="E2145" t="str">
            <v>SDR 35</v>
          </cell>
          <cell r="F2145" t="str">
            <v>24X8 TEE GXGXG SDR35</v>
          </cell>
          <cell r="G2145">
            <v>55.8</v>
          </cell>
          <cell r="H2145">
            <v>25.3104336</v>
          </cell>
          <cell r="I2145">
            <v>1</v>
          </cell>
          <cell r="J2145">
            <v>2</v>
          </cell>
          <cell r="K2145">
            <v>7696.0820000000003</v>
          </cell>
          <cell r="L2145">
            <v>872.38940000000002</v>
          </cell>
          <cell r="M2145" t="str">
            <v>SPECFIT</v>
          </cell>
          <cell r="N2145" t="str">
            <v>(79)820248</v>
          </cell>
          <cell r="O2145" t="str">
            <v>BOX</v>
          </cell>
          <cell r="P2145" t="str">
            <v>D</v>
          </cell>
          <cell r="Q2145" t="str">
            <v>F</v>
          </cell>
          <cell r="R2145">
            <v>6189.1176470588234</v>
          </cell>
          <cell r="S2145">
            <v>6622.3558823529411</v>
          </cell>
          <cell r="T2145">
            <v>6473.34</v>
          </cell>
          <cell r="U2145">
            <v>6473.34</v>
          </cell>
          <cell r="V2145">
            <v>6926.4738000000007</v>
          </cell>
          <cell r="W2145">
            <v>6926.4738000000007</v>
          </cell>
          <cell r="X2145">
            <v>6926.4738000000007</v>
          </cell>
          <cell r="Y2145">
            <v>6926.4738000000007</v>
          </cell>
          <cell r="Z2145">
            <v>7696.0820000000003</v>
          </cell>
          <cell r="AB2145" t="str">
            <v/>
          </cell>
          <cell r="AC2145">
            <v>2204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I2145" t="str">
            <v/>
          </cell>
          <cell r="AJ2145" t="str">
            <v/>
          </cell>
          <cell r="AM2145" t="e">
            <v>#N/A</v>
          </cell>
        </row>
        <row r="2146">
          <cell r="A2146" t="str">
            <v>ACTIVE</v>
          </cell>
          <cell r="B2146" t="str">
            <v>35-627</v>
          </cell>
          <cell r="C2146">
            <v>28876076</v>
          </cell>
          <cell r="D2146" t="str">
            <v>35-627</v>
          </cell>
          <cell r="E2146" t="str">
            <v>SDR 35</v>
          </cell>
          <cell r="F2146" t="str">
            <v>24X10 TEE GXGXG SDR35</v>
          </cell>
          <cell r="G2146">
            <v>59.4</v>
          </cell>
          <cell r="H2146">
            <v>26.943364799999998</v>
          </cell>
          <cell r="I2146">
            <v>1</v>
          </cell>
          <cell r="J2146">
            <v>2</v>
          </cell>
          <cell r="K2146">
            <v>8036.1874444444447</v>
          </cell>
          <cell r="L2146">
            <v>769.05200000000002</v>
          </cell>
          <cell r="M2146" t="str">
            <v>SPECFIT</v>
          </cell>
          <cell r="N2146" t="str">
            <v>(79)8202410</v>
          </cell>
          <cell r="O2146" t="str">
            <v>BOX</v>
          </cell>
          <cell r="P2146" t="str">
            <v>D</v>
          </cell>
          <cell r="Q2146" t="str">
            <v>F</v>
          </cell>
          <cell r="R2146">
            <v>6462.6235294117641</v>
          </cell>
          <cell r="S2146">
            <v>6915.0071764705881</v>
          </cell>
          <cell r="T2146">
            <v>6759.41</v>
          </cell>
          <cell r="U2146">
            <v>6759.41</v>
          </cell>
          <cell r="V2146">
            <v>7232.5687000000007</v>
          </cell>
          <cell r="W2146">
            <v>7232.5687000000007</v>
          </cell>
          <cell r="X2146">
            <v>7232.5687000000007</v>
          </cell>
          <cell r="Y2146">
            <v>7232.5687000000007</v>
          </cell>
          <cell r="Z2146">
            <v>8036.1874444444447</v>
          </cell>
          <cell r="AB2146" t="str">
            <v/>
          </cell>
          <cell r="AC2146">
            <v>2205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I2146" t="str">
            <v/>
          </cell>
          <cell r="AJ2146" t="str">
            <v/>
          </cell>
          <cell r="AM2146" t="e">
            <v>#N/A</v>
          </cell>
        </row>
        <row r="2147">
          <cell r="A2147" t="str">
            <v>ACTIVE</v>
          </cell>
          <cell r="B2147" t="str">
            <v>35-628</v>
          </cell>
          <cell r="C2147">
            <v>28876084</v>
          </cell>
          <cell r="D2147" t="str">
            <v>35-628</v>
          </cell>
          <cell r="E2147" t="str">
            <v>SDR 35</v>
          </cell>
          <cell r="F2147" t="str">
            <v>24X12 TEE GXGXG SDR35</v>
          </cell>
          <cell r="G2147">
            <v>63.45</v>
          </cell>
          <cell r="H2147">
            <v>28.780412399999999</v>
          </cell>
          <cell r="I2147">
            <v>1</v>
          </cell>
          <cell r="J2147">
            <v>2</v>
          </cell>
          <cell r="K2147">
            <v>8182.9557777777782</v>
          </cell>
          <cell r="L2147">
            <v>927.57886000000008</v>
          </cell>
          <cell r="M2147" t="str">
            <v>SPECFIT</v>
          </cell>
          <cell r="N2147" t="str">
            <v>(79)8202412</v>
          </cell>
          <cell r="O2147" t="str">
            <v>BOX</v>
          </cell>
          <cell r="P2147" t="str">
            <v>D</v>
          </cell>
          <cell r="Q2147" t="str">
            <v>F</v>
          </cell>
          <cell r="R2147">
            <v>6580.6588235294121</v>
          </cell>
          <cell r="S2147">
            <v>7041.3049411764714</v>
          </cell>
          <cell r="T2147">
            <v>6882.86</v>
          </cell>
          <cell r="U2147">
            <v>6882.86</v>
          </cell>
          <cell r="V2147">
            <v>7364.6602000000003</v>
          </cell>
          <cell r="W2147">
            <v>7364.6602000000003</v>
          </cell>
          <cell r="X2147">
            <v>7364.6602000000003</v>
          </cell>
          <cell r="Y2147">
            <v>7364.6602000000003</v>
          </cell>
          <cell r="Z2147">
            <v>8182.9557777777782</v>
          </cell>
          <cell r="AB2147" t="str">
            <v/>
          </cell>
          <cell r="AC2147">
            <v>2206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I2147" t="str">
            <v/>
          </cell>
          <cell r="AJ2147" t="str">
            <v/>
          </cell>
          <cell r="AM2147" t="e">
            <v>#N/A</v>
          </cell>
        </row>
        <row r="2148">
          <cell r="A2148" t="str">
            <v>ACTIVE</v>
          </cell>
          <cell r="B2148" t="str">
            <v>35-629</v>
          </cell>
          <cell r="C2148">
            <v>28876092</v>
          </cell>
          <cell r="D2148" t="str">
            <v>35-629</v>
          </cell>
          <cell r="E2148" t="str">
            <v>SDR 35</v>
          </cell>
          <cell r="F2148" t="str">
            <v>24X15 TEE GXGXG SDR35</v>
          </cell>
          <cell r="G2148">
            <v>70.2</v>
          </cell>
          <cell r="H2148">
            <v>31.842158400000002</v>
          </cell>
          <cell r="I2148">
            <v>1</v>
          </cell>
          <cell r="J2148">
            <v>2</v>
          </cell>
          <cell r="K2148">
            <v>8503.6704444444458</v>
          </cell>
          <cell r="L2148">
            <v>813.78790000000004</v>
          </cell>
          <cell r="M2148" t="str">
            <v>SPECFIT</v>
          </cell>
          <cell r="N2148" t="str">
            <v>(79)8202415</v>
          </cell>
          <cell r="O2148" t="str">
            <v>BOX</v>
          </cell>
          <cell r="P2148" t="str">
            <v>D</v>
          </cell>
          <cell r="Q2148" t="str">
            <v>F</v>
          </cell>
          <cell r="R2148">
            <v>6838.5647058823524</v>
          </cell>
          <cell r="S2148">
            <v>7317.2642352941175</v>
          </cell>
          <cell r="T2148">
            <v>7152.62</v>
          </cell>
          <cell r="U2148">
            <v>7152.62</v>
          </cell>
          <cell r="V2148">
            <v>7653.3034000000007</v>
          </cell>
          <cell r="W2148">
            <v>7653.3034000000007</v>
          </cell>
          <cell r="X2148">
            <v>7653.3034000000007</v>
          </cell>
          <cell r="Y2148">
            <v>7653.3034000000007</v>
          </cell>
          <cell r="Z2148">
            <v>8503.6704444444458</v>
          </cell>
          <cell r="AB2148" t="str">
            <v/>
          </cell>
          <cell r="AC2148">
            <v>2207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I2148" t="str">
            <v/>
          </cell>
          <cell r="AJ2148" t="str">
            <v/>
          </cell>
          <cell r="AM2148" t="e">
            <v>#N/A</v>
          </cell>
        </row>
        <row r="2149">
          <cell r="A2149" t="str">
            <v>ACTIVE</v>
          </cell>
          <cell r="B2149" t="str">
            <v>35-630</v>
          </cell>
          <cell r="C2149">
            <v>28876106</v>
          </cell>
          <cell r="D2149" t="str">
            <v>35-630</v>
          </cell>
          <cell r="E2149" t="str">
            <v>SDR 35</v>
          </cell>
          <cell r="F2149" t="str">
            <v>24X18 TEE GXGXG SDR35</v>
          </cell>
          <cell r="G2149">
            <v>77.849999999999994</v>
          </cell>
          <cell r="H2149">
            <v>35.312137199999995</v>
          </cell>
          <cell r="I2149">
            <v>1</v>
          </cell>
          <cell r="J2149">
            <v>2</v>
          </cell>
          <cell r="K2149">
            <v>11767.800555555556</v>
          </cell>
          <cell r="L2149">
            <v>1159.94686</v>
          </cell>
          <cell r="M2149" t="str">
            <v>SPECFIT</v>
          </cell>
          <cell r="N2149" t="str">
            <v>(79)8202418</v>
          </cell>
          <cell r="O2149" t="str">
            <v>BOX</v>
          </cell>
          <cell r="P2149" t="str">
            <v>D</v>
          </cell>
          <cell r="Q2149" t="str">
            <v>F</v>
          </cell>
          <cell r="R2149">
            <v>9463.552941176471</v>
          </cell>
          <cell r="S2149">
            <v>10126.001647058825</v>
          </cell>
          <cell r="T2149">
            <v>9898.15</v>
          </cell>
          <cell r="U2149">
            <v>9898.15</v>
          </cell>
          <cell r="V2149">
            <v>10591.020500000001</v>
          </cell>
          <cell r="W2149">
            <v>10591.020500000001</v>
          </cell>
          <cell r="X2149">
            <v>10591.020500000001</v>
          </cell>
          <cell r="Y2149">
            <v>10591.020500000001</v>
          </cell>
          <cell r="Z2149">
            <v>11767.800555555556</v>
          </cell>
          <cell r="AB2149" t="str">
            <v/>
          </cell>
          <cell r="AC2149">
            <v>2208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I2149" t="str">
            <v/>
          </cell>
          <cell r="AJ2149" t="str">
            <v/>
          </cell>
          <cell r="AM2149" t="e">
            <v>#N/A</v>
          </cell>
        </row>
        <row r="2150">
          <cell r="A2150" t="str">
            <v>ACTIVE</v>
          </cell>
          <cell r="B2150" t="str">
            <v>35-631</v>
          </cell>
          <cell r="C2150">
            <v>28876114</v>
          </cell>
          <cell r="D2150" t="str">
            <v>35-631</v>
          </cell>
          <cell r="E2150" t="str">
            <v>SDR 35</v>
          </cell>
          <cell r="F2150" t="str">
            <v>24X21 TEE GXGXG SDR35</v>
          </cell>
          <cell r="G2150">
            <v>88.2</v>
          </cell>
          <cell r="H2150">
            <v>40.006814400000003</v>
          </cell>
          <cell r="I2150">
            <v>1</v>
          </cell>
          <cell r="J2150">
            <v>2</v>
          </cell>
          <cell r="K2150">
            <v>12731.073999999999</v>
          </cell>
          <cell r="L2150">
            <v>1218.3444</v>
          </cell>
          <cell r="M2150" t="str">
            <v>SPECFIT</v>
          </cell>
          <cell r="N2150" t="str">
            <v>(79)8202421</v>
          </cell>
          <cell r="O2150" t="str">
            <v>BOX</v>
          </cell>
          <cell r="P2150" t="str">
            <v>D</v>
          </cell>
          <cell r="Q2150" t="str">
            <v>F</v>
          </cell>
          <cell r="R2150">
            <v>10238.188235294117</v>
          </cell>
          <cell r="S2150">
            <v>10954.861411764707</v>
          </cell>
          <cell r="T2150">
            <v>10708.38</v>
          </cell>
          <cell r="U2150">
            <v>10708.38</v>
          </cell>
          <cell r="V2150">
            <v>11457.9666</v>
          </cell>
          <cell r="W2150">
            <v>11457.9666</v>
          </cell>
          <cell r="X2150">
            <v>11457.9666</v>
          </cell>
          <cell r="Y2150">
            <v>11457.9666</v>
          </cell>
          <cell r="Z2150">
            <v>12731.073999999999</v>
          </cell>
          <cell r="AB2150" t="str">
            <v/>
          </cell>
          <cell r="AC2150">
            <v>2209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I2150" t="str">
            <v/>
          </cell>
          <cell r="AJ2150" t="str">
            <v/>
          </cell>
          <cell r="AM2150" t="e">
            <v>#N/A</v>
          </cell>
        </row>
        <row r="2151">
          <cell r="A2151" t="str">
            <v>ACTIVE</v>
          </cell>
          <cell r="B2151" t="str">
            <v>35-632</v>
          </cell>
          <cell r="C2151">
            <v>28876122</v>
          </cell>
          <cell r="D2151" t="str">
            <v>35-632</v>
          </cell>
          <cell r="E2151" t="str">
            <v>SDR 35</v>
          </cell>
          <cell r="F2151" t="str">
            <v>24 TEE GXGXG SDR35</v>
          </cell>
          <cell r="G2151">
            <v>106.2</v>
          </cell>
          <cell r="H2151">
            <v>48.171470400000004</v>
          </cell>
          <cell r="I2151">
            <v>1</v>
          </cell>
          <cell r="J2151">
            <v>1</v>
          </cell>
          <cell r="K2151">
            <v>15643.233555555558</v>
          </cell>
          <cell r="L2151">
            <v>1541.9450200000001</v>
          </cell>
          <cell r="M2151" t="str">
            <v>SPECFIT</v>
          </cell>
          <cell r="N2151" t="str">
            <v>(79)82024</v>
          </cell>
          <cell r="O2151" t="str">
            <v>BOX</v>
          </cell>
          <cell r="P2151" t="str">
            <v>D</v>
          </cell>
          <cell r="Q2151" t="str">
            <v>F</v>
          </cell>
          <cell r="R2151">
            <v>12580.129411764707</v>
          </cell>
          <cell r="S2151">
            <v>13460.738470588238</v>
          </cell>
          <cell r="T2151">
            <v>13157.86</v>
          </cell>
          <cell r="U2151">
            <v>13157.86</v>
          </cell>
          <cell r="V2151">
            <v>14078.910200000002</v>
          </cell>
          <cell r="W2151">
            <v>14078.910200000002</v>
          </cell>
          <cell r="X2151">
            <v>14078.910200000002</v>
          </cell>
          <cell r="Y2151">
            <v>14078.910200000002</v>
          </cell>
          <cell r="Z2151">
            <v>15643.233555555558</v>
          </cell>
          <cell r="AB2151" t="str">
            <v/>
          </cell>
          <cell r="AC2151">
            <v>2210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I2151" t="str">
            <v/>
          </cell>
          <cell r="AJ2151" t="str">
            <v/>
          </cell>
          <cell r="AM2151" t="e">
            <v>#N/A</v>
          </cell>
        </row>
        <row r="2152">
          <cell r="A2152" t="str">
            <v>ACTIVE</v>
          </cell>
          <cell r="B2152" t="str">
            <v>35-633</v>
          </cell>
          <cell r="C2152">
            <v>28876130</v>
          </cell>
          <cell r="D2152" t="str">
            <v>35-633</v>
          </cell>
          <cell r="E2152" t="str">
            <v>SDR 35</v>
          </cell>
          <cell r="F2152" t="str">
            <v>27X4 TEE GXGXG SDR35</v>
          </cell>
          <cell r="G2152">
            <v>70.650000000000006</v>
          </cell>
          <cell r="H2152">
            <v>32.046274799999999</v>
          </cell>
          <cell r="I2152">
            <v>1</v>
          </cell>
          <cell r="J2152">
            <v>2</v>
          </cell>
          <cell r="K2152">
            <v>8174.3363333333327</v>
          </cell>
          <cell r="L2152">
            <v>782.27170000000001</v>
          </cell>
          <cell r="M2152" t="str">
            <v>SPECFIT</v>
          </cell>
          <cell r="N2152" t="str">
            <v>(79)820274</v>
          </cell>
          <cell r="O2152" t="str">
            <v>BOX</v>
          </cell>
          <cell r="P2152" t="str">
            <v>D</v>
          </cell>
          <cell r="Q2152" t="str">
            <v>F</v>
          </cell>
          <cell r="R2152">
            <v>6573.7176470588238</v>
          </cell>
          <cell r="S2152">
            <v>7033.8778823529419</v>
          </cell>
          <cell r="T2152">
            <v>6875.61</v>
          </cell>
          <cell r="U2152">
            <v>6875.61</v>
          </cell>
          <cell r="V2152">
            <v>7356.9026999999996</v>
          </cell>
          <cell r="W2152">
            <v>7356.9026999999996</v>
          </cell>
          <cell r="X2152">
            <v>7356.9026999999996</v>
          </cell>
          <cell r="Y2152">
            <v>7356.9026999999996</v>
          </cell>
          <cell r="Z2152">
            <v>8174.3363333333327</v>
          </cell>
          <cell r="AB2152" t="str">
            <v/>
          </cell>
          <cell r="AC2152">
            <v>2211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I2152" t="str">
            <v/>
          </cell>
          <cell r="AJ2152" t="str">
            <v/>
          </cell>
          <cell r="AM2152" t="e">
            <v>#N/A</v>
          </cell>
        </row>
        <row r="2153">
          <cell r="A2153" t="str">
            <v>ACTIVE</v>
          </cell>
          <cell r="B2153" t="str">
            <v>35-634</v>
          </cell>
          <cell r="C2153">
            <v>28876149</v>
          </cell>
          <cell r="D2153" t="str">
            <v>35-634</v>
          </cell>
          <cell r="E2153" t="str">
            <v>SDR 35</v>
          </cell>
          <cell r="F2153" t="str">
            <v>27X6 TEE GXGXG SDR35</v>
          </cell>
          <cell r="G2153">
            <v>74.7</v>
          </cell>
          <cell r="H2153">
            <v>33.883322400000004</v>
          </cell>
          <cell r="I2153">
            <v>1</v>
          </cell>
          <cell r="J2153">
            <v>2</v>
          </cell>
          <cell r="K2153">
            <v>8223.2472222222223</v>
          </cell>
          <cell r="L2153">
            <v>786.95230000000004</v>
          </cell>
          <cell r="M2153" t="str">
            <v>SPECFIT</v>
          </cell>
          <cell r="N2153" t="str">
            <v>(79)820276</v>
          </cell>
          <cell r="O2153" t="str">
            <v>BOX</v>
          </cell>
          <cell r="P2153" t="str">
            <v>D</v>
          </cell>
          <cell r="Q2153" t="str">
            <v>F</v>
          </cell>
          <cell r="R2153">
            <v>6613.0470588235294</v>
          </cell>
          <cell r="S2153">
            <v>7075.960352941177</v>
          </cell>
          <cell r="T2153">
            <v>6916.75</v>
          </cell>
          <cell r="U2153">
            <v>6916.75</v>
          </cell>
          <cell r="V2153">
            <v>7400.9225000000006</v>
          </cell>
          <cell r="W2153">
            <v>7400.9225000000006</v>
          </cell>
          <cell r="X2153">
            <v>7400.9225000000006</v>
          </cell>
          <cell r="Y2153">
            <v>7400.9225000000006</v>
          </cell>
          <cell r="Z2153">
            <v>8223.2472222222223</v>
          </cell>
          <cell r="AB2153" t="str">
            <v/>
          </cell>
          <cell r="AC2153">
            <v>2212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I2153" t="str">
            <v/>
          </cell>
          <cell r="AJ2153" t="str">
            <v/>
          </cell>
          <cell r="AM2153" t="e">
            <v>#N/A</v>
          </cell>
        </row>
        <row r="2154">
          <cell r="A2154" t="str">
            <v>ACTIVE</v>
          </cell>
          <cell r="B2154" t="str">
            <v>35-635</v>
          </cell>
          <cell r="C2154">
            <v>28876157</v>
          </cell>
          <cell r="D2154" t="str">
            <v>35-635</v>
          </cell>
          <cell r="E2154" t="str">
            <v>SDR 35</v>
          </cell>
          <cell r="F2154" t="str">
            <v>27X8 TEE GXGXG SDR35</v>
          </cell>
          <cell r="G2154">
            <v>78.75</v>
          </cell>
          <cell r="H2154">
            <v>35.720370000000003</v>
          </cell>
          <cell r="I2154">
            <v>1</v>
          </cell>
          <cell r="J2154">
            <v>2</v>
          </cell>
          <cell r="K2154">
            <v>9387.2883333333339</v>
          </cell>
          <cell r="L2154">
            <v>898.34960000000001</v>
          </cell>
          <cell r="M2154" t="str">
            <v>SPECFIT</v>
          </cell>
          <cell r="N2154" t="str">
            <v>(79)820278</v>
          </cell>
          <cell r="O2154" t="str">
            <v>BOX</v>
          </cell>
          <cell r="P2154" t="str">
            <v>D</v>
          </cell>
          <cell r="Q2154" t="str">
            <v>F</v>
          </cell>
          <cell r="R2154">
            <v>7549.1647058823528</v>
          </cell>
          <cell r="S2154">
            <v>8077.6062352941181</v>
          </cell>
          <cell r="T2154">
            <v>7895.85</v>
          </cell>
          <cell r="U2154">
            <v>7895.85</v>
          </cell>
          <cell r="V2154">
            <v>8448.5595000000012</v>
          </cell>
          <cell r="W2154">
            <v>8448.5595000000012</v>
          </cell>
          <cell r="X2154">
            <v>8448.5595000000012</v>
          </cell>
          <cell r="Y2154">
            <v>8448.5595000000012</v>
          </cell>
          <cell r="Z2154">
            <v>9387.2883333333339</v>
          </cell>
          <cell r="AB2154" t="str">
            <v/>
          </cell>
          <cell r="AC2154">
            <v>2213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I2154" t="str">
            <v/>
          </cell>
          <cell r="AJ2154" t="str">
            <v/>
          </cell>
          <cell r="AM2154" t="e">
            <v>#N/A</v>
          </cell>
        </row>
        <row r="2155">
          <cell r="A2155" t="str">
            <v>ACTIVE</v>
          </cell>
          <cell r="B2155" t="str">
            <v>35-636</v>
          </cell>
          <cell r="C2155">
            <v>28876165</v>
          </cell>
          <cell r="D2155" t="str">
            <v>35-636</v>
          </cell>
          <cell r="E2155" t="str">
            <v>SDR 35</v>
          </cell>
          <cell r="F2155" t="str">
            <v>27X10 TEE GXGXG SDR35</v>
          </cell>
          <cell r="G2155">
            <v>83.25</v>
          </cell>
          <cell r="H2155">
            <v>37.761533999999997</v>
          </cell>
          <cell r="I2155">
            <v>1</v>
          </cell>
          <cell r="J2155">
            <v>2</v>
          </cell>
          <cell r="K2155">
            <v>9873.1872222222228</v>
          </cell>
          <cell r="L2155">
            <v>944.8501</v>
          </cell>
          <cell r="M2155" t="str">
            <v>SPECFIT</v>
          </cell>
          <cell r="N2155" t="str">
            <v>(79)8202710</v>
          </cell>
          <cell r="O2155" t="str">
            <v>BOX</v>
          </cell>
          <cell r="P2155" t="str">
            <v>D</v>
          </cell>
          <cell r="Q2155" t="str">
            <v>F</v>
          </cell>
          <cell r="R2155">
            <v>7939.9176470588245</v>
          </cell>
          <cell r="S2155">
            <v>8495.7118823529436</v>
          </cell>
          <cell r="T2155">
            <v>8304.5499999999993</v>
          </cell>
          <cell r="U2155">
            <v>8304.5499999999993</v>
          </cell>
          <cell r="V2155">
            <v>8885.8685000000005</v>
          </cell>
          <cell r="W2155">
            <v>8885.8685000000005</v>
          </cell>
          <cell r="X2155">
            <v>8885.8685000000005</v>
          </cell>
          <cell r="Y2155">
            <v>8885.8685000000005</v>
          </cell>
          <cell r="Z2155">
            <v>9873.1872222222228</v>
          </cell>
          <cell r="AB2155" t="str">
            <v/>
          </cell>
          <cell r="AC2155">
            <v>2214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I2155" t="str">
            <v/>
          </cell>
          <cell r="AJ2155" t="str">
            <v/>
          </cell>
          <cell r="AM2155" t="e">
            <v>#N/A</v>
          </cell>
        </row>
        <row r="2156">
          <cell r="A2156" t="str">
            <v>ACTIVE</v>
          </cell>
          <cell r="B2156" t="str">
            <v>35-637</v>
          </cell>
          <cell r="C2156">
            <v>28876173</v>
          </cell>
          <cell r="D2156" t="str">
            <v>35-637</v>
          </cell>
          <cell r="E2156" t="str">
            <v>SDR 35</v>
          </cell>
          <cell r="F2156" t="str">
            <v>27X12 TEE GXGXG SDR35</v>
          </cell>
          <cell r="G2156">
            <v>87.75</v>
          </cell>
          <cell r="H2156">
            <v>39.802697999999999</v>
          </cell>
          <cell r="I2156">
            <v>1</v>
          </cell>
          <cell r="J2156">
            <v>2</v>
          </cell>
          <cell r="K2156">
            <v>10796.10977777778</v>
          </cell>
          <cell r="L2156">
            <v>1033.1722</v>
          </cell>
          <cell r="M2156" t="str">
            <v>SPECFIT</v>
          </cell>
          <cell r="N2156" t="str">
            <v>(79)8202712</v>
          </cell>
          <cell r="O2156" t="str">
            <v>BOX</v>
          </cell>
          <cell r="P2156" t="str">
            <v>D</v>
          </cell>
          <cell r="Q2156" t="str">
            <v>F</v>
          </cell>
          <cell r="R2156">
            <v>8682.1294117647067</v>
          </cell>
          <cell r="S2156">
            <v>9289.8784705882372</v>
          </cell>
          <cell r="T2156">
            <v>9080.84</v>
          </cell>
          <cell r="U2156">
            <v>9080.84</v>
          </cell>
          <cell r="V2156">
            <v>9716.4988000000012</v>
          </cell>
          <cell r="W2156">
            <v>9716.4988000000012</v>
          </cell>
          <cell r="X2156">
            <v>9716.4988000000012</v>
          </cell>
          <cell r="Y2156">
            <v>9716.4988000000012</v>
          </cell>
          <cell r="Z2156">
            <v>10796.10977777778</v>
          </cell>
          <cell r="AB2156" t="str">
            <v/>
          </cell>
          <cell r="AC2156">
            <v>2215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I2156" t="str">
            <v/>
          </cell>
          <cell r="AJ2156" t="str">
            <v/>
          </cell>
          <cell r="AM2156" t="e">
            <v>#N/A</v>
          </cell>
        </row>
        <row r="2157">
          <cell r="A2157" t="str">
            <v>ACTIVE</v>
          </cell>
          <cell r="B2157" t="str">
            <v>35-638</v>
          </cell>
          <cell r="C2157">
            <v>28876181</v>
          </cell>
          <cell r="D2157" t="str">
            <v>35-638</v>
          </cell>
          <cell r="E2157" t="str">
            <v>SDR 35</v>
          </cell>
          <cell r="F2157" t="str">
            <v>27X15 TEE GXGXG SDR35</v>
          </cell>
          <cell r="G2157">
            <v>95.4</v>
          </cell>
          <cell r="H2157">
            <v>43.272676799999999</v>
          </cell>
          <cell r="I2157">
            <v>1</v>
          </cell>
          <cell r="J2157">
            <v>1</v>
          </cell>
          <cell r="K2157">
            <v>12187.728000000003</v>
          </cell>
          <cell r="L2157">
            <v>1166.3469</v>
          </cell>
          <cell r="M2157" t="str">
            <v>SPECFIT</v>
          </cell>
          <cell r="N2157" t="str">
            <v>(79)8202715</v>
          </cell>
          <cell r="O2157" t="str">
            <v>BOX</v>
          </cell>
          <cell r="P2157" t="str">
            <v>D</v>
          </cell>
          <cell r="Q2157" t="str">
            <v>F</v>
          </cell>
          <cell r="R2157">
            <v>9801.2352941176468</v>
          </cell>
          <cell r="S2157">
            <v>10487.321764705883</v>
          </cell>
          <cell r="T2157">
            <v>10251.36</v>
          </cell>
          <cell r="U2157">
            <v>10251.36</v>
          </cell>
          <cell r="V2157">
            <v>10968.955200000002</v>
          </cell>
          <cell r="W2157">
            <v>10968.955200000002</v>
          </cell>
          <cell r="X2157">
            <v>10968.955200000002</v>
          </cell>
          <cell r="Y2157">
            <v>10968.955200000002</v>
          </cell>
          <cell r="Z2157">
            <v>12187.728000000003</v>
          </cell>
          <cell r="AB2157" t="str">
            <v/>
          </cell>
          <cell r="AC2157">
            <v>2216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I2157" t="str">
            <v/>
          </cell>
          <cell r="AJ2157" t="str">
            <v/>
          </cell>
          <cell r="AM2157" t="e">
            <v>#N/A</v>
          </cell>
        </row>
        <row r="2158">
          <cell r="A2158" t="str">
            <v>ACTIVE</v>
          </cell>
          <cell r="B2158" t="str">
            <v>35-639</v>
          </cell>
          <cell r="C2158">
            <v>28876190</v>
          </cell>
          <cell r="D2158" t="str">
            <v>35-639</v>
          </cell>
          <cell r="E2158" t="str">
            <v>SDR 35</v>
          </cell>
          <cell r="F2158" t="str">
            <v>27X18 TEE GXGXG SDR35</v>
          </cell>
          <cell r="G2158">
            <v>104.4</v>
          </cell>
          <cell r="H2158">
            <v>47.355004800000003</v>
          </cell>
          <cell r="I2158">
            <v>1</v>
          </cell>
          <cell r="J2158">
            <v>1</v>
          </cell>
          <cell r="K2158">
            <v>12488.659555555556</v>
          </cell>
          <cell r="L2158">
            <v>1195.1469999999999</v>
          </cell>
          <cell r="M2158" t="str">
            <v>SPECFIT</v>
          </cell>
          <cell r="N2158" t="str">
            <v>(79)8202718</v>
          </cell>
          <cell r="O2158" t="str">
            <v>BOX</v>
          </cell>
          <cell r="P2158" t="str">
            <v>D</v>
          </cell>
          <cell r="Q2158" t="str">
            <v>F</v>
          </cell>
          <cell r="R2158">
            <v>10043.258823529413</v>
          </cell>
          <cell r="S2158">
            <v>10746.286941176473</v>
          </cell>
          <cell r="T2158">
            <v>10504.48</v>
          </cell>
          <cell r="U2158">
            <v>10504.48</v>
          </cell>
          <cell r="V2158">
            <v>11239.793600000001</v>
          </cell>
          <cell r="W2158">
            <v>11239.793600000001</v>
          </cell>
          <cell r="X2158">
            <v>11239.793600000001</v>
          </cell>
          <cell r="Y2158">
            <v>11239.793600000001</v>
          </cell>
          <cell r="Z2158">
            <v>12488.659555555556</v>
          </cell>
          <cell r="AB2158" t="str">
            <v/>
          </cell>
          <cell r="AC2158">
            <v>2217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I2158" t="str">
            <v/>
          </cell>
          <cell r="AJ2158" t="str">
            <v/>
          </cell>
          <cell r="AM2158" t="e">
            <v>#N/A</v>
          </cell>
        </row>
        <row r="2159">
          <cell r="A2159" t="str">
            <v>ACTIVE</v>
          </cell>
          <cell r="B2159" t="str">
            <v>35-640</v>
          </cell>
          <cell r="C2159">
            <v>28876203</v>
          </cell>
          <cell r="D2159" t="str">
            <v>35-640</v>
          </cell>
          <cell r="E2159" t="str">
            <v>SDR 35</v>
          </cell>
          <cell r="F2159" t="str">
            <v>27X21 TEE GXGXG SDR35</v>
          </cell>
          <cell r="G2159">
            <v>116.1</v>
          </cell>
          <cell r="H2159">
            <v>52.662031199999994</v>
          </cell>
          <cell r="I2159">
            <v>1</v>
          </cell>
          <cell r="J2159">
            <v>1</v>
          </cell>
          <cell r="K2159">
            <v>12862.707777777779</v>
          </cell>
          <cell r="L2159">
            <v>1230.942</v>
          </cell>
          <cell r="M2159" t="str">
            <v>SPECFIT</v>
          </cell>
          <cell r="N2159" t="str">
            <v>(79)8202721</v>
          </cell>
          <cell r="O2159" t="str">
            <v>BOX</v>
          </cell>
          <cell r="P2159" t="str">
            <v>D</v>
          </cell>
          <cell r="Q2159" t="str">
            <v>F</v>
          </cell>
          <cell r="R2159">
            <v>10344.058823529413</v>
          </cell>
          <cell r="S2159">
            <v>11068.142941176473</v>
          </cell>
          <cell r="T2159">
            <v>10819.1</v>
          </cell>
          <cell r="U2159">
            <v>10819.1</v>
          </cell>
          <cell r="V2159">
            <v>11576.437000000002</v>
          </cell>
          <cell r="W2159">
            <v>11576.437000000002</v>
          </cell>
          <cell r="X2159">
            <v>11576.437000000002</v>
          </cell>
          <cell r="Y2159">
            <v>11576.437000000002</v>
          </cell>
          <cell r="Z2159">
            <v>12862.707777777779</v>
          </cell>
          <cell r="AB2159" t="str">
            <v/>
          </cell>
          <cell r="AC2159">
            <v>2218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I2159" t="str">
            <v/>
          </cell>
          <cell r="AJ2159" t="str">
            <v/>
          </cell>
          <cell r="AM2159" t="e">
            <v>#N/A</v>
          </cell>
        </row>
        <row r="2160">
          <cell r="A2160" t="str">
            <v>ACTIVE</v>
          </cell>
          <cell r="B2160" t="str">
            <v>35-641</v>
          </cell>
          <cell r="C2160">
            <v>28876211</v>
          </cell>
          <cell r="D2160" t="str">
            <v>35-641</v>
          </cell>
          <cell r="E2160" t="str">
            <v>SDR 35</v>
          </cell>
          <cell r="F2160" t="str">
            <v>27X24 TEE GXGXG SDR35</v>
          </cell>
          <cell r="G2160">
            <v>131.85</v>
          </cell>
          <cell r="H2160">
            <v>59.806105199999998</v>
          </cell>
          <cell r="I2160">
            <v>1</v>
          </cell>
          <cell r="J2160">
            <v>1</v>
          </cell>
          <cell r="K2160">
            <v>15914.763888888889</v>
          </cell>
          <cell r="L2160">
            <v>1523.018</v>
          </cell>
          <cell r="M2160" t="str">
            <v>SPECFIT</v>
          </cell>
          <cell r="N2160" t="str">
            <v>(79)8202724</v>
          </cell>
          <cell r="O2160" t="str">
            <v>BOX</v>
          </cell>
          <cell r="P2160" t="str">
            <v>D</v>
          </cell>
          <cell r="Q2160" t="str">
            <v>F</v>
          </cell>
          <cell r="R2160">
            <v>12798.470588235296</v>
          </cell>
          <cell r="S2160">
            <v>13694.363529411767</v>
          </cell>
          <cell r="T2160">
            <v>13386.25</v>
          </cell>
          <cell r="U2160">
            <v>13386.25</v>
          </cell>
          <cell r="V2160">
            <v>14323.2875</v>
          </cell>
          <cell r="W2160">
            <v>14323.2875</v>
          </cell>
          <cell r="X2160">
            <v>14323.2875</v>
          </cell>
          <cell r="Y2160">
            <v>14323.2875</v>
          </cell>
          <cell r="Z2160">
            <v>15914.763888888889</v>
          </cell>
          <cell r="AB2160" t="str">
            <v/>
          </cell>
          <cell r="AC2160">
            <v>2219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I2160" t="str">
            <v/>
          </cell>
          <cell r="AJ2160" t="str">
            <v/>
          </cell>
          <cell r="AM2160" t="e">
            <v>#N/A</v>
          </cell>
        </row>
        <row r="2161">
          <cell r="A2161" t="str">
            <v>ACTIVE</v>
          </cell>
          <cell r="B2161" t="str">
            <v>35-642</v>
          </cell>
          <cell r="C2161">
            <v>28876220</v>
          </cell>
          <cell r="D2161" t="str">
            <v>35-642</v>
          </cell>
          <cell r="E2161" t="str">
            <v>SDR 35</v>
          </cell>
          <cell r="F2161" t="str">
            <v>27 TEE GXGXG SDR35</v>
          </cell>
          <cell r="G2161">
            <v>149.4</v>
          </cell>
          <cell r="H2161">
            <v>67.766644800000009</v>
          </cell>
          <cell r="I2161">
            <v>1</v>
          </cell>
          <cell r="J2161">
            <v>1</v>
          </cell>
          <cell r="K2161">
            <v>16364.912888888888</v>
          </cell>
          <cell r="L2161">
            <v>1566.0968</v>
          </cell>
          <cell r="M2161" t="str">
            <v>SPECFIT</v>
          </cell>
          <cell r="N2161" t="str">
            <v>(79)82027</v>
          </cell>
          <cell r="O2161" t="str">
            <v>BOX</v>
          </cell>
          <cell r="P2161" t="str">
            <v>D</v>
          </cell>
          <cell r="Q2161" t="str">
            <v>F</v>
          </cell>
          <cell r="R2161">
            <v>13160.482352941177</v>
          </cell>
          <cell r="S2161">
            <v>14081.71611764706</v>
          </cell>
          <cell r="T2161">
            <v>13764.88</v>
          </cell>
          <cell r="U2161">
            <v>13764.88</v>
          </cell>
          <cell r="V2161">
            <v>14728.4216</v>
          </cell>
          <cell r="W2161">
            <v>14728.4216</v>
          </cell>
          <cell r="X2161">
            <v>14728.4216</v>
          </cell>
          <cell r="Y2161">
            <v>14728.4216</v>
          </cell>
          <cell r="Z2161">
            <v>16364.912888888888</v>
          </cell>
          <cell r="AB2161" t="str">
            <v/>
          </cell>
          <cell r="AC2161">
            <v>2220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I2161" t="str">
            <v/>
          </cell>
          <cell r="AJ2161" t="str">
            <v/>
          </cell>
          <cell r="AM2161" t="e">
            <v>#N/A</v>
          </cell>
        </row>
        <row r="2162">
          <cell r="A2162" t="str">
            <v>ACTIVE</v>
          </cell>
          <cell r="B2162" t="str">
            <v>35-643</v>
          </cell>
          <cell r="C2162">
            <v>28876238</v>
          </cell>
          <cell r="D2162" t="str">
            <v>35-643</v>
          </cell>
          <cell r="E2162" t="str">
            <v>SDR 35</v>
          </cell>
          <cell r="F2162" t="str">
            <v>30X4 TEE GXGXG SDR35</v>
          </cell>
          <cell r="G2162">
            <v>139.94999999999999</v>
          </cell>
          <cell r="H2162">
            <v>63.480200399999994</v>
          </cell>
          <cell r="I2162">
            <v>1</v>
          </cell>
          <cell r="J2162">
            <v>1</v>
          </cell>
          <cell r="K2162">
            <v>10504.344555555557</v>
          </cell>
          <cell r="L2162">
            <v>1005.2497</v>
          </cell>
          <cell r="M2162" t="str">
            <v>SPECFIT</v>
          </cell>
          <cell r="N2162" t="str">
            <v>(79)820304</v>
          </cell>
          <cell r="O2162" t="str">
            <v>BOX</v>
          </cell>
          <cell r="P2162" t="str">
            <v>D</v>
          </cell>
          <cell r="Q2162" t="str">
            <v>F</v>
          </cell>
          <cell r="R2162">
            <v>8447.4823529411769</v>
          </cell>
          <cell r="S2162">
            <v>9038.8061176470601</v>
          </cell>
          <cell r="T2162">
            <v>8835.43</v>
          </cell>
          <cell r="U2162">
            <v>8835.43</v>
          </cell>
          <cell r="V2162">
            <v>9453.910100000001</v>
          </cell>
          <cell r="W2162">
            <v>9453.910100000001</v>
          </cell>
          <cell r="X2162">
            <v>9453.910100000001</v>
          </cell>
          <cell r="Y2162">
            <v>9453.910100000001</v>
          </cell>
          <cell r="Z2162">
            <v>10504.344555555557</v>
          </cell>
          <cell r="AB2162" t="str">
            <v/>
          </cell>
          <cell r="AC2162">
            <v>2221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I2162" t="str">
            <v/>
          </cell>
          <cell r="AJ2162" t="str">
            <v/>
          </cell>
          <cell r="AM2162" t="e">
            <v>#N/A</v>
          </cell>
        </row>
        <row r="2163">
          <cell r="A2163" t="str">
            <v>ACTIVE</v>
          </cell>
          <cell r="B2163" t="str">
            <v>35-644</v>
          </cell>
          <cell r="C2163">
            <v>28876246</v>
          </cell>
          <cell r="D2163" t="str">
            <v>35-644</v>
          </cell>
          <cell r="E2163" t="str">
            <v>SDR 35</v>
          </cell>
          <cell r="F2163" t="str">
            <v>30X6 TEE GXGXG SDR35</v>
          </cell>
          <cell r="G2163">
            <v>144.9</v>
          </cell>
          <cell r="H2163">
            <v>65.7254808</v>
          </cell>
          <cell r="I2163">
            <v>1</v>
          </cell>
          <cell r="J2163">
            <v>1</v>
          </cell>
          <cell r="K2163">
            <v>10567.308111111111</v>
          </cell>
          <cell r="L2163">
            <v>1011.2763</v>
          </cell>
          <cell r="M2163" t="str">
            <v>SPECFIT</v>
          </cell>
          <cell r="N2163" t="str">
            <v>(79)820306</v>
          </cell>
          <cell r="O2163" t="str">
            <v>BOX</v>
          </cell>
          <cell r="P2163" t="str">
            <v>D</v>
          </cell>
          <cell r="Q2163" t="str">
            <v>F</v>
          </cell>
          <cell r="R2163">
            <v>8498.1294117647067</v>
          </cell>
          <cell r="S2163">
            <v>9092.9984705882362</v>
          </cell>
          <cell r="T2163">
            <v>8888.39</v>
          </cell>
          <cell r="U2163">
            <v>8888.39</v>
          </cell>
          <cell r="V2163">
            <v>9510.5773000000008</v>
          </cell>
          <cell r="W2163">
            <v>9510.5773000000008</v>
          </cell>
          <cell r="X2163">
            <v>9510.5773000000008</v>
          </cell>
          <cell r="Y2163">
            <v>9510.5773000000008</v>
          </cell>
          <cell r="Z2163">
            <v>10567.308111111111</v>
          </cell>
          <cell r="AB2163" t="str">
            <v/>
          </cell>
          <cell r="AC2163">
            <v>2222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I2163" t="str">
            <v/>
          </cell>
          <cell r="AJ2163" t="str">
            <v/>
          </cell>
          <cell r="AM2163" t="e">
            <v>#N/A</v>
          </cell>
        </row>
        <row r="2164">
          <cell r="A2164" t="str">
            <v>ACTIVE</v>
          </cell>
          <cell r="B2164" t="str">
            <v>35-645</v>
          </cell>
          <cell r="C2164">
            <v>28876254</v>
          </cell>
          <cell r="D2164" t="str">
            <v>35-645</v>
          </cell>
          <cell r="E2164" t="str">
            <v>SDR 35</v>
          </cell>
          <cell r="F2164" t="str">
            <v>30X8 TEE GXGXG SDR35</v>
          </cell>
          <cell r="G2164">
            <v>150.75</v>
          </cell>
          <cell r="H2164">
            <v>68.378994000000006</v>
          </cell>
          <cell r="I2164">
            <v>1</v>
          </cell>
          <cell r="J2164">
            <v>1</v>
          </cell>
          <cell r="K2164">
            <v>12062.930333333334</v>
          </cell>
          <cell r="L2164">
            <v>1154.4047</v>
          </cell>
          <cell r="M2164" t="str">
            <v>SPECFIT</v>
          </cell>
          <cell r="N2164" t="str">
            <v>(79)820308</v>
          </cell>
          <cell r="O2164" t="str">
            <v>BOX</v>
          </cell>
          <cell r="P2164" t="str">
            <v>D</v>
          </cell>
          <cell r="Q2164" t="str">
            <v>F</v>
          </cell>
          <cell r="R2164">
            <v>9700.8823529411766</v>
          </cell>
          <cell r="S2164">
            <v>10379.944117647059</v>
          </cell>
          <cell r="T2164">
            <v>10146.39</v>
          </cell>
          <cell r="U2164">
            <v>10146.39</v>
          </cell>
          <cell r="V2164">
            <v>10856.6373</v>
          </cell>
          <cell r="W2164">
            <v>10856.6373</v>
          </cell>
          <cell r="X2164">
            <v>10856.6373</v>
          </cell>
          <cell r="Y2164">
            <v>10856.6373</v>
          </cell>
          <cell r="Z2164">
            <v>12062.930333333334</v>
          </cell>
          <cell r="AB2164" t="str">
            <v/>
          </cell>
          <cell r="AC2164">
            <v>2223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I2164" t="str">
            <v/>
          </cell>
          <cell r="AJ2164" t="str">
            <v/>
          </cell>
          <cell r="AM2164" t="e">
            <v>#N/A</v>
          </cell>
        </row>
        <row r="2165">
          <cell r="A2165" t="str">
            <v>ACTIVE</v>
          </cell>
          <cell r="B2165" t="str">
            <v>35-646</v>
          </cell>
          <cell r="C2165">
            <v>28876262</v>
          </cell>
          <cell r="D2165" t="str">
            <v>35-646</v>
          </cell>
          <cell r="E2165" t="str">
            <v>SDR 35</v>
          </cell>
          <cell r="F2165" t="str">
            <v>30X10 TEE GXGXG SDR35</v>
          </cell>
          <cell r="G2165">
            <v>156.6</v>
          </cell>
          <cell r="H2165">
            <v>71.032507199999998</v>
          </cell>
          <cell r="I2165">
            <v>1</v>
          </cell>
          <cell r="J2165">
            <v>1</v>
          </cell>
          <cell r="K2165">
            <v>12687.418</v>
          </cell>
          <cell r="L2165">
            <v>1214.1674</v>
          </cell>
          <cell r="M2165" t="str">
            <v>SPECFIT</v>
          </cell>
          <cell r="N2165" t="str">
            <v>(79)8203010</v>
          </cell>
          <cell r="O2165" t="str">
            <v>BOX</v>
          </cell>
          <cell r="P2165" t="str">
            <v>D</v>
          </cell>
          <cell r="Q2165" t="str">
            <v>F</v>
          </cell>
          <cell r="R2165">
            <v>10203.094117647059</v>
          </cell>
          <cell r="S2165">
            <v>10917.310705882353</v>
          </cell>
          <cell r="T2165">
            <v>10671.66</v>
          </cell>
          <cell r="U2165">
            <v>10671.66</v>
          </cell>
          <cell r="V2165">
            <v>11418.6762</v>
          </cell>
          <cell r="W2165">
            <v>11418.6762</v>
          </cell>
          <cell r="X2165">
            <v>11418.6762</v>
          </cell>
          <cell r="Y2165">
            <v>11418.6762</v>
          </cell>
          <cell r="Z2165">
            <v>12687.418</v>
          </cell>
          <cell r="AB2165" t="str">
            <v/>
          </cell>
          <cell r="AC2165">
            <v>2224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I2165" t="str">
            <v/>
          </cell>
          <cell r="AJ2165" t="str">
            <v/>
          </cell>
          <cell r="AM2165" t="e">
            <v>#N/A</v>
          </cell>
        </row>
        <row r="2166">
          <cell r="A2166" t="str">
            <v>ACTIVE</v>
          </cell>
          <cell r="B2166" t="str">
            <v>35-647</v>
          </cell>
          <cell r="C2166">
            <v>28876270</v>
          </cell>
          <cell r="D2166" t="str">
            <v>35-647</v>
          </cell>
          <cell r="E2166" t="str">
            <v>SDR 35</v>
          </cell>
          <cell r="F2166" t="str">
            <v>30X12 TEE GXGXG SDR35</v>
          </cell>
          <cell r="G2166">
            <v>162.9</v>
          </cell>
          <cell r="H2166">
            <v>73.890136800000008</v>
          </cell>
          <cell r="I2166">
            <v>1</v>
          </cell>
          <cell r="J2166">
            <v>1</v>
          </cell>
          <cell r="K2166">
            <v>13873.560555555558</v>
          </cell>
          <cell r="L2166">
            <v>1327.6792</v>
          </cell>
          <cell r="M2166" t="str">
            <v>SPECFIT</v>
          </cell>
          <cell r="N2166" t="str">
            <v>(79)8203012</v>
          </cell>
          <cell r="O2166" t="str">
            <v>BOX</v>
          </cell>
          <cell r="P2166" t="str">
            <v>D</v>
          </cell>
          <cell r="Q2166" t="str">
            <v>F</v>
          </cell>
          <cell r="R2166">
            <v>11156.976470588235</v>
          </cell>
          <cell r="S2166">
            <v>11937.964823529412</v>
          </cell>
          <cell r="T2166">
            <v>11669.35</v>
          </cell>
          <cell r="U2166">
            <v>11669.35</v>
          </cell>
          <cell r="V2166">
            <v>12486.204500000002</v>
          </cell>
          <cell r="W2166">
            <v>12486.204500000002</v>
          </cell>
          <cell r="X2166">
            <v>12486.204500000002</v>
          </cell>
          <cell r="Y2166">
            <v>12486.204500000002</v>
          </cell>
          <cell r="Z2166">
            <v>13873.560555555558</v>
          </cell>
          <cell r="AB2166" t="str">
            <v/>
          </cell>
          <cell r="AC2166">
            <v>2225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I2166" t="str">
            <v/>
          </cell>
          <cell r="AJ2166" t="str">
            <v/>
          </cell>
          <cell r="AM2166" t="e">
            <v>#N/A</v>
          </cell>
        </row>
        <row r="2167">
          <cell r="A2167" t="str">
            <v>ACTIVE</v>
          </cell>
          <cell r="B2167" t="str">
            <v>35-648</v>
          </cell>
          <cell r="C2167">
            <v>28876289</v>
          </cell>
          <cell r="D2167" t="str">
            <v>35-648</v>
          </cell>
          <cell r="E2167" t="str">
            <v>SDR 35</v>
          </cell>
          <cell r="F2167" t="str">
            <v>30X15 TEE GXGXG SDR35</v>
          </cell>
          <cell r="G2167">
            <v>174.15</v>
          </cell>
          <cell r="H2167">
            <v>78.993046800000002</v>
          </cell>
          <cell r="I2167">
            <v>1</v>
          </cell>
          <cell r="J2167">
            <v>1</v>
          </cell>
          <cell r="K2167">
            <v>15661.720777777778</v>
          </cell>
          <cell r="L2167">
            <v>1498.8041000000001</v>
          </cell>
          <cell r="M2167" t="str">
            <v>SPECFIT</v>
          </cell>
          <cell r="N2167" t="str">
            <v>(79)8203015</v>
          </cell>
          <cell r="O2167" t="str">
            <v>BOX</v>
          </cell>
          <cell r="P2167" t="str">
            <v>D</v>
          </cell>
          <cell r="Q2167" t="str">
            <v>F</v>
          </cell>
          <cell r="R2167">
            <v>12595</v>
          </cell>
          <cell r="S2167">
            <v>13476.650000000001</v>
          </cell>
          <cell r="T2167">
            <v>13173.41</v>
          </cell>
          <cell r="U2167">
            <v>13173.41</v>
          </cell>
          <cell r="V2167">
            <v>14095.548700000001</v>
          </cell>
          <cell r="W2167">
            <v>14095.548700000001</v>
          </cell>
          <cell r="X2167">
            <v>14095.548700000001</v>
          </cell>
          <cell r="Y2167">
            <v>14095.548700000001</v>
          </cell>
          <cell r="Z2167">
            <v>15661.720777777778</v>
          </cell>
          <cell r="AB2167" t="str">
            <v/>
          </cell>
          <cell r="AC2167">
            <v>2226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I2167" t="str">
            <v/>
          </cell>
          <cell r="AJ2167" t="str">
            <v/>
          </cell>
          <cell r="AM2167" t="e">
            <v>#N/A</v>
          </cell>
        </row>
        <row r="2168">
          <cell r="A2168" t="str">
            <v>ACTIVE</v>
          </cell>
          <cell r="B2168" t="str">
            <v>35-649</v>
          </cell>
          <cell r="C2168">
            <v>28876297</v>
          </cell>
          <cell r="D2168" t="str">
            <v>35-649</v>
          </cell>
          <cell r="E2168" t="str">
            <v>SDR 35</v>
          </cell>
          <cell r="F2168" t="str">
            <v>30X18 TEE GXGXG SDR35</v>
          </cell>
          <cell r="G2168">
            <v>187.2</v>
          </cell>
          <cell r="H2168">
            <v>84.912422399999997</v>
          </cell>
          <cell r="I2168">
            <v>1</v>
          </cell>
          <cell r="J2168">
            <v>1</v>
          </cell>
          <cell r="K2168">
            <v>16048.692222222222</v>
          </cell>
          <cell r="L2168">
            <v>1535.8359</v>
          </cell>
          <cell r="M2168" t="str">
            <v>SPECFIT</v>
          </cell>
          <cell r="N2168" t="str">
            <v>(79)8203018</v>
          </cell>
          <cell r="O2168" t="str">
            <v>BOX</v>
          </cell>
          <cell r="P2168" t="str">
            <v>D</v>
          </cell>
          <cell r="Q2168" t="str">
            <v>F</v>
          </cell>
          <cell r="R2168">
            <v>12906.188235294117</v>
          </cell>
          <cell r="S2168">
            <v>13809.621411764707</v>
          </cell>
          <cell r="T2168">
            <v>13498.9</v>
          </cell>
          <cell r="U2168">
            <v>13498.9</v>
          </cell>
          <cell r="V2168">
            <v>14443.823</v>
          </cell>
          <cell r="W2168">
            <v>14443.823</v>
          </cell>
          <cell r="X2168">
            <v>14443.823</v>
          </cell>
          <cell r="Y2168">
            <v>14443.823</v>
          </cell>
          <cell r="Z2168">
            <v>16048.692222222222</v>
          </cell>
          <cell r="AB2168" t="str">
            <v/>
          </cell>
          <cell r="AC2168">
            <v>2227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I2168" t="str">
            <v/>
          </cell>
          <cell r="AJ2168" t="str">
            <v/>
          </cell>
          <cell r="AM2168" t="e">
            <v>#N/A</v>
          </cell>
        </row>
        <row r="2169">
          <cell r="A2169" t="str">
            <v>ACTIVE</v>
          </cell>
          <cell r="B2169" t="str">
            <v>35-650</v>
          </cell>
          <cell r="C2169">
            <v>28876300</v>
          </cell>
          <cell r="D2169" t="str">
            <v>35-650</v>
          </cell>
          <cell r="E2169" t="str">
            <v>SDR 35</v>
          </cell>
          <cell r="F2169" t="str">
            <v>30X21 TEE GXGXG SDR35</v>
          </cell>
          <cell r="G2169">
            <v>202.5</v>
          </cell>
          <cell r="H2169">
            <v>91.852379999999997</v>
          </cell>
          <cell r="I2169">
            <v>1</v>
          </cell>
          <cell r="J2169">
            <v>1</v>
          </cell>
          <cell r="K2169">
            <v>16529.264888888891</v>
          </cell>
          <cell r="L2169">
            <v>1581.8271999999999</v>
          </cell>
          <cell r="M2169" t="str">
            <v>SPECFIT</v>
          </cell>
          <cell r="N2169" t="str">
            <v>(79)8203021</v>
          </cell>
          <cell r="O2169" t="str">
            <v>BOX</v>
          </cell>
          <cell r="P2169" t="str">
            <v>D</v>
          </cell>
          <cell r="Q2169" t="str">
            <v>F</v>
          </cell>
          <cell r="R2169">
            <v>13292.670588235294</v>
          </cell>
          <cell r="S2169">
            <v>14223.157529411767</v>
          </cell>
          <cell r="T2169">
            <v>13903.12</v>
          </cell>
          <cell r="U2169">
            <v>13903.12</v>
          </cell>
          <cell r="V2169">
            <v>14876.338400000002</v>
          </cell>
          <cell r="W2169">
            <v>14876.338400000002</v>
          </cell>
          <cell r="X2169">
            <v>14876.338400000002</v>
          </cell>
          <cell r="Y2169">
            <v>14876.338400000002</v>
          </cell>
          <cell r="Z2169">
            <v>16529.264888888891</v>
          </cell>
          <cell r="AB2169" t="str">
            <v/>
          </cell>
          <cell r="AC2169">
            <v>2228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I2169" t="str">
            <v/>
          </cell>
          <cell r="AJ2169" t="str">
            <v/>
          </cell>
          <cell r="AM2169" t="e">
            <v>#N/A</v>
          </cell>
        </row>
        <row r="2170">
          <cell r="A2170" t="str">
            <v>ACTIVE</v>
          </cell>
          <cell r="B2170" t="str">
            <v>35-651</v>
          </cell>
          <cell r="C2170">
            <v>28876319</v>
          </cell>
          <cell r="D2170" t="str">
            <v>35-651</v>
          </cell>
          <cell r="E2170" t="str">
            <v>SDR 35</v>
          </cell>
          <cell r="F2170" t="str">
            <v>30X24 TEE GXGXG SDR35</v>
          </cell>
          <cell r="G2170">
            <v>204.75</v>
          </cell>
          <cell r="H2170">
            <v>92.872962000000001</v>
          </cell>
          <cell r="I2170">
            <v>1</v>
          </cell>
          <cell r="J2170">
            <v>1</v>
          </cell>
          <cell r="K2170">
            <v>20451.314222222223</v>
          </cell>
          <cell r="L2170">
            <v>1957.1596</v>
          </cell>
          <cell r="M2170" t="str">
            <v>SPECFIT</v>
          </cell>
          <cell r="N2170" t="str">
            <v>(79)8203024</v>
          </cell>
          <cell r="O2170" t="str">
            <v>BOX</v>
          </cell>
          <cell r="P2170" t="str">
            <v>D</v>
          </cell>
          <cell r="Q2170" t="str">
            <v>F</v>
          </cell>
          <cell r="R2170">
            <v>16446.729411764707</v>
          </cell>
          <cell r="S2170">
            <v>17598.000470588238</v>
          </cell>
          <cell r="T2170">
            <v>17202.04</v>
          </cell>
          <cell r="U2170">
            <v>17202.04</v>
          </cell>
          <cell r="V2170">
            <v>18406.182800000002</v>
          </cell>
          <cell r="W2170">
            <v>18406.182800000002</v>
          </cell>
          <cell r="X2170">
            <v>18406.182800000002</v>
          </cell>
          <cell r="Y2170">
            <v>18406.182800000002</v>
          </cell>
          <cell r="Z2170">
            <v>20451.314222222223</v>
          </cell>
          <cell r="AB2170" t="str">
            <v/>
          </cell>
          <cell r="AC2170">
            <v>2229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I2170" t="str">
            <v/>
          </cell>
          <cell r="AJ2170" t="str">
            <v/>
          </cell>
          <cell r="AM2170" t="e">
            <v>#N/A</v>
          </cell>
        </row>
        <row r="2171">
          <cell r="A2171" t="str">
            <v>ACTIVE</v>
          </cell>
          <cell r="B2171" t="str">
            <v>35-652</v>
          </cell>
          <cell r="C2171">
            <v>28876327</v>
          </cell>
          <cell r="D2171" t="str">
            <v>35-652</v>
          </cell>
          <cell r="E2171" t="str">
            <v>SDR 35</v>
          </cell>
          <cell r="F2171" t="str">
            <v>30X27 TEE GXGXG SDR35</v>
          </cell>
          <cell r="G2171">
            <v>238.95</v>
          </cell>
          <cell r="H2171">
            <v>108.38580839999999</v>
          </cell>
          <cell r="I2171">
            <v>1</v>
          </cell>
          <cell r="J2171">
            <v>1</v>
          </cell>
          <cell r="K2171">
            <v>21029.494666666666</v>
          </cell>
          <cell r="L2171">
            <v>2012.4916000000001</v>
          </cell>
          <cell r="M2171" t="str">
            <v>SPECFIT</v>
          </cell>
          <cell r="N2171" t="str">
            <v>(79)8203027</v>
          </cell>
          <cell r="O2171" t="str">
            <v>BOX</v>
          </cell>
          <cell r="P2171" t="str">
            <v>D</v>
          </cell>
          <cell r="Q2171" t="str">
            <v>F</v>
          </cell>
          <cell r="R2171">
            <v>16911.705882352944</v>
          </cell>
          <cell r="S2171">
            <v>18095.525294117651</v>
          </cell>
          <cell r="T2171">
            <v>17688.36</v>
          </cell>
          <cell r="U2171">
            <v>17688.36</v>
          </cell>
          <cell r="V2171">
            <v>18926.5452</v>
          </cell>
          <cell r="W2171">
            <v>18926.5452</v>
          </cell>
          <cell r="X2171">
            <v>18926.5452</v>
          </cell>
          <cell r="Y2171">
            <v>18926.5452</v>
          </cell>
          <cell r="Z2171">
            <v>21029.494666666666</v>
          </cell>
          <cell r="AB2171" t="str">
            <v/>
          </cell>
          <cell r="AC2171">
            <v>2230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I2171" t="str">
            <v/>
          </cell>
          <cell r="AJ2171" t="str">
            <v/>
          </cell>
          <cell r="AM2171" t="e">
            <v>#N/A</v>
          </cell>
        </row>
        <row r="2172">
          <cell r="A2172" t="str">
            <v>ACTIVE</v>
          </cell>
          <cell r="B2172" t="str">
            <v>35-653</v>
          </cell>
          <cell r="C2172">
            <v>28876335</v>
          </cell>
          <cell r="D2172" t="str">
            <v>35-653</v>
          </cell>
          <cell r="E2172" t="str">
            <v>SDR 35</v>
          </cell>
          <cell r="F2172" t="str">
            <v>30 TEE GXGXG SDR35</v>
          </cell>
          <cell r="G2172">
            <v>276.3</v>
          </cell>
          <cell r="H2172">
            <v>125.3274696</v>
          </cell>
          <cell r="I2172">
            <v>1</v>
          </cell>
          <cell r="J2172" t="str">
            <v>-</v>
          </cell>
          <cell r="K2172">
            <v>26286.963444444445</v>
          </cell>
          <cell r="L2172">
            <v>2515.6237999999998</v>
          </cell>
          <cell r="M2172" t="str">
            <v>SPECFIT</v>
          </cell>
          <cell r="N2172" t="str">
            <v>(79)82030</v>
          </cell>
          <cell r="O2172" t="str">
            <v>BOX</v>
          </cell>
          <cell r="P2172" t="str">
            <v>D</v>
          </cell>
          <cell r="Q2172" t="str">
            <v>F</v>
          </cell>
          <cell r="R2172">
            <v>21139.705882352941</v>
          </cell>
          <cell r="S2172">
            <v>22619.485294117647</v>
          </cell>
          <cell r="T2172">
            <v>22110.53</v>
          </cell>
          <cell r="U2172">
            <v>22110.53</v>
          </cell>
          <cell r="V2172">
            <v>23658.267100000001</v>
          </cell>
          <cell r="W2172">
            <v>23658.267100000001</v>
          </cell>
          <cell r="X2172">
            <v>23658.267100000001</v>
          </cell>
          <cell r="Y2172">
            <v>23658.267100000001</v>
          </cell>
          <cell r="Z2172">
            <v>26286.963444444445</v>
          </cell>
          <cell r="AB2172" t="str">
            <v/>
          </cell>
          <cell r="AC2172">
            <v>2231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I2172" t="str">
            <v/>
          </cell>
          <cell r="AJ2172" t="str">
            <v/>
          </cell>
          <cell r="AM2172" t="e">
            <v>#N/A</v>
          </cell>
        </row>
        <row r="2173">
          <cell r="A2173" t="str">
            <v>ACTIVE</v>
          </cell>
          <cell r="B2173" t="str">
            <v>35-654</v>
          </cell>
          <cell r="C2173">
            <v>28876343</v>
          </cell>
          <cell r="D2173" t="str">
            <v>35-654</v>
          </cell>
          <cell r="E2173" t="str">
            <v>SDR 35</v>
          </cell>
          <cell r="F2173" t="str">
            <v>36X4 TEE GXGXG SDR35</v>
          </cell>
          <cell r="G2173">
            <v>220.05</v>
          </cell>
          <cell r="H2173">
            <v>99.812919600000001</v>
          </cell>
          <cell r="I2173">
            <v>1</v>
          </cell>
          <cell r="J2173">
            <v>1</v>
          </cell>
          <cell r="K2173">
            <v>13149.34888888889</v>
          </cell>
          <cell r="L2173">
            <v>1258.3720000000001</v>
          </cell>
          <cell r="M2173" t="str">
            <v>SPECFIT</v>
          </cell>
          <cell r="N2173" t="str">
            <v>(79)820364</v>
          </cell>
          <cell r="O2173" t="str">
            <v>BOX</v>
          </cell>
          <cell r="P2173" t="str">
            <v>D</v>
          </cell>
          <cell r="Q2173" t="str">
            <v>F</v>
          </cell>
          <cell r="R2173">
            <v>10574.564705882352</v>
          </cell>
          <cell r="S2173">
            <v>11314.784235294117</v>
          </cell>
          <cell r="T2173">
            <v>11060.2</v>
          </cell>
          <cell r="U2173">
            <v>11060.2</v>
          </cell>
          <cell r="V2173">
            <v>11834.414000000001</v>
          </cell>
          <cell r="W2173">
            <v>11834.414000000001</v>
          </cell>
          <cell r="X2173">
            <v>11834.414000000001</v>
          </cell>
          <cell r="Y2173">
            <v>11834.414000000001</v>
          </cell>
          <cell r="Z2173">
            <v>13149.34888888889</v>
          </cell>
          <cell r="AB2173" t="str">
            <v/>
          </cell>
          <cell r="AC2173">
            <v>2232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I2173" t="str">
            <v/>
          </cell>
          <cell r="AJ2173" t="str">
            <v/>
          </cell>
          <cell r="AM2173" t="e">
            <v>#N/A</v>
          </cell>
        </row>
        <row r="2174">
          <cell r="A2174" t="str">
            <v>ACTIVE</v>
          </cell>
          <cell r="B2174" t="str">
            <v>35-655</v>
          </cell>
          <cell r="C2174">
            <v>28876351</v>
          </cell>
          <cell r="D2174" t="str">
            <v>35-655</v>
          </cell>
          <cell r="E2174" t="str">
            <v>SDR 35</v>
          </cell>
          <cell r="F2174" t="str">
            <v>36X6 TEE GXGXG SDR35</v>
          </cell>
          <cell r="G2174">
            <v>227.25</v>
          </cell>
          <cell r="H2174">
            <v>103.078782</v>
          </cell>
          <cell r="I2174">
            <v>1</v>
          </cell>
          <cell r="J2174">
            <v>1</v>
          </cell>
          <cell r="K2174">
            <v>13738.954555555556</v>
          </cell>
          <cell r="L2174">
            <v>1314.7963999999999</v>
          </cell>
          <cell r="M2174" t="str">
            <v>SPECFIT</v>
          </cell>
          <cell r="N2174" t="str">
            <v>(79)820366</v>
          </cell>
          <cell r="O2174" t="str">
            <v>BOX</v>
          </cell>
          <cell r="P2174" t="str">
            <v>D</v>
          </cell>
          <cell r="Q2174" t="str">
            <v>F</v>
          </cell>
          <cell r="R2174">
            <v>11048.717647058824</v>
          </cell>
          <cell r="S2174">
            <v>11822.127882352943</v>
          </cell>
          <cell r="T2174">
            <v>11556.13</v>
          </cell>
          <cell r="U2174">
            <v>11556.13</v>
          </cell>
          <cell r="V2174">
            <v>12365.0591</v>
          </cell>
          <cell r="W2174">
            <v>12365.0591</v>
          </cell>
          <cell r="X2174">
            <v>12365.0591</v>
          </cell>
          <cell r="Y2174">
            <v>12365.0591</v>
          </cell>
          <cell r="Z2174">
            <v>13738.954555555556</v>
          </cell>
          <cell r="AB2174" t="str">
            <v/>
          </cell>
          <cell r="AC2174">
            <v>2233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I2174" t="str">
            <v/>
          </cell>
          <cell r="AJ2174" t="str">
            <v/>
          </cell>
          <cell r="AM2174" t="e">
            <v>#N/A</v>
          </cell>
        </row>
        <row r="2175">
          <cell r="A2175" t="str">
            <v>ACTIVE</v>
          </cell>
          <cell r="B2175" t="str">
            <v>35-656</v>
          </cell>
          <cell r="C2175">
            <v>28876360</v>
          </cell>
          <cell r="D2175" t="str">
            <v>35-656</v>
          </cell>
          <cell r="E2175" t="str">
            <v>SDR 35</v>
          </cell>
          <cell r="F2175" t="str">
            <v>36X8 TEE GXGXG SDR35</v>
          </cell>
          <cell r="G2175">
            <v>240.3</v>
          </cell>
          <cell r="H2175">
            <v>108.9981576</v>
          </cell>
          <cell r="I2175">
            <v>1</v>
          </cell>
          <cell r="J2175">
            <v>1</v>
          </cell>
          <cell r="K2175">
            <v>16152.981555555558</v>
          </cell>
          <cell r="L2175">
            <v>1545.8173999999999</v>
          </cell>
          <cell r="M2175" t="str">
            <v>SPECFIT</v>
          </cell>
          <cell r="N2175" t="str">
            <v>(79)820368</v>
          </cell>
          <cell r="O2175" t="str">
            <v>BOX</v>
          </cell>
          <cell r="P2175" t="str">
            <v>D</v>
          </cell>
          <cell r="Q2175" t="str">
            <v>F</v>
          </cell>
          <cell r="R2175">
            <v>12990.070588235294</v>
          </cell>
          <cell r="S2175">
            <v>13899.375529411765</v>
          </cell>
          <cell r="T2175">
            <v>13586.62</v>
          </cell>
          <cell r="U2175">
            <v>13586.62</v>
          </cell>
          <cell r="V2175">
            <v>14537.683400000002</v>
          </cell>
          <cell r="W2175">
            <v>14537.683400000002</v>
          </cell>
          <cell r="X2175">
            <v>14537.683400000002</v>
          </cell>
          <cell r="Y2175">
            <v>14537.683400000002</v>
          </cell>
          <cell r="Z2175">
            <v>16152.981555555558</v>
          </cell>
          <cell r="AB2175" t="str">
            <v/>
          </cell>
          <cell r="AC2175">
            <v>2234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I2175" t="str">
            <v/>
          </cell>
          <cell r="AJ2175" t="str">
            <v/>
          </cell>
          <cell r="AM2175" t="e">
            <v>#N/A</v>
          </cell>
        </row>
        <row r="2176">
          <cell r="A2176" t="str">
            <v>ACTIVE</v>
          </cell>
          <cell r="B2176" t="str">
            <v>35-657</v>
          </cell>
          <cell r="C2176">
            <v>28876378</v>
          </cell>
          <cell r="D2176" t="str">
            <v>35-657</v>
          </cell>
          <cell r="E2176" t="str">
            <v>SDR 35</v>
          </cell>
          <cell r="F2176" t="str">
            <v>36X10 TEE GXGXG SDR35</v>
          </cell>
          <cell r="G2176">
            <v>226.35</v>
          </cell>
          <cell r="H2176">
            <v>102.6705492</v>
          </cell>
          <cell r="I2176">
            <v>1</v>
          </cell>
          <cell r="J2176">
            <v>1</v>
          </cell>
          <cell r="K2176">
            <v>16357.684444444443</v>
          </cell>
          <cell r="L2176">
            <v>1565.4061999999999</v>
          </cell>
          <cell r="M2176" t="str">
            <v>SPECFIT</v>
          </cell>
          <cell r="N2176" t="str">
            <v>(79)8203610</v>
          </cell>
          <cell r="O2176" t="str">
            <v>BOX</v>
          </cell>
          <cell r="P2176" t="str">
            <v>D</v>
          </cell>
          <cell r="Q2176" t="str">
            <v>F</v>
          </cell>
          <cell r="R2176">
            <v>13154.682352941176</v>
          </cell>
          <cell r="S2176">
            <v>14075.51011764706</v>
          </cell>
          <cell r="T2176">
            <v>13758.8</v>
          </cell>
          <cell r="U2176">
            <v>13758.8</v>
          </cell>
          <cell r="V2176">
            <v>14721.915999999999</v>
          </cell>
          <cell r="W2176">
            <v>14721.915999999999</v>
          </cell>
          <cell r="X2176">
            <v>14721.915999999999</v>
          </cell>
          <cell r="Y2176">
            <v>14721.915999999999</v>
          </cell>
          <cell r="Z2176">
            <v>16357.684444444443</v>
          </cell>
          <cell r="AB2176" t="str">
            <v/>
          </cell>
          <cell r="AC2176">
            <v>2235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I2176" t="str">
            <v/>
          </cell>
          <cell r="AJ2176" t="str">
            <v/>
          </cell>
          <cell r="AM2176" t="e">
            <v>#N/A</v>
          </cell>
        </row>
        <row r="2177">
          <cell r="A2177" t="str">
            <v>ACTIVE</v>
          </cell>
          <cell r="B2177" t="str">
            <v>35-658</v>
          </cell>
          <cell r="C2177">
            <v>28876386</v>
          </cell>
          <cell r="D2177" t="str">
            <v>35-658</v>
          </cell>
          <cell r="E2177" t="str">
            <v>SDR 35</v>
          </cell>
          <cell r="F2177" t="str">
            <v>36X12 TEE GXGXG SDR35</v>
          </cell>
          <cell r="G2177">
            <v>234.9</v>
          </cell>
          <cell r="H2177">
            <v>106.5487608</v>
          </cell>
          <cell r="I2177">
            <v>1</v>
          </cell>
          <cell r="J2177">
            <v>1</v>
          </cell>
          <cell r="K2177">
            <v>17283.258222222223</v>
          </cell>
          <cell r="L2177">
            <v>1653.982</v>
          </cell>
          <cell r="M2177" t="str">
            <v>SPECFIT</v>
          </cell>
          <cell r="N2177" t="str">
            <v>(79)8203612</v>
          </cell>
          <cell r="O2177" t="str">
            <v>BOX</v>
          </cell>
          <cell r="P2177" t="str">
            <v>D</v>
          </cell>
          <cell r="Q2177" t="str">
            <v>F</v>
          </cell>
          <cell r="R2177">
            <v>13899.011764705883</v>
          </cell>
          <cell r="S2177">
            <v>14871.942588235295</v>
          </cell>
          <cell r="T2177">
            <v>14537.32</v>
          </cell>
          <cell r="U2177">
            <v>14537.32</v>
          </cell>
          <cell r="V2177">
            <v>15554.9324</v>
          </cell>
          <cell r="W2177">
            <v>15554.9324</v>
          </cell>
          <cell r="X2177">
            <v>15554.9324</v>
          </cell>
          <cell r="Y2177">
            <v>15554.9324</v>
          </cell>
          <cell r="Z2177">
            <v>17283.258222222223</v>
          </cell>
          <cell r="AB2177" t="str">
            <v/>
          </cell>
          <cell r="AC2177">
            <v>2236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I2177" t="str">
            <v/>
          </cell>
          <cell r="AJ2177" t="str">
            <v/>
          </cell>
          <cell r="AM2177" t="e">
            <v>#N/A</v>
          </cell>
        </row>
        <row r="2178">
          <cell r="A2178" t="str">
            <v>ACTIVE</v>
          </cell>
          <cell r="B2178" t="str">
            <v>35-659</v>
          </cell>
          <cell r="C2178">
            <v>28876394</v>
          </cell>
          <cell r="D2178" t="str">
            <v>35-659</v>
          </cell>
          <cell r="E2178" t="str">
            <v>SDR 35</v>
          </cell>
          <cell r="F2178" t="str">
            <v>36X15 TEE GXGXG SDR35</v>
          </cell>
          <cell r="G2178">
            <v>265.5</v>
          </cell>
          <cell r="H2178">
            <v>120.428676</v>
          </cell>
          <cell r="I2178">
            <v>1</v>
          </cell>
          <cell r="J2178">
            <v>1</v>
          </cell>
          <cell r="K2178">
            <v>18840.714555555558</v>
          </cell>
          <cell r="L2178">
            <v>1803.0277000000001</v>
          </cell>
          <cell r="M2178" t="str">
            <v>SPECFIT</v>
          </cell>
          <cell r="N2178" t="str">
            <v>(79)8203615</v>
          </cell>
          <cell r="O2178" t="str">
            <v>BOX</v>
          </cell>
          <cell r="P2178" t="str">
            <v>D</v>
          </cell>
          <cell r="Q2178" t="str">
            <v>F</v>
          </cell>
          <cell r="R2178">
            <v>15151.49411764706</v>
          </cell>
          <cell r="S2178">
            <v>16212.098705882356</v>
          </cell>
          <cell r="T2178">
            <v>15847.33</v>
          </cell>
          <cell r="U2178">
            <v>15847.33</v>
          </cell>
          <cell r="V2178">
            <v>16956.643100000001</v>
          </cell>
          <cell r="W2178">
            <v>16956.643100000001</v>
          </cell>
          <cell r="X2178">
            <v>16956.643100000001</v>
          </cell>
          <cell r="Y2178">
            <v>16956.643100000001</v>
          </cell>
          <cell r="Z2178">
            <v>18840.714555555558</v>
          </cell>
          <cell r="AB2178" t="str">
            <v/>
          </cell>
          <cell r="AC2178">
            <v>2237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I2178" t="str">
            <v/>
          </cell>
          <cell r="AJ2178" t="str">
            <v/>
          </cell>
          <cell r="AM2178" t="e">
            <v>#N/A</v>
          </cell>
        </row>
        <row r="2179">
          <cell r="A2179" t="str">
            <v>ACTIVE</v>
          </cell>
          <cell r="B2179" t="str">
            <v>35-660</v>
          </cell>
          <cell r="C2179">
            <v>28876408</v>
          </cell>
          <cell r="D2179" t="str">
            <v>35-660</v>
          </cell>
          <cell r="E2179" t="str">
            <v>SDR 35</v>
          </cell>
          <cell r="F2179" t="str">
            <v>36X18 TEE GXGXG SDR35</v>
          </cell>
          <cell r="G2179">
            <v>282.14999999999998</v>
          </cell>
          <cell r="H2179">
            <v>127.98098279999999</v>
          </cell>
          <cell r="I2179">
            <v>1</v>
          </cell>
          <cell r="J2179" t="str">
            <v>-</v>
          </cell>
          <cell r="K2179">
            <v>20289.13788888889</v>
          </cell>
          <cell r="L2179">
            <v>1941.6403</v>
          </cell>
          <cell r="M2179" t="str">
            <v>SPECFIT</v>
          </cell>
          <cell r="N2179" t="str">
            <v>(79)8203618</v>
          </cell>
          <cell r="O2179" t="str">
            <v>BOX</v>
          </cell>
          <cell r="P2179" t="str">
            <v>D</v>
          </cell>
          <cell r="Q2179" t="str">
            <v>F</v>
          </cell>
          <cell r="R2179">
            <v>16316.305882352943</v>
          </cell>
          <cell r="S2179">
            <v>17458.44729411765</v>
          </cell>
          <cell r="T2179">
            <v>17065.63</v>
          </cell>
          <cell r="U2179">
            <v>17065.63</v>
          </cell>
          <cell r="V2179">
            <v>18260.224100000003</v>
          </cell>
          <cell r="W2179">
            <v>18260.224100000003</v>
          </cell>
          <cell r="X2179">
            <v>18260.224100000003</v>
          </cell>
          <cell r="Y2179">
            <v>18260.224100000003</v>
          </cell>
          <cell r="Z2179">
            <v>20289.13788888889</v>
          </cell>
          <cell r="AB2179" t="str">
            <v/>
          </cell>
          <cell r="AC2179">
            <v>2238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I2179" t="str">
            <v/>
          </cell>
          <cell r="AJ2179" t="str">
            <v/>
          </cell>
          <cell r="AM2179" t="e">
            <v>#N/A</v>
          </cell>
        </row>
        <row r="2180">
          <cell r="A2180" t="str">
            <v>ACTIVE</v>
          </cell>
          <cell r="B2180" t="str">
            <v>35-661</v>
          </cell>
          <cell r="C2180">
            <v>28876416</v>
          </cell>
          <cell r="D2180" t="str">
            <v>35-661</v>
          </cell>
          <cell r="E2180" t="str">
            <v>SDR 35</v>
          </cell>
          <cell r="F2180" t="str">
            <v>36X21 TEE GXGXG SDR35</v>
          </cell>
          <cell r="G2180">
            <v>300.60000000000002</v>
          </cell>
          <cell r="H2180">
            <v>136.3497552</v>
          </cell>
          <cell r="I2180">
            <v>1</v>
          </cell>
          <cell r="J2180" t="str">
            <v>-</v>
          </cell>
          <cell r="K2180">
            <v>16529.264888888891</v>
          </cell>
          <cell r="L2180">
            <v>2206.9416999999999</v>
          </cell>
          <cell r="M2180" t="str">
            <v>SPECFIT</v>
          </cell>
          <cell r="N2180" t="str">
            <v>(79)8203621</v>
          </cell>
          <cell r="O2180" t="str">
            <v>BOX</v>
          </cell>
          <cell r="P2180" t="str">
            <v>D</v>
          </cell>
          <cell r="Q2180" t="str">
            <v>F</v>
          </cell>
          <cell r="R2180">
            <v>18545.729411764707</v>
          </cell>
          <cell r="S2180">
            <v>19843.930470588239</v>
          </cell>
          <cell r="T2180">
            <v>13903.12</v>
          </cell>
          <cell r="U2180">
            <v>13903.12</v>
          </cell>
          <cell r="V2180">
            <v>14876.338400000002</v>
          </cell>
          <cell r="W2180">
            <v>14876.338400000002</v>
          </cell>
          <cell r="X2180">
            <v>14876.338400000002</v>
          </cell>
          <cell r="Y2180">
            <v>14876.338400000002</v>
          </cell>
          <cell r="Z2180">
            <v>16529.264888888891</v>
          </cell>
          <cell r="AB2180" t="str">
            <v/>
          </cell>
          <cell r="AC2180">
            <v>2239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I2180" t="str">
            <v/>
          </cell>
          <cell r="AJ2180" t="str">
            <v/>
          </cell>
          <cell r="AM2180" t="e">
            <v>#N/A</v>
          </cell>
        </row>
        <row r="2181">
          <cell r="A2181" t="str">
            <v>ACTIVE</v>
          </cell>
          <cell r="B2181" t="str">
            <v>35-662</v>
          </cell>
          <cell r="C2181">
            <v>28876424</v>
          </cell>
          <cell r="D2181" t="str">
            <v>35-662</v>
          </cell>
          <cell r="E2181" t="str">
            <v>SDR 35</v>
          </cell>
          <cell r="F2181" t="str">
            <v>36X24 TEE GXGXG SDR35</v>
          </cell>
          <cell r="G2181">
            <v>319.5</v>
          </cell>
          <cell r="H2181">
            <v>144.92264399999999</v>
          </cell>
          <cell r="I2181">
            <v>1</v>
          </cell>
          <cell r="J2181" t="str">
            <v>-</v>
          </cell>
          <cell r="K2181">
            <v>20451.314222222223</v>
          </cell>
          <cell r="L2181">
            <v>2469.9009999999998</v>
          </cell>
          <cell r="M2181" t="str">
            <v>SPECFIT</v>
          </cell>
          <cell r="N2181" t="str">
            <v>(79)8203624</v>
          </cell>
          <cell r="O2181" t="str">
            <v>BOX</v>
          </cell>
          <cell r="P2181" t="str">
            <v>D</v>
          </cell>
          <cell r="Q2181" t="str">
            <v>F</v>
          </cell>
          <cell r="R2181">
            <v>20755.470588235297</v>
          </cell>
          <cell r="S2181">
            <v>22208.353529411768</v>
          </cell>
          <cell r="T2181">
            <v>17202.04</v>
          </cell>
          <cell r="U2181">
            <v>17202.04</v>
          </cell>
          <cell r="V2181">
            <v>18406.182800000002</v>
          </cell>
          <cell r="W2181">
            <v>18406.182800000002</v>
          </cell>
          <cell r="X2181">
            <v>18406.182800000002</v>
          </cell>
          <cell r="Y2181">
            <v>18406.182800000002</v>
          </cell>
          <cell r="Z2181">
            <v>20451.314222222223</v>
          </cell>
          <cell r="AB2181" t="str">
            <v/>
          </cell>
          <cell r="AC2181">
            <v>2240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I2181" t="str">
            <v/>
          </cell>
          <cell r="AJ2181" t="str">
            <v/>
          </cell>
          <cell r="AM2181" t="e">
            <v>#N/A</v>
          </cell>
        </row>
        <row r="2182">
          <cell r="A2182" t="str">
            <v>ACTIVE</v>
          </cell>
          <cell r="B2182" t="str">
            <v>35-663</v>
          </cell>
          <cell r="C2182">
            <v>28876432</v>
          </cell>
          <cell r="D2182" t="str">
            <v>35-663</v>
          </cell>
          <cell r="E2182" t="str">
            <v>SDR 35</v>
          </cell>
          <cell r="F2182" t="str">
            <v>36X27 TEE GXGXG SDR35</v>
          </cell>
          <cell r="G2182">
            <v>343.35</v>
          </cell>
          <cell r="H2182">
            <v>155.74081320000002</v>
          </cell>
          <cell r="I2182">
            <v>1</v>
          </cell>
          <cell r="J2182" t="str">
            <v>-</v>
          </cell>
          <cell r="K2182">
            <v>21029.494666666666</v>
          </cell>
          <cell r="L2182">
            <v>2678.9908999999998</v>
          </cell>
          <cell r="M2182" t="str">
            <v>SPECFIT</v>
          </cell>
          <cell r="N2182" t="str">
            <v>(79)8203627</v>
          </cell>
          <cell r="O2182" t="str">
            <v>BOX</v>
          </cell>
          <cell r="P2182" t="str">
            <v>D</v>
          </cell>
          <cell r="Q2182" t="str">
            <v>F</v>
          </cell>
          <cell r="R2182">
            <v>22512.52941176471</v>
          </cell>
          <cell r="S2182">
            <v>24088.406470588241</v>
          </cell>
          <cell r="T2182">
            <v>17688.36</v>
          </cell>
          <cell r="U2182">
            <v>17688.36</v>
          </cell>
          <cell r="V2182">
            <v>18926.5452</v>
          </cell>
          <cell r="W2182">
            <v>18926.5452</v>
          </cell>
          <cell r="X2182">
            <v>18926.5452</v>
          </cell>
          <cell r="Y2182">
            <v>18926.5452</v>
          </cell>
          <cell r="Z2182">
            <v>21029.494666666666</v>
          </cell>
          <cell r="AB2182" t="str">
            <v/>
          </cell>
          <cell r="AC2182">
            <v>2241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I2182" t="str">
            <v/>
          </cell>
          <cell r="AJ2182" t="str">
            <v/>
          </cell>
          <cell r="AM2182" t="e">
            <v>#N/A</v>
          </cell>
        </row>
        <row r="2183">
          <cell r="A2183" t="str">
            <v>ACTIVE</v>
          </cell>
          <cell r="B2183" t="str">
            <v>35-665</v>
          </cell>
          <cell r="C2183">
            <v>28876440</v>
          </cell>
          <cell r="D2183" t="str">
            <v>35-665</v>
          </cell>
          <cell r="E2183" t="str">
            <v>SDR 35</v>
          </cell>
          <cell r="F2183" t="str">
            <v>36X30 TEE GXGXG SDR35</v>
          </cell>
          <cell r="G2183">
            <v>384.75</v>
          </cell>
          <cell r="H2183">
            <v>174.51952199999999</v>
          </cell>
          <cell r="I2183">
            <v>1</v>
          </cell>
          <cell r="J2183" t="str">
            <v>-</v>
          </cell>
          <cell r="K2183">
            <v>26286.963444444445</v>
          </cell>
          <cell r="L2183">
            <v>3348.8451</v>
          </cell>
          <cell r="M2183" t="str">
            <v>SPECFIT</v>
          </cell>
          <cell r="N2183" t="str">
            <v>(79)8203630</v>
          </cell>
          <cell r="O2183" t="str">
            <v>BOX</v>
          </cell>
          <cell r="P2183" t="str">
            <v>D</v>
          </cell>
          <cell r="Q2183" t="str">
            <v>F</v>
          </cell>
          <cell r="R2183">
            <v>28141.564705882356</v>
          </cell>
          <cell r="S2183">
            <v>30111.474235294121</v>
          </cell>
          <cell r="T2183">
            <v>22110.53</v>
          </cell>
          <cell r="U2183">
            <v>22110.53</v>
          </cell>
          <cell r="V2183">
            <v>23658.267100000001</v>
          </cell>
          <cell r="W2183">
            <v>23658.267100000001</v>
          </cell>
          <cell r="X2183">
            <v>23658.267100000001</v>
          </cell>
          <cell r="Y2183">
            <v>23658.267100000001</v>
          </cell>
          <cell r="Z2183">
            <v>26286.963444444445</v>
          </cell>
          <cell r="AB2183" t="str">
            <v/>
          </cell>
          <cell r="AC2183">
            <v>2242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I2183" t="str">
            <v/>
          </cell>
          <cell r="AJ2183" t="str">
            <v/>
          </cell>
          <cell r="AM2183" t="e">
            <v>#N/A</v>
          </cell>
        </row>
        <row r="2184">
          <cell r="A2184" t="str">
            <v>ACTIVE</v>
          </cell>
          <cell r="B2184" t="str">
            <v>35-666</v>
          </cell>
          <cell r="C2184">
            <v>28876459</v>
          </cell>
          <cell r="D2184" t="str">
            <v>35-666</v>
          </cell>
          <cell r="E2184" t="str">
            <v>SDR 35</v>
          </cell>
          <cell r="F2184" t="str">
            <v>36 TEE GXGXG SDR35</v>
          </cell>
          <cell r="G2184">
            <v>467.1</v>
          </cell>
          <cell r="H2184">
            <v>211.8728232</v>
          </cell>
          <cell r="I2184">
            <v>1</v>
          </cell>
          <cell r="J2184" t="str">
            <v>-</v>
          </cell>
          <cell r="K2184">
            <v>44748.992691503277</v>
          </cell>
          <cell r="L2184">
            <v>4186.0564000000004</v>
          </cell>
          <cell r="M2184" t="str">
            <v>SPECFIT</v>
          </cell>
          <cell r="N2184" t="str">
            <v>(79)82036</v>
          </cell>
          <cell r="O2184" t="str">
            <v>BOX</v>
          </cell>
          <cell r="P2184" t="str">
            <v>D</v>
          </cell>
          <cell r="Q2184" t="str">
            <v>F</v>
          </cell>
          <cell r="R2184">
            <v>35176.952941176474</v>
          </cell>
          <cell r="S2184">
            <v>37639.339647058827</v>
          </cell>
          <cell r="T2184">
            <v>37639.339647058827</v>
          </cell>
          <cell r="U2184">
            <v>37639.339647058827</v>
          </cell>
          <cell r="V2184">
            <v>40274.093422352948</v>
          </cell>
          <cell r="W2184">
            <v>40274.093422352948</v>
          </cell>
          <cell r="X2184">
            <v>40274.093422352948</v>
          </cell>
          <cell r="Y2184">
            <v>40274.093422352948</v>
          </cell>
          <cell r="Z2184">
            <v>44748.992691503277</v>
          </cell>
          <cell r="AB2184" t="str">
            <v/>
          </cell>
          <cell r="AC2184">
            <v>2243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I2184" t="str">
            <v/>
          </cell>
          <cell r="AJ2184" t="str">
            <v/>
          </cell>
          <cell r="AM2184" t="e">
            <v>#N/A</v>
          </cell>
        </row>
        <row r="2185">
          <cell r="A2185" t="str">
            <v>ACTIVE</v>
          </cell>
          <cell r="B2185" t="str">
            <v>35-668</v>
          </cell>
          <cell r="C2185">
            <v>28876513</v>
          </cell>
          <cell r="D2185" t="str">
            <v>35-668</v>
          </cell>
          <cell r="E2185" t="str">
            <v>SDR 35</v>
          </cell>
          <cell r="F2185" t="str">
            <v>6X4 TEE SXGXG SDR35</v>
          </cell>
          <cell r="G2185">
            <v>1.8</v>
          </cell>
          <cell r="H2185">
            <v>0.81646560000000001</v>
          </cell>
          <cell r="I2185">
            <v>1</v>
          </cell>
          <cell r="J2185">
            <v>75</v>
          </cell>
          <cell r="K2185">
            <v>127.10411111111112</v>
          </cell>
          <cell r="L2185">
            <v>12.528919999999999</v>
          </cell>
          <cell r="M2185" t="str">
            <v>SPECFIT</v>
          </cell>
          <cell r="N2185" t="str">
            <v>(79)83064</v>
          </cell>
          <cell r="O2185" t="str">
            <v>BOX</v>
          </cell>
          <cell r="P2185" t="str">
            <v>D</v>
          </cell>
          <cell r="Q2185" t="str">
            <v>F</v>
          </cell>
          <cell r="R2185">
            <v>102.22352941176472</v>
          </cell>
          <cell r="S2185">
            <v>109.37917647058825</v>
          </cell>
          <cell r="T2185">
            <v>106.91</v>
          </cell>
          <cell r="U2185">
            <v>106.91</v>
          </cell>
          <cell r="V2185">
            <v>114.39370000000001</v>
          </cell>
          <cell r="W2185">
            <v>114.39370000000001</v>
          </cell>
          <cell r="X2185">
            <v>114.39370000000001</v>
          </cell>
          <cell r="Y2185">
            <v>114.39370000000001</v>
          </cell>
          <cell r="Z2185">
            <v>127.10411111111112</v>
          </cell>
          <cell r="AB2185" t="str">
            <v/>
          </cell>
          <cell r="AC2185">
            <v>2247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I2185" t="str">
            <v/>
          </cell>
          <cell r="AJ2185" t="str">
            <v/>
          </cell>
          <cell r="AM2185" t="e">
            <v>#N/A</v>
          </cell>
        </row>
        <row r="2186">
          <cell r="A2186" t="str">
            <v>ACTIVE</v>
          </cell>
          <cell r="B2186" t="str">
            <v>35-669</v>
          </cell>
          <cell r="C2186">
            <v>28876521</v>
          </cell>
          <cell r="D2186" t="str">
            <v>35-669</v>
          </cell>
          <cell r="E2186" t="str">
            <v>SDR 35</v>
          </cell>
          <cell r="F2186" t="str">
            <v>6 TEE SXGXG SDR35</v>
          </cell>
          <cell r="G2186">
            <v>2.3624999999999998</v>
          </cell>
          <cell r="H2186">
            <v>1.0716110999999999</v>
          </cell>
          <cell r="I2186">
            <v>1</v>
          </cell>
          <cell r="J2186">
            <v>57</v>
          </cell>
          <cell r="K2186">
            <v>141.12111111111113</v>
          </cell>
          <cell r="L2186">
            <v>26.759399999999999</v>
          </cell>
          <cell r="M2186" t="str">
            <v>SPECFIT</v>
          </cell>
          <cell r="N2186" t="str">
            <v>(79)8306</v>
          </cell>
          <cell r="O2186" t="str">
            <v>BOX</v>
          </cell>
          <cell r="P2186" t="str">
            <v>D</v>
          </cell>
          <cell r="Q2186" t="str">
            <v>F</v>
          </cell>
          <cell r="R2186">
            <v>113.49411764705883</v>
          </cell>
          <cell r="S2186">
            <v>121.43870588235295</v>
          </cell>
          <cell r="T2186">
            <v>118.7</v>
          </cell>
          <cell r="U2186">
            <v>118.7</v>
          </cell>
          <cell r="V2186">
            <v>127.00900000000001</v>
          </cell>
          <cell r="W2186">
            <v>127.00900000000001</v>
          </cell>
          <cell r="X2186">
            <v>127.00900000000001</v>
          </cell>
          <cell r="Y2186">
            <v>127.00900000000001</v>
          </cell>
          <cell r="Z2186">
            <v>141.12111111111113</v>
          </cell>
          <cell r="AB2186" t="str">
            <v/>
          </cell>
          <cell r="AC2186">
            <v>2248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I2186" t="str">
            <v/>
          </cell>
          <cell r="AJ2186" t="str">
            <v/>
          </cell>
          <cell r="AM2186" t="e">
            <v>#N/A</v>
          </cell>
        </row>
        <row r="2187">
          <cell r="A2187" t="str">
            <v>ACTIVE</v>
          </cell>
          <cell r="B2187" t="str">
            <v>35-670</v>
          </cell>
          <cell r="C2187">
            <v>28876530</v>
          </cell>
          <cell r="D2187" t="str">
            <v>35-670</v>
          </cell>
          <cell r="E2187" t="str">
            <v>SDR 35</v>
          </cell>
          <cell r="F2187" t="str">
            <v>8X4 TEE SXGXG SDR35</v>
          </cell>
          <cell r="G2187">
            <v>2.4885000000000002</v>
          </cell>
          <cell r="H2187">
            <v>1.1287636920000002</v>
          </cell>
          <cell r="I2187">
            <v>1</v>
          </cell>
          <cell r="J2187">
            <v>54</v>
          </cell>
          <cell r="K2187">
            <v>171.15244444444446</v>
          </cell>
          <cell r="L2187">
            <v>23.735320000000002</v>
          </cell>
          <cell r="M2187" t="str">
            <v>SPECFIT</v>
          </cell>
          <cell r="N2187" t="str">
            <v>(79)83084</v>
          </cell>
          <cell r="O2187" t="str">
            <v>BOX</v>
          </cell>
          <cell r="P2187" t="str">
            <v>D</v>
          </cell>
          <cell r="Q2187" t="str">
            <v>F</v>
          </cell>
          <cell r="R2187">
            <v>140.75294117647059</v>
          </cell>
          <cell r="S2187">
            <v>150.60564705882354</v>
          </cell>
          <cell r="T2187">
            <v>143.96</v>
          </cell>
          <cell r="U2187">
            <v>143.96</v>
          </cell>
          <cell r="V2187">
            <v>154.03720000000001</v>
          </cell>
          <cell r="W2187">
            <v>154.03720000000001</v>
          </cell>
          <cell r="X2187">
            <v>154.03720000000001</v>
          </cell>
          <cell r="Y2187">
            <v>154.03720000000001</v>
          </cell>
          <cell r="Z2187">
            <v>171.15244444444446</v>
          </cell>
          <cell r="AB2187" t="str">
            <v/>
          </cell>
          <cell r="AC2187">
            <v>2249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I2187" t="str">
            <v/>
          </cell>
          <cell r="AJ2187" t="str">
            <v/>
          </cell>
          <cell r="AM2187" t="e">
            <v>#N/A</v>
          </cell>
        </row>
        <row r="2188">
          <cell r="A2188" t="str">
            <v>ACTIVE</v>
          </cell>
          <cell r="B2188" t="str">
            <v>35-671</v>
          </cell>
          <cell r="C2188">
            <v>28876548</v>
          </cell>
          <cell r="D2188" t="str">
            <v>35-671</v>
          </cell>
          <cell r="E2188" t="str">
            <v>SDR 35</v>
          </cell>
          <cell r="F2188" t="str">
            <v>8X6 TEE SXGXG SDR35</v>
          </cell>
          <cell r="G2188">
            <v>2.9430000000000001</v>
          </cell>
          <cell r="H2188">
            <v>1.3349212560000001</v>
          </cell>
          <cell r="I2188">
            <v>1</v>
          </cell>
          <cell r="J2188">
            <v>46</v>
          </cell>
          <cell r="K2188">
            <v>177.12066666666666</v>
          </cell>
          <cell r="L2188">
            <v>22.083200000000001</v>
          </cell>
          <cell r="M2188" t="str">
            <v>SPECFIT</v>
          </cell>
          <cell r="N2188" t="str">
            <v>(79)83086</v>
          </cell>
          <cell r="O2188" t="str">
            <v>BOX</v>
          </cell>
          <cell r="P2188" t="str">
            <v>D</v>
          </cell>
          <cell r="Q2188" t="str">
            <v>F</v>
          </cell>
          <cell r="R2188">
            <v>145.7294117647059</v>
          </cell>
          <cell r="S2188">
            <v>155.93047058823532</v>
          </cell>
          <cell r="T2188">
            <v>148.97999999999999</v>
          </cell>
          <cell r="U2188">
            <v>148.97999999999999</v>
          </cell>
          <cell r="V2188">
            <v>159.40860000000001</v>
          </cell>
          <cell r="W2188">
            <v>159.40860000000001</v>
          </cell>
          <cell r="X2188">
            <v>159.40860000000001</v>
          </cell>
          <cell r="Y2188">
            <v>159.40860000000001</v>
          </cell>
          <cell r="Z2188">
            <v>177.12066666666666</v>
          </cell>
          <cell r="AB2188" t="str">
            <v/>
          </cell>
          <cell r="AC2188">
            <v>2250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I2188" t="str">
            <v/>
          </cell>
          <cell r="AJ2188" t="str">
            <v/>
          </cell>
          <cell r="AM2188" t="e">
            <v>#N/A</v>
          </cell>
        </row>
        <row r="2189">
          <cell r="A2189" t="str">
            <v>ACTIVE</v>
          </cell>
          <cell r="B2189" t="str">
            <v>35-672</v>
          </cell>
          <cell r="C2189">
            <v>28876556</v>
          </cell>
          <cell r="D2189" t="str">
            <v>35-672</v>
          </cell>
          <cell r="E2189" t="str">
            <v>SDR 35</v>
          </cell>
          <cell r="F2189" t="str">
            <v>8 TEE SXGXG SDR35</v>
          </cell>
          <cell r="G2189">
            <v>5.4450000000000003</v>
          </cell>
          <cell r="H2189">
            <v>2.46980844</v>
          </cell>
          <cell r="I2189">
            <v>1</v>
          </cell>
          <cell r="J2189">
            <v>25</v>
          </cell>
          <cell r="K2189">
            <v>272.92133333333334</v>
          </cell>
          <cell r="L2189">
            <v>23.812570000000001</v>
          </cell>
          <cell r="M2189" t="str">
            <v>SPECFIT</v>
          </cell>
          <cell r="N2189" t="str">
            <v>(79)8308</v>
          </cell>
          <cell r="O2189" t="str">
            <v>BOX</v>
          </cell>
          <cell r="P2189" t="str">
            <v>D</v>
          </cell>
          <cell r="Q2189" t="str">
            <v>F</v>
          </cell>
          <cell r="R2189">
            <v>219.49411764705883</v>
          </cell>
          <cell r="S2189">
            <v>234.85870588235295</v>
          </cell>
          <cell r="T2189">
            <v>229.56</v>
          </cell>
          <cell r="U2189">
            <v>229.56</v>
          </cell>
          <cell r="V2189">
            <v>245.62920000000003</v>
          </cell>
          <cell r="W2189">
            <v>245.62920000000003</v>
          </cell>
          <cell r="X2189">
            <v>245.62920000000003</v>
          </cell>
          <cell r="Y2189">
            <v>245.62920000000003</v>
          </cell>
          <cell r="Z2189">
            <v>272.92133333333334</v>
          </cell>
          <cell r="AB2189" t="str">
            <v/>
          </cell>
          <cell r="AC2189">
            <v>2251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I2189" t="str">
            <v/>
          </cell>
          <cell r="AJ2189" t="str">
            <v/>
          </cell>
          <cell r="AM2189" t="e">
            <v>#N/A</v>
          </cell>
        </row>
        <row r="2190">
          <cell r="A2190" t="str">
            <v>ACTIVE</v>
          </cell>
          <cell r="B2190" t="str">
            <v>35-673</v>
          </cell>
          <cell r="C2190">
            <v>28876564</v>
          </cell>
          <cell r="D2190" t="str">
            <v>35-673</v>
          </cell>
          <cell r="E2190" t="str">
            <v>SDR 35</v>
          </cell>
          <cell r="F2190" t="str">
            <v>10X4 TEE SXGXG SDR35</v>
          </cell>
          <cell r="G2190">
            <v>5.2874999999999996</v>
          </cell>
          <cell r="H2190">
            <v>2.3983676999999997</v>
          </cell>
          <cell r="I2190">
            <v>1</v>
          </cell>
          <cell r="J2190">
            <v>26</v>
          </cell>
          <cell r="K2190">
            <v>555.769888888889</v>
          </cell>
          <cell r="L2190">
            <v>53.186199999999999</v>
          </cell>
          <cell r="M2190" t="str">
            <v>SPECFIT</v>
          </cell>
          <cell r="N2190" t="str">
            <v>(79)830104</v>
          </cell>
          <cell r="O2190" t="str">
            <v>BOX</v>
          </cell>
          <cell r="P2190" t="str">
            <v>D</v>
          </cell>
          <cell r="Q2190" t="str">
            <v>F</v>
          </cell>
          <cell r="R2190">
            <v>446.95294117647063</v>
          </cell>
          <cell r="S2190">
            <v>478.23964705882361</v>
          </cell>
          <cell r="T2190">
            <v>467.47</v>
          </cell>
          <cell r="U2190">
            <v>467.47</v>
          </cell>
          <cell r="V2190">
            <v>500.19290000000007</v>
          </cell>
          <cell r="W2190">
            <v>500.19290000000007</v>
          </cell>
          <cell r="X2190">
            <v>500.19290000000007</v>
          </cell>
          <cell r="Y2190">
            <v>500.19290000000007</v>
          </cell>
          <cell r="Z2190">
            <v>555.769888888889</v>
          </cell>
          <cell r="AB2190" t="str">
            <v/>
          </cell>
          <cell r="AC2190">
            <v>2252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I2190" t="str">
            <v/>
          </cell>
          <cell r="AJ2190" t="str">
            <v/>
          </cell>
          <cell r="AM2190" t="e">
            <v>#N/A</v>
          </cell>
        </row>
        <row r="2191">
          <cell r="A2191" t="str">
            <v>ACTIVE</v>
          </cell>
          <cell r="B2191" t="str">
            <v>35-674</v>
          </cell>
          <cell r="C2191">
            <v>28876572</v>
          </cell>
          <cell r="D2191" t="str">
            <v>35-674</v>
          </cell>
          <cell r="E2191" t="str">
            <v>SDR 35</v>
          </cell>
          <cell r="F2191" t="str">
            <v>10X6 TEE SXGXG SDR35</v>
          </cell>
          <cell r="G2191">
            <v>5.94</v>
          </cell>
          <cell r="H2191">
            <v>2.69433648</v>
          </cell>
          <cell r="I2191">
            <v>1</v>
          </cell>
          <cell r="J2191">
            <v>23</v>
          </cell>
          <cell r="K2191">
            <v>576.67055555555555</v>
          </cell>
          <cell r="L2191">
            <v>55.1858</v>
          </cell>
          <cell r="M2191" t="str">
            <v>SPECFIT</v>
          </cell>
          <cell r="N2191" t="str">
            <v>(79)830106</v>
          </cell>
          <cell r="O2191" t="str">
            <v>BOX</v>
          </cell>
          <cell r="P2191" t="str">
            <v>D</v>
          </cell>
          <cell r="Q2191" t="str">
            <v>F</v>
          </cell>
          <cell r="R2191">
            <v>463.75294117647059</v>
          </cell>
          <cell r="S2191">
            <v>496.21564705882355</v>
          </cell>
          <cell r="T2191">
            <v>485.05</v>
          </cell>
          <cell r="U2191">
            <v>485.05</v>
          </cell>
          <cell r="V2191">
            <v>519.00350000000003</v>
          </cell>
          <cell r="W2191">
            <v>519.00350000000003</v>
          </cell>
          <cell r="X2191">
            <v>519.00350000000003</v>
          </cell>
          <cell r="Y2191">
            <v>519.00350000000003</v>
          </cell>
          <cell r="Z2191">
            <v>576.67055555555555</v>
          </cell>
          <cell r="AB2191" t="str">
            <v/>
          </cell>
          <cell r="AC2191">
            <v>2253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I2191" t="str">
            <v/>
          </cell>
          <cell r="AJ2191" t="str">
            <v/>
          </cell>
          <cell r="AM2191" t="e">
            <v>#N/A</v>
          </cell>
        </row>
        <row r="2192">
          <cell r="A2192" t="str">
            <v>ACTIVE</v>
          </cell>
          <cell r="B2192" t="str">
            <v>35-675</v>
          </cell>
          <cell r="C2192">
            <v>28876580</v>
          </cell>
          <cell r="D2192" t="str">
            <v>35-675</v>
          </cell>
          <cell r="E2192" t="str">
            <v>SDR 35</v>
          </cell>
          <cell r="F2192" t="str">
            <v>10X8 TEE SXGXG SDR35</v>
          </cell>
          <cell r="G2192">
            <v>7.4024999999999999</v>
          </cell>
          <cell r="H2192">
            <v>3.3577147799999998</v>
          </cell>
          <cell r="I2192">
            <v>1</v>
          </cell>
          <cell r="J2192">
            <v>18</v>
          </cell>
          <cell r="K2192">
            <v>900.5001111111111</v>
          </cell>
          <cell r="L2192">
            <v>86.176199999999994</v>
          </cell>
          <cell r="M2192" t="str">
            <v>SPECFIT</v>
          </cell>
          <cell r="N2192" t="str">
            <v>(79)830108</v>
          </cell>
          <cell r="O2192" t="str">
            <v>BOX</v>
          </cell>
          <cell r="P2192" t="str">
            <v>D</v>
          </cell>
          <cell r="Q2192" t="str">
            <v>F</v>
          </cell>
          <cell r="R2192">
            <v>724.17647058823525</v>
          </cell>
          <cell r="S2192">
            <v>774.86882352941177</v>
          </cell>
          <cell r="T2192">
            <v>757.43</v>
          </cell>
          <cell r="U2192">
            <v>757.43</v>
          </cell>
          <cell r="V2192">
            <v>810.45010000000002</v>
          </cell>
          <cell r="W2192">
            <v>810.45010000000002</v>
          </cell>
          <cell r="X2192">
            <v>810.45010000000002</v>
          </cell>
          <cell r="Y2192">
            <v>810.45010000000002</v>
          </cell>
          <cell r="Z2192">
            <v>900.5001111111111</v>
          </cell>
          <cell r="AB2192" t="str">
            <v/>
          </cell>
          <cell r="AC2192">
            <v>2254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I2192" t="str">
            <v/>
          </cell>
          <cell r="AJ2192" t="str">
            <v/>
          </cell>
          <cell r="AM2192" t="e">
            <v>#N/A</v>
          </cell>
        </row>
        <row r="2193">
          <cell r="A2193" t="str">
            <v>ACTIVE</v>
          </cell>
          <cell r="B2193" t="str">
            <v>35-676</v>
          </cell>
          <cell r="C2193">
            <v>28876599</v>
          </cell>
          <cell r="D2193" t="str">
            <v>35-676</v>
          </cell>
          <cell r="E2193" t="str">
            <v>SDR 35</v>
          </cell>
          <cell r="F2193" t="str">
            <v>10 TEE SXGXG SDR35</v>
          </cell>
          <cell r="G2193">
            <v>8.5950000000000006</v>
          </cell>
          <cell r="H2193">
            <v>3.89862324</v>
          </cell>
          <cell r="I2193">
            <v>1</v>
          </cell>
          <cell r="J2193">
            <v>16</v>
          </cell>
          <cell r="K2193">
            <v>928.23688888888898</v>
          </cell>
          <cell r="L2193">
            <v>88.829400000000007</v>
          </cell>
          <cell r="M2193" t="str">
            <v>SPECFIT</v>
          </cell>
          <cell r="N2193" t="str">
            <v>(79)83010</v>
          </cell>
          <cell r="O2193" t="str">
            <v>BOX</v>
          </cell>
          <cell r="P2193" t="str">
            <v>D</v>
          </cell>
          <cell r="Q2193" t="str">
            <v>F</v>
          </cell>
          <cell r="R2193">
            <v>746.47058823529414</v>
          </cell>
          <cell r="S2193">
            <v>798.72352941176473</v>
          </cell>
          <cell r="T2193">
            <v>780.76</v>
          </cell>
          <cell r="U2193">
            <v>780.76</v>
          </cell>
          <cell r="V2193">
            <v>835.41320000000007</v>
          </cell>
          <cell r="W2193">
            <v>835.41320000000007</v>
          </cell>
          <cell r="X2193">
            <v>835.41320000000007</v>
          </cell>
          <cell r="Y2193">
            <v>835.41320000000007</v>
          </cell>
          <cell r="Z2193">
            <v>928.23688888888898</v>
          </cell>
          <cell r="AB2193" t="str">
            <v/>
          </cell>
          <cell r="AC2193">
            <v>2255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I2193" t="str">
            <v/>
          </cell>
          <cell r="AJ2193" t="str">
            <v/>
          </cell>
          <cell r="AM2193" t="e">
            <v>#N/A</v>
          </cell>
        </row>
        <row r="2194">
          <cell r="A2194" t="str">
            <v>ACTIVE</v>
          </cell>
          <cell r="B2194" t="str">
            <v>35-677</v>
          </cell>
          <cell r="C2194">
            <v>28876602</v>
          </cell>
          <cell r="D2194" t="str">
            <v>35-677</v>
          </cell>
          <cell r="E2194" t="str">
            <v>SDR 35</v>
          </cell>
          <cell r="F2194" t="str">
            <v>12X4 TEE SXGXG SDR35</v>
          </cell>
          <cell r="G2194">
            <v>7.29</v>
          </cell>
          <cell r="H2194">
            <v>3.3066856800000002</v>
          </cell>
          <cell r="I2194">
            <v>1</v>
          </cell>
          <cell r="J2194">
            <v>19</v>
          </cell>
          <cell r="K2194">
            <v>680.11577777777779</v>
          </cell>
          <cell r="L2194">
            <v>65.085800000000006</v>
          </cell>
          <cell r="M2194" t="str">
            <v>SPECFIT</v>
          </cell>
          <cell r="N2194" t="str">
            <v>(79)830124</v>
          </cell>
          <cell r="O2194" t="str">
            <v>BOX</v>
          </cell>
          <cell r="P2194" t="str">
            <v>D</v>
          </cell>
          <cell r="Q2194" t="str">
            <v>F</v>
          </cell>
          <cell r="R2194">
            <v>546.94117647058818</v>
          </cell>
          <cell r="S2194">
            <v>585.22705882352943</v>
          </cell>
          <cell r="T2194">
            <v>572.05999999999995</v>
          </cell>
          <cell r="U2194">
            <v>572.05999999999995</v>
          </cell>
          <cell r="V2194">
            <v>612.10419999999999</v>
          </cell>
          <cell r="W2194">
            <v>612.10419999999999</v>
          </cell>
          <cell r="X2194">
            <v>612.10419999999999</v>
          </cell>
          <cell r="Y2194">
            <v>612.10419999999999</v>
          </cell>
          <cell r="Z2194">
            <v>680.11577777777779</v>
          </cell>
          <cell r="AB2194" t="str">
            <v/>
          </cell>
          <cell r="AC2194">
            <v>2256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I2194" t="str">
            <v/>
          </cell>
          <cell r="AJ2194" t="str">
            <v/>
          </cell>
          <cell r="AM2194" t="e">
            <v>#N/A</v>
          </cell>
        </row>
        <row r="2195">
          <cell r="A2195" t="str">
            <v>ACTIVE</v>
          </cell>
          <cell r="B2195" t="str">
            <v>35-678</v>
          </cell>
          <cell r="C2195">
            <v>28876610</v>
          </cell>
          <cell r="D2195" t="str">
            <v>35-678</v>
          </cell>
          <cell r="E2195" t="str">
            <v>SDR 35</v>
          </cell>
          <cell r="F2195" t="str">
            <v>12X6 TEE SXGXG SDR35</v>
          </cell>
          <cell r="G2195">
            <v>13.0725</v>
          </cell>
          <cell r="H2195">
            <v>5.9295814199999999</v>
          </cell>
          <cell r="I2195">
            <v>1</v>
          </cell>
          <cell r="J2195">
            <v>10</v>
          </cell>
          <cell r="K2195">
            <v>693.01522222222218</v>
          </cell>
          <cell r="L2195">
            <v>66.320700000000002</v>
          </cell>
          <cell r="M2195" t="str">
            <v>SPECFIT</v>
          </cell>
          <cell r="N2195" t="str">
            <v>(79)830126</v>
          </cell>
          <cell r="O2195" t="str">
            <v>BOX</v>
          </cell>
          <cell r="P2195" t="str">
            <v>D</v>
          </cell>
          <cell r="Q2195" t="str">
            <v>F</v>
          </cell>
          <cell r="R2195">
            <v>557.31764705882358</v>
          </cell>
          <cell r="S2195">
            <v>596.32988235294124</v>
          </cell>
          <cell r="T2195">
            <v>582.91</v>
          </cell>
          <cell r="U2195">
            <v>582.91</v>
          </cell>
          <cell r="V2195">
            <v>623.71370000000002</v>
          </cell>
          <cell r="W2195">
            <v>623.71370000000002</v>
          </cell>
          <cell r="X2195">
            <v>623.71370000000002</v>
          </cell>
          <cell r="Y2195">
            <v>623.71370000000002</v>
          </cell>
          <cell r="Z2195">
            <v>693.01522222222218</v>
          </cell>
          <cell r="AB2195" t="str">
            <v/>
          </cell>
          <cell r="AC2195">
            <v>2257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I2195" t="str">
            <v/>
          </cell>
          <cell r="AJ2195" t="str">
            <v/>
          </cell>
          <cell r="AM2195" t="e">
            <v>#N/A</v>
          </cell>
        </row>
        <row r="2196">
          <cell r="A2196" t="str">
            <v>ACTIVE</v>
          </cell>
          <cell r="B2196" t="str">
            <v>35-679</v>
          </cell>
          <cell r="C2196">
            <v>28876629</v>
          </cell>
          <cell r="D2196" t="str">
            <v>35-679</v>
          </cell>
          <cell r="E2196" t="str">
            <v>SDR 35</v>
          </cell>
          <cell r="F2196" t="str">
            <v>12X8 TEE SXGXG SDR35</v>
          </cell>
          <cell r="G2196">
            <v>10.125</v>
          </cell>
          <cell r="H2196">
            <v>4.592619</v>
          </cell>
          <cell r="I2196">
            <v>1</v>
          </cell>
          <cell r="J2196">
            <v>13</v>
          </cell>
          <cell r="K2196">
            <v>956.77022222222217</v>
          </cell>
          <cell r="L2196">
            <v>84.511499999999998</v>
          </cell>
          <cell r="M2196" t="str">
            <v>SPECFIT</v>
          </cell>
          <cell r="N2196" t="str">
            <v>(79)830128</v>
          </cell>
          <cell r="O2196" t="str">
            <v>BOX</v>
          </cell>
          <cell r="P2196" t="str">
            <v>D</v>
          </cell>
          <cell r="Q2196" t="str">
            <v>F</v>
          </cell>
          <cell r="R2196">
            <v>769.42352941176466</v>
          </cell>
          <cell r="S2196">
            <v>823.28317647058827</v>
          </cell>
          <cell r="T2196">
            <v>804.76</v>
          </cell>
          <cell r="U2196">
            <v>804.76</v>
          </cell>
          <cell r="V2196">
            <v>861.09320000000002</v>
          </cell>
          <cell r="W2196">
            <v>861.09320000000002</v>
          </cell>
          <cell r="X2196">
            <v>861.09320000000002</v>
          </cell>
          <cell r="Y2196">
            <v>861.09320000000002</v>
          </cell>
          <cell r="Z2196">
            <v>956.77022222222217</v>
          </cell>
          <cell r="AB2196" t="str">
            <v/>
          </cell>
          <cell r="AC2196">
            <v>2258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I2196" t="str">
            <v/>
          </cell>
          <cell r="AJ2196" t="str">
            <v/>
          </cell>
          <cell r="AM2196" t="e">
            <v>#N/A</v>
          </cell>
        </row>
        <row r="2197">
          <cell r="A2197" t="str">
            <v>ACTIVE</v>
          </cell>
          <cell r="B2197" t="str">
            <v>35-680</v>
          </cell>
          <cell r="C2197">
            <v>28876637</v>
          </cell>
          <cell r="D2197" t="str">
            <v>35-680</v>
          </cell>
          <cell r="E2197" t="str">
            <v>SDR 35</v>
          </cell>
          <cell r="F2197" t="str">
            <v>12X10 TEE SXGXG SDR35</v>
          </cell>
          <cell r="G2197">
            <v>11.61</v>
          </cell>
          <cell r="H2197">
            <v>5.2662031200000001</v>
          </cell>
          <cell r="I2197">
            <v>1</v>
          </cell>
          <cell r="J2197">
            <v>12</v>
          </cell>
          <cell r="K2197">
            <v>1150.3094444444446</v>
          </cell>
          <cell r="L2197">
            <v>110.08280000000001</v>
          </cell>
          <cell r="M2197" t="str">
            <v>SPECFIT</v>
          </cell>
          <cell r="N2197" t="str">
            <v>(79)8301210</v>
          </cell>
          <cell r="O2197" t="str">
            <v>BOX</v>
          </cell>
          <cell r="P2197" t="str">
            <v>D</v>
          </cell>
          <cell r="Q2197" t="str">
            <v>F</v>
          </cell>
          <cell r="R2197">
            <v>925.07058823529405</v>
          </cell>
          <cell r="S2197">
            <v>989.82552941176471</v>
          </cell>
          <cell r="T2197">
            <v>967.55</v>
          </cell>
          <cell r="U2197">
            <v>967.55</v>
          </cell>
          <cell r="V2197">
            <v>1035.2785000000001</v>
          </cell>
          <cell r="W2197">
            <v>1035.2785000000001</v>
          </cell>
          <cell r="X2197">
            <v>1035.2785000000001</v>
          </cell>
          <cell r="Y2197">
            <v>1035.2785000000001</v>
          </cell>
          <cell r="Z2197">
            <v>1150.3094444444446</v>
          </cell>
          <cell r="AB2197" t="str">
            <v/>
          </cell>
          <cell r="AC2197">
            <v>2259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I2197" t="str">
            <v/>
          </cell>
          <cell r="AJ2197" t="str">
            <v/>
          </cell>
          <cell r="AM2197" t="e">
            <v>#N/A</v>
          </cell>
        </row>
        <row r="2198">
          <cell r="A2198" t="str">
            <v>ACTIVE</v>
          </cell>
          <cell r="B2198" t="str">
            <v>35-681</v>
          </cell>
          <cell r="C2198">
            <v>28876645</v>
          </cell>
          <cell r="D2198" t="str">
            <v>35-681</v>
          </cell>
          <cell r="E2198" t="str">
            <v>SDR 35</v>
          </cell>
          <cell r="F2198" t="str">
            <v>12 TEE SXGXG SDR35</v>
          </cell>
          <cell r="G2198">
            <v>13.387499999999999</v>
          </cell>
          <cell r="H2198">
            <v>6.0724628999999997</v>
          </cell>
          <cell r="I2198">
            <v>1</v>
          </cell>
          <cell r="J2198">
            <v>10</v>
          </cell>
          <cell r="K2198">
            <v>1220.8581111111112</v>
          </cell>
          <cell r="L2198">
            <v>116.8352</v>
          </cell>
          <cell r="M2198" t="str">
            <v>SPECFIT</v>
          </cell>
          <cell r="N2198" t="str">
            <v>(79)83012</v>
          </cell>
          <cell r="O2198" t="str">
            <v>BOX</v>
          </cell>
          <cell r="P2198" t="str">
            <v>D</v>
          </cell>
          <cell r="Q2198" t="str">
            <v>F</v>
          </cell>
          <cell r="R2198">
            <v>981.8117647058823</v>
          </cell>
          <cell r="S2198">
            <v>1050.5385882352941</v>
          </cell>
          <cell r="T2198">
            <v>1026.8900000000001</v>
          </cell>
          <cell r="U2198">
            <v>1026.8900000000001</v>
          </cell>
          <cell r="V2198">
            <v>1098.7723000000001</v>
          </cell>
          <cell r="W2198">
            <v>1098.7723000000001</v>
          </cell>
          <cell r="X2198">
            <v>1098.7723000000001</v>
          </cell>
          <cell r="Y2198">
            <v>1098.7723000000001</v>
          </cell>
          <cell r="Z2198">
            <v>1220.8581111111112</v>
          </cell>
          <cell r="AB2198" t="str">
            <v/>
          </cell>
          <cell r="AC2198">
            <v>2260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I2198" t="str">
            <v/>
          </cell>
          <cell r="AJ2198" t="str">
            <v/>
          </cell>
          <cell r="AM2198" t="e">
            <v>#N/A</v>
          </cell>
        </row>
        <row r="2199">
          <cell r="A2199" t="str">
            <v>ACTIVE</v>
          </cell>
          <cell r="B2199" t="str">
            <v>35-682</v>
          </cell>
          <cell r="C2199">
            <v>28876653</v>
          </cell>
          <cell r="D2199" t="str">
            <v>35-682</v>
          </cell>
          <cell r="E2199" t="str">
            <v>SDR 35</v>
          </cell>
          <cell r="F2199" t="str">
            <v>15X4 TEE SXGXG SDR35</v>
          </cell>
          <cell r="G2199">
            <v>11.6775</v>
          </cell>
          <cell r="H2199">
            <v>5.2968205800000003</v>
          </cell>
          <cell r="I2199">
            <v>1</v>
          </cell>
          <cell r="J2199">
            <v>12</v>
          </cell>
          <cell r="K2199">
            <v>1100.4474444444445</v>
          </cell>
          <cell r="L2199">
            <v>105.3115</v>
          </cell>
          <cell r="M2199" t="str">
            <v>SPECFIT</v>
          </cell>
          <cell r="N2199" t="str">
            <v>(79)830154</v>
          </cell>
          <cell r="O2199" t="str">
            <v>BOX</v>
          </cell>
          <cell r="P2199" t="str">
            <v>D</v>
          </cell>
          <cell r="Q2199" t="str">
            <v>F</v>
          </cell>
          <cell r="R2199">
            <v>884.97647058823532</v>
          </cell>
          <cell r="S2199">
            <v>946.92482352941181</v>
          </cell>
          <cell r="T2199">
            <v>925.61</v>
          </cell>
          <cell r="U2199">
            <v>925.61</v>
          </cell>
          <cell r="V2199">
            <v>990.4027000000001</v>
          </cell>
          <cell r="W2199">
            <v>990.4027000000001</v>
          </cell>
          <cell r="X2199">
            <v>990.4027000000001</v>
          </cell>
          <cell r="Y2199">
            <v>990.4027000000001</v>
          </cell>
          <cell r="Z2199">
            <v>1100.4474444444445</v>
          </cell>
          <cell r="AB2199" t="str">
            <v/>
          </cell>
          <cell r="AC2199">
            <v>2261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I2199" t="str">
            <v/>
          </cell>
          <cell r="AJ2199" t="str">
            <v/>
          </cell>
          <cell r="AM2199" t="e">
            <v>#N/A</v>
          </cell>
        </row>
        <row r="2200">
          <cell r="A2200" t="str">
            <v>ACTIVE</v>
          </cell>
          <cell r="B2200" t="str">
            <v>35-683</v>
          </cell>
          <cell r="C2200">
            <v>28876661</v>
          </cell>
          <cell r="D2200" t="str">
            <v>35-683</v>
          </cell>
          <cell r="E2200" t="str">
            <v>SDR 35</v>
          </cell>
          <cell r="F2200" t="str">
            <v>15X6 TEE SXGXG SDR35</v>
          </cell>
          <cell r="G2200">
            <v>13.0725</v>
          </cell>
          <cell r="H2200">
            <v>5.9295814199999999</v>
          </cell>
          <cell r="I2200">
            <v>1</v>
          </cell>
          <cell r="J2200">
            <v>10</v>
          </cell>
          <cell r="K2200">
            <v>1168.451888888889</v>
          </cell>
          <cell r="L2200">
            <v>111.8176</v>
          </cell>
          <cell r="M2200" t="str">
            <v>SPECFIT</v>
          </cell>
          <cell r="N2200" t="str">
            <v>(79)830156</v>
          </cell>
          <cell r="O2200" t="str">
            <v>BOX</v>
          </cell>
          <cell r="P2200" t="str">
            <v>D</v>
          </cell>
          <cell r="Q2200" t="str">
            <v>F</v>
          </cell>
          <cell r="R2200">
            <v>939.64705882352951</v>
          </cell>
          <cell r="S2200">
            <v>1005.4223529411767</v>
          </cell>
          <cell r="T2200">
            <v>982.81</v>
          </cell>
          <cell r="U2200">
            <v>982.81</v>
          </cell>
          <cell r="V2200">
            <v>1051.6067</v>
          </cell>
          <cell r="W2200">
            <v>1051.6067</v>
          </cell>
          <cell r="X2200">
            <v>1051.6067</v>
          </cell>
          <cell r="Y2200">
            <v>1051.6067</v>
          </cell>
          <cell r="Z2200">
            <v>1168.451888888889</v>
          </cell>
          <cell r="AB2200" t="str">
            <v/>
          </cell>
          <cell r="AC2200">
            <v>2262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I2200" t="str">
            <v/>
          </cell>
          <cell r="AJ2200" t="str">
            <v/>
          </cell>
          <cell r="AM2200" t="e">
            <v>#N/A</v>
          </cell>
        </row>
        <row r="2201">
          <cell r="A2201" t="str">
            <v>ACTIVE</v>
          </cell>
          <cell r="B2201" t="str">
            <v>35-684</v>
          </cell>
          <cell r="C2201">
            <v>28876670</v>
          </cell>
          <cell r="D2201" t="str">
            <v>35-684</v>
          </cell>
          <cell r="E2201" t="str">
            <v>SDR 35</v>
          </cell>
          <cell r="F2201" t="str">
            <v>15X8 TEE SXGXG SDR35</v>
          </cell>
          <cell r="G2201">
            <v>14.827500000000001</v>
          </cell>
          <cell r="H2201">
            <v>6.7256353799999999</v>
          </cell>
          <cell r="I2201">
            <v>1</v>
          </cell>
          <cell r="J2201">
            <v>9</v>
          </cell>
          <cell r="K2201">
            <v>1189.4714444444444</v>
          </cell>
          <cell r="L2201">
            <v>113.8321</v>
          </cell>
          <cell r="M2201" t="str">
            <v>SPECFIT</v>
          </cell>
          <cell r="N2201" t="str">
            <v>(79)830158</v>
          </cell>
          <cell r="O2201" t="str">
            <v>BOX</v>
          </cell>
          <cell r="P2201" t="str">
            <v>D</v>
          </cell>
          <cell r="Q2201" t="str">
            <v>F</v>
          </cell>
          <cell r="R2201">
            <v>956.57647058823534</v>
          </cell>
          <cell r="S2201">
            <v>1023.5368235294119</v>
          </cell>
          <cell r="T2201">
            <v>1000.49</v>
          </cell>
          <cell r="U2201">
            <v>1000.49</v>
          </cell>
          <cell r="V2201">
            <v>1070.5243</v>
          </cell>
          <cell r="W2201">
            <v>1070.5243</v>
          </cell>
          <cell r="X2201">
            <v>1070.5243</v>
          </cell>
          <cell r="Y2201">
            <v>1070.5243</v>
          </cell>
          <cell r="Z2201">
            <v>1189.4714444444444</v>
          </cell>
          <cell r="AB2201" t="str">
            <v/>
          </cell>
          <cell r="AC2201">
            <v>2263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I2201" t="str">
            <v/>
          </cell>
          <cell r="AJ2201" t="str">
            <v/>
          </cell>
          <cell r="AM2201" t="e">
            <v>#N/A</v>
          </cell>
        </row>
        <row r="2202">
          <cell r="A2202" t="str">
            <v>ACTIVE</v>
          </cell>
          <cell r="B2202" t="str">
            <v>35-685</v>
          </cell>
          <cell r="C2202">
            <v>28876688</v>
          </cell>
          <cell r="D2202" t="str">
            <v>35-685</v>
          </cell>
          <cell r="E2202" t="str">
            <v>SDR 35</v>
          </cell>
          <cell r="F2202" t="str">
            <v>15X10 TEE SXGXG SDR35</v>
          </cell>
          <cell r="G2202">
            <v>16.38</v>
          </cell>
          <cell r="H2202">
            <v>7.4298369599999994</v>
          </cell>
          <cell r="I2202">
            <v>1</v>
          </cell>
          <cell r="J2202">
            <v>8</v>
          </cell>
          <cell r="K2202">
            <v>1407.0618888888889</v>
          </cell>
          <cell r="L2202">
            <v>134.654</v>
          </cell>
          <cell r="M2202" t="str">
            <v>SPECFIT</v>
          </cell>
          <cell r="N2202" t="str">
            <v>(79)8301510</v>
          </cell>
          <cell r="O2202" t="str">
            <v>BOX</v>
          </cell>
          <cell r="P2202" t="str">
            <v>D</v>
          </cell>
          <cell r="Q2202" t="str">
            <v>F</v>
          </cell>
          <cell r="R2202">
            <v>1131.5529411764708</v>
          </cell>
          <cell r="S2202">
            <v>1210.7616470588239</v>
          </cell>
          <cell r="T2202">
            <v>1183.51</v>
          </cell>
          <cell r="U2202">
            <v>1183.51</v>
          </cell>
          <cell r="V2202">
            <v>1266.3557000000001</v>
          </cell>
          <cell r="W2202">
            <v>1266.3557000000001</v>
          </cell>
          <cell r="X2202">
            <v>1266.3557000000001</v>
          </cell>
          <cell r="Y2202">
            <v>1266.3557000000001</v>
          </cell>
          <cell r="Z2202">
            <v>1407.0618888888889</v>
          </cell>
          <cell r="AB2202" t="str">
            <v/>
          </cell>
          <cell r="AC2202">
            <v>2264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I2202" t="str">
            <v/>
          </cell>
          <cell r="AJ2202" t="str">
            <v/>
          </cell>
          <cell r="AM2202" t="e">
            <v>#N/A</v>
          </cell>
        </row>
        <row r="2203">
          <cell r="A2203" t="str">
            <v>ACTIVE</v>
          </cell>
          <cell r="B2203" t="str">
            <v>35-686</v>
          </cell>
          <cell r="C2203">
            <v>28876696</v>
          </cell>
          <cell r="D2203" t="str">
            <v>35-686</v>
          </cell>
          <cell r="E2203" t="str">
            <v>SDR 35</v>
          </cell>
          <cell r="F2203" t="str">
            <v>15X12 TEE SXGXG SDR35</v>
          </cell>
          <cell r="G2203">
            <v>18.3825</v>
          </cell>
          <cell r="H2203">
            <v>8.3381549400000008</v>
          </cell>
          <cell r="I2203">
            <v>1</v>
          </cell>
          <cell r="J2203">
            <v>7</v>
          </cell>
          <cell r="K2203">
            <v>1520.3392222222221</v>
          </cell>
          <cell r="L2203">
            <v>145.49459999999999</v>
          </cell>
          <cell r="M2203" t="str">
            <v>SPECFIT</v>
          </cell>
          <cell r="N2203" t="str">
            <v>(79)8301512</v>
          </cell>
          <cell r="O2203" t="str">
            <v>BOX</v>
          </cell>
          <cell r="P2203" t="str">
            <v>D</v>
          </cell>
          <cell r="Q2203" t="str">
            <v>F</v>
          </cell>
          <cell r="R2203">
            <v>1222.6470588235295</v>
          </cell>
          <cell r="S2203">
            <v>1308.2323529411767</v>
          </cell>
          <cell r="T2203">
            <v>1278.79</v>
          </cell>
          <cell r="U2203">
            <v>1278.79</v>
          </cell>
          <cell r="V2203">
            <v>1368.3053</v>
          </cell>
          <cell r="W2203">
            <v>1368.3053</v>
          </cell>
          <cell r="X2203">
            <v>1368.3053</v>
          </cell>
          <cell r="Y2203">
            <v>1368.3053</v>
          </cell>
          <cell r="Z2203">
            <v>1520.3392222222221</v>
          </cell>
          <cell r="AB2203" t="str">
            <v/>
          </cell>
          <cell r="AC2203">
            <v>2265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I2203" t="str">
            <v/>
          </cell>
          <cell r="AJ2203" t="str">
            <v/>
          </cell>
          <cell r="AM2203" t="e">
            <v>#N/A</v>
          </cell>
        </row>
        <row r="2204">
          <cell r="A2204" t="str">
            <v>ACTIVE</v>
          </cell>
          <cell r="B2204" t="str">
            <v>35-687</v>
          </cell>
          <cell r="C2204">
            <v>28876700</v>
          </cell>
          <cell r="D2204" t="str">
            <v>35-687</v>
          </cell>
          <cell r="E2204" t="str">
            <v>SDR 35</v>
          </cell>
          <cell r="F2204" t="str">
            <v>15 TEE SXGXG SDR35</v>
          </cell>
          <cell r="G2204">
            <v>23.962499999999999</v>
          </cell>
          <cell r="H2204">
            <v>10.869198299999999</v>
          </cell>
          <cell r="I2204">
            <v>1</v>
          </cell>
          <cell r="J2204">
            <v>6</v>
          </cell>
          <cell r="K2204">
            <v>1921.6011111111111</v>
          </cell>
          <cell r="L2204">
            <v>183.8947</v>
          </cell>
          <cell r="M2204" t="str">
            <v>SPECFIT</v>
          </cell>
          <cell r="N2204" t="str">
            <v>(79)83015</v>
          </cell>
          <cell r="O2204" t="str">
            <v>BOX</v>
          </cell>
          <cell r="P2204" t="str">
            <v>D</v>
          </cell>
          <cell r="Q2204" t="str">
            <v>F</v>
          </cell>
          <cell r="R2204">
            <v>1545.3411764705882</v>
          </cell>
          <cell r="S2204">
            <v>1653.5150588235294</v>
          </cell>
          <cell r="T2204">
            <v>1616.3</v>
          </cell>
          <cell r="U2204">
            <v>1616.3</v>
          </cell>
          <cell r="V2204">
            <v>1729.441</v>
          </cell>
          <cell r="W2204">
            <v>1729.441</v>
          </cell>
          <cell r="X2204">
            <v>1729.441</v>
          </cell>
          <cell r="Y2204">
            <v>1729.441</v>
          </cell>
          <cell r="Z2204">
            <v>1921.6011111111111</v>
          </cell>
          <cell r="AB2204" t="str">
            <v/>
          </cell>
          <cell r="AC2204">
            <v>2266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I2204" t="str">
            <v/>
          </cell>
          <cell r="AJ2204" t="str">
            <v/>
          </cell>
          <cell r="AM2204" t="e">
            <v>#N/A</v>
          </cell>
        </row>
        <row r="2205">
          <cell r="A2205" t="str">
            <v>ACTIVE</v>
          </cell>
          <cell r="B2205" t="str">
            <v>35-688</v>
          </cell>
          <cell r="C2205">
            <v>28876718</v>
          </cell>
          <cell r="D2205" t="str">
            <v>35-688</v>
          </cell>
          <cell r="E2205" t="str">
            <v>SDR 35</v>
          </cell>
          <cell r="F2205" t="str">
            <v>18X4 TEE SXGXG SDR35</v>
          </cell>
          <cell r="G2205">
            <v>21.15</v>
          </cell>
          <cell r="H2205">
            <v>9.5934707999999986</v>
          </cell>
          <cell r="I2205">
            <v>1</v>
          </cell>
          <cell r="J2205">
            <v>6</v>
          </cell>
          <cell r="K2205">
            <v>2786.8150000000005</v>
          </cell>
          <cell r="L2205">
            <v>266.69560000000001</v>
          </cell>
          <cell r="M2205" t="str">
            <v>SPECFIT</v>
          </cell>
          <cell r="N2205" t="str">
            <v>(79)830184</v>
          </cell>
          <cell r="O2205" t="str">
            <v>BOX</v>
          </cell>
          <cell r="P2205" t="str">
            <v>D</v>
          </cell>
          <cell r="Q2205" t="str">
            <v>F</v>
          </cell>
          <cell r="R2205">
            <v>2241.1411764705881</v>
          </cell>
          <cell r="S2205">
            <v>2398.0210588235295</v>
          </cell>
          <cell r="T2205">
            <v>2344.0500000000002</v>
          </cell>
          <cell r="U2205">
            <v>2344.0500000000002</v>
          </cell>
          <cell r="V2205">
            <v>2508.1335000000004</v>
          </cell>
          <cell r="W2205">
            <v>2508.1335000000004</v>
          </cell>
          <cell r="X2205">
            <v>2508.1335000000004</v>
          </cell>
          <cell r="Y2205">
            <v>2508.1335000000004</v>
          </cell>
          <cell r="Z2205">
            <v>2786.8150000000005</v>
          </cell>
          <cell r="AB2205" t="str">
            <v/>
          </cell>
          <cell r="AC2205">
            <v>2267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I2205" t="str">
            <v/>
          </cell>
          <cell r="AJ2205" t="str">
            <v/>
          </cell>
          <cell r="AM2205" t="e">
            <v>#N/A</v>
          </cell>
        </row>
        <row r="2206">
          <cell r="A2206" t="str">
            <v>ACTIVE</v>
          </cell>
          <cell r="B2206" t="str">
            <v>35-689</v>
          </cell>
          <cell r="C2206">
            <v>28876726</v>
          </cell>
          <cell r="D2206" t="str">
            <v>35-689</v>
          </cell>
          <cell r="E2206" t="str">
            <v>SDR 35</v>
          </cell>
          <cell r="F2206" t="str">
            <v>18X6 TEE SXGXG SDR35</v>
          </cell>
          <cell r="G2206">
            <v>22.95</v>
          </cell>
          <cell r="H2206">
            <v>10.409936399999999</v>
          </cell>
          <cell r="I2206">
            <v>1</v>
          </cell>
          <cell r="J2206">
            <v>6</v>
          </cell>
          <cell r="K2206">
            <v>2882.4135555555554</v>
          </cell>
          <cell r="L2206">
            <v>275.84199999999998</v>
          </cell>
          <cell r="M2206" t="str">
            <v>SPECFIT</v>
          </cell>
          <cell r="N2206" t="str">
            <v>(79)830186</v>
          </cell>
          <cell r="O2206" t="str">
            <v>BOX</v>
          </cell>
          <cell r="P2206" t="str">
            <v>D</v>
          </cell>
          <cell r="Q2206" t="str">
            <v>F</v>
          </cell>
          <cell r="R2206">
            <v>2318.0117647058823</v>
          </cell>
          <cell r="S2206">
            <v>2480.2725882352943</v>
          </cell>
          <cell r="T2206">
            <v>2424.46</v>
          </cell>
          <cell r="U2206">
            <v>2424.46</v>
          </cell>
          <cell r="V2206">
            <v>2594.1722</v>
          </cell>
          <cell r="W2206">
            <v>2594.1722</v>
          </cell>
          <cell r="X2206">
            <v>2594.1722</v>
          </cell>
          <cell r="Y2206">
            <v>2594.1722</v>
          </cell>
          <cell r="Z2206">
            <v>2882.4135555555554</v>
          </cell>
          <cell r="AB2206" t="str">
            <v/>
          </cell>
          <cell r="AC2206">
            <v>2268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I2206" t="str">
            <v/>
          </cell>
          <cell r="AJ2206" t="str">
            <v/>
          </cell>
          <cell r="AM2206" t="e">
            <v>#N/A</v>
          </cell>
        </row>
        <row r="2207">
          <cell r="A2207" t="str">
            <v>ACTIVE</v>
          </cell>
          <cell r="B2207" t="str">
            <v>35-690</v>
          </cell>
          <cell r="C2207">
            <v>28876734</v>
          </cell>
          <cell r="D2207" t="str">
            <v>35-690</v>
          </cell>
          <cell r="E2207" t="str">
            <v>SDR 35</v>
          </cell>
          <cell r="F2207" t="str">
            <v>18X8 TEE SXGXG SDR35</v>
          </cell>
          <cell r="G2207">
            <v>25.2</v>
          </cell>
          <cell r="H2207">
            <v>11.4305184</v>
          </cell>
          <cell r="I2207">
            <v>1</v>
          </cell>
          <cell r="J2207">
            <v>5</v>
          </cell>
          <cell r="K2207">
            <v>3012.3710000000001</v>
          </cell>
          <cell r="L2207">
            <v>288.28039999999999</v>
          </cell>
          <cell r="M2207" t="str">
            <v>SPECFIT</v>
          </cell>
          <cell r="N2207" t="str">
            <v>(79)830188</v>
          </cell>
          <cell r="O2207" t="str">
            <v>BOX</v>
          </cell>
          <cell r="P2207" t="str">
            <v>D</v>
          </cell>
          <cell r="Q2207" t="str">
            <v>F</v>
          </cell>
          <cell r="R2207">
            <v>2422.5294117647059</v>
          </cell>
          <cell r="S2207">
            <v>2592.1064705882354</v>
          </cell>
          <cell r="T2207">
            <v>2533.77</v>
          </cell>
          <cell r="U2207">
            <v>2533.77</v>
          </cell>
          <cell r="V2207">
            <v>2711.1339000000003</v>
          </cell>
          <cell r="W2207">
            <v>2711.1339000000003</v>
          </cell>
          <cell r="X2207">
            <v>2711.1339000000003</v>
          </cell>
          <cell r="Y2207">
            <v>2711.1339000000003</v>
          </cell>
          <cell r="Z2207">
            <v>3012.3710000000001</v>
          </cell>
          <cell r="AB2207" t="str">
            <v/>
          </cell>
          <cell r="AC2207">
            <v>2269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I2207" t="str">
            <v/>
          </cell>
          <cell r="AJ2207" t="str">
            <v/>
          </cell>
          <cell r="AM2207" t="e">
            <v>#N/A</v>
          </cell>
        </row>
        <row r="2208">
          <cell r="A2208" t="str">
            <v>ACTIVE</v>
          </cell>
          <cell r="B2208" t="str">
            <v>35-691</v>
          </cell>
          <cell r="C2208">
            <v>28876742</v>
          </cell>
          <cell r="D2208" t="str">
            <v>35-691</v>
          </cell>
          <cell r="E2208" t="str">
            <v>SDR 35</v>
          </cell>
          <cell r="F2208" t="str">
            <v>18X10 TEE SXGXG SDR35</v>
          </cell>
          <cell r="G2208">
            <v>27.9</v>
          </cell>
          <cell r="H2208">
            <v>12.6552168</v>
          </cell>
          <cell r="I2208">
            <v>1</v>
          </cell>
          <cell r="J2208">
            <v>5</v>
          </cell>
          <cell r="K2208">
            <v>3129.4290000000001</v>
          </cell>
          <cell r="L2208">
            <v>299.48200000000003</v>
          </cell>
          <cell r="M2208" t="str">
            <v>SPECFIT</v>
          </cell>
          <cell r="N2208" t="str">
            <v>(79)8301810</v>
          </cell>
          <cell r="O2208" t="str">
            <v>BOX</v>
          </cell>
          <cell r="P2208" t="str">
            <v>D</v>
          </cell>
          <cell r="Q2208" t="str">
            <v>F</v>
          </cell>
          <cell r="R2208">
            <v>2516.6588235294116</v>
          </cell>
          <cell r="S2208">
            <v>2692.8249411764705</v>
          </cell>
          <cell r="T2208">
            <v>2632.23</v>
          </cell>
          <cell r="U2208">
            <v>2632.23</v>
          </cell>
          <cell r="V2208">
            <v>2816.4861000000001</v>
          </cell>
          <cell r="W2208">
            <v>2816.4861000000001</v>
          </cell>
          <cell r="X2208">
            <v>2816.4861000000001</v>
          </cell>
          <cell r="Y2208">
            <v>2816.4861000000001</v>
          </cell>
          <cell r="Z2208">
            <v>3129.4290000000001</v>
          </cell>
          <cell r="AB2208" t="str">
            <v/>
          </cell>
          <cell r="AC2208">
            <v>2270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I2208" t="str">
            <v/>
          </cell>
          <cell r="AJ2208" t="str">
            <v/>
          </cell>
          <cell r="AM2208" t="e">
            <v>#N/A</v>
          </cell>
        </row>
        <row r="2209">
          <cell r="A2209" t="str">
            <v>ACTIVE</v>
          </cell>
          <cell r="B2209" t="str">
            <v>35-692</v>
          </cell>
          <cell r="C2209">
            <v>28876750</v>
          </cell>
          <cell r="D2209" t="str">
            <v>35-692</v>
          </cell>
          <cell r="E2209" t="str">
            <v>SDR 35</v>
          </cell>
          <cell r="F2209" t="str">
            <v>18X12 TEE SXGXG SDR35</v>
          </cell>
          <cell r="G2209">
            <v>30.6</v>
          </cell>
          <cell r="H2209">
            <v>13.879915200000001</v>
          </cell>
          <cell r="I2209">
            <v>1</v>
          </cell>
          <cell r="J2209">
            <v>4</v>
          </cell>
          <cell r="K2209">
            <v>3215.6709999999998</v>
          </cell>
          <cell r="L2209">
            <v>307.73410000000001</v>
          </cell>
          <cell r="M2209" t="str">
            <v>SPECFIT</v>
          </cell>
          <cell r="N2209" t="str">
            <v>(79)8301812</v>
          </cell>
          <cell r="O2209" t="str">
            <v>BOX</v>
          </cell>
          <cell r="P2209" t="str">
            <v>D</v>
          </cell>
          <cell r="Q2209" t="str">
            <v>F</v>
          </cell>
          <cell r="R2209">
            <v>2586.0117647058828</v>
          </cell>
          <cell r="S2209">
            <v>2767.032588235295</v>
          </cell>
          <cell r="T2209">
            <v>2704.77</v>
          </cell>
          <cell r="U2209">
            <v>2704.77</v>
          </cell>
          <cell r="V2209">
            <v>2894.1039000000001</v>
          </cell>
          <cell r="W2209">
            <v>2894.1039000000001</v>
          </cell>
          <cell r="X2209">
            <v>2894.1039000000001</v>
          </cell>
          <cell r="Y2209">
            <v>2894.1039000000001</v>
          </cell>
          <cell r="Z2209">
            <v>3215.6709999999998</v>
          </cell>
          <cell r="AB2209" t="str">
            <v/>
          </cell>
          <cell r="AC2209">
            <v>2271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I2209" t="str">
            <v/>
          </cell>
          <cell r="AJ2209" t="str">
            <v/>
          </cell>
          <cell r="AM2209" t="e">
            <v>#N/A</v>
          </cell>
        </row>
        <row r="2210">
          <cell r="A2210" t="str">
            <v>ACTIVE</v>
          </cell>
          <cell r="B2210" t="str">
            <v>35-693</v>
          </cell>
          <cell r="C2210">
            <v>28876769</v>
          </cell>
          <cell r="D2210" t="str">
            <v>35-693</v>
          </cell>
          <cell r="E2210" t="str">
            <v>SDR 35</v>
          </cell>
          <cell r="F2210" t="str">
            <v>18X15 TEE SXGXG SDR35</v>
          </cell>
          <cell r="G2210">
            <v>35.549999999999997</v>
          </cell>
          <cell r="H2210">
            <v>16.125195599999998</v>
          </cell>
          <cell r="I2210">
            <v>1</v>
          </cell>
          <cell r="J2210">
            <v>4</v>
          </cell>
          <cell r="K2210">
            <v>3427.019777777778</v>
          </cell>
          <cell r="L2210">
            <v>327.9599</v>
          </cell>
          <cell r="M2210" t="str">
            <v>SPECFIT</v>
          </cell>
          <cell r="N2210" t="str">
            <v>(79)8301815</v>
          </cell>
          <cell r="O2210" t="str">
            <v>BOX</v>
          </cell>
          <cell r="P2210" t="str">
            <v>D</v>
          </cell>
          <cell r="Q2210" t="str">
            <v>F</v>
          </cell>
          <cell r="R2210">
            <v>2755.9764705882353</v>
          </cell>
          <cell r="S2210">
            <v>2948.894823529412</v>
          </cell>
          <cell r="T2210">
            <v>2882.54</v>
          </cell>
          <cell r="U2210">
            <v>2882.54</v>
          </cell>
          <cell r="V2210">
            <v>3084.3178000000003</v>
          </cell>
          <cell r="W2210">
            <v>3084.3178000000003</v>
          </cell>
          <cell r="X2210">
            <v>3084.3178000000003</v>
          </cell>
          <cell r="Y2210">
            <v>3084.3178000000003</v>
          </cell>
          <cell r="Z2210">
            <v>3427.019777777778</v>
          </cell>
          <cell r="AB2210" t="str">
            <v/>
          </cell>
          <cell r="AC2210">
            <v>2272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I2210" t="str">
            <v/>
          </cell>
          <cell r="AJ2210" t="str">
            <v/>
          </cell>
          <cell r="AM2210" t="e">
            <v>#N/A</v>
          </cell>
        </row>
        <row r="2211">
          <cell r="A2211" t="str">
            <v>ACTIVE</v>
          </cell>
          <cell r="B2211" t="str">
            <v>35-694</v>
          </cell>
          <cell r="C2211">
            <v>28876777</v>
          </cell>
          <cell r="D2211" t="str">
            <v>35-694</v>
          </cell>
          <cell r="E2211" t="str">
            <v>SDR 35</v>
          </cell>
          <cell r="F2211" t="str">
            <v>18 TEE SXGXG SDR35</v>
          </cell>
          <cell r="G2211">
            <v>45</v>
          </cell>
          <cell r="H2211">
            <v>20.411639999999998</v>
          </cell>
          <cell r="I2211">
            <v>1</v>
          </cell>
          <cell r="J2211">
            <v>3</v>
          </cell>
          <cell r="K2211">
            <v>3620.0240000000003</v>
          </cell>
          <cell r="L2211">
            <v>346.43049999999999</v>
          </cell>
          <cell r="M2211" t="str">
            <v>SPECFIT</v>
          </cell>
          <cell r="N2211" t="str">
            <v>(79)83018</v>
          </cell>
          <cell r="O2211" t="str">
            <v>BOX</v>
          </cell>
          <cell r="P2211" t="str">
            <v>D</v>
          </cell>
          <cell r="Q2211" t="str">
            <v>F</v>
          </cell>
          <cell r="R2211">
            <v>2911.1882352941179</v>
          </cell>
          <cell r="S2211">
            <v>3114.9714117647063</v>
          </cell>
          <cell r="T2211">
            <v>3044.88</v>
          </cell>
          <cell r="U2211">
            <v>3044.88</v>
          </cell>
          <cell r="V2211">
            <v>3258.0216000000005</v>
          </cell>
          <cell r="W2211">
            <v>3258.0216000000005</v>
          </cell>
          <cell r="X2211">
            <v>3258.0216000000005</v>
          </cell>
          <cell r="Y2211">
            <v>3258.0216000000005</v>
          </cell>
          <cell r="Z2211">
            <v>3620.0240000000003</v>
          </cell>
          <cell r="AB2211" t="str">
            <v/>
          </cell>
          <cell r="AC2211">
            <v>2273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I2211" t="str">
            <v/>
          </cell>
          <cell r="AJ2211" t="str">
            <v/>
          </cell>
          <cell r="AM2211" t="e">
            <v>#N/A</v>
          </cell>
        </row>
        <row r="2212">
          <cell r="A2212" t="str">
            <v>ACTIVE</v>
          </cell>
          <cell r="B2212" t="str">
            <v>35-695</v>
          </cell>
          <cell r="C2212">
            <v>28876785</v>
          </cell>
          <cell r="D2212" t="str">
            <v>35-695</v>
          </cell>
          <cell r="E2212" t="str">
            <v>SDR 35</v>
          </cell>
          <cell r="F2212" t="str">
            <v>21X4 TEE SXGXG SDR35</v>
          </cell>
          <cell r="G2212">
            <v>32.4</v>
          </cell>
          <cell r="H2212">
            <v>14.6963808</v>
          </cell>
          <cell r="I2212">
            <v>1</v>
          </cell>
          <cell r="J2212">
            <v>4</v>
          </cell>
          <cell r="K2212">
            <v>3766.067111111111</v>
          </cell>
          <cell r="L2212">
            <v>360.4074</v>
          </cell>
          <cell r="M2212" t="str">
            <v>SPECFIT</v>
          </cell>
          <cell r="N2212" t="str">
            <v>(79)830214</v>
          </cell>
          <cell r="O2212" t="str">
            <v>BOX</v>
          </cell>
          <cell r="P2212" t="str">
            <v>D</v>
          </cell>
          <cell r="Q2212" t="str">
            <v>F</v>
          </cell>
          <cell r="R2212">
            <v>3028.6352941176474</v>
          </cell>
          <cell r="S2212">
            <v>3240.639764705883</v>
          </cell>
          <cell r="T2212">
            <v>3167.72</v>
          </cell>
          <cell r="U2212">
            <v>3167.72</v>
          </cell>
          <cell r="V2212">
            <v>3389.4603999999999</v>
          </cell>
          <cell r="W2212">
            <v>3389.4603999999999</v>
          </cell>
          <cell r="X2212">
            <v>3389.4603999999999</v>
          </cell>
          <cell r="Y2212">
            <v>3389.4603999999999</v>
          </cell>
          <cell r="Z2212">
            <v>3766.067111111111</v>
          </cell>
          <cell r="AB2212" t="str">
            <v/>
          </cell>
          <cell r="AC2212">
            <v>2274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I2212" t="str">
            <v/>
          </cell>
          <cell r="AJ2212" t="str">
            <v/>
          </cell>
          <cell r="AM2212" t="e">
            <v>#N/A</v>
          </cell>
        </row>
        <row r="2213">
          <cell r="A2213" t="str">
            <v>ACTIVE</v>
          </cell>
          <cell r="B2213" t="str">
            <v>35-696</v>
          </cell>
          <cell r="C2213">
            <v>28876793</v>
          </cell>
          <cell r="D2213" t="str">
            <v>35-696</v>
          </cell>
          <cell r="E2213" t="str">
            <v>SDR 35</v>
          </cell>
          <cell r="F2213" t="str">
            <v>21X6 TEE SXGXG SDR35</v>
          </cell>
          <cell r="G2213">
            <v>35.1</v>
          </cell>
          <cell r="H2213">
            <v>15.921079200000001</v>
          </cell>
          <cell r="I2213">
            <v>1</v>
          </cell>
          <cell r="J2213">
            <v>4</v>
          </cell>
          <cell r="K2213">
            <v>4054.0278888888888</v>
          </cell>
          <cell r="L2213">
            <v>387.9633</v>
          </cell>
          <cell r="M2213" t="str">
            <v>SPECFIT</v>
          </cell>
          <cell r="N2213" t="str">
            <v>(79)830216</v>
          </cell>
          <cell r="O2213" t="str">
            <v>BOX</v>
          </cell>
          <cell r="P2213" t="str">
            <v>D</v>
          </cell>
          <cell r="Q2213" t="str">
            <v>F</v>
          </cell>
          <cell r="R2213">
            <v>3260.2000000000003</v>
          </cell>
          <cell r="S2213">
            <v>3488.4140000000007</v>
          </cell>
          <cell r="T2213">
            <v>3409.93</v>
          </cell>
          <cell r="U2213">
            <v>3409.93</v>
          </cell>
          <cell r="V2213">
            <v>3648.6251000000002</v>
          </cell>
          <cell r="W2213">
            <v>3648.6251000000002</v>
          </cell>
          <cell r="X2213">
            <v>3648.6251000000002</v>
          </cell>
          <cell r="Y2213">
            <v>3648.6251000000002</v>
          </cell>
          <cell r="Z2213">
            <v>4054.0278888888888</v>
          </cell>
          <cell r="AB2213" t="str">
            <v/>
          </cell>
          <cell r="AC2213">
            <v>2275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I2213" t="str">
            <v/>
          </cell>
          <cell r="AJ2213" t="str">
            <v/>
          </cell>
          <cell r="AM2213" t="e">
            <v>#N/A</v>
          </cell>
        </row>
        <row r="2214">
          <cell r="A2214" t="str">
            <v>ACTIVE</v>
          </cell>
          <cell r="B2214" t="str">
            <v>35-697</v>
          </cell>
          <cell r="C2214">
            <v>28876807</v>
          </cell>
          <cell r="D2214" t="str">
            <v>35-697</v>
          </cell>
          <cell r="E2214" t="str">
            <v>SDR 35</v>
          </cell>
          <cell r="F2214" t="str">
            <v>21X8 TEE SXGXG SDR35</v>
          </cell>
          <cell r="G2214">
            <v>37.799999999999997</v>
          </cell>
          <cell r="H2214">
            <v>17.145777599999999</v>
          </cell>
          <cell r="I2214">
            <v>1</v>
          </cell>
          <cell r="J2214">
            <v>4</v>
          </cell>
          <cell r="K2214">
            <v>4469.5848379084964</v>
          </cell>
          <cell r="L2214">
            <v>418.10759999999999</v>
          </cell>
          <cell r="M2214" t="str">
            <v>SPECFIT</v>
          </cell>
          <cell r="N2214" t="str">
            <v>(79)830218</v>
          </cell>
          <cell r="O2214" t="str">
            <v>BOX</v>
          </cell>
          <cell r="P2214" t="str">
            <v>D</v>
          </cell>
          <cell r="Q2214" t="str">
            <v>F</v>
          </cell>
          <cell r="R2214">
            <v>3513.5176470588235</v>
          </cell>
          <cell r="S2214">
            <v>3759.4638823529413</v>
          </cell>
          <cell r="T2214">
            <v>3759.4638823529413</v>
          </cell>
          <cell r="U2214">
            <v>3759.4638823529413</v>
          </cell>
          <cell r="V2214">
            <v>4022.6263541176472</v>
          </cell>
          <cell r="W2214">
            <v>4022.6263541176472</v>
          </cell>
          <cell r="X2214">
            <v>4022.6263541176472</v>
          </cell>
          <cell r="Y2214">
            <v>4022.6263541176472</v>
          </cell>
          <cell r="Z2214">
            <v>4469.5848379084964</v>
          </cell>
          <cell r="AB2214" t="str">
            <v/>
          </cell>
          <cell r="AC2214">
            <v>2276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I2214" t="str">
            <v/>
          </cell>
          <cell r="AJ2214" t="str">
            <v/>
          </cell>
          <cell r="AM2214" t="e">
            <v>#N/A</v>
          </cell>
        </row>
        <row r="2215">
          <cell r="A2215" t="str">
            <v>ACTIVE</v>
          </cell>
          <cell r="B2215" t="str">
            <v>35-698</v>
          </cell>
          <cell r="C2215">
            <v>28876815</v>
          </cell>
          <cell r="D2215" t="str">
            <v>35-698</v>
          </cell>
          <cell r="E2215" t="str">
            <v>SDR 35</v>
          </cell>
          <cell r="F2215" t="str">
            <v>21X10 TEE SXGXG SDR35</v>
          </cell>
          <cell r="G2215">
            <v>40.950000000000003</v>
          </cell>
          <cell r="H2215">
            <v>18.5745924</v>
          </cell>
          <cell r="I2215">
            <v>1</v>
          </cell>
          <cell r="J2215">
            <v>3</v>
          </cell>
          <cell r="K2215">
            <v>4708.7489999999998</v>
          </cell>
          <cell r="L2215">
            <v>450.61989999999997</v>
          </cell>
          <cell r="M2215" t="str">
            <v>SPECFIT</v>
          </cell>
          <cell r="N2215" t="str">
            <v>(79)8302110</v>
          </cell>
          <cell r="O2215" t="str">
            <v>BOX</v>
          </cell>
          <cell r="P2215" t="str">
            <v>D</v>
          </cell>
          <cell r="Q2215" t="str">
            <v>F</v>
          </cell>
          <cell r="R2215">
            <v>3786.7294117647057</v>
          </cell>
          <cell r="S2215">
            <v>4051.8004705882354</v>
          </cell>
          <cell r="T2215">
            <v>3960.63</v>
          </cell>
          <cell r="U2215">
            <v>3960.63</v>
          </cell>
          <cell r="V2215">
            <v>4237.8741</v>
          </cell>
          <cell r="W2215">
            <v>4237.8741</v>
          </cell>
          <cell r="X2215">
            <v>4237.8741</v>
          </cell>
          <cell r="Y2215">
            <v>4237.8741</v>
          </cell>
          <cell r="Z2215">
            <v>4708.7489999999998</v>
          </cell>
          <cell r="AB2215" t="str">
            <v/>
          </cell>
          <cell r="AC2215">
            <v>2277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I2215" t="str">
            <v/>
          </cell>
          <cell r="AJ2215" t="str">
            <v/>
          </cell>
          <cell r="AM2215" t="e">
            <v>#N/A</v>
          </cell>
        </row>
        <row r="2216">
          <cell r="A2216" t="str">
            <v>ACTIVE</v>
          </cell>
          <cell r="B2216" t="str">
            <v>35-699</v>
          </cell>
          <cell r="C2216">
            <v>28876823</v>
          </cell>
          <cell r="D2216" t="str">
            <v>35-699</v>
          </cell>
          <cell r="E2216" t="str">
            <v>SDR 35</v>
          </cell>
          <cell r="F2216" t="str">
            <v>21X12 TEE SXGXG SDR35</v>
          </cell>
          <cell r="G2216">
            <v>44.55</v>
          </cell>
          <cell r="H2216">
            <v>20.207523599999998</v>
          </cell>
          <cell r="I2216">
            <v>1</v>
          </cell>
          <cell r="J2216">
            <v>3</v>
          </cell>
          <cell r="K2216">
            <v>5060.9335555555554</v>
          </cell>
          <cell r="L2216">
            <v>484.32279999999997</v>
          </cell>
          <cell r="M2216" t="str">
            <v>SPECFIT</v>
          </cell>
          <cell r="N2216" t="str">
            <v>(79)8302112</v>
          </cell>
          <cell r="O2216" t="str">
            <v>BOX</v>
          </cell>
          <cell r="P2216" t="str">
            <v>D</v>
          </cell>
          <cell r="Q2216" t="str">
            <v>F</v>
          </cell>
          <cell r="R2216">
            <v>4069.9411764705883</v>
          </cell>
          <cell r="S2216">
            <v>4354.8370588235293</v>
          </cell>
          <cell r="T2216">
            <v>4256.8599999999997</v>
          </cell>
          <cell r="U2216">
            <v>4256.8599999999997</v>
          </cell>
          <cell r="V2216">
            <v>4554.8401999999996</v>
          </cell>
          <cell r="W2216">
            <v>4554.8401999999996</v>
          </cell>
          <cell r="X2216">
            <v>4554.8401999999996</v>
          </cell>
          <cell r="Y2216">
            <v>4554.8401999999996</v>
          </cell>
          <cell r="Z2216">
            <v>5060.9335555555554</v>
          </cell>
          <cell r="AB2216" t="str">
            <v/>
          </cell>
          <cell r="AC2216">
            <v>2278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I2216" t="str">
            <v/>
          </cell>
          <cell r="AJ2216" t="str">
            <v/>
          </cell>
          <cell r="AM2216" t="e">
            <v>#N/A</v>
          </cell>
        </row>
        <row r="2217">
          <cell r="A2217" t="str">
            <v>ACTIVE</v>
          </cell>
          <cell r="B2217" t="str">
            <v>35-700</v>
          </cell>
          <cell r="C2217">
            <v>28876831</v>
          </cell>
          <cell r="D2217" t="str">
            <v>35-700</v>
          </cell>
          <cell r="E2217" t="str">
            <v>SDR 35</v>
          </cell>
          <cell r="F2217" t="str">
            <v>21X15 TEE SXGXG SDR35</v>
          </cell>
          <cell r="G2217">
            <v>50.4</v>
          </cell>
          <cell r="H2217">
            <v>22.861036800000001</v>
          </cell>
          <cell r="I2217">
            <v>1</v>
          </cell>
          <cell r="J2217">
            <v>3</v>
          </cell>
          <cell r="K2217">
            <v>5671.4755555555548</v>
          </cell>
          <cell r="L2217">
            <v>502.18628500000005</v>
          </cell>
          <cell r="M2217" t="str">
            <v>SPECFIT</v>
          </cell>
          <cell r="N2217" t="str">
            <v>(79)8302115</v>
          </cell>
          <cell r="O2217" t="str">
            <v>BOX</v>
          </cell>
          <cell r="P2217" t="str">
            <v>D</v>
          </cell>
          <cell r="Q2217" t="str">
            <v>F</v>
          </cell>
          <cell r="R2217">
            <v>4560.9529411764706</v>
          </cell>
          <cell r="S2217">
            <v>4880.2196470588242</v>
          </cell>
          <cell r="T2217">
            <v>4770.3999999999996</v>
          </cell>
          <cell r="U2217">
            <v>4770.3999999999996</v>
          </cell>
          <cell r="V2217">
            <v>5104.3279999999995</v>
          </cell>
          <cell r="W2217">
            <v>5104.3279999999995</v>
          </cell>
          <cell r="X2217">
            <v>5104.3279999999995</v>
          </cell>
          <cell r="Y2217">
            <v>5104.3279999999995</v>
          </cell>
          <cell r="Z2217">
            <v>5671.4755555555548</v>
          </cell>
          <cell r="AB2217" t="str">
            <v/>
          </cell>
          <cell r="AC2217">
            <v>2279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I2217" t="str">
            <v/>
          </cell>
          <cell r="AJ2217" t="str">
            <v/>
          </cell>
          <cell r="AM2217" t="e">
            <v>#N/A</v>
          </cell>
        </row>
        <row r="2218">
          <cell r="A2218" t="str">
            <v>ACTIVE</v>
          </cell>
          <cell r="B2218" t="str">
            <v>35-701</v>
          </cell>
          <cell r="C2218">
            <v>28876840</v>
          </cell>
          <cell r="D2218" t="str">
            <v>35-701</v>
          </cell>
          <cell r="E2218" t="str">
            <v>SDR 35</v>
          </cell>
          <cell r="F2218" t="str">
            <v>21X18 TEE SXGXG SDR35</v>
          </cell>
          <cell r="G2218">
            <v>56.7</v>
          </cell>
          <cell r="H2218">
            <v>25.7186664</v>
          </cell>
          <cell r="I2218">
            <v>1</v>
          </cell>
          <cell r="J2218">
            <v>2</v>
          </cell>
          <cell r="K2218">
            <v>6460.125</v>
          </cell>
          <cell r="L2218">
            <v>618.22329999999999</v>
          </cell>
          <cell r="M2218" t="str">
            <v>SPECFIT</v>
          </cell>
          <cell r="N2218" t="str">
            <v>(79)8302118</v>
          </cell>
          <cell r="O2218" t="str">
            <v>BOX</v>
          </cell>
          <cell r="P2218" t="str">
            <v>D</v>
          </cell>
          <cell r="Q2218" t="str">
            <v>F</v>
          </cell>
          <cell r="R2218">
            <v>5195.1647058823537</v>
          </cell>
          <cell r="S2218">
            <v>5558.8262352941192</v>
          </cell>
          <cell r="T2218">
            <v>5433.75</v>
          </cell>
          <cell r="U2218">
            <v>5433.75</v>
          </cell>
          <cell r="V2218">
            <v>5814.1125000000002</v>
          </cell>
          <cell r="W2218">
            <v>5814.1125000000002</v>
          </cell>
          <cell r="X2218">
            <v>5814.1125000000002</v>
          </cell>
          <cell r="Y2218">
            <v>5814.1125000000002</v>
          </cell>
          <cell r="Z2218">
            <v>6460.125</v>
          </cell>
          <cell r="AB2218" t="str">
            <v/>
          </cell>
          <cell r="AC2218">
            <v>2280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I2218" t="str">
            <v/>
          </cell>
          <cell r="AJ2218" t="str">
            <v/>
          </cell>
          <cell r="AM2218" t="e">
            <v>#N/A</v>
          </cell>
        </row>
        <row r="2219">
          <cell r="A2219" t="str">
            <v>ACTIVE</v>
          </cell>
          <cell r="B2219" t="str">
            <v>35-702</v>
          </cell>
          <cell r="C2219">
            <v>28876858</v>
          </cell>
          <cell r="D2219" t="str">
            <v>35-702</v>
          </cell>
          <cell r="E2219" t="str">
            <v>SDR 35</v>
          </cell>
          <cell r="F2219" t="str">
            <v>21 TEE SXGXG SDR35</v>
          </cell>
          <cell r="G2219">
            <v>69.3</v>
          </cell>
          <cell r="H2219">
            <v>31.433925599999998</v>
          </cell>
          <cell r="I2219">
            <v>1</v>
          </cell>
          <cell r="J2219">
            <v>2</v>
          </cell>
          <cell r="K2219">
            <v>8621.4179999999997</v>
          </cell>
          <cell r="L2219">
            <v>825.05619999999999</v>
          </cell>
          <cell r="M2219" t="str">
            <v>SPECFIT</v>
          </cell>
          <cell r="N2219" t="str">
            <v>(79)83021</v>
          </cell>
          <cell r="O2219" t="str">
            <v>BOX</v>
          </cell>
          <cell r="P2219" t="str">
            <v>D</v>
          </cell>
          <cell r="Q2219" t="str">
            <v>F</v>
          </cell>
          <cell r="R2219">
            <v>6933.2470588235301</v>
          </cell>
          <cell r="S2219">
            <v>7418.5743529411775</v>
          </cell>
          <cell r="T2219">
            <v>7251.66</v>
          </cell>
          <cell r="U2219">
            <v>7251.66</v>
          </cell>
          <cell r="V2219">
            <v>7759.2762000000002</v>
          </cell>
          <cell r="W2219">
            <v>7759.2762000000002</v>
          </cell>
          <cell r="X2219">
            <v>7759.2762000000002</v>
          </cell>
          <cell r="Y2219">
            <v>7759.2762000000002</v>
          </cell>
          <cell r="Z2219">
            <v>8621.4179999999997</v>
          </cell>
          <cell r="AB2219" t="str">
            <v/>
          </cell>
          <cell r="AC2219">
            <v>2281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I2219" t="str">
            <v/>
          </cell>
          <cell r="AJ2219" t="str">
            <v/>
          </cell>
          <cell r="AM2219" t="e">
            <v>#N/A</v>
          </cell>
        </row>
        <row r="2220">
          <cell r="A2220" t="str">
            <v>ACTIVE</v>
          </cell>
          <cell r="B2220" t="str">
            <v>35-703</v>
          </cell>
          <cell r="C2220">
            <v>28876866</v>
          </cell>
          <cell r="D2220" t="str">
            <v>35-703</v>
          </cell>
          <cell r="E2220" t="str">
            <v>SDR 35</v>
          </cell>
          <cell r="F2220" t="str">
            <v>24X4 TEE SXGXG SDR35</v>
          </cell>
          <cell r="G2220">
            <v>46.8</v>
          </cell>
          <cell r="H2220">
            <v>21.228105599999999</v>
          </cell>
          <cell r="I2220">
            <v>1</v>
          </cell>
          <cell r="J2220">
            <v>3</v>
          </cell>
          <cell r="K2220">
            <v>6106.8823333333339</v>
          </cell>
          <cell r="L2220">
            <v>584.42039999999997</v>
          </cell>
          <cell r="M2220" t="str">
            <v>SPECFIT</v>
          </cell>
          <cell r="N2220" t="str">
            <v>(79)830244</v>
          </cell>
          <cell r="O2220" t="str">
            <v>BOX</v>
          </cell>
          <cell r="P2220" t="str">
            <v>D</v>
          </cell>
          <cell r="Q2220" t="str">
            <v>F</v>
          </cell>
          <cell r="R2220">
            <v>4911.1058823529411</v>
          </cell>
          <cell r="S2220">
            <v>5254.883294117647</v>
          </cell>
          <cell r="T2220">
            <v>5136.63</v>
          </cell>
          <cell r="U2220">
            <v>5136.63</v>
          </cell>
          <cell r="V2220">
            <v>5496.1941000000006</v>
          </cell>
          <cell r="W2220">
            <v>5496.1941000000006</v>
          </cell>
          <cell r="X2220">
            <v>5496.1941000000006</v>
          </cell>
          <cell r="Y2220">
            <v>5496.1941000000006</v>
          </cell>
          <cell r="Z2220">
            <v>6106.8823333333339</v>
          </cell>
          <cell r="AB2220" t="str">
            <v/>
          </cell>
          <cell r="AC2220">
            <v>2282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I2220" t="str">
            <v/>
          </cell>
          <cell r="AJ2220" t="str">
            <v/>
          </cell>
          <cell r="AM2220" t="e">
            <v>#N/A</v>
          </cell>
        </row>
        <row r="2221">
          <cell r="A2221" t="str">
            <v>ACTIVE</v>
          </cell>
          <cell r="B2221" t="str">
            <v>35-704</v>
          </cell>
          <cell r="C2221">
            <v>28876874</v>
          </cell>
          <cell r="D2221" t="str">
            <v>35-704</v>
          </cell>
          <cell r="E2221" t="str">
            <v>SDR 35</v>
          </cell>
          <cell r="F2221" t="str">
            <v>24X6 TEE SXGXG SDR35</v>
          </cell>
          <cell r="G2221">
            <v>50.4</v>
          </cell>
          <cell r="H2221">
            <v>22.861036800000001</v>
          </cell>
          <cell r="I2221">
            <v>1</v>
          </cell>
          <cell r="J2221">
            <v>3</v>
          </cell>
          <cell r="K2221">
            <v>7494.6010000000006</v>
          </cell>
          <cell r="L2221">
            <v>717.22299999999996</v>
          </cell>
          <cell r="M2221" t="str">
            <v>SPECFIT</v>
          </cell>
          <cell r="N2221" t="str">
            <v>(79)830246</v>
          </cell>
          <cell r="O2221" t="str">
            <v>BOX</v>
          </cell>
          <cell r="P2221" t="str">
            <v>D</v>
          </cell>
          <cell r="Q2221" t="str">
            <v>F</v>
          </cell>
          <cell r="R2221">
            <v>6027.0941176470587</v>
          </cell>
          <cell r="S2221">
            <v>6448.9907058823528</v>
          </cell>
          <cell r="T2221">
            <v>6303.87</v>
          </cell>
          <cell r="U2221">
            <v>6303.87</v>
          </cell>
          <cell r="V2221">
            <v>6745.1409000000003</v>
          </cell>
          <cell r="W2221">
            <v>6745.1409000000003</v>
          </cell>
          <cell r="X2221">
            <v>6745.1409000000003</v>
          </cell>
          <cell r="Y2221">
            <v>6745.1409000000003</v>
          </cell>
          <cell r="Z2221">
            <v>7494.6010000000006</v>
          </cell>
          <cell r="AB2221" t="str">
            <v/>
          </cell>
          <cell r="AC2221">
            <v>2283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I2221" t="str">
            <v/>
          </cell>
          <cell r="AJ2221" t="str">
            <v/>
          </cell>
          <cell r="AM2221" t="e">
            <v>#N/A</v>
          </cell>
        </row>
        <row r="2222">
          <cell r="A2222" t="str">
            <v>ACTIVE</v>
          </cell>
          <cell r="B2222" t="str">
            <v>35-705</v>
          </cell>
          <cell r="C2222">
            <v>28876882</v>
          </cell>
          <cell r="D2222" t="str">
            <v>35-705</v>
          </cell>
          <cell r="E2222" t="str">
            <v>SDR 35</v>
          </cell>
          <cell r="F2222" t="str">
            <v>24X8 TEE SXGXG SDR35</v>
          </cell>
          <cell r="G2222">
            <v>53.55</v>
          </cell>
          <cell r="H2222">
            <v>24.289851599999999</v>
          </cell>
          <cell r="I2222">
            <v>1</v>
          </cell>
          <cell r="J2222">
            <v>3</v>
          </cell>
          <cell r="K2222">
            <v>7696.3554444444444</v>
          </cell>
          <cell r="L2222">
            <v>736.53039999999999</v>
          </cell>
          <cell r="M2222" t="str">
            <v>SPECFIT</v>
          </cell>
          <cell r="N2222" t="str">
            <v>(79)830248</v>
          </cell>
          <cell r="O2222" t="str">
            <v>BOX</v>
          </cell>
          <cell r="P2222" t="str">
            <v>D</v>
          </cell>
          <cell r="Q2222" t="str">
            <v>F</v>
          </cell>
          <cell r="R2222">
            <v>6189.3411764705879</v>
          </cell>
          <cell r="S2222">
            <v>6622.5950588235291</v>
          </cell>
          <cell r="T2222">
            <v>6473.57</v>
          </cell>
          <cell r="U2222">
            <v>6473.57</v>
          </cell>
          <cell r="V2222">
            <v>6926.7199000000001</v>
          </cell>
          <cell r="W2222">
            <v>6926.7199000000001</v>
          </cell>
          <cell r="X2222">
            <v>6926.7199000000001</v>
          </cell>
          <cell r="Y2222">
            <v>6926.7199000000001</v>
          </cell>
          <cell r="Z2222">
            <v>7696.3554444444444</v>
          </cell>
          <cell r="AB2222" t="str">
            <v/>
          </cell>
          <cell r="AC2222">
            <v>2284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I2222" t="str">
            <v/>
          </cell>
          <cell r="AJ2222" t="str">
            <v/>
          </cell>
          <cell r="AM2222" t="e">
            <v>#N/A</v>
          </cell>
        </row>
        <row r="2223">
          <cell r="A2223" t="str">
            <v>ACTIVE</v>
          </cell>
          <cell r="B2223" t="str">
            <v>35-706</v>
          </cell>
          <cell r="C2223">
            <v>28876890</v>
          </cell>
          <cell r="D2223" t="str">
            <v>35-706</v>
          </cell>
          <cell r="E2223" t="str">
            <v>SDR 35</v>
          </cell>
          <cell r="F2223" t="str">
            <v>24X10 TEE SXGXG SDR35</v>
          </cell>
          <cell r="G2223">
            <v>57.6</v>
          </cell>
          <cell r="H2223">
            <v>26.1268992</v>
          </cell>
          <cell r="I2223">
            <v>1</v>
          </cell>
          <cell r="J2223">
            <v>2</v>
          </cell>
          <cell r="K2223">
            <v>7772.5275555555563</v>
          </cell>
          <cell r="L2223">
            <v>743.81790000000001</v>
          </cell>
          <cell r="M2223" t="str">
            <v>SPECFIT</v>
          </cell>
          <cell r="N2223" t="str">
            <v>(79)8302410</v>
          </cell>
          <cell r="O2223" t="str">
            <v>BOX</v>
          </cell>
          <cell r="P2223" t="str">
            <v>D</v>
          </cell>
          <cell r="Q2223" t="str">
            <v>F</v>
          </cell>
          <cell r="R2223">
            <v>6250.5764705882348</v>
          </cell>
          <cell r="S2223">
            <v>6688.1168235294117</v>
          </cell>
          <cell r="T2223">
            <v>6537.64</v>
          </cell>
          <cell r="U2223">
            <v>6537.64</v>
          </cell>
          <cell r="V2223">
            <v>6995.2748000000011</v>
          </cell>
          <cell r="W2223">
            <v>6995.2748000000011</v>
          </cell>
          <cell r="X2223">
            <v>6995.2748000000011</v>
          </cell>
          <cell r="Y2223">
            <v>6995.2748000000011</v>
          </cell>
          <cell r="Z2223">
            <v>7772.5275555555563</v>
          </cell>
          <cell r="AB2223" t="str">
            <v/>
          </cell>
          <cell r="AC2223">
            <v>2285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I2223" t="str">
            <v/>
          </cell>
          <cell r="AJ2223" t="str">
            <v/>
          </cell>
          <cell r="AM2223" t="e">
            <v>#N/A</v>
          </cell>
        </row>
        <row r="2224">
          <cell r="A2224" t="str">
            <v>ACTIVE</v>
          </cell>
          <cell r="B2224" t="str">
            <v>35-707</v>
          </cell>
          <cell r="C2224">
            <v>28876904</v>
          </cell>
          <cell r="D2224" t="str">
            <v>35-707</v>
          </cell>
          <cell r="E2224" t="str">
            <v>SDR 35</v>
          </cell>
          <cell r="F2224" t="str">
            <v>24X12 TEE SXGXG SDR35</v>
          </cell>
          <cell r="G2224">
            <v>61.65</v>
          </cell>
          <cell r="H2224">
            <v>27.963946799999999</v>
          </cell>
          <cell r="I2224">
            <v>1</v>
          </cell>
          <cell r="J2224">
            <v>2</v>
          </cell>
          <cell r="K2224">
            <v>8080.3071111111112</v>
          </cell>
          <cell r="L2224">
            <v>773.27340000000004</v>
          </cell>
          <cell r="M2224" t="str">
            <v>SPECFIT</v>
          </cell>
          <cell r="N2224" t="str">
            <v>(79)8302412</v>
          </cell>
          <cell r="O2224" t="str">
            <v>BOX</v>
          </cell>
          <cell r="P2224" t="str">
            <v>D</v>
          </cell>
          <cell r="Q2224" t="str">
            <v>F</v>
          </cell>
          <cell r="R2224">
            <v>6498.105882352942</v>
          </cell>
          <cell r="S2224">
            <v>6952.973294117648</v>
          </cell>
          <cell r="T2224">
            <v>6796.52</v>
          </cell>
          <cell r="U2224">
            <v>6796.52</v>
          </cell>
          <cell r="V2224">
            <v>7272.2764000000006</v>
          </cell>
          <cell r="W2224">
            <v>7272.2764000000006</v>
          </cell>
          <cell r="X2224">
            <v>7272.2764000000006</v>
          </cell>
          <cell r="Y2224">
            <v>7272.2764000000006</v>
          </cell>
          <cell r="Z2224">
            <v>8080.3071111111112</v>
          </cell>
          <cell r="AB2224" t="str">
            <v/>
          </cell>
          <cell r="AC2224">
            <v>2286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I2224" t="str">
            <v/>
          </cell>
          <cell r="AJ2224" t="str">
            <v/>
          </cell>
          <cell r="AM2224" t="e">
            <v>#N/A</v>
          </cell>
        </row>
        <row r="2225">
          <cell r="A2225" t="str">
            <v>ACTIVE</v>
          </cell>
          <cell r="B2225" t="str">
            <v>35-708</v>
          </cell>
          <cell r="C2225">
            <v>28876912</v>
          </cell>
          <cell r="D2225" t="str">
            <v>35-708</v>
          </cell>
          <cell r="E2225" t="str">
            <v>SDR 35</v>
          </cell>
          <cell r="F2225" t="str">
            <v>24X15 TEE SXGXG SDR35</v>
          </cell>
          <cell r="G2225">
            <v>68.400000000000006</v>
          </cell>
          <cell r="H2225">
            <v>31.025692800000002</v>
          </cell>
          <cell r="I2225">
            <v>1</v>
          </cell>
          <cell r="J2225">
            <v>2</v>
          </cell>
          <cell r="K2225">
            <v>8182.4326666666666</v>
          </cell>
          <cell r="L2225">
            <v>783.04560000000004</v>
          </cell>
          <cell r="M2225" t="str">
            <v>SPECFIT</v>
          </cell>
          <cell r="N2225" t="str">
            <v>(79)8302415</v>
          </cell>
          <cell r="O2225" t="str">
            <v>BOX</v>
          </cell>
          <cell r="P2225" t="str">
            <v>D</v>
          </cell>
          <cell r="Q2225" t="str">
            <v>F</v>
          </cell>
          <cell r="R2225">
            <v>6580.2235294117645</v>
          </cell>
          <cell r="S2225">
            <v>7040.8391764705884</v>
          </cell>
          <cell r="T2225">
            <v>6882.42</v>
          </cell>
          <cell r="U2225">
            <v>6882.42</v>
          </cell>
          <cell r="V2225">
            <v>7364.1894000000002</v>
          </cell>
          <cell r="W2225">
            <v>7364.1894000000002</v>
          </cell>
          <cell r="X2225">
            <v>7364.1894000000002</v>
          </cell>
          <cell r="Y2225">
            <v>7364.1894000000002</v>
          </cell>
          <cell r="Z2225">
            <v>8182.4326666666666</v>
          </cell>
          <cell r="AB2225" t="str">
            <v/>
          </cell>
          <cell r="AC2225">
            <v>2287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I2225" t="str">
            <v/>
          </cell>
          <cell r="AJ2225" t="str">
            <v/>
          </cell>
          <cell r="AM2225" t="e">
            <v>#N/A</v>
          </cell>
        </row>
        <row r="2226">
          <cell r="A2226" t="str">
            <v>ACTIVE</v>
          </cell>
          <cell r="B2226" t="str">
            <v>35-709</v>
          </cell>
          <cell r="C2226">
            <v>28876920</v>
          </cell>
          <cell r="D2226" t="str">
            <v>35-709</v>
          </cell>
          <cell r="E2226" t="str">
            <v>SDR 35</v>
          </cell>
          <cell r="F2226" t="str">
            <v>24X18 TEE SXGXG SDR35</v>
          </cell>
          <cell r="G2226">
            <v>75.599999999999994</v>
          </cell>
          <cell r="H2226">
            <v>34.291555199999998</v>
          </cell>
          <cell r="I2226">
            <v>1</v>
          </cell>
          <cell r="J2226">
            <v>2</v>
          </cell>
          <cell r="K2226">
            <v>11767.86</v>
          </cell>
          <cell r="L2226">
            <v>1126.1656</v>
          </cell>
          <cell r="M2226" t="str">
            <v>SPECFIT</v>
          </cell>
          <cell r="N2226" t="str">
            <v>(79)8302418</v>
          </cell>
          <cell r="O2226" t="str">
            <v>BOX</v>
          </cell>
          <cell r="P2226" t="str">
            <v>D</v>
          </cell>
          <cell r="Q2226" t="str">
            <v>F</v>
          </cell>
          <cell r="R2226">
            <v>9463.5882352941189</v>
          </cell>
          <cell r="S2226">
            <v>10126.039411764708</v>
          </cell>
          <cell r="T2226">
            <v>9898.2000000000007</v>
          </cell>
          <cell r="U2226">
            <v>9898.2000000000007</v>
          </cell>
          <cell r="V2226">
            <v>10591.074000000001</v>
          </cell>
          <cell r="W2226">
            <v>10591.074000000001</v>
          </cell>
          <cell r="X2226">
            <v>10591.074000000001</v>
          </cell>
          <cell r="Y2226">
            <v>10591.074000000001</v>
          </cell>
          <cell r="Z2226">
            <v>11767.86</v>
          </cell>
          <cell r="AB2226" t="str">
            <v/>
          </cell>
          <cell r="AC2226">
            <v>2288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I2226" t="str">
            <v/>
          </cell>
          <cell r="AJ2226" t="str">
            <v/>
          </cell>
          <cell r="AM2226" t="e">
            <v>#N/A</v>
          </cell>
        </row>
        <row r="2227">
          <cell r="A2227" t="str">
            <v>ACTIVE</v>
          </cell>
          <cell r="B2227" t="str">
            <v>35-710</v>
          </cell>
          <cell r="C2227">
            <v>28876939</v>
          </cell>
          <cell r="D2227" t="str">
            <v>35-710</v>
          </cell>
          <cell r="E2227" t="str">
            <v>SDR 35</v>
          </cell>
          <cell r="F2227" t="str">
            <v>24X21 TEE SXGXG SDR35</v>
          </cell>
          <cell r="G2227">
            <v>86.4</v>
          </cell>
          <cell r="H2227">
            <v>39.190348800000002</v>
          </cell>
          <cell r="I2227">
            <v>1</v>
          </cell>
          <cell r="J2227">
            <v>2</v>
          </cell>
          <cell r="K2227">
            <v>12731.181</v>
          </cell>
          <cell r="L2227">
            <v>1218.3554999999999</v>
          </cell>
          <cell r="M2227" t="str">
            <v>SPECFIT</v>
          </cell>
          <cell r="N2227" t="str">
            <v>(79)8302421</v>
          </cell>
          <cell r="O2227" t="str">
            <v>BOX</v>
          </cell>
          <cell r="P2227" t="str">
            <v>D</v>
          </cell>
          <cell r="Q2227" t="str">
            <v>F</v>
          </cell>
          <cell r="R2227">
            <v>10238.282352941178</v>
          </cell>
          <cell r="S2227">
            <v>10954.962117647061</v>
          </cell>
          <cell r="T2227">
            <v>10708.47</v>
          </cell>
          <cell r="U2227">
            <v>10708.47</v>
          </cell>
          <cell r="V2227">
            <v>11458.062900000001</v>
          </cell>
          <cell r="W2227">
            <v>11458.062900000001</v>
          </cell>
          <cell r="X2227">
            <v>11458.062900000001</v>
          </cell>
          <cell r="Y2227">
            <v>11458.062900000001</v>
          </cell>
          <cell r="Z2227">
            <v>12731.181</v>
          </cell>
          <cell r="AB2227" t="str">
            <v/>
          </cell>
          <cell r="AC2227">
            <v>2289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I2227" t="str">
            <v/>
          </cell>
          <cell r="AJ2227" t="str">
            <v/>
          </cell>
          <cell r="AM2227" t="e">
            <v>#N/A</v>
          </cell>
        </row>
        <row r="2228">
          <cell r="A2228" t="str">
            <v>ACTIVE</v>
          </cell>
          <cell r="B2228" t="str">
            <v>35-711</v>
          </cell>
          <cell r="C2228">
            <v>28876947</v>
          </cell>
          <cell r="D2228" t="str">
            <v>35-711</v>
          </cell>
          <cell r="E2228" t="str">
            <v>SDR 35</v>
          </cell>
          <cell r="F2228" t="str">
            <v>24 TEE SXGXG SDR35</v>
          </cell>
          <cell r="G2228">
            <v>104.85</v>
          </cell>
          <cell r="H2228">
            <v>47.5591212</v>
          </cell>
          <cell r="I2228">
            <v>1</v>
          </cell>
          <cell r="J2228">
            <v>1</v>
          </cell>
          <cell r="K2228">
            <v>15643.661555555556</v>
          </cell>
          <cell r="L2228">
            <v>1497.0748000000001</v>
          </cell>
          <cell r="M2228" t="str">
            <v>SPECFIT</v>
          </cell>
          <cell r="N2228" t="str">
            <v>(79)83024</v>
          </cell>
          <cell r="O2228" t="str">
            <v>BOX</v>
          </cell>
          <cell r="P2228" t="str">
            <v>D</v>
          </cell>
          <cell r="Q2228" t="str">
            <v>F</v>
          </cell>
          <cell r="R2228">
            <v>12580.470588235294</v>
          </cell>
          <cell r="S2228">
            <v>13461.103529411765</v>
          </cell>
          <cell r="T2228">
            <v>13158.22</v>
          </cell>
          <cell r="U2228">
            <v>13158.22</v>
          </cell>
          <cell r="V2228">
            <v>14079.295400000001</v>
          </cell>
          <cell r="W2228">
            <v>14079.295400000001</v>
          </cell>
          <cell r="X2228">
            <v>14079.295400000001</v>
          </cell>
          <cell r="Y2228">
            <v>14079.295400000001</v>
          </cell>
          <cell r="Z2228">
            <v>15643.661555555556</v>
          </cell>
          <cell r="AB2228" t="str">
            <v/>
          </cell>
          <cell r="AC2228">
            <v>2290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I2228" t="str">
            <v/>
          </cell>
          <cell r="AJ2228" t="str">
            <v/>
          </cell>
          <cell r="AM2228" t="e">
            <v>#N/A</v>
          </cell>
        </row>
        <row r="2229">
          <cell r="A2229" t="str">
            <v>ACTIVE</v>
          </cell>
          <cell r="B2229" t="str">
            <v>35-712</v>
          </cell>
          <cell r="C2229">
            <v>28876955</v>
          </cell>
          <cell r="D2229" t="str">
            <v>35-712</v>
          </cell>
          <cell r="E2229" t="str">
            <v>SDR 35</v>
          </cell>
          <cell r="F2229" t="str">
            <v>27X4 TEE SXGXG SDR35</v>
          </cell>
          <cell r="G2229">
            <v>69.3</v>
          </cell>
          <cell r="H2229">
            <v>31.433925599999998</v>
          </cell>
          <cell r="I2229">
            <v>1</v>
          </cell>
          <cell r="J2229">
            <v>2</v>
          </cell>
          <cell r="K2229">
            <v>7012.6848888888899</v>
          </cell>
          <cell r="L2229">
            <v>671.10389999999995</v>
          </cell>
          <cell r="M2229" t="str">
            <v>SPECFIT</v>
          </cell>
          <cell r="N2229" t="str">
            <v>(79)830274</v>
          </cell>
          <cell r="O2229" t="str">
            <v>BOX</v>
          </cell>
          <cell r="P2229" t="str">
            <v>D</v>
          </cell>
          <cell r="Q2229" t="str">
            <v>F</v>
          </cell>
          <cell r="R2229">
            <v>5639.5294117647063</v>
          </cell>
          <cell r="S2229">
            <v>6034.2964705882359</v>
          </cell>
          <cell r="T2229">
            <v>5898.52</v>
          </cell>
          <cell r="U2229">
            <v>5898.52</v>
          </cell>
          <cell r="V2229">
            <v>6311.416400000001</v>
          </cell>
          <cell r="W2229">
            <v>6311.416400000001</v>
          </cell>
          <cell r="X2229">
            <v>6311.416400000001</v>
          </cell>
          <cell r="Y2229">
            <v>6311.416400000001</v>
          </cell>
          <cell r="Z2229">
            <v>7012.6848888888899</v>
          </cell>
          <cell r="AB2229" t="str">
            <v/>
          </cell>
          <cell r="AC2229">
            <v>2291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I2229" t="str">
            <v/>
          </cell>
          <cell r="AJ2229" t="str">
            <v/>
          </cell>
          <cell r="AM2229" t="e">
            <v>#N/A</v>
          </cell>
        </row>
        <row r="2230">
          <cell r="A2230" t="str">
            <v>ACTIVE</v>
          </cell>
          <cell r="B2230" t="str">
            <v>35-713</v>
          </cell>
          <cell r="C2230">
            <v>28876963</v>
          </cell>
          <cell r="D2230" t="str">
            <v>35-713</v>
          </cell>
          <cell r="E2230" t="str">
            <v>SDR 35</v>
          </cell>
          <cell r="F2230" t="str">
            <v>27X6 TEE SXGXG SDR35</v>
          </cell>
          <cell r="G2230">
            <v>73.349999999999994</v>
          </cell>
          <cell r="H2230">
            <v>33.2709732</v>
          </cell>
          <cell r="I2230">
            <v>1</v>
          </cell>
          <cell r="J2230">
            <v>2</v>
          </cell>
          <cell r="K2230">
            <v>7543.5118888888892</v>
          </cell>
          <cell r="L2230">
            <v>721.90359999999998</v>
          </cell>
          <cell r="M2230" t="str">
            <v>SPECFIT</v>
          </cell>
          <cell r="N2230" t="str">
            <v>(79)830276</v>
          </cell>
          <cell r="O2230" t="str">
            <v>BOX</v>
          </cell>
          <cell r="P2230" t="str">
            <v>D</v>
          </cell>
          <cell r="Q2230" t="str">
            <v>F</v>
          </cell>
          <cell r="R2230">
            <v>6066.4235294117652</v>
          </cell>
          <cell r="S2230">
            <v>6491.0731764705888</v>
          </cell>
          <cell r="T2230">
            <v>6345.01</v>
          </cell>
          <cell r="U2230">
            <v>6345.01</v>
          </cell>
          <cell r="V2230">
            <v>6789.1607000000004</v>
          </cell>
          <cell r="W2230">
            <v>6789.1607000000004</v>
          </cell>
          <cell r="X2230">
            <v>6789.1607000000004</v>
          </cell>
          <cell r="Y2230">
            <v>6789.1607000000004</v>
          </cell>
          <cell r="Z2230">
            <v>7543.5118888888892</v>
          </cell>
          <cell r="AB2230" t="str">
            <v/>
          </cell>
          <cell r="AC2230">
            <v>2292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I2230" t="str">
            <v/>
          </cell>
          <cell r="AJ2230" t="str">
            <v/>
          </cell>
          <cell r="AM2230" t="e">
            <v>#N/A</v>
          </cell>
        </row>
        <row r="2231">
          <cell r="A2231" t="str">
            <v>ACTIVE</v>
          </cell>
          <cell r="B2231" t="str">
            <v>35-714</v>
          </cell>
          <cell r="C2231">
            <v>28876971</v>
          </cell>
          <cell r="D2231" t="str">
            <v>35-714</v>
          </cell>
          <cell r="E2231" t="str">
            <v>SDR 35</v>
          </cell>
          <cell r="F2231" t="str">
            <v>27X8 TEE SXGXG SDR35</v>
          </cell>
          <cell r="G2231">
            <v>77.400000000000006</v>
          </cell>
          <cell r="H2231">
            <v>35.108020800000006</v>
          </cell>
          <cell r="I2231">
            <v>1</v>
          </cell>
          <cell r="J2231">
            <v>2</v>
          </cell>
          <cell r="K2231">
            <v>8823.3269999999993</v>
          </cell>
          <cell r="L2231">
            <v>844.37840000000006</v>
          </cell>
          <cell r="M2231" t="str">
            <v>SPECFIT</v>
          </cell>
          <cell r="N2231" t="str">
            <v>(79)830278</v>
          </cell>
          <cell r="O2231" t="str">
            <v>BOX</v>
          </cell>
          <cell r="P2231" t="str">
            <v>D</v>
          </cell>
          <cell r="Q2231" t="str">
            <v>F</v>
          </cell>
          <cell r="R2231">
            <v>7095.6235294117641</v>
          </cell>
          <cell r="S2231">
            <v>7592.3171764705885</v>
          </cell>
          <cell r="T2231">
            <v>7421.49</v>
          </cell>
          <cell r="U2231">
            <v>7421.49</v>
          </cell>
          <cell r="V2231">
            <v>7940.9943000000003</v>
          </cell>
          <cell r="W2231">
            <v>7940.9943000000003</v>
          </cell>
          <cell r="X2231">
            <v>7940.9943000000003</v>
          </cell>
          <cell r="Y2231">
            <v>7940.9943000000003</v>
          </cell>
          <cell r="Z2231">
            <v>8823.3269999999993</v>
          </cell>
          <cell r="AB2231" t="str">
            <v/>
          </cell>
          <cell r="AC2231">
            <v>2293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I2231" t="str">
            <v/>
          </cell>
          <cell r="AJ2231" t="str">
            <v/>
          </cell>
          <cell r="AM2231" t="e">
            <v>#N/A</v>
          </cell>
        </row>
        <row r="2232">
          <cell r="A2232" t="str">
            <v>ACTIVE</v>
          </cell>
          <cell r="B2232" t="str">
            <v>35-715</v>
          </cell>
          <cell r="C2232">
            <v>28876980</v>
          </cell>
          <cell r="D2232" t="str">
            <v>35-715</v>
          </cell>
          <cell r="E2232" t="str">
            <v>SDR 35</v>
          </cell>
          <cell r="F2232" t="str">
            <v>27X10 TEE SXGXG SDR35</v>
          </cell>
          <cell r="G2232">
            <v>81.900000000000006</v>
          </cell>
          <cell r="H2232">
            <v>37.1491848</v>
          </cell>
          <cell r="I2232">
            <v>1</v>
          </cell>
          <cell r="J2232">
            <v>2</v>
          </cell>
          <cell r="K2232">
            <v>9017.5082222222227</v>
          </cell>
          <cell r="L2232">
            <v>862.96379999999999</v>
          </cell>
          <cell r="M2232" t="str">
            <v>SPECFIT</v>
          </cell>
          <cell r="N2232" t="str">
            <v>(79)8302710</v>
          </cell>
          <cell r="O2232" t="str">
            <v>BOX</v>
          </cell>
          <cell r="P2232" t="str">
            <v>D</v>
          </cell>
          <cell r="Q2232" t="str">
            <v>F</v>
          </cell>
          <cell r="R2232">
            <v>7251.8</v>
          </cell>
          <cell r="S2232">
            <v>7759.4260000000004</v>
          </cell>
          <cell r="T2232">
            <v>7584.82</v>
          </cell>
          <cell r="U2232">
            <v>7584.82</v>
          </cell>
          <cell r="V2232">
            <v>8115.7574000000004</v>
          </cell>
          <cell r="W2232">
            <v>8115.7574000000004</v>
          </cell>
          <cell r="X2232">
            <v>8115.7574000000004</v>
          </cell>
          <cell r="Y2232">
            <v>8115.7574000000004</v>
          </cell>
          <cell r="Z2232">
            <v>9017.5082222222227</v>
          </cell>
          <cell r="AB2232" t="str">
            <v/>
          </cell>
          <cell r="AC2232">
            <v>2294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I2232" t="str">
            <v/>
          </cell>
          <cell r="AJ2232" t="str">
            <v/>
          </cell>
          <cell r="AM2232" t="e">
            <v>#N/A</v>
          </cell>
        </row>
        <row r="2233">
          <cell r="A2233" t="str">
            <v>ACTIVE</v>
          </cell>
          <cell r="B2233" t="str">
            <v>35-716</v>
          </cell>
          <cell r="C2233">
            <v>28876998</v>
          </cell>
          <cell r="D2233" t="str">
            <v>35-716</v>
          </cell>
          <cell r="E2233" t="str">
            <v>SDR 35</v>
          </cell>
          <cell r="F2233" t="str">
            <v>27X12 TEE SXGXG SDR35</v>
          </cell>
          <cell r="G2233">
            <v>86.4</v>
          </cell>
          <cell r="H2233">
            <v>39.190348800000002</v>
          </cell>
          <cell r="I2233">
            <v>1</v>
          </cell>
          <cell r="J2233">
            <v>2</v>
          </cell>
          <cell r="K2233">
            <v>10016.174888888889</v>
          </cell>
          <cell r="L2233">
            <v>958.53269999999998</v>
          </cell>
          <cell r="M2233" t="str">
            <v>SPECFIT</v>
          </cell>
          <cell r="N2233" t="str">
            <v>(79)8302712</v>
          </cell>
          <cell r="O2233" t="str">
            <v>BOX</v>
          </cell>
          <cell r="P2233" t="str">
            <v>D</v>
          </cell>
          <cell r="Q2233" t="str">
            <v>F</v>
          </cell>
          <cell r="R2233">
            <v>8054.9058823529413</v>
          </cell>
          <cell r="S2233">
            <v>8618.7492941176479</v>
          </cell>
          <cell r="T2233">
            <v>8424.82</v>
          </cell>
          <cell r="U2233">
            <v>8424.82</v>
          </cell>
          <cell r="V2233">
            <v>9014.5573999999997</v>
          </cell>
          <cell r="W2233">
            <v>9014.5573999999997</v>
          </cell>
          <cell r="X2233">
            <v>9014.5573999999997</v>
          </cell>
          <cell r="Y2233">
            <v>9014.5573999999997</v>
          </cell>
          <cell r="Z2233">
            <v>10016.174888888889</v>
          </cell>
          <cell r="AB2233" t="str">
            <v/>
          </cell>
          <cell r="AC2233">
            <v>2295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I2233" t="str">
            <v/>
          </cell>
          <cell r="AJ2233" t="str">
            <v/>
          </cell>
          <cell r="AM2233" t="e">
            <v>#N/A</v>
          </cell>
        </row>
        <row r="2234">
          <cell r="A2234" t="str">
            <v>ACTIVE</v>
          </cell>
          <cell r="B2234" t="str">
            <v>35-717</v>
          </cell>
          <cell r="C2234">
            <v>28877005</v>
          </cell>
          <cell r="D2234" t="str">
            <v>35-717</v>
          </cell>
          <cell r="E2234" t="str">
            <v>SDR 35</v>
          </cell>
          <cell r="F2234" t="str">
            <v>27X15 TEE SXGXG SDR35</v>
          </cell>
          <cell r="G2234">
            <v>94.05</v>
          </cell>
          <cell r="H2234">
            <v>42.660327599999995</v>
          </cell>
          <cell r="I2234">
            <v>1</v>
          </cell>
          <cell r="J2234">
            <v>1</v>
          </cell>
          <cell r="K2234">
            <v>11436.897111111111</v>
          </cell>
          <cell r="L2234">
            <v>1094.4938999999999</v>
          </cell>
          <cell r="M2234" t="str">
            <v>SPECFIT</v>
          </cell>
          <cell r="N2234" t="str">
            <v>(79)8302715</v>
          </cell>
          <cell r="O2234" t="str">
            <v>BOX</v>
          </cell>
          <cell r="P2234" t="str">
            <v>D</v>
          </cell>
          <cell r="Q2234" t="str">
            <v>F</v>
          </cell>
          <cell r="R2234">
            <v>9197.4352941176476</v>
          </cell>
          <cell r="S2234">
            <v>9841.2557647058838</v>
          </cell>
          <cell r="T2234">
            <v>9619.82</v>
          </cell>
          <cell r="U2234">
            <v>9619.82</v>
          </cell>
          <cell r="V2234">
            <v>10293.207400000001</v>
          </cell>
          <cell r="W2234">
            <v>10293.207400000001</v>
          </cell>
          <cell r="X2234">
            <v>10293.207400000001</v>
          </cell>
          <cell r="Y2234">
            <v>10293.207400000001</v>
          </cell>
          <cell r="Z2234">
            <v>11436.897111111111</v>
          </cell>
          <cell r="AB2234" t="str">
            <v/>
          </cell>
          <cell r="AC2234">
            <v>2296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I2234" t="str">
            <v/>
          </cell>
          <cell r="AJ2234" t="str">
            <v/>
          </cell>
          <cell r="AM2234" t="e">
            <v>#N/A</v>
          </cell>
        </row>
        <row r="2235">
          <cell r="A2235" t="str">
            <v>ACTIVE</v>
          </cell>
          <cell r="B2235" t="str">
            <v>35-718</v>
          </cell>
          <cell r="C2235">
            <v>28877013</v>
          </cell>
          <cell r="D2235" t="str">
            <v>35-718</v>
          </cell>
          <cell r="E2235" t="str">
            <v>SDR 35</v>
          </cell>
          <cell r="F2235" t="str">
            <v>27X18 TEE SXGXG SDR35</v>
          </cell>
          <cell r="G2235">
            <v>103.05</v>
          </cell>
          <cell r="H2235">
            <v>46.742655599999999</v>
          </cell>
          <cell r="I2235">
            <v>1</v>
          </cell>
          <cell r="J2235">
            <v>1</v>
          </cell>
          <cell r="K2235">
            <v>12489.479888888889</v>
          </cell>
          <cell r="L2235">
            <v>1195.2247</v>
          </cell>
          <cell r="M2235" t="str">
            <v>SPECFIT</v>
          </cell>
          <cell r="N2235" t="str">
            <v>(79)8302718</v>
          </cell>
          <cell r="O2235" t="str">
            <v>BOX</v>
          </cell>
          <cell r="P2235" t="str">
            <v>D</v>
          </cell>
          <cell r="Q2235" t="str">
            <v>F</v>
          </cell>
          <cell r="R2235">
            <v>10043.905882352941</v>
          </cell>
          <cell r="S2235">
            <v>10746.979294117647</v>
          </cell>
          <cell r="T2235">
            <v>10505.17</v>
          </cell>
          <cell r="U2235">
            <v>10505.17</v>
          </cell>
          <cell r="V2235">
            <v>11240.5319</v>
          </cell>
          <cell r="W2235">
            <v>11240.5319</v>
          </cell>
          <cell r="X2235">
            <v>11240.5319</v>
          </cell>
          <cell r="Y2235">
            <v>11240.5319</v>
          </cell>
          <cell r="Z2235">
            <v>12489.479888888889</v>
          </cell>
          <cell r="AB2235" t="str">
            <v/>
          </cell>
          <cell r="AC2235">
            <v>2297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I2235" t="str">
            <v/>
          </cell>
          <cell r="AJ2235" t="str">
            <v/>
          </cell>
          <cell r="AM2235" t="e">
            <v>#N/A</v>
          </cell>
        </row>
        <row r="2236">
          <cell r="A2236" t="str">
            <v>ACTIVE</v>
          </cell>
          <cell r="B2236" t="str">
            <v>35-719</v>
          </cell>
          <cell r="C2236">
            <v>28877021</v>
          </cell>
          <cell r="D2236" t="str">
            <v>35-719</v>
          </cell>
          <cell r="E2236" t="str">
            <v>SDR 35</v>
          </cell>
          <cell r="F2236" t="str">
            <v>27X21 TEE SXGXG SDR35</v>
          </cell>
          <cell r="G2236">
            <v>114.3</v>
          </cell>
          <cell r="H2236">
            <v>51.8455656</v>
          </cell>
          <cell r="I2236">
            <v>1</v>
          </cell>
          <cell r="J2236">
            <v>1</v>
          </cell>
          <cell r="K2236">
            <v>12862.707777777779</v>
          </cell>
          <cell r="L2236">
            <v>1230.942</v>
          </cell>
          <cell r="M2236" t="str">
            <v>SPECFIT</v>
          </cell>
          <cell r="N2236" t="str">
            <v>(79)8302721</v>
          </cell>
          <cell r="O2236" t="str">
            <v>BOX</v>
          </cell>
          <cell r="P2236" t="str">
            <v>D</v>
          </cell>
          <cell r="Q2236" t="str">
            <v>F</v>
          </cell>
          <cell r="R2236">
            <v>10344.058823529413</v>
          </cell>
          <cell r="S2236">
            <v>11068.142941176473</v>
          </cell>
          <cell r="T2236">
            <v>10819.1</v>
          </cell>
          <cell r="U2236">
            <v>10819.1</v>
          </cell>
          <cell r="V2236">
            <v>11576.437000000002</v>
          </cell>
          <cell r="W2236">
            <v>11576.437000000002</v>
          </cell>
          <cell r="X2236">
            <v>11576.437000000002</v>
          </cell>
          <cell r="Y2236">
            <v>11576.437000000002</v>
          </cell>
          <cell r="Z2236">
            <v>12862.707777777779</v>
          </cell>
          <cell r="AB2236" t="str">
            <v/>
          </cell>
          <cell r="AC2236">
            <v>2298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I2236" t="str">
            <v/>
          </cell>
          <cell r="AJ2236" t="str">
            <v/>
          </cell>
          <cell r="AM2236" t="e">
            <v>#N/A</v>
          </cell>
        </row>
        <row r="2237">
          <cell r="A2237" t="str">
            <v>ACTIVE</v>
          </cell>
          <cell r="B2237" t="str">
            <v>35-720</v>
          </cell>
          <cell r="C2237">
            <v>28877030</v>
          </cell>
          <cell r="D2237" t="str">
            <v>35-720</v>
          </cell>
          <cell r="E2237" t="str">
            <v>SDR 35</v>
          </cell>
          <cell r="F2237" t="str">
            <v>27X24 TEE SXGXG SDR35</v>
          </cell>
          <cell r="G2237">
            <v>104.85</v>
          </cell>
          <cell r="H2237">
            <v>47.5591212</v>
          </cell>
          <cell r="I2237">
            <v>1</v>
          </cell>
          <cell r="J2237">
            <v>1</v>
          </cell>
          <cell r="K2237">
            <v>15914.763888888889</v>
          </cell>
          <cell r="L2237">
            <v>1523.018</v>
          </cell>
          <cell r="M2237" t="str">
            <v>SPECFIT</v>
          </cell>
          <cell r="N2237" t="str">
            <v>(79)8302724</v>
          </cell>
          <cell r="O2237" t="str">
            <v>BOX</v>
          </cell>
          <cell r="P2237" t="str">
            <v>D</v>
          </cell>
          <cell r="Q2237" t="str">
            <v>F</v>
          </cell>
          <cell r="R2237">
            <v>12798.470588235296</v>
          </cell>
          <cell r="S2237">
            <v>13694.363529411767</v>
          </cell>
          <cell r="T2237">
            <v>13386.25</v>
          </cell>
          <cell r="U2237">
            <v>13386.25</v>
          </cell>
          <cell r="V2237">
            <v>14323.2875</v>
          </cell>
          <cell r="W2237">
            <v>14323.2875</v>
          </cell>
          <cell r="X2237">
            <v>14323.2875</v>
          </cell>
          <cell r="Y2237">
            <v>14323.2875</v>
          </cell>
          <cell r="Z2237">
            <v>15914.763888888889</v>
          </cell>
          <cell r="AB2237" t="str">
            <v/>
          </cell>
          <cell r="AC2237">
            <v>2299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I2237" t="str">
            <v/>
          </cell>
          <cell r="AJ2237" t="str">
            <v/>
          </cell>
          <cell r="AM2237" t="e">
            <v>#N/A</v>
          </cell>
        </row>
        <row r="2238">
          <cell r="A2238" t="str">
            <v>ACTIVE</v>
          </cell>
          <cell r="B2238" t="str">
            <v>35-721</v>
          </cell>
          <cell r="C2238">
            <v>28877048</v>
          </cell>
          <cell r="D2238" t="str">
            <v>35-721</v>
          </cell>
          <cell r="E2238" t="str">
            <v>SDR 35</v>
          </cell>
          <cell r="F2238" t="str">
            <v>27 TEE SXGXG SDR35</v>
          </cell>
          <cell r="G2238">
            <v>148.05000000000001</v>
          </cell>
          <cell r="H2238">
            <v>67.154295599999998</v>
          </cell>
          <cell r="I2238">
            <v>1</v>
          </cell>
          <cell r="J2238">
            <v>1</v>
          </cell>
          <cell r="K2238">
            <v>16055.920666666667</v>
          </cell>
          <cell r="L2238">
            <v>1536.5283999999999</v>
          </cell>
          <cell r="M2238" t="str">
            <v>SPECFIT</v>
          </cell>
          <cell r="N2238" t="str">
            <v>(79)83027</v>
          </cell>
          <cell r="O2238" t="str">
            <v>BOX</v>
          </cell>
          <cell r="P2238" t="str">
            <v>D</v>
          </cell>
          <cell r="Q2238" t="str">
            <v>F</v>
          </cell>
          <cell r="R2238">
            <v>12912.011764705881</v>
          </cell>
          <cell r="S2238">
            <v>13815.852588235293</v>
          </cell>
          <cell r="T2238">
            <v>13504.98</v>
          </cell>
          <cell r="U2238">
            <v>13504.98</v>
          </cell>
          <cell r="V2238">
            <v>14450.328600000001</v>
          </cell>
          <cell r="W2238">
            <v>14450.328600000001</v>
          </cell>
          <cell r="X2238">
            <v>14450.328600000001</v>
          </cell>
          <cell r="Y2238">
            <v>14450.328600000001</v>
          </cell>
          <cell r="Z2238">
            <v>16055.920666666667</v>
          </cell>
          <cell r="AB2238" t="str">
            <v/>
          </cell>
          <cell r="AC2238">
            <v>2300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I2238" t="str">
            <v/>
          </cell>
          <cell r="AJ2238" t="str">
            <v/>
          </cell>
          <cell r="AM2238" t="e">
            <v>#N/A</v>
          </cell>
        </row>
        <row r="2239">
          <cell r="A2239" t="str">
            <v>ACTIVE</v>
          </cell>
          <cell r="B2239" t="str">
            <v>35-722</v>
          </cell>
          <cell r="C2239">
            <v>28877056</v>
          </cell>
          <cell r="D2239" t="str">
            <v>35-722</v>
          </cell>
          <cell r="E2239" t="str">
            <v>SDR 35</v>
          </cell>
          <cell r="F2239" t="str">
            <v>30X4 TEE SXGXG SDR35</v>
          </cell>
          <cell r="G2239">
            <v>133.19999999999999</v>
          </cell>
          <cell r="H2239">
            <v>60.418454399999995</v>
          </cell>
          <cell r="I2239">
            <v>1</v>
          </cell>
          <cell r="J2239">
            <v>1</v>
          </cell>
          <cell r="K2239">
            <v>10746.136162091505</v>
          </cell>
          <cell r="L2239">
            <v>1005.2497</v>
          </cell>
          <cell r="M2239" t="str">
            <v>SPECFIT</v>
          </cell>
          <cell r="N2239" t="str">
            <v>(79)830304</v>
          </cell>
          <cell r="O2239" t="str">
            <v>BOX</v>
          </cell>
          <cell r="P2239" t="str">
            <v>D</v>
          </cell>
          <cell r="Q2239" t="str">
            <v>F</v>
          </cell>
          <cell r="R2239">
            <v>8447.4823529411769</v>
          </cell>
          <cell r="S2239">
            <v>9038.8061176470601</v>
          </cell>
          <cell r="T2239">
            <v>9038.8061176470601</v>
          </cell>
          <cell r="U2239">
            <v>9038.8061176470601</v>
          </cell>
          <cell r="V2239">
            <v>9671.5225458823552</v>
          </cell>
          <cell r="W2239">
            <v>9671.5225458823552</v>
          </cell>
          <cell r="X2239">
            <v>9671.5225458823552</v>
          </cell>
          <cell r="Y2239">
            <v>9671.5225458823552</v>
          </cell>
          <cell r="Z2239">
            <v>10746.136162091505</v>
          </cell>
          <cell r="AB2239" t="str">
            <v/>
          </cell>
          <cell r="AC2239">
            <v>2301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I2239" t="str">
            <v/>
          </cell>
          <cell r="AJ2239" t="str">
            <v/>
          </cell>
          <cell r="AM2239" t="e">
            <v>#N/A</v>
          </cell>
        </row>
        <row r="2240">
          <cell r="A2240" t="str">
            <v>ACTIVE</v>
          </cell>
          <cell r="B2240" t="str">
            <v>35-723</v>
          </cell>
          <cell r="C2240">
            <v>28877064</v>
          </cell>
          <cell r="D2240" t="str">
            <v>35-723</v>
          </cell>
          <cell r="E2240" t="str">
            <v>SDR 35</v>
          </cell>
          <cell r="F2240" t="str">
            <v>30X6 TEE SXGXG SDR35</v>
          </cell>
          <cell r="G2240">
            <v>138.6</v>
          </cell>
          <cell r="H2240">
            <v>62.867851199999997</v>
          </cell>
          <cell r="I2240">
            <v>1</v>
          </cell>
          <cell r="J2240">
            <v>1</v>
          </cell>
          <cell r="K2240">
            <v>10810.564848366015</v>
          </cell>
          <cell r="L2240">
            <v>1011.2763</v>
          </cell>
          <cell r="M2240" t="str">
            <v>SPECFIT</v>
          </cell>
          <cell r="N2240" t="str">
            <v>(79)830306</v>
          </cell>
          <cell r="O2240" t="str">
            <v>BOX</v>
          </cell>
          <cell r="P2240" t="str">
            <v>D</v>
          </cell>
          <cell r="Q2240" t="str">
            <v>F</v>
          </cell>
          <cell r="R2240">
            <v>8498.1294117647067</v>
          </cell>
          <cell r="S2240">
            <v>9092.9984705882362</v>
          </cell>
          <cell r="T2240">
            <v>9092.9984705882362</v>
          </cell>
          <cell r="U2240">
            <v>9092.9984705882362</v>
          </cell>
          <cell r="V2240">
            <v>9729.5083635294141</v>
          </cell>
          <cell r="W2240">
            <v>9729.5083635294141</v>
          </cell>
          <cell r="X2240">
            <v>9729.5083635294141</v>
          </cell>
          <cell r="Y2240">
            <v>9729.5083635294141</v>
          </cell>
          <cell r="Z2240">
            <v>10810.564848366015</v>
          </cell>
          <cell r="AB2240" t="str">
            <v/>
          </cell>
          <cell r="AC2240">
            <v>2302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I2240" t="str">
            <v/>
          </cell>
          <cell r="AJ2240" t="str">
            <v/>
          </cell>
          <cell r="AM2240" t="e">
            <v>#N/A</v>
          </cell>
        </row>
        <row r="2241">
          <cell r="A2241" t="str">
            <v>ACTIVE</v>
          </cell>
          <cell r="B2241" t="str">
            <v>35-724</v>
          </cell>
          <cell r="C2241">
            <v>28877072</v>
          </cell>
          <cell r="D2241" t="str">
            <v>35-724</v>
          </cell>
          <cell r="E2241" t="str">
            <v>SDR 35</v>
          </cell>
          <cell r="F2241" t="str">
            <v>30X8 TEE SXGXG SDR35</v>
          </cell>
          <cell r="G2241">
            <v>144</v>
          </cell>
          <cell r="H2241">
            <v>65.317248000000006</v>
          </cell>
          <cell r="I2241">
            <v>1</v>
          </cell>
          <cell r="J2241">
            <v>1</v>
          </cell>
          <cell r="K2241">
            <v>12340.600228758172</v>
          </cell>
          <cell r="L2241">
            <v>1154.4047</v>
          </cell>
          <cell r="M2241" t="str">
            <v>SPECFIT</v>
          </cell>
          <cell r="N2241" t="str">
            <v>(79)830308</v>
          </cell>
          <cell r="O2241" t="str">
            <v>BOX</v>
          </cell>
          <cell r="P2241" t="str">
            <v>D</v>
          </cell>
          <cell r="Q2241" t="str">
            <v>F</v>
          </cell>
          <cell r="R2241">
            <v>9700.8823529411766</v>
          </cell>
          <cell r="S2241">
            <v>10379.944117647059</v>
          </cell>
          <cell r="T2241">
            <v>10379.944117647059</v>
          </cell>
          <cell r="U2241">
            <v>10379.944117647059</v>
          </cell>
          <cell r="V2241">
            <v>11106.540205882355</v>
          </cell>
          <cell r="W2241">
            <v>11106.540205882355</v>
          </cell>
          <cell r="X2241">
            <v>11106.540205882355</v>
          </cell>
          <cell r="Y2241">
            <v>11106.540205882355</v>
          </cell>
          <cell r="Z2241">
            <v>12340.600228758172</v>
          </cell>
          <cell r="AB2241" t="str">
            <v/>
          </cell>
          <cell r="AC2241">
            <v>2303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I2241" t="str">
            <v/>
          </cell>
          <cell r="AJ2241" t="str">
            <v/>
          </cell>
          <cell r="AM2241" t="e">
            <v>#N/A</v>
          </cell>
        </row>
        <row r="2242">
          <cell r="A2242" t="str">
            <v>ACTIVE</v>
          </cell>
          <cell r="B2242" t="str">
            <v>35-725</v>
          </cell>
          <cell r="C2242">
            <v>28877080</v>
          </cell>
          <cell r="D2242" t="str">
            <v>35-725</v>
          </cell>
          <cell r="E2242" t="str">
            <v>SDR 35</v>
          </cell>
          <cell r="F2242" t="str">
            <v>30X10 TEE SXGXG SDR35</v>
          </cell>
          <cell r="G2242">
            <v>150.30000000000001</v>
          </cell>
          <cell r="H2242">
            <v>68.174877600000002</v>
          </cell>
          <cell r="I2242">
            <v>1</v>
          </cell>
          <cell r="J2242">
            <v>1</v>
          </cell>
          <cell r="K2242">
            <v>12979.469394771242</v>
          </cell>
          <cell r="L2242">
            <v>1214.1674</v>
          </cell>
          <cell r="M2242" t="str">
            <v>SPECFIT</v>
          </cell>
          <cell r="N2242" t="str">
            <v>(79)8303010</v>
          </cell>
          <cell r="O2242" t="str">
            <v>BOX</v>
          </cell>
          <cell r="P2242" t="str">
            <v>D</v>
          </cell>
          <cell r="Q2242" t="str">
            <v>F</v>
          </cell>
          <cell r="R2242">
            <v>10203.094117647059</v>
          </cell>
          <cell r="S2242">
            <v>10917.310705882353</v>
          </cell>
          <cell r="T2242">
            <v>10917.310705882353</v>
          </cell>
          <cell r="U2242">
            <v>10917.310705882353</v>
          </cell>
          <cell r="V2242">
            <v>11681.522455294118</v>
          </cell>
          <cell r="W2242">
            <v>11681.522455294118</v>
          </cell>
          <cell r="X2242">
            <v>11681.522455294118</v>
          </cell>
          <cell r="Y2242">
            <v>11681.522455294118</v>
          </cell>
          <cell r="Z2242">
            <v>12979.469394771242</v>
          </cell>
          <cell r="AB2242" t="str">
            <v/>
          </cell>
          <cell r="AC2242">
            <v>2304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I2242" t="str">
            <v/>
          </cell>
          <cell r="AJ2242" t="str">
            <v/>
          </cell>
          <cell r="AM2242" t="e">
            <v>#N/A</v>
          </cell>
        </row>
        <row r="2243">
          <cell r="A2243" t="str">
            <v>ACTIVE</v>
          </cell>
          <cell r="B2243" t="str">
            <v>35-726</v>
          </cell>
          <cell r="C2243">
            <v>28877099</v>
          </cell>
          <cell r="D2243" t="str">
            <v>35-726</v>
          </cell>
          <cell r="E2243" t="str">
            <v>SDR 35</v>
          </cell>
          <cell r="F2243" t="str">
            <v>30X12 TEE SXGXG SDR35</v>
          </cell>
          <cell r="G2243">
            <v>156.6</v>
          </cell>
          <cell r="H2243">
            <v>71.032507199999998</v>
          </cell>
          <cell r="I2243">
            <v>1</v>
          </cell>
          <cell r="J2243">
            <v>1</v>
          </cell>
          <cell r="K2243">
            <v>14192.913734640522</v>
          </cell>
          <cell r="L2243">
            <v>1327.6792</v>
          </cell>
          <cell r="M2243" t="str">
            <v>SPECFIT</v>
          </cell>
          <cell r="N2243" t="str">
            <v>(79)8303012</v>
          </cell>
          <cell r="O2243" t="str">
            <v>BOX</v>
          </cell>
          <cell r="P2243" t="str">
            <v>D</v>
          </cell>
          <cell r="Q2243" t="str">
            <v>F</v>
          </cell>
          <cell r="R2243">
            <v>11156.976470588235</v>
          </cell>
          <cell r="S2243">
            <v>11937.964823529412</v>
          </cell>
          <cell r="T2243">
            <v>11937.964823529412</v>
          </cell>
          <cell r="U2243">
            <v>11937.964823529412</v>
          </cell>
          <cell r="V2243">
            <v>12773.622361176471</v>
          </cell>
          <cell r="W2243">
            <v>12773.622361176471</v>
          </cell>
          <cell r="X2243">
            <v>12773.622361176471</v>
          </cell>
          <cell r="Y2243">
            <v>12773.622361176471</v>
          </cell>
          <cell r="Z2243">
            <v>14192.913734640522</v>
          </cell>
          <cell r="AB2243" t="str">
            <v/>
          </cell>
          <cell r="AC2243">
            <v>2305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I2243" t="str">
            <v/>
          </cell>
          <cell r="AJ2243" t="str">
            <v/>
          </cell>
          <cell r="AM2243" t="e">
            <v>#N/A</v>
          </cell>
        </row>
        <row r="2244">
          <cell r="A2244" t="str">
            <v>ACTIVE</v>
          </cell>
          <cell r="B2244" t="str">
            <v>35-727</v>
          </cell>
          <cell r="C2244">
            <v>28877102</v>
          </cell>
          <cell r="D2244" t="str">
            <v>35-727</v>
          </cell>
          <cell r="E2244" t="str">
            <v>SDR 35</v>
          </cell>
          <cell r="F2244" t="str">
            <v>30X15 TEE SXGXG SDR35</v>
          </cell>
          <cell r="G2244">
            <v>167.4</v>
          </cell>
          <cell r="H2244">
            <v>75.931300800000002</v>
          </cell>
          <cell r="I2244">
            <v>1</v>
          </cell>
          <cell r="J2244">
            <v>1</v>
          </cell>
          <cell r="K2244">
            <v>16022.239444444447</v>
          </cell>
          <cell r="L2244">
            <v>1498.8041000000001</v>
          </cell>
          <cell r="M2244" t="str">
            <v>SPECFIT</v>
          </cell>
          <cell r="N2244" t="str">
            <v>(79)8303015</v>
          </cell>
          <cell r="O2244" t="str">
            <v>BOX</v>
          </cell>
          <cell r="P2244" t="str">
            <v>D</v>
          </cell>
          <cell r="Q2244" t="str">
            <v>F</v>
          </cell>
          <cell r="R2244">
            <v>12595</v>
          </cell>
          <cell r="S2244">
            <v>13476.650000000001</v>
          </cell>
          <cell r="T2244">
            <v>13476.650000000001</v>
          </cell>
          <cell r="U2244">
            <v>13476.650000000001</v>
          </cell>
          <cell r="V2244">
            <v>14420.015500000003</v>
          </cell>
          <cell r="W2244">
            <v>14420.015500000003</v>
          </cell>
          <cell r="X2244">
            <v>14420.015500000003</v>
          </cell>
          <cell r="Y2244">
            <v>14420.015500000003</v>
          </cell>
          <cell r="Z2244">
            <v>16022.239444444447</v>
          </cell>
          <cell r="AB2244" t="str">
            <v/>
          </cell>
          <cell r="AC2244">
            <v>2306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I2244" t="str">
            <v/>
          </cell>
          <cell r="AJ2244" t="str">
            <v/>
          </cell>
          <cell r="AM2244" t="e">
            <v>#N/A</v>
          </cell>
        </row>
        <row r="2245">
          <cell r="A2245" t="str">
            <v>ACTIVE</v>
          </cell>
          <cell r="B2245" t="str">
            <v>35-728</v>
          </cell>
          <cell r="C2245">
            <v>28877110</v>
          </cell>
          <cell r="D2245" t="str">
            <v>35-728</v>
          </cell>
          <cell r="E2245" t="str">
            <v>SDR 35</v>
          </cell>
          <cell r="F2245" t="str">
            <v>30X18 TEE SXGXG SDR35</v>
          </cell>
          <cell r="G2245">
            <v>180.9</v>
          </cell>
          <cell r="H2245">
            <v>82.054792800000001</v>
          </cell>
          <cell r="I2245">
            <v>1</v>
          </cell>
          <cell r="J2245">
            <v>1</v>
          </cell>
          <cell r="K2245">
            <v>16418.105456209152</v>
          </cell>
          <cell r="L2245">
            <v>1535.8359</v>
          </cell>
          <cell r="M2245" t="str">
            <v>SPECFIT</v>
          </cell>
          <cell r="N2245" t="str">
            <v>(79)8303018</v>
          </cell>
          <cell r="O2245" t="str">
            <v>BOX</v>
          </cell>
          <cell r="P2245" t="str">
            <v>D</v>
          </cell>
          <cell r="Q2245" t="str">
            <v>F</v>
          </cell>
          <cell r="R2245">
            <v>12906.188235294117</v>
          </cell>
          <cell r="S2245">
            <v>13809.621411764707</v>
          </cell>
          <cell r="T2245">
            <v>13809.621411764707</v>
          </cell>
          <cell r="U2245">
            <v>13809.621411764707</v>
          </cell>
          <cell r="V2245">
            <v>14776.294910588238</v>
          </cell>
          <cell r="W2245">
            <v>14776.294910588238</v>
          </cell>
          <cell r="X2245">
            <v>14776.294910588238</v>
          </cell>
          <cell r="Y2245">
            <v>14776.294910588238</v>
          </cell>
          <cell r="Z2245">
            <v>16418.105456209152</v>
          </cell>
          <cell r="AB2245" t="str">
            <v/>
          </cell>
          <cell r="AC2245">
            <v>2307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I2245" t="str">
            <v/>
          </cell>
          <cell r="AJ2245" t="str">
            <v/>
          </cell>
          <cell r="AM2245" t="e">
            <v>#N/A</v>
          </cell>
        </row>
        <row r="2246">
          <cell r="A2246" t="str">
            <v>ACTIVE</v>
          </cell>
          <cell r="B2246" t="str">
            <v>35-729</v>
          </cell>
          <cell r="C2246">
            <v>28877129</v>
          </cell>
          <cell r="D2246" t="str">
            <v>35-729</v>
          </cell>
          <cell r="E2246" t="str">
            <v>SDR 35</v>
          </cell>
          <cell r="F2246" t="str">
            <v>30X21 TEE SXGXG SDR35</v>
          </cell>
          <cell r="G2246">
            <v>192.15</v>
          </cell>
          <cell r="H2246">
            <v>87.157702799999996</v>
          </cell>
          <cell r="I2246">
            <v>1</v>
          </cell>
          <cell r="J2246">
            <v>1</v>
          </cell>
          <cell r="K2246">
            <v>16909.738985620919</v>
          </cell>
          <cell r="L2246">
            <v>1581.8253</v>
          </cell>
          <cell r="M2246" t="str">
            <v>SPECFIT</v>
          </cell>
          <cell r="N2246" t="str">
            <v>(79)8303021</v>
          </cell>
          <cell r="O2246" t="str">
            <v>BOX</v>
          </cell>
          <cell r="P2246" t="str">
            <v>D</v>
          </cell>
          <cell r="Q2246" t="str">
            <v>F</v>
          </cell>
          <cell r="R2246">
            <v>13292.658823529413</v>
          </cell>
          <cell r="S2246">
            <v>14223.144941176473</v>
          </cell>
          <cell r="T2246">
            <v>14223.144941176473</v>
          </cell>
          <cell r="U2246">
            <v>14223.144941176473</v>
          </cell>
          <cell r="V2246">
            <v>15218.765087058828</v>
          </cell>
          <cell r="W2246">
            <v>15218.765087058828</v>
          </cell>
          <cell r="X2246">
            <v>15218.765087058828</v>
          </cell>
          <cell r="Y2246">
            <v>15218.765087058828</v>
          </cell>
          <cell r="Z2246">
            <v>16909.738985620919</v>
          </cell>
          <cell r="AB2246" t="str">
            <v/>
          </cell>
          <cell r="AC2246">
            <v>2308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I2246" t="str">
            <v/>
          </cell>
          <cell r="AJ2246" t="str">
            <v/>
          </cell>
          <cell r="AM2246" t="e">
            <v>#N/A</v>
          </cell>
        </row>
        <row r="2247">
          <cell r="A2247" t="str">
            <v>ACTIVE</v>
          </cell>
          <cell r="B2247" t="str">
            <v>35-730</v>
          </cell>
          <cell r="C2247">
            <v>28877137</v>
          </cell>
          <cell r="D2247" t="str">
            <v>35-730</v>
          </cell>
          <cell r="E2247" t="str">
            <v>SDR 35</v>
          </cell>
          <cell r="F2247" t="str">
            <v>30X24 TEE SXGXG SDR35</v>
          </cell>
          <cell r="G2247">
            <v>226.8</v>
          </cell>
          <cell r="H2247">
            <v>102.8746656</v>
          </cell>
          <cell r="I2247">
            <v>1</v>
          </cell>
          <cell r="J2247">
            <v>1</v>
          </cell>
          <cell r="K2247">
            <v>20922.067226143798</v>
          </cell>
          <cell r="L2247">
            <v>1957.1596</v>
          </cell>
          <cell r="M2247" t="str">
            <v>SPECFIT</v>
          </cell>
          <cell r="N2247" t="str">
            <v>(79)8303024</v>
          </cell>
          <cell r="O2247" t="str">
            <v>BOX</v>
          </cell>
          <cell r="P2247" t="str">
            <v>D</v>
          </cell>
          <cell r="Q2247" t="str">
            <v>F</v>
          </cell>
          <cell r="R2247">
            <v>16446.729411764707</v>
          </cell>
          <cell r="S2247">
            <v>17598.000470588238</v>
          </cell>
          <cell r="T2247">
            <v>17598.000470588238</v>
          </cell>
          <cell r="U2247">
            <v>17598.000470588238</v>
          </cell>
          <cell r="V2247">
            <v>18829.860503529417</v>
          </cell>
          <cell r="W2247">
            <v>18829.860503529417</v>
          </cell>
          <cell r="X2247">
            <v>18829.860503529417</v>
          </cell>
          <cell r="Y2247">
            <v>18829.860503529417</v>
          </cell>
          <cell r="Z2247">
            <v>20922.067226143798</v>
          </cell>
          <cell r="AB2247" t="str">
            <v/>
          </cell>
          <cell r="AC2247">
            <v>2309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I2247" t="str">
            <v/>
          </cell>
          <cell r="AJ2247" t="str">
            <v/>
          </cell>
          <cell r="AM2247" t="e">
            <v>#N/A</v>
          </cell>
        </row>
        <row r="2248">
          <cell r="A2248" t="str">
            <v>ACTIVE</v>
          </cell>
          <cell r="B2248" t="str">
            <v>35-731</v>
          </cell>
          <cell r="C2248">
            <v>28877145</v>
          </cell>
          <cell r="D2248" t="str">
            <v>35-731</v>
          </cell>
          <cell r="E2248" t="str">
            <v>SDR 35</v>
          </cell>
          <cell r="F2248" t="str">
            <v>30X27 TEE SXGXG SDR35</v>
          </cell>
          <cell r="G2248">
            <v>230.85</v>
          </cell>
          <cell r="H2248">
            <v>104.71171319999999</v>
          </cell>
          <cell r="I2248">
            <v>1</v>
          </cell>
          <cell r="J2248">
            <v>1</v>
          </cell>
          <cell r="K2248">
            <v>21513.56896078432</v>
          </cell>
          <cell r="L2248">
            <v>2012.4916000000001</v>
          </cell>
          <cell r="M2248" t="str">
            <v>SPECFIT</v>
          </cell>
          <cell r="N2248" t="str">
            <v>(79)8303027</v>
          </cell>
          <cell r="O2248" t="str">
            <v>BOX</v>
          </cell>
          <cell r="P2248" t="str">
            <v>D</v>
          </cell>
          <cell r="Q2248" t="str">
            <v>F</v>
          </cell>
          <cell r="R2248">
            <v>16911.705882352944</v>
          </cell>
          <cell r="S2248">
            <v>18095.525294117651</v>
          </cell>
          <cell r="T2248">
            <v>18095.525294117651</v>
          </cell>
          <cell r="U2248">
            <v>18095.525294117651</v>
          </cell>
          <cell r="V2248">
            <v>19362.212064705887</v>
          </cell>
          <cell r="W2248">
            <v>19362.212064705887</v>
          </cell>
          <cell r="X2248">
            <v>19362.212064705887</v>
          </cell>
          <cell r="Y2248">
            <v>19362.212064705887</v>
          </cell>
          <cell r="Z2248">
            <v>21513.56896078432</v>
          </cell>
          <cell r="AB2248" t="str">
            <v/>
          </cell>
          <cell r="AC2248">
            <v>2310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I2248" t="str">
            <v/>
          </cell>
          <cell r="AJ2248" t="str">
            <v/>
          </cell>
          <cell r="AM2248" t="e">
            <v>#N/A</v>
          </cell>
        </row>
        <row r="2249">
          <cell r="A2249" t="str">
            <v>ACTIVE</v>
          </cell>
          <cell r="B2249" t="str">
            <v>35-732</v>
          </cell>
          <cell r="C2249">
            <v>28877153</v>
          </cell>
          <cell r="D2249" t="str">
            <v>35-732</v>
          </cell>
          <cell r="E2249" t="str">
            <v>SDR 35</v>
          </cell>
          <cell r="F2249" t="str">
            <v>30 TEE SXGXG SDR35</v>
          </cell>
          <cell r="G2249">
            <v>276.3</v>
          </cell>
          <cell r="H2249">
            <v>125.3274696</v>
          </cell>
          <cell r="I2249">
            <v>1</v>
          </cell>
          <cell r="J2249" t="str">
            <v>-</v>
          </cell>
          <cell r="K2249">
            <v>26892.054738562092</v>
          </cell>
          <cell r="L2249">
            <v>2515.6237999999998</v>
          </cell>
          <cell r="M2249" t="str">
            <v>SPECFIT</v>
          </cell>
          <cell r="N2249" t="str">
            <v>(79)83030</v>
          </cell>
          <cell r="O2249" t="str">
            <v>BOX</v>
          </cell>
          <cell r="P2249" t="str">
            <v>D</v>
          </cell>
          <cell r="Q2249" t="str">
            <v>F</v>
          </cell>
          <cell r="R2249">
            <v>21139.705882352941</v>
          </cell>
          <cell r="S2249">
            <v>22619.485294117647</v>
          </cell>
          <cell r="T2249">
            <v>22619.485294117647</v>
          </cell>
          <cell r="U2249">
            <v>22619.485294117647</v>
          </cell>
          <cell r="V2249">
            <v>24202.849264705885</v>
          </cell>
          <cell r="W2249">
            <v>24202.849264705885</v>
          </cell>
          <cell r="X2249">
            <v>24202.849264705885</v>
          </cell>
          <cell r="Y2249">
            <v>24202.849264705885</v>
          </cell>
          <cell r="Z2249">
            <v>26892.054738562092</v>
          </cell>
          <cell r="AB2249" t="str">
            <v/>
          </cell>
          <cell r="AC2249">
            <v>2311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I2249" t="str">
            <v/>
          </cell>
          <cell r="AJ2249" t="str">
            <v/>
          </cell>
          <cell r="AM2249" t="e">
            <v>#N/A</v>
          </cell>
        </row>
        <row r="2250">
          <cell r="A2250" t="str">
            <v>ACTIVE</v>
          </cell>
          <cell r="B2250" t="str">
            <v>35-733</v>
          </cell>
          <cell r="C2250">
            <v>28877161</v>
          </cell>
          <cell r="D2250" t="str">
            <v>35-733</v>
          </cell>
          <cell r="E2250" t="str">
            <v>SDR 35</v>
          </cell>
          <cell r="F2250" t="str">
            <v>36X4 TEE SXGXG SDR35</v>
          </cell>
          <cell r="G2250">
            <v>211.5</v>
          </cell>
          <cell r="H2250">
            <v>95.934708000000001</v>
          </cell>
          <cell r="I2250">
            <v>1</v>
          </cell>
          <cell r="J2250">
            <v>1</v>
          </cell>
          <cell r="K2250">
            <v>14292.347925490199</v>
          </cell>
          <cell r="L2250">
            <v>1336.9811</v>
          </cell>
          <cell r="M2250" t="str">
            <v>SPECFIT</v>
          </cell>
          <cell r="N2250" t="str">
            <v>(79)830364</v>
          </cell>
          <cell r="O2250" t="str">
            <v>BOX</v>
          </cell>
          <cell r="P2250" t="str">
            <v>D</v>
          </cell>
          <cell r="Q2250" t="str">
            <v>F</v>
          </cell>
          <cell r="R2250">
            <v>11235.14117647059</v>
          </cell>
          <cell r="S2250">
            <v>12021.601058823531</v>
          </cell>
          <cell r="T2250">
            <v>12021.601058823531</v>
          </cell>
          <cell r="U2250">
            <v>12021.601058823531</v>
          </cell>
          <cell r="V2250">
            <v>12863.11313294118</v>
          </cell>
          <cell r="W2250">
            <v>12863.11313294118</v>
          </cell>
          <cell r="X2250">
            <v>12863.11313294118</v>
          </cell>
          <cell r="Y2250">
            <v>12863.11313294118</v>
          </cell>
          <cell r="Z2250">
            <v>14292.347925490199</v>
          </cell>
          <cell r="AB2250" t="str">
            <v/>
          </cell>
          <cell r="AC2250">
            <v>2312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I2250" t="str">
            <v/>
          </cell>
          <cell r="AJ2250" t="str">
            <v/>
          </cell>
          <cell r="AM2250" t="e">
            <v>#N/A</v>
          </cell>
        </row>
        <row r="2251">
          <cell r="A2251" t="str">
            <v>ACTIVE</v>
          </cell>
          <cell r="B2251" t="str">
            <v>35-734</v>
          </cell>
          <cell r="C2251">
            <v>28877170</v>
          </cell>
          <cell r="D2251" t="str">
            <v>35-734</v>
          </cell>
          <cell r="E2251" t="str">
            <v>SDR 35</v>
          </cell>
          <cell r="F2251" t="str">
            <v>36X6 TEE SXGXG SDR35</v>
          </cell>
          <cell r="G2251">
            <v>218.7</v>
          </cell>
          <cell r="H2251">
            <v>99.200570399999989</v>
          </cell>
          <cell r="I2251">
            <v>1</v>
          </cell>
          <cell r="J2251">
            <v>1</v>
          </cell>
          <cell r="K2251">
            <v>14378.043316339868</v>
          </cell>
          <cell r="L2251">
            <v>1344.9981</v>
          </cell>
          <cell r="M2251" t="str">
            <v>SPECFIT</v>
          </cell>
          <cell r="N2251" t="str">
            <v>(79)830366</v>
          </cell>
          <cell r="O2251" t="str">
            <v>BOX</v>
          </cell>
          <cell r="P2251" t="str">
            <v>D</v>
          </cell>
          <cell r="Q2251" t="str">
            <v>F</v>
          </cell>
          <cell r="R2251">
            <v>11302.50588235294</v>
          </cell>
          <cell r="S2251">
            <v>12093.681294117647</v>
          </cell>
          <cell r="T2251">
            <v>12093.681294117647</v>
          </cell>
          <cell r="U2251">
            <v>12093.681294117647</v>
          </cell>
          <cell r="V2251">
            <v>12940.238984705882</v>
          </cell>
          <cell r="W2251">
            <v>12940.238984705882</v>
          </cell>
          <cell r="X2251">
            <v>12940.238984705882</v>
          </cell>
          <cell r="Y2251">
            <v>12940.238984705882</v>
          </cell>
          <cell r="Z2251">
            <v>14378.043316339868</v>
          </cell>
          <cell r="AB2251" t="str">
            <v/>
          </cell>
          <cell r="AC2251">
            <v>2313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I2251" t="str">
            <v/>
          </cell>
          <cell r="AJ2251" t="str">
            <v/>
          </cell>
          <cell r="AM2251" t="e">
            <v>#N/A</v>
          </cell>
        </row>
        <row r="2252">
          <cell r="A2252" t="str">
            <v>ACTIVE</v>
          </cell>
          <cell r="B2252" t="str">
            <v>35-735</v>
          </cell>
          <cell r="C2252">
            <v>28877188</v>
          </cell>
          <cell r="D2252" t="str">
            <v>35-735</v>
          </cell>
          <cell r="E2252" t="str">
            <v>SDR 35</v>
          </cell>
          <cell r="F2252" t="str">
            <v>36X8 TEE SXGXG SDR35</v>
          </cell>
          <cell r="G2252">
            <v>218.25</v>
          </cell>
          <cell r="H2252">
            <v>98.996454</v>
          </cell>
          <cell r="I2252">
            <v>1</v>
          </cell>
          <cell r="J2252">
            <v>1</v>
          </cell>
          <cell r="K2252">
            <v>16412.987079738563</v>
          </cell>
          <cell r="L2252">
            <v>1535.3563999999999</v>
          </cell>
          <cell r="M2252" t="str">
            <v>SPECFIT</v>
          </cell>
          <cell r="N2252" t="str">
            <v>(79)830368</v>
          </cell>
          <cell r="O2252" t="str">
            <v>BOX</v>
          </cell>
          <cell r="P2252" t="str">
            <v>D</v>
          </cell>
          <cell r="Q2252" t="str">
            <v>F</v>
          </cell>
          <cell r="R2252">
            <v>12902.164705882353</v>
          </cell>
          <cell r="S2252">
            <v>13805.316235294118</v>
          </cell>
          <cell r="T2252">
            <v>13805.316235294118</v>
          </cell>
          <cell r="U2252">
            <v>13805.316235294118</v>
          </cell>
          <cell r="V2252">
            <v>14771.688371764707</v>
          </cell>
          <cell r="W2252">
            <v>14771.688371764707</v>
          </cell>
          <cell r="X2252">
            <v>14771.688371764707</v>
          </cell>
          <cell r="Y2252">
            <v>14771.688371764707</v>
          </cell>
          <cell r="Z2252">
            <v>16412.987079738563</v>
          </cell>
          <cell r="AB2252" t="str">
            <v/>
          </cell>
          <cell r="AC2252">
            <v>2314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I2252" t="str">
            <v/>
          </cell>
          <cell r="AJ2252" t="str">
            <v/>
          </cell>
          <cell r="AM2252" t="e">
            <v>#N/A</v>
          </cell>
        </row>
        <row r="2253">
          <cell r="A2253" t="str">
            <v>ACTIVE</v>
          </cell>
          <cell r="B2253" t="str">
            <v>35-736</v>
          </cell>
          <cell r="C2253">
            <v>28877196</v>
          </cell>
          <cell r="D2253" t="str">
            <v>35-736</v>
          </cell>
          <cell r="E2253" t="str">
            <v>SDR 35</v>
          </cell>
          <cell r="F2253" t="str">
            <v>36X10 TEE SXGXG SDR35</v>
          </cell>
          <cell r="G2253">
            <v>234.9</v>
          </cell>
          <cell r="H2253">
            <v>106.5487608</v>
          </cell>
          <cell r="I2253">
            <v>1</v>
          </cell>
          <cell r="J2253">
            <v>1</v>
          </cell>
          <cell r="K2253">
            <v>17262.697437908497</v>
          </cell>
          <cell r="L2253">
            <v>1614.8431</v>
          </cell>
          <cell r="M2253" t="str">
            <v>SPECFIT</v>
          </cell>
          <cell r="N2253" t="str">
            <v>(79)8303610</v>
          </cell>
          <cell r="O2253" t="str">
            <v>BOX</v>
          </cell>
          <cell r="P2253" t="str">
            <v>D</v>
          </cell>
          <cell r="Q2253" t="str">
            <v>F</v>
          </cell>
          <cell r="R2253">
            <v>13570.117647058823</v>
          </cell>
          <cell r="S2253">
            <v>14520.025882352942</v>
          </cell>
          <cell r="T2253">
            <v>14520.025882352942</v>
          </cell>
          <cell r="U2253">
            <v>14520.025882352942</v>
          </cell>
          <cell r="V2253">
            <v>15536.427694117649</v>
          </cell>
          <cell r="W2253">
            <v>15536.427694117649</v>
          </cell>
          <cell r="X2253">
            <v>15536.427694117649</v>
          </cell>
          <cell r="Y2253">
            <v>15536.427694117649</v>
          </cell>
          <cell r="Z2253">
            <v>17262.697437908497</v>
          </cell>
          <cell r="AB2253" t="str">
            <v/>
          </cell>
          <cell r="AC2253">
            <v>2315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I2253" t="str">
            <v/>
          </cell>
          <cell r="AJ2253" t="str">
            <v/>
          </cell>
          <cell r="AM2253" t="e">
            <v>#N/A</v>
          </cell>
        </row>
        <row r="2254">
          <cell r="A2254" t="str">
            <v>ACTIVE</v>
          </cell>
          <cell r="B2254" t="str">
            <v>35-737</v>
          </cell>
          <cell r="C2254">
            <v>28877200</v>
          </cell>
          <cell r="D2254" t="str">
            <v>35-737</v>
          </cell>
          <cell r="E2254" t="str">
            <v>SDR 35</v>
          </cell>
          <cell r="F2254" t="str">
            <v>36X12 TEE SXGXG SDR35</v>
          </cell>
          <cell r="G2254">
            <v>243.45</v>
          </cell>
          <cell r="H2254">
            <v>110.4269724</v>
          </cell>
          <cell r="I2254">
            <v>1</v>
          </cell>
          <cell r="J2254">
            <v>1</v>
          </cell>
          <cell r="K2254">
            <v>18876.542491503271</v>
          </cell>
          <cell r="L2254">
            <v>1765.8107</v>
          </cell>
          <cell r="M2254" t="str">
            <v>SPECFIT</v>
          </cell>
          <cell r="N2254" t="str">
            <v>(79)8303612</v>
          </cell>
          <cell r="O2254" t="str">
            <v>BOX</v>
          </cell>
          <cell r="P2254" t="str">
            <v>D</v>
          </cell>
          <cell r="Q2254" t="str">
            <v>F</v>
          </cell>
          <cell r="R2254">
            <v>14838.752941176472</v>
          </cell>
          <cell r="S2254">
            <v>15877.465647058825</v>
          </cell>
          <cell r="T2254">
            <v>15877.465647058825</v>
          </cell>
          <cell r="U2254">
            <v>15877.465647058825</v>
          </cell>
          <cell r="V2254">
            <v>16988.888242352943</v>
          </cell>
          <cell r="W2254">
            <v>16988.888242352943</v>
          </cell>
          <cell r="X2254">
            <v>16988.888242352943</v>
          </cell>
          <cell r="Y2254">
            <v>16988.888242352943</v>
          </cell>
          <cell r="Z2254">
            <v>18876.542491503271</v>
          </cell>
          <cell r="AB2254" t="str">
            <v/>
          </cell>
          <cell r="AC2254">
            <v>2316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I2254" t="str">
            <v/>
          </cell>
          <cell r="AJ2254" t="str">
            <v/>
          </cell>
          <cell r="AM2254" t="e">
            <v>#N/A</v>
          </cell>
        </row>
        <row r="2255">
          <cell r="A2255" t="str">
            <v>ACTIVE</v>
          </cell>
          <cell r="B2255" t="str">
            <v>35-738</v>
          </cell>
          <cell r="C2255">
            <v>28877218</v>
          </cell>
          <cell r="D2255" t="str">
            <v>35-738</v>
          </cell>
          <cell r="E2255" t="str">
            <v>SDR 35</v>
          </cell>
          <cell r="F2255" t="str">
            <v>36X15 TEE SXGXG SDR35</v>
          </cell>
          <cell r="G2255">
            <v>257.39999999999998</v>
          </cell>
          <cell r="H2255">
            <v>116.75458079999999</v>
          </cell>
          <cell r="I2255">
            <v>1</v>
          </cell>
          <cell r="J2255">
            <v>1</v>
          </cell>
          <cell r="K2255">
            <v>21309.567236601313</v>
          </cell>
          <cell r="L2255">
            <v>1993.4082000000001</v>
          </cell>
          <cell r="M2255" t="str">
            <v>SPECFIT</v>
          </cell>
          <cell r="N2255" t="str">
            <v>(79)8303615</v>
          </cell>
          <cell r="O2255" t="str">
            <v>BOX</v>
          </cell>
          <cell r="P2255" t="str">
            <v>D</v>
          </cell>
          <cell r="Q2255" t="str">
            <v>F</v>
          </cell>
          <cell r="R2255">
            <v>16751.341176470589</v>
          </cell>
          <cell r="S2255">
            <v>17923.935058823532</v>
          </cell>
          <cell r="T2255">
            <v>17923.935058823532</v>
          </cell>
          <cell r="U2255">
            <v>17923.935058823532</v>
          </cell>
          <cell r="V2255">
            <v>19178.610512941181</v>
          </cell>
          <cell r="W2255">
            <v>19178.610512941181</v>
          </cell>
          <cell r="X2255">
            <v>19178.610512941181</v>
          </cell>
          <cell r="Y2255">
            <v>19178.610512941181</v>
          </cell>
          <cell r="Z2255">
            <v>21309.567236601313</v>
          </cell>
          <cell r="AB2255" t="str">
            <v/>
          </cell>
          <cell r="AC2255">
            <v>2317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I2255" t="str">
            <v/>
          </cell>
          <cell r="AJ2255" t="str">
            <v/>
          </cell>
          <cell r="AM2255" t="e">
            <v>#N/A</v>
          </cell>
        </row>
        <row r="2256">
          <cell r="A2256" t="str">
            <v>ACTIVE</v>
          </cell>
          <cell r="B2256" t="str">
            <v>35-739</v>
          </cell>
          <cell r="C2256">
            <v>28877226</v>
          </cell>
          <cell r="D2256" t="str">
            <v>35-739</v>
          </cell>
          <cell r="E2256" t="str">
            <v>SDR 35</v>
          </cell>
          <cell r="F2256" t="str">
            <v>36X18 TEE SXGXG SDR35</v>
          </cell>
          <cell r="G2256">
            <v>274.05</v>
          </cell>
          <cell r="H2256">
            <v>124.30688760000001</v>
          </cell>
          <cell r="I2256">
            <v>1</v>
          </cell>
          <cell r="J2256" t="str">
            <v>-</v>
          </cell>
          <cell r="K2256">
            <v>21836.086542483663</v>
          </cell>
          <cell r="L2256">
            <v>2042.6618000000001</v>
          </cell>
          <cell r="M2256" t="str">
            <v>SPECFIT</v>
          </cell>
          <cell r="N2256" t="str">
            <v>(79)8303618</v>
          </cell>
          <cell r="O2256" t="str">
            <v>BOX</v>
          </cell>
          <cell r="P2256" t="str">
            <v>D</v>
          </cell>
          <cell r="Q2256" t="str">
            <v>F</v>
          </cell>
          <cell r="R2256">
            <v>17165.235294117647</v>
          </cell>
          <cell r="S2256">
            <v>18366.801764705884</v>
          </cell>
          <cell r="T2256">
            <v>18366.801764705884</v>
          </cell>
          <cell r="U2256">
            <v>18366.801764705884</v>
          </cell>
          <cell r="V2256">
            <v>19652.477888235298</v>
          </cell>
          <cell r="W2256">
            <v>19652.477888235298</v>
          </cell>
          <cell r="X2256">
            <v>19652.477888235298</v>
          </cell>
          <cell r="Y2256">
            <v>19652.477888235298</v>
          </cell>
          <cell r="Z2256">
            <v>21836.086542483663</v>
          </cell>
          <cell r="AB2256" t="str">
            <v/>
          </cell>
          <cell r="AC2256">
            <v>2318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I2256" t="str">
            <v/>
          </cell>
          <cell r="AJ2256" t="str">
            <v/>
          </cell>
          <cell r="AM2256" t="e">
            <v>#N/A</v>
          </cell>
        </row>
        <row r="2257">
          <cell r="A2257" t="str">
            <v>ACTIVE</v>
          </cell>
          <cell r="B2257" t="str">
            <v>35-740</v>
          </cell>
          <cell r="C2257">
            <v>28877234</v>
          </cell>
          <cell r="D2257" t="str">
            <v>35-740</v>
          </cell>
          <cell r="E2257" t="str">
            <v>SDR 35</v>
          </cell>
          <cell r="F2257" t="str">
            <v>36X21 TEE SXGXG SDR35</v>
          </cell>
          <cell r="G2257">
            <v>296.55</v>
          </cell>
          <cell r="H2257">
            <v>134.5127076</v>
          </cell>
          <cell r="I2257">
            <v>1</v>
          </cell>
          <cell r="J2257" t="str">
            <v>-</v>
          </cell>
          <cell r="K2257">
            <v>22489.951653594773</v>
          </cell>
          <cell r="L2257">
            <v>2103.828</v>
          </cell>
          <cell r="M2257" t="str">
            <v>SPECFIT</v>
          </cell>
          <cell r="N2257" t="str">
            <v>(79)8303621</v>
          </cell>
          <cell r="O2257" t="str">
            <v>BOX</v>
          </cell>
          <cell r="P2257" t="str">
            <v>D</v>
          </cell>
          <cell r="Q2257" t="str">
            <v>F</v>
          </cell>
          <cell r="R2257">
            <v>17679.235294117647</v>
          </cell>
          <cell r="S2257">
            <v>18916.781764705884</v>
          </cell>
          <cell r="T2257">
            <v>18916.781764705884</v>
          </cell>
          <cell r="U2257">
            <v>18916.781764705884</v>
          </cell>
          <cell r="V2257">
            <v>20240.956488235297</v>
          </cell>
          <cell r="W2257">
            <v>20240.956488235297</v>
          </cell>
          <cell r="X2257">
            <v>20240.956488235297</v>
          </cell>
          <cell r="Y2257">
            <v>20240.956488235297</v>
          </cell>
          <cell r="Z2257">
            <v>22489.951653594773</v>
          </cell>
          <cell r="AB2257" t="str">
            <v/>
          </cell>
          <cell r="AC2257">
            <v>2319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I2257" t="str">
            <v/>
          </cell>
          <cell r="AJ2257" t="str">
            <v/>
          </cell>
          <cell r="AM2257" t="e">
            <v>#N/A</v>
          </cell>
        </row>
        <row r="2258">
          <cell r="A2258" t="str">
            <v>ACTIVE</v>
          </cell>
          <cell r="B2258" t="str">
            <v>35-741</v>
          </cell>
          <cell r="C2258">
            <v>28877242</v>
          </cell>
          <cell r="D2258" t="str">
            <v>35-741</v>
          </cell>
          <cell r="E2258" t="str">
            <v>SDR 35</v>
          </cell>
          <cell r="F2258" t="str">
            <v>36X24 TEE SXGXG SDR35</v>
          </cell>
          <cell r="G2258">
            <v>291.14999999999998</v>
          </cell>
          <cell r="H2258">
            <v>132.06331079999998</v>
          </cell>
          <cell r="I2258">
            <v>1</v>
          </cell>
          <cell r="J2258" t="str">
            <v>-</v>
          </cell>
          <cell r="K2258">
            <v>27826.353002614382</v>
          </cell>
          <cell r="L2258">
            <v>2603.0239000000001</v>
          </cell>
          <cell r="M2258" t="str">
            <v>SPECFIT</v>
          </cell>
          <cell r="N2258" t="str">
            <v>(79)8303624</v>
          </cell>
          <cell r="O2258" t="str">
            <v>BOX</v>
          </cell>
          <cell r="P2258" t="str">
            <v>D</v>
          </cell>
          <cell r="Q2258" t="str">
            <v>F</v>
          </cell>
          <cell r="R2258">
            <v>21874.152941176471</v>
          </cell>
          <cell r="S2258">
            <v>23405.343647058824</v>
          </cell>
          <cell r="T2258">
            <v>23405.343647058824</v>
          </cell>
          <cell r="U2258">
            <v>23405.343647058824</v>
          </cell>
          <cell r="V2258">
            <v>25043.717702352944</v>
          </cell>
          <cell r="W2258">
            <v>25043.717702352944</v>
          </cell>
          <cell r="X2258">
            <v>25043.717702352944</v>
          </cell>
          <cell r="Y2258">
            <v>25043.717702352944</v>
          </cell>
          <cell r="Z2258">
            <v>27826.353002614382</v>
          </cell>
          <cell r="AB2258" t="str">
            <v/>
          </cell>
          <cell r="AC2258">
            <v>2320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I2258" t="str">
            <v/>
          </cell>
          <cell r="AJ2258" t="str">
            <v/>
          </cell>
          <cell r="AM2258" t="e">
            <v>#N/A</v>
          </cell>
        </row>
        <row r="2259">
          <cell r="A2259" t="str">
            <v>ACTIVE</v>
          </cell>
          <cell r="B2259" t="str">
            <v>35-742</v>
          </cell>
          <cell r="C2259">
            <v>28877250</v>
          </cell>
          <cell r="D2259" t="str">
            <v>35-742</v>
          </cell>
          <cell r="E2259" t="str">
            <v>SDR 35</v>
          </cell>
          <cell r="F2259" t="str">
            <v>36X27 TEE SXGXG SDR35</v>
          </cell>
          <cell r="G2259">
            <v>338.4</v>
          </cell>
          <cell r="H2259">
            <v>153.49553279999998</v>
          </cell>
          <cell r="I2259">
            <v>1</v>
          </cell>
          <cell r="J2259" t="str">
            <v>-</v>
          </cell>
          <cell r="K2259">
            <v>28613.056445751638</v>
          </cell>
          <cell r="L2259">
            <v>2676.6154000000001</v>
          </cell>
          <cell r="M2259" t="str">
            <v>SPECFIT</v>
          </cell>
          <cell r="N2259" t="str">
            <v>(79)8303627</v>
          </cell>
          <cell r="O2259" t="str">
            <v>BOX</v>
          </cell>
          <cell r="P2259" t="str">
            <v>D</v>
          </cell>
          <cell r="Q2259" t="str">
            <v>F</v>
          </cell>
          <cell r="R2259">
            <v>22492.576470588236</v>
          </cell>
          <cell r="S2259">
            <v>24067.056823529412</v>
          </cell>
          <cell r="T2259">
            <v>24067.056823529412</v>
          </cell>
          <cell r="U2259">
            <v>24067.056823529412</v>
          </cell>
          <cell r="V2259">
            <v>25751.750801176473</v>
          </cell>
          <cell r="W2259">
            <v>25751.750801176473</v>
          </cell>
          <cell r="X2259">
            <v>25751.750801176473</v>
          </cell>
          <cell r="Y2259">
            <v>25751.750801176473</v>
          </cell>
          <cell r="Z2259">
            <v>28613.056445751638</v>
          </cell>
          <cell r="AB2259" t="str">
            <v/>
          </cell>
          <cell r="AC2259">
            <v>2321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I2259" t="str">
            <v/>
          </cell>
          <cell r="AJ2259" t="str">
            <v/>
          </cell>
          <cell r="AM2259" t="e">
            <v>#N/A</v>
          </cell>
        </row>
        <row r="2260">
          <cell r="A2260" t="str">
            <v>ACTIVE</v>
          </cell>
          <cell r="B2260" t="str">
            <v>35-743</v>
          </cell>
          <cell r="C2260">
            <v>28877269</v>
          </cell>
          <cell r="D2260" t="str">
            <v>35-743</v>
          </cell>
          <cell r="E2260" t="str">
            <v>SDR 35</v>
          </cell>
          <cell r="F2260" t="str">
            <v>36X30 TEE SXGXG SDR35</v>
          </cell>
          <cell r="G2260">
            <v>381.6</v>
          </cell>
          <cell r="H2260">
            <v>173.0907072</v>
          </cell>
          <cell r="I2260">
            <v>1</v>
          </cell>
          <cell r="J2260" t="str">
            <v>-</v>
          </cell>
          <cell r="K2260">
            <v>38055.323616993475</v>
          </cell>
          <cell r="L2260">
            <v>3559.8957</v>
          </cell>
          <cell r="M2260" t="str">
            <v>SPECFIT</v>
          </cell>
          <cell r="N2260" t="str">
            <v>(79)8303630</v>
          </cell>
          <cell r="O2260" t="str">
            <v>BOX</v>
          </cell>
          <cell r="P2260" t="str">
            <v>D</v>
          </cell>
          <cell r="Q2260" t="str">
            <v>F</v>
          </cell>
          <cell r="R2260">
            <v>29915.094117647062</v>
          </cell>
          <cell r="S2260">
            <v>32009.150705882359</v>
          </cell>
          <cell r="T2260">
            <v>32009.150705882359</v>
          </cell>
          <cell r="U2260">
            <v>32009.150705882359</v>
          </cell>
          <cell r="V2260">
            <v>34249.791255294127</v>
          </cell>
          <cell r="W2260">
            <v>34249.791255294127</v>
          </cell>
          <cell r="X2260">
            <v>34249.791255294127</v>
          </cell>
          <cell r="Y2260">
            <v>34249.791255294127</v>
          </cell>
          <cell r="Z2260">
            <v>38055.323616993475</v>
          </cell>
          <cell r="AB2260" t="str">
            <v/>
          </cell>
          <cell r="AC2260">
            <v>2322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I2260" t="str">
            <v/>
          </cell>
          <cell r="AJ2260" t="str">
            <v/>
          </cell>
          <cell r="AM2260" t="e">
            <v>#N/A</v>
          </cell>
        </row>
        <row r="2261">
          <cell r="A2261" t="str">
            <v>ACTIVE</v>
          </cell>
          <cell r="B2261" t="str">
            <v>35-744</v>
          </cell>
          <cell r="C2261">
            <v>28877277</v>
          </cell>
          <cell r="D2261" t="str">
            <v>35-744</v>
          </cell>
          <cell r="E2261" t="str">
            <v>SDR 35</v>
          </cell>
          <cell r="F2261" t="str">
            <v>36 TEE SXGXG SDR35</v>
          </cell>
          <cell r="G2261">
            <v>458.55</v>
          </cell>
          <cell r="H2261">
            <v>207.99461160000001</v>
          </cell>
          <cell r="I2261">
            <v>1</v>
          </cell>
          <cell r="J2261" t="str">
            <v>-</v>
          </cell>
          <cell r="K2261">
            <v>50613.604505882358</v>
          </cell>
          <cell r="L2261">
            <v>4734.6632</v>
          </cell>
          <cell r="M2261" t="str">
            <v>SPECFIT</v>
          </cell>
          <cell r="N2261" t="str">
            <v>(79)83036</v>
          </cell>
          <cell r="O2261" t="str">
            <v>BOX</v>
          </cell>
          <cell r="P2261" t="str">
            <v>D</v>
          </cell>
          <cell r="Q2261" t="str">
            <v>F</v>
          </cell>
          <cell r="R2261">
            <v>39787.094117647059</v>
          </cell>
          <cell r="S2261">
            <v>42572.190705882356</v>
          </cell>
          <cell r="T2261">
            <v>42572.190705882356</v>
          </cell>
          <cell r="U2261">
            <v>42572.190705882356</v>
          </cell>
          <cell r="V2261">
            <v>45552.244055294126</v>
          </cell>
          <cell r="W2261">
            <v>45552.244055294126</v>
          </cell>
          <cell r="X2261">
            <v>45552.244055294126</v>
          </cell>
          <cell r="Y2261">
            <v>45552.244055294126</v>
          </cell>
          <cell r="Z2261">
            <v>50613.604505882358</v>
          </cell>
          <cell r="AB2261" t="str">
            <v/>
          </cell>
          <cell r="AC2261">
            <v>2323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I2261" t="str">
            <v/>
          </cell>
          <cell r="AJ2261" t="str">
            <v/>
          </cell>
          <cell r="AM2261" t="e">
            <v>#N/A</v>
          </cell>
        </row>
        <row r="2262">
          <cell r="A2262" t="str">
            <v>ACTIVE</v>
          </cell>
          <cell r="B2262" t="str">
            <v>35-1806</v>
          </cell>
          <cell r="C2262">
            <v>28877315</v>
          </cell>
          <cell r="D2262" t="str">
            <v>35-1806</v>
          </cell>
          <cell r="E2262" t="str">
            <v>SDR 35</v>
          </cell>
          <cell r="F2262" t="str">
            <v>10X4 TEE WYE GXGXG SDR35</v>
          </cell>
          <cell r="G2262">
            <v>6.5744999999999996</v>
          </cell>
          <cell r="H2262">
            <v>2.9821406039999996</v>
          </cell>
          <cell r="I2262">
            <v>1</v>
          </cell>
          <cell r="J2262">
            <v>21</v>
          </cell>
          <cell r="K2262">
            <v>654.66166666666675</v>
          </cell>
          <cell r="L2262">
            <v>97.096040000000002</v>
          </cell>
          <cell r="M2262" t="str">
            <v>SPECFIT</v>
          </cell>
          <cell r="N2262" t="str">
            <v>(79)890104</v>
          </cell>
          <cell r="O2262" t="str">
            <v>BOX</v>
          </cell>
          <cell r="P2262" t="str">
            <v>D</v>
          </cell>
          <cell r="Q2262" t="str">
            <v>F</v>
          </cell>
          <cell r="R2262">
            <v>612.20000000000005</v>
          </cell>
          <cell r="S2262">
            <v>655.05400000000009</v>
          </cell>
          <cell r="T2262">
            <v>550.65</v>
          </cell>
          <cell r="U2262">
            <v>550.65</v>
          </cell>
          <cell r="V2262">
            <v>589.19550000000004</v>
          </cell>
          <cell r="W2262">
            <v>589.19550000000004</v>
          </cell>
          <cell r="X2262">
            <v>589.19550000000004</v>
          </cell>
          <cell r="Y2262">
            <v>589.19550000000004</v>
          </cell>
          <cell r="Z2262">
            <v>654.66166666666675</v>
          </cell>
          <cell r="AB2262" t="str">
            <v/>
          </cell>
          <cell r="AC2262">
            <v>2331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I2262" t="str">
            <v/>
          </cell>
          <cell r="AJ2262" t="str">
            <v/>
          </cell>
          <cell r="AM2262" t="e">
            <v>#N/A</v>
          </cell>
        </row>
        <row r="2263">
          <cell r="A2263" t="str">
            <v>ACTIVE</v>
          </cell>
          <cell r="B2263" t="str">
            <v>35-1808</v>
          </cell>
          <cell r="C2263">
            <v>28877323</v>
          </cell>
          <cell r="D2263" t="str">
            <v>35-1808</v>
          </cell>
          <cell r="E2263" t="str">
            <v>SDR 35</v>
          </cell>
          <cell r="F2263" t="str">
            <v>10X8 TEE WYE GXGXG SDR35</v>
          </cell>
          <cell r="G2263">
            <v>9.8010000000000002</v>
          </cell>
          <cell r="H2263">
            <v>4.4456551920000003</v>
          </cell>
          <cell r="I2263">
            <v>1</v>
          </cell>
          <cell r="J2263">
            <v>14</v>
          </cell>
          <cell r="K2263">
            <v>1151.5577777777778</v>
          </cell>
          <cell r="L2263">
            <v>676.51399100000003</v>
          </cell>
          <cell r="M2263" t="str">
            <v>SPECFIT</v>
          </cell>
          <cell r="N2263" t="str">
            <v>(79)890108</v>
          </cell>
          <cell r="O2263" t="str">
            <v>BOX</v>
          </cell>
          <cell r="P2263" t="str">
            <v>D</v>
          </cell>
          <cell r="Q2263" t="str">
            <v>F</v>
          </cell>
          <cell r="R2263">
            <v>926.0823529411764</v>
          </cell>
          <cell r="S2263">
            <v>990.90811764705882</v>
          </cell>
          <cell r="T2263">
            <v>968.6</v>
          </cell>
          <cell r="U2263">
            <v>968.6</v>
          </cell>
          <cell r="V2263">
            <v>1036.402</v>
          </cell>
          <cell r="W2263">
            <v>1036.402</v>
          </cell>
          <cell r="X2263">
            <v>1036.402</v>
          </cell>
          <cell r="Y2263">
            <v>1036.402</v>
          </cell>
          <cell r="Z2263">
            <v>1151.5577777777778</v>
          </cell>
          <cell r="AB2263" t="str">
            <v/>
          </cell>
          <cell r="AC2263">
            <v>2333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I2263" t="str">
            <v/>
          </cell>
          <cell r="AJ2263" t="str">
            <v/>
          </cell>
          <cell r="AM2263" t="e">
            <v>#N/A</v>
          </cell>
        </row>
        <row r="2264">
          <cell r="A2264" t="str">
            <v>ACTIVE</v>
          </cell>
          <cell r="B2264" t="str">
            <v>35-1814</v>
          </cell>
          <cell r="C2264">
            <v>28877331</v>
          </cell>
          <cell r="D2264" t="str">
            <v>35-1814</v>
          </cell>
          <cell r="E2264" t="str">
            <v>SDR 35</v>
          </cell>
          <cell r="F2264" t="str">
            <v>10 TEE WYE GXGXG SDR35</v>
          </cell>
          <cell r="G2264">
            <v>12.0825</v>
          </cell>
          <cell r="H2264">
            <v>5.4805253399999998</v>
          </cell>
          <cell r="I2264">
            <v>1</v>
          </cell>
          <cell r="J2264">
            <v>11</v>
          </cell>
          <cell r="K2264">
            <v>1527.020777777778</v>
          </cell>
          <cell r="L2264">
            <v>130.88416000000001</v>
          </cell>
          <cell r="M2264" t="str">
            <v>SPECFIT</v>
          </cell>
          <cell r="N2264" t="str">
            <v>(79)89010</v>
          </cell>
          <cell r="O2264" t="str">
            <v>BOX</v>
          </cell>
          <cell r="P2264" t="str">
            <v>D</v>
          </cell>
          <cell r="Q2264" t="str">
            <v>F</v>
          </cell>
          <cell r="R2264">
            <v>1773.5058823529412</v>
          </cell>
          <cell r="S2264">
            <v>1897.6512941176472</v>
          </cell>
          <cell r="T2264">
            <v>1284.4100000000001</v>
          </cell>
          <cell r="U2264">
            <v>1284.4100000000001</v>
          </cell>
          <cell r="V2264">
            <v>1374.3187000000003</v>
          </cell>
          <cell r="W2264">
            <v>1374.3187000000003</v>
          </cell>
          <cell r="X2264">
            <v>1374.3187000000003</v>
          </cell>
          <cell r="Y2264">
            <v>1374.3187000000003</v>
          </cell>
          <cell r="Z2264">
            <v>1527.020777777778</v>
          </cell>
          <cell r="AB2264" t="str">
            <v/>
          </cell>
          <cell r="AC2264">
            <v>2334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I2264" t="str">
            <v/>
          </cell>
          <cell r="AJ2264" t="str">
            <v/>
          </cell>
          <cell r="AM2264" t="e">
            <v>#N/A</v>
          </cell>
        </row>
        <row r="2265">
          <cell r="A2265" t="str">
            <v>ACTIVE</v>
          </cell>
          <cell r="B2265" t="str">
            <v>35-1809</v>
          </cell>
          <cell r="C2265">
            <v>28877340</v>
          </cell>
          <cell r="D2265" t="str">
            <v>35-1809</v>
          </cell>
          <cell r="E2265" t="str">
            <v>SDR 35</v>
          </cell>
          <cell r="F2265" t="str">
            <v>12X4 TEE WYE GXGXG SDR35</v>
          </cell>
          <cell r="G2265">
            <v>8.9280000000000008</v>
          </cell>
          <cell r="H2265">
            <v>4.0496693760000007</v>
          </cell>
          <cell r="I2265">
            <v>1</v>
          </cell>
          <cell r="J2265">
            <v>15</v>
          </cell>
          <cell r="K2265">
            <v>806.78000000000009</v>
          </cell>
          <cell r="L2265">
            <v>80.937399999999997</v>
          </cell>
          <cell r="M2265" t="str">
            <v>SPECFIT</v>
          </cell>
          <cell r="N2265" t="str">
            <v>(79)890124</v>
          </cell>
          <cell r="O2265" t="str">
            <v>BOX</v>
          </cell>
          <cell r="P2265" t="str">
            <v>D</v>
          </cell>
          <cell r="Q2265" t="str">
            <v>F</v>
          </cell>
          <cell r="R2265">
            <v>763.30588235294113</v>
          </cell>
          <cell r="S2265">
            <v>816.73729411764702</v>
          </cell>
          <cell r="T2265">
            <v>678.6</v>
          </cell>
          <cell r="U2265">
            <v>678.6</v>
          </cell>
          <cell r="V2265">
            <v>726.10200000000009</v>
          </cell>
          <cell r="W2265">
            <v>726.10200000000009</v>
          </cell>
          <cell r="X2265">
            <v>726.10200000000009</v>
          </cell>
          <cell r="Y2265">
            <v>726.10200000000009</v>
          </cell>
          <cell r="Z2265">
            <v>806.78000000000009</v>
          </cell>
          <cell r="AB2265" t="str">
            <v/>
          </cell>
          <cell r="AC2265">
            <v>2335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I2265" t="str">
            <v/>
          </cell>
          <cell r="AJ2265" t="str">
            <v/>
          </cell>
          <cell r="AM2265" t="e">
            <v>#N/A</v>
          </cell>
        </row>
        <row r="2266">
          <cell r="A2266" t="str">
            <v>ACTIVE</v>
          </cell>
          <cell r="B2266" t="str">
            <v>35-1284</v>
          </cell>
          <cell r="C2266">
            <v>28877358</v>
          </cell>
          <cell r="D2266" t="str">
            <v>35-1284</v>
          </cell>
          <cell r="E2266" t="str">
            <v>SDR 35</v>
          </cell>
          <cell r="F2266" t="str">
            <v>12X6 TEE WYE GXGXG SDR35</v>
          </cell>
          <cell r="G2266">
            <v>9.8819999999999997</v>
          </cell>
          <cell r="H2266">
            <v>4.482396144</v>
          </cell>
          <cell r="I2266">
            <v>1</v>
          </cell>
          <cell r="J2266">
            <v>14</v>
          </cell>
          <cell r="K2266">
            <v>859.81633333333343</v>
          </cell>
          <cell r="L2266">
            <v>118.826465</v>
          </cell>
          <cell r="M2266" t="str">
            <v>SPECFIT</v>
          </cell>
          <cell r="N2266" t="str">
            <v>(79)890126</v>
          </cell>
          <cell r="O2266" t="str">
            <v>BOX</v>
          </cell>
          <cell r="P2266" t="str">
            <v>D</v>
          </cell>
          <cell r="Q2266" t="str">
            <v>F</v>
          </cell>
          <cell r="R2266">
            <v>965.43529411764712</v>
          </cell>
          <cell r="S2266">
            <v>1033.0157647058825</v>
          </cell>
          <cell r="T2266">
            <v>723.21</v>
          </cell>
          <cell r="U2266">
            <v>723.21</v>
          </cell>
          <cell r="V2266">
            <v>773.83470000000011</v>
          </cell>
          <cell r="W2266">
            <v>773.83470000000011</v>
          </cell>
          <cell r="X2266">
            <v>773.83470000000011</v>
          </cell>
          <cell r="Y2266">
            <v>773.83470000000011</v>
          </cell>
          <cell r="Z2266">
            <v>859.81633333333343</v>
          </cell>
          <cell r="AB2266" t="str">
            <v/>
          </cell>
          <cell r="AC2266">
            <v>2336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I2266" t="str">
            <v/>
          </cell>
          <cell r="AJ2266" t="str">
            <v/>
          </cell>
          <cell r="AM2266" t="e">
            <v>#N/A</v>
          </cell>
        </row>
        <row r="2267">
          <cell r="A2267" t="str">
            <v>ACTIVE</v>
          </cell>
          <cell r="B2267" t="str">
            <v>35-1816</v>
          </cell>
          <cell r="C2267">
            <v>28877366</v>
          </cell>
          <cell r="D2267" t="str">
            <v>35-1816</v>
          </cell>
          <cell r="E2267" t="str">
            <v>SDR 35</v>
          </cell>
          <cell r="F2267" t="str">
            <v>12X8 TEE WYE GXGXG SDR35</v>
          </cell>
          <cell r="G2267">
            <v>12.762</v>
          </cell>
          <cell r="H2267">
            <v>5.7887411040000005</v>
          </cell>
          <cell r="I2267">
            <v>1</v>
          </cell>
          <cell r="J2267">
            <v>11</v>
          </cell>
          <cell r="K2267">
            <v>1274.2392222222222</v>
          </cell>
          <cell r="L2267">
            <v>147.99184199999999</v>
          </cell>
          <cell r="M2267" t="str">
            <v>SPECFIT</v>
          </cell>
          <cell r="N2267" t="str">
            <v>(79)890128</v>
          </cell>
          <cell r="O2267" t="str">
            <v>BOX</v>
          </cell>
          <cell r="P2267" t="str">
            <v>D</v>
          </cell>
          <cell r="Q2267" t="str">
            <v>F</v>
          </cell>
          <cell r="R2267">
            <v>1024.7411764705882</v>
          </cell>
          <cell r="S2267">
            <v>1096.4730588235295</v>
          </cell>
          <cell r="T2267">
            <v>1071.79</v>
          </cell>
          <cell r="U2267">
            <v>1071.79</v>
          </cell>
          <cell r="V2267">
            <v>1146.8153</v>
          </cell>
          <cell r="W2267">
            <v>1146.8153</v>
          </cell>
          <cell r="X2267">
            <v>1146.8153</v>
          </cell>
          <cell r="Y2267">
            <v>1146.8153</v>
          </cell>
          <cell r="Z2267">
            <v>1274.2392222222222</v>
          </cell>
          <cell r="AB2267" t="str">
            <v/>
          </cell>
          <cell r="AC2267">
            <v>2337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I2267" t="str">
            <v/>
          </cell>
          <cell r="AJ2267" t="str">
            <v/>
          </cell>
          <cell r="AM2267" t="e">
            <v>#N/A</v>
          </cell>
        </row>
        <row r="2268">
          <cell r="A2268" t="str">
            <v>ACTIVE</v>
          </cell>
          <cell r="B2268" t="str">
            <v>35-1817</v>
          </cell>
          <cell r="C2268">
            <v>28877374</v>
          </cell>
          <cell r="D2268" t="str">
            <v>35-1817</v>
          </cell>
          <cell r="E2268" t="str">
            <v>SDR 35</v>
          </cell>
          <cell r="F2268" t="str">
            <v>12X10 TEE WYE GXGXG SDR35</v>
          </cell>
          <cell r="G2268">
            <v>15.349500000000001</v>
          </cell>
          <cell r="H2268">
            <v>6.9624104039999999</v>
          </cell>
          <cell r="I2268">
            <v>1</v>
          </cell>
          <cell r="J2268">
            <v>9</v>
          </cell>
          <cell r="K2268">
            <v>1887.4681111111111</v>
          </cell>
          <cell r="L2268">
            <v>186.04581000000002</v>
          </cell>
          <cell r="M2268" t="str">
            <v>SPECFIT</v>
          </cell>
          <cell r="N2268" t="str">
            <v>(79)8901210</v>
          </cell>
          <cell r="O2268" t="str">
            <v>BOX</v>
          </cell>
          <cell r="P2268" t="str">
            <v>D</v>
          </cell>
          <cell r="Q2268" t="str">
            <v>F</v>
          </cell>
          <cell r="R2268">
            <v>1517.8823529411766</v>
          </cell>
          <cell r="S2268">
            <v>1624.1341176470589</v>
          </cell>
          <cell r="T2268">
            <v>1587.59</v>
          </cell>
          <cell r="U2268">
            <v>1587.59</v>
          </cell>
          <cell r="V2268">
            <v>1698.7212999999999</v>
          </cell>
          <cell r="W2268">
            <v>1698.7212999999999</v>
          </cell>
          <cell r="X2268">
            <v>1698.7212999999999</v>
          </cell>
          <cell r="Y2268">
            <v>1698.7212999999999</v>
          </cell>
          <cell r="Z2268">
            <v>1887.4681111111111</v>
          </cell>
          <cell r="AB2268" t="str">
            <v/>
          </cell>
          <cell r="AC2268">
            <v>2338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I2268" t="str">
            <v/>
          </cell>
          <cell r="AJ2268" t="str">
            <v/>
          </cell>
          <cell r="AM2268" t="e">
            <v>#N/A</v>
          </cell>
        </row>
        <row r="2269">
          <cell r="A2269" t="str">
            <v>ACTIVE</v>
          </cell>
          <cell r="B2269" t="str">
            <v>35-1818</v>
          </cell>
          <cell r="C2269">
            <v>28877382</v>
          </cell>
          <cell r="D2269" t="str">
            <v>35-1818</v>
          </cell>
          <cell r="E2269" t="str">
            <v>SDR 35</v>
          </cell>
          <cell r="F2269" t="str">
            <v>12 TEE WYE GXGXG SDR35</v>
          </cell>
          <cell r="G2269">
            <v>18.6525</v>
          </cell>
          <cell r="H2269">
            <v>8.4606247799999998</v>
          </cell>
          <cell r="I2269">
            <v>1</v>
          </cell>
          <cell r="J2269">
            <v>7</v>
          </cell>
          <cell r="K2269">
            <v>2133.366</v>
          </cell>
          <cell r="L2269">
            <v>210.28583</v>
          </cell>
          <cell r="M2269" t="str">
            <v>SPECFIT</v>
          </cell>
          <cell r="N2269" t="str">
            <v>(79)89012</v>
          </cell>
          <cell r="O2269" t="str">
            <v>BOX</v>
          </cell>
          <cell r="P2269" t="str">
            <v>D</v>
          </cell>
          <cell r="Q2269" t="str">
            <v>F</v>
          </cell>
          <cell r="R2269">
            <v>2849.3999999999996</v>
          </cell>
          <cell r="S2269">
            <v>3048.8579999999997</v>
          </cell>
          <cell r="T2269">
            <v>1794.42</v>
          </cell>
          <cell r="U2269">
            <v>1794.42</v>
          </cell>
          <cell r="V2269">
            <v>1920.0294000000001</v>
          </cell>
          <cell r="W2269">
            <v>1920.0294000000001</v>
          </cell>
          <cell r="X2269">
            <v>1920.0294000000001</v>
          </cell>
          <cell r="Y2269">
            <v>1920.0294000000001</v>
          </cell>
          <cell r="Z2269">
            <v>2133.366</v>
          </cell>
          <cell r="AB2269" t="str">
            <v/>
          </cell>
          <cell r="AC2269">
            <v>2339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I2269" t="str">
            <v/>
          </cell>
          <cell r="AJ2269" t="str">
            <v/>
          </cell>
          <cell r="AM2269" t="e">
            <v>#N/A</v>
          </cell>
        </row>
        <row r="2270">
          <cell r="A2270" t="str">
            <v>ACTIVE</v>
          </cell>
          <cell r="B2270" t="str">
            <v>35-1819</v>
          </cell>
          <cell r="C2270">
            <v>28877390</v>
          </cell>
          <cell r="D2270" t="str">
            <v>35-1819</v>
          </cell>
          <cell r="E2270" t="str">
            <v>SDR 35</v>
          </cell>
          <cell r="F2270" t="str">
            <v>15X4 TEE WYE GXGXG SDR35</v>
          </cell>
          <cell r="G2270">
            <v>13.720499999999999</v>
          </cell>
          <cell r="H2270">
            <v>6.2235090359999994</v>
          </cell>
          <cell r="I2270">
            <v>1</v>
          </cell>
          <cell r="J2270">
            <v>10</v>
          </cell>
          <cell r="K2270">
            <v>1301.7857777777779</v>
          </cell>
          <cell r="L2270">
            <v>124.5782</v>
          </cell>
          <cell r="M2270" t="str">
            <v>SPECFIT</v>
          </cell>
          <cell r="N2270" t="str">
            <v>(79)890154</v>
          </cell>
          <cell r="O2270" t="str">
            <v>BOX</v>
          </cell>
          <cell r="P2270" t="str">
            <v>D</v>
          </cell>
          <cell r="Q2270" t="str">
            <v>F</v>
          </cell>
          <cell r="R2270">
            <v>1046.8823529411766</v>
          </cell>
          <cell r="S2270">
            <v>1120.1641176470589</v>
          </cell>
          <cell r="T2270">
            <v>1094.96</v>
          </cell>
          <cell r="U2270">
            <v>1094.96</v>
          </cell>
          <cell r="V2270">
            <v>1171.6072000000001</v>
          </cell>
          <cell r="W2270">
            <v>1171.6072000000001</v>
          </cell>
          <cell r="X2270">
            <v>1171.6072000000001</v>
          </cell>
          <cell r="Y2270">
            <v>1171.6072000000001</v>
          </cell>
          <cell r="Z2270">
            <v>1301.7857777777779</v>
          </cell>
          <cell r="AB2270" t="str">
            <v/>
          </cell>
          <cell r="AC2270">
            <v>2340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I2270" t="str">
            <v/>
          </cell>
          <cell r="AJ2270" t="str">
            <v/>
          </cell>
          <cell r="AM2270" t="e">
            <v>#N/A</v>
          </cell>
        </row>
        <row r="2271">
          <cell r="A2271" t="str">
            <v>ACTIVE</v>
          </cell>
          <cell r="B2271" t="str">
            <v>35-1820</v>
          </cell>
          <cell r="C2271">
            <v>28877404</v>
          </cell>
          <cell r="D2271" t="str">
            <v>35-1820</v>
          </cell>
          <cell r="E2271" t="str">
            <v>SDR 35</v>
          </cell>
          <cell r="F2271" t="str">
            <v>15X6 TEE WYE GXGXG SDR35</v>
          </cell>
          <cell r="G2271">
            <v>15.003</v>
          </cell>
          <cell r="H2271">
            <v>6.8052407759999998</v>
          </cell>
          <cell r="I2271">
            <v>1</v>
          </cell>
          <cell r="J2271">
            <v>9</v>
          </cell>
          <cell r="K2271">
            <v>1439.8514444444443</v>
          </cell>
          <cell r="L2271">
            <v>163.21483000000001</v>
          </cell>
          <cell r="M2271" t="str">
            <v>SPECFIT</v>
          </cell>
          <cell r="N2271" t="str">
            <v>(79)890156</v>
          </cell>
          <cell r="O2271" t="str">
            <v>BOX</v>
          </cell>
          <cell r="P2271" t="str">
            <v>D</v>
          </cell>
          <cell r="Q2271" t="str">
            <v>F</v>
          </cell>
          <cell r="R2271">
            <v>1157.9294117647059</v>
          </cell>
          <cell r="S2271">
            <v>1238.9844705882354</v>
          </cell>
          <cell r="T2271">
            <v>1211.0899999999999</v>
          </cell>
          <cell r="U2271">
            <v>1211.0899999999999</v>
          </cell>
          <cell r="V2271">
            <v>1295.8662999999999</v>
          </cell>
          <cell r="W2271">
            <v>1295.8662999999999</v>
          </cell>
          <cell r="X2271">
            <v>1295.8662999999999</v>
          </cell>
          <cell r="Y2271">
            <v>1295.8662999999999</v>
          </cell>
          <cell r="Z2271">
            <v>1439.8514444444443</v>
          </cell>
          <cell r="AB2271" t="str">
            <v/>
          </cell>
          <cell r="AC2271">
            <v>2341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I2271" t="str">
            <v/>
          </cell>
          <cell r="AJ2271" t="str">
            <v/>
          </cell>
          <cell r="AM2271" t="e">
            <v>#N/A</v>
          </cell>
        </row>
        <row r="2272">
          <cell r="A2272" t="str">
            <v>ACTIVE</v>
          </cell>
          <cell r="B2272" t="str">
            <v>35-1821</v>
          </cell>
          <cell r="C2272">
            <v>28877412</v>
          </cell>
          <cell r="D2272" t="str">
            <v>35-1821</v>
          </cell>
          <cell r="E2272" t="str">
            <v>SDR 35</v>
          </cell>
          <cell r="F2272" t="str">
            <v>15X8 TEE WYE GXGXG SDR35</v>
          </cell>
          <cell r="G2272">
            <v>18.54</v>
          </cell>
          <cell r="H2272">
            <v>8.4095956799999989</v>
          </cell>
          <cell r="I2272">
            <v>1</v>
          </cell>
          <cell r="J2272">
            <v>7</v>
          </cell>
          <cell r="K2272">
            <v>1554.2344444444443</v>
          </cell>
          <cell r="L2272">
            <v>153.20055200000002</v>
          </cell>
          <cell r="M2272" t="str">
            <v>SPECFIT</v>
          </cell>
          <cell r="N2272" t="str">
            <v>(79)890158</v>
          </cell>
          <cell r="O2272" t="str">
            <v>BOX</v>
          </cell>
          <cell r="P2272" t="str">
            <v>D</v>
          </cell>
          <cell r="Q2272" t="str">
            <v>F</v>
          </cell>
          <cell r="R2272">
            <v>1249.9058823529413</v>
          </cell>
          <cell r="S2272">
            <v>1337.3992941176473</v>
          </cell>
          <cell r="T2272">
            <v>1307.3</v>
          </cell>
          <cell r="U2272">
            <v>1307.3</v>
          </cell>
          <cell r="V2272">
            <v>1398.8109999999999</v>
          </cell>
          <cell r="W2272">
            <v>1398.8109999999999</v>
          </cell>
          <cell r="X2272">
            <v>1398.8109999999999</v>
          </cell>
          <cell r="Y2272">
            <v>1398.8109999999999</v>
          </cell>
          <cell r="Z2272">
            <v>1554.2344444444443</v>
          </cell>
          <cell r="AB2272" t="str">
            <v/>
          </cell>
          <cell r="AC2272">
            <v>2342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I2272" t="str">
            <v/>
          </cell>
          <cell r="AJ2272" t="str">
            <v/>
          </cell>
          <cell r="AM2272" t="e">
            <v>#N/A</v>
          </cell>
        </row>
        <row r="2273">
          <cell r="A2273" t="str">
            <v>ACTIVE</v>
          </cell>
          <cell r="B2273" t="str">
            <v>35-1822</v>
          </cell>
          <cell r="C2273">
            <v>28877420</v>
          </cell>
          <cell r="D2273" t="str">
            <v>35-1822</v>
          </cell>
          <cell r="E2273" t="str">
            <v>SDR 35</v>
          </cell>
          <cell r="F2273" t="str">
            <v>15X10 TEE WYE GXGXG SDR35</v>
          </cell>
          <cell r="G2273">
            <v>29.7</v>
          </cell>
          <cell r="H2273">
            <v>13.471682399999999</v>
          </cell>
          <cell r="I2273">
            <v>1</v>
          </cell>
          <cell r="J2273">
            <v>5</v>
          </cell>
          <cell r="K2273">
            <v>1842.4359372549022</v>
          </cell>
          <cell r="L2273">
            <v>172.35059999999999</v>
          </cell>
          <cell r="M2273" t="str">
            <v>SPECFIT</v>
          </cell>
          <cell r="N2273" t="str">
            <v>(79)8901510</v>
          </cell>
          <cell r="O2273" t="str">
            <v>BOX</v>
          </cell>
          <cell r="P2273" t="str">
            <v>D</v>
          </cell>
          <cell r="Q2273" t="str">
            <v>F</v>
          </cell>
          <cell r="R2273">
            <v>1448.3294117647058</v>
          </cell>
          <cell r="S2273">
            <v>1549.7124705882354</v>
          </cell>
          <cell r="T2273">
            <v>1549.7124705882354</v>
          </cell>
          <cell r="U2273">
            <v>1549.7124705882354</v>
          </cell>
          <cell r="V2273">
            <v>1658.192343529412</v>
          </cell>
          <cell r="W2273">
            <v>1658.192343529412</v>
          </cell>
          <cell r="X2273">
            <v>1658.192343529412</v>
          </cell>
          <cell r="Y2273">
            <v>1658.192343529412</v>
          </cell>
          <cell r="Z2273">
            <v>1842.4359372549022</v>
          </cell>
          <cell r="AB2273" t="str">
            <v/>
          </cell>
          <cell r="AC2273">
            <v>2343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I2273" t="str">
            <v/>
          </cell>
          <cell r="AJ2273" t="str">
            <v/>
          </cell>
          <cell r="AM2273" t="e">
            <v>#N/A</v>
          </cell>
        </row>
        <row r="2274">
          <cell r="A2274" t="str">
            <v>ACTIVE</v>
          </cell>
          <cell r="B2274" t="str">
            <v>35-1823</v>
          </cell>
          <cell r="C2274">
            <v>28877439</v>
          </cell>
          <cell r="D2274" t="str">
            <v>35-1823</v>
          </cell>
          <cell r="E2274" t="str">
            <v>SDR 35</v>
          </cell>
          <cell r="F2274" t="str">
            <v>15X12 TEE WYE GXGXG SDR35</v>
          </cell>
          <cell r="G2274">
            <v>36.450000000000003</v>
          </cell>
          <cell r="H2274">
            <v>16.533428400000002</v>
          </cell>
          <cell r="I2274">
            <v>1</v>
          </cell>
          <cell r="J2274">
            <v>4</v>
          </cell>
          <cell r="K2274">
            <v>2167.0786928104576</v>
          </cell>
          <cell r="L2274">
            <v>202.71889999999999</v>
          </cell>
          <cell r="M2274" t="str">
            <v>SPECFIT</v>
          </cell>
          <cell r="N2274" t="str">
            <v>(79)8901512</v>
          </cell>
          <cell r="O2274" t="str">
            <v>BOX</v>
          </cell>
          <cell r="P2274" t="str">
            <v>D</v>
          </cell>
          <cell r="Q2274" t="str">
            <v>F</v>
          </cell>
          <cell r="R2274">
            <v>1703.5294117647059</v>
          </cell>
          <cell r="S2274">
            <v>1822.7764705882353</v>
          </cell>
          <cell r="T2274">
            <v>1822.7764705882353</v>
          </cell>
          <cell r="U2274">
            <v>1822.7764705882353</v>
          </cell>
          <cell r="V2274">
            <v>1950.3708235294118</v>
          </cell>
          <cell r="W2274">
            <v>1950.3708235294118</v>
          </cell>
          <cell r="X2274">
            <v>1950.3708235294118</v>
          </cell>
          <cell r="Y2274">
            <v>1950.3708235294118</v>
          </cell>
          <cell r="Z2274">
            <v>2167.0786928104576</v>
          </cell>
          <cell r="AB2274" t="str">
            <v/>
          </cell>
          <cell r="AC2274">
            <v>2344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I2274" t="str">
            <v/>
          </cell>
          <cell r="AJ2274" t="str">
            <v/>
          </cell>
          <cell r="AM2274" t="e">
            <v>#N/A</v>
          </cell>
        </row>
        <row r="2275">
          <cell r="A2275" t="str">
            <v>ACTIVE</v>
          </cell>
          <cell r="B2275" t="str">
            <v>35-1824</v>
          </cell>
          <cell r="C2275">
            <v>28877447</v>
          </cell>
          <cell r="D2275" t="str">
            <v>35-1824</v>
          </cell>
          <cell r="E2275" t="str">
            <v>SDR 35</v>
          </cell>
          <cell r="F2275" t="str">
            <v>15 TEE WYE GXGXG SDR35</v>
          </cell>
          <cell r="G2275">
            <v>47.7</v>
          </cell>
          <cell r="H2275">
            <v>21.6363384</v>
          </cell>
          <cell r="I2275">
            <v>1</v>
          </cell>
          <cell r="J2275">
            <v>3</v>
          </cell>
          <cell r="K2275">
            <v>2825.0594575163404</v>
          </cell>
          <cell r="L2275">
            <v>264.27010000000001</v>
          </cell>
          <cell r="M2275" t="str">
            <v>SPECFIT</v>
          </cell>
          <cell r="N2275" t="str">
            <v>(79)89015</v>
          </cell>
          <cell r="O2275" t="str">
            <v>BOX</v>
          </cell>
          <cell r="P2275" t="str">
            <v>D</v>
          </cell>
          <cell r="Q2275" t="str">
            <v>F</v>
          </cell>
          <cell r="R2275">
            <v>2220.7647058823532</v>
          </cell>
          <cell r="S2275">
            <v>2376.2182352941181</v>
          </cell>
          <cell r="T2275">
            <v>2376.2182352941181</v>
          </cell>
          <cell r="U2275">
            <v>2376.2182352941181</v>
          </cell>
          <cell r="V2275">
            <v>2542.5535117647064</v>
          </cell>
          <cell r="W2275">
            <v>2542.5535117647064</v>
          </cell>
          <cell r="X2275">
            <v>2542.5535117647064</v>
          </cell>
          <cell r="Y2275">
            <v>2542.5535117647064</v>
          </cell>
          <cell r="Z2275">
            <v>2825.0594575163404</v>
          </cell>
          <cell r="AB2275" t="str">
            <v/>
          </cell>
          <cell r="AC2275">
            <v>2345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I2275" t="str">
            <v/>
          </cell>
          <cell r="AJ2275" t="str">
            <v/>
          </cell>
          <cell r="AM2275" t="e">
            <v>#N/A</v>
          </cell>
        </row>
        <row r="2276">
          <cell r="A2276" t="str">
            <v>ACTIVE</v>
          </cell>
          <cell r="B2276" t="str">
            <v>35-1825</v>
          </cell>
          <cell r="C2276">
            <v>28877455</v>
          </cell>
          <cell r="D2276" t="str">
            <v>35-1825</v>
          </cell>
          <cell r="E2276" t="str">
            <v>SDR 35</v>
          </cell>
          <cell r="F2276" t="str">
            <v>18X4 TEE WYE GXGXG SDR35</v>
          </cell>
          <cell r="G2276">
            <v>24.3</v>
          </cell>
          <cell r="H2276">
            <v>11.0222856</v>
          </cell>
          <cell r="I2276">
            <v>1</v>
          </cell>
          <cell r="J2276">
            <v>6</v>
          </cell>
          <cell r="K2276">
            <v>2966.2302222222224</v>
          </cell>
          <cell r="L2276">
            <v>283.8646</v>
          </cell>
          <cell r="M2276" t="str">
            <v>SPECFIT</v>
          </cell>
          <cell r="N2276" t="str">
            <v>(79)890184</v>
          </cell>
          <cell r="O2276" t="str">
            <v>BOX</v>
          </cell>
          <cell r="P2276" t="str">
            <v>D</v>
          </cell>
          <cell r="Q2276" t="str">
            <v>F</v>
          </cell>
          <cell r="R2276">
            <v>2385.4235294117648</v>
          </cell>
          <cell r="S2276">
            <v>2552.4031764705883</v>
          </cell>
          <cell r="T2276">
            <v>2494.96</v>
          </cell>
          <cell r="U2276">
            <v>2494.96</v>
          </cell>
          <cell r="V2276">
            <v>2669.6072000000004</v>
          </cell>
          <cell r="W2276">
            <v>2669.6072000000004</v>
          </cell>
          <cell r="X2276">
            <v>2669.6072000000004</v>
          </cell>
          <cell r="Y2276">
            <v>2669.6072000000004</v>
          </cell>
          <cell r="Z2276">
            <v>2966.2302222222224</v>
          </cell>
          <cell r="AB2276" t="str">
            <v/>
          </cell>
          <cell r="AC2276">
            <v>2346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I2276" t="str">
            <v/>
          </cell>
          <cell r="AJ2276" t="str">
            <v/>
          </cell>
          <cell r="AM2276" t="e">
            <v>#N/A</v>
          </cell>
        </row>
        <row r="2277">
          <cell r="A2277" t="str">
            <v>ACTIVE</v>
          </cell>
          <cell r="B2277" t="str">
            <v>35-1826</v>
          </cell>
          <cell r="C2277">
            <v>28877463</v>
          </cell>
          <cell r="D2277" t="str">
            <v>35-1826</v>
          </cell>
          <cell r="E2277" t="str">
            <v>SDR 35</v>
          </cell>
          <cell r="F2277" t="str">
            <v>18X6 TEE WYE GXGXG SDR35</v>
          </cell>
          <cell r="G2277">
            <v>26.1</v>
          </cell>
          <cell r="H2277">
            <v>11.838751200000001</v>
          </cell>
          <cell r="I2277">
            <v>1</v>
          </cell>
          <cell r="J2277">
            <v>5</v>
          </cell>
          <cell r="K2277">
            <v>3020.740777777778</v>
          </cell>
          <cell r="L2277">
            <v>297.75239999999997</v>
          </cell>
          <cell r="M2277" t="str">
            <v>SPECFIT</v>
          </cell>
          <cell r="N2277" t="str">
            <v>(79)890186</v>
          </cell>
          <cell r="O2277" t="str">
            <v>BOX</v>
          </cell>
          <cell r="P2277" t="str">
            <v>D</v>
          </cell>
          <cell r="Q2277" t="str">
            <v>F</v>
          </cell>
          <cell r="R2277">
            <v>2429.2470588235296</v>
          </cell>
          <cell r="S2277">
            <v>2599.2943529411768</v>
          </cell>
          <cell r="T2277">
            <v>2540.81</v>
          </cell>
          <cell r="U2277">
            <v>2540.81</v>
          </cell>
          <cell r="V2277">
            <v>2718.6667000000002</v>
          </cell>
          <cell r="W2277">
            <v>2718.6667000000002</v>
          </cell>
          <cell r="X2277">
            <v>2718.6667000000002</v>
          </cell>
          <cell r="Y2277">
            <v>2718.6667000000002</v>
          </cell>
          <cell r="Z2277">
            <v>3020.740777777778</v>
          </cell>
          <cell r="AB2277" t="str">
            <v/>
          </cell>
          <cell r="AC2277">
            <v>2347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I2277" t="str">
            <v/>
          </cell>
          <cell r="AJ2277" t="str">
            <v/>
          </cell>
          <cell r="AM2277" t="e">
            <v>#N/A</v>
          </cell>
        </row>
        <row r="2278">
          <cell r="A2278" t="str">
            <v>ACTIVE</v>
          </cell>
          <cell r="B2278" t="str">
            <v>35-1827</v>
          </cell>
          <cell r="C2278">
            <v>28877471</v>
          </cell>
          <cell r="D2278" t="str">
            <v>35-1827</v>
          </cell>
          <cell r="E2278" t="str">
            <v>SDR 35</v>
          </cell>
          <cell r="F2278" t="str">
            <v>18X8 TEE WYE GXGXG SDR35</v>
          </cell>
          <cell r="G2278">
            <v>30.6</v>
          </cell>
          <cell r="H2278">
            <v>13.879915200000001</v>
          </cell>
          <cell r="I2278">
            <v>1</v>
          </cell>
          <cell r="J2278">
            <v>4</v>
          </cell>
          <cell r="K2278">
            <v>3201.9749999999999</v>
          </cell>
          <cell r="L2278">
            <v>306.42509999999999</v>
          </cell>
          <cell r="M2278" t="str">
            <v>SPECFIT</v>
          </cell>
          <cell r="N2278" t="str">
            <v>(79)890188</v>
          </cell>
          <cell r="O2278" t="str">
            <v>BOX</v>
          </cell>
          <cell r="P2278" t="str">
            <v>D</v>
          </cell>
          <cell r="Q2278" t="str">
            <v>F</v>
          </cell>
          <cell r="R2278">
            <v>2575.0117647058828</v>
          </cell>
          <cell r="S2278">
            <v>2755.262588235295</v>
          </cell>
          <cell r="T2278">
            <v>2693.25</v>
          </cell>
          <cell r="U2278">
            <v>2693.25</v>
          </cell>
          <cell r="V2278">
            <v>2881.7775000000001</v>
          </cell>
          <cell r="W2278">
            <v>2881.7775000000001</v>
          </cell>
          <cell r="X2278">
            <v>2881.7775000000001</v>
          </cell>
          <cell r="Y2278">
            <v>2881.7775000000001</v>
          </cell>
          <cell r="Z2278">
            <v>3201.9749999999999</v>
          </cell>
          <cell r="AB2278" t="str">
            <v/>
          </cell>
          <cell r="AC2278">
            <v>2348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I2278" t="str">
            <v/>
          </cell>
          <cell r="AJ2278" t="str">
            <v/>
          </cell>
          <cell r="AM2278" t="e">
            <v>#N/A</v>
          </cell>
        </row>
        <row r="2279">
          <cell r="A2279" t="str">
            <v>ACTIVE</v>
          </cell>
          <cell r="B2279" t="str">
            <v>35-1828</v>
          </cell>
          <cell r="C2279">
            <v>28877480</v>
          </cell>
          <cell r="D2279" t="str">
            <v>35-1828</v>
          </cell>
          <cell r="E2279" t="str">
            <v>SDR 35</v>
          </cell>
          <cell r="F2279" t="str">
            <v>18X10 TEE WYE GXGXG SDR35</v>
          </cell>
          <cell r="G2279">
            <v>44.1</v>
          </cell>
          <cell r="H2279">
            <v>20.003407200000002</v>
          </cell>
          <cell r="I2279">
            <v>1</v>
          </cell>
          <cell r="J2279">
            <v>3</v>
          </cell>
          <cell r="K2279">
            <v>3693.7317542483665</v>
          </cell>
          <cell r="L2279">
            <v>345.53059999999999</v>
          </cell>
          <cell r="M2279" t="str">
            <v>SPECFIT</v>
          </cell>
          <cell r="N2279" t="str">
            <v>(79)8901810</v>
          </cell>
          <cell r="O2279" t="str">
            <v>BOX</v>
          </cell>
          <cell r="P2279" t="str">
            <v>D</v>
          </cell>
          <cell r="Q2279" t="str">
            <v>F</v>
          </cell>
          <cell r="R2279">
            <v>2903.6235294117646</v>
          </cell>
          <cell r="S2279">
            <v>3106.8771764705884</v>
          </cell>
          <cell r="T2279">
            <v>3106.8771764705884</v>
          </cell>
          <cell r="U2279">
            <v>3106.8771764705884</v>
          </cell>
          <cell r="V2279">
            <v>3324.35857882353</v>
          </cell>
          <cell r="W2279">
            <v>3324.35857882353</v>
          </cell>
          <cell r="X2279">
            <v>3324.35857882353</v>
          </cell>
          <cell r="Y2279">
            <v>3324.35857882353</v>
          </cell>
          <cell r="Z2279">
            <v>3693.7317542483665</v>
          </cell>
          <cell r="AB2279" t="str">
            <v/>
          </cell>
          <cell r="AC2279">
            <v>2349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I2279" t="str">
            <v/>
          </cell>
          <cell r="AJ2279" t="str">
            <v/>
          </cell>
          <cell r="AM2279" t="e">
            <v>#N/A</v>
          </cell>
        </row>
        <row r="2280">
          <cell r="A2280" t="str">
            <v>ACTIVE</v>
          </cell>
          <cell r="B2280" t="str">
            <v>35-1829</v>
          </cell>
          <cell r="C2280">
            <v>28877498</v>
          </cell>
          <cell r="D2280" t="str">
            <v>35-1829</v>
          </cell>
          <cell r="E2280" t="str">
            <v>SDR 35</v>
          </cell>
          <cell r="F2280" t="str">
            <v>18X12 TEE WYE GXGXG SDR35</v>
          </cell>
          <cell r="G2280">
            <v>51.3</v>
          </cell>
          <cell r="H2280">
            <v>23.269269599999998</v>
          </cell>
          <cell r="I2280">
            <v>1</v>
          </cell>
          <cell r="J2280">
            <v>3</v>
          </cell>
          <cell r="K2280">
            <v>3800.6788836601309</v>
          </cell>
          <cell r="L2280">
            <v>355.53429999999997</v>
          </cell>
          <cell r="M2280" t="str">
            <v>SPECFIT</v>
          </cell>
          <cell r="N2280" t="str">
            <v>(79)8901812</v>
          </cell>
          <cell r="O2280" t="str">
            <v>BOX</v>
          </cell>
          <cell r="P2280" t="str">
            <v>D</v>
          </cell>
          <cell r="Q2280" t="str">
            <v>F</v>
          </cell>
          <cell r="R2280">
            <v>2987.6941176470586</v>
          </cell>
          <cell r="S2280">
            <v>3196.8327058823529</v>
          </cell>
          <cell r="T2280">
            <v>3196.8327058823529</v>
          </cell>
          <cell r="U2280">
            <v>3196.8327058823529</v>
          </cell>
          <cell r="V2280">
            <v>3420.6109952941179</v>
          </cell>
          <cell r="W2280">
            <v>3420.6109952941179</v>
          </cell>
          <cell r="X2280">
            <v>3420.6109952941179</v>
          </cell>
          <cell r="Y2280">
            <v>3420.6109952941179</v>
          </cell>
          <cell r="Z2280">
            <v>3800.6788836601309</v>
          </cell>
          <cell r="AB2280" t="str">
            <v/>
          </cell>
          <cell r="AC2280">
            <v>2350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I2280" t="str">
            <v/>
          </cell>
          <cell r="AJ2280" t="str">
            <v/>
          </cell>
          <cell r="AM2280" t="e">
            <v>#N/A</v>
          </cell>
        </row>
        <row r="2281">
          <cell r="A2281" t="str">
            <v>ACTIVE</v>
          </cell>
          <cell r="B2281" t="str">
            <v>35-1830</v>
          </cell>
          <cell r="C2281">
            <v>28877501</v>
          </cell>
          <cell r="D2281" t="str">
            <v>35-1830</v>
          </cell>
          <cell r="E2281" t="str">
            <v>SDR 35</v>
          </cell>
          <cell r="F2281" t="str">
            <v>18X15 TEE WYE GXGXG SDR35</v>
          </cell>
          <cell r="G2281">
            <v>63.9</v>
          </cell>
          <cell r="H2281">
            <v>28.9845288</v>
          </cell>
          <cell r="I2281">
            <v>1</v>
          </cell>
          <cell r="J2281">
            <v>2</v>
          </cell>
          <cell r="K2281">
            <v>499.44578823529423</v>
          </cell>
          <cell r="L2281">
            <v>46.720799999999997</v>
          </cell>
          <cell r="M2281" t="str">
            <v>SPECFIT</v>
          </cell>
          <cell r="N2281" t="str">
            <v>(79)8901815</v>
          </cell>
          <cell r="O2281" t="str">
            <v>BOX</v>
          </cell>
          <cell r="P2281" t="str">
            <v>D</v>
          </cell>
          <cell r="Q2281" t="str">
            <v>F</v>
          </cell>
          <cell r="R2281">
            <v>392.61176470588242</v>
          </cell>
          <cell r="S2281">
            <v>420.09458823529422</v>
          </cell>
          <cell r="T2281">
            <v>420.09458823529422</v>
          </cell>
          <cell r="U2281">
            <v>420.09458823529422</v>
          </cell>
          <cell r="V2281">
            <v>449.50120941176482</v>
          </cell>
          <cell r="W2281">
            <v>449.50120941176482</v>
          </cell>
          <cell r="X2281">
            <v>449.50120941176482</v>
          </cell>
          <cell r="Y2281">
            <v>449.50120941176482</v>
          </cell>
          <cell r="Z2281">
            <v>499.44578823529423</v>
          </cell>
          <cell r="AB2281" t="str">
            <v/>
          </cell>
          <cell r="AC2281">
            <v>2351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I2281" t="str">
            <v/>
          </cell>
          <cell r="AJ2281" t="str">
            <v/>
          </cell>
          <cell r="AM2281" t="e">
            <v>#N/A</v>
          </cell>
        </row>
        <row r="2282">
          <cell r="A2282" t="str">
            <v>ACTIVE</v>
          </cell>
          <cell r="B2282" t="str">
            <v>35-1831</v>
          </cell>
          <cell r="C2282">
            <v>28877510</v>
          </cell>
          <cell r="D2282" t="str">
            <v>35-1831</v>
          </cell>
          <cell r="E2282" t="str">
            <v>SDR 35</v>
          </cell>
          <cell r="F2282" t="str">
            <v>18 TEE WYE GXGXG SDR35</v>
          </cell>
          <cell r="G2282">
            <v>86.85</v>
          </cell>
          <cell r="H2282">
            <v>39.394465199999999</v>
          </cell>
          <cell r="I2282">
            <v>1</v>
          </cell>
          <cell r="J2282">
            <v>2</v>
          </cell>
          <cell r="K2282">
            <v>4044.5799986928118</v>
          </cell>
          <cell r="L2282">
            <v>389.70050000000003</v>
          </cell>
          <cell r="M2282" t="str">
            <v>SPECFIT</v>
          </cell>
          <cell r="N2282" t="str">
            <v>(79)89018</v>
          </cell>
          <cell r="O2282" t="str">
            <v>BOX</v>
          </cell>
          <cell r="P2282" t="str">
            <v>D</v>
          </cell>
          <cell r="Q2282" t="str">
            <v>F</v>
          </cell>
          <cell r="R2282">
            <v>3179.4235294117652</v>
          </cell>
          <cell r="S2282">
            <v>3401.9831764705891</v>
          </cell>
          <cell r="T2282">
            <v>3401.9831764705891</v>
          </cell>
          <cell r="U2282">
            <v>3401.9831764705891</v>
          </cell>
          <cell r="V2282">
            <v>3640.1219988235307</v>
          </cell>
          <cell r="W2282">
            <v>3640.1219988235307</v>
          </cell>
          <cell r="X2282">
            <v>3640.1219988235307</v>
          </cell>
          <cell r="Y2282">
            <v>3640.1219988235307</v>
          </cell>
          <cell r="Z2282">
            <v>4044.5799986928118</v>
          </cell>
          <cell r="AB2282" t="str">
            <v/>
          </cell>
          <cell r="AC2282">
            <v>2352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I2282" t="str">
            <v/>
          </cell>
          <cell r="AJ2282" t="str">
            <v/>
          </cell>
          <cell r="AM2282" t="e">
            <v>#N/A</v>
          </cell>
        </row>
        <row r="2283">
          <cell r="A2283" t="str">
            <v>ACTIVE</v>
          </cell>
          <cell r="B2283" t="str">
            <v>35-1832</v>
          </cell>
          <cell r="C2283">
            <v>28877528</v>
          </cell>
          <cell r="D2283" t="str">
            <v>35-1832</v>
          </cell>
          <cell r="E2283" t="str">
            <v>SDR 35</v>
          </cell>
          <cell r="F2283" t="str">
            <v>21X4 TEE WYE GXGXG SDR35</v>
          </cell>
          <cell r="G2283">
            <v>36</v>
          </cell>
          <cell r="H2283">
            <v>16.329312000000002</v>
          </cell>
          <cell r="I2283">
            <v>1</v>
          </cell>
          <cell r="J2283">
            <v>4</v>
          </cell>
          <cell r="K2283">
            <v>4204.2677777777781</v>
          </cell>
          <cell r="L2283">
            <v>436.91699999999997</v>
          </cell>
          <cell r="M2283" t="str">
            <v>SPECFIT</v>
          </cell>
          <cell r="N2283" t="str">
            <v>(79)890214</v>
          </cell>
          <cell r="O2283" t="str">
            <v>BOX</v>
          </cell>
          <cell r="P2283" t="str">
            <v>D</v>
          </cell>
          <cell r="Q2283" t="str">
            <v>F</v>
          </cell>
          <cell r="R2283">
            <v>3671.5764705882357</v>
          </cell>
          <cell r="S2283">
            <v>3928.5868235294124</v>
          </cell>
          <cell r="T2283">
            <v>3536.3</v>
          </cell>
          <cell r="U2283">
            <v>3536.3</v>
          </cell>
          <cell r="V2283">
            <v>3783.8410000000003</v>
          </cell>
          <cell r="W2283">
            <v>3783.8410000000003</v>
          </cell>
          <cell r="X2283">
            <v>3783.8410000000003</v>
          </cell>
          <cell r="Y2283">
            <v>3783.8410000000003</v>
          </cell>
          <cell r="Z2283">
            <v>4204.2677777777781</v>
          </cell>
          <cell r="AB2283" t="str">
            <v/>
          </cell>
          <cell r="AC2283">
            <v>2353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I2283" t="str">
            <v/>
          </cell>
          <cell r="AJ2283" t="str">
            <v/>
          </cell>
          <cell r="AM2283" t="e">
            <v>#N/A</v>
          </cell>
        </row>
        <row r="2284">
          <cell r="A2284" t="str">
            <v>ACTIVE</v>
          </cell>
          <cell r="B2284" t="str">
            <v>35-1833</v>
          </cell>
          <cell r="C2284">
            <v>28877536</v>
          </cell>
          <cell r="D2284" t="str">
            <v>35-1833</v>
          </cell>
          <cell r="E2284" t="str">
            <v>SDR 35</v>
          </cell>
          <cell r="F2284" t="str">
            <v>21X6 TEE WYE GXGXG SDR35</v>
          </cell>
          <cell r="G2284">
            <v>38.25</v>
          </cell>
          <cell r="H2284">
            <v>17.349893999999999</v>
          </cell>
          <cell r="I2284">
            <v>1</v>
          </cell>
          <cell r="J2284">
            <v>4</v>
          </cell>
          <cell r="K2284">
            <v>4548.3441111111115</v>
          </cell>
          <cell r="L2284">
            <v>435.26909999999998</v>
          </cell>
          <cell r="M2284" t="str">
            <v>SPECFIT</v>
          </cell>
          <cell r="N2284" t="str">
            <v>(79)890216</v>
          </cell>
          <cell r="O2284" t="str">
            <v>BOX</v>
          </cell>
          <cell r="P2284" t="str">
            <v>D</v>
          </cell>
          <cell r="Q2284" t="str">
            <v>F</v>
          </cell>
          <cell r="R2284">
            <v>3657.7294117647061</v>
          </cell>
          <cell r="S2284">
            <v>3913.7704705882356</v>
          </cell>
          <cell r="T2284">
            <v>3825.71</v>
          </cell>
          <cell r="U2284">
            <v>3825.71</v>
          </cell>
          <cell r="V2284">
            <v>4093.5097000000001</v>
          </cell>
          <cell r="W2284">
            <v>4093.5097000000001</v>
          </cell>
          <cell r="X2284">
            <v>4093.5097000000001</v>
          </cell>
          <cell r="Y2284">
            <v>4093.5097000000001</v>
          </cell>
          <cell r="Z2284">
            <v>4548.3441111111115</v>
          </cell>
          <cell r="AB2284" t="str">
            <v/>
          </cell>
          <cell r="AC2284">
            <v>2354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I2284" t="str">
            <v/>
          </cell>
          <cell r="AJ2284" t="str">
            <v/>
          </cell>
          <cell r="AM2284" t="e">
            <v>#N/A</v>
          </cell>
        </row>
        <row r="2285">
          <cell r="A2285" t="str">
            <v>ACTIVE</v>
          </cell>
          <cell r="B2285" t="str">
            <v>35-1834</v>
          </cell>
          <cell r="C2285">
            <v>28877544</v>
          </cell>
          <cell r="D2285" t="str">
            <v>35-1834</v>
          </cell>
          <cell r="E2285" t="str">
            <v>SDR 35</v>
          </cell>
          <cell r="F2285" t="str">
            <v>21X8 TEE WYE GXGXG SDR35</v>
          </cell>
          <cell r="G2285">
            <v>44.1</v>
          </cell>
          <cell r="H2285">
            <v>20.003407200000002</v>
          </cell>
          <cell r="I2285">
            <v>1</v>
          </cell>
          <cell r="J2285">
            <v>3</v>
          </cell>
          <cell r="K2285">
            <v>5562.0264444444447</v>
          </cell>
          <cell r="L2285">
            <v>532.27660000000003</v>
          </cell>
          <cell r="M2285" t="str">
            <v>SPECFIT</v>
          </cell>
          <cell r="N2285" t="str">
            <v>(79)890218</v>
          </cell>
          <cell r="O2285" t="str">
            <v>BOX</v>
          </cell>
          <cell r="P2285" t="str">
            <v>D</v>
          </cell>
          <cell r="Q2285" t="str">
            <v>F</v>
          </cell>
          <cell r="R2285">
            <v>4472.9176470588236</v>
          </cell>
          <cell r="S2285">
            <v>4786.0218823529412</v>
          </cell>
          <cell r="T2285">
            <v>4678.34</v>
          </cell>
          <cell r="U2285">
            <v>4678.34</v>
          </cell>
          <cell r="V2285">
            <v>5005.8238000000001</v>
          </cell>
          <cell r="W2285">
            <v>5005.8238000000001</v>
          </cell>
          <cell r="X2285">
            <v>5005.8238000000001</v>
          </cell>
          <cell r="Y2285">
            <v>5005.8238000000001</v>
          </cell>
          <cell r="Z2285">
            <v>5562.0264444444447</v>
          </cell>
          <cell r="AB2285" t="str">
            <v/>
          </cell>
          <cell r="AC2285">
            <v>2355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I2285" t="str">
            <v/>
          </cell>
          <cell r="AJ2285" t="str">
            <v/>
          </cell>
          <cell r="AM2285" t="e">
            <v>#N/A</v>
          </cell>
        </row>
        <row r="2286">
          <cell r="A2286" t="str">
            <v>ACTIVE</v>
          </cell>
          <cell r="B2286" t="str">
            <v>35-1835</v>
          </cell>
          <cell r="C2286">
            <v>28877552</v>
          </cell>
          <cell r="D2286" t="str">
            <v>35-1835</v>
          </cell>
          <cell r="E2286" t="str">
            <v>SDR 35</v>
          </cell>
          <cell r="F2286" t="str">
            <v>21X10 TEE WYE GXGXG SDR35</v>
          </cell>
          <cell r="G2286">
            <v>63.9</v>
          </cell>
          <cell r="H2286">
            <v>28.9845288</v>
          </cell>
          <cell r="I2286">
            <v>1</v>
          </cell>
          <cell r="J2286">
            <v>2</v>
          </cell>
          <cell r="K2286">
            <v>6264.3540235294131</v>
          </cell>
          <cell r="L2286">
            <v>585.99980000000005</v>
          </cell>
          <cell r="M2286" t="str">
            <v>SPECFIT</v>
          </cell>
          <cell r="N2286" t="str">
            <v>(79)8902110</v>
          </cell>
          <cell r="O2286" t="str">
            <v>BOX</v>
          </cell>
          <cell r="P2286" t="str">
            <v>D</v>
          </cell>
          <cell r="Q2286" t="str">
            <v>F</v>
          </cell>
          <cell r="R2286">
            <v>4924.3764705882359</v>
          </cell>
          <cell r="S2286">
            <v>5269.082823529413</v>
          </cell>
          <cell r="T2286">
            <v>5269.082823529413</v>
          </cell>
          <cell r="U2286">
            <v>5269.082823529413</v>
          </cell>
          <cell r="V2286">
            <v>5637.9186211764718</v>
          </cell>
          <cell r="W2286">
            <v>5637.9186211764718</v>
          </cell>
          <cell r="X2286">
            <v>5637.9186211764718</v>
          </cell>
          <cell r="Y2286">
            <v>5637.9186211764718</v>
          </cell>
          <cell r="Z2286">
            <v>6264.3540235294131</v>
          </cell>
          <cell r="AB2286" t="str">
            <v/>
          </cell>
          <cell r="AC2286">
            <v>2356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I2286" t="str">
            <v/>
          </cell>
          <cell r="AJ2286" t="str">
            <v/>
          </cell>
          <cell r="AM2286" t="e">
            <v>#N/A</v>
          </cell>
        </row>
        <row r="2287">
          <cell r="A2287" t="str">
            <v>ACTIVE</v>
          </cell>
          <cell r="B2287" t="str">
            <v>35-1836</v>
          </cell>
          <cell r="C2287">
            <v>28877560</v>
          </cell>
          <cell r="D2287" t="str">
            <v>35-1836</v>
          </cell>
          <cell r="E2287" t="str">
            <v>SDR 35</v>
          </cell>
          <cell r="F2287" t="str">
            <v>21X12 TEE WYE GXGXG SDR35</v>
          </cell>
          <cell r="G2287">
            <v>72.900000000000006</v>
          </cell>
          <cell r="H2287">
            <v>33.066856800000004</v>
          </cell>
          <cell r="I2287">
            <v>1</v>
          </cell>
          <cell r="J2287">
            <v>2</v>
          </cell>
          <cell r="K2287">
            <v>6702.9929006535967</v>
          </cell>
          <cell r="L2287">
            <v>627.03269999999998</v>
          </cell>
          <cell r="M2287" t="str">
            <v>SPECFIT</v>
          </cell>
          <cell r="N2287" t="str">
            <v>(79)8902112</v>
          </cell>
          <cell r="O2287" t="str">
            <v>BOX</v>
          </cell>
          <cell r="P2287" t="str">
            <v>D</v>
          </cell>
          <cell r="Q2287" t="str">
            <v>F</v>
          </cell>
          <cell r="R2287">
            <v>5269.1882352941184</v>
          </cell>
          <cell r="S2287">
            <v>5638.0314117647067</v>
          </cell>
          <cell r="T2287">
            <v>5638.0314117647067</v>
          </cell>
          <cell r="U2287">
            <v>5638.0314117647067</v>
          </cell>
          <cell r="V2287">
            <v>6032.6936105882369</v>
          </cell>
          <cell r="W2287">
            <v>6032.6936105882369</v>
          </cell>
          <cell r="X2287">
            <v>6032.6936105882369</v>
          </cell>
          <cell r="Y2287">
            <v>6032.6936105882369</v>
          </cell>
          <cell r="Z2287">
            <v>6702.9929006535967</v>
          </cell>
          <cell r="AB2287" t="str">
            <v/>
          </cell>
          <cell r="AC2287">
            <v>2357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I2287" t="str">
            <v/>
          </cell>
          <cell r="AJ2287" t="str">
            <v/>
          </cell>
          <cell r="AM2287" t="e">
            <v>#N/A</v>
          </cell>
        </row>
        <row r="2288">
          <cell r="A2288" t="str">
            <v>ACTIVE</v>
          </cell>
          <cell r="B2288" t="str">
            <v>35-1837</v>
          </cell>
          <cell r="C2288">
            <v>28877579</v>
          </cell>
          <cell r="D2288" t="str">
            <v>35-1837</v>
          </cell>
          <cell r="E2288" t="str">
            <v>SDR 35</v>
          </cell>
          <cell r="F2288" t="str">
            <v>21X15 TEE WYE GXGXG SDR35</v>
          </cell>
          <cell r="G2288">
            <v>87.3</v>
          </cell>
          <cell r="H2288">
            <v>39.598581599999996</v>
          </cell>
          <cell r="I2288">
            <v>1</v>
          </cell>
          <cell r="J2288">
            <v>2</v>
          </cell>
          <cell r="K2288">
            <v>7483.8296666666665</v>
          </cell>
          <cell r="L2288">
            <v>721.07828000000006</v>
          </cell>
          <cell r="M2288" t="str">
            <v>SPECFIT</v>
          </cell>
          <cell r="N2288" t="str">
            <v>(79)8902115</v>
          </cell>
          <cell r="O2288" t="str">
            <v>BOX</v>
          </cell>
          <cell r="P2288" t="str">
            <v>D</v>
          </cell>
          <cell r="Q2288" t="str">
            <v>F</v>
          </cell>
          <cell r="R2288">
            <v>5883</v>
          </cell>
          <cell r="S2288">
            <v>6294.81</v>
          </cell>
          <cell r="T2288">
            <v>6294.81</v>
          </cell>
          <cell r="U2288">
            <v>6294.81</v>
          </cell>
          <cell r="V2288">
            <v>6735.4467000000004</v>
          </cell>
          <cell r="W2288">
            <v>6735.4467000000004</v>
          </cell>
          <cell r="X2288">
            <v>6735.4467000000004</v>
          </cell>
          <cell r="Y2288">
            <v>6735.4467000000004</v>
          </cell>
          <cell r="Z2288">
            <v>7483.8296666666665</v>
          </cell>
          <cell r="AB2288" t="str">
            <v/>
          </cell>
          <cell r="AC2288">
            <v>2358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I2288" t="str">
            <v/>
          </cell>
          <cell r="AJ2288" t="str">
            <v/>
          </cell>
          <cell r="AM2288" t="e">
            <v>#N/A</v>
          </cell>
        </row>
        <row r="2289">
          <cell r="A2289" t="str">
            <v>ACTIVE</v>
          </cell>
          <cell r="B2289" t="str">
            <v>35-1838</v>
          </cell>
          <cell r="C2289">
            <v>28877587</v>
          </cell>
          <cell r="D2289" t="str">
            <v>35-1838</v>
          </cell>
          <cell r="E2289" t="str">
            <v>SDR 35</v>
          </cell>
          <cell r="F2289" t="str">
            <v>21X18 TEE WYE GXGXG SDR35</v>
          </cell>
          <cell r="G2289">
            <v>112.5</v>
          </cell>
          <cell r="H2289">
            <v>51.0291</v>
          </cell>
          <cell r="I2289">
            <v>1</v>
          </cell>
          <cell r="J2289">
            <v>1</v>
          </cell>
          <cell r="K2289">
            <v>8492.7784039215694</v>
          </cell>
          <cell r="L2289">
            <v>794.45830000000001</v>
          </cell>
          <cell r="M2289" t="str">
            <v>SPECFIT</v>
          </cell>
          <cell r="N2289" t="str">
            <v>(79)8902118</v>
          </cell>
          <cell r="O2289" t="str">
            <v>BOX</v>
          </cell>
          <cell r="P2289" t="str">
            <v>D</v>
          </cell>
          <cell r="Q2289" t="str">
            <v>F</v>
          </cell>
          <cell r="R2289">
            <v>6676.1294117647058</v>
          </cell>
          <cell r="S2289">
            <v>7143.4584705882353</v>
          </cell>
          <cell r="T2289">
            <v>7143.4584705882353</v>
          </cell>
          <cell r="U2289">
            <v>7143.4584705882353</v>
          </cell>
          <cell r="V2289">
            <v>7643.5005635294119</v>
          </cell>
          <cell r="W2289">
            <v>7643.5005635294119</v>
          </cell>
          <cell r="X2289">
            <v>7643.5005635294119</v>
          </cell>
          <cell r="Y2289">
            <v>7643.5005635294119</v>
          </cell>
          <cell r="Z2289">
            <v>8492.7784039215694</v>
          </cell>
          <cell r="AB2289" t="str">
            <v/>
          </cell>
          <cell r="AC2289">
            <v>2359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I2289" t="str">
            <v/>
          </cell>
          <cell r="AJ2289" t="str">
            <v/>
          </cell>
          <cell r="AM2289" t="e">
            <v>#N/A</v>
          </cell>
        </row>
        <row r="2290">
          <cell r="A2290" t="str">
            <v>ACTIVE</v>
          </cell>
          <cell r="B2290" t="str">
            <v>35-1839</v>
          </cell>
          <cell r="C2290">
            <v>28877595</v>
          </cell>
          <cell r="D2290" t="str">
            <v>35-1839</v>
          </cell>
          <cell r="E2290" t="str">
            <v>SDR 35</v>
          </cell>
          <cell r="F2290" t="str">
            <v>21 TEE WYE GXGXG SDR35</v>
          </cell>
          <cell r="G2290">
            <v>139.5</v>
          </cell>
          <cell r="H2290">
            <v>63.276083999999997</v>
          </cell>
          <cell r="I2290">
            <v>1</v>
          </cell>
          <cell r="J2290">
            <v>1</v>
          </cell>
          <cell r="K2290">
            <v>11265.232325490197</v>
          </cell>
          <cell r="L2290">
            <v>1053.809</v>
          </cell>
          <cell r="M2290" t="str">
            <v>SPECFIT</v>
          </cell>
          <cell r="N2290" t="str">
            <v>(79)89021</v>
          </cell>
          <cell r="O2290" t="str">
            <v>BOX</v>
          </cell>
          <cell r="P2290" t="str">
            <v>D</v>
          </cell>
          <cell r="Q2290" t="str">
            <v>F</v>
          </cell>
          <cell r="R2290">
            <v>8855.5411764705877</v>
          </cell>
          <cell r="S2290">
            <v>9475.429058823529</v>
          </cell>
          <cell r="T2290">
            <v>9475.429058823529</v>
          </cell>
          <cell r="U2290">
            <v>9475.429058823529</v>
          </cell>
          <cell r="V2290">
            <v>10138.709092941177</v>
          </cell>
          <cell r="W2290">
            <v>10138.709092941177</v>
          </cell>
          <cell r="X2290">
            <v>10138.709092941177</v>
          </cell>
          <cell r="Y2290">
            <v>10138.709092941177</v>
          </cell>
          <cell r="Z2290">
            <v>11265.232325490197</v>
          </cell>
          <cell r="AB2290" t="str">
            <v/>
          </cell>
          <cell r="AC2290">
            <v>2360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I2290" t="str">
            <v/>
          </cell>
          <cell r="AJ2290" t="str">
            <v/>
          </cell>
          <cell r="AM2290" t="e">
            <v>#N/A</v>
          </cell>
        </row>
        <row r="2291">
          <cell r="A2291" t="str">
            <v>ACTIVE</v>
          </cell>
          <cell r="B2291" t="str">
            <v>35-1840</v>
          </cell>
          <cell r="C2291">
            <v>28877609</v>
          </cell>
          <cell r="D2291" t="str">
            <v>35-1840</v>
          </cell>
          <cell r="E2291" t="str">
            <v>SDR 35</v>
          </cell>
          <cell r="F2291" t="str">
            <v>24X4 TEE WYE GXGXG SDR35</v>
          </cell>
          <cell r="G2291">
            <v>51.75</v>
          </cell>
          <cell r="H2291">
            <v>23.473386000000001</v>
          </cell>
          <cell r="I2291">
            <v>1</v>
          </cell>
          <cell r="J2291">
            <v>3</v>
          </cell>
          <cell r="K2291">
            <v>6999.9875555555554</v>
          </cell>
          <cell r="L2291">
            <v>669.88750000000005</v>
          </cell>
          <cell r="M2291" t="str">
            <v>SPECFIT</v>
          </cell>
          <cell r="N2291" t="str">
            <v>(79)890244</v>
          </cell>
          <cell r="O2291" t="str">
            <v>BOX</v>
          </cell>
          <cell r="P2291" t="str">
            <v>D</v>
          </cell>
          <cell r="Q2291" t="str">
            <v>F</v>
          </cell>
          <cell r="R2291">
            <v>5629.3176470588242</v>
          </cell>
          <cell r="S2291">
            <v>6023.3698823529421</v>
          </cell>
          <cell r="T2291">
            <v>5887.84</v>
          </cell>
          <cell r="U2291">
            <v>5887.84</v>
          </cell>
          <cell r="V2291">
            <v>6299.9888000000001</v>
          </cell>
          <cell r="W2291">
            <v>6299.9888000000001</v>
          </cell>
          <cell r="X2291">
            <v>6299.9888000000001</v>
          </cell>
          <cell r="Y2291">
            <v>6299.9888000000001</v>
          </cell>
          <cell r="Z2291">
            <v>6999.9875555555554</v>
          </cell>
          <cell r="AB2291" t="str">
            <v/>
          </cell>
          <cell r="AC2291">
            <v>2361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I2291" t="str">
            <v/>
          </cell>
          <cell r="AJ2291" t="str">
            <v/>
          </cell>
          <cell r="AM2291" t="e">
            <v>#N/A</v>
          </cell>
        </row>
        <row r="2292">
          <cell r="A2292" t="str">
            <v>ACTIVE</v>
          </cell>
          <cell r="B2292" t="str">
            <v>35-1841</v>
          </cell>
          <cell r="C2292">
            <v>28877617</v>
          </cell>
          <cell r="D2292" t="str">
            <v>35-1841</v>
          </cell>
          <cell r="E2292" t="str">
            <v>SDR 35</v>
          </cell>
          <cell r="F2292" t="str">
            <v>24X6 TEE WYE GXGXG SDR35</v>
          </cell>
          <cell r="G2292">
            <v>54.45</v>
          </cell>
          <cell r="H2292">
            <v>24.698084400000003</v>
          </cell>
          <cell r="I2292">
            <v>1</v>
          </cell>
          <cell r="J2292">
            <v>2</v>
          </cell>
          <cell r="K2292">
            <v>8792.0948888888906</v>
          </cell>
          <cell r="L2292">
            <v>730.72320000000002</v>
          </cell>
          <cell r="M2292" t="str">
            <v>SPECFIT</v>
          </cell>
          <cell r="N2292" t="str">
            <v>(79)890246</v>
          </cell>
          <cell r="O2292" t="str">
            <v>BOX</v>
          </cell>
          <cell r="P2292" t="str">
            <v>D</v>
          </cell>
          <cell r="Q2292" t="str">
            <v>F</v>
          </cell>
          <cell r="R2292">
            <v>5964.4941176470584</v>
          </cell>
          <cell r="S2292">
            <v>6382.0087058823528</v>
          </cell>
          <cell r="T2292">
            <v>7395.22</v>
          </cell>
          <cell r="U2292">
            <v>7395.22</v>
          </cell>
          <cell r="V2292">
            <v>7912.885400000001</v>
          </cell>
          <cell r="W2292">
            <v>7912.885400000001</v>
          </cell>
          <cell r="X2292">
            <v>7912.885400000001</v>
          </cell>
          <cell r="Y2292">
            <v>7912.885400000001</v>
          </cell>
          <cell r="Z2292">
            <v>8792.0948888888906</v>
          </cell>
          <cell r="AB2292" t="str">
            <v/>
          </cell>
          <cell r="AC2292">
            <v>2362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I2292" t="str">
            <v/>
          </cell>
          <cell r="AJ2292" t="str">
            <v/>
          </cell>
          <cell r="AM2292" t="e">
            <v>#N/A</v>
          </cell>
        </row>
        <row r="2293">
          <cell r="A2293" t="str">
            <v>ACTIVE</v>
          </cell>
          <cell r="B2293" t="str">
            <v>35-1842</v>
          </cell>
          <cell r="C2293">
            <v>28877625</v>
          </cell>
          <cell r="D2293" t="str">
            <v>35-1842</v>
          </cell>
          <cell r="E2293" t="str">
            <v>SDR 35</v>
          </cell>
          <cell r="F2293" t="str">
            <v>24X8 TEE WYE GXGXG SDR35</v>
          </cell>
          <cell r="G2293">
            <v>61.65</v>
          </cell>
          <cell r="H2293">
            <v>27.963946799999999</v>
          </cell>
          <cell r="I2293">
            <v>1</v>
          </cell>
          <cell r="J2293">
            <v>2</v>
          </cell>
          <cell r="K2293">
            <v>8994.3486666666668</v>
          </cell>
          <cell r="L2293">
            <v>724.26239999999996</v>
          </cell>
          <cell r="M2293" t="str">
            <v>SPECFIT</v>
          </cell>
          <cell r="N2293" t="str">
            <v>(79)890248</v>
          </cell>
          <cell r="O2293" t="str">
            <v>BOX</v>
          </cell>
          <cell r="P2293" t="str">
            <v>D</v>
          </cell>
          <cell r="Q2293" t="str">
            <v>F</v>
          </cell>
          <cell r="R2293">
            <v>6086.2470588235301</v>
          </cell>
          <cell r="S2293">
            <v>6512.2843529411775</v>
          </cell>
          <cell r="T2293">
            <v>7565.34</v>
          </cell>
          <cell r="U2293">
            <v>7565.34</v>
          </cell>
          <cell r="V2293">
            <v>8094.9138000000003</v>
          </cell>
          <cell r="W2293">
            <v>8094.9138000000003</v>
          </cell>
          <cell r="X2293">
            <v>8094.9138000000003</v>
          </cell>
          <cell r="Y2293">
            <v>8094.9138000000003</v>
          </cell>
          <cell r="Z2293">
            <v>8994.3486666666668</v>
          </cell>
          <cell r="AB2293" t="str">
            <v/>
          </cell>
          <cell r="AC2293">
            <v>2363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I2293" t="str">
            <v/>
          </cell>
          <cell r="AJ2293" t="str">
            <v/>
          </cell>
          <cell r="AM2293" t="e">
            <v>#N/A</v>
          </cell>
        </row>
        <row r="2294">
          <cell r="A2294" t="str">
            <v>ACTIVE</v>
          </cell>
          <cell r="B2294" t="str">
            <v>35-1843</v>
          </cell>
          <cell r="C2294">
            <v>28877633</v>
          </cell>
          <cell r="D2294" t="str">
            <v>35-1843</v>
          </cell>
          <cell r="E2294" t="str">
            <v>SDR 35</v>
          </cell>
          <cell r="F2294" t="str">
            <v>24X10 TEE WYE GXGXG SDR35</v>
          </cell>
          <cell r="G2294">
            <v>84.6</v>
          </cell>
          <cell r="H2294">
            <v>38.373883199999995</v>
          </cell>
          <cell r="I2294">
            <v>1</v>
          </cell>
          <cell r="J2294">
            <v>2</v>
          </cell>
          <cell r="K2294">
            <v>8984.1275790849686</v>
          </cell>
          <cell r="L2294">
            <v>840.42179999999996</v>
          </cell>
          <cell r="M2294" t="str">
            <v>SPECFIT</v>
          </cell>
          <cell r="N2294" t="str">
            <v>(79)8902410</v>
          </cell>
          <cell r="O2294" t="str">
            <v>BOX</v>
          </cell>
          <cell r="P2294" t="str">
            <v>D</v>
          </cell>
          <cell r="Q2294" t="str">
            <v>F</v>
          </cell>
          <cell r="R2294">
            <v>7062.3764705882359</v>
          </cell>
          <cell r="S2294">
            <v>7556.7428235294128</v>
          </cell>
          <cell r="T2294">
            <v>7556.7428235294128</v>
          </cell>
          <cell r="U2294">
            <v>7556.7428235294128</v>
          </cell>
          <cell r="V2294">
            <v>8085.7148211764725</v>
          </cell>
          <cell r="W2294">
            <v>8085.7148211764725</v>
          </cell>
          <cell r="X2294">
            <v>8085.7148211764725</v>
          </cell>
          <cell r="Y2294">
            <v>8085.7148211764725</v>
          </cell>
          <cell r="Z2294">
            <v>8984.1275790849686</v>
          </cell>
          <cell r="AB2294" t="str">
            <v/>
          </cell>
          <cell r="AC2294">
            <v>2364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I2294" t="str">
            <v/>
          </cell>
          <cell r="AJ2294" t="str">
            <v/>
          </cell>
          <cell r="AM2294" t="e">
            <v>#N/A</v>
          </cell>
        </row>
        <row r="2295">
          <cell r="A2295" t="str">
            <v>ACTIVE</v>
          </cell>
          <cell r="B2295" t="str">
            <v>35-1844</v>
          </cell>
          <cell r="C2295">
            <v>28877641</v>
          </cell>
          <cell r="D2295" t="str">
            <v>35-1844</v>
          </cell>
          <cell r="E2295" t="str">
            <v>SDR 35</v>
          </cell>
          <cell r="F2295" t="str">
            <v>24X12 TEE WYE GXGXG SDR35</v>
          </cell>
          <cell r="G2295">
            <v>92.7</v>
          </cell>
          <cell r="H2295">
            <v>42.047978399999998</v>
          </cell>
          <cell r="I2295">
            <v>1</v>
          </cell>
          <cell r="J2295">
            <v>1</v>
          </cell>
          <cell r="K2295">
            <v>9142.0639150326806</v>
          </cell>
          <cell r="L2295">
            <v>855.19669999999996</v>
          </cell>
          <cell r="M2295" t="str">
            <v>SPECFIT</v>
          </cell>
          <cell r="N2295" t="str">
            <v>(79)8902412</v>
          </cell>
          <cell r="O2295" t="str">
            <v>BOX</v>
          </cell>
          <cell r="P2295" t="str">
            <v>D</v>
          </cell>
          <cell r="Q2295" t="str">
            <v>F</v>
          </cell>
          <cell r="R2295">
            <v>7186.5294117647063</v>
          </cell>
          <cell r="S2295">
            <v>7689.5864705882359</v>
          </cell>
          <cell r="T2295">
            <v>7689.5864705882359</v>
          </cell>
          <cell r="U2295">
            <v>7689.5864705882359</v>
          </cell>
          <cell r="V2295">
            <v>8227.857523529412</v>
          </cell>
          <cell r="W2295">
            <v>8227.857523529412</v>
          </cell>
          <cell r="X2295">
            <v>8227.857523529412</v>
          </cell>
          <cell r="Y2295">
            <v>8227.857523529412</v>
          </cell>
          <cell r="Z2295">
            <v>9142.0639150326806</v>
          </cell>
          <cell r="AB2295" t="str">
            <v/>
          </cell>
          <cell r="AC2295">
            <v>2365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I2295" t="str">
            <v/>
          </cell>
          <cell r="AJ2295" t="str">
            <v/>
          </cell>
          <cell r="AM2295" t="e">
            <v>#N/A</v>
          </cell>
        </row>
        <row r="2296">
          <cell r="A2296" t="str">
            <v>ACTIVE</v>
          </cell>
          <cell r="B2296" t="str">
            <v>35-1845</v>
          </cell>
          <cell r="C2296">
            <v>28877650</v>
          </cell>
          <cell r="D2296" t="str">
            <v>35-1845</v>
          </cell>
          <cell r="E2296" t="str">
            <v>SDR 35</v>
          </cell>
          <cell r="F2296" t="str">
            <v>24X15 TEE WYE GXGXG SDR35</v>
          </cell>
          <cell r="G2296">
            <v>109.35</v>
          </cell>
          <cell r="H2296">
            <v>49.600285199999995</v>
          </cell>
          <cell r="I2296">
            <v>1</v>
          </cell>
          <cell r="J2296">
            <v>1</v>
          </cell>
          <cell r="K2296">
            <v>9501.7121751633986</v>
          </cell>
          <cell r="L2296">
            <v>888.84029999999996</v>
          </cell>
          <cell r="M2296" t="str">
            <v>SPECFIT</v>
          </cell>
          <cell r="N2296" t="str">
            <v>(79)8902415</v>
          </cell>
          <cell r="O2296" t="str">
            <v>BOX</v>
          </cell>
          <cell r="P2296" t="str">
            <v>D</v>
          </cell>
          <cell r="Q2296" t="str">
            <v>F</v>
          </cell>
          <cell r="R2296">
            <v>7469.2470588235292</v>
          </cell>
          <cell r="S2296">
            <v>7992.094352941177</v>
          </cell>
          <cell r="T2296">
            <v>7992.094352941177</v>
          </cell>
          <cell r="U2296">
            <v>7992.094352941177</v>
          </cell>
          <cell r="V2296">
            <v>8551.5409576470593</v>
          </cell>
          <cell r="W2296">
            <v>8551.5409576470593</v>
          </cell>
          <cell r="X2296">
            <v>8551.5409576470593</v>
          </cell>
          <cell r="Y2296">
            <v>8551.5409576470593</v>
          </cell>
          <cell r="Z2296">
            <v>9501.7121751633986</v>
          </cell>
          <cell r="AB2296" t="str">
            <v/>
          </cell>
          <cell r="AC2296">
            <v>2366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I2296" t="str">
            <v/>
          </cell>
          <cell r="AJ2296" t="str">
            <v/>
          </cell>
          <cell r="AM2296" t="e">
            <v>#N/A</v>
          </cell>
        </row>
        <row r="2297">
          <cell r="A2297" t="str">
            <v>ACTIVE</v>
          </cell>
          <cell r="B2297" t="str">
            <v>35-1846</v>
          </cell>
          <cell r="C2297">
            <v>28877668</v>
          </cell>
          <cell r="D2297" t="str">
            <v>35-1846</v>
          </cell>
          <cell r="E2297" t="str">
            <v>SDR 35</v>
          </cell>
          <cell r="F2297" t="str">
            <v>24X18 TEE WYE GXGXG SDR35</v>
          </cell>
          <cell r="G2297">
            <v>136.80000000000001</v>
          </cell>
          <cell r="H2297">
            <v>62.051385600000003</v>
          </cell>
          <cell r="I2297">
            <v>1</v>
          </cell>
          <cell r="J2297">
            <v>1</v>
          </cell>
          <cell r="K2297">
            <v>13142.793495424838</v>
          </cell>
          <cell r="L2297">
            <v>1229.4459999999999</v>
          </cell>
          <cell r="M2297" t="str">
            <v>SPECFIT</v>
          </cell>
          <cell r="N2297" t="str">
            <v>(79)8902418</v>
          </cell>
          <cell r="O2297" t="str">
            <v>BOX</v>
          </cell>
          <cell r="P2297" t="str">
            <v>D</v>
          </cell>
          <cell r="Q2297" t="str">
            <v>F</v>
          </cell>
          <cell r="R2297">
            <v>10331.482352941177</v>
          </cell>
          <cell r="S2297">
            <v>11054.686117647059</v>
          </cell>
          <cell r="T2297">
            <v>11054.686117647059</v>
          </cell>
          <cell r="U2297">
            <v>11054.686117647059</v>
          </cell>
          <cell r="V2297">
            <v>11828.514145882355</v>
          </cell>
          <cell r="W2297">
            <v>11828.514145882355</v>
          </cell>
          <cell r="X2297">
            <v>11828.514145882355</v>
          </cell>
          <cell r="Y2297">
            <v>11828.514145882355</v>
          </cell>
          <cell r="Z2297">
            <v>13142.793495424838</v>
          </cell>
          <cell r="AB2297" t="str">
            <v/>
          </cell>
          <cell r="AC2297">
            <v>2367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I2297" t="str">
            <v/>
          </cell>
          <cell r="AJ2297" t="str">
            <v/>
          </cell>
          <cell r="AM2297" t="e">
            <v>#N/A</v>
          </cell>
        </row>
        <row r="2298">
          <cell r="A2298" t="str">
            <v>ACTIVE</v>
          </cell>
          <cell r="B2298" t="str">
            <v>35-1847</v>
          </cell>
          <cell r="C2298">
            <v>28877676</v>
          </cell>
          <cell r="D2298" t="str">
            <v>35-1847</v>
          </cell>
          <cell r="E2298" t="str">
            <v>SDR 35</v>
          </cell>
          <cell r="F2298" t="str">
            <v>24X21 TEE WYE GXGXG SDR35</v>
          </cell>
          <cell r="G2298">
            <v>165.6</v>
          </cell>
          <cell r="H2298">
            <v>75.114835200000002</v>
          </cell>
          <cell r="I2298">
            <v>1</v>
          </cell>
          <cell r="J2298">
            <v>1</v>
          </cell>
          <cell r="K2298">
            <v>14221.947800000004</v>
          </cell>
          <cell r="L2298">
            <v>1330.3952999999999</v>
          </cell>
          <cell r="M2298" t="str">
            <v>SPECFIT</v>
          </cell>
          <cell r="N2298" t="str">
            <v>(79)8902421</v>
          </cell>
          <cell r="O2298" t="str">
            <v>BOX</v>
          </cell>
          <cell r="P2298" t="str">
            <v>D</v>
          </cell>
          <cell r="Q2298" t="str">
            <v>F</v>
          </cell>
          <cell r="R2298">
            <v>11179.800000000001</v>
          </cell>
          <cell r="S2298">
            <v>11962.386000000002</v>
          </cell>
          <cell r="T2298">
            <v>11962.386000000002</v>
          </cell>
          <cell r="U2298">
            <v>11962.386000000002</v>
          </cell>
          <cell r="V2298">
            <v>12799.753020000004</v>
          </cell>
          <cell r="W2298">
            <v>12799.753020000004</v>
          </cell>
          <cell r="X2298">
            <v>12799.753020000004</v>
          </cell>
          <cell r="Y2298">
            <v>12799.753020000004</v>
          </cell>
          <cell r="Z2298">
            <v>14221.947800000004</v>
          </cell>
          <cell r="AB2298" t="str">
            <v/>
          </cell>
          <cell r="AC2298">
            <v>2368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I2298" t="str">
            <v/>
          </cell>
          <cell r="AJ2298" t="str">
            <v/>
          </cell>
          <cell r="AM2298" t="e">
            <v>#N/A</v>
          </cell>
        </row>
        <row r="2299">
          <cell r="A2299" t="str">
            <v>ACTIVE</v>
          </cell>
          <cell r="B2299" t="str">
            <v>35-1848</v>
          </cell>
          <cell r="C2299">
            <v>28877684</v>
          </cell>
          <cell r="D2299" t="str">
            <v>35-1848</v>
          </cell>
          <cell r="E2299" t="str">
            <v>SDR 35</v>
          </cell>
          <cell r="F2299" t="str">
            <v>24 TEE WYE GXGXG SDR35</v>
          </cell>
          <cell r="G2299">
            <v>198</v>
          </cell>
          <cell r="H2299">
            <v>89.811216000000002</v>
          </cell>
          <cell r="I2299">
            <v>1</v>
          </cell>
          <cell r="J2299">
            <v>1</v>
          </cell>
          <cell r="K2299">
            <v>17476.84611895425</v>
          </cell>
          <cell r="L2299">
            <v>1634.8762999999999</v>
          </cell>
          <cell r="M2299" t="str">
            <v>SPECFIT</v>
          </cell>
          <cell r="N2299" t="str">
            <v>(79)89024</v>
          </cell>
          <cell r="O2299" t="str">
            <v>BOX</v>
          </cell>
          <cell r="P2299" t="str">
            <v>D</v>
          </cell>
          <cell r="Q2299" t="str">
            <v>F</v>
          </cell>
          <cell r="R2299">
            <v>13738.458823529412</v>
          </cell>
          <cell r="S2299">
            <v>14700.150941176473</v>
          </cell>
          <cell r="T2299">
            <v>14700.150941176473</v>
          </cell>
          <cell r="U2299">
            <v>14700.150941176473</v>
          </cell>
          <cell r="V2299">
            <v>15729.161507058827</v>
          </cell>
          <cell r="W2299">
            <v>15729.161507058827</v>
          </cell>
          <cell r="X2299">
            <v>15729.161507058827</v>
          </cell>
          <cell r="Y2299">
            <v>15729.161507058827</v>
          </cell>
          <cell r="Z2299">
            <v>17476.84611895425</v>
          </cell>
          <cell r="AB2299" t="str">
            <v/>
          </cell>
          <cell r="AC2299">
            <v>2369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I2299" t="str">
            <v/>
          </cell>
          <cell r="AJ2299" t="str">
            <v/>
          </cell>
          <cell r="AM2299" t="e">
            <v>#N/A</v>
          </cell>
        </row>
        <row r="2300">
          <cell r="A2300" t="str">
            <v>ACTIVE</v>
          </cell>
          <cell r="B2300" t="str">
            <v>35-1849</v>
          </cell>
          <cell r="C2300">
            <v>28877692</v>
          </cell>
          <cell r="D2300" t="str">
            <v>35-1849</v>
          </cell>
          <cell r="E2300" t="str">
            <v>SDR 35</v>
          </cell>
          <cell r="F2300" t="str">
            <v>27X4 TEE WYE GXGXG SDR35</v>
          </cell>
          <cell r="G2300">
            <v>74.7</v>
          </cell>
          <cell r="H2300">
            <v>33.883322400000004</v>
          </cell>
          <cell r="I2300">
            <v>1</v>
          </cell>
          <cell r="J2300">
            <v>2</v>
          </cell>
          <cell r="K2300">
            <v>9486.310888888891</v>
          </cell>
          <cell r="L2300">
            <v>825.95230000000004</v>
          </cell>
          <cell r="M2300" t="str">
            <v>SPECFIT</v>
          </cell>
          <cell r="N2300" t="str">
            <v>(79)890274</v>
          </cell>
          <cell r="O2300" t="str">
            <v>BOX</v>
          </cell>
          <cell r="P2300" t="str">
            <v>D</v>
          </cell>
          <cell r="Q2300" t="str">
            <v>F</v>
          </cell>
          <cell r="R2300">
            <v>6940.7764705882355</v>
          </cell>
          <cell r="S2300">
            <v>7426.6308235294127</v>
          </cell>
          <cell r="T2300">
            <v>7979.14</v>
          </cell>
          <cell r="U2300">
            <v>7979.14</v>
          </cell>
          <cell r="V2300">
            <v>8537.6798000000017</v>
          </cell>
          <cell r="W2300">
            <v>8537.6798000000017</v>
          </cell>
          <cell r="X2300">
            <v>8537.6798000000017</v>
          </cell>
          <cell r="Y2300">
            <v>8537.6798000000017</v>
          </cell>
          <cell r="Z2300">
            <v>9486.310888888891</v>
          </cell>
          <cell r="AB2300" t="str">
            <v/>
          </cell>
          <cell r="AC2300">
            <v>2370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I2300" t="str">
            <v/>
          </cell>
          <cell r="AJ2300" t="str">
            <v/>
          </cell>
          <cell r="AM2300" t="e">
            <v>#N/A</v>
          </cell>
        </row>
        <row r="2301">
          <cell r="A2301" t="str">
            <v>ACTIVE</v>
          </cell>
          <cell r="B2301" t="str">
            <v>35-1850</v>
          </cell>
          <cell r="C2301">
            <v>28877706</v>
          </cell>
          <cell r="D2301" t="str">
            <v>35-1850</v>
          </cell>
          <cell r="E2301" t="str">
            <v>SDR 35</v>
          </cell>
          <cell r="F2301" t="str">
            <v>27X6 TEE WYE GXGXG SDR35</v>
          </cell>
          <cell r="G2301">
            <v>78.3</v>
          </cell>
          <cell r="H2301">
            <v>35.516253599999999</v>
          </cell>
          <cell r="I2301">
            <v>1</v>
          </cell>
          <cell r="J2301">
            <v>2</v>
          </cell>
          <cell r="K2301">
            <v>9543.5915555555566</v>
          </cell>
          <cell r="L2301">
            <v>659.33389999999997</v>
          </cell>
          <cell r="M2301" t="str">
            <v>SPECFIT</v>
          </cell>
          <cell r="N2301" t="str">
            <v>(79)890276</v>
          </cell>
          <cell r="O2301" t="str">
            <v>BOX</v>
          </cell>
          <cell r="P2301" t="str">
            <v>D</v>
          </cell>
          <cell r="Q2301" t="str">
            <v>F</v>
          </cell>
          <cell r="R2301">
            <v>7121.5647058823533</v>
          </cell>
          <cell r="S2301">
            <v>7620.0742352941188</v>
          </cell>
          <cell r="T2301">
            <v>8027.32</v>
          </cell>
          <cell r="U2301">
            <v>8027.32</v>
          </cell>
          <cell r="V2301">
            <v>8589.2324000000008</v>
          </cell>
          <cell r="W2301">
            <v>8589.2324000000008</v>
          </cell>
          <cell r="X2301">
            <v>8589.2324000000008</v>
          </cell>
          <cell r="Y2301">
            <v>8589.2324000000008</v>
          </cell>
          <cell r="Z2301">
            <v>9543.5915555555566</v>
          </cell>
          <cell r="AB2301" t="str">
            <v/>
          </cell>
          <cell r="AC2301">
            <v>2371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I2301" t="str">
            <v/>
          </cell>
          <cell r="AJ2301" t="str">
            <v/>
          </cell>
          <cell r="AM2301" t="e">
            <v>#N/A</v>
          </cell>
        </row>
        <row r="2302">
          <cell r="A2302" t="str">
            <v>ACTIVE</v>
          </cell>
          <cell r="B2302" t="str">
            <v>35-1851</v>
          </cell>
          <cell r="C2302">
            <v>28877714</v>
          </cell>
          <cell r="D2302" t="str">
            <v>35-1851</v>
          </cell>
          <cell r="E2302" t="str">
            <v>SDR 35</v>
          </cell>
          <cell r="F2302" t="str">
            <v>27X8 TEE WYE GXGXG SDR35</v>
          </cell>
          <cell r="G2302">
            <v>86.85</v>
          </cell>
          <cell r="H2302">
            <v>39.394465199999999</v>
          </cell>
          <cell r="I2302">
            <v>1</v>
          </cell>
          <cell r="J2302">
            <v>2</v>
          </cell>
          <cell r="K2302">
            <v>10620.142333333333</v>
          </cell>
          <cell r="L2302">
            <v>867.29070000000002</v>
          </cell>
          <cell r="M2302" t="str">
            <v>SPECFIT</v>
          </cell>
          <cell r="N2302" t="str">
            <v>(79)890278</v>
          </cell>
          <cell r="O2302" t="str">
            <v>BOX</v>
          </cell>
          <cell r="P2302" t="str">
            <v>D</v>
          </cell>
          <cell r="Q2302" t="str">
            <v>F</v>
          </cell>
          <cell r="R2302">
            <v>7288.1647058823528</v>
          </cell>
          <cell r="S2302">
            <v>7798.3362352941176</v>
          </cell>
          <cell r="T2302">
            <v>8932.83</v>
          </cell>
          <cell r="U2302">
            <v>8932.83</v>
          </cell>
          <cell r="V2302">
            <v>9558.1280999999999</v>
          </cell>
          <cell r="W2302">
            <v>9558.1280999999999</v>
          </cell>
          <cell r="X2302">
            <v>9558.1280999999999</v>
          </cell>
          <cell r="Y2302">
            <v>9558.1280999999999</v>
          </cell>
          <cell r="Z2302">
            <v>10620.142333333333</v>
          </cell>
          <cell r="AB2302" t="str">
            <v/>
          </cell>
          <cell r="AC2302">
            <v>2372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I2302" t="str">
            <v/>
          </cell>
          <cell r="AJ2302" t="str">
            <v/>
          </cell>
          <cell r="AM2302" t="e">
            <v>#N/A</v>
          </cell>
        </row>
        <row r="2303">
          <cell r="A2303" t="str">
            <v>ACTIVE</v>
          </cell>
          <cell r="B2303" t="str">
            <v>35-1852</v>
          </cell>
          <cell r="C2303">
            <v>28877722</v>
          </cell>
          <cell r="D2303" t="str">
            <v>35-1852</v>
          </cell>
          <cell r="E2303" t="str">
            <v>SDR 35</v>
          </cell>
          <cell r="F2303" t="str">
            <v>27X10 TEE WYE GXGXG SDR35</v>
          </cell>
          <cell r="G2303">
            <v>110.7</v>
          </cell>
          <cell r="H2303">
            <v>50.212634399999999</v>
          </cell>
          <cell r="I2303">
            <v>1</v>
          </cell>
          <cell r="J2303">
            <v>1</v>
          </cell>
          <cell r="K2303">
            <v>11037.165252287583</v>
          </cell>
          <cell r="L2303">
            <v>1032.4742000000001</v>
          </cell>
          <cell r="M2303" t="str">
            <v>SPECFIT</v>
          </cell>
          <cell r="N2303" t="str">
            <v>(79)8902710</v>
          </cell>
          <cell r="O2303" t="str">
            <v>BOX</v>
          </cell>
          <cell r="P2303" t="str">
            <v>D</v>
          </cell>
          <cell r="Q2303" t="str">
            <v>F</v>
          </cell>
          <cell r="R2303">
            <v>8676.2588235294115</v>
          </cell>
          <cell r="S2303">
            <v>9283.5969411764709</v>
          </cell>
          <cell r="T2303">
            <v>9283.5969411764709</v>
          </cell>
          <cell r="U2303">
            <v>9283.5969411764709</v>
          </cell>
          <cell r="V2303">
            <v>9933.4487270588252</v>
          </cell>
          <cell r="W2303">
            <v>9933.4487270588252</v>
          </cell>
          <cell r="X2303">
            <v>9933.4487270588252</v>
          </cell>
          <cell r="Y2303">
            <v>9933.4487270588252</v>
          </cell>
          <cell r="Z2303">
            <v>11037.165252287583</v>
          </cell>
          <cell r="AB2303" t="str">
            <v/>
          </cell>
          <cell r="AC2303">
            <v>2373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I2303" t="str">
            <v/>
          </cell>
          <cell r="AJ2303" t="str">
            <v/>
          </cell>
          <cell r="AM2303" t="e">
            <v>#N/A</v>
          </cell>
        </row>
        <row r="2304">
          <cell r="A2304" t="str">
            <v>ACTIVE</v>
          </cell>
          <cell r="B2304" t="str">
            <v>35-1853</v>
          </cell>
          <cell r="C2304">
            <v>28877730</v>
          </cell>
          <cell r="D2304" t="str">
            <v>35-1853</v>
          </cell>
          <cell r="E2304" t="str">
            <v>SDR 35</v>
          </cell>
          <cell r="F2304" t="str">
            <v>27X12 TEE WYE GXGXG SDR35</v>
          </cell>
          <cell r="G2304">
            <v>121.5</v>
          </cell>
          <cell r="H2304">
            <v>55.111427999999997</v>
          </cell>
          <cell r="I2304">
            <v>1</v>
          </cell>
          <cell r="J2304">
            <v>1</v>
          </cell>
          <cell r="K2304">
            <v>12054.794277124185</v>
          </cell>
          <cell r="L2304">
            <v>1127.6690000000001</v>
          </cell>
          <cell r="M2304" t="str">
            <v>SPECFIT</v>
          </cell>
          <cell r="N2304" t="str">
            <v>(79)8902712</v>
          </cell>
          <cell r="O2304" t="str">
            <v>BOX</v>
          </cell>
          <cell r="P2304" t="str">
            <v>D</v>
          </cell>
          <cell r="Q2304" t="str">
            <v>F</v>
          </cell>
          <cell r="R2304">
            <v>9476.2117647058822</v>
          </cell>
          <cell r="S2304">
            <v>10139.546588235295</v>
          </cell>
          <cell r="T2304">
            <v>10139.546588235295</v>
          </cell>
          <cell r="U2304">
            <v>10139.546588235295</v>
          </cell>
          <cell r="V2304">
            <v>10849.314849411767</v>
          </cell>
          <cell r="W2304">
            <v>10849.314849411767</v>
          </cell>
          <cell r="X2304">
            <v>10849.314849411767</v>
          </cell>
          <cell r="Y2304">
            <v>10849.314849411767</v>
          </cell>
          <cell r="Z2304">
            <v>12054.794277124185</v>
          </cell>
          <cell r="AB2304" t="str">
            <v/>
          </cell>
          <cell r="AC2304">
            <v>2374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I2304" t="str">
            <v/>
          </cell>
          <cell r="AJ2304" t="str">
            <v/>
          </cell>
          <cell r="AM2304" t="e">
            <v>#N/A</v>
          </cell>
        </row>
        <row r="2305">
          <cell r="A2305" t="str">
            <v>ACTIVE</v>
          </cell>
          <cell r="B2305" t="str">
            <v>35-1854</v>
          </cell>
          <cell r="C2305">
            <v>28877749</v>
          </cell>
          <cell r="D2305" t="str">
            <v>35-1854</v>
          </cell>
          <cell r="E2305" t="str">
            <v>SDR 35</v>
          </cell>
          <cell r="F2305" t="str">
            <v>27X15 TEE WYE GXGXG SDR35</v>
          </cell>
          <cell r="G2305">
            <v>138.6</v>
          </cell>
          <cell r="H2305">
            <v>62.867851199999997</v>
          </cell>
          <cell r="I2305">
            <v>1</v>
          </cell>
          <cell r="J2305">
            <v>1</v>
          </cell>
          <cell r="K2305">
            <v>13616.512707189546</v>
          </cell>
          <cell r="L2305">
            <v>1273.7598</v>
          </cell>
          <cell r="M2305" t="str">
            <v>SPECFIT</v>
          </cell>
          <cell r="N2305" t="str">
            <v>(79)8902715</v>
          </cell>
          <cell r="O2305" t="str">
            <v>BOX</v>
          </cell>
          <cell r="P2305" t="str">
            <v>D</v>
          </cell>
          <cell r="Q2305" t="str">
            <v>F</v>
          </cell>
          <cell r="R2305">
            <v>10703.870588235295</v>
          </cell>
          <cell r="S2305">
            <v>11453.141529411767</v>
          </cell>
          <cell r="T2305">
            <v>11453.141529411767</v>
          </cell>
          <cell r="U2305">
            <v>11453.141529411767</v>
          </cell>
          <cell r="V2305">
            <v>12254.861436470592</v>
          </cell>
          <cell r="W2305">
            <v>12254.861436470592</v>
          </cell>
          <cell r="X2305">
            <v>12254.861436470592</v>
          </cell>
          <cell r="Y2305">
            <v>12254.861436470592</v>
          </cell>
          <cell r="Z2305">
            <v>13616.512707189546</v>
          </cell>
          <cell r="AB2305" t="str">
            <v/>
          </cell>
          <cell r="AC2305">
            <v>2375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I2305" t="str">
            <v/>
          </cell>
          <cell r="AJ2305" t="str">
            <v/>
          </cell>
          <cell r="AM2305" t="e">
            <v>#N/A</v>
          </cell>
        </row>
        <row r="2306">
          <cell r="A2306" t="str">
            <v>ACTIVE</v>
          </cell>
          <cell r="B2306" t="str">
            <v>35-1855</v>
          </cell>
          <cell r="C2306">
            <v>28877757</v>
          </cell>
          <cell r="D2306" t="str">
            <v>35-1855</v>
          </cell>
          <cell r="E2306" t="str">
            <v>SDR 35</v>
          </cell>
          <cell r="F2306" t="str">
            <v>27X18 TEE WYE GXGXG SDR35</v>
          </cell>
          <cell r="G2306">
            <v>168.75</v>
          </cell>
          <cell r="H2306">
            <v>76.54365</v>
          </cell>
          <cell r="I2306">
            <v>1</v>
          </cell>
          <cell r="J2306">
            <v>1</v>
          </cell>
          <cell r="K2306">
            <v>13958.725562091506</v>
          </cell>
          <cell r="L2306">
            <v>1305.7722000000001</v>
          </cell>
          <cell r="M2306" t="str">
            <v>SPECFIT</v>
          </cell>
          <cell r="N2306" t="str">
            <v>(79)8902718</v>
          </cell>
          <cell r="O2306" t="str">
            <v>BOX</v>
          </cell>
          <cell r="P2306" t="str">
            <v>D</v>
          </cell>
          <cell r="Q2306" t="str">
            <v>F</v>
          </cell>
          <cell r="R2306">
            <v>10972.882352941178</v>
          </cell>
          <cell r="S2306">
            <v>11740.984117647062</v>
          </cell>
          <cell r="T2306">
            <v>11740.984117647062</v>
          </cell>
          <cell r="U2306">
            <v>11740.984117647062</v>
          </cell>
          <cell r="V2306">
            <v>12562.853005882356</v>
          </cell>
          <cell r="W2306">
            <v>12562.853005882356</v>
          </cell>
          <cell r="X2306">
            <v>12562.853005882356</v>
          </cell>
          <cell r="Y2306">
            <v>12562.853005882356</v>
          </cell>
          <cell r="Z2306">
            <v>13958.725562091506</v>
          </cell>
          <cell r="AB2306" t="str">
            <v/>
          </cell>
          <cell r="AC2306">
            <v>2376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I2306" t="str">
            <v/>
          </cell>
          <cell r="AJ2306" t="str">
            <v/>
          </cell>
          <cell r="AM2306" t="e">
            <v>#N/A</v>
          </cell>
        </row>
        <row r="2307">
          <cell r="A2307" t="str">
            <v>ACTIVE</v>
          </cell>
          <cell r="B2307" t="str">
            <v>35-1856</v>
          </cell>
          <cell r="C2307">
            <v>28877765</v>
          </cell>
          <cell r="D2307" t="str">
            <v>35-1856</v>
          </cell>
          <cell r="E2307" t="str">
            <v>SDR 35</v>
          </cell>
          <cell r="F2307" t="str">
            <v>27X21 TEE WYE GXGXG SDR35</v>
          </cell>
          <cell r="G2307">
            <v>198.9</v>
          </cell>
          <cell r="H2307">
            <v>90.219448799999995</v>
          </cell>
          <cell r="I2307">
            <v>1</v>
          </cell>
          <cell r="J2307">
            <v>1</v>
          </cell>
          <cell r="K2307">
            <v>14371.069154248367</v>
          </cell>
          <cell r="L2307">
            <v>1344.3444999999999</v>
          </cell>
          <cell r="M2307" t="str">
            <v>SPECFIT</v>
          </cell>
          <cell r="N2307" t="str">
            <v>(79)8902721</v>
          </cell>
          <cell r="O2307" t="str">
            <v>BOX</v>
          </cell>
          <cell r="P2307" t="str">
            <v>D</v>
          </cell>
          <cell r="Q2307" t="str">
            <v>F</v>
          </cell>
          <cell r="R2307">
            <v>11297.023529411765</v>
          </cell>
          <cell r="S2307">
            <v>12087.815176470589</v>
          </cell>
          <cell r="T2307">
            <v>12087.815176470589</v>
          </cell>
          <cell r="U2307">
            <v>12087.815176470589</v>
          </cell>
          <cell r="V2307">
            <v>12933.962238823531</v>
          </cell>
          <cell r="W2307">
            <v>12933.962238823531</v>
          </cell>
          <cell r="X2307">
            <v>12933.962238823531</v>
          </cell>
          <cell r="Y2307">
            <v>12933.962238823531</v>
          </cell>
          <cell r="Z2307">
            <v>14371.069154248367</v>
          </cell>
          <cell r="AB2307" t="str">
            <v/>
          </cell>
          <cell r="AC2307">
            <v>2377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I2307" t="str">
            <v/>
          </cell>
          <cell r="AJ2307" t="str">
            <v/>
          </cell>
          <cell r="AM2307" t="e">
            <v>#N/A</v>
          </cell>
        </row>
        <row r="2308">
          <cell r="A2308" t="str">
            <v>ACTIVE</v>
          </cell>
          <cell r="B2308" t="str">
            <v>35-1857</v>
          </cell>
          <cell r="C2308">
            <v>28877773</v>
          </cell>
          <cell r="D2308" t="str">
            <v>35-1857</v>
          </cell>
          <cell r="E2308" t="str">
            <v>SDR 35</v>
          </cell>
          <cell r="F2308" t="str">
            <v>27X24 TEE WYE GXGXG SDR35</v>
          </cell>
          <cell r="G2308">
            <v>233.55</v>
          </cell>
          <cell r="H2308">
            <v>105.9364116</v>
          </cell>
          <cell r="I2308">
            <v>1</v>
          </cell>
          <cell r="J2308">
            <v>1</v>
          </cell>
          <cell r="K2308">
            <v>17784.038503267977</v>
          </cell>
          <cell r="L2308">
            <v>1663.6116</v>
          </cell>
          <cell r="M2308" t="str">
            <v>SPECFIT</v>
          </cell>
          <cell r="N2308" t="str">
            <v>(79)8902724</v>
          </cell>
          <cell r="O2308" t="str">
            <v>BOX</v>
          </cell>
          <cell r="P2308" t="str">
            <v>D</v>
          </cell>
          <cell r="Q2308" t="str">
            <v>F</v>
          </cell>
          <cell r="R2308">
            <v>13979.941176470589</v>
          </cell>
          <cell r="S2308">
            <v>14958.537058823531</v>
          </cell>
          <cell r="T2308">
            <v>14958.537058823531</v>
          </cell>
          <cell r="U2308">
            <v>14958.537058823531</v>
          </cell>
          <cell r="V2308">
            <v>16005.634652941179</v>
          </cell>
          <cell r="W2308">
            <v>16005.634652941179</v>
          </cell>
          <cell r="X2308">
            <v>16005.634652941179</v>
          </cell>
          <cell r="Y2308">
            <v>16005.634652941179</v>
          </cell>
          <cell r="Z2308">
            <v>17784.038503267977</v>
          </cell>
          <cell r="AB2308" t="str">
            <v/>
          </cell>
          <cell r="AC2308">
            <v>2378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I2308" t="str">
            <v/>
          </cell>
          <cell r="AJ2308" t="str">
            <v/>
          </cell>
          <cell r="AM2308" t="e">
            <v>#N/A</v>
          </cell>
        </row>
        <row r="2309">
          <cell r="A2309" t="str">
            <v>ACTIVE</v>
          </cell>
          <cell r="B2309" t="str">
            <v>35-1858</v>
          </cell>
          <cell r="C2309">
            <v>28877781</v>
          </cell>
          <cell r="D2309" t="str">
            <v>35-1858</v>
          </cell>
          <cell r="E2309" t="str">
            <v>SDR 35</v>
          </cell>
          <cell r="F2309" t="str">
            <v>27 TEE WYE GXGXG SDR35</v>
          </cell>
          <cell r="G2309">
            <v>273.60000000000002</v>
          </cell>
          <cell r="H2309">
            <v>124.10277120000001</v>
          </cell>
          <cell r="I2309">
            <v>1</v>
          </cell>
          <cell r="J2309" t="str">
            <v>-</v>
          </cell>
          <cell r="K2309">
            <v>18284.008101960786</v>
          </cell>
          <cell r="L2309">
            <v>1710.3824</v>
          </cell>
          <cell r="M2309" t="str">
            <v>SPECFIT</v>
          </cell>
          <cell r="N2309" t="str">
            <v>(79)89027</v>
          </cell>
          <cell r="O2309" t="str">
            <v>BOX</v>
          </cell>
          <cell r="P2309" t="str">
            <v>D</v>
          </cell>
          <cell r="Q2309" t="str">
            <v>F</v>
          </cell>
          <cell r="R2309">
            <v>14372.964705882354</v>
          </cell>
          <cell r="S2309">
            <v>15379.072235294119</v>
          </cell>
          <cell r="T2309">
            <v>15379.072235294119</v>
          </cell>
          <cell r="U2309">
            <v>15379.072235294119</v>
          </cell>
          <cell r="V2309">
            <v>16455.607291764707</v>
          </cell>
          <cell r="W2309">
            <v>16455.607291764707</v>
          </cell>
          <cell r="X2309">
            <v>16455.607291764707</v>
          </cell>
          <cell r="Y2309">
            <v>16455.607291764707</v>
          </cell>
          <cell r="Z2309">
            <v>18284.008101960786</v>
          </cell>
          <cell r="AB2309" t="str">
            <v/>
          </cell>
          <cell r="AC2309">
            <v>2379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I2309" t="str">
            <v/>
          </cell>
          <cell r="AJ2309" t="str">
            <v/>
          </cell>
          <cell r="AM2309" t="e">
            <v>#N/A</v>
          </cell>
        </row>
        <row r="2310">
          <cell r="A2310" t="str">
            <v>ACTIVE</v>
          </cell>
          <cell r="B2310" t="str">
            <v>35-1859</v>
          </cell>
          <cell r="C2310">
            <v>28877790</v>
          </cell>
          <cell r="D2310" t="str">
            <v>35-1859</v>
          </cell>
          <cell r="E2310" t="str">
            <v>SDR 35</v>
          </cell>
          <cell r="F2310" t="str">
            <v>30X4 TEE WYE GXGXG SDR35</v>
          </cell>
          <cell r="G2310">
            <v>134.1</v>
          </cell>
          <cell r="H2310">
            <v>60.826687199999995</v>
          </cell>
          <cell r="I2310">
            <v>1</v>
          </cell>
          <cell r="J2310">
            <v>1</v>
          </cell>
          <cell r="K2310">
            <v>11636.190555555557</v>
          </cell>
          <cell r="L2310">
            <v>1061.3761</v>
          </cell>
          <cell r="M2310" t="str">
            <v>SPECFIT</v>
          </cell>
          <cell r="N2310" t="str">
            <v>(79)890304</v>
          </cell>
          <cell r="O2310" t="str">
            <v>BOX</v>
          </cell>
          <cell r="P2310" t="str">
            <v>D</v>
          </cell>
          <cell r="Q2310" t="str">
            <v>F</v>
          </cell>
          <cell r="R2310">
            <v>8919.1294117647067</v>
          </cell>
          <cell r="S2310">
            <v>9543.4684705882373</v>
          </cell>
          <cell r="T2310">
            <v>9787.4500000000007</v>
          </cell>
          <cell r="U2310">
            <v>9787.4500000000007</v>
          </cell>
          <cell r="V2310">
            <v>10472.571500000002</v>
          </cell>
          <cell r="W2310">
            <v>10472.571500000002</v>
          </cell>
          <cell r="X2310">
            <v>10472.571500000002</v>
          </cell>
          <cell r="Y2310">
            <v>10472.571500000002</v>
          </cell>
          <cell r="Z2310">
            <v>11636.190555555557</v>
          </cell>
          <cell r="AB2310" t="str">
            <v/>
          </cell>
          <cell r="AC2310">
            <v>2380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I2310" t="str">
            <v/>
          </cell>
          <cell r="AJ2310" t="str">
            <v/>
          </cell>
          <cell r="AM2310" t="e">
            <v>#N/A</v>
          </cell>
        </row>
        <row r="2311">
          <cell r="A2311" t="str">
            <v>ACTIVE</v>
          </cell>
          <cell r="B2311" t="str">
            <v>35-1860</v>
          </cell>
          <cell r="C2311">
            <v>28877803</v>
          </cell>
          <cell r="D2311" t="str">
            <v>35-1860</v>
          </cell>
          <cell r="E2311" t="str">
            <v>SDR 35</v>
          </cell>
          <cell r="F2311" t="str">
            <v>30X6 TEE WYE GXGXG SDR35</v>
          </cell>
          <cell r="G2311">
            <v>144</v>
          </cell>
          <cell r="H2311">
            <v>65.317248000000006</v>
          </cell>
          <cell r="I2311">
            <v>1</v>
          </cell>
          <cell r="J2311">
            <v>1</v>
          </cell>
          <cell r="K2311">
            <v>11705.954555555554</v>
          </cell>
          <cell r="L2311">
            <v>847.27800000000002</v>
          </cell>
          <cell r="M2311" t="str">
            <v>SPECFIT</v>
          </cell>
          <cell r="N2311" t="str">
            <v>(79)890306</v>
          </cell>
          <cell r="O2311" t="str">
            <v>BOX</v>
          </cell>
          <cell r="P2311" t="str">
            <v>D</v>
          </cell>
          <cell r="Q2311" t="str">
            <v>F</v>
          </cell>
          <cell r="R2311">
            <v>9151.6</v>
          </cell>
          <cell r="S2311">
            <v>9792.2120000000014</v>
          </cell>
          <cell r="T2311">
            <v>9846.1299999999992</v>
          </cell>
          <cell r="U2311">
            <v>9846.1299999999992</v>
          </cell>
          <cell r="V2311">
            <v>10535.3591</v>
          </cell>
          <cell r="W2311">
            <v>10535.3591</v>
          </cell>
          <cell r="X2311">
            <v>10535.3591</v>
          </cell>
          <cell r="Y2311">
            <v>10535.3591</v>
          </cell>
          <cell r="Z2311">
            <v>11705.954555555554</v>
          </cell>
          <cell r="AB2311" t="str">
            <v/>
          </cell>
          <cell r="AC2311">
            <v>2381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I2311" t="str">
            <v/>
          </cell>
          <cell r="AJ2311" t="str">
            <v/>
          </cell>
          <cell r="AM2311" t="e">
            <v>#N/A</v>
          </cell>
        </row>
        <row r="2312">
          <cell r="A2312" t="str">
            <v>ACTIVE</v>
          </cell>
          <cell r="B2312" t="str">
            <v>35-1861</v>
          </cell>
          <cell r="C2312">
            <v>28877811</v>
          </cell>
          <cell r="D2312" t="str">
            <v>35-1861</v>
          </cell>
          <cell r="E2312" t="str">
            <v>SDR 35</v>
          </cell>
          <cell r="F2312" t="str">
            <v>30X8 TEE WYE GXGXG SDR35</v>
          </cell>
          <cell r="G2312">
            <v>185.4</v>
          </cell>
          <cell r="H2312">
            <v>84.095956799999996</v>
          </cell>
          <cell r="I2312">
            <v>1</v>
          </cell>
          <cell r="J2312">
            <v>1</v>
          </cell>
          <cell r="K2312">
            <v>13647.255555555555</v>
          </cell>
          <cell r="L2312">
            <v>1114.4901</v>
          </cell>
          <cell r="M2312" t="str">
            <v>SPECFIT</v>
          </cell>
          <cell r="N2312" t="str">
            <v>(79)890308</v>
          </cell>
          <cell r="O2312" t="str">
            <v>BOX</v>
          </cell>
          <cell r="P2312" t="str">
            <v>D</v>
          </cell>
          <cell r="Q2312" t="str">
            <v>F</v>
          </cell>
          <cell r="R2312">
            <v>9365.4705882352937</v>
          </cell>
          <cell r="S2312">
            <v>10021.053529411765</v>
          </cell>
          <cell r="T2312">
            <v>11479</v>
          </cell>
          <cell r="U2312">
            <v>11479</v>
          </cell>
          <cell r="V2312">
            <v>12282.53</v>
          </cell>
          <cell r="W2312">
            <v>12282.53</v>
          </cell>
          <cell r="X2312">
            <v>12282.53</v>
          </cell>
          <cell r="Y2312">
            <v>12282.53</v>
          </cell>
          <cell r="Z2312">
            <v>13647.255555555555</v>
          </cell>
          <cell r="AB2312" t="str">
            <v/>
          </cell>
          <cell r="AC2312">
            <v>2382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I2312" t="str">
            <v/>
          </cell>
          <cell r="AJ2312" t="str">
            <v/>
          </cell>
          <cell r="AM2312" t="e">
            <v>#N/A</v>
          </cell>
        </row>
        <row r="2313">
          <cell r="A2313" t="str">
            <v>ACTIVE</v>
          </cell>
          <cell r="B2313" t="str">
            <v>35-1862</v>
          </cell>
          <cell r="C2313">
            <v>28877820</v>
          </cell>
          <cell r="D2313" t="str">
            <v>35-1862</v>
          </cell>
          <cell r="E2313" t="str">
            <v>SDR 35</v>
          </cell>
          <cell r="F2313" t="str">
            <v>30X10 TEE WYE GXGXG SDR35</v>
          </cell>
          <cell r="G2313">
            <v>192.6</v>
          </cell>
          <cell r="H2313">
            <v>87.361819199999999</v>
          </cell>
          <cell r="I2313">
            <v>1</v>
          </cell>
          <cell r="J2313">
            <v>1</v>
          </cell>
          <cell r="K2313">
            <v>13796.464048366015</v>
          </cell>
          <cell r="L2313">
            <v>1290.5935999999999</v>
          </cell>
          <cell r="M2313" t="str">
            <v>SPECFIT</v>
          </cell>
          <cell r="N2313" t="str">
            <v>(79)8903010</v>
          </cell>
          <cell r="O2313" t="str">
            <v>BOX</v>
          </cell>
          <cell r="P2313" t="str">
            <v>D</v>
          </cell>
          <cell r="Q2313" t="str">
            <v>F</v>
          </cell>
          <cell r="R2313">
            <v>10845.329411764707</v>
          </cell>
          <cell r="S2313">
            <v>11604.502470588237</v>
          </cell>
          <cell r="T2313">
            <v>11604.502470588237</v>
          </cell>
          <cell r="U2313">
            <v>11604.502470588237</v>
          </cell>
          <cell r="V2313">
            <v>12416.817643529414</v>
          </cell>
          <cell r="W2313">
            <v>12416.817643529414</v>
          </cell>
          <cell r="X2313">
            <v>12416.817643529414</v>
          </cell>
          <cell r="Y2313">
            <v>12416.817643529414</v>
          </cell>
          <cell r="Z2313">
            <v>13796.464048366015</v>
          </cell>
          <cell r="AB2313" t="str">
            <v/>
          </cell>
          <cell r="AC2313">
            <v>2383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I2313" t="str">
            <v/>
          </cell>
          <cell r="AJ2313" t="str">
            <v/>
          </cell>
          <cell r="AM2313" t="e">
            <v>#N/A</v>
          </cell>
        </row>
        <row r="2314">
          <cell r="A2314" t="str">
            <v>ACTIVE</v>
          </cell>
          <cell r="B2314" t="str">
            <v>35-1863</v>
          </cell>
          <cell r="C2314">
            <v>28877838</v>
          </cell>
          <cell r="D2314" t="str">
            <v>35-1863</v>
          </cell>
          <cell r="E2314" t="str">
            <v>SDR 35</v>
          </cell>
          <cell r="F2314" t="str">
            <v>30X12 TEE WYE GXGXG SDR35</v>
          </cell>
          <cell r="G2314">
            <v>204.75</v>
          </cell>
          <cell r="H2314">
            <v>92.872962000000001</v>
          </cell>
          <cell r="I2314">
            <v>1</v>
          </cell>
          <cell r="J2314">
            <v>1</v>
          </cell>
          <cell r="K2314">
            <v>15068.500329411767</v>
          </cell>
          <cell r="L2314">
            <v>1409.5858000000001</v>
          </cell>
          <cell r="M2314" t="str">
            <v>SPECFIT</v>
          </cell>
          <cell r="N2314" t="str">
            <v>(79)8903012</v>
          </cell>
          <cell r="O2314" t="str">
            <v>BOX</v>
          </cell>
          <cell r="P2314" t="str">
            <v>D</v>
          </cell>
          <cell r="Q2314" t="str">
            <v>F</v>
          </cell>
          <cell r="R2314">
            <v>11845.270588235295</v>
          </cell>
          <cell r="S2314">
            <v>12674.439529411766</v>
          </cell>
          <cell r="T2314">
            <v>12674.439529411766</v>
          </cell>
          <cell r="U2314">
            <v>12674.439529411766</v>
          </cell>
          <cell r="V2314">
            <v>13561.650296470591</v>
          </cell>
          <cell r="W2314">
            <v>13561.650296470591</v>
          </cell>
          <cell r="X2314">
            <v>13561.650296470591</v>
          </cell>
          <cell r="Y2314">
            <v>13561.650296470591</v>
          </cell>
          <cell r="Z2314">
            <v>15068.500329411767</v>
          </cell>
          <cell r="AB2314" t="str">
            <v/>
          </cell>
          <cell r="AC2314">
            <v>2384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I2314" t="str">
            <v/>
          </cell>
          <cell r="AJ2314" t="str">
            <v/>
          </cell>
          <cell r="AM2314" t="e">
            <v>#N/A</v>
          </cell>
        </row>
        <row r="2315">
          <cell r="A2315" t="str">
            <v>ACTIVE</v>
          </cell>
          <cell r="B2315" t="str">
            <v>35-1864</v>
          </cell>
          <cell r="C2315">
            <v>28877846</v>
          </cell>
          <cell r="D2315" t="str">
            <v>35-1864</v>
          </cell>
          <cell r="E2315" t="str">
            <v>SDR 35</v>
          </cell>
          <cell r="F2315" t="str">
            <v>30X15 TEE WYE GXGXG SDR35</v>
          </cell>
          <cell r="G2315">
            <v>213.75</v>
          </cell>
          <cell r="H2315">
            <v>96.955290000000005</v>
          </cell>
          <cell r="I2315">
            <v>1</v>
          </cell>
          <cell r="J2315">
            <v>1</v>
          </cell>
          <cell r="K2315">
            <v>17020.652108496735</v>
          </cell>
          <cell r="L2315">
            <v>1592.2011</v>
          </cell>
          <cell r="M2315" t="str">
            <v>SPECFIT</v>
          </cell>
          <cell r="N2315" t="str">
            <v>(79)8903015</v>
          </cell>
          <cell r="O2315" t="str">
            <v>BOX</v>
          </cell>
          <cell r="P2315" t="str">
            <v>D</v>
          </cell>
          <cell r="Q2315" t="str">
            <v>F</v>
          </cell>
          <cell r="R2315">
            <v>13379.84705882353</v>
          </cell>
          <cell r="S2315">
            <v>14316.436352941178</v>
          </cell>
          <cell r="T2315">
            <v>14316.436352941178</v>
          </cell>
          <cell r="U2315">
            <v>14316.436352941178</v>
          </cell>
          <cell r="V2315">
            <v>15318.586897647061</v>
          </cell>
          <cell r="W2315">
            <v>15318.586897647061</v>
          </cell>
          <cell r="X2315">
            <v>15318.586897647061</v>
          </cell>
          <cell r="Y2315">
            <v>15318.586897647061</v>
          </cell>
          <cell r="Z2315">
            <v>17020.652108496735</v>
          </cell>
          <cell r="AB2315" t="str">
            <v/>
          </cell>
          <cell r="AC2315">
            <v>2385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I2315" t="str">
            <v/>
          </cell>
          <cell r="AJ2315" t="str">
            <v/>
          </cell>
          <cell r="AM2315" t="e">
            <v>#N/A</v>
          </cell>
        </row>
        <row r="2316">
          <cell r="A2316" t="str">
            <v>ACTIVE</v>
          </cell>
          <cell r="B2316" t="str">
            <v>35-1865</v>
          </cell>
          <cell r="C2316">
            <v>28877854</v>
          </cell>
          <cell r="D2316" t="str">
            <v>35-1865</v>
          </cell>
          <cell r="E2316" t="str">
            <v>SDR 35</v>
          </cell>
          <cell r="F2316" t="str">
            <v>30X18 TEE WYE GXGXG SDR35</v>
          </cell>
          <cell r="G2316">
            <v>259.2</v>
          </cell>
          <cell r="H2316">
            <v>117.5710464</v>
          </cell>
          <cell r="I2316">
            <v>1</v>
          </cell>
          <cell r="J2316">
            <v>1</v>
          </cell>
          <cell r="K2316">
            <v>17448.410694117647</v>
          </cell>
          <cell r="L2316">
            <v>1632.2157</v>
          </cell>
          <cell r="M2316" t="str">
            <v>SPECFIT</v>
          </cell>
          <cell r="N2316" t="str">
            <v>(79)8903018</v>
          </cell>
          <cell r="O2316" t="str">
            <v>BOX</v>
          </cell>
          <cell r="P2316" t="str">
            <v>D</v>
          </cell>
          <cell r="Q2316" t="str">
            <v>F</v>
          </cell>
          <cell r="R2316">
            <v>13716.105882352942</v>
          </cell>
          <cell r="S2316">
            <v>14676.233294117648</v>
          </cell>
          <cell r="T2316">
            <v>14676.233294117648</v>
          </cell>
          <cell r="U2316">
            <v>14676.233294117648</v>
          </cell>
          <cell r="V2316">
            <v>15703.569624705884</v>
          </cell>
          <cell r="W2316">
            <v>15703.569624705884</v>
          </cell>
          <cell r="X2316">
            <v>15703.569624705884</v>
          </cell>
          <cell r="Y2316">
            <v>15703.569624705884</v>
          </cell>
          <cell r="Z2316">
            <v>17448.410694117647</v>
          </cell>
          <cell r="AB2316" t="str">
            <v/>
          </cell>
          <cell r="AC2316">
            <v>2386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I2316" t="str">
            <v/>
          </cell>
          <cell r="AJ2316" t="str">
            <v/>
          </cell>
          <cell r="AM2316" t="e">
            <v>#N/A</v>
          </cell>
        </row>
        <row r="2317">
          <cell r="A2317" t="str">
            <v>ACTIVE</v>
          </cell>
          <cell r="B2317" t="str">
            <v>35-1866</v>
          </cell>
          <cell r="C2317">
            <v>28877862</v>
          </cell>
          <cell r="D2317" t="str">
            <v>35-1866</v>
          </cell>
          <cell r="E2317" t="str">
            <v>SDR 35</v>
          </cell>
          <cell r="F2317" t="str">
            <v>30X21 TEE WYE GXGXG SDR35</v>
          </cell>
          <cell r="G2317">
            <v>291.14999999999998</v>
          </cell>
          <cell r="H2317">
            <v>132.06331079999998</v>
          </cell>
          <cell r="I2317">
            <v>1</v>
          </cell>
          <cell r="J2317" t="str">
            <v>-</v>
          </cell>
          <cell r="K2317">
            <v>17963.825218300655</v>
          </cell>
          <cell r="L2317">
            <v>1680.4306999999999</v>
          </cell>
          <cell r="M2317" t="str">
            <v>SPECFIT</v>
          </cell>
          <cell r="N2317" t="str">
            <v>(79)8903021</v>
          </cell>
          <cell r="O2317" t="str">
            <v>BOX</v>
          </cell>
          <cell r="P2317" t="str">
            <v>D</v>
          </cell>
          <cell r="Q2317" t="str">
            <v>F</v>
          </cell>
          <cell r="R2317">
            <v>14121.270588235295</v>
          </cell>
          <cell r="S2317">
            <v>15109.759529411765</v>
          </cell>
          <cell r="T2317">
            <v>15109.759529411765</v>
          </cell>
          <cell r="U2317">
            <v>15109.759529411765</v>
          </cell>
          <cell r="V2317">
            <v>16167.442696470591</v>
          </cell>
          <cell r="W2317">
            <v>16167.442696470591</v>
          </cell>
          <cell r="X2317">
            <v>16167.442696470591</v>
          </cell>
          <cell r="Y2317">
            <v>16167.442696470591</v>
          </cell>
          <cell r="Z2317">
            <v>17963.825218300655</v>
          </cell>
          <cell r="AB2317" t="str">
            <v/>
          </cell>
          <cell r="AC2317">
            <v>2387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I2317" t="str">
            <v/>
          </cell>
          <cell r="AJ2317" t="str">
            <v/>
          </cell>
          <cell r="AM2317" t="e">
            <v>#N/A</v>
          </cell>
        </row>
        <row r="2318">
          <cell r="A2318" t="str">
            <v>ACTIVE</v>
          </cell>
          <cell r="B2318" t="str">
            <v>35-1867</v>
          </cell>
          <cell r="C2318">
            <v>28877870</v>
          </cell>
          <cell r="D2318" t="str">
            <v>35-1867</v>
          </cell>
          <cell r="E2318" t="str">
            <v>SDR 35</v>
          </cell>
          <cell r="F2318" t="str">
            <v>30X24 TEE WYE GXGXG SDR35</v>
          </cell>
          <cell r="G2318">
            <v>325.8</v>
          </cell>
          <cell r="H2318">
            <v>147.78027360000002</v>
          </cell>
          <cell r="I2318">
            <v>1</v>
          </cell>
          <cell r="J2318" t="str">
            <v>-</v>
          </cell>
          <cell r="K2318">
            <v>22230.051870588239</v>
          </cell>
          <cell r="L2318">
            <v>2079.5158999999999</v>
          </cell>
          <cell r="M2318" t="str">
            <v>SPECFIT</v>
          </cell>
          <cell r="N2318" t="str">
            <v>(79)8903024</v>
          </cell>
          <cell r="O2318" t="str">
            <v>BOX</v>
          </cell>
          <cell r="P2318" t="str">
            <v>D</v>
          </cell>
          <cell r="Q2318" t="str">
            <v>F</v>
          </cell>
          <cell r="R2318">
            <v>17474.929411764708</v>
          </cell>
          <cell r="S2318">
            <v>18698.174470588237</v>
          </cell>
          <cell r="T2318">
            <v>18698.174470588237</v>
          </cell>
          <cell r="U2318">
            <v>18698.174470588237</v>
          </cell>
          <cell r="V2318">
            <v>20007.046683529414</v>
          </cell>
          <cell r="W2318">
            <v>20007.046683529414</v>
          </cell>
          <cell r="X2318">
            <v>20007.046683529414</v>
          </cell>
          <cell r="Y2318">
            <v>20007.046683529414</v>
          </cell>
          <cell r="Z2318">
            <v>22230.051870588239</v>
          </cell>
          <cell r="AB2318" t="str">
            <v/>
          </cell>
          <cell r="AC2318">
            <v>2388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I2318" t="str">
            <v/>
          </cell>
          <cell r="AJ2318" t="str">
            <v/>
          </cell>
          <cell r="AM2318" t="e">
            <v>#N/A</v>
          </cell>
        </row>
        <row r="2319">
          <cell r="A2319" t="str">
            <v>ACTIVE</v>
          </cell>
          <cell r="B2319" t="str">
            <v>35-1868</v>
          </cell>
          <cell r="C2319">
            <v>28877889</v>
          </cell>
          <cell r="D2319" t="str">
            <v>35-1868</v>
          </cell>
          <cell r="E2319" t="str">
            <v>SDR 35</v>
          </cell>
          <cell r="F2319" t="str">
            <v>30X27 TEE WYE GXGXG SDR35</v>
          </cell>
          <cell r="G2319">
            <v>355.95</v>
          </cell>
          <cell r="H2319">
            <v>161.45607239999998</v>
          </cell>
          <cell r="I2319">
            <v>1</v>
          </cell>
          <cell r="J2319" t="str">
            <v>-</v>
          </cell>
          <cell r="K2319">
            <v>27787.561096732035</v>
          </cell>
          <cell r="L2319">
            <v>2599.3948999999998</v>
          </cell>
          <cell r="M2319" t="str">
            <v>SPECFIT</v>
          </cell>
          <cell r="N2319" t="str">
            <v>(79)8903027</v>
          </cell>
          <cell r="O2319" t="str">
            <v>BOX</v>
          </cell>
          <cell r="P2319" t="str">
            <v>D</v>
          </cell>
          <cell r="Q2319" t="str">
            <v>F</v>
          </cell>
          <cell r="R2319">
            <v>21843.658823529415</v>
          </cell>
          <cell r="S2319">
            <v>23372.714941176477</v>
          </cell>
          <cell r="T2319">
            <v>23372.714941176477</v>
          </cell>
          <cell r="U2319">
            <v>23372.714941176477</v>
          </cell>
          <cell r="V2319">
            <v>25008.804987058833</v>
          </cell>
          <cell r="W2319">
            <v>25008.804987058833</v>
          </cell>
          <cell r="X2319">
            <v>25008.804987058833</v>
          </cell>
          <cell r="Y2319">
            <v>25008.804987058833</v>
          </cell>
          <cell r="Z2319">
            <v>27787.561096732035</v>
          </cell>
          <cell r="AB2319" t="str">
            <v/>
          </cell>
          <cell r="AC2319">
            <v>2389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I2319" t="str">
            <v/>
          </cell>
          <cell r="AJ2319" t="str">
            <v/>
          </cell>
          <cell r="AM2319" t="e">
            <v>#N/A</v>
          </cell>
        </row>
        <row r="2320">
          <cell r="A2320" t="str">
            <v>ACTIVE</v>
          </cell>
          <cell r="B2320" t="str">
            <v>35-1869</v>
          </cell>
          <cell r="C2320">
            <v>28877897</v>
          </cell>
          <cell r="D2320" t="str">
            <v>35-1869</v>
          </cell>
          <cell r="E2320" t="str">
            <v>SDR 35</v>
          </cell>
          <cell r="F2320" t="str">
            <v>30 TEE WYE GXGXG SDR35</v>
          </cell>
          <cell r="G2320">
            <v>462.15</v>
          </cell>
          <cell r="H2320">
            <v>209.62754279999999</v>
          </cell>
          <cell r="I2320">
            <v>1</v>
          </cell>
          <cell r="J2320" t="str">
            <v>-</v>
          </cell>
          <cell r="K2320">
            <v>34734.425180392158</v>
          </cell>
          <cell r="L2320">
            <v>3249.2417999999998</v>
          </cell>
          <cell r="M2320" t="str">
            <v>SPECFIT</v>
          </cell>
          <cell r="N2320" t="str">
            <v>(79)89030</v>
          </cell>
          <cell r="O2320" t="str">
            <v>BOX</v>
          </cell>
          <cell r="P2320" t="str">
            <v>D</v>
          </cell>
          <cell r="Q2320" t="str">
            <v>F</v>
          </cell>
          <cell r="R2320">
            <v>27304.552941176469</v>
          </cell>
          <cell r="S2320">
            <v>29215.871647058822</v>
          </cell>
          <cell r="T2320">
            <v>29215.871647058822</v>
          </cell>
          <cell r="U2320">
            <v>29215.871647058822</v>
          </cell>
          <cell r="V2320">
            <v>31260.982662352941</v>
          </cell>
          <cell r="W2320">
            <v>31260.982662352941</v>
          </cell>
          <cell r="X2320">
            <v>31260.982662352941</v>
          </cell>
          <cell r="Y2320">
            <v>31260.982662352941</v>
          </cell>
          <cell r="Z2320">
            <v>34734.425180392158</v>
          </cell>
          <cell r="AB2320" t="str">
            <v/>
          </cell>
          <cell r="AC2320">
            <v>2390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I2320" t="str">
            <v/>
          </cell>
          <cell r="AJ2320" t="str">
            <v/>
          </cell>
          <cell r="AM2320" t="e">
            <v>#N/A</v>
          </cell>
        </row>
        <row r="2321">
          <cell r="A2321" t="str">
            <v>ACTIVE</v>
          </cell>
          <cell r="B2321" t="str">
            <v>35-1870</v>
          </cell>
          <cell r="C2321">
            <v>28877900</v>
          </cell>
          <cell r="D2321" t="str">
            <v>35-1870</v>
          </cell>
          <cell r="E2321" t="str">
            <v>SDR 35</v>
          </cell>
          <cell r="F2321" t="str">
            <v>36X4 TEE WYE GXGXG SDR35</v>
          </cell>
          <cell r="G2321">
            <v>225.45</v>
          </cell>
          <cell r="H2321">
            <v>102.26231639999999</v>
          </cell>
          <cell r="I2321">
            <v>1</v>
          </cell>
          <cell r="J2321">
            <v>1</v>
          </cell>
          <cell r="K2321">
            <v>15476.111444444447</v>
          </cell>
          <cell r="L2321">
            <v>1326.7201</v>
          </cell>
          <cell r="M2321" t="str">
            <v>SPECFIT</v>
          </cell>
          <cell r="N2321" t="str">
            <v>(79)890364</v>
          </cell>
          <cell r="O2321" t="str">
            <v>BOX</v>
          </cell>
          <cell r="P2321" t="str">
            <v>D</v>
          </cell>
          <cell r="Q2321" t="str">
            <v>F</v>
          </cell>
          <cell r="R2321">
            <v>11148.917647058825</v>
          </cell>
          <cell r="S2321">
            <v>11929.341882352943</v>
          </cell>
          <cell r="T2321">
            <v>13017.29</v>
          </cell>
          <cell r="U2321">
            <v>13017.29</v>
          </cell>
          <cell r="V2321">
            <v>13928.500300000002</v>
          </cell>
          <cell r="W2321">
            <v>13928.500300000002</v>
          </cell>
          <cell r="X2321">
            <v>13928.500300000002</v>
          </cell>
          <cell r="Y2321">
            <v>13928.500300000002</v>
          </cell>
          <cell r="Z2321">
            <v>15476.111444444447</v>
          </cell>
          <cell r="AB2321" t="str">
            <v/>
          </cell>
          <cell r="AC2321">
            <v>2391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I2321" t="str">
            <v/>
          </cell>
          <cell r="AJ2321" t="str">
            <v/>
          </cell>
          <cell r="AM2321" t="e">
            <v>#N/A</v>
          </cell>
        </row>
        <row r="2322">
          <cell r="A2322" t="str">
            <v>ACTIVE</v>
          </cell>
          <cell r="B2322" t="str">
            <v>35-1871</v>
          </cell>
          <cell r="C2322">
            <v>28877919</v>
          </cell>
          <cell r="D2322" t="str">
            <v>35-1871</v>
          </cell>
          <cell r="E2322" t="str">
            <v>SDR 35</v>
          </cell>
          <cell r="F2322" t="str">
            <v>36X6 TEE WYE GXGXG SDR35</v>
          </cell>
          <cell r="G2322">
            <v>238.05</v>
          </cell>
          <cell r="H2322">
            <v>107.97757560000001</v>
          </cell>
          <cell r="I2322">
            <v>1</v>
          </cell>
          <cell r="J2322">
            <v>1</v>
          </cell>
          <cell r="K2322">
            <v>15568.928000000002</v>
          </cell>
          <cell r="L2322">
            <v>1361.2135000000001</v>
          </cell>
          <cell r="M2322" t="str">
            <v>SPECFIT</v>
          </cell>
          <cell r="N2322" t="str">
            <v>(79)890366</v>
          </cell>
          <cell r="O2322" t="str">
            <v>BOX</v>
          </cell>
          <cell r="P2322" t="str">
            <v>D</v>
          </cell>
          <cell r="Q2322" t="str">
            <v>F</v>
          </cell>
          <cell r="R2322">
            <v>11438.776470588235</v>
          </cell>
          <cell r="S2322">
            <v>12239.490823529412</v>
          </cell>
          <cell r="T2322">
            <v>13095.36</v>
          </cell>
          <cell r="U2322">
            <v>13095.36</v>
          </cell>
          <cell r="V2322">
            <v>14012.035200000002</v>
          </cell>
          <cell r="W2322">
            <v>14012.035200000002</v>
          </cell>
          <cell r="X2322">
            <v>14012.035200000002</v>
          </cell>
          <cell r="Y2322">
            <v>14012.035200000002</v>
          </cell>
          <cell r="Z2322">
            <v>15568.928000000002</v>
          </cell>
          <cell r="AB2322" t="str">
            <v/>
          </cell>
          <cell r="AC2322">
            <v>2392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I2322" t="str">
            <v/>
          </cell>
          <cell r="AJ2322" t="str">
            <v/>
          </cell>
          <cell r="AM2322" t="e">
            <v>#N/A</v>
          </cell>
        </row>
        <row r="2323">
          <cell r="A2323" t="str">
            <v>ACTIVE</v>
          </cell>
          <cell r="B2323" t="str">
            <v>35-1872</v>
          </cell>
          <cell r="C2323">
            <v>28877927</v>
          </cell>
          <cell r="D2323" t="str">
            <v>35-1872</v>
          </cell>
          <cell r="E2323" t="str">
            <v>SDR 35</v>
          </cell>
          <cell r="F2323" t="str">
            <v>36X8 TEE WYE GXGXG SDR35</v>
          </cell>
          <cell r="G2323">
            <v>250.65</v>
          </cell>
          <cell r="H2323">
            <v>113.6928348</v>
          </cell>
          <cell r="I2323">
            <v>1</v>
          </cell>
          <cell r="J2323">
            <v>1</v>
          </cell>
          <cell r="K2323">
            <v>17893.491111111114</v>
          </cell>
          <cell r="L2323">
            <v>1392.9390000000001</v>
          </cell>
          <cell r="M2323" t="str">
            <v>SPECFIT</v>
          </cell>
          <cell r="N2323" t="str">
            <v>(79)890368</v>
          </cell>
          <cell r="O2323" t="str">
            <v>BOX</v>
          </cell>
          <cell r="P2323" t="str">
            <v>D</v>
          </cell>
          <cell r="Q2323" t="str">
            <v>F</v>
          </cell>
          <cell r="R2323">
            <v>11705.376470588235</v>
          </cell>
          <cell r="S2323">
            <v>12524.752823529412</v>
          </cell>
          <cell r="T2323">
            <v>15050.6</v>
          </cell>
          <cell r="U2323">
            <v>15050.6</v>
          </cell>
          <cell r="V2323">
            <v>16104.142000000002</v>
          </cell>
          <cell r="W2323">
            <v>16104.142000000002</v>
          </cell>
          <cell r="X2323">
            <v>16104.142000000002</v>
          </cell>
          <cell r="Y2323">
            <v>16104.142000000002</v>
          </cell>
          <cell r="Z2323">
            <v>17893.491111111114</v>
          </cell>
          <cell r="AB2323" t="str">
            <v/>
          </cell>
          <cell r="AC2323">
            <v>2393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I2323" t="str">
            <v/>
          </cell>
          <cell r="AJ2323" t="str">
            <v/>
          </cell>
          <cell r="AM2323" t="e">
            <v>#N/A</v>
          </cell>
        </row>
        <row r="2324">
          <cell r="A2324" t="str">
            <v>ACTIVE</v>
          </cell>
          <cell r="B2324" t="str">
            <v>35-1873</v>
          </cell>
          <cell r="C2324">
            <v>28877935</v>
          </cell>
          <cell r="D2324" t="str">
            <v>35-1873</v>
          </cell>
          <cell r="E2324" t="str">
            <v>SDR 35</v>
          </cell>
          <cell r="F2324" t="str">
            <v>36X10 TEE WYE GXGXG SDR35</v>
          </cell>
          <cell r="G2324">
            <v>264.60000000000002</v>
          </cell>
          <cell r="H2324">
            <v>120.0204432</v>
          </cell>
          <cell r="I2324">
            <v>1</v>
          </cell>
          <cell r="J2324">
            <v>1</v>
          </cell>
          <cell r="K2324">
            <v>17245.576318954252</v>
          </cell>
          <cell r="L2324">
            <v>1613.2416000000001</v>
          </cell>
          <cell r="M2324" t="str">
            <v>SPECFIT</v>
          </cell>
          <cell r="N2324" t="str">
            <v>(79)8903610</v>
          </cell>
          <cell r="O2324" t="str">
            <v>BOX</v>
          </cell>
          <cell r="P2324" t="str">
            <v>D</v>
          </cell>
          <cell r="Q2324" t="str">
            <v>F</v>
          </cell>
          <cell r="R2324">
            <v>13556.658823529411</v>
          </cell>
          <cell r="S2324">
            <v>14505.624941176471</v>
          </cell>
          <cell r="T2324">
            <v>14505.624941176471</v>
          </cell>
          <cell r="U2324">
            <v>14505.624941176471</v>
          </cell>
          <cell r="V2324">
            <v>15521.018687058826</v>
          </cell>
          <cell r="W2324">
            <v>15521.018687058826</v>
          </cell>
          <cell r="X2324">
            <v>15521.018687058826</v>
          </cell>
          <cell r="Y2324">
            <v>15521.018687058826</v>
          </cell>
          <cell r="Z2324">
            <v>17245.576318954252</v>
          </cell>
          <cell r="AB2324" t="str">
            <v/>
          </cell>
          <cell r="AC2324">
            <v>2394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I2324" t="str">
            <v/>
          </cell>
          <cell r="AJ2324" t="str">
            <v/>
          </cell>
          <cell r="AM2324" t="e">
            <v>#N/A</v>
          </cell>
        </row>
        <row r="2325">
          <cell r="A2325" t="str">
            <v>ACTIVE</v>
          </cell>
          <cell r="B2325" t="str">
            <v>35-1874</v>
          </cell>
          <cell r="C2325">
            <v>28877943</v>
          </cell>
          <cell r="D2325" t="str">
            <v>35-1874</v>
          </cell>
          <cell r="E2325" t="str">
            <v>SDR 35</v>
          </cell>
          <cell r="F2325" t="str">
            <v>36X12 TEE WYE GXGXG SDR35</v>
          </cell>
          <cell r="G2325">
            <v>281.25</v>
          </cell>
          <cell r="H2325">
            <v>127.57275</v>
          </cell>
          <cell r="I2325">
            <v>1</v>
          </cell>
          <cell r="J2325" t="str">
            <v>-</v>
          </cell>
          <cell r="K2325">
            <v>18835.610445751638</v>
          </cell>
          <cell r="L2325">
            <v>1761.9818</v>
          </cell>
          <cell r="M2325" t="str">
            <v>SPECFIT</v>
          </cell>
          <cell r="N2325" t="str">
            <v>(79)8903612</v>
          </cell>
          <cell r="O2325" t="str">
            <v>BOX</v>
          </cell>
          <cell r="P2325" t="str">
            <v>D</v>
          </cell>
          <cell r="Q2325" t="str">
            <v>F</v>
          </cell>
          <cell r="R2325">
            <v>14806.576470588236</v>
          </cell>
          <cell r="S2325">
            <v>15843.036823529414</v>
          </cell>
          <cell r="T2325">
            <v>15843.036823529414</v>
          </cell>
          <cell r="U2325">
            <v>15843.036823529414</v>
          </cell>
          <cell r="V2325">
            <v>16952.049401176475</v>
          </cell>
          <cell r="W2325">
            <v>16952.049401176475</v>
          </cell>
          <cell r="X2325">
            <v>16952.049401176475</v>
          </cell>
          <cell r="Y2325">
            <v>16952.049401176475</v>
          </cell>
          <cell r="Z2325">
            <v>18835.610445751638</v>
          </cell>
          <cell r="AB2325" t="str">
            <v/>
          </cell>
          <cell r="AC2325">
            <v>2395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I2325" t="str">
            <v/>
          </cell>
          <cell r="AJ2325" t="str">
            <v/>
          </cell>
          <cell r="AM2325" t="e">
            <v>#N/A</v>
          </cell>
        </row>
        <row r="2326">
          <cell r="A2326" t="str">
            <v>ACTIVE</v>
          </cell>
          <cell r="B2326" t="str">
            <v>35-1875</v>
          </cell>
          <cell r="C2326">
            <v>28877951</v>
          </cell>
          <cell r="D2326" t="str">
            <v>35-1875</v>
          </cell>
          <cell r="E2326" t="str">
            <v>SDR 35</v>
          </cell>
          <cell r="F2326" t="str">
            <v>36X15 TEE WYE GXGXG SDR35</v>
          </cell>
          <cell r="G2326">
            <v>305.10000000000002</v>
          </cell>
          <cell r="H2326">
            <v>138.39091920000001</v>
          </cell>
          <cell r="I2326">
            <v>1</v>
          </cell>
          <cell r="J2326" t="str">
            <v>-</v>
          </cell>
          <cell r="K2326">
            <v>21275.77397908497</v>
          </cell>
          <cell r="L2326">
            <v>1990.2476999999999</v>
          </cell>
          <cell r="M2326" t="str">
            <v>SPECFIT</v>
          </cell>
          <cell r="N2326" t="str">
            <v>(79)8903615</v>
          </cell>
          <cell r="O2326" t="str">
            <v>BOX</v>
          </cell>
          <cell r="P2326" t="str">
            <v>D</v>
          </cell>
          <cell r="Q2326" t="str">
            <v>F</v>
          </cell>
          <cell r="R2326">
            <v>16724.776470588236</v>
          </cell>
          <cell r="S2326">
            <v>17895.510823529414</v>
          </cell>
          <cell r="T2326">
            <v>17895.510823529414</v>
          </cell>
          <cell r="U2326">
            <v>17895.510823529414</v>
          </cell>
          <cell r="V2326">
            <v>19148.196581176475</v>
          </cell>
          <cell r="W2326">
            <v>19148.196581176475</v>
          </cell>
          <cell r="X2326">
            <v>19148.196581176475</v>
          </cell>
          <cell r="Y2326">
            <v>19148.196581176475</v>
          </cell>
          <cell r="Z2326">
            <v>21275.77397908497</v>
          </cell>
          <cell r="AB2326" t="str">
            <v/>
          </cell>
          <cell r="AC2326">
            <v>2396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I2326" t="str">
            <v/>
          </cell>
          <cell r="AJ2326" t="str">
            <v/>
          </cell>
          <cell r="AM2326" t="e">
            <v>#N/A</v>
          </cell>
        </row>
        <row r="2327">
          <cell r="A2327" t="str">
            <v>ACTIVE</v>
          </cell>
          <cell r="B2327" t="str">
            <v>35-1876</v>
          </cell>
          <cell r="C2327">
            <v>28877960</v>
          </cell>
          <cell r="D2327" t="str">
            <v>35-1876</v>
          </cell>
          <cell r="E2327" t="str">
            <v>SDR 35</v>
          </cell>
          <cell r="F2327" t="str">
            <v>36X18 TEE WYE GXGXG SDR35</v>
          </cell>
          <cell r="G2327">
            <v>348.3</v>
          </cell>
          <cell r="H2327">
            <v>157.9860936</v>
          </cell>
          <cell r="I2327">
            <v>1</v>
          </cell>
          <cell r="J2327" t="str">
            <v>-</v>
          </cell>
          <cell r="K2327">
            <v>21810.509626143798</v>
          </cell>
          <cell r="L2327">
            <v>2040.2697000000001</v>
          </cell>
          <cell r="M2327" t="str">
            <v>SPECFIT</v>
          </cell>
          <cell r="N2327" t="str">
            <v>(79)8903618</v>
          </cell>
          <cell r="O2327" t="str">
            <v>BOX</v>
          </cell>
          <cell r="P2327" t="str">
            <v>D</v>
          </cell>
          <cell r="Q2327" t="str">
            <v>F</v>
          </cell>
          <cell r="R2327">
            <v>17145.129411764708</v>
          </cell>
          <cell r="S2327">
            <v>18345.288470588239</v>
          </cell>
          <cell r="T2327">
            <v>18345.288470588239</v>
          </cell>
          <cell r="U2327">
            <v>18345.288470588239</v>
          </cell>
          <cell r="V2327">
            <v>19629.458663529418</v>
          </cell>
          <cell r="W2327">
            <v>19629.458663529418</v>
          </cell>
          <cell r="X2327">
            <v>19629.458663529418</v>
          </cell>
          <cell r="Y2327">
            <v>19629.458663529418</v>
          </cell>
          <cell r="Z2327">
            <v>21810.509626143798</v>
          </cell>
          <cell r="AB2327" t="str">
            <v/>
          </cell>
          <cell r="AC2327">
            <v>2397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I2327" t="str">
            <v/>
          </cell>
          <cell r="AJ2327" t="str">
            <v/>
          </cell>
          <cell r="AM2327" t="e">
            <v>#N/A</v>
          </cell>
        </row>
        <row r="2328">
          <cell r="A2328" t="str">
            <v>ACTIVE</v>
          </cell>
          <cell r="B2328" t="str">
            <v>35-1877</v>
          </cell>
          <cell r="C2328">
            <v>28877978</v>
          </cell>
          <cell r="D2328" t="str">
            <v>35-1877</v>
          </cell>
          <cell r="E2328" t="str">
            <v>SDR 35</v>
          </cell>
          <cell r="F2328" t="str">
            <v>36X21 TEE WYE GXGXG SDR35</v>
          </cell>
          <cell r="G2328">
            <v>382.05</v>
          </cell>
          <cell r="H2328">
            <v>173.2948236</v>
          </cell>
          <cell r="I2328">
            <v>1</v>
          </cell>
          <cell r="J2328" t="str">
            <v>-</v>
          </cell>
          <cell r="K2328">
            <v>22454.781522875819</v>
          </cell>
          <cell r="L2328">
            <v>2100.5378999999998</v>
          </cell>
          <cell r="M2328" t="str">
            <v>SPECFIT</v>
          </cell>
          <cell r="N2328" t="str">
            <v>(79)8903621</v>
          </cell>
          <cell r="O2328" t="str">
            <v>BOX</v>
          </cell>
          <cell r="P2328" t="str">
            <v>D</v>
          </cell>
          <cell r="Q2328" t="str">
            <v>F</v>
          </cell>
          <cell r="R2328">
            <v>17651.588235294119</v>
          </cell>
          <cell r="S2328">
            <v>18887.199411764708</v>
          </cell>
          <cell r="T2328">
            <v>18887.199411764708</v>
          </cell>
          <cell r="U2328">
            <v>18887.199411764708</v>
          </cell>
          <cell r="V2328">
            <v>20209.303370588237</v>
          </cell>
          <cell r="W2328">
            <v>20209.303370588237</v>
          </cell>
          <cell r="X2328">
            <v>20209.303370588237</v>
          </cell>
          <cell r="Y2328">
            <v>20209.303370588237</v>
          </cell>
          <cell r="Z2328">
            <v>22454.781522875819</v>
          </cell>
          <cell r="AB2328" t="str">
            <v/>
          </cell>
          <cell r="AC2328">
            <v>2398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I2328" t="str">
            <v/>
          </cell>
          <cell r="AJ2328" t="str">
            <v/>
          </cell>
          <cell r="AM2328" t="e">
            <v>#N/A</v>
          </cell>
        </row>
        <row r="2329">
          <cell r="A2329" t="str">
            <v>ACTIVE</v>
          </cell>
          <cell r="B2329" t="str">
            <v>35-1878</v>
          </cell>
          <cell r="C2329">
            <v>28877986</v>
          </cell>
          <cell r="D2329" t="str">
            <v>35-1878</v>
          </cell>
          <cell r="E2329" t="str">
            <v>SDR 35</v>
          </cell>
          <cell r="F2329" t="str">
            <v>36X24 TEE WYE GXGXG SDR35</v>
          </cell>
          <cell r="G2329">
            <v>427.95</v>
          </cell>
          <cell r="H2329">
            <v>194.11469639999999</v>
          </cell>
          <cell r="I2329">
            <v>1</v>
          </cell>
          <cell r="J2329" t="str">
            <v>-</v>
          </cell>
          <cell r="K2329">
            <v>27787.561096732035</v>
          </cell>
          <cell r="L2329">
            <v>2599.3948999999998</v>
          </cell>
          <cell r="M2329" t="str">
            <v>SPECFIT</v>
          </cell>
          <cell r="N2329" t="str">
            <v>(79)8903624</v>
          </cell>
          <cell r="O2329" t="str">
            <v>BOX</v>
          </cell>
          <cell r="P2329" t="str">
            <v>D</v>
          </cell>
          <cell r="Q2329" t="str">
            <v>F</v>
          </cell>
          <cell r="R2329">
            <v>21843.658823529415</v>
          </cell>
          <cell r="S2329">
            <v>23372.714941176477</v>
          </cell>
          <cell r="T2329">
            <v>23372.714941176477</v>
          </cell>
          <cell r="U2329">
            <v>23372.714941176477</v>
          </cell>
          <cell r="V2329">
            <v>25008.804987058833</v>
          </cell>
          <cell r="W2329">
            <v>25008.804987058833</v>
          </cell>
          <cell r="X2329">
            <v>25008.804987058833</v>
          </cell>
          <cell r="Y2329">
            <v>25008.804987058833</v>
          </cell>
          <cell r="Z2329">
            <v>27787.561096732035</v>
          </cell>
          <cell r="AB2329" t="str">
            <v/>
          </cell>
          <cell r="AC2329">
            <v>2399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I2329" t="str">
            <v/>
          </cell>
          <cell r="AJ2329" t="str">
            <v/>
          </cell>
          <cell r="AM2329" t="e">
            <v>#N/A</v>
          </cell>
        </row>
        <row r="2330">
          <cell r="A2330" t="str">
            <v>ACTIVE</v>
          </cell>
          <cell r="B2330" t="str">
            <v>35-1879</v>
          </cell>
          <cell r="C2330">
            <v>28877998</v>
          </cell>
          <cell r="D2330" t="str">
            <v>35-1879</v>
          </cell>
          <cell r="E2330" t="str">
            <v>SDR 35</v>
          </cell>
          <cell r="F2330" t="str">
            <v>36X27 TEE WYE GXGXG SDR35</v>
          </cell>
          <cell r="G2330">
            <v>477.9</v>
          </cell>
          <cell r="H2330">
            <v>216.77161679999998</v>
          </cell>
          <cell r="I2330">
            <v>1</v>
          </cell>
          <cell r="J2330" t="str">
            <v>-</v>
          </cell>
          <cell r="K2330">
            <v>34734.425180392158</v>
          </cell>
          <cell r="L2330">
            <v>3249.2417999999998</v>
          </cell>
          <cell r="M2330" t="str">
            <v>SPECFIT</v>
          </cell>
          <cell r="N2330" t="str">
            <v>(79)8903627</v>
          </cell>
          <cell r="O2330" t="str">
            <v>BOX</v>
          </cell>
          <cell r="P2330" t="str">
            <v>D</v>
          </cell>
          <cell r="Q2330" t="str">
            <v>F</v>
          </cell>
          <cell r="R2330">
            <v>27304.552941176469</v>
          </cell>
          <cell r="S2330">
            <v>29215.871647058822</v>
          </cell>
          <cell r="T2330">
            <v>29215.871647058822</v>
          </cell>
          <cell r="U2330">
            <v>29215.871647058822</v>
          </cell>
          <cell r="V2330">
            <v>31260.982662352941</v>
          </cell>
          <cell r="W2330">
            <v>31260.982662352941</v>
          </cell>
          <cell r="X2330">
            <v>31260.982662352941</v>
          </cell>
          <cell r="Y2330">
            <v>31260.982662352941</v>
          </cell>
          <cell r="Z2330">
            <v>34734.425180392158</v>
          </cell>
          <cell r="AB2330" t="str">
            <v/>
          </cell>
          <cell r="AC2330">
            <v>2400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I2330" t="str">
            <v/>
          </cell>
          <cell r="AJ2330" t="str">
            <v/>
          </cell>
          <cell r="AM2330" t="e">
            <v>#N/A</v>
          </cell>
        </row>
        <row r="2331">
          <cell r="A2331" t="str">
            <v>ACTIVE</v>
          </cell>
          <cell r="B2331" t="str">
            <v>35-1880</v>
          </cell>
          <cell r="C2331">
            <v>28878001</v>
          </cell>
          <cell r="D2331" t="str">
            <v>35-1880</v>
          </cell>
          <cell r="E2331" t="str">
            <v>SDR 35</v>
          </cell>
          <cell r="F2331" t="str">
            <v>36X30 TEE WYE GXGXG SDR35</v>
          </cell>
          <cell r="G2331">
            <v>567.9</v>
          </cell>
          <cell r="H2331">
            <v>257.59489680000001</v>
          </cell>
          <cell r="I2331">
            <v>1</v>
          </cell>
          <cell r="J2331" t="str">
            <v>-</v>
          </cell>
          <cell r="K2331">
            <v>43418.035216993463</v>
          </cell>
          <cell r="L2331">
            <v>4061.5522000000001</v>
          </cell>
          <cell r="M2331" t="str">
            <v>SPECFIT</v>
          </cell>
          <cell r="N2331" t="str">
            <v>(79)8903630</v>
          </cell>
          <cell r="O2331" t="str">
            <v>BOX</v>
          </cell>
          <cell r="P2331" t="str">
            <v>D</v>
          </cell>
          <cell r="Q2331" t="str">
            <v>F</v>
          </cell>
          <cell r="R2331">
            <v>34130.694117647057</v>
          </cell>
          <cell r="S2331">
            <v>36519.842705882351</v>
          </cell>
          <cell r="T2331">
            <v>36519.842705882351</v>
          </cell>
          <cell r="U2331">
            <v>36519.842705882351</v>
          </cell>
          <cell r="V2331">
            <v>39076.231695294118</v>
          </cell>
          <cell r="W2331">
            <v>39076.231695294118</v>
          </cell>
          <cell r="X2331">
            <v>39076.231695294118</v>
          </cell>
          <cell r="Y2331">
            <v>39076.231695294118</v>
          </cell>
          <cell r="Z2331">
            <v>43418.035216993463</v>
          </cell>
          <cell r="AB2331" t="str">
            <v/>
          </cell>
          <cell r="AC2331">
            <v>2401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I2331" t="str">
            <v/>
          </cell>
          <cell r="AJ2331" t="str">
            <v/>
          </cell>
          <cell r="AM2331" t="e">
            <v>#N/A</v>
          </cell>
        </row>
        <row r="2332">
          <cell r="A2332" t="str">
            <v>ACTIVE</v>
          </cell>
          <cell r="B2332" t="str">
            <v>35-1881</v>
          </cell>
          <cell r="C2332">
            <v>28878010</v>
          </cell>
          <cell r="D2332" t="str">
            <v>35-1881</v>
          </cell>
          <cell r="E2332" t="str">
            <v>SDR 35</v>
          </cell>
          <cell r="F2332" t="str">
            <v>36 TEE WYE GXGXG SDR35</v>
          </cell>
          <cell r="G2332">
            <v>764.1</v>
          </cell>
          <cell r="H2332">
            <v>346.5896472</v>
          </cell>
          <cell r="I2332">
            <v>1</v>
          </cell>
          <cell r="J2332" t="str">
            <v>-</v>
          </cell>
          <cell r="K2332">
            <v>54272.555245751646</v>
          </cell>
          <cell r="L2332">
            <v>5076.9408000000003</v>
          </cell>
          <cell r="M2332" t="str">
            <v>SPECFIT</v>
          </cell>
          <cell r="N2332" t="str">
            <v>(79)89036</v>
          </cell>
          <cell r="O2332" t="str">
            <v>BOX</v>
          </cell>
          <cell r="P2332" t="str">
            <v>D</v>
          </cell>
          <cell r="Q2332" t="str">
            <v>F</v>
          </cell>
          <cell r="R2332">
            <v>42663.376470588242</v>
          </cell>
          <cell r="S2332">
            <v>45649.812823529421</v>
          </cell>
          <cell r="T2332">
            <v>45649.812823529421</v>
          </cell>
          <cell r="U2332">
            <v>45649.812823529421</v>
          </cell>
          <cell r="V2332">
            <v>48845.299721176481</v>
          </cell>
          <cell r="W2332">
            <v>48845.299721176481</v>
          </cell>
          <cell r="X2332">
            <v>48845.299721176481</v>
          </cell>
          <cell r="Y2332">
            <v>48845.299721176481</v>
          </cell>
          <cell r="Z2332">
            <v>54272.555245751646</v>
          </cell>
          <cell r="AB2332" t="str">
            <v/>
          </cell>
          <cell r="AC2332">
            <v>2402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I2332" t="str">
            <v/>
          </cell>
          <cell r="AJ2332" t="str">
            <v/>
          </cell>
          <cell r="AM2332" t="e">
            <v>#N/A</v>
          </cell>
        </row>
        <row r="2333">
          <cell r="A2333" t="str">
            <v>ACTIVE</v>
          </cell>
          <cell r="B2333" t="str">
            <v>35-1883</v>
          </cell>
          <cell r="C2333">
            <v>28878117</v>
          </cell>
          <cell r="D2333" t="str">
            <v>35-1883</v>
          </cell>
          <cell r="E2333" t="str">
            <v>SDR 35</v>
          </cell>
          <cell r="F2333" t="str">
            <v>10X4 TEE WYE SXGXG SDR35</v>
          </cell>
          <cell r="G2333">
            <v>6.2549999999999999</v>
          </cell>
          <cell r="H2333">
            <v>2.8372179599999998</v>
          </cell>
          <cell r="I2333">
            <v>1</v>
          </cell>
          <cell r="J2333">
            <v>22</v>
          </cell>
          <cell r="K2333">
            <v>747.77544444444447</v>
          </cell>
          <cell r="L2333">
            <v>94.842399999999998</v>
          </cell>
          <cell r="M2333" t="str">
            <v>SPECFIT</v>
          </cell>
          <cell r="N2333" t="str">
            <v>(79)892104</v>
          </cell>
          <cell r="O2333" t="str">
            <v>BOX</v>
          </cell>
          <cell r="P2333" t="str">
            <v>D</v>
          </cell>
          <cell r="Q2333" t="str">
            <v>F</v>
          </cell>
          <cell r="R2333">
            <v>601.35294117647061</v>
          </cell>
          <cell r="S2333">
            <v>643.44764705882358</v>
          </cell>
          <cell r="T2333">
            <v>628.97</v>
          </cell>
          <cell r="U2333">
            <v>628.97</v>
          </cell>
          <cell r="V2333">
            <v>672.99790000000007</v>
          </cell>
          <cell r="W2333">
            <v>672.99790000000007</v>
          </cell>
          <cell r="X2333">
            <v>672.99790000000007</v>
          </cell>
          <cell r="Y2333">
            <v>672.99790000000007</v>
          </cell>
          <cell r="Z2333">
            <v>747.77544444444447</v>
          </cell>
          <cell r="AB2333" t="str">
            <v/>
          </cell>
          <cell r="AC2333">
            <v>2408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I2333" t="str">
            <v/>
          </cell>
          <cell r="AJ2333" t="str">
            <v/>
          </cell>
          <cell r="AM2333" t="e">
            <v>#N/A</v>
          </cell>
        </row>
        <row r="2334">
          <cell r="A2334" t="str">
            <v>ACTIVE</v>
          </cell>
          <cell r="B2334" t="str">
            <v>35-1884</v>
          </cell>
          <cell r="C2334">
            <v>28878125</v>
          </cell>
          <cell r="D2334" t="str">
            <v>35-1884</v>
          </cell>
          <cell r="E2334" t="str">
            <v>SDR 35</v>
          </cell>
          <cell r="F2334" t="str">
            <v>10X6 TEE WYE SXGXG SDR35</v>
          </cell>
          <cell r="G2334">
            <v>7.0065</v>
          </cell>
          <cell r="H2334">
            <v>3.1780923479999998</v>
          </cell>
          <cell r="I2334">
            <v>1</v>
          </cell>
          <cell r="J2334">
            <v>19</v>
          </cell>
          <cell r="K2334">
            <v>779.36422222222222</v>
          </cell>
          <cell r="L2334">
            <v>74.584000000000003</v>
          </cell>
          <cell r="M2334" t="str">
            <v>SPECFIT</v>
          </cell>
          <cell r="N2334" t="str">
            <v>(79)892106</v>
          </cell>
          <cell r="O2334" t="str">
            <v>BOX</v>
          </cell>
          <cell r="P2334" t="str">
            <v>D</v>
          </cell>
          <cell r="Q2334" t="str">
            <v>F</v>
          </cell>
          <cell r="R2334">
            <v>626.76470588235293</v>
          </cell>
          <cell r="S2334">
            <v>670.63823529411764</v>
          </cell>
          <cell r="T2334">
            <v>655.54</v>
          </cell>
          <cell r="U2334">
            <v>655.54</v>
          </cell>
          <cell r="V2334">
            <v>701.42780000000005</v>
          </cell>
          <cell r="W2334">
            <v>701.42780000000005</v>
          </cell>
          <cell r="X2334">
            <v>701.42780000000005</v>
          </cell>
          <cell r="Y2334">
            <v>701.42780000000005</v>
          </cell>
          <cell r="Z2334">
            <v>779.36422222222222</v>
          </cell>
          <cell r="AB2334" t="str">
            <v/>
          </cell>
          <cell r="AC2334">
            <v>2409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I2334" t="str">
            <v/>
          </cell>
          <cell r="AJ2334" t="str">
            <v/>
          </cell>
          <cell r="AM2334" t="e">
            <v>#N/A</v>
          </cell>
        </row>
        <row r="2335">
          <cell r="A2335" t="str">
            <v>ACTIVE</v>
          </cell>
          <cell r="B2335" t="str">
            <v>35-1885</v>
          </cell>
          <cell r="C2335">
            <v>28878133</v>
          </cell>
          <cell r="D2335" t="str">
            <v>35-1885</v>
          </cell>
          <cell r="E2335" t="str">
            <v>SDR 35</v>
          </cell>
          <cell r="F2335" t="str">
            <v>10X8 TEE WYE SXGXG SDR35</v>
          </cell>
          <cell r="G2335">
            <v>9.5310000000000006</v>
          </cell>
          <cell r="H2335">
            <v>4.3231853520000003</v>
          </cell>
          <cell r="I2335">
            <v>1</v>
          </cell>
          <cell r="J2335">
            <v>14</v>
          </cell>
          <cell r="K2335">
            <v>1139.1576666666667</v>
          </cell>
          <cell r="L2335">
            <v>109.0163</v>
          </cell>
          <cell r="M2335" t="str">
            <v>SPECFIT</v>
          </cell>
          <cell r="N2335" t="str">
            <v>(79)892108</v>
          </cell>
          <cell r="O2335" t="str">
            <v>BOX</v>
          </cell>
          <cell r="P2335" t="str">
            <v>D</v>
          </cell>
          <cell r="Q2335" t="str">
            <v>F</v>
          </cell>
          <cell r="R2335">
            <v>916.10588235294131</v>
          </cell>
          <cell r="S2335">
            <v>980.23329411764723</v>
          </cell>
          <cell r="T2335">
            <v>958.17</v>
          </cell>
          <cell r="U2335">
            <v>958.17</v>
          </cell>
          <cell r="V2335">
            <v>1025.2419</v>
          </cell>
          <cell r="W2335">
            <v>1025.2419</v>
          </cell>
          <cell r="X2335">
            <v>1025.2419</v>
          </cell>
          <cell r="Y2335">
            <v>1025.2419</v>
          </cell>
          <cell r="Z2335">
            <v>1139.1576666666667</v>
          </cell>
          <cell r="AB2335" t="str">
            <v/>
          </cell>
          <cell r="AC2335">
            <v>2410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I2335" t="str">
            <v/>
          </cell>
          <cell r="AJ2335" t="str">
            <v/>
          </cell>
          <cell r="AM2335" t="e">
            <v>#N/A</v>
          </cell>
        </row>
        <row r="2336">
          <cell r="A2336" t="str">
            <v>ACTIVE</v>
          </cell>
          <cell r="B2336" t="str">
            <v>35-1886</v>
          </cell>
          <cell r="C2336">
            <v>28878141</v>
          </cell>
          <cell r="D2336" t="str">
            <v>35-1886</v>
          </cell>
          <cell r="E2336" t="str">
            <v>SDR 35</v>
          </cell>
          <cell r="F2336" t="str">
            <v>10 TEE WYE SXGXG SDR35</v>
          </cell>
          <cell r="G2336">
            <v>11.763</v>
          </cell>
          <cell r="H2336">
            <v>5.3356026959999996</v>
          </cell>
          <cell r="I2336">
            <v>1</v>
          </cell>
          <cell r="J2336">
            <v>11</v>
          </cell>
          <cell r="K2336">
            <v>1435.5238888888889</v>
          </cell>
          <cell r="L2336">
            <v>137.3776</v>
          </cell>
          <cell r="M2336" t="str">
            <v>SPECFIT</v>
          </cell>
          <cell r="N2336" t="str">
            <v>(79)89210</v>
          </cell>
          <cell r="O2336" t="str">
            <v>BOX</v>
          </cell>
          <cell r="P2336" t="str">
            <v>D</v>
          </cell>
          <cell r="Q2336" t="str">
            <v>F</v>
          </cell>
          <cell r="R2336">
            <v>1154.4352941176471</v>
          </cell>
          <cell r="S2336">
            <v>1235.2457647058825</v>
          </cell>
          <cell r="T2336">
            <v>1207.45</v>
          </cell>
          <cell r="U2336">
            <v>1207.45</v>
          </cell>
          <cell r="V2336">
            <v>1291.9715000000001</v>
          </cell>
          <cell r="W2336">
            <v>1291.9715000000001</v>
          </cell>
          <cell r="X2336">
            <v>1291.9715000000001</v>
          </cell>
          <cell r="Y2336">
            <v>1291.9715000000001</v>
          </cell>
          <cell r="Z2336">
            <v>1435.5238888888889</v>
          </cell>
          <cell r="AB2336" t="str">
            <v/>
          </cell>
          <cell r="AC2336">
            <v>2411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I2336" t="str">
            <v/>
          </cell>
          <cell r="AJ2336" t="str">
            <v/>
          </cell>
          <cell r="AM2336" t="e">
            <v>#N/A</v>
          </cell>
        </row>
        <row r="2337">
          <cell r="A2337" t="str">
            <v>ACTIVE</v>
          </cell>
          <cell r="B2337" t="str">
            <v>35-1887</v>
          </cell>
          <cell r="C2337">
            <v>28878150</v>
          </cell>
          <cell r="D2337" t="str">
            <v>35-1887</v>
          </cell>
          <cell r="E2337" t="str">
            <v>SDR 35</v>
          </cell>
          <cell r="F2337" t="str">
            <v>12X4 TEE WYE SXGXG SDR35</v>
          </cell>
          <cell r="G2337">
            <v>8.5410000000000004</v>
          </cell>
          <cell r="H2337">
            <v>3.8741292720000002</v>
          </cell>
          <cell r="I2337">
            <v>1</v>
          </cell>
          <cell r="J2337">
            <v>16</v>
          </cell>
          <cell r="K2337">
            <v>806.78000000000009</v>
          </cell>
          <cell r="L2337">
            <v>77.209400000000002</v>
          </cell>
          <cell r="M2337" t="str">
            <v>SPECFIT</v>
          </cell>
          <cell r="N2337" t="str">
            <v>(79)892124</v>
          </cell>
          <cell r="O2337" t="str">
            <v>BOX</v>
          </cell>
          <cell r="P2337" t="str">
            <v>D</v>
          </cell>
          <cell r="Q2337" t="str">
            <v>F</v>
          </cell>
          <cell r="R2337">
            <v>648.82352941176475</v>
          </cell>
          <cell r="S2337">
            <v>694.24117647058836</v>
          </cell>
          <cell r="T2337">
            <v>678.6</v>
          </cell>
          <cell r="U2337">
            <v>678.6</v>
          </cell>
          <cell r="V2337">
            <v>726.10200000000009</v>
          </cell>
          <cell r="W2337">
            <v>726.10200000000009</v>
          </cell>
          <cell r="X2337">
            <v>726.10200000000009</v>
          </cell>
          <cell r="Y2337">
            <v>726.10200000000009</v>
          </cell>
          <cell r="Z2337">
            <v>806.78000000000009</v>
          </cell>
          <cell r="AB2337" t="str">
            <v/>
          </cell>
          <cell r="AC2337">
            <v>2412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I2337" t="str">
            <v/>
          </cell>
          <cell r="AJ2337" t="str">
            <v/>
          </cell>
          <cell r="AM2337" t="e">
            <v>#N/A</v>
          </cell>
        </row>
        <row r="2338">
          <cell r="A2338" t="str">
            <v>ACTIVE</v>
          </cell>
          <cell r="B2338" t="str">
            <v>35-1888</v>
          </cell>
          <cell r="C2338">
            <v>28878168</v>
          </cell>
          <cell r="D2338" t="str">
            <v>35-1888</v>
          </cell>
          <cell r="E2338" t="str">
            <v>SDR 35</v>
          </cell>
          <cell r="F2338" t="str">
            <v>12X6 TEE WYE SXGXG SDR35</v>
          </cell>
          <cell r="G2338">
            <v>9.4949999999999992</v>
          </cell>
          <cell r="H2338">
            <v>4.3068560399999996</v>
          </cell>
          <cell r="I2338">
            <v>1</v>
          </cell>
          <cell r="J2338">
            <v>14</v>
          </cell>
          <cell r="K2338">
            <v>859.81633333333343</v>
          </cell>
          <cell r="L2338">
            <v>82.284400000000005</v>
          </cell>
          <cell r="M2338" t="str">
            <v>SPECFIT</v>
          </cell>
          <cell r="N2338" t="str">
            <v>(79)892126</v>
          </cell>
          <cell r="O2338" t="str">
            <v>BOX</v>
          </cell>
          <cell r="P2338" t="str">
            <v>D</v>
          </cell>
          <cell r="Q2338" t="str">
            <v>F</v>
          </cell>
          <cell r="R2338">
            <v>691.47058823529414</v>
          </cell>
          <cell r="S2338">
            <v>739.87352941176482</v>
          </cell>
          <cell r="T2338">
            <v>723.21</v>
          </cell>
          <cell r="U2338">
            <v>723.21</v>
          </cell>
          <cell r="V2338">
            <v>773.83470000000011</v>
          </cell>
          <cell r="W2338">
            <v>773.83470000000011</v>
          </cell>
          <cell r="X2338">
            <v>773.83470000000011</v>
          </cell>
          <cell r="Y2338">
            <v>773.83470000000011</v>
          </cell>
          <cell r="Z2338">
            <v>859.81633333333343</v>
          </cell>
          <cell r="AB2338" t="str">
            <v/>
          </cell>
          <cell r="AC2338">
            <v>2413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I2338" t="str">
            <v/>
          </cell>
          <cell r="AJ2338" t="str">
            <v/>
          </cell>
          <cell r="AM2338" t="e">
            <v>#N/A</v>
          </cell>
        </row>
        <row r="2339">
          <cell r="A2339" t="str">
            <v>ACTIVE</v>
          </cell>
          <cell r="B2339" t="str">
            <v>35-1889</v>
          </cell>
          <cell r="C2339">
            <v>28878176</v>
          </cell>
          <cell r="D2339" t="str">
            <v>35-1889</v>
          </cell>
          <cell r="E2339" t="str">
            <v>SDR 35</v>
          </cell>
          <cell r="F2339" t="str">
            <v>12X8 TEE WYE SXGXG SDR35</v>
          </cell>
          <cell r="G2339">
            <v>12.375</v>
          </cell>
          <cell r="H2339">
            <v>5.6132010000000001</v>
          </cell>
          <cell r="I2339">
            <v>1</v>
          </cell>
          <cell r="J2339">
            <v>11</v>
          </cell>
          <cell r="K2339">
            <v>1584.325222222222</v>
          </cell>
          <cell r="L2339">
            <v>151.61750000000001</v>
          </cell>
          <cell r="M2339" t="str">
            <v>SPECFIT</v>
          </cell>
          <cell r="N2339" t="str">
            <v>(79)892128</v>
          </cell>
          <cell r="O2339" t="str">
            <v>BOX</v>
          </cell>
          <cell r="P2339" t="str">
            <v>D</v>
          </cell>
          <cell r="Q2339" t="str">
            <v>F</v>
          </cell>
          <cell r="R2339">
            <v>1274.1058823529413</v>
          </cell>
          <cell r="S2339">
            <v>1363.2932941176473</v>
          </cell>
          <cell r="T2339">
            <v>1332.61</v>
          </cell>
          <cell r="U2339">
            <v>1332.61</v>
          </cell>
          <cell r="V2339">
            <v>1425.8926999999999</v>
          </cell>
          <cell r="W2339">
            <v>1425.8926999999999</v>
          </cell>
          <cell r="X2339">
            <v>1425.8926999999999</v>
          </cell>
          <cell r="Y2339">
            <v>1425.8926999999999</v>
          </cell>
          <cell r="Z2339">
            <v>1584.325222222222</v>
          </cell>
          <cell r="AB2339" t="str">
            <v/>
          </cell>
          <cell r="AC2339">
            <v>2414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I2339" t="str">
            <v/>
          </cell>
          <cell r="AJ2339" t="str">
            <v/>
          </cell>
          <cell r="AM2339" t="e">
            <v>#N/A</v>
          </cell>
        </row>
        <row r="2340">
          <cell r="A2340" t="str">
            <v>ACTIVE</v>
          </cell>
          <cell r="B2340" t="str">
            <v>35-1890</v>
          </cell>
          <cell r="C2340">
            <v>28878184</v>
          </cell>
          <cell r="D2340" t="str">
            <v>35-1890</v>
          </cell>
          <cell r="E2340" t="str">
            <v>SDR 35</v>
          </cell>
          <cell r="F2340" t="str">
            <v>12X10 TEE WYE SXGXG SDR35</v>
          </cell>
          <cell r="G2340">
            <v>14.9625</v>
          </cell>
          <cell r="H2340">
            <v>6.7868703000000004</v>
          </cell>
          <cell r="I2340">
            <v>1</v>
          </cell>
          <cell r="J2340">
            <v>9</v>
          </cell>
          <cell r="K2340">
            <v>1774.1788888888889</v>
          </cell>
          <cell r="L2340">
            <v>169.78630000000001</v>
          </cell>
          <cell r="M2340" t="str">
            <v>SPECFIT</v>
          </cell>
          <cell r="N2340" t="str">
            <v>(79)8921210</v>
          </cell>
          <cell r="O2340" t="str">
            <v>BOX</v>
          </cell>
          <cell r="P2340" t="str">
            <v>D</v>
          </cell>
          <cell r="Q2340" t="str">
            <v>F</v>
          </cell>
          <cell r="R2340">
            <v>1426.7764705882353</v>
          </cell>
          <cell r="S2340">
            <v>1526.6508235294118</v>
          </cell>
          <cell r="T2340">
            <v>1492.3</v>
          </cell>
          <cell r="U2340">
            <v>1492.3</v>
          </cell>
          <cell r="V2340">
            <v>1596.761</v>
          </cell>
          <cell r="W2340">
            <v>1596.761</v>
          </cell>
          <cell r="X2340">
            <v>1596.761</v>
          </cell>
          <cell r="Y2340">
            <v>1596.761</v>
          </cell>
          <cell r="Z2340">
            <v>1774.1788888888889</v>
          </cell>
          <cell r="AB2340" t="str">
            <v/>
          </cell>
          <cell r="AC2340">
            <v>2415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I2340" t="str">
            <v/>
          </cell>
          <cell r="AJ2340" t="str">
            <v/>
          </cell>
          <cell r="AM2340" t="e">
            <v>#N/A</v>
          </cell>
        </row>
        <row r="2341">
          <cell r="A2341" t="str">
            <v>ACTIVE</v>
          </cell>
          <cell r="B2341" t="str">
            <v>35-1891</v>
          </cell>
          <cell r="C2341">
            <v>28878192</v>
          </cell>
          <cell r="D2341" t="str">
            <v>35-1891</v>
          </cell>
          <cell r="E2341" t="str">
            <v>SDR 35</v>
          </cell>
          <cell r="F2341" t="str">
            <v>12 TEE WYE SXGXG SDR35</v>
          </cell>
          <cell r="G2341">
            <v>18.265499999999999</v>
          </cell>
          <cell r="H2341">
            <v>8.2850846760000003</v>
          </cell>
          <cell r="I2341">
            <v>1</v>
          </cell>
          <cell r="J2341">
            <v>7</v>
          </cell>
          <cell r="K2341">
            <v>2005.3702222222223</v>
          </cell>
          <cell r="L2341">
            <v>191.90979999999999</v>
          </cell>
          <cell r="M2341" t="str">
            <v>SPECFIT</v>
          </cell>
          <cell r="N2341" t="str">
            <v>(79)89212</v>
          </cell>
          <cell r="O2341" t="str">
            <v>BOX</v>
          </cell>
          <cell r="P2341" t="str">
            <v>D</v>
          </cell>
          <cell r="Q2341" t="str">
            <v>F</v>
          </cell>
          <cell r="R2341">
            <v>1612.6941176470589</v>
          </cell>
          <cell r="S2341">
            <v>1725.5827058823531</v>
          </cell>
          <cell r="T2341">
            <v>1686.76</v>
          </cell>
          <cell r="U2341">
            <v>1686.76</v>
          </cell>
          <cell r="V2341">
            <v>1804.8332</v>
          </cell>
          <cell r="W2341">
            <v>1804.8332</v>
          </cell>
          <cell r="X2341">
            <v>1804.8332</v>
          </cell>
          <cell r="Y2341">
            <v>1804.8332</v>
          </cell>
          <cell r="Z2341">
            <v>2005.3702222222223</v>
          </cell>
          <cell r="AB2341" t="str">
            <v/>
          </cell>
          <cell r="AC2341">
            <v>2416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I2341" t="str">
            <v/>
          </cell>
          <cell r="AJ2341" t="str">
            <v/>
          </cell>
          <cell r="AM2341" t="e">
            <v>#N/A</v>
          </cell>
        </row>
        <row r="2342">
          <cell r="A2342" t="str">
            <v>ACTIVE</v>
          </cell>
          <cell r="B2342" t="str">
            <v>35-1892</v>
          </cell>
          <cell r="C2342">
            <v>28878206</v>
          </cell>
          <cell r="D2342" t="str">
            <v>35-1892</v>
          </cell>
          <cell r="E2342" t="str">
            <v>SDR 35</v>
          </cell>
          <cell r="F2342" t="str">
            <v>15X4 TEE WYE SXGXG SDR35</v>
          </cell>
          <cell r="G2342">
            <v>13.243499999999999</v>
          </cell>
          <cell r="H2342">
            <v>6.0071456519999993</v>
          </cell>
          <cell r="I2342">
            <v>1</v>
          </cell>
          <cell r="J2342">
            <v>10</v>
          </cell>
          <cell r="K2342">
            <v>1396.3856666666668</v>
          </cell>
          <cell r="L2342">
            <v>133.63200000000001</v>
          </cell>
          <cell r="M2342" t="str">
            <v>SPECFIT</v>
          </cell>
          <cell r="N2342" t="str">
            <v>(79)892154</v>
          </cell>
          <cell r="O2342" t="str">
            <v>BOX</v>
          </cell>
          <cell r="P2342" t="str">
            <v>D</v>
          </cell>
          <cell r="Q2342" t="str">
            <v>F</v>
          </cell>
          <cell r="R2342">
            <v>1122.964705882353</v>
          </cell>
          <cell r="S2342">
            <v>1201.5722352941177</v>
          </cell>
          <cell r="T2342">
            <v>1174.53</v>
          </cell>
          <cell r="U2342">
            <v>1174.53</v>
          </cell>
          <cell r="V2342">
            <v>1256.7471</v>
          </cell>
          <cell r="W2342">
            <v>1256.7471</v>
          </cell>
          <cell r="X2342">
            <v>1256.7471</v>
          </cell>
          <cell r="Y2342">
            <v>1256.7471</v>
          </cell>
          <cell r="Z2342">
            <v>1396.3856666666668</v>
          </cell>
          <cell r="AB2342" t="str">
            <v/>
          </cell>
          <cell r="AC2342">
            <v>2417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I2342" t="str">
            <v/>
          </cell>
          <cell r="AJ2342" t="str">
            <v/>
          </cell>
          <cell r="AM2342" t="e">
            <v>#N/A</v>
          </cell>
        </row>
        <row r="2343">
          <cell r="A2343" t="str">
            <v>ACTIVE</v>
          </cell>
          <cell r="B2343" t="str">
            <v>35-1893</v>
          </cell>
          <cell r="C2343">
            <v>28878214</v>
          </cell>
          <cell r="D2343" t="str">
            <v>35-1893</v>
          </cell>
          <cell r="E2343" t="str">
            <v>SDR 35</v>
          </cell>
          <cell r="F2343" t="str">
            <v>15X6 TEE WYE SXGXG SDR35</v>
          </cell>
          <cell r="G2343">
            <v>14.526</v>
          </cell>
          <cell r="H2343">
            <v>6.5888773919999997</v>
          </cell>
          <cell r="I2343">
            <v>1</v>
          </cell>
          <cell r="J2343">
            <v>9</v>
          </cell>
          <cell r="K2343">
            <v>1440.3151111111113</v>
          </cell>
          <cell r="L2343">
            <v>137.8349</v>
          </cell>
          <cell r="M2343" t="str">
            <v>SPECFIT</v>
          </cell>
          <cell r="N2343" t="str">
            <v>(79)892156</v>
          </cell>
          <cell r="O2343" t="str">
            <v>BOX</v>
          </cell>
          <cell r="P2343" t="str">
            <v>D</v>
          </cell>
          <cell r="Q2343" t="str">
            <v>F</v>
          </cell>
          <cell r="R2343">
            <v>1158.2823529411764</v>
          </cell>
          <cell r="S2343">
            <v>1239.3621176470588</v>
          </cell>
          <cell r="T2343">
            <v>1211.48</v>
          </cell>
          <cell r="U2343">
            <v>1211.48</v>
          </cell>
          <cell r="V2343">
            <v>1296.2836000000002</v>
          </cell>
          <cell r="W2343">
            <v>1296.2836000000002</v>
          </cell>
          <cell r="X2343">
            <v>1296.2836000000002</v>
          </cell>
          <cell r="Y2343">
            <v>1296.2836000000002</v>
          </cell>
          <cell r="Z2343">
            <v>1440.3151111111113</v>
          </cell>
          <cell r="AB2343" t="str">
            <v/>
          </cell>
          <cell r="AC2343">
            <v>2418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I2343" t="str">
            <v/>
          </cell>
          <cell r="AJ2343" t="str">
            <v/>
          </cell>
          <cell r="AM2343" t="e">
            <v>#N/A</v>
          </cell>
        </row>
        <row r="2344">
          <cell r="A2344" t="str">
            <v>ACTIVE</v>
          </cell>
          <cell r="B2344" t="str">
            <v>35-1894</v>
          </cell>
          <cell r="C2344">
            <v>28878222</v>
          </cell>
          <cell r="D2344" t="str">
            <v>35-1894</v>
          </cell>
          <cell r="E2344" t="str">
            <v>SDR 35</v>
          </cell>
          <cell r="F2344" t="str">
            <v>15X8 TEE WYE SXGXG SDR35</v>
          </cell>
          <cell r="G2344">
            <v>18.062999999999999</v>
          </cell>
          <cell r="H2344">
            <v>8.1932322959999997</v>
          </cell>
          <cell r="I2344">
            <v>1</v>
          </cell>
          <cell r="J2344">
            <v>7</v>
          </cell>
          <cell r="K2344">
            <v>1554.626777777778</v>
          </cell>
          <cell r="L2344">
            <v>148.77539999999999</v>
          </cell>
          <cell r="M2344" t="str">
            <v>SPECFIT</v>
          </cell>
          <cell r="N2344" t="str">
            <v>(79)892158</v>
          </cell>
          <cell r="O2344" t="str">
            <v>BOX</v>
          </cell>
          <cell r="P2344" t="str">
            <v>D</v>
          </cell>
          <cell r="Q2344" t="str">
            <v>F</v>
          </cell>
          <cell r="R2344">
            <v>1250.2235294117647</v>
          </cell>
          <cell r="S2344">
            <v>1337.7391764705883</v>
          </cell>
          <cell r="T2344">
            <v>1307.6300000000001</v>
          </cell>
          <cell r="U2344">
            <v>1307.6300000000001</v>
          </cell>
          <cell r="V2344">
            <v>1399.1641000000002</v>
          </cell>
          <cell r="W2344">
            <v>1399.1641000000002</v>
          </cell>
          <cell r="X2344">
            <v>1399.1641000000002</v>
          </cell>
          <cell r="Y2344">
            <v>1399.1641000000002</v>
          </cell>
          <cell r="Z2344">
            <v>1554.626777777778</v>
          </cell>
          <cell r="AB2344" t="str">
            <v/>
          </cell>
          <cell r="AC2344">
            <v>2419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I2344" t="str">
            <v/>
          </cell>
          <cell r="AJ2344" t="str">
            <v/>
          </cell>
          <cell r="AM2344" t="e">
            <v>#N/A</v>
          </cell>
        </row>
        <row r="2345">
          <cell r="A2345" t="str">
            <v>ACTIVE</v>
          </cell>
          <cell r="B2345" t="str">
            <v>35-1895</v>
          </cell>
          <cell r="C2345">
            <v>28878230</v>
          </cell>
          <cell r="D2345" t="str">
            <v>35-1895</v>
          </cell>
          <cell r="E2345" t="str">
            <v>SDR 35</v>
          </cell>
          <cell r="F2345" t="str">
            <v>15X10 TEE WYE SXGXG SDR35</v>
          </cell>
          <cell r="G2345">
            <v>29.25</v>
          </cell>
          <cell r="H2345">
            <v>13.267566</v>
          </cell>
          <cell r="I2345">
            <v>1</v>
          </cell>
          <cell r="J2345">
            <v>5</v>
          </cell>
          <cell r="K2345">
            <v>1947.7667372549022</v>
          </cell>
          <cell r="L2345">
            <v>182.20429999999999</v>
          </cell>
          <cell r="M2345" t="str">
            <v>SPECFIT</v>
          </cell>
          <cell r="N2345" t="str">
            <v>(79)8921510</v>
          </cell>
          <cell r="O2345" t="str">
            <v>BOX</v>
          </cell>
          <cell r="P2345" t="str">
            <v>D</v>
          </cell>
          <cell r="Q2345" t="str">
            <v>F</v>
          </cell>
          <cell r="R2345">
            <v>1531.129411764706</v>
          </cell>
          <cell r="S2345">
            <v>1638.3084705882354</v>
          </cell>
          <cell r="T2345">
            <v>1638.3084705882354</v>
          </cell>
          <cell r="U2345">
            <v>1638.3084705882354</v>
          </cell>
          <cell r="V2345">
            <v>1752.9900635294121</v>
          </cell>
          <cell r="W2345">
            <v>1752.9900635294121</v>
          </cell>
          <cell r="X2345">
            <v>1752.9900635294121</v>
          </cell>
          <cell r="Y2345">
            <v>1752.9900635294121</v>
          </cell>
          <cell r="Z2345">
            <v>1947.7667372549022</v>
          </cell>
          <cell r="AB2345" t="str">
            <v/>
          </cell>
          <cell r="AC2345">
            <v>2420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I2345" t="str">
            <v/>
          </cell>
          <cell r="AJ2345" t="str">
            <v/>
          </cell>
          <cell r="AM2345" t="e">
            <v>#N/A</v>
          </cell>
        </row>
        <row r="2346">
          <cell r="A2346" t="str">
            <v>ACTIVE</v>
          </cell>
          <cell r="B2346" t="str">
            <v>35-1896</v>
          </cell>
          <cell r="C2346">
            <v>28878249</v>
          </cell>
          <cell r="D2346" t="str">
            <v>35-1896</v>
          </cell>
          <cell r="E2346" t="str">
            <v>SDR 35</v>
          </cell>
          <cell r="F2346" t="str">
            <v>15X12 TEE WYE SXGXG SDR35</v>
          </cell>
          <cell r="G2346">
            <v>36</v>
          </cell>
          <cell r="H2346">
            <v>16.329312000000002</v>
          </cell>
          <cell r="I2346">
            <v>1</v>
          </cell>
          <cell r="J2346">
            <v>4</v>
          </cell>
          <cell r="K2346">
            <v>2096.8880915032682</v>
          </cell>
          <cell r="L2346">
            <v>196.15350000000001</v>
          </cell>
          <cell r="M2346" t="str">
            <v>SPECFIT</v>
          </cell>
          <cell r="N2346" t="str">
            <v>(79)8921512</v>
          </cell>
          <cell r="O2346" t="str">
            <v>BOX</v>
          </cell>
          <cell r="P2346" t="str">
            <v>D</v>
          </cell>
          <cell r="Q2346" t="str">
            <v>F</v>
          </cell>
          <cell r="R2346">
            <v>1648.3529411764705</v>
          </cell>
          <cell r="S2346">
            <v>1763.7376470588235</v>
          </cell>
          <cell r="T2346">
            <v>1763.7376470588235</v>
          </cell>
          <cell r="U2346">
            <v>1763.7376470588235</v>
          </cell>
          <cell r="V2346">
            <v>1887.1992823529413</v>
          </cell>
          <cell r="W2346">
            <v>1887.1992823529413</v>
          </cell>
          <cell r="X2346">
            <v>1887.1992823529413</v>
          </cell>
          <cell r="Y2346">
            <v>1887.1992823529413</v>
          </cell>
          <cell r="Z2346">
            <v>2096.8880915032682</v>
          </cell>
          <cell r="AB2346" t="str">
            <v/>
          </cell>
          <cell r="AC2346">
            <v>2421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I2346" t="str">
            <v/>
          </cell>
          <cell r="AJ2346" t="str">
            <v/>
          </cell>
          <cell r="AM2346" t="e">
            <v>#N/A</v>
          </cell>
        </row>
        <row r="2347">
          <cell r="A2347" t="str">
            <v>ACTIVE</v>
          </cell>
          <cell r="B2347" t="str">
            <v>35-1897</v>
          </cell>
          <cell r="C2347">
            <v>28878257</v>
          </cell>
          <cell r="D2347" t="str">
            <v>35-1897</v>
          </cell>
          <cell r="E2347" t="str">
            <v>SDR 35</v>
          </cell>
          <cell r="F2347" t="str">
            <v>15 TEE WYE SXGXG SDR35</v>
          </cell>
          <cell r="G2347">
            <v>47.25</v>
          </cell>
          <cell r="H2347">
            <v>21.432221999999999</v>
          </cell>
          <cell r="I2347">
            <v>1</v>
          </cell>
          <cell r="J2347">
            <v>3</v>
          </cell>
          <cell r="K2347">
            <v>2658.4278679738568</v>
          </cell>
          <cell r="L2347">
            <v>248.6824</v>
          </cell>
          <cell r="M2347" t="str">
            <v>SPECFIT</v>
          </cell>
          <cell r="N2347" t="str">
            <v>(79)89215</v>
          </cell>
          <cell r="O2347" t="str">
            <v>BOX</v>
          </cell>
          <cell r="P2347" t="str">
            <v>D</v>
          </cell>
          <cell r="Q2347" t="str">
            <v>F</v>
          </cell>
          <cell r="R2347">
            <v>2089.7764705882355</v>
          </cell>
          <cell r="S2347">
            <v>2236.0608235294121</v>
          </cell>
          <cell r="T2347">
            <v>2236.0608235294121</v>
          </cell>
          <cell r="U2347">
            <v>2236.0608235294121</v>
          </cell>
          <cell r="V2347">
            <v>2392.5850811764712</v>
          </cell>
          <cell r="W2347">
            <v>2392.5850811764712</v>
          </cell>
          <cell r="X2347">
            <v>2392.5850811764712</v>
          </cell>
          <cell r="Y2347">
            <v>2392.5850811764712</v>
          </cell>
          <cell r="Z2347">
            <v>2658.4278679738568</v>
          </cell>
          <cell r="AB2347" t="str">
            <v/>
          </cell>
          <cell r="AC2347">
            <v>2422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I2347" t="str">
            <v/>
          </cell>
          <cell r="AJ2347" t="str">
            <v/>
          </cell>
          <cell r="AM2347" t="e">
            <v>#N/A</v>
          </cell>
        </row>
        <row r="2348">
          <cell r="A2348" t="str">
            <v>ACTIVE</v>
          </cell>
          <cell r="B2348" t="str">
            <v>35-1898</v>
          </cell>
          <cell r="C2348">
            <v>28878265</v>
          </cell>
          <cell r="D2348" t="str">
            <v>35-1898</v>
          </cell>
          <cell r="E2348" t="str">
            <v>SDR 35</v>
          </cell>
          <cell r="F2348" t="str">
            <v>18X4 TEE WYE SXGXG SDR35</v>
          </cell>
          <cell r="G2348">
            <v>23.85</v>
          </cell>
          <cell r="H2348">
            <v>10.8181692</v>
          </cell>
          <cell r="I2348">
            <v>1</v>
          </cell>
          <cell r="J2348">
            <v>6</v>
          </cell>
          <cell r="K2348">
            <v>2967.5736666666671</v>
          </cell>
          <cell r="L2348">
            <v>283.9905</v>
          </cell>
          <cell r="M2348" t="str">
            <v>SPECFIT</v>
          </cell>
          <cell r="N2348" t="str">
            <v>(79)892184</v>
          </cell>
          <cell r="O2348" t="str">
            <v>BOX</v>
          </cell>
          <cell r="P2348" t="str">
            <v>D</v>
          </cell>
          <cell r="Q2348" t="str">
            <v>F</v>
          </cell>
          <cell r="R2348">
            <v>2386.4823529411765</v>
          </cell>
          <cell r="S2348">
            <v>2553.5361176470592</v>
          </cell>
          <cell r="T2348">
            <v>2496.09</v>
          </cell>
          <cell r="U2348">
            <v>2496.09</v>
          </cell>
          <cell r="V2348">
            <v>2670.8163000000004</v>
          </cell>
          <cell r="W2348">
            <v>2670.8163000000004</v>
          </cell>
          <cell r="X2348">
            <v>2670.8163000000004</v>
          </cell>
          <cell r="Y2348">
            <v>2670.8163000000004</v>
          </cell>
          <cell r="Z2348">
            <v>2967.5736666666671</v>
          </cell>
          <cell r="AB2348" t="str">
            <v/>
          </cell>
          <cell r="AC2348">
            <v>2423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I2348" t="str">
            <v/>
          </cell>
          <cell r="AJ2348" t="str">
            <v/>
          </cell>
          <cell r="AM2348" t="e">
            <v>#N/A</v>
          </cell>
        </row>
        <row r="2349">
          <cell r="A2349" t="str">
            <v>ACTIVE</v>
          </cell>
          <cell r="B2349" t="str">
            <v>35-1899</v>
          </cell>
          <cell r="C2349">
            <v>28878273</v>
          </cell>
          <cell r="D2349" t="str">
            <v>35-1899</v>
          </cell>
          <cell r="E2349" t="str">
            <v>SDR 35</v>
          </cell>
          <cell r="F2349" t="str">
            <v>18X6 TEE WYE SXGXG SDR35</v>
          </cell>
          <cell r="G2349">
            <v>25.65</v>
          </cell>
          <cell r="H2349">
            <v>11.634634799999999</v>
          </cell>
          <cell r="I2349">
            <v>1</v>
          </cell>
          <cell r="J2349">
            <v>5</v>
          </cell>
          <cell r="K2349">
            <v>3020.740777777778</v>
          </cell>
          <cell r="L2349">
            <v>289.08019999999999</v>
          </cell>
          <cell r="M2349" t="str">
            <v>SPECFIT</v>
          </cell>
          <cell r="N2349" t="str">
            <v>(79)892186</v>
          </cell>
          <cell r="O2349" t="str">
            <v>BOX</v>
          </cell>
          <cell r="P2349" t="str">
            <v>D</v>
          </cell>
          <cell r="Q2349" t="str">
            <v>F</v>
          </cell>
          <cell r="R2349">
            <v>2429.2470588235296</v>
          </cell>
          <cell r="S2349">
            <v>2599.2943529411768</v>
          </cell>
          <cell r="T2349">
            <v>2540.81</v>
          </cell>
          <cell r="U2349">
            <v>2540.81</v>
          </cell>
          <cell r="V2349">
            <v>2718.6667000000002</v>
          </cell>
          <cell r="W2349">
            <v>2718.6667000000002</v>
          </cell>
          <cell r="X2349">
            <v>2718.6667000000002</v>
          </cell>
          <cell r="Y2349">
            <v>2718.6667000000002</v>
          </cell>
          <cell r="Z2349">
            <v>3020.740777777778</v>
          </cell>
          <cell r="AB2349" t="str">
            <v/>
          </cell>
          <cell r="AC2349">
            <v>2424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I2349" t="str">
            <v/>
          </cell>
          <cell r="AJ2349" t="str">
            <v/>
          </cell>
          <cell r="AM2349" t="e">
            <v>#N/A</v>
          </cell>
        </row>
        <row r="2350">
          <cell r="A2350" t="str">
            <v>ACTIVE</v>
          </cell>
          <cell r="B2350" t="str">
            <v>35-1900</v>
          </cell>
          <cell r="C2350">
            <v>28878281</v>
          </cell>
          <cell r="D2350" t="str">
            <v>35-1900</v>
          </cell>
          <cell r="E2350" t="str">
            <v>SDR 35</v>
          </cell>
          <cell r="F2350" t="str">
            <v>18X8 TEE WYE SXGXG SDR35</v>
          </cell>
          <cell r="G2350">
            <v>30.15</v>
          </cell>
          <cell r="H2350">
            <v>13.675798799999999</v>
          </cell>
          <cell r="I2350">
            <v>1</v>
          </cell>
          <cell r="J2350">
            <v>4</v>
          </cell>
          <cell r="K2350">
            <v>3201.9749999999999</v>
          </cell>
          <cell r="L2350">
            <v>306.42509999999999</v>
          </cell>
          <cell r="M2350" t="str">
            <v>SPECFIT</v>
          </cell>
          <cell r="N2350" t="str">
            <v>(79)892188</v>
          </cell>
          <cell r="O2350" t="str">
            <v>BOX</v>
          </cell>
          <cell r="P2350" t="str">
            <v>D</v>
          </cell>
          <cell r="Q2350" t="str">
            <v>F</v>
          </cell>
          <cell r="R2350">
            <v>2575.0117647058828</v>
          </cell>
          <cell r="S2350">
            <v>2755.262588235295</v>
          </cell>
          <cell r="T2350">
            <v>2693.25</v>
          </cell>
          <cell r="U2350">
            <v>2693.25</v>
          </cell>
          <cell r="V2350">
            <v>2881.7775000000001</v>
          </cell>
          <cell r="W2350">
            <v>2881.7775000000001</v>
          </cell>
          <cell r="X2350">
            <v>2881.7775000000001</v>
          </cell>
          <cell r="Y2350">
            <v>2881.7775000000001</v>
          </cell>
          <cell r="Z2350">
            <v>3201.9749999999999</v>
          </cell>
          <cell r="AB2350" t="str">
            <v/>
          </cell>
          <cell r="AC2350">
            <v>2425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I2350" t="str">
            <v/>
          </cell>
          <cell r="AJ2350" t="str">
            <v/>
          </cell>
          <cell r="AM2350" t="e">
            <v>#N/A</v>
          </cell>
        </row>
        <row r="2351">
          <cell r="A2351" t="str">
            <v>ACTIVE</v>
          </cell>
          <cell r="B2351" t="str">
            <v>35-1901</v>
          </cell>
          <cell r="C2351">
            <v>28878290</v>
          </cell>
          <cell r="D2351" t="str">
            <v>35-1901</v>
          </cell>
          <cell r="E2351" t="str">
            <v>SDR 35</v>
          </cell>
          <cell r="F2351" t="str">
            <v>18X10 TEE WYE SXGXG SDR35</v>
          </cell>
          <cell r="G2351">
            <v>44.1</v>
          </cell>
          <cell r="H2351">
            <v>20.003407200000002</v>
          </cell>
          <cell r="I2351">
            <v>1</v>
          </cell>
          <cell r="J2351">
            <v>3</v>
          </cell>
          <cell r="K2351">
            <v>3441.3449098039223</v>
          </cell>
          <cell r="L2351">
            <v>321.9203</v>
          </cell>
          <cell r="M2351" t="str">
            <v>SPECFIT</v>
          </cell>
          <cell r="N2351" t="str">
            <v>(79)8921810</v>
          </cell>
          <cell r="O2351" t="str">
            <v>BOX</v>
          </cell>
          <cell r="P2351" t="str">
            <v>D</v>
          </cell>
          <cell r="Q2351" t="str">
            <v>F</v>
          </cell>
          <cell r="R2351">
            <v>2705.223529411765</v>
          </cell>
          <cell r="S2351">
            <v>2894.5891764705889</v>
          </cell>
          <cell r="T2351">
            <v>2894.5891764705889</v>
          </cell>
          <cell r="U2351">
            <v>2894.5891764705889</v>
          </cell>
          <cell r="V2351">
            <v>3097.2104188235303</v>
          </cell>
          <cell r="W2351">
            <v>3097.2104188235303</v>
          </cell>
          <cell r="X2351">
            <v>3097.2104188235303</v>
          </cell>
          <cell r="Y2351">
            <v>3097.2104188235303</v>
          </cell>
          <cell r="Z2351">
            <v>3441.3449098039223</v>
          </cell>
          <cell r="AB2351" t="str">
            <v/>
          </cell>
          <cell r="AC2351">
            <v>2426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I2351" t="str">
            <v/>
          </cell>
          <cell r="AJ2351" t="str">
            <v/>
          </cell>
          <cell r="AM2351" t="e">
            <v>#N/A</v>
          </cell>
        </row>
        <row r="2352">
          <cell r="A2352" t="str">
            <v>ACTIVE</v>
          </cell>
          <cell r="B2352" t="str">
            <v>35-1902</v>
          </cell>
          <cell r="C2352">
            <v>28878303</v>
          </cell>
          <cell r="D2352" t="str">
            <v>35-1902</v>
          </cell>
          <cell r="E2352" t="str">
            <v>SDR 35</v>
          </cell>
          <cell r="F2352" t="str">
            <v>18X12 TEE WYE SXGXG SDR35</v>
          </cell>
          <cell r="G2352">
            <v>50.85</v>
          </cell>
          <cell r="H2352">
            <v>23.065153200000001</v>
          </cell>
          <cell r="I2352">
            <v>1</v>
          </cell>
          <cell r="J2352">
            <v>3</v>
          </cell>
          <cell r="K2352">
            <v>3658.6214875816995</v>
          </cell>
          <cell r="L2352">
            <v>342.24610000000001</v>
          </cell>
          <cell r="M2352" t="str">
            <v>SPECFIT</v>
          </cell>
          <cell r="N2352" t="str">
            <v>(79)8921812</v>
          </cell>
          <cell r="O2352" t="str">
            <v>BOX</v>
          </cell>
          <cell r="P2352" t="str">
            <v>D</v>
          </cell>
          <cell r="Q2352" t="str">
            <v>F</v>
          </cell>
          <cell r="R2352">
            <v>2876.0235294117647</v>
          </cell>
          <cell r="S2352">
            <v>3077.3451764705883</v>
          </cell>
          <cell r="T2352">
            <v>3077.3451764705883</v>
          </cell>
          <cell r="U2352">
            <v>3077.3451764705883</v>
          </cell>
          <cell r="V2352">
            <v>3292.7593388235296</v>
          </cell>
          <cell r="W2352">
            <v>3292.7593388235296</v>
          </cell>
          <cell r="X2352">
            <v>3292.7593388235296</v>
          </cell>
          <cell r="Y2352">
            <v>3292.7593388235296</v>
          </cell>
          <cell r="Z2352">
            <v>3658.6214875816995</v>
          </cell>
          <cell r="AB2352" t="str">
            <v/>
          </cell>
          <cell r="AC2352">
            <v>2427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I2352" t="str">
            <v/>
          </cell>
          <cell r="AJ2352" t="str">
            <v/>
          </cell>
          <cell r="AM2352" t="e">
            <v>#N/A</v>
          </cell>
        </row>
        <row r="2353">
          <cell r="A2353" t="str">
            <v>ACTIVE</v>
          </cell>
          <cell r="B2353" t="str">
            <v>35-1903</v>
          </cell>
          <cell r="C2353">
            <v>28878311</v>
          </cell>
          <cell r="D2353" t="str">
            <v>35-1903</v>
          </cell>
          <cell r="E2353" t="str">
            <v>SDR 35</v>
          </cell>
          <cell r="F2353" t="str">
            <v>18X15 TEE WYE SXGXG SDR35</v>
          </cell>
          <cell r="G2353">
            <v>63.45</v>
          </cell>
          <cell r="H2353">
            <v>28.780412399999999</v>
          </cell>
          <cell r="I2353">
            <v>1</v>
          </cell>
          <cell r="J2353">
            <v>2</v>
          </cell>
          <cell r="K2353">
            <v>3904.2287281045756</v>
          </cell>
          <cell r="L2353">
            <v>365.22129999999999</v>
          </cell>
          <cell r="M2353" t="str">
            <v>SPECFIT</v>
          </cell>
          <cell r="N2353" t="str">
            <v>(79)8921815</v>
          </cell>
          <cell r="O2353" t="str">
            <v>BOX</v>
          </cell>
          <cell r="P2353" t="str">
            <v>D</v>
          </cell>
          <cell r="Q2353" t="str">
            <v>F</v>
          </cell>
          <cell r="R2353">
            <v>3069.0941176470587</v>
          </cell>
          <cell r="S2353">
            <v>3283.9307058823529</v>
          </cell>
          <cell r="T2353">
            <v>3283.9307058823529</v>
          </cell>
          <cell r="U2353">
            <v>3283.9307058823529</v>
          </cell>
          <cell r="V2353">
            <v>3513.8058552941179</v>
          </cell>
          <cell r="W2353">
            <v>3513.8058552941179</v>
          </cell>
          <cell r="X2353">
            <v>3513.8058552941179</v>
          </cell>
          <cell r="Y2353">
            <v>3513.8058552941179</v>
          </cell>
          <cell r="Z2353">
            <v>3904.2287281045756</v>
          </cell>
          <cell r="AB2353" t="str">
            <v/>
          </cell>
          <cell r="AC2353">
            <v>2428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I2353" t="str">
            <v/>
          </cell>
          <cell r="AJ2353" t="str">
            <v/>
          </cell>
          <cell r="AM2353" t="e">
            <v>#N/A</v>
          </cell>
        </row>
        <row r="2354">
          <cell r="A2354" t="str">
            <v>ACTIVE</v>
          </cell>
          <cell r="B2354" t="str">
            <v>35-1904</v>
          </cell>
          <cell r="C2354">
            <v>28878320</v>
          </cell>
          <cell r="D2354" t="str">
            <v>35-1904</v>
          </cell>
          <cell r="E2354" t="str">
            <v>SDR 35</v>
          </cell>
          <cell r="F2354" t="str">
            <v>18 TEE WYE SXGXG SDR35</v>
          </cell>
          <cell r="G2354">
            <v>86.85</v>
          </cell>
          <cell r="H2354">
            <v>39.394465199999999</v>
          </cell>
          <cell r="I2354">
            <v>1</v>
          </cell>
          <cell r="J2354">
            <v>2</v>
          </cell>
          <cell r="K2354">
            <v>4123.5257176470595</v>
          </cell>
          <cell r="L2354">
            <v>385.73599999999999</v>
          </cell>
          <cell r="M2354" t="str">
            <v>SPECFIT</v>
          </cell>
          <cell r="N2354" t="str">
            <v>(79)89218</v>
          </cell>
          <cell r="O2354" t="str">
            <v>BOX</v>
          </cell>
          <cell r="P2354" t="str">
            <v>D</v>
          </cell>
          <cell r="Q2354" t="str">
            <v>F</v>
          </cell>
          <cell r="R2354">
            <v>3241.4823529411769</v>
          </cell>
          <cell r="S2354">
            <v>3468.3861176470596</v>
          </cell>
          <cell r="T2354">
            <v>3468.3861176470596</v>
          </cell>
          <cell r="U2354">
            <v>3468.3861176470596</v>
          </cell>
          <cell r="V2354">
            <v>3711.1731458823538</v>
          </cell>
          <cell r="W2354">
            <v>3711.1731458823538</v>
          </cell>
          <cell r="X2354">
            <v>3711.1731458823538</v>
          </cell>
          <cell r="Y2354">
            <v>3711.1731458823538</v>
          </cell>
          <cell r="Z2354">
            <v>4123.5257176470595</v>
          </cell>
          <cell r="AB2354" t="str">
            <v/>
          </cell>
          <cell r="AC2354">
            <v>2429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I2354" t="str">
            <v/>
          </cell>
          <cell r="AJ2354" t="str">
            <v/>
          </cell>
          <cell r="AM2354" t="e">
            <v>#N/A</v>
          </cell>
        </row>
        <row r="2355">
          <cell r="A2355" t="str">
            <v>ACTIVE</v>
          </cell>
          <cell r="B2355" t="str">
            <v>35-1905</v>
          </cell>
          <cell r="C2355">
            <v>28878338</v>
          </cell>
          <cell r="D2355" t="str">
            <v>35-1905</v>
          </cell>
          <cell r="E2355" t="str">
            <v>SDR 35</v>
          </cell>
          <cell r="F2355" t="str">
            <v>21X4 TEE WYE SXGXG SDR35</v>
          </cell>
          <cell r="G2355">
            <v>35.1</v>
          </cell>
          <cell r="H2355">
            <v>15.921079200000001</v>
          </cell>
          <cell r="I2355">
            <v>1</v>
          </cell>
          <cell r="J2355">
            <v>4</v>
          </cell>
          <cell r="K2355">
            <v>4204.7671111111113</v>
          </cell>
          <cell r="L2355">
            <v>402.39019999999999</v>
          </cell>
          <cell r="M2355" t="str">
            <v>SPECFIT</v>
          </cell>
          <cell r="N2355" t="str">
            <v>(79)892214</v>
          </cell>
          <cell r="O2355" t="str">
            <v>BOX</v>
          </cell>
          <cell r="P2355" t="str">
            <v>D</v>
          </cell>
          <cell r="Q2355" t="str">
            <v>F</v>
          </cell>
          <cell r="R2355">
            <v>3381.4352941176471</v>
          </cell>
          <cell r="S2355">
            <v>3618.1357647058826</v>
          </cell>
          <cell r="T2355">
            <v>3536.72</v>
          </cell>
          <cell r="U2355">
            <v>3536.72</v>
          </cell>
          <cell r="V2355">
            <v>3784.2903999999999</v>
          </cell>
          <cell r="W2355">
            <v>3784.2903999999999</v>
          </cell>
          <cell r="X2355">
            <v>3784.2903999999999</v>
          </cell>
          <cell r="Y2355">
            <v>3784.2903999999999</v>
          </cell>
          <cell r="Z2355">
            <v>4204.7671111111113</v>
          </cell>
          <cell r="AB2355" t="str">
            <v/>
          </cell>
          <cell r="AC2355">
            <v>2430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I2355" t="str">
            <v/>
          </cell>
          <cell r="AJ2355" t="str">
            <v/>
          </cell>
          <cell r="AM2355" t="e">
            <v>#N/A</v>
          </cell>
        </row>
        <row r="2356">
          <cell r="A2356" t="str">
            <v>ACTIVE</v>
          </cell>
          <cell r="B2356" t="str">
            <v>35-1906</v>
          </cell>
          <cell r="C2356">
            <v>28878346</v>
          </cell>
          <cell r="D2356" t="str">
            <v>35-1906</v>
          </cell>
          <cell r="E2356" t="str">
            <v>SDR 35</v>
          </cell>
          <cell r="F2356" t="str">
            <v>21X6 TEE WYE SXGXG SDR35</v>
          </cell>
          <cell r="G2356">
            <v>37.799999999999997</v>
          </cell>
          <cell r="H2356">
            <v>17.145777599999999</v>
          </cell>
          <cell r="I2356">
            <v>1</v>
          </cell>
          <cell r="J2356">
            <v>4</v>
          </cell>
          <cell r="K2356">
            <v>4548.3559999999998</v>
          </cell>
          <cell r="L2356">
            <v>435.27100000000002</v>
          </cell>
          <cell r="M2356" t="str">
            <v>SPECFIT</v>
          </cell>
          <cell r="N2356" t="str">
            <v>(79)892216</v>
          </cell>
          <cell r="O2356" t="str">
            <v>BOX</v>
          </cell>
          <cell r="P2356" t="str">
            <v>D</v>
          </cell>
          <cell r="Q2356" t="str">
            <v>F</v>
          </cell>
          <cell r="R2356">
            <v>3657.7411764705885</v>
          </cell>
          <cell r="S2356">
            <v>3913.7830588235297</v>
          </cell>
          <cell r="T2356">
            <v>3825.72</v>
          </cell>
          <cell r="U2356">
            <v>3825.72</v>
          </cell>
          <cell r="V2356">
            <v>4093.5203999999999</v>
          </cell>
          <cell r="W2356">
            <v>4093.5203999999999</v>
          </cell>
          <cell r="X2356">
            <v>4093.5203999999999</v>
          </cell>
          <cell r="Y2356">
            <v>4093.5203999999999</v>
          </cell>
          <cell r="Z2356">
            <v>4548.3559999999998</v>
          </cell>
          <cell r="AB2356" t="str">
            <v/>
          </cell>
          <cell r="AC2356">
            <v>2431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I2356" t="str">
            <v/>
          </cell>
          <cell r="AJ2356" t="str">
            <v/>
          </cell>
          <cell r="AM2356" t="e">
            <v>#N/A</v>
          </cell>
        </row>
        <row r="2357">
          <cell r="A2357" t="str">
            <v>ACTIVE</v>
          </cell>
          <cell r="B2357" t="str">
            <v>35-1907</v>
          </cell>
          <cell r="C2357">
            <v>28878354</v>
          </cell>
          <cell r="D2357" t="str">
            <v>35-1907</v>
          </cell>
          <cell r="E2357" t="str">
            <v>SDR 35</v>
          </cell>
          <cell r="F2357" t="str">
            <v>21X8 TEE WYE SXGXG SDR35</v>
          </cell>
          <cell r="G2357">
            <v>43.2</v>
          </cell>
          <cell r="H2357">
            <v>19.595174400000001</v>
          </cell>
          <cell r="I2357">
            <v>1</v>
          </cell>
          <cell r="J2357">
            <v>3</v>
          </cell>
          <cell r="K2357">
            <v>1584.325222222222</v>
          </cell>
          <cell r="L2357">
            <v>532.29139999999995</v>
          </cell>
          <cell r="M2357" t="str">
            <v>SPECFIT</v>
          </cell>
          <cell r="N2357" t="str">
            <v>(79)892218</v>
          </cell>
          <cell r="O2357" t="str">
            <v>BOX</v>
          </cell>
          <cell r="P2357" t="str">
            <v>D</v>
          </cell>
          <cell r="Q2357" t="str">
            <v>F</v>
          </cell>
          <cell r="R2357">
            <v>4473.0470588235294</v>
          </cell>
          <cell r="S2357">
            <v>4786.1603529411768</v>
          </cell>
          <cell r="T2357">
            <v>1332.61</v>
          </cell>
          <cell r="U2357">
            <v>1332.61</v>
          </cell>
          <cell r="V2357">
            <v>1425.8926999999999</v>
          </cell>
          <cell r="W2357">
            <v>1425.8926999999999</v>
          </cell>
          <cell r="X2357">
            <v>1425.8926999999999</v>
          </cell>
          <cell r="Y2357">
            <v>1425.8926999999999</v>
          </cell>
          <cell r="Z2357">
            <v>1584.325222222222</v>
          </cell>
          <cell r="AB2357" t="str">
            <v/>
          </cell>
          <cell r="AC2357">
            <v>2432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I2357" t="str">
            <v/>
          </cell>
          <cell r="AJ2357" t="str">
            <v/>
          </cell>
          <cell r="AM2357" t="e">
            <v>#N/A</v>
          </cell>
        </row>
        <row r="2358">
          <cell r="A2358" t="str">
            <v>ACTIVE</v>
          </cell>
          <cell r="B2358" t="str">
            <v>35-1908</v>
          </cell>
          <cell r="C2358">
            <v>28878362</v>
          </cell>
          <cell r="D2358" t="str">
            <v>35-1908</v>
          </cell>
          <cell r="E2358" t="str">
            <v>SDR 35</v>
          </cell>
          <cell r="F2358" t="str">
            <v>21X10 TEE WYE SXGXG SDR35</v>
          </cell>
          <cell r="G2358">
            <v>62.55</v>
          </cell>
          <cell r="H2358">
            <v>28.372179599999999</v>
          </cell>
          <cell r="I2358">
            <v>1</v>
          </cell>
          <cell r="J2358">
            <v>2</v>
          </cell>
          <cell r="K2358">
            <v>6264.3540235294131</v>
          </cell>
          <cell r="L2358">
            <v>585.99980000000005</v>
          </cell>
          <cell r="M2358" t="str">
            <v>SPECFIT</v>
          </cell>
          <cell r="N2358" t="str">
            <v>(79)8922110</v>
          </cell>
          <cell r="O2358" t="str">
            <v>BOX</v>
          </cell>
          <cell r="P2358" t="str">
            <v>D</v>
          </cell>
          <cell r="Q2358" t="str">
            <v>F</v>
          </cell>
          <cell r="R2358">
            <v>4924.3764705882359</v>
          </cell>
          <cell r="S2358">
            <v>5269.082823529413</v>
          </cell>
          <cell r="T2358">
            <v>5269.082823529413</v>
          </cell>
          <cell r="U2358">
            <v>5269.082823529413</v>
          </cell>
          <cell r="V2358">
            <v>5637.9186211764718</v>
          </cell>
          <cell r="W2358">
            <v>5637.9186211764718</v>
          </cell>
          <cell r="X2358">
            <v>5637.9186211764718</v>
          </cell>
          <cell r="Y2358">
            <v>5637.9186211764718</v>
          </cell>
          <cell r="Z2358">
            <v>6264.3540235294131</v>
          </cell>
          <cell r="AB2358" t="str">
            <v/>
          </cell>
          <cell r="AC2358">
            <v>2433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I2358" t="str">
            <v/>
          </cell>
          <cell r="AJ2358" t="str">
            <v/>
          </cell>
          <cell r="AM2358" t="e">
            <v>#N/A</v>
          </cell>
        </row>
        <row r="2359">
          <cell r="A2359" t="str">
            <v>ACTIVE</v>
          </cell>
          <cell r="B2359" t="str">
            <v>35-1909</v>
          </cell>
          <cell r="C2359">
            <v>28878370</v>
          </cell>
          <cell r="D2359" t="str">
            <v>35-1909</v>
          </cell>
          <cell r="E2359" t="str">
            <v>SDR 35</v>
          </cell>
          <cell r="F2359" t="str">
            <v>21X12 TEE WYE SXGXG SDR35</v>
          </cell>
          <cell r="G2359">
            <v>71.55</v>
          </cell>
          <cell r="H2359">
            <v>32.454507599999999</v>
          </cell>
          <cell r="I2359">
            <v>1</v>
          </cell>
          <cell r="J2359">
            <v>2</v>
          </cell>
          <cell r="K2359">
            <v>6738.1181333333352</v>
          </cell>
          <cell r="L2359">
            <v>630.31910000000005</v>
          </cell>
          <cell r="M2359" t="str">
            <v>SPECFIT</v>
          </cell>
          <cell r="N2359" t="str">
            <v>(79)8922112</v>
          </cell>
          <cell r="O2359" t="str">
            <v>BOX</v>
          </cell>
          <cell r="P2359" t="str">
            <v>D</v>
          </cell>
          <cell r="Q2359" t="str">
            <v>F</v>
          </cell>
          <cell r="R2359">
            <v>5296.8</v>
          </cell>
          <cell r="S2359">
            <v>5667.5760000000009</v>
          </cell>
          <cell r="T2359">
            <v>5667.5760000000009</v>
          </cell>
          <cell r="U2359">
            <v>5667.5760000000009</v>
          </cell>
          <cell r="V2359">
            <v>6064.3063200000015</v>
          </cell>
          <cell r="W2359">
            <v>6064.3063200000015</v>
          </cell>
          <cell r="X2359">
            <v>6064.3063200000015</v>
          </cell>
          <cell r="Y2359">
            <v>6064.3063200000015</v>
          </cell>
          <cell r="Z2359">
            <v>6738.1181333333352</v>
          </cell>
          <cell r="AB2359" t="str">
            <v/>
          </cell>
          <cell r="AC2359">
            <v>2434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I2359" t="str">
            <v/>
          </cell>
          <cell r="AJ2359" t="str">
            <v/>
          </cell>
          <cell r="AM2359" t="e">
            <v>#N/A</v>
          </cell>
        </row>
        <row r="2360">
          <cell r="A2360" t="str">
            <v>ACTIVE</v>
          </cell>
          <cell r="B2360" t="str">
            <v>35-1910</v>
          </cell>
          <cell r="C2360">
            <v>28878389</v>
          </cell>
          <cell r="D2360" t="str">
            <v>35-1910</v>
          </cell>
          <cell r="E2360" t="str">
            <v>SDR 35</v>
          </cell>
          <cell r="F2360" t="str">
            <v>21X15 TEE WYE SXGXG SDR35</v>
          </cell>
          <cell r="G2360">
            <v>85.95</v>
          </cell>
          <cell r="H2360">
            <v>38.986232399999999</v>
          </cell>
          <cell r="I2360">
            <v>1</v>
          </cell>
          <cell r="J2360">
            <v>2</v>
          </cell>
          <cell r="K2360">
            <v>7545.2501843137279</v>
          </cell>
          <cell r="L2360">
            <v>705.82140000000004</v>
          </cell>
          <cell r="M2360" t="str">
            <v>SPECFIT</v>
          </cell>
          <cell r="N2360" t="str">
            <v>(79)8922115</v>
          </cell>
          <cell r="O2360" t="str">
            <v>BOX</v>
          </cell>
          <cell r="P2360" t="str">
            <v>D</v>
          </cell>
          <cell r="Q2360" t="str">
            <v>F</v>
          </cell>
          <cell r="R2360">
            <v>5931.2823529411771</v>
          </cell>
          <cell r="S2360">
            <v>6346.4721176470603</v>
          </cell>
          <cell r="T2360">
            <v>6346.4721176470603</v>
          </cell>
          <cell r="U2360">
            <v>6346.4721176470603</v>
          </cell>
          <cell r="V2360">
            <v>6790.7251658823552</v>
          </cell>
          <cell r="W2360">
            <v>6790.7251658823552</v>
          </cell>
          <cell r="X2360">
            <v>6790.7251658823552</v>
          </cell>
          <cell r="Y2360">
            <v>6790.7251658823552</v>
          </cell>
          <cell r="Z2360">
            <v>7545.2501843137279</v>
          </cell>
          <cell r="AB2360" t="str">
            <v/>
          </cell>
          <cell r="AC2360">
            <v>2435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I2360" t="str">
            <v/>
          </cell>
          <cell r="AJ2360" t="str">
            <v/>
          </cell>
          <cell r="AM2360" t="e">
            <v>#N/A</v>
          </cell>
        </row>
        <row r="2361">
          <cell r="A2361" t="str">
            <v>ACTIVE</v>
          </cell>
          <cell r="B2361" t="str">
            <v>35-1911</v>
          </cell>
          <cell r="C2361">
            <v>28878397</v>
          </cell>
          <cell r="D2361" t="str">
            <v>35-1911</v>
          </cell>
          <cell r="E2361" t="str">
            <v>SDR 35</v>
          </cell>
          <cell r="F2361" t="str">
            <v>21X18 TEE WYE SXGXG SDR35</v>
          </cell>
          <cell r="G2361">
            <v>111.15</v>
          </cell>
          <cell r="H2361">
            <v>50.416750800000003</v>
          </cell>
          <cell r="I2361">
            <v>1</v>
          </cell>
          <cell r="J2361">
            <v>1</v>
          </cell>
          <cell r="K2361">
            <v>8598.0643058823553</v>
          </cell>
          <cell r="L2361">
            <v>804.30830000000003</v>
          </cell>
          <cell r="M2361" t="str">
            <v>SPECFIT</v>
          </cell>
          <cell r="N2361" t="str">
            <v>(79)8922118</v>
          </cell>
          <cell r="O2361" t="str">
            <v>BOX</v>
          </cell>
          <cell r="P2361" t="str">
            <v>D</v>
          </cell>
          <cell r="Q2361" t="str">
            <v>F</v>
          </cell>
          <cell r="R2361">
            <v>6758.8941176470598</v>
          </cell>
          <cell r="S2361">
            <v>7232.0167058823545</v>
          </cell>
          <cell r="T2361">
            <v>7232.0167058823545</v>
          </cell>
          <cell r="U2361">
            <v>7232.0167058823545</v>
          </cell>
          <cell r="V2361">
            <v>7738.2578752941199</v>
          </cell>
          <cell r="W2361">
            <v>7738.2578752941199</v>
          </cell>
          <cell r="X2361">
            <v>7738.2578752941199</v>
          </cell>
          <cell r="Y2361">
            <v>7738.2578752941199</v>
          </cell>
          <cell r="Z2361">
            <v>8598.0643058823553</v>
          </cell>
          <cell r="AB2361" t="str">
            <v/>
          </cell>
          <cell r="AC2361">
            <v>2436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I2361" t="str">
            <v/>
          </cell>
          <cell r="AJ2361" t="str">
            <v/>
          </cell>
          <cell r="AM2361" t="e">
            <v>#N/A</v>
          </cell>
        </row>
        <row r="2362">
          <cell r="A2362" t="str">
            <v>ACTIVE</v>
          </cell>
          <cell r="B2362" t="str">
            <v>35-1912</v>
          </cell>
          <cell r="C2362">
            <v>28878400</v>
          </cell>
          <cell r="D2362" t="str">
            <v>35-1912</v>
          </cell>
          <cell r="E2362" t="str">
            <v>SDR 35</v>
          </cell>
          <cell r="F2362" t="str">
            <v>21 TEE WYE SXGXG SDR35</v>
          </cell>
          <cell r="G2362">
            <v>138.15</v>
          </cell>
          <cell r="H2362">
            <v>62.6637348</v>
          </cell>
          <cell r="I2362">
            <v>1</v>
          </cell>
          <cell r="J2362">
            <v>1</v>
          </cell>
          <cell r="K2362">
            <v>11475.83406143791</v>
          </cell>
          <cell r="L2362">
            <v>1073.509</v>
          </cell>
          <cell r="M2362" t="str">
            <v>SPECFIT</v>
          </cell>
          <cell r="N2362" t="str">
            <v>(79)89221</v>
          </cell>
          <cell r="O2362" t="str">
            <v>BOX</v>
          </cell>
          <cell r="P2362" t="str">
            <v>D</v>
          </cell>
          <cell r="Q2362" t="str">
            <v>F</v>
          </cell>
          <cell r="R2362">
            <v>9021.0941176470587</v>
          </cell>
          <cell r="S2362">
            <v>9652.5707058823536</v>
          </cell>
          <cell r="T2362">
            <v>9652.5707058823536</v>
          </cell>
          <cell r="U2362">
            <v>9652.5707058823536</v>
          </cell>
          <cell r="V2362">
            <v>10328.250655294119</v>
          </cell>
          <cell r="W2362">
            <v>10328.250655294119</v>
          </cell>
          <cell r="X2362">
            <v>10328.250655294119</v>
          </cell>
          <cell r="Y2362">
            <v>10328.250655294119</v>
          </cell>
          <cell r="Z2362">
            <v>11475.83406143791</v>
          </cell>
          <cell r="AB2362" t="str">
            <v/>
          </cell>
          <cell r="AC2362">
            <v>2437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I2362" t="str">
            <v/>
          </cell>
          <cell r="AJ2362" t="str">
            <v/>
          </cell>
          <cell r="AM2362" t="e">
            <v>#N/A</v>
          </cell>
        </row>
        <row r="2363">
          <cell r="A2363" t="str">
            <v>ACTIVE</v>
          </cell>
          <cell r="B2363" t="str">
            <v>35-1913</v>
          </cell>
          <cell r="C2363">
            <v>28878419</v>
          </cell>
          <cell r="D2363" t="str">
            <v>35-1913</v>
          </cell>
          <cell r="E2363" t="str">
            <v>SDR 35</v>
          </cell>
          <cell r="F2363" t="str">
            <v>24X4 TEE WYE SXGXG SDR35</v>
          </cell>
          <cell r="G2363">
            <v>50.4</v>
          </cell>
          <cell r="H2363">
            <v>22.861036800000001</v>
          </cell>
          <cell r="I2363">
            <v>1</v>
          </cell>
          <cell r="J2363">
            <v>3</v>
          </cell>
          <cell r="K2363">
            <v>6999.9875555555554</v>
          </cell>
          <cell r="L2363">
            <v>669.88750000000005</v>
          </cell>
          <cell r="M2363" t="str">
            <v>SPECFIT</v>
          </cell>
          <cell r="N2363" t="str">
            <v>(79)892244</v>
          </cell>
          <cell r="O2363" t="str">
            <v>BOX</v>
          </cell>
          <cell r="P2363" t="str">
            <v>D</v>
          </cell>
          <cell r="Q2363" t="str">
            <v>F</v>
          </cell>
          <cell r="R2363">
            <v>5629.3176470588242</v>
          </cell>
          <cell r="S2363">
            <v>6023.3698823529421</v>
          </cell>
          <cell r="T2363">
            <v>5887.84</v>
          </cell>
          <cell r="U2363">
            <v>5887.84</v>
          </cell>
          <cell r="V2363">
            <v>6299.9888000000001</v>
          </cell>
          <cell r="W2363">
            <v>6299.9888000000001</v>
          </cell>
          <cell r="X2363">
            <v>6299.9888000000001</v>
          </cell>
          <cell r="Y2363">
            <v>6299.9888000000001</v>
          </cell>
          <cell r="Z2363">
            <v>6999.9875555555554</v>
          </cell>
          <cell r="AB2363" t="str">
            <v/>
          </cell>
          <cell r="AC2363">
            <v>2438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I2363" t="str">
            <v/>
          </cell>
          <cell r="AJ2363" t="str">
            <v/>
          </cell>
          <cell r="AM2363" t="e">
            <v>#N/A</v>
          </cell>
        </row>
        <row r="2364">
          <cell r="A2364" t="str">
            <v>ACTIVE</v>
          </cell>
          <cell r="B2364" t="str">
            <v>35-1914</v>
          </cell>
          <cell r="C2364">
            <v>28878427</v>
          </cell>
          <cell r="D2364" t="str">
            <v>35-1914</v>
          </cell>
          <cell r="E2364" t="str">
            <v>SDR 35</v>
          </cell>
          <cell r="F2364" t="str">
            <v>24X6 TEE WYE SXGXG SDR35</v>
          </cell>
          <cell r="G2364">
            <v>53.1</v>
          </cell>
          <cell r="H2364">
            <v>24.085735200000002</v>
          </cell>
          <cell r="I2364">
            <v>1</v>
          </cell>
          <cell r="J2364">
            <v>3</v>
          </cell>
          <cell r="K2364">
            <v>7587.4992392156864</v>
          </cell>
          <cell r="L2364">
            <v>709.77440000000001</v>
          </cell>
          <cell r="M2364" t="str">
            <v>SPECFIT</v>
          </cell>
          <cell r="N2364" t="str">
            <v>(79)892246</v>
          </cell>
          <cell r="O2364" t="str">
            <v>BOX</v>
          </cell>
          <cell r="P2364" t="str">
            <v>D</v>
          </cell>
          <cell r="Q2364" t="str">
            <v>F</v>
          </cell>
          <cell r="R2364">
            <v>5964.4941176470584</v>
          </cell>
          <cell r="S2364">
            <v>6382.0087058823528</v>
          </cell>
          <cell r="T2364">
            <v>6382.0087058823528</v>
          </cell>
          <cell r="U2364">
            <v>6382.0087058823528</v>
          </cell>
          <cell r="V2364">
            <v>6828.7493152941179</v>
          </cell>
          <cell r="W2364">
            <v>6828.7493152941179</v>
          </cell>
          <cell r="X2364">
            <v>6828.7493152941179</v>
          </cell>
          <cell r="Y2364">
            <v>6828.7493152941179</v>
          </cell>
          <cell r="Z2364">
            <v>7587.4992392156864</v>
          </cell>
          <cell r="AB2364" t="str">
            <v/>
          </cell>
          <cell r="AC2364">
            <v>2439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I2364" t="str">
            <v/>
          </cell>
          <cell r="AJ2364" t="str">
            <v/>
          </cell>
          <cell r="AM2364" t="e">
            <v>#N/A</v>
          </cell>
        </row>
        <row r="2365">
          <cell r="A2365" t="str">
            <v>ACTIVE</v>
          </cell>
          <cell r="B2365" t="str">
            <v>35-1915</v>
          </cell>
          <cell r="C2365">
            <v>28878435</v>
          </cell>
          <cell r="D2365" t="str">
            <v>35-1915</v>
          </cell>
          <cell r="E2365" t="str">
            <v>SDR 35</v>
          </cell>
          <cell r="F2365" t="str">
            <v>24X8 TEE WYE SXGXG SDR35</v>
          </cell>
          <cell r="G2365">
            <v>60.3</v>
          </cell>
          <cell r="H2365">
            <v>27.351597599999998</v>
          </cell>
          <cell r="I2365">
            <v>1</v>
          </cell>
          <cell r="J2365">
            <v>2</v>
          </cell>
          <cell r="K2365">
            <v>7568.1694444444438</v>
          </cell>
          <cell r="L2365">
            <v>724.26239999999996</v>
          </cell>
          <cell r="M2365" t="str">
            <v>SPECFIT</v>
          </cell>
          <cell r="N2365" t="str">
            <v>(79)892248</v>
          </cell>
          <cell r="O2365" t="str">
            <v>BOX</v>
          </cell>
          <cell r="P2365" t="str">
            <v>D</v>
          </cell>
          <cell r="Q2365" t="str">
            <v>F</v>
          </cell>
          <cell r="R2365">
            <v>6086.2470588235301</v>
          </cell>
          <cell r="S2365">
            <v>6512.2843529411775</v>
          </cell>
          <cell r="T2365">
            <v>6365.75</v>
          </cell>
          <cell r="U2365">
            <v>6365.75</v>
          </cell>
          <cell r="V2365">
            <v>6811.3525</v>
          </cell>
          <cell r="W2365">
            <v>6811.3525</v>
          </cell>
          <cell r="X2365">
            <v>6811.3525</v>
          </cell>
          <cell r="Y2365">
            <v>6811.3525</v>
          </cell>
          <cell r="Z2365">
            <v>7568.1694444444438</v>
          </cell>
          <cell r="AB2365" t="str">
            <v/>
          </cell>
          <cell r="AC2365">
            <v>2440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 t="str">
            <v/>
          </cell>
          <cell r="AJ2365" t="str">
            <v/>
          </cell>
          <cell r="AM2365" t="e">
            <v>#N/A</v>
          </cell>
        </row>
        <row r="2366">
          <cell r="A2366" t="str">
            <v>ACTIVE</v>
          </cell>
          <cell r="B2366" t="str">
            <v>35-1916</v>
          </cell>
          <cell r="C2366">
            <v>28878443</v>
          </cell>
          <cell r="D2366" t="str">
            <v>35-1916</v>
          </cell>
          <cell r="E2366" t="str">
            <v>SDR 35</v>
          </cell>
          <cell r="F2366" t="str">
            <v>24X10 TEE WYE SXGXG SDR35</v>
          </cell>
          <cell r="G2366">
            <v>83.25</v>
          </cell>
          <cell r="H2366">
            <v>37.761533999999997</v>
          </cell>
          <cell r="I2366">
            <v>1</v>
          </cell>
          <cell r="J2366">
            <v>2</v>
          </cell>
          <cell r="K2366">
            <v>8685.8100405228779</v>
          </cell>
          <cell r="L2366">
            <v>812.51599999999996</v>
          </cell>
          <cell r="M2366" t="str">
            <v>SPECFIT</v>
          </cell>
          <cell r="N2366" t="str">
            <v>(79)8922410</v>
          </cell>
          <cell r="O2366" t="str">
            <v>BOX</v>
          </cell>
          <cell r="P2366" t="str">
            <v>D</v>
          </cell>
          <cell r="Q2366" t="str">
            <v>F</v>
          </cell>
          <cell r="R2366">
            <v>6827.8705882352942</v>
          </cell>
          <cell r="S2366">
            <v>7305.8215294117654</v>
          </cell>
          <cell r="T2366">
            <v>7305.8215294117654</v>
          </cell>
          <cell r="U2366">
            <v>7305.8215294117654</v>
          </cell>
          <cell r="V2366">
            <v>7817.2290364705896</v>
          </cell>
          <cell r="W2366">
            <v>7817.2290364705896</v>
          </cell>
          <cell r="X2366">
            <v>7817.2290364705896</v>
          </cell>
          <cell r="Y2366">
            <v>7817.2290364705896</v>
          </cell>
          <cell r="Z2366">
            <v>8685.8100405228779</v>
          </cell>
          <cell r="AB2366" t="str">
            <v/>
          </cell>
          <cell r="AC2366">
            <v>2441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I2366" t="str">
            <v/>
          </cell>
          <cell r="AJ2366" t="str">
            <v/>
          </cell>
          <cell r="AM2366" t="e">
            <v>#N/A</v>
          </cell>
        </row>
        <row r="2367">
          <cell r="A2367" t="str">
            <v>ACTIVE</v>
          </cell>
          <cell r="B2367" t="str">
            <v>35-1917</v>
          </cell>
          <cell r="C2367">
            <v>28878451</v>
          </cell>
          <cell r="D2367" t="str">
            <v>35-1917</v>
          </cell>
          <cell r="E2367" t="str">
            <v>SDR 35</v>
          </cell>
          <cell r="F2367" t="str">
            <v>24X12 TEE WYE SXGXG SDR35</v>
          </cell>
          <cell r="G2367">
            <v>91.35</v>
          </cell>
          <cell r="H2367">
            <v>41.435629199999994</v>
          </cell>
          <cell r="I2367">
            <v>1</v>
          </cell>
          <cell r="J2367">
            <v>1</v>
          </cell>
          <cell r="K2367">
            <v>9028.0378614379097</v>
          </cell>
          <cell r="L2367">
            <v>844.53020000000004</v>
          </cell>
          <cell r="M2367" t="str">
            <v>SPECFIT</v>
          </cell>
          <cell r="N2367" t="str">
            <v>(79)8922412</v>
          </cell>
          <cell r="O2367" t="str">
            <v>BOX</v>
          </cell>
          <cell r="P2367" t="str">
            <v>D</v>
          </cell>
          <cell r="Q2367" t="str">
            <v>F</v>
          </cell>
          <cell r="R2367">
            <v>7096.8941176470589</v>
          </cell>
          <cell r="S2367">
            <v>7593.6767058823534</v>
          </cell>
          <cell r="T2367">
            <v>7593.6767058823534</v>
          </cell>
          <cell r="U2367">
            <v>7593.6767058823534</v>
          </cell>
          <cell r="V2367">
            <v>8125.2340752941191</v>
          </cell>
          <cell r="W2367">
            <v>8125.2340752941191</v>
          </cell>
          <cell r="X2367">
            <v>8125.2340752941191</v>
          </cell>
          <cell r="Y2367">
            <v>8125.2340752941191</v>
          </cell>
          <cell r="Z2367">
            <v>9028.0378614379097</v>
          </cell>
          <cell r="AB2367" t="str">
            <v/>
          </cell>
          <cell r="AC2367">
            <v>2442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 t="str">
            <v/>
          </cell>
          <cell r="AJ2367" t="str">
            <v/>
          </cell>
          <cell r="AM2367" t="e">
            <v>#N/A</v>
          </cell>
        </row>
        <row r="2368">
          <cell r="A2368" t="str">
            <v>ACTIVE</v>
          </cell>
          <cell r="B2368" t="str">
            <v>35-1918</v>
          </cell>
          <cell r="C2368">
            <v>28878460</v>
          </cell>
          <cell r="D2368" t="str">
            <v>35-1918</v>
          </cell>
          <cell r="E2368" t="str">
            <v>SDR 35</v>
          </cell>
          <cell r="F2368" t="str">
            <v>24X15 TEE WYE SXGXG SDR35</v>
          </cell>
          <cell r="G2368">
            <v>108</v>
          </cell>
          <cell r="H2368">
            <v>48.987935999999998</v>
          </cell>
          <cell r="I2368">
            <v>1</v>
          </cell>
          <cell r="J2368">
            <v>1</v>
          </cell>
          <cell r="K2368">
            <v>9142.0639150326806</v>
          </cell>
          <cell r="L2368">
            <v>855.19669999999996</v>
          </cell>
          <cell r="M2368" t="str">
            <v>SPECFIT</v>
          </cell>
          <cell r="N2368" t="str">
            <v>(79)8922415</v>
          </cell>
          <cell r="O2368" t="str">
            <v>BOX</v>
          </cell>
          <cell r="P2368" t="str">
            <v>D</v>
          </cell>
          <cell r="Q2368" t="str">
            <v>F</v>
          </cell>
          <cell r="R2368">
            <v>7186.5294117647063</v>
          </cell>
          <cell r="S2368">
            <v>7689.5864705882359</v>
          </cell>
          <cell r="T2368">
            <v>7689.5864705882359</v>
          </cell>
          <cell r="U2368">
            <v>7689.5864705882359</v>
          </cell>
          <cell r="V2368">
            <v>8227.857523529412</v>
          </cell>
          <cell r="W2368">
            <v>8227.857523529412</v>
          </cell>
          <cell r="X2368">
            <v>8227.857523529412</v>
          </cell>
          <cell r="Y2368">
            <v>8227.857523529412</v>
          </cell>
          <cell r="Z2368">
            <v>9142.0639150326806</v>
          </cell>
          <cell r="AB2368" t="str">
            <v/>
          </cell>
          <cell r="AC2368">
            <v>2443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I2368" t="str">
            <v/>
          </cell>
          <cell r="AJ2368" t="str">
            <v/>
          </cell>
          <cell r="AM2368" t="e">
            <v>#N/A</v>
          </cell>
        </row>
        <row r="2369">
          <cell r="A2369" t="str">
            <v>ACTIVE</v>
          </cell>
          <cell r="B2369" t="str">
            <v>35-1919</v>
          </cell>
          <cell r="C2369">
            <v>28878478</v>
          </cell>
          <cell r="D2369" t="str">
            <v>35-1919</v>
          </cell>
          <cell r="E2369" t="str">
            <v>SDR 35</v>
          </cell>
          <cell r="F2369" t="str">
            <v>24X18 TEE WYE SXGXG SDR35</v>
          </cell>
          <cell r="G2369">
            <v>135.44999999999999</v>
          </cell>
          <cell r="H2369">
            <v>61.439036399999992</v>
          </cell>
          <cell r="I2369">
            <v>1</v>
          </cell>
          <cell r="J2369">
            <v>1</v>
          </cell>
          <cell r="K2369">
            <v>13142.793495424838</v>
          </cell>
          <cell r="L2369">
            <v>1229.4459999999999</v>
          </cell>
          <cell r="M2369" t="str">
            <v>SPECFIT</v>
          </cell>
          <cell r="N2369" t="str">
            <v>(79)8922418</v>
          </cell>
          <cell r="O2369" t="str">
            <v>BOX</v>
          </cell>
          <cell r="P2369" t="str">
            <v>D</v>
          </cell>
          <cell r="Q2369" t="str">
            <v>F</v>
          </cell>
          <cell r="R2369">
            <v>10331.482352941177</v>
          </cell>
          <cell r="S2369">
            <v>11054.686117647059</v>
          </cell>
          <cell r="T2369">
            <v>11054.686117647059</v>
          </cell>
          <cell r="U2369">
            <v>11054.686117647059</v>
          </cell>
          <cell r="V2369">
            <v>11828.514145882355</v>
          </cell>
          <cell r="W2369">
            <v>11828.514145882355</v>
          </cell>
          <cell r="X2369">
            <v>11828.514145882355</v>
          </cell>
          <cell r="Y2369">
            <v>11828.514145882355</v>
          </cell>
          <cell r="Z2369">
            <v>13142.793495424838</v>
          </cell>
          <cell r="AB2369" t="str">
            <v/>
          </cell>
          <cell r="AC2369">
            <v>2444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I2369" t="str">
            <v/>
          </cell>
          <cell r="AJ2369" t="str">
            <v/>
          </cell>
          <cell r="AM2369" t="e">
            <v>#N/A</v>
          </cell>
        </row>
        <row r="2370">
          <cell r="A2370" t="str">
            <v>ACTIVE</v>
          </cell>
          <cell r="B2370" t="str">
            <v>35-1920</v>
          </cell>
          <cell r="C2370">
            <v>28878486</v>
          </cell>
          <cell r="D2370" t="str">
            <v>35-1920</v>
          </cell>
          <cell r="E2370" t="str">
            <v>SDR 35</v>
          </cell>
          <cell r="F2370" t="str">
            <v>24X21 TEE WYE SXGXG SDR35</v>
          </cell>
          <cell r="G2370">
            <v>164.25</v>
          </cell>
          <cell r="H2370">
            <v>74.502486000000005</v>
          </cell>
          <cell r="I2370">
            <v>1</v>
          </cell>
          <cell r="J2370">
            <v>1</v>
          </cell>
          <cell r="K2370">
            <v>14221.947800000004</v>
          </cell>
          <cell r="L2370">
            <v>1330.3952999999999</v>
          </cell>
          <cell r="M2370" t="str">
            <v>SPECFIT</v>
          </cell>
          <cell r="N2370" t="str">
            <v>(79)8922421</v>
          </cell>
          <cell r="O2370" t="str">
            <v>BOX</v>
          </cell>
          <cell r="P2370" t="str">
            <v>D</v>
          </cell>
          <cell r="Q2370" t="str">
            <v>F</v>
          </cell>
          <cell r="R2370">
            <v>11179.800000000001</v>
          </cell>
          <cell r="S2370">
            <v>11962.386000000002</v>
          </cell>
          <cell r="T2370">
            <v>11962.386000000002</v>
          </cell>
          <cell r="U2370">
            <v>11962.386000000002</v>
          </cell>
          <cell r="V2370">
            <v>12799.753020000004</v>
          </cell>
          <cell r="W2370">
            <v>12799.753020000004</v>
          </cell>
          <cell r="X2370">
            <v>12799.753020000004</v>
          </cell>
          <cell r="Y2370">
            <v>12799.753020000004</v>
          </cell>
          <cell r="Z2370">
            <v>14221.947800000004</v>
          </cell>
          <cell r="AB2370" t="str">
            <v/>
          </cell>
          <cell r="AC2370">
            <v>2445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I2370" t="str">
            <v/>
          </cell>
          <cell r="AJ2370" t="str">
            <v/>
          </cell>
          <cell r="AM2370" t="e">
            <v>#N/A</v>
          </cell>
        </row>
        <row r="2371">
          <cell r="A2371" t="str">
            <v>ACTIVE</v>
          </cell>
          <cell r="B2371" t="str">
            <v>35-1921</v>
          </cell>
          <cell r="C2371">
            <v>28878494</v>
          </cell>
          <cell r="D2371" t="str">
            <v>35-1921</v>
          </cell>
          <cell r="E2371" t="str">
            <v>SDR 35</v>
          </cell>
          <cell r="F2371" t="str">
            <v>24 TEE WYE SXGXG SDR35</v>
          </cell>
          <cell r="G2371">
            <v>196.65</v>
          </cell>
          <cell r="H2371">
            <v>89.198866800000005</v>
          </cell>
          <cell r="I2371">
            <v>1</v>
          </cell>
          <cell r="J2371">
            <v>1</v>
          </cell>
          <cell r="K2371">
            <v>17476.84611895425</v>
          </cell>
          <cell r="L2371">
            <v>1634.8762999999999</v>
          </cell>
          <cell r="M2371" t="str">
            <v>SPECFIT</v>
          </cell>
          <cell r="N2371" t="str">
            <v>(79)89224</v>
          </cell>
          <cell r="O2371" t="str">
            <v>BOX</v>
          </cell>
          <cell r="P2371" t="str">
            <v>D</v>
          </cell>
          <cell r="Q2371" t="str">
            <v>F</v>
          </cell>
          <cell r="R2371">
            <v>13738.458823529412</v>
          </cell>
          <cell r="S2371">
            <v>14700.150941176473</v>
          </cell>
          <cell r="T2371">
            <v>14700.150941176473</v>
          </cell>
          <cell r="U2371">
            <v>14700.150941176473</v>
          </cell>
          <cell r="V2371">
            <v>15729.161507058827</v>
          </cell>
          <cell r="W2371">
            <v>15729.161507058827</v>
          </cell>
          <cell r="X2371">
            <v>15729.161507058827</v>
          </cell>
          <cell r="Y2371">
            <v>15729.161507058827</v>
          </cell>
          <cell r="Z2371">
            <v>17476.84611895425</v>
          </cell>
          <cell r="AB2371" t="str">
            <v/>
          </cell>
          <cell r="AC2371">
            <v>2446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I2371" t="str">
            <v/>
          </cell>
          <cell r="AJ2371" t="str">
            <v/>
          </cell>
          <cell r="AM2371" t="e">
            <v>#N/A</v>
          </cell>
        </row>
        <row r="2372">
          <cell r="A2372" t="str">
            <v>ACTIVE</v>
          </cell>
          <cell r="B2372" t="str">
            <v>35-1922</v>
          </cell>
          <cell r="C2372">
            <v>28878508</v>
          </cell>
          <cell r="D2372" t="str">
            <v>35-1922</v>
          </cell>
          <cell r="E2372" t="str">
            <v>SDR 35</v>
          </cell>
          <cell r="F2372" t="str">
            <v>27X4 TEE WYE SXGXG SDR35</v>
          </cell>
          <cell r="G2372">
            <v>73.349999999999994</v>
          </cell>
          <cell r="H2372">
            <v>33.2709732</v>
          </cell>
          <cell r="I2372">
            <v>1</v>
          </cell>
          <cell r="J2372">
            <v>2</v>
          </cell>
          <cell r="K2372">
            <v>8630.7745555555557</v>
          </cell>
          <cell r="L2372">
            <v>825.95230000000004</v>
          </cell>
          <cell r="M2372" t="str">
            <v>SPECFIT</v>
          </cell>
          <cell r="N2372" t="str">
            <v>(79)892274</v>
          </cell>
          <cell r="O2372" t="str">
            <v>BOX</v>
          </cell>
          <cell r="P2372" t="str">
            <v>D</v>
          </cell>
          <cell r="Q2372" t="str">
            <v>F</v>
          </cell>
          <cell r="R2372">
            <v>6940.7764705882355</v>
          </cell>
          <cell r="S2372">
            <v>7426.6308235294127</v>
          </cell>
          <cell r="T2372">
            <v>7259.53</v>
          </cell>
          <cell r="U2372">
            <v>7259.53</v>
          </cell>
          <cell r="V2372">
            <v>7767.6971000000003</v>
          </cell>
          <cell r="W2372">
            <v>7767.6971000000003</v>
          </cell>
          <cell r="X2372">
            <v>7767.6971000000003</v>
          </cell>
          <cell r="Y2372">
            <v>7767.6971000000003</v>
          </cell>
          <cell r="Z2372">
            <v>8630.7745555555557</v>
          </cell>
          <cell r="AB2372" t="str">
            <v/>
          </cell>
          <cell r="AC2372">
            <v>2447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 t="str">
            <v/>
          </cell>
          <cell r="AJ2372" t="str">
            <v/>
          </cell>
          <cell r="AM2372" t="e">
            <v>#N/A</v>
          </cell>
        </row>
        <row r="2373">
          <cell r="A2373" t="str">
            <v>ACTIVE</v>
          </cell>
          <cell r="B2373" t="str">
            <v>35-1923</v>
          </cell>
          <cell r="C2373">
            <v>28878516</v>
          </cell>
          <cell r="D2373" t="str">
            <v>35-1923</v>
          </cell>
          <cell r="E2373" t="str">
            <v>SDR 35</v>
          </cell>
          <cell r="F2373" t="str">
            <v>27X6 TEE WYE SXGXG SDR35</v>
          </cell>
          <cell r="G2373">
            <v>76.95</v>
          </cell>
          <cell r="H2373">
            <v>34.903904400000002</v>
          </cell>
          <cell r="I2373">
            <v>1</v>
          </cell>
          <cell r="J2373">
            <v>2</v>
          </cell>
          <cell r="K2373">
            <v>8855.5696666666663</v>
          </cell>
          <cell r="L2373">
            <v>847.46489999999994</v>
          </cell>
          <cell r="M2373" t="str">
            <v>SPECFIT</v>
          </cell>
          <cell r="N2373" t="str">
            <v>(79)892276</v>
          </cell>
          <cell r="O2373" t="str">
            <v>BOX</v>
          </cell>
          <cell r="P2373" t="str">
            <v>D</v>
          </cell>
          <cell r="Q2373" t="str">
            <v>F</v>
          </cell>
          <cell r="R2373">
            <v>7121.5647058823533</v>
          </cell>
          <cell r="S2373">
            <v>7620.0742352941188</v>
          </cell>
          <cell r="T2373">
            <v>7448.61</v>
          </cell>
          <cell r="U2373">
            <v>7448.61</v>
          </cell>
          <cell r="V2373">
            <v>7970.0127000000002</v>
          </cell>
          <cell r="W2373">
            <v>7970.0127000000002</v>
          </cell>
          <cell r="X2373">
            <v>7970.0127000000002</v>
          </cell>
          <cell r="Y2373">
            <v>7970.0127000000002</v>
          </cell>
          <cell r="Z2373">
            <v>8855.5696666666663</v>
          </cell>
          <cell r="AB2373" t="str">
            <v/>
          </cell>
          <cell r="AC2373">
            <v>2448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I2373" t="str">
            <v/>
          </cell>
          <cell r="AJ2373" t="str">
            <v/>
          </cell>
          <cell r="AM2373" t="e">
            <v>#N/A</v>
          </cell>
        </row>
        <row r="2374">
          <cell r="A2374" t="str">
            <v>ACTIVE</v>
          </cell>
          <cell r="B2374" t="str">
            <v>35-1924</v>
          </cell>
          <cell r="C2374">
            <v>28878524</v>
          </cell>
          <cell r="D2374" t="str">
            <v>35-1924</v>
          </cell>
          <cell r="E2374" t="str">
            <v>SDR 35</v>
          </cell>
          <cell r="F2374" t="str">
            <v>27X8 TEE WYE SXGXG SDR35</v>
          </cell>
          <cell r="G2374">
            <v>85.05</v>
          </cell>
          <cell r="H2374">
            <v>38.577999599999998</v>
          </cell>
          <cell r="I2374">
            <v>1</v>
          </cell>
          <cell r="J2374">
            <v>2</v>
          </cell>
          <cell r="K2374">
            <v>9062.7454444444447</v>
          </cell>
          <cell r="L2374">
            <v>867.29070000000002</v>
          </cell>
          <cell r="M2374" t="str">
            <v>SPECFIT</v>
          </cell>
          <cell r="N2374" t="str">
            <v>(79)892278</v>
          </cell>
          <cell r="O2374" t="str">
            <v>BOX</v>
          </cell>
          <cell r="P2374" t="str">
            <v>D</v>
          </cell>
          <cell r="Q2374" t="str">
            <v>F</v>
          </cell>
          <cell r="R2374">
            <v>7288.1647058823528</v>
          </cell>
          <cell r="S2374">
            <v>7798.3362352941176</v>
          </cell>
          <cell r="T2374">
            <v>7622.87</v>
          </cell>
          <cell r="U2374">
            <v>7622.87</v>
          </cell>
          <cell r="V2374">
            <v>8156.4709000000003</v>
          </cell>
          <cell r="W2374">
            <v>8156.4709000000003</v>
          </cell>
          <cell r="X2374">
            <v>8156.4709000000003</v>
          </cell>
          <cell r="Y2374">
            <v>8156.4709000000003</v>
          </cell>
          <cell r="Z2374">
            <v>9062.7454444444447</v>
          </cell>
          <cell r="AB2374" t="str">
            <v/>
          </cell>
          <cell r="AC2374">
            <v>2449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I2374" t="str">
            <v/>
          </cell>
          <cell r="AJ2374" t="str">
            <v/>
          </cell>
          <cell r="AM2374" t="e">
            <v>#N/A</v>
          </cell>
        </row>
        <row r="2375">
          <cell r="A2375" t="str">
            <v>ACTIVE</v>
          </cell>
          <cell r="B2375" t="str">
            <v>35-1925</v>
          </cell>
          <cell r="C2375">
            <v>28878532</v>
          </cell>
          <cell r="D2375" t="str">
            <v>35-1925</v>
          </cell>
          <cell r="E2375" t="str">
            <v>SDR 35</v>
          </cell>
          <cell r="F2375" t="str">
            <v>27X10 TEE WYE SXGXG SDR35</v>
          </cell>
          <cell r="G2375">
            <v>108.45</v>
          </cell>
          <cell r="H2375">
            <v>49.192052400000001</v>
          </cell>
          <cell r="I2375">
            <v>1</v>
          </cell>
          <cell r="J2375">
            <v>1</v>
          </cell>
          <cell r="K2375">
            <v>10080.822050980392</v>
          </cell>
          <cell r="L2375">
            <v>943.01340000000005</v>
          </cell>
          <cell r="M2375" t="str">
            <v>SPECFIT</v>
          </cell>
          <cell r="N2375" t="str">
            <v>(79)8922710</v>
          </cell>
          <cell r="O2375" t="str">
            <v>BOX</v>
          </cell>
          <cell r="P2375" t="str">
            <v>D</v>
          </cell>
          <cell r="Q2375" t="str">
            <v>F</v>
          </cell>
          <cell r="R2375">
            <v>7924.4823529411769</v>
          </cell>
          <cell r="S2375">
            <v>8479.1961176470595</v>
          </cell>
          <cell r="T2375">
            <v>8479.1961176470595</v>
          </cell>
          <cell r="U2375">
            <v>8479.1961176470595</v>
          </cell>
          <cell r="V2375">
            <v>9072.7398458823536</v>
          </cell>
          <cell r="W2375">
            <v>9072.7398458823536</v>
          </cell>
          <cell r="X2375">
            <v>9072.7398458823536</v>
          </cell>
          <cell r="Y2375">
            <v>9072.7398458823536</v>
          </cell>
          <cell r="Z2375">
            <v>10080.822050980392</v>
          </cell>
          <cell r="AB2375" t="str">
            <v/>
          </cell>
          <cell r="AC2375">
            <v>2450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I2375" t="str">
            <v/>
          </cell>
          <cell r="AJ2375" t="str">
            <v/>
          </cell>
          <cell r="AM2375" t="e">
            <v>#N/A</v>
          </cell>
        </row>
        <row r="2376">
          <cell r="A2376" t="str">
            <v>ACTIVE</v>
          </cell>
          <cell r="B2376" t="str">
            <v>35-1926</v>
          </cell>
          <cell r="C2376">
            <v>28878540</v>
          </cell>
          <cell r="D2376" t="str">
            <v>35-1926</v>
          </cell>
          <cell r="E2376" t="str">
            <v>SDR 35</v>
          </cell>
          <cell r="F2376" t="str">
            <v>27X12 TEE WYE SXGXG SDR35</v>
          </cell>
          <cell r="G2376">
            <v>119.25</v>
          </cell>
          <cell r="H2376">
            <v>54.090845999999999</v>
          </cell>
          <cell r="I2376">
            <v>1</v>
          </cell>
          <cell r="J2376">
            <v>1</v>
          </cell>
          <cell r="K2376">
            <v>11195.026758169935</v>
          </cell>
          <cell r="L2376">
            <v>1047.2417</v>
          </cell>
          <cell r="M2376" t="str">
            <v>SPECFIT</v>
          </cell>
          <cell r="N2376" t="str">
            <v>(79)8922712</v>
          </cell>
          <cell r="O2376" t="str">
            <v>BOX</v>
          </cell>
          <cell r="P2376" t="str">
            <v>D</v>
          </cell>
          <cell r="Q2376" t="str">
            <v>F</v>
          </cell>
          <cell r="R2376">
            <v>8800.3529411764703</v>
          </cell>
          <cell r="S2376">
            <v>9416.3776470588236</v>
          </cell>
          <cell r="T2376">
            <v>9416.3776470588236</v>
          </cell>
          <cell r="U2376">
            <v>9416.3776470588236</v>
          </cell>
          <cell r="V2376">
            <v>10075.524082352942</v>
          </cell>
          <cell r="W2376">
            <v>10075.524082352942</v>
          </cell>
          <cell r="X2376">
            <v>10075.524082352942</v>
          </cell>
          <cell r="Y2376">
            <v>10075.524082352942</v>
          </cell>
          <cell r="Z2376">
            <v>11195.026758169935</v>
          </cell>
          <cell r="AB2376" t="str">
            <v/>
          </cell>
          <cell r="AC2376">
            <v>2451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I2376" t="str">
            <v/>
          </cell>
          <cell r="AJ2376" t="str">
            <v/>
          </cell>
          <cell r="AM2376" t="e">
            <v>#N/A</v>
          </cell>
        </row>
        <row r="2377">
          <cell r="A2377" t="str">
            <v>ACTIVE</v>
          </cell>
          <cell r="B2377" t="str">
            <v>35-1927</v>
          </cell>
          <cell r="C2377">
            <v>28878559</v>
          </cell>
          <cell r="D2377" t="str">
            <v>35-1927</v>
          </cell>
          <cell r="E2377" t="str">
            <v>SDR 35</v>
          </cell>
          <cell r="F2377" t="str">
            <v>27X15 TEE WYE SXGXG SDR35</v>
          </cell>
          <cell r="G2377">
            <v>136.35</v>
          </cell>
          <cell r="H2377">
            <v>61.8472692</v>
          </cell>
          <cell r="I2377">
            <v>1</v>
          </cell>
          <cell r="J2377">
            <v>1</v>
          </cell>
          <cell r="K2377">
            <v>12774.285355555558</v>
          </cell>
          <cell r="L2377">
            <v>1194.9729</v>
          </cell>
          <cell r="M2377" t="str">
            <v>SPECFIT</v>
          </cell>
          <cell r="N2377" t="str">
            <v>(79)8922715</v>
          </cell>
          <cell r="O2377" t="str">
            <v>BOX</v>
          </cell>
          <cell r="P2377" t="str">
            <v>D</v>
          </cell>
          <cell r="Q2377" t="str">
            <v>F</v>
          </cell>
          <cell r="R2377">
            <v>10041.800000000001</v>
          </cell>
          <cell r="S2377">
            <v>10744.726000000002</v>
          </cell>
          <cell r="T2377">
            <v>10744.726000000002</v>
          </cell>
          <cell r="U2377">
            <v>10744.726000000002</v>
          </cell>
          <cell r="V2377">
            <v>11496.856820000003</v>
          </cell>
          <cell r="W2377">
            <v>11496.856820000003</v>
          </cell>
          <cell r="X2377">
            <v>11496.856820000003</v>
          </cell>
          <cell r="Y2377">
            <v>11496.856820000003</v>
          </cell>
          <cell r="Z2377">
            <v>12774.285355555558</v>
          </cell>
          <cell r="AB2377" t="str">
            <v/>
          </cell>
          <cell r="AC2377">
            <v>2452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I2377" t="str">
            <v/>
          </cell>
          <cell r="AJ2377" t="str">
            <v/>
          </cell>
          <cell r="AM2377" t="e">
            <v>#N/A</v>
          </cell>
        </row>
        <row r="2378">
          <cell r="A2378" t="str">
            <v>ACTIVE</v>
          </cell>
          <cell r="B2378" t="str">
            <v>35-1928</v>
          </cell>
          <cell r="C2378">
            <v>28878567</v>
          </cell>
          <cell r="D2378" t="str">
            <v>35-1928</v>
          </cell>
          <cell r="E2378" t="str">
            <v>SDR 35</v>
          </cell>
          <cell r="F2378" t="str">
            <v>27X18 TEE WYE SXGXG SDR35</v>
          </cell>
          <cell r="G2378">
            <v>166.5</v>
          </cell>
          <cell r="H2378">
            <v>75.523067999999995</v>
          </cell>
          <cell r="I2378">
            <v>1</v>
          </cell>
          <cell r="J2378">
            <v>1</v>
          </cell>
          <cell r="K2378">
            <v>13958.725562091506</v>
          </cell>
          <cell r="L2378">
            <v>1305.7722000000001</v>
          </cell>
          <cell r="M2378" t="str">
            <v>SPECFIT</v>
          </cell>
          <cell r="N2378" t="str">
            <v>(79)8922718</v>
          </cell>
          <cell r="O2378" t="str">
            <v>BOX</v>
          </cell>
          <cell r="P2378" t="str">
            <v>D</v>
          </cell>
          <cell r="Q2378" t="str">
            <v>F</v>
          </cell>
          <cell r="R2378">
            <v>10972.882352941178</v>
          </cell>
          <cell r="S2378">
            <v>11740.984117647062</v>
          </cell>
          <cell r="T2378">
            <v>11740.984117647062</v>
          </cell>
          <cell r="U2378">
            <v>11740.984117647062</v>
          </cell>
          <cell r="V2378">
            <v>12562.853005882356</v>
          </cell>
          <cell r="W2378">
            <v>12562.853005882356</v>
          </cell>
          <cell r="X2378">
            <v>12562.853005882356</v>
          </cell>
          <cell r="Y2378">
            <v>12562.853005882356</v>
          </cell>
          <cell r="Z2378">
            <v>13958.725562091506</v>
          </cell>
          <cell r="AB2378" t="str">
            <v/>
          </cell>
          <cell r="AC2378">
            <v>2453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I2378" t="str">
            <v/>
          </cell>
          <cell r="AJ2378" t="str">
            <v/>
          </cell>
          <cell r="AM2378" t="e">
            <v>#N/A</v>
          </cell>
        </row>
        <row r="2379">
          <cell r="A2379" t="str">
            <v>ACTIVE</v>
          </cell>
          <cell r="B2379" t="str">
            <v>35-1929</v>
          </cell>
          <cell r="C2379">
            <v>28878575</v>
          </cell>
          <cell r="D2379" t="str">
            <v>35-1929</v>
          </cell>
          <cell r="E2379" t="str">
            <v>SDR 35</v>
          </cell>
          <cell r="F2379" t="str">
            <v>27X21 TEE WYE SXGXG SDR35</v>
          </cell>
          <cell r="G2379">
            <v>196.65</v>
          </cell>
          <cell r="H2379">
            <v>89.198866800000005</v>
          </cell>
          <cell r="I2379">
            <v>1</v>
          </cell>
          <cell r="J2379">
            <v>1</v>
          </cell>
          <cell r="K2379">
            <v>14371.069154248367</v>
          </cell>
          <cell r="L2379">
            <v>1344.3444999999999</v>
          </cell>
          <cell r="M2379" t="str">
            <v>SPECFIT</v>
          </cell>
          <cell r="N2379" t="str">
            <v>(79)8922721</v>
          </cell>
          <cell r="O2379" t="str">
            <v>BOX</v>
          </cell>
          <cell r="P2379" t="str">
            <v>D</v>
          </cell>
          <cell r="Q2379" t="str">
            <v>F</v>
          </cell>
          <cell r="R2379">
            <v>11297.023529411765</v>
          </cell>
          <cell r="S2379">
            <v>12087.815176470589</v>
          </cell>
          <cell r="T2379">
            <v>12087.815176470589</v>
          </cell>
          <cell r="U2379">
            <v>12087.815176470589</v>
          </cell>
          <cell r="V2379">
            <v>12933.962238823531</v>
          </cell>
          <cell r="W2379">
            <v>12933.962238823531</v>
          </cell>
          <cell r="X2379">
            <v>12933.962238823531</v>
          </cell>
          <cell r="Y2379">
            <v>12933.962238823531</v>
          </cell>
          <cell r="Z2379">
            <v>14371.069154248367</v>
          </cell>
          <cell r="AB2379" t="str">
            <v/>
          </cell>
          <cell r="AC2379">
            <v>2454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I2379" t="str">
            <v/>
          </cell>
          <cell r="AJ2379" t="str">
            <v/>
          </cell>
          <cell r="AM2379" t="e">
            <v>#N/A</v>
          </cell>
        </row>
        <row r="2380">
          <cell r="A2380" t="str">
            <v>ACTIVE</v>
          </cell>
          <cell r="B2380" t="str">
            <v>35-1930</v>
          </cell>
          <cell r="C2380">
            <v>28878583</v>
          </cell>
          <cell r="D2380" t="str">
            <v>35-1930</v>
          </cell>
          <cell r="E2380" t="str">
            <v>SDR 35</v>
          </cell>
          <cell r="F2380" t="str">
            <v>27X24 TEE WYE SXGXG SDR35</v>
          </cell>
          <cell r="G2380">
            <v>231.3</v>
          </cell>
          <cell r="H2380">
            <v>104.91582960000001</v>
          </cell>
          <cell r="I2380">
            <v>1</v>
          </cell>
          <cell r="J2380">
            <v>1</v>
          </cell>
          <cell r="K2380">
            <v>17784.038503267977</v>
          </cell>
          <cell r="L2380">
            <v>1663.6116</v>
          </cell>
          <cell r="M2380" t="str">
            <v>SPECFIT</v>
          </cell>
          <cell r="N2380" t="str">
            <v>(79)8922724</v>
          </cell>
          <cell r="O2380" t="str">
            <v>BOX</v>
          </cell>
          <cell r="P2380" t="str">
            <v>D</v>
          </cell>
          <cell r="Q2380" t="str">
            <v>F</v>
          </cell>
          <cell r="R2380">
            <v>13979.941176470589</v>
          </cell>
          <cell r="S2380">
            <v>14958.537058823531</v>
          </cell>
          <cell r="T2380">
            <v>14958.537058823531</v>
          </cell>
          <cell r="U2380">
            <v>14958.537058823531</v>
          </cell>
          <cell r="V2380">
            <v>16005.634652941179</v>
          </cell>
          <cell r="W2380">
            <v>16005.634652941179</v>
          </cell>
          <cell r="X2380">
            <v>16005.634652941179</v>
          </cell>
          <cell r="Y2380">
            <v>16005.634652941179</v>
          </cell>
          <cell r="Z2380">
            <v>17784.038503267977</v>
          </cell>
          <cell r="AB2380" t="str">
            <v/>
          </cell>
          <cell r="AC2380">
            <v>2455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I2380" t="str">
            <v/>
          </cell>
          <cell r="AJ2380" t="str">
            <v/>
          </cell>
          <cell r="AM2380" t="e">
            <v>#N/A</v>
          </cell>
        </row>
        <row r="2381">
          <cell r="A2381" t="str">
            <v>ACTIVE</v>
          </cell>
          <cell r="B2381" t="str">
            <v>35-1931</v>
          </cell>
          <cell r="C2381">
            <v>28878591</v>
          </cell>
          <cell r="D2381" t="str">
            <v>35-1931</v>
          </cell>
          <cell r="E2381" t="str">
            <v>SDR 35</v>
          </cell>
          <cell r="F2381" t="str">
            <v>27 TEE WYE SXGXG SDR35</v>
          </cell>
          <cell r="G2381">
            <v>271.35000000000002</v>
          </cell>
          <cell r="H2381">
            <v>123.0821892</v>
          </cell>
          <cell r="I2381">
            <v>1</v>
          </cell>
          <cell r="J2381" t="str">
            <v>-</v>
          </cell>
          <cell r="K2381">
            <v>17933.144891503271</v>
          </cell>
          <cell r="L2381">
            <v>1677.5608</v>
          </cell>
          <cell r="M2381" t="str">
            <v>SPECFIT</v>
          </cell>
          <cell r="N2381" t="str">
            <v>(79)89227</v>
          </cell>
          <cell r="O2381" t="str">
            <v>BOX</v>
          </cell>
          <cell r="P2381" t="str">
            <v>D</v>
          </cell>
          <cell r="Q2381" t="str">
            <v>F</v>
          </cell>
          <cell r="R2381">
            <v>14097.152941176471</v>
          </cell>
          <cell r="S2381">
            <v>15083.953647058825</v>
          </cell>
          <cell r="T2381">
            <v>15083.953647058825</v>
          </cell>
          <cell r="U2381">
            <v>15083.953647058825</v>
          </cell>
          <cell r="V2381">
            <v>16139.830402352944</v>
          </cell>
          <cell r="W2381">
            <v>16139.830402352944</v>
          </cell>
          <cell r="X2381">
            <v>16139.830402352944</v>
          </cell>
          <cell r="Y2381">
            <v>16139.830402352944</v>
          </cell>
          <cell r="Z2381">
            <v>17933.144891503271</v>
          </cell>
          <cell r="AB2381" t="str">
            <v/>
          </cell>
          <cell r="AC2381">
            <v>2456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I2381" t="str">
            <v/>
          </cell>
          <cell r="AJ2381" t="str">
            <v/>
          </cell>
          <cell r="AM2381" t="e">
            <v>#N/A</v>
          </cell>
        </row>
        <row r="2382">
          <cell r="A2382" t="str">
            <v>ACTIVE</v>
          </cell>
          <cell r="B2382" t="str">
            <v>35-1932</v>
          </cell>
          <cell r="C2382">
            <v>28878605</v>
          </cell>
          <cell r="D2382" t="str">
            <v>35-1932</v>
          </cell>
          <cell r="E2382" t="str">
            <v>SDR 35</v>
          </cell>
          <cell r="F2382" t="str">
            <v>30X4 TEE WYE SXGXG SDR35</v>
          </cell>
          <cell r="G2382">
            <v>126</v>
          </cell>
          <cell r="H2382">
            <v>57.152591999999999</v>
          </cell>
          <cell r="I2382">
            <v>1</v>
          </cell>
          <cell r="J2382">
            <v>1</v>
          </cell>
          <cell r="K2382">
            <v>11346.123626143795</v>
          </cell>
          <cell r="L2382">
            <v>1061.3761</v>
          </cell>
          <cell r="M2382" t="str">
            <v>SPECFIT</v>
          </cell>
          <cell r="N2382" t="str">
            <v>(79)892304</v>
          </cell>
          <cell r="O2382" t="str">
            <v>BOX</v>
          </cell>
          <cell r="P2382" t="str">
            <v>D</v>
          </cell>
          <cell r="Q2382" t="str">
            <v>F</v>
          </cell>
          <cell r="R2382">
            <v>8919.1294117647067</v>
          </cell>
          <cell r="S2382">
            <v>9543.4684705882373</v>
          </cell>
          <cell r="T2382">
            <v>9543.4684705882373</v>
          </cell>
          <cell r="U2382">
            <v>9543.4684705882373</v>
          </cell>
          <cell r="V2382">
            <v>10211.511263529415</v>
          </cell>
          <cell r="W2382">
            <v>10211.511263529415</v>
          </cell>
          <cell r="X2382">
            <v>10211.511263529415</v>
          </cell>
          <cell r="Y2382">
            <v>10211.511263529415</v>
          </cell>
          <cell r="Z2382">
            <v>11346.123626143795</v>
          </cell>
          <cell r="AB2382" t="str">
            <v/>
          </cell>
          <cell r="AC2382">
            <v>2457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I2382" t="str">
            <v/>
          </cell>
          <cell r="AJ2382" t="str">
            <v/>
          </cell>
          <cell r="AM2382" t="e">
            <v>#N/A</v>
          </cell>
        </row>
        <row r="2383">
          <cell r="A2383" t="str">
            <v>ACTIVE</v>
          </cell>
          <cell r="B2383" t="str">
            <v>35-1933</v>
          </cell>
          <cell r="C2383">
            <v>28878613</v>
          </cell>
          <cell r="D2383" t="str">
            <v>35-1933</v>
          </cell>
          <cell r="E2383" t="str">
            <v>SDR 35</v>
          </cell>
          <cell r="F2383" t="str">
            <v>30X6 TEE WYE SXGXG SDR35</v>
          </cell>
          <cell r="G2383">
            <v>137.25</v>
          </cell>
          <cell r="H2383">
            <v>62.255502</v>
          </cell>
          <cell r="I2383">
            <v>1</v>
          </cell>
          <cell r="J2383">
            <v>1</v>
          </cell>
          <cell r="K2383">
            <v>11641.852044444446</v>
          </cell>
          <cell r="L2383">
            <v>1089.0392999999999</v>
          </cell>
          <cell r="M2383" t="str">
            <v>SPECFIT</v>
          </cell>
          <cell r="N2383" t="str">
            <v>(79)892306</v>
          </cell>
          <cell r="O2383" t="str">
            <v>BOX</v>
          </cell>
          <cell r="P2383" t="str">
            <v>D</v>
          </cell>
          <cell r="Q2383" t="str">
            <v>F</v>
          </cell>
          <cell r="R2383">
            <v>9151.6</v>
          </cell>
          <cell r="S2383">
            <v>9792.2120000000014</v>
          </cell>
          <cell r="T2383">
            <v>9792.2120000000014</v>
          </cell>
          <cell r="U2383">
            <v>9792.2120000000014</v>
          </cell>
          <cell r="V2383">
            <v>10477.666840000002</v>
          </cell>
          <cell r="W2383">
            <v>10477.666840000002</v>
          </cell>
          <cell r="X2383">
            <v>10477.666840000002</v>
          </cell>
          <cell r="Y2383">
            <v>10477.666840000002</v>
          </cell>
          <cell r="Z2383">
            <v>11641.852044444446</v>
          </cell>
          <cell r="AB2383" t="str">
            <v/>
          </cell>
          <cell r="AC2383">
            <v>2458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I2383" t="str">
            <v/>
          </cell>
          <cell r="AJ2383" t="str">
            <v/>
          </cell>
          <cell r="AM2383" t="e">
            <v>#N/A</v>
          </cell>
        </row>
        <row r="2384">
          <cell r="A2384" t="str">
            <v>ACTIVE</v>
          </cell>
          <cell r="B2384" t="str">
            <v>35-1934</v>
          </cell>
          <cell r="C2384">
            <v>28878621</v>
          </cell>
          <cell r="D2384" t="str">
            <v>35-1934</v>
          </cell>
          <cell r="E2384" t="str">
            <v>SDR 35</v>
          </cell>
          <cell r="F2384" t="str">
            <v>30X8 TEE WYE SXGXG SDR35</v>
          </cell>
          <cell r="G2384">
            <v>178.65</v>
          </cell>
          <cell r="H2384">
            <v>81.034210799999997</v>
          </cell>
          <cell r="I2384">
            <v>1</v>
          </cell>
          <cell r="J2384">
            <v>1</v>
          </cell>
          <cell r="K2384">
            <v>11913.919196078432</v>
          </cell>
          <cell r="L2384">
            <v>1114.4901</v>
          </cell>
          <cell r="M2384" t="str">
            <v>SPECFIT</v>
          </cell>
          <cell r="N2384" t="str">
            <v>(79)892308</v>
          </cell>
          <cell r="O2384" t="str">
            <v>BOX</v>
          </cell>
          <cell r="P2384" t="str">
            <v>D</v>
          </cell>
          <cell r="Q2384" t="str">
            <v>F</v>
          </cell>
          <cell r="R2384">
            <v>9365.4705882352937</v>
          </cell>
          <cell r="S2384">
            <v>10021.053529411765</v>
          </cell>
          <cell r="T2384">
            <v>10021.053529411765</v>
          </cell>
          <cell r="U2384">
            <v>10021.053529411765</v>
          </cell>
          <cell r="V2384">
            <v>10722.52727647059</v>
          </cell>
          <cell r="W2384">
            <v>10722.52727647059</v>
          </cell>
          <cell r="X2384">
            <v>10722.52727647059</v>
          </cell>
          <cell r="Y2384">
            <v>10722.52727647059</v>
          </cell>
          <cell r="Z2384">
            <v>11913.919196078432</v>
          </cell>
          <cell r="AB2384" t="str">
            <v/>
          </cell>
          <cell r="AC2384">
            <v>2459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I2384" t="str">
            <v/>
          </cell>
          <cell r="AJ2384" t="str">
            <v/>
          </cell>
          <cell r="AM2384" t="e">
            <v>#N/A</v>
          </cell>
        </row>
        <row r="2385">
          <cell r="A2385" t="str">
            <v>ACTIVE</v>
          </cell>
          <cell r="B2385" t="str">
            <v>35-1935</v>
          </cell>
          <cell r="C2385">
            <v>28878630</v>
          </cell>
          <cell r="D2385" t="str">
            <v>35-1935</v>
          </cell>
          <cell r="E2385" t="str">
            <v>SDR 35</v>
          </cell>
          <cell r="F2385" t="str">
            <v>30X10 TEE WYE SXGXG SDR35</v>
          </cell>
          <cell r="G2385">
            <v>185.85</v>
          </cell>
          <cell r="H2385">
            <v>84.3000732</v>
          </cell>
          <cell r="I2385">
            <v>1</v>
          </cell>
          <cell r="J2385">
            <v>1</v>
          </cell>
          <cell r="K2385">
            <v>12601.008856209151</v>
          </cell>
          <cell r="L2385">
            <v>1178.7648999999999</v>
          </cell>
          <cell r="M2385" t="str">
            <v>SPECFIT</v>
          </cell>
          <cell r="N2385" t="str">
            <v>(79)8923010</v>
          </cell>
          <cell r="O2385" t="str">
            <v>BOX</v>
          </cell>
          <cell r="P2385" t="str">
            <v>D</v>
          </cell>
          <cell r="Q2385" t="str">
            <v>F</v>
          </cell>
          <cell r="R2385">
            <v>9905.5882352941171</v>
          </cell>
          <cell r="S2385">
            <v>10598.979411764705</v>
          </cell>
          <cell r="T2385">
            <v>10598.979411764705</v>
          </cell>
          <cell r="U2385">
            <v>10598.979411764705</v>
          </cell>
          <cell r="V2385">
            <v>11340.907970588236</v>
          </cell>
          <cell r="W2385">
            <v>11340.907970588236</v>
          </cell>
          <cell r="X2385">
            <v>11340.907970588236</v>
          </cell>
          <cell r="Y2385">
            <v>11340.907970588236</v>
          </cell>
          <cell r="Z2385">
            <v>12601.008856209151</v>
          </cell>
          <cell r="AB2385" t="str">
            <v/>
          </cell>
          <cell r="AC2385">
            <v>2460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I2385" t="str">
            <v/>
          </cell>
          <cell r="AJ2385" t="str">
            <v/>
          </cell>
          <cell r="AM2385" t="e">
            <v>#N/A</v>
          </cell>
        </row>
        <row r="2386">
          <cell r="A2386" t="str">
            <v>ACTIVE</v>
          </cell>
          <cell r="B2386" t="str">
            <v>35-1936</v>
          </cell>
          <cell r="C2386">
            <v>28878648</v>
          </cell>
          <cell r="D2386" t="str">
            <v>35-1936</v>
          </cell>
          <cell r="E2386" t="str">
            <v>SDR 35</v>
          </cell>
          <cell r="F2386" t="str">
            <v>30X12 TEE WYE SXGXG SDR35</v>
          </cell>
          <cell r="G2386">
            <v>198</v>
          </cell>
          <cell r="H2386">
            <v>89.811216000000002</v>
          </cell>
          <cell r="I2386">
            <v>1</v>
          </cell>
          <cell r="J2386">
            <v>1</v>
          </cell>
          <cell r="K2386">
            <v>13993.790930718955</v>
          </cell>
          <cell r="L2386">
            <v>1309.0531000000001</v>
          </cell>
          <cell r="M2386" t="str">
            <v>SPECFIT</v>
          </cell>
          <cell r="N2386" t="str">
            <v>(79)8923012</v>
          </cell>
          <cell r="O2386" t="str">
            <v>BOX</v>
          </cell>
          <cell r="P2386" t="str">
            <v>D</v>
          </cell>
          <cell r="Q2386" t="str">
            <v>F</v>
          </cell>
          <cell r="R2386">
            <v>11000.447058823529</v>
          </cell>
          <cell r="S2386">
            <v>11770.478352941176</v>
          </cell>
          <cell r="T2386">
            <v>11770.478352941176</v>
          </cell>
          <cell r="U2386">
            <v>11770.478352941176</v>
          </cell>
          <cell r="V2386">
            <v>12594.41183764706</v>
          </cell>
          <cell r="W2386">
            <v>12594.41183764706</v>
          </cell>
          <cell r="X2386">
            <v>12594.41183764706</v>
          </cell>
          <cell r="Y2386">
            <v>12594.41183764706</v>
          </cell>
          <cell r="Z2386">
            <v>13993.790930718955</v>
          </cell>
          <cell r="AB2386" t="str">
            <v/>
          </cell>
          <cell r="AC2386">
            <v>2461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I2386" t="str">
            <v/>
          </cell>
          <cell r="AJ2386" t="str">
            <v/>
          </cell>
          <cell r="AM2386" t="e">
            <v>#N/A</v>
          </cell>
        </row>
        <row r="2387">
          <cell r="A2387" t="str">
            <v>ACTIVE</v>
          </cell>
          <cell r="B2387" t="str">
            <v>35-1937</v>
          </cell>
          <cell r="C2387">
            <v>28878656</v>
          </cell>
          <cell r="D2387" t="str">
            <v>35-1937</v>
          </cell>
          <cell r="E2387" t="str">
            <v>SDR 35</v>
          </cell>
          <cell r="F2387" t="str">
            <v>30X15 TEE WYE SXGXG SDR35</v>
          </cell>
          <cell r="G2387">
            <v>207</v>
          </cell>
          <cell r="H2387">
            <v>93.893544000000006</v>
          </cell>
          <cell r="I2387">
            <v>1</v>
          </cell>
          <cell r="J2387">
            <v>1</v>
          </cell>
          <cell r="K2387">
            <v>15967.852952941179</v>
          </cell>
          <cell r="L2387">
            <v>1493.7161000000001</v>
          </cell>
          <cell r="M2387" t="str">
            <v>SPECFIT</v>
          </cell>
          <cell r="N2387" t="str">
            <v>(79)8923015</v>
          </cell>
          <cell r="O2387" t="str">
            <v>BOX</v>
          </cell>
          <cell r="P2387" t="str">
            <v>D</v>
          </cell>
          <cell r="Q2387" t="str">
            <v>F</v>
          </cell>
          <cell r="R2387">
            <v>12552.24705882353</v>
          </cell>
          <cell r="S2387">
            <v>13430.904352941177</v>
          </cell>
          <cell r="T2387">
            <v>13430.904352941177</v>
          </cell>
          <cell r="U2387">
            <v>13430.904352941177</v>
          </cell>
          <cell r="V2387">
            <v>14371.067657647061</v>
          </cell>
          <cell r="W2387">
            <v>14371.067657647061</v>
          </cell>
          <cell r="X2387">
            <v>14371.067657647061</v>
          </cell>
          <cell r="Y2387">
            <v>14371.067657647061</v>
          </cell>
          <cell r="Z2387">
            <v>15967.852952941179</v>
          </cell>
          <cell r="AB2387" t="str">
            <v/>
          </cell>
          <cell r="AC2387">
            <v>2462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I2387" t="str">
            <v/>
          </cell>
          <cell r="AJ2387" t="str">
            <v/>
          </cell>
          <cell r="AM2387" t="e">
            <v>#N/A</v>
          </cell>
        </row>
        <row r="2388">
          <cell r="A2388" t="str">
            <v>ACTIVE</v>
          </cell>
          <cell r="B2388" t="str">
            <v>35-1938</v>
          </cell>
          <cell r="C2388">
            <v>28878664</v>
          </cell>
          <cell r="D2388" t="str">
            <v>35-1938</v>
          </cell>
          <cell r="E2388" t="str">
            <v>SDR 35</v>
          </cell>
          <cell r="F2388" t="str">
            <v>30X18 TEE WYE SXGXG SDR35</v>
          </cell>
          <cell r="G2388">
            <v>252.45</v>
          </cell>
          <cell r="H2388">
            <v>114.50930039999999</v>
          </cell>
          <cell r="I2388">
            <v>1</v>
          </cell>
          <cell r="J2388">
            <v>1</v>
          </cell>
          <cell r="K2388">
            <v>17448.410694117647</v>
          </cell>
          <cell r="L2388">
            <v>1632.2157</v>
          </cell>
          <cell r="M2388" t="str">
            <v>SPECFIT</v>
          </cell>
          <cell r="N2388" t="str">
            <v>(79)8923018</v>
          </cell>
          <cell r="O2388" t="str">
            <v>BOX</v>
          </cell>
          <cell r="P2388" t="str">
            <v>D</v>
          </cell>
          <cell r="Q2388" t="str">
            <v>F</v>
          </cell>
          <cell r="R2388">
            <v>13716.105882352942</v>
          </cell>
          <cell r="S2388">
            <v>14676.233294117648</v>
          </cell>
          <cell r="T2388">
            <v>14676.233294117648</v>
          </cell>
          <cell r="U2388">
            <v>14676.233294117648</v>
          </cell>
          <cell r="V2388">
            <v>15703.569624705884</v>
          </cell>
          <cell r="W2388">
            <v>15703.569624705884</v>
          </cell>
          <cell r="X2388">
            <v>15703.569624705884</v>
          </cell>
          <cell r="Y2388">
            <v>15703.569624705884</v>
          </cell>
          <cell r="Z2388">
            <v>17448.410694117647</v>
          </cell>
          <cell r="AB2388" t="str">
            <v/>
          </cell>
          <cell r="AC2388">
            <v>2463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I2388" t="str">
            <v/>
          </cell>
          <cell r="AJ2388" t="str">
            <v/>
          </cell>
          <cell r="AM2388" t="e">
            <v>#N/A</v>
          </cell>
        </row>
        <row r="2389">
          <cell r="A2389" t="str">
            <v>ACTIVE</v>
          </cell>
          <cell r="B2389" t="str">
            <v>35-1939</v>
          </cell>
          <cell r="C2389">
            <v>28878672</v>
          </cell>
          <cell r="D2389" t="str">
            <v>35-1939</v>
          </cell>
          <cell r="E2389" t="str">
            <v>SDR 35</v>
          </cell>
          <cell r="F2389" t="str">
            <v>30X21 TEE WYE SXGXG SDR35</v>
          </cell>
          <cell r="G2389">
            <v>284.39999999999998</v>
          </cell>
          <cell r="H2389">
            <v>129.00156479999998</v>
          </cell>
          <cell r="I2389">
            <v>1</v>
          </cell>
          <cell r="J2389" t="str">
            <v>-</v>
          </cell>
          <cell r="K2389">
            <v>17963.825218300655</v>
          </cell>
          <cell r="L2389">
            <v>1680.4306999999999</v>
          </cell>
          <cell r="M2389" t="str">
            <v>SPECFIT</v>
          </cell>
          <cell r="N2389" t="str">
            <v>(79)8923021</v>
          </cell>
          <cell r="O2389" t="str">
            <v>BOX</v>
          </cell>
          <cell r="P2389" t="str">
            <v>D</v>
          </cell>
          <cell r="Q2389" t="str">
            <v>F</v>
          </cell>
          <cell r="R2389">
            <v>14121.270588235295</v>
          </cell>
          <cell r="S2389">
            <v>15109.759529411765</v>
          </cell>
          <cell r="T2389">
            <v>15109.759529411765</v>
          </cell>
          <cell r="U2389">
            <v>15109.759529411765</v>
          </cell>
          <cell r="V2389">
            <v>16167.442696470591</v>
          </cell>
          <cell r="W2389">
            <v>16167.442696470591</v>
          </cell>
          <cell r="X2389">
            <v>16167.442696470591</v>
          </cell>
          <cell r="Y2389">
            <v>16167.442696470591</v>
          </cell>
          <cell r="Z2389">
            <v>17963.825218300655</v>
          </cell>
          <cell r="AB2389" t="str">
            <v/>
          </cell>
          <cell r="AC2389">
            <v>2464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I2389" t="str">
            <v/>
          </cell>
          <cell r="AJ2389" t="str">
            <v/>
          </cell>
          <cell r="AM2389" t="e">
            <v>#N/A</v>
          </cell>
        </row>
        <row r="2390">
          <cell r="A2390" t="str">
            <v>ACTIVE</v>
          </cell>
          <cell r="B2390" t="str">
            <v>35-1940</v>
          </cell>
          <cell r="C2390">
            <v>28878680</v>
          </cell>
          <cell r="D2390" t="str">
            <v>35-1940</v>
          </cell>
          <cell r="E2390" t="str">
            <v>SDR 35</v>
          </cell>
          <cell r="F2390" t="str">
            <v>30X24 TEE WYE SXGXG SDR35</v>
          </cell>
          <cell r="G2390">
            <v>319.05</v>
          </cell>
          <cell r="H2390">
            <v>144.71852760000002</v>
          </cell>
          <cell r="I2390">
            <v>1</v>
          </cell>
          <cell r="J2390" t="str">
            <v>-</v>
          </cell>
          <cell r="K2390">
            <v>22230.051870588239</v>
          </cell>
          <cell r="L2390">
            <v>2079.5158999999999</v>
          </cell>
          <cell r="M2390" t="str">
            <v>SPECFIT</v>
          </cell>
          <cell r="N2390" t="str">
            <v>(79)8923024</v>
          </cell>
          <cell r="O2390" t="str">
            <v>BOX</v>
          </cell>
          <cell r="P2390" t="str">
            <v>D</v>
          </cell>
          <cell r="Q2390" t="str">
            <v>F</v>
          </cell>
          <cell r="R2390">
            <v>17474.929411764708</v>
          </cell>
          <cell r="S2390">
            <v>18698.174470588237</v>
          </cell>
          <cell r="T2390">
            <v>18698.174470588237</v>
          </cell>
          <cell r="U2390">
            <v>18698.174470588237</v>
          </cell>
          <cell r="V2390">
            <v>20007.046683529414</v>
          </cell>
          <cell r="W2390">
            <v>20007.046683529414</v>
          </cell>
          <cell r="X2390">
            <v>20007.046683529414</v>
          </cell>
          <cell r="Y2390">
            <v>20007.046683529414</v>
          </cell>
          <cell r="Z2390">
            <v>22230.051870588239</v>
          </cell>
          <cell r="AB2390" t="str">
            <v/>
          </cell>
          <cell r="AC2390">
            <v>2465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I2390" t="str">
            <v/>
          </cell>
          <cell r="AJ2390" t="str">
            <v/>
          </cell>
          <cell r="AM2390" t="e">
            <v>#N/A</v>
          </cell>
        </row>
        <row r="2391">
          <cell r="A2391" t="str">
            <v>ACTIVE</v>
          </cell>
          <cell r="B2391" t="str">
            <v>35-1941</v>
          </cell>
          <cell r="C2391">
            <v>28878699</v>
          </cell>
          <cell r="D2391" t="str">
            <v>35-1941</v>
          </cell>
          <cell r="E2391" t="str">
            <v>SDR 35</v>
          </cell>
          <cell r="F2391" t="str">
            <v>30X27 TEE WYE SXGXG SDR35</v>
          </cell>
          <cell r="G2391">
            <v>349.2</v>
          </cell>
          <cell r="H2391">
            <v>158.39432639999998</v>
          </cell>
          <cell r="I2391">
            <v>1</v>
          </cell>
          <cell r="J2391" t="str">
            <v>-</v>
          </cell>
          <cell r="K2391">
            <v>27787.561096732035</v>
          </cell>
          <cell r="L2391">
            <v>2599.3948999999998</v>
          </cell>
          <cell r="M2391" t="str">
            <v>SPECFIT</v>
          </cell>
          <cell r="N2391" t="str">
            <v>(79)8923027</v>
          </cell>
          <cell r="O2391" t="str">
            <v>BOX</v>
          </cell>
          <cell r="P2391" t="str">
            <v>D</v>
          </cell>
          <cell r="Q2391" t="str">
            <v>F</v>
          </cell>
          <cell r="R2391">
            <v>21843.658823529415</v>
          </cell>
          <cell r="S2391">
            <v>23372.714941176477</v>
          </cell>
          <cell r="T2391">
            <v>23372.714941176477</v>
          </cell>
          <cell r="U2391">
            <v>23372.714941176477</v>
          </cell>
          <cell r="V2391">
            <v>25008.804987058833</v>
          </cell>
          <cell r="W2391">
            <v>25008.804987058833</v>
          </cell>
          <cell r="X2391">
            <v>25008.804987058833</v>
          </cell>
          <cell r="Y2391">
            <v>25008.804987058833</v>
          </cell>
          <cell r="Z2391">
            <v>27787.561096732035</v>
          </cell>
          <cell r="AB2391" t="str">
            <v/>
          </cell>
          <cell r="AC2391">
            <v>2466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I2391" t="str">
            <v/>
          </cell>
          <cell r="AJ2391" t="str">
            <v/>
          </cell>
          <cell r="AM2391" t="e">
            <v>#N/A</v>
          </cell>
        </row>
        <row r="2392">
          <cell r="A2392" t="str">
            <v>ACTIVE</v>
          </cell>
          <cell r="B2392" t="str">
            <v>35-1942</v>
          </cell>
          <cell r="C2392">
            <v>28878702</v>
          </cell>
          <cell r="D2392" t="str">
            <v>35-1942</v>
          </cell>
          <cell r="E2392" t="str">
            <v>SDR 35</v>
          </cell>
          <cell r="F2392" t="str">
            <v>30 TEE WYE SXGXG SDR35</v>
          </cell>
          <cell r="G2392">
            <v>455.4</v>
          </cell>
          <cell r="H2392">
            <v>206.56579679999999</v>
          </cell>
          <cell r="I2392">
            <v>1</v>
          </cell>
          <cell r="J2392" t="str">
            <v>-</v>
          </cell>
          <cell r="K2392">
            <v>34734.425180392158</v>
          </cell>
          <cell r="L2392">
            <v>3249.2417999999998</v>
          </cell>
          <cell r="M2392" t="str">
            <v>SPECFIT</v>
          </cell>
          <cell r="N2392" t="str">
            <v>(79)89230</v>
          </cell>
          <cell r="O2392" t="str">
            <v>BOX</v>
          </cell>
          <cell r="P2392" t="str">
            <v>D</v>
          </cell>
          <cell r="Q2392" t="str">
            <v>F</v>
          </cell>
          <cell r="R2392">
            <v>27304.552941176469</v>
          </cell>
          <cell r="S2392">
            <v>29215.871647058822</v>
          </cell>
          <cell r="T2392">
            <v>29215.871647058822</v>
          </cell>
          <cell r="U2392">
            <v>29215.871647058822</v>
          </cell>
          <cell r="V2392">
            <v>31260.982662352941</v>
          </cell>
          <cell r="W2392">
            <v>31260.982662352941</v>
          </cell>
          <cell r="X2392">
            <v>31260.982662352941</v>
          </cell>
          <cell r="Y2392">
            <v>31260.982662352941</v>
          </cell>
          <cell r="Z2392">
            <v>34734.425180392158</v>
          </cell>
          <cell r="AB2392" t="str">
            <v/>
          </cell>
          <cell r="AC2392">
            <v>2467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I2392" t="str">
            <v/>
          </cell>
          <cell r="AJ2392" t="str">
            <v/>
          </cell>
          <cell r="AM2392" t="e">
            <v>#N/A</v>
          </cell>
        </row>
        <row r="2393">
          <cell r="A2393" t="str">
            <v>ACTIVE</v>
          </cell>
          <cell r="B2393" t="str">
            <v>35-1943</v>
          </cell>
          <cell r="C2393">
            <v>28878710</v>
          </cell>
          <cell r="D2393" t="str">
            <v>35-1943</v>
          </cell>
          <cell r="E2393" t="str">
            <v>SDR 35</v>
          </cell>
          <cell r="F2393" t="str">
            <v>36X4 TEE WYE SXGXG SDR35</v>
          </cell>
          <cell r="G2393">
            <v>216.9</v>
          </cell>
          <cell r="H2393">
            <v>98.384104800000003</v>
          </cell>
          <cell r="I2393">
            <v>1</v>
          </cell>
          <cell r="J2393">
            <v>1</v>
          </cell>
          <cell r="K2393">
            <v>14182.662015686277</v>
          </cell>
          <cell r="L2393">
            <v>1326.7201</v>
          </cell>
          <cell r="M2393" t="str">
            <v>SPECFIT</v>
          </cell>
          <cell r="N2393" t="str">
            <v>(79)892364</v>
          </cell>
          <cell r="O2393" t="str">
            <v>BOX</v>
          </cell>
          <cell r="P2393" t="str">
            <v>D</v>
          </cell>
          <cell r="Q2393" t="str">
            <v>F</v>
          </cell>
          <cell r="R2393">
            <v>11148.917647058825</v>
          </cell>
          <cell r="S2393">
            <v>11929.341882352943</v>
          </cell>
          <cell r="T2393">
            <v>11929.341882352943</v>
          </cell>
          <cell r="U2393">
            <v>11929.341882352943</v>
          </cell>
          <cell r="V2393">
            <v>12764.39581411765</v>
          </cell>
          <cell r="W2393">
            <v>12764.39581411765</v>
          </cell>
          <cell r="X2393">
            <v>12764.39581411765</v>
          </cell>
          <cell r="Y2393">
            <v>12764.39581411765</v>
          </cell>
          <cell r="Z2393">
            <v>14182.662015686277</v>
          </cell>
          <cell r="AB2393" t="str">
            <v/>
          </cell>
          <cell r="AC2393">
            <v>2468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I2393" t="str">
            <v/>
          </cell>
          <cell r="AJ2393" t="str">
            <v/>
          </cell>
          <cell r="AM2393" t="e">
            <v>#N/A</v>
          </cell>
        </row>
        <row r="2394">
          <cell r="A2394" t="str">
            <v>ACTIVE</v>
          </cell>
          <cell r="B2394" t="str">
            <v>35-1944</v>
          </cell>
          <cell r="C2394">
            <v>28878729</v>
          </cell>
          <cell r="D2394" t="str">
            <v>35-1944</v>
          </cell>
          <cell r="E2394" t="str">
            <v>SDR 35</v>
          </cell>
          <cell r="F2394" t="str">
            <v>36X6 TEE WYE SXGXG SDR35</v>
          </cell>
          <cell r="G2394">
            <v>229.5</v>
          </cell>
          <cell r="H2394">
            <v>104.09936399999999</v>
          </cell>
          <cell r="I2394">
            <v>1</v>
          </cell>
          <cell r="J2394">
            <v>1</v>
          </cell>
          <cell r="K2394">
            <v>14552.307572549022</v>
          </cell>
          <cell r="L2394">
            <v>1361.2987000000001</v>
          </cell>
          <cell r="M2394" t="str">
            <v>SPECFIT</v>
          </cell>
          <cell r="N2394" t="str">
            <v>(79)892366</v>
          </cell>
          <cell r="O2394" t="str">
            <v>BOX</v>
          </cell>
          <cell r="P2394" t="str">
            <v>D</v>
          </cell>
          <cell r="Q2394" t="str">
            <v>F</v>
          </cell>
          <cell r="R2394">
            <v>11439.494117647058</v>
          </cell>
          <cell r="S2394">
            <v>12240.258705882354</v>
          </cell>
          <cell r="T2394">
            <v>12240.258705882354</v>
          </cell>
          <cell r="U2394">
            <v>12240.258705882354</v>
          </cell>
          <cell r="V2394">
            <v>13097.07681529412</v>
          </cell>
          <cell r="W2394">
            <v>13097.07681529412</v>
          </cell>
          <cell r="X2394">
            <v>13097.07681529412</v>
          </cell>
          <cell r="Y2394">
            <v>13097.07681529412</v>
          </cell>
          <cell r="Z2394">
            <v>14552.307572549022</v>
          </cell>
          <cell r="AB2394" t="str">
            <v/>
          </cell>
          <cell r="AC2394">
            <v>2469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I2394" t="str">
            <v/>
          </cell>
          <cell r="AJ2394" t="str">
            <v/>
          </cell>
          <cell r="AM2394" t="e">
            <v>#N/A</v>
          </cell>
        </row>
        <row r="2395">
          <cell r="A2395" t="str">
            <v>ACTIVE</v>
          </cell>
          <cell r="B2395" t="str">
            <v>35-1945</v>
          </cell>
          <cell r="C2395">
            <v>28878737</v>
          </cell>
          <cell r="D2395" t="str">
            <v>35-1945</v>
          </cell>
          <cell r="E2395" t="str">
            <v>SDR 35</v>
          </cell>
          <cell r="F2395" t="str">
            <v>36X8 TEE WYE SXGXG SDR35</v>
          </cell>
          <cell r="G2395">
            <v>242.1</v>
          </cell>
          <cell r="H2395">
            <v>109.8146232</v>
          </cell>
          <cell r="I2395">
            <v>1</v>
          </cell>
          <cell r="J2395">
            <v>1</v>
          </cell>
          <cell r="K2395">
            <v>14892.380287581698</v>
          </cell>
          <cell r="L2395">
            <v>1393.1112000000001</v>
          </cell>
          <cell r="M2395" t="str">
            <v>SPECFIT</v>
          </cell>
          <cell r="N2395" t="str">
            <v>(79)892368</v>
          </cell>
          <cell r="O2395" t="str">
            <v>BOX</v>
          </cell>
          <cell r="P2395" t="str">
            <v>D</v>
          </cell>
          <cell r="Q2395" t="str">
            <v>F</v>
          </cell>
          <cell r="R2395">
            <v>11706.823529411764</v>
          </cell>
          <cell r="S2395">
            <v>12526.301176470588</v>
          </cell>
          <cell r="T2395">
            <v>12526.301176470588</v>
          </cell>
          <cell r="U2395">
            <v>12526.301176470588</v>
          </cell>
          <cell r="V2395">
            <v>13403.142258823529</v>
          </cell>
          <cell r="W2395">
            <v>13403.142258823529</v>
          </cell>
          <cell r="X2395">
            <v>13403.142258823529</v>
          </cell>
          <cell r="Y2395">
            <v>13403.142258823529</v>
          </cell>
          <cell r="Z2395">
            <v>14892.380287581698</v>
          </cell>
          <cell r="AB2395" t="str">
            <v/>
          </cell>
          <cell r="AC2395">
            <v>2470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I2395" t="str">
            <v/>
          </cell>
          <cell r="AJ2395" t="str">
            <v/>
          </cell>
          <cell r="AM2395" t="e">
            <v>#N/A</v>
          </cell>
        </row>
        <row r="2396">
          <cell r="A2396" t="str">
            <v>ACTIVE</v>
          </cell>
          <cell r="B2396" t="str">
            <v>35-1946</v>
          </cell>
          <cell r="C2396">
            <v>28878745</v>
          </cell>
          <cell r="D2396" t="str">
            <v>35-1946</v>
          </cell>
          <cell r="E2396" t="str">
            <v>SDR 35</v>
          </cell>
          <cell r="F2396" t="str">
            <v>36X10 TEE WYE SXGXG SDR35</v>
          </cell>
          <cell r="G2396">
            <v>256.05</v>
          </cell>
          <cell r="H2396">
            <v>116.1422316</v>
          </cell>
          <cell r="I2396">
            <v>1</v>
          </cell>
          <cell r="J2396">
            <v>1</v>
          </cell>
          <cell r="K2396">
            <v>15751.279777777783</v>
          </cell>
          <cell r="L2396">
            <v>1473.4570000000001</v>
          </cell>
          <cell r="M2396" t="str">
            <v>SPECFIT</v>
          </cell>
          <cell r="N2396" t="str">
            <v>(79)8923610</v>
          </cell>
          <cell r="O2396" t="str">
            <v>BOX</v>
          </cell>
          <cell r="P2396" t="str">
            <v>D</v>
          </cell>
          <cell r="Q2396" t="str">
            <v>F</v>
          </cell>
          <cell r="R2396">
            <v>12382.000000000002</v>
          </cell>
          <cell r="S2396">
            <v>13248.740000000003</v>
          </cell>
          <cell r="T2396">
            <v>13248.740000000003</v>
          </cell>
          <cell r="U2396">
            <v>13248.740000000003</v>
          </cell>
          <cell r="V2396">
            <v>14176.151800000005</v>
          </cell>
          <cell r="W2396">
            <v>14176.151800000005</v>
          </cell>
          <cell r="X2396">
            <v>14176.151800000005</v>
          </cell>
          <cell r="Y2396">
            <v>14176.151800000005</v>
          </cell>
          <cell r="Z2396">
            <v>15751.279777777783</v>
          </cell>
          <cell r="AB2396" t="str">
            <v/>
          </cell>
          <cell r="AC2396">
            <v>2471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I2396" t="str">
            <v/>
          </cell>
          <cell r="AJ2396" t="str">
            <v/>
          </cell>
          <cell r="AM2396" t="e">
            <v>#N/A</v>
          </cell>
        </row>
        <row r="2397">
          <cell r="A2397" t="str">
            <v>ACTIVE</v>
          </cell>
          <cell r="B2397" t="str">
            <v>35-1947</v>
          </cell>
          <cell r="C2397">
            <v>28878753</v>
          </cell>
          <cell r="D2397" t="str">
            <v>35-1947</v>
          </cell>
          <cell r="E2397" t="str">
            <v>SDR 35</v>
          </cell>
          <cell r="F2397" t="str">
            <v>36X12 TEE WYE SXGXG SDR35</v>
          </cell>
          <cell r="G2397">
            <v>272.7</v>
          </cell>
          <cell r="H2397">
            <v>123.6945384</v>
          </cell>
          <cell r="I2397">
            <v>1</v>
          </cell>
          <cell r="J2397" t="str">
            <v>-</v>
          </cell>
          <cell r="K2397">
            <v>17492.231180392162</v>
          </cell>
          <cell r="L2397">
            <v>1636.3150000000001</v>
          </cell>
          <cell r="M2397" t="str">
            <v>SPECFIT</v>
          </cell>
          <cell r="N2397" t="str">
            <v>(79)8923612</v>
          </cell>
          <cell r="O2397" t="str">
            <v>BOX</v>
          </cell>
          <cell r="P2397" t="str">
            <v>D</v>
          </cell>
          <cell r="Q2397" t="str">
            <v>F</v>
          </cell>
          <cell r="R2397">
            <v>13750.552941176471</v>
          </cell>
          <cell r="S2397">
            <v>14713.091647058825</v>
          </cell>
          <cell r="T2397">
            <v>14713.091647058825</v>
          </cell>
          <cell r="U2397">
            <v>14713.091647058825</v>
          </cell>
          <cell r="V2397">
            <v>15743.008062352945</v>
          </cell>
          <cell r="W2397">
            <v>15743.008062352945</v>
          </cell>
          <cell r="X2397">
            <v>15743.008062352945</v>
          </cell>
          <cell r="Y2397">
            <v>15743.008062352945</v>
          </cell>
          <cell r="Z2397">
            <v>17492.231180392162</v>
          </cell>
          <cell r="AB2397" t="str">
            <v/>
          </cell>
          <cell r="AC2397">
            <v>2472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I2397" t="str">
            <v/>
          </cell>
          <cell r="AJ2397" t="str">
            <v/>
          </cell>
          <cell r="AM2397" t="e">
            <v>#N/A</v>
          </cell>
        </row>
        <row r="2398">
          <cell r="A2398" t="str">
            <v>ACTIVE</v>
          </cell>
          <cell r="B2398" t="str">
            <v>35-1948</v>
          </cell>
          <cell r="C2398">
            <v>28878761</v>
          </cell>
          <cell r="D2398" t="str">
            <v>35-1948</v>
          </cell>
          <cell r="E2398" t="str">
            <v>SDR 35</v>
          </cell>
          <cell r="F2398" t="str">
            <v>36X15 TEE WYE SXGXG SDR35</v>
          </cell>
          <cell r="G2398">
            <v>296.55</v>
          </cell>
          <cell r="H2398">
            <v>134.5127076</v>
          </cell>
          <cell r="I2398">
            <v>1</v>
          </cell>
          <cell r="J2398" t="str">
            <v>-</v>
          </cell>
          <cell r="K2398">
            <v>19959.812449673205</v>
          </cell>
          <cell r="L2398">
            <v>1867.1451999999999</v>
          </cell>
          <cell r="M2398" t="str">
            <v>SPECFIT</v>
          </cell>
          <cell r="N2398" t="str">
            <v>(79)8923615</v>
          </cell>
          <cell r="O2398" t="str">
            <v>BOX</v>
          </cell>
          <cell r="P2398" t="str">
            <v>D</v>
          </cell>
          <cell r="Q2398" t="str">
            <v>F</v>
          </cell>
          <cell r="R2398">
            <v>15690.305882352943</v>
          </cell>
          <cell r="S2398">
            <v>16788.62729411765</v>
          </cell>
          <cell r="T2398">
            <v>16788.62729411765</v>
          </cell>
          <cell r="U2398">
            <v>16788.62729411765</v>
          </cell>
          <cell r="V2398">
            <v>17963.831204705886</v>
          </cell>
          <cell r="W2398">
            <v>17963.831204705886</v>
          </cell>
          <cell r="X2398">
            <v>17963.831204705886</v>
          </cell>
          <cell r="Y2398">
            <v>17963.831204705886</v>
          </cell>
          <cell r="Z2398">
            <v>19959.812449673205</v>
          </cell>
          <cell r="AB2398" t="str">
            <v/>
          </cell>
          <cell r="AC2398">
            <v>2473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I2398" t="str">
            <v/>
          </cell>
          <cell r="AJ2398" t="str">
            <v/>
          </cell>
          <cell r="AM2398" t="e">
            <v>#N/A</v>
          </cell>
        </row>
        <row r="2399">
          <cell r="A2399" t="str">
            <v>ACTIVE</v>
          </cell>
          <cell r="B2399" t="str">
            <v>35-1949</v>
          </cell>
          <cell r="C2399">
            <v>28878770</v>
          </cell>
          <cell r="D2399" t="str">
            <v>35-1949</v>
          </cell>
          <cell r="E2399" t="str">
            <v>SDR 35</v>
          </cell>
          <cell r="F2399" t="str">
            <v>36X18 TEE WYE SXGXG SDR35</v>
          </cell>
          <cell r="G2399">
            <v>339.75</v>
          </cell>
          <cell r="H2399">
            <v>154.10788199999999</v>
          </cell>
          <cell r="I2399">
            <v>1</v>
          </cell>
          <cell r="J2399" t="str">
            <v>-</v>
          </cell>
          <cell r="K2399">
            <v>21810.509626143798</v>
          </cell>
          <cell r="L2399">
            <v>2040.2697000000001</v>
          </cell>
          <cell r="M2399" t="str">
            <v>SPECFIT</v>
          </cell>
          <cell r="N2399" t="str">
            <v>(79)8923618</v>
          </cell>
          <cell r="O2399" t="str">
            <v>BOX</v>
          </cell>
          <cell r="P2399" t="str">
            <v>D</v>
          </cell>
          <cell r="Q2399" t="str">
            <v>F</v>
          </cell>
          <cell r="R2399">
            <v>17145.129411764708</v>
          </cell>
          <cell r="S2399">
            <v>18345.288470588239</v>
          </cell>
          <cell r="T2399">
            <v>18345.288470588239</v>
          </cell>
          <cell r="U2399">
            <v>18345.288470588239</v>
          </cell>
          <cell r="V2399">
            <v>19629.458663529418</v>
          </cell>
          <cell r="W2399">
            <v>19629.458663529418</v>
          </cell>
          <cell r="X2399">
            <v>19629.458663529418</v>
          </cell>
          <cell r="Y2399">
            <v>19629.458663529418</v>
          </cell>
          <cell r="Z2399">
            <v>21810.509626143798</v>
          </cell>
          <cell r="AB2399" t="str">
            <v/>
          </cell>
          <cell r="AC2399">
            <v>2474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I2399" t="str">
            <v/>
          </cell>
          <cell r="AJ2399" t="str">
            <v/>
          </cell>
          <cell r="AM2399" t="e">
            <v>#N/A</v>
          </cell>
        </row>
        <row r="2400">
          <cell r="A2400" t="str">
            <v>ACTIVE</v>
          </cell>
          <cell r="B2400" t="str">
            <v>35-1950</v>
          </cell>
          <cell r="C2400">
            <v>28878788</v>
          </cell>
          <cell r="D2400" t="str">
            <v>35-1950</v>
          </cell>
          <cell r="E2400" t="str">
            <v>SDR 35</v>
          </cell>
          <cell r="F2400" t="str">
            <v>36X21 TEE WYE SXGXG SDR35</v>
          </cell>
          <cell r="G2400">
            <v>373.5</v>
          </cell>
          <cell r="H2400">
            <v>169.41661199999999</v>
          </cell>
          <cell r="I2400">
            <v>1</v>
          </cell>
          <cell r="J2400" t="str">
            <v>-</v>
          </cell>
          <cell r="K2400">
            <v>22454.781522875819</v>
          </cell>
          <cell r="L2400">
            <v>2100.5378999999998</v>
          </cell>
          <cell r="M2400" t="str">
            <v>SPECFIT</v>
          </cell>
          <cell r="N2400" t="str">
            <v>(79)8923621</v>
          </cell>
          <cell r="O2400" t="str">
            <v>BOX</v>
          </cell>
          <cell r="P2400" t="str">
            <v>D</v>
          </cell>
          <cell r="Q2400" t="str">
            <v>F</v>
          </cell>
          <cell r="R2400">
            <v>17651.588235294119</v>
          </cell>
          <cell r="S2400">
            <v>18887.199411764708</v>
          </cell>
          <cell r="T2400">
            <v>18887.199411764708</v>
          </cell>
          <cell r="U2400">
            <v>18887.199411764708</v>
          </cell>
          <cell r="V2400">
            <v>20209.303370588237</v>
          </cell>
          <cell r="W2400">
            <v>20209.303370588237</v>
          </cell>
          <cell r="X2400">
            <v>20209.303370588237</v>
          </cell>
          <cell r="Y2400">
            <v>20209.303370588237</v>
          </cell>
          <cell r="Z2400">
            <v>22454.781522875819</v>
          </cell>
          <cell r="AB2400" t="str">
            <v/>
          </cell>
          <cell r="AC2400">
            <v>2475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I2400" t="str">
            <v/>
          </cell>
          <cell r="AJ2400" t="str">
            <v/>
          </cell>
          <cell r="AM2400" t="e">
            <v>#N/A</v>
          </cell>
        </row>
        <row r="2401">
          <cell r="A2401" t="str">
            <v>ACTIVE</v>
          </cell>
          <cell r="B2401" t="str">
            <v>35-1951</v>
          </cell>
          <cell r="C2401">
            <v>28878796</v>
          </cell>
          <cell r="D2401" t="str">
            <v>35-1951</v>
          </cell>
          <cell r="E2401" t="str">
            <v>SDR 35</v>
          </cell>
          <cell r="F2401" t="str">
            <v>36X24 TEE WYE SXGXG SDR35</v>
          </cell>
          <cell r="G2401">
            <v>419.4</v>
          </cell>
          <cell r="H2401">
            <v>190.2364848</v>
          </cell>
          <cell r="I2401">
            <v>1</v>
          </cell>
          <cell r="J2401" t="str">
            <v>-</v>
          </cell>
          <cell r="K2401">
            <v>27787.561096732035</v>
          </cell>
          <cell r="L2401">
            <v>2599.3948999999998</v>
          </cell>
          <cell r="M2401" t="str">
            <v>SPECFIT</v>
          </cell>
          <cell r="N2401" t="str">
            <v>(79)8923624</v>
          </cell>
          <cell r="O2401" t="str">
            <v>BOX</v>
          </cell>
          <cell r="P2401" t="str">
            <v>D</v>
          </cell>
          <cell r="Q2401" t="str">
            <v>F</v>
          </cell>
          <cell r="R2401">
            <v>21843.658823529415</v>
          </cell>
          <cell r="S2401">
            <v>23372.714941176477</v>
          </cell>
          <cell r="T2401">
            <v>23372.714941176477</v>
          </cell>
          <cell r="U2401">
            <v>23372.714941176477</v>
          </cell>
          <cell r="V2401">
            <v>25008.804987058833</v>
          </cell>
          <cell r="W2401">
            <v>25008.804987058833</v>
          </cell>
          <cell r="X2401">
            <v>25008.804987058833</v>
          </cell>
          <cell r="Y2401">
            <v>25008.804987058833</v>
          </cell>
          <cell r="Z2401">
            <v>27787.561096732035</v>
          </cell>
          <cell r="AB2401" t="str">
            <v/>
          </cell>
          <cell r="AC2401">
            <v>2476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I2401" t="str">
            <v/>
          </cell>
          <cell r="AJ2401" t="str">
            <v/>
          </cell>
          <cell r="AM2401" t="e">
            <v>#N/A</v>
          </cell>
        </row>
        <row r="2402">
          <cell r="A2402" t="str">
            <v>ACTIVE</v>
          </cell>
          <cell r="B2402" t="str">
            <v>35-1952</v>
          </cell>
          <cell r="C2402">
            <v>28878800</v>
          </cell>
          <cell r="D2402" t="str">
            <v>35-1952</v>
          </cell>
          <cell r="E2402" t="str">
            <v>SDR 35</v>
          </cell>
          <cell r="F2402" t="str">
            <v>36X27 TEE WYE SXGXG SDR35</v>
          </cell>
          <cell r="G2402">
            <v>469.35</v>
          </cell>
          <cell r="H2402">
            <v>212.89340520000002</v>
          </cell>
          <cell r="I2402">
            <v>1</v>
          </cell>
          <cell r="J2402" t="str">
            <v>-</v>
          </cell>
          <cell r="K2402">
            <v>34734.425180392158</v>
          </cell>
          <cell r="L2402">
            <v>3249.2417999999998</v>
          </cell>
          <cell r="M2402" t="str">
            <v>SPECFIT</v>
          </cell>
          <cell r="N2402" t="str">
            <v>(79)8923627</v>
          </cell>
          <cell r="O2402" t="str">
            <v>BOX</v>
          </cell>
          <cell r="P2402" t="str">
            <v>D</v>
          </cell>
          <cell r="Q2402" t="str">
            <v>F</v>
          </cell>
          <cell r="R2402">
            <v>27304.552941176469</v>
          </cell>
          <cell r="S2402">
            <v>29215.871647058822</v>
          </cell>
          <cell r="T2402">
            <v>29215.871647058822</v>
          </cell>
          <cell r="U2402">
            <v>29215.871647058822</v>
          </cell>
          <cell r="V2402">
            <v>31260.982662352941</v>
          </cell>
          <cell r="W2402">
            <v>31260.982662352941</v>
          </cell>
          <cell r="X2402">
            <v>31260.982662352941</v>
          </cell>
          <cell r="Y2402">
            <v>31260.982662352941</v>
          </cell>
          <cell r="Z2402">
            <v>34734.425180392158</v>
          </cell>
          <cell r="AB2402" t="str">
            <v/>
          </cell>
          <cell r="AC2402">
            <v>2477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I2402" t="str">
            <v/>
          </cell>
          <cell r="AJ2402" t="str">
            <v/>
          </cell>
          <cell r="AM2402" t="e">
            <v>#N/A</v>
          </cell>
        </row>
        <row r="2403">
          <cell r="A2403" t="str">
            <v>ACTIVE</v>
          </cell>
          <cell r="B2403" t="str">
            <v>35-1953</v>
          </cell>
          <cell r="C2403">
            <v>28878818</v>
          </cell>
          <cell r="D2403" t="str">
            <v>35-1953</v>
          </cell>
          <cell r="E2403" t="str">
            <v>SDR 35</v>
          </cell>
          <cell r="F2403" t="str">
            <v>36X30 TEE WYE SXGXG SDR35</v>
          </cell>
          <cell r="G2403">
            <v>559.35</v>
          </cell>
          <cell r="H2403">
            <v>253.7166852</v>
          </cell>
          <cell r="I2403">
            <v>1</v>
          </cell>
          <cell r="J2403" t="str">
            <v>-</v>
          </cell>
          <cell r="K2403">
            <v>43418.035216993463</v>
          </cell>
          <cell r="L2403">
            <v>4061.5522000000001</v>
          </cell>
          <cell r="M2403" t="str">
            <v>SPECFIT</v>
          </cell>
          <cell r="N2403" t="str">
            <v>(79)8923630</v>
          </cell>
          <cell r="O2403" t="str">
            <v>BOX</v>
          </cell>
          <cell r="P2403" t="str">
            <v>D</v>
          </cell>
          <cell r="Q2403" t="str">
            <v>F</v>
          </cell>
          <cell r="R2403">
            <v>34130.694117647057</v>
          </cell>
          <cell r="S2403">
            <v>36519.842705882351</v>
          </cell>
          <cell r="T2403">
            <v>36519.842705882351</v>
          </cell>
          <cell r="U2403">
            <v>36519.842705882351</v>
          </cell>
          <cell r="V2403">
            <v>39076.231695294118</v>
          </cell>
          <cell r="W2403">
            <v>39076.231695294118</v>
          </cell>
          <cell r="X2403">
            <v>39076.231695294118</v>
          </cell>
          <cell r="Y2403">
            <v>39076.231695294118</v>
          </cell>
          <cell r="Z2403">
            <v>43418.035216993463</v>
          </cell>
          <cell r="AB2403" t="str">
            <v/>
          </cell>
          <cell r="AC2403">
            <v>2478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I2403" t="str">
            <v/>
          </cell>
          <cell r="AJ2403" t="str">
            <v/>
          </cell>
          <cell r="AM2403" t="e">
            <v>#N/A</v>
          </cell>
        </row>
        <row r="2404">
          <cell r="A2404" t="str">
            <v>ACTIVE</v>
          </cell>
          <cell r="B2404" t="str">
            <v>35-1954</v>
          </cell>
          <cell r="C2404">
            <v>28878826</v>
          </cell>
          <cell r="D2404" t="str">
            <v>35-1954</v>
          </cell>
          <cell r="E2404" t="str">
            <v>SDR 35</v>
          </cell>
          <cell r="F2404" t="str">
            <v>36 TEE WYE SXGXG SDR35</v>
          </cell>
          <cell r="G2404">
            <v>755.55</v>
          </cell>
          <cell r="H2404">
            <v>342.71143559999996</v>
          </cell>
          <cell r="I2404">
            <v>1</v>
          </cell>
          <cell r="J2404" t="str">
            <v>-</v>
          </cell>
          <cell r="K2404">
            <v>54272.555245751646</v>
          </cell>
          <cell r="L2404">
            <v>5076.9408000000003</v>
          </cell>
          <cell r="M2404" t="str">
            <v>SPECFIT</v>
          </cell>
          <cell r="N2404" t="str">
            <v>(79)89236</v>
          </cell>
          <cell r="O2404" t="str">
            <v>BOX</v>
          </cell>
          <cell r="P2404" t="str">
            <v>D</v>
          </cell>
          <cell r="Q2404" t="str">
            <v>F</v>
          </cell>
          <cell r="R2404">
            <v>42663.376470588242</v>
          </cell>
          <cell r="S2404">
            <v>45649.812823529421</v>
          </cell>
          <cell r="T2404">
            <v>45649.812823529421</v>
          </cell>
          <cell r="U2404">
            <v>45649.812823529421</v>
          </cell>
          <cell r="V2404">
            <v>48845.299721176481</v>
          </cell>
          <cell r="W2404">
            <v>48845.299721176481</v>
          </cell>
          <cell r="X2404">
            <v>48845.299721176481</v>
          </cell>
          <cell r="Y2404">
            <v>48845.299721176481</v>
          </cell>
          <cell r="Z2404">
            <v>54272.555245751646</v>
          </cell>
          <cell r="AB2404" t="str">
            <v/>
          </cell>
          <cell r="AC2404">
            <v>2479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I2404" t="str">
            <v/>
          </cell>
          <cell r="AJ2404" t="str">
            <v/>
          </cell>
          <cell r="AM2404" t="e">
            <v>#N/A</v>
          </cell>
        </row>
        <row r="2405">
          <cell r="A2405" t="str">
            <v>ACTIVE</v>
          </cell>
          <cell r="B2405" t="str">
            <v>35-1955</v>
          </cell>
          <cell r="C2405">
            <v>28878907</v>
          </cell>
          <cell r="D2405" t="str">
            <v>35-1955</v>
          </cell>
          <cell r="E2405" t="str">
            <v>SDR 35</v>
          </cell>
          <cell r="F2405" t="str">
            <v>6X4 DOUBLE TEE WYE GXGXGXG SDR35</v>
          </cell>
          <cell r="G2405">
            <v>0.01</v>
          </cell>
          <cell r="H2405">
            <v>4.5359199999999997E-3</v>
          </cell>
          <cell r="I2405">
            <v>1</v>
          </cell>
          <cell r="J2405" t="str">
            <v>-</v>
          </cell>
          <cell r="K2405">
            <v>248.55554509803926</v>
          </cell>
          <cell r="L2405">
            <v>23.948530000000002</v>
          </cell>
          <cell r="M2405" t="str">
            <v>SPECFIT</v>
          </cell>
          <cell r="N2405" t="str">
            <v>(79)91064</v>
          </cell>
          <cell r="O2405" t="str">
            <v>BOX</v>
          </cell>
          <cell r="P2405" t="str">
            <v>D</v>
          </cell>
          <cell r="Q2405" t="str">
            <v>F</v>
          </cell>
          <cell r="R2405">
            <v>195.38823529411766</v>
          </cell>
          <cell r="S2405">
            <v>209.06541176470591</v>
          </cell>
          <cell r="T2405">
            <v>209.06541176470591</v>
          </cell>
          <cell r="U2405">
            <v>209.06541176470591</v>
          </cell>
          <cell r="V2405">
            <v>223.69999058823535</v>
          </cell>
          <cell r="W2405">
            <v>223.69999058823535</v>
          </cell>
          <cell r="X2405">
            <v>223.69999058823535</v>
          </cell>
          <cell r="Y2405">
            <v>223.69999058823535</v>
          </cell>
          <cell r="Z2405">
            <v>248.55554509803926</v>
          </cell>
          <cell r="AB2405" t="str">
            <v/>
          </cell>
          <cell r="AC2405">
            <v>2481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I2405" t="str">
            <v/>
          </cell>
          <cell r="AJ2405" t="str">
            <v/>
          </cell>
          <cell r="AM2405" t="e">
            <v>#N/A</v>
          </cell>
        </row>
        <row r="2406">
          <cell r="A2406" t="str">
            <v>ACTIVE</v>
          </cell>
          <cell r="B2406" t="str">
            <v>35-1956</v>
          </cell>
          <cell r="C2406">
            <v>28878915</v>
          </cell>
          <cell r="D2406" t="str">
            <v>35-1956</v>
          </cell>
          <cell r="E2406" t="str">
            <v>SDR 35</v>
          </cell>
          <cell r="F2406" t="str">
            <v>6 DOUBLE TEE WYE GXGXGXG SDR35</v>
          </cell>
          <cell r="G2406">
            <v>0.01</v>
          </cell>
          <cell r="H2406">
            <v>4.5359199999999997E-3</v>
          </cell>
          <cell r="I2406">
            <v>1</v>
          </cell>
          <cell r="J2406" t="str">
            <v>-</v>
          </cell>
          <cell r="K2406">
            <v>476.90697254901971</v>
          </cell>
          <cell r="L2406">
            <v>45.950360000000003</v>
          </cell>
          <cell r="M2406" t="str">
            <v>SPECFIT</v>
          </cell>
          <cell r="N2406" t="str">
            <v>(79)9106</v>
          </cell>
          <cell r="O2406" t="str">
            <v>BOX</v>
          </cell>
          <cell r="P2406" t="str">
            <v>D</v>
          </cell>
          <cell r="Q2406" t="str">
            <v>F</v>
          </cell>
          <cell r="R2406">
            <v>374.89411764705886</v>
          </cell>
          <cell r="S2406">
            <v>401.136705882353</v>
          </cell>
          <cell r="T2406">
            <v>401.136705882353</v>
          </cell>
          <cell r="U2406">
            <v>401.136705882353</v>
          </cell>
          <cell r="V2406">
            <v>429.21627529411774</v>
          </cell>
          <cell r="W2406">
            <v>429.21627529411774</v>
          </cell>
          <cell r="X2406">
            <v>429.21627529411774</v>
          </cell>
          <cell r="Y2406">
            <v>429.21627529411774</v>
          </cell>
          <cell r="Z2406">
            <v>476.90697254901971</v>
          </cell>
          <cell r="AB2406" t="str">
            <v/>
          </cell>
          <cell r="AC2406">
            <v>2482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I2406" t="str">
            <v/>
          </cell>
          <cell r="AJ2406" t="str">
            <v/>
          </cell>
          <cell r="AM2406" t="e">
            <v>#N/A</v>
          </cell>
        </row>
        <row r="2407">
          <cell r="A2407" t="str">
            <v>ACTIVE</v>
          </cell>
          <cell r="B2407" t="str">
            <v>35-1957</v>
          </cell>
          <cell r="C2407">
            <v>28878923</v>
          </cell>
          <cell r="D2407" t="str">
            <v>35-1957</v>
          </cell>
          <cell r="E2407" t="str">
            <v>SDR 35</v>
          </cell>
          <cell r="F2407" t="str">
            <v>8X4 DOUBLE TEE WYE GXGXGXG SDR35</v>
          </cell>
          <cell r="G2407">
            <v>0.01</v>
          </cell>
          <cell r="H2407">
            <v>4.5359199999999997E-3</v>
          </cell>
          <cell r="I2407">
            <v>1</v>
          </cell>
          <cell r="J2407" t="str">
            <v>-</v>
          </cell>
          <cell r="K2407">
            <v>516.22268888888891</v>
          </cell>
          <cell r="L2407">
            <v>48.289000000000001</v>
          </cell>
          <cell r="M2407" t="str">
            <v>SPECFIT</v>
          </cell>
          <cell r="N2407" t="str">
            <v>(79)91084</v>
          </cell>
          <cell r="O2407" t="str">
            <v>BOX</v>
          </cell>
          <cell r="P2407" t="str">
            <v>D</v>
          </cell>
          <cell r="Q2407" t="str">
            <v>F</v>
          </cell>
          <cell r="R2407">
            <v>405.8</v>
          </cell>
          <cell r="S2407">
            <v>434.20600000000002</v>
          </cell>
          <cell r="T2407">
            <v>434.20600000000002</v>
          </cell>
          <cell r="U2407">
            <v>434.20600000000002</v>
          </cell>
          <cell r="V2407">
            <v>464.60042000000004</v>
          </cell>
          <cell r="W2407">
            <v>464.60042000000004</v>
          </cell>
          <cell r="X2407">
            <v>464.60042000000004</v>
          </cell>
          <cell r="Y2407">
            <v>464.60042000000004</v>
          </cell>
          <cell r="Z2407">
            <v>516.22268888888891</v>
          </cell>
          <cell r="AB2407" t="str">
            <v/>
          </cell>
          <cell r="AC2407">
            <v>2483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I2407" t="str">
            <v/>
          </cell>
          <cell r="AJ2407" t="str">
            <v/>
          </cell>
          <cell r="AM2407" t="e">
            <v>#N/A</v>
          </cell>
        </row>
        <row r="2408">
          <cell r="A2408" t="str">
            <v>ACTIVE</v>
          </cell>
          <cell r="B2408" t="str">
            <v>35-1958</v>
          </cell>
          <cell r="C2408">
            <v>28878931</v>
          </cell>
          <cell r="D2408" t="str">
            <v>35-1958</v>
          </cell>
          <cell r="E2408" t="str">
            <v>SDR 35</v>
          </cell>
          <cell r="F2408" t="str">
            <v>8X6 DOUBLE TEE WYE GXGXGXG SDR35</v>
          </cell>
          <cell r="G2408">
            <v>0.01</v>
          </cell>
          <cell r="H2408">
            <v>4.5359199999999997E-3</v>
          </cell>
          <cell r="I2408">
            <v>1</v>
          </cell>
          <cell r="J2408" t="str">
            <v>-</v>
          </cell>
          <cell r="K2408">
            <v>596.70990718954261</v>
          </cell>
          <cell r="L2408">
            <v>55.819000000000003</v>
          </cell>
          <cell r="M2408" t="str">
            <v>SPECFIT</v>
          </cell>
          <cell r="N2408" t="str">
            <v>(79)91086</v>
          </cell>
          <cell r="O2408" t="str">
            <v>BOX</v>
          </cell>
          <cell r="P2408" t="str">
            <v>D</v>
          </cell>
          <cell r="Q2408" t="str">
            <v>F</v>
          </cell>
          <cell r="R2408">
            <v>469.07058823529411</v>
          </cell>
          <cell r="S2408">
            <v>501.90552941176475</v>
          </cell>
          <cell r="T2408">
            <v>501.90552941176475</v>
          </cell>
          <cell r="U2408">
            <v>501.90552941176475</v>
          </cell>
          <cell r="V2408">
            <v>537.03891647058833</v>
          </cell>
          <cell r="W2408">
            <v>537.03891647058833</v>
          </cell>
          <cell r="X2408">
            <v>537.03891647058833</v>
          </cell>
          <cell r="Y2408">
            <v>537.03891647058833</v>
          </cell>
          <cell r="Z2408">
            <v>596.70990718954261</v>
          </cell>
          <cell r="AB2408" t="str">
            <v/>
          </cell>
          <cell r="AC2408">
            <v>2484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I2408" t="str">
            <v/>
          </cell>
          <cell r="AJ2408" t="str">
            <v/>
          </cell>
          <cell r="AM2408" t="e">
            <v>#N/A</v>
          </cell>
        </row>
        <row r="2409">
          <cell r="A2409" t="str">
            <v>ACTIVE</v>
          </cell>
          <cell r="B2409" t="str">
            <v>35-1959</v>
          </cell>
          <cell r="C2409">
            <v>28878940</v>
          </cell>
          <cell r="D2409" t="str">
            <v>35-1959</v>
          </cell>
          <cell r="E2409" t="str">
            <v>SDR 35</v>
          </cell>
          <cell r="F2409" t="str">
            <v>8 DOUBLE TEE WYE GXGXGXG SDR35</v>
          </cell>
          <cell r="G2409">
            <v>13.5</v>
          </cell>
          <cell r="H2409">
            <v>6.1234919999999997</v>
          </cell>
          <cell r="I2409">
            <v>1</v>
          </cell>
          <cell r="J2409">
            <v>10</v>
          </cell>
          <cell r="K2409">
            <v>1128.347589542484</v>
          </cell>
          <cell r="L2409">
            <v>105.55029999999999</v>
          </cell>
          <cell r="M2409" t="str">
            <v>SPECFIT</v>
          </cell>
          <cell r="N2409" t="str">
            <v>(79)9108</v>
          </cell>
          <cell r="O2409" t="str">
            <v>BOX</v>
          </cell>
          <cell r="P2409" t="str">
            <v>D</v>
          </cell>
          <cell r="Q2409" t="str">
            <v>F</v>
          </cell>
          <cell r="R2409">
            <v>886.98823529411777</v>
          </cell>
          <cell r="S2409">
            <v>949.07741176470608</v>
          </cell>
          <cell r="T2409">
            <v>949.07741176470608</v>
          </cell>
          <cell r="U2409">
            <v>949.07741176470608</v>
          </cell>
          <cell r="V2409">
            <v>1015.5128305882356</v>
          </cell>
          <cell r="W2409">
            <v>1015.5128305882356</v>
          </cell>
          <cell r="X2409">
            <v>1015.5128305882356</v>
          </cell>
          <cell r="Y2409">
            <v>1015.5128305882356</v>
          </cell>
          <cell r="Z2409">
            <v>1128.347589542484</v>
          </cell>
          <cell r="AB2409" t="str">
            <v/>
          </cell>
          <cell r="AC2409">
            <v>2485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I2409" t="str">
            <v/>
          </cell>
          <cell r="AJ2409" t="str">
            <v/>
          </cell>
          <cell r="AM2409" t="e">
            <v>#N/A</v>
          </cell>
        </row>
        <row r="2410">
          <cell r="A2410" t="str">
            <v>ACTIVE</v>
          </cell>
          <cell r="B2410" t="str">
            <v>35-1960</v>
          </cell>
          <cell r="C2410">
            <v>28878958</v>
          </cell>
          <cell r="D2410" t="str">
            <v>35-1960</v>
          </cell>
          <cell r="E2410" t="str">
            <v>SDR 35</v>
          </cell>
          <cell r="F2410" t="str">
            <v>10X4 DOUBLE TEE WYE GXGXGXG SDR35</v>
          </cell>
          <cell r="G2410">
            <v>8.1</v>
          </cell>
          <cell r="H2410">
            <v>3.6740952</v>
          </cell>
          <cell r="I2410">
            <v>1</v>
          </cell>
          <cell r="J2410">
            <v>17</v>
          </cell>
          <cell r="K2410">
            <v>987.4126444444446</v>
          </cell>
          <cell r="L2410">
            <v>92.367599999999996</v>
          </cell>
          <cell r="M2410" t="str">
            <v>SPECFIT</v>
          </cell>
          <cell r="N2410" t="str">
            <v>(79)910104</v>
          </cell>
          <cell r="O2410" t="str">
            <v>BOX</v>
          </cell>
          <cell r="P2410" t="str">
            <v>D</v>
          </cell>
          <cell r="Q2410" t="str">
            <v>F</v>
          </cell>
          <cell r="R2410">
            <v>776.2</v>
          </cell>
          <cell r="S2410">
            <v>830.53400000000011</v>
          </cell>
          <cell r="T2410">
            <v>830.53400000000011</v>
          </cell>
          <cell r="U2410">
            <v>830.53400000000011</v>
          </cell>
          <cell r="V2410">
            <v>888.67138000000011</v>
          </cell>
          <cell r="W2410">
            <v>888.67138000000011</v>
          </cell>
          <cell r="X2410">
            <v>888.67138000000011</v>
          </cell>
          <cell r="Y2410">
            <v>888.67138000000011</v>
          </cell>
          <cell r="Z2410">
            <v>987.4126444444446</v>
          </cell>
          <cell r="AB2410" t="str">
            <v/>
          </cell>
          <cell r="AC2410">
            <v>2486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I2410" t="str">
            <v/>
          </cell>
          <cell r="AJ2410" t="str">
            <v/>
          </cell>
          <cell r="AM2410" t="e">
            <v>#N/A</v>
          </cell>
        </row>
        <row r="2411">
          <cell r="A2411" t="str">
            <v>ACTIVE</v>
          </cell>
          <cell r="B2411" t="str">
            <v>35-1961</v>
          </cell>
          <cell r="C2411">
            <v>28878966</v>
          </cell>
          <cell r="D2411" t="str">
            <v>35-1961</v>
          </cell>
          <cell r="E2411" t="str">
            <v>SDR 35</v>
          </cell>
          <cell r="F2411" t="str">
            <v>10X6 DOUBLE TEE WYE GXGXGXG SDR35</v>
          </cell>
          <cell r="G2411">
            <v>11.25</v>
          </cell>
          <cell r="H2411">
            <v>5.1029099999999996</v>
          </cell>
          <cell r="I2411">
            <v>1</v>
          </cell>
          <cell r="J2411">
            <v>12</v>
          </cell>
          <cell r="K2411">
            <v>1022.3582849673204</v>
          </cell>
          <cell r="L2411">
            <v>95.635499999999993</v>
          </cell>
          <cell r="M2411" t="str">
            <v>SPECFIT</v>
          </cell>
          <cell r="N2411" t="str">
            <v>(79)910106</v>
          </cell>
          <cell r="O2411" t="str">
            <v>BOX</v>
          </cell>
          <cell r="P2411" t="str">
            <v>D</v>
          </cell>
          <cell r="Q2411" t="str">
            <v>F</v>
          </cell>
          <cell r="R2411">
            <v>803.67058823529419</v>
          </cell>
          <cell r="S2411">
            <v>859.92752941176479</v>
          </cell>
          <cell r="T2411">
            <v>859.92752941176479</v>
          </cell>
          <cell r="U2411">
            <v>859.92752941176479</v>
          </cell>
          <cell r="V2411">
            <v>920.12245647058842</v>
          </cell>
          <cell r="W2411">
            <v>920.12245647058842</v>
          </cell>
          <cell r="X2411">
            <v>920.12245647058842</v>
          </cell>
          <cell r="Y2411">
            <v>920.12245647058842</v>
          </cell>
          <cell r="Z2411">
            <v>1022.3582849673204</v>
          </cell>
          <cell r="AB2411" t="str">
            <v/>
          </cell>
          <cell r="AC2411">
            <v>2487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I2411" t="str">
            <v/>
          </cell>
          <cell r="AJ2411" t="str">
            <v/>
          </cell>
          <cell r="AM2411" t="e">
            <v>#N/A</v>
          </cell>
        </row>
        <row r="2412">
          <cell r="A2412" t="str">
            <v>ACTIVE</v>
          </cell>
          <cell r="B2412" t="str">
            <v>35-1962</v>
          </cell>
          <cell r="C2412">
            <v>28878974</v>
          </cell>
          <cell r="D2412" t="str">
            <v>35-1962</v>
          </cell>
          <cell r="E2412" t="str">
            <v>SDR 35</v>
          </cell>
          <cell r="F2412" t="str">
            <v>10X8 DOUBLE TEE WYE GXGXGXG SDR35</v>
          </cell>
          <cell r="G2412">
            <v>16.2</v>
          </cell>
          <cell r="H2412">
            <v>7.3481904</v>
          </cell>
          <cell r="I2412">
            <v>1</v>
          </cell>
          <cell r="J2412">
            <v>8</v>
          </cell>
          <cell r="K2412">
            <v>1467.6271058823531</v>
          </cell>
          <cell r="L2412">
            <v>137.28870000000001</v>
          </cell>
          <cell r="M2412" t="str">
            <v>SPECFIT</v>
          </cell>
          <cell r="N2412" t="str">
            <v>(79)910108</v>
          </cell>
          <cell r="O2412" t="str">
            <v>BOX</v>
          </cell>
          <cell r="P2412" t="str">
            <v>D</v>
          </cell>
          <cell r="Q2412" t="str">
            <v>F</v>
          </cell>
          <cell r="R2412">
            <v>1153.6941176470589</v>
          </cell>
          <cell r="S2412">
            <v>1234.452705882353</v>
          </cell>
          <cell r="T2412">
            <v>1234.452705882353</v>
          </cell>
          <cell r="U2412">
            <v>1234.452705882353</v>
          </cell>
          <cell r="V2412">
            <v>1320.8643952941179</v>
          </cell>
          <cell r="W2412">
            <v>1320.8643952941179</v>
          </cell>
          <cell r="X2412">
            <v>1320.8643952941179</v>
          </cell>
          <cell r="Y2412">
            <v>1320.8643952941179</v>
          </cell>
          <cell r="Z2412">
            <v>1467.6271058823531</v>
          </cell>
          <cell r="AB2412" t="str">
            <v/>
          </cell>
          <cell r="AC2412">
            <v>2488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I2412" t="str">
            <v/>
          </cell>
          <cell r="AJ2412" t="str">
            <v/>
          </cell>
          <cell r="AM2412" t="e">
            <v>#N/A</v>
          </cell>
        </row>
        <row r="2413">
          <cell r="A2413" t="str">
            <v>ACTIVE</v>
          </cell>
          <cell r="B2413" t="str">
            <v>35-1963</v>
          </cell>
          <cell r="C2413">
            <v>28878982</v>
          </cell>
          <cell r="D2413" t="str">
            <v>35-1963</v>
          </cell>
          <cell r="E2413" t="str">
            <v>SDR 35</v>
          </cell>
          <cell r="F2413" t="str">
            <v>10 DOUBLE TEE WYE GXGXGXG SDR35</v>
          </cell>
          <cell r="G2413">
            <v>22.95</v>
          </cell>
          <cell r="H2413">
            <v>10.409936399999999</v>
          </cell>
          <cell r="I2413">
            <v>1</v>
          </cell>
          <cell r="J2413">
            <v>6</v>
          </cell>
          <cell r="K2413">
            <v>1773.891597385621</v>
          </cell>
          <cell r="L2413">
            <v>170.91717</v>
          </cell>
          <cell r="M2413" t="str">
            <v>SPECFIT</v>
          </cell>
          <cell r="N2413" t="str">
            <v>(79)91010</v>
          </cell>
          <cell r="O2413" t="str">
            <v>BOX</v>
          </cell>
          <cell r="P2413" t="str">
            <v>D</v>
          </cell>
          <cell r="Q2413" t="str">
            <v>F</v>
          </cell>
          <cell r="R2413">
            <v>1394.4470588235295</v>
          </cell>
          <cell r="S2413">
            <v>1492.0583529411765</v>
          </cell>
          <cell r="T2413">
            <v>1492.0583529411765</v>
          </cell>
          <cell r="U2413">
            <v>1492.0583529411765</v>
          </cell>
          <cell r="V2413">
            <v>1596.502437647059</v>
          </cell>
          <cell r="W2413">
            <v>1596.502437647059</v>
          </cell>
          <cell r="X2413">
            <v>1596.502437647059</v>
          </cell>
          <cell r="Y2413">
            <v>1596.502437647059</v>
          </cell>
          <cell r="Z2413">
            <v>1773.891597385621</v>
          </cell>
          <cell r="AB2413" t="str">
            <v/>
          </cell>
          <cell r="AC2413">
            <v>2489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I2413" t="str">
            <v/>
          </cell>
          <cell r="AJ2413" t="str">
            <v/>
          </cell>
          <cell r="AM2413" t="e">
            <v>#N/A</v>
          </cell>
        </row>
        <row r="2414">
          <cell r="A2414" t="str">
            <v>ACTIVE</v>
          </cell>
          <cell r="B2414" t="str">
            <v>35-1964</v>
          </cell>
          <cell r="C2414">
            <v>28878990</v>
          </cell>
          <cell r="D2414" t="str">
            <v>35-1964</v>
          </cell>
          <cell r="E2414" t="str">
            <v>SDR 35</v>
          </cell>
          <cell r="F2414" t="str">
            <v>12X4 DOUBLE TEE WYE GXGXGXG SDR35</v>
          </cell>
          <cell r="G2414">
            <v>11.25</v>
          </cell>
          <cell r="H2414">
            <v>5.1029099999999996</v>
          </cell>
          <cell r="I2414">
            <v>1</v>
          </cell>
          <cell r="J2414">
            <v>12</v>
          </cell>
          <cell r="K2414">
            <v>1248.8838588235294</v>
          </cell>
          <cell r="L2414">
            <v>163.358</v>
          </cell>
          <cell r="M2414" t="str">
            <v>SPECFIT</v>
          </cell>
          <cell r="N2414" t="str">
            <v>(79)910124</v>
          </cell>
          <cell r="O2414" t="str">
            <v>BOX</v>
          </cell>
          <cell r="P2414" t="str">
            <v>D</v>
          </cell>
          <cell r="Q2414" t="str">
            <v>F</v>
          </cell>
          <cell r="R2414">
            <v>981.74117647058824</v>
          </cell>
          <cell r="S2414">
            <v>1050.4630588235295</v>
          </cell>
          <cell r="T2414">
            <v>1050.4630588235295</v>
          </cell>
          <cell r="U2414">
            <v>1050.4630588235295</v>
          </cell>
          <cell r="V2414">
            <v>1123.9954729411766</v>
          </cell>
          <cell r="W2414">
            <v>1123.9954729411766</v>
          </cell>
          <cell r="X2414">
            <v>1123.9954729411766</v>
          </cell>
          <cell r="Y2414">
            <v>1123.9954729411766</v>
          </cell>
          <cell r="Z2414">
            <v>1248.8838588235294</v>
          </cell>
          <cell r="AB2414" t="str">
            <v/>
          </cell>
          <cell r="AC2414">
            <v>2490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I2414" t="str">
            <v/>
          </cell>
          <cell r="AJ2414" t="str">
            <v/>
          </cell>
          <cell r="AM2414" t="e">
            <v>#N/A</v>
          </cell>
        </row>
        <row r="2415">
          <cell r="A2415" t="str">
            <v>ACTIVE</v>
          </cell>
          <cell r="B2415" t="str">
            <v>35-1965</v>
          </cell>
          <cell r="C2415">
            <v>28879008</v>
          </cell>
          <cell r="D2415" t="str">
            <v>35-1965</v>
          </cell>
          <cell r="E2415" t="str">
            <v>SDR 35</v>
          </cell>
          <cell r="F2415" t="str">
            <v>12X6 DOUBLE TEE WYE GXGXGXG SDR35</v>
          </cell>
          <cell r="G2415">
            <v>15.3</v>
          </cell>
          <cell r="H2415">
            <v>6.9399576000000005</v>
          </cell>
          <cell r="I2415">
            <v>1</v>
          </cell>
          <cell r="J2415">
            <v>9</v>
          </cell>
          <cell r="K2415">
            <v>1312.2200261437908</v>
          </cell>
          <cell r="L2415">
            <v>122.7508</v>
          </cell>
          <cell r="M2415" t="str">
            <v>SPECFIT</v>
          </cell>
          <cell r="N2415" t="str">
            <v>(79)910126</v>
          </cell>
          <cell r="O2415" t="str">
            <v>BOX</v>
          </cell>
          <cell r="P2415" t="str">
            <v>D</v>
          </cell>
          <cell r="Q2415" t="str">
            <v>F</v>
          </cell>
          <cell r="R2415">
            <v>1031.5294117647059</v>
          </cell>
          <cell r="S2415">
            <v>1103.7364705882353</v>
          </cell>
          <cell r="T2415">
            <v>1103.7364705882353</v>
          </cell>
          <cell r="U2415">
            <v>1103.7364705882353</v>
          </cell>
          <cell r="V2415">
            <v>1180.9980235294117</v>
          </cell>
          <cell r="W2415">
            <v>1180.9980235294117</v>
          </cell>
          <cell r="X2415">
            <v>1180.9980235294117</v>
          </cell>
          <cell r="Y2415">
            <v>1180.9980235294117</v>
          </cell>
          <cell r="Z2415">
            <v>1312.2200261437908</v>
          </cell>
          <cell r="AB2415" t="str">
            <v/>
          </cell>
          <cell r="AC2415">
            <v>2491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I2415" t="str">
            <v/>
          </cell>
          <cell r="AJ2415" t="str">
            <v/>
          </cell>
          <cell r="AM2415" t="e">
            <v>#N/A</v>
          </cell>
        </row>
        <row r="2416">
          <cell r="A2416" t="str">
            <v>ACTIVE</v>
          </cell>
          <cell r="B2416" t="str">
            <v>35-1966</v>
          </cell>
          <cell r="C2416">
            <v>28879016</v>
          </cell>
          <cell r="D2416" t="str">
            <v>35-1966</v>
          </cell>
          <cell r="E2416" t="str">
            <v>SDR 35</v>
          </cell>
          <cell r="F2416" t="str">
            <v>12X8 DOUBLE TEE WYE GXGXGXG SDR35</v>
          </cell>
          <cell r="G2416">
            <v>21.15</v>
          </cell>
          <cell r="H2416">
            <v>9.5934707999999986</v>
          </cell>
          <cell r="I2416">
            <v>1</v>
          </cell>
          <cell r="J2416">
            <v>6</v>
          </cell>
          <cell r="K2416">
            <v>1794.1855111111111</v>
          </cell>
          <cell r="L2416">
            <v>167.8366</v>
          </cell>
          <cell r="M2416" t="str">
            <v>SPECFIT</v>
          </cell>
          <cell r="N2416" t="str">
            <v>(79)910128</v>
          </cell>
          <cell r="O2416" t="str">
            <v>BOX</v>
          </cell>
          <cell r="P2416" t="str">
            <v>D</v>
          </cell>
          <cell r="Q2416" t="str">
            <v>F</v>
          </cell>
          <cell r="R2416">
            <v>1410.3999999999999</v>
          </cell>
          <cell r="S2416">
            <v>1509.1279999999999</v>
          </cell>
          <cell r="T2416">
            <v>1509.1279999999999</v>
          </cell>
          <cell r="U2416">
            <v>1509.1279999999999</v>
          </cell>
          <cell r="V2416">
            <v>1614.7669599999999</v>
          </cell>
          <cell r="W2416">
            <v>1614.7669599999999</v>
          </cell>
          <cell r="X2416">
            <v>1614.7669599999999</v>
          </cell>
          <cell r="Y2416">
            <v>1614.7669599999999</v>
          </cell>
          <cell r="Z2416">
            <v>1794.1855111111111</v>
          </cell>
          <cell r="AB2416" t="str">
            <v/>
          </cell>
          <cell r="AC2416">
            <v>2492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I2416" t="str">
            <v/>
          </cell>
          <cell r="AJ2416" t="str">
            <v/>
          </cell>
          <cell r="AM2416" t="e">
            <v>#N/A</v>
          </cell>
        </row>
        <row r="2417">
          <cell r="A2417" t="str">
            <v>ACTIVE</v>
          </cell>
          <cell r="B2417" t="str">
            <v>35-1967</v>
          </cell>
          <cell r="C2417">
            <v>28879024</v>
          </cell>
          <cell r="D2417" t="str">
            <v>35-1967</v>
          </cell>
          <cell r="E2417" t="str">
            <v>SDR 35</v>
          </cell>
          <cell r="F2417" t="str">
            <v>12X10 DOUBLE TEE WYE GXGXGXG SDR35</v>
          </cell>
          <cell r="G2417">
            <v>27.45</v>
          </cell>
          <cell r="H2417">
            <v>12.4511004</v>
          </cell>
          <cell r="I2417">
            <v>1</v>
          </cell>
          <cell r="J2417">
            <v>5</v>
          </cell>
          <cell r="K2417">
            <v>2242.3427725490201</v>
          </cell>
          <cell r="L2417">
            <v>209.76009999999999</v>
          </cell>
          <cell r="M2417" t="str">
            <v>SPECFIT</v>
          </cell>
          <cell r="N2417" t="str">
            <v>(79)9101210</v>
          </cell>
          <cell r="O2417" t="str">
            <v>BOX</v>
          </cell>
          <cell r="P2417" t="str">
            <v>D</v>
          </cell>
          <cell r="Q2417" t="str">
            <v>F</v>
          </cell>
          <cell r="R2417">
            <v>1762.6941176470589</v>
          </cell>
          <cell r="S2417">
            <v>1886.0827058823531</v>
          </cell>
          <cell r="T2417">
            <v>1886.0827058823531</v>
          </cell>
          <cell r="U2417">
            <v>1886.0827058823531</v>
          </cell>
          <cell r="V2417">
            <v>2018.108495294118</v>
          </cell>
          <cell r="W2417">
            <v>2018.108495294118</v>
          </cell>
          <cell r="X2417">
            <v>2018.108495294118</v>
          </cell>
          <cell r="Y2417">
            <v>2018.108495294118</v>
          </cell>
          <cell r="Z2417">
            <v>2242.3427725490201</v>
          </cell>
          <cell r="AB2417" t="str">
            <v/>
          </cell>
          <cell r="AC2417">
            <v>2493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I2417" t="str">
            <v/>
          </cell>
          <cell r="AJ2417" t="str">
            <v/>
          </cell>
          <cell r="AM2417" t="e">
            <v>#N/A</v>
          </cell>
        </row>
        <row r="2418">
          <cell r="A2418" t="str">
            <v>ACTIVE</v>
          </cell>
          <cell r="B2418" t="str">
            <v>35-1968</v>
          </cell>
          <cell r="C2418">
            <v>28879032</v>
          </cell>
          <cell r="D2418" t="str">
            <v>35-1968</v>
          </cell>
          <cell r="E2418" t="str">
            <v>SDR 35</v>
          </cell>
          <cell r="F2418" t="str">
            <v>12 DOUBLE TEE WYE GXGXGXG SDR35</v>
          </cell>
          <cell r="G2418">
            <v>37.799999999999997</v>
          </cell>
          <cell r="H2418">
            <v>17.145777599999999</v>
          </cell>
          <cell r="I2418">
            <v>1</v>
          </cell>
          <cell r="J2418">
            <v>4</v>
          </cell>
          <cell r="K2418">
            <v>2429.0437856209155</v>
          </cell>
          <cell r="L2418">
            <v>227.2253</v>
          </cell>
          <cell r="M2418" t="str">
            <v>SPECFIT</v>
          </cell>
          <cell r="N2418" t="str">
            <v>(79)91012</v>
          </cell>
          <cell r="O2418" t="str">
            <v>BOX</v>
          </cell>
          <cell r="P2418" t="str">
            <v>D</v>
          </cell>
          <cell r="Q2418" t="str">
            <v>F</v>
          </cell>
          <cell r="R2418">
            <v>1909.4588235294118</v>
          </cell>
          <cell r="S2418">
            <v>2043.1209411764708</v>
          </cell>
          <cell r="T2418">
            <v>2043.1209411764708</v>
          </cell>
          <cell r="U2418">
            <v>2043.1209411764708</v>
          </cell>
          <cell r="V2418">
            <v>2186.139407058824</v>
          </cell>
          <cell r="W2418">
            <v>2186.139407058824</v>
          </cell>
          <cell r="X2418">
            <v>2186.139407058824</v>
          </cell>
          <cell r="Y2418">
            <v>2186.139407058824</v>
          </cell>
          <cell r="Z2418">
            <v>2429.0437856209155</v>
          </cell>
          <cell r="AB2418" t="str">
            <v/>
          </cell>
          <cell r="AC2418">
            <v>2494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I2418" t="str">
            <v/>
          </cell>
          <cell r="AJ2418" t="str">
            <v/>
          </cell>
          <cell r="AM2418" t="e">
            <v>#N/A</v>
          </cell>
        </row>
        <row r="2419">
          <cell r="A2419" t="str">
            <v>ACTIVE</v>
          </cell>
          <cell r="B2419" t="str">
            <v>35-1969</v>
          </cell>
          <cell r="C2419">
            <v>28879040</v>
          </cell>
          <cell r="D2419" t="str">
            <v>35-1969</v>
          </cell>
          <cell r="E2419" t="str">
            <v>SDR 35</v>
          </cell>
          <cell r="F2419" t="str">
            <v>15X4 DOUBLE TEE WYE GXGXGXG SDR35</v>
          </cell>
          <cell r="G2419">
            <v>16.649999999999999</v>
          </cell>
          <cell r="H2419">
            <v>7.5523067999999993</v>
          </cell>
          <cell r="I2419">
            <v>1</v>
          </cell>
          <cell r="J2419">
            <v>8</v>
          </cell>
          <cell r="K2419">
            <v>1846.7311830065362</v>
          </cell>
          <cell r="L2419">
            <v>172.75239999999999</v>
          </cell>
          <cell r="M2419" t="str">
            <v>SPECFIT</v>
          </cell>
          <cell r="N2419" t="str">
            <v>(79)910154</v>
          </cell>
          <cell r="O2419" t="str">
            <v>BOX</v>
          </cell>
          <cell r="P2419" t="str">
            <v>D</v>
          </cell>
          <cell r="Q2419" t="str">
            <v>F</v>
          </cell>
          <cell r="R2419">
            <v>1451.7058823529412</v>
          </cell>
          <cell r="S2419">
            <v>1553.3252941176472</v>
          </cell>
          <cell r="T2419">
            <v>1553.3252941176472</v>
          </cell>
          <cell r="U2419">
            <v>1553.3252941176472</v>
          </cell>
          <cell r="V2419">
            <v>1662.0580647058825</v>
          </cell>
          <cell r="W2419">
            <v>1662.0580647058825</v>
          </cell>
          <cell r="X2419">
            <v>1662.0580647058825</v>
          </cell>
          <cell r="Y2419">
            <v>1662.0580647058825</v>
          </cell>
          <cell r="Z2419">
            <v>1846.7311830065362</v>
          </cell>
          <cell r="AB2419" t="str">
            <v/>
          </cell>
          <cell r="AC2419">
            <v>2495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I2419" t="str">
            <v/>
          </cell>
          <cell r="AJ2419" t="str">
            <v/>
          </cell>
          <cell r="AM2419" t="e">
            <v>#N/A</v>
          </cell>
        </row>
        <row r="2420">
          <cell r="A2420" t="str">
            <v>ACTIVE</v>
          </cell>
          <cell r="B2420" t="str">
            <v>35-1970</v>
          </cell>
          <cell r="C2420">
            <v>28879059</v>
          </cell>
          <cell r="D2420" t="str">
            <v>35-1970</v>
          </cell>
          <cell r="E2420" t="str">
            <v>SDR 35</v>
          </cell>
          <cell r="F2420" t="str">
            <v>15X6 DOUBLE TEE WYE GXGXGXG SDR35</v>
          </cell>
          <cell r="G2420">
            <v>23.85</v>
          </cell>
          <cell r="H2420">
            <v>10.8181692</v>
          </cell>
          <cell r="I2420">
            <v>1</v>
          </cell>
          <cell r="J2420">
            <v>6</v>
          </cell>
          <cell r="K2420">
            <v>2105.2391267973858</v>
          </cell>
          <cell r="L2420">
            <v>196.9348</v>
          </cell>
          <cell r="M2420" t="str">
            <v>SPECFIT</v>
          </cell>
          <cell r="N2420" t="str">
            <v>(79)910156</v>
          </cell>
          <cell r="O2420" t="str">
            <v>BOX</v>
          </cell>
          <cell r="P2420" t="str">
            <v>D</v>
          </cell>
          <cell r="Q2420" t="str">
            <v>F</v>
          </cell>
          <cell r="R2420">
            <v>1654.9176470588236</v>
          </cell>
          <cell r="S2420">
            <v>1770.7618823529413</v>
          </cell>
          <cell r="T2420">
            <v>1770.7618823529413</v>
          </cell>
          <cell r="U2420">
            <v>1770.7618823529413</v>
          </cell>
          <cell r="V2420">
            <v>1894.7152141176473</v>
          </cell>
          <cell r="W2420">
            <v>1894.7152141176473</v>
          </cell>
          <cell r="X2420">
            <v>1894.7152141176473</v>
          </cell>
          <cell r="Y2420">
            <v>1894.7152141176473</v>
          </cell>
          <cell r="Z2420">
            <v>2105.2391267973858</v>
          </cell>
          <cell r="AB2420" t="str">
            <v/>
          </cell>
          <cell r="AC2420">
            <v>2496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I2420" t="str">
            <v/>
          </cell>
          <cell r="AJ2420" t="str">
            <v/>
          </cell>
          <cell r="AM2420" t="e">
            <v>#N/A</v>
          </cell>
        </row>
        <row r="2421">
          <cell r="A2421" t="str">
            <v>ACTIVE</v>
          </cell>
          <cell r="B2421" t="str">
            <v>35-1971</v>
          </cell>
          <cell r="C2421">
            <v>28879067</v>
          </cell>
          <cell r="D2421" t="str">
            <v>35-1971</v>
          </cell>
          <cell r="E2421" t="str">
            <v>SDR 35</v>
          </cell>
          <cell r="F2421" t="str">
            <v>15X8 DOUBLE TEE WYE GXGXGXG SDR35</v>
          </cell>
          <cell r="G2421">
            <v>31.95</v>
          </cell>
          <cell r="H2421">
            <v>14.4922644</v>
          </cell>
          <cell r="I2421">
            <v>1</v>
          </cell>
          <cell r="J2421">
            <v>4</v>
          </cell>
          <cell r="K2421">
            <v>2208.1603986928112</v>
          </cell>
          <cell r="L2421">
            <v>206.5626</v>
          </cell>
          <cell r="M2421" t="str">
            <v>SPECFIT</v>
          </cell>
          <cell r="N2421" t="str">
            <v>(79)910158</v>
          </cell>
          <cell r="O2421" t="str">
            <v>BOX</v>
          </cell>
          <cell r="P2421" t="str">
            <v>D</v>
          </cell>
          <cell r="Q2421" t="str">
            <v>F</v>
          </cell>
          <cell r="R2421">
            <v>1735.8235294117649</v>
          </cell>
          <cell r="S2421">
            <v>1857.3311764705886</v>
          </cell>
          <cell r="T2421">
            <v>1857.3311764705886</v>
          </cell>
          <cell r="U2421">
            <v>1857.3311764705886</v>
          </cell>
          <cell r="V2421">
            <v>1987.34435882353</v>
          </cell>
          <cell r="W2421">
            <v>1987.34435882353</v>
          </cell>
          <cell r="X2421">
            <v>1987.34435882353</v>
          </cell>
          <cell r="Y2421">
            <v>1987.34435882353</v>
          </cell>
          <cell r="Z2421">
            <v>2208.1603986928112</v>
          </cell>
          <cell r="AB2421" t="str">
            <v/>
          </cell>
          <cell r="AC2421">
            <v>2497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I2421" t="str">
            <v/>
          </cell>
          <cell r="AJ2421" t="str">
            <v/>
          </cell>
          <cell r="AM2421" t="e">
            <v>#N/A</v>
          </cell>
        </row>
        <row r="2422">
          <cell r="A2422" t="str">
            <v>ACTIVE</v>
          </cell>
          <cell r="B2422" t="str">
            <v>35-1972</v>
          </cell>
          <cell r="C2422">
            <v>28879075</v>
          </cell>
          <cell r="D2422" t="str">
            <v>35-1972</v>
          </cell>
          <cell r="E2422" t="str">
            <v>SDR 35</v>
          </cell>
          <cell r="F2422" t="str">
            <v>15X10 DOUBLE TEE WYE GXGXGXG SDR35</v>
          </cell>
          <cell r="G2422">
            <v>36.9</v>
          </cell>
          <cell r="H2422">
            <v>16.737544799999998</v>
          </cell>
          <cell r="I2422">
            <v>1</v>
          </cell>
          <cell r="J2422">
            <v>4</v>
          </cell>
          <cell r="K2422">
            <v>2530.0045098039222</v>
          </cell>
          <cell r="L2422">
            <v>236.66980000000001</v>
          </cell>
          <cell r="M2422" t="str">
            <v>SPECFIT</v>
          </cell>
          <cell r="N2422" t="str">
            <v>(79)9101510</v>
          </cell>
          <cell r="O2422" t="str">
            <v>BOX</v>
          </cell>
          <cell r="P2422" t="str">
            <v>D</v>
          </cell>
          <cell r="Q2422" t="str">
            <v>F</v>
          </cell>
          <cell r="R2422">
            <v>1988.8235294117649</v>
          </cell>
          <cell r="S2422">
            <v>2128.0411764705887</v>
          </cell>
          <cell r="T2422">
            <v>2128.0411764705887</v>
          </cell>
          <cell r="U2422">
            <v>2128.0411764705887</v>
          </cell>
          <cell r="V2422">
            <v>2277.0040588235302</v>
          </cell>
          <cell r="W2422">
            <v>2277.0040588235302</v>
          </cell>
          <cell r="X2422">
            <v>2277.0040588235302</v>
          </cell>
          <cell r="Y2422">
            <v>2277.0040588235302</v>
          </cell>
          <cell r="Z2422">
            <v>2530.0045098039222</v>
          </cell>
          <cell r="AB2422" t="str">
            <v/>
          </cell>
          <cell r="AC2422">
            <v>2498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I2422" t="str">
            <v/>
          </cell>
          <cell r="AJ2422" t="str">
            <v/>
          </cell>
          <cell r="AM2422" t="e">
            <v>#N/A</v>
          </cell>
        </row>
        <row r="2423">
          <cell r="A2423" t="str">
            <v>ACTIVE</v>
          </cell>
          <cell r="B2423" t="str">
            <v>35-1973</v>
          </cell>
          <cell r="C2423">
            <v>28879083</v>
          </cell>
          <cell r="D2423" t="str">
            <v>35-1973</v>
          </cell>
          <cell r="E2423" t="str">
            <v>SDR 35</v>
          </cell>
          <cell r="F2423" t="str">
            <v>15X12 DOUBLE TEE WYE GXGXGXG SDR35</v>
          </cell>
          <cell r="G2423">
            <v>48.15</v>
          </cell>
          <cell r="H2423">
            <v>21.8404548</v>
          </cell>
          <cell r="I2423">
            <v>1</v>
          </cell>
          <cell r="J2423">
            <v>3</v>
          </cell>
          <cell r="K2423">
            <v>2989.3114509803922</v>
          </cell>
          <cell r="L2423">
            <v>279.63569999999999</v>
          </cell>
          <cell r="M2423" t="str">
            <v>SPECFIT</v>
          </cell>
          <cell r="N2423" t="str">
            <v>(79)9101512</v>
          </cell>
          <cell r="O2423" t="str">
            <v>BOX</v>
          </cell>
          <cell r="P2423" t="str">
            <v>D</v>
          </cell>
          <cell r="Q2423" t="str">
            <v>F</v>
          </cell>
          <cell r="R2423">
            <v>2349.8823529411766</v>
          </cell>
          <cell r="S2423">
            <v>2514.3741176470589</v>
          </cell>
          <cell r="T2423">
            <v>2514.3741176470589</v>
          </cell>
          <cell r="U2423">
            <v>2514.3741176470589</v>
          </cell>
          <cell r="V2423">
            <v>2690.3803058823532</v>
          </cell>
          <cell r="W2423">
            <v>2690.3803058823532</v>
          </cell>
          <cell r="X2423">
            <v>2690.3803058823532</v>
          </cell>
          <cell r="Y2423">
            <v>2690.3803058823532</v>
          </cell>
          <cell r="Z2423">
            <v>2989.3114509803922</v>
          </cell>
          <cell r="AB2423" t="str">
            <v/>
          </cell>
          <cell r="AC2423">
            <v>2499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I2423" t="str">
            <v/>
          </cell>
          <cell r="AJ2423" t="str">
            <v/>
          </cell>
          <cell r="AM2423" t="e">
            <v>#N/A</v>
          </cell>
        </row>
        <row r="2424">
          <cell r="A2424" t="str">
            <v>ACTIVE</v>
          </cell>
          <cell r="B2424" t="str">
            <v>35-1974</v>
          </cell>
          <cell r="C2424">
            <v>28879091</v>
          </cell>
          <cell r="D2424" t="str">
            <v>35-1974</v>
          </cell>
          <cell r="E2424" t="str">
            <v>SDR 35</v>
          </cell>
          <cell r="F2424" t="str">
            <v>15 DOUBLE TEE WYE GXGXGXG SDR35</v>
          </cell>
          <cell r="G2424">
            <v>68.849999999999994</v>
          </cell>
          <cell r="H2424">
            <v>31.229809199999998</v>
          </cell>
          <cell r="I2424">
            <v>1</v>
          </cell>
          <cell r="J2424">
            <v>2</v>
          </cell>
          <cell r="K2424">
            <v>3268.7867790849673</v>
          </cell>
          <cell r="L2424">
            <v>305.77890000000002</v>
          </cell>
          <cell r="M2424" t="str">
            <v>SPECFIT</v>
          </cell>
          <cell r="N2424" t="str">
            <v>(79)91015</v>
          </cell>
          <cell r="O2424" t="str">
            <v>BOX</v>
          </cell>
          <cell r="P2424" t="str">
            <v>D</v>
          </cell>
          <cell r="Q2424" t="str">
            <v>F</v>
          </cell>
          <cell r="R2424">
            <v>2569.5764705882352</v>
          </cell>
          <cell r="S2424">
            <v>2749.4468235294116</v>
          </cell>
          <cell r="T2424">
            <v>2749.4468235294116</v>
          </cell>
          <cell r="U2424">
            <v>2749.4468235294116</v>
          </cell>
          <cell r="V2424">
            <v>2941.9081011764706</v>
          </cell>
          <cell r="W2424">
            <v>2941.9081011764706</v>
          </cell>
          <cell r="X2424">
            <v>2941.9081011764706</v>
          </cell>
          <cell r="Y2424">
            <v>2941.9081011764706</v>
          </cell>
          <cell r="Z2424">
            <v>3268.7867790849673</v>
          </cell>
          <cell r="AB2424" t="str">
            <v/>
          </cell>
          <cell r="AC2424">
            <v>2500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I2424" t="str">
            <v/>
          </cell>
          <cell r="AJ2424" t="str">
            <v/>
          </cell>
          <cell r="AM2424" t="e">
            <v>#N/A</v>
          </cell>
        </row>
        <row r="2425">
          <cell r="A2425" t="str">
            <v>ACTIVE</v>
          </cell>
          <cell r="B2425" t="str">
            <v>35-1975</v>
          </cell>
          <cell r="C2425">
            <v>28879105</v>
          </cell>
          <cell r="D2425" t="str">
            <v>35-1975</v>
          </cell>
          <cell r="E2425" t="str">
            <v>SDR 35</v>
          </cell>
          <cell r="F2425" t="str">
            <v>18X4 DOUBLE TEE WYE GXGXGXG SDR35</v>
          </cell>
          <cell r="G2425">
            <v>30.15</v>
          </cell>
          <cell r="H2425">
            <v>13.675798799999999</v>
          </cell>
          <cell r="I2425">
            <v>1</v>
          </cell>
          <cell r="J2425">
            <v>4</v>
          </cell>
          <cell r="K2425">
            <v>3748.4175660130722</v>
          </cell>
          <cell r="L2425">
            <v>350.6463</v>
          </cell>
          <cell r="M2425" t="str">
            <v>SPECFIT</v>
          </cell>
          <cell r="N2425" t="str">
            <v>(79)910184</v>
          </cell>
          <cell r="O2425" t="str">
            <v>BOX</v>
          </cell>
          <cell r="P2425" t="str">
            <v>D</v>
          </cell>
          <cell r="Q2425" t="str">
            <v>F</v>
          </cell>
          <cell r="R2425">
            <v>2946.6117647058823</v>
          </cell>
          <cell r="S2425">
            <v>3152.8745882352941</v>
          </cell>
          <cell r="T2425">
            <v>3152.8745882352941</v>
          </cell>
          <cell r="U2425">
            <v>3152.8745882352941</v>
          </cell>
          <cell r="V2425">
            <v>3373.575809411765</v>
          </cell>
          <cell r="W2425">
            <v>3373.575809411765</v>
          </cell>
          <cell r="X2425">
            <v>3373.575809411765</v>
          </cell>
          <cell r="Y2425">
            <v>3373.575809411765</v>
          </cell>
          <cell r="Z2425">
            <v>3748.4175660130722</v>
          </cell>
          <cell r="AB2425" t="str">
            <v/>
          </cell>
          <cell r="AC2425">
            <v>2501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I2425" t="str">
            <v/>
          </cell>
          <cell r="AJ2425" t="str">
            <v/>
          </cell>
          <cell r="AM2425" t="e">
            <v>#N/A</v>
          </cell>
        </row>
        <row r="2426">
          <cell r="A2426" t="str">
            <v>ACTIVE</v>
          </cell>
          <cell r="B2426" t="str">
            <v>35-1976</v>
          </cell>
          <cell r="C2426">
            <v>28879113</v>
          </cell>
          <cell r="D2426" t="str">
            <v>35-1976</v>
          </cell>
          <cell r="E2426" t="str">
            <v>SDR 35</v>
          </cell>
          <cell r="F2426" t="str">
            <v>18X6 DOUBLE TEE WYE GXGXGXG SDR35</v>
          </cell>
          <cell r="G2426">
            <v>37.35</v>
          </cell>
          <cell r="H2426">
            <v>16.941661200000002</v>
          </cell>
          <cell r="I2426">
            <v>1</v>
          </cell>
          <cell r="J2426">
            <v>4</v>
          </cell>
          <cell r="K2426">
            <v>3987.9037071895432</v>
          </cell>
          <cell r="L2426">
            <v>373.04950000000002</v>
          </cell>
          <cell r="M2426" t="str">
            <v>SPECFIT</v>
          </cell>
          <cell r="N2426" t="str">
            <v>(79)910186</v>
          </cell>
          <cell r="O2426" t="str">
            <v>BOX</v>
          </cell>
          <cell r="P2426" t="str">
            <v>D</v>
          </cell>
          <cell r="Q2426" t="str">
            <v>F</v>
          </cell>
          <cell r="R2426">
            <v>3134.8705882352942</v>
          </cell>
          <cell r="S2426">
            <v>3354.3115294117652</v>
          </cell>
          <cell r="T2426">
            <v>3354.3115294117652</v>
          </cell>
          <cell r="U2426">
            <v>3354.3115294117652</v>
          </cell>
          <cell r="V2426">
            <v>3589.1133364705888</v>
          </cell>
          <cell r="W2426">
            <v>3589.1133364705888</v>
          </cell>
          <cell r="X2426">
            <v>3589.1133364705888</v>
          </cell>
          <cell r="Y2426">
            <v>3589.1133364705888</v>
          </cell>
          <cell r="Z2426">
            <v>3987.9037071895432</v>
          </cell>
          <cell r="AB2426" t="str">
            <v/>
          </cell>
          <cell r="AC2426">
            <v>2502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I2426" t="str">
            <v/>
          </cell>
          <cell r="AJ2426" t="str">
            <v/>
          </cell>
          <cell r="AM2426" t="e">
            <v>#N/A</v>
          </cell>
        </row>
        <row r="2427">
          <cell r="A2427" t="str">
            <v>ACTIVE</v>
          </cell>
          <cell r="B2427" t="str">
            <v>35-1977</v>
          </cell>
          <cell r="C2427">
            <v>28879121</v>
          </cell>
          <cell r="D2427" t="str">
            <v>35-1977</v>
          </cell>
          <cell r="E2427" t="str">
            <v>SDR 35</v>
          </cell>
          <cell r="F2427" t="str">
            <v>18X8 DOUBLE TEE WYE GXGXGXG SDR35</v>
          </cell>
          <cell r="G2427">
            <v>43.2</v>
          </cell>
          <cell r="H2427">
            <v>19.595174400000001</v>
          </cell>
          <cell r="I2427">
            <v>1</v>
          </cell>
          <cell r="J2427">
            <v>3</v>
          </cell>
          <cell r="K2427">
            <v>4637.0096261437911</v>
          </cell>
          <cell r="L2427">
            <v>433.76940000000002</v>
          </cell>
          <cell r="M2427" t="str">
            <v>SPECFIT</v>
          </cell>
          <cell r="N2427" t="str">
            <v>(79)910188</v>
          </cell>
          <cell r="O2427" t="str">
            <v>BOX</v>
          </cell>
          <cell r="P2427" t="str">
            <v>D</v>
          </cell>
          <cell r="Q2427" t="str">
            <v>F</v>
          </cell>
          <cell r="R2427">
            <v>3645.1294117647062</v>
          </cell>
          <cell r="S2427">
            <v>3900.2884705882357</v>
          </cell>
          <cell r="T2427">
            <v>3900.2884705882357</v>
          </cell>
          <cell r="U2427">
            <v>3900.2884705882357</v>
          </cell>
          <cell r="V2427">
            <v>4173.3086635294121</v>
          </cell>
          <cell r="W2427">
            <v>4173.3086635294121</v>
          </cell>
          <cell r="X2427">
            <v>4173.3086635294121</v>
          </cell>
          <cell r="Y2427">
            <v>4173.3086635294121</v>
          </cell>
          <cell r="Z2427">
            <v>4637.0096261437911</v>
          </cell>
          <cell r="AB2427" t="str">
            <v/>
          </cell>
          <cell r="AC2427">
            <v>2503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I2427" t="str">
            <v/>
          </cell>
          <cell r="AJ2427" t="str">
            <v/>
          </cell>
          <cell r="AM2427" t="e">
            <v>#N/A</v>
          </cell>
        </row>
        <row r="2428">
          <cell r="A2428" t="str">
            <v>ACTIVE</v>
          </cell>
          <cell r="B2428" t="str">
            <v>35-1978</v>
          </cell>
          <cell r="C2428">
            <v>28879130</v>
          </cell>
          <cell r="D2428" t="str">
            <v>35-1978</v>
          </cell>
          <cell r="E2428" t="str">
            <v>SDR 35</v>
          </cell>
          <cell r="F2428" t="str">
            <v>18X10 DOUBLE TEE WYE GXGXGXG SDR35</v>
          </cell>
          <cell r="G2428">
            <v>51.3</v>
          </cell>
          <cell r="H2428">
            <v>23.269269599999998</v>
          </cell>
          <cell r="I2428">
            <v>1</v>
          </cell>
          <cell r="J2428">
            <v>3</v>
          </cell>
          <cell r="K2428">
            <v>656.72361960784326</v>
          </cell>
          <cell r="L2428">
            <v>61.4328</v>
          </cell>
          <cell r="M2428" t="str">
            <v>SPECFIT</v>
          </cell>
          <cell r="N2428" t="str">
            <v>(79)9101810</v>
          </cell>
          <cell r="O2428" t="str">
            <v>BOX</v>
          </cell>
          <cell r="P2428" t="str">
            <v>D</v>
          </cell>
          <cell r="Q2428" t="str">
            <v>F</v>
          </cell>
          <cell r="R2428">
            <v>516.24705882352941</v>
          </cell>
          <cell r="S2428">
            <v>552.38435294117653</v>
          </cell>
          <cell r="T2428">
            <v>552.38435294117653</v>
          </cell>
          <cell r="U2428">
            <v>552.38435294117653</v>
          </cell>
          <cell r="V2428">
            <v>591.05125764705895</v>
          </cell>
          <cell r="W2428">
            <v>591.05125764705895</v>
          </cell>
          <cell r="X2428">
            <v>591.05125764705895</v>
          </cell>
          <cell r="Y2428">
            <v>591.05125764705895</v>
          </cell>
          <cell r="Z2428">
            <v>656.72361960784326</v>
          </cell>
          <cell r="AB2428" t="str">
            <v/>
          </cell>
          <cell r="AC2428">
            <v>2504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I2428" t="str">
            <v/>
          </cell>
          <cell r="AJ2428" t="str">
            <v/>
          </cell>
          <cell r="AM2428" t="e">
            <v>#N/A</v>
          </cell>
        </row>
        <row r="2429">
          <cell r="A2429" t="str">
            <v>ACTIVE</v>
          </cell>
          <cell r="B2429" t="str">
            <v>35-1979</v>
          </cell>
          <cell r="C2429">
            <v>28879148</v>
          </cell>
          <cell r="D2429" t="str">
            <v>35-1979</v>
          </cell>
          <cell r="E2429" t="str">
            <v>SDR 35</v>
          </cell>
          <cell r="F2429" t="str">
            <v>18X12 DOUBLE TEE WYE GXGXGXG SDR35</v>
          </cell>
          <cell r="G2429">
            <v>63</v>
          </cell>
          <cell r="H2429">
            <v>28.576295999999999</v>
          </cell>
          <cell r="I2429">
            <v>1</v>
          </cell>
          <cell r="J2429">
            <v>2</v>
          </cell>
          <cell r="K2429">
            <v>6746.4841346405228</v>
          </cell>
          <cell r="L2429">
            <v>631.10040000000004</v>
          </cell>
          <cell r="M2429" t="str">
            <v>SPECFIT</v>
          </cell>
          <cell r="N2429" t="str">
            <v>(79)9101812</v>
          </cell>
          <cell r="O2429" t="str">
            <v>BOX</v>
          </cell>
          <cell r="P2429" t="str">
            <v>D</v>
          </cell>
          <cell r="Q2429" t="str">
            <v>F</v>
          </cell>
          <cell r="R2429">
            <v>5303.376470588235</v>
          </cell>
          <cell r="S2429">
            <v>5674.6128235294118</v>
          </cell>
          <cell r="T2429">
            <v>5674.6128235294118</v>
          </cell>
          <cell r="U2429">
            <v>5674.6128235294118</v>
          </cell>
          <cell r="V2429">
            <v>6071.8357211764705</v>
          </cell>
          <cell r="W2429">
            <v>6071.8357211764705</v>
          </cell>
          <cell r="X2429">
            <v>6071.8357211764705</v>
          </cell>
          <cell r="Y2429">
            <v>6071.8357211764705</v>
          </cell>
          <cell r="Z2429">
            <v>6746.4841346405228</v>
          </cell>
          <cell r="AB2429" t="str">
            <v/>
          </cell>
          <cell r="AC2429">
            <v>2505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I2429" t="str">
            <v/>
          </cell>
          <cell r="AJ2429" t="str">
            <v/>
          </cell>
          <cell r="AM2429" t="e">
            <v>#N/A</v>
          </cell>
        </row>
        <row r="2430">
          <cell r="A2430" t="str">
            <v>ACTIVE</v>
          </cell>
          <cell r="B2430" t="str">
            <v>35-1980</v>
          </cell>
          <cell r="C2430">
            <v>28879156</v>
          </cell>
          <cell r="D2430" t="str">
            <v>35-1980</v>
          </cell>
          <cell r="E2430" t="str">
            <v>SDR 35</v>
          </cell>
          <cell r="F2430" t="str">
            <v>18X15 DOUBLE TEE WYE GXGXGXG SDR35</v>
          </cell>
          <cell r="G2430">
            <v>84.6</v>
          </cell>
          <cell r="H2430">
            <v>38.373883199999995</v>
          </cell>
          <cell r="I2430">
            <v>1</v>
          </cell>
          <cell r="J2430">
            <v>2</v>
          </cell>
          <cell r="K2430">
            <v>7199.4305202614396</v>
          </cell>
          <cell r="L2430">
            <v>673.47199999999998</v>
          </cell>
          <cell r="M2430" t="str">
            <v>SPECFIT</v>
          </cell>
          <cell r="N2430" t="str">
            <v>(79)9101815</v>
          </cell>
          <cell r="O2430" t="str">
            <v>BOX</v>
          </cell>
          <cell r="P2430" t="str">
            <v>D</v>
          </cell>
          <cell r="Q2430" t="str">
            <v>F</v>
          </cell>
          <cell r="R2430">
            <v>5659.4352941176476</v>
          </cell>
          <cell r="S2430">
            <v>6055.5957647058831</v>
          </cell>
          <cell r="T2430">
            <v>6055.5957647058831</v>
          </cell>
          <cell r="U2430">
            <v>6055.5957647058831</v>
          </cell>
          <cell r="V2430">
            <v>6479.4874682352956</v>
          </cell>
          <cell r="W2430">
            <v>6479.4874682352956</v>
          </cell>
          <cell r="X2430">
            <v>6479.4874682352956</v>
          </cell>
          <cell r="Y2430">
            <v>6479.4874682352956</v>
          </cell>
          <cell r="Z2430">
            <v>7199.4305202614396</v>
          </cell>
          <cell r="AB2430" t="str">
            <v/>
          </cell>
          <cell r="AC2430">
            <v>2506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I2430" t="str">
            <v/>
          </cell>
          <cell r="AJ2430" t="str">
            <v/>
          </cell>
          <cell r="AM2430" t="e">
            <v>#N/A</v>
          </cell>
        </row>
        <row r="2431">
          <cell r="A2431" t="str">
            <v>ACTIVE</v>
          </cell>
          <cell r="B2431" t="str">
            <v>35-1981</v>
          </cell>
          <cell r="C2431">
            <v>28879164</v>
          </cell>
          <cell r="D2431" t="str">
            <v>35-1981</v>
          </cell>
          <cell r="E2431" t="str">
            <v>SDR 35</v>
          </cell>
          <cell r="F2431" t="str">
            <v>18 DOUBLE TEE WYE GXGXGXG SDR35</v>
          </cell>
          <cell r="G2431">
            <v>125.1</v>
          </cell>
          <cell r="H2431">
            <v>56.744359199999998</v>
          </cell>
          <cell r="I2431">
            <v>1</v>
          </cell>
          <cell r="J2431">
            <v>1</v>
          </cell>
          <cell r="K2431">
            <v>7589.8339372549035</v>
          </cell>
          <cell r="L2431">
            <v>709.99289999999996</v>
          </cell>
          <cell r="M2431" t="str">
            <v>SPECFIT</v>
          </cell>
          <cell r="N2431" t="str">
            <v>(79)91018</v>
          </cell>
          <cell r="O2431" t="str">
            <v>BOX</v>
          </cell>
          <cell r="P2431" t="str">
            <v>D</v>
          </cell>
          <cell r="Q2431" t="str">
            <v>F</v>
          </cell>
          <cell r="R2431">
            <v>5966.3294117647065</v>
          </cell>
          <cell r="S2431">
            <v>6383.9724705882363</v>
          </cell>
          <cell r="T2431">
            <v>6383.9724705882363</v>
          </cell>
          <cell r="U2431">
            <v>6383.9724705882363</v>
          </cell>
          <cell r="V2431">
            <v>6830.8505435294137</v>
          </cell>
          <cell r="W2431">
            <v>6830.8505435294137</v>
          </cell>
          <cell r="X2431">
            <v>6830.8505435294137</v>
          </cell>
          <cell r="Y2431">
            <v>6830.8505435294137</v>
          </cell>
          <cell r="Z2431">
            <v>7589.8339372549035</v>
          </cell>
          <cell r="AB2431" t="str">
            <v/>
          </cell>
          <cell r="AC2431">
            <v>2507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I2431" t="str">
            <v/>
          </cell>
          <cell r="AJ2431" t="str">
            <v/>
          </cell>
          <cell r="AM2431" t="e">
            <v>#N/A</v>
          </cell>
        </row>
        <row r="2432">
          <cell r="A2432" t="str">
            <v>ACTIVE</v>
          </cell>
          <cell r="B2432" t="str">
            <v>35-1982</v>
          </cell>
          <cell r="C2432">
            <v>28879172</v>
          </cell>
          <cell r="D2432" t="str">
            <v>35-1982</v>
          </cell>
          <cell r="E2432" t="str">
            <v>SDR 35</v>
          </cell>
          <cell r="F2432" t="str">
            <v>21X4 DOUBLE TEE WYE GXGXGXG SDR35</v>
          </cell>
          <cell r="G2432">
            <v>46.8</v>
          </cell>
          <cell r="H2432">
            <v>21.228105599999999</v>
          </cell>
          <cell r="I2432">
            <v>1</v>
          </cell>
          <cell r="J2432">
            <v>3</v>
          </cell>
          <cell r="K2432">
            <v>5299.0461803921562</v>
          </cell>
          <cell r="L2432">
            <v>495.7002</v>
          </cell>
          <cell r="M2432" t="str">
            <v>SPECFIT</v>
          </cell>
          <cell r="N2432" t="str">
            <v>(79)910214</v>
          </cell>
          <cell r="O2432" t="str">
            <v>BOX</v>
          </cell>
          <cell r="P2432" t="str">
            <v>D</v>
          </cell>
          <cell r="Q2432" t="str">
            <v>F</v>
          </cell>
          <cell r="R2432">
            <v>4165.5529411764701</v>
          </cell>
          <cell r="S2432">
            <v>4457.1416470588229</v>
          </cell>
          <cell r="T2432">
            <v>4457.1416470588229</v>
          </cell>
          <cell r="U2432">
            <v>4457.1416470588229</v>
          </cell>
          <cell r="V2432">
            <v>4769.141562352941</v>
          </cell>
          <cell r="W2432">
            <v>4769.141562352941</v>
          </cell>
          <cell r="X2432">
            <v>4769.141562352941</v>
          </cell>
          <cell r="Y2432">
            <v>4769.141562352941</v>
          </cell>
          <cell r="Z2432">
            <v>5299.0461803921562</v>
          </cell>
          <cell r="AB2432" t="str">
            <v/>
          </cell>
          <cell r="AC2432">
            <v>2508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I2432" t="str">
            <v/>
          </cell>
          <cell r="AJ2432" t="str">
            <v/>
          </cell>
          <cell r="AM2432" t="e">
            <v>#N/A</v>
          </cell>
        </row>
        <row r="2433">
          <cell r="A2433" t="str">
            <v>ACTIVE</v>
          </cell>
          <cell r="B2433" t="str">
            <v>35-1983</v>
          </cell>
          <cell r="C2433">
            <v>28879180</v>
          </cell>
          <cell r="D2433" t="str">
            <v>35-1983</v>
          </cell>
          <cell r="E2433" t="str">
            <v>SDR 35</v>
          </cell>
          <cell r="F2433" t="str">
            <v>21X6 DOUBLE TEE WYE GXGXGXG SDR35</v>
          </cell>
          <cell r="G2433">
            <v>54.45</v>
          </cell>
          <cell r="H2433">
            <v>24.698084400000003</v>
          </cell>
          <cell r="I2433">
            <v>1</v>
          </cell>
          <cell r="J2433">
            <v>2</v>
          </cell>
          <cell r="K2433">
            <v>5688.6713647058832</v>
          </cell>
          <cell r="L2433">
            <v>532.14700000000005</v>
          </cell>
          <cell r="M2433" t="str">
            <v>SPECFIT</v>
          </cell>
          <cell r="N2433" t="str">
            <v>(79)910216</v>
          </cell>
          <cell r="O2433" t="str">
            <v>BOX</v>
          </cell>
          <cell r="P2433" t="str">
            <v>D</v>
          </cell>
          <cell r="Q2433" t="str">
            <v>F</v>
          </cell>
          <cell r="R2433">
            <v>4471.8352941176472</v>
          </cell>
          <cell r="S2433">
            <v>4784.8637647058831</v>
          </cell>
          <cell r="T2433">
            <v>4784.8637647058831</v>
          </cell>
          <cell r="U2433">
            <v>4784.8637647058831</v>
          </cell>
          <cell r="V2433">
            <v>5119.8042282352953</v>
          </cell>
          <cell r="W2433">
            <v>5119.8042282352953</v>
          </cell>
          <cell r="X2433">
            <v>5119.8042282352953</v>
          </cell>
          <cell r="Y2433">
            <v>5119.8042282352953</v>
          </cell>
          <cell r="Z2433">
            <v>5688.6713647058832</v>
          </cell>
          <cell r="AB2433" t="str">
            <v/>
          </cell>
          <cell r="AC2433">
            <v>2509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I2433" t="str">
            <v/>
          </cell>
          <cell r="AJ2433" t="str">
            <v/>
          </cell>
          <cell r="AM2433" t="e">
            <v>#N/A</v>
          </cell>
        </row>
        <row r="2434">
          <cell r="A2434" t="str">
            <v>ACTIVE</v>
          </cell>
          <cell r="B2434" t="str">
            <v>35-1984</v>
          </cell>
          <cell r="C2434">
            <v>28879199</v>
          </cell>
          <cell r="D2434" t="str">
            <v>35-1984</v>
          </cell>
          <cell r="E2434" t="str">
            <v>SDR 35</v>
          </cell>
          <cell r="F2434" t="str">
            <v>21X8 DOUBLE TEE WYE GXGXGXG SDR35</v>
          </cell>
          <cell r="G2434">
            <v>63</v>
          </cell>
          <cell r="H2434">
            <v>28.576295999999999</v>
          </cell>
          <cell r="I2434">
            <v>1</v>
          </cell>
          <cell r="J2434">
            <v>2</v>
          </cell>
          <cell r="K2434">
            <v>7088.8017516339869</v>
          </cell>
          <cell r="L2434">
            <v>663.12400000000002</v>
          </cell>
          <cell r="M2434" t="str">
            <v>SPECFIT</v>
          </cell>
          <cell r="N2434" t="str">
            <v>(79)910218</v>
          </cell>
          <cell r="O2434" t="str">
            <v>BOX</v>
          </cell>
          <cell r="P2434" t="str">
            <v>D</v>
          </cell>
          <cell r="Q2434" t="str">
            <v>F</v>
          </cell>
          <cell r="R2434">
            <v>5572.4705882352946</v>
          </cell>
          <cell r="S2434">
            <v>5962.5435294117651</v>
          </cell>
          <cell r="T2434">
            <v>5962.5435294117651</v>
          </cell>
          <cell r="U2434">
            <v>5962.5435294117651</v>
          </cell>
          <cell r="V2434">
            <v>6379.9215764705887</v>
          </cell>
          <cell r="W2434">
            <v>6379.9215764705887</v>
          </cell>
          <cell r="X2434">
            <v>6379.9215764705887</v>
          </cell>
          <cell r="Y2434">
            <v>6379.9215764705887</v>
          </cell>
          <cell r="Z2434">
            <v>7088.8017516339869</v>
          </cell>
          <cell r="AB2434" t="str">
            <v/>
          </cell>
          <cell r="AC2434">
            <v>2510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I2434" t="str">
            <v/>
          </cell>
          <cell r="AJ2434" t="str">
            <v/>
          </cell>
          <cell r="AM2434" t="e">
            <v>#N/A</v>
          </cell>
        </row>
        <row r="2435">
          <cell r="A2435" t="str">
            <v>ACTIVE</v>
          </cell>
          <cell r="B2435" t="str">
            <v>35-1985</v>
          </cell>
          <cell r="C2435">
            <v>28879202</v>
          </cell>
          <cell r="D2435" t="str">
            <v>35-1985</v>
          </cell>
          <cell r="E2435" t="str">
            <v>SDR 35</v>
          </cell>
          <cell r="F2435" t="str">
            <v>21X10 DOUBLE TEE WYE GXGXGXG SDR35</v>
          </cell>
          <cell r="G2435">
            <v>71.099999999999994</v>
          </cell>
          <cell r="H2435">
            <v>32.250391199999996</v>
          </cell>
          <cell r="I2435">
            <v>1</v>
          </cell>
          <cell r="J2435">
            <v>2</v>
          </cell>
          <cell r="K2435">
            <v>8013.2523790849691</v>
          </cell>
          <cell r="L2435">
            <v>749.60199999999998</v>
          </cell>
          <cell r="M2435" t="str">
            <v>SPECFIT</v>
          </cell>
          <cell r="N2435" t="str">
            <v>(79)9102110</v>
          </cell>
          <cell r="O2435" t="str">
            <v>BOX</v>
          </cell>
          <cell r="P2435" t="str">
            <v>D</v>
          </cell>
          <cell r="Q2435" t="str">
            <v>F</v>
          </cell>
          <cell r="R2435">
            <v>6299.176470588236</v>
          </cell>
          <cell r="S2435">
            <v>6740.118823529413</v>
          </cell>
          <cell r="T2435">
            <v>6740.118823529413</v>
          </cell>
          <cell r="U2435">
            <v>6740.118823529413</v>
          </cell>
          <cell r="V2435">
            <v>7211.9271411764721</v>
          </cell>
          <cell r="W2435">
            <v>7211.9271411764721</v>
          </cell>
          <cell r="X2435">
            <v>7211.9271411764721</v>
          </cell>
          <cell r="Y2435">
            <v>7211.9271411764721</v>
          </cell>
          <cell r="Z2435">
            <v>8013.2523790849691</v>
          </cell>
          <cell r="AB2435" t="str">
            <v/>
          </cell>
          <cell r="AC2435">
            <v>2511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I2435" t="str">
            <v/>
          </cell>
          <cell r="AJ2435" t="str">
            <v/>
          </cell>
          <cell r="AM2435" t="e">
            <v>#N/A</v>
          </cell>
        </row>
        <row r="2436">
          <cell r="A2436" t="str">
            <v>ACTIVE</v>
          </cell>
          <cell r="B2436" t="str">
            <v>35-1986</v>
          </cell>
          <cell r="C2436">
            <v>28879210</v>
          </cell>
          <cell r="D2436" t="str">
            <v>35-1986</v>
          </cell>
          <cell r="E2436" t="str">
            <v>SDR 35</v>
          </cell>
          <cell r="F2436" t="str">
            <v>21X12 DOUBLE TEE WYE GXGXGXG SDR35</v>
          </cell>
          <cell r="G2436">
            <v>84.6</v>
          </cell>
          <cell r="H2436">
            <v>38.373883199999995</v>
          </cell>
          <cell r="I2436">
            <v>1</v>
          </cell>
          <cell r="J2436">
            <v>2</v>
          </cell>
          <cell r="K2436">
            <v>8574.4778692810487</v>
          </cell>
          <cell r="L2436">
            <v>802.10130000000004</v>
          </cell>
          <cell r="M2436" t="str">
            <v>SPECFIT</v>
          </cell>
          <cell r="N2436" t="str">
            <v>(79)9102112</v>
          </cell>
          <cell r="O2436" t="str">
            <v>BOX</v>
          </cell>
          <cell r="P2436" t="str">
            <v>D</v>
          </cell>
          <cell r="Q2436" t="str">
            <v>F</v>
          </cell>
          <cell r="R2436">
            <v>6740.3529411764712</v>
          </cell>
          <cell r="S2436">
            <v>7212.1776470588247</v>
          </cell>
          <cell r="T2436">
            <v>7212.1776470588247</v>
          </cell>
          <cell r="U2436">
            <v>7212.1776470588247</v>
          </cell>
          <cell r="V2436">
            <v>7717.0300823529433</v>
          </cell>
          <cell r="W2436">
            <v>7717.0300823529433</v>
          </cell>
          <cell r="X2436">
            <v>7717.0300823529433</v>
          </cell>
          <cell r="Y2436">
            <v>7717.0300823529433</v>
          </cell>
          <cell r="Z2436">
            <v>8574.4778692810487</v>
          </cell>
          <cell r="AB2436" t="str">
            <v/>
          </cell>
          <cell r="AC2436">
            <v>2512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I2436" t="str">
            <v/>
          </cell>
          <cell r="AJ2436" t="str">
            <v/>
          </cell>
          <cell r="AM2436" t="e">
            <v>#N/A</v>
          </cell>
        </row>
        <row r="2437">
          <cell r="A2437" t="str">
            <v>ACTIVE</v>
          </cell>
          <cell r="B2437" t="str">
            <v>35-1987</v>
          </cell>
          <cell r="C2437">
            <v>28879229</v>
          </cell>
          <cell r="D2437" t="str">
            <v>35-1987</v>
          </cell>
          <cell r="E2437" t="str">
            <v>SDR 35</v>
          </cell>
          <cell r="F2437" t="str">
            <v>21X15 DOUBLE TEE WYE GXGXGXG SDR35</v>
          </cell>
          <cell r="G2437">
            <v>108</v>
          </cell>
          <cell r="H2437">
            <v>48.987935999999998</v>
          </cell>
          <cell r="I2437">
            <v>1</v>
          </cell>
          <cell r="J2437">
            <v>1</v>
          </cell>
          <cell r="K2437">
            <v>9573.3245477124201</v>
          </cell>
          <cell r="L2437">
            <v>895.53909999999996</v>
          </cell>
          <cell r="M2437" t="str">
            <v>SPECFIT</v>
          </cell>
          <cell r="N2437" t="str">
            <v>(79)9102115</v>
          </cell>
          <cell r="O2437" t="str">
            <v>BOX</v>
          </cell>
          <cell r="P2437" t="str">
            <v>D</v>
          </cell>
          <cell r="Q2437" t="str">
            <v>F</v>
          </cell>
          <cell r="R2437">
            <v>7525.5411764705887</v>
          </cell>
          <cell r="S2437">
            <v>8052.3290588235304</v>
          </cell>
          <cell r="T2437">
            <v>8052.3290588235304</v>
          </cell>
          <cell r="U2437">
            <v>8052.3290588235304</v>
          </cell>
          <cell r="V2437">
            <v>8615.9920929411783</v>
          </cell>
          <cell r="W2437">
            <v>8615.9920929411783</v>
          </cell>
          <cell r="X2437">
            <v>8615.9920929411783</v>
          </cell>
          <cell r="Y2437">
            <v>8615.9920929411783</v>
          </cell>
          <cell r="Z2437">
            <v>9573.3245477124201</v>
          </cell>
          <cell r="AB2437" t="str">
            <v/>
          </cell>
          <cell r="AC2437">
            <v>2513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I2437" t="str">
            <v/>
          </cell>
          <cell r="AJ2437" t="str">
            <v/>
          </cell>
          <cell r="AM2437" t="e">
            <v>#N/A</v>
          </cell>
        </row>
        <row r="2438">
          <cell r="A2438" t="str">
            <v>ACTIVE</v>
          </cell>
          <cell r="B2438" t="str">
            <v>35-1988</v>
          </cell>
          <cell r="C2438">
            <v>28879237</v>
          </cell>
          <cell r="D2438" t="str">
            <v>35-1988</v>
          </cell>
          <cell r="E2438" t="str">
            <v>SDR 35</v>
          </cell>
          <cell r="F2438" t="str">
            <v>21X18 DOUBLE TEE WYE GXGXGXG SDR35</v>
          </cell>
          <cell r="G2438">
            <v>150.75</v>
          </cell>
          <cell r="H2438">
            <v>68.378994000000006</v>
          </cell>
          <cell r="I2438">
            <v>1</v>
          </cell>
          <cell r="J2438">
            <v>1</v>
          </cell>
          <cell r="K2438">
            <v>10863.918684967322</v>
          </cell>
          <cell r="L2438">
            <v>1016.268</v>
          </cell>
          <cell r="M2438" t="str">
            <v>SPECFIT</v>
          </cell>
          <cell r="N2438" t="str">
            <v>(79)9102118</v>
          </cell>
          <cell r="O2438" t="str">
            <v>BOX</v>
          </cell>
          <cell r="P2438" t="str">
            <v>D</v>
          </cell>
          <cell r="Q2438" t="str">
            <v>F</v>
          </cell>
          <cell r="R2438">
            <v>8540.0705882352941</v>
          </cell>
          <cell r="S2438">
            <v>9137.8755294117655</v>
          </cell>
          <cell r="T2438">
            <v>9137.8755294117655</v>
          </cell>
          <cell r="U2438">
            <v>9137.8755294117655</v>
          </cell>
          <cell r="V2438">
            <v>9777.5268164705903</v>
          </cell>
          <cell r="W2438">
            <v>9777.5268164705903</v>
          </cell>
          <cell r="X2438">
            <v>9777.5268164705903</v>
          </cell>
          <cell r="Y2438">
            <v>9777.5268164705903</v>
          </cell>
          <cell r="Z2438">
            <v>10863.918684967322</v>
          </cell>
          <cell r="AB2438" t="str">
            <v/>
          </cell>
          <cell r="AC2438">
            <v>2514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I2438" t="str">
            <v/>
          </cell>
          <cell r="AJ2438" t="str">
            <v/>
          </cell>
          <cell r="AM2438" t="e">
            <v>#N/A</v>
          </cell>
        </row>
        <row r="2439">
          <cell r="A2439" t="str">
            <v>ACTIVE</v>
          </cell>
          <cell r="B2439" t="str">
            <v>35-1989</v>
          </cell>
          <cell r="C2439">
            <v>28879245</v>
          </cell>
          <cell r="D2439" t="str">
            <v>35-1989</v>
          </cell>
          <cell r="E2439" t="str">
            <v>SDR 35</v>
          </cell>
          <cell r="F2439" t="str">
            <v>21 DOUBLE TEE WYE GXGXGXG SDR35</v>
          </cell>
          <cell r="G2439">
            <v>199.35</v>
          </cell>
          <cell r="H2439">
            <v>90.423565199999999</v>
          </cell>
          <cell r="I2439">
            <v>1</v>
          </cell>
          <cell r="J2439">
            <v>1</v>
          </cell>
          <cell r="K2439">
            <v>14410.414802614381</v>
          </cell>
          <cell r="L2439">
            <v>1348.0253</v>
          </cell>
          <cell r="M2439" t="str">
            <v>SPECFIT</v>
          </cell>
          <cell r="N2439" t="str">
            <v>(79)91021</v>
          </cell>
          <cell r="O2439" t="str">
            <v>BOX</v>
          </cell>
          <cell r="P2439" t="str">
            <v>D</v>
          </cell>
          <cell r="Q2439" t="str">
            <v>F</v>
          </cell>
          <cell r="R2439">
            <v>11327.952941176471</v>
          </cell>
          <cell r="S2439">
            <v>12120.909647058825</v>
          </cell>
          <cell r="T2439">
            <v>12120.909647058825</v>
          </cell>
          <cell r="U2439">
            <v>12120.909647058825</v>
          </cell>
          <cell r="V2439">
            <v>12969.373322352943</v>
          </cell>
          <cell r="W2439">
            <v>12969.373322352943</v>
          </cell>
          <cell r="X2439">
            <v>12969.373322352943</v>
          </cell>
          <cell r="Y2439">
            <v>12969.373322352943</v>
          </cell>
          <cell r="Z2439">
            <v>14410.414802614381</v>
          </cell>
          <cell r="AB2439" t="str">
            <v/>
          </cell>
          <cell r="AC2439">
            <v>2515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I2439" t="str">
            <v/>
          </cell>
          <cell r="AJ2439" t="str">
            <v/>
          </cell>
          <cell r="AM2439" t="e">
            <v>#N/A</v>
          </cell>
        </row>
        <row r="2440">
          <cell r="A2440" t="str">
            <v>ACTIVE</v>
          </cell>
          <cell r="B2440" t="str">
            <v>35-1990</v>
          </cell>
          <cell r="C2440">
            <v>28879253</v>
          </cell>
          <cell r="D2440" t="str">
            <v>35-1990</v>
          </cell>
          <cell r="E2440" t="str">
            <v>SDR 35</v>
          </cell>
          <cell r="F2440" t="str">
            <v>24X4 DOUBLE TEE WYE GXGXGXG SDR35</v>
          </cell>
          <cell r="G2440">
            <v>63.45</v>
          </cell>
          <cell r="H2440">
            <v>28.780412399999999</v>
          </cell>
          <cell r="I2440">
            <v>1</v>
          </cell>
          <cell r="J2440">
            <v>2</v>
          </cell>
          <cell r="K2440">
            <v>7509.3616849673208</v>
          </cell>
          <cell r="L2440">
            <v>702.46469999999999</v>
          </cell>
          <cell r="M2440" t="str">
            <v>SPECFIT</v>
          </cell>
          <cell r="N2440" t="str">
            <v>(79)910244</v>
          </cell>
          <cell r="O2440" t="str">
            <v>BOX</v>
          </cell>
          <cell r="P2440" t="str">
            <v>D</v>
          </cell>
          <cell r="Q2440" t="str">
            <v>F</v>
          </cell>
          <cell r="R2440">
            <v>5903.0705882352941</v>
          </cell>
          <cell r="S2440">
            <v>6316.2855294117653</v>
          </cell>
          <cell r="T2440">
            <v>6316.2855294117653</v>
          </cell>
          <cell r="U2440">
            <v>6316.2855294117653</v>
          </cell>
          <cell r="V2440">
            <v>6758.4255164705892</v>
          </cell>
          <cell r="W2440">
            <v>6758.4255164705892</v>
          </cell>
          <cell r="X2440">
            <v>6758.4255164705892</v>
          </cell>
          <cell r="Y2440">
            <v>6758.4255164705892</v>
          </cell>
          <cell r="Z2440">
            <v>7509.3616849673208</v>
          </cell>
          <cell r="AB2440" t="str">
            <v/>
          </cell>
          <cell r="AC2440">
            <v>2516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I2440" t="str">
            <v/>
          </cell>
          <cell r="AJ2440" t="str">
            <v/>
          </cell>
          <cell r="AM2440" t="e">
            <v>#N/A</v>
          </cell>
        </row>
        <row r="2441">
          <cell r="A2441" t="str">
            <v>ACTIVE</v>
          </cell>
          <cell r="B2441" t="str">
            <v>35-1991</v>
          </cell>
          <cell r="C2441">
            <v>28879261</v>
          </cell>
          <cell r="D2441" t="str">
            <v>35-1991</v>
          </cell>
          <cell r="E2441" t="str">
            <v>SDR 35</v>
          </cell>
          <cell r="F2441" t="str">
            <v>24X6 DOUBLE TEE WYE GXGXGXG SDR35</v>
          </cell>
          <cell r="G2441">
            <v>72.45</v>
          </cell>
          <cell r="H2441">
            <v>32.8627404</v>
          </cell>
          <cell r="I2441">
            <v>1</v>
          </cell>
          <cell r="J2441">
            <v>2</v>
          </cell>
          <cell r="K2441">
            <v>8520.4655281045762</v>
          </cell>
          <cell r="L2441">
            <v>797.04849999999999</v>
          </cell>
          <cell r="M2441" t="str">
            <v>SPECFIT</v>
          </cell>
          <cell r="N2441" t="str">
            <v>(79)910246</v>
          </cell>
          <cell r="O2441" t="str">
            <v>BOX</v>
          </cell>
          <cell r="P2441" t="str">
            <v>D</v>
          </cell>
          <cell r="Q2441" t="str">
            <v>F</v>
          </cell>
          <cell r="R2441">
            <v>6697.8941176470589</v>
          </cell>
          <cell r="S2441">
            <v>7166.7467058823531</v>
          </cell>
          <cell r="T2441">
            <v>7166.7467058823531</v>
          </cell>
          <cell r="U2441">
            <v>7166.7467058823531</v>
          </cell>
          <cell r="V2441">
            <v>7668.4189752941184</v>
          </cell>
          <cell r="W2441">
            <v>7668.4189752941184</v>
          </cell>
          <cell r="X2441">
            <v>7668.4189752941184</v>
          </cell>
          <cell r="Y2441">
            <v>7668.4189752941184</v>
          </cell>
          <cell r="Z2441">
            <v>8520.4655281045762</v>
          </cell>
          <cell r="AB2441" t="str">
            <v/>
          </cell>
          <cell r="AC2441">
            <v>2517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I2441" t="str">
            <v/>
          </cell>
          <cell r="AJ2441" t="str">
            <v/>
          </cell>
          <cell r="AM2441" t="e">
            <v>#N/A</v>
          </cell>
        </row>
        <row r="2442">
          <cell r="A2442" t="str">
            <v>ACTIVE</v>
          </cell>
          <cell r="B2442" t="str">
            <v>35-1992</v>
          </cell>
          <cell r="C2442">
            <v>28879270</v>
          </cell>
          <cell r="D2442" t="str">
            <v>35-1992</v>
          </cell>
          <cell r="E2442" t="str">
            <v>SDR 35</v>
          </cell>
          <cell r="F2442" t="str">
            <v>24X8 DOUBLE TEE WYE GXGXGXG SDR35</v>
          </cell>
          <cell r="G2442">
            <v>81.900000000000006</v>
          </cell>
          <cell r="H2442">
            <v>37.1491848</v>
          </cell>
          <cell r="I2442">
            <v>1</v>
          </cell>
          <cell r="J2442">
            <v>2</v>
          </cell>
          <cell r="K2442">
            <v>9683.0553555555562</v>
          </cell>
          <cell r="L2442">
            <v>905.80380000000002</v>
          </cell>
          <cell r="M2442" t="str">
            <v>SPECFIT</v>
          </cell>
          <cell r="N2442" t="str">
            <v>(79)910248</v>
          </cell>
          <cell r="O2442" t="str">
            <v>BOX</v>
          </cell>
          <cell r="P2442" t="str">
            <v>D</v>
          </cell>
          <cell r="Q2442" t="str">
            <v>F</v>
          </cell>
          <cell r="R2442">
            <v>7611.8</v>
          </cell>
          <cell r="S2442">
            <v>8144.6260000000011</v>
          </cell>
          <cell r="T2442">
            <v>8144.6260000000011</v>
          </cell>
          <cell r="U2442">
            <v>8144.6260000000011</v>
          </cell>
          <cell r="V2442">
            <v>8714.7498200000009</v>
          </cell>
          <cell r="W2442">
            <v>8714.7498200000009</v>
          </cell>
          <cell r="X2442">
            <v>8714.7498200000009</v>
          </cell>
          <cell r="Y2442">
            <v>8714.7498200000009</v>
          </cell>
          <cell r="Z2442">
            <v>9683.0553555555562</v>
          </cell>
          <cell r="AB2442" t="str">
            <v/>
          </cell>
          <cell r="AC2442">
            <v>2518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I2442" t="str">
            <v/>
          </cell>
          <cell r="AJ2442" t="str">
            <v/>
          </cell>
          <cell r="AM2442" t="e">
            <v>#N/A</v>
          </cell>
        </row>
        <row r="2443">
          <cell r="A2443" t="str">
            <v>ACTIVE</v>
          </cell>
          <cell r="B2443" t="str">
            <v>35-1993</v>
          </cell>
          <cell r="C2443">
            <v>28879288</v>
          </cell>
          <cell r="D2443" t="str">
            <v>35-1993</v>
          </cell>
          <cell r="E2443" t="str">
            <v>SDR 35</v>
          </cell>
          <cell r="F2443" t="str">
            <v>24X10 DOUBLE TEE WYE GXGXGXG SDR35</v>
          </cell>
          <cell r="G2443">
            <v>91.8</v>
          </cell>
          <cell r="H2443">
            <v>41.639745599999998</v>
          </cell>
          <cell r="I2443">
            <v>1</v>
          </cell>
          <cell r="J2443">
            <v>1</v>
          </cell>
          <cell r="K2443">
            <v>11492.401437908498</v>
          </cell>
          <cell r="L2443">
            <v>1075.0587</v>
          </cell>
          <cell r="M2443" t="str">
            <v>SPECFIT</v>
          </cell>
          <cell r="N2443" t="str">
            <v>(79)9102410</v>
          </cell>
          <cell r="O2443" t="str">
            <v>BOX</v>
          </cell>
          <cell r="P2443" t="str">
            <v>D</v>
          </cell>
          <cell r="Q2443" t="str">
            <v>F</v>
          </cell>
          <cell r="R2443">
            <v>9034.1176470588234</v>
          </cell>
          <cell r="S2443">
            <v>9666.5058823529416</v>
          </cell>
          <cell r="T2443">
            <v>9666.5058823529416</v>
          </cell>
          <cell r="U2443">
            <v>9666.5058823529416</v>
          </cell>
          <cell r="V2443">
            <v>10343.161294117648</v>
          </cell>
          <cell r="W2443">
            <v>10343.161294117648</v>
          </cell>
          <cell r="X2443">
            <v>10343.161294117648</v>
          </cell>
          <cell r="Y2443">
            <v>10343.161294117648</v>
          </cell>
          <cell r="Z2443">
            <v>11492.401437908498</v>
          </cell>
          <cell r="AB2443" t="str">
            <v/>
          </cell>
          <cell r="AC2443">
            <v>2519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I2443" t="str">
            <v/>
          </cell>
          <cell r="AJ2443" t="str">
            <v/>
          </cell>
          <cell r="AM2443" t="e">
            <v>#N/A</v>
          </cell>
        </row>
        <row r="2444">
          <cell r="A2444" t="str">
            <v>ACTIVE</v>
          </cell>
          <cell r="B2444" t="str">
            <v>35-1994</v>
          </cell>
          <cell r="C2444">
            <v>28879296</v>
          </cell>
          <cell r="D2444" t="str">
            <v>35-1994</v>
          </cell>
          <cell r="E2444" t="str">
            <v>SDR 35</v>
          </cell>
          <cell r="F2444" t="str">
            <v>24X12 DOUBLE TEE WYE GXGXGXG SDR35</v>
          </cell>
          <cell r="G2444">
            <v>104.4</v>
          </cell>
          <cell r="H2444">
            <v>47.355004800000003</v>
          </cell>
          <cell r="I2444">
            <v>1</v>
          </cell>
          <cell r="J2444">
            <v>1</v>
          </cell>
          <cell r="K2444">
            <v>11694.442614379086</v>
          </cell>
          <cell r="L2444">
            <v>1093.9588000000001</v>
          </cell>
          <cell r="M2444" t="str">
            <v>SPECFIT</v>
          </cell>
          <cell r="N2444" t="str">
            <v>(79)9102412</v>
          </cell>
          <cell r="O2444" t="str">
            <v>BOX</v>
          </cell>
          <cell r="P2444" t="str">
            <v>D</v>
          </cell>
          <cell r="Q2444" t="str">
            <v>F</v>
          </cell>
          <cell r="R2444">
            <v>9192.9411764705892</v>
          </cell>
          <cell r="S2444">
            <v>9836.4470588235308</v>
          </cell>
          <cell r="T2444">
            <v>9836.4470588235308</v>
          </cell>
          <cell r="U2444">
            <v>9836.4470588235308</v>
          </cell>
          <cell r="V2444">
            <v>10524.998352941178</v>
          </cell>
          <cell r="W2444">
            <v>10524.998352941178</v>
          </cell>
          <cell r="X2444">
            <v>10524.998352941178</v>
          </cell>
          <cell r="Y2444">
            <v>10524.998352941178</v>
          </cell>
          <cell r="Z2444">
            <v>11694.442614379086</v>
          </cell>
          <cell r="AB2444" t="str">
            <v/>
          </cell>
          <cell r="AC2444">
            <v>2520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I2444" t="str">
            <v/>
          </cell>
          <cell r="AJ2444" t="str">
            <v/>
          </cell>
          <cell r="AM2444" t="e">
            <v>#N/A</v>
          </cell>
        </row>
        <row r="2445">
          <cell r="A2445" t="str">
            <v>ACTIVE</v>
          </cell>
          <cell r="B2445" t="str">
            <v>35-1995</v>
          </cell>
          <cell r="C2445">
            <v>28879300</v>
          </cell>
          <cell r="D2445" t="str">
            <v>35-1995</v>
          </cell>
          <cell r="E2445" t="str">
            <v>SDR 35</v>
          </cell>
          <cell r="F2445" t="str">
            <v>24X15 DOUBLE TEE WYE GXGXGXG SDR35</v>
          </cell>
          <cell r="G2445">
            <v>130.05000000000001</v>
          </cell>
          <cell r="H2445">
            <v>58.989639600000004</v>
          </cell>
          <cell r="I2445">
            <v>1</v>
          </cell>
          <cell r="J2445">
            <v>1</v>
          </cell>
          <cell r="K2445">
            <v>12154.587652287581</v>
          </cell>
          <cell r="L2445">
            <v>1137.0043000000001</v>
          </cell>
          <cell r="M2445" t="str">
            <v>SPECFIT</v>
          </cell>
          <cell r="N2445" t="str">
            <v>(79)9102415</v>
          </cell>
          <cell r="O2445" t="str">
            <v>BOX</v>
          </cell>
          <cell r="P2445" t="str">
            <v>D</v>
          </cell>
          <cell r="Q2445" t="str">
            <v>F</v>
          </cell>
          <cell r="R2445">
            <v>9554.6588235294112</v>
          </cell>
          <cell r="S2445">
            <v>10223.48494117647</v>
          </cell>
          <cell r="T2445">
            <v>10223.48494117647</v>
          </cell>
          <cell r="U2445">
            <v>10223.48494117647</v>
          </cell>
          <cell r="V2445">
            <v>10939.128887058823</v>
          </cell>
          <cell r="W2445">
            <v>10939.128887058823</v>
          </cell>
          <cell r="X2445">
            <v>10939.128887058823</v>
          </cell>
          <cell r="Y2445">
            <v>10939.128887058823</v>
          </cell>
          <cell r="Z2445">
            <v>12154.587652287581</v>
          </cell>
          <cell r="AB2445" t="str">
            <v/>
          </cell>
          <cell r="AC2445">
            <v>2521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I2445" t="str">
            <v/>
          </cell>
          <cell r="AJ2445" t="str">
            <v/>
          </cell>
          <cell r="AM2445" t="e">
            <v>#N/A</v>
          </cell>
        </row>
        <row r="2446">
          <cell r="A2446" t="str">
            <v>ACTIVE</v>
          </cell>
          <cell r="B2446" t="str">
            <v>35-1996</v>
          </cell>
          <cell r="C2446">
            <v>28879318</v>
          </cell>
          <cell r="D2446" t="str">
            <v>35-1996</v>
          </cell>
          <cell r="E2446" t="str">
            <v>SDR 35</v>
          </cell>
          <cell r="F2446" t="str">
            <v>24X18 DOUBLE TEE WYE GXGXGXG SDR35</v>
          </cell>
          <cell r="G2446">
            <v>175.05</v>
          </cell>
          <cell r="H2446">
            <v>79.401279600000009</v>
          </cell>
          <cell r="I2446">
            <v>1</v>
          </cell>
          <cell r="J2446">
            <v>1</v>
          </cell>
          <cell r="K2446">
            <v>16812.115682352942</v>
          </cell>
          <cell r="L2446">
            <v>1572.6937</v>
          </cell>
          <cell r="M2446" t="str">
            <v>SPECFIT</v>
          </cell>
          <cell r="N2446" t="str">
            <v>(79)9102418</v>
          </cell>
          <cell r="O2446" t="str">
            <v>BOX</v>
          </cell>
          <cell r="P2446" t="str">
            <v>D</v>
          </cell>
          <cell r="Q2446" t="str">
            <v>F</v>
          </cell>
          <cell r="R2446">
            <v>13215.917647058825</v>
          </cell>
          <cell r="S2446">
            <v>14141.031882352943</v>
          </cell>
          <cell r="T2446">
            <v>14141.031882352943</v>
          </cell>
          <cell r="U2446">
            <v>14141.031882352943</v>
          </cell>
          <cell r="V2446">
            <v>15130.904114117649</v>
          </cell>
          <cell r="W2446">
            <v>15130.904114117649</v>
          </cell>
          <cell r="X2446">
            <v>15130.904114117649</v>
          </cell>
          <cell r="Y2446">
            <v>15130.904114117649</v>
          </cell>
          <cell r="Z2446">
            <v>16812.115682352942</v>
          </cell>
          <cell r="AB2446" t="str">
            <v/>
          </cell>
          <cell r="AC2446">
            <v>2522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I2446" t="str">
            <v/>
          </cell>
          <cell r="AJ2446" t="str">
            <v/>
          </cell>
          <cell r="AM2446" t="e">
            <v>#N/A</v>
          </cell>
        </row>
        <row r="2447">
          <cell r="A2447" t="str">
            <v>ACTIVE</v>
          </cell>
          <cell r="B2447" t="str">
            <v>35-1997</v>
          </cell>
          <cell r="C2447">
            <v>28879326</v>
          </cell>
          <cell r="D2447" t="str">
            <v>35-1997</v>
          </cell>
          <cell r="E2447" t="str">
            <v>SDR 35</v>
          </cell>
          <cell r="F2447" t="str">
            <v>24X21 DOUBLE TEE WYE GXGXGXG SDR35</v>
          </cell>
          <cell r="G2447">
            <v>225.45</v>
          </cell>
          <cell r="H2447">
            <v>102.26231639999999</v>
          </cell>
          <cell r="I2447">
            <v>1</v>
          </cell>
          <cell r="J2447">
            <v>1</v>
          </cell>
          <cell r="K2447">
            <v>18192.610660130722</v>
          </cell>
          <cell r="L2447">
            <v>1701.8321000000001</v>
          </cell>
          <cell r="M2447" t="str">
            <v>SPECFIT</v>
          </cell>
          <cell r="N2447" t="str">
            <v>(79)9102421</v>
          </cell>
          <cell r="O2447" t="str">
            <v>BOX</v>
          </cell>
          <cell r="P2447" t="str">
            <v>D</v>
          </cell>
          <cell r="Q2447" t="str">
            <v>F</v>
          </cell>
          <cell r="R2447">
            <v>14301.117647058825</v>
          </cell>
          <cell r="S2447">
            <v>15302.195882352944</v>
          </cell>
          <cell r="T2447">
            <v>15302.195882352944</v>
          </cell>
          <cell r="U2447">
            <v>15302.195882352944</v>
          </cell>
          <cell r="V2447">
            <v>16373.349594117652</v>
          </cell>
          <cell r="W2447">
            <v>16373.349594117652</v>
          </cell>
          <cell r="X2447">
            <v>16373.349594117652</v>
          </cell>
          <cell r="Y2447">
            <v>16373.349594117652</v>
          </cell>
          <cell r="Z2447">
            <v>18192.610660130722</v>
          </cell>
          <cell r="AB2447" t="str">
            <v/>
          </cell>
          <cell r="AC2447">
            <v>2523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I2447" t="str">
            <v/>
          </cell>
          <cell r="AJ2447" t="str">
            <v/>
          </cell>
          <cell r="AM2447" t="e">
            <v>#N/A</v>
          </cell>
        </row>
        <row r="2448">
          <cell r="A2448" t="str">
            <v>ACTIVE</v>
          </cell>
          <cell r="B2448" t="str">
            <v>35-1998</v>
          </cell>
          <cell r="C2448">
            <v>28879334</v>
          </cell>
          <cell r="D2448" t="str">
            <v>35-1998</v>
          </cell>
          <cell r="E2448" t="str">
            <v>SDR 35</v>
          </cell>
          <cell r="F2448" t="str">
            <v>24 DOUBLE TEE WYE GXGXGXG SDR35</v>
          </cell>
          <cell r="G2448">
            <v>283.05</v>
          </cell>
          <cell r="H2448">
            <v>128.3892156</v>
          </cell>
          <cell r="I2448">
            <v>1</v>
          </cell>
          <cell r="J2448" t="str">
            <v>-</v>
          </cell>
          <cell r="K2448">
            <v>22266.329486274513</v>
          </cell>
          <cell r="L2448">
            <v>2082.9097000000002</v>
          </cell>
          <cell r="M2448" t="str">
            <v>SPECFIT</v>
          </cell>
          <cell r="N2448" t="str">
            <v>(79)91024</v>
          </cell>
          <cell r="O2448" t="str">
            <v>BOX</v>
          </cell>
          <cell r="P2448" t="str">
            <v>D</v>
          </cell>
          <cell r="Q2448" t="str">
            <v>F</v>
          </cell>
          <cell r="R2448">
            <v>17503.447058823531</v>
          </cell>
          <cell r="S2448">
            <v>18728.688352941179</v>
          </cell>
          <cell r="T2448">
            <v>18728.688352941179</v>
          </cell>
          <cell r="U2448">
            <v>18728.688352941179</v>
          </cell>
          <cell r="V2448">
            <v>20039.696537647062</v>
          </cell>
          <cell r="W2448">
            <v>20039.696537647062</v>
          </cell>
          <cell r="X2448">
            <v>20039.696537647062</v>
          </cell>
          <cell r="Y2448">
            <v>20039.696537647062</v>
          </cell>
          <cell r="Z2448">
            <v>22266.329486274513</v>
          </cell>
          <cell r="AB2448" t="str">
            <v/>
          </cell>
          <cell r="AC2448">
            <v>2524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I2448" t="str">
            <v/>
          </cell>
          <cell r="AJ2448" t="str">
            <v/>
          </cell>
          <cell r="AM2448" t="e">
            <v>#N/A</v>
          </cell>
        </row>
        <row r="2449">
          <cell r="A2449" t="str">
            <v>ACTIVE</v>
          </cell>
          <cell r="B2449" t="str">
            <v>35-1999</v>
          </cell>
          <cell r="C2449">
            <v>28879342</v>
          </cell>
          <cell r="D2449" t="str">
            <v>35-1999</v>
          </cell>
          <cell r="E2449" t="str">
            <v>SDR 35</v>
          </cell>
          <cell r="F2449" t="str">
            <v>27X4 DOUBLE TEE WYE GXGXGXG SDR35</v>
          </cell>
          <cell r="G2449">
            <v>85.5</v>
          </cell>
          <cell r="H2449">
            <v>38.782116000000002</v>
          </cell>
          <cell r="I2449">
            <v>1</v>
          </cell>
          <cell r="J2449">
            <v>2</v>
          </cell>
          <cell r="K2449">
            <v>11364.277400000004</v>
          </cell>
          <cell r="L2449">
            <v>1063.0739000000001</v>
          </cell>
          <cell r="M2449" t="str">
            <v>SPECFIT</v>
          </cell>
          <cell r="N2449" t="str">
            <v>(79)910274</v>
          </cell>
          <cell r="O2449" t="str">
            <v>BOX</v>
          </cell>
          <cell r="P2449" t="str">
            <v>D</v>
          </cell>
          <cell r="Q2449" t="str">
            <v>F</v>
          </cell>
          <cell r="R2449">
            <v>8933.4000000000015</v>
          </cell>
          <cell r="S2449">
            <v>9558.738000000003</v>
          </cell>
          <cell r="T2449">
            <v>9558.738000000003</v>
          </cell>
          <cell r="U2449">
            <v>9558.738000000003</v>
          </cell>
          <cell r="V2449">
            <v>10227.849660000003</v>
          </cell>
          <cell r="W2449">
            <v>10227.849660000003</v>
          </cell>
          <cell r="X2449">
            <v>10227.849660000003</v>
          </cell>
          <cell r="Y2449">
            <v>10227.849660000003</v>
          </cell>
          <cell r="Z2449">
            <v>11364.277400000004</v>
          </cell>
          <cell r="AB2449" t="str">
            <v/>
          </cell>
          <cell r="AC2449">
            <v>2525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I2449" t="str">
            <v/>
          </cell>
          <cell r="AJ2449" t="str">
            <v/>
          </cell>
          <cell r="AM2449" t="e">
            <v>#N/A</v>
          </cell>
        </row>
        <row r="2450">
          <cell r="A2450" t="str">
            <v>ACTIVE</v>
          </cell>
          <cell r="B2450" t="str">
            <v>35-2000</v>
          </cell>
          <cell r="C2450">
            <v>28879350</v>
          </cell>
          <cell r="D2450" t="str">
            <v>35-2000</v>
          </cell>
          <cell r="E2450" t="str">
            <v>SDR 35</v>
          </cell>
          <cell r="F2450" t="str">
            <v>27X6 DOUBLE TEE WYE GXGXGXG SDR35</v>
          </cell>
          <cell r="G2450">
            <v>95.85</v>
          </cell>
          <cell r="H2450">
            <v>43.476793199999996</v>
          </cell>
          <cell r="I2450">
            <v>1</v>
          </cell>
          <cell r="J2450">
            <v>1</v>
          </cell>
          <cell r="K2450">
            <v>12018.606457516342</v>
          </cell>
          <cell r="L2450">
            <v>1124.2826</v>
          </cell>
          <cell r="M2450" t="str">
            <v>SPECFIT</v>
          </cell>
          <cell r="N2450" t="str">
            <v>(79)910276</v>
          </cell>
          <cell r="O2450" t="str">
            <v>BOX</v>
          </cell>
          <cell r="P2450" t="str">
            <v>D</v>
          </cell>
          <cell r="Q2450" t="str">
            <v>F</v>
          </cell>
          <cell r="R2450">
            <v>9447.7647058823532</v>
          </cell>
          <cell r="S2450">
            <v>10109.108235294119</v>
          </cell>
          <cell r="T2450">
            <v>10109.108235294119</v>
          </cell>
          <cell r="U2450">
            <v>10109.108235294119</v>
          </cell>
          <cell r="V2450">
            <v>10816.745811764707</v>
          </cell>
          <cell r="W2450">
            <v>10816.745811764707</v>
          </cell>
          <cell r="X2450">
            <v>10816.745811764707</v>
          </cell>
          <cell r="Y2450">
            <v>10816.745811764707</v>
          </cell>
          <cell r="Z2450">
            <v>12018.606457516342</v>
          </cell>
          <cell r="AB2450" t="str">
            <v/>
          </cell>
          <cell r="AC2450">
            <v>2526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I2450" t="str">
            <v/>
          </cell>
          <cell r="AJ2450" t="str">
            <v/>
          </cell>
          <cell r="AM2450" t="e">
            <v>#N/A</v>
          </cell>
        </row>
        <row r="2451">
          <cell r="A2451" t="str">
            <v>ACTIVE</v>
          </cell>
          <cell r="B2451" t="str">
            <v>35-2001</v>
          </cell>
          <cell r="C2451">
            <v>28879369</v>
          </cell>
          <cell r="D2451" t="str">
            <v>35-2001</v>
          </cell>
          <cell r="E2451" t="str">
            <v>SDR 35</v>
          </cell>
          <cell r="F2451" t="str">
            <v>27X8 DOUBLE TEE WYE GXGXGXG SDR35</v>
          </cell>
          <cell r="G2451">
            <v>103.05</v>
          </cell>
          <cell r="H2451">
            <v>46.742655599999999</v>
          </cell>
          <cell r="I2451">
            <v>1</v>
          </cell>
          <cell r="J2451">
            <v>1</v>
          </cell>
          <cell r="K2451">
            <v>13498.999572549023</v>
          </cell>
          <cell r="L2451">
            <v>1262.7674</v>
          </cell>
          <cell r="M2451" t="str">
            <v>SPECFIT</v>
          </cell>
          <cell r="N2451" t="str">
            <v>(79)910278</v>
          </cell>
          <cell r="O2451" t="str">
            <v>BOX</v>
          </cell>
          <cell r="P2451" t="str">
            <v>D</v>
          </cell>
          <cell r="Q2451" t="str">
            <v>F</v>
          </cell>
          <cell r="R2451">
            <v>10611.49411764706</v>
          </cell>
          <cell r="S2451">
            <v>11354.298705882355</v>
          </cell>
          <cell r="T2451">
            <v>11354.298705882355</v>
          </cell>
          <cell r="U2451">
            <v>11354.298705882355</v>
          </cell>
          <cell r="V2451">
            <v>12149.099615294121</v>
          </cell>
          <cell r="W2451">
            <v>12149.099615294121</v>
          </cell>
          <cell r="X2451">
            <v>12149.099615294121</v>
          </cell>
          <cell r="Y2451">
            <v>12149.099615294121</v>
          </cell>
          <cell r="Z2451">
            <v>13498.999572549023</v>
          </cell>
          <cell r="AB2451" t="str">
            <v/>
          </cell>
          <cell r="AC2451">
            <v>2527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I2451" t="str">
            <v/>
          </cell>
          <cell r="AJ2451" t="str">
            <v/>
          </cell>
          <cell r="AM2451" t="e">
            <v>#N/A</v>
          </cell>
        </row>
        <row r="2452">
          <cell r="A2452" t="str">
            <v>ACTIVE</v>
          </cell>
          <cell r="B2452" t="str">
            <v>35-2002</v>
          </cell>
          <cell r="C2452">
            <v>28879377</v>
          </cell>
          <cell r="D2452" t="str">
            <v>35-2002</v>
          </cell>
          <cell r="E2452" t="str">
            <v>SDR 35</v>
          </cell>
          <cell r="F2452" t="str">
            <v>27X10 DOUBLE TEE WYE GXGXGXG SDR35</v>
          </cell>
          <cell r="G2452">
            <v>117.9</v>
          </cell>
          <cell r="H2452">
            <v>53.478496800000002</v>
          </cell>
          <cell r="I2452">
            <v>1</v>
          </cell>
          <cell r="J2452">
            <v>1</v>
          </cell>
          <cell r="K2452">
            <v>19646.049985620921</v>
          </cell>
          <cell r="L2452">
            <v>1837.7952</v>
          </cell>
          <cell r="M2452" t="str">
            <v>SPECFIT</v>
          </cell>
          <cell r="N2452" t="str">
            <v>(79)9102710</v>
          </cell>
          <cell r="O2452" t="str">
            <v>BOX</v>
          </cell>
          <cell r="P2452" t="str">
            <v>D</v>
          </cell>
          <cell r="Q2452" t="str">
            <v>F</v>
          </cell>
          <cell r="R2452">
            <v>15443.658823529413</v>
          </cell>
          <cell r="S2452">
            <v>16524.714941176473</v>
          </cell>
          <cell r="T2452">
            <v>16524.714941176473</v>
          </cell>
          <cell r="U2452">
            <v>16524.714941176473</v>
          </cell>
          <cell r="V2452">
            <v>17681.444987058829</v>
          </cell>
          <cell r="W2452">
            <v>17681.444987058829</v>
          </cell>
          <cell r="X2452">
            <v>17681.444987058829</v>
          </cell>
          <cell r="Y2452">
            <v>17681.444987058829</v>
          </cell>
          <cell r="Z2452">
            <v>19646.049985620921</v>
          </cell>
          <cell r="AB2452" t="str">
            <v/>
          </cell>
          <cell r="AC2452">
            <v>2528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I2452" t="str">
            <v/>
          </cell>
          <cell r="AJ2452" t="str">
            <v/>
          </cell>
          <cell r="AM2452" t="e">
            <v>#N/A</v>
          </cell>
        </row>
        <row r="2453">
          <cell r="A2453" t="str">
            <v>ACTIVE</v>
          </cell>
          <cell r="B2453" t="str">
            <v>35-2003</v>
          </cell>
          <cell r="C2453">
            <v>28879385</v>
          </cell>
          <cell r="D2453" t="str">
            <v>35-2003</v>
          </cell>
          <cell r="E2453" t="str">
            <v>SDR 35</v>
          </cell>
          <cell r="F2453" t="str">
            <v>27X12 DOUBLE TEE WYE GXGXGXG SDR35</v>
          </cell>
          <cell r="G2453">
            <v>133.19999999999999</v>
          </cell>
          <cell r="H2453">
            <v>60.418454399999995</v>
          </cell>
          <cell r="I2453">
            <v>1</v>
          </cell>
          <cell r="J2453">
            <v>1</v>
          </cell>
          <cell r="K2453">
            <v>21457.62600392157</v>
          </cell>
          <cell r="L2453">
            <v>2007.2592999999999</v>
          </cell>
          <cell r="M2453" t="str">
            <v>SPECFIT</v>
          </cell>
          <cell r="N2453" t="str">
            <v>(79)9102712</v>
          </cell>
          <cell r="O2453" t="str">
            <v>BOX</v>
          </cell>
          <cell r="P2453" t="str">
            <v>D</v>
          </cell>
          <cell r="Q2453" t="str">
            <v>F</v>
          </cell>
          <cell r="R2453">
            <v>16867.729411764707</v>
          </cell>
          <cell r="S2453">
            <v>18048.470470588236</v>
          </cell>
          <cell r="T2453">
            <v>18048.470470588236</v>
          </cell>
          <cell r="U2453">
            <v>18048.470470588236</v>
          </cell>
          <cell r="V2453">
            <v>19311.863403529413</v>
          </cell>
          <cell r="W2453">
            <v>19311.863403529413</v>
          </cell>
          <cell r="X2453">
            <v>19311.863403529413</v>
          </cell>
          <cell r="Y2453">
            <v>19311.863403529413</v>
          </cell>
          <cell r="Z2453">
            <v>21457.62600392157</v>
          </cell>
          <cell r="AB2453" t="str">
            <v/>
          </cell>
          <cell r="AC2453">
            <v>2529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I2453" t="str">
            <v/>
          </cell>
          <cell r="AJ2453" t="str">
            <v/>
          </cell>
          <cell r="AM2453" t="e">
            <v>#N/A</v>
          </cell>
        </row>
        <row r="2454">
          <cell r="A2454" t="str">
            <v>ACTIVE</v>
          </cell>
          <cell r="B2454" t="str">
            <v>35-2004</v>
          </cell>
          <cell r="C2454">
            <v>28879393</v>
          </cell>
          <cell r="D2454" t="str">
            <v>35-2004</v>
          </cell>
          <cell r="E2454" t="str">
            <v>SDR 35</v>
          </cell>
          <cell r="F2454" t="str">
            <v>27X15 DOUBLE TEE WYE GXGXGXG SDR35</v>
          </cell>
          <cell r="G2454">
            <v>159.30000000000001</v>
          </cell>
          <cell r="H2454">
            <v>72.257205600000006</v>
          </cell>
          <cell r="I2454">
            <v>1</v>
          </cell>
          <cell r="J2454">
            <v>1</v>
          </cell>
          <cell r="K2454">
            <v>24237.428237908498</v>
          </cell>
          <cell r="L2454">
            <v>2267.2968999999998</v>
          </cell>
          <cell r="M2454" t="str">
            <v>SPECFIT</v>
          </cell>
          <cell r="N2454" t="str">
            <v>(79)9102715</v>
          </cell>
          <cell r="O2454" t="str">
            <v>BOX</v>
          </cell>
          <cell r="P2454" t="str">
            <v>D</v>
          </cell>
          <cell r="Q2454" t="str">
            <v>F</v>
          </cell>
          <cell r="R2454">
            <v>19052.917647058825</v>
          </cell>
          <cell r="S2454">
            <v>20386.621882352942</v>
          </cell>
          <cell r="T2454">
            <v>20386.621882352942</v>
          </cell>
          <cell r="U2454">
            <v>20386.621882352942</v>
          </cell>
          <cell r="V2454">
            <v>21813.685414117648</v>
          </cell>
          <cell r="W2454">
            <v>21813.685414117648</v>
          </cell>
          <cell r="X2454">
            <v>21813.685414117648</v>
          </cell>
          <cell r="Y2454">
            <v>21813.685414117648</v>
          </cell>
          <cell r="Z2454">
            <v>24237.428237908498</v>
          </cell>
          <cell r="AB2454" t="str">
            <v/>
          </cell>
          <cell r="AC2454">
            <v>2530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I2454" t="str">
            <v/>
          </cell>
          <cell r="AJ2454" t="str">
            <v/>
          </cell>
          <cell r="AM2454" t="e">
            <v>#N/A</v>
          </cell>
        </row>
        <row r="2455">
          <cell r="A2455" t="str">
            <v>ACTIVE</v>
          </cell>
          <cell r="B2455" t="str">
            <v>35-2005</v>
          </cell>
          <cell r="C2455">
            <v>28879407</v>
          </cell>
          <cell r="D2455" t="str">
            <v>35-2005</v>
          </cell>
          <cell r="E2455" t="str">
            <v>SDR 35</v>
          </cell>
          <cell r="F2455" t="str">
            <v>27X18 DOUBLE TEE WYE GXGXGXG SDR35</v>
          </cell>
          <cell r="G2455">
            <v>207</v>
          </cell>
          <cell r="H2455">
            <v>93.893544000000006</v>
          </cell>
          <cell r="I2455">
            <v>1</v>
          </cell>
          <cell r="J2455">
            <v>1</v>
          </cell>
          <cell r="K2455">
            <v>24846.515037908503</v>
          </cell>
          <cell r="L2455">
            <v>2324.2730999999999</v>
          </cell>
          <cell r="M2455" t="str">
            <v>SPECFIT</v>
          </cell>
          <cell r="N2455" t="str">
            <v>(79)9102718</v>
          </cell>
          <cell r="O2455" t="str">
            <v>BOX</v>
          </cell>
          <cell r="P2455" t="str">
            <v>D</v>
          </cell>
          <cell r="Q2455" t="str">
            <v>F</v>
          </cell>
          <cell r="R2455">
            <v>19531.717647058824</v>
          </cell>
          <cell r="S2455">
            <v>20898.937882352944</v>
          </cell>
          <cell r="T2455">
            <v>20898.937882352944</v>
          </cell>
          <cell r="U2455">
            <v>20898.937882352944</v>
          </cell>
          <cell r="V2455">
            <v>22361.863534117652</v>
          </cell>
          <cell r="W2455">
            <v>22361.863534117652</v>
          </cell>
          <cell r="X2455">
            <v>22361.863534117652</v>
          </cell>
          <cell r="Y2455">
            <v>22361.863534117652</v>
          </cell>
          <cell r="Z2455">
            <v>24846.515037908503</v>
          </cell>
          <cell r="AB2455" t="str">
            <v/>
          </cell>
          <cell r="AC2455">
            <v>2531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I2455" t="str">
            <v/>
          </cell>
          <cell r="AJ2455" t="str">
            <v/>
          </cell>
          <cell r="AM2455" t="e">
            <v>#N/A</v>
          </cell>
        </row>
        <row r="2456">
          <cell r="A2456" t="str">
            <v>ACTIVE</v>
          </cell>
          <cell r="B2456" t="str">
            <v>35-2006</v>
          </cell>
          <cell r="C2456">
            <v>28879415</v>
          </cell>
          <cell r="D2456" t="str">
            <v>35-2006</v>
          </cell>
          <cell r="E2456" t="str">
            <v>SDR 35</v>
          </cell>
          <cell r="F2456" t="str">
            <v>27X21 DOUBLE TEE WYE GXGXGXG SDR35</v>
          </cell>
          <cell r="G2456">
            <v>258.75</v>
          </cell>
          <cell r="H2456">
            <v>117.36693</v>
          </cell>
          <cell r="I2456">
            <v>1</v>
          </cell>
          <cell r="J2456">
            <v>1</v>
          </cell>
          <cell r="K2456">
            <v>25580.508183006543</v>
          </cell>
          <cell r="L2456">
            <v>2392.9360000000001</v>
          </cell>
          <cell r="M2456" t="str">
            <v>SPECFIT</v>
          </cell>
          <cell r="N2456" t="str">
            <v>(79)9102721</v>
          </cell>
          <cell r="O2456" t="str">
            <v>BOX</v>
          </cell>
          <cell r="P2456" t="str">
            <v>D</v>
          </cell>
          <cell r="Q2456" t="str">
            <v>F</v>
          </cell>
          <cell r="R2456">
            <v>20108.705882352944</v>
          </cell>
          <cell r="S2456">
            <v>21516.315294117652</v>
          </cell>
          <cell r="T2456">
            <v>21516.315294117652</v>
          </cell>
          <cell r="U2456">
            <v>21516.315294117652</v>
          </cell>
          <cell r="V2456">
            <v>23022.45736470589</v>
          </cell>
          <cell r="W2456">
            <v>23022.45736470589</v>
          </cell>
          <cell r="X2456">
            <v>23022.45736470589</v>
          </cell>
          <cell r="Y2456">
            <v>23022.45736470589</v>
          </cell>
          <cell r="Z2456">
            <v>25580.508183006543</v>
          </cell>
          <cell r="AB2456" t="str">
            <v/>
          </cell>
          <cell r="AC2456">
            <v>2532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I2456" t="str">
            <v/>
          </cell>
          <cell r="AJ2456" t="str">
            <v/>
          </cell>
          <cell r="AM2456" t="e">
            <v>#N/A</v>
          </cell>
        </row>
        <row r="2457">
          <cell r="A2457" t="str">
            <v>ACTIVE</v>
          </cell>
          <cell r="B2457" t="str">
            <v>35-2007</v>
          </cell>
          <cell r="C2457">
            <v>28879423</v>
          </cell>
          <cell r="D2457" t="str">
            <v>35-2007</v>
          </cell>
          <cell r="E2457" t="str">
            <v>SDR 35</v>
          </cell>
          <cell r="F2457" t="str">
            <v>27X24 DOUBLE TEE WYE GXGXGXG SDR35</v>
          </cell>
          <cell r="G2457">
            <v>318.60000000000002</v>
          </cell>
          <cell r="H2457">
            <v>144.51441120000001</v>
          </cell>
          <cell r="I2457">
            <v>1</v>
          </cell>
          <cell r="J2457" t="str">
            <v>-</v>
          </cell>
          <cell r="K2457">
            <v>31655.527175163403</v>
          </cell>
          <cell r="L2457">
            <v>2961.2242999999999</v>
          </cell>
          <cell r="M2457" t="str">
            <v>SPECFIT</v>
          </cell>
          <cell r="N2457" t="str">
            <v>(79)9102724</v>
          </cell>
          <cell r="O2457" t="str">
            <v>BOX</v>
          </cell>
          <cell r="P2457" t="str">
            <v>D</v>
          </cell>
          <cell r="Q2457" t="str">
            <v>F</v>
          </cell>
          <cell r="R2457">
            <v>24884.24705882353</v>
          </cell>
          <cell r="S2457">
            <v>26626.144352941177</v>
          </cell>
          <cell r="T2457">
            <v>26626.144352941177</v>
          </cell>
          <cell r="U2457">
            <v>26626.144352941177</v>
          </cell>
          <cell r="V2457">
            <v>28489.974457647062</v>
          </cell>
          <cell r="W2457">
            <v>28489.974457647062</v>
          </cell>
          <cell r="X2457">
            <v>28489.974457647062</v>
          </cell>
          <cell r="Y2457">
            <v>28489.974457647062</v>
          </cell>
          <cell r="Z2457">
            <v>31655.527175163403</v>
          </cell>
          <cell r="AB2457" t="str">
            <v/>
          </cell>
          <cell r="AC2457">
            <v>2533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I2457" t="str">
            <v/>
          </cell>
          <cell r="AJ2457" t="str">
            <v/>
          </cell>
          <cell r="AM2457" t="e">
            <v>#N/A</v>
          </cell>
        </row>
        <row r="2458">
          <cell r="A2458" t="str">
            <v>ACTIVE</v>
          </cell>
          <cell r="B2458" t="str">
            <v>35-2008</v>
          </cell>
          <cell r="C2458">
            <v>28879431</v>
          </cell>
          <cell r="D2458" t="str">
            <v>35-2008</v>
          </cell>
          <cell r="E2458" t="str">
            <v>SDR 35</v>
          </cell>
          <cell r="F2458" t="str">
            <v>27 DOUBLE TEE WYE GXGXGXG SDR35</v>
          </cell>
          <cell r="G2458">
            <v>387.9</v>
          </cell>
          <cell r="H2458">
            <v>175.94833679999999</v>
          </cell>
          <cell r="I2458">
            <v>1</v>
          </cell>
          <cell r="J2458" t="str">
            <v>-</v>
          </cell>
          <cell r="K2458">
            <v>32545.705632679743</v>
          </cell>
          <cell r="L2458">
            <v>3044.4974000000002</v>
          </cell>
          <cell r="M2458" t="str">
            <v>SPECFIT</v>
          </cell>
          <cell r="N2458" t="str">
            <v>(79)91027</v>
          </cell>
          <cell r="O2458" t="str">
            <v>BOX</v>
          </cell>
          <cell r="P2458" t="str">
            <v>D</v>
          </cell>
          <cell r="Q2458" t="str">
            <v>F</v>
          </cell>
          <cell r="R2458">
            <v>25584.011764705883</v>
          </cell>
          <cell r="S2458">
            <v>27374.892588235296</v>
          </cell>
          <cell r="T2458">
            <v>27374.892588235296</v>
          </cell>
          <cell r="U2458">
            <v>27374.892588235296</v>
          </cell>
          <cell r="V2458">
            <v>29291.135069411768</v>
          </cell>
          <cell r="W2458">
            <v>29291.135069411768</v>
          </cell>
          <cell r="X2458">
            <v>29291.135069411768</v>
          </cell>
          <cell r="Y2458">
            <v>29291.135069411768</v>
          </cell>
          <cell r="Z2458">
            <v>32545.705632679743</v>
          </cell>
          <cell r="AB2458" t="str">
            <v/>
          </cell>
          <cell r="AC2458">
            <v>2534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I2458" t="str">
            <v/>
          </cell>
          <cell r="AJ2458" t="str">
            <v/>
          </cell>
          <cell r="AM2458" t="e">
            <v>#N/A</v>
          </cell>
        </row>
        <row r="2459">
          <cell r="A2459" t="str">
            <v>ACTIVE</v>
          </cell>
          <cell r="B2459" t="str">
            <v>35-2009</v>
          </cell>
          <cell r="C2459">
            <v>28879440</v>
          </cell>
          <cell r="D2459" t="str">
            <v>35-2009</v>
          </cell>
          <cell r="E2459" t="str">
            <v>SDR 35</v>
          </cell>
          <cell r="F2459" t="str">
            <v>30X4 DOUBLE TEE WYE GXGXGXG SDR35</v>
          </cell>
          <cell r="G2459">
            <v>135</v>
          </cell>
          <cell r="H2459">
            <v>61.234920000000002</v>
          </cell>
          <cell r="I2459">
            <v>1</v>
          </cell>
          <cell r="J2459">
            <v>1</v>
          </cell>
          <cell r="K2459">
            <v>14205.365457516344</v>
          </cell>
          <cell r="L2459">
            <v>1328.8438000000001</v>
          </cell>
          <cell r="M2459" t="str">
            <v>SPECFIT</v>
          </cell>
          <cell r="N2459" t="str">
            <v>(79)910304</v>
          </cell>
          <cell r="O2459" t="str">
            <v>BOX</v>
          </cell>
          <cell r="P2459" t="str">
            <v>D</v>
          </cell>
          <cell r="Q2459" t="str">
            <v>F</v>
          </cell>
          <cell r="R2459">
            <v>11166.764705882353</v>
          </cell>
          <cell r="S2459">
            <v>11948.438235294119</v>
          </cell>
          <cell r="T2459">
            <v>11948.438235294119</v>
          </cell>
          <cell r="U2459">
            <v>11948.438235294119</v>
          </cell>
          <cell r="V2459">
            <v>12784.828911764709</v>
          </cell>
          <cell r="W2459">
            <v>12784.828911764709</v>
          </cell>
          <cell r="X2459">
            <v>12784.828911764709</v>
          </cell>
          <cell r="Y2459">
            <v>12784.828911764709</v>
          </cell>
          <cell r="Z2459">
            <v>14205.365457516344</v>
          </cell>
          <cell r="AB2459" t="str">
            <v/>
          </cell>
          <cell r="AC2459">
            <v>2535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I2459" t="str">
            <v/>
          </cell>
          <cell r="AJ2459" t="str">
            <v/>
          </cell>
          <cell r="AM2459" t="e">
            <v>#N/A</v>
          </cell>
        </row>
        <row r="2460">
          <cell r="A2460" t="str">
            <v>ACTIVE</v>
          </cell>
          <cell r="B2460" t="str">
            <v>35-2010</v>
          </cell>
          <cell r="C2460">
            <v>28879458</v>
          </cell>
          <cell r="D2460" t="str">
            <v>35-2010</v>
          </cell>
          <cell r="E2460" t="str">
            <v>SDR 35</v>
          </cell>
          <cell r="F2460" t="str">
            <v>30X6 DOUBLE TEE WYE GXGXGXG SDR35</v>
          </cell>
          <cell r="G2460">
            <v>146.25</v>
          </cell>
          <cell r="H2460">
            <v>66.337829999999997</v>
          </cell>
          <cell r="I2460">
            <v>1</v>
          </cell>
          <cell r="J2460">
            <v>1</v>
          </cell>
          <cell r="K2460">
            <v>15023.243105882355</v>
          </cell>
          <cell r="L2460">
            <v>1447.513899</v>
          </cell>
          <cell r="M2460" t="str">
            <v>SPECFIT</v>
          </cell>
          <cell r="N2460" t="str">
            <v>(79)910306</v>
          </cell>
          <cell r="O2460" t="str">
            <v>BOX</v>
          </cell>
          <cell r="P2460" t="str">
            <v>D</v>
          </cell>
          <cell r="Q2460" t="str">
            <v>F</v>
          </cell>
          <cell r="R2460">
            <v>11809.694117647059</v>
          </cell>
          <cell r="S2460">
            <v>12636.372705882353</v>
          </cell>
          <cell r="T2460">
            <v>12636.372705882353</v>
          </cell>
          <cell r="U2460">
            <v>12636.372705882353</v>
          </cell>
          <cell r="V2460">
            <v>13520.918795294119</v>
          </cell>
          <cell r="W2460">
            <v>13520.918795294119</v>
          </cell>
          <cell r="X2460">
            <v>13520.918795294119</v>
          </cell>
          <cell r="Y2460">
            <v>13520.918795294119</v>
          </cell>
          <cell r="Z2460">
            <v>15023.243105882355</v>
          </cell>
          <cell r="AB2460" t="str">
            <v/>
          </cell>
          <cell r="AC2460">
            <v>2536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I2460" t="str">
            <v/>
          </cell>
          <cell r="AJ2460" t="str">
            <v/>
          </cell>
          <cell r="AM2460" t="e">
            <v>#N/A</v>
          </cell>
        </row>
        <row r="2461">
          <cell r="A2461" t="str">
            <v>ACTIVE</v>
          </cell>
          <cell r="B2461" t="str">
            <v>35-2011</v>
          </cell>
          <cell r="C2461">
            <v>28879466</v>
          </cell>
          <cell r="D2461" t="str">
            <v>35-2011</v>
          </cell>
          <cell r="E2461" t="str">
            <v>SDR 35</v>
          </cell>
          <cell r="F2461" t="str">
            <v>30X8 DOUBLE TEE WYE GXGXGXG SDR35</v>
          </cell>
          <cell r="G2461">
            <v>189.9</v>
          </cell>
          <cell r="H2461">
            <v>86.137120800000005</v>
          </cell>
          <cell r="I2461">
            <v>1</v>
          </cell>
          <cell r="J2461">
            <v>1</v>
          </cell>
          <cell r="K2461">
            <v>16873.745724183005</v>
          </cell>
          <cell r="L2461">
            <v>1578.4593</v>
          </cell>
          <cell r="M2461" t="str">
            <v>SPECFIT</v>
          </cell>
          <cell r="N2461" t="str">
            <v>(79)910308</v>
          </cell>
          <cell r="O2461" t="str">
            <v>BOX</v>
          </cell>
          <cell r="P2461" t="str">
            <v>D</v>
          </cell>
          <cell r="Q2461" t="str">
            <v>F</v>
          </cell>
          <cell r="R2461">
            <v>13264.364705882352</v>
          </cell>
          <cell r="S2461">
            <v>14192.870235294116</v>
          </cell>
          <cell r="T2461">
            <v>14192.870235294116</v>
          </cell>
          <cell r="U2461">
            <v>14192.870235294116</v>
          </cell>
          <cell r="V2461">
            <v>15186.371151764706</v>
          </cell>
          <cell r="W2461">
            <v>15186.371151764706</v>
          </cell>
          <cell r="X2461">
            <v>15186.371151764706</v>
          </cell>
          <cell r="Y2461">
            <v>15186.371151764706</v>
          </cell>
          <cell r="Z2461">
            <v>16873.745724183005</v>
          </cell>
          <cell r="AB2461" t="str">
            <v/>
          </cell>
          <cell r="AC2461">
            <v>2537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I2461" t="str">
            <v/>
          </cell>
          <cell r="AJ2461" t="str">
            <v/>
          </cell>
          <cell r="AM2461" t="e">
            <v>#N/A</v>
          </cell>
        </row>
        <row r="2462">
          <cell r="A2462" t="str">
            <v>ACTIVE</v>
          </cell>
          <cell r="B2462" t="str">
            <v>35-2012</v>
          </cell>
          <cell r="C2462">
            <v>28879474</v>
          </cell>
          <cell r="D2462" t="str">
            <v>35-2012</v>
          </cell>
          <cell r="E2462" t="str">
            <v>SDR 35</v>
          </cell>
          <cell r="F2462" t="str">
            <v>30X10 DOUBLE TEE WYE GXGXGXG SDR35</v>
          </cell>
          <cell r="G2462">
            <v>199.8</v>
          </cell>
          <cell r="H2462">
            <v>90.627681600000003</v>
          </cell>
          <cell r="I2462">
            <v>1</v>
          </cell>
          <cell r="J2462">
            <v>1</v>
          </cell>
          <cell r="K2462">
            <v>24557.581189542485</v>
          </cell>
          <cell r="L2462">
            <v>2297.2449000000001</v>
          </cell>
          <cell r="M2462" t="str">
            <v>SPECFIT</v>
          </cell>
          <cell r="N2462" t="str">
            <v>(79)9103010</v>
          </cell>
          <cell r="O2462" t="str">
            <v>BOX</v>
          </cell>
          <cell r="P2462" t="str">
            <v>D</v>
          </cell>
          <cell r="Q2462" t="str">
            <v>F</v>
          </cell>
          <cell r="R2462">
            <v>19304.588235294119</v>
          </cell>
          <cell r="S2462">
            <v>20655.909411764707</v>
          </cell>
          <cell r="T2462">
            <v>20655.909411764707</v>
          </cell>
          <cell r="U2462">
            <v>20655.909411764707</v>
          </cell>
          <cell r="V2462">
            <v>22101.823070588238</v>
          </cell>
          <cell r="W2462">
            <v>22101.823070588238</v>
          </cell>
          <cell r="X2462">
            <v>22101.823070588238</v>
          </cell>
          <cell r="Y2462">
            <v>22101.823070588238</v>
          </cell>
          <cell r="Z2462">
            <v>24557.581189542485</v>
          </cell>
          <cell r="AB2462" t="str">
            <v/>
          </cell>
          <cell r="AC2462">
            <v>2538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I2462" t="str">
            <v/>
          </cell>
          <cell r="AJ2462" t="str">
            <v/>
          </cell>
          <cell r="AM2462" t="e">
            <v>#N/A</v>
          </cell>
        </row>
        <row r="2463">
          <cell r="A2463" t="str">
            <v>ACTIVE</v>
          </cell>
          <cell r="B2463" t="str">
            <v>35-2013</v>
          </cell>
          <cell r="C2463">
            <v>28879482</v>
          </cell>
          <cell r="D2463" t="str">
            <v>35-2013</v>
          </cell>
          <cell r="E2463" t="str">
            <v>SDR 35</v>
          </cell>
          <cell r="F2463" t="str">
            <v>30X12 DOUBLE TEE WYE GXGXGXG SDR35</v>
          </cell>
          <cell r="G2463">
            <v>216.45</v>
          </cell>
          <cell r="H2463">
            <v>98.179988399999999</v>
          </cell>
          <cell r="I2463">
            <v>1</v>
          </cell>
          <cell r="J2463">
            <v>1</v>
          </cell>
          <cell r="K2463">
            <v>26822.043729411766</v>
          </cell>
          <cell r="L2463">
            <v>2509.0749999999998</v>
          </cell>
          <cell r="M2463" t="str">
            <v>SPECFIT</v>
          </cell>
          <cell r="N2463" t="str">
            <v>(79)9103012</v>
          </cell>
          <cell r="O2463" t="str">
            <v>BOX</v>
          </cell>
          <cell r="P2463" t="str">
            <v>D</v>
          </cell>
          <cell r="Q2463" t="str">
            <v>F</v>
          </cell>
          <cell r="R2463">
            <v>21084.670588235294</v>
          </cell>
          <cell r="S2463">
            <v>22560.597529411767</v>
          </cell>
          <cell r="T2463">
            <v>22560.597529411767</v>
          </cell>
          <cell r="U2463">
            <v>22560.597529411767</v>
          </cell>
          <cell r="V2463">
            <v>24139.839356470591</v>
          </cell>
          <cell r="W2463">
            <v>24139.839356470591</v>
          </cell>
          <cell r="X2463">
            <v>24139.839356470591</v>
          </cell>
          <cell r="Y2463">
            <v>24139.839356470591</v>
          </cell>
          <cell r="Z2463">
            <v>26822.043729411766</v>
          </cell>
          <cell r="AB2463" t="str">
            <v/>
          </cell>
          <cell r="AC2463">
            <v>2539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I2463" t="str">
            <v/>
          </cell>
          <cell r="AJ2463" t="str">
            <v/>
          </cell>
          <cell r="AM2463" t="e">
            <v>#N/A</v>
          </cell>
        </row>
        <row r="2464">
          <cell r="A2464" t="str">
            <v>ACTIVE</v>
          </cell>
          <cell r="B2464" t="str">
            <v>35-2014</v>
          </cell>
          <cell r="C2464">
            <v>28879490</v>
          </cell>
          <cell r="D2464" t="str">
            <v>35-2014</v>
          </cell>
          <cell r="E2464" t="str">
            <v>SDR 35</v>
          </cell>
          <cell r="F2464" t="str">
            <v>30X15 DOUBLE TEE WYE GXGXGXG SDR35</v>
          </cell>
          <cell r="G2464">
            <v>234.45</v>
          </cell>
          <cell r="H2464">
            <v>106.34464439999999</v>
          </cell>
          <cell r="I2464">
            <v>1</v>
          </cell>
          <cell r="J2464">
            <v>1</v>
          </cell>
          <cell r="K2464">
            <v>30296.807746405233</v>
          </cell>
          <cell r="L2464">
            <v>2834.1224999999999</v>
          </cell>
          <cell r="M2464" t="str">
            <v>SPECFIT</v>
          </cell>
          <cell r="N2464" t="str">
            <v>(79)9103015</v>
          </cell>
          <cell r="O2464" t="str">
            <v>BOX</v>
          </cell>
          <cell r="P2464" t="str">
            <v>D</v>
          </cell>
          <cell r="Q2464" t="str">
            <v>F</v>
          </cell>
          <cell r="R2464">
            <v>23816.164705882355</v>
          </cell>
          <cell r="S2464">
            <v>25483.296235294121</v>
          </cell>
          <cell r="T2464">
            <v>25483.296235294121</v>
          </cell>
          <cell r="U2464">
            <v>25483.296235294121</v>
          </cell>
          <cell r="V2464">
            <v>27267.126971764712</v>
          </cell>
          <cell r="W2464">
            <v>27267.126971764712</v>
          </cell>
          <cell r="X2464">
            <v>27267.126971764712</v>
          </cell>
          <cell r="Y2464">
            <v>27267.126971764712</v>
          </cell>
          <cell r="Z2464">
            <v>30296.807746405233</v>
          </cell>
          <cell r="AB2464" t="str">
            <v/>
          </cell>
          <cell r="AC2464">
            <v>2540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I2464" t="str">
            <v/>
          </cell>
          <cell r="AJ2464" t="str">
            <v/>
          </cell>
          <cell r="AM2464" t="e">
            <v>#N/A</v>
          </cell>
        </row>
        <row r="2465">
          <cell r="A2465" t="str">
            <v>ACTIVE</v>
          </cell>
          <cell r="B2465" t="str">
            <v>35-2015</v>
          </cell>
          <cell r="C2465">
            <v>28879504</v>
          </cell>
          <cell r="D2465" t="str">
            <v>35-2015</v>
          </cell>
          <cell r="E2465" t="str">
            <v>SDR 35</v>
          </cell>
          <cell r="F2465" t="str">
            <v>30X18 DOUBLE TEE WYE GXGXGXG SDR35</v>
          </cell>
          <cell r="G2465">
            <v>297.45</v>
          </cell>
          <cell r="H2465">
            <v>134.92094040000001</v>
          </cell>
          <cell r="I2465">
            <v>1</v>
          </cell>
          <cell r="J2465" t="str">
            <v>-</v>
          </cell>
          <cell r="K2465">
            <v>31058.128831372545</v>
          </cell>
          <cell r="L2465">
            <v>2905.3404999999998</v>
          </cell>
          <cell r="M2465" t="str">
            <v>SPECFIT</v>
          </cell>
          <cell r="N2465" t="str">
            <v>(79)9103018</v>
          </cell>
          <cell r="O2465" t="str">
            <v>BOX</v>
          </cell>
          <cell r="P2465" t="str">
            <v>D</v>
          </cell>
          <cell r="Q2465" t="str">
            <v>F</v>
          </cell>
          <cell r="R2465">
            <v>24414.635294117645</v>
          </cell>
          <cell r="S2465">
            <v>26123.659764705881</v>
          </cell>
          <cell r="T2465">
            <v>26123.659764705881</v>
          </cell>
          <cell r="U2465">
            <v>26123.659764705881</v>
          </cell>
          <cell r="V2465">
            <v>27952.315948235293</v>
          </cell>
          <cell r="W2465">
            <v>27952.315948235293</v>
          </cell>
          <cell r="X2465">
            <v>27952.315948235293</v>
          </cell>
          <cell r="Y2465">
            <v>27952.315948235293</v>
          </cell>
          <cell r="Z2465">
            <v>31058.128831372545</v>
          </cell>
          <cell r="AB2465" t="str">
            <v/>
          </cell>
          <cell r="AC2465">
            <v>2541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I2465" t="str">
            <v/>
          </cell>
          <cell r="AJ2465" t="str">
            <v/>
          </cell>
          <cell r="AM2465" t="e">
            <v>#N/A</v>
          </cell>
        </row>
        <row r="2466">
          <cell r="A2466" t="str">
            <v>ACTIVE</v>
          </cell>
          <cell r="B2466" t="str">
            <v>35-2016</v>
          </cell>
          <cell r="C2466">
            <v>28879512</v>
          </cell>
          <cell r="D2466" t="str">
            <v>35-2016</v>
          </cell>
          <cell r="E2466" t="str">
            <v>SDR 35</v>
          </cell>
          <cell r="F2466" t="str">
            <v>30X21 DOUBLE TEE WYE GXGXGXG SDR35</v>
          </cell>
          <cell r="G2466">
            <v>351</v>
          </cell>
          <cell r="H2466">
            <v>159.210792</v>
          </cell>
          <cell r="I2466">
            <v>1</v>
          </cell>
          <cell r="J2466" t="str">
            <v>-</v>
          </cell>
          <cell r="K2466">
            <v>31975.665160784316</v>
          </cell>
          <cell r="L2466">
            <v>2991.1723000000002</v>
          </cell>
          <cell r="M2466" t="str">
            <v>SPECFIT</v>
          </cell>
          <cell r="N2466" t="str">
            <v>(79)9103021</v>
          </cell>
          <cell r="O2466" t="str">
            <v>BOX</v>
          </cell>
          <cell r="P2466" t="str">
            <v>D</v>
          </cell>
          <cell r="Q2466" t="str">
            <v>F</v>
          </cell>
          <cell r="R2466">
            <v>25135.905882352941</v>
          </cell>
          <cell r="S2466">
            <v>26895.419294117648</v>
          </cell>
          <cell r="T2466">
            <v>26895.419294117648</v>
          </cell>
          <cell r="U2466">
            <v>26895.419294117648</v>
          </cell>
          <cell r="V2466">
            <v>28778.098644705886</v>
          </cell>
          <cell r="W2466">
            <v>28778.098644705886</v>
          </cell>
          <cell r="X2466">
            <v>28778.098644705886</v>
          </cell>
          <cell r="Y2466">
            <v>28778.098644705886</v>
          </cell>
          <cell r="Z2466">
            <v>31975.665160784316</v>
          </cell>
          <cell r="AB2466" t="str">
            <v/>
          </cell>
          <cell r="AC2466">
            <v>2542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I2466" t="str">
            <v/>
          </cell>
          <cell r="AJ2466" t="str">
            <v/>
          </cell>
          <cell r="AM2466" t="e">
            <v>#N/A</v>
          </cell>
        </row>
        <row r="2467">
          <cell r="A2467" t="str">
            <v>ACTIVE</v>
          </cell>
          <cell r="B2467" t="str">
            <v>35-2017</v>
          </cell>
          <cell r="C2467">
            <v>28879520</v>
          </cell>
          <cell r="D2467" t="str">
            <v>35-2017</v>
          </cell>
          <cell r="E2467" t="str">
            <v>SDR 35</v>
          </cell>
          <cell r="F2467" t="str">
            <v>30X24 DOUBLE TEE WYE GXGXGXG SDR35</v>
          </cell>
          <cell r="G2467">
            <v>410.85</v>
          </cell>
          <cell r="H2467">
            <v>186.35827320000001</v>
          </cell>
          <cell r="I2467">
            <v>1</v>
          </cell>
          <cell r="J2467" t="str">
            <v>-</v>
          </cell>
          <cell r="K2467">
            <v>39569.420193464059</v>
          </cell>
          <cell r="L2467">
            <v>3701.5318000000002</v>
          </cell>
          <cell r="M2467" t="str">
            <v>SPECFIT</v>
          </cell>
          <cell r="N2467" t="str">
            <v>(79)9103024</v>
          </cell>
          <cell r="O2467" t="str">
            <v>BOX</v>
          </cell>
          <cell r="P2467" t="str">
            <v>D</v>
          </cell>
          <cell r="Q2467" t="str">
            <v>F</v>
          </cell>
          <cell r="R2467">
            <v>31105.317647058826</v>
          </cell>
          <cell r="S2467">
            <v>33282.689882352948</v>
          </cell>
          <cell r="T2467">
            <v>33282.689882352948</v>
          </cell>
          <cell r="U2467">
            <v>33282.689882352948</v>
          </cell>
          <cell r="V2467">
            <v>35612.478174117656</v>
          </cell>
          <cell r="W2467">
            <v>35612.478174117656</v>
          </cell>
          <cell r="X2467">
            <v>35612.478174117656</v>
          </cell>
          <cell r="Y2467">
            <v>35612.478174117656</v>
          </cell>
          <cell r="Z2467">
            <v>39569.420193464059</v>
          </cell>
          <cell r="AB2467" t="str">
            <v/>
          </cell>
          <cell r="AC2467">
            <v>2543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I2467" t="str">
            <v/>
          </cell>
          <cell r="AJ2467" t="str">
            <v/>
          </cell>
          <cell r="AM2467" t="e">
            <v>#N/A</v>
          </cell>
        </row>
        <row r="2468">
          <cell r="A2468" t="str">
            <v>ACTIVE</v>
          </cell>
          <cell r="B2468" t="str">
            <v>35-2018</v>
          </cell>
          <cell r="C2468">
            <v>28879539</v>
          </cell>
          <cell r="D2468" t="str">
            <v>35-2018</v>
          </cell>
          <cell r="E2468" t="str">
            <v>SDR 35</v>
          </cell>
          <cell r="F2468" t="str">
            <v>30X27 DOUBLE TEE WYE GXGXGXG SDR35</v>
          </cell>
          <cell r="G2468">
            <v>470.25</v>
          </cell>
          <cell r="H2468">
            <v>213.301638</v>
          </cell>
          <cell r="I2468">
            <v>1</v>
          </cell>
          <cell r="J2468" t="str">
            <v>-</v>
          </cell>
          <cell r="K2468">
            <v>49461.775241830066</v>
          </cell>
          <cell r="L2468">
            <v>4626.9152000000004</v>
          </cell>
          <cell r="M2468" t="str">
            <v>SPECFIT</v>
          </cell>
          <cell r="N2468" t="str">
            <v>(79)9103027</v>
          </cell>
          <cell r="O2468" t="str">
            <v>BOX</v>
          </cell>
          <cell r="P2468" t="str">
            <v>D</v>
          </cell>
          <cell r="Q2468" t="str">
            <v>F</v>
          </cell>
          <cell r="R2468">
            <v>38881.647058823532</v>
          </cell>
          <cell r="S2468">
            <v>41603.362352941178</v>
          </cell>
          <cell r="T2468">
            <v>41603.362352941178</v>
          </cell>
          <cell r="U2468">
            <v>41603.362352941178</v>
          </cell>
          <cell r="V2468">
            <v>44515.597717647062</v>
          </cell>
          <cell r="W2468">
            <v>44515.597717647062</v>
          </cell>
          <cell r="X2468">
            <v>44515.597717647062</v>
          </cell>
          <cell r="Y2468">
            <v>44515.597717647062</v>
          </cell>
          <cell r="Z2468">
            <v>49461.775241830066</v>
          </cell>
          <cell r="AB2468" t="str">
            <v/>
          </cell>
          <cell r="AC2468">
            <v>2544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I2468" t="str">
            <v/>
          </cell>
          <cell r="AJ2468" t="str">
            <v/>
          </cell>
          <cell r="AM2468" t="e">
            <v>#N/A</v>
          </cell>
        </row>
        <row r="2469">
          <cell r="A2469" t="str">
            <v>ACTIVE</v>
          </cell>
          <cell r="B2469" t="str">
            <v>35-2019</v>
          </cell>
          <cell r="C2469">
            <v>28879547</v>
          </cell>
          <cell r="D2469" t="str">
            <v>35-2019</v>
          </cell>
          <cell r="E2469" t="str">
            <v>SDR 35</v>
          </cell>
          <cell r="F2469" t="str">
            <v>30 DOUBLE TEE WYE GXGXGXG SDR35</v>
          </cell>
          <cell r="G2469">
            <v>661.5</v>
          </cell>
          <cell r="H2469">
            <v>300.051108</v>
          </cell>
          <cell r="I2469">
            <v>1</v>
          </cell>
          <cell r="J2469" t="str">
            <v>-</v>
          </cell>
          <cell r="K2469">
            <v>61827.189120261457</v>
          </cell>
          <cell r="L2469">
            <v>5783.6415999999999</v>
          </cell>
          <cell r="M2469" t="str">
            <v>SPECFIT</v>
          </cell>
          <cell r="N2469" t="str">
            <v>(79)91030</v>
          </cell>
          <cell r="O2469" t="str">
            <v>BOX</v>
          </cell>
          <cell r="P2469" t="str">
            <v>D</v>
          </cell>
          <cell r="Q2469" t="str">
            <v>F</v>
          </cell>
          <cell r="R2469">
            <v>48602.035294117653</v>
          </cell>
          <cell r="S2469">
            <v>52004.177764705892</v>
          </cell>
          <cell r="T2469">
            <v>52004.177764705892</v>
          </cell>
          <cell r="U2469">
            <v>52004.177764705892</v>
          </cell>
          <cell r="V2469">
            <v>55644.470208235311</v>
          </cell>
          <cell r="W2469">
            <v>55644.470208235311</v>
          </cell>
          <cell r="X2469">
            <v>55644.470208235311</v>
          </cell>
          <cell r="Y2469">
            <v>55644.470208235311</v>
          </cell>
          <cell r="Z2469">
            <v>61827.189120261457</v>
          </cell>
          <cell r="AB2469" t="str">
            <v/>
          </cell>
          <cell r="AC2469">
            <v>2545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I2469" t="str">
            <v/>
          </cell>
          <cell r="AJ2469" t="str">
            <v/>
          </cell>
          <cell r="AM2469" t="e">
            <v>#N/A</v>
          </cell>
        </row>
        <row r="2470">
          <cell r="A2470" t="str">
            <v>ACTIVE</v>
          </cell>
          <cell r="B2470" t="str">
            <v>35-2020</v>
          </cell>
          <cell r="C2470">
            <v>28879555</v>
          </cell>
          <cell r="D2470" t="str">
            <v>35-2020</v>
          </cell>
          <cell r="E2470" t="str">
            <v>SDR 35</v>
          </cell>
          <cell r="F2470" t="str">
            <v>36X4 DOUBLE TEE WYE GXGXGXG SDR35</v>
          </cell>
          <cell r="G2470">
            <v>226.35</v>
          </cell>
          <cell r="H2470">
            <v>102.6705492</v>
          </cell>
          <cell r="I2470">
            <v>1</v>
          </cell>
          <cell r="J2470">
            <v>1</v>
          </cell>
          <cell r="K2470">
            <v>17756.680631372554</v>
          </cell>
          <cell r="L2470">
            <v>1661.0528999999999</v>
          </cell>
          <cell r="M2470" t="str">
            <v>SPECFIT</v>
          </cell>
          <cell r="N2470" t="str">
            <v>(79)910364</v>
          </cell>
          <cell r="O2470" t="str">
            <v>BOX</v>
          </cell>
          <cell r="P2470" t="str">
            <v>D</v>
          </cell>
          <cell r="Q2470" t="str">
            <v>F</v>
          </cell>
          <cell r="R2470">
            <v>13958.435294117648</v>
          </cell>
          <cell r="S2470">
            <v>14935.525764705884</v>
          </cell>
          <cell r="T2470">
            <v>14935.525764705884</v>
          </cell>
          <cell r="U2470">
            <v>14935.525764705884</v>
          </cell>
          <cell r="V2470">
            <v>15981.012568235297</v>
          </cell>
          <cell r="W2470">
            <v>15981.012568235297</v>
          </cell>
          <cell r="X2470">
            <v>15981.012568235297</v>
          </cell>
          <cell r="Y2470">
            <v>15981.012568235297</v>
          </cell>
          <cell r="Z2470">
            <v>17756.680631372554</v>
          </cell>
          <cell r="AB2470" t="str">
            <v/>
          </cell>
          <cell r="AC2470">
            <v>2546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I2470" t="str">
            <v/>
          </cell>
          <cell r="AJ2470" t="str">
            <v/>
          </cell>
          <cell r="AM2470" t="e">
            <v>#N/A</v>
          </cell>
        </row>
        <row r="2471">
          <cell r="A2471" t="str">
            <v>ACTIVE</v>
          </cell>
          <cell r="B2471" t="str">
            <v>35-2021</v>
          </cell>
          <cell r="C2471">
            <v>28879563</v>
          </cell>
          <cell r="D2471" t="str">
            <v>35-2021</v>
          </cell>
          <cell r="E2471" t="str">
            <v>SDR 35</v>
          </cell>
          <cell r="F2471" t="str">
            <v>36X6 DOUBLE TEE WYE GXGXGXG SDR35</v>
          </cell>
          <cell r="G2471">
            <v>240.3</v>
          </cell>
          <cell r="H2471">
            <v>108.9981576</v>
          </cell>
          <cell r="I2471">
            <v>1</v>
          </cell>
          <cell r="J2471">
            <v>1</v>
          </cell>
          <cell r="K2471">
            <v>18779.038916339876</v>
          </cell>
          <cell r="L2471">
            <v>1756.6902</v>
          </cell>
          <cell r="M2471" t="str">
            <v>SPECFIT</v>
          </cell>
          <cell r="N2471" t="str">
            <v>(79)910366</v>
          </cell>
          <cell r="O2471" t="str">
            <v>BOX</v>
          </cell>
          <cell r="P2471" t="str">
            <v>D</v>
          </cell>
          <cell r="Q2471" t="str">
            <v>F</v>
          </cell>
          <cell r="R2471">
            <v>14762.105882352942</v>
          </cell>
          <cell r="S2471">
            <v>15795.453294117649</v>
          </cell>
          <cell r="T2471">
            <v>15795.453294117649</v>
          </cell>
          <cell r="U2471">
            <v>15795.453294117649</v>
          </cell>
          <cell r="V2471">
            <v>16901.135024705887</v>
          </cell>
          <cell r="W2471">
            <v>16901.135024705887</v>
          </cell>
          <cell r="X2471">
            <v>16901.135024705887</v>
          </cell>
          <cell r="Y2471">
            <v>16901.135024705887</v>
          </cell>
          <cell r="Z2471">
            <v>18779.038916339876</v>
          </cell>
          <cell r="AB2471" t="str">
            <v/>
          </cell>
          <cell r="AC2471">
            <v>2547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I2471" t="str">
            <v/>
          </cell>
          <cell r="AJ2471" t="str">
            <v/>
          </cell>
          <cell r="AM2471" t="e">
            <v>#N/A</v>
          </cell>
        </row>
        <row r="2472">
          <cell r="A2472" t="str">
            <v>ACTIVE</v>
          </cell>
          <cell r="B2472" t="str">
            <v>35-2022</v>
          </cell>
          <cell r="C2472">
            <v>28879571</v>
          </cell>
          <cell r="D2472" t="str">
            <v>35-2022</v>
          </cell>
          <cell r="E2472" t="str">
            <v>SDR 35</v>
          </cell>
          <cell r="F2472" t="str">
            <v>36X8 DOUBLE TEE WYE GXGXGXG SDR35</v>
          </cell>
          <cell r="G2472">
            <v>255.15</v>
          </cell>
          <cell r="H2472">
            <v>115.73399879999999</v>
          </cell>
          <cell r="I2472">
            <v>1</v>
          </cell>
          <cell r="J2472">
            <v>1</v>
          </cell>
          <cell r="K2472">
            <v>21092.170930718956</v>
          </cell>
          <cell r="L2472">
            <v>1973.0732</v>
          </cell>
          <cell r="M2472" t="str">
            <v>SPECFIT</v>
          </cell>
          <cell r="N2472" t="str">
            <v>(79)910368</v>
          </cell>
          <cell r="O2472" t="str">
            <v>BOX</v>
          </cell>
          <cell r="P2472" t="str">
            <v>D</v>
          </cell>
          <cell r="Q2472" t="str">
            <v>F</v>
          </cell>
          <cell r="R2472">
            <v>16580.447058823527</v>
          </cell>
          <cell r="S2472">
            <v>17741.078352941175</v>
          </cell>
          <cell r="T2472">
            <v>17741.078352941175</v>
          </cell>
          <cell r="U2472">
            <v>17741.078352941175</v>
          </cell>
          <cell r="V2472">
            <v>18982.953837647059</v>
          </cell>
          <cell r="W2472">
            <v>18982.953837647059</v>
          </cell>
          <cell r="X2472">
            <v>18982.953837647059</v>
          </cell>
          <cell r="Y2472">
            <v>18982.953837647059</v>
          </cell>
          <cell r="Z2472">
            <v>21092.170930718956</v>
          </cell>
          <cell r="AB2472" t="str">
            <v/>
          </cell>
          <cell r="AC2472">
            <v>2548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I2472" t="str">
            <v/>
          </cell>
          <cell r="AJ2472" t="str">
            <v/>
          </cell>
          <cell r="AM2472" t="e">
            <v>#N/A</v>
          </cell>
        </row>
        <row r="2473">
          <cell r="A2473" t="str">
            <v>ACTIVE</v>
          </cell>
          <cell r="B2473" t="str">
            <v>35-2023</v>
          </cell>
          <cell r="C2473">
            <v>28879580</v>
          </cell>
          <cell r="D2473" t="str">
            <v>35-2023</v>
          </cell>
          <cell r="E2473" t="str">
            <v>SDR 35</v>
          </cell>
          <cell r="F2473" t="str">
            <v>36X10 DOUBLE TEE WYE GXGXGXG SDR35</v>
          </cell>
          <cell r="G2473">
            <v>271.8</v>
          </cell>
          <cell r="H2473">
            <v>123.28630560000001</v>
          </cell>
          <cell r="I2473">
            <v>1</v>
          </cell>
          <cell r="J2473" t="str">
            <v>-</v>
          </cell>
          <cell r="K2473">
            <v>30696.969003921571</v>
          </cell>
          <cell r="L2473">
            <v>2871.5562</v>
          </cell>
          <cell r="M2473" t="str">
            <v>SPECFIT</v>
          </cell>
          <cell r="N2473" t="str">
            <v>(79)9103610</v>
          </cell>
          <cell r="O2473" t="str">
            <v>BOX</v>
          </cell>
          <cell r="P2473" t="str">
            <v>D</v>
          </cell>
          <cell r="Q2473" t="str">
            <v>F</v>
          </cell>
          <cell r="R2473">
            <v>24130.729411764707</v>
          </cell>
          <cell r="S2473">
            <v>25819.880470588239</v>
          </cell>
          <cell r="T2473">
            <v>25819.880470588239</v>
          </cell>
          <cell r="U2473">
            <v>25819.880470588239</v>
          </cell>
          <cell r="V2473">
            <v>27627.272103529416</v>
          </cell>
          <cell r="W2473">
            <v>27627.272103529416</v>
          </cell>
          <cell r="X2473">
            <v>27627.272103529416</v>
          </cell>
          <cell r="Y2473">
            <v>27627.272103529416</v>
          </cell>
          <cell r="Z2473">
            <v>30696.969003921571</v>
          </cell>
          <cell r="AB2473" t="str">
            <v/>
          </cell>
          <cell r="AC2473">
            <v>2549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I2473" t="str">
            <v/>
          </cell>
          <cell r="AJ2473" t="str">
            <v/>
          </cell>
          <cell r="AM2473" t="e">
            <v>#N/A</v>
          </cell>
        </row>
        <row r="2474">
          <cell r="A2474" t="str">
            <v>ACTIVE</v>
          </cell>
          <cell r="B2474" t="str">
            <v>35-2024</v>
          </cell>
          <cell r="C2474">
            <v>28879598</v>
          </cell>
          <cell r="D2474" t="str">
            <v>35-2024</v>
          </cell>
          <cell r="E2474" t="str">
            <v>SDR 35</v>
          </cell>
          <cell r="F2474" t="str">
            <v>36X12 DOUBLE TEE WYE GXGXGXG SDR35</v>
          </cell>
          <cell r="G2474">
            <v>292.95</v>
          </cell>
          <cell r="H2474">
            <v>132.8797764</v>
          </cell>
          <cell r="I2474">
            <v>1</v>
          </cell>
          <cell r="J2474" t="str">
            <v>-</v>
          </cell>
          <cell r="K2474">
            <v>33527.535954248371</v>
          </cell>
          <cell r="L2474">
            <v>3136.3429000000001</v>
          </cell>
          <cell r="M2474" t="str">
            <v>SPECFIT</v>
          </cell>
          <cell r="N2474" t="str">
            <v>(79)9103612</v>
          </cell>
          <cell r="O2474" t="str">
            <v>BOX</v>
          </cell>
          <cell r="P2474" t="str">
            <v>D</v>
          </cell>
          <cell r="Q2474" t="str">
            <v>F</v>
          </cell>
          <cell r="R2474">
            <v>26355.823529411766</v>
          </cell>
          <cell r="S2474">
            <v>28200.731176470592</v>
          </cell>
          <cell r="T2474">
            <v>28200.731176470592</v>
          </cell>
          <cell r="U2474">
            <v>28200.731176470592</v>
          </cell>
          <cell r="V2474">
            <v>30174.782358823533</v>
          </cell>
          <cell r="W2474">
            <v>30174.782358823533</v>
          </cell>
          <cell r="X2474">
            <v>30174.782358823533</v>
          </cell>
          <cell r="Y2474">
            <v>30174.782358823533</v>
          </cell>
          <cell r="Z2474">
            <v>33527.535954248371</v>
          </cell>
          <cell r="AB2474" t="str">
            <v/>
          </cell>
          <cell r="AC2474">
            <v>2550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I2474" t="str">
            <v/>
          </cell>
          <cell r="AJ2474" t="str">
            <v/>
          </cell>
          <cell r="AM2474" t="e">
            <v>#N/A</v>
          </cell>
        </row>
        <row r="2475">
          <cell r="A2475" t="str">
            <v>ACTIVE</v>
          </cell>
          <cell r="B2475" t="str">
            <v>35-2025</v>
          </cell>
          <cell r="C2475">
            <v>28879601</v>
          </cell>
          <cell r="D2475" t="str">
            <v>35-2025</v>
          </cell>
          <cell r="E2475" t="str">
            <v>SDR 35</v>
          </cell>
          <cell r="F2475" t="str">
            <v>36X15 DOUBLE TEE WYE GXGXGXG SDR35</v>
          </cell>
          <cell r="G2475">
            <v>325.8</v>
          </cell>
          <cell r="H2475">
            <v>147.78027360000002</v>
          </cell>
          <cell r="I2475">
            <v>1</v>
          </cell>
          <cell r="J2475" t="str">
            <v>-</v>
          </cell>
          <cell r="K2475">
            <v>37870.972267973862</v>
          </cell>
          <cell r="L2475">
            <v>3542.6507999999999</v>
          </cell>
          <cell r="M2475" t="str">
            <v>SPECFIT</v>
          </cell>
          <cell r="N2475" t="str">
            <v>(79)9103615</v>
          </cell>
          <cell r="O2475" t="str">
            <v>BOX</v>
          </cell>
          <cell r="P2475" t="str">
            <v>D</v>
          </cell>
          <cell r="Q2475" t="str">
            <v>F</v>
          </cell>
          <cell r="R2475">
            <v>29770.176470588238</v>
          </cell>
          <cell r="S2475">
            <v>31854.088823529415</v>
          </cell>
          <cell r="T2475">
            <v>31854.088823529415</v>
          </cell>
          <cell r="U2475">
            <v>31854.088823529415</v>
          </cell>
          <cell r="V2475">
            <v>34083.875041176478</v>
          </cell>
          <cell r="W2475">
            <v>34083.875041176478</v>
          </cell>
          <cell r="X2475">
            <v>34083.875041176478</v>
          </cell>
          <cell r="Y2475">
            <v>34083.875041176478</v>
          </cell>
          <cell r="Z2475">
            <v>37870.972267973862</v>
          </cell>
          <cell r="AB2475" t="str">
            <v/>
          </cell>
          <cell r="AC2475">
            <v>2551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I2475" t="str">
            <v/>
          </cell>
          <cell r="AJ2475" t="str">
            <v/>
          </cell>
          <cell r="AM2475" t="e">
            <v>#N/A</v>
          </cell>
        </row>
        <row r="2476">
          <cell r="A2476" t="str">
            <v>ACTIVE</v>
          </cell>
          <cell r="B2476" t="str">
            <v>35-2026</v>
          </cell>
          <cell r="C2476">
            <v>28879610</v>
          </cell>
          <cell r="D2476" t="str">
            <v>35-2026</v>
          </cell>
          <cell r="E2476" t="str">
            <v>SDR 35</v>
          </cell>
          <cell r="F2476" t="str">
            <v>36X18 DOUBLE TEE WYE GXGXGXG SDR35</v>
          </cell>
          <cell r="G2476">
            <v>386.55</v>
          </cell>
          <cell r="H2476">
            <v>175.33598760000001</v>
          </cell>
          <cell r="I2476">
            <v>1</v>
          </cell>
          <cell r="J2476" t="str">
            <v>-</v>
          </cell>
          <cell r="K2476">
            <v>38822.661039215687</v>
          </cell>
          <cell r="L2476">
            <v>3631.6765</v>
          </cell>
          <cell r="M2476" t="str">
            <v>SPECFIT</v>
          </cell>
          <cell r="N2476" t="str">
            <v>(79)9103618</v>
          </cell>
          <cell r="O2476" t="str">
            <v>BOX</v>
          </cell>
          <cell r="P2476" t="str">
            <v>D</v>
          </cell>
          <cell r="Q2476" t="str">
            <v>F</v>
          </cell>
          <cell r="R2476">
            <v>30518.294117647059</v>
          </cell>
          <cell r="S2476">
            <v>32654.574705882354</v>
          </cell>
          <cell r="T2476">
            <v>32654.574705882354</v>
          </cell>
          <cell r="U2476">
            <v>32654.574705882354</v>
          </cell>
          <cell r="V2476">
            <v>34940.39493529412</v>
          </cell>
          <cell r="W2476">
            <v>34940.39493529412</v>
          </cell>
          <cell r="X2476">
            <v>34940.39493529412</v>
          </cell>
          <cell r="Y2476">
            <v>34940.39493529412</v>
          </cell>
          <cell r="Z2476">
            <v>38822.661039215687</v>
          </cell>
          <cell r="AB2476" t="str">
            <v/>
          </cell>
          <cell r="AC2476">
            <v>2552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I2476" t="str">
            <v/>
          </cell>
          <cell r="AJ2476" t="str">
            <v/>
          </cell>
          <cell r="AM2476" t="e">
            <v>#N/A</v>
          </cell>
        </row>
        <row r="2477">
          <cell r="A2477" t="str">
            <v>ACTIVE</v>
          </cell>
          <cell r="B2477" t="str">
            <v>35-2027</v>
          </cell>
          <cell r="C2477">
            <v>28879628</v>
          </cell>
          <cell r="D2477" t="str">
            <v>35-2027</v>
          </cell>
          <cell r="E2477" t="str">
            <v>SDR 35</v>
          </cell>
          <cell r="F2477" t="str">
            <v>36X21 DOUBLE TEE WYE GXGXGXG SDR35</v>
          </cell>
          <cell r="G2477">
            <v>441.9</v>
          </cell>
          <cell r="H2477">
            <v>200.44230479999999</v>
          </cell>
          <cell r="I2477">
            <v>1</v>
          </cell>
          <cell r="J2477" t="str">
            <v>-</v>
          </cell>
          <cell r="K2477">
            <v>39969.566484967327</v>
          </cell>
          <cell r="L2477">
            <v>3738.9634999999998</v>
          </cell>
          <cell r="M2477" t="str">
            <v>SPECFIT</v>
          </cell>
          <cell r="N2477" t="str">
            <v>(79)9103621</v>
          </cell>
          <cell r="O2477" t="str">
            <v>BOX</v>
          </cell>
          <cell r="P2477" t="str">
            <v>D</v>
          </cell>
          <cell r="Q2477" t="str">
            <v>F</v>
          </cell>
          <cell r="R2477">
            <v>31419.870588235295</v>
          </cell>
          <cell r="S2477">
            <v>33619.261529411771</v>
          </cell>
          <cell r="T2477">
            <v>33619.261529411771</v>
          </cell>
          <cell r="U2477">
            <v>33619.261529411771</v>
          </cell>
          <cell r="V2477">
            <v>35972.609836470598</v>
          </cell>
          <cell r="W2477">
            <v>35972.609836470598</v>
          </cell>
          <cell r="X2477">
            <v>35972.609836470598</v>
          </cell>
          <cell r="Y2477">
            <v>35972.609836470598</v>
          </cell>
          <cell r="Z2477">
            <v>39969.566484967327</v>
          </cell>
          <cell r="AB2477" t="str">
            <v/>
          </cell>
          <cell r="AC2477">
            <v>2553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I2477" t="str">
            <v/>
          </cell>
          <cell r="AJ2477" t="str">
            <v/>
          </cell>
          <cell r="AM2477" t="e">
            <v>#N/A</v>
          </cell>
        </row>
        <row r="2478">
          <cell r="A2478" t="str">
            <v>ACTIVE</v>
          </cell>
          <cell r="B2478" t="str">
            <v>35-2028</v>
          </cell>
          <cell r="C2478">
            <v>28879636</v>
          </cell>
          <cell r="D2478" t="str">
            <v>35-2028</v>
          </cell>
          <cell r="E2478" t="str">
            <v>SDR 35</v>
          </cell>
          <cell r="F2478" t="str">
            <v>36X24 DOUBLE TEE WYE GXGXGXG SDR35</v>
          </cell>
          <cell r="G2478">
            <v>513</v>
          </cell>
          <cell r="H2478">
            <v>232.69269599999998</v>
          </cell>
          <cell r="I2478">
            <v>1</v>
          </cell>
          <cell r="J2478" t="str">
            <v>-</v>
          </cell>
          <cell r="K2478">
            <v>49461.775241830066</v>
          </cell>
          <cell r="L2478">
            <v>4626.9152000000004</v>
          </cell>
          <cell r="M2478" t="str">
            <v>SPECFIT</v>
          </cell>
          <cell r="N2478" t="str">
            <v>(79)9103624</v>
          </cell>
          <cell r="O2478" t="str">
            <v>BOX</v>
          </cell>
          <cell r="P2478" t="str">
            <v>D</v>
          </cell>
          <cell r="Q2478" t="str">
            <v>F</v>
          </cell>
          <cell r="R2478">
            <v>38881.647058823532</v>
          </cell>
          <cell r="S2478">
            <v>41603.362352941178</v>
          </cell>
          <cell r="T2478">
            <v>41603.362352941178</v>
          </cell>
          <cell r="U2478">
            <v>41603.362352941178</v>
          </cell>
          <cell r="V2478">
            <v>44515.597717647062</v>
          </cell>
          <cell r="W2478">
            <v>44515.597717647062</v>
          </cell>
          <cell r="X2478">
            <v>44515.597717647062</v>
          </cell>
          <cell r="Y2478">
            <v>44515.597717647062</v>
          </cell>
          <cell r="Z2478">
            <v>49461.775241830066</v>
          </cell>
          <cell r="AB2478" t="str">
            <v/>
          </cell>
          <cell r="AC2478">
            <v>2554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I2478" t="str">
            <v/>
          </cell>
          <cell r="AJ2478" t="str">
            <v/>
          </cell>
          <cell r="AM2478" t="e">
            <v>#N/A</v>
          </cell>
        </row>
        <row r="2479">
          <cell r="A2479" t="str">
            <v>ACTIVE</v>
          </cell>
          <cell r="B2479" t="str">
            <v>35-2029</v>
          </cell>
          <cell r="C2479">
            <v>28879644</v>
          </cell>
          <cell r="D2479" t="str">
            <v>35-2029</v>
          </cell>
          <cell r="E2479" t="str">
            <v>SDR 35</v>
          </cell>
          <cell r="F2479" t="str">
            <v>36X27 DOUBLE TEE WYE GXGXGXG SDR35</v>
          </cell>
          <cell r="G2479">
            <v>592.20000000000005</v>
          </cell>
          <cell r="H2479">
            <v>268.61718239999999</v>
          </cell>
          <cell r="I2479">
            <v>1</v>
          </cell>
          <cell r="J2479" t="str">
            <v>-</v>
          </cell>
          <cell r="K2479">
            <v>61827.189120261457</v>
          </cell>
          <cell r="L2479">
            <v>5783.6415999999999</v>
          </cell>
          <cell r="M2479" t="str">
            <v>SPECFIT</v>
          </cell>
          <cell r="N2479" t="str">
            <v>(79)9103627</v>
          </cell>
          <cell r="O2479" t="str">
            <v>BOX</v>
          </cell>
          <cell r="P2479" t="str">
            <v>D</v>
          </cell>
          <cell r="Q2479" t="str">
            <v>F</v>
          </cell>
          <cell r="R2479">
            <v>48602.035294117653</v>
          </cell>
          <cell r="S2479">
            <v>52004.177764705892</v>
          </cell>
          <cell r="T2479">
            <v>52004.177764705892</v>
          </cell>
          <cell r="U2479">
            <v>52004.177764705892</v>
          </cell>
          <cell r="V2479">
            <v>55644.470208235311</v>
          </cell>
          <cell r="W2479">
            <v>55644.470208235311</v>
          </cell>
          <cell r="X2479">
            <v>55644.470208235311</v>
          </cell>
          <cell r="Y2479">
            <v>55644.470208235311</v>
          </cell>
          <cell r="Z2479">
            <v>61827.189120261457</v>
          </cell>
          <cell r="AB2479" t="str">
            <v/>
          </cell>
          <cell r="AC2479">
            <v>2555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I2479" t="str">
            <v/>
          </cell>
          <cell r="AJ2479" t="str">
            <v/>
          </cell>
          <cell r="AM2479" t="e">
            <v>#N/A</v>
          </cell>
        </row>
        <row r="2480">
          <cell r="A2480" t="str">
            <v>ACTIVE</v>
          </cell>
          <cell r="B2480" t="str">
            <v>35-2030</v>
          </cell>
          <cell r="C2480">
            <v>28879652</v>
          </cell>
          <cell r="D2480" t="str">
            <v>35-2030</v>
          </cell>
          <cell r="E2480" t="str">
            <v>SDR 35</v>
          </cell>
          <cell r="F2480" t="str">
            <v>36X30 DOUBLE TEE WYE GXGXGXG SDR35</v>
          </cell>
          <cell r="G2480">
            <v>767.25</v>
          </cell>
          <cell r="H2480">
            <v>348.018462</v>
          </cell>
          <cell r="I2480">
            <v>1</v>
          </cell>
          <cell r="J2480" t="str">
            <v>-</v>
          </cell>
          <cell r="K2480">
            <v>77284.01259084967</v>
          </cell>
          <cell r="L2480">
            <v>7229.5538999999999</v>
          </cell>
          <cell r="M2480" t="str">
            <v>SPECFIT</v>
          </cell>
          <cell r="N2480" t="str">
            <v>(79)9103630</v>
          </cell>
          <cell r="O2480" t="str">
            <v>BOX</v>
          </cell>
          <cell r="P2480" t="str">
            <v>D</v>
          </cell>
          <cell r="Q2480" t="str">
            <v>F</v>
          </cell>
          <cell r="R2480">
            <v>60752.564705882352</v>
          </cell>
          <cell r="S2480">
            <v>65005.244235294122</v>
          </cell>
          <cell r="T2480">
            <v>65005.244235294122</v>
          </cell>
          <cell r="U2480">
            <v>65005.244235294122</v>
          </cell>
          <cell r="V2480">
            <v>69555.61133176471</v>
          </cell>
          <cell r="W2480">
            <v>69555.61133176471</v>
          </cell>
          <cell r="X2480">
            <v>69555.61133176471</v>
          </cell>
          <cell r="Y2480">
            <v>69555.61133176471</v>
          </cell>
          <cell r="Z2480">
            <v>77284.01259084967</v>
          </cell>
          <cell r="AB2480" t="str">
            <v/>
          </cell>
          <cell r="AC2480">
            <v>2556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I2480" t="str">
            <v/>
          </cell>
          <cell r="AJ2480" t="str">
            <v/>
          </cell>
          <cell r="AM2480" t="e">
            <v>#N/A</v>
          </cell>
        </row>
        <row r="2481">
          <cell r="A2481" t="str">
            <v>ACTIVE</v>
          </cell>
          <cell r="B2481" t="str">
            <v>35-2031</v>
          </cell>
          <cell r="C2481">
            <v>28879660</v>
          </cell>
          <cell r="D2481" t="str">
            <v>35-2031</v>
          </cell>
          <cell r="E2481" t="str">
            <v>SDR 35</v>
          </cell>
          <cell r="F2481" t="str">
            <v>36 DOUBLE TEE WYE GXGXGXG SDR35</v>
          </cell>
          <cell r="G2481">
            <v>1067.8499999999999</v>
          </cell>
          <cell r="H2481">
            <v>484.36821719999995</v>
          </cell>
          <cell r="I2481">
            <v>1</v>
          </cell>
          <cell r="J2481" t="str">
            <v>-</v>
          </cell>
          <cell r="K2481">
            <v>96605.000772549014</v>
          </cell>
          <cell r="L2481">
            <v>9036.9418999999998</v>
          </cell>
          <cell r="M2481" t="str">
            <v>SPECFIT</v>
          </cell>
          <cell r="N2481" t="str">
            <v>(79)91036</v>
          </cell>
          <cell r="O2481" t="str">
            <v>BOX</v>
          </cell>
          <cell r="P2481" t="str">
            <v>D</v>
          </cell>
          <cell r="Q2481" t="str">
            <v>F</v>
          </cell>
          <cell r="R2481">
            <v>75940.694117647057</v>
          </cell>
          <cell r="S2481">
            <v>81256.542705882355</v>
          </cell>
          <cell r="T2481">
            <v>81256.542705882355</v>
          </cell>
          <cell r="U2481">
            <v>81256.542705882355</v>
          </cell>
          <cell r="V2481">
            <v>86944.500695294118</v>
          </cell>
          <cell r="W2481">
            <v>86944.500695294118</v>
          </cell>
          <cell r="X2481">
            <v>86944.500695294118</v>
          </cell>
          <cell r="Y2481">
            <v>86944.500695294118</v>
          </cell>
          <cell r="Z2481">
            <v>96605.000772549014</v>
          </cell>
          <cell r="AB2481" t="str">
            <v/>
          </cell>
          <cell r="AC2481">
            <v>2557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I2481" t="str">
            <v/>
          </cell>
          <cell r="AJ2481" t="str">
            <v/>
          </cell>
          <cell r="AM2481" t="e">
            <v>#N/A</v>
          </cell>
        </row>
        <row r="2482">
          <cell r="A2482" t="str">
            <v>ACTIVE</v>
          </cell>
          <cell r="B2482" t="str">
            <v>35-2032</v>
          </cell>
          <cell r="C2482">
            <v>28879725</v>
          </cell>
          <cell r="D2482" t="str">
            <v>35-2032</v>
          </cell>
          <cell r="E2482" t="str">
            <v>SDR 35</v>
          </cell>
          <cell r="F2482" t="str">
            <v>6X4 CROSS GXGXGXG SDR35</v>
          </cell>
          <cell r="G2482">
            <v>2.25</v>
          </cell>
          <cell r="H2482">
            <v>1.0205820000000001</v>
          </cell>
          <cell r="I2482">
            <v>1</v>
          </cell>
          <cell r="J2482">
            <v>60</v>
          </cell>
          <cell r="K2482">
            <v>220.51511111111111</v>
          </cell>
          <cell r="L2482">
            <v>20.097999999999999</v>
          </cell>
          <cell r="M2482" t="str">
            <v>SPECFIT</v>
          </cell>
          <cell r="N2482" t="str">
            <v>(79)26064</v>
          </cell>
          <cell r="O2482" t="str">
            <v>BOX</v>
          </cell>
          <cell r="P2482" t="str">
            <v>D</v>
          </cell>
          <cell r="Q2482" t="str">
            <v>F</v>
          </cell>
          <cell r="R2482">
            <v>168.89411764705883</v>
          </cell>
          <cell r="S2482">
            <v>180.71670588235295</v>
          </cell>
          <cell r="T2482">
            <v>185.48</v>
          </cell>
          <cell r="U2482">
            <v>185.48</v>
          </cell>
          <cell r="V2482">
            <v>198.46360000000001</v>
          </cell>
          <cell r="W2482">
            <v>198.46360000000001</v>
          </cell>
          <cell r="X2482">
            <v>198.46360000000001</v>
          </cell>
          <cell r="Y2482">
            <v>198.46360000000001</v>
          </cell>
          <cell r="Z2482">
            <v>220.51511111111111</v>
          </cell>
          <cell r="AB2482" t="str">
            <v/>
          </cell>
          <cell r="AC2482">
            <v>2812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I2482" t="str">
            <v/>
          </cell>
          <cell r="AJ2482" t="str">
            <v/>
          </cell>
          <cell r="AM2482" t="e">
            <v>#N/A</v>
          </cell>
        </row>
        <row r="2483">
          <cell r="A2483" t="str">
            <v>ACTIVE</v>
          </cell>
          <cell r="B2483" t="str">
            <v>35-2033</v>
          </cell>
          <cell r="C2483">
            <v>28879733</v>
          </cell>
          <cell r="D2483" t="str">
            <v>35-2033</v>
          </cell>
          <cell r="E2483" t="str">
            <v>SDR 35</v>
          </cell>
          <cell r="F2483" t="str">
            <v>6 CROSS GXGXGXG SDR35</v>
          </cell>
          <cell r="G2483">
            <v>3.2625000000000002</v>
          </cell>
          <cell r="H2483">
            <v>1.4798439000000001</v>
          </cell>
          <cell r="I2483">
            <v>1</v>
          </cell>
          <cell r="J2483">
            <v>41</v>
          </cell>
          <cell r="K2483">
            <v>266.72722222222222</v>
          </cell>
          <cell r="L2483">
            <v>31.148230000000002</v>
          </cell>
          <cell r="M2483" t="str">
            <v>SPECFIT</v>
          </cell>
          <cell r="N2483" t="str">
            <v>(79)2606</v>
          </cell>
          <cell r="O2483" t="str">
            <v>BOX</v>
          </cell>
          <cell r="P2483" t="str">
            <v>D</v>
          </cell>
          <cell r="Q2483" t="str">
            <v>F</v>
          </cell>
          <cell r="R2483">
            <v>259.10588235294119</v>
          </cell>
          <cell r="S2483">
            <v>277.24329411764711</v>
          </cell>
          <cell r="T2483">
            <v>224.35</v>
          </cell>
          <cell r="U2483">
            <v>224.35</v>
          </cell>
          <cell r="V2483">
            <v>240.05450000000002</v>
          </cell>
          <cell r="W2483">
            <v>240.05450000000002</v>
          </cell>
          <cell r="X2483">
            <v>240.05450000000002</v>
          </cell>
          <cell r="Y2483">
            <v>240.05450000000002</v>
          </cell>
          <cell r="Z2483">
            <v>266.72722222222222</v>
          </cell>
          <cell r="AB2483" t="str">
            <v/>
          </cell>
          <cell r="AC2483">
            <v>2813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I2483" t="str">
            <v/>
          </cell>
          <cell r="AJ2483" t="str">
            <v/>
          </cell>
          <cell r="AM2483" t="e">
            <v>#N/A</v>
          </cell>
        </row>
        <row r="2484">
          <cell r="A2484" t="str">
            <v>ACTIVE</v>
          </cell>
          <cell r="B2484" t="str">
            <v>35-2034</v>
          </cell>
          <cell r="C2484">
            <v>28879741</v>
          </cell>
          <cell r="D2484" t="str">
            <v>35-2034</v>
          </cell>
          <cell r="E2484" t="str">
            <v>SDR 35</v>
          </cell>
          <cell r="F2484" t="str">
            <v>8X4 CROSS GXGXGXG SDR35</v>
          </cell>
          <cell r="G2484">
            <v>3.9375</v>
          </cell>
          <cell r="H2484">
            <v>1.7860185</v>
          </cell>
          <cell r="I2484">
            <v>1</v>
          </cell>
          <cell r="J2484">
            <v>34</v>
          </cell>
          <cell r="K2484">
            <v>344.11200000000002</v>
          </cell>
          <cell r="L2484">
            <v>30.230500000000003</v>
          </cell>
          <cell r="M2484" t="str">
            <v>SPECFIT</v>
          </cell>
          <cell r="N2484" t="str">
            <v>(79)26084</v>
          </cell>
          <cell r="O2484" t="str">
            <v>BOX</v>
          </cell>
          <cell r="P2484" t="str">
            <v>D</v>
          </cell>
          <cell r="Q2484" t="str">
            <v>F</v>
          </cell>
          <cell r="R2484">
            <v>276.7294117647059</v>
          </cell>
          <cell r="S2484">
            <v>296.10047058823534</v>
          </cell>
          <cell r="T2484">
            <v>289.44</v>
          </cell>
          <cell r="U2484">
            <v>289.44</v>
          </cell>
          <cell r="V2484">
            <v>309.70080000000002</v>
          </cell>
          <cell r="W2484">
            <v>309.70080000000002</v>
          </cell>
          <cell r="X2484">
            <v>309.70080000000002</v>
          </cell>
          <cell r="Y2484">
            <v>309.70080000000002</v>
          </cell>
          <cell r="Z2484">
            <v>344.11200000000002</v>
          </cell>
          <cell r="AB2484" t="str">
            <v/>
          </cell>
          <cell r="AC2484">
            <v>2814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I2484" t="str">
            <v/>
          </cell>
          <cell r="AJ2484" t="str">
            <v/>
          </cell>
          <cell r="AM2484" t="e">
            <v>#N/A</v>
          </cell>
        </row>
        <row r="2485">
          <cell r="A2485" t="str">
            <v>ACTIVE</v>
          </cell>
          <cell r="B2485" t="str">
            <v>35-2035</v>
          </cell>
          <cell r="C2485">
            <v>28879750</v>
          </cell>
          <cell r="D2485" t="str">
            <v>35-2035</v>
          </cell>
          <cell r="E2485" t="str">
            <v>SDR 35</v>
          </cell>
          <cell r="F2485" t="str">
            <v>8X6 CROSS GXGXGXG SDR35</v>
          </cell>
          <cell r="G2485">
            <v>5.0175000000000001</v>
          </cell>
          <cell r="H2485">
            <v>2.2758978600000002</v>
          </cell>
          <cell r="I2485">
            <v>1</v>
          </cell>
          <cell r="J2485">
            <v>27</v>
          </cell>
          <cell r="K2485">
            <v>433.029</v>
          </cell>
          <cell r="L2485">
            <v>41.440300000000001</v>
          </cell>
          <cell r="M2485" t="str">
            <v>SPECFIT</v>
          </cell>
          <cell r="N2485" t="str">
            <v>(79)26086</v>
          </cell>
          <cell r="O2485" t="str">
            <v>BOX</v>
          </cell>
          <cell r="P2485" t="str">
            <v>D</v>
          </cell>
          <cell r="Q2485" t="str">
            <v>F</v>
          </cell>
          <cell r="R2485">
            <v>348.24705882352941</v>
          </cell>
          <cell r="S2485">
            <v>372.62435294117648</v>
          </cell>
          <cell r="T2485">
            <v>364.23</v>
          </cell>
          <cell r="U2485">
            <v>364.23</v>
          </cell>
          <cell r="V2485">
            <v>389.72610000000003</v>
          </cell>
          <cell r="W2485">
            <v>389.72610000000003</v>
          </cell>
          <cell r="X2485">
            <v>389.72610000000003</v>
          </cell>
          <cell r="Y2485">
            <v>389.72610000000003</v>
          </cell>
          <cell r="Z2485">
            <v>433.029</v>
          </cell>
          <cell r="AB2485" t="str">
            <v/>
          </cell>
          <cell r="AC2485">
            <v>2815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I2485" t="str">
            <v/>
          </cell>
          <cell r="AJ2485" t="str">
            <v/>
          </cell>
          <cell r="AM2485" t="e">
            <v>#N/A</v>
          </cell>
        </row>
        <row r="2486">
          <cell r="A2486" t="str">
            <v>ACTIVE</v>
          </cell>
          <cell r="B2486" t="str">
            <v>35-2036</v>
          </cell>
          <cell r="C2486">
            <v>28879768</v>
          </cell>
          <cell r="D2486" t="str">
            <v>35-2036</v>
          </cell>
          <cell r="E2486" t="str">
            <v>SDR 35</v>
          </cell>
          <cell r="F2486" t="str">
            <v>8 CROSS GXGXGXG SDR35</v>
          </cell>
          <cell r="G2486">
            <v>7.2</v>
          </cell>
          <cell r="H2486">
            <v>3.2658624000000001</v>
          </cell>
          <cell r="I2486">
            <v>1</v>
          </cell>
          <cell r="J2486">
            <v>19</v>
          </cell>
          <cell r="K2486">
            <v>644.94844444444448</v>
          </cell>
          <cell r="L2486">
            <v>63.573660000000004</v>
          </cell>
          <cell r="M2486" t="str">
            <v>SPECFIT</v>
          </cell>
          <cell r="N2486" t="str">
            <v>(79)2608</v>
          </cell>
          <cell r="O2486" t="str">
            <v>BOX</v>
          </cell>
          <cell r="P2486" t="str">
            <v>D</v>
          </cell>
          <cell r="Q2486" t="str">
            <v>F</v>
          </cell>
          <cell r="R2486">
            <v>554.35294117647061</v>
          </cell>
          <cell r="S2486">
            <v>593.15764705882361</v>
          </cell>
          <cell r="T2486">
            <v>542.48</v>
          </cell>
          <cell r="U2486">
            <v>542.48</v>
          </cell>
          <cell r="V2486">
            <v>580.45360000000005</v>
          </cell>
          <cell r="W2486">
            <v>580.45360000000005</v>
          </cell>
          <cell r="X2486">
            <v>580.45360000000005</v>
          </cell>
          <cell r="Y2486">
            <v>580.45360000000005</v>
          </cell>
          <cell r="Z2486">
            <v>644.94844444444448</v>
          </cell>
          <cell r="AB2486" t="str">
            <v/>
          </cell>
          <cell r="AC2486">
            <v>2816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I2486" t="str">
            <v/>
          </cell>
          <cell r="AJ2486" t="str">
            <v/>
          </cell>
          <cell r="AM2486" t="e">
            <v>#N/A</v>
          </cell>
        </row>
        <row r="2487">
          <cell r="A2487" t="str">
            <v>ACTIVE</v>
          </cell>
          <cell r="B2487" t="str">
            <v>35-2037</v>
          </cell>
          <cell r="C2487">
            <v>28879776</v>
          </cell>
          <cell r="D2487" t="str">
            <v>35-2037</v>
          </cell>
          <cell r="E2487" t="str">
            <v>SDR 35</v>
          </cell>
          <cell r="F2487" t="str">
            <v>10X4 CROSS GXGXGXG SDR35</v>
          </cell>
          <cell r="G2487">
            <v>5.8949999999999996</v>
          </cell>
          <cell r="H2487">
            <v>2.6739248399999997</v>
          </cell>
          <cell r="I2487">
            <v>1</v>
          </cell>
          <cell r="J2487">
            <v>23</v>
          </cell>
          <cell r="K2487">
            <v>871.8122222222222</v>
          </cell>
          <cell r="L2487">
            <v>74.262999999999991</v>
          </cell>
          <cell r="M2487" t="str">
            <v>SPECFIT</v>
          </cell>
          <cell r="N2487" t="str">
            <v>(79)260104</v>
          </cell>
          <cell r="O2487" t="str">
            <v>BOX</v>
          </cell>
          <cell r="P2487" t="str">
            <v>D</v>
          </cell>
          <cell r="Q2487" t="str">
            <v>F</v>
          </cell>
          <cell r="R2487">
            <v>701.11764705882365</v>
          </cell>
          <cell r="S2487">
            <v>750.19588235294134</v>
          </cell>
          <cell r="T2487">
            <v>733.3</v>
          </cell>
          <cell r="U2487">
            <v>733.3</v>
          </cell>
          <cell r="V2487">
            <v>784.63099999999997</v>
          </cell>
          <cell r="W2487">
            <v>784.63099999999997</v>
          </cell>
          <cell r="X2487">
            <v>784.63099999999997</v>
          </cell>
          <cell r="Y2487">
            <v>784.63099999999997</v>
          </cell>
          <cell r="Z2487">
            <v>871.8122222222222</v>
          </cell>
          <cell r="AB2487" t="str">
            <v/>
          </cell>
          <cell r="AC2487">
            <v>2817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I2487" t="str">
            <v/>
          </cell>
          <cell r="AJ2487" t="str">
            <v/>
          </cell>
          <cell r="AM2487" t="e">
            <v>#N/A</v>
          </cell>
        </row>
        <row r="2488">
          <cell r="A2488" t="str">
            <v>ACTIVE</v>
          </cell>
          <cell r="B2488" t="str">
            <v>35-2038</v>
          </cell>
          <cell r="C2488">
            <v>28879784</v>
          </cell>
          <cell r="D2488" t="str">
            <v>35-2038</v>
          </cell>
          <cell r="E2488" t="str">
            <v>SDR 35</v>
          </cell>
          <cell r="F2488" t="str">
            <v>10X6 CROSS GXGXGXG SDR35</v>
          </cell>
          <cell r="G2488">
            <v>8.1</v>
          </cell>
          <cell r="H2488">
            <v>3.6740952</v>
          </cell>
          <cell r="I2488">
            <v>1</v>
          </cell>
          <cell r="J2488">
            <v>17</v>
          </cell>
          <cell r="K2488">
            <v>905.42211111111124</v>
          </cell>
          <cell r="L2488">
            <v>89.246410000000012</v>
          </cell>
          <cell r="M2488" t="str">
            <v>SPECFIT</v>
          </cell>
          <cell r="N2488" t="str">
            <v>(79)260106</v>
          </cell>
          <cell r="O2488" t="str">
            <v>BOX</v>
          </cell>
          <cell r="P2488" t="str">
            <v>D</v>
          </cell>
          <cell r="Q2488" t="str">
            <v>F</v>
          </cell>
          <cell r="R2488">
            <v>728.12941176470588</v>
          </cell>
          <cell r="S2488">
            <v>779.09847058823539</v>
          </cell>
          <cell r="T2488">
            <v>761.57</v>
          </cell>
          <cell r="U2488">
            <v>761.57</v>
          </cell>
          <cell r="V2488">
            <v>814.87990000000013</v>
          </cell>
          <cell r="W2488">
            <v>814.87990000000013</v>
          </cell>
          <cell r="X2488">
            <v>814.87990000000013</v>
          </cell>
          <cell r="Y2488">
            <v>814.87990000000013</v>
          </cell>
          <cell r="Z2488">
            <v>905.42211111111124</v>
          </cell>
          <cell r="AB2488" t="str">
            <v/>
          </cell>
          <cell r="AC2488">
            <v>2818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I2488" t="str">
            <v/>
          </cell>
          <cell r="AJ2488" t="str">
            <v/>
          </cell>
          <cell r="AM2488" t="e">
            <v>#N/A</v>
          </cell>
        </row>
        <row r="2489">
          <cell r="A2489" t="str">
            <v>ACTIVE</v>
          </cell>
          <cell r="B2489" t="str">
            <v>35-2039</v>
          </cell>
          <cell r="C2489">
            <v>28879792</v>
          </cell>
          <cell r="D2489" t="str">
            <v>35-2039</v>
          </cell>
          <cell r="E2489" t="str">
            <v>SDR 35</v>
          </cell>
          <cell r="F2489" t="str">
            <v>10X8 CROSS GXGXGXG SDR35</v>
          </cell>
          <cell r="G2489">
            <v>11.407500000000001</v>
          </cell>
          <cell r="H2489">
            <v>5.1743507400000004</v>
          </cell>
          <cell r="I2489">
            <v>1</v>
          </cell>
          <cell r="J2489">
            <v>12</v>
          </cell>
          <cell r="K2489">
            <v>1246.5381111111112</v>
          </cell>
          <cell r="L2489">
            <v>119.29219999999999</v>
          </cell>
          <cell r="M2489" t="str">
            <v>SPECFIT</v>
          </cell>
          <cell r="N2489" t="str">
            <v>(79)260108</v>
          </cell>
          <cell r="O2489" t="str">
            <v>BOX</v>
          </cell>
          <cell r="P2489" t="str">
            <v>D</v>
          </cell>
          <cell r="Q2489" t="str">
            <v>F</v>
          </cell>
          <cell r="R2489">
            <v>1002.4588235294118</v>
          </cell>
          <cell r="S2489">
            <v>1072.6309411764707</v>
          </cell>
          <cell r="T2489">
            <v>1048.49</v>
          </cell>
          <cell r="U2489">
            <v>1048.49</v>
          </cell>
          <cell r="V2489">
            <v>1121.8843000000002</v>
          </cell>
          <cell r="W2489">
            <v>1121.8843000000002</v>
          </cell>
          <cell r="X2489">
            <v>1121.8843000000002</v>
          </cell>
          <cell r="Y2489">
            <v>1121.8843000000002</v>
          </cell>
          <cell r="Z2489">
            <v>1246.5381111111112</v>
          </cell>
          <cell r="AB2489" t="str">
            <v/>
          </cell>
          <cell r="AC2489">
            <v>2819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I2489" t="str">
            <v/>
          </cell>
          <cell r="AJ2489" t="str">
            <v/>
          </cell>
          <cell r="AM2489" t="e">
            <v>#N/A</v>
          </cell>
        </row>
        <row r="2490">
          <cell r="A2490" t="str">
            <v>ACTIVE</v>
          </cell>
          <cell r="B2490" t="str">
            <v>35-2040</v>
          </cell>
          <cell r="C2490">
            <v>28879806</v>
          </cell>
          <cell r="D2490" t="str">
            <v>35-2040</v>
          </cell>
          <cell r="E2490" t="str">
            <v>SDR 35</v>
          </cell>
          <cell r="F2490" t="str">
            <v>10 CROSS GXGXGXG SDR35</v>
          </cell>
          <cell r="G2490">
            <v>17.887499999999999</v>
          </cell>
          <cell r="H2490">
            <v>8.1136268999999999</v>
          </cell>
          <cell r="I2490">
            <v>1</v>
          </cell>
          <cell r="J2490">
            <v>8</v>
          </cell>
          <cell r="K2490">
            <v>1483.6976666666667</v>
          </cell>
          <cell r="L2490">
            <v>137.19342499999999</v>
          </cell>
          <cell r="M2490" t="str">
            <v>SPECFIT</v>
          </cell>
          <cell r="N2490" t="str">
            <v>(79)26010</v>
          </cell>
          <cell r="O2490" t="str">
            <v>BOX</v>
          </cell>
          <cell r="P2490" t="str">
            <v>D</v>
          </cell>
          <cell r="Q2490" t="str">
            <v>F</v>
          </cell>
          <cell r="R2490">
            <v>1193.1764705882354</v>
          </cell>
          <cell r="S2490">
            <v>1276.6988235294118</v>
          </cell>
          <cell r="T2490">
            <v>1247.97</v>
          </cell>
          <cell r="U2490">
            <v>1247.97</v>
          </cell>
          <cell r="V2490">
            <v>1335.3279</v>
          </cell>
          <cell r="W2490">
            <v>1335.3279</v>
          </cell>
          <cell r="X2490">
            <v>1335.3279</v>
          </cell>
          <cell r="Y2490">
            <v>1335.3279</v>
          </cell>
          <cell r="Z2490">
            <v>1483.6976666666667</v>
          </cell>
          <cell r="AB2490" t="str">
            <v/>
          </cell>
          <cell r="AC2490">
            <v>2820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I2490" t="str">
            <v/>
          </cell>
          <cell r="AJ2490" t="str">
            <v/>
          </cell>
          <cell r="AM2490" t="e">
            <v>#N/A</v>
          </cell>
        </row>
        <row r="2491">
          <cell r="A2491" t="str">
            <v>ACTIVE</v>
          </cell>
          <cell r="B2491" t="str">
            <v>35-2041</v>
          </cell>
          <cell r="C2491">
            <v>28879814</v>
          </cell>
          <cell r="D2491" t="str">
            <v>35-2041</v>
          </cell>
          <cell r="E2491" t="str">
            <v>SDR 35</v>
          </cell>
          <cell r="F2491" t="str">
            <v>12X4 CROSS GXGXGXG SDR35</v>
          </cell>
          <cell r="G2491">
            <v>9.0449999999999999</v>
          </cell>
          <cell r="H2491">
            <v>4.1027396400000002</v>
          </cell>
          <cell r="I2491">
            <v>1</v>
          </cell>
          <cell r="J2491">
            <v>15</v>
          </cell>
          <cell r="K2491">
            <v>948.0200000000001</v>
          </cell>
          <cell r="L2491">
            <v>90.723500000000001</v>
          </cell>
          <cell r="M2491" t="str">
            <v>SPECFIT</v>
          </cell>
          <cell r="N2491" t="str">
            <v>(79)260124</v>
          </cell>
          <cell r="O2491" t="str">
            <v>BOX</v>
          </cell>
          <cell r="P2491" t="str">
            <v>D</v>
          </cell>
          <cell r="Q2491" t="str">
            <v>F</v>
          </cell>
          <cell r="R2491">
            <v>762.38823529411764</v>
          </cell>
          <cell r="S2491">
            <v>815.75541176470597</v>
          </cell>
          <cell r="T2491">
            <v>797.4</v>
          </cell>
          <cell r="U2491">
            <v>797.4</v>
          </cell>
          <cell r="V2491">
            <v>853.21800000000007</v>
          </cell>
          <cell r="W2491">
            <v>853.21800000000007</v>
          </cell>
          <cell r="X2491">
            <v>853.21800000000007</v>
          </cell>
          <cell r="Y2491">
            <v>853.21800000000007</v>
          </cell>
          <cell r="Z2491">
            <v>948.0200000000001</v>
          </cell>
          <cell r="AB2491" t="str">
            <v/>
          </cell>
          <cell r="AC2491">
            <v>2821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I2491" t="str">
            <v/>
          </cell>
          <cell r="AJ2491" t="str">
            <v/>
          </cell>
          <cell r="AM2491" t="e">
            <v>#N/A</v>
          </cell>
        </row>
        <row r="2492">
          <cell r="A2492" t="str">
            <v>ACTIVE</v>
          </cell>
          <cell r="B2492" t="str">
            <v>35-2042</v>
          </cell>
          <cell r="C2492">
            <v>28879822</v>
          </cell>
          <cell r="D2492" t="str">
            <v>35-2042</v>
          </cell>
          <cell r="E2492" t="str">
            <v>SDR 35</v>
          </cell>
          <cell r="F2492" t="str">
            <v>12X6 CROSS GXGXGXG SDR35</v>
          </cell>
          <cell r="G2492">
            <v>104.625</v>
          </cell>
          <cell r="H2492">
            <v>47.457062999999998</v>
          </cell>
          <cell r="I2492">
            <v>1</v>
          </cell>
          <cell r="J2492">
            <v>13</v>
          </cell>
          <cell r="K2492">
            <v>1113.4895555555556</v>
          </cell>
          <cell r="L2492">
            <v>109.75577</v>
          </cell>
          <cell r="M2492" t="str">
            <v>SPECFIT</v>
          </cell>
          <cell r="N2492" t="str">
            <v>(79)260126</v>
          </cell>
          <cell r="O2492" t="str">
            <v>BOX</v>
          </cell>
          <cell r="P2492" t="str">
            <v>D</v>
          </cell>
          <cell r="Q2492" t="str">
            <v>F</v>
          </cell>
          <cell r="R2492">
            <v>895.4588235294118</v>
          </cell>
          <cell r="S2492">
            <v>958.14094117647073</v>
          </cell>
          <cell r="T2492">
            <v>936.58</v>
          </cell>
          <cell r="U2492">
            <v>936.58</v>
          </cell>
          <cell r="V2492">
            <v>1002.1406000000001</v>
          </cell>
          <cell r="W2492">
            <v>1002.1406000000001</v>
          </cell>
          <cell r="X2492">
            <v>1002.1406000000001</v>
          </cell>
          <cell r="Y2492">
            <v>1002.1406000000001</v>
          </cell>
          <cell r="Z2492">
            <v>1113.4895555555556</v>
          </cell>
          <cell r="AB2492" t="str">
            <v/>
          </cell>
          <cell r="AC2492">
            <v>2822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I2492" t="str">
            <v/>
          </cell>
          <cell r="AJ2492" t="str">
            <v/>
          </cell>
          <cell r="AM2492" t="e">
            <v>#N/A</v>
          </cell>
        </row>
        <row r="2493">
          <cell r="A2493" t="str">
            <v>ACTIVE</v>
          </cell>
          <cell r="B2493" t="str">
            <v>35-2043</v>
          </cell>
          <cell r="C2493">
            <v>28879830</v>
          </cell>
          <cell r="D2493" t="str">
            <v>35-2043</v>
          </cell>
          <cell r="E2493" t="str">
            <v>SDR 35</v>
          </cell>
          <cell r="F2493" t="str">
            <v>12X8 CROSS GXGXGXG SDR35</v>
          </cell>
          <cell r="G2493">
            <v>35</v>
          </cell>
          <cell r="H2493">
            <v>15.875719999999999</v>
          </cell>
          <cell r="I2493">
            <v>1</v>
          </cell>
          <cell r="J2493">
            <v>10</v>
          </cell>
          <cell r="K2493">
            <v>1293.7013333333334</v>
          </cell>
          <cell r="L2493">
            <v>127.51812000000001</v>
          </cell>
          <cell r="M2493" t="str">
            <v>SPECFIT</v>
          </cell>
          <cell r="N2493" t="str">
            <v>(79)260128</v>
          </cell>
          <cell r="O2493" t="str">
            <v>BOX</v>
          </cell>
          <cell r="P2493" t="str">
            <v>D</v>
          </cell>
          <cell r="Q2493" t="str">
            <v>F</v>
          </cell>
          <cell r="R2493">
            <v>1040.3764705882354</v>
          </cell>
          <cell r="S2493">
            <v>1113.2028235294119</v>
          </cell>
          <cell r="T2493">
            <v>1088.1600000000001</v>
          </cell>
          <cell r="U2493">
            <v>1088.1600000000001</v>
          </cell>
          <cell r="V2493">
            <v>1164.3312000000001</v>
          </cell>
          <cell r="W2493">
            <v>1164.3312000000001</v>
          </cell>
          <cell r="X2493">
            <v>1164.3312000000001</v>
          </cell>
          <cell r="Y2493">
            <v>1164.3312000000001</v>
          </cell>
          <cell r="Z2493">
            <v>1293.7013333333334</v>
          </cell>
          <cell r="AB2493" t="str">
            <v/>
          </cell>
          <cell r="AC2493">
            <v>2823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I2493" t="str">
            <v/>
          </cell>
          <cell r="AJ2493" t="str">
            <v/>
          </cell>
          <cell r="AM2493" t="e">
            <v>#N/A</v>
          </cell>
        </row>
        <row r="2494">
          <cell r="A2494" t="str">
            <v>ACTIVE</v>
          </cell>
          <cell r="B2494" t="str">
            <v>35-2044</v>
          </cell>
          <cell r="C2494">
            <v>28879849</v>
          </cell>
          <cell r="D2494" t="str">
            <v>35-2044</v>
          </cell>
          <cell r="E2494" t="str">
            <v>SDR 35</v>
          </cell>
          <cell r="F2494" t="str">
            <v>12X10 CROSS GXGXGXG SDR35</v>
          </cell>
          <cell r="G2494">
            <v>18.899999999999999</v>
          </cell>
          <cell r="H2494">
            <v>8.5728887999999994</v>
          </cell>
          <cell r="I2494">
            <v>1</v>
          </cell>
          <cell r="J2494">
            <v>7</v>
          </cell>
          <cell r="K2494">
            <v>1501.8282222222224</v>
          </cell>
          <cell r="L2494">
            <v>148.03469000000001</v>
          </cell>
          <cell r="M2494" t="str">
            <v>SPECFIT</v>
          </cell>
          <cell r="N2494" t="str">
            <v>(79)2601210</v>
          </cell>
          <cell r="O2494" t="str">
            <v>BOX</v>
          </cell>
          <cell r="P2494" t="str">
            <v>D</v>
          </cell>
          <cell r="Q2494" t="str">
            <v>F</v>
          </cell>
          <cell r="R2494">
            <v>1207.7647058823529</v>
          </cell>
          <cell r="S2494">
            <v>1292.3082352941178</v>
          </cell>
          <cell r="T2494">
            <v>1263.22</v>
          </cell>
          <cell r="U2494">
            <v>1263.22</v>
          </cell>
          <cell r="V2494">
            <v>1351.6454000000001</v>
          </cell>
          <cell r="W2494">
            <v>1351.6454000000001</v>
          </cell>
          <cell r="X2494">
            <v>1351.6454000000001</v>
          </cell>
          <cell r="Y2494">
            <v>1351.6454000000001</v>
          </cell>
          <cell r="Z2494">
            <v>1501.8282222222224</v>
          </cell>
          <cell r="AB2494" t="str">
            <v/>
          </cell>
          <cell r="AC2494">
            <v>2824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I2494" t="str">
            <v/>
          </cell>
          <cell r="AJ2494" t="str">
            <v/>
          </cell>
          <cell r="AM2494" t="e">
            <v>#N/A</v>
          </cell>
        </row>
        <row r="2495">
          <cell r="A2495" t="str">
            <v>ACTIVE</v>
          </cell>
          <cell r="B2495" t="str">
            <v>35-2045</v>
          </cell>
          <cell r="C2495">
            <v>28879857</v>
          </cell>
          <cell r="D2495" t="str">
            <v>35-2045</v>
          </cell>
          <cell r="E2495" t="str">
            <v>SDR 35</v>
          </cell>
          <cell r="F2495" t="str">
            <v>12 CROSS GXGXGXG SDR35</v>
          </cell>
          <cell r="G2495">
            <v>175.72499999999999</v>
          </cell>
          <cell r="H2495">
            <v>79.707454200000001</v>
          </cell>
          <cell r="I2495">
            <v>1</v>
          </cell>
          <cell r="J2495">
            <v>8</v>
          </cell>
          <cell r="K2495">
            <v>1748.2016666666668</v>
          </cell>
          <cell r="L2495">
            <v>256.27934699999997</v>
          </cell>
          <cell r="M2495" t="str">
            <v>SPECFIT</v>
          </cell>
          <cell r="N2495" t="str">
            <v>(79)26012</v>
          </cell>
          <cell r="O2495" t="str">
            <v>BOX</v>
          </cell>
          <cell r="P2495" t="str">
            <v>D</v>
          </cell>
          <cell r="Q2495" t="str">
            <v>F</v>
          </cell>
          <cell r="R2495">
            <v>1405.8823529411766</v>
          </cell>
          <cell r="S2495">
            <v>1504.294117647059</v>
          </cell>
          <cell r="T2495">
            <v>1470.45</v>
          </cell>
          <cell r="U2495">
            <v>1470.45</v>
          </cell>
          <cell r="V2495">
            <v>1573.3815000000002</v>
          </cell>
          <cell r="W2495">
            <v>1573.3815000000002</v>
          </cell>
          <cell r="X2495">
            <v>1573.3815000000002</v>
          </cell>
          <cell r="Y2495">
            <v>1573.3815000000002</v>
          </cell>
          <cell r="Z2495">
            <v>1748.2016666666668</v>
          </cell>
          <cell r="AB2495" t="str">
            <v/>
          </cell>
          <cell r="AC2495">
            <v>2825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I2495" t="str">
            <v/>
          </cell>
          <cell r="AJ2495" t="str">
            <v/>
          </cell>
          <cell r="AM2495" t="e">
            <v>#N/A</v>
          </cell>
        </row>
        <row r="2496">
          <cell r="A2496" t="str">
            <v>ACTIVE</v>
          </cell>
          <cell r="B2496" t="str">
            <v>35-2046</v>
          </cell>
          <cell r="C2496">
            <v>28879865</v>
          </cell>
          <cell r="D2496" t="str">
            <v>35-2046</v>
          </cell>
          <cell r="E2496" t="str">
            <v>SDR 35</v>
          </cell>
          <cell r="F2496" t="str">
            <v>15X4 CROSS GXGXGXG SDR35</v>
          </cell>
          <cell r="G2496">
            <v>124.425</v>
          </cell>
          <cell r="H2496">
            <v>56.4381846</v>
          </cell>
          <cell r="I2496">
            <v>1</v>
          </cell>
          <cell r="J2496">
            <v>11</v>
          </cell>
          <cell r="K2496">
            <v>1667.3335843137259</v>
          </cell>
          <cell r="L2496">
            <v>155.97040000000001</v>
          </cell>
          <cell r="M2496" t="str">
            <v>SPECFIT</v>
          </cell>
          <cell r="N2496" t="str">
            <v>(79)260154</v>
          </cell>
          <cell r="O2496" t="str">
            <v>BOX</v>
          </cell>
          <cell r="P2496" t="str">
            <v>D</v>
          </cell>
          <cell r="Q2496" t="str">
            <v>F</v>
          </cell>
          <cell r="R2496">
            <v>1310.6823529411765</v>
          </cell>
          <cell r="S2496">
            <v>1402.430117647059</v>
          </cell>
          <cell r="T2496">
            <v>1402.430117647059</v>
          </cell>
          <cell r="U2496">
            <v>1402.430117647059</v>
          </cell>
          <cell r="V2496">
            <v>1500.6002258823532</v>
          </cell>
          <cell r="W2496">
            <v>1500.6002258823532</v>
          </cell>
          <cell r="X2496">
            <v>1500.6002258823532</v>
          </cell>
          <cell r="Y2496">
            <v>1500.6002258823532</v>
          </cell>
          <cell r="Z2496">
            <v>1667.3335843137259</v>
          </cell>
          <cell r="AB2496" t="str">
            <v/>
          </cell>
          <cell r="AC2496">
            <v>2826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I2496" t="str">
            <v/>
          </cell>
          <cell r="AJ2496" t="str">
            <v/>
          </cell>
          <cell r="AM2496" t="e">
            <v>#N/A</v>
          </cell>
        </row>
        <row r="2497">
          <cell r="A2497" t="str">
            <v>ACTIVE</v>
          </cell>
          <cell r="B2497" t="str">
            <v>35-2047</v>
          </cell>
          <cell r="C2497">
            <v>28879873</v>
          </cell>
          <cell r="D2497" t="str">
            <v>35-2047</v>
          </cell>
          <cell r="E2497" t="str">
            <v>SDR 35</v>
          </cell>
          <cell r="F2497" t="str">
            <v>15X6 CROSS GXGXGXG SDR35</v>
          </cell>
          <cell r="G2497">
            <v>142.42500000000001</v>
          </cell>
          <cell r="H2497">
            <v>64.602840600000007</v>
          </cell>
          <cell r="I2497">
            <v>1</v>
          </cell>
          <cell r="J2497">
            <v>9</v>
          </cell>
          <cell r="K2497">
            <v>1926.470100653595</v>
          </cell>
          <cell r="L2497">
            <v>180.21199999999999</v>
          </cell>
          <cell r="M2497" t="str">
            <v>SPECFIT</v>
          </cell>
          <cell r="N2497" t="str">
            <v>(79)260156</v>
          </cell>
          <cell r="O2497" t="str">
            <v>BOX</v>
          </cell>
          <cell r="P2497" t="str">
            <v>D</v>
          </cell>
          <cell r="Q2497" t="str">
            <v>F</v>
          </cell>
          <cell r="R2497">
            <v>1514.3882352941177</v>
          </cell>
          <cell r="S2497">
            <v>1620.3954117647061</v>
          </cell>
          <cell r="T2497">
            <v>1620.3954117647061</v>
          </cell>
          <cell r="U2497">
            <v>1620.3954117647061</v>
          </cell>
          <cell r="V2497">
            <v>1733.8230905882356</v>
          </cell>
          <cell r="W2497">
            <v>1733.8230905882356</v>
          </cell>
          <cell r="X2497">
            <v>1733.8230905882356</v>
          </cell>
          <cell r="Y2497">
            <v>1733.8230905882356</v>
          </cell>
          <cell r="Z2497">
            <v>1926.470100653595</v>
          </cell>
          <cell r="AB2497" t="str">
            <v/>
          </cell>
          <cell r="AC2497">
            <v>2827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I2497" t="str">
            <v/>
          </cell>
          <cell r="AJ2497" t="str">
            <v/>
          </cell>
          <cell r="AM2497" t="e">
            <v>#N/A</v>
          </cell>
        </row>
        <row r="2498">
          <cell r="A2498" t="str">
            <v>ACTIVE</v>
          </cell>
          <cell r="B2498" t="str">
            <v>35-2048</v>
          </cell>
          <cell r="C2498">
            <v>28879881</v>
          </cell>
          <cell r="D2498" t="str">
            <v>35-2048</v>
          </cell>
          <cell r="E2498" t="str">
            <v>SDR 35</v>
          </cell>
          <cell r="F2498" t="str">
            <v>15X8 CROSS GXGXGXG SDR35</v>
          </cell>
          <cell r="G2498">
            <v>16.739999999999998</v>
          </cell>
          <cell r="H2498">
            <v>7.593130079999999</v>
          </cell>
          <cell r="I2498">
            <v>1</v>
          </cell>
          <cell r="J2498">
            <v>8</v>
          </cell>
          <cell r="K2498">
            <v>2025.0212967320263</v>
          </cell>
          <cell r="L2498">
            <v>189.4307</v>
          </cell>
          <cell r="M2498" t="str">
            <v>SPECFIT</v>
          </cell>
          <cell r="N2498" t="str">
            <v>(79)260158</v>
          </cell>
          <cell r="O2498" t="str">
            <v>BOX</v>
          </cell>
          <cell r="P2498" t="str">
            <v>D</v>
          </cell>
          <cell r="Q2498" t="str">
            <v>F</v>
          </cell>
          <cell r="R2498">
            <v>1591.8588235294117</v>
          </cell>
          <cell r="S2498">
            <v>1703.2889411764706</v>
          </cell>
          <cell r="T2498">
            <v>1703.2889411764706</v>
          </cell>
          <cell r="U2498">
            <v>1703.2889411764706</v>
          </cell>
          <cell r="V2498">
            <v>1822.5191670588238</v>
          </cell>
          <cell r="W2498">
            <v>1822.5191670588238</v>
          </cell>
          <cell r="X2498">
            <v>1822.5191670588238</v>
          </cell>
          <cell r="Y2498">
            <v>1822.5191670588238</v>
          </cell>
          <cell r="Z2498">
            <v>2025.0212967320263</v>
          </cell>
          <cell r="AB2498" t="str">
            <v/>
          </cell>
          <cell r="AC2498">
            <v>2828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I2498" t="str">
            <v/>
          </cell>
          <cell r="AJ2498" t="str">
            <v/>
          </cell>
          <cell r="AM2498" t="e">
            <v>#N/A</v>
          </cell>
        </row>
        <row r="2499">
          <cell r="A2499" t="str">
            <v>ACTIVE</v>
          </cell>
          <cell r="B2499" t="str">
            <v>35-2049</v>
          </cell>
          <cell r="C2499">
            <v>28879890</v>
          </cell>
          <cell r="D2499" t="str">
            <v>35-2049</v>
          </cell>
          <cell r="E2499" t="str">
            <v>SDR 35</v>
          </cell>
          <cell r="F2499" t="str">
            <v>15X10 CROSS GXGXGXG SDR35</v>
          </cell>
          <cell r="G2499">
            <v>44</v>
          </cell>
          <cell r="H2499">
            <v>19.958047999999998</v>
          </cell>
          <cell r="I2499">
            <v>1</v>
          </cell>
          <cell r="J2499">
            <v>7</v>
          </cell>
          <cell r="K2499">
            <v>2079.2880601307193</v>
          </cell>
          <cell r="L2499">
            <v>194.50749999999999</v>
          </cell>
          <cell r="M2499" t="str">
            <v>SPECFIT</v>
          </cell>
          <cell r="N2499" t="str">
            <v>(79)2601510</v>
          </cell>
          <cell r="O2499" t="str">
            <v>BOX</v>
          </cell>
          <cell r="P2499" t="str">
            <v>D</v>
          </cell>
          <cell r="Q2499" t="str">
            <v>F</v>
          </cell>
          <cell r="R2499">
            <v>1634.5176470588235</v>
          </cell>
          <cell r="S2499">
            <v>1748.9338823529413</v>
          </cell>
          <cell r="T2499">
            <v>1748.9338823529413</v>
          </cell>
          <cell r="U2499">
            <v>1748.9338823529413</v>
          </cell>
          <cell r="V2499">
            <v>1871.3592541176472</v>
          </cell>
          <cell r="W2499">
            <v>1871.3592541176472</v>
          </cell>
          <cell r="X2499">
            <v>1871.3592541176472</v>
          </cell>
          <cell r="Y2499">
            <v>1871.3592541176472</v>
          </cell>
          <cell r="Z2499">
            <v>2079.2880601307193</v>
          </cell>
          <cell r="AB2499" t="str">
            <v/>
          </cell>
          <cell r="AC2499">
            <v>2829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I2499" t="str">
            <v/>
          </cell>
          <cell r="AJ2499" t="str">
            <v/>
          </cell>
          <cell r="AM2499" t="e">
            <v>#N/A</v>
          </cell>
        </row>
        <row r="2500">
          <cell r="A2500" t="str">
            <v>ACTIVE</v>
          </cell>
          <cell r="B2500" t="str">
            <v>35-2050</v>
          </cell>
          <cell r="C2500">
            <v>28879903</v>
          </cell>
          <cell r="D2500" t="str">
            <v>35-2050</v>
          </cell>
          <cell r="E2500" t="str">
            <v>SDR 35</v>
          </cell>
          <cell r="F2500" t="str">
            <v>15X12 CROSS GXGXGXG SDR35</v>
          </cell>
          <cell r="G2500">
            <v>226.57499999999999</v>
          </cell>
          <cell r="H2500">
            <v>102.7726074</v>
          </cell>
          <cell r="I2500">
            <v>1</v>
          </cell>
          <cell r="J2500">
            <v>6</v>
          </cell>
          <cell r="K2500">
            <v>2223.3509019607845</v>
          </cell>
          <cell r="L2500">
            <v>207.98269999999999</v>
          </cell>
          <cell r="M2500" t="str">
            <v>SPECFIT</v>
          </cell>
          <cell r="N2500" t="str">
            <v>(79)2601512</v>
          </cell>
          <cell r="O2500" t="str">
            <v>BOX</v>
          </cell>
          <cell r="P2500" t="str">
            <v>D</v>
          </cell>
          <cell r="Q2500" t="str">
            <v>F</v>
          </cell>
          <cell r="R2500">
            <v>1747.7647058823529</v>
          </cell>
          <cell r="S2500">
            <v>1870.1082352941178</v>
          </cell>
          <cell r="T2500">
            <v>1870.1082352941178</v>
          </cell>
          <cell r="U2500">
            <v>1870.1082352941178</v>
          </cell>
          <cell r="V2500">
            <v>2001.0158117647061</v>
          </cell>
          <cell r="W2500">
            <v>2001.0158117647061</v>
          </cell>
          <cell r="X2500">
            <v>2001.0158117647061</v>
          </cell>
          <cell r="Y2500">
            <v>2001.0158117647061</v>
          </cell>
          <cell r="Z2500">
            <v>2223.3509019607845</v>
          </cell>
          <cell r="AB2500" t="str">
            <v/>
          </cell>
          <cell r="AC2500">
            <v>2830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I2500" t="str">
            <v/>
          </cell>
          <cell r="AJ2500" t="str">
            <v/>
          </cell>
          <cell r="AM2500" t="e">
            <v>#N/A</v>
          </cell>
        </row>
        <row r="2501">
          <cell r="A2501" t="str">
            <v>ACTIVE</v>
          </cell>
          <cell r="B2501" t="str">
            <v>35-2051</v>
          </cell>
          <cell r="C2501">
            <v>28879911</v>
          </cell>
          <cell r="D2501" t="str">
            <v>35-2051</v>
          </cell>
          <cell r="E2501" t="str">
            <v>SDR 35</v>
          </cell>
          <cell r="F2501" t="str">
            <v>15 CROSS GXGXGXG SDR35</v>
          </cell>
          <cell r="G2501">
            <v>31.184999999999999</v>
          </cell>
          <cell r="H2501">
            <v>14.14526652</v>
          </cell>
          <cell r="I2501">
            <v>1</v>
          </cell>
          <cell r="J2501">
            <v>4</v>
          </cell>
          <cell r="K2501">
            <v>2668.5149607843136</v>
          </cell>
          <cell r="L2501">
            <v>249.6266</v>
          </cell>
          <cell r="M2501" t="str">
            <v>SPECFIT</v>
          </cell>
          <cell r="N2501" t="str">
            <v>(79)26015</v>
          </cell>
          <cell r="O2501" t="str">
            <v>BOX</v>
          </cell>
          <cell r="P2501" t="str">
            <v>D</v>
          </cell>
          <cell r="Q2501" t="str">
            <v>F</v>
          </cell>
          <cell r="R2501">
            <v>2097.705882352941</v>
          </cell>
          <cell r="S2501">
            <v>2244.5452941176468</v>
          </cell>
          <cell r="T2501">
            <v>2244.5452941176468</v>
          </cell>
          <cell r="U2501">
            <v>2244.5452941176468</v>
          </cell>
          <cell r="V2501">
            <v>2401.6634647058822</v>
          </cell>
          <cell r="W2501">
            <v>2401.6634647058822</v>
          </cell>
          <cell r="X2501">
            <v>2401.6634647058822</v>
          </cell>
          <cell r="Y2501">
            <v>2401.6634647058822</v>
          </cell>
          <cell r="Z2501">
            <v>2668.5149607843136</v>
          </cell>
          <cell r="AB2501" t="str">
            <v/>
          </cell>
          <cell r="AC2501">
            <v>2831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I2501" t="str">
            <v/>
          </cell>
          <cell r="AJ2501" t="str">
            <v/>
          </cell>
          <cell r="AM2501" t="e">
            <v>#N/A</v>
          </cell>
        </row>
        <row r="2502">
          <cell r="A2502" t="str">
            <v>ACTIVE</v>
          </cell>
          <cell r="B2502" t="str">
            <v>35-2052</v>
          </cell>
          <cell r="C2502">
            <v>28879920</v>
          </cell>
          <cell r="D2502" t="str">
            <v>35-2052</v>
          </cell>
          <cell r="E2502" t="str">
            <v>SDR 35</v>
          </cell>
          <cell r="F2502" t="str">
            <v>18X4 CROSS GXGXGXG SDR35</v>
          </cell>
          <cell r="G2502">
            <v>22.05</v>
          </cell>
          <cell r="H2502">
            <v>10.001703600000001</v>
          </cell>
          <cell r="I2502">
            <v>1</v>
          </cell>
          <cell r="J2502">
            <v>6</v>
          </cell>
          <cell r="K2502">
            <v>3349.932501960785</v>
          </cell>
          <cell r="L2502">
            <v>313.37009999999998</v>
          </cell>
          <cell r="M2502" t="str">
            <v>SPECFIT</v>
          </cell>
          <cell r="N2502" t="str">
            <v>(79)260184</v>
          </cell>
          <cell r="O2502" t="str">
            <v>BOX</v>
          </cell>
          <cell r="P2502" t="str">
            <v>D</v>
          </cell>
          <cell r="Q2502" t="str">
            <v>F</v>
          </cell>
          <cell r="R2502">
            <v>2633.3647058823531</v>
          </cell>
          <cell r="S2502">
            <v>2817.7002352941181</v>
          </cell>
          <cell r="T2502">
            <v>2817.7002352941181</v>
          </cell>
          <cell r="U2502">
            <v>2817.7002352941181</v>
          </cell>
          <cell r="V2502">
            <v>3014.9392517647066</v>
          </cell>
          <cell r="W2502">
            <v>3014.9392517647066</v>
          </cell>
          <cell r="X2502">
            <v>3014.9392517647066</v>
          </cell>
          <cell r="Y2502">
            <v>3014.9392517647066</v>
          </cell>
          <cell r="Z2502">
            <v>3349.932501960785</v>
          </cell>
          <cell r="AB2502" t="str">
            <v/>
          </cell>
          <cell r="AC2502">
            <v>2832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I2502" t="str">
            <v/>
          </cell>
          <cell r="AJ2502" t="str">
            <v/>
          </cell>
          <cell r="AM2502" t="e">
            <v>#N/A</v>
          </cell>
        </row>
        <row r="2503">
          <cell r="A2503" t="str">
            <v>ACTIVE</v>
          </cell>
          <cell r="B2503" t="str">
            <v>35-2053</v>
          </cell>
          <cell r="C2503">
            <v>28879938</v>
          </cell>
          <cell r="D2503" t="str">
            <v>35-2053</v>
          </cell>
          <cell r="E2503" t="str">
            <v>SDR 35</v>
          </cell>
          <cell r="F2503" t="str">
            <v>18X6 CROSS GXGXGXG SDR35</v>
          </cell>
          <cell r="G2503">
            <v>24.3</v>
          </cell>
          <cell r="H2503">
            <v>11.0222856</v>
          </cell>
          <cell r="I2503">
            <v>1</v>
          </cell>
          <cell r="J2503">
            <v>6</v>
          </cell>
          <cell r="K2503">
            <v>3823.5918496732029</v>
          </cell>
          <cell r="L2503">
            <v>357.67829999999998</v>
          </cell>
          <cell r="M2503" t="str">
            <v>SPECFIT</v>
          </cell>
          <cell r="N2503" t="str">
            <v>(79)260186</v>
          </cell>
          <cell r="O2503" t="str">
            <v>BOX</v>
          </cell>
          <cell r="P2503" t="str">
            <v>D</v>
          </cell>
          <cell r="Q2503" t="str">
            <v>F</v>
          </cell>
          <cell r="R2503">
            <v>3005.705882352941</v>
          </cell>
          <cell r="S2503">
            <v>3216.1052941176472</v>
          </cell>
          <cell r="T2503">
            <v>3216.1052941176472</v>
          </cell>
          <cell r="U2503">
            <v>3216.1052941176472</v>
          </cell>
          <cell r="V2503">
            <v>3441.2326647058826</v>
          </cell>
          <cell r="W2503">
            <v>3441.2326647058826</v>
          </cell>
          <cell r="X2503">
            <v>3441.2326647058826</v>
          </cell>
          <cell r="Y2503">
            <v>3441.2326647058826</v>
          </cell>
          <cell r="Z2503">
            <v>3823.5918496732029</v>
          </cell>
          <cell r="AB2503" t="str">
            <v/>
          </cell>
          <cell r="AC2503">
            <v>2833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I2503" t="str">
            <v/>
          </cell>
          <cell r="AJ2503" t="str">
            <v/>
          </cell>
          <cell r="AM2503" t="e">
            <v>#N/A</v>
          </cell>
        </row>
        <row r="2504">
          <cell r="A2504" t="str">
            <v>ACTIVE</v>
          </cell>
          <cell r="B2504" t="str">
            <v>35-2054</v>
          </cell>
          <cell r="C2504">
            <v>28879946</v>
          </cell>
          <cell r="D2504" t="str">
            <v>35-2054</v>
          </cell>
          <cell r="E2504" t="str">
            <v>SDR 35</v>
          </cell>
          <cell r="F2504" t="str">
            <v>18X8 CROSS GXGXGXG SDR35</v>
          </cell>
          <cell r="G2504">
            <v>27.45</v>
          </cell>
          <cell r="H2504">
            <v>12.4511004</v>
          </cell>
          <cell r="I2504">
            <v>1</v>
          </cell>
          <cell r="J2504">
            <v>5</v>
          </cell>
          <cell r="K2504">
            <v>3994.9826313725498</v>
          </cell>
          <cell r="L2504">
            <v>373.71050000000002</v>
          </cell>
          <cell r="M2504" t="str">
            <v>SPECFIT</v>
          </cell>
          <cell r="N2504" t="str">
            <v>(79)260188</v>
          </cell>
          <cell r="O2504" t="str">
            <v>BOX</v>
          </cell>
          <cell r="P2504" t="str">
            <v>D</v>
          </cell>
          <cell r="Q2504" t="str">
            <v>F</v>
          </cell>
          <cell r="R2504">
            <v>3140.4352941176471</v>
          </cell>
          <cell r="S2504">
            <v>3360.2657647058827</v>
          </cell>
          <cell r="T2504">
            <v>3360.2657647058827</v>
          </cell>
          <cell r="U2504">
            <v>3360.2657647058827</v>
          </cell>
          <cell r="V2504">
            <v>3595.4843682352948</v>
          </cell>
          <cell r="W2504">
            <v>3595.4843682352948</v>
          </cell>
          <cell r="X2504">
            <v>3595.4843682352948</v>
          </cell>
          <cell r="Y2504">
            <v>3595.4843682352948</v>
          </cell>
          <cell r="Z2504">
            <v>3994.9826313725498</v>
          </cell>
          <cell r="AB2504" t="str">
            <v/>
          </cell>
          <cell r="AC2504">
            <v>2834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I2504" t="str">
            <v/>
          </cell>
          <cell r="AJ2504" t="str">
            <v/>
          </cell>
          <cell r="AM2504" t="e">
            <v>#N/A</v>
          </cell>
        </row>
        <row r="2505">
          <cell r="A2505" t="str">
            <v>ACTIVE</v>
          </cell>
          <cell r="B2505" t="str">
            <v>35-2055</v>
          </cell>
          <cell r="C2505">
            <v>28879954</v>
          </cell>
          <cell r="D2505" t="str">
            <v>35-2055</v>
          </cell>
          <cell r="E2505" t="str">
            <v>SDR 35</v>
          </cell>
          <cell r="F2505" t="str">
            <v>18X10 CROSS GXGXGXG SDR35</v>
          </cell>
          <cell r="G2505">
            <v>31.05</v>
          </cell>
          <cell r="H2505">
            <v>14.084031599999999</v>
          </cell>
          <cell r="I2505">
            <v>1</v>
          </cell>
          <cell r="J2505">
            <v>4</v>
          </cell>
          <cell r="K2505">
            <v>4855.0345045751637</v>
          </cell>
          <cell r="L2505">
            <v>454.16550000000001</v>
          </cell>
          <cell r="M2505" t="str">
            <v>SPECFIT</v>
          </cell>
          <cell r="N2505" t="str">
            <v>(79)2601810</v>
          </cell>
          <cell r="O2505" t="str">
            <v>BOX</v>
          </cell>
          <cell r="P2505" t="str">
            <v>D</v>
          </cell>
          <cell r="Q2505" t="str">
            <v>F</v>
          </cell>
          <cell r="R2505">
            <v>3816.5176470588235</v>
          </cell>
          <cell r="S2505">
            <v>4083.6738823529413</v>
          </cell>
          <cell r="T2505">
            <v>4083.6738823529413</v>
          </cell>
          <cell r="U2505">
            <v>4083.6738823529413</v>
          </cell>
          <cell r="V2505">
            <v>4369.5310541176477</v>
          </cell>
          <cell r="W2505">
            <v>4369.5310541176477</v>
          </cell>
          <cell r="X2505">
            <v>4369.5310541176477</v>
          </cell>
          <cell r="Y2505">
            <v>4369.5310541176477</v>
          </cell>
          <cell r="Z2505">
            <v>4855.0345045751637</v>
          </cell>
          <cell r="AB2505" t="str">
            <v/>
          </cell>
          <cell r="AC2505">
            <v>2835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I2505" t="str">
            <v/>
          </cell>
          <cell r="AJ2505" t="str">
            <v/>
          </cell>
          <cell r="AM2505" t="e">
            <v>#N/A</v>
          </cell>
        </row>
        <row r="2506">
          <cell r="A2506" t="str">
            <v>ACTIVE</v>
          </cell>
          <cell r="B2506" t="str">
            <v>35-2056</v>
          </cell>
          <cell r="C2506">
            <v>28879962</v>
          </cell>
          <cell r="D2506" t="str">
            <v>35-2056</v>
          </cell>
          <cell r="E2506" t="str">
            <v>SDR 35</v>
          </cell>
          <cell r="F2506" t="str">
            <v>18X12 CROSS GXGXGXG SDR35</v>
          </cell>
          <cell r="G2506">
            <v>35.1</v>
          </cell>
          <cell r="H2506">
            <v>15.921079200000001</v>
          </cell>
          <cell r="I2506">
            <v>1</v>
          </cell>
          <cell r="J2506">
            <v>4</v>
          </cell>
          <cell r="K2506">
            <v>5318.7264875816991</v>
          </cell>
          <cell r="L2506">
            <v>497.54059999999998</v>
          </cell>
          <cell r="M2506" t="str">
            <v>SPECFIT</v>
          </cell>
          <cell r="N2506" t="str">
            <v>(79)2601812</v>
          </cell>
          <cell r="O2506" t="str">
            <v>BOX</v>
          </cell>
          <cell r="P2506" t="str">
            <v>D</v>
          </cell>
          <cell r="Q2506" t="str">
            <v>F</v>
          </cell>
          <cell r="R2506">
            <v>4181.0235294117647</v>
          </cell>
          <cell r="S2506">
            <v>4473.6951764705882</v>
          </cell>
          <cell r="T2506">
            <v>4473.6951764705882</v>
          </cell>
          <cell r="U2506">
            <v>4473.6951764705882</v>
          </cell>
          <cell r="V2506">
            <v>4786.8538388235293</v>
          </cell>
          <cell r="W2506">
            <v>4786.8538388235293</v>
          </cell>
          <cell r="X2506">
            <v>4786.8538388235293</v>
          </cell>
          <cell r="Y2506">
            <v>4786.8538388235293</v>
          </cell>
          <cell r="Z2506">
            <v>5318.7264875816991</v>
          </cell>
          <cell r="AB2506" t="str">
            <v/>
          </cell>
          <cell r="AC2506">
            <v>2836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I2506" t="str">
            <v/>
          </cell>
          <cell r="AJ2506" t="str">
            <v/>
          </cell>
          <cell r="AM2506" t="e">
            <v>#N/A</v>
          </cell>
        </row>
        <row r="2507">
          <cell r="A2507" t="str">
            <v>ACTIVE</v>
          </cell>
          <cell r="B2507" t="str">
            <v>35-2057</v>
          </cell>
          <cell r="C2507">
            <v>28879970</v>
          </cell>
          <cell r="D2507" t="str">
            <v>35-2057</v>
          </cell>
          <cell r="E2507" t="str">
            <v>SDR 35</v>
          </cell>
          <cell r="F2507" t="str">
            <v>18X15 CROSS GXGXGXG SDR35</v>
          </cell>
          <cell r="G2507">
            <v>42.75</v>
          </cell>
          <cell r="H2507">
            <v>19.391058000000001</v>
          </cell>
          <cell r="I2507">
            <v>1</v>
          </cell>
          <cell r="J2507">
            <v>3</v>
          </cell>
          <cell r="K2507">
            <v>6057.1046745098038</v>
          </cell>
          <cell r="L2507">
            <v>566.61270000000002</v>
          </cell>
          <cell r="M2507" t="str">
            <v>SPECFIT</v>
          </cell>
          <cell r="N2507" t="str">
            <v>(79)2601815</v>
          </cell>
          <cell r="O2507" t="str">
            <v>BOX</v>
          </cell>
          <cell r="P2507" t="str">
            <v>D</v>
          </cell>
          <cell r="Q2507" t="str">
            <v>F</v>
          </cell>
          <cell r="R2507">
            <v>4761.4588235294113</v>
          </cell>
          <cell r="S2507">
            <v>5094.7609411764706</v>
          </cell>
          <cell r="T2507">
            <v>5094.7609411764706</v>
          </cell>
          <cell r="U2507">
            <v>5094.7609411764706</v>
          </cell>
          <cell r="V2507">
            <v>5451.3942070588237</v>
          </cell>
          <cell r="W2507">
            <v>5451.3942070588237</v>
          </cell>
          <cell r="X2507">
            <v>5451.3942070588237</v>
          </cell>
          <cell r="Y2507">
            <v>5451.3942070588237</v>
          </cell>
          <cell r="Z2507">
            <v>6057.1046745098038</v>
          </cell>
          <cell r="AB2507" t="str">
            <v/>
          </cell>
          <cell r="AC2507">
            <v>2837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I2507" t="str">
            <v/>
          </cell>
          <cell r="AJ2507" t="str">
            <v/>
          </cell>
          <cell r="AM2507" t="e">
            <v>#N/A</v>
          </cell>
        </row>
        <row r="2508">
          <cell r="A2508" t="str">
            <v>ACTIVE</v>
          </cell>
          <cell r="B2508" t="str">
            <v>35-2058</v>
          </cell>
          <cell r="C2508">
            <v>28879989</v>
          </cell>
          <cell r="D2508" t="str">
            <v>35-2058</v>
          </cell>
          <cell r="E2508" t="str">
            <v>SDR 35</v>
          </cell>
          <cell r="F2508" t="str">
            <v>18 CROSS GXGXGXG SDR35</v>
          </cell>
          <cell r="G2508">
            <v>58.5</v>
          </cell>
          <cell r="H2508">
            <v>26.535132000000001</v>
          </cell>
          <cell r="I2508">
            <v>1</v>
          </cell>
          <cell r="J2508">
            <v>2</v>
          </cell>
          <cell r="K2508">
            <v>8221.2949267973872</v>
          </cell>
          <cell r="L2508">
            <v>769.06309999999996</v>
          </cell>
          <cell r="M2508" t="str">
            <v>SPECFIT</v>
          </cell>
          <cell r="N2508" t="str">
            <v>(79)26018</v>
          </cell>
          <cell r="O2508" t="str">
            <v>BOX</v>
          </cell>
          <cell r="P2508" t="str">
            <v>D</v>
          </cell>
          <cell r="Q2508" t="str">
            <v>F</v>
          </cell>
          <cell r="R2508">
            <v>6462.7176470588238</v>
          </cell>
          <cell r="S2508">
            <v>6915.1078823529415</v>
          </cell>
          <cell r="T2508">
            <v>6915.1078823529415</v>
          </cell>
          <cell r="U2508">
            <v>6915.1078823529415</v>
          </cell>
          <cell r="V2508">
            <v>7399.1654341176481</v>
          </cell>
          <cell r="W2508">
            <v>7399.1654341176481</v>
          </cell>
          <cell r="X2508">
            <v>7399.1654341176481</v>
          </cell>
          <cell r="Y2508">
            <v>7399.1654341176481</v>
          </cell>
          <cell r="Z2508">
            <v>8221.2949267973872</v>
          </cell>
          <cell r="AB2508" t="str">
            <v/>
          </cell>
          <cell r="AC2508">
            <v>2838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I2508" t="str">
            <v/>
          </cell>
          <cell r="AJ2508" t="str">
            <v/>
          </cell>
          <cell r="AM2508" t="e">
            <v>#N/A</v>
          </cell>
        </row>
        <row r="2509">
          <cell r="A2509" t="str">
            <v>ACTIVE</v>
          </cell>
          <cell r="B2509" t="str">
            <v>35-2059</v>
          </cell>
          <cell r="C2509">
            <v>28879998</v>
          </cell>
          <cell r="D2509" t="str">
            <v>35-2059</v>
          </cell>
          <cell r="E2509" t="str">
            <v>SDR 35</v>
          </cell>
          <cell r="F2509" t="str">
            <v>21X4 CROSS GXGXGXG SDR35</v>
          </cell>
          <cell r="G2509">
            <v>33.299999999999997</v>
          </cell>
          <cell r="H2509">
            <v>15.104613599999999</v>
          </cell>
          <cell r="I2509">
            <v>1</v>
          </cell>
          <cell r="J2509">
            <v>4</v>
          </cell>
          <cell r="K2509">
            <v>4396.5806261437911</v>
          </cell>
          <cell r="L2509">
            <v>411.2792</v>
          </cell>
          <cell r="M2509" t="str">
            <v>SPECFIT</v>
          </cell>
          <cell r="N2509" t="str">
            <v>(79)260214</v>
          </cell>
          <cell r="O2509" t="str">
            <v>BOX</v>
          </cell>
          <cell r="P2509" t="str">
            <v>D</v>
          </cell>
          <cell r="Q2509" t="str">
            <v>F</v>
          </cell>
          <cell r="R2509">
            <v>3456.1294117647062</v>
          </cell>
          <cell r="S2509">
            <v>3698.0584705882357</v>
          </cell>
          <cell r="T2509">
            <v>3698.0584705882357</v>
          </cell>
          <cell r="U2509">
            <v>3698.0584705882357</v>
          </cell>
          <cell r="V2509">
            <v>3956.9225635294124</v>
          </cell>
          <cell r="W2509">
            <v>3956.9225635294124</v>
          </cell>
          <cell r="X2509">
            <v>3956.9225635294124</v>
          </cell>
          <cell r="Y2509">
            <v>3956.9225635294124</v>
          </cell>
          <cell r="Z2509">
            <v>4396.5806261437911</v>
          </cell>
          <cell r="AB2509" t="str">
            <v/>
          </cell>
          <cell r="AC2509">
            <v>2839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I2509" t="str">
            <v/>
          </cell>
          <cell r="AJ2509" t="str">
            <v/>
          </cell>
          <cell r="AM2509" t="e">
            <v>#N/A</v>
          </cell>
        </row>
        <row r="2510">
          <cell r="A2510" t="str">
            <v>ACTIVE</v>
          </cell>
          <cell r="B2510" t="str">
            <v>35-2060</v>
          </cell>
          <cell r="C2510">
            <v>28880006</v>
          </cell>
          <cell r="D2510" t="str">
            <v>35-2060</v>
          </cell>
          <cell r="E2510" t="str">
            <v>SDR 35</v>
          </cell>
          <cell r="F2510" t="str">
            <v>21X6 CROSS GXGXGXG SDR35</v>
          </cell>
          <cell r="G2510">
            <v>36.450000000000003</v>
          </cell>
          <cell r="H2510">
            <v>16.533428400000002</v>
          </cell>
          <cell r="I2510">
            <v>1</v>
          </cell>
          <cell r="J2510">
            <v>4</v>
          </cell>
          <cell r="K2510">
            <v>4795.5595686274519</v>
          </cell>
          <cell r="L2510">
            <v>448.60180000000003</v>
          </cell>
          <cell r="M2510" t="str">
            <v>SPECFIT</v>
          </cell>
          <cell r="N2510" t="str">
            <v>(79)260216</v>
          </cell>
          <cell r="O2510" t="str">
            <v>BOX</v>
          </cell>
          <cell r="P2510" t="str">
            <v>D</v>
          </cell>
          <cell r="Q2510" t="str">
            <v>F</v>
          </cell>
          <cell r="R2510">
            <v>3769.7647058823532</v>
          </cell>
          <cell r="S2510">
            <v>4033.648235294118</v>
          </cell>
          <cell r="T2510">
            <v>4033.648235294118</v>
          </cell>
          <cell r="U2510">
            <v>4033.648235294118</v>
          </cell>
          <cell r="V2510">
            <v>4316.0036117647069</v>
          </cell>
          <cell r="W2510">
            <v>4316.0036117647069</v>
          </cell>
          <cell r="X2510">
            <v>4316.0036117647069</v>
          </cell>
          <cell r="Y2510">
            <v>4316.0036117647069</v>
          </cell>
          <cell r="Z2510">
            <v>4795.5595686274519</v>
          </cell>
          <cell r="AB2510" t="str">
            <v/>
          </cell>
          <cell r="AC2510">
            <v>2840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I2510" t="str">
            <v/>
          </cell>
          <cell r="AJ2510" t="str">
            <v/>
          </cell>
          <cell r="AM2510" t="e">
            <v>#N/A</v>
          </cell>
        </row>
        <row r="2511">
          <cell r="A2511" t="str">
            <v>ACTIVE</v>
          </cell>
          <cell r="B2511" t="str">
            <v>35-2061</v>
          </cell>
          <cell r="C2511">
            <v>28880014</v>
          </cell>
          <cell r="D2511" t="str">
            <v>35-2061</v>
          </cell>
          <cell r="E2511" t="str">
            <v>SDR 35</v>
          </cell>
          <cell r="F2511" t="str">
            <v>21X8 CROSS GXGXGXG SDR35</v>
          </cell>
          <cell r="G2511">
            <v>40.049999999999997</v>
          </cell>
          <cell r="H2511">
            <v>18.1663596</v>
          </cell>
          <cell r="I2511">
            <v>1</v>
          </cell>
          <cell r="J2511">
            <v>3</v>
          </cell>
          <cell r="K2511">
            <v>5493.8587725490206</v>
          </cell>
          <cell r="L2511">
            <v>513.92460000000005</v>
          </cell>
          <cell r="M2511" t="str">
            <v>SPECFIT</v>
          </cell>
          <cell r="N2511" t="str">
            <v>(79)260218</v>
          </cell>
          <cell r="O2511" t="str">
            <v>BOX</v>
          </cell>
          <cell r="P2511" t="str">
            <v>D</v>
          </cell>
          <cell r="Q2511" t="str">
            <v>F</v>
          </cell>
          <cell r="R2511">
            <v>4318.6941176470591</v>
          </cell>
          <cell r="S2511">
            <v>4621.0027058823534</v>
          </cell>
          <cell r="T2511">
            <v>4621.0027058823534</v>
          </cell>
          <cell r="U2511">
            <v>4621.0027058823534</v>
          </cell>
          <cell r="V2511">
            <v>4944.4728952941186</v>
          </cell>
          <cell r="W2511">
            <v>4944.4728952941186</v>
          </cell>
          <cell r="X2511">
            <v>4944.4728952941186</v>
          </cell>
          <cell r="Y2511">
            <v>4944.4728952941186</v>
          </cell>
          <cell r="Z2511">
            <v>5493.8587725490206</v>
          </cell>
          <cell r="AB2511" t="str">
            <v/>
          </cell>
          <cell r="AC2511">
            <v>2841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I2511" t="str">
            <v/>
          </cell>
          <cell r="AJ2511" t="str">
            <v/>
          </cell>
          <cell r="AM2511" t="e">
            <v>#N/A</v>
          </cell>
        </row>
        <row r="2512">
          <cell r="A2512" t="str">
            <v>ACTIVE</v>
          </cell>
          <cell r="B2512" t="str">
            <v>35-2062</v>
          </cell>
          <cell r="C2512">
            <v>28880022</v>
          </cell>
          <cell r="D2512" t="str">
            <v>35-2062</v>
          </cell>
          <cell r="E2512" t="str">
            <v>SDR 35</v>
          </cell>
          <cell r="F2512" t="str">
            <v>21X10 CROSS GXGXGXG SDR35</v>
          </cell>
          <cell r="G2512">
            <v>57.15</v>
          </cell>
          <cell r="H2512">
            <v>25.9227828</v>
          </cell>
          <cell r="I2512">
            <v>1</v>
          </cell>
          <cell r="J2512">
            <v>2</v>
          </cell>
          <cell r="K2512">
            <v>6281.8642588235298</v>
          </cell>
          <cell r="L2512">
            <v>587.63829999999996</v>
          </cell>
          <cell r="M2512" t="str">
            <v>SPECFIT</v>
          </cell>
          <cell r="N2512" t="str">
            <v>(79)2602110</v>
          </cell>
          <cell r="O2512" t="str">
            <v>BOX</v>
          </cell>
          <cell r="P2512" t="str">
            <v>D</v>
          </cell>
          <cell r="Q2512" t="str">
            <v>F</v>
          </cell>
          <cell r="R2512">
            <v>4938.1411764705881</v>
          </cell>
          <cell r="S2512">
            <v>5283.8110588235295</v>
          </cell>
          <cell r="T2512">
            <v>5283.8110588235295</v>
          </cell>
          <cell r="U2512">
            <v>5283.8110588235295</v>
          </cell>
          <cell r="V2512">
            <v>5653.6778329411773</v>
          </cell>
          <cell r="W2512">
            <v>5653.6778329411773</v>
          </cell>
          <cell r="X2512">
            <v>5653.6778329411773</v>
          </cell>
          <cell r="Y2512">
            <v>5653.6778329411773</v>
          </cell>
          <cell r="Z2512">
            <v>6281.8642588235298</v>
          </cell>
          <cell r="AB2512" t="str">
            <v/>
          </cell>
          <cell r="AC2512">
            <v>2842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I2512" t="str">
            <v/>
          </cell>
          <cell r="AJ2512" t="str">
            <v/>
          </cell>
          <cell r="AM2512" t="e">
            <v>#N/A</v>
          </cell>
        </row>
        <row r="2513">
          <cell r="A2513" t="str">
            <v>ACTIVE</v>
          </cell>
          <cell r="B2513" t="str">
            <v>35-2063</v>
          </cell>
          <cell r="C2513">
            <v>28880030</v>
          </cell>
          <cell r="D2513" t="str">
            <v>35-2063</v>
          </cell>
          <cell r="E2513" t="str">
            <v>SDR 35</v>
          </cell>
          <cell r="F2513" t="str">
            <v>21X12 CROSS GXGXGXG SDR35</v>
          </cell>
          <cell r="G2513">
            <v>62.55</v>
          </cell>
          <cell r="H2513">
            <v>28.372179599999999</v>
          </cell>
          <cell r="I2513">
            <v>1</v>
          </cell>
          <cell r="J2513">
            <v>2</v>
          </cell>
          <cell r="K2513">
            <v>6913.549738562092</v>
          </cell>
          <cell r="L2513">
            <v>646.72900000000004</v>
          </cell>
          <cell r="M2513" t="str">
            <v>SPECFIT</v>
          </cell>
          <cell r="N2513" t="str">
            <v>(79)2602112</v>
          </cell>
          <cell r="O2513" t="str">
            <v>BOX</v>
          </cell>
          <cell r="P2513" t="str">
            <v>D</v>
          </cell>
          <cell r="Q2513" t="str">
            <v>F</v>
          </cell>
          <cell r="R2513">
            <v>5434.7058823529414</v>
          </cell>
          <cell r="S2513">
            <v>5815.1352941176474</v>
          </cell>
          <cell r="T2513">
            <v>5815.1352941176474</v>
          </cell>
          <cell r="U2513">
            <v>5815.1352941176474</v>
          </cell>
          <cell r="V2513">
            <v>6222.1947647058832</v>
          </cell>
          <cell r="W2513">
            <v>6222.1947647058832</v>
          </cell>
          <cell r="X2513">
            <v>6222.1947647058832</v>
          </cell>
          <cell r="Y2513">
            <v>6222.1947647058832</v>
          </cell>
          <cell r="Z2513">
            <v>6913.549738562092</v>
          </cell>
          <cell r="AB2513" t="str">
            <v/>
          </cell>
          <cell r="AC2513">
            <v>2843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I2513" t="str">
            <v/>
          </cell>
          <cell r="AJ2513" t="str">
            <v/>
          </cell>
          <cell r="AM2513" t="e">
            <v>#N/A</v>
          </cell>
        </row>
        <row r="2514">
          <cell r="A2514" t="str">
            <v>ACTIVE</v>
          </cell>
          <cell r="B2514" t="str">
            <v>35-2064</v>
          </cell>
          <cell r="C2514">
            <v>28880049</v>
          </cell>
          <cell r="D2514" t="str">
            <v>35-2064</v>
          </cell>
          <cell r="E2514" t="str">
            <v>SDR 35</v>
          </cell>
          <cell r="F2514" t="str">
            <v>21X15 CROSS GXGXGXG SDR35</v>
          </cell>
          <cell r="G2514">
            <v>73.349999999999994</v>
          </cell>
          <cell r="H2514">
            <v>33.2709732</v>
          </cell>
          <cell r="I2514">
            <v>1</v>
          </cell>
          <cell r="J2514">
            <v>2</v>
          </cell>
          <cell r="K2514">
            <v>7590.1781555555553</v>
          </cell>
          <cell r="L2514">
            <v>710.02430000000004</v>
          </cell>
          <cell r="M2514" t="str">
            <v>SPECFIT</v>
          </cell>
          <cell r="N2514" t="str">
            <v>(79)2602115</v>
          </cell>
          <cell r="O2514" t="str">
            <v>BOX</v>
          </cell>
          <cell r="P2514" t="str">
            <v>D</v>
          </cell>
          <cell r="Q2514" t="str">
            <v>F</v>
          </cell>
          <cell r="R2514">
            <v>5966.5999999999995</v>
          </cell>
          <cell r="S2514">
            <v>6384.2619999999997</v>
          </cell>
          <cell r="T2514">
            <v>6384.2619999999997</v>
          </cell>
          <cell r="U2514">
            <v>6384.2619999999997</v>
          </cell>
          <cell r="V2514">
            <v>6831.1603400000004</v>
          </cell>
          <cell r="W2514">
            <v>6831.1603400000004</v>
          </cell>
          <cell r="X2514">
            <v>6831.1603400000004</v>
          </cell>
          <cell r="Y2514">
            <v>6831.1603400000004</v>
          </cell>
          <cell r="Z2514">
            <v>7590.1781555555553</v>
          </cell>
          <cell r="AB2514" t="str">
            <v/>
          </cell>
          <cell r="AC2514">
            <v>2844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I2514" t="str">
            <v/>
          </cell>
          <cell r="AJ2514" t="str">
            <v/>
          </cell>
          <cell r="AM2514" t="e">
            <v>#N/A</v>
          </cell>
        </row>
        <row r="2515">
          <cell r="A2515" t="str">
            <v>ACTIVE</v>
          </cell>
          <cell r="B2515" t="str">
            <v>35-2065</v>
          </cell>
          <cell r="C2515">
            <v>28880057</v>
          </cell>
          <cell r="D2515" t="str">
            <v>35-2065</v>
          </cell>
          <cell r="E2515" t="str">
            <v>SDR 35</v>
          </cell>
          <cell r="F2515" t="str">
            <v>21X18 CROSS GXGXGXG SDR35</v>
          </cell>
          <cell r="G2515">
            <v>90</v>
          </cell>
          <cell r="H2515">
            <v>40.823279999999997</v>
          </cell>
          <cell r="I2515">
            <v>1</v>
          </cell>
          <cell r="J2515">
            <v>2</v>
          </cell>
          <cell r="K2515">
            <v>8361.2570810457528</v>
          </cell>
          <cell r="L2515">
            <v>782.15509999999995</v>
          </cell>
          <cell r="M2515" t="str">
            <v>SPECFIT</v>
          </cell>
          <cell r="N2515" t="str">
            <v>(79)2602118</v>
          </cell>
          <cell r="O2515" t="str">
            <v>BOX</v>
          </cell>
          <cell r="P2515" t="str">
            <v>D</v>
          </cell>
          <cell r="Q2515" t="str">
            <v>F</v>
          </cell>
          <cell r="R2515">
            <v>6572.7411764705885</v>
          </cell>
          <cell r="S2515">
            <v>7032.8330588235303</v>
          </cell>
          <cell r="T2515">
            <v>7032.8330588235303</v>
          </cell>
          <cell r="U2515">
            <v>7032.8330588235303</v>
          </cell>
          <cell r="V2515">
            <v>7525.1313729411777</v>
          </cell>
          <cell r="W2515">
            <v>7525.1313729411777</v>
          </cell>
          <cell r="X2515">
            <v>7525.1313729411777</v>
          </cell>
          <cell r="Y2515">
            <v>7525.1313729411777</v>
          </cell>
          <cell r="Z2515">
            <v>8361.2570810457528</v>
          </cell>
          <cell r="AB2515" t="str">
            <v/>
          </cell>
          <cell r="AC2515">
            <v>2845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I2515" t="str">
            <v/>
          </cell>
          <cell r="AJ2515" t="str">
            <v/>
          </cell>
          <cell r="AM2515" t="e">
            <v>#N/A</v>
          </cell>
        </row>
        <row r="2516">
          <cell r="A2516" t="str">
            <v>ACTIVE</v>
          </cell>
          <cell r="B2516" t="str">
            <v>35-2066</v>
          </cell>
          <cell r="C2516">
            <v>28880065</v>
          </cell>
          <cell r="D2516" t="str">
            <v>35-2066</v>
          </cell>
          <cell r="E2516" t="str">
            <v>SDR 35</v>
          </cell>
          <cell r="F2516" t="str">
            <v>21 CROSS GXGXGXG SDR35</v>
          </cell>
          <cell r="G2516">
            <v>109.8</v>
          </cell>
          <cell r="H2516">
            <v>49.804401599999998</v>
          </cell>
          <cell r="I2516">
            <v>1</v>
          </cell>
          <cell r="J2516">
            <v>1</v>
          </cell>
          <cell r="K2516">
            <v>10449.330190849674</v>
          </cell>
          <cell r="L2516">
            <v>977.4846</v>
          </cell>
          <cell r="M2516" t="str">
            <v>SPECFIT</v>
          </cell>
          <cell r="N2516" t="str">
            <v>(79)26021</v>
          </cell>
          <cell r="O2516" t="str">
            <v>BOX</v>
          </cell>
          <cell r="P2516" t="str">
            <v>D</v>
          </cell>
          <cell r="Q2516" t="str">
            <v>F</v>
          </cell>
          <cell r="R2516">
            <v>8214.1647058823528</v>
          </cell>
          <cell r="S2516">
            <v>8789.1562352941182</v>
          </cell>
          <cell r="T2516">
            <v>8789.1562352941182</v>
          </cell>
          <cell r="U2516">
            <v>8789.1562352941182</v>
          </cell>
          <cell r="V2516">
            <v>9404.3971717647073</v>
          </cell>
          <cell r="W2516">
            <v>9404.3971717647073</v>
          </cell>
          <cell r="X2516">
            <v>9404.3971717647073</v>
          </cell>
          <cell r="Y2516">
            <v>9404.3971717647073</v>
          </cell>
          <cell r="Z2516">
            <v>10449.330190849674</v>
          </cell>
          <cell r="AB2516" t="str">
            <v/>
          </cell>
          <cell r="AC2516">
            <v>2846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I2516" t="str">
            <v/>
          </cell>
          <cell r="AJ2516" t="str">
            <v/>
          </cell>
          <cell r="AM2516" t="e">
            <v>#N/A</v>
          </cell>
        </row>
        <row r="2517">
          <cell r="A2517" t="str">
            <v>ACTIVE</v>
          </cell>
          <cell r="B2517" t="str">
            <v>35-2067</v>
          </cell>
          <cell r="C2517">
            <v>28880073</v>
          </cell>
          <cell r="D2517" t="str">
            <v>35-2067</v>
          </cell>
          <cell r="E2517" t="str">
            <v>SDR 35</v>
          </cell>
          <cell r="F2517" t="str">
            <v>24X4 CROSS GXGXGXG SDR35</v>
          </cell>
          <cell r="G2517">
            <v>49.5</v>
          </cell>
          <cell r="H2517">
            <v>22.452804</v>
          </cell>
          <cell r="I2517">
            <v>1</v>
          </cell>
          <cell r="J2517">
            <v>3</v>
          </cell>
          <cell r="K2517">
            <v>6796.4556522875828</v>
          </cell>
          <cell r="L2517">
            <v>635.77549999999997</v>
          </cell>
          <cell r="M2517" t="str">
            <v>SPECFIT</v>
          </cell>
          <cell r="N2517" t="str">
            <v>(79)260244</v>
          </cell>
          <cell r="O2517" t="str">
            <v>BOX</v>
          </cell>
          <cell r="P2517" t="str">
            <v>D</v>
          </cell>
          <cell r="Q2517" t="str">
            <v>F</v>
          </cell>
          <cell r="R2517">
            <v>5342.6588235294121</v>
          </cell>
          <cell r="S2517">
            <v>5716.6449411764715</v>
          </cell>
          <cell r="T2517">
            <v>5716.6449411764715</v>
          </cell>
          <cell r="U2517">
            <v>5716.6449411764715</v>
          </cell>
          <cell r="V2517">
            <v>6116.810087058825</v>
          </cell>
          <cell r="W2517">
            <v>6116.810087058825</v>
          </cell>
          <cell r="X2517">
            <v>6116.810087058825</v>
          </cell>
          <cell r="Y2517">
            <v>6116.810087058825</v>
          </cell>
          <cell r="Z2517">
            <v>6796.4556522875828</v>
          </cell>
          <cell r="AB2517" t="str">
            <v/>
          </cell>
          <cell r="AC2517">
            <v>2847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I2517" t="str">
            <v/>
          </cell>
          <cell r="AJ2517" t="str">
            <v/>
          </cell>
          <cell r="AM2517" t="e">
            <v>#N/A</v>
          </cell>
        </row>
        <row r="2518">
          <cell r="A2518" t="str">
            <v>ACTIVE</v>
          </cell>
          <cell r="B2518" t="str">
            <v>35-2068</v>
          </cell>
          <cell r="C2518">
            <v>28880081</v>
          </cell>
          <cell r="D2518" t="str">
            <v>35-2068</v>
          </cell>
          <cell r="E2518" t="str">
            <v>SDR 35</v>
          </cell>
          <cell r="F2518" t="str">
            <v>24X6 CROSS GXGXGXG SDR35</v>
          </cell>
          <cell r="G2518">
            <v>52.65</v>
          </cell>
          <cell r="H2518">
            <v>23.881618799999998</v>
          </cell>
          <cell r="I2518">
            <v>1</v>
          </cell>
          <cell r="J2518">
            <v>3</v>
          </cell>
          <cell r="K2518">
            <v>7595.4012941176479</v>
          </cell>
          <cell r="L2518">
            <v>710.51310000000001</v>
          </cell>
          <cell r="M2518" t="str">
            <v>SPECFIT</v>
          </cell>
          <cell r="N2518" t="str">
            <v>(79)260246</v>
          </cell>
          <cell r="O2518" t="str">
            <v>BOX</v>
          </cell>
          <cell r="P2518" t="str">
            <v>D</v>
          </cell>
          <cell r="Q2518" t="str">
            <v>F</v>
          </cell>
          <cell r="R2518">
            <v>5970.7058823529414</v>
          </cell>
          <cell r="S2518">
            <v>6388.6552941176478</v>
          </cell>
          <cell r="T2518">
            <v>6388.6552941176478</v>
          </cell>
          <cell r="U2518">
            <v>6388.6552941176478</v>
          </cell>
          <cell r="V2518">
            <v>6835.8611647058833</v>
          </cell>
          <cell r="W2518">
            <v>6835.8611647058833</v>
          </cell>
          <cell r="X2518">
            <v>6835.8611647058833</v>
          </cell>
          <cell r="Y2518">
            <v>6835.8611647058833</v>
          </cell>
          <cell r="Z2518">
            <v>7595.4012941176479</v>
          </cell>
          <cell r="AB2518" t="str">
            <v/>
          </cell>
          <cell r="AC2518">
            <v>2848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I2518" t="str">
            <v/>
          </cell>
          <cell r="AJ2518" t="str">
            <v/>
          </cell>
          <cell r="AM2518" t="e">
            <v>#N/A</v>
          </cell>
        </row>
        <row r="2519">
          <cell r="A2519" t="str">
            <v>ACTIVE</v>
          </cell>
          <cell r="B2519" t="str">
            <v>35-2069</v>
          </cell>
          <cell r="C2519">
            <v>28880090</v>
          </cell>
          <cell r="D2519" t="str">
            <v>35-2069</v>
          </cell>
          <cell r="E2519" t="str">
            <v>SDR 35</v>
          </cell>
          <cell r="F2519" t="str">
            <v>24X8 CROSS GXGXGXG SDR35</v>
          </cell>
          <cell r="G2519">
            <v>57.15</v>
          </cell>
          <cell r="H2519">
            <v>25.9227828</v>
          </cell>
          <cell r="I2519">
            <v>1</v>
          </cell>
          <cell r="J2519">
            <v>2</v>
          </cell>
          <cell r="K2519">
            <v>7786.1431307189559</v>
          </cell>
          <cell r="L2519">
            <v>728.35599999999999</v>
          </cell>
          <cell r="M2519" t="str">
            <v>SPECFIT</v>
          </cell>
          <cell r="N2519" t="str">
            <v>(79)260248</v>
          </cell>
          <cell r="O2519" t="str">
            <v>BOX</v>
          </cell>
          <cell r="P2519" t="str">
            <v>D</v>
          </cell>
          <cell r="Q2519" t="str">
            <v>F</v>
          </cell>
          <cell r="R2519">
            <v>6120.6470588235297</v>
          </cell>
          <cell r="S2519">
            <v>6549.0923529411775</v>
          </cell>
          <cell r="T2519">
            <v>6549.0923529411775</v>
          </cell>
          <cell r="U2519">
            <v>6549.0923529411775</v>
          </cell>
          <cell r="V2519">
            <v>7007.5288176470604</v>
          </cell>
          <cell r="W2519">
            <v>7007.5288176470604</v>
          </cell>
          <cell r="X2519">
            <v>7007.5288176470604</v>
          </cell>
          <cell r="Y2519">
            <v>7007.5288176470604</v>
          </cell>
          <cell r="Z2519">
            <v>7786.1431307189559</v>
          </cell>
          <cell r="AB2519" t="str">
            <v/>
          </cell>
          <cell r="AC2519">
            <v>2849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I2519" t="str">
            <v/>
          </cell>
          <cell r="AJ2519" t="str">
            <v/>
          </cell>
          <cell r="AM2519" t="e">
            <v>#N/A</v>
          </cell>
        </row>
        <row r="2520">
          <cell r="A2520" t="str">
            <v>ACTIVE</v>
          </cell>
          <cell r="B2520" t="str">
            <v>35-2070</v>
          </cell>
          <cell r="C2520">
            <v>28880103</v>
          </cell>
          <cell r="D2520" t="str">
            <v>35-2070</v>
          </cell>
          <cell r="E2520" t="str">
            <v>SDR 35</v>
          </cell>
          <cell r="F2520" t="str">
            <v>24X10 CROSS GXGXGXG SDR35</v>
          </cell>
          <cell r="G2520">
            <v>75.150000000000006</v>
          </cell>
          <cell r="H2520">
            <v>34.087438800000001</v>
          </cell>
          <cell r="I2520">
            <v>1</v>
          </cell>
          <cell r="J2520">
            <v>2</v>
          </cell>
          <cell r="K2520">
            <v>9721.1139267973867</v>
          </cell>
          <cell r="L2520">
            <v>909.36419999999998</v>
          </cell>
          <cell r="M2520" t="str">
            <v>SPECFIT</v>
          </cell>
          <cell r="N2520" t="str">
            <v>(79)2602410</v>
          </cell>
          <cell r="O2520" t="str">
            <v>BOX</v>
          </cell>
          <cell r="P2520" t="str">
            <v>D</v>
          </cell>
          <cell r="Q2520" t="str">
            <v>F</v>
          </cell>
          <cell r="R2520">
            <v>7641.7176470588238</v>
          </cell>
          <cell r="S2520">
            <v>8176.6378823529421</v>
          </cell>
          <cell r="T2520">
            <v>8176.6378823529421</v>
          </cell>
          <cell r="U2520">
            <v>8176.6378823529421</v>
          </cell>
          <cell r="V2520">
            <v>8749.0025341176479</v>
          </cell>
          <cell r="W2520">
            <v>8749.0025341176479</v>
          </cell>
          <cell r="X2520">
            <v>8749.0025341176479</v>
          </cell>
          <cell r="Y2520">
            <v>8749.0025341176479</v>
          </cell>
          <cell r="Z2520">
            <v>9721.1139267973867</v>
          </cell>
          <cell r="AB2520" t="str">
            <v/>
          </cell>
          <cell r="AC2520">
            <v>2850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I2520" t="str">
            <v/>
          </cell>
          <cell r="AJ2520" t="str">
            <v/>
          </cell>
          <cell r="AM2520" t="e">
            <v>#N/A</v>
          </cell>
        </row>
        <row r="2521">
          <cell r="A2521" t="str">
            <v>ACTIVE</v>
          </cell>
          <cell r="B2521" t="str">
            <v>35-2071</v>
          </cell>
          <cell r="C2521">
            <v>28880111</v>
          </cell>
          <cell r="D2521" t="str">
            <v>35-2071</v>
          </cell>
          <cell r="E2521" t="str">
            <v>SDR 35</v>
          </cell>
          <cell r="F2521" t="str">
            <v>24X12 CROSS GXGXGXG SDR35</v>
          </cell>
          <cell r="G2521">
            <v>81.45</v>
          </cell>
          <cell r="H2521">
            <v>36.945068400000004</v>
          </cell>
          <cell r="I2521">
            <v>1</v>
          </cell>
          <cell r="J2521">
            <v>2</v>
          </cell>
          <cell r="K2521">
            <v>11660.050716339871</v>
          </cell>
          <cell r="L2521">
            <v>1090.7427</v>
          </cell>
          <cell r="M2521" t="str">
            <v>SPECFIT</v>
          </cell>
          <cell r="N2521" t="str">
            <v>(79)2602412</v>
          </cell>
          <cell r="O2521" t="str">
            <v>BOX</v>
          </cell>
          <cell r="P2521" t="str">
            <v>D</v>
          </cell>
          <cell r="Q2521" t="str">
            <v>F</v>
          </cell>
          <cell r="R2521">
            <v>9165.9058823529413</v>
          </cell>
          <cell r="S2521">
            <v>9807.5192941176483</v>
          </cell>
          <cell r="T2521">
            <v>9807.5192941176483</v>
          </cell>
          <cell r="U2521">
            <v>9807.5192941176483</v>
          </cell>
          <cell r="V2521">
            <v>10494.045644705884</v>
          </cell>
          <cell r="W2521">
            <v>10494.045644705884</v>
          </cell>
          <cell r="X2521">
            <v>10494.045644705884</v>
          </cell>
          <cell r="Y2521">
            <v>10494.045644705884</v>
          </cell>
          <cell r="Z2521">
            <v>11660.050716339871</v>
          </cell>
          <cell r="AB2521" t="str">
            <v/>
          </cell>
          <cell r="AC2521">
            <v>2851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I2521" t="str">
            <v/>
          </cell>
          <cell r="AJ2521" t="str">
            <v/>
          </cell>
          <cell r="AM2521" t="e">
            <v>#N/A</v>
          </cell>
        </row>
        <row r="2522">
          <cell r="A2522" t="str">
            <v>ACTIVE</v>
          </cell>
          <cell r="B2522" t="str">
            <v>35-2072</v>
          </cell>
          <cell r="C2522">
            <v>28880120</v>
          </cell>
          <cell r="D2522" t="str">
            <v>35-2072</v>
          </cell>
          <cell r="E2522" t="str">
            <v>SDR 35</v>
          </cell>
          <cell r="F2522" t="str">
            <v>24X15 CROSS GXGXGXG SDR35</v>
          </cell>
          <cell r="G2522">
            <v>93.6</v>
          </cell>
          <cell r="H2522">
            <v>42.456211199999998</v>
          </cell>
          <cell r="I2522">
            <v>1</v>
          </cell>
          <cell r="J2522">
            <v>1</v>
          </cell>
          <cell r="K2522">
            <v>13993.850794771242</v>
          </cell>
          <cell r="L2522">
            <v>1309.0586000000001</v>
          </cell>
          <cell r="M2522" t="str">
            <v>SPECFIT</v>
          </cell>
          <cell r="N2522" t="str">
            <v>(79)2602415</v>
          </cell>
          <cell r="O2522" t="str">
            <v>BOX</v>
          </cell>
          <cell r="P2522" t="str">
            <v>D</v>
          </cell>
          <cell r="Q2522" t="str">
            <v>F</v>
          </cell>
          <cell r="R2522">
            <v>11000.494117647058</v>
          </cell>
          <cell r="S2522">
            <v>11770.528705882352</v>
          </cell>
          <cell r="T2522">
            <v>11770.528705882352</v>
          </cell>
          <cell r="U2522">
            <v>11770.528705882352</v>
          </cell>
          <cell r="V2522">
            <v>12594.465715294118</v>
          </cell>
          <cell r="W2522">
            <v>12594.465715294118</v>
          </cell>
          <cell r="X2522">
            <v>12594.465715294118</v>
          </cell>
          <cell r="Y2522">
            <v>12594.465715294118</v>
          </cell>
          <cell r="Z2522">
            <v>13993.850794771242</v>
          </cell>
          <cell r="AB2522" t="str">
            <v/>
          </cell>
          <cell r="AC2522">
            <v>2852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I2522" t="str">
            <v/>
          </cell>
          <cell r="AJ2522" t="str">
            <v/>
          </cell>
          <cell r="AM2522" t="e">
            <v>#N/A</v>
          </cell>
        </row>
        <row r="2523">
          <cell r="A2523" t="str">
            <v>ACTIVE</v>
          </cell>
          <cell r="B2523" t="str">
            <v>35-2073</v>
          </cell>
          <cell r="C2523">
            <v>28880138</v>
          </cell>
          <cell r="D2523" t="str">
            <v>35-2073</v>
          </cell>
          <cell r="E2523" t="str">
            <v>SDR 35</v>
          </cell>
          <cell r="F2523" t="str">
            <v>24X18 CROSS GXGXGXG SDR35</v>
          </cell>
          <cell r="G2523">
            <v>111.15</v>
          </cell>
          <cell r="H2523">
            <v>50.416750800000003</v>
          </cell>
          <cell r="I2523">
            <v>1</v>
          </cell>
          <cell r="J2523">
            <v>1</v>
          </cell>
          <cell r="K2523">
            <v>16792.58503529412</v>
          </cell>
          <cell r="L2523">
            <v>1570.8662999999999</v>
          </cell>
          <cell r="M2523" t="str">
            <v>SPECFIT</v>
          </cell>
          <cell r="N2523" t="str">
            <v>(79)2602418</v>
          </cell>
          <cell r="O2523" t="str">
            <v>BOX</v>
          </cell>
          <cell r="P2523" t="str">
            <v>D</v>
          </cell>
          <cell r="Q2523" t="str">
            <v>F</v>
          </cell>
          <cell r="R2523">
            <v>13200.564705882352</v>
          </cell>
          <cell r="S2523">
            <v>14124.604235294119</v>
          </cell>
          <cell r="T2523">
            <v>14124.604235294119</v>
          </cell>
          <cell r="U2523">
            <v>14124.604235294119</v>
          </cell>
          <cell r="V2523">
            <v>15113.326531764707</v>
          </cell>
          <cell r="W2523">
            <v>15113.326531764707</v>
          </cell>
          <cell r="X2523">
            <v>15113.326531764707</v>
          </cell>
          <cell r="Y2523">
            <v>15113.326531764707</v>
          </cell>
          <cell r="Z2523">
            <v>16792.58503529412</v>
          </cell>
          <cell r="AB2523" t="str">
            <v/>
          </cell>
          <cell r="AC2523">
            <v>2853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I2523" t="str">
            <v/>
          </cell>
          <cell r="AJ2523" t="str">
            <v/>
          </cell>
          <cell r="AM2523" t="e">
            <v>#N/A</v>
          </cell>
        </row>
        <row r="2524">
          <cell r="A2524" t="str">
            <v>ACTIVE</v>
          </cell>
          <cell r="B2524" t="str">
            <v>35-2074</v>
          </cell>
          <cell r="C2524">
            <v>28880146</v>
          </cell>
          <cell r="D2524" t="str">
            <v>35-2074</v>
          </cell>
          <cell r="E2524" t="str">
            <v>SDR 35</v>
          </cell>
          <cell r="F2524" t="str">
            <v>24X21 CROSS GXGXGXG SDR35</v>
          </cell>
          <cell r="G2524">
            <v>131.85</v>
          </cell>
          <cell r="H2524">
            <v>59.806105199999998</v>
          </cell>
          <cell r="I2524">
            <v>1</v>
          </cell>
          <cell r="J2524">
            <v>1</v>
          </cell>
          <cell r="K2524">
            <v>20152.859052287586</v>
          </cell>
          <cell r="L2524">
            <v>1885.2047</v>
          </cell>
          <cell r="M2524" t="str">
            <v>SPECFIT</v>
          </cell>
          <cell r="N2524" t="str">
            <v>(79)2602421</v>
          </cell>
          <cell r="O2524" t="str">
            <v>BOX</v>
          </cell>
          <cell r="P2524" t="str">
            <v>D</v>
          </cell>
          <cell r="Q2524" t="str">
            <v>F</v>
          </cell>
          <cell r="R2524">
            <v>15842.058823529413</v>
          </cell>
          <cell r="S2524">
            <v>16951.002941176474</v>
          </cell>
          <cell r="T2524">
            <v>16951.002941176474</v>
          </cell>
          <cell r="U2524">
            <v>16951.002941176474</v>
          </cell>
          <cell r="V2524">
            <v>18137.573147058829</v>
          </cell>
          <cell r="W2524">
            <v>18137.573147058829</v>
          </cell>
          <cell r="X2524">
            <v>18137.573147058829</v>
          </cell>
          <cell r="Y2524">
            <v>18137.573147058829</v>
          </cell>
          <cell r="Z2524">
            <v>20152.859052287586</v>
          </cell>
          <cell r="AB2524" t="str">
            <v/>
          </cell>
          <cell r="AC2524">
            <v>2854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I2524" t="str">
            <v/>
          </cell>
          <cell r="AJ2524" t="str">
            <v/>
          </cell>
          <cell r="AM2524" t="e">
            <v>#N/A</v>
          </cell>
        </row>
        <row r="2525">
          <cell r="A2525" t="str">
            <v>ACTIVE</v>
          </cell>
          <cell r="B2525" t="str">
            <v>35-2075</v>
          </cell>
          <cell r="C2525">
            <v>28880154</v>
          </cell>
          <cell r="D2525" t="str">
            <v>35-2075</v>
          </cell>
          <cell r="E2525" t="str">
            <v>SDR 35</v>
          </cell>
          <cell r="F2525" t="str">
            <v>24 CROSS GXGXGXG SDR35</v>
          </cell>
          <cell r="G2525">
            <v>158.4</v>
          </cell>
          <cell r="H2525">
            <v>71.848972799999999</v>
          </cell>
          <cell r="I2525">
            <v>1</v>
          </cell>
          <cell r="J2525">
            <v>1</v>
          </cell>
          <cell r="K2525">
            <v>25188.87755294118</v>
          </cell>
          <cell r="L2525">
            <v>2356.3004000000001</v>
          </cell>
          <cell r="M2525" t="str">
            <v>SPECFIT</v>
          </cell>
          <cell r="N2525" t="str">
            <v>(79)26024</v>
          </cell>
          <cell r="O2525" t="str">
            <v>BOX</v>
          </cell>
          <cell r="P2525" t="str">
            <v>D</v>
          </cell>
          <cell r="Q2525" t="str">
            <v>F</v>
          </cell>
          <cell r="R2525">
            <v>19800.847058823532</v>
          </cell>
          <cell r="S2525">
            <v>21186.90635294118</v>
          </cell>
          <cell r="T2525">
            <v>21186.90635294118</v>
          </cell>
          <cell r="U2525">
            <v>21186.90635294118</v>
          </cell>
          <cell r="V2525">
            <v>22669.989797647064</v>
          </cell>
          <cell r="W2525">
            <v>22669.989797647064</v>
          </cell>
          <cell r="X2525">
            <v>22669.989797647064</v>
          </cell>
          <cell r="Y2525">
            <v>22669.989797647064</v>
          </cell>
          <cell r="Z2525">
            <v>25188.87755294118</v>
          </cell>
          <cell r="AB2525" t="str">
            <v/>
          </cell>
          <cell r="AC2525">
            <v>2855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I2525" t="str">
            <v/>
          </cell>
          <cell r="AJ2525" t="str">
            <v/>
          </cell>
          <cell r="AM2525" t="e">
            <v>#N/A</v>
          </cell>
        </row>
        <row r="2526">
          <cell r="A2526" t="str">
            <v>ACTIVE</v>
          </cell>
          <cell r="B2526" t="str">
            <v>35-2076</v>
          </cell>
          <cell r="C2526">
            <v>28880162</v>
          </cell>
          <cell r="D2526" t="str">
            <v>35-2076</v>
          </cell>
          <cell r="E2526" t="str">
            <v>SDR 35</v>
          </cell>
          <cell r="F2526" t="str">
            <v>27X4 CROSS GXGXGXG SDR35</v>
          </cell>
          <cell r="G2526">
            <v>71.099999999999994</v>
          </cell>
          <cell r="H2526">
            <v>32.250391199999996</v>
          </cell>
          <cell r="I2526">
            <v>1</v>
          </cell>
          <cell r="J2526">
            <v>2</v>
          </cell>
          <cell r="K2526">
            <v>8096.987222222223</v>
          </cell>
          <cell r="L2526">
            <v>757.43380000000002</v>
          </cell>
          <cell r="M2526" t="str">
            <v>SPECFIT</v>
          </cell>
          <cell r="N2526" t="str">
            <v>(79)260274</v>
          </cell>
          <cell r="O2526" t="str">
            <v>BOX</v>
          </cell>
          <cell r="P2526" t="str">
            <v>D</v>
          </cell>
          <cell r="Q2526" t="str">
            <v>F</v>
          </cell>
          <cell r="R2526">
            <v>6365</v>
          </cell>
          <cell r="S2526">
            <v>6810.55</v>
          </cell>
          <cell r="T2526">
            <v>6810.55</v>
          </cell>
          <cell r="U2526">
            <v>6810.55</v>
          </cell>
          <cell r="V2526">
            <v>7287.2885000000006</v>
          </cell>
          <cell r="W2526">
            <v>7287.2885000000006</v>
          </cell>
          <cell r="X2526">
            <v>7287.2885000000006</v>
          </cell>
          <cell r="Y2526">
            <v>7287.2885000000006</v>
          </cell>
          <cell r="Z2526">
            <v>8096.987222222223</v>
          </cell>
          <cell r="AB2526" t="str">
            <v/>
          </cell>
          <cell r="AC2526">
            <v>2856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I2526" t="str">
            <v/>
          </cell>
          <cell r="AJ2526" t="str">
            <v/>
          </cell>
          <cell r="AM2526" t="e">
            <v>#N/A</v>
          </cell>
        </row>
        <row r="2527">
          <cell r="A2527" t="str">
            <v>ACTIVE</v>
          </cell>
          <cell r="B2527" t="str">
            <v>35-2077</v>
          </cell>
          <cell r="C2527">
            <v>28880170</v>
          </cell>
          <cell r="D2527" t="str">
            <v>35-2077</v>
          </cell>
          <cell r="E2527" t="str">
            <v>SDR 35</v>
          </cell>
          <cell r="F2527" t="str">
            <v>27X6 CROSS GXGXGXG SDR35</v>
          </cell>
          <cell r="G2527">
            <v>75.599999999999994</v>
          </cell>
          <cell r="H2527">
            <v>34.291555199999998</v>
          </cell>
          <cell r="I2527">
            <v>1</v>
          </cell>
          <cell r="J2527">
            <v>2</v>
          </cell>
          <cell r="K2527">
            <v>8432.9592496732021</v>
          </cell>
          <cell r="L2527">
            <v>788.86310000000003</v>
          </cell>
          <cell r="M2527" t="str">
            <v>SPECFIT</v>
          </cell>
          <cell r="N2527" t="str">
            <v>(79)260276</v>
          </cell>
          <cell r="O2527" t="str">
            <v>BOX</v>
          </cell>
          <cell r="P2527" t="str">
            <v>D</v>
          </cell>
          <cell r="Q2527" t="str">
            <v>F</v>
          </cell>
          <cell r="R2527">
            <v>6629.1058823529411</v>
          </cell>
          <cell r="S2527">
            <v>7093.1432941176472</v>
          </cell>
          <cell r="T2527">
            <v>7093.1432941176472</v>
          </cell>
          <cell r="U2527">
            <v>7093.1432941176472</v>
          </cell>
          <cell r="V2527">
            <v>7589.6633247058826</v>
          </cell>
          <cell r="W2527">
            <v>7589.6633247058826</v>
          </cell>
          <cell r="X2527">
            <v>7589.6633247058826</v>
          </cell>
          <cell r="Y2527">
            <v>7589.6633247058826</v>
          </cell>
          <cell r="Z2527">
            <v>8432.9592496732021</v>
          </cell>
          <cell r="AB2527" t="str">
            <v/>
          </cell>
          <cell r="AC2527">
            <v>2857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I2527" t="str">
            <v/>
          </cell>
          <cell r="AJ2527" t="str">
            <v/>
          </cell>
          <cell r="AM2527" t="e">
            <v>#N/A</v>
          </cell>
        </row>
        <row r="2528">
          <cell r="A2528" t="str">
            <v>ACTIVE</v>
          </cell>
          <cell r="B2528" t="str">
            <v>35-2078</v>
          </cell>
          <cell r="C2528">
            <v>28880189</v>
          </cell>
          <cell r="D2528" t="str">
            <v>35-2078</v>
          </cell>
          <cell r="E2528" t="str">
            <v>SDR 35</v>
          </cell>
          <cell r="F2528" t="str">
            <v>27X8 CROSS GXGXGXG SDR35</v>
          </cell>
          <cell r="G2528">
            <v>80.55</v>
          </cell>
          <cell r="H2528">
            <v>36.536835599999996</v>
          </cell>
          <cell r="I2528">
            <v>1</v>
          </cell>
          <cell r="J2528">
            <v>2</v>
          </cell>
          <cell r="K2528">
            <v>8613.0003869281063</v>
          </cell>
          <cell r="L2528">
            <v>805.70429999999999</v>
          </cell>
          <cell r="M2528" t="str">
            <v>SPECFIT</v>
          </cell>
          <cell r="N2528" t="str">
            <v>(79)260278</v>
          </cell>
          <cell r="O2528" t="str">
            <v>BOX</v>
          </cell>
          <cell r="P2528" t="str">
            <v>D</v>
          </cell>
          <cell r="Q2528" t="str">
            <v>F</v>
          </cell>
          <cell r="R2528">
            <v>6770.6352941176474</v>
          </cell>
          <cell r="S2528">
            <v>7244.5797647058835</v>
          </cell>
          <cell r="T2528">
            <v>7244.5797647058835</v>
          </cell>
          <cell r="U2528">
            <v>7244.5797647058835</v>
          </cell>
          <cell r="V2528">
            <v>7751.7003482352957</v>
          </cell>
          <cell r="W2528">
            <v>7751.7003482352957</v>
          </cell>
          <cell r="X2528">
            <v>7751.7003482352957</v>
          </cell>
          <cell r="Y2528">
            <v>7751.7003482352957</v>
          </cell>
          <cell r="Z2528">
            <v>8613.0003869281063</v>
          </cell>
          <cell r="AB2528" t="str">
            <v/>
          </cell>
          <cell r="AC2528">
            <v>2858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I2528" t="str">
            <v/>
          </cell>
          <cell r="AJ2528" t="str">
            <v/>
          </cell>
          <cell r="AM2528" t="e">
            <v>#N/A</v>
          </cell>
        </row>
        <row r="2529">
          <cell r="A2529" t="str">
            <v>ACTIVE</v>
          </cell>
          <cell r="B2529" t="str">
            <v>35-2079</v>
          </cell>
          <cell r="C2529">
            <v>28880197</v>
          </cell>
          <cell r="D2529" t="str">
            <v>35-2079</v>
          </cell>
          <cell r="E2529" t="str">
            <v>SDR 35</v>
          </cell>
          <cell r="F2529" t="str">
            <v>27X10 CROSS GXGXGXG SDR35</v>
          </cell>
          <cell r="G2529">
            <v>101.7</v>
          </cell>
          <cell r="H2529">
            <v>46.130306400000002</v>
          </cell>
          <cell r="I2529">
            <v>1</v>
          </cell>
          <cell r="J2529">
            <v>1</v>
          </cell>
          <cell r="K2529">
            <v>10747.617797385623</v>
          </cell>
          <cell r="L2529">
            <v>1005.3886</v>
          </cell>
          <cell r="M2529" t="str">
            <v>SPECFIT</v>
          </cell>
          <cell r="N2529" t="str">
            <v>(79)2602710</v>
          </cell>
          <cell r="O2529" t="str">
            <v>BOX</v>
          </cell>
          <cell r="P2529" t="str">
            <v>D</v>
          </cell>
          <cell r="Q2529" t="str">
            <v>F</v>
          </cell>
          <cell r="R2529">
            <v>8448.6470588235297</v>
          </cell>
          <cell r="S2529">
            <v>9040.0523529411767</v>
          </cell>
          <cell r="T2529">
            <v>9040.0523529411767</v>
          </cell>
          <cell r="U2529">
            <v>9040.0523529411767</v>
          </cell>
          <cell r="V2529">
            <v>9672.8560176470601</v>
          </cell>
          <cell r="W2529">
            <v>9672.8560176470601</v>
          </cell>
          <cell r="X2529">
            <v>9672.8560176470601</v>
          </cell>
          <cell r="Y2529">
            <v>9672.8560176470601</v>
          </cell>
          <cell r="Z2529">
            <v>10747.617797385623</v>
          </cell>
          <cell r="AB2529" t="str">
            <v/>
          </cell>
          <cell r="AC2529">
            <v>2859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I2529" t="str">
            <v/>
          </cell>
          <cell r="AJ2529" t="str">
            <v/>
          </cell>
          <cell r="AM2529" t="e">
            <v>#N/A</v>
          </cell>
        </row>
        <row r="2530">
          <cell r="A2530" t="str">
            <v>ACTIVE</v>
          </cell>
          <cell r="B2530" t="str">
            <v>35-2080</v>
          </cell>
          <cell r="C2530">
            <v>28880200</v>
          </cell>
          <cell r="D2530" t="str">
            <v>35-2080</v>
          </cell>
          <cell r="E2530" t="str">
            <v>SDR 35</v>
          </cell>
          <cell r="F2530" t="str">
            <v>27X12 CROSS GXGXGXG SDR35</v>
          </cell>
          <cell r="G2530">
            <v>108.9</v>
          </cell>
          <cell r="H2530">
            <v>49.396168800000005</v>
          </cell>
          <cell r="I2530">
            <v>1</v>
          </cell>
          <cell r="J2530">
            <v>1</v>
          </cell>
          <cell r="K2530">
            <v>13692.884271895426</v>
          </cell>
          <cell r="L2530">
            <v>1280.9047</v>
          </cell>
          <cell r="M2530" t="str">
            <v>SPECFIT</v>
          </cell>
          <cell r="N2530" t="str">
            <v>(79)2602712</v>
          </cell>
          <cell r="O2530" t="str">
            <v>BOX</v>
          </cell>
          <cell r="P2530" t="str">
            <v>D</v>
          </cell>
          <cell r="Q2530" t="str">
            <v>F</v>
          </cell>
          <cell r="R2530">
            <v>10763.905882352941</v>
          </cell>
          <cell r="S2530">
            <v>11517.379294117647</v>
          </cell>
          <cell r="T2530">
            <v>11517.379294117647</v>
          </cell>
          <cell r="U2530">
            <v>11517.379294117647</v>
          </cell>
          <cell r="V2530">
            <v>12323.595844705884</v>
          </cell>
          <cell r="W2530">
            <v>12323.595844705884</v>
          </cell>
          <cell r="X2530">
            <v>12323.595844705884</v>
          </cell>
          <cell r="Y2530">
            <v>12323.595844705884</v>
          </cell>
          <cell r="Z2530">
            <v>13692.884271895426</v>
          </cell>
          <cell r="AB2530" t="str">
            <v/>
          </cell>
          <cell r="AC2530">
            <v>2860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I2530" t="str">
            <v/>
          </cell>
          <cell r="AJ2530" t="str">
            <v/>
          </cell>
          <cell r="AM2530" t="e">
            <v>#N/A</v>
          </cell>
        </row>
        <row r="2531">
          <cell r="A2531" t="str">
            <v>ACTIVE</v>
          </cell>
          <cell r="B2531" t="str">
            <v>35-2081</v>
          </cell>
          <cell r="C2531">
            <v>28880219</v>
          </cell>
          <cell r="D2531" t="str">
            <v>35-2081</v>
          </cell>
          <cell r="E2531" t="str">
            <v>SDR 35</v>
          </cell>
          <cell r="F2531" t="str">
            <v>27X15 CROSS GXGXGXG SDR35</v>
          </cell>
          <cell r="G2531">
            <v>121.95</v>
          </cell>
          <cell r="H2531">
            <v>55.3155444</v>
          </cell>
          <cell r="I2531">
            <v>1</v>
          </cell>
          <cell r="J2531">
            <v>1</v>
          </cell>
          <cell r="K2531">
            <v>15476.533709803925</v>
          </cell>
          <cell r="L2531">
            <v>1447.7564</v>
          </cell>
          <cell r="M2531" t="str">
            <v>SPECFIT</v>
          </cell>
          <cell r="N2531" t="str">
            <v>(79)2602715</v>
          </cell>
          <cell r="O2531" t="str">
            <v>BOX</v>
          </cell>
          <cell r="P2531" t="str">
            <v>D</v>
          </cell>
          <cell r="Q2531" t="str">
            <v>F</v>
          </cell>
          <cell r="R2531">
            <v>12166.023529411767</v>
          </cell>
          <cell r="S2531">
            <v>13017.645176470591</v>
          </cell>
          <cell r="T2531">
            <v>13017.645176470591</v>
          </cell>
          <cell r="U2531">
            <v>13017.645176470591</v>
          </cell>
          <cell r="V2531">
            <v>13928.880338823534</v>
          </cell>
          <cell r="W2531">
            <v>13928.880338823534</v>
          </cell>
          <cell r="X2531">
            <v>13928.880338823534</v>
          </cell>
          <cell r="Y2531">
            <v>13928.880338823534</v>
          </cell>
          <cell r="Z2531">
            <v>15476.533709803925</v>
          </cell>
          <cell r="AB2531" t="str">
            <v/>
          </cell>
          <cell r="AC2531">
            <v>2861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I2531" t="str">
            <v/>
          </cell>
          <cell r="AJ2531" t="str">
            <v/>
          </cell>
          <cell r="AM2531" t="e">
            <v>#N/A</v>
          </cell>
        </row>
        <row r="2532">
          <cell r="A2532" t="str">
            <v>ACTIVE</v>
          </cell>
          <cell r="B2532" t="str">
            <v>35-2082</v>
          </cell>
          <cell r="C2532">
            <v>28880227</v>
          </cell>
          <cell r="D2532" t="str">
            <v>35-2082</v>
          </cell>
          <cell r="E2532" t="str">
            <v>SDR 35</v>
          </cell>
          <cell r="F2532" t="str">
            <v>27X18 CROSS GXGXGXG SDR35</v>
          </cell>
          <cell r="G2532">
            <v>140.85</v>
          </cell>
          <cell r="H2532">
            <v>63.888433199999994</v>
          </cell>
          <cell r="I2532">
            <v>1</v>
          </cell>
          <cell r="J2532">
            <v>1</v>
          </cell>
          <cell r="K2532">
            <v>18573.630386928107</v>
          </cell>
          <cell r="L2532">
            <v>1737.4754</v>
          </cell>
          <cell r="M2532" t="str">
            <v>SPECFIT</v>
          </cell>
          <cell r="N2532" t="str">
            <v>(79)2602718</v>
          </cell>
          <cell r="O2532" t="str">
            <v>BOX</v>
          </cell>
          <cell r="P2532" t="str">
            <v>D</v>
          </cell>
          <cell r="Q2532" t="str">
            <v>F</v>
          </cell>
          <cell r="R2532">
            <v>14600.635294117648</v>
          </cell>
          <cell r="S2532">
            <v>15622.679764705885</v>
          </cell>
          <cell r="T2532">
            <v>15622.679764705885</v>
          </cell>
          <cell r="U2532">
            <v>15622.679764705885</v>
          </cell>
          <cell r="V2532">
            <v>16716.267348235298</v>
          </cell>
          <cell r="W2532">
            <v>16716.267348235298</v>
          </cell>
          <cell r="X2532">
            <v>16716.267348235298</v>
          </cell>
          <cell r="Y2532">
            <v>16716.267348235298</v>
          </cell>
          <cell r="Z2532">
            <v>18573.630386928107</v>
          </cell>
          <cell r="AB2532" t="str">
            <v/>
          </cell>
          <cell r="AC2532">
            <v>2862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I2532" t="str">
            <v/>
          </cell>
          <cell r="AJ2532" t="str">
            <v/>
          </cell>
          <cell r="AM2532" t="e">
            <v>#N/A</v>
          </cell>
        </row>
        <row r="2533">
          <cell r="A2533" t="str">
            <v>ACTIVE</v>
          </cell>
          <cell r="B2533" t="str">
            <v>35-2083</v>
          </cell>
          <cell r="C2533">
            <v>28880235</v>
          </cell>
          <cell r="D2533" t="str">
            <v>35-2083</v>
          </cell>
          <cell r="E2533" t="str">
            <v>SDR 35</v>
          </cell>
          <cell r="F2533" t="str">
            <v>27X21 CROSS GXGXGXG SDR35</v>
          </cell>
          <cell r="G2533">
            <v>162.9</v>
          </cell>
          <cell r="H2533">
            <v>73.890136800000008</v>
          </cell>
          <cell r="I2533">
            <v>1</v>
          </cell>
          <cell r="J2533">
            <v>1</v>
          </cell>
          <cell r="K2533">
            <v>22293.567630065361</v>
          </cell>
          <cell r="L2533">
            <v>2085.4573999999998</v>
          </cell>
          <cell r="M2533" t="str">
            <v>SPECFIT</v>
          </cell>
          <cell r="N2533" t="str">
            <v>(79)2602721</v>
          </cell>
          <cell r="O2533" t="str">
            <v>BOX</v>
          </cell>
          <cell r="P2533" t="str">
            <v>D</v>
          </cell>
          <cell r="Q2533" t="str">
            <v>F</v>
          </cell>
          <cell r="R2533">
            <v>17524.858823529412</v>
          </cell>
          <cell r="S2533">
            <v>18751.598941176471</v>
          </cell>
          <cell r="T2533">
            <v>18751.598941176471</v>
          </cell>
          <cell r="U2533">
            <v>18751.598941176471</v>
          </cell>
          <cell r="V2533">
            <v>20064.210867058824</v>
          </cell>
          <cell r="W2533">
            <v>20064.210867058824</v>
          </cell>
          <cell r="X2533">
            <v>20064.210867058824</v>
          </cell>
          <cell r="Y2533">
            <v>20064.210867058824</v>
          </cell>
          <cell r="Z2533">
            <v>22293.567630065361</v>
          </cell>
          <cell r="AB2533" t="str">
            <v/>
          </cell>
          <cell r="AC2533">
            <v>2863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I2533" t="str">
            <v/>
          </cell>
          <cell r="AJ2533" t="str">
            <v/>
          </cell>
          <cell r="AM2533" t="e">
            <v>#N/A</v>
          </cell>
        </row>
        <row r="2534">
          <cell r="A2534" t="str">
            <v>ACTIVE</v>
          </cell>
          <cell r="B2534" t="str">
            <v>35-2084</v>
          </cell>
          <cell r="C2534">
            <v>28880243</v>
          </cell>
          <cell r="D2534" t="str">
            <v>35-2084</v>
          </cell>
          <cell r="E2534" t="str">
            <v>SDR 35</v>
          </cell>
          <cell r="F2534" t="str">
            <v>27X24 CROSS GXGXGXG SDR35</v>
          </cell>
          <cell r="G2534">
            <v>183.6</v>
          </cell>
          <cell r="H2534">
            <v>83.279491199999995</v>
          </cell>
          <cell r="I2534">
            <v>1</v>
          </cell>
          <cell r="J2534">
            <v>1</v>
          </cell>
          <cell r="K2534">
            <v>26750.595983006537</v>
          </cell>
          <cell r="L2534">
            <v>2502.3910999999998</v>
          </cell>
          <cell r="M2534" t="str">
            <v>SPECFIT</v>
          </cell>
          <cell r="N2534" t="str">
            <v>(79)2602724</v>
          </cell>
          <cell r="O2534" t="str">
            <v>BOX</v>
          </cell>
          <cell r="P2534" t="str">
            <v>D</v>
          </cell>
          <cell r="Q2534" t="str">
            <v>F</v>
          </cell>
          <cell r="R2534">
            <v>21028.50588235294</v>
          </cell>
          <cell r="S2534">
            <v>22500.501294117646</v>
          </cell>
          <cell r="T2534">
            <v>22500.501294117646</v>
          </cell>
          <cell r="U2534">
            <v>22500.501294117646</v>
          </cell>
          <cell r="V2534">
            <v>24075.536384705883</v>
          </cell>
          <cell r="W2534">
            <v>24075.536384705883</v>
          </cell>
          <cell r="X2534">
            <v>24075.536384705883</v>
          </cell>
          <cell r="Y2534">
            <v>24075.536384705883</v>
          </cell>
          <cell r="Z2534">
            <v>26750.595983006537</v>
          </cell>
          <cell r="AB2534" t="str">
            <v/>
          </cell>
          <cell r="AC2534">
            <v>2864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I2534" t="str">
            <v/>
          </cell>
          <cell r="AJ2534" t="str">
            <v/>
          </cell>
          <cell r="AM2534" t="e">
            <v>#N/A</v>
          </cell>
        </row>
        <row r="2535">
          <cell r="A2535" t="str">
            <v>ACTIVE</v>
          </cell>
          <cell r="B2535" t="str">
            <v>35-2085</v>
          </cell>
          <cell r="C2535">
            <v>28880251</v>
          </cell>
          <cell r="D2535" t="str">
            <v>35-2085</v>
          </cell>
          <cell r="E2535" t="str">
            <v>SDR 35</v>
          </cell>
          <cell r="F2535" t="str">
            <v>27 CROSS GXGXGXG SDR35</v>
          </cell>
          <cell r="G2535">
            <v>217.35</v>
          </cell>
          <cell r="H2535">
            <v>98.588221199999992</v>
          </cell>
          <cell r="I2535">
            <v>1</v>
          </cell>
          <cell r="J2535">
            <v>1</v>
          </cell>
          <cell r="K2535">
            <v>33435.928988235304</v>
          </cell>
          <cell r="L2535">
            <v>3127.7723000000001</v>
          </cell>
          <cell r="M2535" t="str">
            <v>SPECFIT</v>
          </cell>
          <cell r="N2535" t="str">
            <v>(79)26027</v>
          </cell>
          <cell r="O2535" t="str">
            <v>BOX</v>
          </cell>
          <cell r="P2535" t="str">
            <v>D</v>
          </cell>
          <cell r="Q2535" t="str">
            <v>F</v>
          </cell>
          <cell r="R2535">
            <v>26283.811764705886</v>
          </cell>
          <cell r="S2535">
            <v>28123.6785882353</v>
          </cell>
          <cell r="T2535">
            <v>28123.6785882353</v>
          </cell>
          <cell r="U2535">
            <v>28123.6785882353</v>
          </cell>
          <cell r="V2535">
            <v>30092.336089411772</v>
          </cell>
          <cell r="W2535">
            <v>30092.336089411772</v>
          </cell>
          <cell r="X2535">
            <v>30092.336089411772</v>
          </cell>
          <cell r="Y2535">
            <v>30092.336089411772</v>
          </cell>
          <cell r="Z2535">
            <v>33435.928988235304</v>
          </cell>
          <cell r="AB2535" t="str">
            <v/>
          </cell>
          <cell r="AC2535">
            <v>2865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I2535" t="str">
            <v/>
          </cell>
          <cell r="AJ2535" t="str">
            <v/>
          </cell>
          <cell r="AM2535" t="e">
            <v>#N/A</v>
          </cell>
        </row>
        <row r="2536">
          <cell r="A2536" t="str">
            <v>ACTIVE</v>
          </cell>
          <cell r="B2536" t="str">
            <v>35-117</v>
          </cell>
          <cell r="C2536">
            <v>28880308</v>
          </cell>
          <cell r="D2536" t="str">
            <v>35-117</v>
          </cell>
          <cell r="E2536" t="str">
            <v>SDR 35</v>
          </cell>
          <cell r="F2536" t="str">
            <v>18 ELBOW 90 GXG SDR35</v>
          </cell>
          <cell r="G2536">
            <v>46.8</v>
          </cell>
          <cell r="H2536">
            <v>21.228105599999999</v>
          </cell>
          <cell r="I2536">
            <v>1</v>
          </cell>
          <cell r="J2536">
            <v>3</v>
          </cell>
          <cell r="K2536">
            <v>3280.9291111111111</v>
          </cell>
          <cell r="L2536">
            <v>371.90828000000005</v>
          </cell>
          <cell r="M2536" t="str">
            <v>SPECFIT</v>
          </cell>
          <cell r="N2536" t="str">
            <v>(79)37018</v>
          </cell>
          <cell r="O2536" t="str">
            <v>BOX</v>
          </cell>
          <cell r="P2536" t="str">
            <v>D</v>
          </cell>
          <cell r="Q2536" t="str">
            <v>F</v>
          </cell>
          <cell r="R2536">
            <v>2638.4823529411765</v>
          </cell>
          <cell r="S2536">
            <v>2823.1761176470591</v>
          </cell>
          <cell r="T2536">
            <v>2759.66</v>
          </cell>
          <cell r="U2536">
            <v>2759.66</v>
          </cell>
          <cell r="V2536">
            <v>2952.8362000000002</v>
          </cell>
          <cell r="W2536">
            <v>2952.8362000000002</v>
          </cell>
          <cell r="X2536">
            <v>2952.8362000000002</v>
          </cell>
          <cell r="Y2536">
            <v>2952.8362000000002</v>
          </cell>
          <cell r="Z2536">
            <v>3280.9291111111111</v>
          </cell>
          <cell r="AB2536" t="str">
            <v/>
          </cell>
          <cell r="AC2536">
            <v>2900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I2536" t="str">
            <v/>
          </cell>
          <cell r="AJ2536" t="str">
            <v/>
          </cell>
          <cell r="AM2536" t="e">
            <v>#N/A</v>
          </cell>
        </row>
        <row r="2537">
          <cell r="A2537" t="str">
            <v>ACTIVE</v>
          </cell>
          <cell r="B2537" t="str">
            <v>35-118</v>
          </cell>
          <cell r="C2537">
            <v>28880316</v>
          </cell>
          <cell r="D2537" t="str">
            <v>35-118</v>
          </cell>
          <cell r="E2537" t="str">
            <v>SDR 35</v>
          </cell>
          <cell r="F2537" t="str">
            <v>21 ELBOW 90 GXG SDR35</v>
          </cell>
          <cell r="G2537">
            <v>77.400000000000006</v>
          </cell>
          <cell r="H2537">
            <v>35.108020800000006</v>
          </cell>
          <cell r="I2537">
            <v>1</v>
          </cell>
          <cell r="J2537">
            <v>2</v>
          </cell>
          <cell r="K2537">
            <v>5635.2382222222232</v>
          </cell>
          <cell r="L2537">
            <v>452.3039</v>
          </cell>
          <cell r="M2537" t="str">
            <v>SPECFIT</v>
          </cell>
          <cell r="N2537" t="str">
            <v>(79)37021</v>
          </cell>
          <cell r="O2537" t="str">
            <v>BOX</v>
          </cell>
          <cell r="P2537" t="str">
            <v>D</v>
          </cell>
          <cell r="Q2537" t="str">
            <v>F</v>
          </cell>
          <cell r="R2537">
            <v>4531.8117647058825</v>
          </cell>
          <cell r="S2537">
            <v>4849.0385882352948</v>
          </cell>
          <cell r="T2537">
            <v>4739.92</v>
          </cell>
          <cell r="U2537">
            <v>4739.92</v>
          </cell>
          <cell r="V2537">
            <v>5071.7144000000008</v>
          </cell>
          <cell r="W2537">
            <v>5071.7144000000008</v>
          </cell>
          <cell r="X2537">
            <v>5071.7144000000008</v>
          </cell>
          <cell r="Y2537">
            <v>5071.7144000000008</v>
          </cell>
          <cell r="Z2537">
            <v>5635.2382222222232</v>
          </cell>
          <cell r="AB2537" t="str">
            <v/>
          </cell>
          <cell r="AC2537">
            <v>2901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I2537" t="str">
            <v/>
          </cell>
          <cell r="AJ2537" t="str">
            <v/>
          </cell>
          <cell r="AM2537" t="e">
            <v>#N/A</v>
          </cell>
        </row>
        <row r="2538">
          <cell r="A2538" t="str">
            <v>ACTIVE</v>
          </cell>
          <cell r="B2538" t="str">
            <v>35-119</v>
          </cell>
          <cell r="C2538">
            <v>28880324</v>
          </cell>
          <cell r="D2538" t="str">
            <v>35-119</v>
          </cell>
          <cell r="E2538" t="str">
            <v>SDR 35</v>
          </cell>
          <cell r="F2538" t="str">
            <v>24 ELBOW 90 GXG SDR35</v>
          </cell>
          <cell r="G2538">
            <v>111.15</v>
          </cell>
          <cell r="H2538">
            <v>50.416750800000003</v>
          </cell>
          <cell r="I2538">
            <v>1</v>
          </cell>
          <cell r="J2538">
            <v>1</v>
          </cell>
          <cell r="K2538">
            <v>7534.7378888888888</v>
          </cell>
          <cell r="L2538">
            <v>742.69488999999999</v>
          </cell>
          <cell r="M2538" t="str">
            <v>SPECFIT</v>
          </cell>
          <cell r="N2538" t="str">
            <v>(79)37024</v>
          </cell>
          <cell r="O2538" t="str">
            <v>BOX</v>
          </cell>
          <cell r="P2538" t="str">
            <v>D</v>
          </cell>
          <cell r="Q2538" t="str">
            <v>F</v>
          </cell>
          <cell r="R2538">
            <v>6059.3529411764703</v>
          </cell>
          <cell r="S2538">
            <v>6483.5076470588237</v>
          </cell>
          <cell r="T2538">
            <v>6337.63</v>
          </cell>
          <cell r="U2538">
            <v>6337.63</v>
          </cell>
          <cell r="V2538">
            <v>6781.2641000000003</v>
          </cell>
          <cell r="W2538">
            <v>6781.2641000000003</v>
          </cell>
          <cell r="X2538">
            <v>6781.2641000000003</v>
          </cell>
          <cell r="Y2538">
            <v>6781.2641000000003</v>
          </cell>
          <cell r="Z2538">
            <v>7534.7378888888888</v>
          </cell>
          <cell r="AB2538" t="str">
            <v/>
          </cell>
          <cell r="AC2538">
            <v>2902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I2538" t="str">
            <v/>
          </cell>
          <cell r="AJ2538" t="str">
            <v/>
          </cell>
          <cell r="AM2538" t="e">
            <v>#N/A</v>
          </cell>
        </row>
        <row r="2539">
          <cell r="A2539" t="str">
            <v>ACTIVE</v>
          </cell>
          <cell r="B2539" t="str">
            <v>35-121</v>
          </cell>
          <cell r="C2539">
            <v>28880332</v>
          </cell>
          <cell r="D2539" t="str">
            <v>35-121</v>
          </cell>
          <cell r="E2539" t="str">
            <v>SDR 35</v>
          </cell>
          <cell r="F2539" t="str">
            <v>27 ELBOW 90 GXG SDR35</v>
          </cell>
          <cell r="G2539">
            <v>147.15</v>
          </cell>
          <cell r="H2539">
            <v>66.746062800000004</v>
          </cell>
          <cell r="I2539">
            <v>1</v>
          </cell>
          <cell r="J2539">
            <v>1</v>
          </cell>
          <cell r="K2539">
            <v>8604.4882222222222</v>
          </cell>
          <cell r="L2539">
            <v>823.43610000000001</v>
          </cell>
          <cell r="M2539" t="str">
            <v>SPECFIT</v>
          </cell>
          <cell r="N2539" t="str">
            <v>(79)37027</v>
          </cell>
          <cell r="O2539" t="str">
            <v>BOX</v>
          </cell>
          <cell r="P2539" t="str">
            <v>D</v>
          </cell>
          <cell r="Q2539" t="str">
            <v>F</v>
          </cell>
          <cell r="R2539">
            <v>6919.6352941176465</v>
          </cell>
          <cell r="S2539">
            <v>7404.0097647058819</v>
          </cell>
          <cell r="T2539">
            <v>7237.42</v>
          </cell>
          <cell r="U2539">
            <v>7237.42</v>
          </cell>
          <cell r="V2539">
            <v>7744.0394000000006</v>
          </cell>
          <cell r="W2539">
            <v>7744.0394000000006</v>
          </cell>
          <cell r="X2539">
            <v>7744.0394000000006</v>
          </cell>
          <cell r="Y2539">
            <v>7744.0394000000006</v>
          </cell>
          <cell r="Z2539">
            <v>8604.4882222222222</v>
          </cell>
          <cell r="AB2539" t="str">
            <v/>
          </cell>
          <cell r="AC2539">
            <v>2903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I2539" t="str">
            <v/>
          </cell>
          <cell r="AJ2539" t="str">
            <v/>
          </cell>
          <cell r="AM2539" t="e">
            <v>#N/A</v>
          </cell>
        </row>
        <row r="2540">
          <cell r="A2540" t="str">
            <v>ACTIVE</v>
          </cell>
          <cell r="B2540" t="str">
            <v>35-122</v>
          </cell>
          <cell r="C2540">
            <v>28880340</v>
          </cell>
          <cell r="D2540" t="str">
            <v>35-122</v>
          </cell>
          <cell r="E2540" t="str">
            <v>SDR 35</v>
          </cell>
          <cell r="F2540" t="str">
            <v>30 ELBOW 90 GXG SDR35</v>
          </cell>
          <cell r="G2540">
            <v>0.01</v>
          </cell>
          <cell r="H2540">
            <v>4.5359199999999997E-3</v>
          </cell>
          <cell r="I2540">
            <v>1</v>
          </cell>
          <cell r="J2540" t="str">
            <v>-</v>
          </cell>
          <cell r="K2540">
            <v>10786.812666666667</v>
          </cell>
          <cell r="L2540">
            <v>1032.2816</v>
          </cell>
          <cell r="M2540" t="str">
            <v>SPECFIT</v>
          </cell>
          <cell r="N2540" t="str">
            <v>(79)37030</v>
          </cell>
          <cell r="O2540" t="str">
            <v>BOX</v>
          </cell>
          <cell r="P2540" t="str">
            <v>D</v>
          </cell>
          <cell r="Q2540" t="str">
            <v>F</v>
          </cell>
          <cell r="R2540">
            <v>8674.6470588235297</v>
          </cell>
          <cell r="S2540">
            <v>9281.8723529411782</v>
          </cell>
          <cell r="T2540">
            <v>9073.02</v>
          </cell>
          <cell r="U2540">
            <v>9073.02</v>
          </cell>
          <cell r="V2540">
            <v>9708.1314000000002</v>
          </cell>
          <cell r="W2540">
            <v>9708.1314000000002</v>
          </cell>
          <cell r="X2540">
            <v>9708.1314000000002</v>
          </cell>
          <cell r="Y2540">
            <v>9708.1314000000002</v>
          </cell>
          <cell r="Z2540">
            <v>10786.812666666667</v>
          </cell>
          <cell r="AB2540" t="str">
            <v/>
          </cell>
          <cell r="AC2540">
            <v>2904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I2540" t="str">
            <v/>
          </cell>
          <cell r="AJ2540" t="str">
            <v/>
          </cell>
          <cell r="AM2540" t="e">
            <v>#N/A</v>
          </cell>
        </row>
        <row r="2541">
          <cell r="A2541" t="str">
            <v>ACTIVE</v>
          </cell>
          <cell r="B2541" t="str">
            <v>35-123</v>
          </cell>
          <cell r="C2541">
            <v>28880359</v>
          </cell>
          <cell r="D2541" t="str">
            <v>35-123</v>
          </cell>
          <cell r="E2541" t="str">
            <v>SDR 35</v>
          </cell>
          <cell r="F2541" t="str">
            <v>36 ELBOW 90 GXG SDR35</v>
          </cell>
          <cell r="G2541">
            <v>0.01</v>
          </cell>
          <cell r="H2541">
            <v>4.5359199999999997E-3</v>
          </cell>
          <cell r="I2541">
            <v>1</v>
          </cell>
          <cell r="J2541" t="str">
            <v>-</v>
          </cell>
          <cell r="K2541">
            <v>15142.877777777778</v>
          </cell>
          <cell r="L2541">
            <v>1449.1505</v>
          </cell>
          <cell r="M2541" t="str">
            <v>SPECFIT</v>
          </cell>
          <cell r="N2541" t="str">
            <v>(79)37036</v>
          </cell>
          <cell r="O2541" t="str">
            <v>BOX</v>
          </cell>
          <cell r="P2541" t="str">
            <v>D</v>
          </cell>
          <cell r="Q2541" t="str">
            <v>F</v>
          </cell>
          <cell r="R2541">
            <v>12177.741176470588</v>
          </cell>
          <cell r="S2541">
            <v>13030.18305882353</v>
          </cell>
          <cell r="T2541">
            <v>12737</v>
          </cell>
          <cell r="U2541">
            <v>12737</v>
          </cell>
          <cell r="V2541">
            <v>13628.59</v>
          </cell>
          <cell r="W2541">
            <v>13628.59</v>
          </cell>
          <cell r="X2541">
            <v>13628.59</v>
          </cell>
          <cell r="Y2541">
            <v>13628.59</v>
          </cell>
          <cell r="Z2541">
            <v>15142.877777777778</v>
          </cell>
          <cell r="AB2541" t="str">
            <v/>
          </cell>
          <cell r="AC2541">
            <v>2905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I2541" t="str">
            <v/>
          </cell>
          <cell r="AJ2541" t="str">
            <v/>
          </cell>
          <cell r="AM2541" t="e">
            <v>#N/A</v>
          </cell>
        </row>
        <row r="2542">
          <cell r="A2542" t="str">
            <v>ACTIVE</v>
          </cell>
          <cell r="B2542" t="str">
            <v>35-124</v>
          </cell>
          <cell r="C2542">
            <v>28880405</v>
          </cell>
          <cell r="D2542" t="str">
            <v>35-124</v>
          </cell>
          <cell r="E2542" t="str">
            <v>SDR 35</v>
          </cell>
          <cell r="F2542" t="str">
            <v>10 ELBOW 90 GXS SDR35</v>
          </cell>
          <cell r="G2542">
            <v>11</v>
          </cell>
          <cell r="H2542">
            <v>4.9895119999999995</v>
          </cell>
          <cell r="I2542">
            <v>1</v>
          </cell>
          <cell r="J2542">
            <v>19</v>
          </cell>
          <cell r="K2542">
            <v>705.225111111111</v>
          </cell>
          <cell r="L2542">
            <v>104.597427</v>
          </cell>
          <cell r="M2542" t="str">
            <v>SPECFIT</v>
          </cell>
          <cell r="N2542" t="str">
            <v>(79)46010</v>
          </cell>
          <cell r="O2542" t="str">
            <v>BOX</v>
          </cell>
          <cell r="P2542" t="str">
            <v>D</v>
          </cell>
          <cell r="Q2542" t="str">
            <v>F</v>
          </cell>
          <cell r="R2542">
            <v>607.05882352941182</v>
          </cell>
          <cell r="S2542">
            <v>649.55294117647065</v>
          </cell>
          <cell r="T2542">
            <v>593.17999999999995</v>
          </cell>
          <cell r="U2542">
            <v>593.17999999999995</v>
          </cell>
          <cell r="V2542">
            <v>634.70259999999996</v>
          </cell>
          <cell r="W2542">
            <v>634.70259999999996</v>
          </cell>
          <cell r="X2542">
            <v>634.70259999999996</v>
          </cell>
          <cell r="Y2542">
            <v>634.70259999999996</v>
          </cell>
          <cell r="Z2542">
            <v>705.225111111111</v>
          </cell>
          <cell r="AB2542" t="str">
            <v/>
          </cell>
          <cell r="AC2542">
            <v>2925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I2542" t="str">
            <v/>
          </cell>
          <cell r="AJ2542" t="str">
            <v/>
          </cell>
          <cell r="AM2542" t="e">
            <v>#N/A</v>
          </cell>
        </row>
        <row r="2543">
          <cell r="A2543" t="str">
            <v>ACTIVE</v>
          </cell>
          <cell r="B2543" t="str">
            <v>35-125</v>
          </cell>
          <cell r="C2543">
            <v>28880413</v>
          </cell>
          <cell r="D2543" t="str">
            <v>35-125</v>
          </cell>
          <cell r="E2543" t="str">
            <v>SDR 35</v>
          </cell>
          <cell r="F2543" t="str">
            <v>12 ELBOW 90 GXS SDR35</v>
          </cell>
          <cell r="G2543">
            <v>11.835000000000001</v>
          </cell>
          <cell r="H2543">
            <v>5.3682613200000002</v>
          </cell>
          <cell r="I2543">
            <v>1</v>
          </cell>
          <cell r="J2543">
            <v>11</v>
          </cell>
          <cell r="K2543">
            <v>897.75377777777783</v>
          </cell>
          <cell r="L2543">
            <v>88.492450000000005</v>
          </cell>
          <cell r="M2543" t="str">
            <v>SPECFIT</v>
          </cell>
          <cell r="N2543" t="str">
            <v>(79)46012</v>
          </cell>
          <cell r="O2543" t="str">
            <v>BOX</v>
          </cell>
          <cell r="P2543" t="str">
            <v>D</v>
          </cell>
          <cell r="Q2543" t="str">
            <v>F</v>
          </cell>
          <cell r="R2543">
            <v>721.9764705882352</v>
          </cell>
          <cell r="S2543">
            <v>772.51482352941173</v>
          </cell>
          <cell r="T2543">
            <v>755.12</v>
          </cell>
          <cell r="U2543">
            <v>755.12</v>
          </cell>
          <cell r="V2543">
            <v>807.97840000000008</v>
          </cell>
          <cell r="W2543">
            <v>807.97840000000008</v>
          </cell>
          <cell r="X2543">
            <v>807.97840000000008</v>
          </cell>
          <cell r="Y2543">
            <v>807.97840000000008</v>
          </cell>
          <cell r="Z2543">
            <v>897.75377777777783</v>
          </cell>
          <cell r="AB2543" t="str">
            <v/>
          </cell>
          <cell r="AC2543">
            <v>2926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I2543" t="str">
            <v/>
          </cell>
          <cell r="AJ2543" t="str">
            <v/>
          </cell>
          <cell r="AM2543" t="e">
            <v>#N/A</v>
          </cell>
        </row>
        <row r="2544">
          <cell r="A2544" t="str">
            <v>ACTIVE</v>
          </cell>
          <cell r="B2544" t="str">
            <v>35-126</v>
          </cell>
          <cell r="C2544">
            <v>28880421</v>
          </cell>
          <cell r="D2544" t="str">
            <v>35-126</v>
          </cell>
          <cell r="E2544" t="str">
            <v>SDR 35</v>
          </cell>
          <cell r="F2544" t="str">
            <v>15 ELBOW 90 GXS SDR35</v>
          </cell>
          <cell r="G2544">
            <v>21.635999999999999</v>
          </cell>
          <cell r="H2544">
            <v>9.8139165119999987</v>
          </cell>
          <cell r="I2544">
            <v>1</v>
          </cell>
          <cell r="J2544">
            <v>6</v>
          </cell>
          <cell r="K2544">
            <v>1769.6492222222223</v>
          </cell>
          <cell r="L2544">
            <v>174.43359000000001</v>
          </cell>
          <cell r="M2544" t="str">
            <v>SPECFIT</v>
          </cell>
          <cell r="N2544" t="str">
            <v>(79)46015</v>
          </cell>
          <cell r="O2544" t="str">
            <v>BOX</v>
          </cell>
          <cell r="P2544" t="str">
            <v>D</v>
          </cell>
          <cell r="Q2544" t="str">
            <v>F</v>
          </cell>
          <cell r="R2544">
            <v>1423.1411764705883</v>
          </cell>
          <cell r="S2544">
            <v>1522.7610588235295</v>
          </cell>
          <cell r="T2544">
            <v>1488.49</v>
          </cell>
          <cell r="U2544">
            <v>1488.49</v>
          </cell>
          <cell r="V2544">
            <v>1592.6843000000001</v>
          </cell>
          <cell r="W2544">
            <v>1592.6843000000001</v>
          </cell>
          <cell r="X2544">
            <v>1592.6843000000001</v>
          </cell>
          <cell r="Y2544">
            <v>1592.6843000000001</v>
          </cell>
          <cell r="Z2544">
            <v>1769.6492222222223</v>
          </cell>
          <cell r="AB2544" t="str">
            <v/>
          </cell>
          <cell r="AC2544">
            <v>2927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I2544" t="str">
            <v/>
          </cell>
          <cell r="AJ2544" t="str">
            <v/>
          </cell>
          <cell r="AM2544" t="e">
            <v>#N/A</v>
          </cell>
        </row>
        <row r="2545">
          <cell r="A2545" t="str">
            <v>ACTIVE</v>
          </cell>
          <cell r="B2545" t="str">
            <v>35-127</v>
          </cell>
          <cell r="C2545">
            <v>28880430</v>
          </cell>
          <cell r="D2545" t="str">
            <v>35-127</v>
          </cell>
          <cell r="E2545" t="str">
            <v>SDR 35</v>
          </cell>
          <cell r="F2545" t="str">
            <v>18 ELBOW 90 GXS SDR35</v>
          </cell>
          <cell r="G2545">
            <v>45.45</v>
          </cell>
          <cell r="H2545">
            <v>20.615756400000002</v>
          </cell>
          <cell r="I2545">
            <v>1</v>
          </cell>
          <cell r="J2545">
            <v>3</v>
          </cell>
          <cell r="K2545">
            <v>3032.3918888888888</v>
          </cell>
          <cell r="L2545">
            <v>290.19670000000002</v>
          </cell>
          <cell r="M2545" t="str">
            <v>SPECFIT</v>
          </cell>
          <cell r="N2545" t="str">
            <v>(79)46018</v>
          </cell>
          <cell r="O2545" t="str">
            <v>BOX</v>
          </cell>
          <cell r="P2545" t="str">
            <v>D</v>
          </cell>
          <cell r="Q2545" t="str">
            <v>F</v>
          </cell>
          <cell r="R2545">
            <v>2438.6352941176474</v>
          </cell>
          <cell r="S2545">
            <v>2609.3397647058828</v>
          </cell>
          <cell r="T2545">
            <v>2550.61</v>
          </cell>
          <cell r="U2545">
            <v>2550.61</v>
          </cell>
          <cell r="V2545">
            <v>2729.1527000000001</v>
          </cell>
          <cell r="W2545">
            <v>2729.1527000000001</v>
          </cell>
          <cell r="X2545">
            <v>2729.1527000000001</v>
          </cell>
          <cell r="Y2545">
            <v>2729.1527000000001</v>
          </cell>
          <cell r="Z2545">
            <v>3032.3918888888888</v>
          </cell>
          <cell r="AB2545" t="str">
            <v/>
          </cell>
          <cell r="AC2545">
            <v>2928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I2545" t="str">
            <v/>
          </cell>
          <cell r="AJ2545" t="str">
            <v/>
          </cell>
          <cell r="AM2545" t="e">
            <v>#N/A</v>
          </cell>
        </row>
        <row r="2546">
          <cell r="A2546" t="str">
            <v>ACTIVE</v>
          </cell>
          <cell r="B2546" t="str">
            <v>35-128</v>
          </cell>
          <cell r="C2546">
            <v>28880448</v>
          </cell>
          <cell r="D2546" t="str">
            <v>35-128</v>
          </cell>
          <cell r="E2546" t="str">
            <v>SDR 35</v>
          </cell>
          <cell r="F2546" t="str">
            <v>21 ELBOW 90 GXS SDR35</v>
          </cell>
          <cell r="G2546">
            <v>74.7</v>
          </cell>
          <cell r="H2546">
            <v>33.883322400000004</v>
          </cell>
          <cell r="I2546">
            <v>1</v>
          </cell>
          <cell r="J2546">
            <v>2</v>
          </cell>
          <cell r="K2546">
            <v>5095.1022222222227</v>
          </cell>
          <cell r="L2546">
            <v>487.59249999999997</v>
          </cell>
          <cell r="M2546" t="str">
            <v>SPECFIT</v>
          </cell>
          <cell r="N2546" t="str">
            <v>(79)46021</v>
          </cell>
          <cell r="O2546" t="str">
            <v>BOX</v>
          </cell>
          <cell r="P2546" t="str">
            <v>D</v>
          </cell>
          <cell r="Q2546" t="str">
            <v>F</v>
          </cell>
          <cell r="R2546">
            <v>4097.4235294117643</v>
          </cell>
          <cell r="S2546">
            <v>4384.243176470588</v>
          </cell>
          <cell r="T2546">
            <v>4285.6000000000004</v>
          </cell>
          <cell r="U2546">
            <v>4285.6000000000004</v>
          </cell>
          <cell r="V2546">
            <v>4585.5920000000006</v>
          </cell>
          <cell r="W2546">
            <v>4585.5920000000006</v>
          </cell>
          <cell r="X2546">
            <v>4585.5920000000006</v>
          </cell>
          <cell r="Y2546">
            <v>4585.5920000000006</v>
          </cell>
          <cell r="Z2546">
            <v>5095.1022222222227</v>
          </cell>
          <cell r="AB2546" t="str">
            <v/>
          </cell>
          <cell r="AC2546">
            <v>2929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I2546" t="str">
            <v/>
          </cell>
          <cell r="AJ2546" t="str">
            <v/>
          </cell>
          <cell r="AM2546" t="e">
            <v>#N/A</v>
          </cell>
        </row>
        <row r="2547">
          <cell r="A2547" t="str">
            <v>ACTIVE</v>
          </cell>
          <cell r="B2547" t="str">
            <v>35-129</v>
          </cell>
          <cell r="C2547">
            <v>28880456</v>
          </cell>
          <cell r="D2547" t="str">
            <v>35-129</v>
          </cell>
          <cell r="E2547" t="str">
            <v>SDR 35</v>
          </cell>
          <cell r="F2547" t="str">
            <v>24 ELBOW 90 GXS SDR35</v>
          </cell>
          <cell r="G2547">
            <v>105.3</v>
          </cell>
          <cell r="H2547">
            <v>47.763237599999997</v>
          </cell>
          <cell r="I2547">
            <v>1</v>
          </cell>
          <cell r="J2547">
            <v>1</v>
          </cell>
          <cell r="K2547">
            <v>6291.1838888888888</v>
          </cell>
          <cell r="L2547">
            <v>602.05780000000004</v>
          </cell>
          <cell r="M2547" t="str">
            <v>SPECFIT</v>
          </cell>
          <cell r="N2547" t="str">
            <v>(79)46024</v>
          </cell>
          <cell r="O2547" t="str">
            <v>BOX</v>
          </cell>
          <cell r="P2547" t="str">
            <v>D</v>
          </cell>
          <cell r="Q2547" t="str">
            <v>F</v>
          </cell>
          <cell r="R2547">
            <v>5059.3176470588242</v>
          </cell>
          <cell r="S2547">
            <v>5413.4698823529425</v>
          </cell>
          <cell r="T2547">
            <v>5291.65</v>
          </cell>
          <cell r="U2547">
            <v>5291.65</v>
          </cell>
          <cell r="V2547">
            <v>5662.0654999999997</v>
          </cell>
          <cell r="W2547">
            <v>5662.0654999999997</v>
          </cell>
          <cell r="X2547">
            <v>5662.0654999999997</v>
          </cell>
          <cell r="Y2547">
            <v>5662.0654999999997</v>
          </cell>
          <cell r="Z2547">
            <v>6291.1838888888888</v>
          </cell>
          <cell r="AB2547" t="str">
            <v/>
          </cell>
          <cell r="AC2547">
            <v>2930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I2547" t="str">
            <v/>
          </cell>
          <cell r="AJ2547" t="str">
            <v/>
          </cell>
          <cell r="AM2547" t="e">
            <v>#N/A</v>
          </cell>
        </row>
        <row r="2548">
          <cell r="A2548" t="str">
            <v>ACTIVE</v>
          </cell>
          <cell r="B2548" t="str">
            <v>35-130</v>
          </cell>
          <cell r="C2548">
            <v>28880464</v>
          </cell>
          <cell r="D2548" t="str">
            <v>35-130</v>
          </cell>
          <cell r="E2548" t="str">
            <v>SDR 35</v>
          </cell>
          <cell r="F2548" t="str">
            <v>27 ELBOW 90 GXS SDR35</v>
          </cell>
          <cell r="G2548">
            <v>145.35</v>
          </cell>
          <cell r="H2548">
            <v>65.929597200000003</v>
          </cell>
          <cell r="I2548">
            <v>1</v>
          </cell>
          <cell r="J2548">
            <v>1</v>
          </cell>
          <cell r="K2548">
            <v>8739.8670000000002</v>
          </cell>
          <cell r="L2548">
            <v>836.39110000000005</v>
          </cell>
          <cell r="M2548" t="str">
            <v>SPECFIT</v>
          </cell>
          <cell r="N2548" t="str">
            <v>(79)46027</v>
          </cell>
          <cell r="O2548" t="str">
            <v>BOX</v>
          </cell>
          <cell r="P2548" t="str">
            <v>D</v>
          </cell>
          <cell r="Q2548" t="str">
            <v>F</v>
          </cell>
          <cell r="R2548">
            <v>7028.5058823529407</v>
          </cell>
          <cell r="S2548">
            <v>7520.5012941176474</v>
          </cell>
          <cell r="T2548">
            <v>7351.29</v>
          </cell>
          <cell r="U2548">
            <v>7351.29</v>
          </cell>
          <cell r="V2548">
            <v>7865.8803000000007</v>
          </cell>
          <cell r="W2548">
            <v>7865.8803000000007</v>
          </cell>
          <cell r="X2548">
            <v>7865.8803000000007</v>
          </cell>
          <cell r="Y2548">
            <v>7865.8803000000007</v>
          </cell>
          <cell r="Z2548">
            <v>8739.8670000000002</v>
          </cell>
          <cell r="AB2548" t="str">
            <v/>
          </cell>
          <cell r="AC2548">
            <v>2931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I2548" t="str">
            <v/>
          </cell>
          <cell r="AJ2548" t="str">
            <v/>
          </cell>
          <cell r="AM2548" t="e">
            <v>#N/A</v>
          </cell>
        </row>
        <row r="2549">
          <cell r="A2549" t="str">
            <v>ACTIVE</v>
          </cell>
          <cell r="B2549" t="str">
            <v>35-131</v>
          </cell>
          <cell r="C2549">
            <v>28880472</v>
          </cell>
          <cell r="D2549" t="str">
            <v>35-131</v>
          </cell>
          <cell r="E2549" t="str">
            <v>SDR 35</v>
          </cell>
          <cell r="F2549" t="str">
            <v>30 ELBOW 90 GXS SDR35</v>
          </cell>
          <cell r="G2549">
            <v>0.01</v>
          </cell>
          <cell r="H2549">
            <v>4.5359199999999997E-3</v>
          </cell>
          <cell r="I2549">
            <v>1</v>
          </cell>
          <cell r="J2549" t="str">
            <v>-</v>
          </cell>
          <cell r="K2549">
            <v>10786.812666666667</v>
          </cell>
          <cell r="L2549">
            <v>1032.2816</v>
          </cell>
          <cell r="M2549" t="str">
            <v>SPECFIT</v>
          </cell>
          <cell r="N2549" t="str">
            <v>(79)46030</v>
          </cell>
          <cell r="O2549" t="str">
            <v>BOX</v>
          </cell>
          <cell r="P2549" t="str">
            <v>D</v>
          </cell>
          <cell r="Q2549" t="str">
            <v>F</v>
          </cell>
          <cell r="R2549">
            <v>8674.6470588235297</v>
          </cell>
          <cell r="S2549">
            <v>9281.8723529411782</v>
          </cell>
          <cell r="T2549">
            <v>9073.02</v>
          </cell>
          <cell r="U2549">
            <v>9073.02</v>
          </cell>
          <cell r="V2549">
            <v>9708.1314000000002</v>
          </cell>
          <cell r="W2549">
            <v>9708.1314000000002</v>
          </cell>
          <cell r="X2549">
            <v>9708.1314000000002</v>
          </cell>
          <cell r="Y2549">
            <v>9708.1314000000002</v>
          </cell>
          <cell r="Z2549">
            <v>10786.812666666667</v>
          </cell>
          <cell r="AB2549" t="str">
            <v/>
          </cell>
          <cell r="AC2549">
            <v>2932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I2549" t="str">
            <v/>
          </cell>
          <cell r="AJ2549" t="str">
            <v/>
          </cell>
          <cell r="AM2549" t="e">
            <v>#N/A</v>
          </cell>
        </row>
        <row r="2550">
          <cell r="A2550" t="str">
            <v>ACTIVE</v>
          </cell>
          <cell r="B2550" t="str">
            <v>35-132</v>
          </cell>
          <cell r="C2550">
            <v>28880480</v>
          </cell>
          <cell r="D2550" t="str">
            <v>35-132</v>
          </cell>
          <cell r="E2550" t="str">
            <v>SDR 35</v>
          </cell>
          <cell r="F2550" t="str">
            <v>36 ELBOW 90 GXS SDR35</v>
          </cell>
          <cell r="G2550">
            <v>0.01</v>
          </cell>
          <cell r="H2550">
            <v>4.5359199999999997E-3</v>
          </cell>
          <cell r="I2550">
            <v>1</v>
          </cell>
          <cell r="J2550" t="str">
            <v>-</v>
          </cell>
          <cell r="K2550">
            <v>15142.877777777778</v>
          </cell>
          <cell r="L2550">
            <v>1449.1505</v>
          </cell>
          <cell r="M2550" t="str">
            <v>SPECFIT</v>
          </cell>
          <cell r="N2550" t="str">
            <v>(79)46036</v>
          </cell>
          <cell r="O2550" t="str">
            <v>BOX</v>
          </cell>
          <cell r="P2550" t="str">
            <v>D</v>
          </cell>
          <cell r="Q2550" t="str">
            <v>F</v>
          </cell>
          <cell r="R2550">
            <v>12177.741176470588</v>
          </cell>
          <cell r="S2550">
            <v>13030.18305882353</v>
          </cell>
          <cell r="T2550">
            <v>12737</v>
          </cell>
          <cell r="U2550">
            <v>12737</v>
          </cell>
          <cell r="V2550">
            <v>13628.59</v>
          </cell>
          <cell r="W2550">
            <v>13628.59</v>
          </cell>
          <cell r="X2550">
            <v>13628.59</v>
          </cell>
          <cell r="Y2550">
            <v>13628.59</v>
          </cell>
          <cell r="Z2550">
            <v>15142.877777777778</v>
          </cell>
          <cell r="AB2550" t="str">
            <v/>
          </cell>
          <cell r="AC2550">
            <v>2933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I2550" t="str">
            <v/>
          </cell>
          <cell r="AJ2550" t="str">
            <v/>
          </cell>
          <cell r="AM2550" t="e">
            <v>#N/A</v>
          </cell>
        </row>
        <row r="2551">
          <cell r="A2551" t="str">
            <v>ACTIVE</v>
          </cell>
          <cell r="B2551" t="str">
            <v>35-133</v>
          </cell>
          <cell r="C2551">
            <v>28880499</v>
          </cell>
          <cell r="D2551" t="str">
            <v>35-133</v>
          </cell>
          <cell r="E2551" t="str">
            <v>SDR 35</v>
          </cell>
          <cell r="F2551" t="str">
            <v>15 ELBOW 45 GXG SDR35</v>
          </cell>
          <cell r="G2551">
            <v>37</v>
          </cell>
          <cell r="H2551">
            <v>16.782903999999998</v>
          </cell>
          <cell r="I2551">
            <v>1</v>
          </cell>
          <cell r="J2551">
            <v>8</v>
          </cell>
          <cell r="K2551">
            <v>1580.6396666666667</v>
          </cell>
          <cell r="L2551">
            <v>265.69653400000004</v>
          </cell>
          <cell r="M2551" t="str">
            <v>SPECFIT</v>
          </cell>
          <cell r="N2551" t="str">
            <v>(79)35015</v>
          </cell>
          <cell r="O2551" t="str">
            <v>BOX</v>
          </cell>
          <cell r="P2551" t="str">
            <v>D</v>
          </cell>
          <cell r="Q2551" t="str">
            <v>F</v>
          </cell>
          <cell r="R2551">
            <v>1271.129411764706</v>
          </cell>
          <cell r="S2551">
            <v>1360.1084705882354</v>
          </cell>
          <cell r="T2551">
            <v>1329.51</v>
          </cell>
          <cell r="U2551">
            <v>1329.51</v>
          </cell>
          <cell r="V2551">
            <v>1422.5757000000001</v>
          </cell>
          <cell r="W2551">
            <v>1422.5757000000001</v>
          </cell>
          <cell r="X2551">
            <v>1422.5757000000001</v>
          </cell>
          <cell r="Y2551">
            <v>1422.5757000000001</v>
          </cell>
          <cell r="Z2551">
            <v>1580.6396666666667</v>
          </cell>
          <cell r="AB2551" t="str">
            <v/>
          </cell>
          <cell r="AC2551">
            <v>2915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I2551" t="str">
            <v/>
          </cell>
          <cell r="AJ2551" t="str">
            <v/>
          </cell>
          <cell r="AM2551" t="e">
            <v>#N/A</v>
          </cell>
        </row>
        <row r="2552">
          <cell r="A2552" t="str">
            <v>ACTIVE</v>
          </cell>
          <cell r="B2552" t="str">
            <v>35-134</v>
          </cell>
          <cell r="C2552">
            <v>28880502</v>
          </cell>
          <cell r="D2552" t="str">
            <v>35-134</v>
          </cell>
          <cell r="E2552" t="str">
            <v>SDR 35</v>
          </cell>
          <cell r="F2552" t="str">
            <v>18 ELBOW 45 GXG SDR35</v>
          </cell>
          <cell r="G2552">
            <v>32.4</v>
          </cell>
          <cell r="H2552">
            <v>14.6963808</v>
          </cell>
          <cell r="I2552">
            <v>1</v>
          </cell>
          <cell r="J2552">
            <v>4</v>
          </cell>
          <cell r="K2552">
            <v>2529.8723333333332</v>
          </cell>
          <cell r="L2552">
            <v>286.77466000000004</v>
          </cell>
          <cell r="M2552" t="str">
            <v>SPECFIT</v>
          </cell>
          <cell r="N2552" t="str">
            <v>(79)35018</v>
          </cell>
          <cell r="O2552" t="str">
            <v>BOX</v>
          </cell>
          <cell r="P2552" t="str">
            <v>D</v>
          </cell>
          <cell r="Q2552" t="str">
            <v>F</v>
          </cell>
          <cell r="R2552">
            <v>2034.5058823529412</v>
          </cell>
          <cell r="S2552">
            <v>2176.921294117647</v>
          </cell>
          <cell r="T2552">
            <v>2127.9299999999998</v>
          </cell>
          <cell r="U2552">
            <v>2127.9299999999998</v>
          </cell>
          <cell r="V2552">
            <v>2276.8851</v>
          </cell>
          <cell r="W2552">
            <v>2276.8851</v>
          </cell>
          <cell r="X2552">
            <v>2276.8851</v>
          </cell>
          <cell r="Y2552">
            <v>2276.8851</v>
          </cell>
          <cell r="Z2552">
            <v>2529.8723333333332</v>
          </cell>
          <cell r="AB2552" t="str">
            <v/>
          </cell>
          <cell r="AC2552">
            <v>2916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I2552" t="str">
            <v/>
          </cell>
          <cell r="AJ2552" t="str">
            <v/>
          </cell>
          <cell r="AM2552" t="e">
            <v>#N/A</v>
          </cell>
        </row>
        <row r="2553">
          <cell r="A2553" t="str">
            <v>ACTIVE</v>
          </cell>
          <cell r="B2553" t="str">
            <v>35-135</v>
          </cell>
          <cell r="C2553">
            <v>28880510</v>
          </cell>
          <cell r="D2553" t="str">
            <v>35-135</v>
          </cell>
          <cell r="E2553" t="str">
            <v>SDR 35</v>
          </cell>
          <cell r="F2553" t="str">
            <v>21 ELBOW 45 GXG SDR35</v>
          </cell>
          <cell r="G2553">
            <v>50.85</v>
          </cell>
          <cell r="H2553">
            <v>23.065153200000001</v>
          </cell>
          <cell r="I2553">
            <v>1</v>
          </cell>
          <cell r="J2553">
            <v>3</v>
          </cell>
          <cell r="K2553">
            <v>4284.5891111111114</v>
          </cell>
          <cell r="L2553">
            <v>422.32884000000001</v>
          </cell>
          <cell r="M2553" t="str">
            <v>SPECFIT</v>
          </cell>
          <cell r="N2553" t="str">
            <v>(79)35021</v>
          </cell>
          <cell r="O2553" t="str">
            <v>BOX</v>
          </cell>
          <cell r="P2553" t="str">
            <v>D</v>
          </cell>
          <cell r="Q2553" t="str">
            <v>F</v>
          </cell>
          <cell r="R2553">
            <v>3445.6117647058823</v>
          </cell>
          <cell r="S2553">
            <v>3686.8045882352944</v>
          </cell>
          <cell r="T2553">
            <v>3603.86</v>
          </cell>
          <cell r="U2553">
            <v>3603.86</v>
          </cell>
          <cell r="V2553">
            <v>3856.1302000000005</v>
          </cell>
          <cell r="W2553">
            <v>3856.1302000000005</v>
          </cell>
          <cell r="X2553">
            <v>3856.1302000000005</v>
          </cell>
          <cell r="Y2553">
            <v>3856.1302000000005</v>
          </cell>
          <cell r="Z2553">
            <v>4284.5891111111114</v>
          </cell>
          <cell r="AB2553" t="str">
            <v/>
          </cell>
          <cell r="AC2553">
            <v>2917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I2553" t="str">
            <v/>
          </cell>
          <cell r="AJ2553" t="str">
            <v/>
          </cell>
          <cell r="AM2553" t="e">
            <v>#N/A</v>
          </cell>
        </row>
        <row r="2554">
          <cell r="A2554" t="str">
            <v>ACTIVE</v>
          </cell>
          <cell r="B2554" t="str">
            <v>35-136</v>
          </cell>
          <cell r="C2554">
            <v>28880529</v>
          </cell>
          <cell r="D2554" t="str">
            <v>35-136</v>
          </cell>
          <cell r="E2554" t="str">
            <v>SDR 35</v>
          </cell>
          <cell r="F2554" t="str">
            <v>27 ELBOW 45 GXG SDR35</v>
          </cell>
          <cell r="G2554">
            <v>100.35</v>
          </cell>
          <cell r="H2554">
            <v>45.517957199999998</v>
          </cell>
          <cell r="I2554">
            <v>1</v>
          </cell>
          <cell r="J2554">
            <v>1</v>
          </cell>
          <cell r="K2554">
            <v>6356.0496666666668</v>
          </cell>
          <cell r="L2554">
            <v>608.26400000000001</v>
          </cell>
          <cell r="M2554" t="str">
            <v>SPECFIT</v>
          </cell>
          <cell r="N2554" t="str">
            <v>(79)35027</v>
          </cell>
          <cell r="O2554" t="str">
            <v>BOX</v>
          </cell>
          <cell r="P2554" t="str">
            <v>D</v>
          </cell>
          <cell r="Q2554" t="str">
            <v>F</v>
          </cell>
          <cell r="R2554">
            <v>5111.4705882352946</v>
          </cell>
          <cell r="S2554">
            <v>5469.2735294117656</v>
          </cell>
          <cell r="T2554">
            <v>5346.21</v>
          </cell>
          <cell r="U2554">
            <v>5346.21</v>
          </cell>
          <cell r="V2554">
            <v>5720.4447</v>
          </cell>
          <cell r="W2554">
            <v>5720.4447</v>
          </cell>
          <cell r="X2554">
            <v>5720.4447</v>
          </cell>
          <cell r="Y2554">
            <v>5720.4447</v>
          </cell>
          <cell r="Z2554">
            <v>6356.0496666666668</v>
          </cell>
          <cell r="AB2554" t="str">
            <v/>
          </cell>
          <cell r="AC2554">
            <v>2919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I2554" t="str">
            <v/>
          </cell>
          <cell r="AJ2554" t="str">
            <v/>
          </cell>
          <cell r="AM2554" t="e">
            <v>#N/A</v>
          </cell>
        </row>
        <row r="2555">
          <cell r="A2555" t="str">
            <v>ACTIVE</v>
          </cell>
          <cell r="B2555" t="str">
            <v>35-137</v>
          </cell>
          <cell r="C2555">
            <v>28880537</v>
          </cell>
          <cell r="D2555" t="str">
            <v>35-137</v>
          </cell>
          <cell r="E2555" t="str">
            <v>SDR 35</v>
          </cell>
          <cell r="F2555" t="str">
            <v>30 ELBOW 45 GXG SDR35</v>
          </cell>
          <cell r="G2555">
            <v>133.19999999999999</v>
          </cell>
          <cell r="H2555">
            <v>60.418454399999995</v>
          </cell>
          <cell r="I2555">
            <v>1</v>
          </cell>
          <cell r="J2555">
            <v>1</v>
          </cell>
          <cell r="K2555">
            <v>8167.7498888888886</v>
          </cell>
          <cell r="L2555">
            <v>608.1223</v>
          </cell>
          <cell r="M2555" t="str">
            <v>SPECFIT</v>
          </cell>
          <cell r="N2555" t="str">
            <v>(79)35030</v>
          </cell>
          <cell r="O2555" t="str">
            <v>BOX</v>
          </cell>
          <cell r="P2555" t="str">
            <v>D</v>
          </cell>
          <cell r="Q2555" t="str">
            <v>F</v>
          </cell>
          <cell r="R2555">
            <v>6568.4235294117643</v>
          </cell>
          <cell r="S2555">
            <v>7028.2131764705882</v>
          </cell>
          <cell r="T2555">
            <v>6870.07</v>
          </cell>
          <cell r="U2555">
            <v>6870.07</v>
          </cell>
          <cell r="V2555">
            <v>7350.9749000000002</v>
          </cell>
          <cell r="W2555">
            <v>7350.9749000000002</v>
          </cell>
          <cell r="X2555">
            <v>7350.9749000000002</v>
          </cell>
          <cell r="Y2555">
            <v>7350.9749000000002</v>
          </cell>
          <cell r="Z2555">
            <v>8167.7498888888886</v>
          </cell>
          <cell r="AB2555" t="str">
            <v/>
          </cell>
          <cell r="AC2555">
            <v>2920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I2555" t="str">
            <v/>
          </cell>
          <cell r="AJ2555" t="str">
            <v/>
          </cell>
          <cell r="AM2555" t="e">
            <v>#N/A</v>
          </cell>
        </row>
        <row r="2556">
          <cell r="A2556" t="str">
            <v>ACTIVE</v>
          </cell>
          <cell r="B2556" t="str">
            <v>35-138</v>
          </cell>
          <cell r="C2556">
            <v>28880545</v>
          </cell>
          <cell r="D2556" t="str">
            <v>35-138</v>
          </cell>
          <cell r="E2556" t="str">
            <v>SDR 35</v>
          </cell>
          <cell r="F2556" t="str">
            <v>36 ELBOW 45 GXG SDR35</v>
          </cell>
          <cell r="G2556">
            <v>214.2</v>
          </cell>
          <cell r="H2556">
            <v>97.159406399999995</v>
          </cell>
          <cell r="I2556">
            <v>1</v>
          </cell>
          <cell r="J2556">
            <v>1</v>
          </cell>
          <cell r="K2556">
            <v>10452.734888888888</v>
          </cell>
          <cell r="L2556">
            <v>1000.3099</v>
          </cell>
          <cell r="M2556" t="str">
            <v>SPECFIT</v>
          </cell>
          <cell r="N2556" t="str">
            <v>(79)35036</v>
          </cell>
          <cell r="O2556" t="str">
            <v>BOX</v>
          </cell>
          <cell r="P2556" t="str">
            <v>D</v>
          </cell>
          <cell r="Q2556" t="str">
            <v>F</v>
          </cell>
          <cell r="R2556">
            <v>8405.9764705882353</v>
          </cell>
          <cell r="S2556">
            <v>8994.394823529412</v>
          </cell>
          <cell r="T2556">
            <v>8792.02</v>
          </cell>
          <cell r="U2556">
            <v>8792.02</v>
          </cell>
          <cell r="V2556">
            <v>9407.4614000000001</v>
          </cell>
          <cell r="W2556">
            <v>9407.4614000000001</v>
          </cell>
          <cell r="X2556">
            <v>9407.4614000000001</v>
          </cell>
          <cell r="Y2556">
            <v>9407.4614000000001</v>
          </cell>
          <cell r="Z2556">
            <v>10452.734888888888</v>
          </cell>
          <cell r="AB2556" t="str">
            <v/>
          </cell>
          <cell r="AC2556">
            <v>2921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I2556" t="str">
            <v/>
          </cell>
          <cell r="AJ2556" t="str">
            <v/>
          </cell>
          <cell r="AM2556" t="e">
            <v>#N/A</v>
          </cell>
        </row>
        <row r="2557">
          <cell r="A2557" t="str">
            <v>ACTIVE</v>
          </cell>
          <cell r="B2557" t="str">
            <v>35-139</v>
          </cell>
          <cell r="C2557">
            <v>28880553</v>
          </cell>
          <cell r="D2557" t="str">
            <v>35-139</v>
          </cell>
          <cell r="E2557" t="str">
            <v>SDR 35</v>
          </cell>
          <cell r="F2557" t="str">
            <v>15 ELBOW 45 GXS SDR35</v>
          </cell>
          <cell r="G2557">
            <v>15.497999999999999</v>
          </cell>
          <cell r="H2557">
            <v>7.0297688159999998</v>
          </cell>
          <cell r="I2557">
            <v>1</v>
          </cell>
          <cell r="J2557">
            <v>9</v>
          </cell>
          <cell r="K2557">
            <v>1238.3347777777776</v>
          </cell>
          <cell r="L2557">
            <v>148.91740000000001</v>
          </cell>
          <cell r="M2557" t="str">
            <v>SPECFIT</v>
          </cell>
          <cell r="N2557" t="str">
            <v>(79)44015</v>
          </cell>
          <cell r="O2557" t="str">
            <v>BOX</v>
          </cell>
          <cell r="P2557" t="str">
            <v>D</v>
          </cell>
          <cell r="Q2557" t="str">
            <v>F</v>
          </cell>
          <cell r="R2557">
            <v>995.85882352941178</v>
          </cell>
          <cell r="S2557">
            <v>1065.5689411764706</v>
          </cell>
          <cell r="T2557">
            <v>1041.5899999999999</v>
          </cell>
          <cell r="U2557">
            <v>1041.5899999999999</v>
          </cell>
          <cell r="V2557">
            <v>1114.5012999999999</v>
          </cell>
          <cell r="W2557">
            <v>1114.5012999999999</v>
          </cell>
          <cell r="X2557">
            <v>1114.5012999999999</v>
          </cell>
          <cell r="Y2557">
            <v>1114.5012999999999</v>
          </cell>
          <cell r="Z2557">
            <v>1238.3347777777776</v>
          </cell>
          <cell r="AB2557" t="str">
            <v/>
          </cell>
          <cell r="AC2557">
            <v>2943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I2557" t="str">
            <v/>
          </cell>
          <cell r="AJ2557" t="str">
            <v/>
          </cell>
          <cell r="AM2557" t="e">
            <v>#N/A</v>
          </cell>
        </row>
        <row r="2558">
          <cell r="A2558" t="str">
            <v>ACTIVE</v>
          </cell>
          <cell r="B2558" t="str">
            <v>35-140</v>
          </cell>
          <cell r="C2558">
            <v>28880561</v>
          </cell>
          <cell r="D2558" t="str">
            <v>35-140</v>
          </cell>
          <cell r="E2558" t="str">
            <v>SDR 35</v>
          </cell>
          <cell r="F2558" t="str">
            <v>18 ELBOW 45 GXS SDR35</v>
          </cell>
          <cell r="G2558">
            <v>30.6</v>
          </cell>
          <cell r="H2558">
            <v>13.879915200000001</v>
          </cell>
          <cell r="I2558">
            <v>1</v>
          </cell>
          <cell r="J2558">
            <v>4</v>
          </cell>
          <cell r="K2558">
            <v>2084.7998888888887</v>
          </cell>
          <cell r="L2558">
            <v>167.33380000000002</v>
          </cell>
          <cell r="M2558" t="str">
            <v>SPECFIT</v>
          </cell>
          <cell r="N2558" t="str">
            <v>(79)44018</v>
          </cell>
          <cell r="O2558" t="str">
            <v>BOX</v>
          </cell>
          <cell r="P2558" t="str">
            <v>D</v>
          </cell>
          <cell r="Q2558" t="str">
            <v>F</v>
          </cell>
          <cell r="R2558">
            <v>1676.5764705882352</v>
          </cell>
          <cell r="S2558">
            <v>1793.9368235294119</v>
          </cell>
          <cell r="T2558">
            <v>1753.57</v>
          </cell>
          <cell r="U2558">
            <v>1753.57</v>
          </cell>
          <cell r="V2558">
            <v>1876.3199</v>
          </cell>
          <cell r="W2558">
            <v>1876.3199</v>
          </cell>
          <cell r="X2558">
            <v>1876.3199</v>
          </cell>
          <cell r="Y2558">
            <v>1876.3199</v>
          </cell>
          <cell r="Z2558">
            <v>2084.7998888888887</v>
          </cell>
          <cell r="AB2558" t="str">
            <v/>
          </cell>
          <cell r="AC2558">
            <v>2944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I2558" t="str">
            <v/>
          </cell>
          <cell r="AJ2558" t="str">
            <v/>
          </cell>
          <cell r="AM2558" t="e">
            <v>#N/A</v>
          </cell>
        </row>
        <row r="2559">
          <cell r="A2559" t="str">
            <v>ACTIVE</v>
          </cell>
          <cell r="B2559" t="str">
            <v>35-141</v>
          </cell>
          <cell r="C2559">
            <v>28880570</v>
          </cell>
          <cell r="D2559" t="str">
            <v>35-141</v>
          </cell>
          <cell r="E2559" t="str">
            <v>SDR 35</v>
          </cell>
          <cell r="F2559" t="str">
            <v>21 ELBOW 45 GXS SDR35</v>
          </cell>
          <cell r="G2559">
            <v>48.6</v>
          </cell>
          <cell r="H2559">
            <v>22.0445712</v>
          </cell>
          <cell r="I2559">
            <v>1</v>
          </cell>
          <cell r="J2559">
            <v>3</v>
          </cell>
          <cell r="K2559">
            <v>3700.904111111111</v>
          </cell>
          <cell r="L2559">
            <v>354.17160000000001</v>
          </cell>
          <cell r="M2559" t="str">
            <v>SPECFIT</v>
          </cell>
          <cell r="N2559" t="str">
            <v>(79)44021</v>
          </cell>
          <cell r="O2559" t="str">
            <v>BOX</v>
          </cell>
          <cell r="P2559" t="str">
            <v>D</v>
          </cell>
          <cell r="Q2559" t="str">
            <v>F</v>
          </cell>
          <cell r="R2559">
            <v>2976.2352941176473</v>
          </cell>
          <cell r="S2559">
            <v>3184.5717647058827</v>
          </cell>
          <cell r="T2559">
            <v>3112.91</v>
          </cell>
          <cell r="U2559">
            <v>3112.91</v>
          </cell>
          <cell r="V2559">
            <v>3330.8137000000002</v>
          </cell>
          <cell r="W2559">
            <v>3330.8137000000002</v>
          </cell>
          <cell r="X2559">
            <v>3330.8137000000002</v>
          </cell>
          <cell r="Y2559">
            <v>3330.8137000000002</v>
          </cell>
          <cell r="Z2559">
            <v>3700.904111111111</v>
          </cell>
          <cell r="AB2559" t="str">
            <v/>
          </cell>
          <cell r="AC2559">
            <v>2945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I2559" t="str">
            <v/>
          </cell>
          <cell r="AJ2559" t="str">
            <v/>
          </cell>
          <cell r="AM2559" t="e">
            <v>#N/A</v>
          </cell>
        </row>
        <row r="2560">
          <cell r="A2560" t="str">
            <v>ACTIVE</v>
          </cell>
          <cell r="B2560" t="str">
            <v>35-142</v>
          </cell>
          <cell r="C2560">
            <v>28880588</v>
          </cell>
          <cell r="D2560" t="str">
            <v>35-142</v>
          </cell>
          <cell r="E2560" t="str">
            <v>SDR 35</v>
          </cell>
          <cell r="F2560" t="str">
            <v>24 ELBOW 45 GXS SDR35</v>
          </cell>
          <cell r="G2560">
            <v>69.75</v>
          </cell>
          <cell r="H2560">
            <v>31.638041999999999</v>
          </cell>
          <cell r="I2560">
            <v>1</v>
          </cell>
          <cell r="J2560">
            <v>2</v>
          </cell>
          <cell r="K2560">
            <v>5328.0650000000005</v>
          </cell>
          <cell r="L2560">
            <v>509.88639999999998</v>
          </cell>
          <cell r="M2560" t="str">
            <v>SPECFIT</v>
          </cell>
          <cell r="N2560" t="str">
            <v>(79)44024</v>
          </cell>
          <cell r="O2560" t="str">
            <v>BOX</v>
          </cell>
          <cell r="P2560" t="str">
            <v>D</v>
          </cell>
          <cell r="Q2560" t="str">
            <v>F</v>
          </cell>
          <cell r="R2560">
            <v>4284.7647058823532</v>
          </cell>
          <cell r="S2560">
            <v>4584.6982352941177</v>
          </cell>
          <cell r="T2560">
            <v>4481.55</v>
          </cell>
          <cell r="U2560">
            <v>4481.55</v>
          </cell>
          <cell r="V2560">
            <v>4795.2585000000008</v>
          </cell>
          <cell r="W2560">
            <v>4795.2585000000008</v>
          </cell>
          <cell r="X2560">
            <v>4795.2585000000008</v>
          </cell>
          <cell r="Y2560">
            <v>4795.2585000000008</v>
          </cell>
          <cell r="Z2560">
            <v>5328.0650000000005</v>
          </cell>
          <cell r="AB2560" t="str">
            <v/>
          </cell>
          <cell r="AC2560">
            <v>2946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I2560" t="str">
            <v/>
          </cell>
          <cell r="AJ2560" t="str">
            <v/>
          </cell>
          <cell r="AM2560" t="e">
            <v>#N/A</v>
          </cell>
        </row>
        <row r="2561">
          <cell r="A2561" t="str">
            <v>ACTIVE</v>
          </cell>
          <cell r="B2561" t="str">
            <v>35-143</v>
          </cell>
          <cell r="C2561">
            <v>28880596</v>
          </cell>
          <cell r="D2561" t="str">
            <v>35-143</v>
          </cell>
          <cell r="E2561" t="str">
            <v>SDR 35</v>
          </cell>
          <cell r="F2561" t="str">
            <v>27 ELBOW 45 GXS SDR35</v>
          </cell>
          <cell r="G2561">
            <v>98.55</v>
          </cell>
          <cell r="H2561">
            <v>44.701491599999997</v>
          </cell>
          <cell r="I2561">
            <v>1</v>
          </cell>
          <cell r="J2561">
            <v>1</v>
          </cell>
          <cell r="K2561">
            <v>6356.0496666666668</v>
          </cell>
          <cell r="L2561">
            <v>608.26400000000001</v>
          </cell>
          <cell r="M2561" t="str">
            <v>SPECFIT</v>
          </cell>
          <cell r="N2561" t="str">
            <v>(79)44027</v>
          </cell>
          <cell r="O2561" t="str">
            <v>BOX</v>
          </cell>
          <cell r="P2561" t="str">
            <v>D</v>
          </cell>
          <cell r="Q2561" t="str">
            <v>F</v>
          </cell>
          <cell r="R2561">
            <v>5111.4705882352946</v>
          </cell>
          <cell r="S2561">
            <v>5469.2735294117656</v>
          </cell>
          <cell r="T2561">
            <v>5346.21</v>
          </cell>
          <cell r="U2561">
            <v>5346.21</v>
          </cell>
          <cell r="V2561">
            <v>5720.4447</v>
          </cell>
          <cell r="W2561">
            <v>5720.4447</v>
          </cell>
          <cell r="X2561">
            <v>5720.4447</v>
          </cell>
          <cell r="Y2561">
            <v>5720.4447</v>
          </cell>
          <cell r="Z2561">
            <v>6356.0496666666668</v>
          </cell>
          <cell r="AB2561" t="str">
            <v/>
          </cell>
          <cell r="AC2561">
            <v>2947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I2561" t="str">
            <v/>
          </cell>
          <cell r="AJ2561" t="str">
            <v/>
          </cell>
          <cell r="AM2561" t="e">
            <v>#N/A</v>
          </cell>
        </row>
        <row r="2562">
          <cell r="A2562" t="str">
            <v>ACTIVE</v>
          </cell>
          <cell r="B2562" t="str">
            <v>35-144</v>
          </cell>
          <cell r="C2562">
            <v>28880600</v>
          </cell>
          <cell r="D2562" t="str">
            <v>35-144</v>
          </cell>
          <cell r="E2562" t="str">
            <v>SDR 35</v>
          </cell>
          <cell r="F2562" t="str">
            <v>30 ELBOW 45 GXS SDR35</v>
          </cell>
          <cell r="G2562">
            <v>112.5</v>
          </cell>
          <cell r="H2562">
            <v>51.0291</v>
          </cell>
          <cell r="I2562">
            <v>1</v>
          </cell>
          <cell r="J2562">
            <v>1</v>
          </cell>
          <cell r="K2562">
            <v>8167.7498888888886</v>
          </cell>
          <cell r="L2562">
            <v>781.6422</v>
          </cell>
          <cell r="M2562" t="str">
            <v>SPECFIT</v>
          </cell>
          <cell r="N2562" t="str">
            <v>(79)44030</v>
          </cell>
          <cell r="O2562" t="str">
            <v>BOX</v>
          </cell>
          <cell r="P2562" t="str">
            <v>D</v>
          </cell>
          <cell r="Q2562" t="str">
            <v>F</v>
          </cell>
          <cell r="R2562">
            <v>6568.4235294117643</v>
          </cell>
          <cell r="S2562">
            <v>7028.2131764705882</v>
          </cell>
          <cell r="T2562">
            <v>6870.07</v>
          </cell>
          <cell r="U2562">
            <v>6870.07</v>
          </cell>
          <cell r="V2562">
            <v>7350.9749000000002</v>
          </cell>
          <cell r="W2562">
            <v>7350.9749000000002</v>
          </cell>
          <cell r="X2562">
            <v>7350.9749000000002</v>
          </cell>
          <cell r="Y2562">
            <v>7350.9749000000002</v>
          </cell>
          <cell r="Z2562">
            <v>8167.7498888888886</v>
          </cell>
          <cell r="AB2562" t="str">
            <v/>
          </cell>
          <cell r="AC2562">
            <v>2948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I2562" t="str">
            <v/>
          </cell>
          <cell r="AJ2562" t="str">
            <v/>
          </cell>
          <cell r="AM2562" t="e">
            <v>#N/A</v>
          </cell>
        </row>
        <row r="2563">
          <cell r="A2563" t="str">
            <v>ACTIVE</v>
          </cell>
          <cell r="B2563" t="str">
            <v>35-145</v>
          </cell>
          <cell r="C2563">
            <v>28880618</v>
          </cell>
          <cell r="D2563" t="str">
            <v>35-145</v>
          </cell>
          <cell r="E2563" t="str">
            <v>SDR 35</v>
          </cell>
          <cell r="F2563" t="str">
            <v>36 ELBOW 45 GXS SDR35</v>
          </cell>
          <cell r="G2563">
            <v>176.4</v>
          </cell>
          <cell r="H2563">
            <v>80.013628800000006</v>
          </cell>
          <cell r="I2563">
            <v>1</v>
          </cell>
          <cell r="J2563">
            <v>1</v>
          </cell>
          <cell r="K2563">
            <v>10452.734888888888</v>
          </cell>
          <cell r="L2563">
            <v>1000.3099</v>
          </cell>
          <cell r="M2563" t="str">
            <v>SPECFIT</v>
          </cell>
          <cell r="N2563" t="str">
            <v>(79)44036</v>
          </cell>
          <cell r="O2563" t="str">
            <v>BOX</v>
          </cell>
          <cell r="P2563" t="str">
            <v>D</v>
          </cell>
          <cell r="Q2563" t="str">
            <v>F</v>
          </cell>
          <cell r="R2563">
            <v>8405.9764705882353</v>
          </cell>
          <cell r="S2563">
            <v>8994.394823529412</v>
          </cell>
          <cell r="T2563">
            <v>8792.02</v>
          </cell>
          <cell r="U2563">
            <v>8792.02</v>
          </cell>
          <cell r="V2563">
            <v>9407.4614000000001</v>
          </cell>
          <cell r="W2563">
            <v>9407.4614000000001</v>
          </cell>
          <cell r="X2563">
            <v>9407.4614000000001</v>
          </cell>
          <cell r="Y2563">
            <v>9407.4614000000001</v>
          </cell>
          <cell r="Z2563">
            <v>10452.734888888888</v>
          </cell>
          <cell r="AB2563" t="str">
            <v/>
          </cell>
          <cell r="AC2563">
            <v>2949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I2563" t="str">
            <v/>
          </cell>
          <cell r="AJ2563" t="str">
            <v/>
          </cell>
          <cell r="AM2563" t="e">
            <v>#N/A</v>
          </cell>
        </row>
        <row r="2564">
          <cell r="A2564" t="str">
            <v>ACTIVE</v>
          </cell>
          <cell r="B2564" t="str">
            <v>35-146</v>
          </cell>
          <cell r="C2564">
            <v>28880707</v>
          </cell>
          <cell r="D2564" t="str">
            <v>35-146</v>
          </cell>
          <cell r="E2564" t="str">
            <v>SDR 35</v>
          </cell>
          <cell r="F2564" t="str">
            <v>15 ELBOW 22.5 GXG SDR35</v>
          </cell>
          <cell r="G2564">
            <v>14.282999999999999</v>
          </cell>
          <cell r="H2564">
            <v>6.4786545359999996</v>
          </cell>
          <cell r="I2564">
            <v>1</v>
          </cell>
          <cell r="J2564">
            <v>9</v>
          </cell>
          <cell r="K2564">
            <v>1784.2844444444445</v>
          </cell>
          <cell r="L2564">
            <v>202.25698000000003</v>
          </cell>
          <cell r="M2564" t="str">
            <v>SPECFIT</v>
          </cell>
          <cell r="N2564" t="str">
            <v>(79)33015</v>
          </cell>
          <cell r="O2564" t="str">
            <v>BOX</v>
          </cell>
          <cell r="P2564" t="str">
            <v>D</v>
          </cell>
          <cell r="Q2564" t="str">
            <v>F</v>
          </cell>
          <cell r="R2564">
            <v>1434.9058823529413</v>
          </cell>
          <cell r="S2564">
            <v>1535.3492941176473</v>
          </cell>
          <cell r="T2564">
            <v>1500.8</v>
          </cell>
          <cell r="U2564">
            <v>1500.8</v>
          </cell>
          <cell r="V2564">
            <v>1605.856</v>
          </cell>
          <cell r="W2564">
            <v>1605.856</v>
          </cell>
          <cell r="X2564">
            <v>1605.856</v>
          </cell>
          <cell r="Y2564">
            <v>1605.856</v>
          </cell>
          <cell r="Z2564">
            <v>1784.2844444444445</v>
          </cell>
          <cell r="AB2564" t="str">
            <v/>
          </cell>
          <cell r="AC2564">
            <v>2968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I2564" t="str">
            <v/>
          </cell>
          <cell r="AJ2564" t="str">
            <v/>
          </cell>
          <cell r="AM2564" t="e">
            <v>#N/A</v>
          </cell>
        </row>
        <row r="2565">
          <cell r="A2565" t="str">
            <v>ACTIVE</v>
          </cell>
          <cell r="B2565" t="str">
            <v>35-147</v>
          </cell>
          <cell r="C2565">
            <v>28880715</v>
          </cell>
          <cell r="D2565" t="str">
            <v>35-147</v>
          </cell>
          <cell r="E2565" t="str">
            <v>SDR 35</v>
          </cell>
          <cell r="F2565" t="str">
            <v>18 ELBOW 22.5 GXG SDR35</v>
          </cell>
          <cell r="G2565">
            <v>29.25</v>
          </cell>
          <cell r="H2565">
            <v>13.267566</v>
          </cell>
          <cell r="I2565">
            <v>1</v>
          </cell>
          <cell r="J2565">
            <v>5</v>
          </cell>
          <cell r="K2565">
            <v>2607.7921111111109</v>
          </cell>
          <cell r="L2565">
            <v>295.60588000000001</v>
          </cell>
          <cell r="M2565" t="str">
            <v>SPECFIT</v>
          </cell>
          <cell r="N2565" t="str">
            <v>(79)33018</v>
          </cell>
          <cell r="O2565" t="str">
            <v>BOX</v>
          </cell>
          <cell r="P2565" t="str">
            <v>D</v>
          </cell>
          <cell r="Q2565" t="str">
            <v>F</v>
          </cell>
          <cell r="R2565">
            <v>2097.1647058823528</v>
          </cell>
          <cell r="S2565">
            <v>2243.9662352941177</v>
          </cell>
          <cell r="T2565">
            <v>2193.4699999999998</v>
          </cell>
          <cell r="U2565">
            <v>2193.4699999999998</v>
          </cell>
          <cell r="V2565">
            <v>2347.0128999999997</v>
          </cell>
          <cell r="W2565">
            <v>2347.0128999999997</v>
          </cell>
          <cell r="X2565">
            <v>2347.0128999999997</v>
          </cell>
          <cell r="Y2565">
            <v>2347.0128999999997</v>
          </cell>
          <cell r="Z2565">
            <v>2607.7921111111109</v>
          </cell>
          <cell r="AB2565" t="str">
            <v/>
          </cell>
          <cell r="AC2565">
            <v>2969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I2565" t="str">
            <v/>
          </cell>
          <cell r="AJ2565" t="str">
            <v/>
          </cell>
          <cell r="AM2565" t="e">
            <v>#N/A</v>
          </cell>
        </row>
        <row r="2566">
          <cell r="A2566" t="str">
            <v>ACTIVE</v>
          </cell>
          <cell r="B2566" t="str">
            <v>35-148</v>
          </cell>
          <cell r="C2566">
            <v>28880723</v>
          </cell>
          <cell r="D2566" t="str">
            <v>35-148</v>
          </cell>
          <cell r="E2566" t="str">
            <v>SDR 35</v>
          </cell>
          <cell r="F2566" t="str">
            <v>21 ELBOW 22.5 GXG SDR35</v>
          </cell>
          <cell r="G2566">
            <v>45.9</v>
          </cell>
          <cell r="H2566">
            <v>20.819872799999999</v>
          </cell>
          <cell r="I2566">
            <v>1</v>
          </cell>
          <cell r="J2566">
            <v>3</v>
          </cell>
          <cell r="K2566">
            <v>3700.6306666666665</v>
          </cell>
          <cell r="L2566">
            <v>297.02109999999999</v>
          </cell>
          <cell r="M2566" t="str">
            <v>SPECFIT</v>
          </cell>
          <cell r="N2566" t="str">
            <v>(79)33021</v>
          </cell>
          <cell r="O2566" t="str">
            <v>BOX</v>
          </cell>
          <cell r="P2566" t="str">
            <v>D</v>
          </cell>
          <cell r="Q2566" t="str">
            <v>F</v>
          </cell>
          <cell r="R2566">
            <v>2976.0235294117647</v>
          </cell>
          <cell r="S2566">
            <v>3184.3451764705883</v>
          </cell>
          <cell r="T2566">
            <v>3112.68</v>
          </cell>
          <cell r="U2566">
            <v>3112.68</v>
          </cell>
          <cell r="V2566">
            <v>3330.5675999999999</v>
          </cell>
          <cell r="W2566">
            <v>3330.5675999999999</v>
          </cell>
          <cell r="X2566">
            <v>3330.5675999999999</v>
          </cell>
          <cell r="Y2566">
            <v>3330.5675999999999</v>
          </cell>
          <cell r="Z2566">
            <v>3700.6306666666665</v>
          </cell>
          <cell r="AB2566" t="str">
            <v/>
          </cell>
          <cell r="AC2566">
            <v>2970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I2566" t="str">
            <v/>
          </cell>
          <cell r="AJ2566" t="str">
            <v/>
          </cell>
          <cell r="AM2566" t="e">
            <v>#N/A</v>
          </cell>
        </row>
        <row r="2567">
          <cell r="A2567" t="str">
            <v>ACTIVE</v>
          </cell>
          <cell r="B2567" t="str">
            <v>35-149</v>
          </cell>
          <cell r="C2567">
            <v>28880731</v>
          </cell>
          <cell r="D2567" t="str">
            <v>35-149</v>
          </cell>
          <cell r="E2567" t="str">
            <v>SDR 35</v>
          </cell>
          <cell r="F2567" t="str">
            <v>24 ELBOW 22.5 GXG SDR35</v>
          </cell>
          <cell r="G2567">
            <v>68.400000000000006</v>
          </cell>
          <cell r="H2567">
            <v>31.025692800000002</v>
          </cell>
          <cell r="I2567">
            <v>1</v>
          </cell>
          <cell r="J2567">
            <v>2</v>
          </cell>
          <cell r="K2567">
            <v>5328.3860000000004</v>
          </cell>
          <cell r="L2567">
            <v>525.21760000000006</v>
          </cell>
          <cell r="M2567" t="str">
            <v>SPECFIT</v>
          </cell>
          <cell r="N2567" t="str">
            <v>(79)33024</v>
          </cell>
          <cell r="O2567" t="str">
            <v>BOX</v>
          </cell>
          <cell r="P2567" t="str">
            <v>D</v>
          </cell>
          <cell r="Q2567" t="str">
            <v>F</v>
          </cell>
          <cell r="R2567">
            <v>5306.6823529411768</v>
          </cell>
          <cell r="S2567">
            <v>5678.1501176470592</v>
          </cell>
          <cell r="T2567">
            <v>4481.82</v>
          </cell>
          <cell r="U2567">
            <v>4481.82</v>
          </cell>
          <cell r="V2567">
            <v>4795.5474000000004</v>
          </cell>
          <cell r="W2567">
            <v>4795.5474000000004</v>
          </cell>
          <cell r="X2567">
            <v>4795.5474000000004</v>
          </cell>
          <cell r="Y2567">
            <v>4795.5474000000004</v>
          </cell>
          <cell r="Z2567">
            <v>5328.3860000000004</v>
          </cell>
          <cell r="AB2567" t="str">
            <v/>
          </cell>
          <cell r="AC2567">
            <v>2971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I2567" t="str">
            <v/>
          </cell>
          <cell r="AJ2567" t="str">
            <v/>
          </cell>
          <cell r="AM2567" t="e">
            <v>#N/A</v>
          </cell>
        </row>
        <row r="2568">
          <cell r="A2568" t="str">
            <v>ACTIVE</v>
          </cell>
          <cell r="B2568" t="str">
            <v>35-150</v>
          </cell>
          <cell r="C2568">
            <v>28880740</v>
          </cell>
          <cell r="D2568" t="str">
            <v>35-150</v>
          </cell>
          <cell r="E2568" t="str">
            <v>SDR 35</v>
          </cell>
          <cell r="F2568" t="str">
            <v>27 ELBOW 22.5 GXG SDR35</v>
          </cell>
          <cell r="G2568">
            <v>90.45</v>
          </cell>
          <cell r="H2568">
            <v>41.027396400000001</v>
          </cell>
          <cell r="I2568">
            <v>1</v>
          </cell>
          <cell r="J2568">
            <v>1</v>
          </cell>
          <cell r="K2568">
            <v>6356.3112222222226</v>
          </cell>
          <cell r="L2568">
            <v>608.28809999999999</v>
          </cell>
          <cell r="M2568" t="str">
            <v>SPECFIT</v>
          </cell>
          <cell r="N2568" t="str">
            <v>(79)33027</v>
          </cell>
          <cell r="O2568" t="str">
            <v>BOX</v>
          </cell>
          <cell r="P2568" t="str">
            <v>D</v>
          </cell>
          <cell r="Q2568" t="str">
            <v>F</v>
          </cell>
          <cell r="R2568">
            <v>5111.6705882352944</v>
          </cell>
          <cell r="S2568">
            <v>5469.4875294117655</v>
          </cell>
          <cell r="T2568">
            <v>5346.43</v>
          </cell>
          <cell r="U2568">
            <v>5346.43</v>
          </cell>
          <cell r="V2568">
            <v>5720.6801000000005</v>
          </cell>
          <cell r="W2568">
            <v>5720.6801000000005</v>
          </cell>
          <cell r="X2568">
            <v>5720.6801000000005</v>
          </cell>
          <cell r="Y2568">
            <v>5720.6801000000005</v>
          </cell>
          <cell r="Z2568">
            <v>6356.3112222222226</v>
          </cell>
          <cell r="AB2568" t="str">
            <v/>
          </cell>
          <cell r="AC2568">
            <v>2972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I2568" t="str">
            <v/>
          </cell>
          <cell r="AJ2568" t="str">
            <v/>
          </cell>
          <cell r="AM2568" t="e">
            <v>#N/A</v>
          </cell>
        </row>
        <row r="2569">
          <cell r="A2569" t="str">
            <v>ACTIVE</v>
          </cell>
          <cell r="B2569" t="str">
            <v>35-151</v>
          </cell>
          <cell r="C2569">
            <v>28880758</v>
          </cell>
          <cell r="D2569" t="str">
            <v>35-151</v>
          </cell>
          <cell r="E2569" t="str">
            <v>SDR 35</v>
          </cell>
          <cell r="F2569" t="str">
            <v>30 ELBOW 22.5 GXG SDR35</v>
          </cell>
          <cell r="G2569">
            <v>110.25</v>
          </cell>
          <cell r="H2569">
            <v>50.008518000000002</v>
          </cell>
          <cell r="I2569">
            <v>1</v>
          </cell>
          <cell r="J2569">
            <v>1</v>
          </cell>
          <cell r="K2569">
            <v>8168.0352222222236</v>
          </cell>
          <cell r="L2569">
            <v>608.76089999999999</v>
          </cell>
          <cell r="M2569" t="str">
            <v>SPECFIT</v>
          </cell>
          <cell r="N2569" t="str">
            <v>(79)33030</v>
          </cell>
          <cell r="O2569" t="str">
            <v>BOX</v>
          </cell>
          <cell r="P2569" t="str">
            <v>D</v>
          </cell>
          <cell r="Q2569" t="str">
            <v>F</v>
          </cell>
          <cell r="R2569">
            <v>6568.6588235294112</v>
          </cell>
          <cell r="S2569">
            <v>7028.4649411764703</v>
          </cell>
          <cell r="T2569">
            <v>6870.31</v>
          </cell>
          <cell r="U2569">
            <v>6870.31</v>
          </cell>
          <cell r="V2569">
            <v>7351.2317000000012</v>
          </cell>
          <cell r="W2569">
            <v>7351.2317000000012</v>
          </cell>
          <cell r="X2569">
            <v>7351.2317000000012</v>
          </cell>
          <cell r="Y2569">
            <v>7351.2317000000012</v>
          </cell>
          <cell r="Z2569">
            <v>8168.0352222222236</v>
          </cell>
          <cell r="AB2569" t="str">
            <v/>
          </cell>
          <cell r="AC2569">
            <v>2973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I2569" t="str">
            <v/>
          </cell>
          <cell r="AJ2569" t="str">
            <v/>
          </cell>
          <cell r="AM2569" t="e">
            <v>#N/A</v>
          </cell>
        </row>
        <row r="2570">
          <cell r="A2570" t="str">
            <v>ACTIVE</v>
          </cell>
          <cell r="B2570" t="str">
            <v>35-152</v>
          </cell>
          <cell r="C2570">
            <v>28880766</v>
          </cell>
          <cell r="D2570" t="str">
            <v>35-152</v>
          </cell>
          <cell r="E2570" t="str">
            <v>SDR 35</v>
          </cell>
          <cell r="F2570" t="str">
            <v>36 ELBOW 22.5 GXG SDR35</v>
          </cell>
          <cell r="G2570">
            <v>177.75</v>
          </cell>
          <cell r="H2570">
            <v>80.625978000000003</v>
          </cell>
          <cell r="I2570">
            <v>1</v>
          </cell>
          <cell r="J2570">
            <v>1</v>
          </cell>
          <cell r="K2570">
            <v>10452.734888888888</v>
          </cell>
          <cell r="L2570">
            <v>1000.3099</v>
          </cell>
          <cell r="M2570" t="str">
            <v>SPECFIT</v>
          </cell>
          <cell r="N2570" t="str">
            <v>(79)33036</v>
          </cell>
          <cell r="O2570" t="str">
            <v>BOX</v>
          </cell>
          <cell r="P2570" t="str">
            <v>D</v>
          </cell>
          <cell r="Q2570" t="str">
            <v>F</v>
          </cell>
          <cell r="R2570">
            <v>8405.9764705882353</v>
          </cell>
          <cell r="S2570">
            <v>8994.394823529412</v>
          </cell>
          <cell r="T2570">
            <v>8792.02</v>
          </cell>
          <cell r="U2570">
            <v>8792.02</v>
          </cell>
          <cell r="V2570">
            <v>9407.4614000000001</v>
          </cell>
          <cell r="W2570">
            <v>9407.4614000000001</v>
          </cell>
          <cell r="X2570">
            <v>9407.4614000000001</v>
          </cell>
          <cell r="Y2570">
            <v>9407.4614000000001</v>
          </cell>
          <cell r="Z2570">
            <v>10452.734888888888</v>
          </cell>
          <cell r="AB2570" t="str">
            <v/>
          </cell>
          <cell r="AC2570">
            <v>2974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I2570" t="str">
            <v/>
          </cell>
          <cell r="AJ2570" t="str">
            <v/>
          </cell>
          <cell r="AM2570" t="e">
            <v>#N/A</v>
          </cell>
        </row>
        <row r="2571">
          <cell r="A2571" t="str">
            <v>ACTIVE</v>
          </cell>
          <cell r="B2571" t="str">
            <v>35-153</v>
          </cell>
          <cell r="C2571">
            <v>28880774</v>
          </cell>
          <cell r="D2571" t="str">
            <v>35-153</v>
          </cell>
          <cell r="E2571" t="str">
            <v>SDR 35</v>
          </cell>
          <cell r="F2571" t="str">
            <v>10 ELBOW 22.5 GXS SDR35</v>
          </cell>
          <cell r="G2571">
            <v>4.617</v>
          </cell>
          <cell r="H2571">
            <v>2.0942342639999998</v>
          </cell>
          <cell r="I2571">
            <v>1</v>
          </cell>
          <cell r="J2571">
            <v>29</v>
          </cell>
          <cell r="K2571">
            <v>503.17344444444444</v>
          </cell>
          <cell r="L2571">
            <v>74.724440000000001</v>
          </cell>
          <cell r="M2571" t="str">
            <v>SPECFIT</v>
          </cell>
          <cell r="N2571" t="str">
            <v>(79)42010</v>
          </cell>
          <cell r="O2571" t="str">
            <v>BOX</v>
          </cell>
          <cell r="P2571" t="str">
            <v>D</v>
          </cell>
          <cell r="Q2571" t="str">
            <v>F</v>
          </cell>
          <cell r="R2571">
            <v>473.81176470588235</v>
          </cell>
          <cell r="S2571">
            <v>506.97858823529413</v>
          </cell>
          <cell r="T2571">
            <v>423.23</v>
          </cell>
          <cell r="U2571">
            <v>423.23</v>
          </cell>
          <cell r="V2571">
            <v>452.85610000000003</v>
          </cell>
          <cell r="W2571">
            <v>452.85610000000003</v>
          </cell>
          <cell r="X2571">
            <v>452.85610000000003</v>
          </cell>
          <cell r="Y2571">
            <v>452.85610000000003</v>
          </cell>
          <cell r="Z2571">
            <v>503.17344444444444</v>
          </cell>
          <cell r="AB2571" t="str">
            <v/>
          </cell>
          <cell r="AC2571">
            <v>3003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I2571" t="str">
            <v/>
          </cell>
          <cell r="AJ2571" t="str">
            <v/>
          </cell>
          <cell r="AM2571" t="e">
            <v>#N/A</v>
          </cell>
        </row>
        <row r="2572">
          <cell r="A2572" t="str">
            <v>ACTIVE</v>
          </cell>
          <cell r="B2572" t="str">
            <v>35-154</v>
          </cell>
          <cell r="C2572">
            <v>28880782</v>
          </cell>
          <cell r="D2572" t="str">
            <v>35-154</v>
          </cell>
          <cell r="E2572" t="str">
            <v>SDR 35</v>
          </cell>
          <cell r="F2572" t="str">
            <v>12 ELBOW 22.5 GXS SDR35</v>
          </cell>
          <cell r="G2572">
            <v>7.1189999999999998</v>
          </cell>
          <cell r="H2572">
            <v>3.2291214479999999</v>
          </cell>
          <cell r="I2572">
            <v>1</v>
          </cell>
          <cell r="J2572">
            <v>19</v>
          </cell>
          <cell r="K2572">
            <v>660.1543333333334</v>
          </cell>
          <cell r="L2572">
            <v>97.912830000000014</v>
          </cell>
          <cell r="M2572" t="str">
            <v>SPECFIT</v>
          </cell>
          <cell r="N2572" t="str">
            <v>(79)42012</v>
          </cell>
          <cell r="O2572" t="str">
            <v>BOX</v>
          </cell>
          <cell r="P2572" t="str">
            <v>D</v>
          </cell>
          <cell r="Q2572" t="str">
            <v>F</v>
          </cell>
          <cell r="R2572">
            <v>530.89411764705881</v>
          </cell>
          <cell r="S2572">
            <v>568.05670588235296</v>
          </cell>
          <cell r="T2572">
            <v>555.27</v>
          </cell>
          <cell r="U2572">
            <v>555.27</v>
          </cell>
          <cell r="V2572">
            <v>594.13890000000004</v>
          </cell>
          <cell r="W2572">
            <v>594.13890000000004</v>
          </cell>
          <cell r="X2572">
            <v>594.13890000000004</v>
          </cell>
          <cell r="Y2572">
            <v>594.13890000000004</v>
          </cell>
          <cell r="Z2572">
            <v>660.1543333333334</v>
          </cell>
          <cell r="AB2572" t="str">
            <v/>
          </cell>
          <cell r="AC2572">
            <v>3004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I2572" t="str">
            <v/>
          </cell>
          <cell r="AJ2572" t="str">
            <v/>
          </cell>
          <cell r="AM2572" t="e">
            <v>#N/A</v>
          </cell>
        </row>
        <row r="2573">
          <cell r="A2573" t="str">
            <v>ACTIVE</v>
          </cell>
          <cell r="B2573" t="str">
            <v>35-155</v>
          </cell>
          <cell r="C2573">
            <v>28880790</v>
          </cell>
          <cell r="D2573" t="str">
            <v>35-155</v>
          </cell>
          <cell r="E2573" t="str">
            <v>SDR 35</v>
          </cell>
          <cell r="F2573" t="str">
            <v>15 ELBOW 22.5 GXS SDR35</v>
          </cell>
          <cell r="G2573">
            <v>13.805999999999999</v>
          </cell>
          <cell r="H2573">
            <v>6.2622911519999995</v>
          </cell>
          <cell r="I2573">
            <v>1</v>
          </cell>
          <cell r="J2573">
            <v>10</v>
          </cell>
          <cell r="K2573">
            <v>1425.6323333333335</v>
          </cell>
          <cell r="L2573">
            <v>140.52290000000002</v>
          </cell>
          <cell r="M2573" t="str">
            <v>SPECFIT</v>
          </cell>
          <cell r="N2573" t="str">
            <v>(79)42015</v>
          </cell>
          <cell r="O2573" t="str">
            <v>BOX</v>
          </cell>
          <cell r="P2573" t="str">
            <v>D</v>
          </cell>
          <cell r="Q2573" t="str">
            <v>F</v>
          </cell>
          <cell r="R2573">
            <v>1146.4705882352941</v>
          </cell>
          <cell r="S2573">
            <v>1226.7235294117647</v>
          </cell>
          <cell r="T2573">
            <v>1199.1300000000001</v>
          </cell>
          <cell r="U2573">
            <v>1199.1300000000001</v>
          </cell>
          <cell r="V2573">
            <v>1283.0691000000002</v>
          </cell>
          <cell r="W2573">
            <v>1283.0691000000002</v>
          </cell>
          <cell r="X2573">
            <v>1283.0691000000002</v>
          </cell>
          <cell r="Y2573">
            <v>1283.0691000000002</v>
          </cell>
          <cell r="Z2573">
            <v>1425.6323333333335</v>
          </cell>
          <cell r="AB2573" t="str">
            <v/>
          </cell>
          <cell r="AC2573">
            <v>3005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I2573" t="str">
            <v/>
          </cell>
          <cell r="AJ2573" t="str">
            <v/>
          </cell>
          <cell r="AM2573" t="e">
            <v>#N/A</v>
          </cell>
        </row>
        <row r="2574">
          <cell r="A2574" t="str">
            <v>ACTIVE</v>
          </cell>
          <cell r="B2574" t="str">
            <v>35-156</v>
          </cell>
          <cell r="C2574">
            <v>28880804</v>
          </cell>
          <cell r="D2574" t="str">
            <v>35-156</v>
          </cell>
          <cell r="E2574" t="str">
            <v>SDR 35</v>
          </cell>
          <cell r="F2574" t="str">
            <v>18 ELBOW 22.5 GXS SDR35</v>
          </cell>
          <cell r="G2574">
            <v>27.9</v>
          </cell>
          <cell r="H2574">
            <v>12.6552168</v>
          </cell>
          <cell r="I2574">
            <v>1</v>
          </cell>
          <cell r="J2574">
            <v>5</v>
          </cell>
          <cell r="K2574">
            <v>2176.1184444444448</v>
          </cell>
          <cell r="L2574">
            <v>208.25120000000001</v>
          </cell>
          <cell r="M2574" t="str">
            <v>SPECFIT</v>
          </cell>
          <cell r="N2574" t="str">
            <v>(79)42018</v>
          </cell>
          <cell r="O2574" t="str">
            <v>BOX</v>
          </cell>
          <cell r="P2574" t="str">
            <v>D</v>
          </cell>
          <cell r="Q2574" t="str">
            <v>F</v>
          </cell>
          <cell r="R2574">
            <v>1750.0117647058823</v>
          </cell>
          <cell r="S2574">
            <v>1872.5125882352943</v>
          </cell>
          <cell r="T2574">
            <v>1830.38</v>
          </cell>
          <cell r="U2574">
            <v>1830.38</v>
          </cell>
          <cell r="V2574">
            <v>1958.5066000000002</v>
          </cell>
          <cell r="W2574">
            <v>1958.5066000000002</v>
          </cell>
          <cell r="X2574">
            <v>1958.5066000000002</v>
          </cell>
          <cell r="Y2574">
            <v>1958.5066000000002</v>
          </cell>
          <cell r="Z2574">
            <v>2176.1184444444448</v>
          </cell>
          <cell r="AB2574" t="str">
            <v/>
          </cell>
          <cell r="AC2574">
            <v>3006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I2574" t="str">
            <v/>
          </cell>
          <cell r="AJ2574" t="str">
            <v/>
          </cell>
          <cell r="AM2574" t="e">
            <v>#N/A</v>
          </cell>
        </row>
        <row r="2575">
          <cell r="A2575" t="str">
            <v>ACTIVE</v>
          </cell>
          <cell r="B2575" t="str">
            <v>35-157</v>
          </cell>
          <cell r="C2575">
            <v>28880812</v>
          </cell>
          <cell r="D2575" t="str">
            <v>35-157</v>
          </cell>
          <cell r="E2575" t="str">
            <v>SDR 35</v>
          </cell>
          <cell r="F2575" t="str">
            <v>21 ELBOW 22.5 GXS SDR35</v>
          </cell>
          <cell r="G2575">
            <v>43.65</v>
          </cell>
          <cell r="H2575">
            <v>19.799290799999998</v>
          </cell>
          <cell r="I2575">
            <v>1</v>
          </cell>
          <cell r="J2575">
            <v>3</v>
          </cell>
          <cell r="K2575">
            <v>3700.6306666666665</v>
          </cell>
          <cell r="L2575">
            <v>354.14569999999998</v>
          </cell>
          <cell r="M2575" t="str">
            <v>SPECFIT</v>
          </cell>
          <cell r="N2575" t="str">
            <v>(79)42021</v>
          </cell>
          <cell r="O2575" t="str">
            <v>BOX</v>
          </cell>
          <cell r="P2575" t="str">
            <v>D</v>
          </cell>
          <cell r="Q2575" t="str">
            <v>F</v>
          </cell>
          <cell r="R2575">
            <v>2976.0235294117647</v>
          </cell>
          <cell r="S2575">
            <v>3184.3451764705883</v>
          </cell>
          <cell r="T2575">
            <v>3112.68</v>
          </cell>
          <cell r="U2575">
            <v>3112.68</v>
          </cell>
          <cell r="V2575">
            <v>3330.5675999999999</v>
          </cell>
          <cell r="W2575">
            <v>3330.5675999999999</v>
          </cell>
          <cell r="X2575">
            <v>3330.5675999999999</v>
          </cell>
          <cell r="Y2575">
            <v>3330.5675999999999</v>
          </cell>
          <cell r="Z2575">
            <v>3700.6306666666665</v>
          </cell>
          <cell r="AB2575" t="str">
            <v/>
          </cell>
          <cell r="AC2575">
            <v>3007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I2575" t="str">
            <v/>
          </cell>
          <cell r="AJ2575" t="str">
            <v/>
          </cell>
          <cell r="AM2575" t="e">
            <v>#N/A</v>
          </cell>
        </row>
        <row r="2576">
          <cell r="A2576" t="str">
            <v>ACTIVE</v>
          </cell>
          <cell r="B2576" t="str">
            <v>35-158</v>
          </cell>
          <cell r="C2576">
            <v>28880820</v>
          </cell>
          <cell r="D2576" t="str">
            <v>35-158</v>
          </cell>
          <cell r="E2576" t="str">
            <v>SDR 35</v>
          </cell>
          <cell r="F2576" t="str">
            <v>24 ELBOW 22.5 GXS SDR35</v>
          </cell>
          <cell r="G2576">
            <v>62.55</v>
          </cell>
          <cell r="H2576">
            <v>28.372179599999999</v>
          </cell>
          <cell r="I2576">
            <v>1</v>
          </cell>
          <cell r="J2576">
            <v>2</v>
          </cell>
          <cell r="K2576">
            <v>5328.3146666666671</v>
          </cell>
          <cell r="L2576">
            <v>509.91239999999999</v>
          </cell>
          <cell r="M2576" t="str">
            <v>SPECFIT</v>
          </cell>
          <cell r="N2576" t="str">
            <v>(79)42024</v>
          </cell>
          <cell r="O2576" t="str">
            <v>BOX</v>
          </cell>
          <cell r="P2576" t="str">
            <v>D</v>
          </cell>
          <cell r="Q2576" t="str">
            <v>F</v>
          </cell>
          <cell r="R2576">
            <v>4284.9882352941177</v>
          </cell>
          <cell r="S2576">
            <v>4584.9374117647058</v>
          </cell>
          <cell r="T2576">
            <v>4481.76</v>
          </cell>
          <cell r="U2576">
            <v>4481.76</v>
          </cell>
          <cell r="V2576">
            <v>4795.4832000000006</v>
          </cell>
          <cell r="W2576">
            <v>4795.4832000000006</v>
          </cell>
          <cell r="X2576">
            <v>4795.4832000000006</v>
          </cell>
          <cell r="Y2576">
            <v>4795.4832000000006</v>
          </cell>
          <cell r="Z2576">
            <v>5328.3146666666671</v>
          </cell>
          <cell r="AB2576" t="str">
            <v/>
          </cell>
          <cell r="AC2576">
            <v>3008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I2576" t="str">
            <v/>
          </cell>
          <cell r="AJ2576" t="str">
            <v/>
          </cell>
          <cell r="AM2576" t="e">
            <v>#N/A</v>
          </cell>
        </row>
        <row r="2577">
          <cell r="A2577" t="str">
            <v>ACTIVE</v>
          </cell>
          <cell r="B2577" t="str">
            <v>35-159</v>
          </cell>
          <cell r="C2577">
            <v>28880839</v>
          </cell>
          <cell r="D2577" t="str">
            <v>35-159</v>
          </cell>
          <cell r="E2577" t="str">
            <v>SDR 35</v>
          </cell>
          <cell r="F2577" t="str">
            <v>27 ELBOW 22.5 GXS SDR35</v>
          </cell>
          <cell r="G2577">
            <v>88.65</v>
          </cell>
          <cell r="H2577">
            <v>40.2109308</v>
          </cell>
          <cell r="I2577">
            <v>1</v>
          </cell>
          <cell r="J2577">
            <v>2</v>
          </cell>
          <cell r="K2577">
            <v>6356.3112222222226</v>
          </cell>
          <cell r="L2577">
            <v>608.28809999999999</v>
          </cell>
          <cell r="M2577" t="str">
            <v>SPECFIT</v>
          </cell>
          <cell r="N2577" t="str">
            <v>(79)42027</v>
          </cell>
          <cell r="O2577" t="str">
            <v>BOX</v>
          </cell>
          <cell r="P2577" t="str">
            <v>D</v>
          </cell>
          <cell r="Q2577" t="str">
            <v>F</v>
          </cell>
          <cell r="R2577">
            <v>5111.6705882352944</v>
          </cell>
          <cell r="S2577">
            <v>5469.4875294117655</v>
          </cell>
          <cell r="T2577">
            <v>5346.43</v>
          </cell>
          <cell r="U2577">
            <v>5346.43</v>
          </cell>
          <cell r="V2577">
            <v>5720.6801000000005</v>
          </cell>
          <cell r="W2577">
            <v>5720.6801000000005</v>
          </cell>
          <cell r="X2577">
            <v>5720.6801000000005</v>
          </cell>
          <cell r="Y2577">
            <v>5720.6801000000005</v>
          </cell>
          <cell r="Z2577">
            <v>6356.3112222222226</v>
          </cell>
          <cell r="AB2577" t="str">
            <v/>
          </cell>
          <cell r="AC2577">
            <v>3009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I2577" t="str">
            <v/>
          </cell>
          <cell r="AJ2577" t="str">
            <v/>
          </cell>
          <cell r="AM2577" t="e">
            <v>#N/A</v>
          </cell>
        </row>
        <row r="2578">
          <cell r="A2578" t="str">
            <v>ACTIVE</v>
          </cell>
          <cell r="B2578" t="str">
            <v>35-160</v>
          </cell>
          <cell r="C2578">
            <v>28880847</v>
          </cell>
          <cell r="D2578" t="str">
            <v>35-160</v>
          </cell>
          <cell r="E2578" t="str">
            <v>SDR 35</v>
          </cell>
          <cell r="F2578" t="str">
            <v>30 ELBOW 22.5 GXS SDR35</v>
          </cell>
          <cell r="G2578">
            <v>96.3</v>
          </cell>
          <cell r="H2578">
            <v>43.6809096</v>
          </cell>
          <cell r="I2578">
            <v>1</v>
          </cell>
          <cell r="J2578">
            <v>1</v>
          </cell>
          <cell r="K2578">
            <v>8168.0352222222236</v>
          </cell>
          <cell r="L2578">
            <v>781.67</v>
          </cell>
          <cell r="M2578" t="str">
            <v>SPECFIT</v>
          </cell>
          <cell r="N2578" t="str">
            <v>(79)42030</v>
          </cell>
          <cell r="O2578" t="str">
            <v>BOX</v>
          </cell>
          <cell r="P2578" t="str">
            <v>D</v>
          </cell>
          <cell r="Q2578" t="str">
            <v>F</v>
          </cell>
          <cell r="R2578">
            <v>6568.6588235294112</v>
          </cell>
          <cell r="S2578">
            <v>7028.4649411764703</v>
          </cell>
          <cell r="T2578">
            <v>6870.31</v>
          </cell>
          <cell r="U2578">
            <v>6870.31</v>
          </cell>
          <cell r="V2578">
            <v>7351.2317000000012</v>
          </cell>
          <cell r="W2578">
            <v>7351.2317000000012</v>
          </cell>
          <cell r="X2578">
            <v>7351.2317000000012</v>
          </cell>
          <cell r="Y2578">
            <v>7351.2317000000012</v>
          </cell>
          <cell r="Z2578">
            <v>8168.0352222222236</v>
          </cell>
          <cell r="AB2578" t="str">
            <v/>
          </cell>
          <cell r="AC2578">
            <v>3010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I2578" t="str">
            <v/>
          </cell>
          <cell r="AJ2578" t="str">
            <v/>
          </cell>
          <cell r="AM2578" t="e">
            <v>#N/A</v>
          </cell>
        </row>
        <row r="2579">
          <cell r="A2579" t="str">
            <v>ACTIVE</v>
          </cell>
          <cell r="B2579" t="str">
            <v>35-161</v>
          </cell>
          <cell r="C2579">
            <v>28880855</v>
          </cell>
          <cell r="D2579" t="str">
            <v>35-161</v>
          </cell>
          <cell r="E2579" t="str">
            <v>SDR 35</v>
          </cell>
          <cell r="F2579" t="str">
            <v>36 ELBOW 22.5 GXS SDR35</v>
          </cell>
          <cell r="G2579">
            <v>139.94999999999999</v>
          </cell>
          <cell r="H2579">
            <v>63.480200399999994</v>
          </cell>
          <cell r="I2579">
            <v>1</v>
          </cell>
          <cell r="J2579">
            <v>1</v>
          </cell>
          <cell r="K2579">
            <v>10452.734888888888</v>
          </cell>
          <cell r="L2579">
            <v>1000.3099</v>
          </cell>
          <cell r="M2579" t="str">
            <v>SPECFIT</v>
          </cell>
          <cell r="N2579" t="str">
            <v>(79)42036</v>
          </cell>
          <cell r="O2579" t="str">
            <v>BOX</v>
          </cell>
          <cell r="P2579" t="str">
            <v>D</v>
          </cell>
          <cell r="Q2579" t="str">
            <v>F</v>
          </cell>
          <cell r="R2579">
            <v>8405.9764705882353</v>
          </cell>
          <cell r="S2579">
            <v>8994.394823529412</v>
          </cell>
          <cell r="T2579">
            <v>8792.02</v>
          </cell>
          <cell r="U2579">
            <v>8792.02</v>
          </cell>
          <cell r="V2579">
            <v>9407.4614000000001</v>
          </cell>
          <cell r="W2579">
            <v>9407.4614000000001</v>
          </cell>
          <cell r="X2579">
            <v>9407.4614000000001</v>
          </cell>
          <cell r="Y2579">
            <v>9407.4614000000001</v>
          </cell>
          <cell r="Z2579">
            <v>10452.734888888888</v>
          </cell>
          <cell r="AB2579" t="str">
            <v/>
          </cell>
          <cell r="AC2579">
            <v>3011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I2579" t="str">
            <v/>
          </cell>
          <cell r="AJ2579" t="str">
            <v/>
          </cell>
          <cell r="AM2579" t="e">
            <v>#N/A</v>
          </cell>
        </row>
        <row r="2580">
          <cell r="A2580" t="str">
            <v>ACTIVE</v>
          </cell>
          <cell r="B2580" t="str">
            <v>35-162</v>
          </cell>
          <cell r="C2580">
            <v>28880863</v>
          </cell>
          <cell r="D2580" t="str">
            <v>35-162</v>
          </cell>
          <cell r="E2580" t="str">
            <v>SDR 35</v>
          </cell>
          <cell r="F2580" t="str">
            <v>4 ELBOW 30 GXG SDR35</v>
          </cell>
          <cell r="G2580">
            <v>0.45</v>
          </cell>
          <cell r="H2580">
            <v>0.2041164</v>
          </cell>
          <cell r="I2580">
            <v>1</v>
          </cell>
          <cell r="J2580">
            <v>300</v>
          </cell>
          <cell r="K2580">
            <v>89.487666666666669</v>
          </cell>
          <cell r="L2580">
            <v>10.143440000000002</v>
          </cell>
          <cell r="M2580" t="str">
            <v>SPECFIT</v>
          </cell>
          <cell r="N2580" t="str">
            <v>(79)3404</v>
          </cell>
          <cell r="O2580" t="str">
            <v>BOX</v>
          </cell>
          <cell r="P2580" t="str">
            <v>D</v>
          </cell>
          <cell r="Q2580" t="str">
            <v>F</v>
          </cell>
          <cell r="R2580">
            <v>71.964705882352945</v>
          </cell>
          <cell r="S2580">
            <v>77.002235294117654</v>
          </cell>
          <cell r="T2580">
            <v>75.27</v>
          </cell>
          <cell r="U2580">
            <v>75.27</v>
          </cell>
          <cell r="V2580">
            <v>80.538899999999998</v>
          </cell>
          <cell r="W2580">
            <v>80.538899999999998</v>
          </cell>
          <cell r="X2580">
            <v>80.538899999999998</v>
          </cell>
          <cell r="Y2580">
            <v>80.538899999999998</v>
          </cell>
          <cell r="Z2580">
            <v>89.487666666666669</v>
          </cell>
          <cell r="AB2580" t="str">
            <v/>
          </cell>
          <cell r="AC2580">
            <v>2950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I2580" t="str">
            <v/>
          </cell>
          <cell r="AJ2580" t="str">
            <v/>
          </cell>
          <cell r="AM2580" t="e">
            <v>#N/A</v>
          </cell>
        </row>
        <row r="2581">
          <cell r="A2581" t="str">
            <v>ACTIVE</v>
          </cell>
          <cell r="B2581" t="str">
            <v>35-163</v>
          </cell>
          <cell r="C2581">
            <v>28880871</v>
          </cell>
          <cell r="D2581" t="str">
            <v>35-163</v>
          </cell>
          <cell r="E2581" t="str">
            <v>SDR 35</v>
          </cell>
          <cell r="F2581" t="str">
            <v>6 ELBOW 30 GXG SDR35</v>
          </cell>
          <cell r="G2581">
            <v>1.35</v>
          </cell>
          <cell r="H2581">
            <v>0.61234920000000004</v>
          </cell>
          <cell r="I2581">
            <v>1</v>
          </cell>
          <cell r="J2581">
            <v>100</v>
          </cell>
          <cell r="K2581">
            <v>162.49733333333333</v>
          </cell>
          <cell r="L2581">
            <v>18.320609999999999</v>
          </cell>
          <cell r="M2581" t="str">
            <v>SPECFIT</v>
          </cell>
          <cell r="N2581" t="str">
            <v>(79)3406</v>
          </cell>
          <cell r="O2581" t="str">
            <v>BOX</v>
          </cell>
          <cell r="P2581" t="str">
            <v>D</v>
          </cell>
          <cell r="Q2581" t="str">
            <v>F</v>
          </cell>
          <cell r="R2581">
            <v>99.329411764705895</v>
          </cell>
          <cell r="S2581">
            <v>106.28247058823531</v>
          </cell>
          <cell r="T2581">
            <v>136.68</v>
          </cell>
          <cell r="U2581">
            <v>136.68</v>
          </cell>
          <cell r="V2581">
            <v>146.24760000000001</v>
          </cell>
          <cell r="W2581">
            <v>146.24760000000001</v>
          </cell>
          <cell r="X2581">
            <v>146.24760000000001</v>
          </cell>
          <cell r="Y2581">
            <v>146.24760000000001</v>
          </cell>
          <cell r="Z2581">
            <v>162.49733333333333</v>
          </cell>
          <cell r="AB2581" t="str">
            <v/>
          </cell>
          <cell r="AC2581">
            <v>2951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I2581" t="str">
            <v/>
          </cell>
          <cell r="AJ2581" t="str">
            <v/>
          </cell>
          <cell r="AM2581" t="e">
            <v>#N/A</v>
          </cell>
        </row>
        <row r="2582">
          <cell r="A2582" t="str">
            <v>ACTIVE</v>
          </cell>
          <cell r="B2582" t="str">
            <v>35-164</v>
          </cell>
          <cell r="C2582">
            <v>28880880</v>
          </cell>
          <cell r="D2582" t="str">
            <v>35-164</v>
          </cell>
          <cell r="E2582" t="str">
            <v>SDR 35</v>
          </cell>
          <cell r="F2582" t="str">
            <v>8 ELBOW 30 GXG SDR35</v>
          </cell>
          <cell r="G2582">
            <v>2.25</v>
          </cell>
          <cell r="H2582">
            <v>1.0205820000000001</v>
          </cell>
          <cell r="I2582">
            <v>1</v>
          </cell>
          <cell r="J2582">
            <v>60</v>
          </cell>
          <cell r="K2582">
            <v>189.11655555555555</v>
          </cell>
          <cell r="L2582">
            <v>14.0801</v>
          </cell>
          <cell r="M2582" t="str">
            <v>SPECFIT</v>
          </cell>
          <cell r="N2582" t="str">
            <v>(79)3408</v>
          </cell>
          <cell r="O2582" t="str">
            <v>BOX</v>
          </cell>
          <cell r="P2582" t="str">
            <v>D</v>
          </cell>
          <cell r="Q2582" t="str">
            <v>F</v>
          </cell>
          <cell r="R2582">
            <v>152.09411764705882</v>
          </cell>
          <cell r="S2582">
            <v>162.74070588235296</v>
          </cell>
          <cell r="T2582">
            <v>159.07</v>
          </cell>
          <cell r="U2582">
            <v>159.07</v>
          </cell>
          <cell r="V2582">
            <v>170.20490000000001</v>
          </cell>
          <cell r="W2582">
            <v>170.20490000000001</v>
          </cell>
          <cell r="X2582">
            <v>170.20490000000001</v>
          </cell>
          <cell r="Y2582">
            <v>170.20490000000001</v>
          </cell>
          <cell r="Z2582">
            <v>189.11655555555555</v>
          </cell>
          <cell r="AB2582" t="str">
            <v/>
          </cell>
          <cell r="AC2582">
            <v>2952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I2582" t="str">
            <v/>
          </cell>
          <cell r="AJ2582" t="str">
            <v/>
          </cell>
          <cell r="AM2582" t="e">
            <v>#N/A</v>
          </cell>
        </row>
        <row r="2583">
          <cell r="A2583" t="str">
            <v>ACTIVE</v>
          </cell>
          <cell r="B2583" t="str">
            <v>35-165</v>
          </cell>
          <cell r="C2583">
            <v>28880898</v>
          </cell>
          <cell r="D2583" t="str">
            <v>35-165</v>
          </cell>
          <cell r="E2583" t="str">
            <v>SDR 35</v>
          </cell>
          <cell r="F2583" t="str">
            <v>10 ELBOW 30 GXG SDR35</v>
          </cell>
          <cell r="G2583">
            <v>4.5</v>
          </cell>
          <cell r="H2583">
            <v>2.0411640000000002</v>
          </cell>
          <cell r="I2583">
            <v>1</v>
          </cell>
          <cell r="J2583">
            <v>30</v>
          </cell>
          <cell r="K2583">
            <v>517.33311111111107</v>
          </cell>
          <cell r="L2583">
            <v>50.99221</v>
          </cell>
          <cell r="M2583" t="str">
            <v>SPECFIT</v>
          </cell>
          <cell r="N2583" t="str">
            <v>(79)34010</v>
          </cell>
          <cell r="O2583" t="str">
            <v>BOX</v>
          </cell>
          <cell r="P2583" t="str">
            <v>D</v>
          </cell>
          <cell r="Q2583" t="str">
            <v>F</v>
          </cell>
          <cell r="R2583">
            <v>416.03529411764708</v>
          </cell>
          <cell r="S2583">
            <v>445.15776470588241</v>
          </cell>
          <cell r="T2583">
            <v>435.14</v>
          </cell>
          <cell r="U2583">
            <v>435.14</v>
          </cell>
          <cell r="V2583">
            <v>465.59980000000002</v>
          </cell>
          <cell r="W2583">
            <v>465.59980000000002</v>
          </cell>
          <cell r="X2583">
            <v>465.59980000000002</v>
          </cell>
          <cell r="Y2583">
            <v>465.59980000000002</v>
          </cell>
          <cell r="Z2583">
            <v>517.33311111111107</v>
          </cell>
          <cell r="AB2583" t="str">
            <v/>
          </cell>
          <cell r="AC2583">
            <v>2953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I2583" t="str">
            <v/>
          </cell>
          <cell r="AJ2583" t="str">
            <v/>
          </cell>
          <cell r="AM2583" t="e">
            <v>#N/A</v>
          </cell>
        </row>
        <row r="2584">
          <cell r="A2584" t="str">
            <v>ACTIVE</v>
          </cell>
          <cell r="B2584" t="str">
            <v>35-166</v>
          </cell>
          <cell r="C2584">
            <v>28880901</v>
          </cell>
          <cell r="D2584" t="str">
            <v>35-166</v>
          </cell>
          <cell r="E2584" t="str">
            <v>SDR 35</v>
          </cell>
          <cell r="F2584" t="str">
            <v>12 ELBOW 30 GXG SDR35</v>
          </cell>
          <cell r="G2584">
            <v>6.75</v>
          </cell>
          <cell r="H2584">
            <v>3.0617459999999999</v>
          </cell>
          <cell r="I2584">
            <v>1</v>
          </cell>
          <cell r="J2584">
            <v>20</v>
          </cell>
          <cell r="K2584">
            <v>674.61122222222218</v>
          </cell>
          <cell r="L2584">
            <v>64.56</v>
          </cell>
          <cell r="M2584" t="str">
            <v>SPECFIT</v>
          </cell>
          <cell r="N2584" t="str">
            <v>(79)34012</v>
          </cell>
          <cell r="O2584" t="str">
            <v>BOX</v>
          </cell>
          <cell r="P2584" t="str">
            <v>D</v>
          </cell>
          <cell r="Q2584" t="str">
            <v>F</v>
          </cell>
          <cell r="R2584">
            <v>542.52941176470586</v>
          </cell>
          <cell r="S2584">
            <v>580.50647058823529</v>
          </cell>
          <cell r="T2584">
            <v>567.42999999999995</v>
          </cell>
          <cell r="U2584">
            <v>567.42999999999995</v>
          </cell>
          <cell r="V2584">
            <v>607.15009999999995</v>
          </cell>
          <cell r="W2584">
            <v>607.15009999999995</v>
          </cell>
          <cell r="X2584">
            <v>607.15009999999995</v>
          </cell>
          <cell r="Y2584">
            <v>607.15009999999995</v>
          </cell>
          <cell r="Z2584">
            <v>674.61122222222218</v>
          </cell>
          <cell r="AB2584" t="str">
            <v/>
          </cell>
          <cell r="AC2584">
            <v>2954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I2584" t="str">
            <v/>
          </cell>
          <cell r="AJ2584" t="str">
            <v/>
          </cell>
          <cell r="AM2584" t="e">
            <v>#N/A</v>
          </cell>
        </row>
        <row r="2585">
          <cell r="A2585" t="str">
            <v>ACTIVE</v>
          </cell>
          <cell r="B2585" t="str">
            <v>35-167</v>
          </cell>
          <cell r="C2585">
            <v>28880910</v>
          </cell>
          <cell r="D2585" t="str">
            <v>35-167</v>
          </cell>
          <cell r="E2585" t="str">
            <v>SDR 35</v>
          </cell>
          <cell r="F2585" t="str">
            <v>15 ELBOW 30 GXG SDR35</v>
          </cell>
          <cell r="G2585">
            <v>13.05</v>
          </cell>
          <cell r="H2585">
            <v>5.9193756000000004</v>
          </cell>
          <cell r="I2585">
            <v>1</v>
          </cell>
          <cell r="J2585">
            <v>10</v>
          </cell>
          <cell r="K2585">
            <v>1825.3597163398697</v>
          </cell>
          <cell r="L2585">
            <v>170.7527</v>
          </cell>
          <cell r="M2585" t="str">
            <v>SPECFIT</v>
          </cell>
          <cell r="N2585" t="str">
            <v>(79)34015</v>
          </cell>
          <cell r="O2585" t="str">
            <v>BOX</v>
          </cell>
          <cell r="P2585" t="str">
            <v>D</v>
          </cell>
          <cell r="Q2585" t="str">
            <v>F</v>
          </cell>
          <cell r="R2585">
            <v>1434.9058823529413</v>
          </cell>
          <cell r="S2585">
            <v>1535.3492941176473</v>
          </cell>
          <cell r="T2585">
            <v>1535.3492941176473</v>
          </cell>
          <cell r="U2585">
            <v>1535.3492941176473</v>
          </cell>
          <cell r="V2585">
            <v>1642.8237447058827</v>
          </cell>
          <cell r="W2585">
            <v>1642.8237447058827</v>
          </cell>
          <cell r="X2585">
            <v>1642.8237447058827</v>
          </cell>
          <cell r="Y2585">
            <v>1642.8237447058827</v>
          </cell>
          <cell r="Z2585">
            <v>1825.3597163398697</v>
          </cell>
          <cell r="AB2585" t="str">
            <v/>
          </cell>
          <cell r="AC2585">
            <v>2955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I2585" t="str">
            <v/>
          </cell>
          <cell r="AJ2585" t="str">
            <v/>
          </cell>
          <cell r="AM2585" t="e">
            <v>#N/A</v>
          </cell>
        </row>
        <row r="2586">
          <cell r="A2586" t="str">
            <v>ACTIVE</v>
          </cell>
          <cell r="B2586" t="str">
            <v>35-168</v>
          </cell>
          <cell r="C2586">
            <v>28880928</v>
          </cell>
          <cell r="D2586" t="str">
            <v>35-168</v>
          </cell>
          <cell r="E2586" t="str">
            <v>SDR 35</v>
          </cell>
          <cell r="F2586" t="str">
            <v>18 ELBOW 30 GXG SDR35</v>
          </cell>
          <cell r="G2586">
            <v>23.4</v>
          </cell>
          <cell r="H2586">
            <v>10.6140528</v>
          </cell>
          <cell r="I2586">
            <v>1</v>
          </cell>
          <cell r="J2586">
            <v>6</v>
          </cell>
          <cell r="K2586">
            <v>2667.8265241830068</v>
          </cell>
          <cell r="L2586">
            <v>249.56180000000001</v>
          </cell>
          <cell r="M2586" t="str">
            <v>SPECFIT</v>
          </cell>
          <cell r="N2586" t="str">
            <v>(79)34018</v>
          </cell>
          <cell r="O2586" t="str">
            <v>BOX</v>
          </cell>
          <cell r="P2586" t="str">
            <v>D</v>
          </cell>
          <cell r="Q2586" t="str">
            <v>F</v>
          </cell>
          <cell r="R2586">
            <v>2097.1647058823528</v>
          </cell>
          <cell r="S2586">
            <v>2243.9662352941177</v>
          </cell>
          <cell r="T2586">
            <v>2243.9662352941177</v>
          </cell>
          <cell r="U2586">
            <v>2243.9662352941177</v>
          </cell>
          <cell r="V2586">
            <v>2401.0438717647062</v>
          </cell>
          <cell r="W2586">
            <v>2401.0438717647062</v>
          </cell>
          <cell r="X2586">
            <v>2401.0438717647062</v>
          </cell>
          <cell r="Y2586">
            <v>2401.0438717647062</v>
          </cell>
          <cell r="Z2586">
            <v>2667.8265241830068</v>
          </cell>
          <cell r="AB2586" t="str">
            <v/>
          </cell>
          <cell r="AC2586">
            <v>2956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I2586" t="str">
            <v/>
          </cell>
          <cell r="AJ2586" t="str">
            <v/>
          </cell>
          <cell r="AM2586" t="e">
            <v>#N/A</v>
          </cell>
        </row>
        <row r="2587">
          <cell r="A2587" t="str">
            <v>ACTIVE</v>
          </cell>
          <cell r="B2587" t="str">
            <v>35-169</v>
          </cell>
          <cell r="C2587">
            <v>28880936</v>
          </cell>
          <cell r="D2587" t="str">
            <v>35-169</v>
          </cell>
          <cell r="E2587" t="str">
            <v>SDR 35</v>
          </cell>
          <cell r="F2587" t="str">
            <v>21 ELBOW 30 GXG SDR35</v>
          </cell>
          <cell r="G2587">
            <v>36</v>
          </cell>
          <cell r="H2587">
            <v>16.329312000000002</v>
          </cell>
          <cell r="I2587">
            <v>1</v>
          </cell>
          <cell r="J2587">
            <v>4</v>
          </cell>
          <cell r="K2587">
            <v>3785.7278366013084</v>
          </cell>
          <cell r="L2587">
            <v>354.13639999999998</v>
          </cell>
          <cell r="M2587" t="str">
            <v>SPECFIT</v>
          </cell>
          <cell r="N2587" t="str">
            <v>(79)34021</v>
          </cell>
          <cell r="O2587" t="str">
            <v>BOX</v>
          </cell>
          <cell r="P2587" t="str">
            <v>D</v>
          </cell>
          <cell r="Q2587" t="str">
            <v>F</v>
          </cell>
          <cell r="R2587">
            <v>2975.9411764705887</v>
          </cell>
          <cell r="S2587">
            <v>3184.2570588235303</v>
          </cell>
          <cell r="T2587">
            <v>3184.2570588235303</v>
          </cell>
          <cell r="U2587">
            <v>3184.2570588235303</v>
          </cell>
          <cell r="V2587">
            <v>3407.1550529411775</v>
          </cell>
          <cell r="W2587">
            <v>3407.1550529411775</v>
          </cell>
          <cell r="X2587">
            <v>3407.1550529411775</v>
          </cell>
          <cell r="Y2587">
            <v>3407.1550529411775</v>
          </cell>
          <cell r="Z2587">
            <v>3785.7278366013084</v>
          </cell>
          <cell r="AB2587" t="str">
            <v/>
          </cell>
          <cell r="AC2587">
            <v>2957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I2587" t="str">
            <v/>
          </cell>
          <cell r="AJ2587" t="str">
            <v/>
          </cell>
          <cell r="AM2587" t="e">
            <v>#N/A</v>
          </cell>
        </row>
        <row r="2588">
          <cell r="A2588" t="str">
            <v>ACTIVE</v>
          </cell>
          <cell r="B2588" t="str">
            <v>35-170</v>
          </cell>
          <cell r="C2588">
            <v>28880944</v>
          </cell>
          <cell r="D2588" t="str">
            <v>35-170</v>
          </cell>
          <cell r="E2588" t="str">
            <v>SDR 35</v>
          </cell>
          <cell r="F2588" t="str">
            <v>24 ELBOW 30 GXG SDR35</v>
          </cell>
          <cell r="G2588">
            <v>50.4</v>
          </cell>
          <cell r="H2588">
            <v>22.861036800000001</v>
          </cell>
          <cell r="I2588">
            <v>1</v>
          </cell>
          <cell r="J2588">
            <v>3</v>
          </cell>
          <cell r="K2588">
            <v>5451.0559751633991</v>
          </cell>
          <cell r="L2588">
            <v>509.91980000000001</v>
          </cell>
          <cell r="M2588" t="str">
            <v>SPECFIT</v>
          </cell>
          <cell r="N2588" t="str">
            <v>(79)34024</v>
          </cell>
          <cell r="O2588" t="str">
            <v>BOX</v>
          </cell>
          <cell r="P2588" t="str">
            <v>D</v>
          </cell>
          <cell r="Q2588" t="str">
            <v>F</v>
          </cell>
          <cell r="R2588">
            <v>4285.0470588235294</v>
          </cell>
          <cell r="S2588">
            <v>4585.000352941177</v>
          </cell>
          <cell r="T2588">
            <v>4585.000352941177</v>
          </cell>
          <cell r="U2588">
            <v>4585.000352941177</v>
          </cell>
          <cell r="V2588">
            <v>4905.9503776470592</v>
          </cell>
          <cell r="W2588">
            <v>4905.9503776470592</v>
          </cell>
          <cell r="X2588">
            <v>4905.9503776470592</v>
          </cell>
          <cell r="Y2588">
            <v>4905.9503776470592</v>
          </cell>
          <cell r="Z2588">
            <v>5451.0559751633991</v>
          </cell>
          <cell r="AB2588" t="str">
            <v/>
          </cell>
          <cell r="AC2588">
            <v>2958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I2588" t="str">
            <v/>
          </cell>
          <cell r="AJ2588" t="str">
            <v/>
          </cell>
          <cell r="AM2588" t="e">
            <v>#N/A</v>
          </cell>
        </row>
        <row r="2589">
          <cell r="A2589" t="str">
            <v>ACTIVE</v>
          </cell>
          <cell r="B2589" t="str">
            <v>35-171</v>
          </cell>
          <cell r="C2589">
            <v>28880952</v>
          </cell>
          <cell r="D2589" t="str">
            <v>35-171</v>
          </cell>
          <cell r="E2589" t="str">
            <v>SDR 35</v>
          </cell>
          <cell r="F2589" t="str">
            <v>27 ELBOW 30 GXG SDR35</v>
          </cell>
          <cell r="G2589">
            <v>73.8</v>
          </cell>
          <cell r="H2589">
            <v>33.475089599999997</v>
          </cell>
          <cell r="I2589">
            <v>1</v>
          </cell>
          <cell r="J2589">
            <v>2</v>
          </cell>
          <cell r="K2589">
            <v>6502.6129516339879</v>
          </cell>
          <cell r="L2589">
            <v>608.28809999999999</v>
          </cell>
          <cell r="M2589" t="str">
            <v>SPECFIT</v>
          </cell>
          <cell r="N2589" t="str">
            <v>(79)34027</v>
          </cell>
          <cell r="O2589" t="str">
            <v>BOX</v>
          </cell>
          <cell r="P2589" t="str">
            <v>D</v>
          </cell>
          <cell r="Q2589" t="str">
            <v>F</v>
          </cell>
          <cell r="R2589">
            <v>5111.6705882352944</v>
          </cell>
          <cell r="S2589">
            <v>5469.4875294117655</v>
          </cell>
          <cell r="T2589">
            <v>5469.4875294117655</v>
          </cell>
          <cell r="U2589">
            <v>5469.4875294117655</v>
          </cell>
          <cell r="V2589">
            <v>5852.3516564705897</v>
          </cell>
          <cell r="W2589">
            <v>5852.3516564705897</v>
          </cell>
          <cell r="X2589">
            <v>5852.3516564705897</v>
          </cell>
          <cell r="Y2589">
            <v>5852.3516564705897</v>
          </cell>
          <cell r="Z2589">
            <v>6502.6129516339879</v>
          </cell>
          <cell r="AB2589" t="str">
            <v/>
          </cell>
          <cell r="AC2589">
            <v>2959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I2589" t="str">
            <v/>
          </cell>
          <cell r="AJ2589" t="str">
            <v/>
          </cell>
          <cell r="AM2589" t="e">
            <v>#N/A</v>
          </cell>
        </row>
        <row r="2590">
          <cell r="A2590" t="str">
            <v>ACTIVE</v>
          </cell>
          <cell r="B2590" t="str">
            <v>35-172</v>
          </cell>
          <cell r="C2590">
            <v>28880960</v>
          </cell>
          <cell r="D2590" t="str">
            <v>35-172</v>
          </cell>
          <cell r="E2590" t="str">
            <v>SDR 35</v>
          </cell>
          <cell r="F2590" t="str">
            <v>30 ELBOW 30 GXG SDR35</v>
          </cell>
          <cell r="G2590">
            <v>121.5</v>
          </cell>
          <cell r="H2590">
            <v>55.111427999999997</v>
          </cell>
          <cell r="I2590">
            <v>1</v>
          </cell>
          <cell r="J2590">
            <v>1</v>
          </cell>
          <cell r="K2590">
            <v>8355.764554248366</v>
          </cell>
          <cell r="L2590">
            <v>781.6422</v>
          </cell>
          <cell r="M2590" t="str">
            <v>SPECFIT</v>
          </cell>
          <cell r="N2590" t="str">
            <v>(79)34030</v>
          </cell>
          <cell r="O2590" t="str">
            <v>BOX</v>
          </cell>
          <cell r="P2590" t="str">
            <v>D</v>
          </cell>
          <cell r="Q2590" t="str">
            <v>F</v>
          </cell>
          <cell r="R2590">
            <v>6568.4235294117643</v>
          </cell>
          <cell r="S2590">
            <v>7028.2131764705882</v>
          </cell>
          <cell r="T2590">
            <v>7028.2131764705882</v>
          </cell>
          <cell r="U2590">
            <v>7028.2131764705882</v>
          </cell>
          <cell r="V2590">
            <v>7520.1880988235298</v>
          </cell>
          <cell r="W2590">
            <v>7520.1880988235298</v>
          </cell>
          <cell r="X2590">
            <v>7520.1880988235298</v>
          </cell>
          <cell r="Y2590">
            <v>7520.1880988235298</v>
          </cell>
          <cell r="Z2590">
            <v>8355.764554248366</v>
          </cell>
          <cell r="AB2590" t="str">
            <v/>
          </cell>
          <cell r="AC2590">
            <v>2960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I2590" t="str">
            <v/>
          </cell>
          <cell r="AJ2590" t="str">
            <v/>
          </cell>
          <cell r="AM2590" t="e">
            <v>#N/A</v>
          </cell>
        </row>
        <row r="2591">
          <cell r="A2591" t="str">
            <v>ACTIVE</v>
          </cell>
          <cell r="B2591" t="str">
            <v>35-173</v>
          </cell>
          <cell r="C2591">
            <v>28880979</v>
          </cell>
          <cell r="D2591" t="str">
            <v>35-173</v>
          </cell>
          <cell r="E2591" t="str">
            <v>SDR 35</v>
          </cell>
          <cell r="F2591" t="str">
            <v>36 ELBOW 30 GXG SDR35</v>
          </cell>
          <cell r="G2591">
            <v>194.4</v>
          </cell>
          <cell r="H2591">
            <v>88.1782848</v>
          </cell>
          <cell r="I2591">
            <v>1</v>
          </cell>
          <cell r="J2591">
            <v>1</v>
          </cell>
          <cell r="K2591">
            <v>10693.336067973856</v>
          </cell>
          <cell r="L2591">
            <v>1000.3099</v>
          </cell>
          <cell r="M2591" t="str">
            <v>SPECFIT</v>
          </cell>
          <cell r="N2591" t="str">
            <v>(79)34036</v>
          </cell>
          <cell r="O2591" t="str">
            <v>BOX</v>
          </cell>
          <cell r="P2591" t="str">
            <v>D</v>
          </cell>
          <cell r="Q2591" t="str">
            <v>F</v>
          </cell>
          <cell r="R2591">
            <v>8405.9764705882353</v>
          </cell>
          <cell r="S2591">
            <v>8994.394823529412</v>
          </cell>
          <cell r="T2591">
            <v>8994.394823529412</v>
          </cell>
          <cell r="U2591">
            <v>8994.394823529412</v>
          </cell>
          <cell r="V2591">
            <v>9624.0024611764711</v>
          </cell>
          <cell r="W2591">
            <v>9624.0024611764711</v>
          </cell>
          <cell r="X2591">
            <v>9624.0024611764711</v>
          </cell>
          <cell r="Y2591">
            <v>9624.0024611764711</v>
          </cell>
          <cell r="Z2591">
            <v>10693.336067973856</v>
          </cell>
          <cell r="AB2591" t="str">
            <v/>
          </cell>
          <cell r="AC2591">
            <v>2961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I2591" t="str">
            <v/>
          </cell>
          <cell r="AJ2591" t="str">
            <v/>
          </cell>
          <cell r="AM2591" t="e">
            <v>#N/A</v>
          </cell>
        </row>
        <row r="2592">
          <cell r="A2592" t="str">
            <v>ACTIVE</v>
          </cell>
          <cell r="B2592" t="str">
            <v>35-174</v>
          </cell>
          <cell r="C2592">
            <v>28881002</v>
          </cell>
          <cell r="D2592" t="str">
            <v>35-174</v>
          </cell>
          <cell r="E2592" t="str">
            <v>SDR 35</v>
          </cell>
          <cell r="F2592" t="str">
            <v>4 ELBOW 30 GXS SDR35</v>
          </cell>
          <cell r="G2592">
            <v>0.45</v>
          </cell>
          <cell r="H2592">
            <v>0.2041164</v>
          </cell>
          <cell r="I2592">
            <v>1</v>
          </cell>
          <cell r="J2592">
            <v>300</v>
          </cell>
          <cell r="K2592">
            <v>91.282888888888891</v>
          </cell>
          <cell r="L2592">
            <v>8.4310650000000003</v>
          </cell>
          <cell r="M2592" t="str">
            <v>SPECFIT</v>
          </cell>
          <cell r="N2592" t="str">
            <v>(79)4304</v>
          </cell>
          <cell r="O2592" t="str">
            <v>BOX</v>
          </cell>
          <cell r="P2592" t="str">
            <v>D</v>
          </cell>
          <cell r="Q2592" t="str">
            <v>F</v>
          </cell>
          <cell r="R2592">
            <v>68.788235294117641</v>
          </cell>
          <cell r="S2592">
            <v>73.603411764705882</v>
          </cell>
          <cell r="T2592">
            <v>76.78</v>
          </cell>
          <cell r="U2592">
            <v>76.78</v>
          </cell>
          <cell r="V2592">
            <v>82.154600000000002</v>
          </cell>
          <cell r="W2592">
            <v>82.154600000000002</v>
          </cell>
          <cell r="X2592">
            <v>82.154600000000002</v>
          </cell>
          <cell r="Y2592">
            <v>82.154600000000002</v>
          </cell>
          <cell r="Z2592">
            <v>91.282888888888891</v>
          </cell>
          <cell r="AB2592" t="str">
            <v/>
          </cell>
          <cell r="AC2592">
            <v>2987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I2592" t="str">
            <v/>
          </cell>
          <cell r="AJ2592" t="str">
            <v/>
          </cell>
          <cell r="AM2592" t="e">
            <v>#N/A</v>
          </cell>
        </row>
        <row r="2593">
          <cell r="A2593" t="str">
            <v>ACTIVE</v>
          </cell>
          <cell r="B2593" t="str">
            <v>35-175</v>
          </cell>
          <cell r="C2593">
            <v>28881010</v>
          </cell>
          <cell r="D2593" t="str">
            <v>35-175</v>
          </cell>
          <cell r="E2593" t="str">
            <v>SDR 35</v>
          </cell>
          <cell r="F2593" t="str">
            <v>6 ELBOW 30 GXS SDR35</v>
          </cell>
          <cell r="G2593">
            <v>1.35</v>
          </cell>
          <cell r="H2593">
            <v>0.61234920000000004</v>
          </cell>
          <cell r="I2593">
            <v>1</v>
          </cell>
          <cell r="J2593">
            <v>100</v>
          </cell>
          <cell r="K2593">
            <v>165.75488888888887</v>
          </cell>
          <cell r="L2593">
            <v>17.391550000000002</v>
          </cell>
          <cell r="M2593" t="str">
            <v>SPECFIT</v>
          </cell>
          <cell r="N2593" t="str">
            <v>(79)4306</v>
          </cell>
          <cell r="O2593" t="str">
            <v>BOX</v>
          </cell>
          <cell r="P2593" t="str">
            <v>D</v>
          </cell>
          <cell r="Q2593" t="str">
            <v>F</v>
          </cell>
          <cell r="R2593">
            <v>94.305882352941168</v>
          </cell>
          <cell r="S2593">
            <v>100.90729411764706</v>
          </cell>
          <cell r="T2593">
            <v>139.41999999999999</v>
          </cell>
          <cell r="U2593">
            <v>139.41999999999999</v>
          </cell>
          <cell r="V2593">
            <v>149.17939999999999</v>
          </cell>
          <cell r="W2593">
            <v>149.17939999999999</v>
          </cell>
          <cell r="X2593">
            <v>149.17939999999999</v>
          </cell>
          <cell r="Y2593">
            <v>149.17939999999999</v>
          </cell>
          <cell r="Z2593">
            <v>165.75488888888887</v>
          </cell>
          <cell r="AB2593" t="str">
            <v/>
          </cell>
          <cell r="AC2593">
            <v>2988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I2593" t="str">
            <v/>
          </cell>
          <cell r="AJ2593" t="str">
            <v/>
          </cell>
          <cell r="AM2593" t="e">
            <v>#N/A</v>
          </cell>
        </row>
        <row r="2594">
          <cell r="A2594" t="str">
            <v>ACTIVE</v>
          </cell>
          <cell r="B2594" t="str">
            <v>35-176</v>
          </cell>
          <cell r="C2594">
            <v>28881029</v>
          </cell>
          <cell r="D2594" t="str">
            <v>35-176</v>
          </cell>
          <cell r="E2594" t="str">
            <v>SDR 35</v>
          </cell>
          <cell r="F2594" t="str">
            <v>8 ELBOW 30 GXS SDR35</v>
          </cell>
          <cell r="G2594">
            <v>3.15</v>
          </cell>
          <cell r="H2594">
            <v>1.4288148000000001</v>
          </cell>
          <cell r="I2594">
            <v>1</v>
          </cell>
          <cell r="J2594">
            <v>43</v>
          </cell>
          <cell r="K2594">
            <v>197.48633333333333</v>
          </cell>
          <cell r="L2594">
            <v>19.464939999999999</v>
          </cell>
          <cell r="M2594" t="str">
            <v>SPECFIT</v>
          </cell>
          <cell r="N2594" t="str">
            <v>(79)4308</v>
          </cell>
          <cell r="O2594" t="str">
            <v>BOX</v>
          </cell>
          <cell r="P2594" t="str">
            <v>D</v>
          </cell>
          <cell r="Q2594" t="str">
            <v>F</v>
          </cell>
          <cell r="R2594">
            <v>158.81176470588235</v>
          </cell>
          <cell r="S2594">
            <v>169.92858823529411</v>
          </cell>
          <cell r="T2594">
            <v>166.11</v>
          </cell>
          <cell r="U2594">
            <v>166.11</v>
          </cell>
          <cell r="V2594">
            <v>177.73770000000002</v>
          </cell>
          <cell r="W2594">
            <v>177.73770000000002</v>
          </cell>
          <cell r="X2594">
            <v>177.73770000000002</v>
          </cell>
          <cell r="Y2594">
            <v>177.73770000000002</v>
          </cell>
          <cell r="Z2594">
            <v>197.48633333333333</v>
          </cell>
          <cell r="AB2594" t="str">
            <v/>
          </cell>
          <cell r="AC2594">
            <v>2989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I2594" t="str">
            <v/>
          </cell>
          <cell r="AJ2594" t="str">
            <v/>
          </cell>
          <cell r="AM2594" t="e">
            <v>#N/A</v>
          </cell>
        </row>
        <row r="2595">
          <cell r="A2595" t="str">
            <v>ACTIVE</v>
          </cell>
          <cell r="B2595" t="str">
            <v>35-177</v>
          </cell>
          <cell r="C2595">
            <v>28881037</v>
          </cell>
          <cell r="D2595" t="str">
            <v>35-177</v>
          </cell>
          <cell r="E2595" t="str">
            <v>SDR 35</v>
          </cell>
          <cell r="F2595" t="str">
            <v>10 ELBOW 30 GXS SDR35</v>
          </cell>
          <cell r="G2595">
            <v>3.6</v>
          </cell>
          <cell r="H2595">
            <v>1.6329312</v>
          </cell>
          <cell r="I2595">
            <v>1</v>
          </cell>
          <cell r="J2595">
            <v>38</v>
          </cell>
          <cell r="K2595">
            <v>503.17344444444444</v>
          </cell>
          <cell r="L2595">
            <v>48.153799999999997</v>
          </cell>
          <cell r="M2595" t="str">
            <v>SPECFIT</v>
          </cell>
          <cell r="N2595" t="str">
            <v>(79)43010</v>
          </cell>
          <cell r="O2595" t="str">
            <v>BOX</v>
          </cell>
          <cell r="P2595" t="str">
            <v>D</v>
          </cell>
          <cell r="Q2595" t="str">
            <v>F</v>
          </cell>
          <cell r="R2595">
            <v>404.65882352941173</v>
          </cell>
          <cell r="S2595">
            <v>432.98494117647056</v>
          </cell>
          <cell r="T2595">
            <v>423.23</v>
          </cell>
          <cell r="U2595">
            <v>423.23</v>
          </cell>
          <cell r="V2595">
            <v>452.85610000000003</v>
          </cell>
          <cell r="W2595">
            <v>452.85610000000003</v>
          </cell>
          <cell r="X2595">
            <v>452.85610000000003</v>
          </cell>
          <cell r="Y2595">
            <v>452.85610000000003</v>
          </cell>
          <cell r="Z2595">
            <v>503.17344444444444</v>
          </cell>
          <cell r="AB2595" t="str">
            <v/>
          </cell>
          <cell r="AC2595">
            <v>2990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I2595" t="str">
            <v/>
          </cell>
          <cell r="AJ2595" t="str">
            <v/>
          </cell>
          <cell r="AM2595" t="e">
            <v>#N/A</v>
          </cell>
        </row>
        <row r="2596">
          <cell r="A2596" t="str">
            <v>ACTIVE</v>
          </cell>
          <cell r="B2596" t="str">
            <v>35-191</v>
          </cell>
          <cell r="C2596">
            <v>28881045</v>
          </cell>
          <cell r="D2596" t="str">
            <v>35-191</v>
          </cell>
          <cell r="E2596" t="str">
            <v>SDR 35</v>
          </cell>
          <cell r="F2596" t="str">
            <v>12 ELBOW 30 GXS SDR35</v>
          </cell>
          <cell r="G2596">
            <v>5.4</v>
          </cell>
          <cell r="H2596">
            <v>2.4493968000000002</v>
          </cell>
          <cell r="I2596">
            <v>1</v>
          </cell>
          <cell r="J2596">
            <v>25</v>
          </cell>
          <cell r="K2596">
            <v>660.1543333333334</v>
          </cell>
          <cell r="L2596">
            <v>63.174999999999997</v>
          </cell>
          <cell r="M2596" t="str">
            <v>SPECFIT</v>
          </cell>
          <cell r="N2596" t="str">
            <v>(79)43012</v>
          </cell>
          <cell r="O2596" t="str">
            <v>BOX</v>
          </cell>
          <cell r="P2596" t="str">
            <v>D</v>
          </cell>
          <cell r="Q2596" t="str">
            <v>F</v>
          </cell>
          <cell r="R2596">
            <v>530.89411764705881</v>
          </cell>
          <cell r="S2596">
            <v>568.05670588235296</v>
          </cell>
          <cell r="T2596">
            <v>555.27</v>
          </cell>
          <cell r="U2596">
            <v>555.27</v>
          </cell>
          <cell r="V2596">
            <v>594.13890000000004</v>
          </cell>
          <cell r="W2596">
            <v>594.13890000000004</v>
          </cell>
          <cell r="X2596">
            <v>594.13890000000004</v>
          </cell>
          <cell r="Y2596">
            <v>594.13890000000004</v>
          </cell>
          <cell r="Z2596">
            <v>660.1543333333334</v>
          </cell>
          <cell r="AB2596" t="str">
            <v/>
          </cell>
          <cell r="AC2596">
            <v>2991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I2596" t="str">
            <v/>
          </cell>
          <cell r="AJ2596" t="str">
            <v/>
          </cell>
          <cell r="AM2596" t="e">
            <v>#N/A</v>
          </cell>
        </row>
        <row r="2597">
          <cell r="A2597" t="str">
            <v>ACTIVE</v>
          </cell>
          <cell r="B2597" t="str">
            <v>35-192</v>
          </cell>
          <cell r="C2597">
            <v>28881053</v>
          </cell>
          <cell r="D2597" t="str">
            <v>35-192</v>
          </cell>
          <cell r="E2597" t="str">
            <v>SDR 35</v>
          </cell>
          <cell r="F2597" t="str">
            <v>15 ELBOW 30 GXS SDR35</v>
          </cell>
          <cell r="G2597">
            <v>9.9</v>
          </cell>
          <cell r="H2597">
            <v>4.4905607999999999</v>
          </cell>
          <cell r="I2597">
            <v>1</v>
          </cell>
          <cell r="J2597">
            <v>14</v>
          </cell>
          <cell r="K2597">
            <v>1458.4379738562093</v>
          </cell>
          <cell r="L2597">
            <v>136.42959999999999</v>
          </cell>
          <cell r="M2597" t="str">
            <v>SPECFIT</v>
          </cell>
          <cell r="N2597" t="str">
            <v>(79)43015</v>
          </cell>
          <cell r="O2597" t="str">
            <v>BOX</v>
          </cell>
          <cell r="P2597" t="str">
            <v>D</v>
          </cell>
          <cell r="Q2597" t="str">
            <v>F</v>
          </cell>
          <cell r="R2597">
            <v>1146.4705882352941</v>
          </cell>
          <cell r="S2597">
            <v>1226.7235294117647</v>
          </cell>
          <cell r="T2597">
            <v>1226.7235294117647</v>
          </cell>
          <cell r="U2597">
            <v>1226.7235294117647</v>
          </cell>
          <cell r="V2597">
            <v>1312.5941764705883</v>
          </cell>
          <cell r="W2597">
            <v>1312.5941764705883</v>
          </cell>
          <cell r="X2597">
            <v>1312.5941764705883</v>
          </cell>
          <cell r="Y2597">
            <v>1312.5941764705883</v>
          </cell>
          <cell r="Z2597">
            <v>1458.4379738562093</v>
          </cell>
          <cell r="AB2597" t="str">
            <v/>
          </cell>
          <cell r="AC2597">
            <v>2992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I2597" t="str">
            <v/>
          </cell>
          <cell r="AJ2597" t="str">
            <v/>
          </cell>
          <cell r="AM2597" t="e">
            <v>#N/A</v>
          </cell>
        </row>
        <row r="2598">
          <cell r="A2598" t="str">
            <v>ACTIVE</v>
          </cell>
          <cell r="B2598" t="str">
            <v>35-193</v>
          </cell>
          <cell r="C2598">
            <v>28881061</v>
          </cell>
          <cell r="D2598" t="str">
            <v>35-193</v>
          </cell>
          <cell r="E2598" t="str">
            <v>SDR 35</v>
          </cell>
          <cell r="F2598" t="str">
            <v>18 ELBOW 30 GXS SDR35</v>
          </cell>
          <cell r="G2598">
            <v>18</v>
          </cell>
          <cell r="H2598">
            <v>8.1646560000000008</v>
          </cell>
          <cell r="I2598">
            <v>1</v>
          </cell>
          <cell r="J2598">
            <v>8</v>
          </cell>
          <cell r="K2598">
            <v>2226.2094104575167</v>
          </cell>
          <cell r="L2598">
            <v>208.25120000000001</v>
          </cell>
          <cell r="M2598" t="str">
            <v>SPECFIT</v>
          </cell>
          <cell r="N2598" t="str">
            <v>(79)43018</v>
          </cell>
          <cell r="O2598" t="str">
            <v>BOX</v>
          </cell>
          <cell r="P2598" t="str">
            <v>D</v>
          </cell>
          <cell r="Q2598" t="str">
            <v>F</v>
          </cell>
          <cell r="R2598">
            <v>1750.0117647058823</v>
          </cell>
          <cell r="S2598">
            <v>1872.5125882352943</v>
          </cell>
          <cell r="T2598">
            <v>1872.5125882352943</v>
          </cell>
          <cell r="U2598">
            <v>1872.5125882352943</v>
          </cell>
          <cell r="V2598">
            <v>2003.5884694117651</v>
          </cell>
          <cell r="W2598">
            <v>2003.5884694117651</v>
          </cell>
          <cell r="X2598">
            <v>2003.5884694117651</v>
          </cell>
          <cell r="Y2598">
            <v>2003.5884694117651</v>
          </cell>
          <cell r="Z2598">
            <v>2226.2094104575167</v>
          </cell>
          <cell r="AB2598" t="str">
            <v/>
          </cell>
          <cell r="AC2598">
            <v>2993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I2598" t="str">
            <v/>
          </cell>
          <cell r="AJ2598" t="str">
            <v/>
          </cell>
          <cell r="AM2598" t="e">
            <v>#N/A</v>
          </cell>
        </row>
        <row r="2599">
          <cell r="A2599" t="str">
            <v>ACTIVE</v>
          </cell>
          <cell r="B2599" t="str">
            <v>35-194</v>
          </cell>
          <cell r="C2599">
            <v>28881070</v>
          </cell>
          <cell r="D2599" t="str">
            <v>35-194</v>
          </cell>
          <cell r="E2599" t="str">
            <v>SDR 35</v>
          </cell>
          <cell r="F2599" t="str">
            <v>21 ELBOW 30 GXS SDR35</v>
          </cell>
          <cell r="G2599">
            <v>29.25</v>
          </cell>
          <cell r="H2599">
            <v>13.267566</v>
          </cell>
          <cell r="I2599">
            <v>1</v>
          </cell>
          <cell r="J2599">
            <v>5</v>
          </cell>
          <cell r="K2599">
            <v>3785.7278366013084</v>
          </cell>
          <cell r="L2599">
            <v>354.13639999999998</v>
          </cell>
          <cell r="M2599" t="str">
            <v>SPECFIT</v>
          </cell>
          <cell r="N2599" t="str">
            <v>(79)43021</v>
          </cell>
          <cell r="O2599" t="str">
            <v>BOX</v>
          </cell>
          <cell r="P2599" t="str">
            <v>D</v>
          </cell>
          <cell r="Q2599" t="str">
            <v>F</v>
          </cell>
          <cell r="R2599">
            <v>2975.9411764705887</v>
          </cell>
          <cell r="S2599">
            <v>3184.2570588235303</v>
          </cell>
          <cell r="T2599">
            <v>3184.2570588235303</v>
          </cell>
          <cell r="U2599">
            <v>3184.2570588235303</v>
          </cell>
          <cell r="V2599">
            <v>3407.1550529411775</v>
          </cell>
          <cell r="W2599">
            <v>3407.1550529411775</v>
          </cell>
          <cell r="X2599">
            <v>3407.1550529411775</v>
          </cell>
          <cell r="Y2599">
            <v>3407.1550529411775</v>
          </cell>
          <cell r="Z2599">
            <v>3785.7278366013084</v>
          </cell>
          <cell r="AB2599" t="str">
            <v/>
          </cell>
          <cell r="AC2599">
            <v>2994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I2599" t="str">
            <v/>
          </cell>
          <cell r="AJ2599" t="str">
            <v/>
          </cell>
          <cell r="AM2599" t="e">
            <v>#N/A</v>
          </cell>
        </row>
        <row r="2600">
          <cell r="A2600" t="str">
            <v>ACTIVE</v>
          </cell>
          <cell r="B2600" t="str">
            <v>35-195</v>
          </cell>
          <cell r="C2600">
            <v>28881088</v>
          </cell>
          <cell r="D2600" t="str">
            <v>35-195</v>
          </cell>
          <cell r="E2600" t="str">
            <v>SDR 35</v>
          </cell>
          <cell r="F2600" t="str">
            <v>24 ELBOW 30 GXS SDR35</v>
          </cell>
          <cell r="G2600">
            <v>40.950000000000003</v>
          </cell>
          <cell r="H2600">
            <v>18.5745924</v>
          </cell>
          <cell r="I2600">
            <v>1</v>
          </cell>
          <cell r="J2600">
            <v>3</v>
          </cell>
          <cell r="K2600">
            <v>5451.0559751633991</v>
          </cell>
          <cell r="L2600">
            <v>509.91980000000001</v>
          </cell>
          <cell r="M2600" t="str">
            <v>SPECFIT</v>
          </cell>
          <cell r="N2600" t="str">
            <v>(79)43024</v>
          </cell>
          <cell r="O2600" t="str">
            <v>BOX</v>
          </cell>
          <cell r="P2600" t="str">
            <v>D</v>
          </cell>
          <cell r="Q2600" t="str">
            <v>F</v>
          </cell>
          <cell r="R2600">
            <v>4285.0470588235294</v>
          </cell>
          <cell r="S2600">
            <v>4585.000352941177</v>
          </cell>
          <cell r="T2600">
            <v>4585.000352941177</v>
          </cell>
          <cell r="U2600">
            <v>4585.000352941177</v>
          </cell>
          <cell r="V2600">
            <v>4905.9503776470592</v>
          </cell>
          <cell r="W2600">
            <v>4905.9503776470592</v>
          </cell>
          <cell r="X2600">
            <v>4905.9503776470592</v>
          </cell>
          <cell r="Y2600">
            <v>4905.9503776470592</v>
          </cell>
          <cell r="Z2600">
            <v>5451.0559751633991</v>
          </cell>
          <cell r="AB2600" t="str">
            <v/>
          </cell>
          <cell r="AC2600">
            <v>2995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I2600" t="str">
            <v/>
          </cell>
          <cell r="AJ2600" t="str">
            <v/>
          </cell>
          <cell r="AM2600" t="e">
            <v>#N/A</v>
          </cell>
        </row>
        <row r="2601">
          <cell r="A2601" t="str">
            <v>ACTIVE</v>
          </cell>
          <cell r="B2601" t="str">
            <v>35-196</v>
          </cell>
          <cell r="C2601">
            <v>28881096</v>
          </cell>
          <cell r="D2601" t="str">
            <v>35-196</v>
          </cell>
          <cell r="E2601" t="str">
            <v>SDR 35</v>
          </cell>
          <cell r="F2601" t="str">
            <v>27 ELBOW 30 GXS SDR35</v>
          </cell>
          <cell r="G2601">
            <v>55.35</v>
          </cell>
          <cell r="H2601">
            <v>25.106317199999999</v>
          </cell>
          <cell r="I2601">
            <v>1</v>
          </cell>
          <cell r="J2601">
            <v>2</v>
          </cell>
          <cell r="K2601">
            <v>6502.6129516339879</v>
          </cell>
          <cell r="L2601">
            <v>608.28809999999999</v>
          </cell>
          <cell r="M2601" t="str">
            <v>SPECFIT</v>
          </cell>
          <cell r="N2601" t="str">
            <v>(79)43027</v>
          </cell>
          <cell r="O2601" t="str">
            <v>BOX</v>
          </cell>
          <cell r="P2601" t="str">
            <v>D</v>
          </cell>
          <cell r="Q2601" t="str">
            <v>F</v>
          </cell>
          <cell r="R2601">
            <v>5111.6705882352944</v>
          </cell>
          <cell r="S2601">
            <v>5469.4875294117655</v>
          </cell>
          <cell r="T2601">
            <v>5469.4875294117655</v>
          </cell>
          <cell r="U2601">
            <v>5469.4875294117655</v>
          </cell>
          <cell r="V2601">
            <v>5852.3516564705897</v>
          </cell>
          <cell r="W2601">
            <v>5852.3516564705897</v>
          </cell>
          <cell r="X2601">
            <v>5852.3516564705897</v>
          </cell>
          <cell r="Y2601">
            <v>5852.3516564705897</v>
          </cell>
          <cell r="Z2601">
            <v>6502.6129516339879</v>
          </cell>
          <cell r="AB2601" t="str">
            <v/>
          </cell>
          <cell r="AC2601">
            <v>2996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I2601" t="str">
            <v/>
          </cell>
          <cell r="AJ2601" t="str">
            <v/>
          </cell>
          <cell r="AM2601" t="e">
            <v>#N/A</v>
          </cell>
        </row>
        <row r="2602">
          <cell r="A2602" t="str">
            <v>ACTIVE</v>
          </cell>
          <cell r="B2602" t="str">
            <v>35-197</v>
          </cell>
          <cell r="C2602">
            <v>28881100</v>
          </cell>
          <cell r="D2602" t="str">
            <v>35-197</v>
          </cell>
          <cell r="E2602" t="str">
            <v>SDR 35</v>
          </cell>
          <cell r="F2602" t="str">
            <v>30 ELBOW 30 GXS SDR35</v>
          </cell>
          <cell r="G2602">
            <v>101.25</v>
          </cell>
          <cell r="H2602">
            <v>45.926189999999998</v>
          </cell>
          <cell r="I2602">
            <v>1</v>
          </cell>
          <cell r="J2602">
            <v>1</v>
          </cell>
          <cell r="K2602">
            <v>8355.764554248366</v>
          </cell>
          <cell r="L2602">
            <v>781.6422</v>
          </cell>
          <cell r="M2602" t="str">
            <v>SPECFIT</v>
          </cell>
          <cell r="N2602" t="str">
            <v>(79)43030</v>
          </cell>
          <cell r="O2602" t="str">
            <v>BOX</v>
          </cell>
          <cell r="P2602" t="str">
            <v>D</v>
          </cell>
          <cell r="Q2602" t="str">
            <v>F</v>
          </cell>
          <cell r="R2602">
            <v>6568.4235294117643</v>
          </cell>
          <cell r="S2602">
            <v>7028.2131764705882</v>
          </cell>
          <cell r="T2602">
            <v>7028.2131764705882</v>
          </cell>
          <cell r="U2602">
            <v>7028.2131764705882</v>
          </cell>
          <cell r="V2602">
            <v>7520.1880988235298</v>
          </cell>
          <cell r="W2602">
            <v>7520.1880988235298</v>
          </cell>
          <cell r="X2602">
            <v>7520.1880988235298</v>
          </cell>
          <cell r="Y2602">
            <v>7520.1880988235298</v>
          </cell>
          <cell r="Z2602">
            <v>8355.764554248366</v>
          </cell>
          <cell r="AB2602" t="str">
            <v/>
          </cell>
          <cell r="AC2602">
            <v>2997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I2602" t="str">
            <v/>
          </cell>
          <cell r="AJ2602" t="str">
            <v/>
          </cell>
          <cell r="AM2602" t="e">
            <v>#N/A</v>
          </cell>
        </row>
        <row r="2603">
          <cell r="A2603" t="str">
            <v>ACTIVE</v>
          </cell>
          <cell r="B2603" t="str">
            <v>35-198</v>
          </cell>
          <cell r="C2603">
            <v>28881118</v>
          </cell>
          <cell r="D2603" t="str">
            <v>35-198</v>
          </cell>
          <cell r="E2603" t="str">
            <v>SDR 35</v>
          </cell>
          <cell r="F2603" t="str">
            <v>36 ELBOW 30 GXS SDR35</v>
          </cell>
          <cell r="G2603">
            <v>156.6</v>
          </cell>
          <cell r="H2603">
            <v>71.032507199999998</v>
          </cell>
          <cell r="I2603">
            <v>1</v>
          </cell>
          <cell r="J2603">
            <v>1</v>
          </cell>
          <cell r="K2603">
            <v>10693.336067973856</v>
          </cell>
          <cell r="L2603">
            <v>1000.3099</v>
          </cell>
          <cell r="M2603" t="str">
            <v>SPECFIT</v>
          </cell>
          <cell r="N2603" t="str">
            <v>(79)43036</v>
          </cell>
          <cell r="O2603" t="str">
            <v>BOX</v>
          </cell>
          <cell r="P2603" t="str">
            <v>D</v>
          </cell>
          <cell r="Q2603" t="str">
            <v>F</v>
          </cell>
          <cell r="R2603">
            <v>8405.9764705882353</v>
          </cell>
          <cell r="S2603">
            <v>8994.394823529412</v>
          </cell>
          <cell r="T2603">
            <v>8994.394823529412</v>
          </cell>
          <cell r="U2603">
            <v>8994.394823529412</v>
          </cell>
          <cell r="V2603">
            <v>9624.0024611764711</v>
          </cell>
          <cell r="W2603">
            <v>9624.0024611764711</v>
          </cell>
          <cell r="X2603">
            <v>9624.0024611764711</v>
          </cell>
          <cell r="Y2603">
            <v>9624.0024611764711</v>
          </cell>
          <cell r="Z2603">
            <v>10693.336067973856</v>
          </cell>
          <cell r="AB2603" t="str">
            <v/>
          </cell>
          <cell r="AC2603">
            <v>2998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I2603" t="str">
            <v/>
          </cell>
          <cell r="AJ2603" t="str">
            <v/>
          </cell>
          <cell r="AM2603" t="e">
            <v>#N/A</v>
          </cell>
        </row>
        <row r="2604">
          <cell r="A2604" t="str">
            <v>ACTIVE</v>
          </cell>
          <cell r="B2604" t="str">
            <v>35-199</v>
          </cell>
          <cell r="C2604">
            <v>28881207</v>
          </cell>
          <cell r="D2604" t="str">
            <v>35-199</v>
          </cell>
          <cell r="E2604" t="str">
            <v>SDR 35</v>
          </cell>
          <cell r="F2604" t="str">
            <v>4 ELBOW 11.25 GXG SDR35</v>
          </cell>
          <cell r="G2604">
            <v>0.45</v>
          </cell>
          <cell r="H2604">
            <v>0.2041164</v>
          </cell>
          <cell r="I2604">
            <v>1</v>
          </cell>
          <cell r="J2604">
            <v>300</v>
          </cell>
          <cell r="K2604">
            <v>89.487666666666669</v>
          </cell>
          <cell r="L2604">
            <v>13.27258</v>
          </cell>
          <cell r="M2604" t="str">
            <v>SPECFIT</v>
          </cell>
          <cell r="N2604" t="str">
            <v>(79)3104</v>
          </cell>
          <cell r="O2604" t="str">
            <v>BOX</v>
          </cell>
          <cell r="P2604" t="str">
            <v>D</v>
          </cell>
          <cell r="Q2604" t="str">
            <v>F</v>
          </cell>
          <cell r="R2604">
            <v>71.964705882352945</v>
          </cell>
          <cell r="S2604">
            <v>77.002235294117654</v>
          </cell>
          <cell r="T2604">
            <v>75.27</v>
          </cell>
          <cell r="U2604">
            <v>75.27</v>
          </cell>
          <cell r="V2604">
            <v>80.538899999999998</v>
          </cell>
          <cell r="W2604">
            <v>80.538899999999998</v>
          </cell>
          <cell r="X2604">
            <v>80.538899999999998</v>
          </cell>
          <cell r="Y2604">
            <v>80.538899999999998</v>
          </cell>
          <cell r="Z2604">
            <v>89.487666666666669</v>
          </cell>
          <cell r="AB2604" t="str">
            <v/>
          </cell>
          <cell r="AC2604">
            <v>2975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I2604" t="str">
            <v/>
          </cell>
          <cell r="AJ2604" t="str">
            <v/>
          </cell>
          <cell r="AM2604" t="e">
            <v>#N/A</v>
          </cell>
        </row>
        <row r="2605">
          <cell r="A2605" t="str">
            <v>ACTIVE</v>
          </cell>
          <cell r="B2605" t="str">
            <v>35-200</v>
          </cell>
          <cell r="C2605">
            <v>28881215</v>
          </cell>
          <cell r="D2605" t="str">
            <v>35-200</v>
          </cell>
          <cell r="E2605" t="str">
            <v>SDR 35</v>
          </cell>
          <cell r="F2605" t="str">
            <v>6 ELBOW 11.25 GXG SDR35</v>
          </cell>
          <cell r="G2605">
            <v>0.9</v>
          </cell>
          <cell r="H2605">
            <v>0.40823280000000001</v>
          </cell>
          <cell r="I2605">
            <v>1</v>
          </cell>
          <cell r="J2605">
            <v>150</v>
          </cell>
          <cell r="K2605">
            <v>158.53833333333336</v>
          </cell>
          <cell r="L2605">
            <v>18.320609999999999</v>
          </cell>
          <cell r="M2605" t="str">
            <v>SPECFIT</v>
          </cell>
          <cell r="N2605" t="str">
            <v>(79)3106</v>
          </cell>
          <cell r="O2605" t="str">
            <v>BOX</v>
          </cell>
          <cell r="P2605" t="str">
            <v>D</v>
          </cell>
          <cell r="Q2605" t="str">
            <v>F</v>
          </cell>
          <cell r="R2605">
            <v>99.329411764705895</v>
          </cell>
          <cell r="S2605">
            <v>106.28247058823531</v>
          </cell>
          <cell r="T2605">
            <v>133.35</v>
          </cell>
          <cell r="U2605">
            <v>133.35</v>
          </cell>
          <cell r="V2605">
            <v>142.68450000000001</v>
          </cell>
          <cell r="W2605">
            <v>142.68450000000001</v>
          </cell>
          <cell r="X2605">
            <v>142.68450000000001</v>
          </cell>
          <cell r="Y2605">
            <v>142.68450000000001</v>
          </cell>
          <cell r="Z2605">
            <v>158.53833333333336</v>
          </cell>
          <cell r="AB2605" t="str">
            <v/>
          </cell>
          <cell r="AC2605">
            <v>2976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I2605" t="str">
            <v/>
          </cell>
          <cell r="AJ2605" t="str">
            <v/>
          </cell>
          <cell r="AM2605" t="e">
            <v>#N/A</v>
          </cell>
        </row>
        <row r="2606">
          <cell r="A2606" t="str">
            <v>ACTIVE</v>
          </cell>
          <cell r="B2606" t="str">
            <v>35-201</v>
          </cell>
          <cell r="C2606">
            <v>28881223</v>
          </cell>
          <cell r="D2606" t="str">
            <v>35-201</v>
          </cell>
          <cell r="E2606" t="str">
            <v>SDR 35</v>
          </cell>
          <cell r="F2606" t="str">
            <v>8 ELBOW 11.25 GXG SDR35</v>
          </cell>
          <cell r="G2606">
            <v>2.25</v>
          </cell>
          <cell r="H2606">
            <v>1.0205820000000001</v>
          </cell>
          <cell r="I2606">
            <v>1</v>
          </cell>
          <cell r="J2606">
            <v>60</v>
          </cell>
          <cell r="K2606">
            <v>189.11655555555555</v>
          </cell>
          <cell r="L2606">
            <v>26.097418999999999</v>
          </cell>
          <cell r="M2606" t="str">
            <v>SPECFIT</v>
          </cell>
          <cell r="N2606" t="str">
            <v>(79)3108</v>
          </cell>
          <cell r="O2606" t="str">
            <v>BOX</v>
          </cell>
          <cell r="P2606" t="str">
            <v>D</v>
          </cell>
          <cell r="Q2606" t="str">
            <v>F</v>
          </cell>
          <cell r="R2606">
            <v>169.96470588235294</v>
          </cell>
          <cell r="S2606">
            <v>181.86223529411765</v>
          </cell>
          <cell r="T2606">
            <v>159.07</v>
          </cell>
          <cell r="U2606">
            <v>159.07</v>
          </cell>
          <cell r="V2606">
            <v>170.20490000000001</v>
          </cell>
          <cell r="W2606">
            <v>170.20490000000001</v>
          </cell>
          <cell r="X2606">
            <v>170.20490000000001</v>
          </cell>
          <cell r="Y2606">
            <v>170.20490000000001</v>
          </cell>
          <cell r="Z2606">
            <v>189.11655555555555</v>
          </cell>
          <cell r="AB2606" t="str">
            <v/>
          </cell>
          <cell r="AC2606">
            <v>2977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I2606" t="str">
            <v/>
          </cell>
          <cell r="AJ2606" t="str">
            <v/>
          </cell>
          <cell r="AM2606" t="e">
            <v>#N/A</v>
          </cell>
        </row>
        <row r="2607">
          <cell r="A2607" t="str">
            <v>ACTIVE</v>
          </cell>
          <cell r="B2607" t="str">
            <v>35-202</v>
          </cell>
          <cell r="C2607">
            <v>28881231</v>
          </cell>
          <cell r="D2607" t="str">
            <v>35-202</v>
          </cell>
          <cell r="E2607" t="str">
            <v>SDR 35</v>
          </cell>
          <cell r="F2607" t="str">
            <v>10 ELBOW 11.25 GXG SDR35</v>
          </cell>
          <cell r="G2607">
            <v>4.05</v>
          </cell>
          <cell r="H2607">
            <v>1.8370476</v>
          </cell>
          <cell r="I2607">
            <v>1</v>
          </cell>
          <cell r="J2607">
            <v>33</v>
          </cell>
          <cell r="K2607">
            <v>517.33311111111107</v>
          </cell>
          <cell r="L2607">
            <v>57.595745999999998</v>
          </cell>
          <cell r="M2607" t="str">
            <v>SPECFIT</v>
          </cell>
          <cell r="N2607" t="str">
            <v>(79)31010</v>
          </cell>
          <cell r="O2607" t="str">
            <v>BOX</v>
          </cell>
          <cell r="P2607" t="str">
            <v>D</v>
          </cell>
          <cell r="Q2607" t="str">
            <v>F</v>
          </cell>
          <cell r="R2607">
            <v>417.58823529411762</v>
          </cell>
          <cell r="S2607">
            <v>446.81941176470588</v>
          </cell>
          <cell r="T2607">
            <v>435.14</v>
          </cell>
          <cell r="U2607">
            <v>435.14</v>
          </cell>
          <cell r="V2607">
            <v>465.59980000000002</v>
          </cell>
          <cell r="W2607">
            <v>465.59980000000002</v>
          </cell>
          <cell r="X2607">
            <v>465.59980000000002</v>
          </cell>
          <cell r="Y2607">
            <v>465.59980000000002</v>
          </cell>
          <cell r="Z2607">
            <v>517.33311111111107</v>
          </cell>
          <cell r="AB2607" t="str">
            <v/>
          </cell>
          <cell r="AC2607">
            <v>2978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I2607" t="str">
            <v/>
          </cell>
          <cell r="AJ2607" t="str">
            <v/>
          </cell>
          <cell r="AM2607" t="e">
            <v>#N/A</v>
          </cell>
        </row>
        <row r="2608">
          <cell r="A2608" t="str">
            <v>ACTIVE</v>
          </cell>
          <cell r="B2608" t="str">
            <v>35-203</v>
          </cell>
          <cell r="C2608">
            <v>28881240</v>
          </cell>
          <cell r="D2608" t="str">
            <v>35-203</v>
          </cell>
          <cell r="E2608" t="str">
            <v>SDR 35</v>
          </cell>
          <cell r="F2608" t="str">
            <v>15 ELBOW 11.25 GXG SDR35</v>
          </cell>
          <cell r="G2608">
            <v>11.7</v>
          </cell>
          <cell r="H2608">
            <v>5.3070263999999998</v>
          </cell>
          <cell r="I2608">
            <v>1</v>
          </cell>
          <cell r="J2608">
            <v>12</v>
          </cell>
          <cell r="K2608">
            <v>1784.2844444444445</v>
          </cell>
          <cell r="L2608">
            <v>219.32531599999999</v>
          </cell>
          <cell r="M2608" t="str">
            <v>SPECFIT</v>
          </cell>
          <cell r="N2608" t="str">
            <v>(79)31015</v>
          </cell>
          <cell r="O2608" t="str">
            <v>BOX</v>
          </cell>
          <cell r="P2608" t="str">
            <v>D</v>
          </cell>
          <cell r="Q2608" t="str">
            <v>F</v>
          </cell>
          <cell r="R2608">
            <v>1434.9058823529413</v>
          </cell>
          <cell r="S2608">
            <v>1535.3492941176473</v>
          </cell>
          <cell r="T2608">
            <v>1500.8</v>
          </cell>
          <cell r="U2608">
            <v>1500.8</v>
          </cell>
          <cell r="V2608">
            <v>1605.856</v>
          </cell>
          <cell r="W2608">
            <v>1605.856</v>
          </cell>
          <cell r="X2608">
            <v>1605.856</v>
          </cell>
          <cell r="Y2608">
            <v>1605.856</v>
          </cell>
          <cell r="Z2608">
            <v>1784.2844444444445</v>
          </cell>
          <cell r="AB2608" t="str">
            <v/>
          </cell>
          <cell r="AC2608">
            <v>2980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I2608" t="str">
            <v/>
          </cell>
          <cell r="AJ2608" t="str">
            <v/>
          </cell>
          <cell r="AM2608" t="e">
            <v>#N/A</v>
          </cell>
        </row>
        <row r="2609">
          <cell r="A2609" t="str">
            <v>ACTIVE</v>
          </cell>
          <cell r="B2609" t="str">
            <v>35-204</v>
          </cell>
          <cell r="C2609">
            <v>28881258</v>
          </cell>
          <cell r="D2609" t="str">
            <v>35-204</v>
          </cell>
          <cell r="E2609" t="str">
            <v>SDR 35</v>
          </cell>
          <cell r="F2609" t="str">
            <v>18 ELBOW 11.25 GXG SDR35</v>
          </cell>
          <cell r="G2609">
            <v>20.7</v>
          </cell>
          <cell r="H2609">
            <v>9.3893544000000002</v>
          </cell>
          <cell r="I2609">
            <v>1</v>
          </cell>
          <cell r="J2609">
            <v>7</v>
          </cell>
          <cell r="K2609">
            <v>2607.7921111111109</v>
          </cell>
          <cell r="L2609">
            <v>295.60588000000001</v>
          </cell>
          <cell r="M2609" t="str">
            <v>SPECFIT</v>
          </cell>
          <cell r="N2609" t="str">
            <v>(79)31018</v>
          </cell>
          <cell r="O2609" t="str">
            <v>BOX</v>
          </cell>
          <cell r="P2609" t="str">
            <v>D</v>
          </cell>
          <cell r="Q2609" t="str">
            <v>F</v>
          </cell>
          <cell r="R2609">
            <v>2097.1647058823528</v>
          </cell>
          <cell r="S2609">
            <v>2243.9662352941177</v>
          </cell>
          <cell r="T2609">
            <v>2193.4699999999998</v>
          </cell>
          <cell r="U2609">
            <v>2193.4699999999998</v>
          </cell>
          <cell r="V2609">
            <v>2347.0128999999997</v>
          </cell>
          <cell r="W2609">
            <v>2347.0128999999997</v>
          </cell>
          <cell r="X2609">
            <v>2347.0128999999997</v>
          </cell>
          <cell r="Y2609">
            <v>2347.0128999999997</v>
          </cell>
          <cell r="Z2609">
            <v>2607.7921111111109</v>
          </cell>
          <cell r="AB2609" t="str">
            <v/>
          </cell>
          <cell r="AC2609">
            <v>2981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I2609" t="str">
            <v/>
          </cell>
          <cell r="AJ2609" t="str">
            <v/>
          </cell>
          <cell r="AM2609" t="e">
            <v>#N/A</v>
          </cell>
        </row>
        <row r="2610">
          <cell r="A2610" t="str">
            <v>ACTIVE</v>
          </cell>
          <cell r="B2610" t="str">
            <v>35-205</v>
          </cell>
          <cell r="C2610">
            <v>28881266</v>
          </cell>
          <cell r="D2610" t="str">
            <v>35-205</v>
          </cell>
          <cell r="E2610" t="str">
            <v>SDR 35</v>
          </cell>
          <cell r="F2610" t="str">
            <v>21 ELBOW 11.25 GXG SDR35</v>
          </cell>
          <cell r="G2610">
            <v>31.95</v>
          </cell>
          <cell r="H2610">
            <v>14.4922644</v>
          </cell>
          <cell r="I2610">
            <v>1</v>
          </cell>
          <cell r="J2610">
            <v>4</v>
          </cell>
          <cell r="K2610">
            <v>3700.5474444444444</v>
          </cell>
          <cell r="L2610">
            <v>297.01080000000002</v>
          </cell>
          <cell r="M2610" t="str">
            <v>SPECFIT</v>
          </cell>
          <cell r="N2610" t="str">
            <v>(79)31021</v>
          </cell>
          <cell r="O2610" t="str">
            <v>BOX</v>
          </cell>
          <cell r="P2610" t="str">
            <v>D</v>
          </cell>
          <cell r="Q2610" t="str">
            <v>F</v>
          </cell>
          <cell r="R2610">
            <v>2975.9411764705887</v>
          </cell>
          <cell r="S2610">
            <v>3184.2570588235303</v>
          </cell>
          <cell r="T2610">
            <v>3112.61</v>
          </cell>
          <cell r="U2610">
            <v>3112.61</v>
          </cell>
          <cell r="V2610">
            <v>3330.4927000000002</v>
          </cell>
          <cell r="W2610">
            <v>3330.4927000000002</v>
          </cell>
          <cell r="X2610">
            <v>3330.4927000000002</v>
          </cell>
          <cell r="Y2610">
            <v>3330.4927000000002</v>
          </cell>
          <cell r="Z2610">
            <v>3700.5474444444444</v>
          </cell>
          <cell r="AB2610" t="str">
            <v/>
          </cell>
          <cell r="AC2610">
            <v>2982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I2610" t="str">
            <v/>
          </cell>
          <cell r="AJ2610" t="str">
            <v/>
          </cell>
          <cell r="AM2610" t="e">
            <v>#N/A</v>
          </cell>
        </row>
        <row r="2611">
          <cell r="A2611" t="str">
            <v>ACTIVE</v>
          </cell>
          <cell r="B2611" t="str">
            <v>35-206</v>
          </cell>
          <cell r="C2611">
            <v>28881274</v>
          </cell>
          <cell r="D2611" t="str">
            <v>35-206</v>
          </cell>
          <cell r="E2611" t="str">
            <v>SDR 35</v>
          </cell>
          <cell r="F2611" t="str">
            <v>24 ELBOW 11.25 GXG SDR35</v>
          </cell>
          <cell r="G2611">
            <v>44.55</v>
          </cell>
          <cell r="H2611">
            <v>20.207523599999998</v>
          </cell>
          <cell r="I2611">
            <v>1</v>
          </cell>
          <cell r="J2611">
            <v>3</v>
          </cell>
          <cell r="K2611">
            <v>5328.3860000000004</v>
          </cell>
          <cell r="L2611">
            <v>525.21760000000006</v>
          </cell>
          <cell r="M2611" t="str">
            <v>SPECFIT</v>
          </cell>
          <cell r="N2611" t="str">
            <v>(79)31024</v>
          </cell>
          <cell r="O2611" t="str">
            <v>BOX</v>
          </cell>
          <cell r="P2611" t="str">
            <v>D</v>
          </cell>
          <cell r="Q2611" t="str">
            <v>F</v>
          </cell>
          <cell r="R2611">
            <v>4285.0470588235294</v>
          </cell>
          <cell r="S2611">
            <v>4585.000352941177</v>
          </cell>
          <cell r="T2611">
            <v>4481.82</v>
          </cell>
          <cell r="U2611">
            <v>4481.82</v>
          </cell>
          <cell r="V2611">
            <v>4795.5474000000004</v>
          </cell>
          <cell r="W2611">
            <v>4795.5474000000004</v>
          </cell>
          <cell r="X2611">
            <v>4795.5474000000004</v>
          </cell>
          <cell r="Y2611">
            <v>4795.5474000000004</v>
          </cell>
          <cell r="Z2611">
            <v>5328.3860000000004</v>
          </cell>
          <cell r="AB2611" t="str">
            <v/>
          </cell>
          <cell r="AC2611">
            <v>2983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I2611" t="str">
            <v/>
          </cell>
          <cell r="AJ2611" t="str">
            <v/>
          </cell>
          <cell r="AM2611" t="e">
            <v>#N/A</v>
          </cell>
        </row>
        <row r="2612">
          <cell r="A2612" t="str">
            <v>ACTIVE</v>
          </cell>
          <cell r="B2612" t="str">
            <v>35-207</v>
          </cell>
          <cell r="C2612">
            <v>28881282</v>
          </cell>
          <cell r="D2612" t="str">
            <v>35-207</v>
          </cell>
          <cell r="E2612" t="str">
            <v>SDR 35</v>
          </cell>
          <cell r="F2612" t="str">
            <v>27 ELBOW 11.25 GXG SDR35</v>
          </cell>
          <cell r="G2612">
            <v>65.25</v>
          </cell>
          <cell r="H2612">
            <v>29.596878</v>
          </cell>
          <cell r="I2612">
            <v>1</v>
          </cell>
          <cell r="J2612">
            <v>2</v>
          </cell>
          <cell r="K2612">
            <v>6356.3112222222226</v>
          </cell>
          <cell r="L2612">
            <v>608.28809999999999</v>
          </cell>
          <cell r="M2612" t="str">
            <v>SPECFIT</v>
          </cell>
          <cell r="N2612" t="str">
            <v>(79)31027</v>
          </cell>
          <cell r="O2612" t="str">
            <v>BOX</v>
          </cell>
          <cell r="P2612" t="str">
            <v>D</v>
          </cell>
          <cell r="Q2612" t="str">
            <v>F</v>
          </cell>
          <cell r="R2612">
            <v>5111.6705882352944</v>
          </cell>
          <cell r="S2612">
            <v>5469.4875294117655</v>
          </cell>
          <cell r="T2612">
            <v>5346.43</v>
          </cell>
          <cell r="U2612">
            <v>5346.43</v>
          </cell>
          <cell r="V2612">
            <v>5720.6801000000005</v>
          </cell>
          <cell r="W2612">
            <v>5720.6801000000005</v>
          </cell>
          <cell r="X2612">
            <v>5720.6801000000005</v>
          </cell>
          <cell r="Y2612">
            <v>5720.6801000000005</v>
          </cell>
          <cell r="Z2612">
            <v>6356.3112222222226</v>
          </cell>
          <cell r="AB2612" t="str">
            <v/>
          </cell>
          <cell r="AC2612">
            <v>2984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I2612" t="str">
            <v/>
          </cell>
          <cell r="AJ2612" t="str">
            <v/>
          </cell>
          <cell r="AM2612" t="e">
            <v>#N/A</v>
          </cell>
        </row>
        <row r="2613">
          <cell r="A2613" t="str">
            <v>ACTIVE</v>
          </cell>
          <cell r="B2613" t="str">
            <v>35-208</v>
          </cell>
          <cell r="C2613">
            <v>28881290</v>
          </cell>
          <cell r="D2613" t="str">
            <v>35-208</v>
          </cell>
          <cell r="E2613" t="str">
            <v>SDR 35</v>
          </cell>
          <cell r="F2613" t="str">
            <v>30 ELBOW 11.25 GXG SDR35</v>
          </cell>
          <cell r="G2613">
            <v>108.9</v>
          </cell>
          <cell r="H2613">
            <v>49.396168800000005</v>
          </cell>
          <cell r="I2613">
            <v>1</v>
          </cell>
          <cell r="J2613">
            <v>1</v>
          </cell>
          <cell r="K2613">
            <v>8167.7498888888886</v>
          </cell>
          <cell r="L2613">
            <v>608.76089999999999</v>
          </cell>
          <cell r="M2613" t="str">
            <v>SPECFIT</v>
          </cell>
          <cell r="N2613" t="str">
            <v>(79)31030</v>
          </cell>
          <cell r="O2613" t="str">
            <v>BOX</v>
          </cell>
          <cell r="P2613" t="str">
            <v>D</v>
          </cell>
          <cell r="Q2613" t="str">
            <v>F</v>
          </cell>
          <cell r="R2613">
            <v>6568.4235294117643</v>
          </cell>
          <cell r="S2613">
            <v>7028.2131764705882</v>
          </cell>
          <cell r="T2613">
            <v>6870.07</v>
          </cell>
          <cell r="U2613">
            <v>6870.07</v>
          </cell>
          <cell r="V2613">
            <v>7350.9749000000002</v>
          </cell>
          <cell r="W2613">
            <v>7350.9749000000002</v>
          </cell>
          <cell r="X2613">
            <v>7350.9749000000002</v>
          </cell>
          <cell r="Y2613">
            <v>7350.9749000000002</v>
          </cell>
          <cell r="Z2613">
            <v>8167.7498888888886</v>
          </cell>
          <cell r="AB2613" t="str">
            <v/>
          </cell>
          <cell r="AC2613">
            <v>2985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I2613" t="str">
            <v/>
          </cell>
          <cell r="AJ2613" t="str">
            <v/>
          </cell>
          <cell r="AM2613" t="e">
            <v>#N/A</v>
          </cell>
        </row>
        <row r="2614">
          <cell r="A2614" t="str">
            <v>ACTIVE</v>
          </cell>
          <cell r="B2614" t="str">
            <v>35-209</v>
          </cell>
          <cell r="C2614">
            <v>28881304</v>
          </cell>
          <cell r="D2614" t="str">
            <v>35-209</v>
          </cell>
          <cell r="E2614" t="str">
            <v>SDR 35</v>
          </cell>
          <cell r="F2614" t="str">
            <v>36 ELBOW 11.25 GXG SDR35</v>
          </cell>
          <cell r="G2614">
            <v>172.8</v>
          </cell>
          <cell r="H2614">
            <v>78.380697600000005</v>
          </cell>
          <cell r="I2614">
            <v>1</v>
          </cell>
          <cell r="J2614">
            <v>1</v>
          </cell>
          <cell r="K2614">
            <v>10452.734888888888</v>
          </cell>
          <cell r="L2614">
            <v>1000.3099</v>
          </cell>
          <cell r="M2614" t="str">
            <v>SPECFIT</v>
          </cell>
          <cell r="N2614" t="str">
            <v>(79)31036</v>
          </cell>
          <cell r="O2614" t="str">
            <v>BOX</v>
          </cell>
          <cell r="P2614" t="str">
            <v>D</v>
          </cell>
          <cell r="Q2614" t="str">
            <v>F</v>
          </cell>
          <cell r="R2614">
            <v>8405.9764705882353</v>
          </cell>
          <cell r="S2614">
            <v>8994.394823529412</v>
          </cell>
          <cell r="T2614">
            <v>8792.02</v>
          </cell>
          <cell r="U2614">
            <v>8792.02</v>
          </cell>
          <cell r="V2614">
            <v>9407.4614000000001</v>
          </cell>
          <cell r="W2614">
            <v>9407.4614000000001</v>
          </cell>
          <cell r="X2614">
            <v>9407.4614000000001</v>
          </cell>
          <cell r="Y2614">
            <v>9407.4614000000001</v>
          </cell>
          <cell r="Z2614">
            <v>10452.734888888888</v>
          </cell>
          <cell r="AB2614" t="str">
            <v/>
          </cell>
          <cell r="AC2614">
            <v>2986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I2614" t="str">
            <v/>
          </cell>
          <cell r="AJ2614" t="str">
            <v/>
          </cell>
          <cell r="AM2614" t="e">
            <v>#N/A</v>
          </cell>
        </row>
        <row r="2615">
          <cell r="A2615" t="str">
            <v>ACTIVE</v>
          </cell>
          <cell r="B2615" t="str">
            <v>35-210</v>
          </cell>
          <cell r="C2615">
            <v>28881401</v>
          </cell>
          <cell r="D2615" t="str">
            <v>35-210</v>
          </cell>
          <cell r="E2615" t="str">
            <v>SDR 35</v>
          </cell>
          <cell r="F2615" t="str">
            <v>4 ELBOW 11.25 GXS SDR35</v>
          </cell>
          <cell r="G2615">
            <v>0.45</v>
          </cell>
          <cell r="H2615">
            <v>0.2041164</v>
          </cell>
          <cell r="I2615">
            <v>1</v>
          </cell>
          <cell r="J2615">
            <v>300</v>
          </cell>
          <cell r="K2615">
            <v>85.540555555555557</v>
          </cell>
          <cell r="L2615">
            <v>10.372100000000001</v>
          </cell>
          <cell r="M2615" t="str">
            <v>SPECFIT</v>
          </cell>
          <cell r="N2615" t="str">
            <v>(79)4004</v>
          </cell>
          <cell r="O2615" t="str">
            <v>BOX</v>
          </cell>
          <cell r="P2615" t="str">
            <v>D</v>
          </cell>
          <cell r="Q2615" t="str">
            <v>F</v>
          </cell>
          <cell r="R2615">
            <v>68.788235294117641</v>
          </cell>
          <cell r="S2615">
            <v>73.603411764705882</v>
          </cell>
          <cell r="T2615">
            <v>71.95</v>
          </cell>
          <cell r="U2615">
            <v>71.95</v>
          </cell>
          <cell r="V2615">
            <v>76.986500000000007</v>
          </cell>
          <cell r="W2615">
            <v>76.986500000000007</v>
          </cell>
          <cell r="X2615">
            <v>76.986500000000007</v>
          </cell>
          <cell r="Y2615">
            <v>76.986500000000007</v>
          </cell>
          <cell r="Z2615">
            <v>85.540555555555557</v>
          </cell>
          <cell r="AB2615" t="str">
            <v/>
          </cell>
          <cell r="AC2615">
            <v>3012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I2615" t="str">
            <v/>
          </cell>
          <cell r="AJ2615" t="str">
            <v/>
          </cell>
          <cell r="AM2615" t="e">
            <v>#N/A</v>
          </cell>
        </row>
        <row r="2616">
          <cell r="A2616" t="str">
            <v>ACTIVE</v>
          </cell>
          <cell r="B2616" t="str">
            <v>35-211</v>
          </cell>
          <cell r="C2616">
            <v>28881410</v>
          </cell>
          <cell r="D2616" t="str">
            <v>35-211</v>
          </cell>
          <cell r="E2616" t="str">
            <v>SDR 35</v>
          </cell>
          <cell r="F2616" t="str">
            <v>6 ELBOW 11.25 GXS SDR35</v>
          </cell>
          <cell r="G2616">
            <v>0.9</v>
          </cell>
          <cell r="H2616">
            <v>0.40823280000000001</v>
          </cell>
          <cell r="I2616">
            <v>1</v>
          </cell>
          <cell r="J2616">
            <v>150</v>
          </cell>
          <cell r="K2616">
            <v>117.2601111111111</v>
          </cell>
          <cell r="L2616">
            <v>17.392579999999999</v>
          </cell>
          <cell r="M2616" t="str">
            <v>SPECFIT</v>
          </cell>
          <cell r="N2616" t="str">
            <v>(79)4006</v>
          </cell>
          <cell r="O2616" t="str">
            <v>BOX</v>
          </cell>
          <cell r="P2616" t="str">
            <v>D</v>
          </cell>
          <cell r="Q2616" t="str">
            <v>F</v>
          </cell>
          <cell r="R2616">
            <v>94.305882352941168</v>
          </cell>
          <cell r="S2616">
            <v>100.90729411764706</v>
          </cell>
          <cell r="T2616">
            <v>98.63</v>
          </cell>
          <cell r="U2616">
            <v>98.63</v>
          </cell>
          <cell r="V2616">
            <v>105.5341</v>
          </cell>
          <cell r="W2616">
            <v>105.5341</v>
          </cell>
          <cell r="X2616">
            <v>105.5341</v>
          </cell>
          <cell r="Y2616">
            <v>105.5341</v>
          </cell>
          <cell r="Z2616">
            <v>117.2601111111111</v>
          </cell>
          <cell r="AB2616" t="str">
            <v/>
          </cell>
          <cell r="AC2616">
            <v>3013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I2616" t="str">
            <v/>
          </cell>
          <cell r="AJ2616" t="str">
            <v/>
          </cell>
          <cell r="AM2616" t="e">
            <v>#N/A</v>
          </cell>
        </row>
        <row r="2617">
          <cell r="A2617" t="str">
            <v>ACTIVE</v>
          </cell>
          <cell r="B2617" t="str">
            <v>35-212</v>
          </cell>
          <cell r="C2617">
            <v>28881428</v>
          </cell>
          <cell r="D2617" t="str">
            <v>35-212</v>
          </cell>
          <cell r="E2617" t="str">
            <v>SDR 35</v>
          </cell>
          <cell r="F2617" t="str">
            <v>8 ELBOW 11.25 GXS SDR35</v>
          </cell>
          <cell r="G2617">
            <v>2.25</v>
          </cell>
          <cell r="H2617">
            <v>1.0205820000000001</v>
          </cell>
          <cell r="I2617">
            <v>1</v>
          </cell>
          <cell r="J2617">
            <v>60</v>
          </cell>
          <cell r="K2617">
            <v>197.48633333333333</v>
          </cell>
          <cell r="L2617">
            <v>22.384990000000002</v>
          </cell>
          <cell r="M2617" t="str">
            <v>SPECFIT</v>
          </cell>
          <cell r="N2617" t="str">
            <v>(79)4008</v>
          </cell>
          <cell r="O2617" t="str">
            <v>BOX</v>
          </cell>
          <cell r="P2617" t="str">
            <v>D</v>
          </cell>
          <cell r="Q2617" t="str">
            <v>F</v>
          </cell>
          <cell r="R2617">
            <v>158.81176470588235</v>
          </cell>
          <cell r="S2617">
            <v>169.92858823529411</v>
          </cell>
          <cell r="T2617">
            <v>166.11</v>
          </cell>
          <cell r="U2617">
            <v>166.11</v>
          </cell>
          <cell r="V2617">
            <v>177.73770000000002</v>
          </cell>
          <cell r="W2617">
            <v>177.73770000000002</v>
          </cell>
          <cell r="X2617">
            <v>177.73770000000002</v>
          </cell>
          <cell r="Y2617">
            <v>177.73770000000002</v>
          </cell>
          <cell r="Z2617">
            <v>197.48633333333333</v>
          </cell>
          <cell r="AB2617" t="str">
            <v/>
          </cell>
          <cell r="AC2617">
            <v>3014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I2617" t="str">
            <v/>
          </cell>
          <cell r="AJ2617" t="str">
            <v/>
          </cell>
          <cell r="AM2617" t="e">
            <v>#N/A</v>
          </cell>
        </row>
        <row r="2618">
          <cell r="A2618" t="str">
            <v>ACTIVE</v>
          </cell>
          <cell r="B2618" t="str">
            <v>35-213</v>
          </cell>
          <cell r="C2618">
            <v>28881436</v>
          </cell>
          <cell r="D2618" t="str">
            <v>35-213</v>
          </cell>
          <cell r="E2618" t="str">
            <v>SDR 35</v>
          </cell>
          <cell r="F2618" t="str">
            <v>10 ELBOW 11.25 GXS SDR35</v>
          </cell>
          <cell r="G2618">
            <v>3.15</v>
          </cell>
          <cell r="H2618">
            <v>1.4288148000000001</v>
          </cell>
          <cell r="I2618">
            <v>1</v>
          </cell>
          <cell r="J2618">
            <v>43</v>
          </cell>
          <cell r="K2618">
            <v>503.32800000000009</v>
          </cell>
          <cell r="L2618">
            <v>48.166800000000002</v>
          </cell>
          <cell r="M2618" t="str">
            <v>SPECFIT</v>
          </cell>
          <cell r="N2618" t="str">
            <v>(79)40010</v>
          </cell>
          <cell r="O2618" t="str">
            <v>BOX</v>
          </cell>
          <cell r="P2618" t="str">
            <v>D</v>
          </cell>
          <cell r="Q2618" t="str">
            <v>F</v>
          </cell>
          <cell r="R2618">
            <v>404.76470588235298</v>
          </cell>
          <cell r="S2618">
            <v>433.09823529411773</v>
          </cell>
          <cell r="T2618">
            <v>423.36</v>
          </cell>
          <cell r="U2618">
            <v>423.36</v>
          </cell>
          <cell r="V2618">
            <v>452.99520000000007</v>
          </cell>
          <cell r="W2618">
            <v>452.99520000000007</v>
          </cell>
          <cell r="X2618">
            <v>452.99520000000007</v>
          </cell>
          <cell r="Y2618">
            <v>452.99520000000007</v>
          </cell>
          <cell r="Z2618">
            <v>503.32800000000009</v>
          </cell>
          <cell r="AB2618" t="str">
            <v/>
          </cell>
          <cell r="AC2618">
            <v>3015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I2618" t="str">
            <v/>
          </cell>
          <cell r="AJ2618" t="str">
            <v/>
          </cell>
          <cell r="AM2618" t="e">
            <v>#N/A</v>
          </cell>
        </row>
        <row r="2619">
          <cell r="A2619" t="str">
            <v>ACTIVE</v>
          </cell>
          <cell r="B2619" t="str">
            <v>35-214</v>
          </cell>
          <cell r="C2619">
            <v>28881444</v>
          </cell>
          <cell r="D2619" t="str">
            <v>35-214</v>
          </cell>
          <cell r="E2619" t="str">
            <v>SDR 35</v>
          </cell>
          <cell r="F2619" t="str">
            <v>15 ELBOW 11.25 GXS SDR35</v>
          </cell>
          <cell r="G2619">
            <v>8.5500000000000007</v>
          </cell>
          <cell r="H2619">
            <v>3.8782116000000002</v>
          </cell>
          <cell r="I2619">
            <v>1</v>
          </cell>
          <cell r="J2619">
            <v>16</v>
          </cell>
          <cell r="K2619">
            <v>1425.6323333333335</v>
          </cell>
          <cell r="L2619">
            <v>136.42959999999999</v>
          </cell>
          <cell r="M2619" t="str">
            <v>SPECFIT</v>
          </cell>
          <cell r="N2619" t="str">
            <v>(79)40015</v>
          </cell>
          <cell r="O2619" t="str">
            <v>BOX</v>
          </cell>
          <cell r="P2619" t="str">
            <v>D</v>
          </cell>
          <cell r="Q2619" t="str">
            <v>F</v>
          </cell>
          <cell r="R2619">
            <v>1146.4705882352941</v>
          </cell>
          <cell r="S2619">
            <v>1226.7235294117647</v>
          </cell>
          <cell r="T2619">
            <v>1199.1300000000001</v>
          </cell>
          <cell r="U2619">
            <v>1199.1300000000001</v>
          </cell>
          <cell r="V2619">
            <v>1283.0691000000002</v>
          </cell>
          <cell r="W2619">
            <v>1283.0691000000002</v>
          </cell>
          <cell r="X2619">
            <v>1283.0691000000002</v>
          </cell>
          <cell r="Y2619">
            <v>1283.0691000000002</v>
          </cell>
          <cell r="Z2619">
            <v>1425.6323333333335</v>
          </cell>
          <cell r="AB2619" t="str">
            <v/>
          </cell>
          <cell r="AC2619">
            <v>3017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I2619" t="str">
            <v/>
          </cell>
          <cell r="AJ2619" t="str">
            <v/>
          </cell>
          <cell r="AM2619" t="e">
            <v>#N/A</v>
          </cell>
        </row>
        <row r="2620">
          <cell r="A2620" t="str">
            <v>ACTIVE</v>
          </cell>
          <cell r="B2620" t="str">
            <v>35-215</v>
          </cell>
          <cell r="C2620">
            <v>28881452</v>
          </cell>
          <cell r="D2620" t="str">
            <v>35-215</v>
          </cell>
          <cell r="E2620" t="str">
            <v>SDR 35</v>
          </cell>
          <cell r="F2620" t="str">
            <v>18 ELBOW 11.25 GXS SDR35</v>
          </cell>
          <cell r="G2620">
            <v>15.3</v>
          </cell>
          <cell r="H2620">
            <v>6.9399576000000005</v>
          </cell>
          <cell r="I2620">
            <v>1</v>
          </cell>
          <cell r="J2620">
            <v>9</v>
          </cell>
          <cell r="K2620">
            <v>2176.1184444444448</v>
          </cell>
          <cell r="L2620">
            <v>208.25120000000001</v>
          </cell>
          <cell r="M2620" t="str">
            <v>SPECFIT</v>
          </cell>
          <cell r="N2620" t="str">
            <v>(79)40018</v>
          </cell>
          <cell r="O2620" t="str">
            <v>BOX</v>
          </cell>
          <cell r="P2620" t="str">
            <v>D</v>
          </cell>
          <cell r="Q2620" t="str">
            <v>F</v>
          </cell>
          <cell r="R2620">
            <v>1750.0117647058823</v>
          </cell>
          <cell r="S2620">
            <v>1872.5125882352943</v>
          </cell>
          <cell r="T2620">
            <v>1830.38</v>
          </cell>
          <cell r="U2620">
            <v>1830.38</v>
          </cell>
          <cell r="V2620">
            <v>1958.5066000000002</v>
          </cell>
          <cell r="W2620">
            <v>1958.5066000000002</v>
          </cell>
          <cell r="X2620">
            <v>1958.5066000000002</v>
          </cell>
          <cell r="Y2620">
            <v>1958.5066000000002</v>
          </cell>
          <cell r="Z2620">
            <v>2176.1184444444448</v>
          </cell>
          <cell r="AB2620" t="str">
            <v/>
          </cell>
          <cell r="AC2620">
            <v>3018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I2620" t="str">
            <v/>
          </cell>
          <cell r="AJ2620" t="str">
            <v/>
          </cell>
          <cell r="AM2620" t="e">
            <v>#N/A</v>
          </cell>
        </row>
        <row r="2621">
          <cell r="A2621" t="str">
            <v>ACTIVE</v>
          </cell>
          <cell r="B2621" t="str">
            <v>35-216</v>
          </cell>
          <cell r="C2621">
            <v>28881460</v>
          </cell>
          <cell r="D2621" t="str">
            <v>35-216</v>
          </cell>
          <cell r="E2621" t="str">
            <v>SDR 35</v>
          </cell>
          <cell r="F2621" t="str">
            <v>21 ELBOW 11.25 GXS SDR35</v>
          </cell>
          <cell r="G2621">
            <v>24.75</v>
          </cell>
          <cell r="H2621">
            <v>11.226402</v>
          </cell>
          <cell r="I2621">
            <v>1</v>
          </cell>
          <cell r="J2621">
            <v>5</v>
          </cell>
          <cell r="K2621">
            <v>3700.5474444444444</v>
          </cell>
          <cell r="L2621">
            <v>354.13639999999998</v>
          </cell>
          <cell r="M2621" t="str">
            <v>SPECFIT</v>
          </cell>
          <cell r="N2621" t="str">
            <v>(79)40021</v>
          </cell>
          <cell r="O2621" t="str">
            <v>BOX</v>
          </cell>
          <cell r="P2621" t="str">
            <v>D</v>
          </cell>
          <cell r="Q2621" t="str">
            <v>F</v>
          </cell>
          <cell r="R2621">
            <v>2975.9411764705887</v>
          </cell>
          <cell r="S2621">
            <v>3184.2570588235303</v>
          </cell>
          <cell r="T2621">
            <v>3112.61</v>
          </cell>
          <cell r="U2621">
            <v>3112.61</v>
          </cell>
          <cell r="V2621">
            <v>3330.4927000000002</v>
          </cell>
          <cell r="W2621">
            <v>3330.4927000000002</v>
          </cell>
          <cell r="X2621">
            <v>3330.4927000000002</v>
          </cell>
          <cell r="Y2621">
            <v>3330.4927000000002</v>
          </cell>
          <cell r="Z2621">
            <v>3700.5474444444444</v>
          </cell>
          <cell r="AB2621" t="str">
            <v/>
          </cell>
          <cell r="AC2621">
            <v>3019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I2621" t="str">
            <v/>
          </cell>
          <cell r="AJ2621" t="str">
            <v/>
          </cell>
          <cell r="AM2621" t="e">
            <v>#N/A</v>
          </cell>
        </row>
        <row r="2622">
          <cell r="A2622" t="str">
            <v>ACTIVE</v>
          </cell>
          <cell r="B2622" t="str">
            <v>35-220</v>
          </cell>
          <cell r="C2622">
            <v>28881479</v>
          </cell>
          <cell r="D2622" t="str">
            <v>35-220</v>
          </cell>
          <cell r="E2622" t="str">
            <v>SDR 35</v>
          </cell>
          <cell r="F2622" t="str">
            <v>24 ELBOW 11.25 GXS SDR35</v>
          </cell>
          <cell r="G2622">
            <v>34.65</v>
          </cell>
          <cell r="H2622">
            <v>15.716962799999999</v>
          </cell>
          <cell r="I2622">
            <v>1</v>
          </cell>
          <cell r="J2622">
            <v>4</v>
          </cell>
          <cell r="K2622">
            <v>5328.3860000000004</v>
          </cell>
          <cell r="L2622">
            <v>509.91980000000001</v>
          </cell>
          <cell r="M2622" t="str">
            <v>SPECFIT</v>
          </cell>
          <cell r="N2622" t="str">
            <v>(79)40024</v>
          </cell>
          <cell r="O2622" t="str">
            <v>BOX</v>
          </cell>
          <cell r="P2622" t="str">
            <v>D</v>
          </cell>
          <cell r="Q2622" t="str">
            <v>F</v>
          </cell>
          <cell r="R2622">
            <v>4285.0470588235294</v>
          </cell>
          <cell r="S2622">
            <v>4585.000352941177</v>
          </cell>
          <cell r="T2622">
            <v>4481.82</v>
          </cell>
          <cell r="U2622">
            <v>4481.82</v>
          </cell>
          <cell r="V2622">
            <v>4795.5474000000004</v>
          </cell>
          <cell r="W2622">
            <v>4795.5474000000004</v>
          </cell>
          <cell r="X2622">
            <v>4795.5474000000004</v>
          </cell>
          <cell r="Y2622">
            <v>4795.5474000000004</v>
          </cell>
          <cell r="Z2622">
            <v>5328.3860000000004</v>
          </cell>
          <cell r="AB2622" t="str">
            <v/>
          </cell>
          <cell r="AC2622">
            <v>3020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I2622" t="str">
            <v/>
          </cell>
          <cell r="AJ2622" t="str">
            <v/>
          </cell>
          <cell r="AM2622" t="e">
            <v>#N/A</v>
          </cell>
        </row>
        <row r="2623">
          <cell r="A2623" t="str">
            <v>ACTIVE</v>
          </cell>
          <cell r="B2623" t="str">
            <v>35-221</v>
          </cell>
          <cell r="C2623">
            <v>28881487</v>
          </cell>
          <cell r="D2623" t="str">
            <v>35-221</v>
          </cell>
          <cell r="E2623" t="str">
            <v>SDR 35</v>
          </cell>
          <cell r="F2623" t="str">
            <v>27 ELBOW 11.25 GXS SDR35</v>
          </cell>
          <cell r="G2623">
            <v>46.8</v>
          </cell>
          <cell r="H2623">
            <v>21.228105599999999</v>
          </cell>
          <cell r="I2623">
            <v>1</v>
          </cell>
          <cell r="J2623">
            <v>3</v>
          </cell>
          <cell r="K2623">
            <v>6356.3112222222226</v>
          </cell>
          <cell r="L2623">
            <v>608.28809999999999</v>
          </cell>
          <cell r="M2623" t="str">
            <v>SPECFIT</v>
          </cell>
          <cell r="N2623" t="str">
            <v>(79)40027</v>
          </cell>
          <cell r="O2623" t="str">
            <v>BOX</v>
          </cell>
          <cell r="P2623" t="str">
            <v>D</v>
          </cell>
          <cell r="Q2623" t="str">
            <v>F</v>
          </cell>
          <cell r="R2623">
            <v>5111.6705882352944</v>
          </cell>
          <cell r="S2623">
            <v>5469.4875294117655</v>
          </cell>
          <cell r="T2623">
            <v>5346.43</v>
          </cell>
          <cell r="U2623">
            <v>5346.43</v>
          </cell>
          <cell r="V2623">
            <v>5720.6801000000005</v>
          </cell>
          <cell r="W2623">
            <v>5720.6801000000005</v>
          </cell>
          <cell r="X2623">
            <v>5720.6801000000005</v>
          </cell>
          <cell r="Y2623">
            <v>5720.6801000000005</v>
          </cell>
          <cell r="Z2623">
            <v>6356.3112222222226</v>
          </cell>
          <cell r="AB2623" t="str">
            <v/>
          </cell>
          <cell r="AC2623">
            <v>3021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I2623" t="str">
            <v/>
          </cell>
          <cell r="AJ2623" t="str">
            <v/>
          </cell>
          <cell r="AM2623" t="e">
            <v>#N/A</v>
          </cell>
        </row>
        <row r="2624">
          <cell r="A2624" t="str">
            <v>ACTIVE</v>
          </cell>
          <cell r="B2624" t="str">
            <v>35-222</v>
          </cell>
          <cell r="C2624">
            <v>28881495</v>
          </cell>
          <cell r="D2624" t="str">
            <v>35-222</v>
          </cell>
          <cell r="E2624" t="str">
            <v>SDR 35</v>
          </cell>
          <cell r="F2624" t="str">
            <v>30 ELBOW 11.25 GXS SDR35</v>
          </cell>
          <cell r="G2624">
            <v>88.65</v>
          </cell>
          <cell r="H2624">
            <v>40.2109308</v>
          </cell>
          <cell r="I2624">
            <v>1</v>
          </cell>
          <cell r="J2624">
            <v>2</v>
          </cell>
          <cell r="K2624">
            <v>8167.7498888888886</v>
          </cell>
          <cell r="L2624">
            <v>781.6422</v>
          </cell>
          <cell r="M2624" t="str">
            <v>SPECFIT</v>
          </cell>
          <cell r="N2624" t="str">
            <v>(79)40030</v>
          </cell>
          <cell r="O2624" t="str">
            <v>BOX</v>
          </cell>
          <cell r="P2624" t="str">
            <v>D</v>
          </cell>
          <cell r="Q2624" t="str">
            <v>F</v>
          </cell>
          <cell r="R2624">
            <v>6568.4235294117643</v>
          </cell>
          <cell r="S2624">
            <v>7028.2131764705882</v>
          </cell>
          <cell r="T2624">
            <v>6870.07</v>
          </cell>
          <cell r="U2624">
            <v>6870.07</v>
          </cell>
          <cell r="V2624">
            <v>7350.9749000000002</v>
          </cell>
          <cell r="W2624">
            <v>7350.9749000000002</v>
          </cell>
          <cell r="X2624">
            <v>7350.9749000000002</v>
          </cell>
          <cell r="Y2624">
            <v>7350.9749000000002</v>
          </cell>
          <cell r="Z2624">
            <v>8167.7498888888886</v>
          </cell>
          <cell r="AB2624" t="str">
            <v/>
          </cell>
          <cell r="AC2624">
            <v>3022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I2624" t="str">
            <v/>
          </cell>
          <cell r="AJ2624" t="str">
            <v/>
          </cell>
          <cell r="AM2624" t="e">
            <v>#N/A</v>
          </cell>
        </row>
        <row r="2625">
          <cell r="A2625" t="str">
            <v>ACTIVE</v>
          </cell>
          <cell r="B2625" t="str">
            <v>35-223</v>
          </cell>
          <cell r="C2625">
            <v>28881509</v>
          </cell>
          <cell r="D2625" t="str">
            <v>35-223</v>
          </cell>
          <cell r="E2625" t="str">
            <v>SDR 35</v>
          </cell>
          <cell r="F2625" t="str">
            <v>36 ELBOW 11.25 GXS SDR35</v>
          </cell>
          <cell r="G2625">
            <v>135</v>
          </cell>
          <cell r="H2625">
            <v>61.234920000000002</v>
          </cell>
          <cell r="I2625">
            <v>1</v>
          </cell>
          <cell r="J2625">
            <v>1</v>
          </cell>
          <cell r="K2625">
            <v>10452.734888888888</v>
          </cell>
          <cell r="L2625">
            <v>1000.3099</v>
          </cell>
          <cell r="M2625" t="str">
            <v>SPECFIT</v>
          </cell>
          <cell r="N2625" t="str">
            <v>(79)40036</v>
          </cell>
          <cell r="O2625" t="str">
            <v>BOX</v>
          </cell>
          <cell r="P2625" t="str">
            <v>D</v>
          </cell>
          <cell r="Q2625" t="str">
            <v>F</v>
          </cell>
          <cell r="R2625">
            <v>8405.9764705882353</v>
          </cell>
          <cell r="S2625">
            <v>8994.394823529412</v>
          </cell>
          <cell r="T2625">
            <v>8792.02</v>
          </cell>
          <cell r="U2625">
            <v>8792.02</v>
          </cell>
          <cell r="V2625">
            <v>9407.4614000000001</v>
          </cell>
          <cell r="W2625">
            <v>9407.4614000000001</v>
          </cell>
          <cell r="X2625">
            <v>9407.4614000000001</v>
          </cell>
          <cell r="Y2625">
            <v>9407.4614000000001</v>
          </cell>
          <cell r="Z2625">
            <v>10452.734888888888</v>
          </cell>
          <cell r="AB2625" t="str">
            <v/>
          </cell>
          <cell r="AC2625">
            <v>3023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I2625" t="str">
            <v/>
          </cell>
          <cell r="AJ2625" t="str">
            <v/>
          </cell>
          <cell r="AM2625" t="e">
            <v>#N/A</v>
          </cell>
        </row>
        <row r="2626">
          <cell r="A2626" t="str">
            <v>ACTIVE</v>
          </cell>
          <cell r="B2626" t="str">
            <v>35-226</v>
          </cell>
          <cell r="C2626">
            <v>28881606</v>
          </cell>
          <cell r="D2626" t="str">
            <v>35-226</v>
          </cell>
          <cell r="E2626" t="str">
            <v>SDR 35</v>
          </cell>
          <cell r="F2626" t="str">
            <v>15 REPAIR COUPLING GXG SDR35</v>
          </cell>
          <cell r="G2626">
            <v>9.6750000000000007</v>
          </cell>
          <cell r="H2626">
            <v>4.3885026000000007</v>
          </cell>
          <cell r="I2626">
            <v>1</v>
          </cell>
          <cell r="J2626">
            <v>14</v>
          </cell>
          <cell r="K2626">
            <v>1348.0072741420029</v>
          </cell>
          <cell r="L2626">
            <v>104.50174</v>
          </cell>
          <cell r="M2626" t="str">
            <v>SPECFIT</v>
          </cell>
          <cell r="N2626" t="str">
            <v>(79)22015</v>
          </cell>
          <cell r="O2626" t="str">
            <v>BOX</v>
          </cell>
          <cell r="P2626" t="str">
            <v>D</v>
          </cell>
          <cell r="Q2626" t="str">
            <v>F</v>
          </cell>
          <cell r="R2626">
            <v>1059.6615833066664</v>
          </cell>
          <cell r="S2626">
            <v>1133.8378941381332</v>
          </cell>
          <cell r="T2626">
            <v>1133.8378941381332</v>
          </cell>
          <cell r="U2626">
            <v>1133.8378941381332</v>
          </cell>
          <cell r="V2626">
            <v>1213.2065467278026</v>
          </cell>
          <cell r="W2626">
            <v>1213.2065467278026</v>
          </cell>
          <cell r="X2626">
            <v>1213.2065467278026</v>
          </cell>
          <cell r="Y2626">
            <v>1213.2065467278026</v>
          </cell>
          <cell r="Z2626">
            <v>1348.0072741420029</v>
          </cell>
          <cell r="AB2626" t="str">
            <v/>
          </cell>
          <cell r="AC2626">
            <v>3029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I2626" t="str">
            <v/>
          </cell>
          <cell r="AJ2626" t="str">
            <v/>
          </cell>
          <cell r="AM2626" t="e">
            <v>#N/A</v>
          </cell>
        </row>
        <row r="2627">
          <cell r="A2627" t="str">
            <v>ACTIVE</v>
          </cell>
          <cell r="B2627" t="str">
            <v>35-227</v>
          </cell>
          <cell r="C2627">
            <v>28881614</v>
          </cell>
          <cell r="D2627" t="str">
            <v>35-227</v>
          </cell>
          <cell r="E2627" t="str">
            <v>SDR 35</v>
          </cell>
          <cell r="F2627" t="str">
            <v>18 REPAIR COUPLING GXG SDR35</v>
          </cell>
          <cell r="G2627">
            <v>13.5</v>
          </cell>
          <cell r="H2627">
            <v>6.1234919999999997</v>
          </cell>
          <cell r="I2627">
            <v>1</v>
          </cell>
          <cell r="J2627">
            <v>10</v>
          </cell>
          <cell r="K2627">
            <v>1835.9107555555559</v>
          </cell>
          <cell r="L2627">
            <v>332.24504000000002</v>
          </cell>
          <cell r="M2627" t="str">
            <v>SPECFIT</v>
          </cell>
          <cell r="N2627" t="str">
            <v>(79)22018</v>
          </cell>
          <cell r="O2627" t="str">
            <v>BOX</v>
          </cell>
          <cell r="P2627" t="str">
            <v>D</v>
          </cell>
          <cell r="Q2627" t="str">
            <v>F</v>
          </cell>
          <cell r="R2627">
            <v>1443.2</v>
          </cell>
          <cell r="S2627">
            <v>1544.2240000000002</v>
          </cell>
          <cell r="T2627">
            <v>1544.2240000000002</v>
          </cell>
          <cell r="U2627">
            <v>1544.2240000000002</v>
          </cell>
          <cell r="V2627">
            <v>1652.3196800000003</v>
          </cell>
          <cell r="W2627">
            <v>1652.3196800000003</v>
          </cell>
          <cell r="X2627">
            <v>1652.3196800000003</v>
          </cell>
          <cell r="Y2627">
            <v>1652.3196800000003</v>
          </cell>
          <cell r="Z2627">
            <v>1835.9107555555559</v>
          </cell>
          <cell r="AB2627" t="str">
            <v/>
          </cell>
          <cell r="AC2627">
            <v>3030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I2627" t="str">
            <v/>
          </cell>
          <cell r="AJ2627" t="str">
            <v/>
          </cell>
          <cell r="AM2627" t="e">
            <v>#N/A</v>
          </cell>
        </row>
        <row r="2628">
          <cell r="A2628" t="str">
            <v>ACTIVE</v>
          </cell>
          <cell r="B2628" t="str">
            <v>35-228</v>
          </cell>
          <cell r="C2628">
            <v>28881622</v>
          </cell>
          <cell r="D2628" t="str">
            <v>35-228</v>
          </cell>
          <cell r="E2628" t="str">
            <v>SDR 35</v>
          </cell>
          <cell r="F2628" t="str">
            <v>21 REPAIR COUPLING GXG SDR35</v>
          </cell>
          <cell r="G2628">
            <v>19.8</v>
          </cell>
          <cell r="H2628">
            <v>8.9811215999999998</v>
          </cell>
          <cell r="I2628">
            <v>1</v>
          </cell>
          <cell r="J2628">
            <v>7</v>
          </cell>
          <cell r="K2628">
            <v>3985.0152666666668</v>
          </cell>
          <cell r="L2628">
            <v>301.45834000000002</v>
          </cell>
          <cell r="M2628" t="str">
            <v>SPECFIT</v>
          </cell>
          <cell r="N2628" t="str">
            <v>(79)22021</v>
          </cell>
          <cell r="O2628" t="str">
            <v>BOX</v>
          </cell>
          <cell r="P2628" t="str">
            <v>D</v>
          </cell>
          <cell r="Q2628" t="str">
            <v>F</v>
          </cell>
          <cell r="R2628">
            <v>3132.6</v>
          </cell>
          <cell r="S2628">
            <v>3351.8820000000001</v>
          </cell>
          <cell r="T2628">
            <v>3351.8820000000001</v>
          </cell>
          <cell r="U2628">
            <v>3351.8820000000001</v>
          </cell>
          <cell r="V2628">
            <v>3586.5137400000003</v>
          </cell>
          <cell r="W2628">
            <v>3586.5137400000003</v>
          </cell>
          <cell r="X2628">
            <v>3586.5137400000003</v>
          </cell>
          <cell r="Y2628">
            <v>3586.5137400000003</v>
          </cell>
          <cell r="Z2628">
            <v>3985.0152666666668</v>
          </cell>
          <cell r="AB2628" t="str">
            <v/>
          </cell>
          <cell r="AC2628">
            <v>3031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I2628" t="str">
            <v/>
          </cell>
          <cell r="AJ2628" t="str">
            <v/>
          </cell>
          <cell r="AM2628" t="e">
            <v>#N/A</v>
          </cell>
        </row>
        <row r="2629">
          <cell r="A2629" t="str">
            <v>ACTIVE</v>
          </cell>
          <cell r="B2629" t="str">
            <v>35-229</v>
          </cell>
          <cell r="C2629">
            <v>28881630</v>
          </cell>
          <cell r="D2629" t="str">
            <v>35-229</v>
          </cell>
          <cell r="E2629" t="str">
            <v>SDR 35</v>
          </cell>
          <cell r="F2629" t="str">
            <v>24 REPAIR COUPLING GXG SDR35</v>
          </cell>
          <cell r="G2629">
            <v>27</v>
          </cell>
          <cell r="H2629">
            <v>12.246983999999999</v>
          </cell>
          <cell r="I2629">
            <v>1</v>
          </cell>
          <cell r="J2629">
            <v>5</v>
          </cell>
          <cell r="K2629">
            <v>4557.9890771241835</v>
          </cell>
          <cell r="L2629">
            <v>439.16933999999998</v>
          </cell>
          <cell r="M2629" t="str">
            <v>SPECFIT</v>
          </cell>
          <cell r="N2629" t="str">
            <v>(79)22024</v>
          </cell>
          <cell r="O2629" t="str">
            <v>BOX</v>
          </cell>
          <cell r="P2629" t="str">
            <v>D</v>
          </cell>
          <cell r="Q2629" t="str">
            <v>F</v>
          </cell>
          <cell r="R2629">
            <v>3583.0117647058823</v>
          </cell>
          <cell r="S2629">
            <v>3833.8225882352945</v>
          </cell>
          <cell r="T2629">
            <v>3833.8225882352945</v>
          </cell>
          <cell r="U2629">
            <v>3833.8225882352945</v>
          </cell>
          <cell r="V2629">
            <v>4102.1901694117651</v>
          </cell>
          <cell r="W2629">
            <v>4102.1901694117651</v>
          </cell>
          <cell r="X2629">
            <v>4102.1901694117651</v>
          </cell>
          <cell r="Y2629">
            <v>4102.1901694117651</v>
          </cell>
          <cell r="Z2629">
            <v>4557.9890771241835</v>
          </cell>
          <cell r="AB2629" t="str">
            <v/>
          </cell>
          <cell r="AC2629">
            <v>3032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I2629" t="str">
            <v/>
          </cell>
          <cell r="AJ2629" t="str">
            <v/>
          </cell>
          <cell r="AM2629" t="e">
            <v>#N/A</v>
          </cell>
        </row>
        <row r="2630">
          <cell r="A2630" t="str">
            <v>ACTIVE</v>
          </cell>
          <cell r="B2630" t="str">
            <v>35-232</v>
          </cell>
          <cell r="C2630">
            <v>28881649</v>
          </cell>
          <cell r="D2630" t="str">
            <v>35-232</v>
          </cell>
          <cell r="E2630" t="str">
            <v>SDR 35</v>
          </cell>
          <cell r="F2630" t="str">
            <v>27 REPAIR COUPLING GXG SDR35</v>
          </cell>
          <cell r="G2630">
            <v>40.5</v>
          </cell>
          <cell r="H2630">
            <v>18.370476</v>
          </cell>
          <cell r="I2630">
            <v>1</v>
          </cell>
          <cell r="J2630">
            <v>3</v>
          </cell>
          <cell r="K2630">
            <v>5140.0322915032684</v>
          </cell>
          <cell r="L2630">
            <v>374.08570000000003</v>
          </cell>
          <cell r="M2630" t="str">
            <v>SPECFIT</v>
          </cell>
          <cell r="N2630" t="str">
            <v>(79)22027</v>
          </cell>
          <cell r="O2630" t="str">
            <v>BOX</v>
          </cell>
          <cell r="P2630" t="str">
            <v>D</v>
          </cell>
          <cell r="Q2630" t="str">
            <v>F</v>
          </cell>
          <cell r="R2630">
            <v>4040.5529411764705</v>
          </cell>
          <cell r="S2630">
            <v>4323.3916470588238</v>
          </cell>
          <cell r="T2630">
            <v>4323.3916470588238</v>
          </cell>
          <cell r="U2630">
            <v>4323.3916470588238</v>
          </cell>
          <cell r="V2630">
            <v>4626.0290623529418</v>
          </cell>
          <cell r="W2630">
            <v>4626.0290623529418</v>
          </cell>
          <cell r="X2630">
            <v>4626.0290623529418</v>
          </cell>
          <cell r="Y2630">
            <v>4626.0290623529418</v>
          </cell>
          <cell r="Z2630">
            <v>5140.0322915032684</v>
          </cell>
          <cell r="AB2630" t="str">
            <v/>
          </cell>
          <cell r="AC2630">
            <v>3033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I2630" t="str">
            <v/>
          </cell>
          <cell r="AJ2630" t="str">
            <v/>
          </cell>
          <cell r="AM2630" t="e">
            <v>#N/A</v>
          </cell>
        </row>
        <row r="2631">
          <cell r="A2631" t="str">
            <v>ACTIVE</v>
          </cell>
          <cell r="B2631" t="str">
            <v>35-233</v>
          </cell>
          <cell r="C2631">
            <v>28881657</v>
          </cell>
          <cell r="D2631" t="str">
            <v>35-233</v>
          </cell>
          <cell r="E2631" t="str">
            <v>SDR 35</v>
          </cell>
          <cell r="F2631" t="str">
            <v>30 REPAIR COUPLING GXG SDR35</v>
          </cell>
          <cell r="G2631">
            <v>94.95</v>
          </cell>
          <cell r="H2631">
            <v>43.068560400000003</v>
          </cell>
          <cell r="I2631">
            <v>1</v>
          </cell>
          <cell r="J2631">
            <v>1</v>
          </cell>
          <cell r="K2631">
            <v>6605.1600732026145</v>
          </cell>
          <cell r="L2631">
            <v>617.88070000000005</v>
          </cell>
          <cell r="M2631" t="str">
            <v>SPECFIT</v>
          </cell>
          <cell r="N2631" t="str">
            <v>(79)22030</v>
          </cell>
          <cell r="O2631" t="str">
            <v>BOX</v>
          </cell>
          <cell r="P2631" t="str">
            <v>D</v>
          </cell>
          <cell r="Q2631" t="str">
            <v>F</v>
          </cell>
          <cell r="R2631">
            <v>5192.2823529411762</v>
          </cell>
          <cell r="S2631">
            <v>5555.7421176470589</v>
          </cell>
          <cell r="T2631">
            <v>5555.7421176470589</v>
          </cell>
          <cell r="U2631">
            <v>5555.7421176470589</v>
          </cell>
          <cell r="V2631">
            <v>5944.6440658823531</v>
          </cell>
          <cell r="W2631">
            <v>5944.6440658823531</v>
          </cell>
          <cell r="X2631">
            <v>5944.6440658823531</v>
          </cell>
          <cell r="Y2631">
            <v>5944.6440658823531</v>
          </cell>
          <cell r="Z2631">
            <v>6605.1600732026145</v>
          </cell>
          <cell r="AB2631" t="str">
            <v/>
          </cell>
          <cell r="AC2631">
            <v>3034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I2631" t="str">
            <v/>
          </cell>
          <cell r="AJ2631" t="str">
            <v/>
          </cell>
          <cell r="AM2631" t="e">
            <v>#N/A</v>
          </cell>
        </row>
        <row r="2632">
          <cell r="A2632" t="str">
            <v>ACTIVE</v>
          </cell>
          <cell r="B2632" t="str">
            <v>35-234</v>
          </cell>
          <cell r="C2632">
            <v>28881665</v>
          </cell>
          <cell r="D2632" t="str">
            <v>35-234</v>
          </cell>
          <cell r="E2632" t="str">
            <v>SDR 35</v>
          </cell>
          <cell r="F2632" t="str">
            <v>36 REPAIR COUPLING GXG SDR35</v>
          </cell>
          <cell r="G2632">
            <v>154.80000000000001</v>
          </cell>
          <cell r="H2632">
            <v>70.216041600000011</v>
          </cell>
          <cell r="I2632">
            <v>1</v>
          </cell>
          <cell r="J2632">
            <v>1</v>
          </cell>
          <cell r="K2632">
            <v>8454.5701725490217</v>
          </cell>
          <cell r="L2632">
            <v>973.18499999999995</v>
          </cell>
          <cell r="M2632" t="str">
            <v>SPECFIT</v>
          </cell>
          <cell r="N2632" t="str">
            <v>(79)22036</v>
          </cell>
          <cell r="O2632" t="str">
            <v>BOX</v>
          </cell>
          <cell r="P2632" t="str">
            <v>D</v>
          </cell>
          <cell r="Q2632" t="str">
            <v>F</v>
          </cell>
          <cell r="R2632">
            <v>6646.0941176470596</v>
          </cell>
          <cell r="S2632">
            <v>7111.3207058823546</v>
          </cell>
          <cell r="T2632">
            <v>7111.3207058823546</v>
          </cell>
          <cell r="U2632">
            <v>7111.3207058823546</v>
          </cell>
          <cell r="V2632">
            <v>7609.1131552941197</v>
          </cell>
          <cell r="W2632">
            <v>7609.1131552941197</v>
          </cell>
          <cell r="X2632">
            <v>7609.1131552941197</v>
          </cell>
          <cell r="Y2632">
            <v>7609.1131552941197</v>
          </cell>
          <cell r="Z2632">
            <v>8454.5701725490217</v>
          </cell>
          <cell r="AB2632" t="str">
            <v/>
          </cell>
          <cell r="AC2632">
            <v>3035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I2632" t="str">
            <v/>
          </cell>
          <cell r="AJ2632" t="str">
            <v/>
          </cell>
          <cell r="AM2632" t="e">
            <v>#N/A</v>
          </cell>
        </row>
        <row r="2633">
          <cell r="A2633" t="str">
            <v>ACTIVE</v>
          </cell>
          <cell r="B2633" t="str">
            <v>35-235</v>
          </cell>
          <cell r="C2633">
            <v>28881703</v>
          </cell>
          <cell r="D2633" t="str">
            <v>35-235</v>
          </cell>
          <cell r="E2633" t="str">
            <v>SDR 35</v>
          </cell>
          <cell r="F2633" t="str">
            <v>15 STOP COUPLING GXG SDR35</v>
          </cell>
          <cell r="G2633">
            <v>8.1539999999999999</v>
          </cell>
          <cell r="H2633">
            <v>3.6985891679999998</v>
          </cell>
          <cell r="I2633">
            <v>1</v>
          </cell>
          <cell r="J2633">
            <v>17</v>
          </cell>
          <cell r="K2633">
            <v>943.12821176470607</v>
          </cell>
          <cell r="L2633">
            <v>78.527199999999993</v>
          </cell>
          <cell r="M2633" t="str">
            <v>SPECFIT</v>
          </cell>
          <cell r="N2633" t="str">
            <v>(79)24015</v>
          </cell>
          <cell r="O2633" t="str">
            <v>BOX</v>
          </cell>
          <cell r="P2633" t="str">
            <v>D</v>
          </cell>
          <cell r="Q2633" t="str">
            <v>F</v>
          </cell>
          <cell r="R2633">
            <v>741.38823529411764</v>
          </cell>
          <cell r="S2633">
            <v>793.28541176470594</v>
          </cell>
          <cell r="T2633">
            <v>793.28541176470594</v>
          </cell>
          <cell r="U2633">
            <v>793.28541176470594</v>
          </cell>
          <cell r="V2633">
            <v>848.81539058823546</v>
          </cell>
          <cell r="W2633">
            <v>848.81539058823546</v>
          </cell>
          <cell r="X2633">
            <v>848.81539058823546</v>
          </cell>
          <cell r="Y2633">
            <v>848.81539058823546</v>
          </cell>
          <cell r="Z2633">
            <v>943.12821176470607</v>
          </cell>
          <cell r="AB2633" t="str">
            <v/>
          </cell>
          <cell r="AC2633">
            <v>3053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I2633" t="str">
            <v/>
          </cell>
          <cell r="AJ2633" t="str">
            <v/>
          </cell>
          <cell r="AM2633" t="e">
            <v>#N/A</v>
          </cell>
        </row>
        <row r="2634">
          <cell r="A2634" t="str">
            <v>ACTIVE</v>
          </cell>
          <cell r="B2634" t="str">
            <v>35-238</v>
          </cell>
          <cell r="C2634">
            <v>28881711</v>
          </cell>
          <cell r="D2634" t="str">
            <v>35-238</v>
          </cell>
          <cell r="E2634" t="str">
            <v>SDR 35</v>
          </cell>
          <cell r="F2634" t="str">
            <v>18 STOP COUPLING GXG SDR35</v>
          </cell>
          <cell r="G2634">
            <v>17.55</v>
          </cell>
          <cell r="H2634">
            <v>7.9605396000000006</v>
          </cell>
          <cell r="I2634">
            <v>1</v>
          </cell>
          <cell r="J2634">
            <v>8</v>
          </cell>
          <cell r="K2634">
            <v>1835.9107555555559</v>
          </cell>
          <cell r="L2634">
            <v>171.7396</v>
          </cell>
          <cell r="M2634" t="str">
            <v>SPECFIT</v>
          </cell>
          <cell r="N2634" t="str">
            <v>(79)24018</v>
          </cell>
          <cell r="O2634" t="str">
            <v>BOX</v>
          </cell>
          <cell r="P2634" t="str">
            <v>D</v>
          </cell>
          <cell r="Q2634" t="str">
            <v>F</v>
          </cell>
          <cell r="R2634">
            <v>1443.2</v>
          </cell>
          <cell r="S2634">
            <v>1544.2240000000002</v>
          </cell>
          <cell r="T2634">
            <v>1544.2240000000002</v>
          </cell>
          <cell r="U2634">
            <v>1544.2240000000002</v>
          </cell>
          <cell r="V2634">
            <v>1652.3196800000003</v>
          </cell>
          <cell r="W2634">
            <v>1652.3196800000003</v>
          </cell>
          <cell r="X2634">
            <v>1652.3196800000003</v>
          </cell>
          <cell r="Y2634">
            <v>1652.3196800000003</v>
          </cell>
          <cell r="Z2634">
            <v>1835.9107555555559</v>
          </cell>
          <cell r="AB2634" t="str">
            <v/>
          </cell>
          <cell r="AC2634">
            <v>3054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I2634" t="str">
            <v/>
          </cell>
          <cell r="AJ2634" t="str">
            <v/>
          </cell>
          <cell r="AM2634" t="e">
            <v>#N/A</v>
          </cell>
        </row>
        <row r="2635">
          <cell r="A2635" t="str">
            <v>ACTIVE</v>
          </cell>
          <cell r="B2635" t="str">
            <v>35-239</v>
          </cell>
          <cell r="C2635">
            <v>28881720</v>
          </cell>
          <cell r="D2635" t="str">
            <v>35-239</v>
          </cell>
          <cell r="E2635" t="str">
            <v>SDR 35</v>
          </cell>
          <cell r="F2635" t="str">
            <v>21 STOP COUPLING GXG SDR35</v>
          </cell>
          <cell r="G2635">
            <v>26.55</v>
          </cell>
          <cell r="H2635">
            <v>12.042867600000001</v>
          </cell>
          <cell r="I2635">
            <v>1</v>
          </cell>
          <cell r="J2635">
            <v>5</v>
          </cell>
          <cell r="K2635">
            <v>3128.7946928104579</v>
          </cell>
          <cell r="L2635">
            <v>292.68329999999997</v>
          </cell>
          <cell r="M2635" t="str">
            <v>SPECFIT</v>
          </cell>
          <cell r="N2635" t="str">
            <v>(79)24021</v>
          </cell>
          <cell r="O2635" t="str">
            <v>BOX</v>
          </cell>
          <cell r="P2635" t="str">
            <v>D</v>
          </cell>
          <cell r="Q2635" t="str">
            <v>F</v>
          </cell>
          <cell r="R2635">
            <v>2459.5294117647059</v>
          </cell>
          <cell r="S2635">
            <v>2631.6964705882356</v>
          </cell>
          <cell r="T2635">
            <v>2631.6964705882356</v>
          </cell>
          <cell r="U2635">
            <v>2631.6964705882356</v>
          </cell>
          <cell r="V2635">
            <v>2815.9152235294123</v>
          </cell>
          <cell r="W2635">
            <v>2815.9152235294123</v>
          </cell>
          <cell r="X2635">
            <v>2815.9152235294123</v>
          </cell>
          <cell r="Y2635">
            <v>2815.9152235294123</v>
          </cell>
          <cell r="Z2635">
            <v>3128.7946928104579</v>
          </cell>
          <cell r="AB2635" t="str">
            <v/>
          </cell>
          <cell r="AC2635">
            <v>3055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I2635" t="str">
            <v/>
          </cell>
          <cell r="AJ2635" t="str">
            <v/>
          </cell>
          <cell r="AM2635" t="e">
            <v>#N/A</v>
          </cell>
        </row>
        <row r="2636">
          <cell r="A2636" t="str">
            <v>ACTIVE</v>
          </cell>
          <cell r="B2636" t="str">
            <v>35-240</v>
          </cell>
          <cell r="C2636">
            <v>28881738</v>
          </cell>
          <cell r="D2636" t="str">
            <v>35-240</v>
          </cell>
          <cell r="E2636" t="str">
            <v>SDR 35</v>
          </cell>
          <cell r="F2636" t="str">
            <v>24STOP COUPLING GXG SDR35</v>
          </cell>
          <cell r="G2636">
            <v>40.5</v>
          </cell>
          <cell r="H2636">
            <v>18.370476</v>
          </cell>
          <cell r="I2636">
            <v>1</v>
          </cell>
          <cell r="J2636">
            <v>3</v>
          </cell>
          <cell r="K2636">
            <v>4557.9890771241835</v>
          </cell>
          <cell r="L2636">
            <v>439.16933999999998</v>
          </cell>
          <cell r="M2636" t="str">
            <v>SPECFIT</v>
          </cell>
          <cell r="N2636" t="str">
            <v>(79)24024</v>
          </cell>
          <cell r="O2636" t="str">
            <v>BOX</v>
          </cell>
          <cell r="P2636" t="str">
            <v>D</v>
          </cell>
          <cell r="Q2636" t="str">
            <v>F</v>
          </cell>
          <cell r="R2636">
            <v>3583.0117647058823</v>
          </cell>
          <cell r="S2636">
            <v>3833.8225882352945</v>
          </cell>
          <cell r="T2636">
            <v>3833.8225882352945</v>
          </cell>
          <cell r="U2636">
            <v>3833.8225882352945</v>
          </cell>
          <cell r="V2636">
            <v>4102.1901694117651</v>
          </cell>
          <cell r="W2636">
            <v>4102.1901694117651</v>
          </cell>
          <cell r="X2636">
            <v>4102.1901694117651</v>
          </cell>
          <cell r="Y2636">
            <v>4102.1901694117651</v>
          </cell>
          <cell r="Z2636">
            <v>4557.9890771241835</v>
          </cell>
          <cell r="AB2636" t="str">
            <v/>
          </cell>
          <cell r="AC2636">
            <v>3056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I2636" t="str">
            <v/>
          </cell>
          <cell r="AJ2636" t="str">
            <v/>
          </cell>
          <cell r="AM2636" t="e">
            <v>#N/A</v>
          </cell>
        </row>
        <row r="2637">
          <cell r="A2637" t="str">
            <v>ACTIVE</v>
          </cell>
          <cell r="B2637" t="str">
            <v>35-241</v>
          </cell>
          <cell r="C2637">
            <v>28881746</v>
          </cell>
          <cell r="D2637" t="str">
            <v>35-241</v>
          </cell>
          <cell r="E2637" t="str">
            <v>SDR 35</v>
          </cell>
          <cell r="F2637" t="str">
            <v>27 STOP COUPLING GXG SDR35</v>
          </cell>
          <cell r="G2637">
            <v>57.15</v>
          </cell>
          <cell r="H2637">
            <v>25.9227828</v>
          </cell>
          <cell r="I2637">
            <v>1</v>
          </cell>
          <cell r="J2637">
            <v>2</v>
          </cell>
          <cell r="K2637">
            <v>5140.0322915032684</v>
          </cell>
          <cell r="L2637">
            <v>480.82530000000003</v>
          </cell>
          <cell r="M2637" t="str">
            <v>SPECFIT</v>
          </cell>
          <cell r="N2637" t="str">
            <v>(79)24027</v>
          </cell>
          <cell r="O2637" t="str">
            <v>BOX</v>
          </cell>
          <cell r="P2637" t="str">
            <v>D</v>
          </cell>
          <cell r="Q2637" t="str">
            <v>F</v>
          </cell>
          <cell r="R2637">
            <v>4040.5529411764705</v>
          </cell>
          <cell r="S2637">
            <v>4323.3916470588238</v>
          </cell>
          <cell r="T2637">
            <v>4323.3916470588238</v>
          </cell>
          <cell r="U2637">
            <v>4323.3916470588238</v>
          </cell>
          <cell r="V2637">
            <v>4626.0290623529418</v>
          </cell>
          <cell r="W2637">
            <v>4626.0290623529418</v>
          </cell>
          <cell r="X2637">
            <v>4626.0290623529418</v>
          </cell>
          <cell r="Y2637">
            <v>4626.0290623529418</v>
          </cell>
          <cell r="Z2637">
            <v>5140.0322915032684</v>
          </cell>
          <cell r="AB2637" t="str">
            <v/>
          </cell>
          <cell r="AC2637">
            <v>3057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I2637" t="str">
            <v/>
          </cell>
          <cell r="AJ2637" t="str">
            <v/>
          </cell>
          <cell r="AM2637" t="e">
            <v>#N/A</v>
          </cell>
        </row>
        <row r="2638">
          <cell r="A2638" t="str">
            <v>ACTIVE</v>
          </cell>
          <cell r="B2638" t="str">
            <v>35-242</v>
          </cell>
          <cell r="C2638">
            <v>28881754</v>
          </cell>
          <cell r="D2638" t="str">
            <v>35-242</v>
          </cell>
          <cell r="E2638" t="str">
            <v>SDR 35</v>
          </cell>
          <cell r="F2638" t="str">
            <v>30 STOP COUPLING GXG SDR35</v>
          </cell>
          <cell r="G2638">
            <v>112.5</v>
          </cell>
          <cell r="H2638">
            <v>51.0291</v>
          </cell>
          <cell r="I2638">
            <v>1</v>
          </cell>
          <cell r="J2638">
            <v>1</v>
          </cell>
          <cell r="K2638">
            <v>6605.1600732026145</v>
          </cell>
          <cell r="L2638">
            <v>480.72160000000002</v>
          </cell>
          <cell r="M2638" t="str">
            <v>SPECFIT</v>
          </cell>
          <cell r="N2638" t="str">
            <v>(79)24030</v>
          </cell>
          <cell r="O2638" t="str">
            <v>BOX</v>
          </cell>
          <cell r="P2638" t="str">
            <v>D</v>
          </cell>
          <cell r="Q2638" t="str">
            <v>F</v>
          </cell>
          <cell r="R2638">
            <v>5192.2823529411762</v>
          </cell>
          <cell r="S2638">
            <v>5555.7421176470589</v>
          </cell>
          <cell r="T2638">
            <v>5555.7421176470589</v>
          </cell>
          <cell r="U2638">
            <v>5555.7421176470589</v>
          </cell>
          <cell r="V2638">
            <v>5944.6440658823531</v>
          </cell>
          <cell r="W2638">
            <v>5944.6440658823531</v>
          </cell>
          <cell r="X2638">
            <v>5944.6440658823531</v>
          </cell>
          <cell r="Y2638">
            <v>5944.6440658823531</v>
          </cell>
          <cell r="Z2638">
            <v>6605.1600732026145</v>
          </cell>
          <cell r="AB2638" t="str">
            <v/>
          </cell>
          <cell r="AC2638">
            <v>3058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I2638" t="str">
            <v/>
          </cell>
          <cell r="AJ2638" t="str">
            <v/>
          </cell>
          <cell r="AM2638" t="e">
            <v>#N/A</v>
          </cell>
        </row>
        <row r="2639">
          <cell r="A2639" t="str">
            <v>ACTIVE</v>
          </cell>
          <cell r="B2639" t="str">
            <v>35-243</v>
          </cell>
          <cell r="C2639">
            <v>28881762</v>
          </cell>
          <cell r="D2639" t="str">
            <v>35-243</v>
          </cell>
          <cell r="E2639" t="str">
            <v>SDR 35</v>
          </cell>
          <cell r="F2639" t="str">
            <v>36 STOP COUPLING GXG SDR35</v>
          </cell>
          <cell r="G2639">
            <v>184.05</v>
          </cell>
          <cell r="H2639">
            <v>83.483607599999999</v>
          </cell>
          <cell r="I2639">
            <v>1</v>
          </cell>
          <cell r="J2639">
            <v>1</v>
          </cell>
          <cell r="K2639">
            <v>8454.5701725490217</v>
          </cell>
          <cell r="L2639">
            <v>790.88490000000002</v>
          </cell>
          <cell r="M2639" t="str">
            <v>SPECFIT</v>
          </cell>
          <cell r="N2639" t="str">
            <v>(79)24036</v>
          </cell>
          <cell r="O2639" t="str">
            <v>BOX</v>
          </cell>
          <cell r="P2639" t="str">
            <v>D</v>
          </cell>
          <cell r="Q2639" t="str">
            <v>F</v>
          </cell>
          <cell r="R2639">
            <v>6646.0941176470596</v>
          </cell>
          <cell r="S2639">
            <v>7111.3207058823546</v>
          </cell>
          <cell r="T2639">
            <v>7111.3207058823546</v>
          </cell>
          <cell r="U2639">
            <v>7111.3207058823546</v>
          </cell>
          <cell r="V2639">
            <v>7609.1131552941197</v>
          </cell>
          <cell r="W2639">
            <v>7609.1131552941197</v>
          </cell>
          <cell r="X2639">
            <v>7609.1131552941197</v>
          </cell>
          <cell r="Y2639">
            <v>7609.1131552941197</v>
          </cell>
          <cell r="Z2639">
            <v>8454.5701725490217</v>
          </cell>
          <cell r="AB2639" t="str">
            <v/>
          </cell>
          <cell r="AC2639">
            <v>3059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I2639" t="str">
            <v/>
          </cell>
          <cell r="AJ2639" t="str">
            <v/>
          </cell>
          <cell r="AM2639" t="e">
            <v>#N/A</v>
          </cell>
        </row>
        <row r="2640">
          <cell r="A2640" t="str">
            <v>ACTIVE</v>
          </cell>
          <cell r="B2640" t="str">
            <v>35-244</v>
          </cell>
          <cell r="C2640">
            <v>28881800</v>
          </cell>
          <cell r="D2640" t="str">
            <v>35-244</v>
          </cell>
          <cell r="E2640" t="str">
            <v>SDR 35</v>
          </cell>
          <cell r="F2640" t="str">
            <v>10X4 INCR COUPLING CON GXG SDR35</v>
          </cell>
          <cell r="G2640">
            <v>4.5</v>
          </cell>
          <cell r="H2640">
            <v>2.0411640000000002</v>
          </cell>
          <cell r="I2640">
            <v>1</v>
          </cell>
          <cell r="J2640">
            <v>30</v>
          </cell>
          <cell r="K2640">
            <v>427.85733333333332</v>
          </cell>
          <cell r="L2640">
            <v>67.560068999999999</v>
          </cell>
          <cell r="M2640" t="str">
            <v>SPECFIT</v>
          </cell>
          <cell r="N2640" t="str">
            <v>(79)600104</v>
          </cell>
          <cell r="O2640" t="str">
            <v>BOX</v>
          </cell>
          <cell r="P2640" t="str">
            <v>D</v>
          </cell>
          <cell r="Q2640" t="str">
            <v>F</v>
          </cell>
          <cell r="R2640">
            <v>344.09411764705885</v>
          </cell>
          <cell r="S2640">
            <v>368.18070588235298</v>
          </cell>
          <cell r="T2640">
            <v>359.88</v>
          </cell>
          <cell r="U2640">
            <v>359.88</v>
          </cell>
          <cell r="V2640">
            <v>385.07159999999999</v>
          </cell>
          <cell r="W2640">
            <v>385.07159999999999</v>
          </cell>
          <cell r="X2640">
            <v>385.07159999999999</v>
          </cell>
          <cell r="Y2640">
            <v>385.07159999999999</v>
          </cell>
          <cell r="Z2640">
            <v>427.85733333333332</v>
          </cell>
          <cell r="AB2640" t="str">
            <v/>
          </cell>
          <cell r="AC2640">
            <v>3083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I2640" t="str">
            <v/>
          </cell>
          <cell r="AJ2640" t="str">
            <v/>
          </cell>
          <cell r="AM2640" t="e">
            <v>#N/A</v>
          </cell>
        </row>
        <row r="2641">
          <cell r="A2641" t="str">
            <v>ACTIVE</v>
          </cell>
          <cell r="B2641" t="str">
            <v>35-261</v>
          </cell>
          <cell r="C2641">
            <v>28881819</v>
          </cell>
          <cell r="D2641" t="str">
            <v>35-261</v>
          </cell>
          <cell r="E2641" t="str">
            <v>SDR 35</v>
          </cell>
          <cell r="F2641" t="str">
            <v>10X6 INCR COUPLING CON GXG SDR35</v>
          </cell>
          <cell r="G2641">
            <v>4.95</v>
          </cell>
          <cell r="H2641">
            <v>2.2452804</v>
          </cell>
          <cell r="I2641">
            <v>1</v>
          </cell>
          <cell r="J2641">
            <v>27</v>
          </cell>
          <cell r="K2641">
            <v>506.84711111111108</v>
          </cell>
          <cell r="L2641">
            <v>57.452370000000002</v>
          </cell>
          <cell r="M2641" t="str">
            <v>SPECFIT</v>
          </cell>
          <cell r="N2641" t="str">
            <v>(79)600106</v>
          </cell>
          <cell r="O2641" t="str">
            <v>BOX</v>
          </cell>
          <cell r="P2641" t="str">
            <v>D</v>
          </cell>
          <cell r="Q2641" t="str">
            <v>F</v>
          </cell>
          <cell r="R2641">
            <v>477.25882352941181</v>
          </cell>
          <cell r="S2641">
            <v>510.66694117647069</v>
          </cell>
          <cell r="T2641">
            <v>426.32</v>
          </cell>
          <cell r="U2641">
            <v>426.32</v>
          </cell>
          <cell r="V2641">
            <v>456.16239999999999</v>
          </cell>
          <cell r="W2641">
            <v>456.16239999999999</v>
          </cell>
          <cell r="X2641">
            <v>456.16239999999999</v>
          </cell>
          <cell r="Y2641">
            <v>456.16239999999999</v>
          </cell>
          <cell r="Z2641">
            <v>506.84711111111108</v>
          </cell>
          <cell r="AB2641" t="str">
            <v/>
          </cell>
          <cell r="AC2641">
            <v>3084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I2641" t="str">
            <v/>
          </cell>
          <cell r="AJ2641" t="str">
            <v/>
          </cell>
          <cell r="AM2641" t="e">
            <v>#N/A</v>
          </cell>
        </row>
        <row r="2642">
          <cell r="A2642" t="str">
            <v>ACTIVE</v>
          </cell>
          <cell r="B2642" t="str">
            <v>35-262</v>
          </cell>
          <cell r="C2642">
            <v>28881827</v>
          </cell>
          <cell r="D2642" t="str">
            <v>35-262</v>
          </cell>
          <cell r="E2642" t="str">
            <v>SDR 35</v>
          </cell>
          <cell r="F2642" t="str">
            <v>10X8 INCR COUPLING CON GXG SDR35</v>
          </cell>
          <cell r="G2642">
            <v>5.4</v>
          </cell>
          <cell r="H2642">
            <v>2.4493968000000002</v>
          </cell>
          <cell r="I2642">
            <v>1</v>
          </cell>
          <cell r="J2642">
            <v>25</v>
          </cell>
          <cell r="K2642">
            <v>588.17900000000009</v>
          </cell>
          <cell r="L2642">
            <v>87.241</v>
          </cell>
          <cell r="M2642" t="str">
            <v>SPECFIT</v>
          </cell>
          <cell r="N2642" t="str">
            <v>(79)600108</v>
          </cell>
          <cell r="O2642" t="str">
            <v>BOX</v>
          </cell>
          <cell r="P2642" t="str">
            <v>D</v>
          </cell>
          <cell r="Q2642" t="str">
            <v>F</v>
          </cell>
          <cell r="R2642">
            <v>724.73915664632193</v>
          </cell>
          <cell r="S2642">
            <v>775.47089761156451</v>
          </cell>
          <cell r="T2642">
            <v>494.73</v>
          </cell>
          <cell r="U2642">
            <v>494.73</v>
          </cell>
          <cell r="V2642">
            <v>529.36110000000008</v>
          </cell>
          <cell r="W2642">
            <v>529.36110000000008</v>
          </cell>
          <cell r="X2642">
            <v>529.36110000000008</v>
          </cell>
          <cell r="Y2642">
            <v>529.36110000000008</v>
          </cell>
          <cell r="Z2642">
            <v>588.17900000000009</v>
          </cell>
          <cell r="AB2642" t="str">
            <v/>
          </cell>
          <cell r="AC2642">
            <v>3085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I2642" t="str">
            <v/>
          </cell>
          <cell r="AJ2642" t="str">
            <v/>
          </cell>
          <cell r="AM2642" t="e">
            <v>#N/A</v>
          </cell>
        </row>
        <row r="2643">
          <cell r="A2643" t="str">
            <v>ACTIVE</v>
          </cell>
          <cell r="B2643" t="str">
            <v>35-263</v>
          </cell>
          <cell r="C2643">
            <v>28881835</v>
          </cell>
          <cell r="D2643" t="str">
            <v>35-263</v>
          </cell>
          <cell r="E2643" t="str">
            <v>SDR 35</v>
          </cell>
          <cell r="F2643" t="str">
            <v>12X4 INCR COUPLING CON GXG SDR35</v>
          </cell>
          <cell r="G2643">
            <v>6.75</v>
          </cell>
          <cell r="H2643">
            <v>3.0617459999999999</v>
          </cell>
          <cell r="I2643">
            <v>1</v>
          </cell>
          <cell r="J2643">
            <v>20</v>
          </cell>
          <cell r="K2643">
            <v>622.82322222222228</v>
          </cell>
          <cell r="L2643">
            <v>70.600319999999996</v>
          </cell>
          <cell r="M2643" t="str">
            <v>SPECFIT</v>
          </cell>
          <cell r="N2643" t="str">
            <v>(79)600124</v>
          </cell>
          <cell r="O2643" t="str">
            <v>BOX</v>
          </cell>
          <cell r="P2643" t="str">
            <v>D</v>
          </cell>
          <cell r="Q2643" t="str">
            <v>F</v>
          </cell>
          <cell r="R2643">
            <v>500.87058823529412</v>
          </cell>
          <cell r="S2643">
            <v>535.9315294117647</v>
          </cell>
          <cell r="T2643">
            <v>523.87</v>
          </cell>
          <cell r="U2643">
            <v>523.87</v>
          </cell>
          <cell r="V2643">
            <v>560.54090000000008</v>
          </cell>
          <cell r="W2643">
            <v>560.54090000000008</v>
          </cell>
          <cell r="X2643">
            <v>560.54090000000008</v>
          </cell>
          <cell r="Y2643">
            <v>560.54090000000008</v>
          </cell>
          <cell r="Z2643">
            <v>622.82322222222228</v>
          </cell>
          <cell r="AB2643" t="str">
            <v/>
          </cell>
          <cell r="AC2643">
            <v>3086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I2643" t="str">
            <v/>
          </cell>
          <cell r="AJ2643" t="str">
            <v/>
          </cell>
          <cell r="AM2643" t="e">
            <v>#N/A</v>
          </cell>
        </row>
        <row r="2644">
          <cell r="A2644" t="str">
            <v>ACTIVE</v>
          </cell>
          <cell r="B2644" t="str">
            <v>35-264</v>
          </cell>
          <cell r="C2644">
            <v>28881843</v>
          </cell>
          <cell r="D2644" t="str">
            <v>35-264</v>
          </cell>
          <cell r="E2644" t="str">
            <v>SDR 35</v>
          </cell>
          <cell r="F2644" t="str">
            <v>12X6 INCR COUPLING CON GXG SDR35</v>
          </cell>
          <cell r="G2644">
            <v>7.2</v>
          </cell>
          <cell r="H2644">
            <v>3.2658624000000001</v>
          </cell>
          <cell r="I2644">
            <v>1</v>
          </cell>
          <cell r="J2644">
            <v>19</v>
          </cell>
          <cell r="K2644">
            <v>658.92977777777787</v>
          </cell>
          <cell r="L2644">
            <v>64.949740000000006</v>
          </cell>
          <cell r="M2644" t="str">
            <v>SPECFIT</v>
          </cell>
          <cell r="N2644" t="str">
            <v>(79)600126</v>
          </cell>
          <cell r="O2644" t="str">
            <v>BOX</v>
          </cell>
          <cell r="P2644" t="str">
            <v>D</v>
          </cell>
          <cell r="Q2644" t="str">
            <v>F</v>
          </cell>
          <cell r="R2644">
            <v>529.90588235294126</v>
          </cell>
          <cell r="S2644">
            <v>566.9992941176472</v>
          </cell>
          <cell r="T2644">
            <v>554.24</v>
          </cell>
          <cell r="U2644">
            <v>554.24</v>
          </cell>
          <cell r="V2644">
            <v>593.03680000000008</v>
          </cell>
          <cell r="W2644">
            <v>593.03680000000008</v>
          </cell>
          <cell r="X2644">
            <v>593.03680000000008</v>
          </cell>
          <cell r="Y2644">
            <v>593.03680000000008</v>
          </cell>
          <cell r="Z2644">
            <v>658.92977777777787</v>
          </cell>
          <cell r="AB2644" t="str">
            <v/>
          </cell>
          <cell r="AC2644">
            <v>3087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I2644" t="str">
            <v/>
          </cell>
          <cell r="AJ2644" t="str">
            <v/>
          </cell>
          <cell r="AM2644" t="e">
            <v>#N/A</v>
          </cell>
        </row>
        <row r="2645">
          <cell r="A2645" t="str">
            <v>ACTIVE</v>
          </cell>
          <cell r="B2645" t="str">
            <v>35-265</v>
          </cell>
          <cell r="C2645">
            <v>28881851</v>
          </cell>
          <cell r="D2645" t="str">
            <v>35-265</v>
          </cell>
          <cell r="E2645" t="str">
            <v>SDR 35</v>
          </cell>
          <cell r="F2645" t="str">
            <v>12X8 INCR COUPLING CON GXG SDR35</v>
          </cell>
          <cell r="G2645">
            <v>7.65</v>
          </cell>
          <cell r="H2645">
            <v>3.4699788000000003</v>
          </cell>
          <cell r="I2645">
            <v>1</v>
          </cell>
          <cell r="J2645">
            <v>18</v>
          </cell>
          <cell r="K2645">
            <v>763.31422222222216</v>
          </cell>
          <cell r="L2645">
            <v>113.21348</v>
          </cell>
          <cell r="M2645" t="str">
            <v>SPECFIT</v>
          </cell>
          <cell r="N2645" t="str">
            <v>(79)600128</v>
          </cell>
          <cell r="O2645" t="str">
            <v>BOX</v>
          </cell>
          <cell r="P2645" t="str">
            <v>D</v>
          </cell>
          <cell r="Q2645" t="str">
            <v>F</v>
          </cell>
          <cell r="R2645">
            <v>1060.7958745579247</v>
          </cell>
          <cell r="S2645">
            <v>1135.0515857769794</v>
          </cell>
          <cell r="T2645">
            <v>642.04</v>
          </cell>
          <cell r="U2645">
            <v>642.04</v>
          </cell>
          <cell r="V2645">
            <v>686.9828</v>
          </cell>
          <cell r="W2645">
            <v>686.9828</v>
          </cell>
          <cell r="X2645">
            <v>686.9828</v>
          </cell>
          <cell r="Y2645">
            <v>686.9828</v>
          </cell>
          <cell r="Z2645">
            <v>763.31422222222216</v>
          </cell>
          <cell r="AB2645" t="str">
            <v/>
          </cell>
          <cell r="AC2645">
            <v>3088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I2645" t="str">
            <v/>
          </cell>
          <cell r="AJ2645" t="str">
            <v/>
          </cell>
          <cell r="AM2645" t="e">
            <v>#N/A</v>
          </cell>
        </row>
        <row r="2646">
          <cell r="A2646" t="str">
            <v>ACTIVE</v>
          </cell>
          <cell r="B2646" t="str">
            <v>35-266</v>
          </cell>
          <cell r="C2646">
            <v>28881860</v>
          </cell>
          <cell r="D2646" t="str">
            <v>35-266</v>
          </cell>
          <cell r="E2646" t="str">
            <v>SDR 35</v>
          </cell>
          <cell r="F2646" t="str">
            <v>12X10 INCR COUPLING CON GXG SDR35</v>
          </cell>
          <cell r="G2646">
            <v>9</v>
          </cell>
          <cell r="H2646">
            <v>4.0823280000000004</v>
          </cell>
          <cell r="I2646">
            <v>1</v>
          </cell>
          <cell r="J2646">
            <v>15</v>
          </cell>
          <cell r="K2646">
            <v>881.24011111111122</v>
          </cell>
          <cell r="L2646">
            <v>99.893519999999995</v>
          </cell>
          <cell r="M2646" t="str">
            <v>SPECFIT</v>
          </cell>
          <cell r="N2646" t="str">
            <v>(79)6001210</v>
          </cell>
          <cell r="O2646" t="str">
            <v>BOX</v>
          </cell>
          <cell r="P2646" t="str">
            <v>D</v>
          </cell>
          <cell r="Q2646" t="str">
            <v>F</v>
          </cell>
          <cell r="R2646">
            <v>708.69411764705887</v>
          </cell>
          <cell r="S2646">
            <v>758.30270588235305</v>
          </cell>
          <cell r="T2646">
            <v>741.23</v>
          </cell>
          <cell r="U2646">
            <v>741.23</v>
          </cell>
          <cell r="V2646">
            <v>793.11610000000007</v>
          </cell>
          <cell r="W2646">
            <v>793.11610000000007</v>
          </cell>
          <cell r="X2646">
            <v>793.11610000000007</v>
          </cell>
          <cell r="Y2646">
            <v>793.11610000000007</v>
          </cell>
          <cell r="Z2646">
            <v>881.24011111111122</v>
          </cell>
          <cell r="AB2646" t="str">
            <v/>
          </cell>
          <cell r="AC2646">
            <v>3089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I2646" t="str">
            <v/>
          </cell>
          <cell r="AJ2646" t="str">
            <v/>
          </cell>
          <cell r="AM2646" t="e">
            <v>#N/A</v>
          </cell>
        </row>
        <row r="2647">
          <cell r="A2647" t="str">
            <v>ACTIVE</v>
          </cell>
          <cell r="B2647" t="str">
            <v>35-267</v>
          </cell>
          <cell r="C2647">
            <v>28881878</v>
          </cell>
          <cell r="D2647" t="str">
            <v>35-267</v>
          </cell>
          <cell r="E2647" t="str">
            <v>SDR 35</v>
          </cell>
          <cell r="F2647" t="str">
            <v>15X4 INCR COUPLING CON GXG SDR35</v>
          </cell>
          <cell r="G2647">
            <v>10.8</v>
          </cell>
          <cell r="H2647">
            <v>4.8987936000000003</v>
          </cell>
          <cell r="I2647">
            <v>1</v>
          </cell>
          <cell r="J2647">
            <v>13</v>
          </cell>
          <cell r="K2647">
            <v>998.12830980392164</v>
          </cell>
          <cell r="L2647">
            <v>145.56990000000002</v>
          </cell>
          <cell r="M2647" t="str">
            <v>SPECFIT</v>
          </cell>
          <cell r="N2647" t="str">
            <v>(79)600154</v>
          </cell>
          <cell r="O2647" t="str">
            <v>BOX</v>
          </cell>
          <cell r="P2647" t="str">
            <v>D</v>
          </cell>
          <cell r="Q2647" t="str">
            <v>F</v>
          </cell>
          <cell r="R2647">
            <v>784.62352941176471</v>
          </cell>
          <cell r="S2647">
            <v>839.54717647058828</v>
          </cell>
          <cell r="T2647">
            <v>839.54717647058828</v>
          </cell>
          <cell r="U2647">
            <v>839.54717647058828</v>
          </cell>
          <cell r="V2647">
            <v>898.31547882352947</v>
          </cell>
          <cell r="W2647">
            <v>898.31547882352947</v>
          </cell>
          <cell r="X2647">
            <v>898.31547882352947</v>
          </cell>
          <cell r="Y2647">
            <v>898.31547882352947</v>
          </cell>
          <cell r="Z2647">
            <v>998.12830980392164</v>
          </cell>
          <cell r="AB2647" t="str">
            <v/>
          </cell>
          <cell r="AC2647">
            <v>3090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I2647" t="str">
            <v/>
          </cell>
          <cell r="AJ2647" t="str">
            <v/>
          </cell>
          <cell r="AM2647" t="e">
            <v>#N/A</v>
          </cell>
        </row>
        <row r="2648">
          <cell r="A2648" t="str">
            <v>ACTIVE</v>
          </cell>
          <cell r="B2648" t="str">
            <v>35-268</v>
          </cell>
          <cell r="C2648">
            <v>28881886</v>
          </cell>
          <cell r="D2648" t="str">
            <v>35-268</v>
          </cell>
          <cell r="E2648" t="str">
            <v>SDR 35</v>
          </cell>
          <cell r="F2648" t="str">
            <v>15X6 INCR COUPLING CON GXG SDR35</v>
          </cell>
          <cell r="G2648">
            <v>11.25</v>
          </cell>
          <cell r="H2648">
            <v>5.1029099999999996</v>
          </cell>
          <cell r="I2648">
            <v>1</v>
          </cell>
          <cell r="J2648">
            <v>12</v>
          </cell>
          <cell r="K2648">
            <v>1054.7746692810458</v>
          </cell>
          <cell r="L2648">
            <v>101.62804000000001</v>
          </cell>
          <cell r="M2648" t="str">
            <v>SPECFIT</v>
          </cell>
          <cell r="N2648" t="str">
            <v>(79)600156</v>
          </cell>
          <cell r="O2648" t="str">
            <v>BOX</v>
          </cell>
          <cell r="P2648" t="str">
            <v>D</v>
          </cell>
          <cell r="Q2648" t="str">
            <v>F</v>
          </cell>
          <cell r="R2648">
            <v>829.15294117647056</v>
          </cell>
          <cell r="S2648">
            <v>887.19364705882356</v>
          </cell>
          <cell r="T2648">
            <v>887.19364705882356</v>
          </cell>
          <cell r="U2648">
            <v>887.19364705882356</v>
          </cell>
          <cell r="V2648">
            <v>949.29720235294121</v>
          </cell>
          <cell r="W2648">
            <v>949.29720235294121</v>
          </cell>
          <cell r="X2648">
            <v>949.29720235294121</v>
          </cell>
          <cell r="Y2648">
            <v>949.29720235294121</v>
          </cell>
          <cell r="Z2648">
            <v>1054.7746692810458</v>
          </cell>
          <cell r="AB2648" t="str">
            <v/>
          </cell>
          <cell r="AC2648">
            <v>3091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I2648" t="str">
            <v/>
          </cell>
          <cell r="AJ2648" t="str">
            <v/>
          </cell>
          <cell r="AM2648" t="e">
            <v>#N/A</v>
          </cell>
        </row>
        <row r="2649">
          <cell r="A2649" t="str">
            <v>ACTIVE</v>
          </cell>
          <cell r="B2649" t="str">
            <v>35-2289</v>
          </cell>
          <cell r="C2649">
            <v>28881894</v>
          </cell>
          <cell r="D2649" t="str">
            <v>35-2289</v>
          </cell>
          <cell r="E2649" t="str">
            <v>SDR 35</v>
          </cell>
          <cell r="F2649" t="str">
            <v>15X8 INCR COUPLING CON GXG SDR35</v>
          </cell>
          <cell r="G2649">
            <v>12.15</v>
          </cell>
          <cell r="H2649">
            <v>5.5111428</v>
          </cell>
          <cell r="I2649">
            <v>1</v>
          </cell>
          <cell r="J2649">
            <v>11</v>
          </cell>
          <cell r="K2649">
            <v>1143.8823111111112</v>
          </cell>
          <cell r="L2649">
            <v>110.21381099999999</v>
          </cell>
          <cell r="M2649" t="str">
            <v>SPECFIT</v>
          </cell>
          <cell r="N2649" t="str">
            <v>(79)600158</v>
          </cell>
          <cell r="O2649" t="str">
            <v>BOX</v>
          </cell>
          <cell r="P2649" t="str">
            <v>D</v>
          </cell>
          <cell r="Q2649" t="str">
            <v>F</v>
          </cell>
          <cell r="R2649">
            <v>899.2</v>
          </cell>
          <cell r="S2649">
            <v>962.14400000000012</v>
          </cell>
          <cell r="T2649">
            <v>962.14400000000012</v>
          </cell>
          <cell r="U2649">
            <v>962.14400000000012</v>
          </cell>
          <cell r="V2649">
            <v>1029.4940800000002</v>
          </cell>
          <cell r="W2649">
            <v>1029.4940800000002</v>
          </cell>
          <cell r="X2649">
            <v>1029.4940800000002</v>
          </cell>
          <cell r="Y2649">
            <v>1029.4940800000002</v>
          </cell>
          <cell r="Z2649">
            <v>1143.8823111111112</v>
          </cell>
          <cell r="AB2649" t="str">
            <v/>
          </cell>
          <cell r="AC2649">
            <v>3092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I2649" t="str">
            <v/>
          </cell>
          <cell r="AJ2649" t="str">
            <v/>
          </cell>
          <cell r="AM2649" t="e">
            <v>#N/A</v>
          </cell>
        </row>
        <row r="2650">
          <cell r="A2650" t="str">
            <v>ACTIVE</v>
          </cell>
          <cell r="B2650" t="str">
            <v>35-269</v>
          </cell>
          <cell r="C2650">
            <v>28881908</v>
          </cell>
          <cell r="D2650" t="str">
            <v>35-269</v>
          </cell>
          <cell r="E2650" t="str">
            <v>SDR 35</v>
          </cell>
          <cell r="F2650" t="str">
            <v>15X10 INCR COUPLING CON GXG SDR35</v>
          </cell>
          <cell r="G2650">
            <v>13.05</v>
          </cell>
          <cell r="H2650">
            <v>5.9193756000000004</v>
          </cell>
          <cell r="I2650">
            <v>1</v>
          </cell>
          <cell r="J2650">
            <v>10</v>
          </cell>
          <cell r="K2650">
            <v>1260.2729947712419</v>
          </cell>
          <cell r="L2650">
            <v>105.47951900000001</v>
          </cell>
          <cell r="M2650" t="str">
            <v>SPECFIT</v>
          </cell>
          <cell r="N2650" t="str">
            <v>(79)6001510</v>
          </cell>
          <cell r="O2650" t="str">
            <v>BOX</v>
          </cell>
          <cell r="P2650" t="str">
            <v>D</v>
          </cell>
          <cell r="Q2650" t="str">
            <v>F</v>
          </cell>
          <cell r="R2650">
            <v>990.69411764705887</v>
          </cell>
          <cell r="S2650">
            <v>1060.0427058823529</v>
          </cell>
          <cell r="T2650">
            <v>1060.0427058823529</v>
          </cell>
          <cell r="U2650">
            <v>1060.0427058823529</v>
          </cell>
          <cell r="V2650">
            <v>1134.2456952941177</v>
          </cell>
          <cell r="W2650">
            <v>1134.2456952941177</v>
          </cell>
          <cell r="X2650">
            <v>1134.2456952941177</v>
          </cell>
          <cell r="Y2650">
            <v>1134.2456952941177</v>
          </cell>
          <cell r="Z2650">
            <v>1260.2729947712419</v>
          </cell>
          <cell r="AB2650" t="str">
            <v/>
          </cell>
          <cell r="AC2650">
            <v>3093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I2650" t="str">
            <v/>
          </cell>
          <cell r="AJ2650" t="str">
            <v/>
          </cell>
          <cell r="AM2650" t="e">
            <v>#N/A</v>
          </cell>
        </row>
        <row r="2651">
          <cell r="A2651" t="str">
            <v>ACTIVE</v>
          </cell>
          <cell r="B2651" t="str">
            <v>35-2288</v>
          </cell>
          <cell r="C2651">
            <v>28881916</v>
          </cell>
          <cell r="D2651" t="str">
            <v>35-2288</v>
          </cell>
          <cell r="E2651" t="str">
            <v>SDR 35</v>
          </cell>
          <cell r="F2651" t="str">
            <v>15X12 INCR COUPLING CON GXG SDR35</v>
          </cell>
          <cell r="G2651">
            <v>14.85</v>
          </cell>
          <cell r="H2651">
            <v>6.7358411999999994</v>
          </cell>
          <cell r="I2651">
            <v>1</v>
          </cell>
          <cell r="J2651">
            <v>9</v>
          </cell>
          <cell r="K2651">
            <v>1370.3031228758171</v>
          </cell>
          <cell r="L2651">
            <v>132.03055000000001</v>
          </cell>
          <cell r="M2651" t="str">
            <v>SPECFIT</v>
          </cell>
          <cell r="N2651" t="str">
            <v>(79)6001512</v>
          </cell>
          <cell r="O2651" t="str">
            <v>BOX</v>
          </cell>
          <cell r="P2651" t="str">
            <v>D</v>
          </cell>
          <cell r="Q2651" t="str">
            <v>F</v>
          </cell>
          <cell r="R2651">
            <v>1077.1882352941177</v>
          </cell>
          <cell r="S2651">
            <v>1152.591411764706</v>
          </cell>
          <cell r="T2651">
            <v>1152.591411764706</v>
          </cell>
          <cell r="U2651">
            <v>1152.591411764706</v>
          </cell>
          <cell r="V2651">
            <v>1233.2728105882354</v>
          </cell>
          <cell r="W2651">
            <v>1233.2728105882354</v>
          </cell>
          <cell r="X2651">
            <v>1233.2728105882354</v>
          </cell>
          <cell r="Y2651">
            <v>1233.2728105882354</v>
          </cell>
          <cell r="Z2651">
            <v>1370.3031228758171</v>
          </cell>
          <cell r="AB2651" t="str">
            <v/>
          </cell>
          <cell r="AC2651">
            <v>3094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I2651" t="str">
            <v/>
          </cell>
          <cell r="AJ2651" t="str">
            <v/>
          </cell>
          <cell r="AM2651" t="e">
            <v>#N/A</v>
          </cell>
        </row>
        <row r="2652">
          <cell r="A2652" t="str">
            <v>ACTIVE</v>
          </cell>
          <cell r="B2652" t="str">
            <v>35-270</v>
          </cell>
          <cell r="C2652">
            <v>28881924</v>
          </cell>
          <cell r="D2652" t="str">
            <v>35-270</v>
          </cell>
          <cell r="E2652" t="str">
            <v>SDR 35</v>
          </cell>
          <cell r="F2652" t="str">
            <v>18X4 INCR COUPLING CON GXG SDR35</v>
          </cell>
          <cell r="G2652">
            <v>20.25</v>
          </cell>
          <cell r="H2652">
            <v>9.185238</v>
          </cell>
          <cell r="I2652">
            <v>1</v>
          </cell>
          <cell r="J2652">
            <v>7</v>
          </cell>
          <cell r="K2652">
            <v>1320.6458915032681</v>
          </cell>
          <cell r="L2652">
            <v>123.5395</v>
          </cell>
          <cell r="M2652" t="str">
            <v>SPECFIT</v>
          </cell>
          <cell r="N2652" t="str">
            <v>(79)600184</v>
          </cell>
          <cell r="O2652" t="str">
            <v>BOX</v>
          </cell>
          <cell r="P2652" t="str">
            <v>D</v>
          </cell>
          <cell r="Q2652" t="str">
            <v>F</v>
          </cell>
          <cell r="R2652">
            <v>1038.1529411764704</v>
          </cell>
          <cell r="S2652">
            <v>1110.8236470588236</v>
          </cell>
          <cell r="T2652">
            <v>1110.8236470588236</v>
          </cell>
          <cell r="U2652">
            <v>1110.8236470588236</v>
          </cell>
          <cell r="V2652">
            <v>1188.5813023529413</v>
          </cell>
          <cell r="W2652">
            <v>1188.5813023529413</v>
          </cell>
          <cell r="X2652">
            <v>1188.5813023529413</v>
          </cell>
          <cell r="Y2652">
            <v>1188.5813023529413</v>
          </cell>
          <cell r="Z2652">
            <v>1320.6458915032681</v>
          </cell>
          <cell r="AB2652" t="str">
            <v/>
          </cell>
          <cell r="AC2652">
            <v>3095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I2652" t="str">
            <v/>
          </cell>
          <cell r="AJ2652" t="str">
            <v/>
          </cell>
          <cell r="AM2652" t="e">
            <v>#N/A</v>
          </cell>
        </row>
        <row r="2653">
          <cell r="A2653" t="str">
            <v>ACTIVE</v>
          </cell>
          <cell r="B2653" t="str">
            <v>35-271</v>
          </cell>
          <cell r="C2653">
            <v>28881932</v>
          </cell>
          <cell r="D2653" t="str">
            <v>35-271</v>
          </cell>
          <cell r="E2653" t="str">
            <v>SDR 35</v>
          </cell>
          <cell r="F2653" t="str">
            <v>18X6 INCR COUPLING CON GXG SDR35</v>
          </cell>
          <cell r="G2653">
            <v>20.7</v>
          </cell>
          <cell r="H2653">
            <v>9.3893544000000002</v>
          </cell>
          <cell r="I2653">
            <v>1</v>
          </cell>
          <cell r="J2653">
            <v>7</v>
          </cell>
          <cell r="K2653">
            <v>1343.4091973856209</v>
          </cell>
          <cell r="L2653">
            <v>125.6687</v>
          </cell>
          <cell r="M2653" t="str">
            <v>SPECFIT</v>
          </cell>
          <cell r="N2653" t="str">
            <v>(79)600186</v>
          </cell>
          <cell r="O2653" t="str">
            <v>BOX</v>
          </cell>
          <cell r="P2653" t="str">
            <v>D</v>
          </cell>
          <cell r="Q2653" t="str">
            <v>F</v>
          </cell>
          <cell r="R2653">
            <v>1056.0470588235294</v>
          </cell>
          <cell r="S2653">
            <v>1129.9703529411765</v>
          </cell>
          <cell r="T2653">
            <v>1129.9703529411765</v>
          </cell>
          <cell r="U2653">
            <v>1129.9703529411765</v>
          </cell>
          <cell r="V2653">
            <v>1209.0682776470589</v>
          </cell>
          <cell r="W2653">
            <v>1209.0682776470589</v>
          </cell>
          <cell r="X2653">
            <v>1209.0682776470589</v>
          </cell>
          <cell r="Y2653">
            <v>1209.0682776470589</v>
          </cell>
          <cell r="Z2653">
            <v>1343.4091973856209</v>
          </cell>
          <cell r="AB2653" t="str">
            <v/>
          </cell>
          <cell r="AC2653">
            <v>3096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I2653" t="str">
            <v/>
          </cell>
          <cell r="AJ2653" t="str">
            <v/>
          </cell>
          <cell r="AM2653" t="e">
            <v>#N/A</v>
          </cell>
        </row>
        <row r="2654">
          <cell r="A2654" t="str">
            <v>ACTIVE</v>
          </cell>
          <cell r="B2654" t="str">
            <v>35-272</v>
          </cell>
          <cell r="C2654">
            <v>28881940</v>
          </cell>
          <cell r="D2654" t="str">
            <v>35-272</v>
          </cell>
          <cell r="E2654" t="str">
            <v>SDR 35</v>
          </cell>
          <cell r="F2654" t="str">
            <v>18X8 INCR COUPLING CON GXG SDR35</v>
          </cell>
          <cell r="G2654">
            <v>21.15</v>
          </cell>
          <cell r="H2654">
            <v>9.5934707999999986</v>
          </cell>
          <cell r="I2654">
            <v>1</v>
          </cell>
          <cell r="J2654">
            <v>6</v>
          </cell>
          <cell r="K2654">
            <v>1363.2541307189542</v>
          </cell>
          <cell r="L2654">
            <v>127.5258</v>
          </cell>
          <cell r="M2654" t="str">
            <v>SPECFIT</v>
          </cell>
          <cell r="N2654" t="str">
            <v>(79)600188</v>
          </cell>
          <cell r="O2654" t="str">
            <v>BOX</v>
          </cell>
          <cell r="P2654" t="str">
            <v>D</v>
          </cell>
          <cell r="Q2654" t="str">
            <v>F</v>
          </cell>
          <cell r="R2654">
            <v>1071.6470588235295</v>
          </cell>
          <cell r="S2654">
            <v>1146.6623529411766</v>
          </cell>
          <cell r="T2654">
            <v>1146.6623529411766</v>
          </cell>
          <cell r="U2654">
            <v>1146.6623529411766</v>
          </cell>
          <cell r="V2654">
            <v>1226.9287176470589</v>
          </cell>
          <cell r="W2654">
            <v>1226.9287176470589</v>
          </cell>
          <cell r="X2654">
            <v>1226.9287176470589</v>
          </cell>
          <cell r="Y2654">
            <v>1226.9287176470589</v>
          </cell>
          <cell r="Z2654">
            <v>1363.2541307189542</v>
          </cell>
          <cell r="AB2654" t="str">
            <v/>
          </cell>
          <cell r="AC2654">
            <v>3097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I2654" t="str">
            <v/>
          </cell>
          <cell r="AJ2654" t="str">
            <v/>
          </cell>
          <cell r="AM2654" t="e">
            <v>#N/A</v>
          </cell>
        </row>
        <row r="2655">
          <cell r="A2655" t="str">
            <v>ACTIVE</v>
          </cell>
          <cell r="B2655" t="str">
            <v>35-273</v>
          </cell>
          <cell r="C2655">
            <v>28881959</v>
          </cell>
          <cell r="D2655" t="str">
            <v>35-273</v>
          </cell>
          <cell r="E2655" t="str">
            <v>SDR 35</v>
          </cell>
          <cell r="F2655" t="str">
            <v>18X10 INCR COUPLING CON GXG SDR35</v>
          </cell>
          <cell r="G2655">
            <v>22.5</v>
          </cell>
          <cell r="H2655">
            <v>10.205819999999999</v>
          </cell>
          <cell r="I2655">
            <v>1</v>
          </cell>
          <cell r="J2655">
            <v>6</v>
          </cell>
          <cell r="K2655">
            <v>1411.2501346405231</v>
          </cell>
          <cell r="L2655">
            <v>132.01570000000001</v>
          </cell>
          <cell r="M2655" t="str">
            <v>SPECFIT</v>
          </cell>
          <cell r="N2655" t="str">
            <v>(79)6001810</v>
          </cell>
          <cell r="O2655" t="str">
            <v>BOX</v>
          </cell>
          <cell r="P2655" t="str">
            <v>D</v>
          </cell>
          <cell r="Q2655" t="str">
            <v>F</v>
          </cell>
          <cell r="R2655">
            <v>1109.3764705882354</v>
          </cell>
          <cell r="S2655">
            <v>1187.0328235294119</v>
          </cell>
          <cell r="T2655">
            <v>1187.0328235294119</v>
          </cell>
          <cell r="U2655">
            <v>1187.0328235294119</v>
          </cell>
          <cell r="V2655">
            <v>1270.1251211764709</v>
          </cell>
          <cell r="W2655">
            <v>1270.1251211764709</v>
          </cell>
          <cell r="X2655">
            <v>1270.1251211764709</v>
          </cell>
          <cell r="Y2655">
            <v>1270.1251211764709</v>
          </cell>
          <cell r="Z2655">
            <v>1411.2501346405231</v>
          </cell>
          <cell r="AB2655" t="str">
            <v/>
          </cell>
          <cell r="AC2655">
            <v>3098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I2655" t="str">
            <v/>
          </cell>
          <cell r="AJ2655" t="str">
            <v/>
          </cell>
          <cell r="AM2655" t="e">
            <v>#N/A</v>
          </cell>
        </row>
        <row r="2656">
          <cell r="A2656" t="str">
            <v>ACTIVE</v>
          </cell>
          <cell r="B2656" t="str">
            <v>35-274</v>
          </cell>
          <cell r="C2656">
            <v>28881967</v>
          </cell>
          <cell r="D2656" t="str">
            <v>35-274</v>
          </cell>
          <cell r="E2656" t="str">
            <v>SDR 35</v>
          </cell>
          <cell r="F2656" t="str">
            <v>18X12 INCR COUPLING CON GXG SDR35</v>
          </cell>
          <cell r="G2656">
            <v>24.3</v>
          </cell>
          <cell r="H2656">
            <v>11.0222856</v>
          </cell>
          <cell r="I2656">
            <v>1</v>
          </cell>
          <cell r="J2656">
            <v>6</v>
          </cell>
          <cell r="K2656">
            <v>1441.3018888888892</v>
          </cell>
          <cell r="L2656">
            <v>119.88170000000001</v>
          </cell>
          <cell r="M2656" t="str">
            <v>SPECFIT</v>
          </cell>
          <cell r="N2656" t="str">
            <v>(79)6001812</v>
          </cell>
          <cell r="O2656" t="str">
            <v>BOX</v>
          </cell>
          <cell r="P2656" t="str">
            <v>D</v>
          </cell>
          <cell r="Q2656" t="str">
            <v>F</v>
          </cell>
          <cell r="R2656">
            <v>1133</v>
          </cell>
          <cell r="S2656">
            <v>1212.3100000000002</v>
          </cell>
          <cell r="T2656">
            <v>1212.3100000000002</v>
          </cell>
          <cell r="U2656">
            <v>1212.3100000000002</v>
          </cell>
          <cell r="V2656">
            <v>1297.1717000000003</v>
          </cell>
          <cell r="W2656">
            <v>1297.1717000000003</v>
          </cell>
          <cell r="X2656">
            <v>1297.1717000000003</v>
          </cell>
          <cell r="Y2656">
            <v>1297.1717000000003</v>
          </cell>
          <cell r="Z2656">
            <v>1441.3018888888892</v>
          </cell>
          <cell r="AB2656" t="str">
            <v/>
          </cell>
          <cell r="AC2656">
            <v>3099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I2656" t="str">
            <v/>
          </cell>
          <cell r="AJ2656" t="str">
            <v/>
          </cell>
          <cell r="AM2656" t="e">
            <v>#N/A</v>
          </cell>
        </row>
        <row r="2657">
          <cell r="A2657" t="str">
            <v>ACTIVE</v>
          </cell>
          <cell r="B2657" t="str">
            <v>35-275</v>
          </cell>
          <cell r="C2657">
            <v>28881975</v>
          </cell>
          <cell r="D2657" t="str">
            <v>35-275</v>
          </cell>
          <cell r="E2657" t="str">
            <v>SDR 35</v>
          </cell>
          <cell r="F2657" t="str">
            <v>18X15 INCR COUPLING CON GXG SDR35</v>
          </cell>
          <cell r="G2657">
            <v>0.01</v>
          </cell>
          <cell r="H2657">
            <v>4.5359199999999997E-3</v>
          </cell>
          <cell r="I2657">
            <v>1</v>
          </cell>
          <cell r="J2657" t="str">
            <v>-</v>
          </cell>
          <cell r="K2657">
            <v>1501.2108392156865</v>
          </cell>
          <cell r="L2657">
            <v>95.563400000000001</v>
          </cell>
          <cell r="M2657" t="str">
            <v>SPECFIT</v>
          </cell>
          <cell r="N2657" t="str">
            <v>(79)6001815</v>
          </cell>
          <cell r="O2657" t="str">
            <v>BOX</v>
          </cell>
          <cell r="P2657" t="str">
            <v>D</v>
          </cell>
          <cell r="Q2657" t="str">
            <v>F</v>
          </cell>
          <cell r="R2657">
            <v>1180.094117647059</v>
          </cell>
          <cell r="S2657">
            <v>1262.7007058823531</v>
          </cell>
          <cell r="T2657">
            <v>1262.7007058823531</v>
          </cell>
          <cell r="U2657">
            <v>1262.7007058823531</v>
          </cell>
          <cell r="V2657">
            <v>1351.0897552941178</v>
          </cell>
          <cell r="W2657">
            <v>1351.0897552941178</v>
          </cell>
          <cell r="X2657">
            <v>1351.0897552941178</v>
          </cell>
          <cell r="Y2657">
            <v>1351.0897552941178</v>
          </cell>
          <cell r="Z2657">
            <v>1501.2108392156865</v>
          </cell>
          <cell r="AB2657" t="str">
            <v/>
          </cell>
          <cell r="AC2657">
            <v>3100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I2657" t="str">
            <v/>
          </cell>
          <cell r="AJ2657" t="str">
            <v/>
          </cell>
          <cell r="AM2657" t="e">
            <v>#N/A</v>
          </cell>
        </row>
        <row r="2658">
          <cell r="A2658" t="str">
            <v>ACTIVE</v>
          </cell>
          <cell r="B2658" t="str">
            <v>35-276</v>
          </cell>
          <cell r="C2658">
            <v>28881983</v>
          </cell>
          <cell r="D2658" t="str">
            <v>35-276</v>
          </cell>
          <cell r="E2658" t="str">
            <v>SDR 35</v>
          </cell>
          <cell r="F2658" t="str">
            <v>21X4 INCR COUPLING CON GXG SDR35</v>
          </cell>
          <cell r="G2658">
            <v>37.799999999999997</v>
          </cell>
          <cell r="H2658">
            <v>17.145777599999999</v>
          </cell>
          <cell r="I2658">
            <v>1</v>
          </cell>
          <cell r="J2658">
            <v>4</v>
          </cell>
          <cell r="K2658">
            <v>1904.9190418300655</v>
          </cell>
          <cell r="L2658">
            <v>178.19579999999999</v>
          </cell>
          <cell r="M2658" t="str">
            <v>SPECFIT</v>
          </cell>
          <cell r="N2658" t="str">
            <v>(79)600214</v>
          </cell>
          <cell r="O2658" t="str">
            <v>BOX</v>
          </cell>
          <cell r="P2658" t="str">
            <v>D</v>
          </cell>
          <cell r="Q2658" t="str">
            <v>F</v>
          </cell>
          <cell r="R2658">
            <v>1497.4470588235295</v>
          </cell>
          <cell r="S2658">
            <v>1602.2683529411765</v>
          </cell>
          <cell r="T2658">
            <v>1602.2683529411765</v>
          </cell>
          <cell r="U2658">
            <v>1602.2683529411765</v>
          </cell>
          <cell r="V2658">
            <v>1714.427137647059</v>
          </cell>
          <cell r="W2658">
            <v>1714.427137647059</v>
          </cell>
          <cell r="X2658">
            <v>1714.427137647059</v>
          </cell>
          <cell r="Y2658">
            <v>1714.427137647059</v>
          </cell>
          <cell r="Z2658">
            <v>1904.9190418300655</v>
          </cell>
          <cell r="AB2658" t="str">
            <v/>
          </cell>
          <cell r="AC2658">
            <v>3101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I2658" t="str">
            <v/>
          </cell>
          <cell r="AJ2658" t="str">
            <v/>
          </cell>
          <cell r="AM2658" t="e">
            <v>#N/A</v>
          </cell>
        </row>
        <row r="2659">
          <cell r="A2659" t="str">
            <v>ACTIVE</v>
          </cell>
          <cell r="B2659" t="str">
            <v>35-277</v>
          </cell>
          <cell r="C2659">
            <v>28881998</v>
          </cell>
          <cell r="D2659" t="str">
            <v>35-277</v>
          </cell>
          <cell r="E2659" t="str">
            <v>SDR 35</v>
          </cell>
          <cell r="F2659" t="str">
            <v>21X6 INCR COUPLING CON GXG SDR35</v>
          </cell>
          <cell r="G2659">
            <v>37.799999999999997</v>
          </cell>
          <cell r="H2659">
            <v>17.145777599999999</v>
          </cell>
          <cell r="I2659">
            <v>1</v>
          </cell>
          <cell r="J2659">
            <v>4</v>
          </cell>
          <cell r="K2659">
            <v>1924.6741790849678</v>
          </cell>
          <cell r="L2659">
            <v>185.44532000000001</v>
          </cell>
          <cell r="M2659" t="str">
            <v>SPECFIT</v>
          </cell>
          <cell r="N2659" t="str">
            <v>(79)600216</v>
          </cell>
          <cell r="O2659" t="str">
            <v>BOX</v>
          </cell>
          <cell r="P2659" t="str">
            <v>D</v>
          </cell>
          <cell r="Q2659" t="str">
            <v>F</v>
          </cell>
          <cell r="R2659">
            <v>1512.9764705882353</v>
          </cell>
          <cell r="S2659">
            <v>1618.884823529412</v>
          </cell>
          <cell r="T2659">
            <v>1618.884823529412</v>
          </cell>
          <cell r="U2659">
            <v>1618.884823529412</v>
          </cell>
          <cell r="V2659">
            <v>1732.206761176471</v>
          </cell>
          <cell r="W2659">
            <v>1732.206761176471</v>
          </cell>
          <cell r="X2659">
            <v>1732.206761176471</v>
          </cell>
          <cell r="Y2659">
            <v>1732.206761176471</v>
          </cell>
          <cell r="Z2659">
            <v>1924.6741790849678</v>
          </cell>
          <cell r="AB2659" t="str">
            <v/>
          </cell>
          <cell r="AC2659">
            <v>3102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I2659" t="str">
            <v/>
          </cell>
          <cell r="AJ2659" t="str">
            <v/>
          </cell>
          <cell r="AM2659" t="e">
            <v>#N/A</v>
          </cell>
        </row>
        <row r="2660">
          <cell r="A2660" t="str">
            <v>ACTIVE</v>
          </cell>
          <cell r="B2660" t="str">
            <v>35-278</v>
          </cell>
          <cell r="C2660">
            <v>28882009</v>
          </cell>
          <cell r="D2660" t="str">
            <v>35-278</v>
          </cell>
          <cell r="E2660" t="str">
            <v>SDR 35</v>
          </cell>
          <cell r="F2660" t="str">
            <v>21X8 INCR COUPLING CON GXG SDR35</v>
          </cell>
          <cell r="G2660">
            <v>38.700000000000003</v>
          </cell>
          <cell r="H2660">
            <v>17.554010400000003</v>
          </cell>
          <cell r="I2660">
            <v>1</v>
          </cell>
          <cell r="J2660">
            <v>3</v>
          </cell>
          <cell r="K2660">
            <v>1952.0021189542488</v>
          </cell>
          <cell r="L2660">
            <v>182.60050000000001</v>
          </cell>
          <cell r="M2660" t="str">
            <v>SPECFIT</v>
          </cell>
          <cell r="N2660" t="str">
            <v>(79)600218</v>
          </cell>
          <cell r="O2660" t="str">
            <v>BOX</v>
          </cell>
          <cell r="P2660" t="str">
            <v>D</v>
          </cell>
          <cell r="Q2660" t="str">
            <v>F</v>
          </cell>
          <cell r="R2660">
            <v>1534.4588235294118</v>
          </cell>
          <cell r="S2660">
            <v>1641.8709411764708</v>
          </cell>
          <cell r="T2660">
            <v>1641.8709411764708</v>
          </cell>
          <cell r="U2660">
            <v>1641.8709411764708</v>
          </cell>
          <cell r="V2660">
            <v>1756.8019070588239</v>
          </cell>
          <cell r="W2660">
            <v>1756.8019070588239</v>
          </cell>
          <cell r="X2660">
            <v>1756.8019070588239</v>
          </cell>
          <cell r="Y2660">
            <v>1756.8019070588239</v>
          </cell>
          <cell r="Z2660">
            <v>1952.0021189542488</v>
          </cell>
          <cell r="AB2660" t="str">
            <v/>
          </cell>
          <cell r="AC2660">
            <v>3103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I2660" t="str">
            <v/>
          </cell>
          <cell r="AJ2660" t="str">
            <v/>
          </cell>
          <cell r="AM2660" t="e">
            <v>#N/A</v>
          </cell>
        </row>
        <row r="2661">
          <cell r="A2661" t="str">
            <v>ACTIVE</v>
          </cell>
          <cell r="B2661" t="str">
            <v>35-279</v>
          </cell>
          <cell r="C2661">
            <v>28882017</v>
          </cell>
          <cell r="D2661" t="str">
            <v>35-279</v>
          </cell>
          <cell r="E2661" t="str">
            <v>SDR 35</v>
          </cell>
          <cell r="F2661" t="str">
            <v>21X10 INCR COUPLING CON GXG SDR35</v>
          </cell>
          <cell r="G2661">
            <v>40.049999999999997</v>
          </cell>
          <cell r="H2661">
            <v>18.1663596</v>
          </cell>
          <cell r="I2661">
            <v>1</v>
          </cell>
          <cell r="J2661">
            <v>3</v>
          </cell>
          <cell r="K2661">
            <v>1977.8334575163401</v>
          </cell>
          <cell r="L2661">
            <v>185.01669999999999</v>
          </cell>
          <cell r="M2661" t="str">
            <v>SPECFIT</v>
          </cell>
          <cell r="N2661" t="str">
            <v>(79)6002110</v>
          </cell>
          <cell r="O2661" t="str">
            <v>BOX</v>
          </cell>
          <cell r="P2661" t="str">
            <v>D</v>
          </cell>
          <cell r="Q2661" t="str">
            <v>F</v>
          </cell>
          <cell r="R2661">
            <v>1554.7647058823529</v>
          </cell>
          <cell r="S2661">
            <v>1663.5982352941178</v>
          </cell>
          <cell r="T2661">
            <v>1663.5982352941178</v>
          </cell>
          <cell r="U2661">
            <v>1663.5982352941178</v>
          </cell>
          <cell r="V2661">
            <v>1780.0501117647061</v>
          </cell>
          <cell r="W2661">
            <v>1780.0501117647061</v>
          </cell>
          <cell r="X2661">
            <v>1780.0501117647061</v>
          </cell>
          <cell r="Y2661">
            <v>1780.0501117647061</v>
          </cell>
          <cell r="Z2661">
            <v>1977.8334575163401</v>
          </cell>
          <cell r="AB2661" t="str">
            <v/>
          </cell>
          <cell r="AC2661">
            <v>3104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I2661" t="str">
            <v/>
          </cell>
          <cell r="AJ2661" t="str">
            <v/>
          </cell>
          <cell r="AM2661" t="e">
            <v>#N/A</v>
          </cell>
        </row>
        <row r="2662">
          <cell r="A2662" t="str">
            <v>ACTIVE</v>
          </cell>
          <cell r="B2662" t="str">
            <v>35-280</v>
          </cell>
          <cell r="C2662">
            <v>28882025</v>
          </cell>
          <cell r="D2662" t="str">
            <v>35-280</v>
          </cell>
          <cell r="E2662" t="str">
            <v>SDR 35</v>
          </cell>
          <cell r="F2662" t="str">
            <v>21X12 INCR COUPLING CON GXG SDR35</v>
          </cell>
          <cell r="G2662">
            <v>41.4</v>
          </cell>
          <cell r="H2662">
            <v>18.7787088</v>
          </cell>
          <cell r="I2662">
            <v>1</v>
          </cell>
          <cell r="J2662">
            <v>3</v>
          </cell>
          <cell r="K2662">
            <v>2080.3805790849674</v>
          </cell>
          <cell r="L2662">
            <v>194.60929999999999</v>
          </cell>
          <cell r="M2662" t="str">
            <v>SPECFIT</v>
          </cell>
          <cell r="N2662" t="str">
            <v>(79)6002112</v>
          </cell>
          <cell r="O2662" t="str">
            <v>BOX</v>
          </cell>
          <cell r="P2662" t="str">
            <v>D</v>
          </cell>
          <cell r="Q2662" t="str">
            <v>F</v>
          </cell>
          <cell r="R2662">
            <v>1635.3764705882352</v>
          </cell>
          <cell r="S2662">
            <v>1749.8528235294118</v>
          </cell>
          <cell r="T2662">
            <v>1749.8528235294118</v>
          </cell>
          <cell r="U2662">
            <v>1749.8528235294118</v>
          </cell>
          <cell r="V2662">
            <v>1872.3425211764707</v>
          </cell>
          <cell r="W2662">
            <v>1872.3425211764707</v>
          </cell>
          <cell r="X2662">
            <v>1872.3425211764707</v>
          </cell>
          <cell r="Y2662">
            <v>1872.3425211764707</v>
          </cell>
          <cell r="Z2662">
            <v>2080.3805790849674</v>
          </cell>
          <cell r="AB2662" t="str">
            <v/>
          </cell>
          <cell r="AC2662">
            <v>3105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I2662" t="str">
            <v/>
          </cell>
          <cell r="AJ2662" t="str">
            <v/>
          </cell>
          <cell r="AM2662" t="e">
            <v>#N/A</v>
          </cell>
        </row>
        <row r="2663">
          <cell r="A2663" t="str">
            <v>ACTIVE</v>
          </cell>
          <cell r="B2663" t="str">
            <v>35-281</v>
          </cell>
          <cell r="C2663">
            <v>28882033</v>
          </cell>
          <cell r="D2663" t="str">
            <v>35-281</v>
          </cell>
          <cell r="E2663" t="str">
            <v>SDR 35</v>
          </cell>
          <cell r="F2663" t="str">
            <v>21X15 INCR COUPLING CON GXG SDR35</v>
          </cell>
          <cell r="G2663">
            <v>45.45</v>
          </cell>
          <cell r="H2663">
            <v>20.615756400000002</v>
          </cell>
          <cell r="I2663">
            <v>1</v>
          </cell>
          <cell r="J2663">
            <v>3</v>
          </cell>
          <cell r="K2663">
            <v>2402.9879568627457</v>
          </cell>
          <cell r="L2663">
            <v>224.7869</v>
          </cell>
          <cell r="M2663" t="str">
            <v>SPECFIT</v>
          </cell>
          <cell r="N2663" t="str">
            <v>(79)6002115</v>
          </cell>
          <cell r="O2663" t="str">
            <v>BOX</v>
          </cell>
          <cell r="P2663" t="str">
            <v>D</v>
          </cell>
          <cell r="Q2663" t="str">
            <v>F</v>
          </cell>
          <cell r="R2663">
            <v>1888.9764705882355</v>
          </cell>
          <cell r="S2663">
            <v>2021.2048235294121</v>
          </cell>
          <cell r="T2663">
            <v>2021.2048235294121</v>
          </cell>
          <cell r="U2663">
            <v>2021.2048235294121</v>
          </cell>
          <cell r="V2663">
            <v>2162.6891611764713</v>
          </cell>
          <cell r="W2663">
            <v>2162.6891611764713</v>
          </cell>
          <cell r="X2663">
            <v>2162.6891611764713</v>
          </cell>
          <cell r="Y2663">
            <v>2162.6891611764713</v>
          </cell>
          <cell r="Z2663">
            <v>2402.9879568627457</v>
          </cell>
          <cell r="AB2663" t="str">
            <v/>
          </cell>
          <cell r="AC2663">
            <v>3106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I2663" t="str">
            <v/>
          </cell>
          <cell r="AJ2663" t="str">
            <v/>
          </cell>
          <cell r="AM2663" t="e">
            <v>#N/A</v>
          </cell>
        </row>
        <row r="2664">
          <cell r="A2664" t="str">
            <v>ACTIVE</v>
          </cell>
          <cell r="B2664" t="str">
            <v>35-282</v>
          </cell>
          <cell r="C2664">
            <v>28882041</v>
          </cell>
          <cell r="D2664" t="str">
            <v>35-282</v>
          </cell>
          <cell r="E2664" t="str">
            <v>SDR 35</v>
          </cell>
          <cell r="F2664" t="str">
            <v>21X18 INCR COUPLING CON GXG SDR35</v>
          </cell>
          <cell r="G2664">
            <v>0.01</v>
          </cell>
          <cell r="H2664">
            <v>4.5359199999999997E-3</v>
          </cell>
          <cell r="I2664">
            <v>1</v>
          </cell>
          <cell r="J2664" t="str">
            <v>-</v>
          </cell>
          <cell r="K2664">
            <v>2589.2549555555561</v>
          </cell>
          <cell r="L2664">
            <v>242.2114</v>
          </cell>
          <cell r="M2664" t="str">
            <v>SPECFIT</v>
          </cell>
          <cell r="N2664" t="str">
            <v>(79)6002118</v>
          </cell>
          <cell r="O2664" t="str">
            <v>BOX</v>
          </cell>
          <cell r="P2664" t="str">
            <v>D</v>
          </cell>
          <cell r="Q2664" t="str">
            <v>F</v>
          </cell>
          <cell r="R2664">
            <v>2035.3999999999999</v>
          </cell>
          <cell r="S2664">
            <v>2177.8780000000002</v>
          </cell>
          <cell r="T2664">
            <v>2177.8780000000002</v>
          </cell>
          <cell r="U2664">
            <v>2177.8780000000002</v>
          </cell>
          <cell r="V2664">
            <v>2330.3294600000004</v>
          </cell>
          <cell r="W2664">
            <v>2330.3294600000004</v>
          </cell>
          <cell r="X2664">
            <v>2330.3294600000004</v>
          </cell>
          <cell r="Y2664">
            <v>2330.3294600000004</v>
          </cell>
          <cell r="Z2664">
            <v>2589.2549555555561</v>
          </cell>
          <cell r="AB2664" t="str">
            <v/>
          </cell>
          <cell r="AC2664">
            <v>3107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I2664" t="str">
            <v/>
          </cell>
          <cell r="AJ2664" t="str">
            <v/>
          </cell>
          <cell r="AM2664" t="e">
            <v>#N/A</v>
          </cell>
        </row>
        <row r="2665">
          <cell r="A2665" t="str">
            <v>ACTIVE</v>
          </cell>
          <cell r="B2665" t="str">
            <v>35-283</v>
          </cell>
          <cell r="C2665">
            <v>28882050</v>
          </cell>
          <cell r="D2665" t="str">
            <v>35-283</v>
          </cell>
          <cell r="E2665" t="str">
            <v>SDR 35</v>
          </cell>
          <cell r="F2665" t="str">
            <v>24X4 INCR COUPLING CON GXG SDR35</v>
          </cell>
          <cell r="G2665">
            <v>46.8</v>
          </cell>
          <cell r="H2665">
            <v>21.228105599999999</v>
          </cell>
          <cell r="I2665">
            <v>1</v>
          </cell>
          <cell r="J2665">
            <v>3</v>
          </cell>
          <cell r="K2665">
            <v>3970.4683019607842</v>
          </cell>
          <cell r="L2665">
            <v>371.41829999999999</v>
          </cell>
          <cell r="M2665" t="str">
            <v>SPECFIT</v>
          </cell>
          <cell r="N2665" t="str">
            <v>(79)600244</v>
          </cell>
          <cell r="O2665" t="str">
            <v>BOX</v>
          </cell>
          <cell r="P2665" t="str">
            <v>D</v>
          </cell>
          <cell r="Q2665" t="str">
            <v>F</v>
          </cell>
          <cell r="R2665">
            <v>3121.1647058823528</v>
          </cell>
          <cell r="S2665">
            <v>3339.6462352941176</v>
          </cell>
          <cell r="T2665">
            <v>3339.6462352941176</v>
          </cell>
          <cell r="U2665">
            <v>3339.6462352941176</v>
          </cell>
          <cell r="V2665">
            <v>3573.421471764706</v>
          </cell>
          <cell r="W2665">
            <v>3573.421471764706</v>
          </cell>
          <cell r="X2665">
            <v>3573.421471764706</v>
          </cell>
          <cell r="Y2665">
            <v>3573.421471764706</v>
          </cell>
          <cell r="Z2665">
            <v>3970.4683019607842</v>
          </cell>
          <cell r="AB2665" t="str">
            <v/>
          </cell>
          <cell r="AC2665">
            <v>3108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I2665" t="str">
            <v/>
          </cell>
          <cell r="AJ2665" t="str">
            <v/>
          </cell>
          <cell r="AM2665" t="e">
            <v>#N/A</v>
          </cell>
        </row>
        <row r="2666">
          <cell r="A2666" t="str">
            <v>ACTIVE</v>
          </cell>
          <cell r="B2666" t="str">
            <v>35-284</v>
          </cell>
          <cell r="C2666">
            <v>28882068</v>
          </cell>
          <cell r="D2666" t="str">
            <v>35-284</v>
          </cell>
          <cell r="E2666" t="str">
            <v>SDR 35</v>
          </cell>
          <cell r="F2666" t="str">
            <v>24X6 INCR COUPLING CON GXG SDR35</v>
          </cell>
          <cell r="G2666">
            <v>47.25</v>
          </cell>
          <cell r="H2666">
            <v>21.432221999999999</v>
          </cell>
          <cell r="I2666">
            <v>1</v>
          </cell>
          <cell r="J2666">
            <v>3</v>
          </cell>
          <cell r="K2666">
            <v>4009.1404797385626</v>
          </cell>
          <cell r="L2666">
            <v>375.03609999999998</v>
          </cell>
          <cell r="M2666" t="str">
            <v>SPECFIT</v>
          </cell>
          <cell r="N2666" t="str">
            <v>(79)600246</v>
          </cell>
          <cell r="O2666" t="str">
            <v>BOX</v>
          </cell>
          <cell r="P2666" t="str">
            <v>D</v>
          </cell>
          <cell r="Q2666" t="str">
            <v>F</v>
          </cell>
          <cell r="R2666">
            <v>3151.5647058823529</v>
          </cell>
          <cell r="S2666">
            <v>3372.1742352941178</v>
          </cell>
          <cell r="T2666">
            <v>3372.1742352941178</v>
          </cell>
          <cell r="U2666">
            <v>3372.1742352941178</v>
          </cell>
          <cell r="V2666">
            <v>3608.2264317647064</v>
          </cell>
          <cell r="W2666">
            <v>3608.2264317647064</v>
          </cell>
          <cell r="X2666">
            <v>3608.2264317647064</v>
          </cell>
          <cell r="Y2666">
            <v>3608.2264317647064</v>
          </cell>
          <cell r="Z2666">
            <v>4009.1404797385626</v>
          </cell>
          <cell r="AB2666" t="str">
            <v/>
          </cell>
          <cell r="AC2666">
            <v>3109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I2666" t="str">
            <v/>
          </cell>
          <cell r="AJ2666" t="str">
            <v/>
          </cell>
          <cell r="AM2666" t="e">
            <v>#N/A</v>
          </cell>
        </row>
        <row r="2667">
          <cell r="A2667" t="str">
            <v>ACTIVE</v>
          </cell>
          <cell r="B2667" t="str">
            <v>35-289</v>
          </cell>
          <cell r="C2667">
            <v>28882076</v>
          </cell>
          <cell r="D2667" t="str">
            <v>35-289</v>
          </cell>
          <cell r="E2667" t="str">
            <v>SDR 35</v>
          </cell>
          <cell r="F2667" t="str">
            <v>24X8 INCR COUPLING CON GXG SDR35</v>
          </cell>
          <cell r="G2667">
            <v>47.7</v>
          </cell>
          <cell r="H2667">
            <v>21.6363384</v>
          </cell>
          <cell r="I2667">
            <v>1</v>
          </cell>
          <cell r="J2667">
            <v>3</v>
          </cell>
          <cell r="K2667">
            <v>4055.3106300653594</v>
          </cell>
          <cell r="L2667">
            <v>379.35379999999998</v>
          </cell>
          <cell r="M2667" t="str">
            <v>SPECFIT</v>
          </cell>
          <cell r="N2667" t="str">
            <v>(79)600248</v>
          </cell>
          <cell r="O2667" t="str">
            <v>BOX</v>
          </cell>
          <cell r="P2667" t="str">
            <v>D</v>
          </cell>
          <cell r="Q2667" t="str">
            <v>F</v>
          </cell>
          <cell r="R2667">
            <v>3187.8588235294114</v>
          </cell>
          <cell r="S2667">
            <v>3411.0089411764702</v>
          </cell>
          <cell r="T2667">
            <v>3411.0089411764702</v>
          </cell>
          <cell r="U2667">
            <v>3411.0089411764702</v>
          </cell>
          <cell r="V2667">
            <v>3649.7795670588234</v>
          </cell>
          <cell r="W2667">
            <v>3649.7795670588234</v>
          </cell>
          <cell r="X2667">
            <v>3649.7795670588234</v>
          </cell>
          <cell r="Y2667">
            <v>3649.7795670588234</v>
          </cell>
          <cell r="Z2667">
            <v>4055.3106300653594</v>
          </cell>
          <cell r="AB2667" t="str">
            <v/>
          </cell>
          <cell r="AC2667">
            <v>3110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I2667" t="str">
            <v/>
          </cell>
          <cell r="AJ2667" t="str">
            <v/>
          </cell>
          <cell r="AM2667" t="e">
            <v>#N/A</v>
          </cell>
        </row>
        <row r="2668">
          <cell r="A2668" t="str">
            <v>ACTIVE</v>
          </cell>
          <cell r="B2668" t="str">
            <v>35-290</v>
          </cell>
          <cell r="C2668">
            <v>28882084</v>
          </cell>
          <cell r="D2668" t="str">
            <v>35-290</v>
          </cell>
          <cell r="E2668" t="str">
            <v>SDR 35</v>
          </cell>
          <cell r="F2668" t="str">
            <v>24X10 INCR COUPLING CON GXG SDR35</v>
          </cell>
          <cell r="G2668">
            <v>49.05</v>
          </cell>
          <cell r="H2668">
            <v>22.2486876</v>
          </cell>
          <cell r="I2668">
            <v>1</v>
          </cell>
          <cell r="J2668">
            <v>3</v>
          </cell>
          <cell r="K2668">
            <v>4076.0684901960794</v>
          </cell>
          <cell r="L2668">
            <v>381.29610000000002</v>
          </cell>
          <cell r="M2668" t="str">
            <v>SPECFIT</v>
          </cell>
          <cell r="N2668" t="str">
            <v>(79)6002410</v>
          </cell>
          <cell r="O2668" t="str">
            <v>BOX</v>
          </cell>
          <cell r="P2668" t="str">
            <v>D</v>
          </cell>
          <cell r="Q2668" t="str">
            <v>F</v>
          </cell>
          <cell r="R2668">
            <v>3204.1764705882356</v>
          </cell>
          <cell r="S2668">
            <v>3428.4688235294125</v>
          </cell>
          <cell r="T2668">
            <v>3428.4688235294125</v>
          </cell>
          <cell r="U2668">
            <v>3428.4688235294125</v>
          </cell>
          <cell r="V2668">
            <v>3668.4616411764714</v>
          </cell>
          <cell r="W2668">
            <v>3668.4616411764714</v>
          </cell>
          <cell r="X2668">
            <v>3668.4616411764714</v>
          </cell>
          <cell r="Y2668">
            <v>3668.4616411764714</v>
          </cell>
          <cell r="Z2668">
            <v>4076.0684901960794</v>
          </cell>
          <cell r="AB2668" t="str">
            <v/>
          </cell>
          <cell r="AC2668">
            <v>3111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I2668" t="str">
            <v/>
          </cell>
          <cell r="AJ2668" t="str">
            <v/>
          </cell>
          <cell r="AM2668" t="e">
            <v>#N/A</v>
          </cell>
        </row>
        <row r="2669">
          <cell r="A2669" t="str">
            <v>ACTIVE</v>
          </cell>
          <cell r="B2669" t="str">
            <v>35-293</v>
          </cell>
          <cell r="C2669">
            <v>28882092</v>
          </cell>
          <cell r="D2669" t="str">
            <v>35-293</v>
          </cell>
          <cell r="E2669" t="str">
            <v>SDR 35</v>
          </cell>
          <cell r="F2669" t="str">
            <v>24X12 INCR COUPLING CON GXG SDR35</v>
          </cell>
          <cell r="G2669">
            <v>50.85</v>
          </cell>
          <cell r="H2669">
            <v>23.065153200000001</v>
          </cell>
          <cell r="I2669">
            <v>1</v>
          </cell>
          <cell r="J2669">
            <v>3</v>
          </cell>
          <cell r="K2669">
            <v>4202.7707568627457</v>
          </cell>
          <cell r="L2669">
            <v>393.14940000000001</v>
          </cell>
          <cell r="M2669" t="str">
            <v>SPECFIT</v>
          </cell>
          <cell r="N2669" t="str">
            <v>(79)6002412</v>
          </cell>
          <cell r="O2669" t="str">
            <v>BOX</v>
          </cell>
          <cell r="P2669" t="str">
            <v>D</v>
          </cell>
          <cell r="Q2669" t="str">
            <v>F</v>
          </cell>
          <cell r="R2669">
            <v>3303.7764705882355</v>
          </cell>
          <cell r="S2669">
            <v>3535.0408235294121</v>
          </cell>
          <cell r="T2669">
            <v>3535.0408235294121</v>
          </cell>
          <cell r="U2669">
            <v>3535.0408235294121</v>
          </cell>
          <cell r="V2669">
            <v>3782.493681176471</v>
          </cell>
          <cell r="W2669">
            <v>3782.493681176471</v>
          </cell>
          <cell r="X2669">
            <v>3782.493681176471</v>
          </cell>
          <cell r="Y2669">
            <v>3782.493681176471</v>
          </cell>
          <cell r="Z2669">
            <v>4202.7707568627457</v>
          </cell>
          <cell r="AB2669" t="str">
            <v/>
          </cell>
          <cell r="AC2669">
            <v>3112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I2669" t="str">
            <v/>
          </cell>
          <cell r="AJ2669" t="str">
            <v/>
          </cell>
          <cell r="AM2669" t="e">
            <v>#N/A</v>
          </cell>
        </row>
        <row r="2670">
          <cell r="A2670" t="str">
            <v>ACTIVE</v>
          </cell>
          <cell r="B2670" t="str">
            <v>35-2287</v>
          </cell>
          <cell r="C2670">
            <v>28882106</v>
          </cell>
          <cell r="D2670" t="str">
            <v>35-2287</v>
          </cell>
          <cell r="E2670" t="str">
            <v>SDR 35</v>
          </cell>
          <cell r="F2670" t="str">
            <v>24X15 INCR COUPLING CON GXG SDR35</v>
          </cell>
          <cell r="G2670">
            <v>54.45</v>
          </cell>
          <cell r="H2670">
            <v>24.698084400000003</v>
          </cell>
          <cell r="I2670">
            <v>1</v>
          </cell>
          <cell r="J2670">
            <v>2</v>
          </cell>
          <cell r="K2670">
            <v>4307.42808627451</v>
          </cell>
          <cell r="L2670">
            <v>402.93819999999999</v>
          </cell>
          <cell r="M2670" t="str">
            <v>SPECFIT</v>
          </cell>
          <cell r="N2670" t="str">
            <v>(79)6002415</v>
          </cell>
          <cell r="O2670" t="str">
            <v>BOX</v>
          </cell>
          <cell r="P2670" t="str">
            <v>D</v>
          </cell>
          <cell r="Q2670" t="str">
            <v>F</v>
          </cell>
          <cell r="R2670">
            <v>3386.0470588235294</v>
          </cell>
          <cell r="S2670">
            <v>3623.0703529411767</v>
          </cell>
          <cell r="T2670">
            <v>3623.0703529411767</v>
          </cell>
          <cell r="U2670">
            <v>3623.0703529411767</v>
          </cell>
          <cell r="V2670">
            <v>3876.6852776470591</v>
          </cell>
          <cell r="W2670">
            <v>3876.6852776470591</v>
          </cell>
          <cell r="X2670">
            <v>3876.6852776470591</v>
          </cell>
          <cell r="Y2670">
            <v>3876.6852776470591</v>
          </cell>
          <cell r="Z2670">
            <v>4307.42808627451</v>
          </cell>
          <cell r="AB2670" t="str">
            <v/>
          </cell>
          <cell r="AC2670">
            <v>3113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I2670" t="str">
            <v/>
          </cell>
          <cell r="AJ2670" t="str">
            <v/>
          </cell>
          <cell r="AM2670" t="e">
            <v>#N/A</v>
          </cell>
        </row>
        <row r="2671">
          <cell r="A2671" t="str">
            <v>ACTIVE</v>
          </cell>
          <cell r="B2671" t="str">
            <v>35-294</v>
          </cell>
          <cell r="C2671">
            <v>28882114</v>
          </cell>
          <cell r="D2671" t="str">
            <v>35-294</v>
          </cell>
          <cell r="E2671" t="str">
            <v>SDR 35</v>
          </cell>
          <cell r="F2671" t="str">
            <v>24X18 INCR COUPLING CON GXG SDR35</v>
          </cell>
          <cell r="G2671">
            <v>60.75</v>
          </cell>
          <cell r="H2671">
            <v>27.555713999999998</v>
          </cell>
          <cell r="I2671">
            <v>1</v>
          </cell>
          <cell r="J2671">
            <v>2</v>
          </cell>
          <cell r="K2671">
            <v>4538.6829202614381</v>
          </cell>
          <cell r="L2671">
            <v>424.57119999999998</v>
          </cell>
          <cell r="M2671" t="str">
            <v>SPECFIT</v>
          </cell>
          <cell r="N2671" t="str">
            <v>(79)6002418</v>
          </cell>
          <cell r="O2671" t="str">
            <v>BOX</v>
          </cell>
          <cell r="P2671" t="str">
            <v>D</v>
          </cell>
          <cell r="Q2671" t="str">
            <v>F</v>
          </cell>
          <cell r="R2671">
            <v>3567.8352941176468</v>
          </cell>
          <cell r="S2671">
            <v>3817.5837647058825</v>
          </cell>
          <cell r="T2671">
            <v>3817.5837647058825</v>
          </cell>
          <cell r="U2671">
            <v>3817.5837647058825</v>
          </cell>
          <cell r="V2671">
            <v>4084.8146282352945</v>
          </cell>
          <cell r="W2671">
            <v>4084.8146282352945</v>
          </cell>
          <cell r="X2671">
            <v>4084.8146282352945</v>
          </cell>
          <cell r="Y2671">
            <v>4084.8146282352945</v>
          </cell>
          <cell r="Z2671">
            <v>4538.6829202614381</v>
          </cell>
          <cell r="AB2671" t="str">
            <v/>
          </cell>
          <cell r="AC2671">
            <v>3114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I2671" t="str">
            <v/>
          </cell>
          <cell r="AJ2671" t="str">
            <v/>
          </cell>
          <cell r="AM2671" t="e">
            <v>#N/A</v>
          </cell>
        </row>
        <row r="2672">
          <cell r="A2672" t="str">
            <v>ACTIVE</v>
          </cell>
          <cell r="B2672" t="str">
            <v>35-297</v>
          </cell>
          <cell r="C2672">
            <v>28882122</v>
          </cell>
          <cell r="D2672" t="str">
            <v>35-297</v>
          </cell>
          <cell r="E2672" t="str">
            <v>SDR 35</v>
          </cell>
          <cell r="F2672" t="str">
            <v>24X21 INCR COUPLING CON GXG SDR35</v>
          </cell>
          <cell r="G2672">
            <v>0.01</v>
          </cell>
          <cell r="H2672">
            <v>4.5359199999999997E-3</v>
          </cell>
          <cell r="I2672">
            <v>1</v>
          </cell>
          <cell r="J2672" t="str">
            <v>-</v>
          </cell>
          <cell r="K2672">
            <v>4922.8754418300659</v>
          </cell>
          <cell r="L2672">
            <v>460.51060000000001</v>
          </cell>
          <cell r="M2672" t="str">
            <v>SPECFIT</v>
          </cell>
          <cell r="N2672" t="str">
            <v>(79)6002421</v>
          </cell>
          <cell r="O2672" t="str">
            <v>BOX</v>
          </cell>
          <cell r="P2672" t="str">
            <v>D</v>
          </cell>
          <cell r="Q2672" t="str">
            <v>F</v>
          </cell>
          <cell r="R2672">
            <v>3869.8470588235296</v>
          </cell>
          <cell r="S2672">
            <v>4140.7363529411768</v>
          </cell>
          <cell r="T2672">
            <v>4140.7363529411768</v>
          </cell>
          <cell r="U2672">
            <v>4140.7363529411768</v>
          </cell>
          <cell r="V2672">
            <v>4430.5878976470594</v>
          </cell>
          <cell r="W2672">
            <v>4430.5878976470594</v>
          </cell>
          <cell r="X2672">
            <v>4430.5878976470594</v>
          </cell>
          <cell r="Y2672">
            <v>4430.5878976470594</v>
          </cell>
          <cell r="Z2672">
            <v>4922.8754418300659</v>
          </cell>
          <cell r="AB2672" t="str">
            <v/>
          </cell>
          <cell r="AC2672">
            <v>3115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I2672" t="str">
            <v/>
          </cell>
          <cell r="AJ2672" t="str">
            <v/>
          </cell>
          <cell r="AM2672" t="e">
            <v>#N/A</v>
          </cell>
        </row>
        <row r="2673">
          <cell r="A2673" t="str">
            <v>ACTIVE</v>
          </cell>
          <cell r="B2673" t="str">
            <v>35-298</v>
          </cell>
          <cell r="C2673">
            <v>28882130</v>
          </cell>
          <cell r="D2673" t="str">
            <v>35-298</v>
          </cell>
          <cell r="E2673" t="str">
            <v>SDR 35</v>
          </cell>
          <cell r="F2673" t="str">
            <v>27X4 INCR COUPLING CON GXG SDR35</v>
          </cell>
          <cell r="G2673">
            <v>72</v>
          </cell>
          <cell r="H2673">
            <v>32.658624000000003</v>
          </cell>
          <cell r="I2673">
            <v>1</v>
          </cell>
          <cell r="J2673">
            <v>2</v>
          </cell>
          <cell r="K2673">
            <v>4075.8440000000001</v>
          </cell>
          <cell r="L2673">
            <v>381.27569999999997</v>
          </cell>
          <cell r="M2673" t="str">
            <v>SPECFIT</v>
          </cell>
          <cell r="N2673" t="str">
            <v>(79)600274</v>
          </cell>
          <cell r="O2673" t="str">
            <v>BOX</v>
          </cell>
          <cell r="P2673" t="str">
            <v>D</v>
          </cell>
          <cell r="Q2673" t="str">
            <v>F</v>
          </cell>
          <cell r="R2673">
            <v>3204</v>
          </cell>
          <cell r="S2673">
            <v>3428.28</v>
          </cell>
          <cell r="T2673">
            <v>3428.28</v>
          </cell>
          <cell r="U2673">
            <v>3428.28</v>
          </cell>
          <cell r="V2673">
            <v>3668.2596000000003</v>
          </cell>
          <cell r="W2673">
            <v>3668.2596000000003</v>
          </cell>
          <cell r="X2673">
            <v>3668.2596000000003</v>
          </cell>
          <cell r="Y2673">
            <v>3668.2596000000003</v>
          </cell>
          <cell r="Z2673">
            <v>4075.8440000000001</v>
          </cell>
          <cell r="AB2673" t="str">
            <v/>
          </cell>
          <cell r="AC2673">
            <v>3116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I2673" t="str">
            <v/>
          </cell>
          <cell r="AJ2673" t="str">
            <v/>
          </cell>
          <cell r="AM2673" t="e">
            <v>#N/A</v>
          </cell>
        </row>
        <row r="2674">
          <cell r="A2674" t="str">
            <v>ACTIVE</v>
          </cell>
          <cell r="B2674" t="str">
            <v>35-299</v>
          </cell>
          <cell r="C2674">
            <v>28882149</v>
          </cell>
          <cell r="D2674" t="str">
            <v>35-299</v>
          </cell>
          <cell r="E2674" t="str">
            <v>SDR 35</v>
          </cell>
          <cell r="F2674" t="str">
            <v>27X6 INCR COUPLING CON GXG SDR35</v>
          </cell>
          <cell r="G2674">
            <v>72.900000000000006</v>
          </cell>
          <cell r="H2674">
            <v>33.066856800000004</v>
          </cell>
          <cell r="I2674">
            <v>1</v>
          </cell>
          <cell r="J2674">
            <v>2</v>
          </cell>
          <cell r="K2674">
            <v>4094.2821281045753</v>
          </cell>
          <cell r="L2674">
            <v>382.99939999999998</v>
          </cell>
          <cell r="M2674" t="str">
            <v>SPECFIT</v>
          </cell>
          <cell r="N2674" t="str">
            <v>(79)600276</v>
          </cell>
          <cell r="O2674" t="str">
            <v>BOX</v>
          </cell>
          <cell r="P2674" t="str">
            <v>D</v>
          </cell>
          <cell r="Q2674" t="str">
            <v>F</v>
          </cell>
          <cell r="R2674">
            <v>3218.4941176470588</v>
          </cell>
          <cell r="S2674">
            <v>3443.788705882353</v>
          </cell>
          <cell r="T2674">
            <v>3443.788705882353</v>
          </cell>
          <cell r="U2674">
            <v>3443.788705882353</v>
          </cell>
          <cell r="V2674">
            <v>3684.853915294118</v>
          </cell>
          <cell r="W2674">
            <v>3684.853915294118</v>
          </cell>
          <cell r="X2674">
            <v>3684.853915294118</v>
          </cell>
          <cell r="Y2674">
            <v>3684.853915294118</v>
          </cell>
          <cell r="Z2674">
            <v>4094.2821281045753</v>
          </cell>
          <cell r="AB2674" t="str">
            <v/>
          </cell>
          <cell r="AC2674">
            <v>3117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I2674" t="str">
            <v/>
          </cell>
          <cell r="AJ2674" t="str">
            <v/>
          </cell>
          <cell r="AM2674" t="e">
            <v>#N/A</v>
          </cell>
        </row>
        <row r="2675">
          <cell r="A2675" t="str">
            <v>ACTIVE</v>
          </cell>
          <cell r="B2675" t="str">
            <v>35-302</v>
          </cell>
          <cell r="C2675">
            <v>28882157</v>
          </cell>
          <cell r="D2675" t="str">
            <v>35-302</v>
          </cell>
          <cell r="E2675" t="str">
            <v>SDR 35</v>
          </cell>
          <cell r="F2675" t="str">
            <v>27X8 INCR COUPLING CON GXG SDR35</v>
          </cell>
          <cell r="G2675">
            <v>73.349999999999994</v>
          </cell>
          <cell r="H2675">
            <v>33.2709732</v>
          </cell>
          <cell r="I2675">
            <v>1</v>
          </cell>
          <cell r="J2675">
            <v>2</v>
          </cell>
          <cell r="K2675">
            <v>4138.1325464052288</v>
          </cell>
          <cell r="L2675">
            <v>387.10239999999999</v>
          </cell>
          <cell r="M2675" t="str">
            <v>SPECFIT</v>
          </cell>
          <cell r="N2675" t="str">
            <v>(79)600278</v>
          </cell>
          <cell r="O2675" t="str">
            <v>BOX</v>
          </cell>
          <cell r="P2675" t="str">
            <v>D</v>
          </cell>
          <cell r="Q2675" t="str">
            <v>F</v>
          </cell>
          <cell r="R2675">
            <v>3252.964705882353</v>
          </cell>
          <cell r="S2675">
            <v>3480.6722352941179</v>
          </cell>
          <cell r="T2675">
            <v>3480.6722352941179</v>
          </cell>
          <cell r="U2675">
            <v>3480.6722352941179</v>
          </cell>
          <cell r="V2675">
            <v>3724.3192917647061</v>
          </cell>
          <cell r="W2675">
            <v>3724.3192917647061</v>
          </cell>
          <cell r="X2675">
            <v>3724.3192917647061</v>
          </cell>
          <cell r="Y2675">
            <v>3724.3192917647061</v>
          </cell>
          <cell r="Z2675">
            <v>4138.1325464052288</v>
          </cell>
          <cell r="AB2675" t="str">
            <v/>
          </cell>
          <cell r="AC2675">
            <v>3118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I2675" t="str">
            <v/>
          </cell>
          <cell r="AJ2675" t="str">
            <v/>
          </cell>
          <cell r="AM2675" t="e">
            <v>#N/A</v>
          </cell>
        </row>
        <row r="2676">
          <cell r="A2676" t="str">
            <v>ACTIVE</v>
          </cell>
          <cell r="B2676" t="str">
            <v>35-303</v>
          </cell>
          <cell r="C2676">
            <v>28882165</v>
          </cell>
          <cell r="D2676" t="str">
            <v>35-303</v>
          </cell>
          <cell r="E2676" t="str">
            <v>SDR 35</v>
          </cell>
          <cell r="F2676" t="str">
            <v>27X10 INCR COUPLING CON GXG SDR35</v>
          </cell>
          <cell r="G2676">
            <v>74.7</v>
          </cell>
          <cell r="H2676">
            <v>33.883322400000004</v>
          </cell>
          <cell r="I2676">
            <v>1</v>
          </cell>
          <cell r="J2676">
            <v>2</v>
          </cell>
          <cell r="K2676">
            <v>4185.3203856209157</v>
          </cell>
          <cell r="L2676">
            <v>391.5163</v>
          </cell>
          <cell r="M2676" t="str">
            <v>SPECFIT</v>
          </cell>
          <cell r="N2676" t="str">
            <v>(79)6002710</v>
          </cell>
          <cell r="O2676" t="str">
            <v>BOX</v>
          </cell>
          <cell r="P2676" t="str">
            <v>D</v>
          </cell>
          <cell r="Q2676" t="str">
            <v>F</v>
          </cell>
          <cell r="R2676">
            <v>3290.0588235294122</v>
          </cell>
          <cell r="S2676">
            <v>3520.3629411764714</v>
          </cell>
          <cell r="T2676">
            <v>3520.3629411764714</v>
          </cell>
          <cell r="U2676">
            <v>3520.3629411764714</v>
          </cell>
          <cell r="V2676">
            <v>3766.7883470588245</v>
          </cell>
          <cell r="W2676">
            <v>3766.7883470588245</v>
          </cell>
          <cell r="X2676">
            <v>3766.7883470588245</v>
          </cell>
          <cell r="Y2676">
            <v>3766.7883470588245</v>
          </cell>
          <cell r="Z2676">
            <v>4185.3203856209157</v>
          </cell>
          <cell r="AB2676" t="str">
            <v/>
          </cell>
          <cell r="AC2676">
            <v>3119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I2676" t="str">
            <v/>
          </cell>
          <cell r="AJ2676" t="str">
            <v/>
          </cell>
          <cell r="AM2676" t="e">
            <v>#N/A</v>
          </cell>
        </row>
        <row r="2677">
          <cell r="A2677" t="str">
            <v>ACTIVE</v>
          </cell>
          <cell r="B2677" t="str">
            <v>35-304</v>
          </cell>
          <cell r="C2677">
            <v>28882173</v>
          </cell>
          <cell r="D2677" t="str">
            <v>35-304</v>
          </cell>
          <cell r="E2677" t="str">
            <v>SDR 35</v>
          </cell>
          <cell r="F2677" t="str">
            <v>27X12 INCR COUPLING CON GXG SDR35</v>
          </cell>
          <cell r="G2677">
            <v>76.05</v>
          </cell>
          <cell r="H2677">
            <v>34.495671600000001</v>
          </cell>
          <cell r="I2677">
            <v>1</v>
          </cell>
          <cell r="J2677">
            <v>2</v>
          </cell>
          <cell r="K2677">
            <v>4399.9330130718954</v>
          </cell>
          <cell r="L2677">
            <v>411.59219999999999</v>
          </cell>
          <cell r="M2677" t="str">
            <v>SPECFIT</v>
          </cell>
          <cell r="N2677" t="str">
            <v>(79)6002712</v>
          </cell>
          <cell r="O2677" t="str">
            <v>BOX</v>
          </cell>
          <cell r="P2677" t="str">
            <v>D</v>
          </cell>
          <cell r="Q2677" t="str">
            <v>F</v>
          </cell>
          <cell r="R2677">
            <v>3458.7647058823527</v>
          </cell>
          <cell r="S2677">
            <v>3700.8782352941175</v>
          </cell>
          <cell r="T2677">
            <v>3700.8782352941175</v>
          </cell>
          <cell r="U2677">
            <v>3700.8782352941175</v>
          </cell>
          <cell r="V2677">
            <v>3959.9397117647059</v>
          </cell>
          <cell r="W2677">
            <v>3959.9397117647059</v>
          </cell>
          <cell r="X2677">
            <v>3959.9397117647059</v>
          </cell>
          <cell r="Y2677">
            <v>3959.9397117647059</v>
          </cell>
          <cell r="Z2677">
            <v>4399.9330130718954</v>
          </cell>
          <cell r="AB2677" t="str">
            <v/>
          </cell>
          <cell r="AC2677">
            <v>3120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I2677" t="str">
            <v/>
          </cell>
          <cell r="AJ2677" t="str">
            <v/>
          </cell>
          <cell r="AM2677" t="e">
            <v>#N/A</v>
          </cell>
        </row>
        <row r="2678">
          <cell r="A2678" t="str">
            <v>ACTIVE</v>
          </cell>
          <cell r="B2678" t="str">
            <v>35-305</v>
          </cell>
          <cell r="C2678">
            <v>28882181</v>
          </cell>
          <cell r="D2678" t="str">
            <v>35-305</v>
          </cell>
          <cell r="E2678" t="str">
            <v>SDR 35</v>
          </cell>
          <cell r="F2678" t="str">
            <v>27X15 INCR COUPLING CON GXG SDR35</v>
          </cell>
          <cell r="G2678">
            <v>80.099999999999994</v>
          </cell>
          <cell r="H2678">
            <v>36.3327192</v>
          </cell>
          <cell r="I2678">
            <v>1</v>
          </cell>
          <cell r="J2678">
            <v>2</v>
          </cell>
          <cell r="K2678">
            <v>4423.6990418300666</v>
          </cell>
          <cell r="L2678">
            <v>413.81580000000002</v>
          </cell>
          <cell r="M2678" t="str">
            <v>SPECFIT</v>
          </cell>
          <cell r="N2678" t="str">
            <v>(79)6002715</v>
          </cell>
          <cell r="O2678" t="str">
            <v>BOX</v>
          </cell>
          <cell r="P2678" t="str">
            <v>D</v>
          </cell>
          <cell r="Q2678" t="str">
            <v>F</v>
          </cell>
          <cell r="R2678">
            <v>3477.4470588235295</v>
          </cell>
          <cell r="S2678">
            <v>3720.8683529411769</v>
          </cell>
          <cell r="T2678">
            <v>3720.8683529411769</v>
          </cell>
          <cell r="U2678">
            <v>3720.8683529411769</v>
          </cell>
          <cell r="V2678">
            <v>3981.3291376470597</v>
          </cell>
          <cell r="W2678">
            <v>3981.3291376470597</v>
          </cell>
          <cell r="X2678">
            <v>3981.3291376470597</v>
          </cell>
          <cell r="Y2678">
            <v>3981.3291376470597</v>
          </cell>
          <cell r="Z2678">
            <v>4423.6990418300666</v>
          </cell>
          <cell r="AB2678" t="str">
            <v/>
          </cell>
          <cell r="AC2678">
            <v>3121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I2678" t="str">
            <v/>
          </cell>
          <cell r="AJ2678" t="str">
            <v/>
          </cell>
          <cell r="AM2678" t="e">
            <v>#N/A</v>
          </cell>
        </row>
        <row r="2679">
          <cell r="A2679" t="str">
            <v>ACTIVE</v>
          </cell>
          <cell r="B2679" t="str">
            <v>35-306</v>
          </cell>
          <cell r="C2679">
            <v>28882190</v>
          </cell>
          <cell r="D2679" t="str">
            <v>35-306</v>
          </cell>
          <cell r="E2679" t="str">
            <v>SDR 35</v>
          </cell>
          <cell r="F2679" t="str">
            <v>27X18 INCR COUPLING CON GXG SDR35</v>
          </cell>
          <cell r="G2679">
            <v>85.95</v>
          </cell>
          <cell r="H2679">
            <v>38.986232399999999</v>
          </cell>
          <cell r="I2679">
            <v>1</v>
          </cell>
          <cell r="J2679">
            <v>2</v>
          </cell>
          <cell r="K2679">
            <v>4605.9850810457528</v>
          </cell>
          <cell r="L2679">
            <v>430.86810000000003</v>
          </cell>
          <cell r="M2679" t="str">
            <v>SPECFIT</v>
          </cell>
          <cell r="N2679" t="str">
            <v>(79)6002718</v>
          </cell>
          <cell r="O2679" t="str">
            <v>BOX</v>
          </cell>
          <cell r="P2679" t="str">
            <v>D</v>
          </cell>
          <cell r="Q2679" t="str">
            <v>F</v>
          </cell>
          <cell r="R2679">
            <v>3620.7411764705885</v>
          </cell>
          <cell r="S2679">
            <v>3874.19305882353</v>
          </cell>
          <cell r="T2679">
            <v>3874.19305882353</v>
          </cell>
          <cell r="U2679">
            <v>3874.19305882353</v>
          </cell>
          <cell r="V2679">
            <v>4145.3865729411773</v>
          </cell>
          <cell r="W2679">
            <v>4145.3865729411773</v>
          </cell>
          <cell r="X2679">
            <v>4145.3865729411773</v>
          </cell>
          <cell r="Y2679">
            <v>4145.3865729411773</v>
          </cell>
          <cell r="Z2679">
            <v>4605.9850810457528</v>
          </cell>
          <cell r="AB2679" t="str">
            <v/>
          </cell>
          <cell r="AC2679">
            <v>3122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I2679" t="str">
            <v/>
          </cell>
          <cell r="AJ2679" t="str">
            <v/>
          </cell>
          <cell r="AM2679" t="e">
            <v>#N/A</v>
          </cell>
        </row>
        <row r="2680">
          <cell r="A2680" t="str">
            <v>ACTIVE</v>
          </cell>
          <cell r="B2680" t="str">
            <v>35-307</v>
          </cell>
          <cell r="C2680">
            <v>28882203</v>
          </cell>
          <cell r="D2680" t="str">
            <v>35-307</v>
          </cell>
          <cell r="E2680" t="str">
            <v>SDR 35</v>
          </cell>
          <cell r="F2680" t="str">
            <v>27X21 INCR COUPLING CON GXG SDR35</v>
          </cell>
          <cell r="G2680">
            <v>94.05</v>
          </cell>
          <cell r="H2680">
            <v>42.660327599999995</v>
          </cell>
          <cell r="I2680">
            <v>1</v>
          </cell>
          <cell r="J2680">
            <v>1</v>
          </cell>
          <cell r="K2680">
            <v>5308.1155843137267</v>
          </cell>
          <cell r="L2680">
            <v>496.54820000000001</v>
          </cell>
          <cell r="M2680" t="str">
            <v>SPECFIT</v>
          </cell>
          <cell r="N2680" t="str">
            <v>(79)6002721</v>
          </cell>
          <cell r="O2680" t="str">
            <v>BOX</v>
          </cell>
          <cell r="P2680" t="str">
            <v>D</v>
          </cell>
          <cell r="Q2680" t="str">
            <v>F</v>
          </cell>
          <cell r="R2680">
            <v>4172.6823529411768</v>
          </cell>
          <cell r="S2680">
            <v>4464.7701176470591</v>
          </cell>
          <cell r="T2680">
            <v>4464.7701176470591</v>
          </cell>
          <cell r="U2680">
            <v>4464.7701176470591</v>
          </cell>
          <cell r="V2680">
            <v>4777.3040258823539</v>
          </cell>
          <cell r="W2680">
            <v>4777.3040258823539</v>
          </cell>
          <cell r="X2680">
            <v>4777.3040258823539</v>
          </cell>
          <cell r="Y2680">
            <v>4777.3040258823539</v>
          </cell>
          <cell r="Z2680">
            <v>5308.1155843137267</v>
          </cell>
          <cell r="AB2680" t="str">
            <v/>
          </cell>
          <cell r="AC2680">
            <v>3123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I2680" t="str">
            <v/>
          </cell>
          <cell r="AJ2680" t="str">
            <v/>
          </cell>
          <cell r="AM2680" t="e">
            <v>#N/A</v>
          </cell>
        </row>
        <row r="2681">
          <cell r="A2681" t="str">
            <v>ACTIVE</v>
          </cell>
          <cell r="B2681" t="str">
            <v>35-308</v>
          </cell>
          <cell r="C2681">
            <v>28882211</v>
          </cell>
          <cell r="D2681" t="str">
            <v>35-308</v>
          </cell>
          <cell r="E2681" t="str">
            <v>SDR 35</v>
          </cell>
          <cell r="F2681" t="str">
            <v>27X24 INCR COUPLING CON GXG SDR35</v>
          </cell>
          <cell r="G2681">
            <v>0.01</v>
          </cell>
          <cell r="H2681">
            <v>4.5359199999999997E-3</v>
          </cell>
          <cell r="I2681">
            <v>1</v>
          </cell>
          <cell r="J2681" t="str">
            <v>-</v>
          </cell>
          <cell r="K2681">
            <v>5750.1667124183014</v>
          </cell>
          <cell r="L2681">
            <v>537.89959999999996</v>
          </cell>
          <cell r="M2681" t="str">
            <v>SPECFIT</v>
          </cell>
          <cell r="N2681" t="str">
            <v>(79)6002724</v>
          </cell>
          <cell r="O2681" t="str">
            <v>BOX</v>
          </cell>
          <cell r="P2681" t="str">
            <v>D</v>
          </cell>
          <cell r="Q2681" t="str">
            <v>F</v>
          </cell>
          <cell r="R2681">
            <v>4520.1764705882351</v>
          </cell>
          <cell r="S2681">
            <v>4836.5888235294115</v>
          </cell>
          <cell r="T2681">
            <v>4836.5888235294115</v>
          </cell>
          <cell r="U2681">
            <v>4836.5888235294115</v>
          </cell>
          <cell r="V2681">
            <v>5175.1500411764709</v>
          </cell>
          <cell r="W2681">
            <v>5175.1500411764709</v>
          </cell>
          <cell r="X2681">
            <v>5175.1500411764709</v>
          </cell>
          <cell r="Y2681">
            <v>5175.1500411764709</v>
          </cell>
          <cell r="Z2681">
            <v>5750.1667124183014</v>
          </cell>
          <cell r="AB2681" t="str">
            <v/>
          </cell>
          <cell r="AC2681">
            <v>3124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I2681" t="str">
            <v/>
          </cell>
          <cell r="AJ2681" t="str">
            <v/>
          </cell>
          <cell r="AM2681" t="e">
            <v>#N/A</v>
          </cell>
        </row>
        <row r="2682">
          <cell r="A2682" t="str">
            <v>ACTIVE</v>
          </cell>
          <cell r="B2682" t="str">
            <v>35-309</v>
          </cell>
          <cell r="C2682">
            <v>28882220</v>
          </cell>
          <cell r="D2682" t="str">
            <v>35-309</v>
          </cell>
          <cell r="E2682" t="str">
            <v>SDR 35</v>
          </cell>
          <cell r="F2682" t="str">
            <v>30X4 INCR COUPLING CON GXG SDR35</v>
          </cell>
          <cell r="G2682">
            <v>115.2</v>
          </cell>
          <cell r="H2682">
            <v>52.253798400000001</v>
          </cell>
          <cell r="I2682">
            <v>1</v>
          </cell>
          <cell r="J2682">
            <v>1</v>
          </cell>
          <cell r="K2682">
            <v>5218.4542000000001</v>
          </cell>
          <cell r="L2682">
            <v>488.16090000000003</v>
          </cell>
          <cell r="M2682" t="str">
            <v>SPECFIT</v>
          </cell>
          <cell r="N2682" t="str">
            <v>(79)600304</v>
          </cell>
          <cell r="O2682" t="str">
            <v>BOX</v>
          </cell>
          <cell r="P2682" t="str">
            <v>D</v>
          </cell>
          <cell r="Q2682" t="str">
            <v>F</v>
          </cell>
          <cell r="R2682">
            <v>4102.2</v>
          </cell>
          <cell r="S2682">
            <v>4389.3540000000003</v>
          </cell>
          <cell r="T2682">
            <v>4389.3540000000003</v>
          </cell>
          <cell r="U2682">
            <v>4389.3540000000003</v>
          </cell>
          <cell r="V2682">
            <v>4696.6087800000005</v>
          </cell>
          <cell r="W2682">
            <v>4696.6087800000005</v>
          </cell>
          <cell r="X2682">
            <v>4696.6087800000005</v>
          </cell>
          <cell r="Y2682">
            <v>4696.6087800000005</v>
          </cell>
          <cell r="Z2682">
            <v>5218.4542000000001</v>
          </cell>
          <cell r="AB2682" t="str">
            <v/>
          </cell>
          <cell r="AC2682">
            <v>3125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I2682" t="str">
            <v/>
          </cell>
          <cell r="AJ2682" t="str">
            <v/>
          </cell>
          <cell r="AM2682" t="e">
            <v>#N/A</v>
          </cell>
        </row>
        <row r="2683">
          <cell r="A2683" t="str">
            <v>ACTIVE</v>
          </cell>
          <cell r="B2683" t="str">
            <v>35-310</v>
          </cell>
          <cell r="C2683">
            <v>28882238</v>
          </cell>
          <cell r="D2683" t="str">
            <v>35-310</v>
          </cell>
          <cell r="E2683" t="str">
            <v>SDR 35</v>
          </cell>
          <cell r="F2683" t="str">
            <v>30X6 INCR COUPLING CON GXG SDR35</v>
          </cell>
          <cell r="G2683">
            <v>115.65</v>
          </cell>
          <cell r="H2683">
            <v>52.457914800000005</v>
          </cell>
          <cell r="I2683">
            <v>1</v>
          </cell>
          <cell r="J2683">
            <v>1</v>
          </cell>
          <cell r="K2683">
            <v>5417.2327856209167</v>
          </cell>
          <cell r="L2683">
            <v>506.75560000000002</v>
          </cell>
          <cell r="M2683" t="str">
            <v>SPECFIT</v>
          </cell>
          <cell r="N2683" t="str">
            <v>(79)600306</v>
          </cell>
          <cell r="O2683" t="str">
            <v>BOX</v>
          </cell>
          <cell r="P2683" t="str">
            <v>D</v>
          </cell>
          <cell r="Q2683" t="str">
            <v>F</v>
          </cell>
          <cell r="R2683">
            <v>4258.4588235294123</v>
          </cell>
          <cell r="S2683">
            <v>4556.5509411764715</v>
          </cell>
          <cell r="T2683">
            <v>4556.5509411764715</v>
          </cell>
          <cell r="U2683">
            <v>4556.5509411764715</v>
          </cell>
          <cell r="V2683">
            <v>4875.509507058825</v>
          </cell>
          <cell r="W2683">
            <v>4875.509507058825</v>
          </cell>
          <cell r="X2683">
            <v>4875.509507058825</v>
          </cell>
          <cell r="Y2683">
            <v>4875.509507058825</v>
          </cell>
          <cell r="Z2683">
            <v>5417.2327856209167</v>
          </cell>
          <cell r="AB2683" t="str">
            <v/>
          </cell>
          <cell r="AC2683">
            <v>3126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I2683" t="str">
            <v/>
          </cell>
          <cell r="AJ2683" t="str">
            <v/>
          </cell>
          <cell r="AM2683" t="e">
            <v>#N/A</v>
          </cell>
        </row>
        <row r="2684">
          <cell r="A2684" t="str">
            <v>ACTIVE</v>
          </cell>
          <cell r="B2684" t="str">
            <v>35-311</v>
          </cell>
          <cell r="C2684">
            <v>28882246</v>
          </cell>
          <cell r="D2684" t="str">
            <v>35-311</v>
          </cell>
          <cell r="E2684" t="str">
            <v>SDR 35</v>
          </cell>
          <cell r="F2684" t="str">
            <v>30X8 INCR COUPLING CON GXG SDR35</v>
          </cell>
          <cell r="G2684">
            <v>116.55</v>
          </cell>
          <cell r="H2684">
            <v>52.866147599999998</v>
          </cell>
          <cell r="I2684">
            <v>1</v>
          </cell>
          <cell r="J2684">
            <v>1</v>
          </cell>
          <cell r="K2684">
            <v>6707.7969908496752</v>
          </cell>
          <cell r="L2684">
            <v>627.48260000000005</v>
          </cell>
          <cell r="M2684" t="str">
            <v>SPECFIT</v>
          </cell>
          <cell r="N2684" t="str">
            <v>(79)600308</v>
          </cell>
          <cell r="O2684" t="str">
            <v>BOX</v>
          </cell>
          <cell r="P2684" t="str">
            <v>D</v>
          </cell>
          <cell r="Q2684" t="str">
            <v>F</v>
          </cell>
          <cell r="R2684">
            <v>5272.9647058823539</v>
          </cell>
          <cell r="S2684">
            <v>5642.0722352941193</v>
          </cell>
          <cell r="T2684">
            <v>5642.0722352941193</v>
          </cell>
          <cell r="U2684">
            <v>5642.0722352941193</v>
          </cell>
          <cell r="V2684">
            <v>6037.0172917647078</v>
          </cell>
          <cell r="W2684">
            <v>6037.0172917647078</v>
          </cell>
          <cell r="X2684">
            <v>6037.0172917647078</v>
          </cell>
          <cell r="Y2684">
            <v>6037.0172917647078</v>
          </cell>
          <cell r="Z2684">
            <v>6707.7969908496752</v>
          </cell>
          <cell r="AB2684" t="str">
            <v/>
          </cell>
          <cell r="AC2684">
            <v>3127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I2684" t="str">
            <v/>
          </cell>
          <cell r="AJ2684" t="str">
            <v/>
          </cell>
          <cell r="AM2684" t="e">
            <v>#N/A</v>
          </cell>
        </row>
        <row r="2685">
          <cell r="A2685" t="str">
            <v>ACTIVE</v>
          </cell>
          <cell r="B2685" t="str">
            <v>35-312</v>
          </cell>
          <cell r="C2685">
            <v>28882254</v>
          </cell>
          <cell r="D2685" t="str">
            <v>35-312</v>
          </cell>
          <cell r="E2685" t="str">
            <v>SDR 35</v>
          </cell>
          <cell r="F2685" t="str">
            <v>30X10 INCR COUPLING CON GXG SDR35</v>
          </cell>
          <cell r="G2685">
            <v>117.9</v>
          </cell>
          <cell r="H2685">
            <v>53.478496800000002</v>
          </cell>
          <cell r="I2685">
            <v>1</v>
          </cell>
          <cell r="J2685">
            <v>1</v>
          </cell>
          <cell r="K2685">
            <v>8585.6275490196094</v>
          </cell>
          <cell r="L2685">
            <v>803.14369999999997</v>
          </cell>
          <cell r="M2685" t="str">
            <v>SPECFIT</v>
          </cell>
          <cell r="N2685" t="str">
            <v>(79)6003010</v>
          </cell>
          <cell r="O2685" t="str">
            <v>BOX</v>
          </cell>
          <cell r="P2685" t="str">
            <v>D</v>
          </cell>
          <cell r="Q2685" t="str">
            <v>F</v>
          </cell>
          <cell r="R2685">
            <v>6749.1176470588234</v>
          </cell>
          <cell r="S2685">
            <v>7221.5558823529418</v>
          </cell>
          <cell r="T2685">
            <v>7221.5558823529418</v>
          </cell>
          <cell r="U2685">
            <v>7221.5558823529418</v>
          </cell>
          <cell r="V2685">
            <v>7727.0647941176485</v>
          </cell>
          <cell r="W2685">
            <v>7727.0647941176485</v>
          </cell>
          <cell r="X2685">
            <v>7727.0647941176485</v>
          </cell>
          <cell r="Y2685">
            <v>7727.0647941176485</v>
          </cell>
          <cell r="Z2685">
            <v>8585.6275490196094</v>
          </cell>
          <cell r="AB2685" t="str">
            <v/>
          </cell>
          <cell r="AC2685">
            <v>3128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I2685" t="str">
            <v/>
          </cell>
          <cell r="AJ2685" t="str">
            <v/>
          </cell>
          <cell r="AM2685" t="e">
            <v>#N/A</v>
          </cell>
        </row>
        <row r="2686">
          <cell r="A2686" t="str">
            <v>ACTIVE</v>
          </cell>
          <cell r="B2686" t="str">
            <v>35-313</v>
          </cell>
          <cell r="C2686">
            <v>28882262</v>
          </cell>
          <cell r="D2686" t="str">
            <v>35-313</v>
          </cell>
          <cell r="E2686" t="str">
            <v>SDR 35</v>
          </cell>
          <cell r="F2686" t="str">
            <v>30X12 INCR COUPLING CON GXG SDR35</v>
          </cell>
          <cell r="G2686">
            <v>119.25</v>
          </cell>
          <cell r="H2686">
            <v>54.090845999999999</v>
          </cell>
          <cell r="I2686">
            <v>1</v>
          </cell>
          <cell r="J2686">
            <v>1</v>
          </cell>
          <cell r="K2686">
            <v>10989.229112418303</v>
          </cell>
          <cell r="L2686">
            <v>1027.9898000000001</v>
          </cell>
          <cell r="M2686" t="str">
            <v>SPECFIT</v>
          </cell>
          <cell r="N2686" t="str">
            <v>(79)6003012</v>
          </cell>
          <cell r="O2686" t="str">
            <v>BOX</v>
          </cell>
          <cell r="P2686" t="str">
            <v>D</v>
          </cell>
          <cell r="Q2686" t="str">
            <v>F</v>
          </cell>
          <cell r="R2686">
            <v>8638.5764705882357</v>
          </cell>
          <cell r="S2686">
            <v>9243.2768235294134</v>
          </cell>
          <cell r="T2686">
            <v>9243.2768235294134</v>
          </cell>
          <cell r="U2686">
            <v>9243.2768235294134</v>
          </cell>
          <cell r="V2686">
            <v>9890.3062011764723</v>
          </cell>
          <cell r="W2686">
            <v>9890.3062011764723</v>
          </cell>
          <cell r="X2686">
            <v>9890.3062011764723</v>
          </cell>
          <cell r="Y2686">
            <v>9890.3062011764723</v>
          </cell>
          <cell r="Z2686">
            <v>10989.229112418303</v>
          </cell>
          <cell r="AB2686" t="str">
            <v/>
          </cell>
          <cell r="AC2686">
            <v>3129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I2686" t="str">
            <v/>
          </cell>
          <cell r="AJ2686" t="str">
            <v/>
          </cell>
          <cell r="AM2686" t="e">
            <v>#N/A</v>
          </cell>
        </row>
        <row r="2687">
          <cell r="A2687" t="str">
            <v>ACTIVE</v>
          </cell>
          <cell r="B2687" t="str">
            <v>35-314</v>
          </cell>
          <cell r="C2687">
            <v>28882270</v>
          </cell>
          <cell r="D2687" t="str">
            <v>35-314</v>
          </cell>
          <cell r="E2687" t="str">
            <v>SDR 35</v>
          </cell>
          <cell r="F2687" t="str">
            <v>30X15 INCR COUPLING CON GXG SDR35</v>
          </cell>
          <cell r="G2687">
            <v>122.85</v>
          </cell>
          <cell r="H2687">
            <v>55.723777199999994</v>
          </cell>
          <cell r="I2687">
            <v>1</v>
          </cell>
          <cell r="J2687">
            <v>1</v>
          </cell>
          <cell r="K2687">
            <v>12404.984016993467</v>
          </cell>
          <cell r="L2687">
            <v>1160.4276</v>
          </cell>
          <cell r="M2687" t="str">
            <v>SPECFIT</v>
          </cell>
          <cell r="N2687" t="str">
            <v>(79)6003015</v>
          </cell>
          <cell r="O2687" t="str">
            <v>BOX</v>
          </cell>
          <cell r="P2687" t="str">
            <v>D</v>
          </cell>
          <cell r="Q2687" t="str">
            <v>F</v>
          </cell>
          <cell r="R2687">
            <v>9751.4941176470602</v>
          </cell>
          <cell r="S2687">
            <v>10434.098705882356</v>
          </cell>
          <cell r="T2687">
            <v>10434.098705882356</v>
          </cell>
          <cell r="U2687">
            <v>10434.098705882356</v>
          </cell>
          <cell r="V2687">
            <v>11164.485615294121</v>
          </cell>
          <cell r="W2687">
            <v>11164.485615294121</v>
          </cell>
          <cell r="X2687">
            <v>11164.485615294121</v>
          </cell>
          <cell r="Y2687">
            <v>11164.485615294121</v>
          </cell>
          <cell r="Z2687">
            <v>12404.984016993467</v>
          </cell>
          <cell r="AB2687" t="str">
            <v/>
          </cell>
          <cell r="AC2687">
            <v>3130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I2687" t="str">
            <v/>
          </cell>
          <cell r="AJ2687" t="str">
            <v/>
          </cell>
          <cell r="AM2687" t="e">
            <v>#N/A</v>
          </cell>
        </row>
        <row r="2688">
          <cell r="A2688" t="str">
            <v>ACTIVE</v>
          </cell>
          <cell r="B2688" t="str">
            <v>35-315</v>
          </cell>
          <cell r="C2688">
            <v>28882289</v>
          </cell>
          <cell r="D2688" t="str">
            <v>35-315</v>
          </cell>
          <cell r="E2688" t="str">
            <v>SDR 35</v>
          </cell>
          <cell r="F2688" t="str">
            <v>30X18 INCR COUPLING CON GXG SDR35</v>
          </cell>
          <cell r="G2688">
            <v>129.15</v>
          </cell>
          <cell r="H2688">
            <v>58.581406800000003</v>
          </cell>
          <cell r="I2688">
            <v>1</v>
          </cell>
          <cell r="J2688">
            <v>1</v>
          </cell>
          <cell r="K2688">
            <v>15878.386126797384</v>
          </cell>
          <cell r="L2688">
            <v>1485.3474000000001</v>
          </cell>
          <cell r="M2688" t="str">
            <v>SPECFIT</v>
          </cell>
          <cell r="N2688" t="str">
            <v>(79)6003018</v>
          </cell>
          <cell r="O2688" t="str">
            <v>BOX</v>
          </cell>
          <cell r="P2688" t="str">
            <v>D</v>
          </cell>
          <cell r="Q2688" t="str">
            <v>F</v>
          </cell>
          <cell r="R2688">
            <v>12481.917647058823</v>
          </cell>
          <cell r="S2688">
            <v>13355.65188235294</v>
          </cell>
          <cell r="T2688">
            <v>13355.65188235294</v>
          </cell>
          <cell r="U2688">
            <v>13355.65188235294</v>
          </cell>
          <cell r="V2688">
            <v>14290.547514117647</v>
          </cell>
          <cell r="W2688">
            <v>14290.547514117647</v>
          </cell>
          <cell r="X2688">
            <v>14290.547514117647</v>
          </cell>
          <cell r="Y2688">
            <v>14290.547514117647</v>
          </cell>
          <cell r="Z2688">
            <v>15878.386126797384</v>
          </cell>
          <cell r="AB2688" t="str">
            <v/>
          </cell>
          <cell r="AC2688">
            <v>3131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I2688" t="str">
            <v/>
          </cell>
          <cell r="AJ2688" t="str">
            <v/>
          </cell>
          <cell r="AM2688" t="e">
            <v>#N/A</v>
          </cell>
        </row>
        <row r="2689">
          <cell r="A2689" t="str">
            <v>ACTIVE</v>
          </cell>
          <cell r="B2689" t="str">
            <v>35-316</v>
          </cell>
          <cell r="C2689">
            <v>28882297</v>
          </cell>
          <cell r="D2689" t="str">
            <v>35-316</v>
          </cell>
          <cell r="E2689" t="str">
            <v>SDR 35</v>
          </cell>
          <cell r="F2689" t="str">
            <v>30X21 INCR COUPLING CON GXG SDR35</v>
          </cell>
          <cell r="G2689">
            <v>137.25</v>
          </cell>
          <cell r="H2689">
            <v>62.255502</v>
          </cell>
          <cell r="I2689">
            <v>1</v>
          </cell>
          <cell r="J2689">
            <v>1</v>
          </cell>
          <cell r="K2689">
            <v>16615.851386928105</v>
          </cell>
          <cell r="L2689">
            <v>1554.3343</v>
          </cell>
          <cell r="M2689" t="str">
            <v>SPECFIT</v>
          </cell>
          <cell r="N2689" t="str">
            <v>(79)6003021</v>
          </cell>
          <cell r="O2689" t="str">
            <v>BOX</v>
          </cell>
          <cell r="P2689" t="str">
            <v>D</v>
          </cell>
          <cell r="Q2689" t="str">
            <v>F</v>
          </cell>
          <cell r="R2689">
            <v>13061.635294117646</v>
          </cell>
          <cell r="S2689">
            <v>13975.949764705883</v>
          </cell>
          <cell r="T2689">
            <v>13975.949764705883</v>
          </cell>
          <cell r="U2689">
            <v>13975.949764705883</v>
          </cell>
          <cell r="V2689">
            <v>14954.266248235295</v>
          </cell>
          <cell r="W2689">
            <v>14954.266248235295</v>
          </cell>
          <cell r="X2689">
            <v>14954.266248235295</v>
          </cell>
          <cell r="Y2689">
            <v>14954.266248235295</v>
          </cell>
          <cell r="Z2689">
            <v>16615.851386928105</v>
          </cell>
          <cell r="AB2689" t="str">
            <v/>
          </cell>
          <cell r="AC2689">
            <v>3132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I2689" t="str">
            <v/>
          </cell>
          <cell r="AJ2689" t="str">
            <v/>
          </cell>
          <cell r="AM2689" t="e">
            <v>#N/A</v>
          </cell>
        </row>
        <row r="2690">
          <cell r="A2690" t="str">
            <v>ACTIVE</v>
          </cell>
          <cell r="B2690" t="str">
            <v>35-317</v>
          </cell>
          <cell r="C2690">
            <v>28882300</v>
          </cell>
          <cell r="D2690" t="str">
            <v>35-317</v>
          </cell>
          <cell r="E2690" t="str">
            <v>SDR 35</v>
          </cell>
          <cell r="F2690" t="str">
            <v>30X24 INCR COUPLING CON GXG SDR35</v>
          </cell>
          <cell r="G2690">
            <v>144.9</v>
          </cell>
          <cell r="H2690">
            <v>65.7254808</v>
          </cell>
          <cell r="I2690">
            <v>1</v>
          </cell>
          <cell r="J2690">
            <v>1</v>
          </cell>
          <cell r="K2690">
            <v>18664.384290196078</v>
          </cell>
          <cell r="L2690">
            <v>1359.806</v>
          </cell>
          <cell r="M2690" t="str">
            <v>SPECFIT</v>
          </cell>
          <cell r="N2690" t="str">
            <v>(79)6003024</v>
          </cell>
          <cell r="O2690" t="str">
            <v>BOX</v>
          </cell>
          <cell r="P2690" t="str">
            <v>D</v>
          </cell>
          <cell r="Q2690" t="str">
            <v>F</v>
          </cell>
          <cell r="R2690">
            <v>14671.976470588235</v>
          </cell>
          <cell r="S2690">
            <v>15699.014823529413</v>
          </cell>
          <cell r="T2690">
            <v>15699.014823529413</v>
          </cell>
          <cell r="U2690">
            <v>15699.014823529413</v>
          </cell>
          <cell r="V2690">
            <v>16797.945861176471</v>
          </cell>
          <cell r="W2690">
            <v>16797.945861176471</v>
          </cell>
          <cell r="X2690">
            <v>16797.945861176471</v>
          </cell>
          <cell r="Y2690">
            <v>16797.945861176471</v>
          </cell>
          <cell r="Z2690">
            <v>18664.384290196078</v>
          </cell>
          <cell r="AB2690" t="str">
            <v/>
          </cell>
          <cell r="AC2690">
            <v>3133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I2690" t="str">
            <v/>
          </cell>
          <cell r="AJ2690" t="str">
            <v/>
          </cell>
          <cell r="AM2690" t="e">
            <v>#N/A</v>
          </cell>
        </row>
        <row r="2691">
          <cell r="A2691" t="str">
            <v>ACTIVE</v>
          </cell>
          <cell r="B2691" t="str">
            <v>35-318</v>
          </cell>
          <cell r="C2691">
            <v>28882319</v>
          </cell>
          <cell r="D2691" t="str">
            <v>35-318</v>
          </cell>
          <cell r="E2691" t="str">
            <v>SDR 35</v>
          </cell>
          <cell r="F2691" t="str">
            <v>30X27 INCR COUPLING CON GXG SDR35</v>
          </cell>
          <cell r="G2691">
            <v>0.01</v>
          </cell>
          <cell r="H2691">
            <v>4.5359199999999997E-3</v>
          </cell>
          <cell r="I2691">
            <v>1</v>
          </cell>
          <cell r="J2691" t="str">
            <v>-</v>
          </cell>
          <cell r="K2691">
            <v>19119.605509803925</v>
          </cell>
          <cell r="L2691">
            <v>1788.549</v>
          </cell>
          <cell r="M2691" t="str">
            <v>SPECFIT</v>
          </cell>
          <cell r="N2691" t="str">
            <v>(79)6003027</v>
          </cell>
          <cell r="O2691" t="str">
            <v>BOX</v>
          </cell>
          <cell r="P2691" t="str">
            <v>D</v>
          </cell>
          <cell r="Q2691" t="str">
            <v>F</v>
          </cell>
          <cell r="R2691">
            <v>15029.823529411766</v>
          </cell>
          <cell r="S2691">
            <v>16081.91117647059</v>
          </cell>
          <cell r="T2691">
            <v>16081.91117647059</v>
          </cell>
          <cell r="U2691">
            <v>16081.91117647059</v>
          </cell>
          <cell r="V2691">
            <v>17207.644958823534</v>
          </cell>
          <cell r="W2691">
            <v>17207.644958823534</v>
          </cell>
          <cell r="X2691">
            <v>17207.644958823534</v>
          </cell>
          <cell r="Y2691">
            <v>17207.644958823534</v>
          </cell>
          <cell r="Z2691">
            <v>19119.605509803925</v>
          </cell>
          <cell r="AB2691" t="str">
            <v/>
          </cell>
          <cell r="AC2691">
            <v>3134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I2691" t="str">
            <v/>
          </cell>
          <cell r="AJ2691" t="str">
            <v/>
          </cell>
          <cell r="AM2691" t="e">
            <v>#N/A</v>
          </cell>
        </row>
        <row r="2692">
          <cell r="A2692" t="str">
            <v>ACTIVE</v>
          </cell>
          <cell r="B2692" t="str">
            <v>35-319</v>
          </cell>
          <cell r="C2692">
            <v>28882327</v>
          </cell>
          <cell r="D2692" t="str">
            <v>35-319</v>
          </cell>
          <cell r="E2692" t="str">
            <v>SDR 35</v>
          </cell>
          <cell r="F2692" t="str">
            <v>36X4 INCR COUPLING CON GXG SDR35</v>
          </cell>
          <cell r="G2692">
            <v>190.35</v>
          </cell>
          <cell r="H2692">
            <v>86.341237199999995</v>
          </cell>
          <cell r="I2692">
            <v>1</v>
          </cell>
          <cell r="J2692">
            <v>1</v>
          </cell>
          <cell r="K2692">
            <v>6675.9343490196079</v>
          </cell>
          <cell r="L2692">
            <v>624.50170000000003</v>
          </cell>
          <cell r="M2692" t="str">
            <v>SPECFIT</v>
          </cell>
          <cell r="N2692" t="str">
            <v>(79)600364</v>
          </cell>
          <cell r="O2692" t="str">
            <v>BOX</v>
          </cell>
          <cell r="P2692" t="str">
            <v>D</v>
          </cell>
          <cell r="Q2692" t="str">
            <v>F</v>
          </cell>
          <cell r="R2692">
            <v>5247.9176470588236</v>
          </cell>
          <cell r="S2692">
            <v>5615.2718823529412</v>
          </cell>
          <cell r="T2692">
            <v>5615.2718823529412</v>
          </cell>
          <cell r="U2692">
            <v>5615.2718823529412</v>
          </cell>
          <cell r="V2692">
            <v>6008.3409141176471</v>
          </cell>
          <cell r="W2692">
            <v>6008.3409141176471</v>
          </cell>
          <cell r="X2692">
            <v>6008.3409141176471</v>
          </cell>
          <cell r="Y2692">
            <v>6008.3409141176471</v>
          </cell>
          <cell r="Z2692">
            <v>6675.9343490196079</v>
          </cell>
          <cell r="AB2692" t="str">
            <v/>
          </cell>
          <cell r="AC2692">
            <v>3135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I2692" t="str">
            <v/>
          </cell>
          <cell r="AJ2692" t="str">
            <v/>
          </cell>
          <cell r="AM2692" t="e">
            <v>#N/A</v>
          </cell>
        </row>
        <row r="2693">
          <cell r="A2693" t="str">
            <v>ACTIVE</v>
          </cell>
          <cell r="B2693" t="str">
            <v>35-320</v>
          </cell>
          <cell r="C2693">
            <v>28882335</v>
          </cell>
          <cell r="D2693" t="str">
            <v>35-320</v>
          </cell>
          <cell r="E2693" t="str">
            <v>SDR 35</v>
          </cell>
          <cell r="F2693" t="str">
            <v>36X6 INCR COUPLING CON GXG SDR35</v>
          </cell>
          <cell r="G2693">
            <v>190.8</v>
          </cell>
          <cell r="H2693">
            <v>86.545353599999999</v>
          </cell>
          <cell r="I2693">
            <v>1</v>
          </cell>
          <cell r="J2693">
            <v>1</v>
          </cell>
          <cell r="K2693">
            <v>6707.7969908496752</v>
          </cell>
          <cell r="L2693">
            <v>627.48260000000005</v>
          </cell>
          <cell r="M2693" t="str">
            <v>SPECFIT</v>
          </cell>
          <cell r="N2693" t="str">
            <v>(79)600366</v>
          </cell>
          <cell r="O2693" t="str">
            <v>BOX</v>
          </cell>
          <cell r="P2693" t="str">
            <v>D</v>
          </cell>
          <cell r="Q2693" t="str">
            <v>F</v>
          </cell>
          <cell r="R2693">
            <v>5272.9647058823539</v>
          </cell>
          <cell r="S2693">
            <v>5642.0722352941193</v>
          </cell>
          <cell r="T2693">
            <v>5642.0722352941193</v>
          </cell>
          <cell r="U2693">
            <v>5642.0722352941193</v>
          </cell>
          <cell r="V2693">
            <v>6037.0172917647078</v>
          </cell>
          <cell r="W2693">
            <v>6037.0172917647078</v>
          </cell>
          <cell r="X2693">
            <v>6037.0172917647078</v>
          </cell>
          <cell r="Y2693">
            <v>6037.0172917647078</v>
          </cell>
          <cell r="Z2693">
            <v>6707.7969908496752</v>
          </cell>
          <cell r="AB2693" t="str">
            <v/>
          </cell>
          <cell r="AC2693">
            <v>3136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I2693" t="str">
            <v/>
          </cell>
          <cell r="AJ2693" t="str">
            <v/>
          </cell>
          <cell r="AM2693" t="e">
            <v>#N/A</v>
          </cell>
        </row>
        <row r="2694">
          <cell r="A2694" t="str">
            <v>ACTIVE</v>
          </cell>
          <cell r="B2694" t="str">
            <v>35-321</v>
          </cell>
          <cell r="C2694">
            <v>28882343</v>
          </cell>
          <cell r="D2694" t="str">
            <v>35-321</v>
          </cell>
          <cell r="E2694" t="str">
            <v>SDR 35</v>
          </cell>
          <cell r="F2694" t="str">
            <v>36X8 INCR COUPLING CON GXG SDR35</v>
          </cell>
          <cell r="G2694">
            <v>191.7</v>
          </cell>
          <cell r="H2694">
            <v>86.953586399999992</v>
          </cell>
          <cell r="I2694">
            <v>1</v>
          </cell>
          <cell r="J2694">
            <v>1</v>
          </cell>
          <cell r="K2694">
            <v>8585.6275490196094</v>
          </cell>
          <cell r="L2694">
            <v>803.14369999999997</v>
          </cell>
          <cell r="M2694" t="str">
            <v>SPECFIT</v>
          </cell>
          <cell r="N2694" t="str">
            <v>(79)600368</v>
          </cell>
          <cell r="O2694" t="str">
            <v>BOX</v>
          </cell>
          <cell r="P2694" t="str">
            <v>D</v>
          </cell>
          <cell r="Q2694" t="str">
            <v>F</v>
          </cell>
          <cell r="R2694">
            <v>6749.1176470588234</v>
          </cell>
          <cell r="S2694">
            <v>7221.5558823529418</v>
          </cell>
          <cell r="T2694">
            <v>7221.5558823529418</v>
          </cell>
          <cell r="U2694">
            <v>7221.5558823529418</v>
          </cell>
          <cell r="V2694">
            <v>7727.0647941176485</v>
          </cell>
          <cell r="W2694">
            <v>7727.0647941176485</v>
          </cell>
          <cell r="X2694">
            <v>7727.0647941176485</v>
          </cell>
          <cell r="Y2694">
            <v>7727.0647941176485</v>
          </cell>
          <cell r="Z2694">
            <v>8585.6275490196094</v>
          </cell>
          <cell r="AB2694" t="str">
            <v/>
          </cell>
          <cell r="AC2694">
            <v>3137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I2694" t="str">
            <v/>
          </cell>
          <cell r="AJ2694" t="str">
            <v/>
          </cell>
          <cell r="AM2694" t="e">
            <v>#N/A</v>
          </cell>
        </row>
        <row r="2695">
          <cell r="A2695" t="str">
            <v>ACTIVE</v>
          </cell>
          <cell r="B2695" t="str">
            <v>35-322</v>
          </cell>
          <cell r="C2695">
            <v>28882351</v>
          </cell>
          <cell r="D2695" t="str">
            <v>35-322</v>
          </cell>
          <cell r="E2695" t="str">
            <v>SDR 35</v>
          </cell>
          <cell r="F2695" t="str">
            <v>36X10 INCR COUPLING CON GXG SDR35</v>
          </cell>
          <cell r="G2695">
            <v>193.05</v>
          </cell>
          <cell r="H2695">
            <v>87.565935600000003</v>
          </cell>
          <cell r="I2695">
            <v>1</v>
          </cell>
          <cell r="J2695">
            <v>1</v>
          </cell>
          <cell r="K2695">
            <v>10989.229112418303</v>
          </cell>
          <cell r="L2695">
            <v>1027.9898000000001</v>
          </cell>
          <cell r="M2695" t="str">
            <v>SPECFIT</v>
          </cell>
          <cell r="N2695" t="str">
            <v>(79)6003610</v>
          </cell>
          <cell r="O2695" t="str">
            <v>BOX</v>
          </cell>
          <cell r="P2695" t="str">
            <v>D</v>
          </cell>
          <cell r="Q2695" t="str">
            <v>F</v>
          </cell>
          <cell r="R2695">
            <v>8638.5764705882357</v>
          </cell>
          <cell r="S2695">
            <v>9243.2768235294134</v>
          </cell>
          <cell r="T2695">
            <v>9243.2768235294134</v>
          </cell>
          <cell r="U2695">
            <v>9243.2768235294134</v>
          </cell>
          <cell r="V2695">
            <v>9890.3062011764723</v>
          </cell>
          <cell r="W2695">
            <v>9890.3062011764723</v>
          </cell>
          <cell r="X2695">
            <v>9890.3062011764723</v>
          </cell>
          <cell r="Y2695">
            <v>9890.3062011764723</v>
          </cell>
          <cell r="Z2695">
            <v>10989.229112418303</v>
          </cell>
          <cell r="AB2695" t="str">
            <v/>
          </cell>
          <cell r="AC2695">
            <v>3138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I2695" t="str">
            <v/>
          </cell>
          <cell r="AJ2695" t="str">
            <v/>
          </cell>
          <cell r="AM2695" t="e">
            <v>#N/A</v>
          </cell>
        </row>
        <row r="2696">
          <cell r="A2696" t="str">
            <v>ACTIVE</v>
          </cell>
          <cell r="B2696" t="str">
            <v>35-323</v>
          </cell>
          <cell r="C2696">
            <v>28882360</v>
          </cell>
          <cell r="D2696" t="str">
            <v>35-323</v>
          </cell>
          <cell r="E2696" t="str">
            <v>SDR 35</v>
          </cell>
          <cell r="F2696" t="str">
            <v>36X12 INCR COUPLING CON GXG SDR35</v>
          </cell>
          <cell r="G2696">
            <v>194.4</v>
          </cell>
          <cell r="H2696">
            <v>88.1782848</v>
          </cell>
          <cell r="I2696">
            <v>1</v>
          </cell>
          <cell r="J2696">
            <v>1</v>
          </cell>
          <cell r="K2696">
            <v>14066.570652287584</v>
          </cell>
          <cell r="L2696">
            <v>1315.8611000000001</v>
          </cell>
          <cell r="M2696" t="str">
            <v>SPECFIT</v>
          </cell>
          <cell r="N2696" t="str">
            <v>(79)6003612</v>
          </cell>
          <cell r="O2696" t="str">
            <v>BOX</v>
          </cell>
          <cell r="P2696" t="str">
            <v>D</v>
          </cell>
          <cell r="Q2696" t="str">
            <v>F</v>
          </cell>
          <cell r="R2696">
            <v>11057.658823529413</v>
          </cell>
          <cell r="S2696">
            <v>11831.694941176473</v>
          </cell>
          <cell r="T2696">
            <v>11831.694941176473</v>
          </cell>
          <cell r="U2696">
            <v>11831.694941176473</v>
          </cell>
          <cell r="V2696">
            <v>12659.913587058827</v>
          </cell>
          <cell r="W2696">
            <v>12659.913587058827</v>
          </cell>
          <cell r="X2696">
            <v>12659.913587058827</v>
          </cell>
          <cell r="Y2696">
            <v>12659.913587058827</v>
          </cell>
          <cell r="Z2696">
            <v>14066.570652287584</v>
          </cell>
          <cell r="AB2696" t="str">
            <v/>
          </cell>
          <cell r="AC2696">
            <v>3139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I2696" t="str">
            <v/>
          </cell>
          <cell r="AJ2696" t="str">
            <v/>
          </cell>
          <cell r="AM2696" t="e">
            <v>#N/A</v>
          </cell>
        </row>
        <row r="2697">
          <cell r="A2697" t="str">
            <v>ACTIVE</v>
          </cell>
          <cell r="B2697" t="str">
            <v>35-324</v>
          </cell>
          <cell r="C2697">
            <v>28882378</v>
          </cell>
          <cell r="D2697" t="str">
            <v>35-324</v>
          </cell>
          <cell r="E2697" t="str">
            <v>SDR 35</v>
          </cell>
          <cell r="F2697" t="str">
            <v>36X15 INCR COUPLING CON GXG SDR35</v>
          </cell>
          <cell r="G2697">
            <v>198.45</v>
          </cell>
          <cell r="H2697">
            <v>90.015332399999991</v>
          </cell>
          <cell r="I2697">
            <v>1</v>
          </cell>
          <cell r="J2697">
            <v>1</v>
          </cell>
          <cell r="K2697">
            <v>15857.897654901963</v>
          </cell>
          <cell r="L2697">
            <v>1483.4311</v>
          </cell>
          <cell r="M2697" t="str">
            <v>SPECFIT</v>
          </cell>
          <cell r="N2697" t="str">
            <v>(79)6003615</v>
          </cell>
          <cell r="O2697" t="str">
            <v>BOX</v>
          </cell>
          <cell r="P2697" t="str">
            <v>D</v>
          </cell>
          <cell r="Q2697" t="str">
            <v>F</v>
          </cell>
          <cell r="R2697">
            <v>12465.811764705883</v>
          </cell>
          <cell r="S2697">
            <v>13338.418588235296</v>
          </cell>
          <cell r="T2697">
            <v>13338.418588235296</v>
          </cell>
          <cell r="U2697">
            <v>13338.418588235296</v>
          </cell>
          <cell r="V2697">
            <v>14272.107889411767</v>
          </cell>
          <cell r="W2697">
            <v>14272.107889411767</v>
          </cell>
          <cell r="X2697">
            <v>14272.107889411767</v>
          </cell>
          <cell r="Y2697">
            <v>14272.107889411767</v>
          </cell>
          <cell r="Z2697">
            <v>15857.897654901963</v>
          </cell>
          <cell r="AB2697" t="str">
            <v/>
          </cell>
          <cell r="AC2697">
            <v>3140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I2697" t="str">
            <v/>
          </cell>
          <cell r="AJ2697" t="str">
            <v/>
          </cell>
          <cell r="AM2697" t="e">
            <v>#N/A</v>
          </cell>
        </row>
        <row r="2698">
          <cell r="A2698" t="str">
            <v>ACTIVE</v>
          </cell>
          <cell r="B2698" t="str">
            <v>35-325</v>
          </cell>
          <cell r="C2698">
            <v>28882386</v>
          </cell>
          <cell r="D2698" t="str">
            <v>35-325</v>
          </cell>
          <cell r="E2698" t="str">
            <v>SDR 35</v>
          </cell>
          <cell r="F2698" t="str">
            <v>36X18 INCR COUPLING CON GXG SDR35</v>
          </cell>
          <cell r="G2698">
            <v>204.3</v>
          </cell>
          <cell r="H2698">
            <v>92.668845599999997</v>
          </cell>
          <cell r="I2698">
            <v>1</v>
          </cell>
          <cell r="J2698">
            <v>1</v>
          </cell>
          <cell r="K2698">
            <v>16615.851386928105</v>
          </cell>
          <cell r="L2698">
            <v>1554.3343</v>
          </cell>
          <cell r="M2698" t="str">
            <v>SPECFIT</v>
          </cell>
          <cell r="N2698" t="str">
            <v>(79)6003618</v>
          </cell>
          <cell r="O2698" t="str">
            <v>BOX</v>
          </cell>
          <cell r="P2698" t="str">
            <v>D</v>
          </cell>
          <cell r="Q2698" t="str">
            <v>F</v>
          </cell>
          <cell r="R2698">
            <v>13061.635294117646</v>
          </cell>
          <cell r="S2698">
            <v>13975.949764705883</v>
          </cell>
          <cell r="T2698">
            <v>13975.949764705883</v>
          </cell>
          <cell r="U2698">
            <v>13975.949764705883</v>
          </cell>
          <cell r="V2698">
            <v>14954.266248235295</v>
          </cell>
          <cell r="W2698">
            <v>14954.266248235295</v>
          </cell>
          <cell r="X2698">
            <v>14954.266248235295</v>
          </cell>
          <cell r="Y2698">
            <v>14954.266248235295</v>
          </cell>
          <cell r="Z2698">
            <v>16615.851386928105</v>
          </cell>
          <cell r="AB2698" t="str">
            <v/>
          </cell>
          <cell r="AC2698">
            <v>3141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I2698" t="str">
            <v/>
          </cell>
          <cell r="AJ2698" t="str">
            <v/>
          </cell>
          <cell r="AM2698" t="e">
            <v>#N/A</v>
          </cell>
        </row>
        <row r="2699">
          <cell r="A2699" t="str">
            <v>ACTIVE</v>
          </cell>
          <cell r="B2699" t="str">
            <v>35-327</v>
          </cell>
          <cell r="C2699">
            <v>28882394</v>
          </cell>
          <cell r="D2699" t="str">
            <v>35-327</v>
          </cell>
          <cell r="E2699" t="str">
            <v>SDR 35</v>
          </cell>
          <cell r="F2699" t="str">
            <v>36X21 INCR COUPLING CON GXG SDR35</v>
          </cell>
          <cell r="G2699">
            <v>212.4</v>
          </cell>
          <cell r="H2699">
            <v>96.342940800000008</v>
          </cell>
          <cell r="I2699">
            <v>1</v>
          </cell>
          <cell r="J2699">
            <v>1</v>
          </cell>
          <cell r="K2699">
            <v>17526.308792156866</v>
          </cell>
          <cell r="L2699">
            <v>1639.5033000000001</v>
          </cell>
          <cell r="M2699" t="str">
            <v>SPECFIT</v>
          </cell>
          <cell r="N2699" t="str">
            <v>(79)6003621</v>
          </cell>
          <cell r="O2699" t="str">
            <v>BOX</v>
          </cell>
          <cell r="P2699" t="str">
            <v>D</v>
          </cell>
          <cell r="Q2699" t="str">
            <v>F</v>
          </cell>
          <cell r="R2699">
            <v>13777.341176470589</v>
          </cell>
          <cell r="S2699">
            <v>14741.755058823532</v>
          </cell>
          <cell r="T2699">
            <v>14741.755058823532</v>
          </cell>
          <cell r="U2699">
            <v>14741.755058823532</v>
          </cell>
          <cell r="V2699">
            <v>15773.677912941181</v>
          </cell>
          <cell r="W2699">
            <v>15773.677912941181</v>
          </cell>
          <cell r="X2699">
            <v>15773.677912941181</v>
          </cell>
          <cell r="Y2699">
            <v>15773.677912941181</v>
          </cell>
          <cell r="Z2699">
            <v>17526.308792156866</v>
          </cell>
          <cell r="AB2699" t="str">
            <v/>
          </cell>
          <cell r="AC2699">
            <v>3142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I2699" t="str">
            <v/>
          </cell>
          <cell r="AJ2699" t="str">
            <v/>
          </cell>
          <cell r="AM2699" t="e">
            <v>#N/A</v>
          </cell>
        </row>
        <row r="2700">
          <cell r="A2700" t="str">
            <v>ACTIVE</v>
          </cell>
          <cell r="B2700" t="str">
            <v>35-328</v>
          </cell>
          <cell r="C2700">
            <v>28882408</v>
          </cell>
          <cell r="D2700" t="str">
            <v>35-328</v>
          </cell>
          <cell r="E2700" t="str">
            <v>SDR 35</v>
          </cell>
          <cell r="F2700" t="str">
            <v>36X24 INCR COUPLING CON GXG SDR35</v>
          </cell>
          <cell r="G2700">
            <v>220.05</v>
          </cell>
          <cell r="H2700">
            <v>99.812919600000001</v>
          </cell>
          <cell r="I2700">
            <v>1</v>
          </cell>
          <cell r="J2700">
            <v>1</v>
          </cell>
          <cell r="K2700">
            <v>19347.223602614384</v>
          </cell>
          <cell r="L2700">
            <v>1809.8413</v>
          </cell>
          <cell r="M2700" t="str">
            <v>SPECFIT</v>
          </cell>
          <cell r="N2700" t="str">
            <v>(79)6003624</v>
          </cell>
          <cell r="O2700" t="str">
            <v>BOX</v>
          </cell>
          <cell r="P2700" t="str">
            <v>D</v>
          </cell>
          <cell r="Q2700" t="str">
            <v>F</v>
          </cell>
          <cell r="R2700">
            <v>15208.752941176472</v>
          </cell>
          <cell r="S2700">
            <v>16273.365647058825</v>
          </cell>
          <cell r="T2700">
            <v>16273.365647058825</v>
          </cell>
          <cell r="U2700">
            <v>16273.365647058825</v>
          </cell>
          <cell r="V2700">
            <v>17412.501242352944</v>
          </cell>
          <cell r="W2700">
            <v>17412.501242352944</v>
          </cell>
          <cell r="X2700">
            <v>17412.501242352944</v>
          </cell>
          <cell r="Y2700">
            <v>17412.501242352944</v>
          </cell>
          <cell r="Z2700">
            <v>19347.223602614384</v>
          </cell>
          <cell r="AB2700" t="str">
            <v/>
          </cell>
          <cell r="AC2700">
            <v>3143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I2700" t="str">
            <v/>
          </cell>
          <cell r="AJ2700" t="str">
            <v/>
          </cell>
          <cell r="AM2700" t="e">
            <v>#N/A</v>
          </cell>
        </row>
        <row r="2701">
          <cell r="A2701" t="str">
            <v>ACTIVE</v>
          </cell>
          <cell r="B2701" t="str">
            <v>35-329</v>
          </cell>
          <cell r="C2701">
            <v>28882416</v>
          </cell>
          <cell r="D2701" t="str">
            <v>35-329</v>
          </cell>
          <cell r="E2701" t="str">
            <v>SDR 35</v>
          </cell>
          <cell r="F2701" t="str">
            <v>36X27 INCR COUPLING CON GXG SDR35</v>
          </cell>
          <cell r="G2701">
            <v>231.75</v>
          </cell>
          <cell r="H2701">
            <v>105.119946</v>
          </cell>
          <cell r="I2701">
            <v>1</v>
          </cell>
          <cell r="J2701">
            <v>1</v>
          </cell>
          <cell r="K2701">
            <v>20257.681007843141</v>
          </cell>
          <cell r="L2701">
            <v>1895.0102999999999</v>
          </cell>
          <cell r="M2701" t="str">
            <v>SPECFIT</v>
          </cell>
          <cell r="N2701" t="str">
            <v>(79)6003627</v>
          </cell>
          <cell r="O2701" t="str">
            <v>BOX</v>
          </cell>
          <cell r="P2701" t="str">
            <v>D</v>
          </cell>
          <cell r="Q2701" t="str">
            <v>F</v>
          </cell>
          <cell r="R2701">
            <v>15924.458823529414</v>
          </cell>
          <cell r="S2701">
            <v>17039.170941176475</v>
          </cell>
          <cell r="T2701">
            <v>17039.170941176475</v>
          </cell>
          <cell r="U2701">
            <v>17039.170941176475</v>
          </cell>
          <cell r="V2701">
            <v>18231.912907058828</v>
          </cell>
          <cell r="W2701">
            <v>18231.912907058828</v>
          </cell>
          <cell r="X2701">
            <v>18231.912907058828</v>
          </cell>
          <cell r="Y2701">
            <v>18231.912907058828</v>
          </cell>
          <cell r="Z2701">
            <v>20257.681007843141</v>
          </cell>
          <cell r="AB2701" t="str">
            <v/>
          </cell>
          <cell r="AC2701">
            <v>3144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I2701" t="str">
            <v/>
          </cell>
          <cell r="AJ2701" t="str">
            <v/>
          </cell>
          <cell r="AM2701" t="e">
            <v>#N/A</v>
          </cell>
        </row>
        <row r="2702">
          <cell r="A2702" t="str">
            <v>ACTIVE</v>
          </cell>
          <cell r="B2702" t="str">
            <v>35-332</v>
          </cell>
          <cell r="C2702">
            <v>28882424</v>
          </cell>
          <cell r="D2702" t="str">
            <v>35-332</v>
          </cell>
          <cell r="E2702" t="str">
            <v>SDR 35</v>
          </cell>
          <cell r="F2702" t="str">
            <v>36X30 INCR COUPLING CON GXG SDR35</v>
          </cell>
          <cell r="G2702">
            <v>0.01</v>
          </cell>
          <cell r="H2702">
            <v>4.5359199999999997E-3</v>
          </cell>
          <cell r="I2702">
            <v>1</v>
          </cell>
          <cell r="J2702" t="str">
            <v>-</v>
          </cell>
          <cell r="K2702">
            <v>23262.197928104579</v>
          </cell>
          <cell r="L2702">
            <v>2176.0680000000002</v>
          </cell>
          <cell r="M2702" t="str">
            <v>SPECFIT</v>
          </cell>
          <cell r="N2702" t="str">
            <v>(79)6003630</v>
          </cell>
          <cell r="O2702" t="str">
            <v>BOX</v>
          </cell>
          <cell r="P2702" t="str">
            <v>D</v>
          </cell>
          <cell r="Q2702" t="str">
            <v>F</v>
          </cell>
          <cell r="R2702">
            <v>18286.294117647059</v>
          </cell>
          <cell r="S2702">
            <v>19566.334705882357</v>
          </cell>
          <cell r="T2702">
            <v>19566.334705882357</v>
          </cell>
          <cell r="U2702">
            <v>19566.334705882357</v>
          </cell>
          <cell r="V2702">
            <v>20935.978135294121</v>
          </cell>
          <cell r="W2702">
            <v>20935.978135294121</v>
          </cell>
          <cell r="X2702">
            <v>20935.978135294121</v>
          </cell>
          <cell r="Y2702">
            <v>20935.978135294121</v>
          </cell>
          <cell r="Z2702">
            <v>23262.197928104579</v>
          </cell>
          <cell r="AB2702" t="str">
            <v/>
          </cell>
          <cell r="AC2702">
            <v>3145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I2702" t="str">
            <v/>
          </cell>
          <cell r="AJ2702" t="str">
            <v/>
          </cell>
          <cell r="AM2702" t="e">
            <v>#N/A</v>
          </cell>
        </row>
        <row r="2703">
          <cell r="A2703" t="str">
            <v>ACTIVE</v>
          </cell>
          <cell r="B2703" t="str">
            <v>35-2086</v>
          </cell>
          <cell r="C2703">
            <v>28882505</v>
          </cell>
          <cell r="D2703" t="str">
            <v>35-2086</v>
          </cell>
          <cell r="E2703" t="str">
            <v>SDR 35</v>
          </cell>
          <cell r="F2703" t="str">
            <v>10X6 RED BUSHING CON SXG SDR35</v>
          </cell>
          <cell r="G2703">
            <v>4.05</v>
          </cell>
          <cell r="H2703">
            <v>1.8370476</v>
          </cell>
          <cell r="I2703">
            <v>1</v>
          </cell>
          <cell r="J2703">
            <v>33</v>
          </cell>
          <cell r="K2703">
            <v>441.03022222222222</v>
          </cell>
          <cell r="L2703">
            <v>49.448754999999998</v>
          </cell>
          <cell r="M2703" t="str">
            <v>SPECFIT</v>
          </cell>
          <cell r="N2703" t="str">
            <v>(79)620106</v>
          </cell>
          <cell r="O2703" t="str">
            <v>BOX</v>
          </cell>
          <cell r="P2703" t="str">
            <v>C</v>
          </cell>
          <cell r="Q2703" t="str">
            <v>F</v>
          </cell>
          <cell r="R2703">
            <v>550.7294117647059</v>
          </cell>
          <cell r="S2703">
            <v>589.2804705882354</v>
          </cell>
          <cell r="T2703">
            <v>370.96</v>
          </cell>
          <cell r="U2703">
            <v>370.96</v>
          </cell>
          <cell r="V2703">
            <v>396.92720000000003</v>
          </cell>
          <cell r="W2703">
            <v>396.92720000000003</v>
          </cell>
          <cell r="X2703">
            <v>396.92720000000003</v>
          </cell>
          <cell r="Y2703">
            <v>396.92720000000003</v>
          </cell>
          <cell r="Z2703">
            <v>441.03022222222222</v>
          </cell>
          <cell r="AB2703" t="str">
            <v/>
          </cell>
          <cell r="AC2703">
            <v>3165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I2703" t="str">
            <v/>
          </cell>
          <cell r="AJ2703" t="str">
            <v/>
          </cell>
          <cell r="AM2703" t="e">
            <v>#N/A</v>
          </cell>
        </row>
        <row r="2704">
          <cell r="A2704" t="str">
            <v>ACTIVE</v>
          </cell>
          <cell r="B2704" t="str">
            <v>35-2087</v>
          </cell>
          <cell r="C2704">
            <v>28882513</v>
          </cell>
          <cell r="D2704" t="str">
            <v>35-2087</v>
          </cell>
          <cell r="E2704" t="str">
            <v>SDR 35</v>
          </cell>
          <cell r="F2704" t="str">
            <v>10X8 RED BUSHING CON SXG SDR35</v>
          </cell>
          <cell r="G2704">
            <v>4.5</v>
          </cell>
          <cell r="H2704">
            <v>2.0411640000000002</v>
          </cell>
          <cell r="I2704">
            <v>1</v>
          </cell>
          <cell r="J2704">
            <v>30</v>
          </cell>
          <cell r="K2704">
            <v>524.51400000000001</v>
          </cell>
          <cell r="L2704">
            <v>77.795900000000003</v>
          </cell>
          <cell r="M2704" t="str">
            <v>SPECFIT</v>
          </cell>
          <cell r="N2704" t="str">
            <v>(79)620108</v>
          </cell>
          <cell r="O2704" t="str">
            <v>BOX</v>
          </cell>
          <cell r="P2704" t="str">
            <v>C</v>
          </cell>
          <cell r="Q2704" t="str">
            <v>F</v>
          </cell>
          <cell r="R2704">
            <v>523.12941176470588</v>
          </cell>
          <cell r="S2704">
            <v>559.74847058823536</v>
          </cell>
          <cell r="T2704">
            <v>441.18</v>
          </cell>
          <cell r="U2704">
            <v>441.18</v>
          </cell>
          <cell r="V2704">
            <v>472.06260000000003</v>
          </cell>
          <cell r="W2704">
            <v>472.06260000000003</v>
          </cell>
          <cell r="X2704">
            <v>472.06260000000003</v>
          </cell>
          <cell r="Y2704">
            <v>472.06260000000003</v>
          </cell>
          <cell r="Z2704">
            <v>524.51400000000001</v>
          </cell>
          <cell r="AB2704" t="str">
            <v/>
          </cell>
          <cell r="AC2704">
            <v>3166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I2704" t="str">
            <v/>
          </cell>
          <cell r="AJ2704" t="str">
            <v/>
          </cell>
          <cell r="AM2704" t="e">
            <v>#N/A</v>
          </cell>
        </row>
        <row r="2705">
          <cell r="A2705" t="str">
            <v>ACTIVE</v>
          </cell>
          <cell r="B2705" t="str">
            <v>35-2089</v>
          </cell>
          <cell r="C2705">
            <v>28882530</v>
          </cell>
          <cell r="D2705" t="str">
            <v>35-2089</v>
          </cell>
          <cell r="E2705" t="str">
            <v>SDR 35</v>
          </cell>
          <cell r="F2705" t="str">
            <v>12X6 RED BUSHING CON SXG SDR35</v>
          </cell>
          <cell r="G2705">
            <v>7.2</v>
          </cell>
          <cell r="H2705">
            <v>3.2658624000000001</v>
          </cell>
          <cell r="I2705">
            <v>1</v>
          </cell>
          <cell r="J2705">
            <v>19</v>
          </cell>
          <cell r="K2705">
            <v>578.76300000000003</v>
          </cell>
          <cell r="L2705">
            <v>85.84329000000001</v>
          </cell>
          <cell r="M2705" t="str">
            <v>SPECFIT</v>
          </cell>
          <cell r="N2705" t="str">
            <v>(79)620126</v>
          </cell>
          <cell r="O2705" t="str">
            <v>BOX</v>
          </cell>
          <cell r="P2705" t="str">
            <v>D</v>
          </cell>
          <cell r="Q2705" t="str">
            <v>F</v>
          </cell>
          <cell r="R2705">
            <v>465.4470588235294</v>
          </cell>
          <cell r="S2705">
            <v>498.02835294117648</v>
          </cell>
          <cell r="T2705">
            <v>486.81</v>
          </cell>
          <cell r="U2705">
            <v>486.81</v>
          </cell>
          <cell r="V2705">
            <v>520.88670000000002</v>
          </cell>
          <cell r="W2705">
            <v>520.88670000000002</v>
          </cell>
          <cell r="X2705">
            <v>520.88670000000002</v>
          </cell>
          <cell r="Y2705">
            <v>520.88670000000002</v>
          </cell>
          <cell r="Z2705">
            <v>578.76300000000003</v>
          </cell>
          <cell r="AB2705" t="str">
            <v/>
          </cell>
          <cell r="AC2705">
            <v>3168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I2705" t="str">
            <v/>
          </cell>
          <cell r="AJ2705" t="str">
            <v/>
          </cell>
          <cell r="AM2705" t="e">
            <v>#N/A</v>
          </cell>
        </row>
        <row r="2706">
          <cell r="A2706" t="str">
            <v>ACTIVE</v>
          </cell>
          <cell r="B2706" t="str">
            <v>35-2090</v>
          </cell>
          <cell r="C2706">
            <v>28882548</v>
          </cell>
          <cell r="D2706" t="str">
            <v>35-2090</v>
          </cell>
          <cell r="E2706" t="str">
            <v>SDR 35</v>
          </cell>
          <cell r="F2706" t="str">
            <v>12X8 RED BUSHING CON SXG SDR35</v>
          </cell>
          <cell r="G2706">
            <v>7.2</v>
          </cell>
          <cell r="H2706">
            <v>3.2658624000000001</v>
          </cell>
          <cell r="I2706">
            <v>1</v>
          </cell>
          <cell r="J2706">
            <v>19</v>
          </cell>
          <cell r="K2706">
            <v>663.48322222222237</v>
          </cell>
          <cell r="L2706">
            <v>98.406200000000013</v>
          </cell>
          <cell r="M2706" t="str">
            <v>SPECFIT</v>
          </cell>
          <cell r="N2706" t="str">
            <v>(79)620128</v>
          </cell>
          <cell r="O2706" t="str">
            <v>BOX</v>
          </cell>
          <cell r="P2706" t="str">
            <v>D</v>
          </cell>
          <cell r="Q2706" t="str">
            <v>F</v>
          </cell>
          <cell r="R2706">
            <v>661.77647058823527</v>
          </cell>
          <cell r="S2706">
            <v>708.10082352941174</v>
          </cell>
          <cell r="T2706">
            <v>558.07000000000005</v>
          </cell>
          <cell r="U2706">
            <v>558.07000000000005</v>
          </cell>
          <cell r="V2706">
            <v>597.13490000000013</v>
          </cell>
          <cell r="W2706">
            <v>597.13490000000013</v>
          </cell>
          <cell r="X2706">
            <v>597.13490000000013</v>
          </cell>
          <cell r="Y2706">
            <v>597.13490000000013</v>
          </cell>
          <cell r="Z2706">
            <v>663.48322222222237</v>
          </cell>
          <cell r="AB2706" t="str">
            <v/>
          </cell>
          <cell r="AC2706">
            <v>3169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I2706" t="str">
            <v/>
          </cell>
          <cell r="AJ2706" t="str">
            <v/>
          </cell>
          <cell r="AM2706" t="e">
            <v>#N/A</v>
          </cell>
        </row>
        <row r="2707">
          <cell r="A2707" t="str">
            <v>ACTIVE</v>
          </cell>
          <cell r="B2707" t="str">
            <v>35-2092</v>
          </cell>
          <cell r="C2707">
            <v>28882564</v>
          </cell>
          <cell r="D2707" t="str">
            <v>35-2092</v>
          </cell>
          <cell r="E2707" t="str">
            <v>SDR 35</v>
          </cell>
          <cell r="F2707" t="str">
            <v>15X4 RED BUSHING CON SXG SDR35</v>
          </cell>
          <cell r="G2707">
            <v>11.25</v>
          </cell>
          <cell r="H2707">
            <v>5.1029099999999996</v>
          </cell>
          <cell r="I2707">
            <v>1</v>
          </cell>
          <cell r="J2707">
            <v>12</v>
          </cell>
          <cell r="K2707">
            <v>965.29287712418318</v>
          </cell>
          <cell r="L2707">
            <v>90.297700000000006</v>
          </cell>
          <cell r="M2707" t="str">
            <v>SPECFIT</v>
          </cell>
          <cell r="N2707" t="str">
            <v>(79)620154</v>
          </cell>
          <cell r="O2707" t="str">
            <v>BOX</v>
          </cell>
          <cell r="P2707" t="str">
            <v>D</v>
          </cell>
          <cell r="Q2707" t="str">
            <v>F</v>
          </cell>
          <cell r="R2707">
            <v>758.81176470588241</v>
          </cell>
          <cell r="S2707">
            <v>811.92858823529423</v>
          </cell>
          <cell r="T2707">
            <v>811.92858823529423</v>
          </cell>
          <cell r="U2707">
            <v>811.92858823529423</v>
          </cell>
          <cell r="V2707">
            <v>868.76358941176488</v>
          </cell>
          <cell r="W2707">
            <v>868.76358941176488</v>
          </cell>
          <cell r="X2707">
            <v>868.76358941176488</v>
          </cell>
          <cell r="Y2707">
            <v>868.76358941176488</v>
          </cell>
          <cell r="Z2707">
            <v>965.29287712418318</v>
          </cell>
          <cell r="AB2707" t="str">
            <v/>
          </cell>
          <cell r="AC2707">
            <v>3171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I2707" t="str">
            <v/>
          </cell>
          <cell r="AJ2707" t="str">
            <v/>
          </cell>
          <cell r="AM2707" t="e">
            <v>#N/A</v>
          </cell>
        </row>
        <row r="2708">
          <cell r="A2708" t="str">
            <v>ACTIVE</v>
          </cell>
          <cell r="B2708" t="str">
            <v>35-2093</v>
          </cell>
          <cell r="C2708">
            <v>28882572</v>
          </cell>
          <cell r="D2708" t="str">
            <v>35-2093</v>
          </cell>
          <cell r="E2708" t="str">
            <v>SDR 35</v>
          </cell>
          <cell r="F2708" t="str">
            <v>15X6 RED BUSHING CON SXG SDR35</v>
          </cell>
          <cell r="G2708">
            <v>11.7</v>
          </cell>
          <cell r="H2708">
            <v>5.3070263999999998</v>
          </cell>
          <cell r="I2708">
            <v>1</v>
          </cell>
          <cell r="J2708">
            <v>12</v>
          </cell>
          <cell r="K2708">
            <v>1001.1813764705885</v>
          </cell>
          <cell r="L2708">
            <v>95.865189999999998</v>
          </cell>
          <cell r="M2708" t="str">
            <v>SPECFIT</v>
          </cell>
          <cell r="N2708" t="str">
            <v>(79)620156</v>
          </cell>
          <cell r="O2708" t="str">
            <v>BOX</v>
          </cell>
          <cell r="P2708" t="str">
            <v>D</v>
          </cell>
          <cell r="Q2708" t="str">
            <v>F</v>
          </cell>
          <cell r="R2708">
            <v>787.0235294117648</v>
          </cell>
          <cell r="S2708">
            <v>842.11517647058838</v>
          </cell>
          <cell r="T2708">
            <v>842.11517647058838</v>
          </cell>
          <cell r="U2708">
            <v>842.11517647058838</v>
          </cell>
          <cell r="V2708">
            <v>901.06323882352967</v>
          </cell>
          <cell r="W2708">
            <v>901.06323882352967</v>
          </cell>
          <cell r="X2708">
            <v>901.06323882352967</v>
          </cell>
          <cell r="Y2708">
            <v>901.06323882352967</v>
          </cell>
          <cell r="Z2708">
            <v>1001.1813764705885</v>
          </cell>
          <cell r="AB2708" t="str">
            <v/>
          </cell>
          <cell r="AC2708">
            <v>3172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I2708" t="str">
            <v/>
          </cell>
          <cell r="AJ2708" t="str">
            <v/>
          </cell>
          <cell r="AM2708" t="e">
            <v>#N/A</v>
          </cell>
        </row>
        <row r="2709">
          <cell r="A2709" t="str">
            <v>ACTIVE</v>
          </cell>
          <cell r="B2709" t="str">
            <v>35-2095</v>
          </cell>
          <cell r="C2709">
            <v>28882580</v>
          </cell>
          <cell r="D2709" t="str">
            <v>35-2095</v>
          </cell>
          <cell r="E2709" t="str">
            <v>SDR 35</v>
          </cell>
          <cell r="F2709" t="str">
            <v>15X10 RED BUSHING CON SXG SDR35</v>
          </cell>
          <cell r="G2709">
            <v>13.95</v>
          </cell>
          <cell r="H2709">
            <v>6.3276083999999999</v>
          </cell>
          <cell r="I2709">
            <v>1</v>
          </cell>
          <cell r="J2709">
            <v>10</v>
          </cell>
          <cell r="K2709">
            <v>1142.1761856209152</v>
          </cell>
          <cell r="L2709">
            <v>115.11867099999999</v>
          </cell>
          <cell r="M2709" t="str">
            <v>SPECFIT</v>
          </cell>
          <cell r="N2709" t="str">
            <v>(79)6201510</v>
          </cell>
          <cell r="O2709" t="str">
            <v>BOX</v>
          </cell>
          <cell r="P2709" t="str">
            <v>D</v>
          </cell>
          <cell r="Q2709" t="str">
            <v>F</v>
          </cell>
          <cell r="R2709">
            <v>897.85882352941178</v>
          </cell>
          <cell r="S2709">
            <v>960.70894117647072</v>
          </cell>
          <cell r="T2709">
            <v>960.70894117647072</v>
          </cell>
          <cell r="U2709">
            <v>960.70894117647072</v>
          </cell>
          <cell r="V2709">
            <v>1027.9585670588237</v>
          </cell>
          <cell r="W2709">
            <v>1027.9585670588237</v>
          </cell>
          <cell r="X2709">
            <v>1027.9585670588237</v>
          </cell>
          <cell r="Y2709">
            <v>1027.9585670588237</v>
          </cell>
          <cell r="Z2709">
            <v>1142.1761856209152</v>
          </cell>
          <cell r="AB2709" t="str">
            <v/>
          </cell>
          <cell r="AC2709">
            <v>3174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I2709" t="str">
            <v/>
          </cell>
          <cell r="AJ2709" t="str">
            <v/>
          </cell>
          <cell r="AM2709" t="e">
            <v>#N/A</v>
          </cell>
        </row>
        <row r="2710">
          <cell r="A2710" t="str">
            <v>ACTIVE</v>
          </cell>
          <cell r="B2710" t="str">
            <v>35-2097</v>
          </cell>
          <cell r="C2710">
            <v>28882599</v>
          </cell>
          <cell r="D2710" t="str">
            <v>35-2097</v>
          </cell>
          <cell r="E2710" t="str">
            <v>SDR 35</v>
          </cell>
          <cell r="F2710" t="str">
            <v>18X4 RED BUSHING CON SXG SDR35</v>
          </cell>
          <cell r="G2710">
            <v>21.6</v>
          </cell>
          <cell r="H2710">
            <v>9.7975872000000006</v>
          </cell>
          <cell r="I2710">
            <v>1</v>
          </cell>
          <cell r="J2710">
            <v>6</v>
          </cell>
          <cell r="K2710">
            <v>1366.5915516339871</v>
          </cell>
          <cell r="L2710">
            <v>127.8368</v>
          </cell>
          <cell r="M2710" t="str">
            <v>SPECFIT</v>
          </cell>
          <cell r="N2710" t="str">
            <v>(79)620184</v>
          </cell>
          <cell r="O2710" t="str">
            <v>BOX</v>
          </cell>
          <cell r="P2710" t="str">
            <v>D</v>
          </cell>
          <cell r="Q2710" t="str">
            <v>F</v>
          </cell>
          <cell r="R2710">
            <v>1074.2705882352941</v>
          </cell>
          <cell r="S2710">
            <v>1149.4695294117648</v>
          </cell>
          <cell r="T2710">
            <v>1149.4695294117648</v>
          </cell>
          <cell r="U2710">
            <v>1149.4695294117648</v>
          </cell>
          <cell r="V2710">
            <v>1229.9323964705884</v>
          </cell>
          <cell r="W2710">
            <v>1229.9323964705884</v>
          </cell>
          <cell r="X2710">
            <v>1229.9323964705884</v>
          </cell>
          <cell r="Y2710">
            <v>1229.9323964705884</v>
          </cell>
          <cell r="Z2710">
            <v>1366.5915516339871</v>
          </cell>
          <cell r="AB2710" t="str">
            <v/>
          </cell>
          <cell r="AC2710">
            <v>3176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I2710" t="str">
            <v/>
          </cell>
          <cell r="AJ2710" t="str">
            <v/>
          </cell>
          <cell r="AM2710" t="e">
            <v>#N/A</v>
          </cell>
        </row>
        <row r="2711">
          <cell r="A2711" t="str">
            <v>ACTIVE</v>
          </cell>
          <cell r="B2711" t="str">
            <v>35-2098</v>
          </cell>
          <cell r="C2711">
            <v>28882602</v>
          </cell>
          <cell r="D2711" t="str">
            <v>35-2098</v>
          </cell>
          <cell r="E2711" t="str">
            <v>SDR 35</v>
          </cell>
          <cell r="F2711" t="str">
            <v>18X6 RED BUSHING CON SXG SDR35</v>
          </cell>
          <cell r="G2711">
            <v>22.05</v>
          </cell>
          <cell r="H2711">
            <v>10.001703600000001</v>
          </cell>
          <cell r="I2711">
            <v>1</v>
          </cell>
          <cell r="J2711">
            <v>6</v>
          </cell>
          <cell r="K2711">
            <v>1384.9249176470591</v>
          </cell>
          <cell r="L2711">
            <v>129.5532</v>
          </cell>
          <cell r="M2711" t="str">
            <v>SPECFIT</v>
          </cell>
          <cell r="N2711" t="str">
            <v>(79)620186</v>
          </cell>
          <cell r="O2711" t="str">
            <v>BOX</v>
          </cell>
          <cell r="P2711" t="str">
            <v>D</v>
          </cell>
          <cell r="Q2711" t="str">
            <v>F</v>
          </cell>
          <cell r="R2711">
            <v>1088.6823529411765</v>
          </cell>
          <cell r="S2711">
            <v>1164.890117647059</v>
          </cell>
          <cell r="T2711">
            <v>1164.890117647059</v>
          </cell>
          <cell r="U2711">
            <v>1164.890117647059</v>
          </cell>
          <cell r="V2711">
            <v>1246.4324258823533</v>
          </cell>
          <cell r="W2711">
            <v>1246.4324258823533</v>
          </cell>
          <cell r="X2711">
            <v>1246.4324258823533</v>
          </cell>
          <cell r="Y2711">
            <v>1246.4324258823533</v>
          </cell>
          <cell r="Z2711">
            <v>1384.9249176470591</v>
          </cell>
          <cell r="AB2711" t="str">
            <v/>
          </cell>
          <cell r="AC2711">
            <v>3177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I2711" t="str">
            <v/>
          </cell>
          <cell r="AJ2711" t="str">
            <v/>
          </cell>
          <cell r="AM2711" t="e">
            <v>#N/A</v>
          </cell>
        </row>
        <row r="2712">
          <cell r="A2712" t="str">
            <v>ACTIVE</v>
          </cell>
          <cell r="B2712" t="str">
            <v>35-2099</v>
          </cell>
          <cell r="C2712">
            <v>28882610</v>
          </cell>
          <cell r="D2712" t="str">
            <v>35-2099</v>
          </cell>
          <cell r="E2712" t="str">
            <v>SDR 35</v>
          </cell>
          <cell r="F2712" t="str">
            <v>18X8 RED BUSHING CON SXG SDR35</v>
          </cell>
          <cell r="G2712">
            <v>22.95</v>
          </cell>
          <cell r="H2712">
            <v>10.409936399999999</v>
          </cell>
          <cell r="I2712">
            <v>1</v>
          </cell>
          <cell r="J2712">
            <v>6</v>
          </cell>
          <cell r="K2712">
            <v>1399.8310666666669</v>
          </cell>
          <cell r="L2712">
            <v>120.20100000000001</v>
          </cell>
          <cell r="M2712" t="str">
            <v>SPECFIT</v>
          </cell>
          <cell r="N2712" t="str">
            <v>(79)620188</v>
          </cell>
          <cell r="O2712" t="str">
            <v>BOX</v>
          </cell>
          <cell r="P2712" t="str">
            <v>D</v>
          </cell>
          <cell r="Q2712" t="str">
            <v>F</v>
          </cell>
          <cell r="R2712">
            <v>1100.4000000000001</v>
          </cell>
          <cell r="S2712">
            <v>1177.4280000000001</v>
          </cell>
          <cell r="T2712">
            <v>1177.4280000000001</v>
          </cell>
          <cell r="U2712">
            <v>1177.4280000000001</v>
          </cell>
          <cell r="V2712">
            <v>1259.8479600000003</v>
          </cell>
          <cell r="W2712">
            <v>1259.8479600000003</v>
          </cell>
          <cell r="X2712">
            <v>1259.8479600000003</v>
          </cell>
          <cell r="Y2712">
            <v>1259.8479600000003</v>
          </cell>
          <cell r="Z2712">
            <v>1399.8310666666669</v>
          </cell>
          <cell r="AB2712" t="str">
            <v/>
          </cell>
          <cell r="AC2712">
            <v>3178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I2712" t="str">
            <v/>
          </cell>
          <cell r="AJ2712" t="str">
            <v/>
          </cell>
          <cell r="AM2712" t="e">
            <v>#N/A</v>
          </cell>
        </row>
        <row r="2713">
          <cell r="A2713" t="str">
            <v>ACTIVE</v>
          </cell>
          <cell r="B2713" t="str">
            <v>35-2100</v>
          </cell>
          <cell r="C2713">
            <v>28882629</v>
          </cell>
          <cell r="D2713" t="str">
            <v>35-2100</v>
          </cell>
          <cell r="E2713" t="str">
            <v>SDR 35</v>
          </cell>
          <cell r="F2713" t="str">
            <v>18X10 RED BUSHING CON SXG SDR35</v>
          </cell>
          <cell r="G2713">
            <v>24.3</v>
          </cell>
          <cell r="H2713">
            <v>11.0222856</v>
          </cell>
          <cell r="I2713">
            <v>1</v>
          </cell>
          <cell r="J2713">
            <v>6</v>
          </cell>
          <cell r="K2713">
            <v>1419.5263398692814</v>
          </cell>
          <cell r="L2713">
            <v>132.78960000000001</v>
          </cell>
          <cell r="M2713" t="str">
            <v>SPECFIT</v>
          </cell>
          <cell r="N2713" t="str">
            <v>(79)6201810</v>
          </cell>
          <cell r="O2713" t="str">
            <v>BOX</v>
          </cell>
          <cell r="P2713" t="str">
            <v>D</v>
          </cell>
          <cell r="Q2713" t="str">
            <v>F</v>
          </cell>
          <cell r="R2713">
            <v>1115.8823529411766</v>
          </cell>
          <cell r="S2713">
            <v>1193.9941176470591</v>
          </cell>
          <cell r="T2713">
            <v>1193.9941176470591</v>
          </cell>
          <cell r="U2713">
            <v>1193.9941176470591</v>
          </cell>
          <cell r="V2713">
            <v>1277.5737058823534</v>
          </cell>
          <cell r="W2713">
            <v>1277.5737058823534</v>
          </cell>
          <cell r="X2713">
            <v>1277.5737058823534</v>
          </cell>
          <cell r="Y2713">
            <v>1277.5737058823534</v>
          </cell>
          <cell r="Z2713">
            <v>1419.5263398692814</v>
          </cell>
          <cell r="AB2713" t="str">
            <v/>
          </cell>
          <cell r="AC2713">
            <v>3179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I2713" t="str">
            <v/>
          </cell>
          <cell r="AJ2713" t="str">
            <v/>
          </cell>
          <cell r="AM2713" t="e">
            <v>#N/A</v>
          </cell>
        </row>
        <row r="2714">
          <cell r="A2714" t="str">
            <v>ACTIVE</v>
          </cell>
          <cell r="B2714" t="str">
            <v>35-2101</v>
          </cell>
          <cell r="C2714">
            <v>28882637</v>
          </cell>
          <cell r="D2714" t="str">
            <v>35-2101</v>
          </cell>
          <cell r="E2714" t="str">
            <v>SDR 35</v>
          </cell>
          <cell r="F2714" t="str">
            <v>18X12 RED BUSHING CON SXG SDR35</v>
          </cell>
          <cell r="G2714">
            <v>23.85</v>
          </cell>
          <cell r="H2714">
            <v>10.8181692</v>
          </cell>
          <cell r="I2714">
            <v>1</v>
          </cell>
          <cell r="J2714">
            <v>6</v>
          </cell>
          <cell r="K2714">
            <v>1439.5358993464058</v>
          </cell>
          <cell r="L2714">
            <v>159.50683000000001</v>
          </cell>
          <cell r="M2714" t="str">
            <v>SPECFIT</v>
          </cell>
          <cell r="N2714" t="str">
            <v>(79)6201812</v>
          </cell>
          <cell r="O2714" t="str">
            <v>BOX</v>
          </cell>
          <cell r="P2714" t="str">
            <v>D</v>
          </cell>
          <cell r="Q2714" t="str">
            <v>F</v>
          </cell>
          <cell r="R2714">
            <v>1131.6117647058825</v>
          </cell>
          <cell r="S2714">
            <v>1210.8245882352944</v>
          </cell>
          <cell r="T2714">
            <v>1210.8245882352944</v>
          </cell>
          <cell r="U2714">
            <v>1210.8245882352944</v>
          </cell>
          <cell r="V2714">
            <v>1295.5823094117652</v>
          </cell>
          <cell r="W2714">
            <v>1295.5823094117652</v>
          </cell>
          <cell r="X2714">
            <v>1295.5823094117652</v>
          </cell>
          <cell r="Y2714">
            <v>1295.5823094117652</v>
          </cell>
          <cell r="Z2714">
            <v>1439.5358993464058</v>
          </cell>
          <cell r="AB2714" t="str">
            <v/>
          </cell>
          <cell r="AC2714">
            <v>3180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I2714" t="str">
            <v/>
          </cell>
          <cell r="AJ2714" t="str">
            <v/>
          </cell>
          <cell r="AM2714" t="e">
            <v>#N/A</v>
          </cell>
        </row>
        <row r="2715">
          <cell r="A2715" t="str">
            <v>ACTIVE</v>
          </cell>
          <cell r="B2715" t="str">
            <v>35-2102</v>
          </cell>
          <cell r="C2715">
            <v>28882645</v>
          </cell>
          <cell r="D2715" t="str">
            <v>35-2102</v>
          </cell>
          <cell r="E2715" t="str">
            <v>SDR 35</v>
          </cell>
          <cell r="F2715" t="str">
            <v>18X15 RED BUSHING CON SXG SDR35</v>
          </cell>
          <cell r="G2715">
            <v>26.1</v>
          </cell>
          <cell r="H2715">
            <v>11.838751200000001</v>
          </cell>
          <cell r="I2715">
            <v>1</v>
          </cell>
          <cell r="J2715">
            <v>5</v>
          </cell>
          <cell r="K2715">
            <v>1451.2991856209153</v>
          </cell>
          <cell r="L2715">
            <v>197.13952800000001</v>
          </cell>
          <cell r="M2715" t="str">
            <v>SPECFIT</v>
          </cell>
          <cell r="N2715" t="str">
            <v>(79)6201815</v>
          </cell>
          <cell r="O2715" t="str">
            <v>BOX</v>
          </cell>
          <cell r="P2715" t="str">
            <v>D</v>
          </cell>
          <cell r="Q2715" t="str">
            <v>F</v>
          </cell>
          <cell r="R2715">
            <v>1140.8588235294119</v>
          </cell>
          <cell r="S2715">
            <v>1220.7189411764707</v>
          </cell>
          <cell r="T2715">
            <v>1220.7189411764707</v>
          </cell>
          <cell r="U2715">
            <v>1220.7189411764707</v>
          </cell>
          <cell r="V2715">
            <v>1306.1692670588238</v>
          </cell>
          <cell r="W2715">
            <v>1306.1692670588238</v>
          </cell>
          <cell r="X2715">
            <v>1306.1692670588238</v>
          </cell>
          <cell r="Y2715">
            <v>1306.1692670588238</v>
          </cell>
          <cell r="Z2715">
            <v>1451.2991856209153</v>
          </cell>
          <cell r="AB2715" t="str">
            <v/>
          </cell>
          <cell r="AC2715">
            <v>3181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I2715" t="str">
            <v/>
          </cell>
          <cell r="AJ2715" t="str">
            <v/>
          </cell>
          <cell r="AM2715" t="e">
            <v>#N/A</v>
          </cell>
        </row>
        <row r="2716">
          <cell r="A2716" t="str">
            <v>ACTIVE</v>
          </cell>
          <cell r="B2716" t="str">
            <v>35-2103</v>
          </cell>
          <cell r="C2716">
            <v>28882653</v>
          </cell>
          <cell r="D2716" t="str">
            <v>35-2103</v>
          </cell>
          <cell r="E2716" t="str">
            <v>SDR 35</v>
          </cell>
          <cell r="F2716" t="str">
            <v>21X4 RED BUSHING CON SXG SDR35</v>
          </cell>
          <cell r="G2716">
            <v>42.3</v>
          </cell>
          <cell r="H2716">
            <v>19.186941599999997</v>
          </cell>
          <cell r="I2716">
            <v>1</v>
          </cell>
          <cell r="J2716">
            <v>3</v>
          </cell>
          <cell r="K2716">
            <v>1581.7130235294119</v>
          </cell>
          <cell r="L2716">
            <v>147.96080000000001</v>
          </cell>
          <cell r="M2716" t="str">
            <v>SPECFIT</v>
          </cell>
          <cell r="N2716" t="str">
            <v>(79)620214</v>
          </cell>
          <cell r="O2716" t="str">
            <v>BOX</v>
          </cell>
          <cell r="P2716" t="str">
            <v>D</v>
          </cell>
          <cell r="Q2716" t="str">
            <v>F</v>
          </cell>
          <cell r="R2716">
            <v>1243.3764705882352</v>
          </cell>
          <cell r="S2716">
            <v>1330.4128235294118</v>
          </cell>
          <cell r="T2716">
            <v>1330.4128235294118</v>
          </cell>
          <cell r="U2716">
            <v>1330.4128235294118</v>
          </cell>
          <cell r="V2716">
            <v>1423.5417211764707</v>
          </cell>
          <cell r="W2716">
            <v>1423.5417211764707</v>
          </cell>
          <cell r="X2716">
            <v>1423.5417211764707</v>
          </cell>
          <cell r="Y2716">
            <v>1423.5417211764707</v>
          </cell>
          <cell r="Z2716">
            <v>1581.7130235294119</v>
          </cell>
          <cell r="AB2716" t="str">
            <v/>
          </cell>
          <cell r="AC2716">
            <v>3182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I2716" t="str">
            <v/>
          </cell>
          <cell r="AJ2716" t="str">
            <v/>
          </cell>
          <cell r="AM2716" t="e">
            <v>#N/A</v>
          </cell>
        </row>
        <row r="2717">
          <cell r="A2717" t="str">
            <v>ACTIVE</v>
          </cell>
          <cell r="B2717" t="str">
            <v>35-2104</v>
          </cell>
          <cell r="C2717">
            <v>28882661</v>
          </cell>
          <cell r="D2717" t="str">
            <v>35-2104</v>
          </cell>
          <cell r="E2717" t="str">
            <v>SDR 35</v>
          </cell>
          <cell r="F2717" t="str">
            <v>21X6 RED BUSHING CON SXG SDR35</v>
          </cell>
          <cell r="G2717">
            <v>42.75</v>
          </cell>
          <cell r="H2717">
            <v>19.391058000000001</v>
          </cell>
          <cell r="I2717">
            <v>1</v>
          </cell>
          <cell r="J2717">
            <v>3</v>
          </cell>
          <cell r="K2717">
            <v>1731.1037660130723</v>
          </cell>
          <cell r="L2717">
            <v>161.9359</v>
          </cell>
          <cell r="M2717" t="str">
            <v>SPECFIT</v>
          </cell>
          <cell r="N2717" t="str">
            <v>(79)620126</v>
          </cell>
          <cell r="O2717" t="str">
            <v>BOX</v>
          </cell>
          <cell r="P2717" t="str">
            <v>D</v>
          </cell>
          <cell r="Q2717" t="str">
            <v>F</v>
          </cell>
          <cell r="R2717">
            <v>1360.8117647058825</v>
          </cell>
          <cell r="S2717">
            <v>1456.0685882352943</v>
          </cell>
          <cell r="T2717">
            <v>1456.0685882352943</v>
          </cell>
          <cell r="U2717">
            <v>1456.0685882352943</v>
          </cell>
          <cell r="V2717">
            <v>1557.9933894117651</v>
          </cell>
          <cell r="W2717">
            <v>1557.9933894117651</v>
          </cell>
          <cell r="X2717">
            <v>1557.9933894117651</v>
          </cell>
          <cell r="Y2717">
            <v>1557.9933894117651</v>
          </cell>
          <cell r="Z2717">
            <v>1731.1037660130723</v>
          </cell>
          <cell r="AB2717" t="str">
            <v/>
          </cell>
          <cell r="AC2717">
            <v>3183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I2717" t="str">
            <v/>
          </cell>
          <cell r="AJ2717" t="str">
            <v/>
          </cell>
          <cell r="AM2717" t="e">
            <v>#N/A</v>
          </cell>
        </row>
        <row r="2718">
          <cell r="A2718" t="str">
            <v>ACTIVE</v>
          </cell>
          <cell r="B2718" t="str">
            <v>35-2105</v>
          </cell>
          <cell r="C2718">
            <v>28882670</v>
          </cell>
          <cell r="D2718" t="str">
            <v>35-2105</v>
          </cell>
          <cell r="E2718" t="str">
            <v>SDR 35</v>
          </cell>
          <cell r="F2718" t="str">
            <v>21X8 RED BUSHING CON SXG SDR35</v>
          </cell>
          <cell r="G2718">
            <v>43.2</v>
          </cell>
          <cell r="H2718">
            <v>19.595174400000001</v>
          </cell>
          <cell r="I2718">
            <v>1</v>
          </cell>
          <cell r="J2718">
            <v>3</v>
          </cell>
          <cell r="K2718">
            <v>1741.4303150326796</v>
          </cell>
          <cell r="L2718">
            <v>162.9024</v>
          </cell>
          <cell r="M2718" t="str">
            <v>SPECFIT</v>
          </cell>
          <cell r="N2718" t="str">
            <v>(79)620218</v>
          </cell>
          <cell r="O2718" t="str">
            <v>BOX</v>
          </cell>
          <cell r="P2718" t="str">
            <v>D</v>
          </cell>
          <cell r="Q2718" t="str">
            <v>F</v>
          </cell>
          <cell r="R2718">
            <v>1368.9294117647057</v>
          </cell>
          <cell r="S2718">
            <v>1464.7544705882351</v>
          </cell>
          <cell r="T2718">
            <v>1464.7544705882351</v>
          </cell>
          <cell r="U2718">
            <v>1464.7544705882351</v>
          </cell>
          <cell r="V2718">
            <v>1567.2872835294118</v>
          </cell>
          <cell r="W2718">
            <v>1567.2872835294118</v>
          </cell>
          <cell r="X2718">
            <v>1567.2872835294118</v>
          </cell>
          <cell r="Y2718">
            <v>1567.2872835294118</v>
          </cell>
          <cell r="Z2718">
            <v>1741.4303150326796</v>
          </cell>
          <cell r="AB2718" t="str">
            <v/>
          </cell>
          <cell r="AC2718">
            <v>3184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I2718" t="str">
            <v/>
          </cell>
          <cell r="AJ2718" t="str">
            <v/>
          </cell>
          <cell r="AM2718" t="e">
            <v>#N/A</v>
          </cell>
        </row>
        <row r="2719">
          <cell r="A2719" t="str">
            <v>ACTIVE</v>
          </cell>
          <cell r="B2719" t="str">
            <v>35-2106</v>
          </cell>
          <cell r="C2719">
            <v>28882688</v>
          </cell>
          <cell r="D2719" t="str">
            <v>35-2106</v>
          </cell>
          <cell r="E2719" t="str">
            <v>SDR 35</v>
          </cell>
          <cell r="F2719" t="str">
            <v>21X10 RED BUSHING CON SXG SDR35</v>
          </cell>
          <cell r="G2719">
            <v>44.55</v>
          </cell>
          <cell r="H2719">
            <v>20.207523599999998</v>
          </cell>
          <cell r="I2719">
            <v>1</v>
          </cell>
          <cell r="J2719">
            <v>3</v>
          </cell>
          <cell r="K2719">
            <v>1762.203141176471</v>
          </cell>
          <cell r="L2719">
            <v>164.84460000000001</v>
          </cell>
          <cell r="M2719" t="str">
            <v>SPECFIT</v>
          </cell>
          <cell r="N2719" t="str">
            <v>(79)6202110</v>
          </cell>
          <cell r="O2719" t="str">
            <v>BOX</v>
          </cell>
          <cell r="P2719" t="str">
            <v>D</v>
          </cell>
          <cell r="Q2719" t="str">
            <v>F</v>
          </cell>
          <cell r="R2719">
            <v>1385.2588235294118</v>
          </cell>
          <cell r="S2719">
            <v>1482.2269411764707</v>
          </cell>
          <cell r="T2719">
            <v>1482.2269411764707</v>
          </cell>
          <cell r="U2719">
            <v>1482.2269411764707</v>
          </cell>
          <cell r="V2719">
            <v>1585.9828270588239</v>
          </cell>
          <cell r="W2719">
            <v>1585.9828270588239</v>
          </cell>
          <cell r="X2719">
            <v>1585.9828270588239</v>
          </cell>
          <cell r="Y2719">
            <v>1585.9828270588239</v>
          </cell>
          <cell r="Z2719">
            <v>1762.203141176471</v>
          </cell>
          <cell r="AB2719" t="str">
            <v/>
          </cell>
          <cell r="AC2719">
            <v>3185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I2719" t="str">
            <v/>
          </cell>
          <cell r="AJ2719" t="str">
            <v/>
          </cell>
          <cell r="AM2719" t="e">
            <v>#N/A</v>
          </cell>
        </row>
        <row r="2720">
          <cell r="A2720" t="str">
            <v>ACTIVE</v>
          </cell>
          <cell r="B2720" t="str">
            <v>35-2107</v>
          </cell>
          <cell r="C2720">
            <v>28882696</v>
          </cell>
          <cell r="D2720" t="str">
            <v>35-2107</v>
          </cell>
          <cell r="E2720" t="str">
            <v>SDR 35</v>
          </cell>
          <cell r="F2720" t="str">
            <v>21X12 RED BUSHING CON SXG SDR35</v>
          </cell>
          <cell r="G2720">
            <v>46.35</v>
          </cell>
          <cell r="H2720">
            <v>21.023989199999999</v>
          </cell>
          <cell r="I2720">
            <v>1</v>
          </cell>
          <cell r="J2720">
            <v>3</v>
          </cell>
          <cell r="K2720">
            <v>1804.3624000000002</v>
          </cell>
          <cell r="L2720">
            <v>168.78829999999999</v>
          </cell>
          <cell r="M2720" t="str">
            <v>SPECFIT</v>
          </cell>
          <cell r="N2720" t="str">
            <v>(79)6202112</v>
          </cell>
          <cell r="O2720" t="str">
            <v>BOX</v>
          </cell>
          <cell r="P2720" t="str">
            <v>D</v>
          </cell>
          <cell r="Q2720" t="str">
            <v>F</v>
          </cell>
          <cell r="R2720">
            <v>1418.4</v>
          </cell>
          <cell r="S2720">
            <v>1517.6880000000001</v>
          </cell>
          <cell r="T2720">
            <v>1517.6880000000001</v>
          </cell>
          <cell r="U2720">
            <v>1517.6880000000001</v>
          </cell>
          <cell r="V2720">
            <v>1623.9261600000002</v>
          </cell>
          <cell r="W2720">
            <v>1623.9261600000002</v>
          </cell>
          <cell r="X2720">
            <v>1623.9261600000002</v>
          </cell>
          <cell r="Y2720">
            <v>1623.9261600000002</v>
          </cell>
          <cell r="Z2720">
            <v>1804.3624000000002</v>
          </cell>
          <cell r="AB2720" t="str">
            <v/>
          </cell>
          <cell r="AC2720">
            <v>3186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I2720" t="str">
            <v/>
          </cell>
          <cell r="AJ2720" t="str">
            <v/>
          </cell>
          <cell r="AM2720" t="e">
            <v>#N/A</v>
          </cell>
        </row>
        <row r="2721">
          <cell r="A2721" t="str">
            <v>ACTIVE</v>
          </cell>
          <cell r="B2721" t="str">
            <v>35-2108</v>
          </cell>
          <cell r="C2721">
            <v>28882700</v>
          </cell>
          <cell r="D2721" t="str">
            <v>35-2108</v>
          </cell>
          <cell r="E2721" t="str">
            <v>SDR 35</v>
          </cell>
          <cell r="F2721" t="str">
            <v>21X15 RED BUSHING CON SXG SDR35</v>
          </cell>
          <cell r="G2721">
            <v>49.95</v>
          </cell>
          <cell r="H2721">
            <v>22.656920400000001</v>
          </cell>
          <cell r="I2721">
            <v>1</v>
          </cell>
          <cell r="J2721">
            <v>3</v>
          </cell>
          <cell r="K2721">
            <v>1873.8944967320263</v>
          </cell>
          <cell r="L2721">
            <v>175.29259999999999</v>
          </cell>
          <cell r="M2721" t="str">
            <v>SPECFIT</v>
          </cell>
          <cell r="N2721" t="str">
            <v>(79)6202115</v>
          </cell>
          <cell r="O2721" t="str">
            <v>BOX</v>
          </cell>
          <cell r="P2721" t="str">
            <v>D</v>
          </cell>
          <cell r="Q2721" t="str">
            <v>F</v>
          </cell>
          <cell r="R2721">
            <v>1473.0588235294117</v>
          </cell>
          <cell r="S2721">
            <v>1576.1729411764707</v>
          </cell>
          <cell r="T2721">
            <v>1576.1729411764707</v>
          </cell>
          <cell r="U2721">
            <v>1576.1729411764707</v>
          </cell>
          <cell r="V2721">
            <v>1686.5050470588237</v>
          </cell>
          <cell r="W2721">
            <v>1686.5050470588237</v>
          </cell>
          <cell r="X2721">
            <v>1686.5050470588237</v>
          </cell>
          <cell r="Y2721">
            <v>1686.5050470588237</v>
          </cell>
          <cell r="Z2721">
            <v>1873.8944967320263</v>
          </cell>
          <cell r="AB2721" t="str">
            <v/>
          </cell>
          <cell r="AC2721">
            <v>3187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I2721" t="str">
            <v/>
          </cell>
          <cell r="AJ2721" t="str">
            <v/>
          </cell>
          <cell r="AM2721" t="e">
            <v>#N/A</v>
          </cell>
        </row>
        <row r="2722">
          <cell r="A2722" t="str">
            <v>ACTIVE</v>
          </cell>
          <cell r="B2722" t="str">
            <v>35-2109</v>
          </cell>
          <cell r="C2722">
            <v>28882718</v>
          </cell>
          <cell r="D2722" t="str">
            <v>35-2109</v>
          </cell>
          <cell r="E2722" t="str">
            <v>SDR 35</v>
          </cell>
          <cell r="F2722" t="str">
            <v>21X18 RED BUSHING CON SXG SDR35</v>
          </cell>
          <cell r="G2722">
            <v>46.35</v>
          </cell>
          <cell r="H2722">
            <v>21.023989199999999</v>
          </cell>
          <cell r="I2722">
            <v>1</v>
          </cell>
          <cell r="J2722">
            <v>3</v>
          </cell>
          <cell r="K2722">
            <v>2031.9355947712422</v>
          </cell>
          <cell r="L2722">
            <v>190.07679999999999</v>
          </cell>
          <cell r="M2722" t="str">
            <v>SPECFIT</v>
          </cell>
          <cell r="N2722" t="str">
            <v>(79)6202118</v>
          </cell>
          <cell r="O2722" t="str">
            <v>BOX</v>
          </cell>
          <cell r="P2722" t="str">
            <v>D</v>
          </cell>
          <cell r="Q2722" t="str">
            <v>F</v>
          </cell>
          <cell r="R2722">
            <v>1597.294117647059</v>
          </cell>
          <cell r="S2722">
            <v>1709.1047058823533</v>
          </cell>
          <cell r="T2722">
            <v>1709.1047058823533</v>
          </cell>
          <cell r="U2722">
            <v>1709.1047058823533</v>
          </cell>
          <cell r="V2722">
            <v>1828.7420352941181</v>
          </cell>
          <cell r="W2722">
            <v>1828.7420352941181</v>
          </cell>
          <cell r="X2722">
            <v>1828.7420352941181</v>
          </cell>
          <cell r="Y2722">
            <v>1828.7420352941181</v>
          </cell>
          <cell r="Z2722">
            <v>2031.9355947712422</v>
          </cell>
          <cell r="AB2722" t="str">
            <v/>
          </cell>
          <cell r="AC2722">
            <v>3188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I2722" t="str">
            <v/>
          </cell>
          <cell r="AJ2722" t="str">
            <v/>
          </cell>
          <cell r="AM2722" t="e">
            <v>#N/A</v>
          </cell>
        </row>
        <row r="2723">
          <cell r="A2723" t="str">
            <v>ACTIVE</v>
          </cell>
          <cell r="B2723" t="str">
            <v>35-2110</v>
          </cell>
          <cell r="C2723">
            <v>28882726</v>
          </cell>
          <cell r="D2723" t="str">
            <v>35-2110</v>
          </cell>
          <cell r="E2723" t="str">
            <v>SDR 35</v>
          </cell>
          <cell r="F2723" t="str">
            <v>24X4 RED BUSHING CON SXG SDR35</v>
          </cell>
          <cell r="G2723">
            <v>54</v>
          </cell>
          <cell r="H2723">
            <v>24.493967999999999</v>
          </cell>
          <cell r="I2723">
            <v>1</v>
          </cell>
          <cell r="J2723">
            <v>3</v>
          </cell>
          <cell r="K2723">
            <v>3509.8443516339876</v>
          </cell>
          <cell r="L2723">
            <v>328.32839999999999</v>
          </cell>
          <cell r="M2723" t="str">
            <v>SPECFIT</v>
          </cell>
          <cell r="N2723" t="str">
            <v>(79)620244</v>
          </cell>
          <cell r="O2723" t="str">
            <v>BOX</v>
          </cell>
          <cell r="P2723" t="str">
            <v>D</v>
          </cell>
          <cell r="Q2723" t="str">
            <v>F</v>
          </cell>
          <cell r="R2723">
            <v>2759.0705882352941</v>
          </cell>
          <cell r="S2723">
            <v>2952.2055294117649</v>
          </cell>
          <cell r="T2723">
            <v>2952.2055294117649</v>
          </cell>
          <cell r="U2723">
            <v>2952.2055294117649</v>
          </cell>
          <cell r="V2723">
            <v>3158.8599164705888</v>
          </cell>
          <cell r="W2723">
            <v>3158.8599164705888</v>
          </cell>
          <cell r="X2723">
            <v>3158.8599164705888</v>
          </cell>
          <cell r="Y2723">
            <v>3158.8599164705888</v>
          </cell>
          <cell r="Z2723">
            <v>3509.8443516339876</v>
          </cell>
          <cell r="AB2723" t="str">
            <v/>
          </cell>
          <cell r="AC2723">
            <v>3189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I2723" t="str">
            <v/>
          </cell>
          <cell r="AJ2723" t="str">
            <v/>
          </cell>
          <cell r="AM2723" t="e">
            <v>#N/A</v>
          </cell>
        </row>
        <row r="2724">
          <cell r="A2724" t="str">
            <v>ACTIVE</v>
          </cell>
          <cell r="B2724" t="str">
            <v>35-2111</v>
          </cell>
          <cell r="C2724">
            <v>28882734</v>
          </cell>
          <cell r="D2724" t="str">
            <v>35-2111</v>
          </cell>
          <cell r="E2724" t="str">
            <v>SDR 35</v>
          </cell>
          <cell r="F2724" t="str">
            <v>24X6 RED BUSHING CON SXG SDR35</v>
          </cell>
          <cell r="G2724">
            <v>54</v>
          </cell>
          <cell r="H2724">
            <v>24.493967999999999</v>
          </cell>
          <cell r="I2724">
            <v>1</v>
          </cell>
          <cell r="J2724">
            <v>3</v>
          </cell>
          <cell r="K2724">
            <v>3551.5396640522881</v>
          </cell>
          <cell r="L2724">
            <v>332.22949999999997</v>
          </cell>
          <cell r="M2724" t="str">
            <v>SPECFIT</v>
          </cell>
          <cell r="N2724" t="str">
            <v>(79)620246</v>
          </cell>
          <cell r="O2724" t="str">
            <v>BOX</v>
          </cell>
          <cell r="P2724" t="str">
            <v>D</v>
          </cell>
          <cell r="Q2724" t="str">
            <v>F</v>
          </cell>
          <cell r="R2724">
            <v>2791.8470588235296</v>
          </cell>
          <cell r="S2724">
            <v>2987.2763529411768</v>
          </cell>
          <cell r="T2724">
            <v>2987.2763529411768</v>
          </cell>
          <cell r="U2724">
            <v>2987.2763529411768</v>
          </cell>
          <cell r="V2724">
            <v>3196.3856976470593</v>
          </cell>
          <cell r="W2724">
            <v>3196.3856976470593</v>
          </cell>
          <cell r="X2724">
            <v>3196.3856976470593</v>
          </cell>
          <cell r="Y2724">
            <v>3196.3856976470593</v>
          </cell>
          <cell r="Z2724">
            <v>3551.5396640522881</v>
          </cell>
          <cell r="AB2724" t="str">
            <v/>
          </cell>
          <cell r="AC2724">
            <v>3190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I2724" t="str">
            <v/>
          </cell>
          <cell r="AJ2724" t="str">
            <v/>
          </cell>
          <cell r="AM2724" t="e">
            <v>#N/A</v>
          </cell>
        </row>
        <row r="2725">
          <cell r="A2725" t="str">
            <v>ACTIVE</v>
          </cell>
          <cell r="B2725" t="str">
            <v>35-2112</v>
          </cell>
          <cell r="C2725">
            <v>28882742</v>
          </cell>
          <cell r="D2725" t="str">
            <v>35-2112</v>
          </cell>
          <cell r="E2725" t="str">
            <v>SDR 35</v>
          </cell>
          <cell r="F2725" t="str">
            <v>24X8 RED BUSHING CON SXG SDR35</v>
          </cell>
          <cell r="G2725">
            <v>54.9</v>
          </cell>
          <cell r="H2725">
            <v>24.902200799999999</v>
          </cell>
          <cell r="I2725">
            <v>1</v>
          </cell>
          <cell r="J2725">
            <v>2</v>
          </cell>
          <cell r="K2725">
            <v>3595.7642326797386</v>
          </cell>
          <cell r="L2725">
            <v>336.3657</v>
          </cell>
          <cell r="M2725" t="str">
            <v>SPECFIT</v>
          </cell>
          <cell r="N2725" t="str">
            <v>(79)620248</v>
          </cell>
          <cell r="O2725" t="str">
            <v>BOX</v>
          </cell>
          <cell r="P2725" t="str">
            <v>D</v>
          </cell>
          <cell r="Q2725" t="str">
            <v>F</v>
          </cell>
          <cell r="R2725">
            <v>2826.6117647058823</v>
          </cell>
          <cell r="S2725">
            <v>3024.474588235294</v>
          </cell>
          <cell r="T2725">
            <v>3024.474588235294</v>
          </cell>
          <cell r="U2725">
            <v>3024.474588235294</v>
          </cell>
          <cell r="V2725">
            <v>3236.1878094117646</v>
          </cell>
          <cell r="W2725">
            <v>3236.1878094117646</v>
          </cell>
          <cell r="X2725">
            <v>3236.1878094117646</v>
          </cell>
          <cell r="Y2725">
            <v>3236.1878094117646</v>
          </cell>
          <cell r="Z2725">
            <v>3595.7642326797386</v>
          </cell>
          <cell r="AB2725" t="str">
            <v/>
          </cell>
          <cell r="AC2725">
            <v>3191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I2725" t="str">
            <v/>
          </cell>
          <cell r="AJ2725" t="str">
            <v/>
          </cell>
          <cell r="AM2725" t="e">
            <v>#N/A</v>
          </cell>
        </row>
        <row r="2726">
          <cell r="A2726" t="str">
            <v>ACTIVE</v>
          </cell>
          <cell r="B2726" t="str">
            <v>35-2113</v>
          </cell>
          <cell r="C2726">
            <v>28882750</v>
          </cell>
          <cell r="D2726" t="str">
            <v>35-2113</v>
          </cell>
          <cell r="E2726" t="str">
            <v>SDR 35</v>
          </cell>
          <cell r="F2726" t="str">
            <v>24X10 RED BUSHING CON SXG SDR35</v>
          </cell>
          <cell r="G2726">
            <v>56.25</v>
          </cell>
          <cell r="H2726">
            <v>25.51455</v>
          </cell>
          <cell r="I2726">
            <v>1</v>
          </cell>
          <cell r="J2726">
            <v>2</v>
          </cell>
          <cell r="K2726">
            <v>3679.7385320261442</v>
          </cell>
          <cell r="L2726">
            <v>344.22160000000002</v>
          </cell>
          <cell r="M2726" t="str">
            <v>SPECFIT</v>
          </cell>
          <cell r="N2726" t="str">
            <v>(79)6202410</v>
          </cell>
          <cell r="O2726" t="str">
            <v>BOX</v>
          </cell>
          <cell r="P2726" t="str">
            <v>D</v>
          </cell>
          <cell r="Q2726" t="str">
            <v>F</v>
          </cell>
          <cell r="R2726">
            <v>2892.6235294117646</v>
          </cell>
          <cell r="S2726">
            <v>3095.1071764705885</v>
          </cell>
          <cell r="T2726">
            <v>3095.1071764705885</v>
          </cell>
          <cell r="U2726">
            <v>3095.1071764705885</v>
          </cell>
          <cell r="V2726">
            <v>3311.7646788235297</v>
          </cell>
          <cell r="W2726">
            <v>3311.7646788235297</v>
          </cell>
          <cell r="X2726">
            <v>3311.7646788235297</v>
          </cell>
          <cell r="Y2726">
            <v>3311.7646788235297</v>
          </cell>
          <cell r="Z2726">
            <v>3679.7385320261442</v>
          </cell>
          <cell r="AB2726" t="str">
            <v/>
          </cell>
          <cell r="AC2726">
            <v>3192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I2726" t="str">
            <v/>
          </cell>
          <cell r="AJ2726" t="str">
            <v/>
          </cell>
          <cell r="AM2726" t="e">
            <v>#N/A</v>
          </cell>
        </row>
        <row r="2727">
          <cell r="A2727" t="str">
            <v>ACTIVE</v>
          </cell>
          <cell r="B2727" t="str">
            <v>35-2114</v>
          </cell>
          <cell r="C2727">
            <v>28882769</v>
          </cell>
          <cell r="D2727" t="str">
            <v>35-2114</v>
          </cell>
          <cell r="E2727" t="str">
            <v>SDR 35</v>
          </cell>
          <cell r="F2727" t="str">
            <v>24X12 RED BUSHING CON SXG SDR35</v>
          </cell>
          <cell r="G2727">
            <v>58.05</v>
          </cell>
          <cell r="H2727">
            <v>26.331015599999997</v>
          </cell>
          <cell r="I2727">
            <v>1</v>
          </cell>
          <cell r="J2727">
            <v>2</v>
          </cell>
          <cell r="K2727">
            <v>3727.5399777777784</v>
          </cell>
          <cell r="L2727">
            <v>348.69299999999998</v>
          </cell>
          <cell r="M2727" t="str">
            <v>SPECFIT</v>
          </cell>
          <cell r="N2727" t="str">
            <v>(79)6202412</v>
          </cell>
          <cell r="O2727" t="str">
            <v>BOX</v>
          </cell>
          <cell r="P2727" t="str">
            <v>D</v>
          </cell>
          <cell r="Q2727" t="str">
            <v>F</v>
          </cell>
          <cell r="R2727">
            <v>2930.2000000000003</v>
          </cell>
          <cell r="S2727">
            <v>3135.3140000000003</v>
          </cell>
          <cell r="T2727">
            <v>3135.3140000000003</v>
          </cell>
          <cell r="U2727">
            <v>3135.3140000000003</v>
          </cell>
          <cell r="V2727">
            <v>3354.7859800000006</v>
          </cell>
          <cell r="W2727">
            <v>3354.7859800000006</v>
          </cell>
          <cell r="X2727">
            <v>3354.7859800000006</v>
          </cell>
          <cell r="Y2727">
            <v>3354.7859800000006</v>
          </cell>
          <cell r="Z2727">
            <v>3727.5399777777784</v>
          </cell>
          <cell r="AB2727" t="str">
            <v/>
          </cell>
          <cell r="AC2727">
            <v>3193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I2727" t="str">
            <v/>
          </cell>
          <cell r="AJ2727" t="str">
            <v/>
          </cell>
          <cell r="AM2727" t="e">
            <v>#N/A</v>
          </cell>
        </row>
        <row r="2728">
          <cell r="A2728" t="str">
            <v>ACTIVE</v>
          </cell>
          <cell r="B2728" t="str">
            <v>35-2116</v>
          </cell>
          <cell r="C2728">
            <v>28882777</v>
          </cell>
          <cell r="D2728" t="str">
            <v>35-2116</v>
          </cell>
          <cell r="E2728" t="str">
            <v>SDR 35</v>
          </cell>
          <cell r="F2728" t="str">
            <v>24X18 RED BUSHING CON SXG SDR35</v>
          </cell>
          <cell r="G2728">
            <v>58.95</v>
          </cell>
          <cell r="H2728">
            <v>26.739248400000001</v>
          </cell>
          <cell r="I2728">
            <v>1</v>
          </cell>
          <cell r="J2728">
            <v>2</v>
          </cell>
          <cell r="K2728">
            <v>4001.0588326797388</v>
          </cell>
          <cell r="L2728">
            <v>443.33363000000003</v>
          </cell>
          <cell r="M2728" t="str">
            <v>SPECFIT</v>
          </cell>
          <cell r="N2728" t="str">
            <v>(79)6202418</v>
          </cell>
          <cell r="O2728" t="str">
            <v>BOX</v>
          </cell>
          <cell r="P2728" t="str">
            <v>D</v>
          </cell>
          <cell r="Q2728" t="str">
            <v>F</v>
          </cell>
          <cell r="R2728">
            <v>3145.2117647058822</v>
          </cell>
          <cell r="S2728">
            <v>3365.3765882352941</v>
          </cell>
          <cell r="T2728">
            <v>3365.3765882352941</v>
          </cell>
          <cell r="U2728">
            <v>3365.3765882352941</v>
          </cell>
          <cell r="V2728">
            <v>3600.9529494117651</v>
          </cell>
          <cell r="W2728">
            <v>3600.9529494117651</v>
          </cell>
          <cell r="X2728">
            <v>3600.9529494117651</v>
          </cell>
          <cell r="Y2728">
            <v>3600.9529494117651</v>
          </cell>
          <cell r="Z2728">
            <v>4001.0588326797388</v>
          </cell>
          <cell r="AB2728" t="str">
            <v/>
          </cell>
          <cell r="AC2728">
            <v>3195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I2728" t="str">
            <v/>
          </cell>
          <cell r="AJ2728" t="str">
            <v/>
          </cell>
          <cell r="AM2728" t="e">
            <v>#N/A</v>
          </cell>
        </row>
        <row r="2729">
          <cell r="A2729" t="str">
            <v>ACTIVE</v>
          </cell>
          <cell r="B2729" t="str">
            <v>35-2117</v>
          </cell>
          <cell r="C2729">
            <v>28882785</v>
          </cell>
          <cell r="D2729" t="str">
            <v>35-2117</v>
          </cell>
          <cell r="E2729" t="str">
            <v>SDR 35</v>
          </cell>
          <cell r="F2729" t="str">
            <v>24X21 RED BUSHING CON SXG SDR35</v>
          </cell>
          <cell r="G2729">
            <v>67.05</v>
          </cell>
          <cell r="H2729">
            <v>30.413343599999997</v>
          </cell>
          <cell r="I2729">
            <v>1</v>
          </cell>
          <cell r="J2729">
            <v>2</v>
          </cell>
          <cell r="K2729">
            <v>4702.7553215686285</v>
          </cell>
          <cell r="L2729">
            <v>439.92009999999999</v>
          </cell>
          <cell r="M2729" t="str">
            <v>SPECFIT</v>
          </cell>
          <cell r="N2729" t="str">
            <v>(79)6202421</v>
          </cell>
          <cell r="O2729" t="str">
            <v>BOX</v>
          </cell>
          <cell r="P2729" t="str">
            <v>D</v>
          </cell>
          <cell r="Q2729" t="str">
            <v>F</v>
          </cell>
          <cell r="R2729">
            <v>3696.8117647058825</v>
          </cell>
          <cell r="S2729">
            <v>3955.5885882352945</v>
          </cell>
          <cell r="T2729">
            <v>3955.5885882352945</v>
          </cell>
          <cell r="U2729">
            <v>3955.5885882352945</v>
          </cell>
          <cell r="V2729">
            <v>4232.4797894117655</v>
          </cell>
          <cell r="W2729">
            <v>4232.4797894117655</v>
          </cell>
          <cell r="X2729">
            <v>4232.4797894117655</v>
          </cell>
          <cell r="Y2729">
            <v>4232.4797894117655</v>
          </cell>
          <cell r="Z2729">
            <v>4702.7553215686285</v>
          </cell>
          <cell r="AB2729" t="str">
            <v/>
          </cell>
          <cell r="AC2729">
            <v>3196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I2729" t="str">
            <v/>
          </cell>
          <cell r="AJ2729" t="str">
            <v/>
          </cell>
          <cell r="AM2729" t="e">
            <v>#N/A</v>
          </cell>
        </row>
        <row r="2730">
          <cell r="A2730" t="str">
            <v>ACTIVE</v>
          </cell>
          <cell r="B2730" t="str">
            <v>35-2118</v>
          </cell>
          <cell r="C2730">
            <v>28882793</v>
          </cell>
          <cell r="D2730" t="str">
            <v>35-2118</v>
          </cell>
          <cell r="E2730" t="str">
            <v>SDR 35</v>
          </cell>
          <cell r="F2730" t="str">
            <v>27X4 RED BUSHING CON SXG SDR35</v>
          </cell>
          <cell r="G2730">
            <v>85.05</v>
          </cell>
          <cell r="H2730">
            <v>38.577999599999998</v>
          </cell>
          <cell r="I2730">
            <v>1</v>
          </cell>
          <cell r="J2730">
            <v>2</v>
          </cell>
          <cell r="K2730">
            <v>3583.6267960784326</v>
          </cell>
          <cell r="L2730">
            <v>335.23070000000001</v>
          </cell>
          <cell r="M2730" t="str">
            <v>SPECFIT</v>
          </cell>
          <cell r="N2730" t="str">
            <v>(79)620274</v>
          </cell>
          <cell r="O2730" t="str">
            <v>BOX</v>
          </cell>
          <cell r="P2730" t="str">
            <v>D</v>
          </cell>
          <cell r="Q2730" t="str">
            <v>F</v>
          </cell>
          <cell r="R2730">
            <v>2817.0705882352945</v>
          </cell>
          <cell r="S2730">
            <v>3014.2655294117653</v>
          </cell>
          <cell r="T2730">
            <v>3014.2655294117653</v>
          </cell>
          <cell r="U2730">
            <v>3014.2655294117653</v>
          </cell>
          <cell r="V2730">
            <v>3225.2641164705892</v>
          </cell>
          <cell r="W2730">
            <v>3225.2641164705892</v>
          </cell>
          <cell r="X2730">
            <v>3225.2641164705892</v>
          </cell>
          <cell r="Y2730">
            <v>3225.2641164705892</v>
          </cell>
          <cell r="Z2730">
            <v>3583.6267960784326</v>
          </cell>
          <cell r="AB2730" t="str">
            <v/>
          </cell>
          <cell r="AC2730">
            <v>3197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I2730" t="str">
            <v/>
          </cell>
          <cell r="AJ2730" t="str">
            <v/>
          </cell>
          <cell r="AM2730" t="e">
            <v>#N/A</v>
          </cell>
        </row>
        <row r="2731">
          <cell r="A2731" t="str">
            <v>ACTIVE</v>
          </cell>
          <cell r="B2731" t="str">
            <v>35-2119</v>
          </cell>
          <cell r="C2731">
            <v>28882807</v>
          </cell>
          <cell r="D2731" t="str">
            <v>35-2119</v>
          </cell>
          <cell r="E2731" t="str">
            <v>SDR 35</v>
          </cell>
          <cell r="F2731" t="str">
            <v>27X6 RED BUSHING CON SXG SDR35</v>
          </cell>
          <cell r="G2731">
            <v>85.5</v>
          </cell>
          <cell r="H2731">
            <v>38.782116000000002</v>
          </cell>
          <cell r="I2731">
            <v>1</v>
          </cell>
          <cell r="J2731">
            <v>2</v>
          </cell>
          <cell r="K2731">
            <v>3610.5506535947716</v>
          </cell>
          <cell r="L2731">
            <v>337.74880000000002</v>
          </cell>
          <cell r="M2731" t="str">
            <v>SPECFIT</v>
          </cell>
          <cell r="N2731" t="str">
            <v>(79)620276</v>
          </cell>
          <cell r="O2731" t="str">
            <v>BOX</v>
          </cell>
          <cell r="P2731" t="str">
            <v>D</v>
          </cell>
          <cell r="Q2731" t="str">
            <v>F</v>
          </cell>
          <cell r="R2731">
            <v>2838.2352941176473</v>
          </cell>
          <cell r="S2731">
            <v>3036.9117647058829</v>
          </cell>
          <cell r="T2731">
            <v>3036.9117647058829</v>
          </cell>
          <cell r="U2731">
            <v>3036.9117647058829</v>
          </cell>
          <cell r="V2731">
            <v>3249.4955882352947</v>
          </cell>
          <cell r="W2731">
            <v>3249.4955882352947</v>
          </cell>
          <cell r="X2731">
            <v>3249.4955882352947</v>
          </cell>
          <cell r="Y2731">
            <v>3249.4955882352947</v>
          </cell>
          <cell r="Z2731">
            <v>3610.5506535947716</v>
          </cell>
          <cell r="AB2731" t="str">
            <v/>
          </cell>
          <cell r="AC2731">
            <v>3198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I2731" t="str">
            <v/>
          </cell>
          <cell r="AJ2731" t="str">
            <v/>
          </cell>
          <cell r="AM2731" t="e">
            <v>#N/A</v>
          </cell>
        </row>
        <row r="2732">
          <cell r="A2732" t="str">
            <v>ACTIVE</v>
          </cell>
          <cell r="B2732" t="str">
            <v>35-2120</v>
          </cell>
          <cell r="C2732">
            <v>28882815</v>
          </cell>
          <cell r="D2732" t="str">
            <v>35-2120</v>
          </cell>
          <cell r="E2732" t="str">
            <v>SDR 35</v>
          </cell>
          <cell r="F2732" t="str">
            <v>27X8 RED BUSHING CON SXG SDR35</v>
          </cell>
          <cell r="G2732">
            <v>86.4</v>
          </cell>
          <cell r="H2732">
            <v>39.190348800000002</v>
          </cell>
          <cell r="I2732">
            <v>1</v>
          </cell>
          <cell r="J2732">
            <v>2</v>
          </cell>
          <cell r="K2732">
            <v>3660.2078849673198</v>
          </cell>
          <cell r="L2732">
            <v>342.39420000000001</v>
          </cell>
          <cell r="M2732" t="str">
            <v>SPECFIT</v>
          </cell>
          <cell r="N2732" t="str">
            <v>(79)620278</v>
          </cell>
          <cell r="O2732" t="str">
            <v>BOX</v>
          </cell>
          <cell r="P2732" t="str">
            <v>D</v>
          </cell>
          <cell r="Q2732" t="str">
            <v>F</v>
          </cell>
          <cell r="R2732">
            <v>2877.2705882352939</v>
          </cell>
          <cell r="S2732">
            <v>3078.6795294117646</v>
          </cell>
          <cell r="T2732">
            <v>3078.6795294117646</v>
          </cell>
          <cell r="U2732">
            <v>3078.6795294117646</v>
          </cell>
          <cell r="V2732">
            <v>3294.1870964705881</v>
          </cell>
          <cell r="W2732">
            <v>3294.1870964705881</v>
          </cell>
          <cell r="X2732">
            <v>3294.1870964705881</v>
          </cell>
          <cell r="Y2732">
            <v>3294.1870964705881</v>
          </cell>
          <cell r="Z2732">
            <v>3660.2078849673198</v>
          </cell>
          <cell r="AB2732" t="str">
            <v/>
          </cell>
          <cell r="AC2732">
            <v>3199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I2732" t="str">
            <v/>
          </cell>
          <cell r="AJ2732" t="str">
            <v/>
          </cell>
          <cell r="AM2732" t="e">
            <v>#N/A</v>
          </cell>
        </row>
        <row r="2733">
          <cell r="A2733" t="str">
            <v>ACTIVE</v>
          </cell>
          <cell r="B2733" t="str">
            <v>35-2121</v>
          </cell>
          <cell r="C2733">
            <v>28882823</v>
          </cell>
          <cell r="D2733" t="str">
            <v>35-2121</v>
          </cell>
          <cell r="E2733" t="str">
            <v>SDR 35</v>
          </cell>
          <cell r="F2733" t="str">
            <v>27X10 RED BUSHING CON SXG SDR35</v>
          </cell>
          <cell r="G2733">
            <v>87.75</v>
          </cell>
          <cell r="H2733">
            <v>39.802697999999999</v>
          </cell>
          <cell r="I2733">
            <v>1</v>
          </cell>
          <cell r="J2733">
            <v>2</v>
          </cell>
          <cell r="K2733">
            <v>3708.3385830065367</v>
          </cell>
          <cell r="L2733">
            <v>346.89699999999999</v>
          </cell>
          <cell r="M2733" t="str">
            <v>SPECFIT</v>
          </cell>
          <cell r="N2733" t="str">
            <v>(79)6202710</v>
          </cell>
          <cell r="O2733" t="str">
            <v>BOX</v>
          </cell>
          <cell r="P2733" t="str">
            <v>D</v>
          </cell>
          <cell r="Q2733" t="str">
            <v>F</v>
          </cell>
          <cell r="R2733">
            <v>2915.1058823529415</v>
          </cell>
          <cell r="S2733">
            <v>3119.1632941176476</v>
          </cell>
          <cell r="T2733">
            <v>3119.1632941176476</v>
          </cell>
          <cell r="U2733">
            <v>3119.1632941176476</v>
          </cell>
          <cell r="V2733">
            <v>3337.5047247058833</v>
          </cell>
          <cell r="W2733">
            <v>3337.5047247058833</v>
          </cell>
          <cell r="X2733">
            <v>3337.5047247058833</v>
          </cell>
          <cell r="Y2733">
            <v>3337.5047247058833</v>
          </cell>
          <cell r="Z2733">
            <v>3708.3385830065367</v>
          </cell>
          <cell r="AB2733" t="str">
            <v/>
          </cell>
          <cell r="AC2733">
            <v>3200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I2733" t="str">
            <v/>
          </cell>
          <cell r="AJ2733" t="str">
            <v/>
          </cell>
          <cell r="AM2733" t="e">
            <v>#N/A</v>
          </cell>
        </row>
        <row r="2734">
          <cell r="A2734" t="str">
            <v>ACTIVE</v>
          </cell>
          <cell r="B2734" t="str">
            <v>35-2122</v>
          </cell>
          <cell r="C2734">
            <v>28882831</v>
          </cell>
          <cell r="D2734" t="str">
            <v>35-2122</v>
          </cell>
          <cell r="E2734" t="str">
            <v>SDR 35</v>
          </cell>
          <cell r="F2734" t="str">
            <v>27X12 RED BUSHING CON SXG SDR35</v>
          </cell>
          <cell r="G2734">
            <v>89.1</v>
          </cell>
          <cell r="H2734">
            <v>40.415047199999997</v>
          </cell>
          <cell r="I2734">
            <v>1</v>
          </cell>
          <cell r="J2734">
            <v>2</v>
          </cell>
          <cell r="K2734">
            <v>3714.6392745098051</v>
          </cell>
          <cell r="L2734">
            <v>347.48579999999998</v>
          </cell>
          <cell r="M2734" t="str">
            <v>SPECFIT</v>
          </cell>
          <cell r="N2734" t="str">
            <v>(79)6202712</v>
          </cell>
          <cell r="O2734" t="str">
            <v>BOX</v>
          </cell>
          <cell r="P2734" t="str">
            <v>D</v>
          </cell>
          <cell r="Q2734" t="str">
            <v>F</v>
          </cell>
          <cell r="R2734">
            <v>2920.0588235294122</v>
          </cell>
          <cell r="S2734">
            <v>3124.4629411764713</v>
          </cell>
          <cell r="T2734">
            <v>3124.4629411764713</v>
          </cell>
          <cell r="U2734">
            <v>3124.4629411764713</v>
          </cell>
          <cell r="V2734">
            <v>3343.1753470588246</v>
          </cell>
          <cell r="W2734">
            <v>3343.1753470588246</v>
          </cell>
          <cell r="X2734">
            <v>3343.1753470588246</v>
          </cell>
          <cell r="Y2734">
            <v>3343.1753470588246</v>
          </cell>
          <cell r="Z2734">
            <v>3714.6392745098051</v>
          </cell>
          <cell r="AB2734" t="str">
            <v/>
          </cell>
          <cell r="AC2734">
            <v>3201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I2734" t="str">
            <v/>
          </cell>
          <cell r="AJ2734" t="str">
            <v/>
          </cell>
          <cell r="AM2734" t="e">
            <v>#N/A</v>
          </cell>
        </row>
        <row r="2735">
          <cell r="A2735" t="str">
            <v>ACTIVE</v>
          </cell>
          <cell r="B2735" t="str">
            <v>35-2123</v>
          </cell>
          <cell r="C2735">
            <v>28882840</v>
          </cell>
          <cell r="D2735" t="str">
            <v>35-2123</v>
          </cell>
          <cell r="E2735" t="str">
            <v>SDR 35</v>
          </cell>
          <cell r="F2735" t="str">
            <v>27X15 RED BUSHING CON SXG SDR35</v>
          </cell>
          <cell r="G2735">
            <v>93.15</v>
          </cell>
          <cell r="H2735">
            <v>42.252094800000002</v>
          </cell>
          <cell r="I2735">
            <v>1</v>
          </cell>
          <cell r="J2735">
            <v>1</v>
          </cell>
          <cell r="K2735">
            <v>3922.1131137254906</v>
          </cell>
          <cell r="L2735">
            <v>366.89510000000001</v>
          </cell>
          <cell r="M2735" t="str">
            <v>SPECFIT</v>
          </cell>
          <cell r="N2735" t="str">
            <v>(79)6202715</v>
          </cell>
          <cell r="O2735" t="str">
            <v>BOX</v>
          </cell>
          <cell r="P2735" t="str">
            <v>D</v>
          </cell>
          <cell r="Q2735" t="str">
            <v>F</v>
          </cell>
          <cell r="R2735">
            <v>3083.1529411764704</v>
          </cell>
          <cell r="S2735">
            <v>3298.9736470588236</v>
          </cell>
          <cell r="T2735">
            <v>3298.9736470588236</v>
          </cell>
          <cell r="U2735">
            <v>3298.9736470588236</v>
          </cell>
          <cell r="V2735">
            <v>3529.9018023529416</v>
          </cell>
          <cell r="W2735">
            <v>3529.9018023529416</v>
          </cell>
          <cell r="X2735">
            <v>3529.9018023529416</v>
          </cell>
          <cell r="Y2735">
            <v>3529.9018023529416</v>
          </cell>
          <cell r="Z2735">
            <v>3922.1131137254906</v>
          </cell>
          <cell r="AB2735" t="str">
            <v/>
          </cell>
          <cell r="AC2735">
            <v>3202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I2735" t="str">
            <v/>
          </cell>
          <cell r="AJ2735" t="str">
            <v/>
          </cell>
          <cell r="AM2735" t="e">
            <v>#N/A</v>
          </cell>
        </row>
        <row r="2736">
          <cell r="A2736" t="str">
            <v>ACTIVE</v>
          </cell>
          <cell r="B2736" t="str">
            <v>35-2124</v>
          </cell>
          <cell r="C2736">
            <v>28882858</v>
          </cell>
          <cell r="D2736" t="str">
            <v>35-2124</v>
          </cell>
          <cell r="E2736" t="str">
            <v>SDR 35</v>
          </cell>
          <cell r="F2736" t="str">
            <v>27X18 RED BUSHING CON SXG SDR35</v>
          </cell>
          <cell r="G2736">
            <v>99</v>
          </cell>
          <cell r="H2736">
            <v>44.905608000000001</v>
          </cell>
          <cell r="I2736">
            <v>1</v>
          </cell>
          <cell r="J2736">
            <v>1</v>
          </cell>
          <cell r="K2736">
            <v>4128.629128104576</v>
          </cell>
          <cell r="L2736">
            <v>386.21359999999999</v>
          </cell>
          <cell r="M2736" t="str">
            <v>SPECFIT</v>
          </cell>
          <cell r="N2736" t="str">
            <v>(79)6202718</v>
          </cell>
          <cell r="O2736" t="str">
            <v>BOX</v>
          </cell>
          <cell r="P2736" t="str">
            <v>D</v>
          </cell>
          <cell r="Q2736" t="str">
            <v>F</v>
          </cell>
          <cell r="R2736">
            <v>3245.4941176470588</v>
          </cell>
          <cell r="S2736">
            <v>3472.6787058823534</v>
          </cell>
          <cell r="T2736">
            <v>3472.6787058823534</v>
          </cell>
          <cell r="U2736">
            <v>3472.6787058823534</v>
          </cell>
          <cell r="V2736">
            <v>3715.7662152941184</v>
          </cell>
          <cell r="W2736">
            <v>3715.7662152941184</v>
          </cell>
          <cell r="X2736">
            <v>3715.7662152941184</v>
          </cell>
          <cell r="Y2736">
            <v>3715.7662152941184</v>
          </cell>
          <cell r="Z2736">
            <v>4128.629128104576</v>
          </cell>
          <cell r="AB2736" t="str">
            <v/>
          </cell>
          <cell r="AC2736">
            <v>3203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I2736" t="str">
            <v/>
          </cell>
          <cell r="AJ2736" t="str">
            <v/>
          </cell>
          <cell r="AM2736" t="e">
            <v>#N/A</v>
          </cell>
        </row>
        <row r="2737">
          <cell r="A2737" t="str">
            <v>ACTIVE</v>
          </cell>
          <cell r="B2737" t="str">
            <v>35-2125</v>
          </cell>
          <cell r="C2737">
            <v>28882866</v>
          </cell>
          <cell r="D2737" t="str">
            <v>35-2125</v>
          </cell>
          <cell r="E2737" t="str">
            <v>SDR 35</v>
          </cell>
          <cell r="F2737" t="str">
            <v>27X21 RED BUSHING CON SXG SDR35</v>
          </cell>
          <cell r="G2737">
            <v>107.1</v>
          </cell>
          <cell r="H2737">
            <v>48.579703199999997</v>
          </cell>
          <cell r="I2737">
            <v>1</v>
          </cell>
          <cell r="J2737">
            <v>1</v>
          </cell>
          <cell r="K2737">
            <v>4813.1745660130737</v>
          </cell>
          <cell r="L2737">
            <v>450.24959999999999</v>
          </cell>
          <cell r="M2737" t="str">
            <v>SPECFIT</v>
          </cell>
          <cell r="N2737" t="str">
            <v>(79)6202721</v>
          </cell>
          <cell r="O2737" t="str">
            <v>BOX</v>
          </cell>
          <cell r="P2737" t="str">
            <v>D</v>
          </cell>
          <cell r="Q2737" t="str">
            <v>F</v>
          </cell>
          <cell r="R2737">
            <v>3783.6117647058827</v>
          </cell>
          <cell r="S2737">
            <v>4048.4645882352947</v>
          </cell>
          <cell r="T2737">
            <v>4048.4645882352947</v>
          </cell>
          <cell r="U2737">
            <v>4048.4645882352947</v>
          </cell>
          <cell r="V2737">
            <v>4331.857109411766</v>
          </cell>
          <cell r="W2737">
            <v>4331.857109411766</v>
          </cell>
          <cell r="X2737">
            <v>4331.857109411766</v>
          </cell>
          <cell r="Y2737">
            <v>4331.857109411766</v>
          </cell>
          <cell r="Z2737">
            <v>4813.1745660130737</v>
          </cell>
          <cell r="AB2737" t="str">
            <v/>
          </cell>
          <cell r="AC2737">
            <v>3204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I2737" t="str">
            <v/>
          </cell>
          <cell r="AJ2737" t="str">
            <v/>
          </cell>
          <cell r="AM2737" t="e">
            <v>#N/A</v>
          </cell>
        </row>
        <row r="2738">
          <cell r="A2738" t="str">
            <v>ACTIVE</v>
          </cell>
          <cell r="B2738" t="str">
            <v>35-2126</v>
          </cell>
          <cell r="C2738">
            <v>28882874</v>
          </cell>
          <cell r="D2738" t="str">
            <v>35-2126</v>
          </cell>
          <cell r="E2738" t="str">
            <v>SDR 35</v>
          </cell>
          <cell r="F2738" t="str">
            <v>27X24 RED BUSHING CON SXG SDR35</v>
          </cell>
          <cell r="G2738">
            <v>95.85</v>
          </cell>
          <cell r="H2738">
            <v>43.476793199999996</v>
          </cell>
          <cell r="I2738">
            <v>1</v>
          </cell>
          <cell r="J2738">
            <v>1</v>
          </cell>
          <cell r="K2738">
            <v>5750.1667124183014</v>
          </cell>
          <cell r="L2738">
            <v>537.89959999999996</v>
          </cell>
          <cell r="M2738" t="str">
            <v>SPECFIT</v>
          </cell>
          <cell r="N2738" t="str">
            <v>(79)6202724</v>
          </cell>
          <cell r="O2738" t="str">
            <v>BOX</v>
          </cell>
          <cell r="P2738" t="str">
            <v>D</v>
          </cell>
          <cell r="Q2738" t="str">
            <v>F</v>
          </cell>
          <cell r="R2738">
            <v>4520.1764705882351</v>
          </cell>
          <cell r="S2738">
            <v>4836.5888235294115</v>
          </cell>
          <cell r="T2738">
            <v>4836.5888235294115</v>
          </cell>
          <cell r="U2738">
            <v>4836.5888235294115</v>
          </cell>
          <cell r="V2738">
            <v>5175.1500411764709</v>
          </cell>
          <cell r="W2738">
            <v>5175.1500411764709</v>
          </cell>
          <cell r="X2738">
            <v>5175.1500411764709</v>
          </cell>
          <cell r="Y2738">
            <v>5175.1500411764709</v>
          </cell>
          <cell r="Z2738">
            <v>5750.1667124183014</v>
          </cell>
          <cell r="AB2738" t="str">
            <v/>
          </cell>
          <cell r="AC2738">
            <v>3205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I2738" t="str">
            <v/>
          </cell>
          <cell r="AJ2738" t="str">
            <v/>
          </cell>
          <cell r="AM2738" t="e">
            <v>#N/A</v>
          </cell>
        </row>
        <row r="2739">
          <cell r="A2739" t="str">
            <v>ACTIVE</v>
          </cell>
          <cell r="B2739" t="str">
            <v>35-2127</v>
          </cell>
          <cell r="C2739">
            <v>28882882</v>
          </cell>
          <cell r="D2739" t="str">
            <v>35-2127</v>
          </cell>
          <cell r="E2739" t="str">
            <v>SDR 35</v>
          </cell>
          <cell r="F2739" t="str">
            <v>30X4 RED BUSHING CON SXG SDR35</v>
          </cell>
          <cell r="G2739">
            <v>120.6</v>
          </cell>
          <cell r="H2739">
            <v>54.703195199999996</v>
          </cell>
          <cell r="I2739">
            <v>1</v>
          </cell>
          <cell r="J2739">
            <v>1</v>
          </cell>
          <cell r="K2739">
            <v>4588.7143019607847</v>
          </cell>
          <cell r="L2739">
            <v>429.2518</v>
          </cell>
          <cell r="M2739" t="str">
            <v>SPECFIT</v>
          </cell>
          <cell r="N2739" t="str">
            <v>(79)620304</v>
          </cell>
          <cell r="O2739" t="str">
            <v>BOX</v>
          </cell>
          <cell r="P2739" t="str">
            <v>D</v>
          </cell>
          <cell r="Q2739" t="str">
            <v>F</v>
          </cell>
          <cell r="R2739">
            <v>3607.1647058823532</v>
          </cell>
          <cell r="S2739">
            <v>3859.666235294118</v>
          </cell>
          <cell r="T2739">
            <v>3859.666235294118</v>
          </cell>
          <cell r="U2739">
            <v>3859.666235294118</v>
          </cell>
          <cell r="V2739">
            <v>4129.8428717647066</v>
          </cell>
          <cell r="W2739">
            <v>4129.8428717647066</v>
          </cell>
          <cell r="X2739">
            <v>4129.8428717647066</v>
          </cell>
          <cell r="Y2739">
            <v>4129.8428717647066</v>
          </cell>
          <cell r="Z2739">
            <v>4588.7143019607847</v>
          </cell>
          <cell r="AB2739" t="str">
            <v/>
          </cell>
          <cell r="AC2739">
            <v>3206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I2739" t="str">
            <v/>
          </cell>
          <cell r="AJ2739" t="str">
            <v/>
          </cell>
          <cell r="AM2739" t="e">
            <v>#N/A</v>
          </cell>
        </row>
        <row r="2740">
          <cell r="A2740" t="str">
            <v>ACTIVE</v>
          </cell>
          <cell r="B2740" t="str">
            <v>35-2128</v>
          </cell>
          <cell r="C2740">
            <v>28882890</v>
          </cell>
          <cell r="D2740" t="str">
            <v>35-2128</v>
          </cell>
          <cell r="E2740" t="str">
            <v>SDR 35</v>
          </cell>
          <cell r="F2740" t="str">
            <v>30X6 RED BUSHING CON SXG SDR35</v>
          </cell>
          <cell r="G2740">
            <v>121.05</v>
          </cell>
          <cell r="H2740">
            <v>54.9073116</v>
          </cell>
          <cell r="I2740">
            <v>1</v>
          </cell>
          <cell r="J2740">
            <v>1</v>
          </cell>
          <cell r="K2740">
            <v>4620.5769437908502</v>
          </cell>
          <cell r="L2740">
            <v>432.23270000000002</v>
          </cell>
          <cell r="M2740" t="str">
            <v>SPECFIT</v>
          </cell>
          <cell r="N2740" t="str">
            <v>(79)620306</v>
          </cell>
          <cell r="O2740" t="str">
            <v>BOX</v>
          </cell>
          <cell r="P2740" t="str">
            <v>D</v>
          </cell>
          <cell r="Q2740" t="str">
            <v>F</v>
          </cell>
          <cell r="R2740">
            <v>3632.2117647058826</v>
          </cell>
          <cell r="S2740">
            <v>3886.4665882352947</v>
          </cell>
          <cell r="T2740">
            <v>3886.4665882352947</v>
          </cell>
          <cell r="U2740">
            <v>3886.4665882352947</v>
          </cell>
          <cell r="V2740">
            <v>4158.5192494117655</v>
          </cell>
          <cell r="W2740">
            <v>4158.5192494117655</v>
          </cell>
          <cell r="X2740">
            <v>4158.5192494117655</v>
          </cell>
          <cell r="Y2740">
            <v>4158.5192494117655</v>
          </cell>
          <cell r="Z2740">
            <v>4620.5769437908502</v>
          </cell>
          <cell r="AB2740" t="str">
            <v/>
          </cell>
          <cell r="AC2740">
            <v>3207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I2740" t="str">
            <v/>
          </cell>
          <cell r="AJ2740" t="str">
            <v/>
          </cell>
          <cell r="AM2740" t="e">
            <v>#N/A</v>
          </cell>
        </row>
        <row r="2741">
          <cell r="A2741" t="str">
            <v>ACTIVE</v>
          </cell>
          <cell r="B2741" t="str">
            <v>35-2129</v>
          </cell>
          <cell r="C2741">
            <v>28882904</v>
          </cell>
          <cell r="D2741" t="str">
            <v>35-2129</v>
          </cell>
          <cell r="E2741" t="str">
            <v>SDR 35</v>
          </cell>
          <cell r="F2741" t="str">
            <v>30X8 RED BUSHING CON SXG SDR35</v>
          </cell>
          <cell r="G2741">
            <v>121.95</v>
          </cell>
          <cell r="H2741">
            <v>55.3155444</v>
          </cell>
          <cell r="I2741">
            <v>1</v>
          </cell>
          <cell r="J2741">
            <v>1</v>
          </cell>
          <cell r="K2741">
            <v>5913.4309490196074</v>
          </cell>
          <cell r="L2741">
            <v>553.17269999999996</v>
          </cell>
          <cell r="M2741" t="str">
            <v>SPECFIT</v>
          </cell>
          <cell r="N2741" t="str">
            <v>(79)620308</v>
          </cell>
          <cell r="O2741" t="str">
            <v>BOX</v>
          </cell>
          <cell r="P2741" t="str">
            <v>D</v>
          </cell>
          <cell r="Q2741" t="str">
            <v>F</v>
          </cell>
          <cell r="R2741">
            <v>4648.5176470588231</v>
          </cell>
          <cell r="S2741">
            <v>4973.9138823529411</v>
          </cell>
          <cell r="T2741">
            <v>4973.9138823529411</v>
          </cell>
          <cell r="U2741">
            <v>4973.9138823529411</v>
          </cell>
          <cell r="V2741">
            <v>5322.0878541176471</v>
          </cell>
          <cell r="W2741">
            <v>5322.0878541176471</v>
          </cell>
          <cell r="X2741">
            <v>5322.0878541176471</v>
          </cell>
          <cell r="Y2741">
            <v>5322.0878541176471</v>
          </cell>
          <cell r="Z2741">
            <v>5913.4309490196074</v>
          </cell>
          <cell r="AB2741" t="str">
            <v/>
          </cell>
          <cell r="AC2741">
            <v>3208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I2741" t="str">
            <v/>
          </cell>
          <cell r="AJ2741" t="str">
            <v/>
          </cell>
          <cell r="AM2741" t="e">
            <v>#N/A</v>
          </cell>
        </row>
        <row r="2742">
          <cell r="A2742" t="str">
            <v>ACTIVE</v>
          </cell>
          <cell r="B2742" t="str">
            <v>35-2130</v>
          </cell>
          <cell r="C2742">
            <v>28882912</v>
          </cell>
          <cell r="D2742" t="str">
            <v>35-2130</v>
          </cell>
          <cell r="E2742" t="str">
            <v>SDR 35</v>
          </cell>
          <cell r="F2742" t="str">
            <v>30X10 RED BUSHING CON SXG SDR35</v>
          </cell>
          <cell r="G2742">
            <v>123.3</v>
          </cell>
          <cell r="H2742">
            <v>55.927893599999997</v>
          </cell>
          <cell r="I2742">
            <v>1</v>
          </cell>
          <cell r="J2742">
            <v>1</v>
          </cell>
          <cell r="K2742">
            <v>7570.4679163398696</v>
          </cell>
          <cell r="L2742">
            <v>708.18020000000001</v>
          </cell>
          <cell r="M2742" t="str">
            <v>SPECFIT</v>
          </cell>
          <cell r="N2742" t="str">
            <v>(79)6203010</v>
          </cell>
          <cell r="O2742" t="str">
            <v>BOX</v>
          </cell>
          <cell r="P2742" t="str">
            <v>D</v>
          </cell>
          <cell r="Q2742" t="str">
            <v>F</v>
          </cell>
          <cell r="R2742">
            <v>5951.1058823529411</v>
          </cell>
          <cell r="S2742">
            <v>6367.6832941176472</v>
          </cell>
          <cell r="T2742">
            <v>6367.6832941176472</v>
          </cell>
          <cell r="U2742">
            <v>6367.6832941176472</v>
          </cell>
          <cell r="V2742">
            <v>6813.4211247058829</v>
          </cell>
          <cell r="W2742">
            <v>6813.4211247058829</v>
          </cell>
          <cell r="X2742">
            <v>6813.4211247058829</v>
          </cell>
          <cell r="Y2742">
            <v>6813.4211247058829</v>
          </cell>
          <cell r="Z2742">
            <v>7570.4679163398696</v>
          </cell>
          <cell r="AB2742" t="str">
            <v/>
          </cell>
          <cell r="AC2742">
            <v>3209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I2742" t="str">
            <v/>
          </cell>
          <cell r="AJ2742" t="str">
            <v/>
          </cell>
          <cell r="AM2742" t="e">
            <v>#N/A</v>
          </cell>
        </row>
        <row r="2743">
          <cell r="A2743" t="str">
            <v>ACTIVE</v>
          </cell>
          <cell r="B2743" t="str">
            <v>35-2131</v>
          </cell>
          <cell r="C2743">
            <v>28882920</v>
          </cell>
          <cell r="D2743" t="str">
            <v>35-2131</v>
          </cell>
          <cell r="E2743" t="str">
            <v>SDR 35</v>
          </cell>
          <cell r="F2743" t="str">
            <v>30X12 RED BUSHING CON SXG SDR35</v>
          </cell>
          <cell r="G2743">
            <v>124.65</v>
          </cell>
          <cell r="H2743">
            <v>56.540242800000001</v>
          </cell>
          <cell r="I2743">
            <v>1</v>
          </cell>
          <cell r="J2743">
            <v>1</v>
          </cell>
          <cell r="K2743">
            <v>9691.8254392156869</v>
          </cell>
          <cell r="L2743">
            <v>906.62400000000002</v>
          </cell>
          <cell r="M2743" t="str">
            <v>SPECFIT</v>
          </cell>
          <cell r="N2743" t="str">
            <v>(79)6203012</v>
          </cell>
          <cell r="O2743" t="str">
            <v>BOX</v>
          </cell>
          <cell r="P2743" t="str">
            <v>D</v>
          </cell>
          <cell r="Q2743" t="str">
            <v>F</v>
          </cell>
          <cell r="R2743">
            <v>7618.6941176470591</v>
          </cell>
          <cell r="S2743">
            <v>8152.0027058823534</v>
          </cell>
          <cell r="T2743">
            <v>8152.0027058823534</v>
          </cell>
          <cell r="U2743">
            <v>8152.0027058823534</v>
          </cell>
          <cell r="V2743">
            <v>8722.6428952941187</v>
          </cell>
          <cell r="W2743">
            <v>8722.6428952941187</v>
          </cell>
          <cell r="X2743">
            <v>8722.6428952941187</v>
          </cell>
          <cell r="Y2743">
            <v>8722.6428952941187</v>
          </cell>
          <cell r="Z2743">
            <v>9691.8254392156869</v>
          </cell>
          <cell r="AB2743" t="str">
            <v/>
          </cell>
          <cell r="AC2743">
            <v>3210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I2743" t="str">
            <v/>
          </cell>
          <cell r="AJ2743" t="str">
            <v/>
          </cell>
          <cell r="AM2743" t="e">
            <v>#N/A</v>
          </cell>
        </row>
        <row r="2744">
          <cell r="A2744" t="str">
            <v>ACTIVE</v>
          </cell>
          <cell r="B2744" t="str">
            <v>35-2132</v>
          </cell>
          <cell r="C2744">
            <v>28882939</v>
          </cell>
          <cell r="D2744" t="str">
            <v>35-2132</v>
          </cell>
          <cell r="E2744" t="str">
            <v>SDR 35</v>
          </cell>
          <cell r="F2744" t="str">
            <v>30X15 RED BUSHING CON SXG SDR35</v>
          </cell>
          <cell r="G2744">
            <v>128.69999999999999</v>
          </cell>
          <cell r="H2744">
            <v>58.377290399999993</v>
          </cell>
          <cell r="I2744">
            <v>1</v>
          </cell>
          <cell r="J2744">
            <v>1</v>
          </cell>
          <cell r="K2744">
            <v>12404.984016993467</v>
          </cell>
          <cell r="L2744">
            <v>1160.4276</v>
          </cell>
          <cell r="M2744" t="str">
            <v>SPECFIT</v>
          </cell>
          <cell r="N2744" t="str">
            <v>(79)6203015</v>
          </cell>
          <cell r="O2744" t="str">
            <v>BOX</v>
          </cell>
          <cell r="P2744" t="str">
            <v>D</v>
          </cell>
          <cell r="Q2744" t="str">
            <v>F</v>
          </cell>
          <cell r="R2744">
            <v>9751.4941176470602</v>
          </cell>
          <cell r="S2744">
            <v>10434.098705882356</v>
          </cell>
          <cell r="T2744">
            <v>10434.098705882356</v>
          </cell>
          <cell r="U2744">
            <v>10434.098705882356</v>
          </cell>
          <cell r="V2744">
            <v>11164.485615294121</v>
          </cell>
          <cell r="W2744">
            <v>11164.485615294121</v>
          </cell>
          <cell r="X2744">
            <v>11164.485615294121</v>
          </cell>
          <cell r="Y2744">
            <v>11164.485615294121</v>
          </cell>
          <cell r="Z2744">
            <v>12404.984016993467</v>
          </cell>
          <cell r="AB2744" t="str">
            <v/>
          </cell>
          <cell r="AC2744">
            <v>3211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I2744" t="str">
            <v/>
          </cell>
          <cell r="AJ2744" t="str">
            <v/>
          </cell>
          <cell r="AM2744" t="e">
            <v>#N/A</v>
          </cell>
        </row>
        <row r="2745">
          <cell r="A2745" t="str">
            <v>ACTIVE</v>
          </cell>
          <cell r="B2745" t="str">
            <v>35-2133</v>
          </cell>
          <cell r="C2745">
            <v>28882947</v>
          </cell>
          <cell r="D2745" t="str">
            <v>35-2133</v>
          </cell>
          <cell r="E2745" t="str">
            <v>SDR 35</v>
          </cell>
          <cell r="F2745" t="str">
            <v>30X18 RED BUSHING CON SXG SDR35</v>
          </cell>
          <cell r="G2745">
            <v>134.55000000000001</v>
          </cell>
          <cell r="H2745">
            <v>61.030803600000006</v>
          </cell>
          <cell r="I2745">
            <v>1</v>
          </cell>
          <cell r="J2745">
            <v>1</v>
          </cell>
          <cell r="K2745">
            <v>15878.386126797384</v>
          </cell>
          <cell r="L2745">
            <v>1485.3474000000001</v>
          </cell>
          <cell r="M2745" t="str">
            <v>SPECFIT</v>
          </cell>
          <cell r="N2745" t="str">
            <v>(79)6203018</v>
          </cell>
          <cell r="O2745" t="str">
            <v>BOX</v>
          </cell>
          <cell r="P2745" t="str">
            <v>D</v>
          </cell>
          <cell r="Q2745" t="str">
            <v>F</v>
          </cell>
          <cell r="R2745">
            <v>12481.917647058823</v>
          </cell>
          <cell r="S2745">
            <v>13355.65188235294</v>
          </cell>
          <cell r="T2745">
            <v>13355.65188235294</v>
          </cell>
          <cell r="U2745">
            <v>13355.65188235294</v>
          </cell>
          <cell r="V2745">
            <v>14290.547514117647</v>
          </cell>
          <cell r="W2745">
            <v>14290.547514117647</v>
          </cell>
          <cell r="X2745">
            <v>14290.547514117647</v>
          </cell>
          <cell r="Y2745">
            <v>14290.547514117647</v>
          </cell>
          <cell r="Z2745">
            <v>15878.386126797384</v>
          </cell>
          <cell r="AB2745" t="str">
            <v/>
          </cell>
          <cell r="AC2745">
            <v>3212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I2745" t="str">
            <v/>
          </cell>
          <cell r="AJ2745" t="str">
            <v/>
          </cell>
          <cell r="AM2745" t="e">
            <v>#N/A</v>
          </cell>
        </row>
        <row r="2746">
          <cell r="A2746" t="str">
            <v>ACTIVE</v>
          </cell>
          <cell r="B2746" t="str">
            <v>35-2134</v>
          </cell>
          <cell r="C2746">
            <v>28882955</v>
          </cell>
          <cell r="D2746" t="str">
            <v>35-2134</v>
          </cell>
          <cell r="E2746" t="str">
            <v>SDR 35</v>
          </cell>
          <cell r="F2746" t="str">
            <v>30X21 RED BUSHING CON SXG SDR35</v>
          </cell>
          <cell r="G2746">
            <v>142.65</v>
          </cell>
          <cell r="H2746">
            <v>64.704898799999995</v>
          </cell>
          <cell r="I2746">
            <v>1</v>
          </cell>
          <cell r="J2746">
            <v>1</v>
          </cell>
          <cell r="K2746">
            <v>16615.851386928105</v>
          </cell>
          <cell r="L2746">
            <v>1554.3343</v>
          </cell>
          <cell r="M2746" t="str">
            <v>SPECFIT</v>
          </cell>
          <cell r="N2746" t="str">
            <v>(79)6203021</v>
          </cell>
          <cell r="O2746" t="str">
            <v>BOX</v>
          </cell>
          <cell r="P2746" t="str">
            <v>D</v>
          </cell>
          <cell r="Q2746" t="str">
            <v>F</v>
          </cell>
          <cell r="R2746">
            <v>13061.635294117646</v>
          </cell>
          <cell r="S2746">
            <v>13975.949764705883</v>
          </cell>
          <cell r="T2746">
            <v>13975.949764705883</v>
          </cell>
          <cell r="U2746">
            <v>13975.949764705883</v>
          </cell>
          <cell r="V2746">
            <v>14954.266248235295</v>
          </cell>
          <cell r="W2746">
            <v>14954.266248235295</v>
          </cell>
          <cell r="X2746">
            <v>14954.266248235295</v>
          </cell>
          <cell r="Y2746">
            <v>14954.266248235295</v>
          </cell>
          <cell r="Z2746">
            <v>16615.851386928105</v>
          </cell>
          <cell r="AB2746" t="str">
            <v/>
          </cell>
          <cell r="AC2746">
            <v>3213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I2746" t="str">
            <v/>
          </cell>
          <cell r="AJ2746" t="str">
            <v/>
          </cell>
          <cell r="AM2746" t="e">
            <v>#N/A</v>
          </cell>
        </row>
        <row r="2747">
          <cell r="A2747" t="str">
            <v>ACTIVE</v>
          </cell>
          <cell r="B2747" t="str">
            <v>35-2135</v>
          </cell>
          <cell r="C2747">
            <v>28882963</v>
          </cell>
          <cell r="D2747" t="str">
            <v>35-2135</v>
          </cell>
          <cell r="E2747" t="str">
            <v>SDR 35</v>
          </cell>
          <cell r="F2747" t="str">
            <v>30X24 RED BUSHING CON SXG SDR35</v>
          </cell>
          <cell r="G2747">
            <v>150.30000000000001</v>
          </cell>
          <cell r="H2747">
            <v>68.174877600000002</v>
          </cell>
          <cell r="I2747">
            <v>1</v>
          </cell>
          <cell r="J2747">
            <v>1</v>
          </cell>
          <cell r="K2747">
            <v>18664.384290196078</v>
          </cell>
          <cell r="L2747">
            <v>1745.9645</v>
          </cell>
          <cell r="M2747" t="str">
            <v>SPECFIT</v>
          </cell>
          <cell r="N2747" t="str">
            <v>(79)6203024</v>
          </cell>
          <cell r="O2747" t="str">
            <v>BOX</v>
          </cell>
          <cell r="P2747" t="str">
            <v>D</v>
          </cell>
          <cell r="Q2747" t="str">
            <v>F</v>
          </cell>
          <cell r="R2747">
            <v>14671.976470588235</v>
          </cell>
          <cell r="S2747">
            <v>15699.014823529413</v>
          </cell>
          <cell r="T2747">
            <v>15699.014823529413</v>
          </cell>
          <cell r="U2747">
            <v>15699.014823529413</v>
          </cell>
          <cell r="V2747">
            <v>16797.945861176471</v>
          </cell>
          <cell r="W2747">
            <v>16797.945861176471</v>
          </cell>
          <cell r="X2747">
            <v>16797.945861176471</v>
          </cell>
          <cell r="Y2747">
            <v>16797.945861176471</v>
          </cell>
          <cell r="Z2747">
            <v>18664.384290196078</v>
          </cell>
          <cell r="AB2747" t="str">
            <v/>
          </cell>
          <cell r="AC2747">
            <v>3214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I2747" t="str">
            <v/>
          </cell>
          <cell r="AJ2747" t="str">
            <v/>
          </cell>
          <cell r="AM2747" t="e">
            <v>#N/A</v>
          </cell>
        </row>
        <row r="2748">
          <cell r="A2748" t="str">
            <v>ACTIVE</v>
          </cell>
          <cell r="B2748" t="str">
            <v>35-2136</v>
          </cell>
          <cell r="C2748">
            <v>28882971</v>
          </cell>
          <cell r="D2748" t="str">
            <v>35-2136</v>
          </cell>
          <cell r="E2748" t="str">
            <v>SDR 35</v>
          </cell>
          <cell r="F2748" t="str">
            <v>30X27 RED BUSHING CON SXG SDR35</v>
          </cell>
          <cell r="G2748">
            <v>135.44999999999999</v>
          </cell>
          <cell r="H2748">
            <v>61.439036399999992</v>
          </cell>
          <cell r="I2748">
            <v>1</v>
          </cell>
          <cell r="J2748">
            <v>1</v>
          </cell>
          <cell r="K2748">
            <v>19119.605509803925</v>
          </cell>
          <cell r="L2748">
            <v>1788.549</v>
          </cell>
          <cell r="M2748" t="str">
            <v>SPECFIT</v>
          </cell>
          <cell r="N2748" t="str">
            <v>(79)6203027</v>
          </cell>
          <cell r="O2748" t="str">
            <v>BOX</v>
          </cell>
          <cell r="P2748" t="str">
            <v>D</v>
          </cell>
          <cell r="Q2748" t="str">
            <v>F</v>
          </cell>
          <cell r="R2748">
            <v>15029.823529411766</v>
          </cell>
          <cell r="S2748">
            <v>16081.91117647059</v>
          </cell>
          <cell r="T2748">
            <v>16081.91117647059</v>
          </cell>
          <cell r="U2748">
            <v>16081.91117647059</v>
          </cell>
          <cell r="V2748">
            <v>17207.644958823534</v>
          </cell>
          <cell r="W2748">
            <v>17207.644958823534</v>
          </cell>
          <cell r="X2748">
            <v>17207.644958823534</v>
          </cell>
          <cell r="Y2748">
            <v>17207.644958823534</v>
          </cell>
          <cell r="Z2748">
            <v>19119.605509803925</v>
          </cell>
          <cell r="AB2748" t="str">
            <v/>
          </cell>
          <cell r="AC2748">
            <v>3215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I2748" t="str">
            <v/>
          </cell>
          <cell r="AJ2748" t="str">
            <v/>
          </cell>
          <cell r="AM2748" t="e">
            <v>#N/A</v>
          </cell>
        </row>
        <row r="2749">
          <cell r="A2749" t="str">
            <v>ACTIVE</v>
          </cell>
          <cell r="B2749" t="str">
            <v>35-2137</v>
          </cell>
          <cell r="C2749">
            <v>28882980</v>
          </cell>
          <cell r="D2749" t="str">
            <v>35-2137</v>
          </cell>
          <cell r="E2749" t="str">
            <v>SDR 35</v>
          </cell>
          <cell r="F2749" t="str">
            <v>36X4 RED BUSHING CON SXG SDR35</v>
          </cell>
          <cell r="G2749">
            <v>199.35</v>
          </cell>
          <cell r="H2749">
            <v>90.423565199999999</v>
          </cell>
          <cell r="I2749">
            <v>1</v>
          </cell>
          <cell r="J2749">
            <v>1</v>
          </cell>
          <cell r="K2749">
            <v>5870.1791712418317</v>
          </cell>
          <cell r="L2749">
            <v>549.12710000000004</v>
          </cell>
          <cell r="M2749" t="str">
            <v>SPECFIT</v>
          </cell>
          <cell r="N2749" t="str">
            <v>(79)620364</v>
          </cell>
          <cell r="O2749" t="str">
            <v>BOX</v>
          </cell>
          <cell r="P2749" t="str">
            <v>D</v>
          </cell>
          <cell r="Q2749" t="str">
            <v>F</v>
          </cell>
          <cell r="R2749">
            <v>4614.517647058824</v>
          </cell>
          <cell r="S2749">
            <v>4937.5338823529419</v>
          </cell>
          <cell r="T2749">
            <v>4937.5338823529419</v>
          </cell>
          <cell r="U2749">
            <v>4937.5338823529419</v>
          </cell>
          <cell r="V2749">
            <v>5283.1612541176482</v>
          </cell>
          <cell r="W2749">
            <v>5283.1612541176482</v>
          </cell>
          <cell r="X2749">
            <v>5283.1612541176482</v>
          </cell>
          <cell r="Y2749">
            <v>5283.1612541176482</v>
          </cell>
          <cell r="Z2749">
            <v>5870.1791712418317</v>
          </cell>
          <cell r="AB2749" t="str">
            <v/>
          </cell>
          <cell r="AC2749">
            <v>3216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I2749" t="str">
            <v/>
          </cell>
          <cell r="AJ2749" t="str">
            <v/>
          </cell>
          <cell r="AM2749" t="e">
            <v>#N/A</v>
          </cell>
        </row>
        <row r="2750">
          <cell r="A2750" t="str">
            <v>ACTIVE</v>
          </cell>
          <cell r="B2750" t="str">
            <v>35-2138</v>
          </cell>
          <cell r="C2750">
            <v>28882998</v>
          </cell>
          <cell r="D2750" t="str">
            <v>35-2138</v>
          </cell>
          <cell r="E2750" t="str">
            <v>SDR 35</v>
          </cell>
          <cell r="F2750" t="str">
            <v>36X6 RED BUSHING CON SXG SDR35</v>
          </cell>
          <cell r="G2750">
            <v>199.8</v>
          </cell>
          <cell r="H2750">
            <v>90.627681600000003</v>
          </cell>
          <cell r="I2750">
            <v>1</v>
          </cell>
          <cell r="J2750">
            <v>1</v>
          </cell>
          <cell r="K2750">
            <v>5913.4309490196074</v>
          </cell>
          <cell r="L2750">
            <v>553.17269999999996</v>
          </cell>
          <cell r="M2750" t="str">
            <v>SPECFIT</v>
          </cell>
          <cell r="N2750" t="str">
            <v>(79)620366</v>
          </cell>
          <cell r="O2750" t="str">
            <v>BOX</v>
          </cell>
          <cell r="P2750" t="str">
            <v>D</v>
          </cell>
          <cell r="Q2750" t="str">
            <v>F</v>
          </cell>
          <cell r="R2750">
            <v>4648.5176470588231</v>
          </cell>
          <cell r="S2750">
            <v>4973.9138823529411</v>
          </cell>
          <cell r="T2750">
            <v>4973.9138823529411</v>
          </cell>
          <cell r="U2750">
            <v>4973.9138823529411</v>
          </cell>
          <cell r="V2750">
            <v>5322.0878541176471</v>
          </cell>
          <cell r="W2750">
            <v>5322.0878541176471</v>
          </cell>
          <cell r="X2750">
            <v>5322.0878541176471</v>
          </cell>
          <cell r="Y2750">
            <v>5322.0878541176471</v>
          </cell>
          <cell r="Z2750">
            <v>5913.4309490196074</v>
          </cell>
          <cell r="AB2750" t="str">
            <v/>
          </cell>
          <cell r="AC2750">
            <v>3217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I2750" t="str">
            <v/>
          </cell>
          <cell r="AJ2750" t="str">
            <v/>
          </cell>
          <cell r="AM2750" t="e">
            <v>#N/A</v>
          </cell>
        </row>
        <row r="2751">
          <cell r="A2751" t="str">
            <v>ACTIVE</v>
          </cell>
          <cell r="B2751" t="str">
            <v>35-2139</v>
          </cell>
          <cell r="C2751">
            <v>28883005</v>
          </cell>
          <cell r="D2751" t="str">
            <v>35-2139</v>
          </cell>
          <cell r="E2751" t="str">
            <v>SDR 35</v>
          </cell>
          <cell r="F2751" t="str">
            <v>36X8 RED BUSHING CON SXG SDR35</v>
          </cell>
          <cell r="G2751">
            <v>200.7</v>
          </cell>
          <cell r="H2751">
            <v>91.035914399999996</v>
          </cell>
          <cell r="I2751">
            <v>1</v>
          </cell>
          <cell r="J2751">
            <v>1</v>
          </cell>
          <cell r="K2751">
            <v>7570.4679163398696</v>
          </cell>
          <cell r="L2751">
            <v>708.18020000000001</v>
          </cell>
          <cell r="M2751" t="str">
            <v>SPECFIT</v>
          </cell>
          <cell r="N2751" t="str">
            <v>(79)620368</v>
          </cell>
          <cell r="O2751" t="str">
            <v>BOX</v>
          </cell>
          <cell r="P2751" t="str">
            <v>D</v>
          </cell>
          <cell r="Q2751" t="str">
            <v>F</v>
          </cell>
          <cell r="R2751">
            <v>5951.1058823529411</v>
          </cell>
          <cell r="S2751">
            <v>6367.6832941176472</v>
          </cell>
          <cell r="T2751">
            <v>6367.6832941176472</v>
          </cell>
          <cell r="U2751">
            <v>6367.6832941176472</v>
          </cell>
          <cell r="V2751">
            <v>6813.4211247058829</v>
          </cell>
          <cell r="W2751">
            <v>6813.4211247058829</v>
          </cell>
          <cell r="X2751">
            <v>6813.4211247058829</v>
          </cell>
          <cell r="Y2751">
            <v>6813.4211247058829</v>
          </cell>
          <cell r="Z2751">
            <v>7570.4679163398696</v>
          </cell>
          <cell r="AB2751" t="str">
            <v/>
          </cell>
          <cell r="AC2751">
            <v>3218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I2751" t="str">
            <v/>
          </cell>
          <cell r="AJ2751" t="str">
            <v/>
          </cell>
          <cell r="AM2751" t="e">
            <v>#N/A</v>
          </cell>
        </row>
        <row r="2752">
          <cell r="A2752" t="str">
            <v>ACTIVE</v>
          </cell>
          <cell r="B2752" t="str">
            <v>35-2140</v>
          </cell>
          <cell r="C2752">
            <v>28883013</v>
          </cell>
          <cell r="D2752" t="str">
            <v>35-2140</v>
          </cell>
          <cell r="E2752" t="str">
            <v>SDR 35</v>
          </cell>
          <cell r="F2752" t="str">
            <v>36X10 RED BUSHING CON SXG SDR35</v>
          </cell>
          <cell r="G2752">
            <v>202.05</v>
          </cell>
          <cell r="H2752">
            <v>91.648263600000007</v>
          </cell>
          <cell r="I2752">
            <v>1</v>
          </cell>
          <cell r="J2752">
            <v>1</v>
          </cell>
          <cell r="K2752">
            <v>2176.1184444444448</v>
          </cell>
          <cell r="L2752">
            <v>906.62400000000002</v>
          </cell>
          <cell r="M2752" t="str">
            <v>SPECFIT</v>
          </cell>
          <cell r="N2752" t="str">
            <v>(79)6203610</v>
          </cell>
          <cell r="O2752" t="str">
            <v>BOX</v>
          </cell>
          <cell r="P2752" t="str">
            <v>D</v>
          </cell>
          <cell r="Q2752" t="str">
            <v>F</v>
          </cell>
          <cell r="R2752">
            <v>7618.6941176470591</v>
          </cell>
          <cell r="S2752">
            <v>8152.0027058823534</v>
          </cell>
          <cell r="T2752">
            <v>1830.38</v>
          </cell>
          <cell r="U2752">
            <v>1830.38</v>
          </cell>
          <cell r="V2752">
            <v>1958.5066000000002</v>
          </cell>
          <cell r="W2752">
            <v>1958.5066000000002</v>
          </cell>
          <cell r="X2752">
            <v>1958.5066000000002</v>
          </cell>
          <cell r="Y2752">
            <v>1958.5066000000002</v>
          </cell>
          <cell r="Z2752">
            <v>2176.1184444444448</v>
          </cell>
          <cell r="AB2752" t="str">
            <v/>
          </cell>
          <cell r="AC2752">
            <v>3219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I2752" t="str">
            <v/>
          </cell>
          <cell r="AJ2752" t="str">
            <v/>
          </cell>
          <cell r="AM2752" t="e">
            <v>#N/A</v>
          </cell>
        </row>
        <row r="2753">
          <cell r="A2753" t="str">
            <v>ACTIVE</v>
          </cell>
          <cell r="B2753" t="str">
            <v>35-2141</v>
          </cell>
          <cell r="C2753">
            <v>28883021</v>
          </cell>
          <cell r="D2753" t="str">
            <v>35-2141</v>
          </cell>
          <cell r="E2753" t="str">
            <v>SDR 35</v>
          </cell>
          <cell r="F2753" t="str">
            <v>36X12 RED BUSHING CON SXG SDR35</v>
          </cell>
          <cell r="G2753">
            <v>203.4</v>
          </cell>
          <cell r="H2753">
            <v>92.260612800000004</v>
          </cell>
          <cell r="I2753">
            <v>1</v>
          </cell>
          <cell r="J2753">
            <v>1</v>
          </cell>
          <cell r="K2753">
            <v>12404.984016993467</v>
          </cell>
          <cell r="L2753">
            <v>1160.4276</v>
          </cell>
          <cell r="M2753" t="str">
            <v>SPECFIT</v>
          </cell>
          <cell r="N2753" t="str">
            <v>(79)6203612</v>
          </cell>
          <cell r="O2753" t="str">
            <v>BOX</v>
          </cell>
          <cell r="P2753" t="str">
            <v>D</v>
          </cell>
          <cell r="Q2753" t="str">
            <v>F</v>
          </cell>
          <cell r="R2753">
            <v>9751.4941176470602</v>
          </cell>
          <cell r="S2753">
            <v>10434.098705882356</v>
          </cell>
          <cell r="T2753">
            <v>10434.098705882356</v>
          </cell>
          <cell r="U2753">
            <v>10434.098705882356</v>
          </cell>
          <cell r="V2753">
            <v>11164.485615294121</v>
          </cell>
          <cell r="W2753">
            <v>11164.485615294121</v>
          </cell>
          <cell r="X2753">
            <v>11164.485615294121</v>
          </cell>
          <cell r="Y2753">
            <v>11164.485615294121</v>
          </cell>
          <cell r="Z2753">
            <v>12404.984016993467</v>
          </cell>
          <cell r="AB2753" t="str">
            <v/>
          </cell>
          <cell r="AC2753">
            <v>3220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I2753" t="str">
            <v/>
          </cell>
          <cell r="AJ2753" t="str">
            <v/>
          </cell>
          <cell r="AM2753" t="e">
            <v>#N/A</v>
          </cell>
        </row>
        <row r="2754">
          <cell r="A2754" t="str">
            <v>ACTIVE</v>
          </cell>
          <cell r="B2754" t="str">
            <v>35-2142</v>
          </cell>
          <cell r="C2754">
            <v>28883030</v>
          </cell>
          <cell r="D2754" t="str">
            <v>35-2142</v>
          </cell>
          <cell r="E2754" t="str">
            <v>SDR 35</v>
          </cell>
          <cell r="F2754" t="str">
            <v>36X15 RED BUSHING CON SXG SDR35</v>
          </cell>
          <cell r="G2754">
            <v>207</v>
          </cell>
          <cell r="H2754">
            <v>93.893544000000006</v>
          </cell>
          <cell r="I2754">
            <v>1</v>
          </cell>
          <cell r="J2754">
            <v>1</v>
          </cell>
          <cell r="K2754">
            <v>15857.897654901963</v>
          </cell>
          <cell r="L2754">
            <v>1483.4311</v>
          </cell>
          <cell r="M2754" t="str">
            <v>SPECFIT</v>
          </cell>
          <cell r="N2754" t="str">
            <v>(79)6203615</v>
          </cell>
          <cell r="O2754" t="str">
            <v>BOX</v>
          </cell>
          <cell r="P2754" t="str">
            <v>D</v>
          </cell>
          <cell r="Q2754" t="str">
            <v>F</v>
          </cell>
          <cell r="R2754">
            <v>12465.811764705883</v>
          </cell>
          <cell r="S2754">
            <v>13338.418588235296</v>
          </cell>
          <cell r="T2754">
            <v>13338.418588235296</v>
          </cell>
          <cell r="U2754">
            <v>13338.418588235296</v>
          </cell>
          <cell r="V2754">
            <v>14272.107889411767</v>
          </cell>
          <cell r="W2754">
            <v>14272.107889411767</v>
          </cell>
          <cell r="X2754">
            <v>14272.107889411767</v>
          </cell>
          <cell r="Y2754">
            <v>14272.107889411767</v>
          </cell>
          <cell r="Z2754">
            <v>15857.897654901963</v>
          </cell>
          <cell r="AB2754" t="str">
            <v/>
          </cell>
          <cell r="AC2754">
            <v>3221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I2754" t="str">
            <v/>
          </cell>
          <cell r="AJ2754" t="str">
            <v/>
          </cell>
          <cell r="AM2754" t="e">
            <v>#N/A</v>
          </cell>
        </row>
        <row r="2755">
          <cell r="A2755" t="str">
            <v>ACTIVE</v>
          </cell>
          <cell r="B2755" t="str">
            <v>35-2143</v>
          </cell>
          <cell r="C2755">
            <v>28883048</v>
          </cell>
          <cell r="D2755" t="str">
            <v>35-2143</v>
          </cell>
          <cell r="E2755" t="str">
            <v>SDR 35</v>
          </cell>
          <cell r="F2755" t="str">
            <v>36X18 RED BUSHING CON SXG SDR35</v>
          </cell>
          <cell r="G2755">
            <v>213.3</v>
          </cell>
          <cell r="H2755">
            <v>96.751173600000001</v>
          </cell>
          <cell r="I2755">
            <v>1</v>
          </cell>
          <cell r="J2755">
            <v>1</v>
          </cell>
          <cell r="K2755">
            <v>16615.851386928105</v>
          </cell>
          <cell r="L2755">
            <v>1554.3343</v>
          </cell>
          <cell r="M2755" t="str">
            <v>SPECFIT</v>
          </cell>
          <cell r="N2755" t="str">
            <v>(79)6203618</v>
          </cell>
          <cell r="O2755" t="str">
            <v>BOX</v>
          </cell>
          <cell r="P2755" t="str">
            <v>D</v>
          </cell>
          <cell r="Q2755" t="str">
            <v>F</v>
          </cell>
          <cell r="R2755">
            <v>13061.635294117646</v>
          </cell>
          <cell r="S2755">
            <v>13975.949764705883</v>
          </cell>
          <cell r="T2755">
            <v>13975.949764705883</v>
          </cell>
          <cell r="U2755">
            <v>13975.949764705883</v>
          </cell>
          <cell r="V2755">
            <v>14954.266248235295</v>
          </cell>
          <cell r="W2755">
            <v>14954.266248235295</v>
          </cell>
          <cell r="X2755">
            <v>14954.266248235295</v>
          </cell>
          <cell r="Y2755">
            <v>14954.266248235295</v>
          </cell>
          <cell r="Z2755">
            <v>16615.851386928105</v>
          </cell>
          <cell r="AB2755" t="str">
            <v/>
          </cell>
          <cell r="AC2755">
            <v>3222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I2755" t="str">
            <v/>
          </cell>
          <cell r="AJ2755" t="str">
            <v/>
          </cell>
          <cell r="AM2755" t="e">
            <v>#N/A</v>
          </cell>
        </row>
        <row r="2756">
          <cell r="A2756" t="str">
            <v>ACTIVE</v>
          </cell>
          <cell r="B2756" t="str">
            <v>35-2144</v>
          </cell>
          <cell r="C2756">
            <v>28883056</v>
          </cell>
          <cell r="D2756" t="str">
            <v>35-2144</v>
          </cell>
          <cell r="E2756" t="str">
            <v>SDR 35</v>
          </cell>
          <cell r="F2756" t="str">
            <v>36X21 RED BUSHING CON SXG SDR35</v>
          </cell>
          <cell r="G2756">
            <v>221.4</v>
          </cell>
          <cell r="H2756">
            <v>100.4252688</v>
          </cell>
          <cell r="I2756">
            <v>1</v>
          </cell>
          <cell r="J2756">
            <v>1</v>
          </cell>
          <cell r="K2756">
            <v>17526.308792156866</v>
          </cell>
          <cell r="L2756">
            <v>1639.5033000000001</v>
          </cell>
          <cell r="M2756" t="str">
            <v>SPECFIT</v>
          </cell>
          <cell r="N2756" t="str">
            <v>(79)6203621</v>
          </cell>
          <cell r="O2756" t="str">
            <v>BOX</v>
          </cell>
          <cell r="P2756" t="str">
            <v>D</v>
          </cell>
          <cell r="Q2756" t="str">
            <v>F</v>
          </cell>
          <cell r="R2756">
            <v>13777.341176470589</v>
          </cell>
          <cell r="S2756">
            <v>14741.755058823532</v>
          </cell>
          <cell r="T2756">
            <v>14741.755058823532</v>
          </cell>
          <cell r="U2756">
            <v>14741.755058823532</v>
          </cell>
          <cell r="V2756">
            <v>15773.677912941181</v>
          </cell>
          <cell r="W2756">
            <v>15773.677912941181</v>
          </cell>
          <cell r="X2756">
            <v>15773.677912941181</v>
          </cell>
          <cell r="Y2756">
            <v>15773.677912941181</v>
          </cell>
          <cell r="Z2756">
            <v>17526.308792156866</v>
          </cell>
          <cell r="AB2756" t="str">
            <v/>
          </cell>
          <cell r="AC2756">
            <v>3223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I2756" t="str">
            <v/>
          </cell>
          <cell r="AJ2756" t="str">
            <v/>
          </cell>
          <cell r="AM2756" t="e">
            <v>#N/A</v>
          </cell>
        </row>
        <row r="2757">
          <cell r="A2757" t="str">
            <v>ACTIVE</v>
          </cell>
          <cell r="B2757" t="str">
            <v>35-2145</v>
          </cell>
          <cell r="C2757">
            <v>28883064</v>
          </cell>
          <cell r="D2757" t="str">
            <v>35-2145</v>
          </cell>
          <cell r="E2757" t="str">
            <v>SDR 35</v>
          </cell>
          <cell r="F2757" t="str">
            <v>36X24 RED BUSHING CON SXG SDR35</v>
          </cell>
          <cell r="G2757">
            <v>229.05</v>
          </cell>
          <cell r="H2757">
            <v>103.8952476</v>
          </cell>
          <cell r="I2757">
            <v>1</v>
          </cell>
          <cell r="J2757">
            <v>1</v>
          </cell>
          <cell r="K2757">
            <v>19347.223602614384</v>
          </cell>
          <cell r="L2757">
            <v>1809.8413</v>
          </cell>
          <cell r="M2757" t="str">
            <v>SPECFIT</v>
          </cell>
          <cell r="N2757" t="str">
            <v>(79)6203624</v>
          </cell>
          <cell r="O2757" t="str">
            <v>BOX</v>
          </cell>
          <cell r="P2757" t="str">
            <v>D</v>
          </cell>
          <cell r="Q2757" t="str">
            <v>F</v>
          </cell>
          <cell r="R2757">
            <v>15208.752941176472</v>
          </cell>
          <cell r="S2757">
            <v>16273.365647058825</v>
          </cell>
          <cell r="T2757">
            <v>16273.365647058825</v>
          </cell>
          <cell r="U2757">
            <v>16273.365647058825</v>
          </cell>
          <cell r="V2757">
            <v>17412.501242352944</v>
          </cell>
          <cell r="W2757">
            <v>17412.501242352944</v>
          </cell>
          <cell r="X2757">
            <v>17412.501242352944</v>
          </cell>
          <cell r="Y2757">
            <v>17412.501242352944</v>
          </cell>
          <cell r="Z2757">
            <v>19347.223602614384</v>
          </cell>
          <cell r="AB2757" t="str">
            <v/>
          </cell>
          <cell r="AC2757">
            <v>3224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I2757" t="str">
            <v/>
          </cell>
          <cell r="AJ2757" t="str">
            <v/>
          </cell>
          <cell r="AM2757" t="e">
            <v>#N/A</v>
          </cell>
        </row>
        <row r="2758">
          <cell r="A2758" t="str">
            <v>ACTIVE</v>
          </cell>
          <cell r="B2758" t="str">
            <v>35-2146</v>
          </cell>
          <cell r="C2758">
            <v>28883072</v>
          </cell>
          <cell r="D2758" t="str">
            <v>35-2146</v>
          </cell>
          <cell r="E2758" t="str">
            <v>SDR 35</v>
          </cell>
          <cell r="F2758" t="str">
            <v>36X27 RED BUSHING CON SXG SDR35</v>
          </cell>
          <cell r="G2758">
            <v>240.75</v>
          </cell>
          <cell r="H2758">
            <v>109.202274</v>
          </cell>
          <cell r="I2758">
            <v>1</v>
          </cell>
          <cell r="J2758">
            <v>1</v>
          </cell>
          <cell r="K2758">
            <v>20257.681007843141</v>
          </cell>
          <cell r="L2758">
            <v>1895.0102999999999</v>
          </cell>
          <cell r="M2758" t="str">
            <v>SPECFIT</v>
          </cell>
          <cell r="N2758" t="str">
            <v>(79)6203627</v>
          </cell>
          <cell r="O2758" t="str">
            <v>BOX</v>
          </cell>
          <cell r="P2758" t="str">
            <v>D</v>
          </cell>
          <cell r="Q2758" t="str">
            <v>F</v>
          </cell>
          <cell r="R2758">
            <v>15924.458823529414</v>
          </cell>
          <cell r="S2758">
            <v>17039.170941176475</v>
          </cell>
          <cell r="T2758">
            <v>17039.170941176475</v>
          </cell>
          <cell r="U2758">
            <v>17039.170941176475</v>
          </cell>
          <cell r="V2758">
            <v>18231.912907058828</v>
          </cell>
          <cell r="W2758">
            <v>18231.912907058828</v>
          </cell>
          <cell r="X2758">
            <v>18231.912907058828</v>
          </cell>
          <cell r="Y2758">
            <v>18231.912907058828</v>
          </cell>
          <cell r="Z2758">
            <v>20257.681007843141</v>
          </cell>
          <cell r="AB2758" t="str">
            <v/>
          </cell>
          <cell r="AC2758">
            <v>3225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I2758" t="str">
            <v/>
          </cell>
          <cell r="AJ2758" t="str">
            <v/>
          </cell>
          <cell r="AM2758" t="e">
            <v>#N/A</v>
          </cell>
        </row>
        <row r="2759">
          <cell r="A2759" t="str">
            <v>ACTIVE</v>
          </cell>
          <cell r="B2759" t="str">
            <v>35-2147</v>
          </cell>
          <cell r="C2759">
            <v>28883080</v>
          </cell>
          <cell r="D2759" t="str">
            <v>35-2147</v>
          </cell>
          <cell r="E2759" t="str">
            <v>SDR 35</v>
          </cell>
          <cell r="F2759" t="str">
            <v>36X30 RED BUSHING CON SXG SDR35</v>
          </cell>
          <cell r="G2759">
            <v>225.9</v>
          </cell>
          <cell r="H2759">
            <v>102.46643280000001</v>
          </cell>
          <cell r="I2759">
            <v>1</v>
          </cell>
          <cell r="J2759">
            <v>1</v>
          </cell>
          <cell r="K2759">
            <v>23262.197928104579</v>
          </cell>
          <cell r="L2759">
            <v>2176.0680000000002</v>
          </cell>
          <cell r="M2759" t="str">
            <v>SPECFIT</v>
          </cell>
          <cell r="N2759" t="str">
            <v>(79)6203630</v>
          </cell>
          <cell r="O2759" t="str">
            <v>BOX</v>
          </cell>
          <cell r="P2759" t="str">
            <v>D</v>
          </cell>
          <cell r="Q2759" t="str">
            <v>F</v>
          </cell>
          <cell r="R2759">
            <v>18286.294117647059</v>
          </cell>
          <cell r="S2759">
            <v>19566.334705882357</v>
          </cell>
          <cell r="T2759">
            <v>19566.334705882357</v>
          </cell>
          <cell r="U2759">
            <v>19566.334705882357</v>
          </cell>
          <cell r="V2759">
            <v>20935.978135294121</v>
          </cell>
          <cell r="W2759">
            <v>20935.978135294121</v>
          </cell>
          <cell r="X2759">
            <v>20935.978135294121</v>
          </cell>
          <cell r="Y2759">
            <v>20935.978135294121</v>
          </cell>
          <cell r="Z2759">
            <v>23262.197928104579</v>
          </cell>
          <cell r="AB2759" t="str">
            <v/>
          </cell>
          <cell r="AC2759">
            <v>3226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I2759" t="str">
            <v/>
          </cell>
          <cell r="AJ2759" t="str">
            <v/>
          </cell>
          <cell r="AM2759" t="e">
            <v>#N/A</v>
          </cell>
        </row>
        <row r="2760">
          <cell r="A2760" t="str">
            <v>ACTIVE</v>
          </cell>
          <cell r="B2760" t="str">
            <v>35-2149</v>
          </cell>
          <cell r="C2760">
            <v>28883110</v>
          </cell>
          <cell r="D2760" t="str">
            <v>35-2149</v>
          </cell>
          <cell r="E2760" t="str">
            <v>SDR 35</v>
          </cell>
          <cell r="F2760" t="str">
            <v>8X4 INCR COUPLING ECC GXG SDR35</v>
          </cell>
          <cell r="G2760">
            <v>2.7</v>
          </cell>
          <cell r="H2760">
            <v>1.2246984000000001</v>
          </cell>
          <cell r="I2760">
            <v>1</v>
          </cell>
          <cell r="J2760">
            <v>50</v>
          </cell>
          <cell r="K2760">
            <v>185.65688888888891</v>
          </cell>
          <cell r="L2760">
            <v>21.04496</v>
          </cell>
          <cell r="M2760" t="str">
            <v>SPECFIT</v>
          </cell>
          <cell r="N2760" t="str">
            <v>(79)61084</v>
          </cell>
          <cell r="O2760" t="str">
            <v>BOX</v>
          </cell>
          <cell r="P2760" t="str">
            <v>D</v>
          </cell>
          <cell r="Q2760" t="str">
            <v>F</v>
          </cell>
          <cell r="R2760">
            <v>149.30588235294118</v>
          </cell>
          <cell r="S2760">
            <v>159.75729411764706</v>
          </cell>
          <cell r="T2760">
            <v>156.16</v>
          </cell>
          <cell r="U2760">
            <v>156.16</v>
          </cell>
          <cell r="V2760">
            <v>167.09120000000001</v>
          </cell>
          <cell r="W2760">
            <v>167.09120000000001</v>
          </cell>
          <cell r="X2760">
            <v>167.09120000000001</v>
          </cell>
          <cell r="Y2760">
            <v>167.09120000000001</v>
          </cell>
          <cell r="Z2760">
            <v>185.65688888888891</v>
          </cell>
          <cell r="AB2760" t="str">
            <v/>
          </cell>
          <cell r="AC2760">
            <v>3247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I2760" t="str">
            <v/>
          </cell>
          <cell r="AJ2760" t="str">
            <v/>
          </cell>
          <cell r="AM2760" t="e">
            <v>#N/A</v>
          </cell>
        </row>
        <row r="2761">
          <cell r="A2761" t="str">
            <v>ACTIVE</v>
          </cell>
          <cell r="B2761" t="str">
            <v>35-2150</v>
          </cell>
          <cell r="C2761">
            <v>28883129</v>
          </cell>
          <cell r="D2761" t="str">
            <v>35-2150</v>
          </cell>
          <cell r="E2761" t="str">
            <v>SDR 35</v>
          </cell>
          <cell r="F2761" t="str">
            <v>8X6 INCR COUPLING ECC GXG SDR35</v>
          </cell>
          <cell r="G2761">
            <v>2.7</v>
          </cell>
          <cell r="H2761">
            <v>1.2246984000000001</v>
          </cell>
          <cell r="I2761">
            <v>1</v>
          </cell>
          <cell r="J2761">
            <v>50</v>
          </cell>
          <cell r="K2761">
            <v>204.691</v>
          </cell>
          <cell r="L2761">
            <v>19.672794</v>
          </cell>
          <cell r="M2761" t="str">
            <v>SPECFIT</v>
          </cell>
          <cell r="N2761" t="str">
            <v>(79)61086</v>
          </cell>
          <cell r="O2761" t="str">
            <v>BOX</v>
          </cell>
          <cell r="P2761" t="str">
            <v>D</v>
          </cell>
          <cell r="Q2761" t="str">
            <v>F</v>
          </cell>
          <cell r="R2761">
            <v>202.39179312440703</v>
          </cell>
          <cell r="S2761">
            <v>216.55921864311554</v>
          </cell>
          <cell r="T2761">
            <v>172.17</v>
          </cell>
          <cell r="U2761">
            <v>172.17</v>
          </cell>
          <cell r="V2761">
            <v>184.22190000000001</v>
          </cell>
          <cell r="W2761">
            <v>184.22190000000001</v>
          </cell>
          <cell r="X2761">
            <v>184.22190000000001</v>
          </cell>
          <cell r="Y2761">
            <v>184.22190000000001</v>
          </cell>
          <cell r="Z2761">
            <v>204.691</v>
          </cell>
          <cell r="AB2761" t="str">
            <v/>
          </cell>
          <cell r="AC2761">
            <v>3248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I2761" t="str">
            <v/>
          </cell>
          <cell r="AJ2761" t="str">
            <v/>
          </cell>
          <cell r="AM2761" t="e">
            <v>#N/A</v>
          </cell>
        </row>
        <row r="2762">
          <cell r="A2762" t="str">
            <v>ACTIVE</v>
          </cell>
          <cell r="B2762" t="str">
            <v>35-2151</v>
          </cell>
          <cell r="C2762">
            <v>28883137</v>
          </cell>
          <cell r="D2762" t="str">
            <v>35-2151</v>
          </cell>
          <cell r="E2762" t="str">
            <v>SDR 35</v>
          </cell>
          <cell r="F2762" t="str">
            <v>10X4 INCR COUPLING ECC GXG SDR35</v>
          </cell>
          <cell r="G2762">
            <v>4.5</v>
          </cell>
          <cell r="H2762">
            <v>2.0411640000000002</v>
          </cell>
          <cell r="I2762">
            <v>1</v>
          </cell>
          <cell r="J2762">
            <v>30</v>
          </cell>
          <cell r="K2762">
            <v>427.85733333333332</v>
          </cell>
          <cell r="L2762">
            <v>48.500640000000004</v>
          </cell>
          <cell r="M2762" t="str">
            <v>SPECFIT</v>
          </cell>
          <cell r="N2762" t="str">
            <v>(79)610104</v>
          </cell>
          <cell r="O2762" t="str">
            <v>BOX</v>
          </cell>
          <cell r="P2762" t="str">
            <v>D</v>
          </cell>
          <cell r="Q2762" t="str">
            <v>F</v>
          </cell>
          <cell r="R2762">
            <v>344.09411764705885</v>
          </cell>
          <cell r="S2762">
            <v>368.18070588235298</v>
          </cell>
          <cell r="T2762">
            <v>359.88</v>
          </cell>
          <cell r="U2762">
            <v>359.88</v>
          </cell>
          <cell r="V2762">
            <v>385.07159999999999</v>
          </cell>
          <cell r="W2762">
            <v>385.07159999999999</v>
          </cell>
          <cell r="X2762">
            <v>385.07159999999999</v>
          </cell>
          <cell r="Y2762">
            <v>385.07159999999999</v>
          </cell>
          <cell r="Z2762">
            <v>427.85733333333332</v>
          </cell>
          <cell r="AB2762" t="str">
            <v/>
          </cell>
          <cell r="AC2762">
            <v>3249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I2762" t="str">
            <v/>
          </cell>
          <cell r="AJ2762" t="str">
            <v/>
          </cell>
          <cell r="AM2762" t="e">
            <v>#N/A</v>
          </cell>
        </row>
        <row r="2763">
          <cell r="A2763" t="str">
            <v>ACTIVE</v>
          </cell>
          <cell r="B2763" t="str">
            <v>35-2152</v>
          </cell>
          <cell r="C2763">
            <v>28883145</v>
          </cell>
          <cell r="D2763" t="str">
            <v>35-2152</v>
          </cell>
          <cell r="E2763" t="str">
            <v>SDR 35</v>
          </cell>
          <cell r="F2763" t="str">
            <v>10X6 INCR COUPLING ECC GXG SDR35</v>
          </cell>
          <cell r="G2763">
            <v>4.95</v>
          </cell>
          <cell r="H2763">
            <v>2.2452804</v>
          </cell>
          <cell r="I2763">
            <v>1</v>
          </cell>
          <cell r="J2763">
            <v>27</v>
          </cell>
          <cell r="K2763">
            <v>506.84711111111108</v>
          </cell>
          <cell r="L2763">
            <v>57.453400000000002</v>
          </cell>
          <cell r="M2763" t="str">
            <v>SPECFIT</v>
          </cell>
          <cell r="N2763" t="str">
            <v>(79)610106</v>
          </cell>
          <cell r="O2763" t="str">
            <v>BOX</v>
          </cell>
          <cell r="P2763" t="str">
            <v>D</v>
          </cell>
          <cell r="Q2763" t="str">
            <v>F</v>
          </cell>
          <cell r="R2763">
            <v>407.59999999999997</v>
          </cell>
          <cell r="S2763">
            <v>436.13200000000001</v>
          </cell>
          <cell r="T2763">
            <v>426.32</v>
          </cell>
          <cell r="U2763">
            <v>426.32</v>
          </cell>
          <cell r="V2763">
            <v>456.16239999999999</v>
          </cell>
          <cell r="W2763">
            <v>456.16239999999999</v>
          </cell>
          <cell r="X2763">
            <v>456.16239999999999</v>
          </cell>
          <cell r="Y2763">
            <v>456.16239999999999</v>
          </cell>
          <cell r="Z2763">
            <v>506.84711111111108</v>
          </cell>
          <cell r="AB2763" t="str">
            <v/>
          </cell>
          <cell r="AC2763">
            <v>3250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I2763" t="str">
            <v/>
          </cell>
          <cell r="AJ2763" t="str">
            <v/>
          </cell>
          <cell r="AM2763" t="e">
            <v>#N/A</v>
          </cell>
        </row>
        <row r="2764">
          <cell r="A2764" t="str">
            <v>ACTIVE</v>
          </cell>
          <cell r="B2764" t="str">
            <v>35-2153</v>
          </cell>
          <cell r="C2764">
            <v>28883153</v>
          </cell>
          <cell r="D2764" t="str">
            <v>35-2153</v>
          </cell>
          <cell r="E2764" t="str">
            <v>SDR 35</v>
          </cell>
          <cell r="F2764" t="str">
            <v>10X8 INCR COUPLING ECC GXG SDR35</v>
          </cell>
          <cell r="G2764">
            <v>5.4</v>
          </cell>
          <cell r="H2764">
            <v>2.4493968000000002</v>
          </cell>
          <cell r="I2764">
            <v>1</v>
          </cell>
          <cell r="J2764">
            <v>25</v>
          </cell>
          <cell r="K2764">
            <v>588.17900000000009</v>
          </cell>
          <cell r="L2764">
            <v>66.672929999999994</v>
          </cell>
          <cell r="M2764" t="str">
            <v>SPECFIT</v>
          </cell>
          <cell r="N2764" t="str">
            <v>(79)610108</v>
          </cell>
          <cell r="O2764" t="str">
            <v>BOX</v>
          </cell>
          <cell r="P2764" t="str">
            <v>D</v>
          </cell>
          <cell r="Q2764" t="str">
            <v>F</v>
          </cell>
          <cell r="R2764">
            <v>473.01176470588234</v>
          </cell>
          <cell r="S2764">
            <v>506.12258823529413</v>
          </cell>
          <cell r="T2764">
            <v>494.73</v>
          </cell>
          <cell r="U2764">
            <v>494.73</v>
          </cell>
          <cell r="V2764">
            <v>529.36110000000008</v>
          </cell>
          <cell r="W2764">
            <v>529.36110000000008</v>
          </cell>
          <cell r="X2764">
            <v>529.36110000000008</v>
          </cell>
          <cell r="Y2764">
            <v>529.36110000000008</v>
          </cell>
          <cell r="Z2764">
            <v>588.17900000000009</v>
          </cell>
          <cell r="AB2764" t="str">
            <v/>
          </cell>
          <cell r="AC2764">
            <v>3251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I2764" t="str">
            <v/>
          </cell>
          <cell r="AJ2764" t="str">
            <v/>
          </cell>
          <cell r="AM2764" t="e">
            <v>#N/A</v>
          </cell>
        </row>
        <row r="2765">
          <cell r="A2765" t="str">
            <v>ACTIVE</v>
          </cell>
          <cell r="B2765" t="str">
            <v>35-2154</v>
          </cell>
          <cell r="C2765">
            <v>28883161</v>
          </cell>
          <cell r="D2765" t="str">
            <v>35-2154</v>
          </cell>
          <cell r="E2765" t="str">
            <v>SDR 35</v>
          </cell>
          <cell r="F2765" t="str">
            <v>12X4 INCR COUPLING ECC GXG SDR35</v>
          </cell>
          <cell r="G2765">
            <v>6.75</v>
          </cell>
          <cell r="H2765">
            <v>3.0617459999999999</v>
          </cell>
          <cell r="I2765">
            <v>1</v>
          </cell>
          <cell r="J2765">
            <v>20</v>
          </cell>
          <cell r="K2765">
            <v>622.82322222222228</v>
          </cell>
          <cell r="L2765">
            <v>70.600319999999996</v>
          </cell>
          <cell r="M2765" t="str">
            <v>SPECFIT</v>
          </cell>
          <cell r="N2765" t="str">
            <v>(79)610124</v>
          </cell>
          <cell r="O2765" t="str">
            <v>BOX</v>
          </cell>
          <cell r="P2765" t="str">
            <v>D</v>
          </cell>
          <cell r="Q2765" t="str">
            <v>F</v>
          </cell>
          <cell r="R2765">
            <v>500.87058823529412</v>
          </cell>
          <cell r="S2765">
            <v>535.9315294117647</v>
          </cell>
          <cell r="T2765">
            <v>523.87</v>
          </cell>
          <cell r="U2765">
            <v>523.87</v>
          </cell>
          <cell r="V2765">
            <v>560.54090000000008</v>
          </cell>
          <cell r="W2765">
            <v>560.54090000000008</v>
          </cell>
          <cell r="X2765">
            <v>560.54090000000008</v>
          </cell>
          <cell r="Y2765">
            <v>560.54090000000008</v>
          </cell>
          <cell r="Z2765">
            <v>622.82322222222228</v>
          </cell>
          <cell r="AB2765" t="str">
            <v/>
          </cell>
          <cell r="AC2765">
            <v>3252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I2765" t="str">
            <v/>
          </cell>
          <cell r="AJ2765" t="str">
            <v/>
          </cell>
          <cell r="AM2765" t="e">
            <v>#N/A</v>
          </cell>
        </row>
        <row r="2766">
          <cell r="A2766" t="str">
            <v>ACTIVE</v>
          </cell>
          <cell r="B2766" t="str">
            <v>35-2155</v>
          </cell>
          <cell r="C2766">
            <v>28883170</v>
          </cell>
          <cell r="D2766" t="str">
            <v>35-2155</v>
          </cell>
          <cell r="E2766" t="str">
            <v>SDR 35</v>
          </cell>
          <cell r="F2766" t="str">
            <v>12X6 INCR COUPLING ECC GXG SDR35</v>
          </cell>
          <cell r="G2766">
            <v>7.2</v>
          </cell>
          <cell r="H2766">
            <v>3.2658624000000001</v>
          </cell>
          <cell r="I2766">
            <v>1</v>
          </cell>
          <cell r="J2766">
            <v>19</v>
          </cell>
          <cell r="K2766">
            <v>658.92977777777787</v>
          </cell>
          <cell r="L2766">
            <v>74.692509999999999</v>
          </cell>
          <cell r="M2766" t="str">
            <v>SPECFIT</v>
          </cell>
          <cell r="N2766" t="str">
            <v>(79)610126</v>
          </cell>
          <cell r="O2766" t="str">
            <v>BOX</v>
          </cell>
          <cell r="P2766" t="str">
            <v>D</v>
          </cell>
          <cell r="Q2766" t="str">
            <v>F</v>
          </cell>
          <cell r="R2766">
            <v>529.90588235294126</v>
          </cell>
          <cell r="S2766">
            <v>566.9992941176472</v>
          </cell>
          <cell r="T2766">
            <v>554.24</v>
          </cell>
          <cell r="U2766">
            <v>554.24</v>
          </cell>
          <cell r="V2766">
            <v>593.03680000000008</v>
          </cell>
          <cell r="W2766">
            <v>593.03680000000008</v>
          </cell>
          <cell r="X2766">
            <v>593.03680000000008</v>
          </cell>
          <cell r="Y2766">
            <v>593.03680000000008</v>
          </cell>
          <cell r="Z2766">
            <v>658.92977777777787</v>
          </cell>
          <cell r="AB2766" t="str">
            <v/>
          </cell>
          <cell r="AC2766">
            <v>3253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I2766" t="str">
            <v/>
          </cell>
          <cell r="AJ2766" t="str">
            <v/>
          </cell>
          <cell r="AM2766" t="e">
            <v>#N/A</v>
          </cell>
        </row>
        <row r="2767">
          <cell r="A2767" t="str">
            <v>ACTIVE</v>
          </cell>
          <cell r="B2767" t="str">
            <v>35-2156</v>
          </cell>
          <cell r="C2767">
            <v>28883188</v>
          </cell>
          <cell r="D2767" t="str">
            <v>35-2156</v>
          </cell>
          <cell r="E2767" t="str">
            <v>SDR 35</v>
          </cell>
          <cell r="F2767" t="str">
            <v>12X8 INCR COUPLING ECC GXG SDR35</v>
          </cell>
          <cell r="G2767">
            <v>8.1</v>
          </cell>
          <cell r="H2767">
            <v>3.6740952</v>
          </cell>
          <cell r="I2767">
            <v>1</v>
          </cell>
          <cell r="J2767">
            <v>17</v>
          </cell>
          <cell r="K2767">
            <v>763.31422222222216</v>
          </cell>
          <cell r="L2767">
            <v>86.52</v>
          </cell>
          <cell r="M2767" t="str">
            <v>SPECFIT</v>
          </cell>
          <cell r="N2767" t="str">
            <v>(79)610128</v>
          </cell>
          <cell r="O2767" t="str">
            <v>BOX</v>
          </cell>
          <cell r="P2767" t="str">
            <v>D</v>
          </cell>
          <cell r="Q2767" t="str">
            <v>F</v>
          </cell>
          <cell r="R2767">
            <v>777.67058823529408</v>
          </cell>
          <cell r="S2767">
            <v>832.10752941176474</v>
          </cell>
          <cell r="T2767">
            <v>642.04</v>
          </cell>
          <cell r="U2767">
            <v>642.04</v>
          </cell>
          <cell r="V2767">
            <v>686.9828</v>
          </cell>
          <cell r="W2767">
            <v>686.9828</v>
          </cell>
          <cell r="X2767">
            <v>686.9828</v>
          </cell>
          <cell r="Y2767">
            <v>686.9828</v>
          </cell>
          <cell r="Z2767">
            <v>763.31422222222216</v>
          </cell>
          <cell r="AB2767" t="str">
            <v/>
          </cell>
          <cell r="AC2767">
            <v>3254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I2767" t="str">
            <v/>
          </cell>
          <cell r="AJ2767" t="str">
            <v/>
          </cell>
          <cell r="AM2767" t="e">
            <v>#N/A</v>
          </cell>
        </row>
        <row r="2768">
          <cell r="A2768" t="str">
            <v>ACTIVE</v>
          </cell>
          <cell r="B2768" t="str">
            <v>35-2157</v>
          </cell>
          <cell r="C2768">
            <v>28883196</v>
          </cell>
          <cell r="D2768" t="str">
            <v>35-2157</v>
          </cell>
          <cell r="E2768" t="str">
            <v>SDR 35</v>
          </cell>
          <cell r="F2768" t="str">
            <v>12X10 INCR COUPLING ECC GXG SDR35</v>
          </cell>
          <cell r="G2768">
            <v>9</v>
          </cell>
          <cell r="H2768">
            <v>4.0823280000000004</v>
          </cell>
          <cell r="I2768">
            <v>1</v>
          </cell>
          <cell r="J2768">
            <v>15</v>
          </cell>
          <cell r="K2768">
            <v>881.24011111111122</v>
          </cell>
          <cell r="L2768">
            <v>110.289619</v>
          </cell>
          <cell r="M2768" t="str">
            <v>SPECFIT</v>
          </cell>
          <cell r="N2768" t="str">
            <v>(79)6101210</v>
          </cell>
          <cell r="O2768" t="str">
            <v>BOX</v>
          </cell>
          <cell r="P2768" t="str">
            <v>D</v>
          </cell>
          <cell r="Q2768" t="str">
            <v>F</v>
          </cell>
          <cell r="R2768">
            <v>726.10588235294131</v>
          </cell>
          <cell r="S2768">
            <v>776.93329411764728</v>
          </cell>
          <cell r="T2768">
            <v>741.23</v>
          </cell>
          <cell r="U2768">
            <v>741.23</v>
          </cell>
          <cell r="V2768">
            <v>793.11610000000007</v>
          </cell>
          <cell r="W2768">
            <v>793.11610000000007</v>
          </cell>
          <cell r="X2768">
            <v>793.11610000000007</v>
          </cell>
          <cell r="Y2768">
            <v>793.11610000000007</v>
          </cell>
          <cell r="Z2768">
            <v>881.24011111111122</v>
          </cell>
          <cell r="AB2768" t="str">
            <v/>
          </cell>
          <cell r="AC2768">
            <v>3255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I2768" t="str">
            <v/>
          </cell>
          <cell r="AJ2768" t="str">
            <v/>
          </cell>
          <cell r="AM2768" t="e">
            <v>#N/A</v>
          </cell>
        </row>
        <row r="2769">
          <cell r="A2769" t="str">
            <v>ACTIVE</v>
          </cell>
          <cell r="B2769" t="str">
            <v>35-2158</v>
          </cell>
          <cell r="C2769">
            <v>28883200</v>
          </cell>
          <cell r="D2769" t="str">
            <v>35-2158</v>
          </cell>
          <cell r="E2769" t="str">
            <v>SDR 35</v>
          </cell>
          <cell r="F2769" t="str">
            <v>15X4 INCR COUPLING ECC GXG SDR35</v>
          </cell>
          <cell r="G2769">
            <v>11.25</v>
          </cell>
          <cell r="H2769">
            <v>5.1029099999999996</v>
          </cell>
          <cell r="I2769">
            <v>1</v>
          </cell>
          <cell r="J2769">
            <v>12</v>
          </cell>
          <cell r="K2769">
            <v>1004.0698169934641</v>
          </cell>
          <cell r="L2769">
            <v>93.924700000000001</v>
          </cell>
          <cell r="M2769" t="str">
            <v>SPECFIT</v>
          </cell>
          <cell r="N2769" t="str">
            <v>(79)610154</v>
          </cell>
          <cell r="O2769" t="str">
            <v>BOX</v>
          </cell>
          <cell r="P2769" t="str">
            <v>D</v>
          </cell>
          <cell r="Q2769" t="str">
            <v>F</v>
          </cell>
          <cell r="R2769">
            <v>789.29411764705878</v>
          </cell>
          <cell r="S2769">
            <v>844.5447058823529</v>
          </cell>
          <cell r="T2769">
            <v>844.5447058823529</v>
          </cell>
          <cell r="U2769">
            <v>844.5447058823529</v>
          </cell>
          <cell r="V2769">
            <v>903.66283529411771</v>
          </cell>
          <cell r="W2769">
            <v>903.66283529411771</v>
          </cell>
          <cell r="X2769">
            <v>903.66283529411771</v>
          </cell>
          <cell r="Y2769">
            <v>903.66283529411771</v>
          </cell>
          <cell r="Z2769">
            <v>1004.0698169934641</v>
          </cell>
          <cell r="AB2769" t="str">
            <v/>
          </cell>
          <cell r="AC2769">
            <v>3256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I2769" t="str">
            <v/>
          </cell>
          <cell r="AJ2769" t="str">
            <v/>
          </cell>
          <cell r="AM2769" t="e">
            <v>#N/A</v>
          </cell>
        </row>
        <row r="2770">
          <cell r="A2770" t="str">
            <v>ACTIVE</v>
          </cell>
          <cell r="B2770" t="str">
            <v>35-2159</v>
          </cell>
          <cell r="C2770">
            <v>28883218</v>
          </cell>
          <cell r="D2770" t="str">
            <v>35-2159</v>
          </cell>
          <cell r="E2770" t="str">
            <v>SDR 35</v>
          </cell>
          <cell r="F2770" t="str">
            <v>15X6 INCR COUPLING ECC GXG SDR35</v>
          </cell>
          <cell r="G2770">
            <v>11.7</v>
          </cell>
          <cell r="H2770">
            <v>5.3070263999999998</v>
          </cell>
          <cell r="I2770">
            <v>1</v>
          </cell>
          <cell r="J2770">
            <v>12</v>
          </cell>
          <cell r="K2770">
            <v>1054.7746692810458</v>
          </cell>
          <cell r="L2770">
            <v>98.668300000000002</v>
          </cell>
          <cell r="M2770" t="str">
            <v>SPECFIT</v>
          </cell>
          <cell r="N2770" t="str">
            <v>(79)610156</v>
          </cell>
          <cell r="O2770" t="str">
            <v>BOX</v>
          </cell>
          <cell r="P2770" t="str">
            <v>D</v>
          </cell>
          <cell r="Q2770" t="str">
            <v>F</v>
          </cell>
          <cell r="R2770">
            <v>829.15294117647056</v>
          </cell>
          <cell r="S2770">
            <v>887.19364705882356</v>
          </cell>
          <cell r="T2770">
            <v>887.19364705882356</v>
          </cell>
          <cell r="U2770">
            <v>887.19364705882356</v>
          </cell>
          <cell r="V2770">
            <v>949.29720235294121</v>
          </cell>
          <cell r="W2770">
            <v>949.29720235294121</v>
          </cell>
          <cell r="X2770">
            <v>949.29720235294121</v>
          </cell>
          <cell r="Y2770">
            <v>949.29720235294121</v>
          </cell>
          <cell r="Z2770">
            <v>1054.7746692810458</v>
          </cell>
          <cell r="AB2770" t="str">
            <v/>
          </cell>
          <cell r="AC2770">
            <v>3257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I2770" t="str">
            <v/>
          </cell>
          <cell r="AJ2770" t="str">
            <v/>
          </cell>
          <cell r="AM2770" t="e">
            <v>#N/A</v>
          </cell>
        </row>
        <row r="2771">
          <cell r="A2771" t="str">
            <v>ACTIVE</v>
          </cell>
          <cell r="B2771" t="str">
            <v>35-2286</v>
          </cell>
          <cell r="C2771">
            <v>28883226</v>
          </cell>
          <cell r="D2771" t="str">
            <v>35-2286</v>
          </cell>
          <cell r="E2771" t="str">
            <v>SDR 35</v>
          </cell>
          <cell r="F2771" t="str">
            <v>15X8 INCR COUPLING ECC GXG SDR35</v>
          </cell>
          <cell r="G2771">
            <v>12.6</v>
          </cell>
          <cell r="H2771">
            <v>5.7152592000000002</v>
          </cell>
          <cell r="I2771">
            <v>1</v>
          </cell>
          <cell r="J2771">
            <v>11</v>
          </cell>
          <cell r="K2771">
            <v>1143.8823111111112</v>
          </cell>
          <cell r="L2771">
            <v>94.255300000000005</v>
          </cell>
          <cell r="M2771" t="str">
            <v>SPECFIT</v>
          </cell>
          <cell r="N2771" t="str">
            <v>(79)610158</v>
          </cell>
          <cell r="O2771" t="str">
            <v>BOX</v>
          </cell>
          <cell r="P2771" t="str">
            <v>D</v>
          </cell>
          <cell r="Q2771" t="str">
            <v>F</v>
          </cell>
          <cell r="R2771">
            <v>899.2</v>
          </cell>
          <cell r="S2771">
            <v>962.14400000000012</v>
          </cell>
          <cell r="T2771">
            <v>962.14400000000012</v>
          </cell>
          <cell r="U2771">
            <v>962.14400000000012</v>
          </cell>
          <cell r="V2771">
            <v>1029.4940800000002</v>
          </cell>
          <cell r="W2771">
            <v>1029.4940800000002</v>
          </cell>
          <cell r="X2771">
            <v>1029.4940800000002</v>
          </cell>
          <cell r="Y2771">
            <v>1029.4940800000002</v>
          </cell>
          <cell r="Z2771">
            <v>1143.8823111111112</v>
          </cell>
          <cell r="AB2771" t="str">
            <v/>
          </cell>
          <cell r="AC2771">
            <v>3258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I2771" t="str">
            <v/>
          </cell>
          <cell r="AJ2771" t="str">
            <v/>
          </cell>
          <cell r="AM2771" t="e">
            <v>#N/A</v>
          </cell>
        </row>
        <row r="2772">
          <cell r="A2772" t="str">
            <v>ACTIVE</v>
          </cell>
          <cell r="B2772" t="str">
            <v>35-2160</v>
          </cell>
          <cell r="C2772">
            <v>28883234</v>
          </cell>
          <cell r="D2772" t="str">
            <v>35-2160</v>
          </cell>
          <cell r="E2772" t="str">
            <v>SDR 35</v>
          </cell>
          <cell r="F2772" t="str">
            <v>15X10 INCR COUPLING ECC GXG SDR35</v>
          </cell>
          <cell r="G2772">
            <v>13.95</v>
          </cell>
          <cell r="H2772">
            <v>6.3276083999999999</v>
          </cell>
          <cell r="I2772">
            <v>1</v>
          </cell>
          <cell r="J2772">
            <v>10</v>
          </cell>
          <cell r="K2772">
            <v>1260.2729947712419</v>
          </cell>
          <cell r="L2772">
            <v>121.42917199999999</v>
          </cell>
          <cell r="M2772" t="str">
            <v>SPECFIT</v>
          </cell>
          <cell r="N2772" t="str">
            <v>(79)6101510</v>
          </cell>
          <cell r="O2772" t="str">
            <v>BOX</v>
          </cell>
          <cell r="P2772" t="str">
            <v>D</v>
          </cell>
          <cell r="Q2772" t="str">
            <v>F</v>
          </cell>
          <cell r="R2772">
            <v>990.69411764705887</v>
          </cell>
          <cell r="S2772">
            <v>1060.0427058823529</v>
          </cell>
          <cell r="T2772">
            <v>1060.0427058823529</v>
          </cell>
          <cell r="U2772">
            <v>1060.0427058823529</v>
          </cell>
          <cell r="V2772">
            <v>1134.2456952941177</v>
          </cell>
          <cell r="W2772">
            <v>1134.2456952941177</v>
          </cell>
          <cell r="X2772">
            <v>1134.2456952941177</v>
          </cell>
          <cell r="Y2772">
            <v>1134.2456952941177</v>
          </cell>
          <cell r="Z2772">
            <v>1260.2729947712419</v>
          </cell>
          <cell r="AB2772" t="str">
            <v/>
          </cell>
          <cell r="AC2772">
            <v>3259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I2772" t="str">
            <v/>
          </cell>
          <cell r="AJ2772" t="str">
            <v/>
          </cell>
          <cell r="AM2772" t="e">
            <v>#N/A</v>
          </cell>
        </row>
        <row r="2773">
          <cell r="A2773" t="str">
            <v>ACTIVE</v>
          </cell>
          <cell r="B2773" t="str">
            <v>35-2285</v>
          </cell>
          <cell r="C2773">
            <v>28883242</v>
          </cell>
          <cell r="D2773" t="str">
            <v>35-2285</v>
          </cell>
          <cell r="E2773" t="str">
            <v>SDR 35</v>
          </cell>
          <cell r="F2773" t="str">
            <v>15X12 INCR COUPLING ECC GXG SDR35</v>
          </cell>
          <cell r="G2773">
            <v>15.3</v>
          </cell>
          <cell r="H2773">
            <v>6.9399576000000005</v>
          </cell>
          <cell r="I2773">
            <v>1</v>
          </cell>
          <cell r="J2773">
            <v>9</v>
          </cell>
          <cell r="K2773">
            <v>1370.3031228758171</v>
          </cell>
          <cell r="L2773">
            <v>149.097238</v>
          </cell>
          <cell r="M2773" t="str">
            <v>SPECFIT</v>
          </cell>
          <cell r="N2773" t="str">
            <v>(79)6101512</v>
          </cell>
          <cell r="O2773" t="str">
            <v>BOX</v>
          </cell>
          <cell r="P2773" t="str">
            <v>D</v>
          </cell>
          <cell r="Q2773" t="str">
            <v>F</v>
          </cell>
          <cell r="R2773">
            <v>1077.1882352941177</v>
          </cell>
          <cell r="S2773">
            <v>1152.591411764706</v>
          </cell>
          <cell r="T2773">
            <v>1152.591411764706</v>
          </cell>
          <cell r="U2773">
            <v>1152.591411764706</v>
          </cell>
          <cell r="V2773">
            <v>1233.2728105882354</v>
          </cell>
          <cell r="W2773">
            <v>1233.2728105882354</v>
          </cell>
          <cell r="X2773">
            <v>1233.2728105882354</v>
          </cell>
          <cell r="Y2773">
            <v>1233.2728105882354</v>
          </cell>
          <cell r="Z2773">
            <v>1370.3031228758171</v>
          </cell>
          <cell r="AB2773" t="str">
            <v/>
          </cell>
          <cell r="AC2773">
            <v>3260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I2773" t="str">
            <v/>
          </cell>
          <cell r="AJ2773" t="str">
            <v/>
          </cell>
          <cell r="AM2773" t="e">
            <v>#N/A</v>
          </cell>
        </row>
        <row r="2774">
          <cell r="A2774" t="str">
            <v>ACTIVE</v>
          </cell>
          <cell r="B2774" t="str">
            <v>35-2161</v>
          </cell>
          <cell r="C2774">
            <v>28883250</v>
          </cell>
          <cell r="D2774" t="str">
            <v>35-2161</v>
          </cell>
          <cell r="E2774" t="str">
            <v>SDR 35</v>
          </cell>
          <cell r="F2774" t="str">
            <v>18X4 INCR COUPLING ECC GXG SDR35</v>
          </cell>
          <cell r="G2774">
            <v>21.6</v>
          </cell>
          <cell r="H2774">
            <v>9.7975872000000006</v>
          </cell>
          <cell r="I2774">
            <v>1</v>
          </cell>
          <cell r="J2774">
            <v>6</v>
          </cell>
          <cell r="K2774">
            <v>1320.6458915032681</v>
          </cell>
          <cell r="L2774">
            <v>123.5395</v>
          </cell>
          <cell r="M2774" t="str">
            <v>SPECFIT</v>
          </cell>
          <cell r="N2774" t="str">
            <v>(79)610184</v>
          </cell>
          <cell r="O2774" t="str">
            <v>BOX</v>
          </cell>
          <cell r="P2774" t="str">
            <v>D</v>
          </cell>
          <cell r="Q2774" t="str">
            <v>F</v>
          </cell>
          <cell r="R2774">
            <v>1038.1529411764704</v>
          </cell>
          <cell r="S2774">
            <v>1110.8236470588236</v>
          </cell>
          <cell r="T2774">
            <v>1110.8236470588236</v>
          </cell>
          <cell r="U2774">
            <v>1110.8236470588236</v>
          </cell>
          <cell r="V2774">
            <v>1188.5813023529413</v>
          </cell>
          <cell r="W2774">
            <v>1188.5813023529413</v>
          </cell>
          <cell r="X2774">
            <v>1188.5813023529413</v>
          </cell>
          <cell r="Y2774">
            <v>1188.5813023529413</v>
          </cell>
          <cell r="Z2774">
            <v>1320.6458915032681</v>
          </cell>
          <cell r="AB2774" t="str">
            <v/>
          </cell>
          <cell r="AC2774">
            <v>3261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I2774" t="str">
            <v/>
          </cell>
          <cell r="AJ2774" t="str">
            <v/>
          </cell>
          <cell r="AM2774" t="e">
            <v>#N/A</v>
          </cell>
        </row>
        <row r="2775">
          <cell r="A2775" t="str">
            <v>ACTIVE</v>
          </cell>
          <cell r="B2775" t="str">
            <v>35-2162</v>
          </cell>
          <cell r="C2775">
            <v>28883269</v>
          </cell>
          <cell r="D2775" t="str">
            <v>35-2162</v>
          </cell>
          <cell r="E2775" t="str">
            <v>SDR 35</v>
          </cell>
          <cell r="F2775" t="str">
            <v>18X6 INCR COUPLING ECC GXG SDR35</v>
          </cell>
          <cell r="G2775">
            <v>22.05</v>
          </cell>
          <cell r="H2775">
            <v>10.001703600000001</v>
          </cell>
          <cell r="I2775">
            <v>1</v>
          </cell>
          <cell r="J2775">
            <v>6</v>
          </cell>
          <cell r="K2775">
            <v>1343.4091973856209</v>
          </cell>
          <cell r="L2775">
            <v>125.6687</v>
          </cell>
          <cell r="M2775" t="str">
            <v>SPECFIT</v>
          </cell>
          <cell r="N2775" t="str">
            <v>(79)610186</v>
          </cell>
          <cell r="O2775" t="str">
            <v>BOX</v>
          </cell>
          <cell r="P2775" t="str">
            <v>D</v>
          </cell>
          <cell r="Q2775" t="str">
            <v>F</v>
          </cell>
          <cell r="R2775">
            <v>1056.0470588235294</v>
          </cell>
          <cell r="S2775">
            <v>1129.9703529411765</v>
          </cell>
          <cell r="T2775">
            <v>1129.9703529411765</v>
          </cell>
          <cell r="U2775">
            <v>1129.9703529411765</v>
          </cell>
          <cell r="V2775">
            <v>1209.0682776470589</v>
          </cell>
          <cell r="W2775">
            <v>1209.0682776470589</v>
          </cell>
          <cell r="X2775">
            <v>1209.0682776470589</v>
          </cell>
          <cell r="Y2775">
            <v>1209.0682776470589</v>
          </cell>
          <cell r="Z2775">
            <v>1343.4091973856209</v>
          </cell>
          <cell r="AB2775" t="str">
            <v/>
          </cell>
          <cell r="AC2775">
            <v>3262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I2775" t="str">
            <v/>
          </cell>
          <cell r="AJ2775" t="str">
            <v/>
          </cell>
          <cell r="AM2775" t="e">
            <v>#N/A</v>
          </cell>
        </row>
        <row r="2776">
          <cell r="A2776" t="str">
            <v>ACTIVE</v>
          </cell>
          <cell r="B2776" t="str">
            <v>35-2163</v>
          </cell>
          <cell r="C2776">
            <v>28883277</v>
          </cell>
          <cell r="D2776" t="str">
            <v>35-2163</v>
          </cell>
          <cell r="E2776" t="str">
            <v>SDR 35</v>
          </cell>
          <cell r="F2776" t="str">
            <v>18X8 INCR COUPLING ECC GXG SDR35</v>
          </cell>
          <cell r="G2776">
            <v>22.95</v>
          </cell>
          <cell r="H2776">
            <v>10.409936399999999</v>
          </cell>
          <cell r="I2776">
            <v>1</v>
          </cell>
          <cell r="J2776">
            <v>6</v>
          </cell>
          <cell r="K2776">
            <v>1363.2541307189542</v>
          </cell>
          <cell r="L2776">
            <v>127.5258</v>
          </cell>
          <cell r="M2776" t="str">
            <v>SPECFIT</v>
          </cell>
          <cell r="N2776" t="str">
            <v>(79)610186</v>
          </cell>
          <cell r="O2776" t="str">
            <v>BOX</v>
          </cell>
          <cell r="P2776" t="str">
            <v>D</v>
          </cell>
          <cell r="Q2776" t="str">
            <v>F</v>
          </cell>
          <cell r="R2776">
            <v>1071.6470588235295</v>
          </cell>
          <cell r="S2776">
            <v>1146.6623529411766</v>
          </cell>
          <cell r="T2776">
            <v>1146.6623529411766</v>
          </cell>
          <cell r="U2776">
            <v>1146.6623529411766</v>
          </cell>
          <cell r="V2776">
            <v>1226.9287176470589</v>
          </cell>
          <cell r="W2776">
            <v>1226.9287176470589</v>
          </cell>
          <cell r="X2776">
            <v>1226.9287176470589</v>
          </cell>
          <cell r="Y2776">
            <v>1226.9287176470589</v>
          </cell>
          <cell r="Z2776">
            <v>1363.2541307189542</v>
          </cell>
          <cell r="AB2776" t="str">
            <v/>
          </cell>
          <cell r="AC2776">
            <v>3263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I2776" t="str">
            <v/>
          </cell>
          <cell r="AJ2776" t="str">
            <v/>
          </cell>
          <cell r="AM2776" t="e">
            <v>#N/A</v>
          </cell>
        </row>
        <row r="2777">
          <cell r="A2777" t="str">
            <v>ACTIVE</v>
          </cell>
          <cell r="B2777" t="str">
            <v>35-2164</v>
          </cell>
          <cell r="C2777">
            <v>28883285</v>
          </cell>
          <cell r="D2777" t="str">
            <v>35-2164</v>
          </cell>
          <cell r="E2777" t="str">
            <v>SDR 35</v>
          </cell>
          <cell r="F2777" t="str">
            <v>18X10 INCR COUPLING ECC GXG SDR35</v>
          </cell>
          <cell r="G2777">
            <v>24.3</v>
          </cell>
          <cell r="H2777">
            <v>11.0222856</v>
          </cell>
          <cell r="I2777">
            <v>1</v>
          </cell>
          <cell r="J2777">
            <v>6</v>
          </cell>
          <cell r="K2777">
            <v>1411.2501346405231</v>
          </cell>
          <cell r="L2777">
            <v>132.01570000000001</v>
          </cell>
          <cell r="M2777" t="str">
            <v>SPECFIT</v>
          </cell>
          <cell r="N2777" t="str">
            <v>(79)6101810</v>
          </cell>
          <cell r="O2777" t="str">
            <v>BOX</v>
          </cell>
          <cell r="P2777" t="str">
            <v>D</v>
          </cell>
          <cell r="Q2777" t="str">
            <v>F</v>
          </cell>
          <cell r="R2777">
            <v>1109.3764705882354</v>
          </cell>
          <cell r="S2777">
            <v>1187.0328235294119</v>
          </cell>
          <cell r="T2777">
            <v>1187.0328235294119</v>
          </cell>
          <cell r="U2777">
            <v>1187.0328235294119</v>
          </cell>
          <cell r="V2777">
            <v>1270.1251211764709</v>
          </cell>
          <cell r="W2777">
            <v>1270.1251211764709</v>
          </cell>
          <cell r="X2777">
            <v>1270.1251211764709</v>
          </cell>
          <cell r="Y2777">
            <v>1270.1251211764709</v>
          </cell>
          <cell r="Z2777">
            <v>1411.2501346405231</v>
          </cell>
          <cell r="AB2777" t="str">
            <v/>
          </cell>
          <cell r="AC2777">
            <v>3264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I2777" t="str">
            <v/>
          </cell>
          <cell r="AJ2777" t="str">
            <v/>
          </cell>
          <cell r="AM2777" t="e">
            <v>#N/A</v>
          </cell>
        </row>
        <row r="2778">
          <cell r="A2778" t="str">
            <v>ACTIVE</v>
          </cell>
          <cell r="B2778" t="str">
            <v>35-2165</v>
          </cell>
          <cell r="C2778">
            <v>28883293</v>
          </cell>
          <cell r="D2778" t="str">
            <v>35-2165</v>
          </cell>
          <cell r="E2778" t="str">
            <v>SDR 35</v>
          </cell>
          <cell r="F2778" t="str">
            <v>18X12 INCR COUPLING ECC GXG SDR35</v>
          </cell>
          <cell r="G2778">
            <v>25.65</v>
          </cell>
          <cell r="H2778">
            <v>11.634634799999999</v>
          </cell>
          <cell r="I2778">
            <v>1</v>
          </cell>
          <cell r="J2778">
            <v>5</v>
          </cell>
          <cell r="K2778">
            <v>1441.3018888888892</v>
          </cell>
          <cell r="L2778">
            <v>134.8262</v>
          </cell>
          <cell r="M2778" t="str">
            <v>SPECFIT</v>
          </cell>
          <cell r="N2778" t="str">
            <v>(79)6101812</v>
          </cell>
          <cell r="O2778" t="str">
            <v>BOX</v>
          </cell>
          <cell r="P2778" t="str">
            <v>D</v>
          </cell>
          <cell r="Q2778" t="str">
            <v>F</v>
          </cell>
          <cell r="R2778">
            <v>1133</v>
          </cell>
          <cell r="S2778">
            <v>1212.3100000000002</v>
          </cell>
          <cell r="T2778">
            <v>1212.3100000000002</v>
          </cell>
          <cell r="U2778">
            <v>1212.3100000000002</v>
          </cell>
          <cell r="V2778">
            <v>1297.1717000000003</v>
          </cell>
          <cell r="W2778">
            <v>1297.1717000000003</v>
          </cell>
          <cell r="X2778">
            <v>1297.1717000000003</v>
          </cell>
          <cell r="Y2778">
            <v>1297.1717000000003</v>
          </cell>
          <cell r="Z2778">
            <v>1441.3018888888892</v>
          </cell>
          <cell r="AB2778" t="str">
            <v/>
          </cell>
          <cell r="AC2778">
            <v>3265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I2778" t="str">
            <v/>
          </cell>
          <cell r="AJ2778" t="str">
            <v/>
          </cell>
          <cell r="AM2778" t="e">
            <v>#N/A</v>
          </cell>
        </row>
        <row r="2779">
          <cell r="A2779" t="str">
            <v>ACTIVE</v>
          </cell>
          <cell r="B2779" t="str">
            <v>35-2166</v>
          </cell>
          <cell r="C2779">
            <v>28883307</v>
          </cell>
          <cell r="D2779" t="str">
            <v>35-2166</v>
          </cell>
          <cell r="E2779" t="str">
            <v>SDR 35</v>
          </cell>
          <cell r="F2779" t="str">
            <v>18X15 INCR COUPLING ECC GXG SDR35</v>
          </cell>
          <cell r="G2779">
            <v>29.7</v>
          </cell>
          <cell r="H2779">
            <v>13.471682399999999</v>
          </cell>
          <cell r="I2779">
            <v>1</v>
          </cell>
          <cell r="J2779">
            <v>5</v>
          </cell>
          <cell r="K2779">
            <v>1501.2108392156865</v>
          </cell>
          <cell r="L2779">
            <v>120.83959999999999</v>
          </cell>
          <cell r="M2779" t="str">
            <v>SPECFIT</v>
          </cell>
          <cell r="N2779" t="str">
            <v>(79)6101815</v>
          </cell>
          <cell r="O2779" t="str">
            <v>BOX</v>
          </cell>
          <cell r="P2779" t="str">
            <v>D</v>
          </cell>
          <cell r="Q2779" t="str">
            <v>F</v>
          </cell>
          <cell r="R2779">
            <v>1180.094117647059</v>
          </cell>
          <cell r="S2779">
            <v>1262.7007058823531</v>
          </cell>
          <cell r="T2779">
            <v>1262.7007058823531</v>
          </cell>
          <cell r="U2779">
            <v>1262.7007058823531</v>
          </cell>
          <cell r="V2779">
            <v>1351.0897552941178</v>
          </cell>
          <cell r="W2779">
            <v>1351.0897552941178</v>
          </cell>
          <cell r="X2779">
            <v>1351.0897552941178</v>
          </cell>
          <cell r="Y2779">
            <v>1351.0897552941178</v>
          </cell>
          <cell r="Z2779">
            <v>1501.2108392156865</v>
          </cell>
          <cell r="AB2779" t="str">
            <v/>
          </cell>
          <cell r="AC2779">
            <v>3266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I2779" t="str">
            <v/>
          </cell>
          <cell r="AJ2779" t="str">
            <v/>
          </cell>
          <cell r="AM2779" t="e">
            <v>#N/A</v>
          </cell>
        </row>
        <row r="2780">
          <cell r="A2780" t="str">
            <v>ACTIVE</v>
          </cell>
          <cell r="B2780" t="str">
            <v>35-2167</v>
          </cell>
          <cell r="C2780">
            <v>28883315</v>
          </cell>
          <cell r="D2780" t="str">
            <v>35-2167</v>
          </cell>
          <cell r="E2780" t="str">
            <v>SDR 35</v>
          </cell>
          <cell r="F2780" t="str">
            <v>21X4 INCR COUPLING ECC GXG SDR35</v>
          </cell>
          <cell r="G2780">
            <v>42.3</v>
          </cell>
          <cell r="H2780">
            <v>19.186941599999997</v>
          </cell>
          <cell r="I2780">
            <v>1</v>
          </cell>
          <cell r="J2780">
            <v>3</v>
          </cell>
          <cell r="K2780">
            <v>1904.9190418300655</v>
          </cell>
          <cell r="L2780">
            <v>178.19579999999999</v>
          </cell>
          <cell r="M2780" t="str">
            <v>SPECFIT</v>
          </cell>
          <cell r="N2780" t="str">
            <v>(79)610214</v>
          </cell>
          <cell r="O2780" t="str">
            <v>BOX</v>
          </cell>
          <cell r="P2780" t="str">
            <v>D</v>
          </cell>
          <cell r="Q2780" t="str">
            <v>F</v>
          </cell>
          <cell r="R2780">
            <v>1497.4470588235295</v>
          </cell>
          <cell r="S2780">
            <v>1602.2683529411765</v>
          </cell>
          <cell r="T2780">
            <v>1602.2683529411765</v>
          </cell>
          <cell r="U2780">
            <v>1602.2683529411765</v>
          </cell>
          <cell r="V2780">
            <v>1714.427137647059</v>
          </cell>
          <cell r="W2780">
            <v>1714.427137647059</v>
          </cell>
          <cell r="X2780">
            <v>1714.427137647059</v>
          </cell>
          <cell r="Y2780">
            <v>1714.427137647059</v>
          </cell>
          <cell r="Z2780">
            <v>1904.9190418300655</v>
          </cell>
          <cell r="AB2780" t="str">
            <v/>
          </cell>
          <cell r="AC2780">
            <v>3267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I2780" t="str">
            <v/>
          </cell>
          <cell r="AJ2780" t="str">
            <v/>
          </cell>
          <cell r="AM2780" t="e">
            <v>#N/A</v>
          </cell>
        </row>
        <row r="2781">
          <cell r="A2781" t="str">
            <v>ACTIVE</v>
          </cell>
          <cell r="B2781" t="str">
            <v>35-2168</v>
          </cell>
          <cell r="C2781">
            <v>28883323</v>
          </cell>
          <cell r="D2781" t="str">
            <v>35-2168</v>
          </cell>
          <cell r="E2781" t="str">
            <v>SDR 35</v>
          </cell>
          <cell r="F2781" t="str">
            <v>21X6 INCR COUPLING ECC GXG SDR35</v>
          </cell>
          <cell r="G2781">
            <v>42.75</v>
          </cell>
          <cell r="H2781">
            <v>19.391058000000001</v>
          </cell>
          <cell r="I2781">
            <v>1</v>
          </cell>
          <cell r="J2781">
            <v>3</v>
          </cell>
          <cell r="K2781">
            <v>1924.6741790849678</v>
          </cell>
          <cell r="L2781">
            <v>180.0436</v>
          </cell>
          <cell r="M2781" t="str">
            <v>SPECFIT</v>
          </cell>
          <cell r="N2781" t="str">
            <v>(79)610216</v>
          </cell>
          <cell r="O2781" t="str">
            <v>BOX</v>
          </cell>
          <cell r="P2781" t="str">
            <v>D</v>
          </cell>
          <cell r="Q2781" t="str">
            <v>F</v>
          </cell>
          <cell r="R2781">
            <v>1512.9764705882353</v>
          </cell>
          <cell r="S2781">
            <v>1618.884823529412</v>
          </cell>
          <cell r="T2781">
            <v>1618.884823529412</v>
          </cell>
          <cell r="U2781">
            <v>1618.884823529412</v>
          </cell>
          <cell r="V2781">
            <v>1732.206761176471</v>
          </cell>
          <cell r="W2781">
            <v>1732.206761176471</v>
          </cell>
          <cell r="X2781">
            <v>1732.206761176471</v>
          </cell>
          <cell r="Y2781">
            <v>1732.206761176471</v>
          </cell>
          <cell r="Z2781">
            <v>1924.6741790849678</v>
          </cell>
          <cell r="AB2781" t="str">
            <v/>
          </cell>
          <cell r="AC2781">
            <v>3268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I2781" t="str">
            <v/>
          </cell>
          <cell r="AJ2781" t="str">
            <v/>
          </cell>
          <cell r="AM2781" t="e">
            <v>#N/A</v>
          </cell>
        </row>
        <row r="2782">
          <cell r="A2782" t="str">
            <v>ACTIVE</v>
          </cell>
          <cell r="B2782" t="str">
            <v>35-2169</v>
          </cell>
          <cell r="C2782">
            <v>28883331</v>
          </cell>
          <cell r="D2782" t="str">
            <v>35-2169</v>
          </cell>
          <cell r="E2782" t="str">
            <v>SDR 35</v>
          </cell>
          <cell r="F2782" t="str">
            <v>21X8 INCR COUPLING ECC GXG SDR35</v>
          </cell>
          <cell r="G2782">
            <v>43.2</v>
          </cell>
          <cell r="H2782">
            <v>19.595174400000001</v>
          </cell>
          <cell r="I2782">
            <v>1</v>
          </cell>
          <cell r="J2782">
            <v>3</v>
          </cell>
          <cell r="K2782">
            <v>1952.0021189542488</v>
          </cell>
          <cell r="L2782">
            <v>182.60050000000001</v>
          </cell>
          <cell r="M2782" t="str">
            <v>SPECFIT</v>
          </cell>
          <cell r="N2782" t="str">
            <v>(79)610218</v>
          </cell>
          <cell r="O2782" t="str">
            <v>BOX</v>
          </cell>
          <cell r="P2782" t="str">
            <v>D</v>
          </cell>
          <cell r="Q2782" t="str">
            <v>F</v>
          </cell>
          <cell r="R2782">
            <v>1534.4588235294118</v>
          </cell>
          <cell r="S2782">
            <v>1641.8709411764708</v>
          </cell>
          <cell r="T2782">
            <v>1641.8709411764708</v>
          </cell>
          <cell r="U2782">
            <v>1641.8709411764708</v>
          </cell>
          <cell r="V2782">
            <v>1756.8019070588239</v>
          </cell>
          <cell r="W2782">
            <v>1756.8019070588239</v>
          </cell>
          <cell r="X2782">
            <v>1756.8019070588239</v>
          </cell>
          <cell r="Y2782">
            <v>1756.8019070588239</v>
          </cell>
          <cell r="Z2782">
            <v>1952.0021189542488</v>
          </cell>
          <cell r="AB2782" t="str">
            <v/>
          </cell>
          <cell r="AC2782">
            <v>3269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I2782" t="str">
            <v/>
          </cell>
          <cell r="AJ2782" t="str">
            <v/>
          </cell>
          <cell r="AM2782" t="e">
            <v>#N/A</v>
          </cell>
        </row>
        <row r="2783">
          <cell r="A2783" t="str">
            <v>ACTIVE</v>
          </cell>
          <cell r="B2783" t="str">
            <v>35-2170</v>
          </cell>
          <cell r="C2783">
            <v>28883340</v>
          </cell>
          <cell r="D2783" t="str">
            <v>35-2170</v>
          </cell>
          <cell r="E2783" t="str">
            <v>SDR 35</v>
          </cell>
          <cell r="F2783" t="str">
            <v>21X10 INCR COUPLING ECC GXG SDR35</v>
          </cell>
          <cell r="G2783">
            <v>44.55</v>
          </cell>
          <cell r="H2783">
            <v>20.207523599999998</v>
          </cell>
          <cell r="I2783">
            <v>1</v>
          </cell>
          <cell r="J2783">
            <v>3</v>
          </cell>
          <cell r="K2783">
            <v>1977.8334575163401</v>
          </cell>
          <cell r="L2783">
            <v>185.01669999999999</v>
          </cell>
          <cell r="M2783" t="str">
            <v>SPECFIT</v>
          </cell>
          <cell r="N2783" t="str">
            <v>(79)6102110</v>
          </cell>
          <cell r="O2783" t="str">
            <v>BOX</v>
          </cell>
          <cell r="P2783" t="str">
            <v>D</v>
          </cell>
          <cell r="Q2783" t="str">
            <v>F</v>
          </cell>
          <cell r="R2783">
            <v>1554.7647058823529</v>
          </cell>
          <cell r="S2783">
            <v>1663.5982352941178</v>
          </cell>
          <cell r="T2783">
            <v>1663.5982352941178</v>
          </cell>
          <cell r="U2783">
            <v>1663.5982352941178</v>
          </cell>
          <cell r="V2783">
            <v>1780.0501117647061</v>
          </cell>
          <cell r="W2783">
            <v>1780.0501117647061</v>
          </cell>
          <cell r="X2783">
            <v>1780.0501117647061</v>
          </cell>
          <cell r="Y2783">
            <v>1780.0501117647061</v>
          </cell>
          <cell r="Z2783">
            <v>1977.8334575163401</v>
          </cell>
          <cell r="AB2783" t="str">
            <v/>
          </cell>
          <cell r="AC2783">
            <v>3270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I2783" t="str">
            <v/>
          </cell>
          <cell r="AJ2783" t="str">
            <v/>
          </cell>
          <cell r="AM2783" t="e">
            <v>#N/A</v>
          </cell>
        </row>
        <row r="2784">
          <cell r="A2784" t="str">
            <v>ACTIVE</v>
          </cell>
          <cell r="B2784" t="str">
            <v>35-2171</v>
          </cell>
          <cell r="C2784">
            <v>28883358</v>
          </cell>
          <cell r="D2784" t="str">
            <v>35-2171</v>
          </cell>
          <cell r="E2784" t="str">
            <v>SDR 35</v>
          </cell>
          <cell r="F2784" t="str">
            <v>21X12 INCR COUPLING ECC GXG SDR35</v>
          </cell>
          <cell r="G2784">
            <v>46.35</v>
          </cell>
          <cell r="H2784">
            <v>21.023989199999999</v>
          </cell>
          <cell r="I2784">
            <v>1</v>
          </cell>
          <cell r="J2784">
            <v>3</v>
          </cell>
          <cell r="K2784">
            <v>2080.3805790849674</v>
          </cell>
          <cell r="L2784">
            <v>194.60929999999999</v>
          </cell>
          <cell r="M2784" t="str">
            <v>SPECFIT</v>
          </cell>
          <cell r="N2784" t="str">
            <v>(79)6102112</v>
          </cell>
          <cell r="O2784" t="str">
            <v>BOX</v>
          </cell>
          <cell r="P2784" t="str">
            <v>D</v>
          </cell>
          <cell r="Q2784" t="str">
            <v>F</v>
          </cell>
          <cell r="R2784">
            <v>1635.3764705882352</v>
          </cell>
          <cell r="S2784">
            <v>1749.8528235294118</v>
          </cell>
          <cell r="T2784">
            <v>1749.8528235294118</v>
          </cell>
          <cell r="U2784">
            <v>1749.8528235294118</v>
          </cell>
          <cell r="V2784">
            <v>1872.3425211764707</v>
          </cell>
          <cell r="W2784">
            <v>1872.3425211764707</v>
          </cell>
          <cell r="X2784">
            <v>1872.3425211764707</v>
          </cell>
          <cell r="Y2784">
            <v>1872.3425211764707</v>
          </cell>
          <cell r="Z2784">
            <v>2080.3805790849674</v>
          </cell>
          <cell r="AB2784" t="str">
            <v/>
          </cell>
          <cell r="AC2784">
            <v>3271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I2784" t="str">
            <v/>
          </cell>
          <cell r="AJ2784" t="str">
            <v/>
          </cell>
          <cell r="AM2784" t="e">
            <v>#N/A</v>
          </cell>
        </row>
        <row r="2785">
          <cell r="A2785" t="str">
            <v>ACTIVE</v>
          </cell>
          <cell r="B2785" t="str">
            <v>35-2172</v>
          </cell>
          <cell r="C2785">
            <v>28883366</v>
          </cell>
          <cell r="D2785" t="str">
            <v>35-2172</v>
          </cell>
          <cell r="E2785" t="str">
            <v>SDR 35</v>
          </cell>
          <cell r="F2785" t="str">
            <v>21X15 INCR COUPLING ECC GXG SDR35</v>
          </cell>
          <cell r="G2785">
            <v>49.95</v>
          </cell>
          <cell r="H2785">
            <v>22.656920400000001</v>
          </cell>
          <cell r="I2785">
            <v>1</v>
          </cell>
          <cell r="J2785">
            <v>3</v>
          </cell>
          <cell r="K2785">
            <v>2402.9879568627457</v>
          </cell>
          <cell r="L2785">
            <v>224.7869</v>
          </cell>
          <cell r="M2785" t="str">
            <v>SPECFIT</v>
          </cell>
          <cell r="N2785" t="str">
            <v>(79)6102115</v>
          </cell>
          <cell r="O2785" t="str">
            <v>BOX</v>
          </cell>
          <cell r="P2785" t="str">
            <v>D</v>
          </cell>
          <cell r="Q2785" t="str">
            <v>F</v>
          </cell>
          <cell r="R2785">
            <v>1888.9764705882355</v>
          </cell>
          <cell r="S2785">
            <v>2021.2048235294121</v>
          </cell>
          <cell r="T2785">
            <v>2021.2048235294121</v>
          </cell>
          <cell r="U2785">
            <v>2021.2048235294121</v>
          </cell>
          <cell r="V2785">
            <v>2162.6891611764713</v>
          </cell>
          <cell r="W2785">
            <v>2162.6891611764713</v>
          </cell>
          <cell r="X2785">
            <v>2162.6891611764713</v>
          </cell>
          <cell r="Y2785">
            <v>2162.6891611764713</v>
          </cell>
          <cell r="Z2785">
            <v>2402.9879568627457</v>
          </cell>
          <cell r="AB2785" t="str">
            <v/>
          </cell>
          <cell r="AC2785">
            <v>3272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I2785" t="str">
            <v/>
          </cell>
          <cell r="AJ2785" t="str">
            <v/>
          </cell>
          <cell r="AM2785" t="e">
            <v>#N/A</v>
          </cell>
        </row>
        <row r="2786">
          <cell r="A2786" t="str">
            <v>ACTIVE</v>
          </cell>
          <cell r="B2786" t="str">
            <v>35-2173</v>
          </cell>
          <cell r="C2786">
            <v>28883374</v>
          </cell>
          <cell r="D2786" t="str">
            <v>35-2173</v>
          </cell>
          <cell r="E2786" t="str">
            <v>SDR 35</v>
          </cell>
          <cell r="F2786" t="str">
            <v>21X18 INCR COUPLING ECC GXG SDR35</v>
          </cell>
          <cell r="G2786">
            <v>56.25</v>
          </cell>
          <cell r="H2786">
            <v>25.51455</v>
          </cell>
          <cell r="I2786">
            <v>1</v>
          </cell>
          <cell r="J2786">
            <v>2</v>
          </cell>
          <cell r="K2786">
            <v>2589.2549555555561</v>
          </cell>
          <cell r="L2786">
            <v>159.42340000000002</v>
          </cell>
          <cell r="M2786" t="str">
            <v>SPECFIT</v>
          </cell>
          <cell r="N2786" t="str">
            <v>(79)61022118</v>
          </cell>
          <cell r="O2786" t="str">
            <v>BOX</v>
          </cell>
          <cell r="P2786" t="str">
            <v>D</v>
          </cell>
          <cell r="Q2786" t="str">
            <v>F</v>
          </cell>
          <cell r="R2786">
            <v>2035.3999999999999</v>
          </cell>
          <cell r="S2786">
            <v>2177.8780000000002</v>
          </cell>
          <cell r="T2786">
            <v>2177.8780000000002</v>
          </cell>
          <cell r="U2786">
            <v>2177.8780000000002</v>
          </cell>
          <cell r="V2786">
            <v>2330.3294600000004</v>
          </cell>
          <cell r="W2786">
            <v>2330.3294600000004</v>
          </cell>
          <cell r="X2786">
            <v>2330.3294600000004</v>
          </cell>
          <cell r="Y2786">
            <v>2330.3294600000004</v>
          </cell>
          <cell r="Z2786">
            <v>2589.2549555555561</v>
          </cell>
          <cell r="AB2786" t="str">
            <v/>
          </cell>
          <cell r="AC2786">
            <v>3273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I2786" t="str">
            <v/>
          </cell>
          <cell r="AJ2786" t="str">
            <v/>
          </cell>
          <cell r="AM2786" t="e">
            <v>#N/A</v>
          </cell>
        </row>
        <row r="2787">
          <cell r="A2787" t="str">
            <v>ACTIVE</v>
          </cell>
          <cell r="B2787" t="str">
            <v>35-2174</v>
          </cell>
          <cell r="C2787">
            <v>28883382</v>
          </cell>
          <cell r="D2787" t="str">
            <v>35-2174</v>
          </cell>
          <cell r="E2787" t="str">
            <v>SDR 35</v>
          </cell>
          <cell r="F2787" t="str">
            <v>24X4 INCR COUPLING ECC GXG SDR35</v>
          </cell>
          <cell r="G2787">
            <v>54</v>
          </cell>
          <cell r="H2787">
            <v>24.493967999999999</v>
          </cell>
          <cell r="I2787">
            <v>1</v>
          </cell>
          <cell r="J2787">
            <v>3</v>
          </cell>
          <cell r="K2787">
            <v>3970.4683019607842</v>
          </cell>
          <cell r="L2787">
            <v>371.41829999999999</v>
          </cell>
          <cell r="M2787" t="str">
            <v>SPECFIT</v>
          </cell>
          <cell r="N2787" t="str">
            <v>(79)610244</v>
          </cell>
          <cell r="O2787" t="str">
            <v>BOX</v>
          </cell>
          <cell r="P2787" t="str">
            <v>D</v>
          </cell>
          <cell r="Q2787" t="str">
            <v>F</v>
          </cell>
          <cell r="R2787">
            <v>3121.1647058823528</v>
          </cell>
          <cell r="S2787">
            <v>3339.6462352941176</v>
          </cell>
          <cell r="T2787">
            <v>3339.6462352941176</v>
          </cell>
          <cell r="U2787">
            <v>3339.6462352941176</v>
          </cell>
          <cell r="V2787">
            <v>3573.421471764706</v>
          </cell>
          <cell r="W2787">
            <v>3573.421471764706</v>
          </cell>
          <cell r="X2787">
            <v>3573.421471764706</v>
          </cell>
          <cell r="Y2787">
            <v>3573.421471764706</v>
          </cell>
          <cell r="Z2787">
            <v>3970.4683019607842</v>
          </cell>
          <cell r="AB2787" t="str">
            <v/>
          </cell>
          <cell r="AC2787">
            <v>3274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I2787" t="str">
            <v/>
          </cell>
          <cell r="AJ2787" t="str">
            <v/>
          </cell>
          <cell r="AM2787" t="e">
            <v>#N/A</v>
          </cell>
        </row>
        <row r="2788">
          <cell r="A2788" t="str">
            <v>ACTIVE</v>
          </cell>
          <cell r="B2788" t="str">
            <v>35-2175</v>
          </cell>
          <cell r="C2788">
            <v>28883390</v>
          </cell>
          <cell r="D2788" t="str">
            <v>35-2175</v>
          </cell>
          <cell r="E2788" t="str">
            <v>SDR 35</v>
          </cell>
          <cell r="F2788" t="str">
            <v>24X6 INCR COUPLING ECC GXG SDR35</v>
          </cell>
          <cell r="G2788">
            <v>54</v>
          </cell>
          <cell r="H2788">
            <v>24.493967999999999</v>
          </cell>
          <cell r="I2788">
            <v>1</v>
          </cell>
          <cell r="J2788">
            <v>3</v>
          </cell>
          <cell r="K2788">
            <v>4284.8593385620925</v>
          </cell>
          <cell r="L2788">
            <v>386.28708</v>
          </cell>
          <cell r="M2788" t="str">
            <v>SPECFIT</v>
          </cell>
          <cell r="N2788" t="str">
            <v>(79)610246</v>
          </cell>
          <cell r="O2788" t="str">
            <v>BOX</v>
          </cell>
          <cell r="P2788" t="str">
            <v>D</v>
          </cell>
          <cell r="Q2788" t="str">
            <v>F</v>
          </cell>
          <cell r="R2788">
            <v>3368.3058823529414</v>
          </cell>
          <cell r="S2788">
            <v>3604.0872941176476</v>
          </cell>
          <cell r="T2788">
            <v>3604.0872941176476</v>
          </cell>
          <cell r="U2788">
            <v>3604.0872941176476</v>
          </cell>
          <cell r="V2788">
            <v>3856.3734047058833</v>
          </cell>
          <cell r="W2788">
            <v>3856.3734047058833</v>
          </cell>
          <cell r="X2788">
            <v>3856.3734047058833</v>
          </cell>
          <cell r="Y2788">
            <v>3856.3734047058833</v>
          </cell>
          <cell r="Z2788">
            <v>4284.8593385620925</v>
          </cell>
          <cell r="AB2788" t="str">
            <v/>
          </cell>
          <cell r="AC2788">
            <v>3275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I2788" t="str">
            <v/>
          </cell>
          <cell r="AJ2788" t="str">
            <v/>
          </cell>
          <cell r="AM2788" t="e">
            <v>#N/A</v>
          </cell>
        </row>
        <row r="2789">
          <cell r="A2789" t="str">
            <v>ACTIVE</v>
          </cell>
          <cell r="B2789" t="str">
            <v>35-2176</v>
          </cell>
          <cell r="C2789">
            <v>28883404</v>
          </cell>
          <cell r="D2789" t="str">
            <v>35-2176</v>
          </cell>
          <cell r="E2789" t="str">
            <v>SDR 35</v>
          </cell>
          <cell r="F2789" t="str">
            <v>24X8 INCR COUPLING ECC GXG SDR35</v>
          </cell>
          <cell r="G2789">
            <v>54.9</v>
          </cell>
          <cell r="H2789">
            <v>24.902200799999999</v>
          </cell>
          <cell r="I2789">
            <v>1</v>
          </cell>
          <cell r="J2789">
            <v>2</v>
          </cell>
          <cell r="K2789">
            <v>4055.3106300653594</v>
          </cell>
          <cell r="L2789">
            <v>379.35379999999998</v>
          </cell>
          <cell r="M2789" t="str">
            <v>SPECFIT</v>
          </cell>
          <cell r="N2789" t="str">
            <v>(79)610248</v>
          </cell>
          <cell r="O2789" t="str">
            <v>BOX</v>
          </cell>
          <cell r="P2789" t="str">
            <v>D</v>
          </cell>
          <cell r="Q2789" t="str">
            <v>F</v>
          </cell>
          <cell r="R2789">
            <v>3187.8588235294114</v>
          </cell>
          <cell r="S2789">
            <v>3411.0089411764702</v>
          </cell>
          <cell r="T2789">
            <v>3411.0089411764702</v>
          </cell>
          <cell r="U2789">
            <v>3411.0089411764702</v>
          </cell>
          <cell r="V2789">
            <v>3649.7795670588234</v>
          </cell>
          <cell r="W2789">
            <v>3649.7795670588234</v>
          </cell>
          <cell r="X2789">
            <v>3649.7795670588234</v>
          </cell>
          <cell r="Y2789">
            <v>3649.7795670588234</v>
          </cell>
          <cell r="Z2789">
            <v>4055.3106300653594</v>
          </cell>
          <cell r="AB2789" t="str">
            <v/>
          </cell>
          <cell r="AC2789">
            <v>3276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I2789" t="str">
            <v/>
          </cell>
          <cell r="AJ2789" t="str">
            <v/>
          </cell>
          <cell r="AM2789" t="e">
            <v>#N/A</v>
          </cell>
        </row>
        <row r="2790">
          <cell r="A2790" t="str">
            <v>ACTIVE</v>
          </cell>
          <cell r="B2790" t="str">
            <v>35-2177</v>
          </cell>
          <cell r="C2790">
            <v>28883412</v>
          </cell>
          <cell r="D2790" t="str">
            <v>35-2177</v>
          </cell>
          <cell r="E2790" t="str">
            <v>SDR 35</v>
          </cell>
          <cell r="F2790" t="str">
            <v>24X10 INCR COUPLING ECC GXG SDR35</v>
          </cell>
          <cell r="G2790">
            <v>56.25</v>
          </cell>
          <cell r="H2790">
            <v>25.51455</v>
          </cell>
          <cell r="I2790">
            <v>1</v>
          </cell>
          <cell r="J2790">
            <v>2</v>
          </cell>
          <cell r="K2790">
            <v>4076.0684901960794</v>
          </cell>
          <cell r="L2790">
            <v>381.29610000000002</v>
          </cell>
          <cell r="M2790" t="str">
            <v>SPECFIT</v>
          </cell>
          <cell r="N2790" t="str">
            <v>(79)6102410</v>
          </cell>
          <cell r="O2790" t="str">
            <v>BOX</v>
          </cell>
          <cell r="P2790" t="str">
            <v>D</v>
          </cell>
          <cell r="Q2790" t="str">
            <v>F</v>
          </cell>
          <cell r="R2790">
            <v>3204.1764705882356</v>
          </cell>
          <cell r="S2790">
            <v>3428.4688235294125</v>
          </cell>
          <cell r="T2790">
            <v>3428.4688235294125</v>
          </cell>
          <cell r="U2790">
            <v>3428.4688235294125</v>
          </cell>
          <cell r="V2790">
            <v>3668.4616411764714</v>
          </cell>
          <cell r="W2790">
            <v>3668.4616411764714</v>
          </cell>
          <cell r="X2790">
            <v>3668.4616411764714</v>
          </cell>
          <cell r="Y2790">
            <v>3668.4616411764714</v>
          </cell>
          <cell r="Z2790">
            <v>4076.0684901960794</v>
          </cell>
          <cell r="AB2790" t="str">
            <v/>
          </cell>
          <cell r="AC2790">
            <v>3277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I2790" t="str">
            <v/>
          </cell>
          <cell r="AJ2790" t="str">
            <v/>
          </cell>
          <cell r="AM2790" t="e">
            <v>#N/A</v>
          </cell>
        </row>
        <row r="2791">
          <cell r="A2791" t="str">
            <v>ACTIVE</v>
          </cell>
          <cell r="B2791" t="str">
            <v>35-2178</v>
          </cell>
          <cell r="C2791">
            <v>28883420</v>
          </cell>
          <cell r="D2791" t="str">
            <v>35-2178</v>
          </cell>
          <cell r="E2791" t="str">
            <v>SDR 35</v>
          </cell>
          <cell r="F2791" t="str">
            <v>24X12 INCR COUPLING ECC GXG SDR35</v>
          </cell>
          <cell r="G2791">
            <v>58.05</v>
          </cell>
          <cell r="H2791">
            <v>26.331015599999997</v>
          </cell>
          <cell r="I2791">
            <v>1</v>
          </cell>
          <cell r="J2791">
            <v>2</v>
          </cell>
          <cell r="K2791">
            <v>4202.7707568627457</v>
          </cell>
          <cell r="L2791">
            <v>393.14940000000001</v>
          </cell>
          <cell r="M2791" t="str">
            <v>SPECFIT</v>
          </cell>
          <cell r="N2791" t="str">
            <v>(79)6102412</v>
          </cell>
          <cell r="O2791" t="str">
            <v>BOX</v>
          </cell>
          <cell r="P2791" t="str">
            <v>D</v>
          </cell>
          <cell r="Q2791" t="str">
            <v>F</v>
          </cell>
          <cell r="R2791">
            <v>3303.7764705882355</v>
          </cell>
          <cell r="S2791">
            <v>3535.0408235294121</v>
          </cell>
          <cell r="T2791">
            <v>3535.0408235294121</v>
          </cell>
          <cell r="U2791">
            <v>3535.0408235294121</v>
          </cell>
          <cell r="V2791">
            <v>3782.493681176471</v>
          </cell>
          <cell r="W2791">
            <v>3782.493681176471</v>
          </cell>
          <cell r="X2791">
            <v>3782.493681176471</v>
          </cell>
          <cell r="Y2791">
            <v>3782.493681176471</v>
          </cell>
          <cell r="Z2791">
            <v>4202.7707568627457</v>
          </cell>
          <cell r="AB2791" t="str">
            <v/>
          </cell>
          <cell r="AC2791">
            <v>3278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I2791" t="str">
            <v/>
          </cell>
          <cell r="AJ2791" t="str">
            <v/>
          </cell>
          <cell r="AM2791" t="e">
            <v>#N/A</v>
          </cell>
        </row>
        <row r="2792">
          <cell r="A2792" t="str">
            <v>ACTIVE</v>
          </cell>
          <cell r="B2792" t="str">
            <v>35-2284</v>
          </cell>
          <cell r="C2792">
            <v>28883439</v>
          </cell>
          <cell r="D2792" t="str">
            <v>35-2284</v>
          </cell>
          <cell r="E2792" t="str">
            <v>SDR 35</v>
          </cell>
          <cell r="F2792" t="str">
            <v>24X15 INCR COUPLING ECC GXG SDR35</v>
          </cell>
          <cell r="G2792">
            <v>61.65</v>
          </cell>
          <cell r="H2792">
            <v>27.963946799999999</v>
          </cell>
          <cell r="I2792">
            <v>1</v>
          </cell>
          <cell r="J2792">
            <v>2</v>
          </cell>
          <cell r="K2792">
            <v>4410.933032679739</v>
          </cell>
          <cell r="L2792">
            <v>412.62139999999999</v>
          </cell>
          <cell r="M2792" t="str">
            <v>SPECFIT</v>
          </cell>
          <cell r="N2792" t="str">
            <v>(79)6102415</v>
          </cell>
          <cell r="O2792" t="str">
            <v>BOX</v>
          </cell>
          <cell r="P2792" t="str">
            <v>D</v>
          </cell>
          <cell r="Q2792" t="str">
            <v>F</v>
          </cell>
          <cell r="R2792">
            <v>3467.4117647058824</v>
          </cell>
          <cell r="S2792">
            <v>3710.1305882352945</v>
          </cell>
          <cell r="T2792">
            <v>3710.1305882352945</v>
          </cell>
          <cell r="U2792">
            <v>3710.1305882352945</v>
          </cell>
          <cell r="V2792">
            <v>3969.8397294117653</v>
          </cell>
          <cell r="W2792">
            <v>3969.8397294117653</v>
          </cell>
          <cell r="X2792">
            <v>3969.8397294117653</v>
          </cell>
          <cell r="Y2792">
            <v>3969.8397294117653</v>
          </cell>
          <cell r="Z2792">
            <v>4410.933032679739</v>
          </cell>
          <cell r="AB2792" t="str">
            <v/>
          </cell>
          <cell r="AC2792">
            <v>3279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I2792" t="str">
            <v/>
          </cell>
          <cell r="AJ2792" t="str">
            <v/>
          </cell>
          <cell r="AM2792" t="e">
            <v>#N/A</v>
          </cell>
        </row>
        <row r="2793">
          <cell r="A2793" t="str">
            <v>ACTIVE</v>
          </cell>
          <cell r="B2793" t="str">
            <v>35-2179</v>
          </cell>
          <cell r="C2793">
            <v>28883447</v>
          </cell>
          <cell r="D2793" t="str">
            <v>35-2179</v>
          </cell>
          <cell r="E2793" t="str">
            <v>SDR 35</v>
          </cell>
          <cell r="F2793" t="str">
            <v>24X18 INCR COUPLING ECC GXG SDR35</v>
          </cell>
          <cell r="G2793">
            <v>67.95</v>
          </cell>
          <cell r="H2793">
            <v>30.821576400000001</v>
          </cell>
          <cell r="I2793">
            <v>1</v>
          </cell>
          <cell r="J2793">
            <v>2</v>
          </cell>
          <cell r="K2793">
            <v>4538.6829202614381</v>
          </cell>
          <cell r="L2793">
            <v>333.14319999999998</v>
          </cell>
          <cell r="M2793" t="str">
            <v>SPECFIT</v>
          </cell>
          <cell r="N2793" t="str">
            <v>(79)6102418</v>
          </cell>
          <cell r="O2793" t="str">
            <v>BOX</v>
          </cell>
          <cell r="P2793" t="str">
            <v>D</v>
          </cell>
          <cell r="Q2793" t="str">
            <v>F</v>
          </cell>
          <cell r="R2793">
            <v>3567.8352941176468</v>
          </cell>
          <cell r="S2793">
            <v>3817.5837647058825</v>
          </cell>
          <cell r="T2793">
            <v>3817.5837647058825</v>
          </cell>
          <cell r="U2793">
            <v>3817.5837647058825</v>
          </cell>
          <cell r="V2793">
            <v>4084.8146282352945</v>
          </cell>
          <cell r="W2793">
            <v>4084.8146282352945</v>
          </cell>
          <cell r="X2793">
            <v>4084.8146282352945</v>
          </cell>
          <cell r="Y2793">
            <v>4084.8146282352945</v>
          </cell>
          <cell r="Z2793">
            <v>4538.6829202614381</v>
          </cell>
          <cell r="AB2793" t="str">
            <v/>
          </cell>
          <cell r="AC2793">
            <v>3280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I2793" t="str">
            <v/>
          </cell>
          <cell r="AJ2793" t="str">
            <v/>
          </cell>
          <cell r="AM2793" t="e">
            <v>#N/A</v>
          </cell>
        </row>
        <row r="2794">
          <cell r="A2794" t="str">
            <v>ACTIVE</v>
          </cell>
          <cell r="B2794" t="str">
            <v>35-2180</v>
          </cell>
          <cell r="C2794">
            <v>28883455</v>
          </cell>
          <cell r="D2794" t="str">
            <v>35-2180</v>
          </cell>
          <cell r="E2794" t="str">
            <v>SDR 35</v>
          </cell>
          <cell r="F2794" t="str">
            <v>24X21 INCR COUPLING ECC GXG SDR35</v>
          </cell>
          <cell r="G2794">
            <v>75.599999999999994</v>
          </cell>
          <cell r="H2794">
            <v>34.291555199999998</v>
          </cell>
          <cell r="I2794">
            <v>1</v>
          </cell>
          <cell r="J2794">
            <v>2</v>
          </cell>
          <cell r="K2794">
            <v>4922.8754418300659</v>
          </cell>
          <cell r="L2794">
            <v>460.51060000000001</v>
          </cell>
          <cell r="M2794" t="str">
            <v>SPECFIT</v>
          </cell>
          <cell r="N2794" t="str">
            <v>(79)6102421</v>
          </cell>
          <cell r="O2794" t="str">
            <v>BOX</v>
          </cell>
          <cell r="P2794" t="str">
            <v>D</v>
          </cell>
          <cell r="Q2794" t="str">
            <v>F</v>
          </cell>
          <cell r="R2794">
            <v>3869.8470588235296</v>
          </cell>
          <cell r="S2794">
            <v>4140.7363529411768</v>
          </cell>
          <cell r="T2794">
            <v>4140.7363529411768</v>
          </cell>
          <cell r="U2794">
            <v>4140.7363529411768</v>
          </cell>
          <cell r="V2794">
            <v>4430.5878976470594</v>
          </cell>
          <cell r="W2794">
            <v>4430.5878976470594</v>
          </cell>
          <cell r="X2794">
            <v>4430.5878976470594</v>
          </cell>
          <cell r="Y2794">
            <v>4430.5878976470594</v>
          </cell>
          <cell r="Z2794">
            <v>4922.8754418300659</v>
          </cell>
          <cell r="AB2794" t="str">
            <v/>
          </cell>
          <cell r="AC2794">
            <v>3281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I2794" t="str">
            <v/>
          </cell>
          <cell r="AJ2794" t="str">
            <v/>
          </cell>
          <cell r="AM2794" t="e">
            <v>#N/A</v>
          </cell>
        </row>
        <row r="2795">
          <cell r="A2795" t="str">
            <v>ACTIVE</v>
          </cell>
          <cell r="B2795" t="str">
            <v>35-2181</v>
          </cell>
          <cell r="C2795">
            <v>28883463</v>
          </cell>
          <cell r="D2795" t="str">
            <v>35-2181</v>
          </cell>
          <cell r="E2795" t="str">
            <v>SDR 35</v>
          </cell>
          <cell r="F2795" t="str">
            <v>27X4 INCR COUPLING ECC GXG SDR35</v>
          </cell>
          <cell r="G2795">
            <v>85.05</v>
          </cell>
          <cell r="H2795">
            <v>38.577999599999998</v>
          </cell>
          <cell r="I2795">
            <v>1</v>
          </cell>
          <cell r="J2795">
            <v>2</v>
          </cell>
          <cell r="K2795">
            <v>4075.8440000000001</v>
          </cell>
          <cell r="L2795">
            <v>381.27569999999997</v>
          </cell>
          <cell r="M2795" t="str">
            <v>SPECFIT</v>
          </cell>
          <cell r="N2795" t="str">
            <v>(79)610276</v>
          </cell>
          <cell r="O2795" t="str">
            <v>BOX</v>
          </cell>
          <cell r="P2795" t="str">
            <v>D</v>
          </cell>
          <cell r="Q2795" t="str">
            <v>F</v>
          </cell>
          <cell r="R2795">
            <v>3204</v>
          </cell>
          <cell r="S2795">
            <v>3428.28</v>
          </cell>
          <cell r="T2795">
            <v>3428.28</v>
          </cell>
          <cell r="U2795">
            <v>3428.28</v>
          </cell>
          <cell r="V2795">
            <v>3668.2596000000003</v>
          </cell>
          <cell r="W2795">
            <v>3668.2596000000003</v>
          </cell>
          <cell r="X2795">
            <v>3668.2596000000003</v>
          </cell>
          <cell r="Y2795">
            <v>3668.2596000000003</v>
          </cell>
          <cell r="Z2795">
            <v>4075.8440000000001</v>
          </cell>
          <cell r="AB2795" t="str">
            <v/>
          </cell>
          <cell r="AC2795">
            <v>3282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I2795" t="str">
            <v/>
          </cell>
          <cell r="AJ2795" t="str">
            <v/>
          </cell>
          <cell r="AM2795" t="e">
            <v>#N/A</v>
          </cell>
        </row>
        <row r="2796">
          <cell r="A2796" t="str">
            <v>ACTIVE</v>
          </cell>
          <cell r="B2796" t="str">
            <v>35-2182</v>
          </cell>
          <cell r="C2796">
            <v>28883471</v>
          </cell>
          <cell r="D2796" t="str">
            <v>35-2182</v>
          </cell>
          <cell r="E2796" t="str">
            <v>SDR 35</v>
          </cell>
          <cell r="F2796" t="str">
            <v>27X6 INCR COUPLING ECC GXG SDR35</v>
          </cell>
          <cell r="G2796">
            <v>85.5</v>
          </cell>
          <cell r="H2796">
            <v>38.782116000000002</v>
          </cell>
          <cell r="I2796">
            <v>1</v>
          </cell>
          <cell r="J2796">
            <v>2</v>
          </cell>
          <cell r="K2796">
            <v>4094.2821281045753</v>
          </cell>
          <cell r="L2796">
            <v>382.99939999999998</v>
          </cell>
          <cell r="M2796" t="str">
            <v>SPECFIT</v>
          </cell>
          <cell r="N2796" t="str">
            <v>(79)610276</v>
          </cell>
          <cell r="O2796" t="str">
            <v>BOX</v>
          </cell>
          <cell r="P2796" t="str">
            <v>D</v>
          </cell>
          <cell r="Q2796" t="str">
            <v>F</v>
          </cell>
          <cell r="R2796">
            <v>3218.4941176470588</v>
          </cell>
          <cell r="S2796">
            <v>3443.788705882353</v>
          </cell>
          <cell r="T2796">
            <v>3443.788705882353</v>
          </cell>
          <cell r="U2796">
            <v>3443.788705882353</v>
          </cell>
          <cell r="V2796">
            <v>3684.853915294118</v>
          </cell>
          <cell r="W2796">
            <v>3684.853915294118</v>
          </cell>
          <cell r="X2796">
            <v>3684.853915294118</v>
          </cell>
          <cell r="Y2796">
            <v>3684.853915294118</v>
          </cell>
          <cell r="Z2796">
            <v>4094.2821281045753</v>
          </cell>
          <cell r="AB2796" t="str">
            <v/>
          </cell>
          <cell r="AC2796">
            <v>3283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I2796" t="str">
            <v/>
          </cell>
          <cell r="AJ2796" t="str">
            <v/>
          </cell>
          <cell r="AM2796" t="e">
            <v>#N/A</v>
          </cell>
        </row>
        <row r="2797">
          <cell r="A2797" t="str">
            <v>ACTIVE</v>
          </cell>
          <cell r="B2797" t="str">
            <v>35-2183</v>
          </cell>
          <cell r="C2797">
            <v>28883480</v>
          </cell>
          <cell r="D2797" t="str">
            <v>35-2183</v>
          </cell>
          <cell r="E2797" t="str">
            <v>SDR 35</v>
          </cell>
          <cell r="F2797" t="str">
            <v>27X8 INCR COUPLING ECC GXG SDR35</v>
          </cell>
          <cell r="G2797">
            <v>86.4</v>
          </cell>
          <cell r="H2797">
            <v>39.190348800000002</v>
          </cell>
          <cell r="I2797">
            <v>1</v>
          </cell>
          <cell r="J2797">
            <v>2</v>
          </cell>
          <cell r="K2797">
            <v>4138.1325464052288</v>
          </cell>
          <cell r="L2797">
            <v>387.10239999999999</v>
          </cell>
          <cell r="M2797" t="str">
            <v>SPECFIT</v>
          </cell>
          <cell r="N2797" t="str">
            <v>(79)610278</v>
          </cell>
          <cell r="O2797" t="str">
            <v>BOX</v>
          </cell>
          <cell r="P2797" t="str">
            <v>D</v>
          </cell>
          <cell r="Q2797" t="str">
            <v>F</v>
          </cell>
          <cell r="R2797">
            <v>3252.964705882353</v>
          </cell>
          <cell r="S2797">
            <v>3480.6722352941179</v>
          </cell>
          <cell r="T2797">
            <v>3480.6722352941179</v>
          </cell>
          <cell r="U2797">
            <v>3480.6722352941179</v>
          </cell>
          <cell r="V2797">
            <v>3724.3192917647061</v>
          </cell>
          <cell r="W2797">
            <v>3724.3192917647061</v>
          </cell>
          <cell r="X2797">
            <v>3724.3192917647061</v>
          </cell>
          <cell r="Y2797">
            <v>3724.3192917647061</v>
          </cell>
          <cell r="Z2797">
            <v>4138.1325464052288</v>
          </cell>
          <cell r="AB2797" t="str">
            <v/>
          </cell>
          <cell r="AC2797">
            <v>3284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I2797" t="str">
            <v/>
          </cell>
          <cell r="AJ2797" t="str">
            <v/>
          </cell>
          <cell r="AM2797" t="e">
            <v>#N/A</v>
          </cell>
        </row>
        <row r="2798">
          <cell r="A2798" t="str">
            <v>ACTIVE</v>
          </cell>
          <cell r="B2798" t="str">
            <v>35-2184</v>
          </cell>
          <cell r="C2798">
            <v>28883498</v>
          </cell>
          <cell r="D2798" t="str">
            <v>35-2184</v>
          </cell>
          <cell r="E2798" t="str">
            <v>SDR 35</v>
          </cell>
          <cell r="F2798" t="str">
            <v>27X10 INCR COUPLING ECC GXG SDR35</v>
          </cell>
          <cell r="G2798">
            <v>87.75</v>
          </cell>
          <cell r="H2798">
            <v>39.802697999999999</v>
          </cell>
          <cell r="I2798">
            <v>1</v>
          </cell>
          <cell r="J2798">
            <v>2</v>
          </cell>
          <cell r="K2798">
            <v>4185.3203856209157</v>
          </cell>
          <cell r="L2798">
            <v>391.5163</v>
          </cell>
          <cell r="M2798" t="str">
            <v>SPECFIT</v>
          </cell>
          <cell r="N2798" t="str">
            <v>(79)6102710</v>
          </cell>
          <cell r="O2798" t="str">
            <v>BOX</v>
          </cell>
          <cell r="P2798" t="str">
            <v>D</v>
          </cell>
          <cell r="Q2798" t="str">
            <v>F</v>
          </cell>
          <cell r="R2798">
            <v>3290.0588235294122</v>
          </cell>
          <cell r="S2798">
            <v>3520.3629411764714</v>
          </cell>
          <cell r="T2798">
            <v>3520.3629411764714</v>
          </cell>
          <cell r="U2798">
            <v>3520.3629411764714</v>
          </cell>
          <cell r="V2798">
            <v>3766.7883470588245</v>
          </cell>
          <cell r="W2798">
            <v>3766.7883470588245</v>
          </cell>
          <cell r="X2798">
            <v>3766.7883470588245</v>
          </cell>
          <cell r="Y2798">
            <v>3766.7883470588245</v>
          </cell>
          <cell r="Z2798">
            <v>4185.3203856209157</v>
          </cell>
          <cell r="AB2798" t="str">
            <v/>
          </cell>
          <cell r="AC2798">
            <v>3285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I2798" t="str">
            <v/>
          </cell>
          <cell r="AJ2798" t="str">
            <v/>
          </cell>
          <cell r="AM2798" t="e">
            <v>#N/A</v>
          </cell>
        </row>
        <row r="2799">
          <cell r="A2799" t="str">
            <v>ACTIVE</v>
          </cell>
          <cell r="B2799" t="str">
            <v>35-2185</v>
          </cell>
          <cell r="C2799">
            <v>28883501</v>
          </cell>
          <cell r="D2799" t="str">
            <v>35-2185</v>
          </cell>
          <cell r="E2799" t="str">
            <v>SDR 35</v>
          </cell>
          <cell r="F2799" t="str">
            <v>27X12 INCR COUPLING ECC GXG SDR35</v>
          </cell>
          <cell r="G2799">
            <v>89.1</v>
          </cell>
          <cell r="H2799">
            <v>40.415047199999997</v>
          </cell>
          <cell r="I2799">
            <v>1</v>
          </cell>
          <cell r="J2799">
            <v>2</v>
          </cell>
          <cell r="K2799">
            <v>4399.9330130718954</v>
          </cell>
          <cell r="L2799">
            <v>411.59219999999999</v>
          </cell>
          <cell r="M2799" t="str">
            <v>SPECFIT</v>
          </cell>
          <cell r="N2799" t="str">
            <v>(79)6102712</v>
          </cell>
          <cell r="O2799" t="str">
            <v>BOX</v>
          </cell>
          <cell r="P2799" t="str">
            <v>D</v>
          </cell>
          <cell r="Q2799" t="str">
            <v>F</v>
          </cell>
          <cell r="R2799">
            <v>3458.7647058823527</v>
          </cell>
          <cell r="S2799">
            <v>3700.8782352941175</v>
          </cell>
          <cell r="T2799">
            <v>3700.8782352941175</v>
          </cell>
          <cell r="U2799">
            <v>3700.8782352941175</v>
          </cell>
          <cell r="V2799">
            <v>3959.9397117647059</v>
          </cell>
          <cell r="W2799">
            <v>3959.9397117647059</v>
          </cell>
          <cell r="X2799">
            <v>3959.9397117647059</v>
          </cell>
          <cell r="Y2799">
            <v>3959.9397117647059</v>
          </cell>
          <cell r="Z2799">
            <v>4399.9330130718954</v>
          </cell>
          <cell r="AB2799" t="str">
            <v/>
          </cell>
          <cell r="AC2799">
            <v>3286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I2799" t="str">
            <v/>
          </cell>
          <cell r="AJ2799" t="str">
            <v/>
          </cell>
          <cell r="AM2799" t="e">
            <v>#N/A</v>
          </cell>
        </row>
        <row r="2800">
          <cell r="A2800" t="str">
            <v>ACTIVE</v>
          </cell>
          <cell r="B2800" t="str">
            <v>35-2186</v>
          </cell>
          <cell r="C2800">
            <v>28883510</v>
          </cell>
          <cell r="D2800" t="str">
            <v>35-2186</v>
          </cell>
          <cell r="E2800" t="str">
            <v>SDR 35</v>
          </cell>
          <cell r="F2800" t="str">
            <v>27X15 INCR COUPLING ECC GXG SDR35</v>
          </cell>
          <cell r="G2800">
            <v>93.15</v>
          </cell>
          <cell r="H2800">
            <v>42.252094800000002</v>
          </cell>
          <cell r="I2800">
            <v>1</v>
          </cell>
          <cell r="J2800">
            <v>1</v>
          </cell>
          <cell r="K2800">
            <v>4423.6990418300666</v>
          </cell>
          <cell r="L2800">
            <v>413.81580000000002</v>
          </cell>
          <cell r="M2800" t="str">
            <v>SPECFIT</v>
          </cell>
          <cell r="N2800" t="str">
            <v>(79)6102715</v>
          </cell>
          <cell r="O2800" t="str">
            <v>BOX</v>
          </cell>
          <cell r="P2800" t="str">
            <v>D</v>
          </cell>
          <cell r="Q2800" t="str">
            <v>F</v>
          </cell>
          <cell r="R2800">
            <v>3477.4470588235295</v>
          </cell>
          <cell r="S2800">
            <v>3720.8683529411769</v>
          </cell>
          <cell r="T2800">
            <v>3720.8683529411769</v>
          </cell>
          <cell r="U2800">
            <v>3720.8683529411769</v>
          </cell>
          <cell r="V2800">
            <v>3981.3291376470597</v>
          </cell>
          <cell r="W2800">
            <v>3981.3291376470597</v>
          </cell>
          <cell r="X2800">
            <v>3981.3291376470597</v>
          </cell>
          <cell r="Y2800">
            <v>3981.3291376470597</v>
          </cell>
          <cell r="Z2800">
            <v>4423.6990418300666</v>
          </cell>
          <cell r="AB2800" t="str">
            <v/>
          </cell>
          <cell r="AC2800">
            <v>3287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I2800" t="str">
            <v/>
          </cell>
          <cell r="AJ2800" t="str">
            <v/>
          </cell>
          <cell r="AM2800" t="e">
            <v>#N/A</v>
          </cell>
        </row>
        <row r="2801">
          <cell r="A2801" t="str">
            <v>ACTIVE</v>
          </cell>
          <cell r="B2801" t="str">
            <v>35-2187</v>
          </cell>
          <cell r="C2801">
            <v>28883528</v>
          </cell>
          <cell r="D2801" t="str">
            <v>35-2187</v>
          </cell>
          <cell r="E2801" t="str">
            <v>SDR 35</v>
          </cell>
          <cell r="F2801" t="str">
            <v>27X18 INCR COUPLING ECC GXG SDR35</v>
          </cell>
          <cell r="G2801">
            <v>99</v>
          </cell>
          <cell r="H2801">
            <v>44.905608000000001</v>
          </cell>
          <cell r="I2801">
            <v>1</v>
          </cell>
          <cell r="J2801">
            <v>1</v>
          </cell>
          <cell r="K2801">
            <v>4605.9850810457528</v>
          </cell>
          <cell r="L2801">
            <v>430.86810000000003</v>
          </cell>
          <cell r="M2801" t="str">
            <v>SPECFIT</v>
          </cell>
          <cell r="N2801" t="str">
            <v>(79)6102718</v>
          </cell>
          <cell r="O2801" t="str">
            <v>BOX</v>
          </cell>
          <cell r="P2801" t="str">
            <v>D</v>
          </cell>
          <cell r="Q2801" t="str">
            <v>F</v>
          </cell>
          <cell r="R2801">
            <v>3620.7411764705885</v>
          </cell>
          <cell r="S2801">
            <v>3874.19305882353</v>
          </cell>
          <cell r="T2801">
            <v>3874.19305882353</v>
          </cell>
          <cell r="U2801">
            <v>3874.19305882353</v>
          </cell>
          <cell r="V2801">
            <v>4145.3865729411773</v>
          </cell>
          <cell r="W2801">
            <v>4145.3865729411773</v>
          </cell>
          <cell r="X2801">
            <v>4145.3865729411773</v>
          </cell>
          <cell r="Y2801">
            <v>4145.3865729411773</v>
          </cell>
          <cell r="Z2801">
            <v>4605.9850810457528</v>
          </cell>
          <cell r="AB2801" t="str">
            <v/>
          </cell>
          <cell r="AC2801">
            <v>3288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I2801" t="str">
            <v/>
          </cell>
          <cell r="AJ2801" t="str">
            <v/>
          </cell>
          <cell r="AM2801" t="e">
            <v>#N/A</v>
          </cell>
        </row>
        <row r="2802">
          <cell r="A2802" t="str">
            <v>ACTIVE</v>
          </cell>
          <cell r="B2802" t="str">
            <v>35-2188</v>
          </cell>
          <cell r="C2802">
            <v>28883536</v>
          </cell>
          <cell r="D2802" t="str">
            <v>35-2188</v>
          </cell>
          <cell r="E2802" t="str">
            <v>SDR 35</v>
          </cell>
          <cell r="F2802" t="str">
            <v>27X21 INCR COUPLING ECC GXG SDR35</v>
          </cell>
          <cell r="G2802">
            <v>107.1</v>
          </cell>
          <cell r="H2802">
            <v>48.579703199999997</v>
          </cell>
          <cell r="I2802">
            <v>1</v>
          </cell>
          <cell r="J2802">
            <v>1</v>
          </cell>
          <cell r="K2802">
            <v>5308.1155843137267</v>
          </cell>
          <cell r="L2802">
            <v>496.54820000000001</v>
          </cell>
          <cell r="M2802" t="str">
            <v>SPECFIT</v>
          </cell>
          <cell r="N2802" t="str">
            <v>(79)6102721</v>
          </cell>
          <cell r="O2802" t="str">
            <v>BOX</v>
          </cell>
          <cell r="P2802" t="str">
            <v>D</v>
          </cell>
          <cell r="Q2802" t="str">
            <v>F</v>
          </cell>
          <cell r="R2802">
            <v>4172.6823529411768</v>
          </cell>
          <cell r="S2802">
            <v>4464.7701176470591</v>
          </cell>
          <cell r="T2802">
            <v>4464.7701176470591</v>
          </cell>
          <cell r="U2802">
            <v>4464.7701176470591</v>
          </cell>
          <cell r="V2802">
            <v>4777.3040258823539</v>
          </cell>
          <cell r="W2802">
            <v>4777.3040258823539</v>
          </cell>
          <cell r="X2802">
            <v>4777.3040258823539</v>
          </cell>
          <cell r="Y2802">
            <v>4777.3040258823539</v>
          </cell>
          <cell r="Z2802">
            <v>5308.1155843137267</v>
          </cell>
          <cell r="AB2802" t="str">
            <v/>
          </cell>
          <cell r="AC2802">
            <v>3289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I2802" t="str">
            <v/>
          </cell>
          <cell r="AJ2802" t="str">
            <v/>
          </cell>
          <cell r="AM2802" t="e">
            <v>#N/A</v>
          </cell>
        </row>
        <row r="2803">
          <cell r="A2803" t="str">
            <v>ACTIVE</v>
          </cell>
          <cell r="B2803" t="str">
            <v>35-2189</v>
          </cell>
          <cell r="C2803">
            <v>28883544</v>
          </cell>
          <cell r="D2803" t="str">
            <v>35-2189</v>
          </cell>
          <cell r="E2803" t="str">
            <v>SDR 35</v>
          </cell>
          <cell r="F2803" t="str">
            <v>27X24 INCR COUPLING ECC GXG SDR35</v>
          </cell>
          <cell r="G2803">
            <v>115.2</v>
          </cell>
          <cell r="H2803">
            <v>52.253798400000001</v>
          </cell>
          <cell r="I2803">
            <v>1</v>
          </cell>
          <cell r="J2803">
            <v>1</v>
          </cell>
          <cell r="K2803">
            <v>5750.1667124183014</v>
          </cell>
          <cell r="L2803">
            <v>537.89959999999996</v>
          </cell>
          <cell r="M2803" t="str">
            <v>SPECFIT</v>
          </cell>
          <cell r="N2803" t="str">
            <v>(79)6102724</v>
          </cell>
          <cell r="O2803" t="str">
            <v>BOX</v>
          </cell>
          <cell r="P2803" t="str">
            <v>D</v>
          </cell>
          <cell r="Q2803" t="str">
            <v>F</v>
          </cell>
          <cell r="R2803">
            <v>4520.1764705882351</v>
          </cell>
          <cell r="S2803">
            <v>4836.5888235294115</v>
          </cell>
          <cell r="T2803">
            <v>4836.5888235294115</v>
          </cell>
          <cell r="U2803">
            <v>4836.5888235294115</v>
          </cell>
          <cell r="V2803">
            <v>5175.1500411764709</v>
          </cell>
          <cell r="W2803">
            <v>5175.1500411764709</v>
          </cell>
          <cell r="X2803">
            <v>5175.1500411764709</v>
          </cell>
          <cell r="Y2803">
            <v>5175.1500411764709</v>
          </cell>
          <cell r="Z2803">
            <v>5750.1667124183014</v>
          </cell>
          <cell r="AB2803" t="str">
            <v/>
          </cell>
          <cell r="AC2803">
            <v>3290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I2803" t="str">
            <v/>
          </cell>
          <cell r="AJ2803" t="str">
            <v/>
          </cell>
          <cell r="AM2803" t="e">
            <v>#N/A</v>
          </cell>
        </row>
        <row r="2804">
          <cell r="A2804" t="str">
            <v>ACTIVE</v>
          </cell>
          <cell r="B2804" t="str">
            <v>35-2190</v>
          </cell>
          <cell r="C2804">
            <v>28883552</v>
          </cell>
          <cell r="D2804" t="str">
            <v>35-2190</v>
          </cell>
          <cell r="E2804" t="str">
            <v>SDR 35</v>
          </cell>
          <cell r="F2804" t="str">
            <v>30X4 INCR COUPLING ECC GXG SDR35</v>
          </cell>
          <cell r="G2804">
            <v>120.6</v>
          </cell>
          <cell r="H2804">
            <v>54.703195199999996</v>
          </cell>
          <cell r="I2804">
            <v>1</v>
          </cell>
          <cell r="J2804">
            <v>1</v>
          </cell>
          <cell r="K2804">
            <v>5217.0922928104574</v>
          </cell>
          <cell r="L2804">
            <v>488.03320000000002</v>
          </cell>
          <cell r="M2804" t="str">
            <v>SPECFIT</v>
          </cell>
          <cell r="N2804" t="str">
            <v>(79)610304</v>
          </cell>
          <cell r="O2804" t="str">
            <v>BOX</v>
          </cell>
          <cell r="P2804" t="str">
            <v>D</v>
          </cell>
          <cell r="Q2804" t="str">
            <v>F</v>
          </cell>
          <cell r="R2804">
            <v>4101.1294117647058</v>
          </cell>
          <cell r="S2804">
            <v>4388.2084705882353</v>
          </cell>
          <cell r="T2804">
            <v>4388.2084705882353</v>
          </cell>
          <cell r="U2804">
            <v>4388.2084705882353</v>
          </cell>
          <cell r="V2804">
            <v>4695.3830635294116</v>
          </cell>
          <cell r="W2804">
            <v>4695.3830635294116</v>
          </cell>
          <cell r="X2804">
            <v>4695.3830635294116</v>
          </cell>
          <cell r="Y2804">
            <v>4695.3830635294116</v>
          </cell>
          <cell r="Z2804">
            <v>5217.0922928104574</v>
          </cell>
          <cell r="AB2804" t="str">
            <v/>
          </cell>
          <cell r="AC2804">
            <v>3291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I2804" t="str">
            <v/>
          </cell>
          <cell r="AJ2804" t="str">
            <v/>
          </cell>
          <cell r="AM2804" t="e">
            <v>#N/A</v>
          </cell>
        </row>
        <row r="2805">
          <cell r="A2805" t="str">
            <v>ACTIVE</v>
          </cell>
          <cell r="B2805" t="str">
            <v>35-2191</v>
          </cell>
          <cell r="C2805">
            <v>28883560</v>
          </cell>
          <cell r="D2805" t="str">
            <v>35-2191</v>
          </cell>
          <cell r="E2805" t="str">
            <v>SDR 35</v>
          </cell>
          <cell r="F2805" t="str">
            <v>30X6 INCR COUPLING ECC GXG SDR35</v>
          </cell>
          <cell r="G2805">
            <v>121.05</v>
          </cell>
          <cell r="H2805">
            <v>54.9073116</v>
          </cell>
          <cell r="I2805">
            <v>1</v>
          </cell>
          <cell r="J2805">
            <v>1</v>
          </cell>
          <cell r="K2805">
            <v>5240.6637633986929</v>
          </cell>
          <cell r="L2805">
            <v>490.23829999999998</v>
          </cell>
          <cell r="M2805" t="str">
            <v>SPECFIT</v>
          </cell>
          <cell r="N2805" t="str">
            <v>(79)610306</v>
          </cell>
          <cell r="O2805" t="str">
            <v>BOX</v>
          </cell>
          <cell r="P2805" t="str">
            <v>D</v>
          </cell>
          <cell r="Q2805" t="str">
            <v>F</v>
          </cell>
          <cell r="R2805">
            <v>4119.6588235294121</v>
          </cell>
          <cell r="S2805">
            <v>4408.034941176471</v>
          </cell>
          <cell r="T2805">
            <v>4408.034941176471</v>
          </cell>
          <cell r="U2805">
            <v>4408.034941176471</v>
          </cell>
          <cell r="V2805">
            <v>4716.5973870588241</v>
          </cell>
          <cell r="W2805">
            <v>4716.5973870588241</v>
          </cell>
          <cell r="X2805">
            <v>4716.5973870588241</v>
          </cell>
          <cell r="Y2805">
            <v>4716.5973870588241</v>
          </cell>
          <cell r="Z2805">
            <v>5240.6637633986929</v>
          </cell>
          <cell r="AB2805" t="str">
            <v/>
          </cell>
          <cell r="AC2805">
            <v>3292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I2805" t="str">
            <v/>
          </cell>
          <cell r="AJ2805" t="str">
            <v/>
          </cell>
          <cell r="AM2805" t="e">
            <v>#N/A</v>
          </cell>
        </row>
        <row r="2806">
          <cell r="A2806" t="str">
            <v>ACTIVE</v>
          </cell>
          <cell r="B2806" t="str">
            <v>35-2192</v>
          </cell>
          <cell r="C2806">
            <v>28883579</v>
          </cell>
          <cell r="D2806" t="str">
            <v>35-2192</v>
          </cell>
          <cell r="E2806" t="str">
            <v>SDR 35</v>
          </cell>
          <cell r="F2806" t="str">
            <v>30X8 INCR COUPLING ECC GXG SDR35</v>
          </cell>
          <cell r="G2806">
            <v>121.95</v>
          </cell>
          <cell r="H2806">
            <v>55.3155444</v>
          </cell>
          <cell r="I2806">
            <v>1</v>
          </cell>
          <cell r="J2806">
            <v>1</v>
          </cell>
          <cell r="K2806">
            <v>6708.0364470588247</v>
          </cell>
          <cell r="L2806">
            <v>627.50480000000005</v>
          </cell>
          <cell r="M2806" t="str">
            <v>SPECFIT</v>
          </cell>
          <cell r="N2806" t="str">
            <v>(79)610308</v>
          </cell>
          <cell r="O2806" t="str">
            <v>BOX</v>
          </cell>
          <cell r="P2806" t="str">
            <v>D</v>
          </cell>
          <cell r="Q2806" t="str">
            <v>F</v>
          </cell>
          <cell r="R2806">
            <v>5273.1529411764714</v>
          </cell>
          <cell r="S2806">
            <v>5642.2736470588243</v>
          </cell>
          <cell r="T2806">
            <v>5642.2736470588243</v>
          </cell>
          <cell r="U2806">
            <v>5642.2736470588243</v>
          </cell>
          <cell r="V2806">
            <v>6037.2328023529426</v>
          </cell>
          <cell r="W2806">
            <v>6037.2328023529426</v>
          </cell>
          <cell r="X2806">
            <v>6037.2328023529426</v>
          </cell>
          <cell r="Y2806">
            <v>6037.2328023529426</v>
          </cell>
          <cell r="Z2806">
            <v>6708.0364470588247</v>
          </cell>
          <cell r="AB2806" t="str">
            <v/>
          </cell>
          <cell r="AC2806">
            <v>3293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I2806" t="str">
            <v/>
          </cell>
          <cell r="AJ2806" t="str">
            <v/>
          </cell>
          <cell r="AM2806" t="e">
            <v>#N/A</v>
          </cell>
        </row>
        <row r="2807">
          <cell r="A2807" t="str">
            <v>ACTIVE</v>
          </cell>
          <cell r="B2807" t="str">
            <v>35-2193</v>
          </cell>
          <cell r="C2807">
            <v>28883587</v>
          </cell>
          <cell r="D2807" t="str">
            <v>35-2193</v>
          </cell>
          <cell r="E2807" t="str">
            <v>SDR 35</v>
          </cell>
          <cell r="F2807" t="str">
            <v>30X10 INCR COUPLING ECC GXG SDR35</v>
          </cell>
          <cell r="G2807">
            <v>123.3</v>
          </cell>
          <cell r="H2807">
            <v>55.927893599999997</v>
          </cell>
          <cell r="I2807">
            <v>1</v>
          </cell>
          <cell r="J2807">
            <v>1</v>
          </cell>
          <cell r="K2807">
            <v>8586.2710875817011</v>
          </cell>
          <cell r="L2807">
            <v>803.20479999999998</v>
          </cell>
          <cell r="M2807" t="str">
            <v>SPECFIT</v>
          </cell>
          <cell r="N2807" t="str">
            <v>(79)6103010</v>
          </cell>
          <cell r="O2807" t="str">
            <v>BOX</v>
          </cell>
          <cell r="P2807" t="str">
            <v>D</v>
          </cell>
          <cell r="Q2807" t="str">
            <v>F</v>
          </cell>
          <cell r="R2807">
            <v>6749.623529411765</v>
          </cell>
          <cell r="S2807">
            <v>7222.0971764705891</v>
          </cell>
          <cell r="T2807">
            <v>7222.0971764705891</v>
          </cell>
          <cell r="U2807">
            <v>7222.0971764705891</v>
          </cell>
          <cell r="V2807">
            <v>7727.6439788235311</v>
          </cell>
          <cell r="W2807">
            <v>7727.6439788235311</v>
          </cell>
          <cell r="X2807">
            <v>7727.6439788235311</v>
          </cell>
          <cell r="Y2807">
            <v>7727.6439788235311</v>
          </cell>
          <cell r="Z2807">
            <v>8586.2710875817011</v>
          </cell>
          <cell r="AB2807" t="str">
            <v/>
          </cell>
          <cell r="AC2807">
            <v>3294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I2807" t="str">
            <v/>
          </cell>
          <cell r="AJ2807" t="str">
            <v/>
          </cell>
          <cell r="AM2807" t="e">
            <v>#N/A</v>
          </cell>
        </row>
        <row r="2808">
          <cell r="A2808" t="str">
            <v>ACTIVE</v>
          </cell>
          <cell r="B2808" t="str">
            <v>35-2194</v>
          </cell>
          <cell r="C2808">
            <v>28883595</v>
          </cell>
          <cell r="D2808" t="str">
            <v>35-2194</v>
          </cell>
          <cell r="E2808" t="str">
            <v>SDR 35</v>
          </cell>
          <cell r="F2808" t="str">
            <v>30X12 INCR COUPLING ECC GXG SDR35</v>
          </cell>
          <cell r="G2808">
            <v>124.65</v>
          </cell>
          <cell r="H2808">
            <v>56.540242800000001</v>
          </cell>
          <cell r="I2808">
            <v>1</v>
          </cell>
          <cell r="J2808">
            <v>1</v>
          </cell>
          <cell r="K2808">
            <v>10990.456325490197</v>
          </cell>
          <cell r="L2808">
            <v>1028.1045999999999</v>
          </cell>
          <cell r="M2808" t="str">
            <v>SPECFIT</v>
          </cell>
          <cell r="N2808" t="str">
            <v>(79)6103012</v>
          </cell>
          <cell r="O2808" t="str">
            <v>BOX</v>
          </cell>
          <cell r="P2808" t="str">
            <v>D</v>
          </cell>
          <cell r="Q2808" t="str">
            <v>F</v>
          </cell>
          <cell r="R2808">
            <v>8639.5411764705877</v>
          </cell>
          <cell r="S2808">
            <v>9244.30905882353</v>
          </cell>
          <cell r="T2808">
            <v>9244.30905882353</v>
          </cell>
          <cell r="U2808">
            <v>9244.30905882353</v>
          </cell>
          <cell r="V2808">
            <v>9891.4106929411773</v>
          </cell>
          <cell r="W2808">
            <v>9891.4106929411773</v>
          </cell>
          <cell r="X2808">
            <v>9891.4106929411773</v>
          </cell>
          <cell r="Y2808">
            <v>9891.4106929411773</v>
          </cell>
          <cell r="Z2808">
            <v>10990.456325490197</v>
          </cell>
          <cell r="AB2808" t="str">
            <v/>
          </cell>
          <cell r="AC2808">
            <v>3295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I2808" t="str">
            <v/>
          </cell>
          <cell r="AJ2808" t="str">
            <v/>
          </cell>
          <cell r="AM2808" t="e">
            <v>#N/A</v>
          </cell>
        </row>
        <row r="2809">
          <cell r="A2809" t="str">
            <v>ACTIVE</v>
          </cell>
          <cell r="B2809" t="str">
            <v>35-2195</v>
          </cell>
          <cell r="C2809">
            <v>28883609</v>
          </cell>
          <cell r="D2809" t="str">
            <v>35-2195</v>
          </cell>
          <cell r="E2809" t="str">
            <v>SDR 35</v>
          </cell>
          <cell r="F2809" t="str">
            <v>30X15 INCR COUPLING ECC GXG SDR35</v>
          </cell>
          <cell r="G2809">
            <v>128.69999999999999</v>
          </cell>
          <cell r="H2809">
            <v>58.377290399999993</v>
          </cell>
          <cell r="I2809">
            <v>1</v>
          </cell>
          <cell r="J2809">
            <v>1</v>
          </cell>
          <cell r="K2809">
            <v>14067.782899346406</v>
          </cell>
          <cell r="L2809">
            <v>1315.9739999999999</v>
          </cell>
          <cell r="M2809" t="str">
            <v>SPECFIT</v>
          </cell>
          <cell r="N2809" t="str">
            <v>(79)6103015</v>
          </cell>
          <cell r="O2809" t="str">
            <v>BOX</v>
          </cell>
          <cell r="P2809" t="str">
            <v>D</v>
          </cell>
          <cell r="Q2809" t="str">
            <v>F</v>
          </cell>
          <cell r="R2809">
            <v>11058.611764705882</v>
          </cell>
          <cell r="S2809">
            <v>11832.714588235294</v>
          </cell>
          <cell r="T2809">
            <v>11832.714588235294</v>
          </cell>
          <cell r="U2809">
            <v>11832.714588235294</v>
          </cell>
          <cell r="V2809">
            <v>12661.004609411766</v>
          </cell>
          <cell r="W2809">
            <v>12661.004609411766</v>
          </cell>
          <cell r="X2809">
            <v>12661.004609411766</v>
          </cell>
          <cell r="Y2809">
            <v>12661.004609411766</v>
          </cell>
          <cell r="Z2809">
            <v>14067.782899346406</v>
          </cell>
          <cell r="AB2809" t="str">
            <v/>
          </cell>
          <cell r="AC2809">
            <v>3296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I2809" t="str">
            <v/>
          </cell>
          <cell r="AJ2809" t="str">
            <v/>
          </cell>
          <cell r="AM2809" t="e">
            <v>#N/A</v>
          </cell>
        </row>
        <row r="2810">
          <cell r="A2810" t="str">
            <v>ACTIVE</v>
          </cell>
          <cell r="B2810" t="str">
            <v>35-2196</v>
          </cell>
          <cell r="C2810">
            <v>28883617</v>
          </cell>
          <cell r="D2810" t="str">
            <v>35-2196</v>
          </cell>
          <cell r="E2810" t="str">
            <v>SDR 35</v>
          </cell>
          <cell r="F2810" t="str">
            <v>30X18 INCR COUPLING ECC GXG SDR35</v>
          </cell>
          <cell r="G2810">
            <v>134.55000000000001</v>
          </cell>
          <cell r="H2810">
            <v>61.030803600000006</v>
          </cell>
          <cell r="I2810">
            <v>1</v>
          </cell>
          <cell r="J2810">
            <v>1</v>
          </cell>
          <cell r="K2810">
            <v>18006.732777777779</v>
          </cell>
          <cell r="L2810">
            <v>1684.4447</v>
          </cell>
          <cell r="M2810" t="str">
            <v>SPECFIT</v>
          </cell>
          <cell r="N2810" t="str">
            <v>(79)6103018</v>
          </cell>
          <cell r="O2810" t="str">
            <v>BOX</v>
          </cell>
          <cell r="P2810" t="str">
            <v>D</v>
          </cell>
          <cell r="Q2810" t="str">
            <v>F</v>
          </cell>
          <cell r="R2810">
            <v>14155</v>
          </cell>
          <cell r="S2810">
            <v>15145.85</v>
          </cell>
          <cell r="T2810">
            <v>15145.85</v>
          </cell>
          <cell r="U2810">
            <v>15145.85</v>
          </cell>
          <cell r="V2810">
            <v>16206.059500000001</v>
          </cell>
          <cell r="W2810">
            <v>16206.059500000001</v>
          </cell>
          <cell r="X2810">
            <v>16206.059500000001</v>
          </cell>
          <cell r="Y2810">
            <v>16206.059500000001</v>
          </cell>
          <cell r="Z2810">
            <v>18006.732777777779</v>
          </cell>
          <cell r="AB2810" t="str">
            <v/>
          </cell>
          <cell r="AC2810">
            <v>3297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I2810" t="str">
            <v/>
          </cell>
          <cell r="AJ2810" t="str">
            <v/>
          </cell>
          <cell r="AM2810" t="e">
            <v>#N/A</v>
          </cell>
        </row>
        <row r="2811">
          <cell r="A2811" t="str">
            <v>ACTIVE</v>
          </cell>
          <cell r="B2811" t="str">
            <v>35-2197</v>
          </cell>
          <cell r="C2811">
            <v>28883625</v>
          </cell>
          <cell r="D2811" t="str">
            <v>35-2197</v>
          </cell>
          <cell r="E2811" t="str">
            <v>SDR 35</v>
          </cell>
          <cell r="F2811" t="str">
            <v>30X21 INCR COUPLING ECC GXG SDR35</v>
          </cell>
          <cell r="G2811">
            <v>142.65</v>
          </cell>
          <cell r="H2811">
            <v>64.704898799999995</v>
          </cell>
          <cell r="I2811">
            <v>1</v>
          </cell>
          <cell r="J2811">
            <v>1</v>
          </cell>
          <cell r="K2811">
            <v>23048.632921568631</v>
          </cell>
          <cell r="L2811">
            <v>2156.0902999999998</v>
          </cell>
          <cell r="M2811" t="str">
            <v>SPECFIT</v>
          </cell>
          <cell r="N2811" t="str">
            <v>(79)6103021</v>
          </cell>
          <cell r="O2811" t="str">
            <v>BOX</v>
          </cell>
          <cell r="P2811" t="str">
            <v>D</v>
          </cell>
          <cell r="Q2811" t="str">
            <v>F</v>
          </cell>
          <cell r="R2811">
            <v>18118.411764705881</v>
          </cell>
          <cell r="S2811">
            <v>19386.700588235293</v>
          </cell>
          <cell r="T2811">
            <v>19386.700588235293</v>
          </cell>
          <cell r="U2811">
            <v>19386.700588235293</v>
          </cell>
          <cell r="V2811">
            <v>20743.769629411767</v>
          </cell>
          <cell r="W2811">
            <v>20743.769629411767</v>
          </cell>
          <cell r="X2811">
            <v>20743.769629411767</v>
          </cell>
          <cell r="Y2811">
            <v>20743.769629411767</v>
          </cell>
          <cell r="Z2811">
            <v>23048.632921568631</v>
          </cell>
          <cell r="AB2811" t="str">
            <v/>
          </cell>
          <cell r="AC2811">
            <v>3298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I2811" t="str">
            <v/>
          </cell>
          <cell r="AJ2811" t="str">
            <v/>
          </cell>
          <cell r="AM2811" t="e">
            <v>#N/A</v>
          </cell>
        </row>
        <row r="2812">
          <cell r="A2812" t="str">
            <v>ACTIVE</v>
          </cell>
          <cell r="B2812" t="str">
            <v>35-2198</v>
          </cell>
          <cell r="C2812">
            <v>28883633</v>
          </cell>
          <cell r="D2812" t="str">
            <v>35-2198</v>
          </cell>
          <cell r="E2812" t="str">
            <v>SDR 35</v>
          </cell>
          <cell r="F2812" t="str">
            <v>30X24 INCR COUPLING ECC GXG SDR35</v>
          </cell>
          <cell r="G2812">
            <v>150.30000000000001</v>
          </cell>
          <cell r="H2812">
            <v>68.174877600000002</v>
          </cell>
          <cell r="I2812">
            <v>1</v>
          </cell>
          <cell r="J2812">
            <v>1</v>
          </cell>
          <cell r="K2812">
            <v>29502.247146405236</v>
          </cell>
          <cell r="L2812">
            <v>2759.7959000000001</v>
          </cell>
          <cell r="M2812" t="str">
            <v>SPECFIT</v>
          </cell>
          <cell r="N2812" t="str">
            <v>(79)6103024</v>
          </cell>
          <cell r="O2812" t="str">
            <v>BOX</v>
          </cell>
          <cell r="P2812" t="str">
            <v>D</v>
          </cell>
          <cell r="Q2812" t="str">
            <v>F</v>
          </cell>
          <cell r="R2812">
            <v>23191.564705882356</v>
          </cell>
          <cell r="S2812">
            <v>24814.974235294121</v>
          </cell>
          <cell r="T2812">
            <v>24814.974235294121</v>
          </cell>
          <cell r="U2812">
            <v>24814.974235294121</v>
          </cell>
          <cell r="V2812">
            <v>26552.022431764712</v>
          </cell>
          <cell r="W2812">
            <v>26552.022431764712</v>
          </cell>
          <cell r="X2812">
            <v>26552.022431764712</v>
          </cell>
          <cell r="Y2812">
            <v>26552.022431764712</v>
          </cell>
          <cell r="Z2812">
            <v>29502.247146405236</v>
          </cell>
          <cell r="AB2812" t="str">
            <v/>
          </cell>
          <cell r="AC2812">
            <v>3299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I2812" t="str">
            <v/>
          </cell>
          <cell r="AJ2812" t="str">
            <v/>
          </cell>
          <cell r="AM2812" t="e">
            <v>#N/A</v>
          </cell>
        </row>
        <row r="2813">
          <cell r="A2813" t="str">
            <v>ACTIVE</v>
          </cell>
          <cell r="B2813" t="str">
            <v>35-2199</v>
          </cell>
          <cell r="C2813">
            <v>28883641</v>
          </cell>
          <cell r="D2813" t="str">
            <v>35-2199</v>
          </cell>
          <cell r="E2813" t="str">
            <v>SDR 35</v>
          </cell>
          <cell r="F2813" t="str">
            <v>30X27 INCR COUPLING ECC GXG SDR35</v>
          </cell>
          <cell r="G2813">
            <v>162</v>
          </cell>
          <cell r="H2813">
            <v>73.481904</v>
          </cell>
          <cell r="I2813">
            <v>1</v>
          </cell>
          <cell r="J2813">
            <v>1</v>
          </cell>
          <cell r="K2813">
            <v>37762.87275555556</v>
          </cell>
          <cell r="L2813">
            <v>3532.5378999999998</v>
          </cell>
          <cell r="M2813" t="str">
            <v>SPECFIT</v>
          </cell>
          <cell r="N2813" t="str">
            <v>(79)6103027</v>
          </cell>
          <cell r="O2813" t="str">
            <v>BOX</v>
          </cell>
          <cell r="P2813" t="str">
            <v>D</v>
          </cell>
          <cell r="Q2813" t="str">
            <v>F</v>
          </cell>
          <cell r="R2813">
            <v>29685.199999999997</v>
          </cell>
          <cell r="S2813">
            <v>31763.163999999997</v>
          </cell>
          <cell r="T2813">
            <v>31763.163999999997</v>
          </cell>
          <cell r="U2813">
            <v>31763.163999999997</v>
          </cell>
          <cell r="V2813">
            <v>33986.585480000002</v>
          </cell>
          <cell r="W2813">
            <v>33986.585480000002</v>
          </cell>
          <cell r="X2813">
            <v>33986.585480000002</v>
          </cell>
          <cell r="Y2813">
            <v>33986.585480000002</v>
          </cell>
          <cell r="Z2813">
            <v>37762.87275555556</v>
          </cell>
          <cell r="AB2813" t="str">
            <v/>
          </cell>
          <cell r="AC2813">
            <v>3300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I2813" t="str">
            <v/>
          </cell>
          <cell r="AJ2813" t="str">
            <v/>
          </cell>
          <cell r="AM2813" t="e">
            <v>#N/A</v>
          </cell>
        </row>
        <row r="2814">
          <cell r="A2814" t="str">
            <v>ACTIVE</v>
          </cell>
          <cell r="B2814" t="str">
            <v>35-2200</v>
          </cell>
          <cell r="C2814">
            <v>28883650</v>
          </cell>
          <cell r="D2814" t="str">
            <v>35-2200</v>
          </cell>
          <cell r="E2814" t="str">
            <v>SDR 35</v>
          </cell>
          <cell r="F2814" t="str">
            <v>36X4 INCR COUPLING ECC GXG SDR35</v>
          </cell>
          <cell r="G2814">
            <v>199.35</v>
          </cell>
          <cell r="H2814">
            <v>90.423565199999999</v>
          </cell>
          <cell r="I2814">
            <v>1</v>
          </cell>
          <cell r="J2814">
            <v>1</v>
          </cell>
          <cell r="K2814">
            <v>6677.8799307189547</v>
          </cell>
          <cell r="L2814">
            <v>624.68309999999997</v>
          </cell>
          <cell r="M2814" t="str">
            <v>SPECFIT</v>
          </cell>
          <cell r="N2814" t="str">
            <v>(79)610364</v>
          </cell>
          <cell r="O2814" t="str">
            <v>BOX</v>
          </cell>
          <cell r="P2814" t="str">
            <v>D</v>
          </cell>
          <cell r="Q2814" t="str">
            <v>F</v>
          </cell>
          <cell r="R2814">
            <v>5249.447058823529</v>
          </cell>
          <cell r="S2814">
            <v>5616.9083529411764</v>
          </cell>
          <cell r="T2814">
            <v>5616.9083529411764</v>
          </cell>
          <cell r="U2814">
            <v>5616.9083529411764</v>
          </cell>
          <cell r="V2814">
            <v>6010.0919376470592</v>
          </cell>
          <cell r="W2814">
            <v>6010.0919376470592</v>
          </cell>
          <cell r="X2814">
            <v>6010.0919376470592</v>
          </cell>
          <cell r="Y2814">
            <v>6010.0919376470592</v>
          </cell>
          <cell r="Z2814">
            <v>6677.8799307189547</v>
          </cell>
          <cell r="AB2814" t="str">
            <v/>
          </cell>
          <cell r="AC2814">
            <v>3301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I2814" t="str">
            <v/>
          </cell>
          <cell r="AJ2814" t="str">
            <v/>
          </cell>
          <cell r="AM2814" t="e">
            <v>#N/A</v>
          </cell>
        </row>
        <row r="2815">
          <cell r="A2815" t="str">
            <v>ACTIVE</v>
          </cell>
          <cell r="B2815" t="str">
            <v>35-2201</v>
          </cell>
          <cell r="C2815">
            <v>28883668</v>
          </cell>
          <cell r="D2815" t="str">
            <v>35-2201</v>
          </cell>
          <cell r="E2815" t="str">
            <v>SDR 35</v>
          </cell>
          <cell r="F2815" t="str">
            <v>36X6 INCR COUPLING ECC GXG SDR35</v>
          </cell>
          <cell r="G2815">
            <v>199.8</v>
          </cell>
          <cell r="H2815">
            <v>90.627681600000003</v>
          </cell>
          <cell r="I2815">
            <v>1</v>
          </cell>
          <cell r="J2815">
            <v>1</v>
          </cell>
          <cell r="K2815">
            <v>6708.0364470588247</v>
          </cell>
          <cell r="L2815">
            <v>627.50480000000005</v>
          </cell>
          <cell r="M2815" t="str">
            <v>SPECFIT</v>
          </cell>
          <cell r="N2815" t="str">
            <v>(79)610366</v>
          </cell>
          <cell r="O2815" t="str">
            <v>BOX</v>
          </cell>
          <cell r="P2815" t="str">
            <v>D</v>
          </cell>
          <cell r="Q2815" t="str">
            <v>F</v>
          </cell>
          <cell r="R2815">
            <v>5273.1529411764714</v>
          </cell>
          <cell r="S2815">
            <v>5642.2736470588243</v>
          </cell>
          <cell r="T2815">
            <v>5642.2736470588243</v>
          </cell>
          <cell r="U2815">
            <v>5642.2736470588243</v>
          </cell>
          <cell r="V2815">
            <v>6037.2328023529426</v>
          </cell>
          <cell r="W2815">
            <v>6037.2328023529426</v>
          </cell>
          <cell r="X2815">
            <v>6037.2328023529426</v>
          </cell>
          <cell r="Y2815">
            <v>6037.2328023529426</v>
          </cell>
          <cell r="Z2815">
            <v>6708.0364470588247</v>
          </cell>
          <cell r="AB2815" t="str">
            <v/>
          </cell>
          <cell r="AC2815">
            <v>3302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I2815" t="str">
            <v/>
          </cell>
          <cell r="AJ2815" t="str">
            <v/>
          </cell>
          <cell r="AM2815" t="e">
            <v>#N/A</v>
          </cell>
        </row>
        <row r="2816">
          <cell r="A2816" t="str">
            <v>ACTIVE</v>
          </cell>
          <cell r="B2816" t="str">
            <v>35-2202</v>
          </cell>
          <cell r="C2816">
            <v>28883676</v>
          </cell>
          <cell r="D2816" t="str">
            <v>35-2202</v>
          </cell>
          <cell r="E2816" t="str">
            <v>SDR 35</v>
          </cell>
          <cell r="F2816" t="str">
            <v>36X8 INCR COUPLING ECC GXG SDR35</v>
          </cell>
          <cell r="G2816">
            <v>200.7</v>
          </cell>
          <cell r="H2816">
            <v>91.035914399999996</v>
          </cell>
          <cell r="I2816">
            <v>1</v>
          </cell>
          <cell r="J2816">
            <v>1</v>
          </cell>
          <cell r="K2816">
            <v>8586.2710875817011</v>
          </cell>
          <cell r="L2816">
            <v>803.20479999999998</v>
          </cell>
          <cell r="M2816" t="str">
            <v>SPECFIT</v>
          </cell>
          <cell r="N2816" t="str">
            <v>(79)610368</v>
          </cell>
          <cell r="O2816" t="str">
            <v>BOX</v>
          </cell>
          <cell r="P2816" t="str">
            <v>D</v>
          </cell>
          <cell r="Q2816" t="str">
            <v>F</v>
          </cell>
          <cell r="R2816">
            <v>6749.623529411765</v>
          </cell>
          <cell r="S2816">
            <v>7222.0971764705891</v>
          </cell>
          <cell r="T2816">
            <v>7222.0971764705891</v>
          </cell>
          <cell r="U2816">
            <v>7222.0971764705891</v>
          </cell>
          <cell r="V2816">
            <v>7727.6439788235311</v>
          </cell>
          <cell r="W2816">
            <v>7727.6439788235311</v>
          </cell>
          <cell r="X2816">
            <v>7727.6439788235311</v>
          </cell>
          <cell r="Y2816">
            <v>7727.6439788235311</v>
          </cell>
          <cell r="Z2816">
            <v>8586.2710875817011</v>
          </cell>
          <cell r="AB2816" t="str">
            <v/>
          </cell>
          <cell r="AC2816">
            <v>3303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I2816" t="str">
            <v/>
          </cell>
          <cell r="AJ2816" t="str">
            <v/>
          </cell>
          <cell r="AM2816" t="e">
            <v>#N/A</v>
          </cell>
        </row>
        <row r="2817">
          <cell r="A2817" t="str">
            <v>ACTIVE</v>
          </cell>
          <cell r="B2817" t="str">
            <v>35-2203</v>
          </cell>
          <cell r="C2817">
            <v>28883684</v>
          </cell>
          <cell r="D2817" t="str">
            <v>35-2203</v>
          </cell>
          <cell r="E2817" t="str">
            <v>SDR 35</v>
          </cell>
          <cell r="F2817" t="str">
            <v>36X10 INCR COUPLING ECC GXG SDR35</v>
          </cell>
          <cell r="G2817">
            <v>202.05</v>
          </cell>
          <cell r="H2817">
            <v>91.648263600000007</v>
          </cell>
          <cell r="I2817">
            <v>1</v>
          </cell>
          <cell r="J2817">
            <v>1</v>
          </cell>
          <cell r="K2817">
            <v>10990.456325490197</v>
          </cell>
          <cell r="L2817">
            <v>1028.1045999999999</v>
          </cell>
          <cell r="M2817" t="str">
            <v>SPECFIT</v>
          </cell>
          <cell r="N2817" t="str">
            <v>(79)6103610</v>
          </cell>
          <cell r="O2817" t="str">
            <v>BOX</v>
          </cell>
          <cell r="P2817" t="str">
            <v>D</v>
          </cell>
          <cell r="Q2817" t="str">
            <v>F</v>
          </cell>
          <cell r="R2817">
            <v>8639.5411764705877</v>
          </cell>
          <cell r="S2817">
            <v>9244.30905882353</v>
          </cell>
          <cell r="T2817">
            <v>9244.30905882353</v>
          </cell>
          <cell r="U2817">
            <v>9244.30905882353</v>
          </cell>
          <cell r="V2817">
            <v>9891.4106929411773</v>
          </cell>
          <cell r="W2817">
            <v>9891.4106929411773</v>
          </cell>
          <cell r="X2817">
            <v>9891.4106929411773</v>
          </cell>
          <cell r="Y2817">
            <v>9891.4106929411773</v>
          </cell>
          <cell r="Z2817">
            <v>10990.456325490197</v>
          </cell>
          <cell r="AB2817" t="str">
            <v/>
          </cell>
          <cell r="AC2817">
            <v>3304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I2817" t="str">
            <v/>
          </cell>
          <cell r="AJ2817" t="str">
            <v/>
          </cell>
          <cell r="AM2817" t="e">
            <v>#N/A</v>
          </cell>
        </row>
        <row r="2818">
          <cell r="A2818" t="str">
            <v>ACTIVE</v>
          </cell>
          <cell r="B2818" t="str">
            <v>35-2204</v>
          </cell>
          <cell r="C2818">
            <v>28883692</v>
          </cell>
          <cell r="D2818" t="str">
            <v>35-2204</v>
          </cell>
          <cell r="E2818" t="str">
            <v>SDR 35</v>
          </cell>
          <cell r="F2818" t="str">
            <v>36X12 INCR COUPLING ECC GXG SDR35</v>
          </cell>
          <cell r="G2818">
            <v>203.4</v>
          </cell>
          <cell r="H2818">
            <v>92.260612800000004</v>
          </cell>
          <cell r="I2818">
            <v>1</v>
          </cell>
          <cell r="J2818">
            <v>1</v>
          </cell>
          <cell r="K2818">
            <v>14067.782899346406</v>
          </cell>
          <cell r="L2818">
            <v>1315.9739999999999</v>
          </cell>
          <cell r="M2818" t="str">
            <v>SPECFIT</v>
          </cell>
          <cell r="N2818" t="str">
            <v>(79)6103612</v>
          </cell>
          <cell r="O2818" t="str">
            <v>BOX</v>
          </cell>
          <cell r="P2818" t="str">
            <v>D</v>
          </cell>
          <cell r="Q2818" t="str">
            <v>F</v>
          </cell>
          <cell r="R2818">
            <v>11058.611764705882</v>
          </cell>
          <cell r="S2818">
            <v>11832.714588235294</v>
          </cell>
          <cell r="T2818">
            <v>11832.714588235294</v>
          </cell>
          <cell r="U2818">
            <v>11832.714588235294</v>
          </cell>
          <cell r="V2818">
            <v>12661.004609411766</v>
          </cell>
          <cell r="W2818">
            <v>12661.004609411766</v>
          </cell>
          <cell r="X2818">
            <v>12661.004609411766</v>
          </cell>
          <cell r="Y2818">
            <v>12661.004609411766</v>
          </cell>
          <cell r="Z2818">
            <v>14067.782899346406</v>
          </cell>
          <cell r="AB2818" t="str">
            <v/>
          </cell>
          <cell r="AC2818">
            <v>3305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I2818" t="str">
            <v/>
          </cell>
          <cell r="AJ2818" t="str">
            <v/>
          </cell>
          <cell r="AM2818" t="e">
            <v>#N/A</v>
          </cell>
        </row>
        <row r="2819">
          <cell r="A2819" t="str">
            <v>ACTIVE</v>
          </cell>
          <cell r="B2819" t="str">
            <v>35-2205</v>
          </cell>
          <cell r="C2819">
            <v>28883706</v>
          </cell>
          <cell r="D2819" t="str">
            <v>35-2205</v>
          </cell>
          <cell r="E2819" t="str">
            <v>SDR 35</v>
          </cell>
          <cell r="F2819" t="str">
            <v>36X15 INCR COUPLING ECC GXG SDR35</v>
          </cell>
          <cell r="G2819">
            <v>207</v>
          </cell>
          <cell r="H2819">
            <v>93.893544000000006</v>
          </cell>
          <cell r="I2819">
            <v>1</v>
          </cell>
          <cell r="J2819">
            <v>1</v>
          </cell>
          <cell r="K2819">
            <v>18006.732777777779</v>
          </cell>
          <cell r="L2819">
            <v>1684.4447</v>
          </cell>
          <cell r="M2819" t="str">
            <v>SPECFIT</v>
          </cell>
          <cell r="N2819" t="str">
            <v>(79)6103615</v>
          </cell>
          <cell r="O2819" t="str">
            <v>BOX</v>
          </cell>
          <cell r="P2819" t="str">
            <v>D</v>
          </cell>
          <cell r="Q2819" t="str">
            <v>F</v>
          </cell>
          <cell r="R2819">
            <v>14155</v>
          </cell>
          <cell r="S2819">
            <v>15145.85</v>
          </cell>
          <cell r="T2819">
            <v>15145.85</v>
          </cell>
          <cell r="U2819">
            <v>15145.85</v>
          </cell>
          <cell r="V2819">
            <v>16206.059500000001</v>
          </cell>
          <cell r="W2819">
            <v>16206.059500000001</v>
          </cell>
          <cell r="X2819">
            <v>16206.059500000001</v>
          </cell>
          <cell r="Y2819">
            <v>16206.059500000001</v>
          </cell>
          <cell r="Z2819">
            <v>18006.732777777779</v>
          </cell>
          <cell r="AB2819" t="str">
            <v/>
          </cell>
          <cell r="AC2819">
            <v>3306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I2819" t="str">
            <v/>
          </cell>
          <cell r="AJ2819" t="str">
            <v/>
          </cell>
          <cell r="AM2819" t="e">
            <v>#N/A</v>
          </cell>
        </row>
        <row r="2820">
          <cell r="A2820" t="str">
            <v>ACTIVE</v>
          </cell>
          <cell r="B2820" t="str">
            <v>35-2206</v>
          </cell>
          <cell r="C2820">
            <v>28883714</v>
          </cell>
          <cell r="D2820" t="str">
            <v>35-2206</v>
          </cell>
          <cell r="E2820" t="str">
            <v>SDR 35</v>
          </cell>
          <cell r="F2820" t="str">
            <v>36X18 INCR COUPLING ECC GXG SDR35</v>
          </cell>
          <cell r="G2820">
            <v>213.3</v>
          </cell>
          <cell r="H2820">
            <v>96.751173600000001</v>
          </cell>
          <cell r="I2820">
            <v>1</v>
          </cell>
          <cell r="J2820">
            <v>1</v>
          </cell>
          <cell r="K2820">
            <v>23048.632921568631</v>
          </cell>
          <cell r="L2820">
            <v>2156.0902999999998</v>
          </cell>
          <cell r="M2820" t="str">
            <v>SPECFIT</v>
          </cell>
          <cell r="N2820" t="str">
            <v>(79)6103618</v>
          </cell>
          <cell r="O2820" t="str">
            <v>BOX</v>
          </cell>
          <cell r="P2820" t="str">
            <v>D</v>
          </cell>
          <cell r="Q2820" t="str">
            <v>F</v>
          </cell>
          <cell r="R2820">
            <v>18118.411764705881</v>
          </cell>
          <cell r="S2820">
            <v>19386.700588235293</v>
          </cell>
          <cell r="T2820">
            <v>19386.700588235293</v>
          </cell>
          <cell r="U2820">
            <v>19386.700588235293</v>
          </cell>
          <cell r="V2820">
            <v>20743.769629411767</v>
          </cell>
          <cell r="W2820">
            <v>20743.769629411767</v>
          </cell>
          <cell r="X2820">
            <v>20743.769629411767</v>
          </cell>
          <cell r="Y2820">
            <v>20743.769629411767</v>
          </cell>
          <cell r="Z2820">
            <v>23048.632921568631</v>
          </cell>
          <cell r="AB2820" t="str">
            <v/>
          </cell>
          <cell r="AC2820">
            <v>3307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I2820" t="str">
            <v/>
          </cell>
          <cell r="AJ2820" t="str">
            <v/>
          </cell>
          <cell r="AM2820" t="e">
            <v>#N/A</v>
          </cell>
        </row>
        <row r="2821">
          <cell r="A2821" t="str">
            <v>ACTIVE</v>
          </cell>
          <cell r="B2821" t="str">
            <v>35-2207</v>
          </cell>
          <cell r="C2821">
            <v>28883722</v>
          </cell>
          <cell r="D2821" t="str">
            <v>35-2207</v>
          </cell>
          <cell r="E2821" t="str">
            <v>SDR 35</v>
          </cell>
          <cell r="F2821" t="str">
            <v>36X21 INCR COUPLING ECC GXG SDR35</v>
          </cell>
          <cell r="G2821">
            <v>221.4</v>
          </cell>
          <cell r="H2821">
            <v>100.4252688</v>
          </cell>
          <cell r="I2821">
            <v>1</v>
          </cell>
          <cell r="J2821">
            <v>1</v>
          </cell>
          <cell r="K2821">
            <v>29502.247146405236</v>
          </cell>
          <cell r="L2821">
            <v>2759.7959000000001</v>
          </cell>
          <cell r="M2821" t="str">
            <v>SPECFIT</v>
          </cell>
          <cell r="N2821" t="str">
            <v>(79)6103621</v>
          </cell>
          <cell r="O2821" t="str">
            <v>BOX</v>
          </cell>
          <cell r="P2821" t="str">
            <v>D</v>
          </cell>
          <cell r="Q2821" t="str">
            <v>F</v>
          </cell>
          <cell r="R2821">
            <v>23191.564705882356</v>
          </cell>
          <cell r="S2821">
            <v>24814.974235294121</v>
          </cell>
          <cell r="T2821">
            <v>24814.974235294121</v>
          </cell>
          <cell r="U2821">
            <v>24814.974235294121</v>
          </cell>
          <cell r="V2821">
            <v>26552.022431764712</v>
          </cell>
          <cell r="W2821">
            <v>26552.022431764712</v>
          </cell>
          <cell r="X2821">
            <v>26552.022431764712</v>
          </cell>
          <cell r="Y2821">
            <v>26552.022431764712</v>
          </cell>
          <cell r="Z2821">
            <v>29502.247146405236</v>
          </cell>
          <cell r="AB2821" t="str">
            <v/>
          </cell>
          <cell r="AC2821">
            <v>3308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I2821" t="str">
            <v/>
          </cell>
          <cell r="AJ2821" t="str">
            <v/>
          </cell>
          <cell r="AM2821" t="e">
            <v>#N/A</v>
          </cell>
        </row>
        <row r="2822">
          <cell r="A2822" t="str">
            <v>ACTIVE</v>
          </cell>
          <cell r="B2822" t="str">
            <v>35-2208</v>
          </cell>
          <cell r="C2822">
            <v>28883730</v>
          </cell>
          <cell r="D2822" t="str">
            <v>35-2208</v>
          </cell>
          <cell r="E2822" t="str">
            <v>SDR 35</v>
          </cell>
          <cell r="F2822" t="str">
            <v>36X24 INCR COUPLING ECC GXG SDR35</v>
          </cell>
          <cell r="G2822">
            <v>229.05</v>
          </cell>
          <cell r="H2822">
            <v>103.8952476</v>
          </cell>
          <cell r="I2822">
            <v>1</v>
          </cell>
          <cell r="J2822">
            <v>1</v>
          </cell>
          <cell r="K2822">
            <v>37762.87275555556</v>
          </cell>
          <cell r="L2822">
            <v>3532.5378999999998</v>
          </cell>
          <cell r="M2822" t="str">
            <v>SPECFIT</v>
          </cell>
          <cell r="N2822" t="str">
            <v>(79)6103624</v>
          </cell>
          <cell r="O2822" t="str">
            <v>BOX</v>
          </cell>
          <cell r="P2822" t="str">
            <v>D</v>
          </cell>
          <cell r="Q2822" t="str">
            <v>F</v>
          </cell>
          <cell r="R2822">
            <v>29685.199999999997</v>
          </cell>
          <cell r="S2822">
            <v>31763.163999999997</v>
          </cell>
          <cell r="T2822">
            <v>31763.163999999997</v>
          </cell>
          <cell r="U2822">
            <v>31763.163999999997</v>
          </cell>
          <cell r="V2822">
            <v>33986.585480000002</v>
          </cell>
          <cell r="W2822">
            <v>33986.585480000002</v>
          </cell>
          <cell r="X2822">
            <v>33986.585480000002</v>
          </cell>
          <cell r="Y2822">
            <v>33986.585480000002</v>
          </cell>
          <cell r="Z2822">
            <v>37762.87275555556</v>
          </cell>
          <cell r="AB2822" t="str">
            <v/>
          </cell>
          <cell r="AC2822">
            <v>3309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I2822" t="str">
            <v/>
          </cell>
          <cell r="AJ2822" t="str">
            <v/>
          </cell>
          <cell r="AM2822" t="e">
            <v>#N/A</v>
          </cell>
        </row>
        <row r="2823">
          <cell r="A2823" t="str">
            <v>ACTIVE</v>
          </cell>
          <cell r="B2823" t="str">
            <v>35-2209</v>
          </cell>
          <cell r="C2823">
            <v>28883749</v>
          </cell>
          <cell r="D2823" t="str">
            <v>35-2209</v>
          </cell>
          <cell r="E2823" t="str">
            <v>SDR 35</v>
          </cell>
          <cell r="F2823" t="str">
            <v>36X27 INCR COUPLING ECC GXG SDR35</v>
          </cell>
          <cell r="G2823">
            <v>240.75</v>
          </cell>
          <cell r="H2823">
            <v>109.202274</v>
          </cell>
          <cell r="I2823">
            <v>1</v>
          </cell>
          <cell r="J2823">
            <v>1</v>
          </cell>
          <cell r="K2823">
            <v>48336.480718954255</v>
          </cell>
          <cell r="L2823">
            <v>4521.6499999999996</v>
          </cell>
          <cell r="M2823" t="str">
            <v>SPECFIT</v>
          </cell>
          <cell r="N2823" t="str">
            <v>(79)6103627</v>
          </cell>
          <cell r="O2823" t="str">
            <v>BOX</v>
          </cell>
          <cell r="P2823" t="str">
            <v>D</v>
          </cell>
          <cell r="Q2823" t="str">
            <v>F</v>
          </cell>
          <cell r="R2823">
            <v>37997.058823529413</v>
          </cell>
          <cell r="S2823">
            <v>40656.852941176476</v>
          </cell>
          <cell r="T2823">
            <v>40656.852941176476</v>
          </cell>
          <cell r="U2823">
            <v>40656.852941176476</v>
          </cell>
          <cell r="V2823">
            <v>43502.832647058829</v>
          </cell>
          <cell r="W2823">
            <v>43502.832647058829</v>
          </cell>
          <cell r="X2823">
            <v>43502.832647058829</v>
          </cell>
          <cell r="Y2823">
            <v>43502.832647058829</v>
          </cell>
          <cell r="Z2823">
            <v>48336.480718954255</v>
          </cell>
          <cell r="AB2823" t="str">
            <v/>
          </cell>
          <cell r="AC2823">
            <v>3310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I2823" t="str">
            <v/>
          </cell>
          <cell r="AJ2823" t="str">
            <v/>
          </cell>
          <cell r="AM2823" t="e">
            <v>#N/A</v>
          </cell>
        </row>
        <row r="2824">
          <cell r="A2824" t="str">
            <v>ACTIVE</v>
          </cell>
          <cell r="B2824" t="str">
            <v>35-2210</v>
          </cell>
          <cell r="C2824">
            <v>28883757</v>
          </cell>
          <cell r="D2824" t="str">
            <v>35-2210</v>
          </cell>
          <cell r="E2824" t="str">
            <v>SDR 35</v>
          </cell>
          <cell r="F2824" t="str">
            <v>36X30 INCR COUPLING ECC GXG SDR35</v>
          </cell>
          <cell r="G2824">
            <v>273.14999999999998</v>
          </cell>
          <cell r="H2824">
            <v>123.89865479999999</v>
          </cell>
          <cell r="I2824">
            <v>1</v>
          </cell>
          <cell r="J2824" t="str">
            <v>-</v>
          </cell>
          <cell r="K2824">
            <v>61870.695320261446</v>
          </cell>
          <cell r="L2824">
            <v>5787.7111999999997</v>
          </cell>
          <cell r="M2824" t="str">
            <v>SPECFIT</v>
          </cell>
          <cell r="N2824" t="str">
            <v>(79)6103630</v>
          </cell>
          <cell r="O2824" t="str">
            <v>BOX</v>
          </cell>
          <cell r="P2824" t="str">
            <v>D</v>
          </cell>
          <cell r="Q2824" t="str">
            <v>F</v>
          </cell>
          <cell r="R2824">
            <v>48636.23529411765</v>
          </cell>
          <cell r="S2824">
            <v>52040.771764705889</v>
          </cell>
          <cell r="T2824">
            <v>52040.771764705889</v>
          </cell>
          <cell r="U2824">
            <v>52040.771764705889</v>
          </cell>
          <cell r="V2824">
            <v>55683.625788235302</v>
          </cell>
          <cell r="W2824">
            <v>55683.625788235302</v>
          </cell>
          <cell r="X2824">
            <v>55683.625788235302</v>
          </cell>
          <cell r="Y2824">
            <v>55683.625788235302</v>
          </cell>
          <cell r="Z2824">
            <v>61870.695320261446</v>
          </cell>
          <cell r="AB2824" t="str">
            <v/>
          </cell>
          <cell r="AC2824">
            <v>3311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I2824" t="str">
            <v/>
          </cell>
          <cell r="AJ2824" t="str">
            <v/>
          </cell>
          <cell r="AM2824" t="e">
            <v>#N/A</v>
          </cell>
        </row>
        <row r="2825">
          <cell r="A2825" t="str">
            <v>ACTIVE</v>
          </cell>
          <cell r="B2825" t="str">
            <v>35-2211</v>
          </cell>
          <cell r="C2825">
            <v>28883803</v>
          </cell>
          <cell r="D2825" t="str">
            <v>35-2211</v>
          </cell>
          <cell r="E2825" t="str">
            <v>SDR 35</v>
          </cell>
          <cell r="F2825" t="str">
            <v>15 SAND MANHOLE ADAPT NOSTOP GXSLIP</v>
          </cell>
          <cell r="G2825">
            <v>5.85</v>
          </cell>
          <cell r="H2825">
            <v>2.6535131999999999</v>
          </cell>
          <cell r="I2825">
            <v>1</v>
          </cell>
          <cell r="J2825">
            <v>23</v>
          </cell>
          <cell r="K2825">
            <v>481.30698039215696</v>
          </cell>
          <cell r="L2825">
            <v>46.373690000000003</v>
          </cell>
          <cell r="M2825" t="str">
            <v>SPECFIT</v>
          </cell>
          <cell r="N2825" t="str">
            <v>(79)16415-PT</v>
          </cell>
          <cell r="O2825" t="str">
            <v>BOX</v>
          </cell>
          <cell r="P2825" t="str">
            <v>D</v>
          </cell>
          <cell r="Q2825" t="str">
            <v>F</v>
          </cell>
          <cell r="R2825">
            <v>378.35294117647061</v>
          </cell>
          <cell r="S2825">
            <v>404.83764705882356</v>
          </cell>
          <cell r="T2825">
            <v>404.83764705882356</v>
          </cell>
          <cell r="U2825">
            <v>404.83764705882356</v>
          </cell>
          <cell r="V2825">
            <v>433.17628235294126</v>
          </cell>
          <cell r="W2825">
            <v>433.17628235294126</v>
          </cell>
          <cell r="X2825">
            <v>433.17628235294126</v>
          </cell>
          <cell r="Y2825">
            <v>433.17628235294126</v>
          </cell>
          <cell r="Z2825">
            <v>481.30698039215696</v>
          </cell>
          <cell r="AB2825" t="str">
            <v/>
          </cell>
          <cell r="AC2825">
            <v>3327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I2825" t="str">
            <v/>
          </cell>
          <cell r="AJ2825" t="str">
            <v/>
          </cell>
          <cell r="AM2825" t="e">
            <v>#N/A</v>
          </cell>
        </row>
        <row r="2826">
          <cell r="A2826" t="str">
            <v>ACTIVE</v>
          </cell>
          <cell r="B2826" t="str">
            <v>35-2212</v>
          </cell>
          <cell r="C2826">
            <v>28883811</v>
          </cell>
          <cell r="D2826" t="str">
            <v>35-2212</v>
          </cell>
          <cell r="E2826" t="str">
            <v>SDR 35</v>
          </cell>
          <cell r="F2826" t="str">
            <v>18 SAND MANHOLE ADAPT NOSTOP GXSLIP</v>
          </cell>
          <cell r="G2826">
            <v>8.5500000000000007</v>
          </cell>
          <cell r="H2826">
            <v>3.8782116000000002</v>
          </cell>
          <cell r="I2826">
            <v>1</v>
          </cell>
          <cell r="J2826">
            <v>16</v>
          </cell>
          <cell r="K2826">
            <v>1143.1938745098041</v>
          </cell>
          <cell r="L2826">
            <v>93.280919999999995</v>
          </cell>
          <cell r="M2826" t="str">
            <v>SPECFIT</v>
          </cell>
          <cell r="N2826" t="str">
            <v>(79)16418-PT</v>
          </cell>
          <cell r="O2826" t="str">
            <v>BOX</v>
          </cell>
          <cell r="P2826" t="str">
            <v>D</v>
          </cell>
          <cell r="Q2826" t="str">
            <v>F</v>
          </cell>
          <cell r="R2826">
            <v>898.65882352941185</v>
          </cell>
          <cell r="S2826">
            <v>961.56494117647071</v>
          </cell>
          <cell r="T2826">
            <v>961.56494117647071</v>
          </cell>
          <cell r="U2826">
            <v>961.56494117647071</v>
          </cell>
          <cell r="V2826">
            <v>1028.8744870588237</v>
          </cell>
          <cell r="W2826">
            <v>1028.8744870588237</v>
          </cell>
          <cell r="X2826">
            <v>1028.8744870588237</v>
          </cell>
          <cell r="Y2826">
            <v>1028.8744870588237</v>
          </cell>
          <cell r="Z2826">
            <v>1143.1938745098041</v>
          </cell>
          <cell r="AB2826" t="str">
            <v/>
          </cell>
          <cell r="AC2826">
            <v>3328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I2826" t="str">
            <v/>
          </cell>
          <cell r="AJ2826" t="str">
            <v/>
          </cell>
          <cell r="AM2826" t="e">
            <v>#N/A</v>
          </cell>
        </row>
        <row r="2827">
          <cell r="A2827" t="str">
            <v>ACTIVE</v>
          </cell>
          <cell r="B2827" t="str">
            <v>35-2213</v>
          </cell>
          <cell r="C2827">
            <v>28883820</v>
          </cell>
          <cell r="D2827" t="str">
            <v>35-2213</v>
          </cell>
          <cell r="E2827" t="str">
            <v>SDR 35</v>
          </cell>
          <cell r="F2827" t="str">
            <v>21 SAND MANHOLE ADAPT NOSTOP GXSLIP</v>
          </cell>
          <cell r="G2827">
            <v>15.75</v>
          </cell>
          <cell r="H2827">
            <v>7.1440739999999998</v>
          </cell>
          <cell r="I2827">
            <v>1</v>
          </cell>
          <cell r="J2827">
            <v>9</v>
          </cell>
          <cell r="K2827">
            <v>1368.8663856209153</v>
          </cell>
          <cell r="L2827">
            <v>128.0497</v>
          </cell>
          <cell r="M2827" t="str">
            <v>SPECFIT</v>
          </cell>
          <cell r="N2827" t="str">
            <v>(79)16421-PT</v>
          </cell>
          <cell r="O2827" t="str">
            <v>BOX</v>
          </cell>
          <cell r="P2827" t="str">
            <v>D</v>
          </cell>
          <cell r="Q2827" t="str">
            <v>F</v>
          </cell>
          <cell r="R2827">
            <v>1076.0588235294117</v>
          </cell>
          <cell r="S2827">
            <v>1151.3829411764707</v>
          </cell>
          <cell r="T2827">
            <v>1151.3829411764707</v>
          </cell>
          <cell r="U2827">
            <v>1151.3829411764707</v>
          </cell>
          <cell r="V2827">
            <v>1231.9797470588237</v>
          </cell>
          <cell r="W2827">
            <v>1231.9797470588237</v>
          </cell>
          <cell r="X2827">
            <v>1231.9797470588237</v>
          </cell>
          <cell r="Y2827">
            <v>1231.9797470588237</v>
          </cell>
          <cell r="Z2827">
            <v>1368.8663856209153</v>
          </cell>
          <cell r="AB2827" t="str">
            <v/>
          </cell>
          <cell r="AC2827">
            <v>3329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I2827" t="str">
            <v/>
          </cell>
          <cell r="AJ2827" t="str">
            <v/>
          </cell>
          <cell r="AM2827" t="e">
            <v>#N/A</v>
          </cell>
        </row>
        <row r="2828">
          <cell r="A2828" t="str">
            <v>ACTIVE</v>
          </cell>
          <cell r="B2828" t="str">
            <v>35-2214</v>
          </cell>
          <cell r="C2828">
            <v>28883838</v>
          </cell>
          <cell r="D2828" t="str">
            <v>35-2214</v>
          </cell>
          <cell r="E2828" t="str">
            <v>SDR 35</v>
          </cell>
          <cell r="F2828" t="str">
            <v>24 SAND MANHOLE ADAPT NOSTOP GXSLIP</v>
          </cell>
          <cell r="G2828">
            <v>20.7</v>
          </cell>
          <cell r="H2828">
            <v>9.3893544000000002</v>
          </cell>
          <cell r="I2828">
            <v>1</v>
          </cell>
          <cell r="J2828">
            <v>7</v>
          </cell>
          <cell r="K2828">
            <v>2279.5782130718958</v>
          </cell>
          <cell r="L2828">
            <v>213.24279999999999</v>
          </cell>
          <cell r="M2828" t="str">
            <v>SPECFIT</v>
          </cell>
          <cell r="N2828" t="str">
            <v>(79)16424-PT</v>
          </cell>
          <cell r="O2828" t="str">
            <v>BOX</v>
          </cell>
          <cell r="P2828" t="str">
            <v>D</v>
          </cell>
          <cell r="Q2828" t="str">
            <v>F</v>
          </cell>
          <cell r="R2828">
            <v>1791.964705882353</v>
          </cell>
          <cell r="S2828">
            <v>1917.4022352941179</v>
          </cell>
          <cell r="T2828">
            <v>1917.4022352941179</v>
          </cell>
          <cell r="U2828">
            <v>1917.4022352941179</v>
          </cell>
          <cell r="V2828">
            <v>2051.6203917647063</v>
          </cell>
          <cell r="W2828">
            <v>2051.6203917647063</v>
          </cell>
          <cell r="X2828">
            <v>2051.6203917647063</v>
          </cell>
          <cell r="Y2828">
            <v>2051.6203917647063</v>
          </cell>
          <cell r="Z2828">
            <v>2279.5782130718958</v>
          </cell>
          <cell r="AB2828" t="str">
            <v/>
          </cell>
          <cell r="AC2828">
            <v>3330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I2828" t="str">
            <v/>
          </cell>
          <cell r="AJ2828" t="str">
            <v/>
          </cell>
          <cell r="AM2828" t="e">
            <v>#N/A</v>
          </cell>
        </row>
        <row r="2829">
          <cell r="A2829" t="str">
            <v>ACTIVE</v>
          </cell>
          <cell r="B2829" t="str">
            <v>35-2215</v>
          </cell>
          <cell r="C2829">
            <v>28883846</v>
          </cell>
          <cell r="D2829" t="str">
            <v>35-2215</v>
          </cell>
          <cell r="E2829" t="str">
            <v>SDR 35</v>
          </cell>
          <cell r="F2829" t="str">
            <v>27 SAND MANHOLE ADAPT NOSTOP GXSLIP</v>
          </cell>
          <cell r="G2829">
            <v>28.8</v>
          </cell>
          <cell r="H2829">
            <v>13.0634496</v>
          </cell>
          <cell r="I2829">
            <v>1</v>
          </cell>
          <cell r="J2829">
            <v>5</v>
          </cell>
          <cell r="K2829">
            <v>2647.3979163398694</v>
          </cell>
          <cell r="L2829">
            <v>247.65110000000001</v>
          </cell>
          <cell r="M2829" t="str">
            <v>SPECFIT</v>
          </cell>
          <cell r="N2829" t="str">
            <v>(79)16427-PT</v>
          </cell>
          <cell r="O2829" t="str">
            <v>BOX</v>
          </cell>
          <cell r="P2829" t="str">
            <v>D</v>
          </cell>
          <cell r="Q2829" t="str">
            <v>F</v>
          </cell>
          <cell r="R2829">
            <v>2081.1058823529411</v>
          </cell>
          <cell r="S2829">
            <v>2226.7832941176471</v>
          </cell>
          <cell r="T2829">
            <v>2226.7832941176471</v>
          </cell>
          <cell r="U2829">
            <v>2226.7832941176471</v>
          </cell>
          <cell r="V2829">
            <v>2382.6581247058825</v>
          </cell>
          <cell r="W2829">
            <v>2382.6581247058825</v>
          </cell>
          <cell r="X2829">
            <v>2382.6581247058825</v>
          </cell>
          <cell r="Y2829">
            <v>2382.6581247058825</v>
          </cell>
          <cell r="Z2829">
            <v>2647.3979163398694</v>
          </cell>
          <cell r="AB2829" t="str">
            <v/>
          </cell>
          <cell r="AC2829">
            <v>3331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I2829" t="str">
            <v/>
          </cell>
          <cell r="AJ2829" t="str">
            <v/>
          </cell>
          <cell r="AM2829" t="e">
            <v>#N/A</v>
          </cell>
        </row>
        <row r="2830">
          <cell r="A2830" t="str">
            <v>ACTIVE</v>
          </cell>
          <cell r="B2830" t="str">
            <v>35-2216</v>
          </cell>
          <cell r="C2830">
            <v>28883854</v>
          </cell>
          <cell r="D2830" t="str">
            <v>35-2216</v>
          </cell>
          <cell r="E2830" t="str">
            <v>SDR 35</v>
          </cell>
          <cell r="F2830" t="str">
            <v>30 SAND MANHOLE ADAPT NOSTOP GXSLIP</v>
          </cell>
          <cell r="G2830">
            <v>39.6</v>
          </cell>
          <cell r="H2830">
            <v>17.9622432</v>
          </cell>
          <cell r="I2830">
            <v>1</v>
          </cell>
          <cell r="J2830">
            <v>3</v>
          </cell>
          <cell r="K2830">
            <v>3758.3699647058829</v>
          </cell>
          <cell r="L2830">
            <v>351.57760000000002</v>
          </cell>
          <cell r="M2830" t="str">
            <v>SPECFIT</v>
          </cell>
          <cell r="N2830" t="str">
            <v>(79)16430-PT</v>
          </cell>
          <cell r="O2830" t="str">
            <v>BOX</v>
          </cell>
          <cell r="P2830" t="str">
            <v>D</v>
          </cell>
          <cell r="Q2830" t="str">
            <v>F</v>
          </cell>
          <cell r="R2830">
            <v>2954.4352941176471</v>
          </cell>
          <cell r="S2830">
            <v>3161.2457647058827</v>
          </cell>
          <cell r="T2830">
            <v>3161.2457647058827</v>
          </cell>
          <cell r="U2830">
            <v>3161.2457647058827</v>
          </cell>
          <cell r="V2830">
            <v>3382.5329682352949</v>
          </cell>
          <cell r="W2830">
            <v>3382.5329682352949</v>
          </cell>
          <cell r="X2830">
            <v>3382.5329682352949</v>
          </cell>
          <cell r="Y2830">
            <v>3382.5329682352949</v>
          </cell>
          <cell r="Z2830">
            <v>3758.3699647058829</v>
          </cell>
          <cell r="AB2830" t="str">
            <v/>
          </cell>
          <cell r="AC2830">
            <v>3332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I2830" t="str">
            <v/>
          </cell>
          <cell r="AJ2830" t="str">
            <v/>
          </cell>
          <cell r="AM2830" t="e">
            <v>#N/A</v>
          </cell>
        </row>
        <row r="2831">
          <cell r="A2831" t="str">
            <v>ACTIVE</v>
          </cell>
          <cell r="B2831" t="str">
            <v>35-2217</v>
          </cell>
          <cell r="C2831">
            <v>28883862</v>
          </cell>
          <cell r="D2831" t="str">
            <v>35-2217</v>
          </cell>
          <cell r="E2831" t="str">
            <v>SDR 35</v>
          </cell>
          <cell r="F2831" t="str">
            <v>36 SAND MANHOLE ADAPT NOSTOP GXSLIP</v>
          </cell>
          <cell r="G2831">
            <v>49.5</v>
          </cell>
          <cell r="H2831">
            <v>22.452804</v>
          </cell>
          <cell r="I2831">
            <v>1</v>
          </cell>
          <cell r="J2831">
            <v>3</v>
          </cell>
          <cell r="K2831">
            <v>4227.2850862745108</v>
          </cell>
          <cell r="L2831">
            <v>887.86</v>
          </cell>
          <cell r="M2831" t="str">
            <v>SPECFIT</v>
          </cell>
          <cell r="N2831" t="str">
            <v>(79)16436-PT</v>
          </cell>
          <cell r="O2831" t="str">
            <v>BOX</v>
          </cell>
          <cell r="P2831" t="str">
            <v>D</v>
          </cell>
          <cell r="Q2831" t="str">
            <v>F</v>
          </cell>
          <cell r="R2831">
            <v>3323.0470588235298</v>
          </cell>
          <cell r="S2831">
            <v>3555.6603529411773</v>
          </cell>
          <cell r="T2831">
            <v>3555.6603529411773</v>
          </cell>
          <cell r="U2831">
            <v>3555.6603529411773</v>
          </cell>
          <cell r="V2831">
            <v>3804.5565776470598</v>
          </cell>
          <cell r="W2831">
            <v>3804.5565776470598</v>
          </cell>
          <cell r="X2831">
            <v>3804.5565776470598</v>
          </cell>
          <cell r="Y2831">
            <v>3804.5565776470598</v>
          </cell>
          <cell r="Z2831">
            <v>4227.2850862745108</v>
          </cell>
          <cell r="AB2831" t="str">
            <v/>
          </cell>
          <cell r="AC2831">
            <v>3333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I2831" t="str">
            <v/>
          </cell>
          <cell r="AJ2831" t="str">
            <v/>
          </cell>
          <cell r="AM2831" t="e">
            <v>#N/A</v>
          </cell>
        </row>
        <row r="2832">
          <cell r="A2832" t="str">
            <v>ACTIVE</v>
          </cell>
          <cell r="B2832" t="str">
            <v>35-2218</v>
          </cell>
          <cell r="C2832">
            <v>28883900</v>
          </cell>
          <cell r="D2832" t="str">
            <v>35-2218</v>
          </cell>
          <cell r="E2832" t="str">
            <v>SDR 35</v>
          </cell>
          <cell r="F2832" t="str">
            <v>4 SAND MANHOLE ADAPTER STOP GXSLIP</v>
          </cell>
          <cell r="G2832">
            <v>0.67500000000000004</v>
          </cell>
          <cell r="H2832">
            <v>0.30617460000000002</v>
          </cell>
          <cell r="I2832">
            <v>1</v>
          </cell>
          <cell r="J2832">
            <v>200</v>
          </cell>
          <cell r="K2832">
            <v>67.04773856209151</v>
          </cell>
          <cell r="L2832">
            <v>6.45913</v>
          </cell>
          <cell r="M2832" t="str">
            <v>SPECFIT</v>
          </cell>
          <cell r="N2832" t="str">
            <v>(79)1624-PT</v>
          </cell>
          <cell r="O2832" t="str">
            <v>BOX</v>
          </cell>
          <cell r="P2832" t="str">
            <v>D</v>
          </cell>
          <cell r="Q2832" t="str">
            <v>F</v>
          </cell>
          <cell r="R2832">
            <v>52.705882352941174</v>
          </cell>
          <cell r="S2832">
            <v>56.395294117647062</v>
          </cell>
          <cell r="T2832">
            <v>56.395294117647062</v>
          </cell>
          <cell r="U2832">
            <v>56.395294117647062</v>
          </cell>
          <cell r="V2832">
            <v>60.342964705882359</v>
          </cell>
          <cell r="W2832">
            <v>60.342964705882359</v>
          </cell>
          <cell r="X2832">
            <v>60.342964705882359</v>
          </cell>
          <cell r="Y2832">
            <v>60.342964705882359</v>
          </cell>
          <cell r="Z2832">
            <v>67.04773856209151</v>
          </cell>
          <cell r="AB2832" t="str">
            <v/>
          </cell>
          <cell r="AC2832">
            <v>3344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I2832" t="str">
            <v/>
          </cell>
          <cell r="AJ2832" t="str">
            <v/>
          </cell>
          <cell r="AM2832" t="e">
            <v>#N/A</v>
          </cell>
        </row>
        <row r="2833">
          <cell r="A2833" t="str">
            <v>ACTIVE</v>
          </cell>
          <cell r="B2833" t="str">
            <v>35-2219</v>
          </cell>
          <cell r="C2833">
            <v>28883919</v>
          </cell>
          <cell r="D2833" t="str">
            <v>35-2219</v>
          </cell>
          <cell r="E2833" t="str">
            <v>SDR 35</v>
          </cell>
          <cell r="F2833" t="str">
            <v>6 SAND MANHOLE ADAPTER STOP GXSLIP</v>
          </cell>
          <cell r="G2833">
            <v>1.35</v>
          </cell>
          <cell r="H2833">
            <v>0.61234920000000004</v>
          </cell>
          <cell r="I2833">
            <v>1</v>
          </cell>
          <cell r="J2833">
            <v>100</v>
          </cell>
          <cell r="K2833">
            <v>126.38798039215689</v>
          </cell>
          <cell r="L2833">
            <v>11.8218</v>
          </cell>
          <cell r="M2833" t="str">
            <v>SPECFIT</v>
          </cell>
          <cell r="N2833" t="str">
            <v>(79)1626-PT</v>
          </cell>
          <cell r="O2833" t="str">
            <v>BOX</v>
          </cell>
          <cell r="P2833" t="str">
            <v>D</v>
          </cell>
          <cell r="Q2833" t="str">
            <v>F</v>
          </cell>
          <cell r="R2833">
            <v>99.352941176470594</v>
          </cell>
          <cell r="S2833">
            <v>106.30764705882355</v>
          </cell>
          <cell r="T2833">
            <v>106.30764705882355</v>
          </cell>
          <cell r="U2833">
            <v>106.30764705882355</v>
          </cell>
          <cell r="V2833">
            <v>113.7491823529412</v>
          </cell>
          <cell r="W2833">
            <v>113.7491823529412</v>
          </cell>
          <cell r="X2833">
            <v>113.7491823529412</v>
          </cell>
          <cell r="Y2833">
            <v>113.7491823529412</v>
          </cell>
          <cell r="Z2833">
            <v>126.38798039215689</v>
          </cell>
          <cell r="AB2833" t="str">
            <v/>
          </cell>
          <cell r="AC2833">
            <v>3345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I2833" t="str">
            <v/>
          </cell>
          <cell r="AJ2833" t="str">
            <v/>
          </cell>
          <cell r="AM2833" t="e">
            <v>#N/A</v>
          </cell>
        </row>
        <row r="2834">
          <cell r="A2834" t="str">
            <v>ACTIVE</v>
          </cell>
          <cell r="B2834" t="str">
            <v>35-2220</v>
          </cell>
          <cell r="C2834">
            <v>28883927</v>
          </cell>
          <cell r="D2834" t="str">
            <v>35-2220</v>
          </cell>
          <cell r="E2834" t="str">
            <v>SDR 35</v>
          </cell>
          <cell r="F2834" t="str">
            <v>8 SAND MANHOLE ADAPTER STOP GXSLIP</v>
          </cell>
          <cell r="G2834">
            <v>2.7</v>
          </cell>
          <cell r="H2834">
            <v>1.2246984000000001</v>
          </cell>
          <cell r="I2834">
            <v>1</v>
          </cell>
          <cell r="J2834">
            <v>50</v>
          </cell>
          <cell r="K2834">
            <v>137.88733333333334</v>
          </cell>
          <cell r="L2834">
            <v>13.195600000000001</v>
          </cell>
          <cell r="M2834" t="str">
            <v>SPECFIT</v>
          </cell>
          <cell r="N2834" t="str">
            <v>(79)1628-PT</v>
          </cell>
          <cell r="O2834" t="str">
            <v>BOX</v>
          </cell>
          <cell r="P2834" t="str">
            <v>D</v>
          </cell>
          <cell r="Q2834" t="str">
            <v>F</v>
          </cell>
          <cell r="R2834">
            <v>110.89411764705883</v>
          </cell>
          <cell r="S2834">
            <v>118.65670588235297</v>
          </cell>
          <cell r="T2834">
            <v>115.98</v>
          </cell>
          <cell r="U2834">
            <v>115.98</v>
          </cell>
          <cell r="V2834">
            <v>124.0986</v>
          </cell>
          <cell r="W2834">
            <v>124.0986</v>
          </cell>
          <cell r="X2834">
            <v>124.0986</v>
          </cell>
          <cell r="Y2834">
            <v>124.0986</v>
          </cell>
          <cell r="Z2834">
            <v>137.88733333333334</v>
          </cell>
          <cell r="AB2834" t="str">
            <v/>
          </cell>
          <cell r="AC2834">
            <v>3346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I2834" t="str">
            <v/>
          </cell>
          <cell r="AJ2834" t="str">
            <v/>
          </cell>
          <cell r="AM2834" t="e">
            <v>#N/A</v>
          </cell>
        </row>
        <row r="2835">
          <cell r="A2835" t="str">
            <v>ACTIVE</v>
          </cell>
          <cell r="B2835" t="str">
            <v>35-2221</v>
          </cell>
          <cell r="C2835">
            <v>28883935</v>
          </cell>
          <cell r="D2835" t="str">
            <v>35-2221</v>
          </cell>
          <cell r="E2835" t="str">
            <v>SDR 35</v>
          </cell>
          <cell r="F2835" t="str">
            <v>10 SAND MANHOLE ADAPTER STOP GXSLIP</v>
          </cell>
          <cell r="G2835">
            <v>5.85</v>
          </cell>
          <cell r="H2835">
            <v>2.6535131999999999</v>
          </cell>
          <cell r="I2835">
            <v>1</v>
          </cell>
          <cell r="J2835">
            <v>23</v>
          </cell>
          <cell r="K2835">
            <v>250.7128888888889</v>
          </cell>
          <cell r="L2835">
            <v>29.699844000000002</v>
          </cell>
          <cell r="M2835" t="str">
            <v>SPECFIT</v>
          </cell>
          <cell r="N2835" t="str">
            <v>(79)16210-PT</v>
          </cell>
          <cell r="O2835" t="str">
            <v>BOX</v>
          </cell>
          <cell r="P2835" t="str">
            <v>D</v>
          </cell>
          <cell r="Q2835" t="str">
            <v>F</v>
          </cell>
          <cell r="R2835">
            <v>201.60000000000002</v>
          </cell>
          <cell r="S2835">
            <v>215.71200000000005</v>
          </cell>
          <cell r="T2835">
            <v>210.88</v>
          </cell>
          <cell r="U2835">
            <v>210.88</v>
          </cell>
          <cell r="V2835">
            <v>225.64160000000001</v>
          </cell>
          <cell r="W2835">
            <v>225.64160000000001</v>
          </cell>
          <cell r="X2835">
            <v>225.64160000000001</v>
          </cell>
          <cell r="Y2835">
            <v>225.64160000000001</v>
          </cell>
          <cell r="Z2835">
            <v>250.7128888888889</v>
          </cell>
          <cell r="AB2835" t="str">
            <v/>
          </cell>
          <cell r="AC2835">
            <v>3347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I2835" t="str">
            <v/>
          </cell>
          <cell r="AJ2835" t="str">
            <v/>
          </cell>
          <cell r="AM2835" t="e">
            <v>#N/A</v>
          </cell>
        </row>
        <row r="2836">
          <cell r="A2836" t="str">
            <v>ACTIVE</v>
          </cell>
          <cell r="B2836" t="str">
            <v>35-2222</v>
          </cell>
          <cell r="C2836">
            <v>28883943</v>
          </cell>
          <cell r="D2836" t="str">
            <v>35-2222</v>
          </cell>
          <cell r="E2836" t="str">
            <v>SDR 35</v>
          </cell>
          <cell r="F2836" t="str">
            <v>12 SAND MANHOLE ADAPTER STOP GXSLIP</v>
          </cell>
          <cell r="G2836">
            <v>7.65</v>
          </cell>
          <cell r="H2836">
            <v>3.4699788000000003</v>
          </cell>
          <cell r="I2836">
            <v>1</v>
          </cell>
          <cell r="J2836">
            <v>18</v>
          </cell>
          <cell r="K2836">
            <v>367.60444444444443</v>
          </cell>
          <cell r="L2836">
            <v>36.235399999999998</v>
          </cell>
          <cell r="M2836" t="str">
            <v>SPECFIT</v>
          </cell>
          <cell r="N2836" t="str">
            <v>(79)16212-PT</v>
          </cell>
          <cell r="O2836" t="str">
            <v>BOX</v>
          </cell>
          <cell r="P2836" t="str">
            <v>D</v>
          </cell>
          <cell r="Q2836" t="str">
            <v>F</v>
          </cell>
          <cell r="R2836">
            <v>295.63529411764705</v>
          </cell>
          <cell r="S2836">
            <v>316.32976470588238</v>
          </cell>
          <cell r="T2836">
            <v>309.2</v>
          </cell>
          <cell r="U2836">
            <v>309.2</v>
          </cell>
          <cell r="V2836">
            <v>330.84399999999999</v>
          </cell>
          <cell r="W2836">
            <v>330.84399999999999</v>
          </cell>
          <cell r="X2836">
            <v>330.84399999999999</v>
          </cell>
          <cell r="Y2836">
            <v>330.84399999999999</v>
          </cell>
          <cell r="Z2836">
            <v>367.60444444444443</v>
          </cell>
          <cell r="AB2836" t="str">
            <v/>
          </cell>
          <cell r="AC2836">
            <v>3348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I2836" t="str">
            <v/>
          </cell>
          <cell r="AJ2836" t="str">
            <v/>
          </cell>
          <cell r="AM2836" t="e">
            <v>#N/A</v>
          </cell>
        </row>
        <row r="2837">
          <cell r="A2837" t="str">
            <v>ACTIVE</v>
          </cell>
          <cell r="B2837" t="str">
            <v>35-2223</v>
          </cell>
          <cell r="C2837">
            <v>28883951</v>
          </cell>
          <cell r="D2837" t="str">
            <v>35-2223</v>
          </cell>
          <cell r="E2837" t="str">
            <v>SDR 35</v>
          </cell>
          <cell r="F2837" t="str">
            <v>15 SAND MANHOLE ADAPTER STOP GXSLIP</v>
          </cell>
          <cell r="G2837">
            <v>9</v>
          </cell>
          <cell r="H2837">
            <v>4.0823280000000004</v>
          </cell>
          <cell r="I2837">
            <v>1</v>
          </cell>
          <cell r="J2837">
            <v>15</v>
          </cell>
          <cell r="K2837">
            <v>481.38181045751628</v>
          </cell>
          <cell r="L2837">
            <v>45.030299999999997</v>
          </cell>
          <cell r="M2837" t="str">
            <v>SPECFIT</v>
          </cell>
          <cell r="N2837" t="str">
            <v>(79)16215-PT</v>
          </cell>
          <cell r="O2837" t="str">
            <v>BOX</v>
          </cell>
          <cell r="P2837" t="str">
            <v>D</v>
          </cell>
          <cell r="Q2837" t="str">
            <v>F</v>
          </cell>
          <cell r="R2837">
            <v>378.41176470588232</v>
          </cell>
          <cell r="S2837">
            <v>404.90058823529409</v>
          </cell>
          <cell r="T2837">
            <v>404.90058823529409</v>
          </cell>
          <cell r="U2837">
            <v>404.90058823529409</v>
          </cell>
          <cell r="V2837">
            <v>433.24362941176469</v>
          </cell>
          <cell r="W2837">
            <v>433.24362941176469</v>
          </cell>
          <cell r="X2837">
            <v>433.24362941176469</v>
          </cell>
          <cell r="Y2837">
            <v>433.24362941176469</v>
          </cell>
          <cell r="Z2837">
            <v>481.38181045751628</v>
          </cell>
          <cell r="AB2837" t="str">
            <v/>
          </cell>
          <cell r="AC2837">
            <v>3349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I2837" t="str">
            <v/>
          </cell>
          <cell r="AJ2837" t="str">
            <v/>
          </cell>
          <cell r="AM2837" t="e">
            <v>#N/A</v>
          </cell>
        </row>
        <row r="2838">
          <cell r="A2838" t="str">
            <v>ACTIVE</v>
          </cell>
          <cell r="B2838" t="str">
            <v>35-2224</v>
          </cell>
          <cell r="C2838">
            <v>28883960</v>
          </cell>
          <cell r="D2838" t="str">
            <v>35-2224</v>
          </cell>
          <cell r="E2838" t="str">
            <v>SDR 35</v>
          </cell>
          <cell r="F2838" t="str">
            <v>18 SAND MANHOLE ADAPTER STOP GXSLIP</v>
          </cell>
          <cell r="G2838">
            <v>13.05</v>
          </cell>
          <cell r="H2838">
            <v>5.9193756000000004</v>
          </cell>
          <cell r="I2838">
            <v>1</v>
          </cell>
          <cell r="J2838">
            <v>10</v>
          </cell>
          <cell r="K2838">
            <v>968.24118169934661</v>
          </cell>
          <cell r="L2838">
            <v>90.573499999999996</v>
          </cell>
          <cell r="M2838" t="str">
            <v>SPECFIT</v>
          </cell>
          <cell r="N2838" t="str">
            <v>(79)16218-PT</v>
          </cell>
          <cell r="O2838" t="str">
            <v>BOX</v>
          </cell>
          <cell r="P2838" t="str">
            <v>D</v>
          </cell>
          <cell r="Q2838" t="str">
            <v>F</v>
          </cell>
          <cell r="R2838">
            <v>761.12941176470599</v>
          </cell>
          <cell r="S2838">
            <v>814.40847058823545</v>
          </cell>
          <cell r="T2838">
            <v>814.40847058823545</v>
          </cell>
          <cell r="U2838">
            <v>814.40847058823545</v>
          </cell>
          <cell r="V2838">
            <v>871.41706352941196</v>
          </cell>
          <cell r="W2838">
            <v>871.41706352941196</v>
          </cell>
          <cell r="X2838">
            <v>871.41706352941196</v>
          </cell>
          <cell r="Y2838">
            <v>871.41706352941196</v>
          </cell>
          <cell r="Z2838">
            <v>968.24118169934661</v>
          </cell>
          <cell r="AB2838" t="str">
            <v/>
          </cell>
          <cell r="AC2838">
            <v>3350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I2838" t="str">
            <v/>
          </cell>
          <cell r="AJ2838" t="str">
            <v/>
          </cell>
          <cell r="AM2838" t="e">
            <v>#N/A</v>
          </cell>
        </row>
        <row r="2839">
          <cell r="A2839" t="str">
            <v>ACTIVE</v>
          </cell>
          <cell r="B2839" t="str">
            <v>35-2225</v>
          </cell>
          <cell r="C2839">
            <v>28883978</v>
          </cell>
          <cell r="D2839" t="str">
            <v>35-2225</v>
          </cell>
          <cell r="E2839" t="str">
            <v>SDR 35</v>
          </cell>
          <cell r="F2839" t="str">
            <v>21 SAND MANHOLE ADAPTER STOP GXSLIP</v>
          </cell>
          <cell r="G2839">
            <v>21.15</v>
          </cell>
          <cell r="H2839">
            <v>9.5934707999999986</v>
          </cell>
          <cell r="I2839">
            <v>1</v>
          </cell>
          <cell r="J2839">
            <v>6</v>
          </cell>
          <cell r="K2839">
            <v>1368.8813516339869</v>
          </cell>
          <cell r="L2839">
            <v>128.05160000000001</v>
          </cell>
          <cell r="M2839" t="str">
            <v>SPECFIT</v>
          </cell>
          <cell r="N2839" t="str">
            <v>(79)16221-PT</v>
          </cell>
          <cell r="O2839" t="str">
            <v>BOX</v>
          </cell>
          <cell r="P2839" t="str">
            <v>D</v>
          </cell>
          <cell r="Q2839" t="str">
            <v>F</v>
          </cell>
          <cell r="R2839">
            <v>1076.0705882352941</v>
          </cell>
          <cell r="S2839">
            <v>1151.3955294117648</v>
          </cell>
          <cell r="T2839">
            <v>1151.3955294117648</v>
          </cell>
          <cell r="U2839">
            <v>1151.3955294117648</v>
          </cell>
          <cell r="V2839">
            <v>1231.9932164705883</v>
          </cell>
          <cell r="W2839">
            <v>1231.9932164705883</v>
          </cell>
          <cell r="X2839">
            <v>1231.9932164705883</v>
          </cell>
          <cell r="Y2839">
            <v>1231.9932164705883</v>
          </cell>
          <cell r="Z2839">
            <v>1368.8813516339869</v>
          </cell>
          <cell r="AB2839" t="str">
            <v/>
          </cell>
          <cell r="AC2839">
            <v>3351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I2839" t="str">
            <v/>
          </cell>
          <cell r="AJ2839" t="str">
            <v/>
          </cell>
          <cell r="AM2839" t="e">
            <v>#N/A</v>
          </cell>
        </row>
        <row r="2840">
          <cell r="A2840" t="str">
            <v>ACTIVE</v>
          </cell>
          <cell r="B2840" t="str">
            <v>35-2226</v>
          </cell>
          <cell r="C2840">
            <v>28883986</v>
          </cell>
          <cell r="D2840" t="str">
            <v>35-2226</v>
          </cell>
          <cell r="E2840" t="str">
            <v>SDR 35</v>
          </cell>
          <cell r="F2840" t="str">
            <v>24 SAND MANHOLE ADAPTER STOP GXSLIP</v>
          </cell>
          <cell r="G2840">
            <v>31.5</v>
          </cell>
          <cell r="H2840">
            <v>14.288148</v>
          </cell>
          <cell r="I2840">
            <v>1</v>
          </cell>
          <cell r="J2840">
            <v>4</v>
          </cell>
          <cell r="K2840">
            <v>2279.5333150326801</v>
          </cell>
          <cell r="L2840">
            <v>213.23910000000001</v>
          </cell>
          <cell r="M2840" t="str">
            <v>SPECFIT</v>
          </cell>
          <cell r="N2840" t="str">
            <v>(79)16224-PT</v>
          </cell>
          <cell r="O2840" t="str">
            <v>BOX</v>
          </cell>
          <cell r="P2840" t="str">
            <v>D</v>
          </cell>
          <cell r="Q2840" t="str">
            <v>F</v>
          </cell>
          <cell r="R2840">
            <v>1791.9294117647059</v>
          </cell>
          <cell r="S2840">
            <v>1917.3644705882355</v>
          </cell>
          <cell r="T2840">
            <v>1917.3644705882355</v>
          </cell>
          <cell r="U2840">
            <v>1917.3644705882355</v>
          </cell>
          <cell r="V2840">
            <v>2051.5799835294119</v>
          </cell>
          <cell r="W2840">
            <v>2051.5799835294119</v>
          </cell>
          <cell r="X2840">
            <v>2051.5799835294119</v>
          </cell>
          <cell r="Y2840">
            <v>2051.5799835294119</v>
          </cell>
          <cell r="Z2840">
            <v>2279.5333150326801</v>
          </cell>
          <cell r="AB2840" t="str">
            <v/>
          </cell>
          <cell r="AC2840">
            <v>3352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I2840" t="str">
            <v/>
          </cell>
          <cell r="AJ2840" t="str">
            <v/>
          </cell>
          <cell r="AM2840" t="e">
            <v>#N/A</v>
          </cell>
        </row>
        <row r="2841">
          <cell r="A2841" t="str">
            <v>ACTIVE</v>
          </cell>
          <cell r="B2841" t="str">
            <v>35-2227</v>
          </cell>
          <cell r="C2841">
            <v>28883998</v>
          </cell>
          <cell r="D2841" t="str">
            <v>35-2227</v>
          </cell>
          <cell r="E2841" t="str">
            <v>SDR 35</v>
          </cell>
          <cell r="F2841" t="str">
            <v>27 SAND MANHOLE ADAPTER STOP GXSLIP</v>
          </cell>
          <cell r="G2841">
            <v>42.3</v>
          </cell>
          <cell r="H2841">
            <v>19.186941599999997</v>
          </cell>
          <cell r="I2841">
            <v>1</v>
          </cell>
          <cell r="J2841">
            <v>3</v>
          </cell>
          <cell r="K2841">
            <v>2647.3979163398694</v>
          </cell>
          <cell r="L2841">
            <v>247.65110000000001</v>
          </cell>
          <cell r="M2841" t="str">
            <v>SPECFIT</v>
          </cell>
          <cell r="N2841" t="str">
            <v>(79)16227-PT</v>
          </cell>
          <cell r="O2841" t="str">
            <v>BOX</v>
          </cell>
          <cell r="P2841" t="str">
            <v>D</v>
          </cell>
          <cell r="Q2841" t="str">
            <v>F</v>
          </cell>
          <cell r="R2841">
            <v>2081.1058823529411</v>
          </cell>
          <cell r="S2841">
            <v>2226.7832941176471</v>
          </cell>
          <cell r="T2841">
            <v>2226.7832941176471</v>
          </cell>
          <cell r="U2841">
            <v>2226.7832941176471</v>
          </cell>
          <cell r="V2841">
            <v>2382.6581247058825</v>
          </cell>
          <cell r="W2841">
            <v>2382.6581247058825</v>
          </cell>
          <cell r="X2841">
            <v>2382.6581247058825</v>
          </cell>
          <cell r="Y2841">
            <v>2382.6581247058825</v>
          </cell>
          <cell r="Z2841">
            <v>2647.3979163398694</v>
          </cell>
          <cell r="AB2841" t="str">
            <v/>
          </cell>
          <cell r="AC2841">
            <v>3353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I2841" t="str">
            <v/>
          </cell>
          <cell r="AJ2841" t="str">
            <v/>
          </cell>
          <cell r="AM2841" t="e">
            <v>#N/A</v>
          </cell>
        </row>
        <row r="2842">
          <cell r="A2842" t="str">
            <v>ACTIVE</v>
          </cell>
          <cell r="B2842" t="str">
            <v>35-2228</v>
          </cell>
          <cell r="C2842">
            <v>28884001</v>
          </cell>
          <cell r="D2842" t="str">
            <v>35-2228</v>
          </cell>
          <cell r="E2842" t="str">
            <v>SDR 35</v>
          </cell>
          <cell r="F2842" t="str">
            <v>30 SAND MANHOLE ADAPTER STOP GXSLIP</v>
          </cell>
          <cell r="G2842">
            <v>58.5</v>
          </cell>
          <cell r="H2842">
            <v>26.535132000000001</v>
          </cell>
          <cell r="I2842">
            <v>1</v>
          </cell>
          <cell r="J2842">
            <v>2</v>
          </cell>
          <cell r="K2842">
            <v>3388.6645437908501</v>
          </cell>
          <cell r="L2842">
            <v>316.99349999999998</v>
          </cell>
          <cell r="M2842" t="str">
            <v>SPECFIT</v>
          </cell>
          <cell r="N2842" t="str">
            <v>(79)16230-PT</v>
          </cell>
          <cell r="O2842" t="str">
            <v>BOX</v>
          </cell>
          <cell r="P2842" t="str">
            <v>D</v>
          </cell>
          <cell r="Q2842" t="str">
            <v>F</v>
          </cell>
          <cell r="R2842">
            <v>2663.8117647058821</v>
          </cell>
          <cell r="S2842">
            <v>2850.2785882352941</v>
          </cell>
          <cell r="T2842">
            <v>2850.2785882352941</v>
          </cell>
          <cell r="U2842">
            <v>2850.2785882352941</v>
          </cell>
          <cell r="V2842">
            <v>3049.798089411765</v>
          </cell>
          <cell r="W2842">
            <v>3049.798089411765</v>
          </cell>
          <cell r="X2842">
            <v>3049.798089411765</v>
          </cell>
          <cell r="Y2842">
            <v>3049.798089411765</v>
          </cell>
          <cell r="Z2842">
            <v>3388.6645437908501</v>
          </cell>
          <cell r="AB2842" t="str">
            <v/>
          </cell>
          <cell r="AC2842">
            <v>3354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I2842" t="str">
            <v/>
          </cell>
          <cell r="AJ2842" t="str">
            <v/>
          </cell>
          <cell r="AM2842" t="e">
            <v>#N/A</v>
          </cell>
        </row>
        <row r="2843">
          <cell r="A2843" t="str">
            <v>ACTIVE</v>
          </cell>
          <cell r="B2843" t="str">
            <v>35-2229</v>
          </cell>
          <cell r="C2843">
            <v>28884010</v>
          </cell>
          <cell r="D2843" t="str">
            <v>35-2229</v>
          </cell>
          <cell r="E2843" t="str">
            <v>SDR 35</v>
          </cell>
          <cell r="F2843" t="str">
            <v>36 SAND MANHOLE ADAPTER STOP GXSLIP</v>
          </cell>
          <cell r="G2843">
            <v>85.5</v>
          </cell>
          <cell r="H2843">
            <v>38.782116000000002</v>
          </cell>
          <cell r="I2843">
            <v>1</v>
          </cell>
          <cell r="J2843">
            <v>2</v>
          </cell>
          <cell r="K2843">
            <v>4337.4648745098048</v>
          </cell>
          <cell r="L2843">
            <v>405.74880000000002</v>
          </cell>
          <cell r="M2843" t="str">
            <v>SPECFIT</v>
          </cell>
          <cell r="N2843" t="str">
            <v>(79)16236-PT</v>
          </cell>
          <cell r="O2843" t="str">
            <v>BOX</v>
          </cell>
          <cell r="P2843" t="str">
            <v>D</v>
          </cell>
          <cell r="Q2843" t="str">
            <v>F</v>
          </cell>
          <cell r="R2843">
            <v>3409.6588235294121</v>
          </cell>
          <cell r="S2843">
            <v>3648.3349411764711</v>
          </cell>
          <cell r="T2843">
            <v>3648.3349411764711</v>
          </cell>
          <cell r="U2843">
            <v>3648.3349411764711</v>
          </cell>
          <cell r="V2843">
            <v>3903.7183870588242</v>
          </cell>
          <cell r="W2843">
            <v>3903.7183870588242</v>
          </cell>
          <cell r="X2843">
            <v>3903.7183870588242</v>
          </cell>
          <cell r="Y2843">
            <v>3903.7183870588242</v>
          </cell>
          <cell r="Z2843">
            <v>4337.4648745098048</v>
          </cell>
          <cell r="AB2843" t="str">
            <v/>
          </cell>
          <cell r="AC2843">
            <v>3355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I2843" t="str">
            <v/>
          </cell>
          <cell r="AJ2843" t="str">
            <v/>
          </cell>
          <cell r="AM2843" t="e">
            <v>#N/A</v>
          </cell>
        </row>
        <row r="2844">
          <cell r="A2844" t="str">
            <v>ACTIVE</v>
          </cell>
          <cell r="B2844" t="str">
            <v>35-2230</v>
          </cell>
          <cell r="C2844">
            <v>28884109</v>
          </cell>
          <cell r="D2844" t="str">
            <v>35-2230</v>
          </cell>
          <cell r="E2844" t="str">
            <v>SDR 35</v>
          </cell>
          <cell r="F2844" t="str">
            <v>15 PERMANENT PLUG SDR35</v>
          </cell>
          <cell r="G2844">
            <v>8.3249999999999993</v>
          </cell>
          <cell r="H2844">
            <v>3.7761533999999997</v>
          </cell>
          <cell r="I2844">
            <v>1</v>
          </cell>
          <cell r="J2844">
            <v>16</v>
          </cell>
          <cell r="K2844">
            <v>713.05569281045757</v>
          </cell>
          <cell r="L2844">
            <v>67.477360000000004</v>
          </cell>
          <cell r="M2844" t="str">
            <v>SPECFIT</v>
          </cell>
          <cell r="N2844" t="str">
            <v>(79)56015</v>
          </cell>
          <cell r="O2844" t="str">
            <v>BOX</v>
          </cell>
          <cell r="P2844" t="str">
            <v>D</v>
          </cell>
          <cell r="Q2844" t="str">
            <v>F</v>
          </cell>
          <cell r="R2844">
            <v>560.52941176470586</v>
          </cell>
          <cell r="S2844">
            <v>599.76647058823528</v>
          </cell>
          <cell r="T2844">
            <v>599.76647058823528</v>
          </cell>
          <cell r="U2844">
            <v>599.76647058823528</v>
          </cell>
          <cell r="V2844">
            <v>641.75012352941178</v>
          </cell>
          <cell r="W2844">
            <v>641.75012352941178</v>
          </cell>
          <cell r="X2844">
            <v>641.75012352941178</v>
          </cell>
          <cell r="Y2844">
            <v>641.75012352941178</v>
          </cell>
          <cell r="Z2844">
            <v>713.05569281045757</v>
          </cell>
          <cell r="AB2844" t="str">
            <v/>
          </cell>
          <cell r="AC2844">
            <v>3073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I2844" t="str">
            <v/>
          </cell>
          <cell r="AJ2844" t="str">
            <v/>
          </cell>
          <cell r="AM2844" t="e">
            <v>#N/A</v>
          </cell>
        </row>
        <row r="2845">
          <cell r="A2845" t="str">
            <v>ACTIVE</v>
          </cell>
          <cell r="B2845" t="str">
            <v>35-2231</v>
          </cell>
          <cell r="C2845">
            <v>28884117</v>
          </cell>
          <cell r="D2845" t="str">
            <v>35-2231</v>
          </cell>
          <cell r="E2845" t="str">
            <v>SDR 35</v>
          </cell>
          <cell r="F2845" t="str">
            <v>18 PERMANENT PLUG SDR35</v>
          </cell>
          <cell r="G2845">
            <v>13.05</v>
          </cell>
          <cell r="H2845">
            <v>5.9193756000000004</v>
          </cell>
          <cell r="I2845">
            <v>1</v>
          </cell>
          <cell r="J2845">
            <v>10</v>
          </cell>
          <cell r="K2845">
            <v>857.47771895424853</v>
          </cell>
          <cell r="L2845">
            <v>95.011319999999998</v>
          </cell>
          <cell r="M2845" t="str">
            <v>SPECFIT</v>
          </cell>
          <cell r="N2845" t="str">
            <v>(79)56018</v>
          </cell>
          <cell r="O2845" t="str">
            <v>BOX</v>
          </cell>
          <cell r="P2845" t="str">
            <v>D</v>
          </cell>
          <cell r="Q2845" t="str">
            <v>F</v>
          </cell>
          <cell r="R2845">
            <v>674.05882352941182</v>
          </cell>
          <cell r="S2845">
            <v>721.24294117647071</v>
          </cell>
          <cell r="T2845">
            <v>721.24294117647071</v>
          </cell>
          <cell r="U2845">
            <v>721.24294117647071</v>
          </cell>
          <cell r="V2845">
            <v>771.72994705882365</v>
          </cell>
          <cell r="W2845">
            <v>771.72994705882365</v>
          </cell>
          <cell r="X2845">
            <v>771.72994705882365</v>
          </cell>
          <cell r="Y2845">
            <v>771.72994705882365</v>
          </cell>
          <cell r="Z2845">
            <v>857.47771895424853</v>
          </cell>
          <cell r="AB2845" t="str">
            <v/>
          </cell>
          <cell r="AC2845">
            <v>3074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I2845" t="str">
            <v/>
          </cell>
          <cell r="AJ2845" t="str">
            <v/>
          </cell>
          <cell r="AM2845" t="e">
            <v>#N/A</v>
          </cell>
        </row>
        <row r="2846">
          <cell r="A2846" t="str">
            <v>ACTIVE</v>
          </cell>
          <cell r="B2846" t="str">
            <v>35-2232</v>
          </cell>
          <cell r="C2846">
            <v>28884125</v>
          </cell>
          <cell r="D2846" t="str">
            <v>35-2232</v>
          </cell>
          <cell r="E2846" t="str">
            <v>SDR 35</v>
          </cell>
          <cell r="F2846" t="str">
            <v>21 PERMANENT PLUG SDR35</v>
          </cell>
          <cell r="G2846">
            <v>23.85</v>
          </cell>
          <cell r="H2846">
            <v>10.8181692</v>
          </cell>
          <cell r="I2846">
            <v>1</v>
          </cell>
          <cell r="J2846">
            <v>6</v>
          </cell>
          <cell r="K2846">
            <v>1696.0533633986929</v>
          </cell>
          <cell r="L2846">
            <v>163.41671000000002</v>
          </cell>
          <cell r="M2846" t="str">
            <v>SPECFIT</v>
          </cell>
          <cell r="N2846" t="str">
            <v>(79)56021</v>
          </cell>
          <cell r="O2846" t="str">
            <v>BOX</v>
          </cell>
          <cell r="P2846" t="str">
            <v>D</v>
          </cell>
          <cell r="Q2846" t="str">
            <v>F</v>
          </cell>
          <cell r="R2846">
            <v>1333.2588235294118</v>
          </cell>
          <cell r="S2846">
            <v>1426.5869411764706</v>
          </cell>
          <cell r="T2846">
            <v>1426.5869411764706</v>
          </cell>
          <cell r="U2846">
            <v>1426.5869411764706</v>
          </cell>
          <cell r="V2846">
            <v>1526.4480270588238</v>
          </cell>
          <cell r="W2846">
            <v>1526.4480270588238</v>
          </cell>
          <cell r="X2846">
            <v>1526.4480270588238</v>
          </cell>
          <cell r="Y2846">
            <v>1526.4480270588238</v>
          </cell>
          <cell r="Z2846">
            <v>1696.0533633986929</v>
          </cell>
          <cell r="AB2846" t="str">
            <v/>
          </cell>
          <cell r="AC2846">
            <v>3075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I2846" t="str">
            <v/>
          </cell>
          <cell r="AJ2846" t="str">
            <v/>
          </cell>
          <cell r="AM2846" t="e">
            <v>#N/A</v>
          </cell>
        </row>
        <row r="2847">
          <cell r="A2847" t="str">
            <v>ACTIVE</v>
          </cell>
          <cell r="B2847" t="str">
            <v>35-2233</v>
          </cell>
          <cell r="C2847">
            <v>28884133</v>
          </cell>
          <cell r="D2847" t="str">
            <v>35-2233</v>
          </cell>
          <cell r="E2847" t="str">
            <v>SDR 35</v>
          </cell>
          <cell r="F2847" t="str">
            <v>24 PERMANENT PLUG SDR35</v>
          </cell>
          <cell r="G2847">
            <v>33.75</v>
          </cell>
          <cell r="H2847">
            <v>15.308730000000001</v>
          </cell>
          <cell r="I2847">
            <v>1</v>
          </cell>
          <cell r="J2847">
            <v>4</v>
          </cell>
          <cell r="K2847">
            <v>2550.3433215686273</v>
          </cell>
          <cell r="L2847">
            <v>238.57130000000001</v>
          </cell>
          <cell r="M2847" t="str">
            <v>SPECFIT</v>
          </cell>
          <cell r="N2847" t="str">
            <v>(79)56024</v>
          </cell>
          <cell r="O2847" t="str">
            <v>BOX</v>
          </cell>
          <cell r="P2847" t="str">
            <v>D</v>
          </cell>
          <cell r="Q2847" t="str">
            <v>F</v>
          </cell>
          <cell r="R2847">
            <v>2004.8117647058823</v>
          </cell>
          <cell r="S2847">
            <v>2145.148588235294</v>
          </cell>
          <cell r="T2847">
            <v>2145.148588235294</v>
          </cell>
          <cell r="U2847">
            <v>2145.148588235294</v>
          </cell>
          <cell r="V2847">
            <v>2295.3089894117647</v>
          </cell>
          <cell r="W2847">
            <v>2295.3089894117647</v>
          </cell>
          <cell r="X2847">
            <v>2295.3089894117647</v>
          </cell>
          <cell r="Y2847">
            <v>2295.3089894117647</v>
          </cell>
          <cell r="Z2847">
            <v>2550.3433215686273</v>
          </cell>
          <cell r="AB2847" t="str">
            <v/>
          </cell>
          <cell r="AC2847">
            <v>3076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I2847" t="str">
            <v/>
          </cell>
          <cell r="AJ2847" t="str">
            <v/>
          </cell>
          <cell r="AM2847" t="e">
            <v>#N/A</v>
          </cell>
        </row>
        <row r="2848">
          <cell r="A2848" t="str">
            <v>ACTIVE</v>
          </cell>
          <cell r="B2848" t="str">
            <v>35-2234</v>
          </cell>
          <cell r="C2848">
            <v>28884141</v>
          </cell>
          <cell r="D2848" t="str">
            <v>35-2234</v>
          </cell>
          <cell r="E2848" t="str">
            <v>SDR 35</v>
          </cell>
          <cell r="F2848" t="str">
            <v>27 PERMANENT PLUG SDR35</v>
          </cell>
          <cell r="G2848">
            <v>36.450000000000003</v>
          </cell>
          <cell r="H2848">
            <v>16.533428400000002</v>
          </cell>
          <cell r="I2848">
            <v>1</v>
          </cell>
          <cell r="J2848">
            <v>4</v>
          </cell>
          <cell r="K2848">
            <v>3118.3783477124184</v>
          </cell>
          <cell r="L2848">
            <v>291.70940000000002</v>
          </cell>
          <cell r="M2848" t="str">
            <v>SPECFIT</v>
          </cell>
          <cell r="N2848" t="str">
            <v>(79)56027</v>
          </cell>
          <cell r="O2848" t="str">
            <v>BOX</v>
          </cell>
          <cell r="P2848" t="str">
            <v>D</v>
          </cell>
          <cell r="Q2848" t="str">
            <v>F</v>
          </cell>
          <cell r="R2848">
            <v>2451.3411764705879</v>
          </cell>
          <cell r="S2848">
            <v>2622.9350588235293</v>
          </cell>
          <cell r="T2848">
            <v>2622.9350588235293</v>
          </cell>
          <cell r="U2848">
            <v>2622.9350588235293</v>
          </cell>
          <cell r="V2848">
            <v>2806.5405129411765</v>
          </cell>
          <cell r="W2848">
            <v>2806.5405129411765</v>
          </cell>
          <cell r="X2848">
            <v>2806.5405129411765</v>
          </cell>
          <cell r="Y2848">
            <v>2806.5405129411765</v>
          </cell>
          <cell r="Z2848">
            <v>3118.3783477124184</v>
          </cell>
          <cell r="AB2848" t="str">
            <v/>
          </cell>
          <cell r="AC2848">
            <v>3077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I2848" t="str">
            <v/>
          </cell>
          <cell r="AJ2848" t="str">
            <v/>
          </cell>
          <cell r="AM2848" t="e">
            <v>#N/A</v>
          </cell>
        </row>
        <row r="2849">
          <cell r="A2849" t="str">
            <v>ACTIVE</v>
          </cell>
          <cell r="B2849" t="str">
            <v>35-2235</v>
          </cell>
          <cell r="C2849">
            <v>28884150</v>
          </cell>
          <cell r="D2849" t="str">
            <v>35-2235</v>
          </cell>
          <cell r="E2849" t="str">
            <v>SDR 35</v>
          </cell>
          <cell r="F2849" t="str">
            <v>30 PERMANENT PLUG SDR35</v>
          </cell>
          <cell r="G2849">
            <v>120.15</v>
          </cell>
          <cell r="H2849">
            <v>54.499078799999999</v>
          </cell>
          <cell r="I2849">
            <v>1</v>
          </cell>
          <cell r="J2849">
            <v>1</v>
          </cell>
          <cell r="K2849">
            <v>5575.5133398692806</v>
          </cell>
          <cell r="L2849">
            <v>521.56200000000001</v>
          </cell>
          <cell r="M2849" t="str">
            <v>SPECFIT</v>
          </cell>
          <cell r="N2849" t="str">
            <v>(79)56030</v>
          </cell>
          <cell r="O2849" t="str">
            <v>BOX</v>
          </cell>
          <cell r="P2849" t="str">
            <v>D</v>
          </cell>
          <cell r="Q2849" t="str">
            <v>F</v>
          </cell>
          <cell r="R2849">
            <v>4382.8823529411766</v>
          </cell>
          <cell r="S2849">
            <v>4689.6841176470589</v>
          </cell>
          <cell r="T2849">
            <v>4689.6841176470589</v>
          </cell>
          <cell r="U2849">
            <v>4689.6841176470589</v>
          </cell>
          <cell r="V2849">
            <v>5017.962005882353</v>
          </cell>
          <cell r="W2849">
            <v>5017.962005882353</v>
          </cell>
          <cell r="X2849">
            <v>5017.962005882353</v>
          </cell>
          <cell r="Y2849">
            <v>5017.962005882353</v>
          </cell>
          <cell r="Z2849">
            <v>5575.5133398692806</v>
          </cell>
          <cell r="AB2849" t="str">
            <v/>
          </cell>
          <cell r="AC2849">
            <v>3078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I2849" t="str">
            <v/>
          </cell>
          <cell r="AJ2849" t="str">
            <v/>
          </cell>
          <cell r="AM2849" t="e">
            <v>#N/A</v>
          </cell>
        </row>
        <row r="2850">
          <cell r="A2850" t="str">
            <v>ACTIVE</v>
          </cell>
          <cell r="B2850" t="str">
            <v>35-2236</v>
          </cell>
          <cell r="C2850">
            <v>28884168</v>
          </cell>
          <cell r="D2850" t="str">
            <v>35-2236</v>
          </cell>
          <cell r="E2850" t="str">
            <v>SDR 35</v>
          </cell>
          <cell r="F2850" t="str">
            <v>36 PERMANENT PLUG SDR35</v>
          </cell>
          <cell r="G2850">
            <v>198.9</v>
          </cell>
          <cell r="H2850">
            <v>90.219448799999995</v>
          </cell>
          <cell r="I2850">
            <v>1</v>
          </cell>
          <cell r="J2850">
            <v>1</v>
          </cell>
          <cell r="K2850">
            <v>7136.6480954248373</v>
          </cell>
          <cell r="L2850">
            <v>667.59910000000002</v>
          </cell>
          <cell r="M2850" t="str">
            <v>SPECFIT</v>
          </cell>
          <cell r="N2850" t="str">
            <v>(79)56036</v>
          </cell>
          <cell r="O2850" t="str">
            <v>BOX</v>
          </cell>
          <cell r="P2850" t="str">
            <v>D</v>
          </cell>
          <cell r="Q2850" t="str">
            <v>F</v>
          </cell>
          <cell r="R2850">
            <v>5610.0823529411764</v>
          </cell>
          <cell r="S2850">
            <v>6002.7881176470592</v>
          </cell>
          <cell r="T2850">
            <v>6002.7881176470592</v>
          </cell>
          <cell r="U2850">
            <v>6002.7881176470592</v>
          </cell>
          <cell r="V2850">
            <v>6422.9832858823538</v>
          </cell>
          <cell r="W2850">
            <v>6422.9832858823538</v>
          </cell>
          <cell r="X2850">
            <v>6422.9832858823538</v>
          </cell>
          <cell r="Y2850">
            <v>6422.9832858823538</v>
          </cell>
          <cell r="Z2850">
            <v>7136.6480954248373</v>
          </cell>
          <cell r="AB2850" t="str">
            <v/>
          </cell>
          <cell r="AC2850">
            <v>3079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I2850" t="str">
            <v/>
          </cell>
          <cell r="AJ2850" t="str">
            <v/>
          </cell>
          <cell r="AM2850" t="e">
            <v>#N/A</v>
          </cell>
        </row>
        <row r="2851">
          <cell r="A2851" t="str">
            <v>ACTIVE</v>
          </cell>
          <cell r="B2851" t="str">
            <v>35-2237</v>
          </cell>
          <cell r="C2851">
            <v>28884206</v>
          </cell>
          <cell r="D2851" t="str">
            <v>35-2237</v>
          </cell>
          <cell r="E2851" t="str">
            <v>SDR 35</v>
          </cell>
          <cell r="F2851" t="str">
            <v>15 CAP SDR35</v>
          </cell>
          <cell r="G2851">
            <v>10.125</v>
          </cell>
          <cell r="H2851">
            <v>4.592619</v>
          </cell>
          <cell r="I2851">
            <v>1</v>
          </cell>
          <cell r="J2851">
            <v>13</v>
          </cell>
          <cell r="K2851">
            <v>1141.0836666666669</v>
          </cell>
          <cell r="L2851">
            <v>121.38549999999999</v>
          </cell>
          <cell r="M2851" t="str">
            <v>SPECFIT</v>
          </cell>
          <cell r="N2851" t="str">
            <v>(79)19015</v>
          </cell>
          <cell r="O2851" t="str">
            <v>BOX</v>
          </cell>
          <cell r="P2851" t="str">
            <v>D</v>
          </cell>
          <cell r="Q2851" t="str">
            <v>F</v>
          </cell>
          <cell r="R2851">
            <v>897.00000000000011</v>
          </cell>
          <cell r="S2851">
            <v>959.79000000000019</v>
          </cell>
          <cell r="T2851">
            <v>959.79000000000019</v>
          </cell>
          <cell r="U2851">
            <v>959.79000000000019</v>
          </cell>
          <cell r="V2851">
            <v>1026.9753000000003</v>
          </cell>
          <cell r="W2851">
            <v>1026.9753000000003</v>
          </cell>
          <cell r="X2851">
            <v>1026.9753000000003</v>
          </cell>
          <cell r="Y2851">
            <v>1026.9753000000003</v>
          </cell>
          <cell r="Z2851">
            <v>1141.0836666666669</v>
          </cell>
          <cell r="AB2851" t="str">
            <v/>
          </cell>
          <cell r="AC2851">
            <v>3041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I2851" t="str">
            <v/>
          </cell>
          <cell r="AJ2851" t="str">
            <v/>
          </cell>
          <cell r="AM2851" t="e">
            <v>#N/A</v>
          </cell>
        </row>
        <row r="2852">
          <cell r="A2852" t="str">
            <v>ACTIVE</v>
          </cell>
          <cell r="B2852" t="str">
            <v>35-2238</v>
          </cell>
          <cell r="C2852">
            <v>28884214</v>
          </cell>
          <cell r="D2852" t="str">
            <v>35-2238</v>
          </cell>
          <cell r="E2852" t="str">
            <v>SDR 35</v>
          </cell>
          <cell r="F2852" t="str">
            <v>18 CAP SDR35</v>
          </cell>
          <cell r="G2852">
            <v>15.3</v>
          </cell>
          <cell r="H2852">
            <v>6.9399576000000005</v>
          </cell>
          <cell r="I2852">
            <v>1</v>
          </cell>
          <cell r="J2852">
            <v>9</v>
          </cell>
          <cell r="K2852">
            <v>1217.1559111111112</v>
          </cell>
          <cell r="L2852">
            <v>134.86511000000002</v>
          </cell>
          <cell r="M2852" t="str">
            <v>SPECFIT</v>
          </cell>
          <cell r="N2852" t="str">
            <v>(79)19018</v>
          </cell>
          <cell r="O2852" t="str">
            <v>BOX</v>
          </cell>
          <cell r="P2852" t="str">
            <v>D</v>
          </cell>
          <cell r="Q2852" t="str">
            <v>F</v>
          </cell>
          <cell r="R2852">
            <v>956.8</v>
          </cell>
          <cell r="S2852">
            <v>1023.7760000000001</v>
          </cell>
          <cell r="T2852">
            <v>1023.7760000000001</v>
          </cell>
          <cell r="U2852">
            <v>1023.7760000000001</v>
          </cell>
          <cell r="V2852">
            <v>1095.4403200000002</v>
          </cell>
          <cell r="W2852">
            <v>1095.4403200000002</v>
          </cell>
          <cell r="X2852">
            <v>1095.4403200000002</v>
          </cell>
          <cell r="Y2852">
            <v>1095.4403200000002</v>
          </cell>
          <cell r="Z2852">
            <v>1217.1559111111112</v>
          </cell>
          <cell r="AB2852" t="str">
            <v/>
          </cell>
          <cell r="AC2852">
            <v>3042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I2852" t="str">
            <v/>
          </cell>
          <cell r="AJ2852" t="str">
            <v/>
          </cell>
          <cell r="AM2852" t="e">
            <v>#N/A</v>
          </cell>
        </row>
        <row r="2853">
          <cell r="A2853" t="str">
            <v>ACTIVE</v>
          </cell>
          <cell r="B2853" t="str">
            <v>35-2239</v>
          </cell>
          <cell r="C2853">
            <v>28884222</v>
          </cell>
          <cell r="D2853" t="str">
            <v>35-2239</v>
          </cell>
          <cell r="E2853" t="str">
            <v>SDR 35</v>
          </cell>
          <cell r="F2853" t="str">
            <v>21 CAP SDR35</v>
          </cell>
          <cell r="G2853">
            <v>25.65</v>
          </cell>
          <cell r="H2853">
            <v>11.634634799999999</v>
          </cell>
          <cell r="I2853">
            <v>1</v>
          </cell>
          <cell r="J2853">
            <v>5</v>
          </cell>
          <cell r="K2853">
            <v>2640.0795359477124</v>
          </cell>
          <cell r="L2853">
            <v>254.37498000000002</v>
          </cell>
          <cell r="M2853" t="str">
            <v>SPECFIT</v>
          </cell>
          <cell r="N2853" t="str">
            <v>(79)19021</v>
          </cell>
          <cell r="O2853" t="str">
            <v>BOX</v>
          </cell>
          <cell r="P2853" t="str">
            <v>D</v>
          </cell>
          <cell r="Q2853" t="str">
            <v>F</v>
          </cell>
          <cell r="R2853">
            <v>2075.3529411764707</v>
          </cell>
          <cell r="S2853">
            <v>2220.6276470588236</v>
          </cell>
          <cell r="T2853">
            <v>2220.6276470588236</v>
          </cell>
          <cell r="U2853">
            <v>2220.6276470588236</v>
          </cell>
          <cell r="V2853">
            <v>2376.0715823529413</v>
          </cell>
          <cell r="W2853">
            <v>2376.0715823529413</v>
          </cell>
          <cell r="X2853">
            <v>2376.0715823529413</v>
          </cell>
          <cell r="Y2853">
            <v>2376.0715823529413</v>
          </cell>
          <cell r="Z2853">
            <v>2640.0795359477124</v>
          </cell>
          <cell r="AB2853" t="str">
            <v/>
          </cell>
          <cell r="AC2853">
            <v>3043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I2853" t="str">
            <v/>
          </cell>
          <cell r="AJ2853" t="str">
            <v/>
          </cell>
          <cell r="AM2853" t="e">
            <v>#N/A</v>
          </cell>
        </row>
        <row r="2854">
          <cell r="A2854" t="str">
            <v>ACTIVE</v>
          </cell>
          <cell r="B2854" t="str">
            <v>35-2240</v>
          </cell>
          <cell r="C2854">
            <v>28884230</v>
          </cell>
          <cell r="D2854" t="str">
            <v>35-2240</v>
          </cell>
          <cell r="E2854" t="str">
            <v>SDR 35</v>
          </cell>
          <cell r="F2854" t="str">
            <v>24 CAP SDR35</v>
          </cell>
          <cell r="G2854">
            <v>39.15</v>
          </cell>
          <cell r="H2854">
            <v>17.758126799999999</v>
          </cell>
          <cell r="I2854">
            <v>1</v>
          </cell>
          <cell r="J2854">
            <v>3</v>
          </cell>
          <cell r="K2854">
            <v>3048.9659790849682</v>
          </cell>
          <cell r="L2854">
            <v>253.86410000000001</v>
          </cell>
          <cell r="M2854" t="str">
            <v>SPECFIT</v>
          </cell>
          <cell r="N2854" t="str">
            <v>(79)19024</v>
          </cell>
          <cell r="O2854" t="str">
            <v>BOX</v>
          </cell>
          <cell r="P2854" t="str">
            <v>D</v>
          </cell>
          <cell r="Q2854" t="str">
            <v>F</v>
          </cell>
          <cell r="R2854">
            <v>2396.7764705882355</v>
          </cell>
          <cell r="S2854">
            <v>2564.5508235294124</v>
          </cell>
          <cell r="T2854">
            <v>2564.5508235294124</v>
          </cell>
          <cell r="U2854">
            <v>2564.5508235294124</v>
          </cell>
          <cell r="V2854">
            <v>2744.0693811764713</v>
          </cell>
          <cell r="W2854">
            <v>2744.0693811764713</v>
          </cell>
          <cell r="X2854">
            <v>2744.0693811764713</v>
          </cell>
          <cell r="Y2854">
            <v>2744.0693811764713</v>
          </cell>
          <cell r="Z2854">
            <v>3048.9659790849682</v>
          </cell>
          <cell r="AB2854" t="str">
            <v/>
          </cell>
          <cell r="AC2854">
            <v>3044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I2854" t="str">
            <v/>
          </cell>
          <cell r="AJ2854" t="str">
            <v/>
          </cell>
          <cell r="AM2854" t="e">
            <v>#N/A</v>
          </cell>
        </row>
        <row r="2855">
          <cell r="A2855" t="str">
            <v>ACTIVE</v>
          </cell>
          <cell r="B2855" t="str">
            <v>35-2241</v>
          </cell>
          <cell r="C2855">
            <v>28884249</v>
          </cell>
          <cell r="D2855" t="str">
            <v>35-2241</v>
          </cell>
          <cell r="E2855" t="str">
            <v>SDR 35</v>
          </cell>
          <cell r="F2855" t="str">
            <v>27 CAP SDR35</v>
          </cell>
          <cell r="G2855">
            <v>54.45</v>
          </cell>
          <cell r="H2855">
            <v>24.698084400000003</v>
          </cell>
          <cell r="I2855">
            <v>1</v>
          </cell>
          <cell r="J2855">
            <v>2</v>
          </cell>
          <cell r="K2855">
            <v>3845.4871267973858</v>
          </cell>
          <cell r="L2855">
            <v>280.2115</v>
          </cell>
          <cell r="M2855" t="str">
            <v>SPECFIT</v>
          </cell>
          <cell r="N2855" t="str">
            <v>(79)19027</v>
          </cell>
          <cell r="O2855" t="str">
            <v>BOX</v>
          </cell>
          <cell r="P2855" t="str">
            <v>D</v>
          </cell>
          <cell r="Q2855" t="str">
            <v>F</v>
          </cell>
          <cell r="R2855">
            <v>3022.9176470588236</v>
          </cell>
          <cell r="S2855">
            <v>3234.5218823529412</v>
          </cell>
          <cell r="T2855">
            <v>3234.5218823529412</v>
          </cell>
          <cell r="U2855">
            <v>3234.5218823529412</v>
          </cell>
          <cell r="V2855">
            <v>3460.9384141176474</v>
          </cell>
          <cell r="W2855">
            <v>3460.9384141176474</v>
          </cell>
          <cell r="X2855">
            <v>3460.9384141176474</v>
          </cell>
          <cell r="Y2855">
            <v>3460.9384141176474</v>
          </cell>
          <cell r="Z2855">
            <v>3845.4871267973858</v>
          </cell>
          <cell r="AB2855" t="str">
            <v/>
          </cell>
          <cell r="AC2855">
            <v>3045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I2855" t="str">
            <v/>
          </cell>
          <cell r="AJ2855" t="str">
            <v/>
          </cell>
          <cell r="AM2855" t="e">
            <v>#N/A</v>
          </cell>
        </row>
        <row r="2856">
          <cell r="A2856" t="str">
            <v>ACTIVE</v>
          </cell>
          <cell r="B2856" t="str">
            <v>35-2242</v>
          </cell>
          <cell r="C2856">
            <v>28884257</v>
          </cell>
          <cell r="D2856" t="str">
            <v>35-2242</v>
          </cell>
          <cell r="E2856" t="str">
            <v>SDR 35</v>
          </cell>
          <cell r="F2856" t="str">
            <v>30 CAP SDR35</v>
          </cell>
          <cell r="G2856">
            <v>132.30000000000001</v>
          </cell>
          <cell r="H2856">
            <v>60.010221600000001</v>
          </cell>
          <cell r="I2856">
            <v>1</v>
          </cell>
          <cell r="J2856">
            <v>1</v>
          </cell>
          <cell r="K2856">
            <v>4941.627856209152</v>
          </cell>
          <cell r="L2856">
            <v>462.26589999999999</v>
          </cell>
          <cell r="M2856" t="str">
            <v>SPECFIT</v>
          </cell>
          <cell r="N2856" t="str">
            <v>(79)19030</v>
          </cell>
          <cell r="O2856" t="str">
            <v>BOX</v>
          </cell>
          <cell r="P2856" t="str">
            <v>D</v>
          </cell>
          <cell r="Q2856" t="str">
            <v>F</v>
          </cell>
          <cell r="R2856">
            <v>3884.588235294118</v>
          </cell>
          <cell r="S2856">
            <v>4156.5094117647068</v>
          </cell>
          <cell r="T2856">
            <v>4156.5094117647068</v>
          </cell>
          <cell r="U2856">
            <v>4156.5094117647068</v>
          </cell>
          <cell r="V2856">
            <v>4447.4650705882368</v>
          </cell>
          <cell r="W2856">
            <v>4447.4650705882368</v>
          </cell>
          <cell r="X2856">
            <v>4447.4650705882368</v>
          </cell>
          <cell r="Y2856">
            <v>4447.4650705882368</v>
          </cell>
          <cell r="Z2856">
            <v>4941.627856209152</v>
          </cell>
          <cell r="AB2856" t="str">
            <v/>
          </cell>
          <cell r="AC2856">
            <v>3046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I2856" t="str">
            <v/>
          </cell>
          <cell r="AJ2856" t="str">
            <v/>
          </cell>
          <cell r="AM2856" t="e">
            <v>#N/A</v>
          </cell>
        </row>
        <row r="2857">
          <cell r="A2857" t="str">
            <v>ACTIVE</v>
          </cell>
          <cell r="B2857" t="str">
            <v>35-2243</v>
          </cell>
          <cell r="C2857">
            <v>28884265</v>
          </cell>
          <cell r="D2857" t="str">
            <v>35-2243</v>
          </cell>
          <cell r="E2857" t="str">
            <v>SDR 35</v>
          </cell>
          <cell r="F2857" t="str">
            <v>36 CAP SDR35</v>
          </cell>
          <cell r="G2857">
            <v>216</v>
          </cell>
          <cell r="H2857">
            <v>97.975871999999995</v>
          </cell>
          <cell r="I2857">
            <v>1</v>
          </cell>
          <cell r="J2857">
            <v>1</v>
          </cell>
          <cell r="K2857">
            <v>8453.5973816993464</v>
          </cell>
          <cell r="L2857">
            <v>1225.6279000000002</v>
          </cell>
          <cell r="M2857" t="str">
            <v>SPECFIT</v>
          </cell>
          <cell r="N2857" t="str">
            <v>(79)19036</v>
          </cell>
          <cell r="O2857" t="str">
            <v>BOX</v>
          </cell>
          <cell r="P2857" t="str">
            <v>D</v>
          </cell>
          <cell r="Q2857" t="str">
            <v>F</v>
          </cell>
          <cell r="R2857">
            <v>6645.3294117647056</v>
          </cell>
          <cell r="S2857">
            <v>7110.5024705882352</v>
          </cell>
          <cell r="T2857">
            <v>7110.5024705882352</v>
          </cell>
          <cell r="U2857">
            <v>7110.5024705882352</v>
          </cell>
          <cell r="V2857">
            <v>7608.2376435294118</v>
          </cell>
          <cell r="W2857">
            <v>7608.2376435294118</v>
          </cell>
          <cell r="X2857">
            <v>7608.2376435294118</v>
          </cell>
          <cell r="Y2857">
            <v>7608.2376435294118</v>
          </cell>
          <cell r="Z2857">
            <v>8453.5973816993464</v>
          </cell>
          <cell r="AB2857" t="str">
            <v/>
          </cell>
          <cell r="AC2857">
            <v>3047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I2857" t="str">
            <v/>
          </cell>
          <cell r="AJ2857" t="str">
            <v/>
          </cell>
          <cell r="AM2857" t="e">
            <v>#N/A</v>
          </cell>
        </row>
        <row r="2858">
          <cell r="A2858" t="str">
            <v>ACTIVE</v>
          </cell>
          <cell r="B2858" t="str">
            <v>35-2244</v>
          </cell>
          <cell r="C2858">
            <v>28884303</v>
          </cell>
          <cell r="D2858" t="str">
            <v>35-2244</v>
          </cell>
          <cell r="E2858" t="str">
            <v>SDR 35</v>
          </cell>
          <cell r="F2858" t="str">
            <v>4 VAN STONE FLGEXFEM150#BPXSDR35</v>
          </cell>
          <cell r="G2858">
            <v>1.8</v>
          </cell>
          <cell r="H2858">
            <v>0.81646560000000001</v>
          </cell>
          <cell r="I2858">
            <v>1</v>
          </cell>
          <cell r="J2858">
            <v>75</v>
          </cell>
          <cell r="K2858">
            <v>449.4443385620915</v>
          </cell>
          <cell r="L2858">
            <v>42.042000000000002</v>
          </cell>
          <cell r="M2858" t="str">
            <v>SPECFIT</v>
          </cell>
          <cell r="N2858" t="str">
            <v>(79)5304</v>
          </cell>
          <cell r="O2858" t="str">
            <v>BOX</v>
          </cell>
          <cell r="P2858" t="str">
            <v>D</v>
          </cell>
          <cell r="Q2858" t="str">
            <v>F</v>
          </cell>
          <cell r="R2858">
            <v>353.30588235294118</v>
          </cell>
          <cell r="S2858">
            <v>378.03729411764709</v>
          </cell>
          <cell r="T2858">
            <v>378.03729411764709</v>
          </cell>
          <cell r="U2858">
            <v>378.03729411764709</v>
          </cell>
          <cell r="V2858">
            <v>404.49990470588239</v>
          </cell>
          <cell r="W2858">
            <v>404.49990470588239</v>
          </cell>
          <cell r="X2858">
            <v>404.49990470588239</v>
          </cell>
          <cell r="Y2858">
            <v>404.49990470588239</v>
          </cell>
          <cell r="Z2858">
            <v>449.4443385620915</v>
          </cell>
          <cell r="AB2858" t="str">
            <v/>
          </cell>
          <cell r="AC2858">
            <v>3146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I2858" t="str">
            <v/>
          </cell>
          <cell r="AJ2858" t="str">
            <v/>
          </cell>
          <cell r="AM2858" t="e">
            <v>#N/A</v>
          </cell>
        </row>
        <row r="2859">
          <cell r="A2859" t="str">
            <v>ACTIVE</v>
          </cell>
          <cell r="B2859" t="str">
            <v>35-2245</v>
          </cell>
          <cell r="C2859">
            <v>28884311</v>
          </cell>
          <cell r="D2859" t="str">
            <v>35-2245</v>
          </cell>
          <cell r="E2859" t="str">
            <v>SDR 35</v>
          </cell>
          <cell r="F2859" t="str">
            <v>6 VAN STONE FLGEXFEM150#BPXSDR35</v>
          </cell>
          <cell r="G2859">
            <v>3.15</v>
          </cell>
          <cell r="H2859">
            <v>1.4288148000000001</v>
          </cell>
          <cell r="I2859">
            <v>1</v>
          </cell>
          <cell r="J2859">
            <v>43</v>
          </cell>
          <cell r="K2859">
            <v>580.0826666666668</v>
          </cell>
          <cell r="L2859">
            <v>54.263800000000003</v>
          </cell>
          <cell r="M2859" t="str">
            <v>SPECFIT</v>
          </cell>
          <cell r="N2859" t="str">
            <v>(79)5306</v>
          </cell>
          <cell r="O2859" t="str">
            <v>BOX</v>
          </cell>
          <cell r="P2859" t="str">
            <v>D</v>
          </cell>
          <cell r="Q2859" t="str">
            <v>F</v>
          </cell>
          <cell r="R2859">
            <v>456.00000000000006</v>
          </cell>
          <cell r="S2859">
            <v>487.92000000000007</v>
          </cell>
          <cell r="T2859">
            <v>487.92000000000007</v>
          </cell>
          <cell r="U2859">
            <v>487.92000000000007</v>
          </cell>
          <cell r="V2859">
            <v>522.07440000000008</v>
          </cell>
          <cell r="W2859">
            <v>522.07440000000008</v>
          </cell>
          <cell r="X2859">
            <v>522.07440000000008</v>
          </cell>
          <cell r="Y2859">
            <v>522.07440000000008</v>
          </cell>
          <cell r="Z2859">
            <v>580.0826666666668</v>
          </cell>
          <cell r="AB2859" t="str">
            <v/>
          </cell>
          <cell r="AC2859">
            <v>3147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I2859" t="str">
            <v/>
          </cell>
          <cell r="AJ2859" t="str">
            <v/>
          </cell>
          <cell r="AM2859" t="e">
            <v>#N/A</v>
          </cell>
        </row>
        <row r="2860">
          <cell r="A2860" t="str">
            <v>ACTIVE</v>
          </cell>
          <cell r="B2860" t="str">
            <v>35-2246</v>
          </cell>
          <cell r="C2860">
            <v>28884320</v>
          </cell>
          <cell r="D2860" t="str">
            <v>35-2246</v>
          </cell>
          <cell r="E2860" t="str">
            <v>SDR 35</v>
          </cell>
          <cell r="F2860" t="str">
            <v>8 VAN STONE FLGEXFEM150#BPXSDR35</v>
          </cell>
          <cell r="G2860">
            <v>5.4</v>
          </cell>
          <cell r="H2860">
            <v>2.4493968000000002</v>
          </cell>
          <cell r="I2860">
            <v>1</v>
          </cell>
          <cell r="J2860">
            <v>25</v>
          </cell>
          <cell r="K2860">
            <v>863.53895424836628</v>
          </cell>
          <cell r="L2860">
            <v>80.7791</v>
          </cell>
          <cell r="M2860" t="str">
            <v>SPECFIT</v>
          </cell>
          <cell r="N2860" t="str">
            <v>(79)5308</v>
          </cell>
          <cell r="O2860" t="str">
            <v>BOX</v>
          </cell>
          <cell r="P2860" t="str">
            <v>D</v>
          </cell>
          <cell r="Q2860" t="str">
            <v>F</v>
          </cell>
          <cell r="R2860">
            <v>678.82352941176475</v>
          </cell>
          <cell r="S2860">
            <v>726.34117647058838</v>
          </cell>
          <cell r="T2860">
            <v>726.34117647058838</v>
          </cell>
          <cell r="U2860">
            <v>726.34117647058838</v>
          </cell>
          <cell r="V2860">
            <v>777.18505882352963</v>
          </cell>
          <cell r="W2860">
            <v>777.18505882352963</v>
          </cell>
          <cell r="X2860">
            <v>777.18505882352963</v>
          </cell>
          <cell r="Y2860">
            <v>777.18505882352963</v>
          </cell>
          <cell r="Z2860">
            <v>863.53895424836628</v>
          </cell>
          <cell r="AB2860" t="str">
            <v/>
          </cell>
          <cell r="AC2860">
            <v>3148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I2860" t="str">
            <v/>
          </cell>
          <cell r="AJ2860" t="str">
            <v/>
          </cell>
          <cell r="AM2860" t="e">
            <v>#N/A</v>
          </cell>
        </row>
        <row r="2861">
          <cell r="A2861" t="str">
            <v>ACTIVE</v>
          </cell>
          <cell r="B2861" t="str">
            <v>35-2247</v>
          </cell>
          <cell r="C2861">
            <v>28884338</v>
          </cell>
          <cell r="D2861" t="str">
            <v>35-2247</v>
          </cell>
          <cell r="E2861" t="str">
            <v>SDR 35</v>
          </cell>
          <cell r="F2861" t="str">
            <v>10 VAN STONE FLGEXFEM150#BPXSDR35</v>
          </cell>
          <cell r="G2861">
            <v>10.35</v>
          </cell>
          <cell r="H2861">
            <v>4.6946772000000001</v>
          </cell>
          <cell r="I2861">
            <v>1</v>
          </cell>
          <cell r="J2861">
            <v>13</v>
          </cell>
          <cell r="K2861">
            <v>2066.1179686274513</v>
          </cell>
          <cell r="L2861">
            <v>193.27440000000001</v>
          </cell>
          <cell r="M2861" t="str">
            <v>SPECFIT</v>
          </cell>
          <cell r="N2861" t="str">
            <v>(79)53010</v>
          </cell>
          <cell r="O2861" t="str">
            <v>BOX</v>
          </cell>
          <cell r="P2861" t="str">
            <v>D</v>
          </cell>
          <cell r="Q2861" t="str">
            <v>F</v>
          </cell>
          <cell r="R2861">
            <v>1624.164705882353</v>
          </cell>
          <cell r="S2861">
            <v>1737.8562352941178</v>
          </cell>
          <cell r="T2861">
            <v>1737.8562352941178</v>
          </cell>
          <cell r="U2861">
            <v>1737.8562352941178</v>
          </cell>
          <cell r="V2861">
            <v>1859.5061717647061</v>
          </cell>
          <cell r="W2861">
            <v>1859.5061717647061</v>
          </cell>
          <cell r="X2861">
            <v>1859.5061717647061</v>
          </cell>
          <cell r="Y2861">
            <v>1859.5061717647061</v>
          </cell>
          <cell r="Z2861">
            <v>2066.1179686274513</v>
          </cell>
          <cell r="AB2861" t="str">
            <v/>
          </cell>
          <cell r="AC2861">
            <v>3149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I2861" t="str">
            <v/>
          </cell>
          <cell r="AJ2861" t="str">
            <v/>
          </cell>
          <cell r="AM2861" t="e">
            <v>#N/A</v>
          </cell>
        </row>
        <row r="2862">
          <cell r="A2862" t="str">
            <v>ACTIVE</v>
          </cell>
          <cell r="B2862" t="str">
            <v>35-2248</v>
          </cell>
          <cell r="C2862">
            <v>28884346</v>
          </cell>
          <cell r="D2862" t="str">
            <v>35-2248</v>
          </cell>
          <cell r="E2862" t="str">
            <v>SDR 35</v>
          </cell>
          <cell r="F2862" t="str">
            <v>12 VAN STONE FLGEXFEM150#BPXSDR35</v>
          </cell>
          <cell r="G2862">
            <v>14.85</v>
          </cell>
          <cell r="H2862">
            <v>6.7358411999999994</v>
          </cell>
          <cell r="I2862">
            <v>1</v>
          </cell>
          <cell r="J2862">
            <v>9</v>
          </cell>
          <cell r="K2862">
            <v>2201.6651490196082</v>
          </cell>
          <cell r="L2862">
            <v>86.313999999999993</v>
          </cell>
          <cell r="M2862" t="str">
            <v>SPECFIT</v>
          </cell>
          <cell r="N2862" t="str">
            <v>(79)53012</v>
          </cell>
          <cell r="O2862" t="str">
            <v>BOX</v>
          </cell>
          <cell r="P2862" t="str">
            <v>D</v>
          </cell>
          <cell r="Q2862" t="str">
            <v>F</v>
          </cell>
          <cell r="R2862">
            <v>1730.7176470588236</v>
          </cell>
          <cell r="S2862">
            <v>1851.8678823529413</v>
          </cell>
          <cell r="T2862">
            <v>1851.8678823529413</v>
          </cell>
          <cell r="U2862">
            <v>1851.8678823529413</v>
          </cell>
          <cell r="V2862">
            <v>1981.4986341176473</v>
          </cell>
          <cell r="W2862">
            <v>1981.4986341176473</v>
          </cell>
          <cell r="X2862">
            <v>1981.4986341176473</v>
          </cell>
          <cell r="Y2862">
            <v>1981.4986341176473</v>
          </cell>
          <cell r="Z2862">
            <v>2201.6651490196082</v>
          </cell>
          <cell r="AB2862" t="str">
            <v/>
          </cell>
          <cell r="AC2862">
            <v>3150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I2862" t="str">
            <v/>
          </cell>
          <cell r="AJ2862" t="str">
            <v/>
          </cell>
          <cell r="AM2862" t="e">
            <v>#N/A</v>
          </cell>
        </row>
        <row r="2863">
          <cell r="A2863" t="str">
            <v>INACTIVE</v>
          </cell>
          <cell r="B2863" t="str">
            <v>35-2249</v>
          </cell>
          <cell r="C2863">
            <v>28884354</v>
          </cell>
          <cell r="D2863" t="str">
            <v>35-2249</v>
          </cell>
          <cell r="E2863" t="str">
            <v>SDR 35</v>
          </cell>
          <cell r="F2863" t="str">
            <v>14X15 VAN STONE FLGEXFEM150#BPXSDR35</v>
          </cell>
          <cell r="G2863">
            <v>70</v>
          </cell>
          <cell r="H2863">
            <v>31.751439999999999</v>
          </cell>
          <cell r="I2863">
            <v>1</v>
          </cell>
          <cell r="J2863">
            <v>4</v>
          </cell>
          <cell r="K2863">
            <v>7118.5841176470603</v>
          </cell>
          <cell r="L2863">
            <v>665.90859999999998</v>
          </cell>
          <cell r="M2863" t="str">
            <v>SPECFIT</v>
          </cell>
          <cell r="N2863" t="str">
            <v>(79)53014-15</v>
          </cell>
          <cell r="O2863" t="str">
            <v>BOX</v>
          </cell>
          <cell r="P2863" t="str">
            <v>D</v>
          </cell>
          <cell r="Q2863" t="str">
            <v>F</v>
          </cell>
          <cell r="R2863">
            <v>5595.8823529411766</v>
          </cell>
          <cell r="S2863">
            <v>5987.5941176470596</v>
          </cell>
          <cell r="T2863">
            <v>5987.5941176470596</v>
          </cell>
          <cell r="U2863">
            <v>5987.5941176470596</v>
          </cell>
          <cell r="V2863">
            <v>6406.7257058823543</v>
          </cell>
          <cell r="W2863">
            <v>6406.7257058823543</v>
          </cell>
          <cell r="X2863">
            <v>6406.7257058823543</v>
          </cell>
          <cell r="Y2863">
            <v>6406.7257058823543</v>
          </cell>
          <cell r="Z2863">
            <v>7118.5841176470603</v>
          </cell>
          <cell r="AB2863" t="str">
            <v/>
          </cell>
          <cell r="AC2863">
            <v>3151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I2863" t="str">
            <v/>
          </cell>
          <cell r="AJ2863" t="str">
            <v/>
          </cell>
          <cell r="AM2863" t="e">
            <v>#N/A</v>
          </cell>
        </row>
        <row r="2864">
          <cell r="A2864" t="str">
            <v>INACTIVE</v>
          </cell>
          <cell r="B2864" t="str">
            <v>35-2250</v>
          </cell>
          <cell r="C2864">
            <v>28884362</v>
          </cell>
          <cell r="D2864" t="str">
            <v>35-2250</v>
          </cell>
          <cell r="E2864" t="str">
            <v>SDR 35</v>
          </cell>
          <cell r="F2864" t="str">
            <v>16X15 VAN STONE FLGEXFEM150#BPXSDR35</v>
          </cell>
          <cell r="G2864">
            <v>86</v>
          </cell>
          <cell r="H2864">
            <v>39.008912000000002</v>
          </cell>
          <cell r="I2864">
            <v>1</v>
          </cell>
          <cell r="J2864">
            <v>3</v>
          </cell>
          <cell r="K2864">
            <v>9666.6376392156872</v>
          </cell>
          <cell r="L2864">
            <v>904.26700000000005</v>
          </cell>
          <cell r="M2864" t="str">
            <v>SPECFIT</v>
          </cell>
          <cell r="N2864" t="str">
            <v>(79)53016-15</v>
          </cell>
          <cell r="O2864" t="str">
            <v>BOX</v>
          </cell>
          <cell r="P2864" t="str">
            <v>D</v>
          </cell>
          <cell r="Q2864" t="str">
            <v>F</v>
          </cell>
          <cell r="R2864">
            <v>7598.8941176470598</v>
          </cell>
          <cell r="S2864">
            <v>8130.8167058823547</v>
          </cell>
          <cell r="T2864">
            <v>8130.8167058823547</v>
          </cell>
          <cell r="U2864">
            <v>8130.8167058823547</v>
          </cell>
          <cell r="V2864">
            <v>8699.9738752941194</v>
          </cell>
          <cell r="W2864">
            <v>8699.9738752941194</v>
          </cell>
          <cell r="X2864">
            <v>8699.9738752941194</v>
          </cell>
          <cell r="Y2864">
            <v>8699.9738752941194</v>
          </cell>
          <cell r="Z2864">
            <v>9666.6376392156872</v>
          </cell>
          <cell r="AB2864" t="str">
            <v/>
          </cell>
          <cell r="AC2864">
            <v>3152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I2864" t="str">
            <v/>
          </cell>
          <cell r="AJ2864" t="str">
            <v/>
          </cell>
          <cell r="AM2864" t="e">
            <v>#N/A</v>
          </cell>
        </row>
        <row r="2865">
          <cell r="A2865" t="str">
            <v>ACTIVE</v>
          </cell>
          <cell r="B2865" t="str">
            <v>35-2251</v>
          </cell>
          <cell r="C2865">
            <v>28884370</v>
          </cell>
          <cell r="D2865" t="str">
            <v>35-2251</v>
          </cell>
          <cell r="E2865" t="str">
            <v>SDR 35</v>
          </cell>
          <cell r="F2865" t="str">
            <v>18 VAN STONE FLGEXFEM150#BPXSDR35</v>
          </cell>
          <cell r="G2865">
            <v>49.05</v>
          </cell>
          <cell r="H2865">
            <v>22.2486876</v>
          </cell>
          <cell r="I2865">
            <v>1</v>
          </cell>
          <cell r="J2865">
            <v>3</v>
          </cell>
          <cell r="K2865">
            <v>10092.40574509804</v>
          </cell>
          <cell r="L2865">
            <v>633.46029999999996</v>
          </cell>
          <cell r="M2865" t="str">
            <v>SPECFIT</v>
          </cell>
          <cell r="N2865" t="str">
            <v>(79)53018</v>
          </cell>
          <cell r="O2865" t="str">
            <v>BOX</v>
          </cell>
          <cell r="P2865" t="str">
            <v>D</v>
          </cell>
          <cell r="Q2865" t="str">
            <v>F</v>
          </cell>
          <cell r="R2865">
            <v>7933.588235294118</v>
          </cell>
          <cell r="S2865">
            <v>8488.9394117647062</v>
          </cell>
          <cell r="T2865">
            <v>8488.9394117647062</v>
          </cell>
          <cell r="U2865">
            <v>8488.9394117647062</v>
          </cell>
          <cell r="V2865">
            <v>9083.1651705882359</v>
          </cell>
          <cell r="W2865">
            <v>9083.1651705882359</v>
          </cell>
          <cell r="X2865">
            <v>9083.1651705882359</v>
          </cell>
          <cell r="Y2865">
            <v>9083.1651705882359</v>
          </cell>
          <cell r="Z2865">
            <v>10092.40574509804</v>
          </cell>
          <cell r="AB2865" t="str">
            <v/>
          </cell>
          <cell r="AC2865">
            <v>3153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I2865" t="str">
            <v/>
          </cell>
          <cell r="AJ2865" t="str">
            <v/>
          </cell>
          <cell r="AM2865" t="e">
            <v>#N/A</v>
          </cell>
        </row>
        <row r="2866">
          <cell r="A2866" t="str">
            <v>INACTIVE</v>
          </cell>
          <cell r="B2866" t="str">
            <v>35-2252</v>
          </cell>
          <cell r="C2866">
            <v>28884389</v>
          </cell>
          <cell r="D2866" t="str">
            <v>35-2252</v>
          </cell>
          <cell r="E2866" t="str">
            <v>SDR 35</v>
          </cell>
          <cell r="F2866" t="str">
            <v>20X21 VAN STONE FLGEXFEM150#BPXSDR35</v>
          </cell>
          <cell r="G2866">
            <v>173</v>
          </cell>
          <cell r="H2866">
            <v>78.471416000000005</v>
          </cell>
          <cell r="I2866">
            <v>1</v>
          </cell>
          <cell r="J2866">
            <v>2</v>
          </cell>
          <cell r="K2866">
            <v>12671.633471895426</v>
          </cell>
          <cell r="L2866">
            <v>1185.3710000000001</v>
          </cell>
          <cell r="M2866" t="str">
            <v>SPECFIT</v>
          </cell>
          <cell r="N2866" t="str">
            <v>(79)53020-21</v>
          </cell>
          <cell r="O2866" t="str">
            <v>BOX</v>
          </cell>
          <cell r="P2866" t="str">
            <v>D</v>
          </cell>
          <cell r="Q2866" t="str">
            <v>F</v>
          </cell>
          <cell r="R2866">
            <v>9961.105882352942</v>
          </cell>
          <cell r="S2866">
            <v>10658.383294117648</v>
          </cell>
          <cell r="T2866">
            <v>10658.383294117648</v>
          </cell>
          <cell r="U2866">
            <v>10658.383294117648</v>
          </cell>
          <cell r="V2866">
            <v>11404.470124705884</v>
          </cell>
          <cell r="W2866">
            <v>11404.470124705884</v>
          </cell>
          <cell r="X2866">
            <v>11404.470124705884</v>
          </cell>
          <cell r="Y2866">
            <v>11404.470124705884</v>
          </cell>
          <cell r="Z2866">
            <v>12671.633471895426</v>
          </cell>
          <cell r="AB2866" t="str">
            <v/>
          </cell>
          <cell r="AC2866">
            <v>3154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I2866" t="str">
            <v/>
          </cell>
          <cell r="AJ2866" t="str">
            <v/>
          </cell>
          <cell r="AM2866" t="e">
            <v>#N/A</v>
          </cell>
        </row>
        <row r="2867">
          <cell r="A2867" t="str">
            <v>ACTIVE</v>
          </cell>
          <cell r="B2867" t="str">
            <v>35-2253</v>
          </cell>
          <cell r="C2867">
            <v>28884397</v>
          </cell>
          <cell r="D2867" t="str">
            <v>35-2253</v>
          </cell>
          <cell r="E2867" t="str">
            <v>SDR 35</v>
          </cell>
          <cell r="F2867" t="str">
            <v>24 VAN STONE FLGEXFEM150#BPXSDR35</v>
          </cell>
          <cell r="G2867">
            <v>112.05</v>
          </cell>
          <cell r="H2867">
            <v>50.824983599999996</v>
          </cell>
          <cell r="I2867">
            <v>1</v>
          </cell>
          <cell r="J2867">
            <v>1</v>
          </cell>
          <cell r="K2867">
            <v>18033.716499346407</v>
          </cell>
          <cell r="L2867">
            <v>1686.9683</v>
          </cell>
          <cell r="M2867" t="str">
            <v>SPECFIT</v>
          </cell>
          <cell r="N2867" t="str">
            <v>(79)53024</v>
          </cell>
          <cell r="O2867" t="str">
            <v>BOX</v>
          </cell>
          <cell r="P2867" t="str">
            <v>D</v>
          </cell>
          <cell r="Q2867" t="str">
            <v>F</v>
          </cell>
          <cell r="R2867">
            <v>14176.211764705884</v>
          </cell>
          <cell r="S2867">
            <v>15168.546588235296</v>
          </cell>
          <cell r="T2867">
            <v>15168.546588235296</v>
          </cell>
          <cell r="U2867">
            <v>15168.546588235296</v>
          </cell>
          <cell r="V2867">
            <v>16230.344849411767</v>
          </cell>
          <cell r="W2867">
            <v>16230.344849411767</v>
          </cell>
          <cell r="X2867">
            <v>16230.344849411767</v>
          </cell>
          <cell r="Y2867">
            <v>16230.344849411767</v>
          </cell>
          <cell r="Z2867">
            <v>18033.716499346407</v>
          </cell>
          <cell r="AB2867" t="str">
            <v/>
          </cell>
          <cell r="AC2867">
            <v>3155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I2867" t="str">
            <v/>
          </cell>
          <cell r="AJ2867" t="str">
            <v/>
          </cell>
          <cell r="AM2867" t="e">
            <v>#N/A</v>
          </cell>
        </row>
        <row r="2868">
          <cell r="A2868" t="str">
            <v>INACTIVE</v>
          </cell>
          <cell r="B2868" t="str">
            <v>35-2254</v>
          </cell>
          <cell r="C2868">
            <v>28884400</v>
          </cell>
          <cell r="D2868" t="str">
            <v>35-2254</v>
          </cell>
          <cell r="E2868" t="str">
            <v>SDR 35</v>
          </cell>
          <cell r="F2868" t="str">
            <v>24X27 VAN STONE FLGEXFEM150#BPXSDR35</v>
          </cell>
          <cell r="G2868">
            <v>288</v>
          </cell>
          <cell r="H2868">
            <v>130.63449600000001</v>
          </cell>
          <cell r="I2868">
            <v>1</v>
          </cell>
          <cell r="J2868">
            <v>1</v>
          </cell>
          <cell r="K2868">
            <v>21101.28523267974</v>
          </cell>
          <cell r="L2868">
            <v>1973.9249</v>
          </cell>
          <cell r="M2868" t="str">
            <v>SPECFIT</v>
          </cell>
          <cell r="N2868" t="str">
            <v>(79)53024-27</v>
          </cell>
          <cell r="O2868" t="str">
            <v>BOX</v>
          </cell>
          <cell r="P2868" t="str">
            <v>D</v>
          </cell>
          <cell r="Q2868" t="str">
            <v>F</v>
          </cell>
          <cell r="R2868">
            <v>16587.611764705882</v>
          </cell>
          <cell r="S2868">
            <v>17748.744588235295</v>
          </cell>
          <cell r="T2868">
            <v>17748.744588235295</v>
          </cell>
          <cell r="U2868">
            <v>17748.744588235295</v>
          </cell>
          <cell r="V2868">
            <v>18991.156709411767</v>
          </cell>
          <cell r="W2868">
            <v>18991.156709411767</v>
          </cell>
          <cell r="X2868">
            <v>18991.156709411767</v>
          </cell>
          <cell r="Y2868">
            <v>18991.156709411767</v>
          </cell>
          <cell r="Z2868">
            <v>21101.28523267974</v>
          </cell>
          <cell r="AB2868" t="str">
            <v/>
          </cell>
          <cell r="AC2868">
            <v>3156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I2868" t="str">
            <v/>
          </cell>
          <cell r="AJ2868" t="str">
            <v/>
          </cell>
          <cell r="AM2868" t="e">
            <v>#N/A</v>
          </cell>
        </row>
        <row r="2869">
          <cell r="A2869" t="str">
            <v>INACTIVE</v>
          </cell>
          <cell r="B2869" t="str">
            <v>35-2255</v>
          </cell>
          <cell r="C2869">
            <v>28884419</v>
          </cell>
          <cell r="D2869" t="str">
            <v>35-2255</v>
          </cell>
          <cell r="E2869" t="str">
            <v>SDR 35</v>
          </cell>
          <cell r="F2869" t="str">
            <v>26X27 VAN STONE FLGEXFEM150#BPXSDR35</v>
          </cell>
          <cell r="G2869">
            <v>319</v>
          </cell>
          <cell r="H2869">
            <v>144.69584800000001</v>
          </cell>
          <cell r="I2869">
            <v>1</v>
          </cell>
          <cell r="J2869">
            <v>1</v>
          </cell>
          <cell r="K2869">
            <v>24168.868932026144</v>
          </cell>
          <cell r="L2869">
            <v>2260.8833</v>
          </cell>
          <cell r="M2869" t="str">
            <v>SPECFIT</v>
          </cell>
          <cell r="N2869" t="str">
            <v>(79)53026-27</v>
          </cell>
          <cell r="O2869" t="str">
            <v>BOX</v>
          </cell>
          <cell r="P2869" t="str">
            <v>D</v>
          </cell>
          <cell r="Q2869" t="str">
            <v>F</v>
          </cell>
          <cell r="R2869">
            <v>18999.023529411767</v>
          </cell>
          <cell r="S2869">
            <v>20328.95517647059</v>
          </cell>
          <cell r="T2869">
            <v>20328.95517647059</v>
          </cell>
          <cell r="U2869">
            <v>20328.95517647059</v>
          </cell>
          <cell r="V2869">
            <v>21751.982038823531</v>
          </cell>
          <cell r="W2869">
            <v>21751.982038823531</v>
          </cell>
          <cell r="X2869">
            <v>21751.982038823531</v>
          </cell>
          <cell r="Y2869">
            <v>21751.982038823531</v>
          </cell>
          <cell r="Z2869">
            <v>24168.868932026144</v>
          </cell>
          <cell r="AB2869" t="str">
            <v/>
          </cell>
          <cell r="AC2869">
            <v>3157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I2869" t="str">
            <v/>
          </cell>
          <cell r="AJ2869" t="str">
            <v/>
          </cell>
          <cell r="AM2869" t="e">
            <v>#N/A</v>
          </cell>
        </row>
        <row r="2870">
          <cell r="A2870" t="str">
            <v>INACTIVE</v>
          </cell>
          <cell r="B2870" t="str">
            <v>35-2256</v>
          </cell>
          <cell r="C2870">
            <v>28884427</v>
          </cell>
          <cell r="D2870" t="str">
            <v>35-2256</v>
          </cell>
          <cell r="E2870" t="str">
            <v>SDR 35</v>
          </cell>
          <cell r="F2870" t="str">
            <v>28X27 VAN STONE FLGEXFEM150#BPXSDR35</v>
          </cell>
          <cell r="G2870">
            <v>335</v>
          </cell>
          <cell r="H2870">
            <v>151.95331999999999</v>
          </cell>
          <cell r="I2870">
            <v>1</v>
          </cell>
          <cell r="J2870">
            <v>1</v>
          </cell>
          <cell r="K2870">
            <v>26585.835145098037</v>
          </cell>
          <cell r="L2870">
            <v>2486.9792000000002</v>
          </cell>
          <cell r="M2870" t="str">
            <v>SPECFIT</v>
          </cell>
          <cell r="N2870" t="str">
            <v>(79)53028-27</v>
          </cell>
          <cell r="O2870" t="str">
            <v>BOX</v>
          </cell>
          <cell r="P2870" t="str">
            <v>D</v>
          </cell>
          <cell r="Q2870" t="str">
            <v>F</v>
          </cell>
          <cell r="R2870">
            <v>20898.988235294117</v>
          </cell>
          <cell r="S2870">
            <v>22361.917411764705</v>
          </cell>
          <cell r="T2870">
            <v>22361.917411764705</v>
          </cell>
          <cell r="U2870">
            <v>22361.917411764705</v>
          </cell>
          <cell r="V2870">
            <v>23927.251630588235</v>
          </cell>
          <cell r="W2870">
            <v>23927.251630588235</v>
          </cell>
          <cell r="X2870">
            <v>23927.251630588235</v>
          </cell>
          <cell r="Y2870">
            <v>23927.251630588235</v>
          </cell>
          <cell r="Z2870">
            <v>26585.835145098037</v>
          </cell>
          <cell r="AB2870" t="str">
            <v/>
          </cell>
          <cell r="AC2870">
            <v>3158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I2870" t="str">
            <v/>
          </cell>
          <cell r="AJ2870" t="str">
            <v/>
          </cell>
          <cell r="AM2870" t="e">
            <v>#N/A</v>
          </cell>
        </row>
        <row r="2871">
          <cell r="A2871" t="str">
            <v>ACTIVE</v>
          </cell>
          <cell r="B2871" t="str">
            <v>35-2257</v>
          </cell>
          <cell r="C2871">
            <v>28884435</v>
          </cell>
          <cell r="D2871" t="str">
            <v>35-2257</v>
          </cell>
          <cell r="E2871" t="str">
            <v>SDR 35</v>
          </cell>
          <cell r="F2871" t="str">
            <v>30 VAN STONE FLGEXFEM150#BPXSDR35</v>
          </cell>
          <cell r="G2871">
            <v>238.95</v>
          </cell>
          <cell r="H2871">
            <v>108.38580839999999</v>
          </cell>
          <cell r="I2871">
            <v>1</v>
          </cell>
          <cell r="J2871">
            <v>1</v>
          </cell>
          <cell r="K2871">
            <v>35370.540600000008</v>
          </cell>
          <cell r="L2871">
            <v>3308.7471</v>
          </cell>
          <cell r="M2871" t="str">
            <v>SPECFIT</v>
          </cell>
          <cell r="N2871" t="str">
            <v>(79)53030</v>
          </cell>
          <cell r="O2871" t="str">
            <v>BOX</v>
          </cell>
          <cell r="P2871" t="str">
            <v>D</v>
          </cell>
          <cell r="Q2871" t="str">
            <v>F</v>
          </cell>
          <cell r="R2871">
            <v>27804.600000000002</v>
          </cell>
          <cell r="S2871">
            <v>29750.922000000002</v>
          </cell>
          <cell r="T2871">
            <v>29750.922000000002</v>
          </cell>
          <cell r="U2871">
            <v>29750.922000000002</v>
          </cell>
          <cell r="V2871">
            <v>31833.486540000005</v>
          </cell>
          <cell r="W2871">
            <v>31833.486540000005</v>
          </cell>
          <cell r="X2871">
            <v>31833.486540000005</v>
          </cell>
          <cell r="Y2871">
            <v>31833.486540000005</v>
          </cell>
          <cell r="Z2871">
            <v>35370.540600000008</v>
          </cell>
          <cell r="AB2871" t="str">
            <v/>
          </cell>
          <cell r="AC2871">
            <v>3159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I2871" t="str">
            <v/>
          </cell>
          <cell r="AJ2871" t="str">
            <v/>
          </cell>
          <cell r="AM2871" t="e">
            <v>#N/A</v>
          </cell>
        </row>
        <row r="2872">
          <cell r="A2872" t="str">
            <v>ACTIVE</v>
          </cell>
          <cell r="B2872" t="str">
            <v>35-2258</v>
          </cell>
          <cell r="C2872">
            <v>28884443</v>
          </cell>
          <cell r="D2872" t="str">
            <v>35-2258</v>
          </cell>
          <cell r="E2872" t="str">
            <v>SDR 35</v>
          </cell>
          <cell r="F2872" t="str">
            <v>36 VAN STONE FLGEXFEM150#BPXSDR35</v>
          </cell>
          <cell r="G2872">
            <v>364.5</v>
          </cell>
          <cell r="H2872">
            <v>165.334284</v>
          </cell>
          <cell r="I2872">
            <v>1</v>
          </cell>
          <cell r="J2872" t="str">
            <v>-</v>
          </cell>
          <cell r="K2872">
            <v>47027.672943790851</v>
          </cell>
          <cell r="L2872">
            <v>4399.2157999999999</v>
          </cell>
          <cell r="M2872" t="str">
            <v>SPECFIT</v>
          </cell>
          <cell r="N2872" t="str">
            <v>(79)53036</v>
          </cell>
          <cell r="O2872" t="str">
            <v>BOX</v>
          </cell>
          <cell r="P2872" t="str">
            <v>D</v>
          </cell>
          <cell r="Q2872" t="str">
            <v>F</v>
          </cell>
          <cell r="R2872">
            <v>36968.211764705884</v>
          </cell>
          <cell r="S2872">
            <v>39555.986588235297</v>
          </cell>
          <cell r="T2872">
            <v>39555.986588235297</v>
          </cell>
          <cell r="U2872">
            <v>39555.986588235297</v>
          </cell>
          <cell r="V2872">
            <v>42324.905649411769</v>
          </cell>
          <cell r="W2872">
            <v>42324.905649411769</v>
          </cell>
          <cell r="X2872">
            <v>42324.905649411769</v>
          </cell>
          <cell r="Y2872">
            <v>42324.905649411769</v>
          </cell>
          <cell r="Z2872">
            <v>47027.672943790851</v>
          </cell>
          <cell r="AB2872" t="str">
            <v/>
          </cell>
          <cell r="AC2872">
            <v>3160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I2872" t="str">
            <v/>
          </cell>
          <cell r="AJ2872" t="str">
            <v/>
          </cell>
          <cell r="AM2872" t="e">
            <v>#N/A</v>
          </cell>
        </row>
        <row r="2873">
          <cell r="A2873" t="str">
            <v>ACTIVE</v>
          </cell>
          <cell r="B2873" t="str">
            <v>35-2259</v>
          </cell>
          <cell r="C2873">
            <v>28884508</v>
          </cell>
          <cell r="D2873" t="str">
            <v>35-2259</v>
          </cell>
          <cell r="E2873" t="str">
            <v>SDR 35</v>
          </cell>
          <cell r="F2873" t="str">
            <v>4 ADAPTER SEWER BY IPS GXG SDR35</v>
          </cell>
          <cell r="G2873">
            <v>0.45</v>
          </cell>
          <cell r="H2873">
            <v>0.2041164</v>
          </cell>
          <cell r="I2873">
            <v>6</v>
          </cell>
          <cell r="J2873" t="str">
            <v>-</v>
          </cell>
          <cell r="K2873">
            <v>106.63144444444444</v>
          </cell>
          <cell r="L2873">
            <v>16.628319999999999</v>
          </cell>
          <cell r="M2873" t="str">
            <v>PTI</v>
          </cell>
          <cell r="N2873" t="str">
            <v>H657</v>
          </cell>
          <cell r="O2873" t="str">
            <v>BOX</v>
          </cell>
          <cell r="P2873" t="str">
            <v>D</v>
          </cell>
          <cell r="Q2873" t="str">
            <v>M</v>
          </cell>
          <cell r="R2873">
            <v>150.78823529411764</v>
          </cell>
          <cell r="S2873">
            <v>161.34341176470588</v>
          </cell>
          <cell r="T2873">
            <v>89.69</v>
          </cell>
          <cell r="U2873">
            <v>89.69</v>
          </cell>
          <cell r="V2873">
            <v>95.968299999999999</v>
          </cell>
          <cell r="W2873">
            <v>95.968299999999999</v>
          </cell>
          <cell r="X2873">
            <v>95.968299999999999</v>
          </cell>
          <cell r="Y2873">
            <v>95.968299999999999</v>
          </cell>
          <cell r="Z2873">
            <v>106.63144444444444</v>
          </cell>
          <cell r="AB2873" t="str">
            <v/>
          </cell>
          <cell r="AC2873">
            <v>3334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I2873" t="str">
            <v/>
          </cell>
          <cell r="AJ2873" t="str">
            <v/>
          </cell>
          <cell r="AM2873" t="e">
            <v>#N/A</v>
          </cell>
        </row>
        <row r="2874">
          <cell r="A2874" t="str">
            <v>ACTIVE</v>
          </cell>
          <cell r="B2874" t="str">
            <v>35-2260</v>
          </cell>
          <cell r="C2874">
            <v>28884516</v>
          </cell>
          <cell r="D2874" t="str">
            <v>35-2260</v>
          </cell>
          <cell r="E2874" t="str">
            <v>SDR 35</v>
          </cell>
          <cell r="F2874" t="str">
            <v>6X4 ADAPTER SEWER BY IPS GXG SDR35</v>
          </cell>
          <cell r="G2874">
            <v>0.9</v>
          </cell>
          <cell r="H2874">
            <v>0.40823280000000001</v>
          </cell>
          <cell r="I2874">
            <v>4</v>
          </cell>
          <cell r="J2874" t="str">
            <v>-</v>
          </cell>
          <cell r="K2874">
            <v>143.03522222222225</v>
          </cell>
          <cell r="L2874">
            <v>23.869219999999999</v>
          </cell>
          <cell r="M2874" t="str">
            <v>PTI</v>
          </cell>
          <cell r="N2874" t="str">
            <v>H658</v>
          </cell>
          <cell r="O2874" t="str">
            <v>BOX</v>
          </cell>
          <cell r="P2874" t="str">
            <v>D</v>
          </cell>
          <cell r="Q2874" t="str">
            <v>M</v>
          </cell>
          <cell r="R2874">
            <v>199.78823529411764</v>
          </cell>
          <cell r="S2874">
            <v>213.77341176470588</v>
          </cell>
          <cell r="T2874">
            <v>120.31</v>
          </cell>
          <cell r="U2874">
            <v>120.31</v>
          </cell>
          <cell r="V2874">
            <v>128.73170000000002</v>
          </cell>
          <cell r="W2874">
            <v>128.73170000000002</v>
          </cell>
          <cell r="X2874">
            <v>128.73170000000002</v>
          </cell>
          <cell r="Y2874">
            <v>128.73170000000002</v>
          </cell>
          <cell r="Z2874">
            <v>143.03522222222225</v>
          </cell>
          <cell r="AB2874" t="str">
            <v/>
          </cell>
          <cell r="AC2874">
            <v>3335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I2874" t="str">
            <v/>
          </cell>
          <cell r="AJ2874" t="str">
            <v/>
          </cell>
          <cell r="AM2874" t="e">
            <v>#N/A</v>
          </cell>
        </row>
        <row r="2875">
          <cell r="A2875" t="str">
            <v>ACTIVE</v>
          </cell>
          <cell r="B2875" t="str">
            <v>35-2261</v>
          </cell>
          <cell r="C2875">
            <v>28884524</v>
          </cell>
          <cell r="D2875" t="str">
            <v>35-2261</v>
          </cell>
          <cell r="E2875" t="str">
            <v>SDR 35</v>
          </cell>
          <cell r="F2875" t="str">
            <v>6 ADAPTER SEWER BY IPS GXG SDR35</v>
          </cell>
          <cell r="G2875">
            <v>1.35</v>
          </cell>
          <cell r="H2875">
            <v>0.61234920000000004</v>
          </cell>
          <cell r="I2875">
            <v>3</v>
          </cell>
          <cell r="J2875" t="str">
            <v>-</v>
          </cell>
          <cell r="K2875">
            <v>156.51722222222224</v>
          </cell>
          <cell r="L2875">
            <v>26.120799999999999</v>
          </cell>
          <cell r="M2875" t="str">
            <v>PTI</v>
          </cell>
          <cell r="N2875" t="str">
            <v>H659</v>
          </cell>
          <cell r="O2875" t="str">
            <v>BOX</v>
          </cell>
          <cell r="P2875" t="str">
            <v>D</v>
          </cell>
          <cell r="Q2875" t="str">
            <v>M</v>
          </cell>
          <cell r="R2875">
            <v>224.85882352941178</v>
          </cell>
          <cell r="S2875">
            <v>240.59894117647062</v>
          </cell>
          <cell r="T2875">
            <v>131.65</v>
          </cell>
          <cell r="U2875">
            <v>131.65</v>
          </cell>
          <cell r="V2875">
            <v>140.86550000000003</v>
          </cell>
          <cell r="W2875">
            <v>140.86550000000003</v>
          </cell>
          <cell r="X2875">
            <v>140.86550000000003</v>
          </cell>
          <cell r="Y2875">
            <v>140.86550000000003</v>
          </cell>
          <cell r="Z2875">
            <v>156.51722222222224</v>
          </cell>
          <cell r="AB2875" t="str">
            <v/>
          </cell>
          <cell r="AC2875">
            <v>3336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I2875" t="str">
            <v/>
          </cell>
          <cell r="AJ2875" t="str">
            <v/>
          </cell>
          <cell r="AM2875" t="e">
            <v>#N/A</v>
          </cell>
        </row>
        <row r="2876">
          <cell r="A2876" t="str">
            <v>ACTIVE</v>
          </cell>
          <cell r="B2876" t="str">
            <v>35-2262</v>
          </cell>
          <cell r="C2876">
            <v>28884532</v>
          </cell>
          <cell r="D2876" t="str">
            <v>35-2262</v>
          </cell>
          <cell r="E2876" t="str">
            <v>SDR 35</v>
          </cell>
          <cell r="F2876" t="str">
            <v>8 ADAPTER SEWER BY IPS GXG SDR35</v>
          </cell>
          <cell r="G2876">
            <v>2.7</v>
          </cell>
          <cell r="H2876">
            <v>1.2246984000000001</v>
          </cell>
          <cell r="I2876">
            <v>1</v>
          </cell>
          <cell r="J2876">
            <v>50</v>
          </cell>
          <cell r="K2876">
            <v>393.32178954248371</v>
          </cell>
          <cell r="L2876">
            <v>39.960189000000007</v>
          </cell>
          <cell r="M2876" t="str">
            <v>SPECFIT</v>
          </cell>
          <cell r="N2876" t="str">
            <v>(79)1058-IPS</v>
          </cell>
          <cell r="O2876" t="str">
            <v>BOX</v>
          </cell>
          <cell r="P2876" t="str">
            <v>D</v>
          </cell>
          <cell r="Q2876" t="str">
            <v>F</v>
          </cell>
          <cell r="R2876">
            <v>309.18823529411765</v>
          </cell>
          <cell r="S2876">
            <v>330.83141176470588</v>
          </cell>
          <cell r="T2876">
            <v>330.83141176470588</v>
          </cell>
          <cell r="U2876">
            <v>330.83141176470588</v>
          </cell>
          <cell r="V2876">
            <v>353.98961058823534</v>
          </cell>
          <cell r="W2876">
            <v>353.98961058823534</v>
          </cell>
          <cell r="X2876">
            <v>353.98961058823534</v>
          </cell>
          <cell r="Y2876">
            <v>353.98961058823534</v>
          </cell>
          <cell r="Z2876">
            <v>393.32178954248371</v>
          </cell>
          <cell r="AB2876" t="str">
            <v/>
          </cell>
          <cell r="AC2876">
            <v>3337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I2876" t="str">
            <v/>
          </cell>
          <cell r="AJ2876" t="str">
            <v/>
          </cell>
          <cell r="AM2876" t="e">
            <v>#N/A</v>
          </cell>
        </row>
        <row r="2877">
          <cell r="A2877" t="str">
            <v>ACTIVE</v>
          </cell>
          <cell r="B2877" t="str">
            <v>35-2264</v>
          </cell>
          <cell r="C2877">
            <v>28884559</v>
          </cell>
          <cell r="D2877" t="str">
            <v>35-2264</v>
          </cell>
          <cell r="E2877" t="str">
            <v>SDR 35</v>
          </cell>
          <cell r="F2877" t="str">
            <v>12 ADAPTER SEWER BY IPS GXG SDR35</v>
          </cell>
          <cell r="G2877">
            <v>7.2</v>
          </cell>
          <cell r="H2877">
            <v>3.2658624000000001</v>
          </cell>
          <cell r="I2877">
            <v>1</v>
          </cell>
          <cell r="J2877">
            <v>19</v>
          </cell>
          <cell r="K2877">
            <v>623.05009019607849</v>
          </cell>
          <cell r="L2877">
            <v>22.948400000000003</v>
          </cell>
          <cell r="M2877" t="str">
            <v>SPECFIT</v>
          </cell>
          <cell r="N2877" t="str">
            <v>(79)10512-IPS</v>
          </cell>
          <cell r="O2877" t="str">
            <v>BOX</v>
          </cell>
          <cell r="P2877" t="str">
            <v>D</v>
          </cell>
          <cell r="Q2877" t="str">
            <v>F</v>
          </cell>
          <cell r="R2877">
            <v>489.77647058823533</v>
          </cell>
          <cell r="S2877">
            <v>524.06082352941178</v>
          </cell>
          <cell r="T2877">
            <v>524.06082352941178</v>
          </cell>
          <cell r="U2877">
            <v>524.06082352941178</v>
          </cell>
          <cell r="V2877">
            <v>560.74508117647065</v>
          </cell>
          <cell r="W2877">
            <v>560.74508117647065</v>
          </cell>
          <cell r="X2877">
            <v>560.74508117647065</v>
          </cell>
          <cell r="Y2877">
            <v>560.74508117647065</v>
          </cell>
          <cell r="Z2877">
            <v>623.05009019607849</v>
          </cell>
          <cell r="AB2877" t="str">
            <v/>
          </cell>
          <cell r="AC2877">
            <v>3339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I2877" t="str">
            <v/>
          </cell>
          <cell r="AJ2877" t="str">
            <v/>
          </cell>
          <cell r="AM2877" t="e">
            <v>#N/A</v>
          </cell>
        </row>
        <row r="2878">
          <cell r="A2878" t="str">
            <v>ACTIVE</v>
          </cell>
          <cell r="B2878" t="str">
            <v>35-2265</v>
          </cell>
          <cell r="C2878">
            <v>28884567</v>
          </cell>
          <cell r="D2878" t="str">
            <v>35-2265</v>
          </cell>
          <cell r="E2878" t="str">
            <v>SDR 35</v>
          </cell>
          <cell r="F2878" t="str">
            <v>15X14 ADAPTER SEWER X IPS GXG SDR35</v>
          </cell>
          <cell r="G2878">
            <v>12.6</v>
          </cell>
          <cell r="H2878">
            <v>5.7152592000000002</v>
          </cell>
          <cell r="I2878">
            <v>1</v>
          </cell>
          <cell r="J2878">
            <v>11</v>
          </cell>
          <cell r="K2878">
            <v>2071.0268209150327</v>
          </cell>
          <cell r="L2878">
            <v>193.7336</v>
          </cell>
          <cell r="M2878" t="str">
            <v>SPECFIT</v>
          </cell>
          <cell r="N2878" t="str">
            <v>(79)1051514-IPS</v>
          </cell>
          <cell r="O2878" t="str">
            <v>BOX</v>
          </cell>
          <cell r="P2878" t="str">
            <v>D</v>
          </cell>
          <cell r="Q2878" t="str">
            <v>F</v>
          </cell>
          <cell r="R2878">
            <v>1628.0235294117647</v>
          </cell>
          <cell r="S2878">
            <v>1741.9851764705884</v>
          </cell>
          <cell r="T2878">
            <v>1741.9851764705884</v>
          </cell>
          <cell r="U2878">
            <v>1741.9851764705884</v>
          </cell>
          <cell r="V2878">
            <v>1863.9241388235296</v>
          </cell>
          <cell r="W2878">
            <v>1863.9241388235296</v>
          </cell>
          <cell r="X2878">
            <v>1863.9241388235296</v>
          </cell>
          <cell r="Y2878">
            <v>1863.9241388235296</v>
          </cell>
          <cell r="Z2878">
            <v>2071.0268209150327</v>
          </cell>
          <cell r="AB2878" t="str">
            <v/>
          </cell>
          <cell r="AC2878">
            <v>3340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I2878" t="str">
            <v/>
          </cell>
          <cell r="AJ2878" t="str">
            <v/>
          </cell>
          <cell r="AM2878" t="e">
            <v>#N/A</v>
          </cell>
        </row>
        <row r="2879">
          <cell r="A2879" t="str">
            <v>ACTIVE</v>
          </cell>
          <cell r="B2879" t="str">
            <v>35-2266</v>
          </cell>
          <cell r="C2879">
            <v>28884575</v>
          </cell>
          <cell r="D2879" t="str">
            <v>35-2266</v>
          </cell>
          <cell r="E2879" t="str">
            <v>SDR 35</v>
          </cell>
          <cell r="F2879" t="str">
            <v>15X16 ADAPTER SEWER X IPS GXG SDR35</v>
          </cell>
          <cell r="G2879">
            <v>13.95</v>
          </cell>
          <cell r="H2879">
            <v>6.3276083999999999</v>
          </cell>
          <cell r="I2879">
            <v>1</v>
          </cell>
          <cell r="J2879">
            <v>10</v>
          </cell>
          <cell r="K2879">
            <v>2588.8359071895425</v>
          </cell>
          <cell r="L2879">
            <v>242.17250000000001</v>
          </cell>
          <cell r="M2879" t="str">
            <v>SPECFIT</v>
          </cell>
          <cell r="N2879" t="str">
            <v>(79)1051516-IPS</v>
          </cell>
          <cell r="O2879" t="str">
            <v>BOX</v>
          </cell>
          <cell r="P2879" t="str">
            <v>D</v>
          </cell>
          <cell r="Q2879" t="str">
            <v>F</v>
          </cell>
          <cell r="R2879">
            <v>2035.0705882352941</v>
          </cell>
          <cell r="S2879">
            <v>2177.5255294117646</v>
          </cell>
          <cell r="T2879">
            <v>2177.5255294117646</v>
          </cell>
          <cell r="U2879">
            <v>2177.5255294117646</v>
          </cell>
          <cell r="V2879">
            <v>2329.9523164705884</v>
          </cell>
          <cell r="W2879">
            <v>2329.9523164705884</v>
          </cell>
          <cell r="X2879">
            <v>2329.9523164705884</v>
          </cell>
          <cell r="Y2879">
            <v>2329.9523164705884</v>
          </cell>
          <cell r="Z2879">
            <v>2588.8359071895425</v>
          </cell>
          <cell r="AB2879" t="str">
            <v/>
          </cell>
          <cell r="AC2879">
            <v>3341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I2879" t="str">
            <v/>
          </cell>
          <cell r="AJ2879" t="str">
            <v/>
          </cell>
          <cell r="AM2879" t="e">
            <v>#N/A</v>
          </cell>
        </row>
        <row r="2880">
          <cell r="A2880" t="str">
            <v>ACTIVE</v>
          </cell>
          <cell r="B2880" t="str">
            <v>35-2267</v>
          </cell>
          <cell r="C2880">
            <v>28884583</v>
          </cell>
          <cell r="D2880" t="str">
            <v>35-2267</v>
          </cell>
          <cell r="E2880" t="str">
            <v>SDR 35</v>
          </cell>
          <cell r="F2880" t="str">
            <v>18 ADAPTER SEWER BY IPS GXG SDR35</v>
          </cell>
          <cell r="G2880">
            <v>21.15</v>
          </cell>
          <cell r="H2880">
            <v>9.5934707999999986</v>
          </cell>
          <cell r="I2880">
            <v>1</v>
          </cell>
          <cell r="J2880">
            <v>6</v>
          </cell>
          <cell r="K2880">
            <v>4199.6278941176479</v>
          </cell>
          <cell r="L2880">
            <v>392.85500000000002</v>
          </cell>
          <cell r="M2880" t="str">
            <v>SPECFIT</v>
          </cell>
          <cell r="N2880" t="str">
            <v>(79)10518-IPS</v>
          </cell>
          <cell r="O2880" t="str">
            <v>BOX</v>
          </cell>
          <cell r="P2880" t="str">
            <v>D</v>
          </cell>
          <cell r="Q2880" t="str">
            <v>F</v>
          </cell>
          <cell r="R2880">
            <v>3301.3058823529414</v>
          </cell>
          <cell r="S2880">
            <v>3532.3972941176476</v>
          </cell>
          <cell r="T2880">
            <v>3532.3972941176476</v>
          </cell>
          <cell r="U2880">
            <v>3532.3972941176476</v>
          </cell>
          <cell r="V2880">
            <v>3779.6651047058831</v>
          </cell>
          <cell r="W2880">
            <v>3779.6651047058831</v>
          </cell>
          <cell r="X2880">
            <v>3779.6651047058831</v>
          </cell>
          <cell r="Y2880">
            <v>3779.6651047058831</v>
          </cell>
          <cell r="Z2880">
            <v>4199.6278941176479</v>
          </cell>
          <cell r="AB2880" t="str">
            <v/>
          </cell>
          <cell r="AC2880">
            <v>3342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I2880" t="str">
            <v/>
          </cell>
          <cell r="AJ2880" t="str">
            <v/>
          </cell>
          <cell r="AM2880" t="e">
            <v>#N/A</v>
          </cell>
        </row>
        <row r="2881">
          <cell r="A2881" t="str">
            <v>ACTIVE</v>
          </cell>
          <cell r="B2881" t="str">
            <v>35-2268</v>
          </cell>
          <cell r="C2881">
            <v>28884591</v>
          </cell>
          <cell r="D2881" t="str">
            <v>35-2268</v>
          </cell>
          <cell r="E2881" t="str">
            <v>SDR 35</v>
          </cell>
          <cell r="F2881" t="str">
            <v>21X20 ADAPTER SEWER X IPS GXG SDR35</v>
          </cell>
          <cell r="G2881">
            <v>33.299999999999997</v>
          </cell>
          <cell r="H2881">
            <v>15.104613599999999</v>
          </cell>
          <cell r="I2881">
            <v>1</v>
          </cell>
          <cell r="J2881">
            <v>4</v>
          </cell>
          <cell r="K2881">
            <v>4846.6086392156867</v>
          </cell>
          <cell r="L2881">
            <v>453.3768</v>
          </cell>
          <cell r="M2881" t="str">
            <v>SPECFIT</v>
          </cell>
          <cell r="N2881" t="str">
            <v>(79)1052120-IPS</v>
          </cell>
          <cell r="O2881" t="str">
            <v>BOX</v>
          </cell>
          <cell r="P2881" t="str">
            <v>D</v>
          </cell>
          <cell r="Q2881" t="str">
            <v>F</v>
          </cell>
          <cell r="R2881">
            <v>3809.8941176470589</v>
          </cell>
          <cell r="S2881">
            <v>4076.5867058823533</v>
          </cell>
          <cell r="T2881">
            <v>4076.5867058823533</v>
          </cell>
          <cell r="U2881">
            <v>4076.5867058823533</v>
          </cell>
          <cell r="V2881">
            <v>4361.9477752941184</v>
          </cell>
          <cell r="W2881">
            <v>4361.9477752941184</v>
          </cell>
          <cell r="X2881">
            <v>4361.9477752941184</v>
          </cell>
          <cell r="Y2881">
            <v>4361.9477752941184</v>
          </cell>
          <cell r="Z2881">
            <v>4846.6086392156867</v>
          </cell>
          <cell r="AB2881" t="str">
            <v/>
          </cell>
          <cell r="AC2881">
            <v>3343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I2881" t="str">
            <v/>
          </cell>
          <cell r="AJ2881" t="str">
            <v/>
          </cell>
          <cell r="AM2881" t="e">
            <v>#N/A</v>
          </cell>
        </row>
        <row r="2882">
          <cell r="A2882" t="str">
            <v>ACTIVE</v>
          </cell>
          <cell r="B2882" t="str">
            <v>35-2272</v>
          </cell>
          <cell r="C2882">
            <v>28884648</v>
          </cell>
          <cell r="D2882" t="str">
            <v>35-2272</v>
          </cell>
          <cell r="E2882" t="str">
            <v>SDR 35</v>
          </cell>
          <cell r="F2882" t="str">
            <v>10 ADAPTER SWR G BY SWR SPG SDR35</v>
          </cell>
          <cell r="G2882">
            <v>32.625</v>
          </cell>
          <cell r="H2882">
            <v>14.798439</v>
          </cell>
          <cell r="I2882">
            <v>1</v>
          </cell>
          <cell r="J2882">
            <v>41</v>
          </cell>
          <cell r="K2882">
            <v>205.58266666666665</v>
          </cell>
          <cell r="L2882">
            <v>19.673999999999999</v>
          </cell>
          <cell r="M2882" t="str">
            <v>SPECFIT</v>
          </cell>
          <cell r="N2882" t="str">
            <v>(79)13410</v>
          </cell>
          <cell r="O2882" t="str">
            <v>BOX</v>
          </cell>
          <cell r="P2882" t="str">
            <v>D</v>
          </cell>
          <cell r="Q2882" t="str">
            <v>F</v>
          </cell>
          <cell r="R2882">
            <v>165.3294117647059</v>
          </cell>
          <cell r="S2882">
            <v>176.90247058823533</v>
          </cell>
          <cell r="T2882">
            <v>172.92</v>
          </cell>
          <cell r="U2882">
            <v>172.92</v>
          </cell>
          <cell r="V2882">
            <v>185.02439999999999</v>
          </cell>
          <cell r="W2882">
            <v>185.02439999999999</v>
          </cell>
          <cell r="X2882">
            <v>185.02439999999999</v>
          </cell>
          <cell r="Y2882">
            <v>185.02439999999999</v>
          </cell>
          <cell r="Z2882">
            <v>205.58266666666665</v>
          </cell>
          <cell r="AB2882" t="str">
            <v/>
          </cell>
          <cell r="AC2882">
            <v>3235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I2882" t="str">
            <v/>
          </cell>
          <cell r="AJ2882" t="str">
            <v/>
          </cell>
          <cell r="AM2882" t="e">
            <v>#N/A</v>
          </cell>
        </row>
        <row r="2883">
          <cell r="A2883" t="str">
            <v>ACTIVE</v>
          </cell>
          <cell r="B2883" t="str">
            <v>35-2273</v>
          </cell>
          <cell r="C2883">
            <v>28884656</v>
          </cell>
          <cell r="D2883" t="str">
            <v>35-2273</v>
          </cell>
          <cell r="E2883" t="str">
            <v>SDR 35</v>
          </cell>
          <cell r="F2883" t="str">
            <v>12 ADAPTER SWR G BY SWR SPG SDR35</v>
          </cell>
          <cell r="G2883">
            <v>5.0129999999999999</v>
          </cell>
          <cell r="H2883">
            <v>2.2738566959999997</v>
          </cell>
          <cell r="I2883">
            <v>1</v>
          </cell>
          <cell r="J2883">
            <v>27</v>
          </cell>
          <cell r="K2883">
            <v>312.79666666666674</v>
          </cell>
          <cell r="L2883">
            <v>29.935099999999998</v>
          </cell>
          <cell r="M2883" t="str">
            <v>SPECFIT</v>
          </cell>
          <cell r="N2883" t="str">
            <v>(79)13412</v>
          </cell>
          <cell r="O2883" t="str">
            <v>BOX</v>
          </cell>
          <cell r="P2883" t="str">
            <v>D</v>
          </cell>
          <cell r="Q2883" t="str">
            <v>F</v>
          </cell>
          <cell r="R2883">
            <v>251.56470588235297</v>
          </cell>
          <cell r="S2883">
            <v>269.17423529411769</v>
          </cell>
          <cell r="T2883">
            <v>263.10000000000002</v>
          </cell>
          <cell r="U2883">
            <v>263.10000000000002</v>
          </cell>
          <cell r="V2883">
            <v>281.51700000000005</v>
          </cell>
          <cell r="W2883">
            <v>281.51700000000005</v>
          </cell>
          <cell r="X2883">
            <v>281.51700000000005</v>
          </cell>
          <cell r="Y2883">
            <v>281.51700000000005</v>
          </cell>
          <cell r="Z2883">
            <v>312.79666666666674</v>
          </cell>
          <cell r="AB2883" t="str">
            <v/>
          </cell>
          <cell r="AC2883">
            <v>3236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I2883" t="str">
            <v/>
          </cell>
          <cell r="AJ2883" t="str">
            <v/>
          </cell>
          <cell r="AM2883" t="e">
            <v>#N/A</v>
          </cell>
        </row>
        <row r="2884">
          <cell r="A2884" t="str">
            <v>ACTIVE</v>
          </cell>
          <cell r="B2884" t="str">
            <v>35-2274</v>
          </cell>
          <cell r="C2884">
            <v>28884664</v>
          </cell>
          <cell r="D2884" t="str">
            <v>35-2274</v>
          </cell>
          <cell r="E2884" t="str">
            <v>SDR 35</v>
          </cell>
          <cell r="F2884" t="str">
            <v>15 ADAPTER SWR G BY SWR SPG SDR35</v>
          </cell>
          <cell r="G2884">
            <v>9.1349999999999998</v>
          </cell>
          <cell r="H2884">
            <v>4.1435629199999999</v>
          </cell>
          <cell r="I2884">
            <v>1</v>
          </cell>
          <cell r="J2884">
            <v>15</v>
          </cell>
          <cell r="K2884">
            <v>483.73147450980406</v>
          </cell>
          <cell r="L2884">
            <v>45.250700000000002</v>
          </cell>
          <cell r="M2884" t="str">
            <v>SPECFIT</v>
          </cell>
          <cell r="N2884" t="str">
            <v>(79)13415</v>
          </cell>
          <cell r="O2884" t="str">
            <v>BOX</v>
          </cell>
          <cell r="P2884" t="str">
            <v>D</v>
          </cell>
          <cell r="Q2884" t="str">
            <v>F</v>
          </cell>
          <cell r="R2884">
            <v>380.25882352941181</v>
          </cell>
          <cell r="S2884">
            <v>406.87694117647067</v>
          </cell>
          <cell r="T2884">
            <v>406.87694117647067</v>
          </cell>
          <cell r="U2884">
            <v>406.87694117647067</v>
          </cell>
          <cell r="V2884">
            <v>435.35832705882365</v>
          </cell>
          <cell r="W2884">
            <v>435.35832705882365</v>
          </cell>
          <cell r="X2884">
            <v>435.35832705882365</v>
          </cell>
          <cell r="Y2884">
            <v>435.35832705882365</v>
          </cell>
          <cell r="Z2884">
            <v>483.73147450980406</v>
          </cell>
          <cell r="AB2884" t="str">
            <v/>
          </cell>
          <cell r="AC2884">
            <v>3237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I2884" t="str">
            <v/>
          </cell>
          <cell r="AJ2884" t="str">
            <v/>
          </cell>
          <cell r="AM2884" t="e">
            <v>#N/A</v>
          </cell>
        </row>
        <row r="2885">
          <cell r="A2885" t="str">
            <v>ACTIVE</v>
          </cell>
          <cell r="B2885" t="str">
            <v>35-2275</v>
          </cell>
          <cell r="C2885">
            <v>28884672</v>
          </cell>
          <cell r="D2885" t="str">
            <v>35-2275</v>
          </cell>
          <cell r="E2885" t="str">
            <v>SDR 35</v>
          </cell>
          <cell r="F2885" t="str">
            <v>18 ADAPTER SWR G BY SWR SPG SDR35</v>
          </cell>
          <cell r="G2885">
            <v>14.85</v>
          </cell>
          <cell r="H2885">
            <v>6.7358411999999994</v>
          </cell>
          <cell r="I2885">
            <v>1</v>
          </cell>
          <cell r="J2885">
            <v>9</v>
          </cell>
          <cell r="K2885">
            <v>1063.1406705882353</v>
          </cell>
          <cell r="L2885">
            <v>99.451499999999996</v>
          </cell>
          <cell r="M2885" t="str">
            <v>SPECFIT</v>
          </cell>
          <cell r="N2885" t="str">
            <v>(79)13418</v>
          </cell>
          <cell r="O2885" t="str">
            <v>BOX</v>
          </cell>
          <cell r="P2885" t="str">
            <v>D</v>
          </cell>
          <cell r="Q2885" t="str">
            <v>F</v>
          </cell>
          <cell r="R2885">
            <v>835.7294117647059</v>
          </cell>
          <cell r="S2885">
            <v>894.23047058823533</v>
          </cell>
          <cell r="T2885">
            <v>894.23047058823533</v>
          </cell>
          <cell r="U2885">
            <v>894.23047058823533</v>
          </cell>
          <cell r="V2885">
            <v>956.82660352941184</v>
          </cell>
          <cell r="W2885">
            <v>956.82660352941184</v>
          </cell>
          <cell r="X2885">
            <v>956.82660352941184</v>
          </cell>
          <cell r="Y2885">
            <v>956.82660352941184</v>
          </cell>
          <cell r="Z2885">
            <v>1063.1406705882353</v>
          </cell>
          <cell r="AB2885" t="str">
            <v/>
          </cell>
          <cell r="AC2885">
            <v>3238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I2885" t="str">
            <v/>
          </cell>
          <cell r="AJ2885" t="str">
            <v/>
          </cell>
          <cell r="AM2885" t="e">
            <v>#N/A</v>
          </cell>
        </row>
        <row r="2886">
          <cell r="A2886" t="str">
            <v>ACTIVE</v>
          </cell>
          <cell r="B2886" t="str">
            <v>35-2276</v>
          </cell>
          <cell r="C2886">
            <v>28884680</v>
          </cell>
          <cell r="D2886" t="str">
            <v>35-2276</v>
          </cell>
          <cell r="E2886" t="str">
            <v>SDR 35</v>
          </cell>
          <cell r="F2886" t="str">
            <v>21 ADAPTER SWR G BY SWR SPG SDR35</v>
          </cell>
          <cell r="G2886">
            <v>24.3</v>
          </cell>
          <cell r="H2886">
            <v>11.0222856</v>
          </cell>
          <cell r="I2886">
            <v>1</v>
          </cell>
          <cell r="J2886">
            <v>6</v>
          </cell>
          <cell r="K2886">
            <v>1169.5041254901964</v>
          </cell>
          <cell r="L2886">
            <v>109.4014</v>
          </cell>
          <cell r="M2886" t="str">
            <v>SPECFIT</v>
          </cell>
          <cell r="N2886" t="str">
            <v>(79)13421</v>
          </cell>
          <cell r="O2886" t="str">
            <v>BOX</v>
          </cell>
          <cell r="P2886" t="str">
            <v>D</v>
          </cell>
          <cell r="Q2886" t="str">
            <v>F</v>
          </cell>
          <cell r="R2886">
            <v>919.34117647058838</v>
          </cell>
          <cell r="S2886">
            <v>983.69505882352962</v>
          </cell>
          <cell r="T2886">
            <v>983.69505882352962</v>
          </cell>
          <cell r="U2886">
            <v>983.69505882352962</v>
          </cell>
          <cell r="V2886">
            <v>1052.5537129411769</v>
          </cell>
          <cell r="W2886">
            <v>1052.5537129411769</v>
          </cell>
          <cell r="X2886">
            <v>1052.5537129411769</v>
          </cell>
          <cell r="Y2886">
            <v>1052.5537129411769</v>
          </cell>
          <cell r="Z2886">
            <v>1169.5041254901964</v>
          </cell>
          <cell r="AB2886" t="str">
            <v/>
          </cell>
          <cell r="AC2886">
            <v>3239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I2886" t="str">
            <v/>
          </cell>
          <cell r="AJ2886" t="str">
            <v/>
          </cell>
          <cell r="AM2886" t="e">
            <v>#N/A</v>
          </cell>
        </row>
        <row r="2887">
          <cell r="A2887" t="str">
            <v>ACTIVE</v>
          </cell>
          <cell r="B2887" t="str">
            <v>35-2277</v>
          </cell>
          <cell r="C2887">
            <v>28884699</v>
          </cell>
          <cell r="D2887" t="str">
            <v>35-2277</v>
          </cell>
          <cell r="E2887" t="str">
            <v>SDR 35</v>
          </cell>
          <cell r="F2887" t="str">
            <v>24 ADAPTER SWR G BY SWR SPG SDR35</v>
          </cell>
          <cell r="G2887">
            <v>37.35</v>
          </cell>
          <cell r="H2887">
            <v>16.941661200000002</v>
          </cell>
          <cell r="I2887">
            <v>1</v>
          </cell>
          <cell r="J2887">
            <v>4</v>
          </cell>
          <cell r="K2887">
            <v>2114.2486666666668</v>
          </cell>
          <cell r="L2887">
            <v>197.77719999999999</v>
          </cell>
          <cell r="M2887" t="str">
            <v>SPECFIT</v>
          </cell>
          <cell r="N2887" t="str">
            <v>(79)13424</v>
          </cell>
          <cell r="O2887" t="str">
            <v>BOX</v>
          </cell>
          <cell r="P2887" t="str">
            <v>D</v>
          </cell>
          <cell r="Q2887" t="str">
            <v>F</v>
          </cell>
          <cell r="R2887">
            <v>1662</v>
          </cell>
          <cell r="S2887">
            <v>1778.3400000000001</v>
          </cell>
          <cell r="T2887">
            <v>1778.3400000000001</v>
          </cell>
          <cell r="U2887">
            <v>1778.3400000000001</v>
          </cell>
          <cell r="V2887">
            <v>1902.8238000000003</v>
          </cell>
          <cell r="W2887">
            <v>1902.8238000000003</v>
          </cell>
          <cell r="X2887">
            <v>1902.8238000000003</v>
          </cell>
          <cell r="Y2887">
            <v>1902.8238000000003</v>
          </cell>
          <cell r="Z2887">
            <v>2114.2486666666668</v>
          </cell>
          <cell r="AB2887" t="str">
            <v/>
          </cell>
          <cell r="AC2887">
            <v>3240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I2887" t="str">
            <v/>
          </cell>
          <cell r="AJ2887" t="str">
            <v/>
          </cell>
          <cell r="AM2887" t="e">
            <v>#N/A</v>
          </cell>
        </row>
        <row r="2888">
          <cell r="A2888" t="str">
            <v>ACTIVE</v>
          </cell>
          <cell r="B2888" t="str">
            <v>35-2278</v>
          </cell>
          <cell r="C2888">
            <v>28884702</v>
          </cell>
          <cell r="D2888" t="str">
            <v>35-2278</v>
          </cell>
          <cell r="E2888" t="str">
            <v>SDR 35</v>
          </cell>
          <cell r="F2888" t="str">
            <v>27 ADAPTER SWR G BY SWR SPG SDR35</v>
          </cell>
          <cell r="G2888">
            <v>82.35</v>
          </cell>
          <cell r="H2888">
            <v>37.353301199999997</v>
          </cell>
          <cell r="I2888">
            <v>1</v>
          </cell>
          <cell r="J2888">
            <v>2</v>
          </cell>
          <cell r="K2888">
            <v>2463.869698039216</v>
          </cell>
          <cell r="L2888">
            <v>230.4821</v>
          </cell>
          <cell r="M2888" t="str">
            <v>SPECFIT</v>
          </cell>
          <cell r="N2888" t="str">
            <v>(79)13427</v>
          </cell>
          <cell r="O2888" t="str">
            <v>BOX</v>
          </cell>
          <cell r="P2888" t="str">
            <v>D</v>
          </cell>
          <cell r="Q2888" t="str">
            <v>F</v>
          </cell>
          <cell r="R2888">
            <v>1936.835294117647</v>
          </cell>
          <cell r="S2888">
            <v>2072.4137647058824</v>
          </cell>
          <cell r="T2888">
            <v>2072.4137647058824</v>
          </cell>
          <cell r="U2888">
            <v>2072.4137647058824</v>
          </cell>
          <cell r="V2888">
            <v>2217.4827282352944</v>
          </cell>
          <cell r="W2888">
            <v>2217.4827282352944</v>
          </cell>
          <cell r="X2888">
            <v>2217.4827282352944</v>
          </cell>
          <cell r="Y2888">
            <v>2217.4827282352944</v>
          </cell>
          <cell r="Z2888">
            <v>2463.869698039216</v>
          </cell>
          <cell r="AB2888" t="str">
            <v/>
          </cell>
          <cell r="AC2888">
            <v>3241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I2888" t="str">
            <v/>
          </cell>
          <cell r="AJ2888" t="str">
            <v/>
          </cell>
          <cell r="AM2888" t="e">
            <v>#N/A</v>
          </cell>
        </row>
        <row r="2889">
          <cell r="A2889" t="str">
            <v>ACTIVE</v>
          </cell>
          <cell r="B2889" t="str">
            <v>35-2279</v>
          </cell>
          <cell r="C2889">
            <v>28884710</v>
          </cell>
          <cell r="D2889" t="str">
            <v>35-2279</v>
          </cell>
          <cell r="E2889" t="str">
            <v>SDR 35</v>
          </cell>
          <cell r="F2889" t="str">
            <v>30 ADAPTER SWR G BY SWR SPG SDR35</v>
          </cell>
          <cell r="G2889">
            <v>126.9</v>
          </cell>
          <cell r="H2889">
            <v>57.560824799999999</v>
          </cell>
          <cell r="I2889">
            <v>1</v>
          </cell>
          <cell r="J2889">
            <v>1</v>
          </cell>
          <cell r="K2889">
            <v>3941.5539647058827</v>
          </cell>
          <cell r="L2889">
            <v>368.7133</v>
          </cell>
          <cell r="M2889" t="str">
            <v>SPECFIT</v>
          </cell>
          <cell r="N2889" t="str">
            <v>(79)13430</v>
          </cell>
          <cell r="O2889" t="str">
            <v>BOX</v>
          </cell>
          <cell r="P2889" t="str">
            <v>D</v>
          </cell>
          <cell r="Q2889" t="str">
            <v>F</v>
          </cell>
          <cell r="R2889">
            <v>3098.4352941176471</v>
          </cell>
          <cell r="S2889">
            <v>3315.3257647058826</v>
          </cell>
          <cell r="T2889">
            <v>3315.3257647058826</v>
          </cell>
          <cell r="U2889">
            <v>3315.3257647058826</v>
          </cell>
          <cell r="V2889">
            <v>3547.3985682352945</v>
          </cell>
          <cell r="W2889">
            <v>3547.3985682352945</v>
          </cell>
          <cell r="X2889">
            <v>3547.3985682352945</v>
          </cell>
          <cell r="Y2889">
            <v>3547.3985682352945</v>
          </cell>
          <cell r="Z2889">
            <v>3941.5539647058827</v>
          </cell>
          <cell r="AB2889" t="str">
            <v/>
          </cell>
          <cell r="AC2889">
            <v>3242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I2889" t="str">
            <v/>
          </cell>
          <cell r="AJ2889" t="str">
            <v/>
          </cell>
          <cell r="AM2889" t="e">
            <v>#N/A</v>
          </cell>
        </row>
        <row r="2890">
          <cell r="A2890" t="str">
            <v>ACTIVE</v>
          </cell>
          <cell r="B2890" t="str">
            <v>35-2280</v>
          </cell>
          <cell r="C2890">
            <v>28884729</v>
          </cell>
          <cell r="D2890" t="str">
            <v>35-2280</v>
          </cell>
          <cell r="E2890" t="str">
            <v>SDR 35</v>
          </cell>
          <cell r="F2890" t="str">
            <v>36 ADAPTER SWR G BY SWR SPG SDR35</v>
          </cell>
          <cell r="G2890">
            <v>213.75</v>
          </cell>
          <cell r="H2890">
            <v>96.955290000000005</v>
          </cell>
          <cell r="I2890">
            <v>1</v>
          </cell>
          <cell r="J2890">
            <v>1</v>
          </cell>
          <cell r="K2890">
            <v>5045.1926666666668</v>
          </cell>
          <cell r="L2890">
            <v>471.9529</v>
          </cell>
          <cell r="M2890" t="str">
            <v>SPECFIT</v>
          </cell>
          <cell r="N2890" t="str">
            <v>(79)13436</v>
          </cell>
          <cell r="O2890" t="str">
            <v>BOX</v>
          </cell>
          <cell r="P2890" t="str">
            <v>D</v>
          </cell>
          <cell r="Q2890" t="str">
            <v>F</v>
          </cell>
          <cell r="R2890">
            <v>3966</v>
          </cell>
          <cell r="S2890">
            <v>4243.62</v>
          </cell>
          <cell r="T2890">
            <v>4243.62</v>
          </cell>
          <cell r="U2890">
            <v>4243.62</v>
          </cell>
          <cell r="V2890">
            <v>4540.6734000000006</v>
          </cell>
          <cell r="W2890">
            <v>4540.6734000000006</v>
          </cell>
          <cell r="X2890">
            <v>4540.6734000000006</v>
          </cell>
          <cell r="Y2890">
            <v>4540.6734000000006</v>
          </cell>
          <cell r="Z2890">
            <v>5045.1926666666668</v>
          </cell>
          <cell r="AB2890" t="str">
            <v/>
          </cell>
          <cell r="AC2890">
            <v>3243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I2890" t="str">
            <v/>
          </cell>
          <cell r="AJ2890" t="str">
            <v/>
          </cell>
          <cell r="AM2890" t="e">
            <v>#N/A</v>
          </cell>
        </row>
        <row r="2891">
          <cell r="A2891" t="str">
            <v>ACTIVE</v>
          </cell>
          <cell r="B2891" t="str">
            <v>35-X-01</v>
          </cell>
          <cell r="C2891">
            <v>28894001</v>
          </cell>
          <cell r="D2891" t="str">
            <v>35-X-01</v>
          </cell>
          <cell r="E2891" t="str">
            <v>SDR 35</v>
          </cell>
          <cell r="F2891" t="str">
            <v>5X4 INCREASER CPLING CONC GXG SDR35</v>
          </cell>
          <cell r="G2891">
            <v>1.2</v>
          </cell>
          <cell r="H2891">
            <v>0.54431039999999997</v>
          </cell>
          <cell r="I2891">
            <v>1</v>
          </cell>
          <cell r="J2891">
            <v>235</v>
          </cell>
          <cell r="K2891">
            <v>72.989245751634002</v>
          </cell>
          <cell r="L2891">
            <v>2.0008249999999999</v>
          </cell>
          <cell r="M2891" t="str">
            <v>TIGRE MTO</v>
          </cell>
          <cell r="N2891" t="str">
            <v>35-X-01</v>
          </cell>
          <cell r="O2891" t="str">
            <v>BOX</v>
          </cell>
          <cell r="P2891" t="str">
            <v>D</v>
          </cell>
          <cell r="Q2891" t="str">
            <v>M</v>
          </cell>
          <cell r="R2891">
            <v>57.3764705882353</v>
          </cell>
          <cell r="S2891">
            <v>61.392823529411771</v>
          </cell>
          <cell r="T2891">
            <v>61.392823529411771</v>
          </cell>
          <cell r="U2891">
            <v>61.392823529411771</v>
          </cell>
          <cell r="V2891">
            <v>65.690321176470604</v>
          </cell>
          <cell r="W2891">
            <v>65.690321176470604</v>
          </cell>
          <cell r="X2891">
            <v>65.690321176470604</v>
          </cell>
          <cell r="Y2891">
            <v>65.690321176470604</v>
          </cell>
          <cell r="Z2891">
            <v>72.989245751634002</v>
          </cell>
          <cell r="AD2891" t="str">
            <v>GX-9000</v>
          </cell>
          <cell r="AE2891">
            <v>34</v>
          </cell>
          <cell r="AF2891">
            <v>0.8034</v>
          </cell>
          <cell r="AG2891">
            <v>470</v>
          </cell>
          <cell r="AI2891" t="str">
            <v/>
          </cell>
          <cell r="AJ2891" t="str">
            <v/>
          </cell>
          <cell r="AM2891" t="e">
            <v>#N/A</v>
          </cell>
        </row>
        <row r="2892">
          <cell r="A2892" t="str">
            <v>ACTIVE</v>
          </cell>
          <cell r="B2892" t="str">
            <v>35-X-02</v>
          </cell>
          <cell r="C2892">
            <v>28894002</v>
          </cell>
          <cell r="D2892" t="str">
            <v>35-X-02</v>
          </cell>
          <cell r="E2892" t="str">
            <v>SDR 35</v>
          </cell>
          <cell r="F2892" t="str">
            <v>5X6 REDUCER BUSHING CONC SXG SDR35</v>
          </cell>
          <cell r="G2892">
            <v>1.69</v>
          </cell>
          <cell r="H2892">
            <v>0.76657047999999994</v>
          </cell>
          <cell r="I2892">
            <v>1</v>
          </cell>
          <cell r="J2892">
            <v>155</v>
          </cell>
          <cell r="K2892">
            <v>50.046347712418296</v>
          </cell>
          <cell r="L2892">
            <v>2.0015990000000001</v>
          </cell>
          <cell r="M2892" t="str">
            <v>TIGRE MTO</v>
          </cell>
          <cell r="N2892" t="str">
            <v>35-X-02</v>
          </cell>
          <cell r="O2892" t="str">
            <v>BOX</v>
          </cell>
          <cell r="P2892" t="str">
            <v>D</v>
          </cell>
          <cell r="Q2892" t="str">
            <v>M</v>
          </cell>
          <cell r="R2892">
            <v>39.341176470588231</v>
          </cell>
          <cell r="S2892">
            <v>42.095058823529406</v>
          </cell>
          <cell r="T2892">
            <v>42.095058823529406</v>
          </cell>
          <cell r="U2892">
            <v>42.095058823529406</v>
          </cell>
          <cell r="V2892">
            <v>45.041712941176471</v>
          </cell>
          <cell r="W2892">
            <v>45.041712941176471</v>
          </cell>
          <cell r="X2892">
            <v>45.041712941176471</v>
          </cell>
          <cell r="Y2892">
            <v>45.041712941176471</v>
          </cell>
          <cell r="Z2892">
            <v>50.046347712418296</v>
          </cell>
          <cell r="AD2892" t="str">
            <v>GX-9001</v>
          </cell>
          <cell r="AE2892">
            <v>34</v>
          </cell>
          <cell r="AF2892">
            <v>0.8034</v>
          </cell>
          <cell r="AG2892">
            <v>310</v>
          </cell>
          <cell r="AI2892" t="str">
            <v/>
          </cell>
          <cell r="AJ2892" t="str">
            <v/>
          </cell>
          <cell r="AM2892" t="e">
            <v>#N/A</v>
          </cell>
        </row>
        <row r="2893">
          <cell r="A2893" t="str">
            <v>ACTIVE</v>
          </cell>
          <cell r="B2893" t="str">
            <v>35-X-03</v>
          </cell>
          <cell r="C2893">
            <v>28894003</v>
          </cell>
          <cell r="D2893" t="str">
            <v>35-X-03</v>
          </cell>
          <cell r="E2893" t="str">
            <v>SDR 35</v>
          </cell>
          <cell r="F2893" t="str">
            <v>5X4 REDUCER BUSHING CONC SXG SDR35</v>
          </cell>
          <cell r="G2893">
            <v>1.2</v>
          </cell>
          <cell r="H2893">
            <v>0.54431039999999997</v>
          </cell>
          <cell r="I2893">
            <v>1</v>
          </cell>
          <cell r="J2893">
            <v>300</v>
          </cell>
          <cell r="K2893">
            <v>36.235522696749939</v>
          </cell>
          <cell r="L2893">
            <v>1.0931389999999999</v>
          </cell>
          <cell r="M2893" t="str">
            <v>TIGRE MTO</v>
          </cell>
          <cell r="N2893" t="str">
            <v>35-X-03</v>
          </cell>
          <cell r="O2893" t="str">
            <v>BOX</v>
          </cell>
          <cell r="P2893" t="str">
            <v>D</v>
          </cell>
          <cell r="Q2893" t="str">
            <v>M</v>
          </cell>
          <cell r="R2893">
            <v>29.141176470588235</v>
          </cell>
          <cell r="S2893">
            <v>31.181058823529412</v>
          </cell>
          <cell r="T2893">
            <v>30.47847703464948</v>
          </cell>
          <cell r="U2893">
            <v>30.47847703464948</v>
          </cell>
          <cell r="V2893">
            <v>32.611970427074944</v>
          </cell>
          <cell r="W2893">
            <v>32.611970427074944</v>
          </cell>
          <cell r="X2893">
            <v>32.611970427074944</v>
          </cell>
          <cell r="Y2893">
            <v>32.611970427074944</v>
          </cell>
          <cell r="Z2893">
            <v>36.235522696749939</v>
          </cell>
          <cell r="AD2893" t="str">
            <v>GX-9002</v>
          </cell>
          <cell r="AE2893">
            <v>38</v>
          </cell>
          <cell r="AF2893">
            <v>0.8034</v>
          </cell>
          <cell r="AG2893">
            <v>450</v>
          </cell>
          <cell r="AI2893" t="str">
            <v/>
          </cell>
          <cell r="AJ2893" t="str">
            <v/>
          </cell>
          <cell r="AM2893" t="e">
            <v>#N/A</v>
          </cell>
        </row>
        <row r="2894">
          <cell r="A2894" t="str">
            <v>ACTIVE</v>
          </cell>
          <cell r="B2894" t="str">
            <v>35-X-04</v>
          </cell>
          <cell r="C2894">
            <v>28894004</v>
          </cell>
          <cell r="D2894" t="str">
            <v>35-X-04</v>
          </cell>
          <cell r="E2894" t="str">
            <v>SDR 35</v>
          </cell>
          <cell r="F2894" t="str">
            <v>5 TEE GXGXG SDR35</v>
          </cell>
          <cell r="G2894">
            <v>2.1</v>
          </cell>
          <cell r="H2894">
            <v>0.95254320000000003</v>
          </cell>
          <cell r="I2894">
            <v>1</v>
          </cell>
          <cell r="J2894">
            <v>70</v>
          </cell>
          <cell r="K2894">
            <v>71.477678431372553</v>
          </cell>
          <cell r="L2894">
            <v>4.7431199999999993</v>
          </cell>
          <cell r="M2894" t="str">
            <v>TIGRE MTO</v>
          </cell>
          <cell r="N2894" t="str">
            <v>35-X-04</v>
          </cell>
          <cell r="O2894" t="str">
            <v>BOX</v>
          </cell>
          <cell r="P2894" t="str">
            <v>D</v>
          </cell>
          <cell r="Q2894" t="str">
            <v>M</v>
          </cell>
          <cell r="R2894">
            <v>56.188235294117646</v>
          </cell>
          <cell r="S2894">
            <v>60.121411764705883</v>
          </cell>
          <cell r="T2894">
            <v>60.121411764705883</v>
          </cell>
          <cell r="U2894">
            <v>60.121411764705883</v>
          </cell>
          <cell r="V2894">
            <v>64.329910588235293</v>
          </cell>
          <cell r="W2894">
            <v>64.329910588235293</v>
          </cell>
          <cell r="X2894">
            <v>64.329910588235293</v>
          </cell>
          <cell r="Y2894">
            <v>64.329910588235293</v>
          </cell>
          <cell r="Z2894">
            <v>71.477678431372553</v>
          </cell>
          <cell r="AD2894" t="str">
            <v>GX-9003</v>
          </cell>
          <cell r="AE2894">
            <v>29</v>
          </cell>
          <cell r="AF2894">
            <v>0.82400000000000007</v>
          </cell>
          <cell r="AG2894">
            <v>280</v>
          </cell>
          <cell r="AI2894" t="str">
            <v/>
          </cell>
          <cell r="AJ2894" t="str">
            <v/>
          </cell>
          <cell r="AM2894" t="e">
            <v>#N/A</v>
          </cell>
        </row>
        <row r="2895">
          <cell r="A2895" t="str">
            <v>ACTIVE</v>
          </cell>
          <cell r="B2895" t="str">
            <v>35-X-05</v>
          </cell>
          <cell r="C2895">
            <v>28894005</v>
          </cell>
          <cell r="D2895" t="str">
            <v>35-X-05</v>
          </cell>
          <cell r="E2895" t="str">
            <v>SDR 35</v>
          </cell>
          <cell r="F2895" t="str">
            <v>5X4 WYE GXGXG SDR35</v>
          </cell>
          <cell r="G2895">
            <v>4.4000000000000004</v>
          </cell>
          <cell r="H2895">
            <v>1.9958048000000002</v>
          </cell>
          <cell r="I2895">
            <v>1</v>
          </cell>
          <cell r="J2895">
            <v>65</v>
          </cell>
          <cell r="K2895">
            <v>71.941624836601321</v>
          </cell>
          <cell r="L2895">
            <v>4.5960250000000009</v>
          </cell>
          <cell r="M2895" t="str">
            <v>TIGRE MTO</v>
          </cell>
          <cell r="N2895" t="str">
            <v>35-X-05</v>
          </cell>
          <cell r="O2895" t="str">
            <v>BOX</v>
          </cell>
          <cell r="P2895" t="str">
            <v>D</v>
          </cell>
          <cell r="Q2895" t="str">
            <v>M</v>
          </cell>
          <cell r="R2895">
            <v>56.55294117647059</v>
          </cell>
          <cell r="S2895">
            <v>60.511647058823534</v>
          </cell>
          <cell r="T2895">
            <v>60.511647058823534</v>
          </cell>
          <cell r="U2895">
            <v>60.511647058823534</v>
          </cell>
          <cell r="V2895">
            <v>64.747462352941184</v>
          </cell>
          <cell r="W2895">
            <v>64.747462352941184</v>
          </cell>
          <cell r="X2895">
            <v>64.747462352941184</v>
          </cell>
          <cell r="Y2895">
            <v>64.747462352941184</v>
          </cell>
          <cell r="Z2895">
            <v>71.941624836601321</v>
          </cell>
          <cell r="AD2895" t="str">
            <v>GX-9004</v>
          </cell>
          <cell r="AE2895">
            <v>25</v>
          </cell>
          <cell r="AF2895">
            <v>0.77249999999999996</v>
          </cell>
          <cell r="AG2895">
            <v>260</v>
          </cell>
          <cell r="AI2895" t="str">
            <v/>
          </cell>
          <cell r="AJ2895" t="str">
            <v/>
          </cell>
          <cell r="AM2895" t="e">
            <v>#N/A</v>
          </cell>
        </row>
        <row r="2896">
          <cell r="A2896" t="str">
            <v>ACTIVE</v>
          </cell>
          <cell r="B2896" t="str">
            <v>35-X-06</v>
          </cell>
          <cell r="C2896">
            <v>28894006</v>
          </cell>
          <cell r="D2896" t="str">
            <v>35-X-06</v>
          </cell>
          <cell r="E2896" t="str">
            <v>SDR 35</v>
          </cell>
          <cell r="F2896" t="str">
            <v>5 WYE GXGXG SDR35</v>
          </cell>
          <cell r="G2896">
            <v>5.0999999999999996</v>
          </cell>
          <cell r="H2896">
            <v>2.3133192</v>
          </cell>
          <cell r="I2896">
            <v>1</v>
          </cell>
          <cell r="J2896">
            <v>50</v>
          </cell>
          <cell r="K2896">
            <v>79.68304082728983</v>
          </cell>
          <cell r="L2896">
            <v>5.7379240000000005</v>
          </cell>
          <cell r="M2896" t="str">
            <v>TIGRE MTO</v>
          </cell>
          <cell r="N2896" t="str">
            <v>35-X-06</v>
          </cell>
          <cell r="O2896" t="str">
            <v>BOX</v>
          </cell>
          <cell r="P2896" t="str">
            <v>D</v>
          </cell>
          <cell r="Q2896" t="str">
            <v>M</v>
          </cell>
          <cell r="R2896">
            <v>64.082352941176467</v>
          </cell>
          <cell r="S2896">
            <v>68.568117647058827</v>
          </cell>
          <cell r="T2896">
            <v>67.023118452860601</v>
          </cell>
          <cell r="U2896">
            <v>67.023118452860601</v>
          </cell>
          <cell r="V2896">
            <v>71.714736744560852</v>
          </cell>
          <cell r="W2896">
            <v>71.714736744560852</v>
          </cell>
          <cell r="X2896">
            <v>71.714736744560852</v>
          </cell>
          <cell r="Y2896">
            <v>71.714736744560852</v>
          </cell>
          <cell r="Z2896">
            <v>79.68304082728983</v>
          </cell>
          <cell r="AI2896" t="str">
            <v/>
          </cell>
          <cell r="AJ2896" t="str">
            <v/>
          </cell>
          <cell r="AM2896" t="e">
            <v>#N/A</v>
          </cell>
        </row>
        <row r="2897">
          <cell r="A2897" t="str">
            <v>ACTIVE</v>
          </cell>
          <cell r="B2897" t="str">
            <v>35-X-07</v>
          </cell>
          <cell r="C2897">
            <v>28894007</v>
          </cell>
          <cell r="D2897" t="str">
            <v>35-X-07</v>
          </cell>
          <cell r="E2897" t="str">
            <v>SDR 35</v>
          </cell>
          <cell r="F2897" t="str">
            <v>5 CAP SDR35</v>
          </cell>
          <cell r="G2897">
            <v>0.998</v>
          </cell>
          <cell r="H2897">
            <v>0.45268481599999999</v>
          </cell>
          <cell r="I2897">
            <v>1</v>
          </cell>
          <cell r="J2897">
            <v>350</v>
          </cell>
          <cell r="K2897">
            <v>24.843581699346409</v>
          </cell>
          <cell r="L2897">
            <v>1.5836300000000001</v>
          </cell>
          <cell r="M2897" t="str">
            <v>TIGRE MTO</v>
          </cell>
          <cell r="N2897" t="str">
            <v>(81)6002715</v>
          </cell>
          <cell r="O2897" t="str">
            <v>BOX</v>
          </cell>
          <cell r="P2897" t="str">
            <v>D</v>
          </cell>
          <cell r="Q2897" t="str">
            <v>F</v>
          </cell>
          <cell r="R2897">
            <v>19.529411764705884</v>
          </cell>
          <cell r="S2897">
            <v>20.896470588235296</v>
          </cell>
          <cell r="T2897">
            <v>20.896470588235296</v>
          </cell>
          <cell r="U2897">
            <v>20.896470588235296</v>
          </cell>
          <cell r="V2897">
            <v>22.359223529411768</v>
          </cell>
          <cell r="W2897">
            <v>22.359223529411768</v>
          </cell>
          <cell r="X2897">
            <v>22.359223529411768</v>
          </cell>
          <cell r="Y2897">
            <v>22.359223529411768</v>
          </cell>
          <cell r="Z2897">
            <v>24.843581699346409</v>
          </cell>
          <cell r="AD2897" t="str">
            <v>GX-9006</v>
          </cell>
          <cell r="AE2897">
            <v>33</v>
          </cell>
          <cell r="AF2897">
            <v>0.8034</v>
          </cell>
          <cell r="AG2897">
            <v>350</v>
          </cell>
          <cell r="AI2897" t="str">
            <v/>
          </cell>
          <cell r="AJ2897" t="str">
            <v/>
          </cell>
          <cell r="AM2897" t="e">
            <v>#N/A</v>
          </cell>
        </row>
        <row r="2898">
          <cell r="A2898" t="str">
            <v>ACTIVE</v>
          </cell>
          <cell r="B2898" t="str">
            <v>35-X-08</v>
          </cell>
          <cell r="C2898">
            <v>28894008</v>
          </cell>
          <cell r="D2898" t="str">
            <v>35-X-08</v>
          </cell>
          <cell r="E2898" t="str">
            <v>SDR 35</v>
          </cell>
          <cell r="F2898" t="str">
            <v>5 REPAIR COUPLING SDR35</v>
          </cell>
          <cell r="G2898">
            <v>1.88</v>
          </cell>
          <cell r="H2898">
            <v>0.85275295999999989</v>
          </cell>
          <cell r="I2898">
            <v>1</v>
          </cell>
          <cell r="J2898">
            <v>180</v>
          </cell>
          <cell r="K2898">
            <v>49.664755573462273</v>
          </cell>
          <cell r="L2898">
            <v>2.66683</v>
          </cell>
          <cell r="M2898" t="str">
            <v>TIGRE MTO</v>
          </cell>
          <cell r="N2898" t="str">
            <v>35-X-08</v>
          </cell>
          <cell r="O2898" t="str">
            <v>BOX</v>
          </cell>
          <cell r="P2898" t="str">
            <v>D</v>
          </cell>
          <cell r="Q2898" t="str">
            <v>M</v>
          </cell>
          <cell r="R2898">
            <v>39.941176470588239</v>
          </cell>
          <cell r="S2898">
            <v>42.737058823529416</v>
          </cell>
          <cell r="T2898">
            <v>41.774093473005649</v>
          </cell>
          <cell r="U2898">
            <v>41.774093473005649</v>
          </cell>
          <cell r="V2898">
            <v>44.698280016116044</v>
          </cell>
          <cell r="W2898">
            <v>44.698280016116044</v>
          </cell>
          <cell r="X2898">
            <v>44.698280016116044</v>
          </cell>
          <cell r="Y2898">
            <v>44.698280016116044</v>
          </cell>
          <cell r="Z2898">
            <v>49.664755573462273</v>
          </cell>
          <cell r="AD2898" t="str">
            <v>GX-9007</v>
          </cell>
          <cell r="AE2898">
            <v>31</v>
          </cell>
          <cell r="AF2898">
            <v>0.82400000000000007</v>
          </cell>
          <cell r="AG2898">
            <v>360</v>
          </cell>
          <cell r="AI2898" t="str">
            <v/>
          </cell>
          <cell r="AJ2898" t="str">
            <v/>
          </cell>
          <cell r="AM2898" t="e">
            <v>#N/A</v>
          </cell>
        </row>
        <row r="2899">
          <cell r="A2899" t="str">
            <v>ACTIVE</v>
          </cell>
          <cell r="B2899" t="str">
            <v>35-X-09</v>
          </cell>
          <cell r="C2899">
            <v>28894009</v>
          </cell>
          <cell r="D2899" t="str">
            <v>35-X-09</v>
          </cell>
          <cell r="E2899" t="str">
            <v>SDR 35</v>
          </cell>
          <cell r="F2899" t="str">
            <v>5 STOP COUPLING SDR35</v>
          </cell>
          <cell r="G2899">
            <v>1.36</v>
          </cell>
          <cell r="H2899">
            <v>0.61688512000000006</v>
          </cell>
          <cell r="I2899">
            <v>1</v>
          </cell>
          <cell r="J2899">
            <v>180</v>
          </cell>
          <cell r="K2899">
            <v>50.809614379084977</v>
          </cell>
          <cell r="L2899">
            <v>2.5962179999999999</v>
          </cell>
          <cell r="M2899" t="str">
            <v>TIGRE MTO</v>
          </cell>
          <cell r="N2899" t="str">
            <v>35-X-09</v>
          </cell>
          <cell r="O2899" t="str">
            <v>BOX</v>
          </cell>
          <cell r="P2899" t="str">
            <v>D</v>
          </cell>
          <cell r="Q2899" t="str">
            <v>M</v>
          </cell>
          <cell r="R2899">
            <v>39.941176470588239</v>
          </cell>
          <cell r="S2899">
            <v>42.737058823529416</v>
          </cell>
          <cell r="T2899">
            <v>42.737058823529416</v>
          </cell>
          <cell r="U2899">
            <v>42.737058823529416</v>
          </cell>
          <cell r="V2899">
            <v>45.728652941176477</v>
          </cell>
          <cell r="W2899">
            <v>45.728652941176477</v>
          </cell>
          <cell r="X2899">
            <v>45.728652941176477</v>
          </cell>
          <cell r="Y2899">
            <v>45.728652941176477</v>
          </cell>
          <cell r="Z2899">
            <v>50.809614379084977</v>
          </cell>
          <cell r="AD2899" t="str">
            <v>GX-9008</v>
          </cell>
          <cell r="AE2899">
            <v>31</v>
          </cell>
          <cell r="AF2899">
            <v>0.82400000000000007</v>
          </cell>
          <cell r="AG2899">
            <v>360</v>
          </cell>
          <cell r="AI2899" t="str">
            <v/>
          </cell>
          <cell r="AJ2899" t="str">
            <v/>
          </cell>
          <cell r="AM2899" t="e">
            <v>#N/A</v>
          </cell>
        </row>
        <row r="2900">
          <cell r="A2900" t="str">
            <v>ACTIVE</v>
          </cell>
          <cell r="B2900" t="str">
            <v>35-X-10</v>
          </cell>
          <cell r="C2900">
            <v>28894010</v>
          </cell>
          <cell r="D2900" t="str">
            <v>35-X-10</v>
          </cell>
          <cell r="E2900" t="str">
            <v>SDR 35</v>
          </cell>
          <cell r="F2900" t="str">
            <v>5X4 TEE GXGXG SDR35</v>
          </cell>
          <cell r="G2900">
            <v>3.55</v>
          </cell>
          <cell r="H2900">
            <v>1.6102516</v>
          </cell>
          <cell r="I2900">
            <v>1</v>
          </cell>
          <cell r="J2900">
            <v>70</v>
          </cell>
          <cell r="K2900">
            <v>71.477678431372553</v>
          </cell>
          <cell r="L2900">
            <v>4.5960250000000009</v>
          </cell>
          <cell r="M2900" t="str">
            <v>TIGRE MTO</v>
          </cell>
          <cell r="N2900" t="str">
            <v>35-X-10</v>
          </cell>
          <cell r="O2900" t="str">
            <v>BOX</v>
          </cell>
          <cell r="P2900" t="str">
            <v>D</v>
          </cell>
          <cell r="Q2900" t="str">
            <v>M</v>
          </cell>
          <cell r="R2900">
            <v>56.188235294117646</v>
          </cell>
          <cell r="S2900">
            <v>60.121411764705883</v>
          </cell>
          <cell r="T2900">
            <v>60.121411764705883</v>
          </cell>
          <cell r="U2900">
            <v>60.121411764705883</v>
          </cell>
          <cell r="V2900">
            <v>64.329910588235293</v>
          </cell>
          <cell r="W2900">
            <v>64.329910588235293</v>
          </cell>
          <cell r="X2900">
            <v>64.329910588235293</v>
          </cell>
          <cell r="Y2900">
            <v>64.329910588235293</v>
          </cell>
          <cell r="Z2900">
            <v>71.477678431372553</v>
          </cell>
          <cell r="AD2900" t="str">
            <v>GX-9009</v>
          </cell>
          <cell r="AE2900">
            <v>29</v>
          </cell>
          <cell r="AF2900">
            <v>0.82400000000000007</v>
          </cell>
          <cell r="AG2900">
            <v>280</v>
          </cell>
          <cell r="AI2900" t="str">
            <v/>
          </cell>
          <cell r="AJ2900" t="str">
            <v/>
          </cell>
          <cell r="AM2900" t="e">
            <v>#N/A</v>
          </cell>
        </row>
        <row r="2901">
          <cell r="A2901" t="str">
            <v>ACTIVE</v>
          </cell>
          <cell r="B2901" t="str">
            <v>35-X-11</v>
          </cell>
          <cell r="C2901">
            <v>28894011</v>
          </cell>
          <cell r="D2901" t="str">
            <v>35-X-11</v>
          </cell>
          <cell r="E2901" t="str">
            <v>SDR 35</v>
          </cell>
          <cell r="F2901" t="str">
            <v>5 PERMANENT PLUG SDR35</v>
          </cell>
          <cell r="G2901">
            <v>0.99199999999999999</v>
          </cell>
          <cell r="H2901">
            <v>0.44996326399999997</v>
          </cell>
          <cell r="I2901">
            <v>1</v>
          </cell>
          <cell r="J2901">
            <v>340</v>
          </cell>
          <cell r="K2901">
            <v>24.620260273972608</v>
          </cell>
          <cell r="L2901">
            <v>0.73962000000000006</v>
          </cell>
          <cell r="M2901" t="str">
            <v>TIGRE MTO</v>
          </cell>
          <cell r="N2901" t="str">
            <v>35-X-11</v>
          </cell>
          <cell r="O2901" t="str">
            <v>BOX</v>
          </cell>
          <cell r="P2901" t="str">
            <v>D</v>
          </cell>
          <cell r="Q2901" t="str">
            <v>M</v>
          </cell>
          <cell r="R2901">
            <v>19.799999999999997</v>
          </cell>
          <cell r="S2901">
            <v>21.186</v>
          </cell>
          <cell r="T2901">
            <v>20.708630136986304</v>
          </cell>
          <cell r="U2901">
            <v>20.708630136986304</v>
          </cell>
          <cell r="V2901">
            <v>22.158234246575347</v>
          </cell>
          <cell r="W2901">
            <v>22.158234246575347</v>
          </cell>
          <cell r="X2901">
            <v>22.158234246575347</v>
          </cell>
          <cell r="Y2901">
            <v>22.158234246575347</v>
          </cell>
          <cell r="Z2901">
            <v>24.620260273972608</v>
          </cell>
          <cell r="AD2901" t="str">
            <v>GX-9010</v>
          </cell>
          <cell r="AE2901">
            <v>34</v>
          </cell>
          <cell r="AF2901">
            <v>0.85489999999999999</v>
          </cell>
          <cell r="AG2901">
            <v>340</v>
          </cell>
          <cell r="AI2901" t="str">
            <v/>
          </cell>
          <cell r="AJ2901" t="str">
            <v/>
          </cell>
          <cell r="AM2901" t="e">
            <v>#N/A</v>
          </cell>
        </row>
        <row r="2902">
          <cell r="A2902" t="str">
            <v>ACTIVE</v>
          </cell>
          <cell r="B2902" t="str">
            <v>35-2301</v>
          </cell>
          <cell r="C2902">
            <v>28896897</v>
          </cell>
          <cell r="D2902" t="str">
            <v>35-2301</v>
          </cell>
          <cell r="E2902" t="str">
            <v>SDR 35</v>
          </cell>
          <cell r="F2902" t="str">
            <v>5X4 INCREASER CPLING CONC GXG SDR35</v>
          </cell>
          <cell r="G2902">
            <v>1.2</v>
          </cell>
          <cell r="H2902">
            <v>0.54431039999999997</v>
          </cell>
          <cell r="I2902">
            <v>1</v>
          </cell>
          <cell r="J2902">
            <v>235</v>
          </cell>
          <cell r="K2902">
            <v>72.989245751634002</v>
          </cell>
          <cell r="L2902">
            <v>0.91309499999999999</v>
          </cell>
          <cell r="M2902" t="str">
            <v>TIGRE MTO</v>
          </cell>
          <cell r="N2902" t="str">
            <v>35-2301</v>
          </cell>
          <cell r="O2902" t="str">
            <v>BOX</v>
          </cell>
          <cell r="P2902" t="str">
            <v>D</v>
          </cell>
          <cell r="Q2902" t="str">
            <v>M</v>
          </cell>
          <cell r="R2902">
            <v>57.3764705882353</v>
          </cell>
          <cell r="S2902">
            <v>61.392823529411771</v>
          </cell>
          <cell r="T2902">
            <v>61.392823529411771</v>
          </cell>
          <cell r="U2902">
            <v>61.392823529411771</v>
          </cell>
          <cell r="V2902">
            <v>65.690321176470604</v>
          </cell>
          <cell r="W2902">
            <v>65.690321176470604</v>
          </cell>
          <cell r="X2902">
            <v>65.690321176470604</v>
          </cell>
          <cell r="Y2902">
            <v>65.690321176470604</v>
          </cell>
          <cell r="Z2902">
            <v>72.989245751634002</v>
          </cell>
          <cell r="AA2902" t="str">
            <v>GAYLORD</v>
          </cell>
          <cell r="AB2902">
            <v>45000001</v>
          </cell>
          <cell r="AC2902">
            <v>5588</v>
          </cell>
          <cell r="AD2902" t="str">
            <v>GX-9000</v>
          </cell>
          <cell r="AE2902">
            <v>34</v>
          </cell>
          <cell r="AF2902">
            <v>0.8034</v>
          </cell>
          <cell r="AG2902">
            <v>470</v>
          </cell>
          <cell r="AI2902" t="str">
            <v/>
          </cell>
          <cell r="AJ2902" t="str">
            <v/>
          </cell>
          <cell r="AM2902" t="e">
            <v>#N/A</v>
          </cell>
        </row>
        <row r="2903">
          <cell r="A2903" t="str">
            <v>ACTIVE</v>
          </cell>
          <cell r="B2903" t="str">
            <v>35-2302</v>
          </cell>
          <cell r="C2903">
            <v>28896905</v>
          </cell>
          <cell r="D2903" t="str">
            <v>35-2302</v>
          </cell>
          <cell r="E2903" t="str">
            <v>SDR 35</v>
          </cell>
          <cell r="F2903" t="str">
            <v>5X4 REDUCER BUSHING CONC SXG SDR35</v>
          </cell>
          <cell r="G2903">
            <v>1.2</v>
          </cell>
          <cell r="H2903">
            <v>0.54431039999999997</v>
          </cell>
          <cell r="I2903">
            <v>1</v>
          </cell>
          <cell r="J2903">
            <v>300</v>
          </cell>
          <cell r="K2903">
            <v>36.235522696749939</v>
          </cell>
          <cell r="L2903">
            <v>0.670736</v>
          </cell>
          <cell r="M2903" t="str">
            <v>TIGRE MTO</v>
          </cell>
          <cell r="N2903" t="str">
            <v>35-2302</v>
          </cell>
          <cell r="O2903" t="str">
            <v>BOX</v>
          </cell>
          <cell r="P2903" t="str">
            <v>D</v>
          </cell>
          <cell r="Q2903" t="str">
            <v>M</v>
          </cell>
          <cell r="R2903">
            <v>29.141176470588235</v>
          </cell>
          <cell r="S2903">
            <v>31.181058823529412</v>
          </cell>
          <cell r="T2903">
            <v>30.47847703464948</v>
          </cell>
          <cell r="U2903">
            <v>30.47847703464948</v>
          </cell>
          <cell r="V2903">
            <v>32.611970427074944</v>
          </cell>
          <cell r="W2903">
            <v>32.611970427074944</v>
          </cell>
          <cell r="X2903">
            <v>32.611970427074944</v>
          </cell>
          <cell r="Y2903">
            <v>32.611970427074944</v>
          </cell>
          <cell r="Z2903">
            <v>36.235522696749939</v>
          </cell>
          <cell r="AA2903" t="str">
            <v>GAYLORD</v>
          </cell>
          <cell r="AB2903">
            <v>45000003</v>
          </cell>
          <cell r="AC2903">
            <v>5590</v>
          </cell>
          <cell r="AD2903" t="str">
            <v>GX-9002</v>
          </cell>
          <cell r="AE2903">
            <v>38</v>
          </cell>
          <cell r="AF2903">
            <v>0.8034</v>
          </cell>
          <cell r="AG2903">
            <v>450</v>
          </cell>
          <cell r="AI2903" t="str">
            <v/>
          </cell>
          <cell r="AJ2903" t="str">
            <v/>
          </cell>
          <cell r="AM2903" t="e">
            <v>#N/A</v>
          </cell>
        </row>
        <row r="2904">
          <cell r="A2904" t="str">
            <v>ACTIVE</v>
          </cell>
          <cell r="B2904" t="str">
            <v>35-2303</v>
          </cell>
          <cell r="C2904">
            <v>28896911</v>
          </cell>
          <cell r="D2904" t="str">
            <v>35-2303</v>
          </cell>
          <cell r="E2904" t="str">
            <v>SDR 35</v>
          </cell>
          <cell r="F2904" t="str">
            <v>5X4 TEE GXGXG SDR35</v>
          </cell>
          <cell r="G2904">
            <v>3.55</v>
          </cell>
          <cell r="H2904">
            <v>1.6102516</v>
          </cell>
          <cell r="I2904">
            <v>1</v>
          </cell>
          <cell r="J2904">
            <v>70</v>
          </cell>
          <cell r="K2904">
            <v>71.477678431372553</v>
          </cell>
          <cell r="L2904">
            <v>0</v>
          </cell>
          <cell r="M2904" t="str">
            <v>TIGRE MTO</v>
          </cell>
          <cell r="N2904" t="str">
            <v>35-2303</v>
          </cell>
          <cell r="O2904" t="str">
            <v>BOX</v>
          </cell>
          <cell r="P2904" t="str">
            <v>D</v>
          </cell>
          <cell r="Q2904" t="str">
            <v>M</v>
          </cell>
          <cell r="R2904">
            <v>56.188235294117646</v>
          </cell>
          <cell r="S2904">
            <v>60.121411764705883</v>
          </cell>
          <cell r="T2904">
            <v>60.121411764705883</v>
          </cell>
          <cell r="U2904">
            <v>60.121411764705883</v>
          </cell>
          <cell r="V2904">
            <v>64.329910588235293</v>
          </cell>
          <cell r="W2904">
            <v>64.329910588235293</v>
          </cell>
          <cell r="X2904">
            <v>64.329910588235293</v>
          </cell>
          <cell r="Y2904">
            <v>64.329910588235293</v>
          </cell>
          <cell r="Z2904">
            <v>71.477678431372553</v>
          </cell>
          <cell r="AA2904" t="str">
            <v>GAYLORD</v>
          </cell>
          <cell r="AB2904">
            <v>45000010</v>
          </cell>
          <cell r="AC2904">
            <v>5592</v>
          </cell>
          <cell r="AD2904" t="str">
            <v>GX-9009</v>
          </cell>
          <cell r="AE2904">
            <v>29</v>
          </cell>
          <cell r="AF2904">
            <v>0.82400000000000007</v>
          </cell>
          <cell r="AG2904">
            <v>280</v>
          </cell>
          <cell r="AI2904" t="str">
            <v/>
          </cell>
          <cell r="AJ2904" t="str">
            <v/>
          </cell>
          <cell r="AM2904" t="e">
            <v>#N/A</v>
          </cell>
        </row>
        <row r="2905">
          <cell r="A2905" t="str">
            <v>ACTIVE</v>
          </cell>
          <cell r="B2905" t="str">
            <v>35-2304</v>
          </cell>
          <cell r="C2905">
            <v>28896919</v>
          </cell>
          <cell r="D2905" t="str">
            <v>35-2304</v>
          </cell>
          <cell r="E2905" t="str">
            <v>SDR 35</v>
          </cell>
          <cell r="F2905" t="str">
            <v>5 TEE GXGXG SDR35</v>
          </cell>
          <cell r="G2905">
            <v>2.1</v>
          </cell>
          <cell r="H2905">
            <v>0.95254320000000003</v>
          </cell>
          <cell r="I2905">
            <v>1</v>
          </cell>
          <cell r="J2905">
            <v>70</v>
          </cell>
          <cell r="K2905">
            <v>71.477678431372553</v>
          </cell>
          <cell r="L2905">
            <v>2.597969</v>
          </cell>
          <cell r="M2905" t="str">
            <v>TIGRE MTO</v>
          </cell>
          <cell r="N2905" t="str">
            <v>35-2304</v>
          </cell>
          <cell r="O2905" t="str">
            <v>BOX</v>
          </cell>
          <cell r="P2905" t="str">
            <v>D</v>
          </cell>
          <cell r="Q2905" t="str">
            <v>M</v>
          </cell>
          <cell r="R2905">
            <v>56.188235294117646</v>
          </cell>
          <cell r="S2905">
            <v>60.121411764705883</v>
          </cell>
          <cell r="T2905">
            <v>60.121411764705883</v>
          </cell>
          <cell r="U2905">
            <v>60.121411764705883</v>
          </cell>
          <cell r="V2905">
            <v>64.329910588235293</v>
          </cell>
          <cell r="W2905">
            <v>64.329910588235293</v>
          </cell>
          <cell r="X2905">
            <v>64.329910588235293</v>
          </cell>
          <cell r="Y2905">
            <v>64.329910588235293</v>
          </cell>
          <cell r="Z2905">
            <v>71.477678431372553</v>
          </cell>
          <cell r="AA2905" t="str">
            <v>GAYLORD</v>
          </cell>
          <cell r="AB2905">
            <v>45000004</v>
          </cell>
          <cell r="AC2905">
            <v>5591</v>
          </cell>
          <cell r="AD2905" t="str">
            <v>GX-9003</v>
          </cell>
          <cell r="AE2905">
            <v>29</v>
          </cell>
          <cell r="AF2905">
            <v>0.82400000000000007</v>
          </cell>
          <cell r="AG2905">
            <v>280</v>
          </cell>
          <cell r="AI2905" t="str">
            <v/>
          </cell>
          <cell r="AJ2905" t="str">
            <v/>
          </cell>
          <cell r="AM2905" t="e">
            <v>#N/A</v>
          </cell>
        </row>
        <row r="2906">
          <cell r="A2906" t="str">
            <v>ACTIVE</v>
          </cell>
          <cell r="B2906" t="str">
            <v>35-2305</v>
          </cell>
          <cell r="C2906">
            <v>28896925</v>
          </cell>
          <cell r="D2906" t="str">
            <v>35-2305</v>
          </cell>
          <cell r="E2906" t="str">
            <v>SDR 35</v>
          </cell>
          <cell r="F2906" t="str">
            <v>5X4 WYE GXGXG SDR35</v>
          </cell>
          <cell r="G2906">
            <v>4.4000000000000004</v>
          </cell>
          <cell r="H2906">
            <v>1.9958048000000002</v>
          </cell>
          <cell r="I2906">
            <v>1</v>
          </cell>
          <cell r="J2906">
            <v>65</v>
          </cell>
          <cell r="K2906">
            <v>71.941624836601321</v>
          </cell>
          <cell r="L2906">
            <v>2.7918150000000002</v>
          </cell>
          <cell r="M2906" t="str">
            <v>TIGRE MTO</v>
          </cell>
          <cell r="N2906" t="str">
            <v>35-2305</v>
          </cell>
          <cell r="O2906" t="str">
            <v>BOX</v>
          </cell>
          <cell r="P2906" t="str">
            <v>D</v>
          </cell>
          <cell r="Q2906" t="str">
            <v>M</v>
          </cell>
          <cell r="R2906">
            <v>56.55294117647059</v>
          </cell>
          <cell r="S2906">
            <v>60.511647058823534</v>
          </cell>
          <cell r="T2906">
            <v>60.511647058823534</v>
          </cell>
          <cell r="U2906">
            <v>60.511647058823534</v>
          </cell>
          <cell r="V2906">
            <v>64.747462352941184</v>
          </cell>
          <cell r="W2906">
            <v>64.747462352941184</v>
          </cell>
          <cell r="X2906">
            <v>64.747462352941184</v>
          </cell>
          <cell r="Y2906">
            <v>64.747462352941184</v>
          </cell>
          <cell r="Z2906">
            <v>71.941624836601321</v>
          </cell>
          <cell r="AA2906" t="str">
            <v>GAYLORD</v>
          </cell>
          <cell r="AB2906">
            <v>45000005</v>
          </cell>
          <cell r="AC2906">
            <v>5594</v>
          </cell>
          <cell r="AD2906" t="str">
            <v>GX-9004</v>
          </cell>
          <cell r="AE2906">
            <v>25</v>
          </cell>
          <cell r="AF2906">
            <v>0.77249999999999996</v>
          </cell>
          <cell r="AG2906">
            <v>260</v>
          </cell>
          <cell r="AI2906" t="str">
            <v/>
          </cell>
          <cell r="AJ2906" t="str">
            <v/>
          </cell>
          <cell r="AM2906" t="e">
            <v>#N/A</v>
          </cell>
        </row>
        <row r="2907">
          <cell r="A2907" t="str">
            <v>ACTIVE</v>
          </cell>
          <cell r="B2907" t="str">
            <v>35-2306</v>
          </cell>
          <cell r="C2907">
            <v>28896931</v>
          </cell>
          <cell r="D2907" t="str">
            <v>35-2306</v>
          </cell>
          <cell r="E2907" t="str">
            <v>SDR 35</v>
          </cell>
          <cell r="F2907" t="str">
            <v>5 WYE GXGXG SDR35</v>
          </cell>
          <cell r="G2907">
            <v>5.0999999999999996</v>
          </cell>
          <cell r="H2907">
            <v>2.3133192</v>
          </cell>
          <cell r="I2907">
            <v>1</v>
          </cell>
          <cell r="J2907">
            <v>50</v>
          </cell>
          <cell r="K2907">
            <v>79.68304082728983</v>
          </cell>
          <cell r="L2907">
            <v>3.5258959999999999</v>
          </cell>
          <cell r="M2907" t="str">
            <v>TIGRE MTO</v>
          </cell>
          <cell r="N2907" t="str">
            <v>35-2306</v>
          </cell>
          <cell r="O2907" t="str">
            <v>BOX</v>
          </cell>
          <cell r="P2907" t="str">
            <v>D</v>
          </cell>
          <cell r="Q2907" t="str">
            <v>M</v>
          </cell>
          <cell r="R2907">
            <v>64.082352941176467</v>
          </cell>
          <cell r="S2907">
            <v>68.568117647058827</v>
          </cell>
          <cell r="T2907">
            <v>67.023118452860601</v>
          </cell>
          <cell r="U2907">
            <v>67.023118452860601</v>
          </cell>
          <cell r="V2907">
            <v>71.714736744560852</v>
          </cell>
          <cell r="W2907">
            <v>71.714736744560852</v>
          </cell>
          <cell r="X2907">
            <v>71.714736744560852</v>
          </cell>
          <cell r="Y2907">
            <v>71.714736744560852</v>
          </cell>
          <cell r="Z2907">
            <v>79.68304082728983</v>
          </cell>
          <cell r="AA2907" t="str">
            <v>GAYLORD</v>
          </cell>
          <cell r="AB2907">
            <v>45000006</v>
          </cell>
          <cell r="AC2907">
            <v>5593</v>
          </cell>
          <cell r="AD2907" t="str">
            <v>GX-9005</v>
          </cell>
          <cell r="AE2907">
            <v>16</v>
          </cell>
          <cell r="AF2907">
            <v>0.71499166666666658</v>
          </cell>
          <cell r="AG2907">
            <v>150</v>
          </cell>
          <cell r="AI2907" t="str">
            <v/>
          </cell>
          <cell r="AJ2907" t="str">
            <v/>
          </cell>
          <cell r="AM2907" t="e">
            <v>#N/A</v>
          </cell>
        </row>
        <row r="2908">
          <cell r="A2908" t="str">
            <v>ACTIVE</v>
          </cell>
          <cell r="B2908" t="str">
            <v>35-2311</v>
          </cell>
          <cell r="C2908">
            <v>28896935</v>
          </cell>
          <cell r="D2908" t="str">
            <v>35-2311</v>
          </cell>
          <cell r="E2908" t="str">
            <v>SDR 35</v>
          </cell>
          <cell r="F2908" t="str">
            <v>5 PERMANENT PLUG SDR35</v>
          </cell>
          <cell r="G2908">
            <v>0.99199999999999999</v>
          </cell>
          <cell r="H2908">
            <v>0.44996326399999997</v>
          </cell>
          <cell r="I2908">
            <v>1</v>
          </cell>
          <cell r="J2908">
            <v>340</v>
          </cell>
          <cell r="K2908">
            <v>24.620260273972608</v>
          </cell>
          <cell r="L2908">
            <v>0.72553200000000007</v>
          </cell>
          <cell r="M2908" t="str">
            <v>TIGRE MTO</v>
          </cell>
          <cell r="N2908" t="str">
            <v>35-2311</v>
          </cell>
          <cell r="O2908" t="str">
            <v>BOX</v>
          </cell>
          <cell r="P2908" t="str">
            <v>D</v>
          </cell>
          <cell r="Q2908" t="str">
            <v>M</v>
          </cell>
          <cell r="R2908">
            <v>19.799999999999997</v>
          </cell>
          <cell r="S2908">
            <v>21.186</v>
          </cell>
          <cell r="T2908">
            <v>20.708630136986304</v>
          </cell>
          <cell r="U2908">
            <v>20.708630136986304</v>
          </cell>
          <cell r="V2908">
            <v>22.158234246575347</v>
          </cell>
          <cell r="W2908">
            <v>22.158234246575347</v>
          </cell>
          <cell r="X2908">
            <v>22.158234246575347</v>
          </cell>
          <cell r="Y2908">
            <v>22.158234246575347</v>
          </cell>
          <cell r="Z2908">
            <v>24.620260273972608</v>
          </cell>
          <cell r="AA2908" t="str">
            <v>GAYLORD</v>
          </cell>
          <cell r="AB2908">
            <v>45000011</v>
          </cell>
          <cell r="AC2908">
            <v>5596</v>
          </cell>
          <cell r="AD2908" t="str">
            <v>GX-9010</v>
          </cell>
          <cell r="AE2908">
            <v>34</v>
          </cell>
          <cell r="AF2908">
            <v>0.85489999999999999</v>
          </cell>
          <cell r="AG2908">
            <v>340</v>
          </cell>
          <cell r="AI2908" t="str">
            <v/>
          </cell>
          <cell r="AJ2908" t="str">
            <v/>
          </cell>
          <cell r="AM2908" t="e">
            <v>#N/A</v>
          </cell>
        </row>
        <row r="2909">
          <cell r="A2909" t="str">
            <v>ACTIVE</v>
          </cell>
          <cell r="B2909" t="str">
            <v>35-2307</v>
          </cell>
          <cell r="C2909">
            <v>28896938</v>
          </cell>
          <cell r="D2909" t="str">
            <v>35-2307</v>
          </cell>
          <cell r="E2909" t="str">
            <v>SDR 35</v>
          </cell>
          <cell r="F2909" t="str">
            <v>5 CAP SDR35</v>
          </cell>
          <cell r="G2909">
            <v>0.998</v>
          </cell>
          <cell r="H2909">
            <v>0.45268481599999999</v>
          </cell>
          <cell r="I2909">
            <v>1</v>
          </cell>
          <cell r="J2909">
            <v>350</v>
          </cell>
          <cell r="K2909">
            <v>24.843581699346409</v>
          </cell>
          <cell r="L2909">
            <v>0.86025600000000013</v>
          </cell>
          <cell r="M2909" t="str">
            <v>TIGRE MTO</v>
          </cell>
          <cell r="N2909" t="str">
            <v>35-2307</v>
          </cell>
          <cell r="O2909" t="str">
            <v>BOX</v>
          </cell>
          <cell r="P2909" t="str">
            <v>D</v>
          </cell>
          <cell r="Q2909" t="str">
            <v>M</v>
          </cell>
          <cell r="R2909">
            <v>19.529411764705884</v>
          </cell>
          <cell r="S2909">
            <v>20.896470588235296</v>
          </cell>
          <cell r="T2909">
            <v>20.896470588235296</v>
          </cell>
          <cell r="U2909">
            <v>20.896470588235296</v>
          </cell>
          <cell r="V2909">
            <v>22.359223529411768</v>
          </cell>
          <cell r="W2909">
            <v>22.359223529411768</v>
          </cell>
          <cell r="X2909">
            <v>22.359223529411768</v>
          </cell>
          <cell r="Y2909">
            <v>22.359223529411768</v>
          </cell>
          <cell r="Z2909">
            <v>24.843581699346409</v>
          </cell>
          <cell r="AA2909" t="str">
            <v>GAYLORD</v>
          </cell>
          <cell r="AB2909">
            <v>45000007</v>
          </cell>
          <cell r="AC2909">
            <v>5595</v>
          </cell>
          <cell r="AD2909" t="str">
            <v>GX-9006</v>
          </cell>
          <cell r="AE2909">
            <v>33</v>
          </cell>
          <cell r="AF2909">
            <v>0.8034</v>
          </cell>
          <cell r="AG2909">
            <v>350</v>
          </cell>
          <cell r="AI2909" t="str">
            <v/>
          </cell>
          <cell r="AJ2909" t="str">
            <v/>
          </cell>
          <cell r="AM2909" t="e">
            <v>#N/A</v>
          </cell>
        </row>
        <row r="2910">
          <cell r="A2910" t="str">
            <v>ACTIVE</v>
          </cell>
          <cell r="B2910" t="str">
            <v>35-2308</v>
          </cell>
          <cell r="C2910">
            <v>28896947</v>
          </cell>
          <cell r="D2910" t="str">
            <v>35-2308</v>
          </cell>
          <cell r="E2910" t="str">
            <v>SDR 35</v>
          </cell>
          <cell r="F2910" t="str">
            <v>5 REPAIR COUPLING SDR35</v>
          </cell>
          <cell r="G2910">
            <v>1.88</v>
          </cell>
          <cell r="H2910">
            <v>0.85275295999999989</v>
          </cell>
          <cell r="I2910">
            <v>1</v>
          </cell>
          <cell r="J2910">
            <v>180</v>
          </cell>
          <cell r="K2910">
            <v>49.664755573462273</v>
          </cell>
          <cell r="L2910">
            <v>1.1129150000000001</v>
          </cell>
          <cell r="M2910" t="str">
            <v>TIGRE MTO</v>
          </cell>
          <cell r="N2910" t="str">
            <v>35-2308</v>
          </cell>
          <cell r="O2910" t="str">
            <v>BOX</v>
          </cell>
          <cell r="P2910" t="str">
            <v>D</v>
          </cell>
          <cell r="Q2910" t="str">
            <v>M</v>
          </cell>
          <cell r="R2910">
            <v>39.941176470588239</v>
          </cell>
          <cell r="S2910">
            <v>42.737058823529416</v>
          </cell>
          <cell r="T2910">
            <v>41.774093473005649</v>
          </cell>
          <cell r="U2910">
            <v>41.774093473005649</v>
          </cell>
          <cell r="V2910">
            <v>44.698280016116044</v>
          </cell>
          <cell r="W2910">
            <v>44.698280016116044</v>
          </cell>
          <cell r="X2910">
            <v>44.698280016116044</v>
          </cell>
          <cell r="Y2910">
            <v>44.698280016116044</v>
          </cell>
          <cell r="Z2910">
            <v>49.664755573462273</v>
          </cell>
          <cell r="AA2910" t="str">
            <v>GAYLORD</v>
          </cell>
          <cell r="AB2910">
            <v>45000008</v>
          </cell>
          <cell r="AC2910">
            <v>5597</v>
          </cell>
          <cell r="AD2910" t="str">
            <v>GX-9007</v>
          </cell>
          <cell r="AE2910">
            <v>31</v>
          </cell>
          <cell r="AF2910">
            <v>0.82400000000000007</v>
          </cell>
          <cell r="AG2910">
            <v>360</v>
          </cell>
          <cell r="AI2910" t="str">
            <v/>
          </cell>
          <cell r="AJ2910" t="str">
            <v/>
          </cell>
          <cell r="AM2910" t="e">
            <v>#N/A</v>
          </cell>
        </row>
        <row r="2911">
          <cell r="A2911" t="str">
            <v>ACTIVE</v>
          </cell>
          <cell r="B2911" t="str">
            <v>35-2309</v>
          </cell>
          <cell r="C2911">
            <v>28896957</v>
          </cell>
          <cell r="D2911" t="str">
            <v>35-2309</v>
          </cell>
          <cell r="E2911" t="str">
            <v>SDR 35</v>
          </cell>
          <cell r="F2911" t="str">
            <v>5 STOP COUPLING SDR35</v>
          </cell>
          <cell r="G2911">
            <v>1.36</v>
          </cell>
          <cell r="H2911">
            <v>0.61688512000000006</v>
          </cell>
          <cell r="I2911">
            <v>1</v>
          </cell>
          <cell r="J2911">
            <v>180</v>
          </cell>
          <cell r="K2911">
            <v>50.809614379084977</v>
          </cell>
          <cell r="L2911">
            <v>1.121567</v>
          </cell>
          <cell r="M2911" t="str">
            <v>TIGRE MTO</v>
          </cell>
          <cell r="N2911" t="str">
            <v>35-2309</v>
          </cell>
          <cell r="O2911" t="str">
            <v>BOX</v>
          </cell>
          <cell r="P2911" t="str">
            <v>D</v>
          </cell>
          <cell r="Q2911" t="str">
            <v>M</v>
          </cell>
          <cell r="R2911">
            <v>39.941176470588239</v>
          </cell>
          <cell r="S2911">
            <v>42.737058823529416</v>
          </cell>
          <cell r="T2911">
            <v>42.737058823529416</v>
          </cell>
          <cell r="U2911">
            <v>42.737058823529416</v>
          </cell>
          <cell r="V2911">
            <v>45.728652941176477</v>
          </cell>
          <cell r="W2911">
            <v>45.728652941176477</v>
          </cell>
          <cell r="X2911">
            <v>45.728652941176477</v>
          </cell>
          <cell r="Y2911">
            <v>45.728652941176477</v>
          </cell>
          <cell r="Z2911">
            <v>50.809614379084977</v>
          </cell>
          <cell r="AA2911" t="str">
            <v>GAYLORD</v>
          </cell>
          <cell r="AB2911">
            <v>45000009</v>
          </cell>
          <cell r="AC2911">
            <v>5598</v>
          </cell>
          <cell r="AD2911" t="str">
            <v>GX-9008</v>
          </cell>
          <cell r="AE2911">
            <v>31</v>
          </cell>
          <cell r="AF2911">
            <v>0.82400000000000007</v>
          </cell>
          <cell r="AG2911">
            <v>360</v>
          </cell>
          <cell r="AI2911" t="str">
            <v/>
          </cell>
          <cell r="AJ2911" t="str">
            <v/>
          </cell>
          <cell r="AM2911" t="e">
            <v>#N/A</v>
          </cell>
        </row>
        <row r="2912">
          <cell r="A2912" t="str">
            <v>ACTIVE</v>
          </cell>
          <cell r="B2912" t="str">
            <v>35-2310</v>
          </cell>
          <cell r="C2912">
            <v>28896958</v>
          </cell>
          <cell r="D2912" t="str">
            <v>35-2310</v>
          </cell>
          <cell r="E2912" t="str">
            <v>SDR 35</v>
          </cell>
          <cell r="F2912" t="str">
            <v>5X6 REDUCER BUSHING CONC SXG SDR35</v>
          </cell>
          <cell r="G2912">
            <v>1.69</v>
          </cell>
          <cell r="H2912">
            <v>0.76657047999999994</v>
          </cell>
          <cell r="I2912">
            <v>1</v>
          </cell>
          <cell r="J2912">
            <v>155</v>
          </cell>
          <cell r="K2912">
            <v>50.046347712418296</v>
          </cell>
          <cell r="L2912">
            <v>1.2643250000000001</v>
          </cell>
          <cell r="M2912" t="str">
            <v>TIGRE MTO</v>
          </cell>
          <cell r="N2912" t="str">
            <v>35-2310</v>
          </cell>
          <cell r="O2912" t="str">
            <v>BOX</v>
          </cell>
          <cell r="P2912" t="str">
            <v>D</v>
          </cell>
          <cell r="Q2912" t="str">
            <v>M</v>
          </cell>
          <cell r="R2912">
            <v>39.341176470588231</v>
          </cell>
          <cell r="S2912">
            <v>42.095058823529406</v>
          </cell>
          <cell r="T2912">
            <v>42.095058823529406</v>
          </cell>
          <cell r="U2912">
            <v>42.095058823529406</v>
          </cell>
          <cell r="V2912">
            <v>45.041712941176471</v>
          </cell>
          <cell r="W2912">
            <v>45.041712941176471</v>
          </cell>
          <cell r="X2912">
            <v>45.041712941176471</v>
          </cell>
          <cell r="Y2912">
            <v>45.041712941176471</v>
          </cell>
          <cell r="Z2912">
            <v>50.046347712418296</v>
          </cell>
          <cell r="AA2912" t="str">
            <v>GAYLORD</v>
          </cell>
          <cell r="AB2912">
            <v>45000002</v>
          </cell>
          <cell r="AC2912">
            <v>5589</v>
          </cell>
          <cell r="AD2912" t="str">
            <v>GX-9001</v>
          </cell>
          <cell r="AE2912">
            <v>34</v>
          </cell>
          <cell r="AF2912">
            <v>0.8034</v>
          </cell>
          <cell r="AG2912">
            <v>310</v>
          </cell>
          <cell r="AI2912" t="str">
            <v/>
          </cell>
          <cell r="AJ2912" t="str">
            <v/>
          </cell>
          <cell r="AM2912" t="e">
            <v>#N/A</v>
          </cell>
        </row>
        <row r="2913">
          <cell r="A2913" t="str">
            <v>ACTIVE</v>
          </cell>
          <cell r="B2913" t="str">
            <v>35-1317</v>
          </cell>
          <cell r="C2913">
            <v>29840564</v>
          </cell>
          <cell r="D2913" t="str">
            <v>35-1317</v>
          </cell>
          <cell r="E2913" t="str">
            <v>SDR 35</v>
          </cell>
          <cell r="F2913" t="str">
            <v>8X4 WYE GXGXH with DWV Branch</v>
          </cell>
          <cell r="G2913">
            <v>6.5919999999999996</v>
          </cell>
          <cell r="H2913">
            <v>2.9900784639999998</v>
          </cell>
          <cell r="I2913">
            <v>1</v>
          </cell>
          <cell r="J2913">
            <v>45</v>
          </cell>
          <cell r="K2913">
            <v>174.99352427983536</v>
          </cell>
          <cell r="L2913">
            <v>0</v>
          </cell>
          <cell r="M2913" t="str">
            <v>NA</v>
          </cell>
          <cell r="N2913" t="str">
            <v>35-1317</v>
          </cell>
          <cell r="O2913" t="str">
            <v>BOX</v>
          </cell>
          <cell r="P2913" t="str">
            <v>D</v>
          </cell>
          <cell r="Q2913" t="str">
            <v>M</v>
          </cell>
          <cell r="T2913">
            <v>147.19081481481479</v>
          </cell>
          <cell r="U2913">
            <v>147.19081481481479</v>
          </cell>
          <cell r="V2913">
            <v>157.49417185185183</v>
          </cell>
          <cell r="W2913">
            <v>157.49417185185183</v>
          </cell>
          <cell r="X2913">
            <v>157.49417185185183</v>
          </cell>
          <cell r="Y2913">
            <v>157.49417185185183</v>
          </cell>
          <cell r="Z2913">
            <v>174.99352427983536</v>
          </cell>
          <cell r="AD2913" t="str">
            <v>US-4915</v>
          </cell>
          <cell r="AE2913">
            <v>18</v>
          </cell>
          <cell r="AF2913">
            <v>0.80934475308641984</v>
          </cell>
          <cell r="AG2913">
            <v>0</v>
          </cell>
          <cell r="AI2913" t="str">
            <v/>
          </cell>
          <cell r="AJ2913" t="str">
            <v/>
          </cell>
          <cell r="AM2913" t="e">
            <v>#N/A</v>
          </cell>
        </row>
        <row r="2914">
          <cell r="A2914" t="str">
            <v>ACTIVE</v>
          </cell>
          <cell r="B2914" t="str">
            <v>35-667</v>
          </cell>
          <cell r="C2914">
            <v>29840570</v>
          </cell>
          <cell r="D2914" t="str">
            <v>35-667</v>
          </cell>
          <cell r="E2914" t="str">
            <v>SDR 35</v>
          </cell>
          <cell r="F2914" t="str">
            <v>4 TEE SXGXG SDR35</v>
          </cell>
          <cell r="G2914">
            <v>1.228</v>
          </cell>
          <cell r="H2914">
            <v>0.55701097599999994</v>
          </cell>
          <cell r="I2914">
            <v>10</v>
          </cell>
          <cell r="J2914">
            <v>180</v>
          </cell>
          <cell r="K2914">
            <v>70.168222222222226</v>
          </cell>
          <cell r="L2914">
            <v>7.3129999999999997</v>
          </cell>
          <cell r="M2914" t="str">
            <v>SPECFIT</v>
          </cell>
          <cell r="N2914" t="str">
            <v>35-667</v>
          </cell>
          <cell r="O2914" t="str">
            <v>BOX</v>
          </cell>
          <cell r="P2914" t="str">
            <v>D</v>
          </cell>
          <cell r="Q2914" t="str">
            <v>F</v>
          </cell>
          <cell r="R2914">
            <v>49.670588235294119</v>
          </cell>
          <cell r="S2914">
            <v>53.147529411764708</v>
          </cell>
          <cell r="T2914">
            <v>59.02</v>
          </cell>
          <cell r="U2914">
            <v>59.02</v>
          </cell>
          <cell r="V2914">
            <v>63.15140000000001</v>
          </cell>
          <cell r="W2914">
            <v>63.15140000000001</v>
          </cell>
          <cell r="X2914">
            <v>63.15140000000001</v>
          </cell>
          <cell r="Y2914">
            <v>63.15140000000001</v>
          </cell>
          <cell r="Z2914">
            <v>70.168222222222226</v>
          </cell>
          <cell r="AA2914" t="str">
            <v>T-14</v>
          </cell>
          <cell r="AB2914">
            <v>43000464</v>
          </cell>
          <cell r="AC2914">
            <v>2246</v>
          </cell>
          <cell r="AD2914" t="str">
            <v>US-4918</v>
          </cell>
          <cell r="AE2914">
            <v>111</v>
          </cell>
          <cell r="AF2914">
            <v>0.72099999999999997</v>
          </cell>
          <cell r="AG2914">
            <v>0</v>
          </cell>
          <cell r="AI2914" t="str">
            <v/>
          </cell>
          <cell r="AJ2914" t="str">
            <v/>
          </cell>
          <cell r="AM2914" t="e">
            <v>#N/A</v>
          </cell>
        </row>
        <row r="2915">
          <cell r="A2915" t="str">
            <v>ACTIVE</v>
          </cell>
          <cell r="B2915" t="str">
            <v>35-111</v>
          </cell>
          <cell r="C2915">
            <v>29841306</v>
          </cell>
          <cell r="D2915" t="str">
            <v>35-111</v>
          </cell>
          <cell r="E2915" t="str">
            <v>SDR 35</v>
          </cell>
          <cell r="F2915" t="str">
            <v>15 ELBOW 90 GXG SDR35</v>
          </cell>
          <cell r="G2915">
            <v>22.108499999999999</v>
          </cell>
          <cell r="H2915">
            <v>10.028238732</v>
          </cell>
          <cell r="I2915">
            <v>1</v>
          </cell>
          <cell r="J2915" t="str">
            <v>-</v>
          </cell>
          <cell r="K2915">
            <v>1939.5771111111114</v>
          </cell>
          <cell r="L2915">
            <v>287.67900000000003</v>
          </cell>
          <cell r="M2915" t="str">
            <v>SPECFIT</v>
          </cell>
          <cell r="N2915" t="str">
            <v>(79)37015</v>
          </cell>
          <cell r="O2915" t="str">
            <v>BOX</v>
          </cell>
          <cell r="P2915" t="str">
            <v>D</v>
          </cell>
          <cell r="Q2915" t="str">
            <v>F</v>
          </cell>
          <cell r="R2915">
            <v>1559.7882352941176</v>
          </cell>
          <cell r="S2915">
            <v>1668.973411764706</v>
          </cell>
          <cell r="T2915">
            <v>1631.42</v>
          </cell>
          <cell r="U2915">
            <v>1631.42</v>
          </cell>
          <cell r="V2915">
            <v>1745.6194000000003</v>
          </cell>
          <cell r="W2915">
            <v>1745.6194000000003</v>
          </cell>
          <cell r="X2915">
            <v>1745.6194000000003</v>
          </cell>
          <cell r="Y2915">
            <v>1745.6194000000003</v>
          </cell>
          <cell r="Z2915">
            <v>1939.5771111111114</v>
          </cell>
          <cell r="AB2915" t="str">
            <v/>
          </cell>
          <cell r="AC2915">
            <v>2899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I2915" t="str">
            <v/>
          </cell>
          <cell r="AJ2915" t="str">
            <v/>
          </cell>
          <cell r="AM2915" t="e">
            <v>#N/A</v>
          </cell>
        </row>
        <row r="2916">
          <cell r="A2916" t="str">
            <v>ACTIVE</v>
          </cell>
          <cell r="B2916" t="str">
            <v>35-3031</v>
          </cell>
          <cell r="C2916">
            <v>29842205</v>
          </cell>
          <cell r="D2916" t="str">
            <v>35-3031</v>
          </cell>
          <cell r="E2916" t="str">
            <v>SDR 35</v>
          </cell>
          <cell r="F2916" t="str">
            <v>4 CROSS GXGXGXG SDR35</v>
          </cell>
          <cell r="G2916">
            <v>1.6990000000000001</v>
          </cell>
          <cell r="H2916">
            <v>0.77065280800000002</v>
          </cell>
          <cell r="I2916">
            <v>1</v>
          </cell>
          <cell r="J2916" t="str">
            <v>-</v>
          </cell>
          <cell r="K2916">
            <v>204.09655555555557</v>
          </cell>
          <cell r="L2916">
            <v>30.270669999999999</v>
          </cell>
          <cell r="M2916" t="str">
            <v>SPECFIT</v>
          </cell>
          <cell r="N2916" t="str">
            <v>(79)2604</v>
          </cell>
          <cell r="O2916" t="str">
            <v>BOX</v>
          </cell>
          <cell r="P2916" t="str">
            <v>D</v>
          </cell>
          <cell r="Q2916" t="str">
            <v>F</v>
          </cell>
          <cell r="R2916">
            <v>142.36470588235295</v>
          </cell>
          <cell r="S2916">
            <v>152.33023529411767</v>
          </cell>
          <cell r="T2916">
            <v>171.67</v>
          </cell>
          <cell r="U2916">
            <v>171.67</v>
          </cell>
          <cell r="V2916">
            <v>183.68690000000001</v>
          </cell>
          <cell r="W2916">
            <v>183.68690000000001</v>
          </cell>
          <cell r="X2916">
            <v>183.68690000000001</v>
          </cell>
          <cell r="Y2916">
            <v>183.68690000000001</v>
          </cell>
          <cell r="Z2916">
            <v>204.09655555555557</v>
          </cell>
          <cell r="AB2916" t="str">
            <v/>
          </cell>
          <cell r="AC2916">
            <v>2811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I2916" t="str">
            <v/>
          </cell>
          <cell r="AJ2916" t="str">
            <v/>
          </cell>
          <cell r="AM2916" t="e">
            <v>#N/A</v>
          </cell>
        </row>
        <row r="2917">
          <cell r="A2917" t="str">
            <v>ACTIVE</v>
          </cell>
          <cell r="B2917" t="str">
            <v>35-1640</v>
          </cell>
          <cell r="C2917">
            <v>29842540</v>
          </cell>
          <cell r="D2917" t="str">
            <v>35-1640</v>
          </cell>
          <cell r="E2917" t="str">
            <v>SDR 35</v>
          </cell>
          <cell r="F2917" t="str">
            <v>6X4 INCR COUPLING CON GXG 35 SDR35</v>
          </cell>
          <cell r="G2917">
            <v>1.4</v>
          </cell>
          <cell r="H2917">
            <v>0.63502879999999995</v>
          </cell>
          <cell r="I2917">
            <v>8</v>
          </cell>
          <cell r="J2917" t="str">
            <v>-</v>
          </cell>
          <cell r="K2917">
            <v>116.92722222222221</v>
          </cell>
          <cell r="L2917">
            <v>19.484200999999999</v>
          </cell>
          <cell r="M2917" t="str">
            <v>PTI</v>
          </cell>
          <cell r="N2917" t="str">
            <v>G606-4</v>
          </cell>
          <cell r="O2917" t="str">
            <v>BOX</v>
          </cell>
          <cell r="P2917" t="str">
            <v>C</v>
          </cell>
          <cell r="Q2917" t="str">
            <v>M</v>
          </cell>
          <cell r="R2917">
            <v>138.54117647058825</v>
          </cell>
          <cell r="S2917">
            <v>148.23905882352943</v>
          </cell>
          <cell r="T2917">
            <v>98.35</v>
          </cell>
          <cell r="U2917">
            <v>98.35</v>
          </cell>
          <cell r="V2917">
            <v>105.2345</v>
          </cell>
          <cell r="W2917">
            <v>105.2345</v>
          </cell>
          <cell r="X2917">
            <v>105.2345</v>
          </cell>
          <cell r="Y2917">
            <v>105.2345</v>
          </cell>
          <cell r="Z2917">
            <v>116.92722222222221</v>
          </cell>
          <cell r="AB2917" t="str">
            <v/>
          </cell>
          <cell r="AC2917">
            <v>3080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I2917" t="str">
            <v/>
          </cell>
          <cell r="AJ2917" t="str">
            <v/>
          </cell>
          <cell r="AM2917" t="e">
            <v>#N/A</v>
          </cell>
        </row>
        <row r="2918">
          <cell r="A2918" t="str">
            <v>ACTIVE</v>
          </cell>
          <cell r="B2918" t="str">
            <v>35-1641</v>
          </cell>
          <cell r="C2918">
            <v>29842558</v>
          </cell>
          <cell r="D2918" t="str">
            <v>35-1641</v>
          </cell>
          <cell r="E2918" t="str">
            <v>SDR 35</v>
          </cell>
          <cell r="F2918" t="str">
            <v>8X4 INCR COUPLING CON GXG 35 SDR35</v>
          </cell>
          <cell r="G2918">
            <v>3.5</v>
          </cell>
          <cell r="H2918">
            <v>1.587572</v>
          </cell>
          <cell r="I2918">
            <v>8</v>
          </cell>
          <cell r="J2918" t="str">
            <v>-</v>
          </cell>
          <cell r="K2918">
            <v>185.65688888888891</v>
          </cell>
          <cell r="L2918">
            <v>30.978280000000002</v>
          </cell>
          <cell r="M2918" t="str">
            <v>PTI</v>
          </cell>
          <cell r="N2918" t="str">
            <v>G608-4</v>
          </cell>
          <cell r="O2918" t="str">
            <v>BOX</v>
          </cell>
          <cell r="P2918" t="str">
            <v>D</v>
          </cell>
          <cell r="Q2918" t="str">
            <v>M</v>
          </cell>
          <cell r="R2918">
            <v>256.35068621698588</v>
          </cell>
          <cell r="S2918">
            <v>274.29523425217491</v>
          </cell>
          <cell r="T2918">
            <v>156.16</v>
          </cell>
          <cell r="U2918">
            <v>156.16</v>
          </cell>
          <cell r="V2918">
            <v>167.09120000000001</v>
          </cell>
          <cell r="W2918">
            <v>167.09120000000001</v>
          </cell>
          <cell r="X2918">
            <v>167.09120000000001</v>
          </cell>
          <cell r="Y2918">
            <v>167.09120000000001</v>
          </cell>
          <cell r="Z2918">
            <v>185.65688888888891</v>
          </cell>
          <cell r="AB2918" t="str">
            <v/>
          </cell>
          <cell r="AC2918">
            <v>3081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I2918" t="str">
            <v/>
          </cell>
          <cell r="AJ2918" t="str">
            <v/>
          </cell>
          <cell r="AM2918" t="e">
            <v>#N/A</v>
          </cell>
        </row>
        <row r="2919">
          <cell r="A2919" t="str">
            <v>ACTIVE</v>
          </cell>
          <cell r="B2919" t="str">
            <v>35-1642</v>
          </cell>
          <cell r="C2919">
            <v>29842566</v>
          </cell>
          <cell r="D2919" t="str">
            <v>35-1642</v>
          </cell>
          <cell r="E2919" t="str">
            <v>SDR 35</v>
          </cell>
          <cell r="F2919" t="str">
            <v>8X6 INCR COUPLING CON GXG 35 SDR35</v>
          </cell>
          <cell r="G2919">
            <v>7.3</v>
          </cell>
          <cell r="H2919">
            <v>3.3112216000000001</v>
          </cell>
          <cell r="I2919">
            <v>4</v>
          </cell>
          <cell r="J2919" t="str">
            <v>-</v>
          </cell>
          <cell r="K2919">
            <v>194.9421111111111</v>
          </cell>
          <cell r="L2919">
            <v>32.52843</v>
          </cell>
          <cell r="M2919" t="str">
            <v>PTI</v>
          </cell>
          <cell r="N2919" t="str">
            <v>G608-6</v>
          </cell>
          <cell r="O2919" t="str">
            <v>BOX</v>
          </cell>
          <cell r="P2919" t="str">
            <v>C</v>
          </cell>
          <cell r="Q2919" t="str">
            <v>M</v>
          </cell>
          <cell r="R2919">
            <v>213.67058823529413</v>
          </cell>
          <cell r="S2919">
            <v>228.62752941176473</v>
          </cell>
          <cell r="T2919">
            <v>163.97</v>
          </cell>
          <cell r="U2919">
            <v>163.97</v>
          </cell>
          <cell r="V2919">
            <v>175.4479</v>
          </cell>
          <cell r="W2919">
            <v>175.4479</v>
          </cell>
          <cell r="X2919">
            <v>175.4479</v>
          </cell>
          <cell r="Y2919">
            <v>175.4479</v>
          </cell>
          <cell r="Z2919">
            <v>194.9421111111111</v>
          </cell>
          <cell r="AB2919" t="str">
            <v/>
          </cell>
          <cell r="AC2919">
            <v>3082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I2919" t="str">
            <v/>
          </cell>
          <cell r="AJ2919" t="str">
            <v/>
          </cell>
          <cell r="AM2919" t="e">
            <v>#N/A</v>
          </cell>
        </row>
        <row r="2920">
          <cell r="A2920" t="str">
            <v>ACTIVE</v>
          </cell>
          <cell r="B2920" t="str">
            <v>35-187</v>
          </cell>
          <cell r="C2920">
            <v>29842647</v>
          </cell>
          <cell r="D2920" t="str">
            <v>35-187</v>
          </cell>
          <cell r="E2920" t="str">
            <v>SDR 35</v>
          </cell>
          <cell r="F2920" t="str">
            <v>12X4 RED BUSHING CON SXG SDR35</v>
          </cell>
          <cell r="G2920">
            <v>12.816000000000001</v>
          </cell>
          <cell r="H2920">
            <v>5.8132350720000003</v>
          </cell>
          <cell r="I2920">
            <v>2</v>
          </cell>
          <cell r="J2920" t="str">
            <v>-</v>
          </cell>
          <cell r="K2920">
            <v>566.46988888888893</v>
          </cell>
          <cell r="L2920">
            <v>88.337950000000006</v>
          </cell>
          <cell r="M2920" t="str">
            <v>PTI</v>
          </cell>
          <cell r="N2920" t="str">
            <v>G1212-4</v>
          </cell>
          <cell r="O2920" t="str">
            <v>BOX</v>
          </cell>
          <cell r="P2920" t="str">
            <v>D</v>
          </cell>
          <cell r="Q2920" t="str">
            <v>M</v>
          </cell>
          <cell r="R2920">
            <v>455.55294117647065</v>
          </cell>
          <cell r="S2920">
            <v>487.44164705882361</v>
          </cell>
          <cell r="T2920">
            <v>476.47</v>
          </cell>
          <cell r="U2920">
            <v>476.47</v>
          </cell>
          <cell r="V2920">
            <v>509.82290000000006</v>
          </cell>
          <cell r="W2920">
            <v>509.82290000000006</v>
          </cell>
          <cell r="X2920">
            <v>509.82290000000006</v>
          </cell>
          <cell r="Y2920">
            <v>509.82290000000006</v>
          </cell>
          <cell r="Z2920">
            <v>566.46988888888893</v>
          </cell>
          <cell r="AB2920" t="str">
            <v/>
          </cell>
          <cell r="AC2920">
            <v>3167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I2920" t="str">
            <v/>
          </cell>
          <cell r="AJ2920" t="str">
            <v/>
          </cell>
          <cell r="AM2920" t="e">
            <v>#N/A</v>
          </cell>
        </row>
        <row r="2921">
          <cell r="A2921" t="str">
            <v>ACTIVE</v>
          </cell>
          <cell r="B2921" t="str">
            <v>35-190</v>
          </cell>
          <cell r="C2921">
            <v>29842701</v>
          </cell>
          <cell r="D2921" t="str">
            <v>35-190</v>
          </cell>
          <cell r="E2921" t="str">
            <v>SDR 35</v>
          </cell>
          <cell r="F2921" t="str">
            <v>12X10 RED BUSHING CON SXG SDR35</v>
          </cell>
          <cell r="G2921">
            <v>4.2839999999999998</v>
          </cell>
          <cell r="H2921">
            <v>1.9431881279999998</v>
          </cell>
          <cell r="I2921">
            <v>2</v>
          </cell>
          <cell r="J2921" t="str">
            <v>-</v>
          </cell>
          <cell r="K2921">
            <v>735.74388888888893</v>
          </cell>
          <cell r="L2921">
            <v>114.74612</v>
          </cell>
          <cell r="M2921" t="str">
            <v>PTI</v>
          </cell>
          <cell r="N2921" t="str">
            <v>G1212-10</v>
          </cell>
          <cell r="O2921" t="str">
            <v>BOX</v>
          </cell>
          <cell r="P2921" t="str">
            <v>D</v>
          </cell>
          <cell r="Q2921" t="str">
            <v>M</v>
          </cell>
          <cell r="R2921">
            <v>840.94117647058818</v>
          </cell>
          <cell r="S2921">
            <v>899.80705882352936</v>
          </cell>
          <cell r="T2921">
            <v>618.85</v>
          </cell>
          <cell r="U2921">
            <v>618.85</v>
          </cell>
          <cell r="V2921">
            <v>662.16950000000008</v>
          </cell>
          <cell r="W2921">
            <v>662.16950000000008</v>
          </cell>
          <cell r="X2921">
            <v>662.16950000000008</v>
          </cell>
          <cell r="Y2921">
            <v>662.16950000000008</v>
          </cell>
          <cell r="Z2921">
            <v>735.74388888888893</v>
          </cell>
          <cell r="AB2921" t="str">
            <v/>
          </cell>
          <cell r="AC2921">
            <v>3170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I2921" t="str">
            <v/>
          </cell>
          <cell r="AJ2921" t="str">
            <v/>
          </cell>
          <cell r="AM2921" t="e">
            <v>#N/A</v>
          </cell>
        </row>
        <row r="2922">
          <cell r="A2922" t="str">
            <v>ACTIVE</v>
          </cell>
          <cell r="B2922" t="str">
            <v>35-180</v>
          </cell>
          <cell r="C2922">
            <v>29843007</v>
          </cell>
          <cell r="D2922" t="str">
            <v>35-180</v>
          </cell>
          <cell r="E2922" t="str">
            <v>SDR 35</v>
          </cell>
          <cell r="F2922" t="str">
            <v>15X8 RED BUSHING CON SXG SDR35</v>
          </cell>
          <cell r="G2922">
            <v>12.6</v>
          </cell>
          <cell r="H2922">
            <v>5.7152592000000002</v>
          </cell>
          <cell r="I2922">
            <v>1</v>
          </cell>
          <cell r="J2922" t="str">
            <v>-</v>
          </cell>
          <cell r="K2922">
            <v>1133.2564418300656</v>
          </cell>
          <cell r="L2922">
            <v>125.56833</v>
          </cell>
          <cell r="M2922" t="str">
            <v>SPECFIT</v>
          </cell>
          <cell r="N2922" t="str">
            <v>(79)620158</v>
          </cell>
          <cell r="O2922" t="str">
            <v>BOX</v>
          </cell>
          <cell r="P2922" t="str">
            <v>D</v>
          </cell>
          <cell r="Q2922" t="str">
            <v>F</v>
          </cell>
          <cell r="R2922">
            <v>890.84705882352944</v>
          </cell>
          <cell r="S2922">
            <v>953.20635294117653</v>
          </cell>
          <cell r="T2922">
            <v>953.20635294117653</v>
          </cell>
          <cell r="U2922">
            <v>953.20635294117653</v>
          </cell>
          <cell r="V2922">
            <v>1019.930797647059</v>
          </cell>
          <cell r="W2922">
            <v>1019.930797647059</v>
          </cell>
          <cell r="X2922">
            <v>1019.930797647059</v>
          </cell>
          <cell r="Y2922">
            <v>1019.930797647059</v>
          </cell>
          <cell r="Z2922">
            <v>1133.2564418300656</v>
          </cell>
          <cell r="AB2922" t="str">
            <v/>
          </cell>
          <cell r="AC2922">
            <v>3173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I2922" t="str">
            <v/>
          </cell>
          <cell r="AJ2922" t="str">
            <v/>
          </cell>
          <cell r="AM2922" t="e">
            <v>#N/A</v>
          </cell>
        </row>
        <row r="2923">
          <cell r="A2923" t="str">
            <v>ACTIVE</v>
          </cell>
          <cell r="B2923" t="str">
            <v>35-179</v>
          </cell>
          <cell r="C2923">
            <v>29843040</v>
          </cell>
          <cell r="D2923" t="str">
            <v>35-179</v>
          </cell>
          <cell r="E2923" t="str">
            <v>SDR 35</v>
          </cell>
          <cell r="F2923" t="str">
            <v>15X12 RED BUSHING CON SXG SDR35</v>
          </cell>
          <cell r="G2923">
            <v>14.4</v>
          </cell>
          <cell r="H2923">
            <v>6.5317248000000001</v>
          </cell>
          <cell r="I2923">
            <v>1</v>
          </cell>
          <cell r="J2923" t="str">
            <v>-</v>
          </cell>
          <cell r="K2923">
            <v>1622.031462745098</v>
          </cell>
          <cell r="L2923">
            <v>189.92375999999999</v>
          </cell>
          <cell r="M2923" t="str">
            <v>SPECFIT</v>
          </cell>
          <cell r="N2923" t="str">
            <v>(79)6201512</v>
          </cell>
          <cell r="O2923" t="str">
            <v>BOX</v>
          </cell>
          <cell r="P2923" t="str">
            <v>D</v>
          </cell>
          <cell r="Q2923" t="str">
            <v>F</v>
          </cell>
          <cell r="R2923">
            <v>1275.0705882352941</v>
          </cell>
          <cell r="S2923">
            <v>1364.3255294117648</v>
          </cell>
          <cell r="T2923">
            <v>1364.3255294117648</v>
          </cell>
          <cell r="U2923">
            <v>1364.3255294117648</v>
          </cell>
          <cell r="V2923">
            <v>1459.8283164705883</v>
          </cell>
          <cell r="W2923">
            <v>1459.8283164705883</v>
          </cell>
          <cell r="X2923">
            <v>1459.8283164705883</v>
          </cell>
          <cell r="Y2923">
            <v>1459.8283164705883</v>
          </cell>
          <cell r="Z2923">
            <v>1622.031462745098</v>
          </cell>
          <cell r="AB2923" t="str">
            <v/>
          </cell>
          <cell r="AC2923">
            <v>3175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I2923" t="str">
            <v/>
          </cell>
          <cell r="AJ2923" t="str">
            <v/>
          </cell>
          <cell r="AM2923" t="e">
            <v>#N/A</v>
          </cell>
        </row>
        <row r="2924">
          <cell r="A2924" t="str">
            <v>ACTIVE</v>
          </cell>
          <cell r="B2924" t="str">
            <v>35-178</v>
          </cell>
          <cell r="C2924">
            <v>29843082</v>
          </cell>
          <cell r="D2924" t="str">
            <v>35-178</v>
          </cell>
          <cell r="E2924" t="str">
            <v>SDR 35</v>
          </cell>
          <cell r="F2924" t="str">
            <v>24X15 RED BUSHING CON SXG SDR35</v>
          </cell>
          <cell r="G2924">
            <v>61.65</v>
          </cell>
          <cell r="H2924">
            <v>27.963946799999999</v>
          </cell>
          <cell r="I2924">
            <v>1</v>
          </cell>
          <cell r="J2924" t="str">
            <v>-</v>
          </cell>
          <cell r="K2924">
            <v>3833.6789424836611</v>
          </cell>
          <cell r="L2924">
            <v>428.81990000000002</v>
          </cell>
          <cell r="M2924" t="str">
            <v>SPECFIT</v>
          </cell>
          <cell r="N2924" t="str">
            <v>(79)6002415</v>
          </cell>
          <cell r="O2924" t="str">
            <v>BOX</v>
          </cell>
          <cell r="P2924" t="str">
            <v>D</v>
          </cell>
          <cell r="Q2924" t="str">
            <v>F</v>
          </cell>
          <cell r="R2924">
            <v>3013.6352941176474</v>
          </cell>
          <cell r="S2924">
            <v>3224.5897647058828</v>
          </cell>
          <cell r="T2924">
            <v>3224.5897647058828</v>
          </cell>
          <cell r="U2924">
            <v>3224.5897647058828</v>
          </cell>
          <cell r="V2924">
            <v>3450.3110482352949</v>
          </cell>
          <cell r="W2924">
            <v>3450.3110482352949</v>
          </cell>
          <cell r="X2924">
            <v>3450.3110482352949</v>
          </cell>
          <cell r="Y2924">
            <v>3450.3110482352949</v>
          </cell>
          <cell r="Z2924">
            <v>3833.6789424836611</v>
          </cell>
          <cell r="AB2924" t="str">
            <v/>
          </cell>
          <cell r="AC2924">
            <v>3194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I2924" t="str">
            <v/>
          </cell>
          <cell r="AJ2924" t="str">
            <v/>
          </cell>
          <cell r="AM2924" t="e">
            <v>#N/A</v>
          </cell>
        </row>
        <row r="2925">
          <cell r="A2925" t="str">
            <v>ACTIVE</v>
          </cell>
          <cell r="B2925" t="str">
            <v>35-77</v>
          </cell>
          <cell r="C2925">
            <v>29843856</v>
          </cell>
          <cell r="D2925" t="str">
            <v>35-77</v>
          </cell>
          <cell r="E2925" t="str">
            <v>SDR 35</v>
          </cell>
          <cell r="F2925" t="str">
            <v>8X4 DOUBLE WYE SXGXGXG SDR35</v>
          </cell>
          <cell r="G2925">
            <v>6.25</v>
          </cell>
          <cell r="H2925">
            <v>2.8349500000000001</v>
          </cell>
          <cell r="I2925">
            <v>1</v>
          </cell>
          <cell r="J2925">
            <v>30</v>
          </cell>
          <cell r="K2925">
            <v>344.14347058823529</v>
          </cell>
          <cell r="L2925">
            <v>71.286299999999997</v>
          </cell>
          <cell r="M2925" t="str">
            <v>SPECFIT</v>
          </cell>
          <cell r="N2925" t="str">
            <v>35-77</v>
          </cell>
          <cell r="O2925" t="str">
            <v>BOX</v>
          </cell>
          <cell r="P2925" t="str">
            <v>D</v>
          </cell>
          <cell r="Q2925" t="str">
            <v>F</v>
          </cell>
          <cell r="R2925">
            <v>270.52941176470586</v>
          </cell>
          <cell r="S2925">
            <v>289.46647058823527</v>
          </cell>
          <cell r="T2925">
            <v>289.46647058823527</v>
          </cell>
          <cell r="U2925">
            <v>289.46647058823527</v>
          </cell>
          <cell r="V2925">
            <v>309.72912352941177</v>
          </cell>
          <cell r="W2925">
            <v>309.72912352941177</v>
          </cell>
          <cell r="X2925">
            <v>309.72912352941177</v>
          </cell>
          <cell r="Y2925">
            <v>309.72912352941177</v>
          </cell>
          <cell r="Z2925">
            <v>344.14347058823529</v>
          </cell>
          <cell r="AA2925" t="str">
            <v>CRATE</v>
          </cell>
          <cell r="AB2925">
            <v>40017020</v>
          </cell>
          <cell r="AC2925">
            <v>2809</v>
          </cell>
          <cell r="AD2925" t="str">
            <v>US-00333</v>
          </cell>
          <cell r="AE2925">
            <v>15</v>
          </cell>
          <cell r="AF2925">
            <v>0.5</v>
          </cell>
          <cell r="AG2925">
            <v>0</v>
          </cell>
          <cell r="AI2925" t="str">
            <v/>
          </cell>
          <cell r="AJ2925" t="str">
            <v/>
          </cell>
          <cell r="AM2925" t="e">
            <v>#N/A</v>
          </cell>
        </row>
        <row r="2926">
          <cell r="A2926" t="str">
            <v>ACTIVE</v>
          </cell>
          <cell r="B2926" t="str">
            <v>35-78</v>
          </cell>
          <cell r="C2926">
            <v>29843872</v>
          </cell>
          <cell r="D2926" t="str">
            <v>35-78</v>
          </cell>
          <cell r="E2926" t="str">
            <v>SDR 35</v>
          </cell>
          <cell r="F2926" t="str">
            <v>8X6 DOUBLE WYE SXGXGXG SDR35</v>
          </cell>
          <cell r="G2926">
            <v>7.35</v>
          </cell>
          <cell r="H2926">
            <v>3.3339011999999997</v>
          </cell>
          <cell r="I2926">
            <v>1</v>
          </cell>
          <cell r="J2926">
            <v>26</v>
          </cell>
          <cell r="K2926">
            <v>397.69186535947716</v>
          </cell>
          <cell r="L2926">
            <v>102.6498</v>
          </cell>
          <cell r="M2926" t="str">
            <v>SPECFIT</v>
          </cell>
          <cell r="N2926" t="str">
            <v>35-78</v>
          </cell>
          <cell r="O2926" t="str">
            <v>BOX</v>
          </cell>
          <cell r="P2926" t="str">
            <v>D</v>
          </cell>
          <cell r="Q2926" t="str">
            <v>F</v>
          </cell>
          <cell r="R2926">
            <v>312.62352941176471</v>
          </cell>
          <cell r="S2926">
            <v>334.50717647058826</v>
          </cell>
          <cell r="T2926">
            <v>334.50717647058826</v>
          </cell>
          <cell r="U2926">
            <v>334.50717647058826</v>
          </cell>
          <cell r="V2926">
            <v>357.92267882352945</v>
          </cell>
          <cell r="W2926">
            <v>357.92267882352945</v>
          </cell>
          <cell r="X2926">
            <v>357.92267882352945</v>
          </cell>
          <cell r="Y2926">
            <v>357.92267882352945</v>
          </cell>
          <cell r="Z2926">
            <v>397.69186535947716</v>
          </cell>
          <cell r="AA2926" t="str">
            <v>CRATE</v>
          </cell>
          <cell r="AB2926">
            <v>40017038</v>
          </cell>
          <cell r="AC2926">
            <v>2810</v>
          </cell>
          <cell r="AD2926" t="str">
            <v>US-00335</v>
          </cell>
          <cell r="AE2926">
            <v>11</v>
          </cell>
          <cell r="AF2926">
            <v>0.5</v>
          </cell>
          <cell r="AG2926">
            <v>0</v>
          </cell>
          <cell r="AI2926" t="str">
            <v/>
          </cell>
          <cell r="AJ2926" t="str">
            <v/>
          </cell>
          <cell r="AM2926" t="e">
            <v>#N/A</v>
          </cell>
        </row>
        <row r="2927">
          <cell r="A2927" t="str">
            <v>ACTIVE</v>
          </cell>
          <cell r="B2927" t="str">
            <v>35-1515</v>
          </cell>
          <cell r="C2927">
            <v>29843880</v>
          </cell>
          <cell r="D2927" t="str">
            <v>35-1515</v>
          </cell>
          <cell r="E2927" t="str">
            <v>SDR 35</v>
          </cell>
          <cell r="F2927" t="str">
            <v>6X4 DOUBLE WYE SXGXGXG SDR35</v>
          </cell>
          <cell r="G2927">
            <v>54.524999999999999</v>
          </cell>
          <cell r="H2927">
            <v>24.732103800000001</v>
          </cell>
          <cell r="I2927">
            <v>1</v>
          </cell>
          <cell r="J2927" t="str">
            <v>-</v>
          </cell>
          <cell r="K2927">
            <v>231.91333856209152</v>
          </cell>
          <cell r="L2927">
            <v>213.36450000000002</v>
          </cell>
          <cell r="M2927" t="str">
            <v>SPECFIT</v>
          </cell>
          <cell r="N2927" t="str">
            <v>35-1515</v>
          </cell>
          <cell r="O2927">
            <v>3</v>
          </cell>
          <cell r="P2927" t="str">
            <v>D</v>
          </cell>
          <cell r="Q2927" t="str">
            <v>F</v>
          </cell>
          <cell r="R2927">
            <v>182.30588235294118</v>
          </cell>
          <cell r="S2927">
            <v>195.06729411764707</v>
          </cell>
          <cell r="T2927">
            <v>195.06729411764707</v>
          </cell>
          <cell r="U2927">
            <v>195.06729411764707</v>
          </cell>
          <cell r="V2927">
            <v>208.72200470588237</v>
          </cell>
          <cell r="W2927">
            <v>208.72200470588237</v>
          </cell>
          <cell r="X2927">
            <v>208.72200470588237</v>
          </cell>
          <cell r="Y2927">
            <v>208.72200470588237</v>
          </cell>
          <cell r="Z2927">
            <v>231.91333856209152</v>
          </cell>
          <cell r="AA2927" t="str">
            <v/>
          </cell>
          <cell r="AB2927" t="str">
            <v/>
          </cell>
          <cell r="AC2927">
            <v>2807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I2927" t="str">
            <v/>
          </cell>
          <cell r="AJ2927" t="str">
            <v/>
          </cell>
          <cell r="AM2927" t="e">
            <v>#N/A</v>
          </cell>
        </row>
        <row r="2928">
          <cell r="A2928" t="str">
            <v>ACTIVE</v>
          </cell>
          <cell r="B2928" t="str">
            <v>35-1755</v>
          </cell>
          <cell r="C2928">
            <v>29843953</v>
          </cell>
          <cell r="D2928" t="str">
            <v>35-1755</v>
          </cell>
          <cell r="E2928" t="str">
            <v>SDR 35</v>
          </cell>
          <cell r="F2928" t="str">
            <v>8x4 WYE W/DWV BRANCH GXGXDWVG</v>
          </cell>
          <cell r="G2928">
            <v>25.251999999999999</v>
          </cell>
          <cell r="H2928">
            <v>11.454105183999999</v>
          </cell>
          <cell r="I2928">
            <v>2</v>
          </cell>
          <cell r="J2928">
            <v>14</v>
          </cell>
          <cell r="K2928">
            <v>290.46933333333328</v>
          </cell>
          <cell r="L2928">
            <v>36.813229999999997</v>
          </cell>
          <cell r="M2928" t="str">
            <v>PTI</v>
          </cell>
          <cell r="N2928" t="str">
            <v>H318-4</v>
          </cell>
          <cell r="O2928" t="str">
            <v>BOX</v>
          </cell>
          <cell r="P2928" t="str">
            <v>D</v>
          </cell>
          <cell r="Q2928" t="str">
            <v>M</v>
          </cell>
          <cell r="R2928">
            <v>256.33145424836601</v>
          </cell>
          <cell r="S2928">
            <v>274.27465604575167</v>
          </cell>
          <cell r="T2928">
            <v>244.32</v>
          </cell>
          <cell r="U2928">
            <v>244.32</v>
          </cell>
          <cell r="V2928">
            <v>261.42239999999998</v>
          </cell>
          <cell r="W2928">
            <v>261.42239999999998</v>
          </cell>
          <cell r="X2928">
            <v>261.42239999999998</v>
          </cell>
          <cell r="Y2928">
            <v>261.42239999999998</v>
          </cell>
          <cell r="Z2928">
            <v>290.46933333333328</v>
          </cell>
          <cell r="AB2928" t="str">
            <v/>
          </cell>
          <cell r="AC2928">
            <v>2480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I2928" t="str">
            <v/>
          </cell>
          <cell r="AJ2928" t="str">
            <v/>
          </cell>
          <cell r="AM2928" t="e">
            <v>#N/A</v>
          </cell>
        </row>
        <row r="2929">
          <cell r="A2929" t="str">
            <v>ACTIVE</v>
          </cell>
          <cell r="B2929" t="str">
            <v>35-470</v>
          </cell>
          <cell r="C2929">
            <v>29846235</v>
          </cell>
          <cell r="D2929" t="str">
            <v>35-470</v>
          </cell>
          <cell r="E2929" t="str">
            <v>SDR 35</v>
          </cell>
          <cell r="F2929" t="str">
            <v>21 X 6 WYE GXGXG SDR35</v>
          </cell>
          <cell r="G2929">
            <v>38.25</v>
          </cell>
          <cell r="H2929">
            <v>17.349893999999999</v>
          </cell>
          <cell r="I2929">
            <v>1</v>
          </cell>
          <cell r="J2929" t="str">
            <v>-</v>
          </cell>
          <cell r="K2929">
            <v>4507.1015555555559</v>
          </cell>
          <cell r="L2929">
            <v>333.84360000000004</v>
          </cell>
          <cell r="M2929" t="str">
            <v>SPECFIT</v>
          </cell>
          <cell r="N2929" t="str">
            <v>(79)920216</v>
          </cell>
          <cell r="O2929" t="str">
            <v>BOX</v>
          </cell>
          <cell r="P2929" t="str">
            <v>D</v>
          </cell>
          <cell r="Q2929" t="str">
            <v>F</v>
          </cell>
          <cell r="R2929">
            <v>3782.1647058823532</v>
          </cell>
          <cell r="S2929">
            <v>4046.916235294118</v>
          </cell>
          <cell r="T2929">
            <v>3791.02</v>
          </cell>
          <cell r="U2929">
            <v>3791.02</v>
          </cell>
          <cell r="V2929">
            <v>4056.3914000000004</v>
          </cell>
          <cell r="W2929">
            <v>4056.3914000000004</v>
          </cell>
          <cell r="X2929">
            <v>4056.3914000000004</v>
          </cell>
          <cell r="Y2929">
            <v>4056.3914000000004</v>
          </cell>
          <cell r="Z2929">
            <v>4507.1015555555559</v>
          </cell>
          <cell r="AB2929" t="str">
            <v/>
          </cell>
          <cell r="AC2929">
            <v>2592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I2929" t="str">
            <v/>
          </cell>
          <cell r="AJ2929" t="str">
            <v/>
          </cell>
          <cell r="AM2929" t="e">
            <v>#N/A</v>
          </cell>
        </row>
        <row r="2930">
          <cell r="A2930" t="str">
            <v>ACTIVE</v>
          </cell>
          <cell r="B2930" t="str">
            <v>35-295</v>
          </cell>
          <cell r="C2930">
            <v>29846499</v>
          </cell>
          <cell r="D2930" t="str">
            <v>35-295</v>
          </cell>
          <cell r="E2930" t="str">
            <v>SDR 35</v>
          </cell>
          <cell r="F2930" t="str">
            <v>15X4 SADDLE WYE SDR35</v>
          </cell>
          <cell r="G2930">
            <v>1.21</v>
          </cell>
          <cell r="H2930">
            <v>0.54884632</v>
          </cell>
          <cell r="I2930">
            <v>1</v>
          </cell>
          <cell r="J2930" t="str">
            <v>-</v>
          </cell>
          <cell r="K2930">
            <v>274.43122222222223</v>
          </cell>
          <cell r="L2930">
            <v>27.047800000000002</v>
          </cell>
          <cell r="M2930" t="str">
            <v>SPECFIT</v>
          </cell>
          <cell r="N2930" t="str">
            <v>(79)740154</v>
          </cell>
          <cell r="O2930" t="str">
            <v>BOX</v>
          </cell>
          <cell r="P2930" t="str">
            <v>D</v>
          </cell>
          <cell r="Q2930" t="str">
            <v>F</v>
          </cell>
          <cell r="R2930">
            <v>289.83529411764709</v>
          </cell>
          <cell r="S2930">
            <v>310.12376470588242</v>
          </cell>
          <cell r="T2930">
            <v>230.83</v>
          </cell>
          <cell r="U2930">
            <v>230.83</v>
          </cell>
          <cell r="V2930">
            <v>246.98810000000003</v>
          </cell>
          <cell r="W2930">
            <v>246.98810000000003</v>
          </cell>
          <cell r="X2930">
            <v>246.98810000000003</v>
          </cell>
          <cell r="Y2930">
            <v>246.98810000000003</v>
          </cell>
          <cell r="Z2930">
            <v>274.43122222222223</v>
          </cell>
          <cell r="AB2930" t="str">
            <v/>
          </cell>
          <cell r="AC2930">
            <v>2884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I2930" t="str">
            <v/>
          </cell>
          <cell r="AJ2930" t="str">
            <v/>
          </cell>
          <cell r="AM2930" t="e">
            <v>#N/A</v>
          </cell>
        </row>
        <row r="2931">
          <cell r="A2931" t="str">
            <v>ACTIVE</v>
          </cell>
          <cell r="B2931" t="str">
            <v>35-300</v>
          </cell>
          <cell r="C2931">
            <v>29846510</v>
          </cell>
          <cell r="D2931" t="str">
            <v>35-300</v>
          </cell>
          <cell r="E2931" t="str">
            <v>SDR 35</v>
          </cell>
          <cell r="F2931" t="str">
            <v>18X4 SADDLE WYE SDR35</v>
          </cell>
          <cell r="G2931">
            <v>1.849</v>
          </cell>
          <cell r="H2931">
            <v>0.83869160799999998</v>
          </cell>
          <cell r="I2931">
            <v>1</v>
          </cell>
          <cell r="J2931" t="str">
            <v>-</v>
          </cell>
          <cell r="K2931">
            <v>489.33477777777773</v>
          </cell>
          <cell r="L2931">
            <v>21.505370000000003</v>
          </cell>
          <cell r="M2931" t="str">
            <v>SPECFIT</v>
          </cell>
          <cell r="N2931" t="str">
            <v>(79)740184</v>
          </cell>
          <cell r="O2931" t="str">
            <v>BOX</v>
          </cell>
          <cell r="P2931" t="str">
            <v>D</v>
          </cell>
          <cell r="Q2931" t="str">
            <v>F</v>
          </cell>
          <cell r="R2931">
            <v>491.91764705882355</v>
          </cell>
          <cell r="S2931">
            <v>526.35188235294117</v>
          </cell>
          <cell r="T2931">
            <v>411.59</v>
          </cell>
          <cell r="U2931">
            <v>411.59</v>
          </cell>
          <cell r="V2931">
            <v>440.40129999999999</v>
          </cell>
          <cell r="W2931">
            <v>440.40129999999999</v>
          </cell>
          <cell r="X2931">
            <v>440.40129999999999</v>
          </cell>
          <cell r="Y2931">
            <v>440.40129999999999</v>
          </cell>
          <cell r="Z2931">
            <v>489.33477777777773</v>
          </cell>
          <cell r="AB2931" t="str">
            <v/>
          </cell>
          <cell r="AC2931">
            <v>2886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I2931" t="str">
            <v/>
          </cell>
          <cell r="AJ2931" t="str">
            <v/>
          </cell>
          <cell r="AM2931" t="e">
            <v>#N/A</v>
          </cell>
        </row>
        <row r="2932">
          <cell r="A2932" t="str">
            <v>ACTIVE</v>
          </cell>
          <cell r="B2932" t="str">
            <v>35-100</v>
          </cell>
          <cell r="C2932">
            <v>29846731</v>
          </cell>
          <cell r="D2932" t="str">
            <v>35-100</v>
          </cell>
          <cell r="E2932" t="str">
            <v>SDR 35</v>
          </cell>
          <cell r="F2932" t="str">
            <v>6 TEE WYE SXGXG SDR35G</v>
          </cell>
          <cell r="G2932">
            <v>4.4720000000000004</v>
          </cell>
          <cell r="H2932">
            <v>2.0284634240000003</v>
          </cell>
          <cell r="I2932">
            <v>1</v>
          </cell>
          <cell r="J2932">
            <v>48</v>
          </cell>
          <cell r="K2932">
            <v>184.19455555555555</v>
          </cell>
          <cell r="L2932">
            <v>26.723556000000002</v>
          </cell>
          <cell r="M2932" t="str">
            <v>PTI</v>
          </cell>
          <cell r="N2932" t="str">
            <v>35-100</v>
          </cell>
          <cell r="O2932">
            <v>2</v>
          </cell>
          <cell r="P2932" t="str">
            <v>D</v>
          </cell>
          <cell r="Q2932" t="str">
            <v>M</v>
          </cell>
          <cell r="R2932">
            <v>194.58823529411765</v>
          </cell>
          <cell r="S2932">
            <v>208.20941176470589</v>
          </cell>
          <cell r="T2932">
            <v>154.93</v>
          </cell>
          <cell r="U2932">
            <v>154.93</v>
          </cell>
          <cell r="V2932">
            <v>165.77510000000001</v>
          </cell>
          <cell r="W2932">
            <v>165.77510000000001</v>
          </cell>
          <cell r="X2932">
            <v>165.77510000000001</v>
          </cell>
          <cell r="Y2932">
            <v>165.77510000000001</v>
          </cell>
          <cell r="Z2932">
            <v>184.19455555555555</v>
          </cell>
          <cell r="AA2932" t="str">
            <v>CRATE</v>
          </cell>
          <cell r="AB2932">
            <v>43000365</v>
          </cell>
          <cell r="AC2932">
            <v>2404</v>
          </cell>
          <cell r="AD2932" t="str">
            <v>US-4912</v>
          </cell>
          <cell r="AE2932">
            <v>26</v>
          </cell>
          <cell r="AF2932">
            <v>0.71499166666666658</v>
          </cell>
          <cell r="AG2932">
            <v>0</v>
          </cell>
          <cell r="AI2932" t="str">
            <v/>
          </cell>
          <cell r="AJ2932" t="str">
            <v/>
          </cell>
          <cell r="AM2932" t="e">
            <v>#N/A</v>
          </cell>
        </row>
        <row r="2933">
          <cell r="A2933" t="str">
            <v>ACTIVE</v>
          </cell>
          <cell r="B2933" t="str">
            <v>35-1608</v>
          </cell>
          <cell r="C2933">
            <v>29847002</v>
          </cell>
          <cell r="D2933" t="str">
            <v>35-1608</v>
          </cell>
          <cell r="E2933" t="str">
            <v>SDR 35</v>
          </cell>
          <cell r="F2933" t="str">
            <v>4 SAND MANHOLE ADAPT NOSTOP GXSLIP</v>
          </cell>
          <cell r="G2933">
            <v>0.65500000000000003</v>
          </cell>
          <cell r="H2933">
            <v>0.29710276000000002</v>
          </cell>
          <cell r="I2933">
            <v>15</v>
          </cell>
          <cell r="J2933">
            <v>675</v>
          </cell>
          <cell r="K2933">
            <v>65.531555555555556</v>
          </cell>
          <cell r="L2933">
            <v>7.9516</v>
          </cell>
          <cell r="M2933" t="str">
            <v>SPECFIT</v>
          </cell>
          <cell r="N2933" t="str">
            <v>(79)1644</v>
          </cell>
          <cell r="O2933" t="str">
            <v>BOX</v>
          </cell>
          <cell r="P2933" t="str">
            <v>D</v>
          </cell>
          <cell r="Q2933" t="str">
            <v>F</v>
          </cell>
          <cell r="R2933">
            <v>52.705882352941174</v>
          </cell>
          <cell r="S2933">
            <v>56.395294117647062</v>
          </cell>
          <cell r="T2933">
            <v>55.12</v>
          </cell>
          <cell r="U2933">
            <v>55.12</v>
          </cell>
          <cell r="V2933">
            <v>58.978400000000001</v>
          </cell>
          <cell r="W2933">
            <v>58.978400000000001</v>
          </cell>
          <cell r="X2933">
            <v>58.978400000000001</v>
          </cell>
          <cell r="Y2933">
            <v>58.978400000000001</v>
          </cell>
          <cell r="Z2933">
            <v>65.531555555555556</v>
          </cell>
          <cell r="AA2933" t="str">
            <v>T-11</v>
          </cell>
          <cell r="AB2933">
            <v>40016317</v>
          </cell>
          <cell r="AC2933">
            <v>3322</v>
          </cell>
          <cell r="AD2933" t="str">
            <v>US-00344</v>
          </cell>
          <cell r="AE2933">
            <v>53</v>
          </cell>
          <cell r="AF2933">
            <v>0.8034</v>
          </cell>
          <cell r="AG2933">
            <v>0</v>
          </cell>
          <cell r="AI2933" t="str">
            <v/>
          </cell>
          <cell r="AJ2933" t="str">
            <v/>
          </cell>
          <cell r="AM2933" t="e">
            <v>#N/A</v>
          </cell>
        </row>
        <row r="2934">
          <cell r="A2934" t="str">
            <v>ACTIVE</v>
          </cell>
          <cell r="B2934" t="str">
            <v>35-99</v>
          </cell>
          <cell r="C2934">
            <v>29847304</v>
          </cell>
          <cell r="D2934" t="str">
            <v>35-99</v>
          </cell>
          <cell r="E2934" t="str">
            <v>SDR 35</v>
          </cell>
          <cell r="F2934" t="str">
            <v>10 ELBOW 22.5 GXG SDR35</v>
          </cell>
          <cell r="G2934">
            <v>12.837</v>
          </cell>
          <cell r="H2934">
            <v>5.8227605039999997</v>
          </cell>
          <cell r="I2934">
            <v>1</v>
          </cell>
          <cell r="J2934">
            <v>36</v>
          </cell>
          <cell r="K2934">
            <v>517.33311111111107</v>
          </cell>
          <cell r="L2934">
            <v>23.166245</v>
          </cell>
          <cell r="M2934" t="str">
            <v>PTI</v>
          </cell>
          <cell r="N2934" t="str">
            <v>35-99</v>
          </cell>
          <cell r="O2934" t="str">
            <v>BOX</v>
          </cell>
          <cell r="P2934" t="str">
            <v>C</v>
          </cell>
          <cell r="Q2934" t="str">
            <v>M</v>
          </cell>
          <cell r="R2934">
            <v>416.03529411764708</v>
          </cell>
          <cell r="S2934">
            <v>445.15776470588241</v>
          </cell>
          <cell r="T2934">
            <v>435.14</v>
          </cell>
          <cell r="U2934">
            <v>435.14</v>
          </cell>
          <cell r="V2934">
            <v>465.59980000000002</v>
          </cell>
          <cell r="W2934">
            <v>465.59980000000002</v>
          </cell>
          <cell r="X2934">
            <v>465.59980000000002</v>
          </cell>
          <cell r="Y2934">
            <v>465.59980000000002</v>
          </cell>
          <cell r="Z2934">
            <v>517.33311111111107</v>
          </cell>
          <cell r="AA2934" t="str">
            <v>CRATE</v>
          </cell>
          <cell r="AB2934" t="str">
            <v/>
          </cell>
          <cell r="AC2934">
            <v>2966</v>
          </cell>
          <cell r="AD2934" t="str">
            <v>US-00397</v>
          </cell>
          <cell r="AE2934">
            <v>21</v>
          </cell>
          <cell r="AF2934">
            <v>0.72099999999999997</v>
          </cell>
          <cell r="AG2934">
            <v>0</v>
          </cell>
          <cell r="AI2934" t="str">
            <v/>
          </cell>
          <cell r="AJ2934" t="str">
            <v/>
          </cell>
          <cell r="AM2934" t="e">
            <v>#N/A</v>
          </cell>
        </row>
        <row r="2935">
          <cell r="A2935" t="str">
            <v>ACTIVE</v>
          </cell>
          <cell r="B2935" t="str">
            <v>35-108</v>
          </cell>
          <cell r="C2935">
            <v>29847355</v>
          </cell>
          <cell r="D2935" t="str">
            <v>35-108</v>
          </cell>
          <cell r="E2935" t="str">
            <v>SDR 35</v>
          </cell>
          <cell r="F2935" t="str">
            <v>12 ELBOW 22.5 GXG SDR35</v>
          </cell>
          <cell r="G2935">
            <v>21.466000000000001</v>
          </cell>
          <cell r="H2935">
            <v>9.7368058719999997</v>
          </cell>
          <cell r="I2935">
            <v>1</v>
          </cell>
          <cell r="J2935">
            <v>16</v>
          </cell>
          <cell r="K2935">
            <v>674.61122222222218</v>
          </cell>
          <cell r="L2935">
            <v>112.56561000000001</v>
          </cell>
          <cell r="M2935" t="str">
            <v>PTI</v>
          </cell>
          <cell r="N2935" t="str">
            <v>35-108</v>
          </cell>
          <cell r="O2935" t="str">
            <v>BOX</v>
          </cell>
          <cell r="P2935" t="str">
            <v>C</v>
          </cell>
          <cell r="Q2935" t="str">
            <v>M</v>
          </cell>
          <cell r="R2935">
            <v>542.52941176470586</v>
          </cell>
          <cell r="S2935">
            <v>580.50647058823529</v>
          </cell>
          <cell r="T2935">
            <v>567.42999999999995</v>
          </cell>
          <cell r="U2935">
            <v>567.42999999999995</v>
          </cell>
          <cell r="V2935">
            <v>607.15009999999995</v>
          </cell>
          <cell r="W2935">
            <v>607.15009999999995</v>
          </cell>
          <cell r="X2935">
            <v>607.15009999999995</v>
          </cell>
          <cell r="Y2935">
            <v>607.15009999999995</v>
          </cell>
          <cell r="Z2935">
            <v>674.61122222222218</v>
          </cell>
          <cell r="AA2935" t="str">
            <v>CRATE</v>
          </cell>
          <cell r="AB2935" t="str">
            <v/>
          </cell>
          <cell r="AC2935">
            <v>2967</v>
          </cell>
          <cell r="AD2935" t="str">
            <v>US-00398</v>
          </cell>
          <cell r="AE2935">
            <v>15</v>
          </cell>
          <cell r="AF2935">
            <v>0.6</v>
          </cell>
          <cell r="AG2935">
            <v>0</v>
          </cell>
          <cell r="AI2935" t="str">
            <v/>
          </cell>
          <cell r="AJ2935" t="str">
            <v/>
          </cell>
          <cell r="AM2935" t="e">
            <v>#N/A</v>
          </cell>
        </row>
        <row r="2936">
          <cell r="A2936" t="str">
            <v>ACTIVE</v>
          </cell>
          <cell r="B2936" t="str">
            <v>35-455</v>
          </cell>
          <cell r="C2936">
            <v>29847673</v>
          </cell>
          <cell r="D2936" t="str">
            <v>35-455</v>
          </cell>
          <cell r="E2936" t="str">
            <v>SDR 35</v>
          </cell>
          <cell r="F2936" t="str">
            <v>10 WYE GXGXG SDR35</v>
          </cell>
          <cell r="G2936">
            <v>36.591999999999999</v>
          </cell>
          <cell r="H2936">
            <v>16.597838463999999</v>
          </cell>
          <cell r="I2936">
            <v>1</v>
          </cell>
          <cell r="J2936">
            <v>10</v>
          </cell>
          <cell r="K2936">
            <v>1056.1018888888889</v>
          </cell>
          <cell r="L2936">
            <v>176.22064</v>
          </cell>
          <cell r="M2936" t="str">
            <v>SPECFIT</v>
          </cell>
          <cell r="N2936" t="str">
            <v>35-455</v>
          </cell>
          <cell r="O2936" t="str">
            <v>BOX</v>
          </cell>
          <cell r="P2936" t="str">
            <v>C</v>
          </cell>
          <cell r="Q2936" t="str">
            <v>F</v>
          </cell>
          <cell r="R2936">
            <v>849.31764705882347</v>
          </cell>
          <cell r="S2936">
            <v>908.76988235294118</v>
          </cell>
          <cell r="T2936">
            <v>888.31</v>
          </cell>
          <cell r="U2936">
            <v>888.31</v>
          </cell>
          <cell r="V2936">
            <v>950.49170000000004</v>
          </cell>
          <cell r="W2936">
            <v>950.49170000000004</v>
          </cell>
          <cell r="X2936">
            <v>950.49170000000004</v>
          </cell>
          <cell r="Y2936">
            <v>950.49170000000004</v>
          </cell>
          <cell r="Z2936">
            <v>1056.1018888888889</v>
          </cell>
          <cell r="AA2936" t="str">
            <v>CRATE</v>
          </cell>
          <cell r="AB2936" t="str">
            <v/>
          </cell>
          <cell r="AC2936">
            <v>2572</v>
          </cell>
          <cell r="AD2936" t="str">
            <v>US-00452</v>
          </cell>
          <cell r="AE2936">
            <v>9</v>
          </cell>
          <cell r="AF2936">
            <v>0.5</v>
          </cell>
          <cell r="AG2936">
            <v>0</v>
          </cell>
          <cell r="AI2936" t="str">
            <v/>
          </cell>
          <cell r="AJ2936" t="str">
            <v/>
          </cell>
          <cell r="AM2936" t="e">
            <v>#N/A</v>
          </cell>
        </row>
        <row r="2937">
          <cell r="A2937" t="str">
            <v>ACTIVE</v>
          </cell>
          <cell r="B2937" t="str">
            <v>35-4555</v>
          </cell>
          <cell r="C2937">
            <v>29847754</v>
          </cell>
          <cell r="D2937" t="str">
            <v>35-4555</v>
          </cell>
          <cell r="E2937" t="str">
            <v>SDR 35</v>
          </cell>
          <cell r="F2937" t="str">
            <v>15 WYE GXGXG SDR35</v>
          </cell>
          <cell r="G2937">
            <v>30.037500000000001</v>
          </cell>
          <cell r="H2937">
            <v>13.6247697</v>
          </cell>
          <cell r="I2937">
            <v>1</v>
          </cell>
          <cell r="J2937" t="str">
            <v>-</v>
          </cell>
          <cell r="K2937">
            <v>2565.9075555555555</v>
          </cell>
          <cell r="L2937">
            <v>108.7886</v>
          </cell>
          <cell r="M2937" t="str">
            <v>SPECFIT</v>
          </cell>
          <cell r="N2937" t="str">
            <v>(79)92015</v>
          </cell>
          <cell r="O2937" t="str">
            <v>BOX</v>
          </cell>
          <cell r="P2937" t="str">
            <v>D</v>
          </cell>
          <cell r="Q2937" t="str">
            <v>F</v>
          </cell>
          <cell r="R2937">
            <v>2063.4823529411765</v>
          </cell>
          <cell r="S2937">
            <v>2207.9261176470591</v>
          </cell>
          <cell r="T2937">
            <v>2158.2399999999998</v>
          </cell>
          <cell r="U2937">
            <v>2158.2399999999998</v>
          </cell>
          <cell r="V2937">
            <v>2309.3168000000001</v>
          </cell>
          <cell r="W2937">
            <v>2309.3168000000001</v>
          </cell>
          <cell r="X2937">
            <v>2309.3168000000001</v>
          </cell>
          <cell r="Y2937">
            <v>2309.3168000000001</v>
          </cell>
          <cell r="Z2937">
            <v>2565.9075555555555</v>
          </cell>
          <cell r="AB2937" t="str">
            <v/>
          </cell>
          <cell r="AC2937">
            <v>2583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I2937" t="str">
            <v/>
          </cell>
          <cell r="AJ2937" t="str">
            <v/>
          </cell>
          <cell r="AM2937" t="e">
            <v>#N/A</v>
          </cell>
        </row>
        <row r="2938">
          <cell r="A2938" t="str">
            <v>ACTIVE</v>
          </cell>
          <cell r="B2938" t="str">
            <v>35-4556</v>
          </cell>
          <cell r="C2938">
            <v>29847762</v>
          </cell>
          <cell r="D2938" t="str">
            <v>35-4556</v>
          </cell>
          <cell r="E2938" t="str">
            <v>SDR 35</v>
          </cell>
          <cell r="F2938" t="str">
            <v>15X8 WYE GXGXG SDR35</v>
          </cell>
          <cell r="G2938">
            <v>17.55</v>
          </cell>
          <cell r="H2938">
            <v>7.9605396000000006</v>
          </cell>
          <cell r="I2938">
            <v>1</v>
          </cell>
          <cell r="J2938" t="str">
            <v>-</v>
          </cell>
          <cell r="K2938">
            <v>1517.913888888889</v>
          </cell>
          <cell r="L2938">
            <v>218.29098999999999</v>
          </cell>
          <cell r="M2938" t="str">
            <v>SPECFIT</v>
          </cell>
          <cell r="N2938" t="str">
            <v>(79)920158</v>
          </cell>
          <cell r="O2938" t="str">
            <v>BOX</v>
          </cell>
          <cell r="P2938" t="str">
            <v>D</v>
          </cell>
          <cell r="Q2938" t="str">
            <v>F</v>
          </cell>
          <cell r="R2938">
            <v>1220.6941176470586</v>
          </cell>
          <cell r="S2938">
            <v>1306.1427058823529</v>
          </cell>
          <cell r="T2938">
            <v>1276.75</v>
          </cell>
          <cell r="U2938">
            <v>1276.75</v>
          </cell>
          <cell r="V2938">
            <v>1366.1225000000002</v>
          </cell>
          <cell r="W2938">
            <v>1366.1225000000002</v>
          </cell>
          <cell r="X2938">
            <v>1366.1225000000002</v>
          </cell>
          <cell r="Y2938">
            <v>1366.1225000000002</v>
          </cell>
          <cell r="Z2938">
            <v>1517.913888888889</v>
          </cell>
          <cell r="AB2938" t="str">
            <v/>
          </cell>
          <cell r="AC2938">
            <v>2580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I2938" t="str">
            <v/>
          </cell>
          <cell r="AJ2938" t="str">
            <v/>
          </cell>
          <cell r="AM2938" t="e">
            <v>#N/A</v>
          </cell>
        </row>
        <row r="2939">
          <cell r="A2939" t="str">
            <v>ACTIVE</v>
          </cell>
          <cell r="B2939" t="str">
            <v>35-460</v>
          </cell>
          <cell r="C2939">
            <v>29848114</v>
          </cell>
          <cell r="D2939" t="str">
            <v>35-460</v>
          </cell>
          <cell r="E2939" t="str">
            <v>SDR 35</v>
          </cell>
          <cell r="F2939" t="str">
            <v>12 WYE GXGXG SDR35</v>
          </cell>
          <cell r="G2939">
            <v>63.601999999999997</v>
          </cell>
          <cell r="H2939">
            <v>28.849358383999999</v>
          </cell>
          <cell r="I2939">
            <v>1</v>
          </cell>
          <cell r="J2939">
            <v>6</v>
          </cell>
          <cell r="K2939">
            <v>1476.8021111111111</v>
          </cell>
          <cell r="L2939">
            <v>246.41720000000001</v>
          </cell>
          <cell r="M2939" t="str">
            <v>SPECFIT</v>
          </cell>
          <cell r="N2939" t="str">
            <v>35-460</v>
          </cell>
          <cell r="O2939" t="str">
            <v>BOX</v>
          </cell>
          <cell r="P2939" t="str">
            <v>D</v>
          </cell>
          <cell r="Q2939" t="str">
            <v>F</v>
          </cell>
          <cell r="R2939">
            <v>1187.6470588235295</v>
          </cell>
          <cell r="S2939">
            <v>1270.7823529411767</v>
          </cell>
          <cell r="T2939">
            <v>1242.17</v>
          </cell>
          <cell r="U2939">
            <v>1242.17</v>
          </cell>
          <cell r="V2939">
            <v>1329.1219000000001</v>
          </cell>
          <cell r="W2939">
            <v>1329.1219000000001</v>
          </cell>
          <cell r="X2939">
            <v>1329.1219000000001</v>
          </cell>
          <cell r="Y2939">
            <v>1329.1219000000001</v>
          </cell>
          <cell r="Z2939">
            <v>1476.8021111111111</v>
          </cell>
          <cell r="AA2939" t="str">
            <v>CRATE</v>
          </cell>
          <cell r="AB2939" t="str">
            <v/>
          </cell>
          <cell r="AC2939">
            <v>2577</v>
          </cell>
          <cell r="AD2939" t="str">
            <v>US-00453</v>
          </cell>
          <cell r="AE2939">
            <v>9</v>
          </cell>
          <cell r="AF2939">
            <v>0.5</v>
          </cell>
          <cell r="AG2939">
            <v>0</v>
          </cell>
          <cell r="AI2939" t="str">
            <v/>
          </cell>
          <cell r="AJ2939" t="str">
            <v/>
          </cell>
          <cell r="AM2939" t="e">
            <v>#N/A</v>
          </cell>
        </row>
        <row r="2940">
          <cell r="A2940" t="str">
            <v>ACTIVE</v>
          </cell>
          <cell r="B2940" t="str">
            <v>35-371</v>
          </cell>
          <cell r="C2940">
            <v>29848203</v>
          </cell>
          <cell r="D2940" t="str">
            <v>35-371</v>
          </cell>
          <cell r="E2940" t="str">
            <v>SDR 35</v>
          </cell>
          <cell r="F2940" t="str">
            <v>10 TEE GXGXG SDR35</v>
          </cell>
          <cell r="G2940">
            <v>27.074999999999999</v>
          </cell>
          <cell r="H2940">
            <v>12.281003399999999</v>
          </cell>
          <cell r="I2940">
            <v>1</v>
          </cell>
          <cell r="J2940">
            <v>14</v>
          </cell>
          <cell r="K2940">
            <v>928.22500000000002</v>
          </cell>
          <cell r="L2940">
            <v>154.88522</v>
          </cell>
          <cell r="M2940" t="str">
            <v>PTI</v>
          </cell>
          <cell r="N2940" t="str">
            <v>35-371</v>
          </cell>
          <cell r="O2940" t="str">
            <v>BOX</v>
          </cell>
          <cell r="P2940" t="str">
            <v>C</v>
          </cell>
          <cell r="Q2940" t="str">
            <v>M</v>
          </cell>
          <cell r="R2940">
            <v>746.47058823529414</v>
          </cell>
          <cell r="S2940">
            <v>798.72352941176473</v>
          </cell>
          <cell r="T2940">
            <v>780.75</v>
          </cell>
          <cell r="U2940">
            <v>780.75</v>
          </cell>
          <cell r="V2940">
            <v>835.40250000000003</v>
          </cell>
          <cell r="W2940">
            <v>835.40250000000003</v>
          </cell>
          <cell r="X2940">
            <v>835.40250000000003</v>
          </cell>
          <cell r="Y2940">
            <v>835.40250000000003</v>
          </cell>
          <cell r="Z2940">
            <v>928.22500000000002</v>
          </cell>
          <cell r="AA2940" t="str">
            <v>CRATE</v>
          </cell>
          <cell r="AB2940" t="str">
            <v/>
          </cell>
          <cell r="AC2940">
            <v>2174</v>
          </cell>
          <cell r="AD2940" t="str">
            <v>US-00443</v>
          </cell>
          <cell r="AE2940">
            <v>10</v>
          </cell>
          <cell r="AF2940">
            <v>0.5</v>
          </cell>
          <cell r="AG2940">
            <v>0</v>
          </cell>
          <cell r="AI2940" t="str">
            <v/>
          </cell>
          <cell r="AJ2940" t="str">
            <v/>
          </cell>
          <cell r="AM2940" t="e">
            <v>#N/A</v>
          </cell>
        </row>
        <row r="2941">
          <cell r="A2941" t="str">
            <v>ACTIVE</v>
          </cell>
          <cell r="B2941" t="str">
            <v>35-6606</v>
          </cell>
          <cell r="C2941">
            <v>29848262</v>
          </cell>
          <cell r="D2941" t="str">
            <v>35-6606</v>
          </cell>
          <cell r="E2941" t="str">
            <v>SDR 35</v>
          </cell>
          <cell r="F2941" t="str">
            <v>6 ADAPTER SDR35XC900 GXG SDR35</v>
          </cell>
          <cell r="G2941">
            <v>6</v>
          </cell>
          <cell r="H2941">
            <v>2.721552</v>
          </cell>
          <cell r="I2941">
            <v>1</v>
          </cell>
          <cell r="J2941" t="str">
            <v>-</v>
          </cell>
          <cell r="K2941">
            <v>232.87955555555556</v>
          </cell>
          <cell r="L2941">
            <v>28.288332</v>
          </cell>
          <cell r="M2941" t="str">
            <v>SPECFIT</v>
          </cell>
          <cell r="N2941" t="str">
            <v>(79)1056-CDD</v>
          </cell>
          <cell r="O2941" t="str">
            <v>BOX</v>
          </cell>
          <cell r="P2941" t="str">
            <v>D</v>
          </cell>
          <cell r="Q2941" t="str">
            <v>F</v>
          </cell>
          <cell r="R2941">
            <v>187.94117647058823</v>
          </cell>
          <cell r="S2941">
            <v>201.09705882352941</v>
          </cell>
          <cell r="T2941">
            <v>195.88</v>
          </cell>
          <cell r="U2941">
            <v>195.88</v>
          </cell>
          <cell r="V2941">
            <v>209.5916</v>
          </cell>
          <cell r="W2941">
            <v>209.5916</v>
          </cell>
          <cell r="X2941">
            <v>209.5916</v>
          </cell>
          <cell r="Y2941">
            <v>209.5916</v>
          </cell>
          <cell r="Z2941">
            <v>232.87955555555556</v>
          </cell>
          <cell r="AB2941" t="str">
            <v/>
          </cell>
          <cell r="AC2941">
            <v>3313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I2941" t="str">
            <v/>
          </cell>
          <cell r="AJ2941" t="str">
            <v/>
          </cell>
          <cell r="AM2941" t="e">
            <v>#N/A</v>
          </cell>
        </row>
        <row r="2942">
          <cell r="A2942" t="str">
            <v>ACTIVE</v>
          </cell>
          <cell r="B2942" t="str">
            <v>35-6608</v>
          </cell>
          <cell r="C2942">
            <v>29848270</v>
          </cell>
          <cell r="D2942" t="str">
            <v>35-6608</v>
          </cell>
          <cell r="E2942" t="str">
            <v>SDR 35</v>
          </cell>
          <cell r="F2942" t="str">
            <v>8 ADAPTER SDSR35XC900 GXG SDR35</v>
          </cell>
          <cell r="G2942">
            <v>9</v>
          </cell>
          <cell r="H2942">
            <v>4.0823280000000004</v>
          </cell>
          <cell r="I2942">
            <v>1</v>
          </cell>
          <cell r="J2942" t="str">
            <v>-</v>
          </cell>
          <cell r="K2942">
            <v>749.11888888888905</v>
          </cell>
          <cell r="L2942">
            <v>74.085840000000005</v>
          </cell>
          <cell r="M2942" t="str">
            <v>SPECFIT</v>
          </cell>
          <cell r="N2942" t="str">
            <v>(79)1058-CDD</v>
          </cell>
          <cell r="O2942" t="str">
            <v>BOX</v>
          </cell>
          <cell r="P2942" t="str">
            <v>D</v>
          </cell>
          <cell r="Q2942" t="str">
            <v>F</v>
          </cell>
          <cell r="R2942">
            <v>822.47058823529414</v>
          </cell>
          <cell r="S2942">
            <v>880.04352941176478</v>
          </cell>
          <cell r="T2942">
            <v>630.1</v>
          </cell>
          <cell r="U2942">
            <v>630.1</v>
          </cell>
          <cell r="V2942">
            <v>674.20700000000011</v>
          </cell>
          <cell r="W2942">
            <v>674.20700000000011</v>
          </cell>
          <cell r="X2942">
            <v>674.20700000000011</v>
          </cell>
          <cell r="Y2942">
            <v>674.20700000000011</v>
          </cell>
          <cell r="Z2942">
            <v>749.11888888888905</v>
          </cell>
          <cell r="AB2942" t="str">
            <v/>
          </cell>
          <cell r="AC2942">
            <v>3314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I2942" t="str">
            <v/>
          </cell>
          <cell r="AJ2942" t="str">
            <v/>
          </cell>
          <cell r="AM2942" t="e">
            <v>#N/A</v>
          </cell>
        </row>
        <row r="2943">
          <cell r="A2943" t="str">
            <v>ACTIVE</v>
          </cell>
          <cell r="B2943" t="str">
            <v>35-6610</v>
          </cell>
          <cell r="C2943">
            <v>29848289</v>
          </cell>
          <cell r="D2943" t="str">
            <v>35-6610</v>
          </cell>
          <cell r="E2943" t="str">
            <v>SDR 35</v>
          </cell>
          <cell r="F2943" t="str">
            <v>10 ADAPTER SDR35XC900 GXG SDR35</v>
          </cell>
          <cell r="G2943">
            <v>17</v>
          </cell>
          <cell r="H2943">
            <v>7.7110640000000004</v>
          </cell>
          <cell r="I2943">
            <v>1</v>
          </cell>
          <cell r="J2943" t="str">
            <v>-</v>
          </cell>
          <cell r="K2943">
            <v>917.73900000000003</v>
          </cell>
          <cell r="L2943">
            <v>88.122399999999999</v>
          </cell>
          <cell r="M2943" t="str">
            <v>SPECFIT</v>
          </cell>
          <cell r="N2943" t="str">
            <v>(79)10510-CDD</v>
          </cell>
          <cell r="O2943" t="str">
            <v>BOX</v>
          </cell>
          <cell r="P2943" t="str">
            <v>D</v>
          </cell>
          <cell r="Q2943" t="str">
            <v>F</v>
          </cell>
          <cell r="R2943">
            <v>740.52941176470597</v>
          </cell>
          <cell r="S2943">
            <v>792.36647058823542</v>
          </cell>
          <cell r="T2943">
            <v>771.93</v>
          </cell>
          <cell r="U2943">
            <v>771.93</v>
          </cell>
          <cell r="V2943">
            <v>825.96510000000001</v>
          </cell>
          <cell r="W2943">
            <v>825.96510000000001</v>
          </cell>
          <cell r="X2943">
            <v>825.96510000000001</v>
          </cell>
          <cell r="Y2943">
            <v>825.96510000000001</v>
          </cell>
          <cell r="Z2943">
            <v>917.73900000000003</v>
          </cell>
          <cell r="AB2943" t="str">
            <v/>
          </cell>
          <cell r="AC2943">
            <v>3315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I2943" t="str">
            <v/>
          </cell>
          <cell r="AJ2943" t="str">
            <v/>
          </cell>
          <cell r="AM2943" t="e">
            <v>#N/A</v>
          </cell>
        </row>
        <row r="2944">
          <cell r="A2944" t="str">
            <v>ACTIVE</v>
          </cell>
          <cell r="B2944" t="str">
            <v>35-1688</v>
          </cell>
          <cell r="C2944">
            <v>29848750</v>
          </cell>
          <cell r="D2944" t="str">
            <v>35-1688</v>
          </cell>
          <cell r="E2944" t="str">
            <v>SDR 35</v>
          </cell>
          <cell r="F2944" t="str">
            <v>4 ADAP SWR GSKT X DWV SPGT SDR35</v>
          </cell>
          <cell r="G2944">
            <v>0.55000000000000004</v>
          </cell>
          <cell r="H2944">
            <v>0.24947560000000002</v>
          </cell>
          <cell r="I2944">
            <v>16</v>
          </cell>
          <cell r="J2944" t="str">
            <v>-</v>
          </cell>
          <cell r="K2944">
            <v>73.75866666666667</v>
          </cell>
          <cell r="L2944">
            <v>12.92238</v>
          </cell>
          <cell r="M2944" t="str">
            <v>PTI</v>
          </cell>
          <cell r="N2944" t="str">
            <v>G1208</v>
          </cell>
          <cell r="O2944" t="str">
            <v>BOX</v>
          </cell>
          <cell r="P2944" t="str">
            <v>D</v>
          </cell>
          <cell r="Q2944" t="str">
            <v>M</v>
          </cell>
          <cell r="R2944">
            <v>72.682352941176475</v>
          </cell>
          <cell r="S2944">
            <v>77.770117647058839</v>
          </cell>
          <cell r="T2944">
            <v>62.04</v>
          </cell>
          <cell r="U2944">
            <v>62.04</v>
          </cell>
          <cell r="V2944">
            <v>66.382800000000003</v>
          </cell>
          <cell r="W2944">
            <v>66.382800000000003</v>
          </cell>
          <cell r="X2944">
            <v>66.382800000000003</v>
          </cell>
          <cell r="Y2944">
            <v>66.382800000000003</v>
          </cell>
          <cell r="Z2944">
            <v>73.75866666666667</v>
          </cell>
          <cell r="AB2944" t="str">
            <v/>
          </cell>
          <cell r="AC2944">
            <v>3244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I2944" t="str">
            <v/>
          </cell>
          <cell r="AJ2944" t="str">
            <v/>
          </cell>
          <cell r="AM2944" t="e">
            <v>#N/A</v>
          </cell>
        </row>
        <row r="2945">
          <cell r="A2945" t="str">
            <v>ACTIVE</v>
          </cell>
          <cell r="B2945" t="str">
            <v>35-260</v>
          </cell>
          <cell r="C2945">
            <v>29848866</v>
          </cell>
          <cell r="D2945" t="str">
            <v>35-260</v>
          </cell>
          <cell r="E2945" t="str">
            <v>SDR 35</v>
          </cell>
          <cell r="F2945" t="str">
            <v>18X6 SADDLE TEE SDR35</v>
          </cell>
          <cell r="G2945">
            <v>2.169</v>
          </cell>
          <cell r="H2945">
            <v>0.98384104800000005</v>
          </cell>
          <cell r="I2945">
            <v>4</v>
          </cell>
          <cell r="J2945">
            <v>96</v>
          </cell>
          <cell r="K2945">
            <v>678.42433856209163</v>
          </cell>
          <cell r="L2945">
            <v>86.723939999999999</v>
          </cell>
          <cell r="M2945" t="str">
            <v>PTI</v>
          </cell>
          <cell r="N2945" t="str">
            <v>35-260</v>
          </cell>
          <cell r="O2945" t="str">
            <v>BOX</v>
          </cell>
          <cell r="P2945" t="str">
            <v>D</v>
          </cell>
          <cell r="Q2945" t="str">
            <v>M</v>
          </cell>
          <cell r="R2945">
            <v>533.30588235294124</v>
          </cell>
          <cell r="S2945">
            <v>570.63729411764712</v>
          </cell>
          <cell r="T2945">
            <v>570.63729411764712</v>
          </cell>
          <cell r="U2945">
            <v>570.63729411764712</v>
          </cell>
          <cell r="V2945">
            <v>610.58190470588249</v>
          </cell>
          <cell r="W2945">
            <v>610.58190470588249</v>
          </cell>
          <cell r="X2945">
            <v>610.58190470588249</v>
          </cell>
          <cell r="Y2945">
            <v>610.58190470588249</v>
          </cell>
          <cell r="Z2945">
            <v>678.42433856209163</v>
          </cell>
          <cell r="AA2945" t="str">
            <v>T-13</v>
          </cell>
          <cell r="AB2945">
            <v>40016813</v>
          </cell>
          <cell r="AC2945">
            <v>2876</v>
          </cell>
          <cell r="AD2945" t="str">
            <v>US-00389</v>
          </cell>
          <cell r="AE2945">
            <v>21</v>
          </cell>
          <cell r="AF2945">
            <v>0.72099999999999997</v>
          </cell>
          <cell r="AG2945">
            <v>0</v>
          </cell>
          <cell r="AI2945" t="str">
            <v/>
          </cell>
          <cell r="AJ2945" t="str">
            <v/>
          </cell>
          <cell r="AM2945" t="e">
            <v>#N/A</v>
          </cell>
        </row>
        <row r="2946">
          <cell r="A2946" t="str">
            <v>ACTIVE</v>
          </cell>
          <cell r="B2946" t="str">
            <v>35-120</v>
          </cell>
          <cell r="C2946">
            <v>29849250</v>
          </cell>
          <cell r="D2946" t="str">
            <v>35-120</v>
          </cell>
          <cell r="E2946" t="str">
            <v>SDR 35</v>
          </cell>
          <cell r="F2946" t="str">
            <v>12 ELBOW 11.25 GXS SDR35</v>
          </cell>
          <cell r="G2946">
            <v>4.5</v>
          </cell>
          <cell r="H2946">
            <v>2.0411640000000002</v>
          </cell>
          <cell r="I2946">
            <v>1</v>
          </cell>
          <cell r="J2946" t="str">
            <v>-</v>
          </cell>
          <cell r="K2946">
            <v>660.1543333333334</v>
          </cell>
          <cell r="L2946">
            <v>50.424680000000002</v>
          </cell>
          <cell r="M2946" t="str">
            <v>SPECFIT</v>
          </cell>
          <cell r="N2946" t="str">
            <v>(79)40015</v>
          </cell>
          <cell r="O2946" t="str">
            <v>BOX</v>
          </cell>
          <cell r="P2946" t="str">
            <v>D</v>
          </cell>
          <cell r="Q2946" t="str">
            <v>F</v>
          </cell>
          <cell r="R2946">
            <v>530.89411764705881</v>
          </cell>
          <cell r="S2946">
            <v>568.05670588235296</v>
          </cell>
          <cell r="T2946">
            <v>555.27</v>
          </cell>
          <cell r="U2946">
            <v>555.27</v>
          </cell>
          <cell r="V2946">
            <v>594.13890000000004</v>
          </cell>
          <cell r="W2946">
            <v>594.13890000000004</v>
          </cell>
          <cell r="X2946">
            <v>594.13890000000004</v>
          </cell>
          <cell r="Y2946">
            <v>594.13890000000004</v>
          </cell>
          <cell r="Z2946">
            <v>660.1543333333334</v>
          </cell>
          <cell r="AB2946" t="str">
            <v/>
          </cell>
          <cell r="AC2946">
            <v>3016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I2946" t="str">
            <v/>
          </cell>
          <cell r="AJ2946" t="str">
            <v/>
          </cell>
          <cell r="AM2946" t="e">
            <v>#N/A</v>
          </cell>
        </row>
        <row r="2947">
          <cell r="A2947" t="str">
            <v>ACTIVE</v>
          </cell>
          <cell r="B2947" t="str">
            <v>35-1114</v>
          </cell>
          <cell r="C2947">
            <v>29849382</v>
          </cell>
          <cell r="D2947" t="str">
            <v>35-1114</v>
          </cell>
          <cell r="E2947" t="str">
            <v>SDR 35</v>
          </cell>
          <cell r="F2947" t="str">
            <v>24 ELBOW 45 GXG SDR35</v>
          </cell>
          <cell r="G2947">
            <v>75.599999999999994</v>
          </cell>
          <cell r="H2947">
            <v>34.291555199999998</v>
          </cell>
          <cell r="I2947">
            <v>1</v>
          </cell>
          <cell r="J2947">
            <v>2</v>
          </cell>
          <cell r="K2947">
            <v>5849.4555555555553</v>
          </cell>
          <cell r="L2947">
            <v>576.57649000000004</v>
          </cell>
          <cell r="M2947" t="str">
            <v>SPECFIT</v>
          </cell>
          <cell r="N2947" t="str">
            <v>(79)35024</v>
          </cell>
          <cell r="O2947" t="str">
            <v>BOX</v>
          </cell>
          <cell r="P2947" t="str">
            <v>D</v>
          </cell>
          <cell r="Q2947" t="str">
            <v>F</v>
          </cell>
          <cell r="R2947">
            <v>4704.0588235294117</v>
          </cell>
          <cell r="S2947">
            <v>5033.342941176471</v>
          </cell>
          <cell r="T2947">
            <v>408.77</v>
          </cell>
          <cell r="U2947">
            <v>408.77</v>
          </cell>
          <cell r="V2947">
            <v>5264.51</v>
          </cell>
          <cell r="W2947">
            <v>5264.51</v>
          </cell>
          <cell r="X2947">
            <v>5264.51</v>
          </cell>
          <cell r="Y2947">
            <v>5264.51</v>
          </cell>
          <cell r="Z2947">
            <v>5849.4555555555553</v>
          </cell>
          <cell r="AB2947" t="str">
            <v/>
          </cell>
          <cell r="AC2947">
            <v>2918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I2947" t="str">
            <v/>
          </cell>
          <cell r="AJ2947" t="str">
            <v/>
          </cell>
          <cell r="AM2947" t="e">
            <v>#N/A</v>
          </cell>
        </row>
        <row r="2948">
          <cell r="A2948" t="str">
            <v>ACTIVE</v>
          </cell>
          <cell r="B2948" t="str">
            <v>35-83</v>
          </cell>
          <cell r="C2948">
            <v>29849447</v>
          </cell>
          <cell r="D2948" t="str">
            <v>35-83</v>
          </cell>
          <cell r="E2948" t="str">
            <v>SDR 35</v>
          </cell>
          <cell r="F2948" t="str">
            <v>10 CAP SDR35</v>
          </cell>
          <cell r="G2948">
            <v>7.609</v>
          </cell>
          <cell r="H2948">
            <v>3.4513815279999998</v>
          </cell>
          <cell r="I2948">
            <v>1</v>
          </cell>
          <cell r="J2948">
            <v>72</v>
          </cell>
          <cell r="K2948">
            <v>160.15522222222222</v>
          </cell>
          <cell r="L2948">
            <v>8.3345539999999989</v>
          </cell>
          <cell r="M2948" t="str">
            <v>ASSEMBLY</v>
          </cell>
          <cell r="N2948" t="str">
            <v>35-83</v>
          </cell>
          <cell r="O2948">
            <v>3</v>
          </cell>
          <cell r="P2948" t="str">
            <v>C</v>
          </cell>
          <cell r="Q2948" t="str">
            <v>M</v>
          </cell>
          <cell r="R2948">
            <v>270.88235294117646</v>
          </cell>
          <cell r="S2948">
            <v>289.84411764705885</v>
          </cell>
          <cell r="T2948">
            <v>134.71</v>
          </cell>
          <cell r="U2948">
            <v>134.71</v>
          </cell>
          <cell r="V2948">
            <v>144.1397</v>
          </cell>
          <cell r="W2948">
            <v>144.1397</v>
          </cell>
          <cell r="X2948">
            <v>144.1397</v>
          </cell>
          <cell r="Y2948">
            <v>144.1397</v>
          </cell>
          <cell r="Z2948">
            <v>160.15522222222222</v>
          </cell>
          <cell r="AA2948" t="str">
            <v>CRATE</v>
          </cell>
          <cell r="AB2948" t="str">
            <v/>
          </cell>
          <cell r="AC2948">
            <v>3039</v>
          </cell>
          <cell r="AD2948" t="str">
            <v>US-00351</v>
          </cell>
          <cell r="AE2948">
            <v>18</v>
          </cell>
          <cell r="AF2948">
            <v>0.7158102623456789</v>
          </cell>
          <cell r="AG2948">
            <v>0</v>
          </cell>
          <cell r="AI2948" t="str">
            <v/>
          </cell>
          <cell r="AJ2948" t="str">
            <v/>
          </cell>
          <cell r="AM2948" t="e">
            <v>#N/A</v>
          </cell>
        </row>
        <row r="2949">
          <cell r="A2949" t="str">
            <v>ACTIVE</v>
          </cell>
          <cell r="B2949" t="str">
            <v>35-3223</v>
          </cell>
          <cell r="C2949">
            <v>29854106</v>
          </cell>
          <cell r="D2949" t="str">
            <v>35-3223</v>
          </cell>
          <cell r="E2949" t="str">
            <v>SDR 35</v>
          </cell>
          <cell r="F2949" t="str">
            <v>12X4 SDR35 X DWV WYE GXGXH</v>
          </cell>
          <cell r="G2949">
            <v>20</v>
          </cell>
          <cell r="H2949">
            <v>9.0718399999999999</v>
          </cell>
          <cell r="I2949">
            <v>1</v>
          </cell>
          <cell r="J2949" t="str">
            <v>-</v>
          </cell>
          <cell r="K2949">
            <v>806.56600000000003</v>
          </cell>
          <cell r="L2949">
            <v>60.162299999999995</v>
          </cell>
          <cell r="M2949" t="str">
            <v>SPECFIT</v>
          </cell>
          <cell r="N2949" t="str">
            <v>(79)92112-4IPS</v>
          </cell>
          <cell r="O2949" t="str">
            <v>BOX</v>
          </cell>
          <cell r="P2949" t="str">
            <v>D</v>
          </cell>
          <cell r="Q2949" t="str">
            <v>F</v>
          </cell>
          <cell r="R2949">
            <v>550.78823529411773</v>
          </cell>
          <cell r="S2949">
            <v>589.34341176470605</v>
          </cell>
          <cell r="T2949">
            <v>678.42</v>
          </cell>
          <cell r="U2949">
            <v>678.42</v>
          </cell>
          <cell r="V2949">
            <v>725.90940000000001</v>
          </cell>
          <cell r="W2949">
            <v>725.90940000000001</v>
          </cell>
          <cell r="X2949">
            <v>725.90940000000001</v>
          </cell>
          <cell r="Y2949">
            <v>725.90940000000001</v>
          </cell>
          <cell r="Z2949">
            <v>806.56600000000003</v>
          </cell>
          <cell r="AB2949" t="str">
            <v/>
          </cell>
          <cell r="AC2949">
            <v>2892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I2949" t="str">
            <v/>
          </cell>
          <cell r="AJ2949" t="str">
            <v/>
          </cell>
          <cell r="AM2949" t="e">
            <v>#N/A</v>
          </cell>
        </row>
        <row r="2950">
          <cell r="A2950" t="str">
            <v>ACTIVE</v>
          </cell>
          <cell r="B2950" t="str">
            <v>35-3335</v>
          </cell>
          <cell r="C2950">
            <v>29854114</v>
          </cell>
          <cell r="D2950" t="str">
            <v>35-3335</v>
          </cell>
          <cell r="E2950" t="str">
            <v>SDR 35</v>
          </cell>
          <cell r="F2950" t="str">
            <v>10X4 SDR35 X DWV WYE GXGXH</v>
          </cell>
          <cell r="G2950">
            <v>15</v>
          </cell>
          <cell r="H2950">
            <v>6.8038799999999995</v>
          </cell>
          <cell r="I2950">
            <v>1</v>
          </cell>
          <cell r="J2950" t="str">
            <v>-</v>
          </cell>
          <cell r="K2950">
            <v>643.18888888888887</v>
          </cell>
          <cell r="L2950">
            <v>41.745899999999999</v>
          </cell>
          <cell r="M2950" t="str">
            <v>SPECFIT</v>
          </cell>
          <cell r="N2950" t="str">
            <v>(79)92110-4IPS</v>
          </cell>
          <cell r="O2950" t="str">
            <v>BOX</v>
          </cell>
          <cell r="P2950" t="str">
            <v>D</v>
          </cell>
          <cell r="Q2950" t="str">
            <v>F</v>
          </cell>
          <cell r="R2950">
            <v>382.18823529411765</v>
          </cell>
          <cell r="S2950">
            <v>408.94141176470589</v>
          </cell>
          <cell r="T2950">
            <v>541</v>
          </cell>
          <cell r="U2950">
            <v>541</v>
          </cell>
          <cell r="V2950">
            <v>578.87</v>
          </cell>
          <cell r="W2950">
            <v>578.87</v>
          </cell>
          <cell r="X2950">
            <v>578.87</v>
          </cell>
          <cell r="Y2950">
            <v>578.87</v>
          </cell>
          <cell r="Z2950">
            <v>643.18888888888887</v>
          </cell>
          <cell r="AB2950" t="str">
            <v/>
          </cell>
          <cell r="AC2950">
            <v>2890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I2950" t="str">
            <v/>
          </cell>
          <cell r="AJ2950" t="str">
            <v/>
          </cell>
          <cell r="AM2950" t="e">
            <v>#N/A</v>
          </cell>
        </row>
        <row r="2951">
          <cell r="A2951" t="str">
            <v>ACTIVE</v>
          </cell>
          <cell r="B2951" t="str">
            <v>35-3126</v>
          </cell>
          <cell r="C2951">
            <v>29854300</v>
          </cell>
          <cell r="D2951" t="str">
            <v>35-3126</v>
          </cell>
          <cell r="E2951" t="str">
            <v>SDR 35</v>
          </cell>
          <cell r="F2951" t="str">
            <v>12X6 SDR35 X DWV WYE GXGXH</v>
          </cell>
          <cell r="G2951">
            <v>23</v>
          </cell>
          <cell r="H2951">
            <v>10.432615999999999</v>
          </cell>
          <cell r="I2951">
            <v>1</v>
          </cell>
          <cell r="J2951" t="str">
            <v>-</v>
          </cell>
          <cell r="K2951">
            <v>902.52122222222226</v>
          </cell>
          <cell r="L2951">
            <v>70.153300000000002</v>
          </cell>
          <cell r="M2951" t="str">
            <v>SPECFIT</v>
          </cell>
          <cell r="N2951" t="str">
            <v>(79)921126IPS</v>
          </cell>
          <cell r="O2951" t="str">
            <v>BOX</v>
          </cell>
          <cell r="P2951" t="str">
            <v>D</v>
          </cell>
          <cell r="Q2951" t="str">
            <v>F</v>
          </cell>
          <cell r="R2951">
            <v>957.35294117647061</v>
          </cell>
          <cell r="S2951">
            <v>1024.3676470588236</v>
          </cell>
          <cell r="T2951">
            <v>759.13</v>
          </cell>
          <cell r="U2951">
            <v>759.13</v>
          </cell>
          <cell r="V2951">
            <v>812.26910000000009</v>
          </cell>
          <cell r="W2951">
            <v>812.26910000000009</v>
          </cell>
          <cell r="X2951">
            <v>812.26910000000009</v>
          </cell>
          <cell r="Y2951">
            <v>812.26910000000009</v>
          </cell>
          <cell r="Z2951">
            <v>902.52122222222226</v>
          </cell>
          <cell r="AB2951" t="str">
            <v/>
          </cell>
          <cell r="AC2951">
            <v>2893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I2951" t="str">
            <v/>
          </cell>
          <cell r="AJ2951" t="str">
            <v/>
          </cell>
          <cell r="AM2951" t="e">
            <v>#N/A</v>
          </cell>
        </row>
        <row r="2952">
          <cell r="A2952" t="str">
            <v>ACTIVE</v>
          </cell>
          <cell r="B2952" t="str">
            <v>35-3106</v>
          </cell>
          <cell r="C2952">
            <v>29854319</v>
          </cell>
          <cell r="D2952" t="str">
            <v>35-3106</v>
          </cell>
          <cell r="E2952" t="str">
            <v>SDR 35</v>
          </cell>
          <cell r="F2952" t="str">
            <v>10X6 SDR35 X DWV WYE GXGXH</v>
          </cell>
          <cell r="G2952">
            <v>18</v>
          </cell>
          <cell r="H2952">
            <v>8.1646560000000008</v>
          </cell>
          <cell r="I2952">
            <v>1</v>
          </cell>
          <cell r="J2952" t="str">
            <v>-</v>
          </cell>
          <cell r="K2952">
            <v>725.63833333333343</v>
          </cell>
          <cell r="L2952">
            <v>46.720800000000004</v>
          </cell>
          <cell r="M2952" t="str">
            <v>SPECFIT</v>
          </cell>
          <cell r="N2952" t="str">
            <v>(79)921106IPS</v>
          </cell>
          <cell r="O2952" t="str">
            <v>BOX</v>
          </cell>
          <cell r="P2952" t="str">
            <v>D</v>
          </cell>
          <cell r="Q2952" t="str">
            <v>F</v>
          </cell>
          <cell r="R2952">
            <v>637.61176470588236</v>
          </cell>
          <cell r="S2952">
            <v>682.24458823529415</v>
          </cell>
          <cell r="T2952">
            <v>610.35</v>
          </cell>
          <cell r="U2952">
            <v>610.35</v>
          </cell>
          <cell r="V2952">
            <v>653.07450000000006</v>
          </cell>
          <cell r="W2952">
            <v>653.07450000000006</v>
          </cell>
          <cell r="X2952">
            <v>653.07450000000006</v>
          </cell>
          <cell r="Y2952">
            <v>653.07450000000006</v>
          </cell>
          <cell r="Z2952">
            <v>725.63833333333343</v>
          </cell>
          <cell r="AB2952" t="str">
            <v/>
          </cell>
          <cell r="AC2952">
            <v>2891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I2952" t="str">
            <v/>
          </cell>
          <cell r="AJ2952" t="str">
            <v/>
          </cell>
          <cell r="AM2952" t="e">
            <v>#N/A</v>
          </cell>
        </row>
        <row r="2953">
          <cell r="A2953" t="str">
            <v>ACTIVE</v>
          </cell>
          <cell r="B2953" t="str">
            <v>35-3086</v>
          </cell>
          <cell r="C2953">
            <v>29854327</v>
          </cell>
          <cell r="D2953" t="str">
            <v>35-3086</v>
          </cell>
          <cell r="E2953" t="str">
            <v>SDR 35</v>
          </cell>
          <cell r="F2953" t="str">
            <v>8X6 SDR35 X DWV WYE GXGXH</v>
          </cell>
          <cell r="G2953">
            <v>12</v>
          </cell>
          <cell r="H2953">
            <v>5.4431039999999999</v>
          </cell>
          <cell r="I2953">
            <v>1</v>
          </cell>
          <cell r="J2953" t="str">
            <v>-</v>
          </cell>
          <cell r="K2953">
            <v>317.61166666666668</v>
          </cell>
          <cell r="L2953">
            <v>20.826599999999999</v>
          </cell>
          <cell r="M2953" t="str">
            <v>SPECFIT</v>
          </cell>
          <cell r="N2953" t="str">
            <v>(79)9208-6IPS</v>
          </cell>
          <cell r="O2953" t="str">
            <v>BOX</v>
          </cell>
          <cell r="P2953" t="str">
            <v>D</v>
          </cell>
          <cell r="Q2953" t="str">
            <v>F</v>
          </cell>
          <cell r="R2953">
            <v>284.28235294117644</v>
          </cell>
          <cell r="S2953">
            <v>304.18211764705882</v>
          </cell>
          <cell r="T2953">
            <v>267.14999999999998</v>
          </cell>
          <cell r="U2953">
            <v>267.14999999999998</v>
          </cell>
          <cell r="V2953">
            <v>285.85050000000001</v>
          </cell>
          <cell r="W2953">
            <v>285.85050000000001</v>
          </cell>
          <cell r="X2953">
            <v>285.85050000000001</v>
          </cell>
          <cell r="Y2953">
            <v>285.85050000000001</v>
          </cell>
          <cell r="Z2953">
            <v>317.61166666666668</v>
          </cell>
          <cell r="AB2953" t="str">
            <v/>
          </cell>
          <cell r="AC2953">
            <v>2889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I2953" t="str">
            <v/>
          </cell>
          <cell r="AJ2953" t="str">
            <v/>
          </cell>
          <cell r="AM2953" t="e">
            <v>#N/A</v>
          </cell>
        </row>
        <row r="2954">
          <cell r="A2954" t="str">
            <v>ACTIVE</v>
          </cell>
          <cell r="B2954" t="str">
            <v>35-3334</v>
          </cell>
          <cell r="C2954">
            <v>29857806</v>
          </cell>
          <cell r="D2954" t="str">
            <v>35-3334</v>
          </cell>
          <cell r="E2954" t="str">
            <v>SDR 35</v>
          </cell>
          <cell r="F2954" t="str">
            <v>8X4 SDR35 X DWV WYE GXGXH</v>
          </cell>
          <cell r="G2954">
            <v>12</v>
          </cell>
          <cell r="H2954">
            <v>5.4431039999999999</v>
          </cell>
          <cell r="I2954">
            <v>1</v>
          </cell>
          <cell r="J2954" t="str">
            <v>-</v>
          </cell>
          <cell r="K2954">
            <v>190.62644444444445</v>
          </cell>
          <cell r="L2954">
            <v>69.356080000000006</v>
          </cell>
          <cell r="M2954" t="str">
            <v>SPECFIT</v>
          </cell>
          <cell r="N2954" t="str">
            <v>(79)9208-4IPS</v>
          </cell>
          <cell r="O2954" t="str">
            <v>BOX</v>
          </cell>
          <cell r="P2954" t="str">
            <v>D</v>
          </cell>
          <cell r="Q2954" t="str">
            <v>F</v>
          </cell>
          <cell r="R2954">
            <v>212.8</v>
          </cell>
          <cell r="S2954">
            <v>227.69600000000003</v>
          </cell>
          <cell r="T2954">
            <v>160.34</v>
          </cell>
          <cell r="U2954">
            <v>160.34</v>
          </cell>
          <cell r="V2954">
            <v>171.56380000000001</v>
          </cell>
          <cell r="W2954">
            <v>171.56380000000001</v>
          </cell>
          <cell r="X2954">
            <v>171.56380000000001</v>
          </cell>
          <cell r="Y2954">
            <v>171.56380000000001</v>
          </cell>
          <cell r="Z2954">
            <v>190.62644444444445</v>
          </cell>
          <cell r="AB2954" t="str">
            <v/>
          </cell>
          <cell r="AC2954">
            <v>2888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I2954" t="str">
            <v/>
          </cell>
          <cell r="AJ2954" t="str">
            <v/>
          </cell>
          <cell r="AM2954" t="e">
            <v>#N/A</v>
          </cell>
        </row>
        <row r="2955">
          <cell r="A2955" t="str">
            <v>ACTIVE</v>
          </cell>
          <cell r="B2955" t="str">
            <v>37-1018</v>
          </cell>
          <cell r="C2955">
            <v>28860005</v>
          </cell>
          <cell r="D2955" t="str">
            <v>37-1018</v>
          </cell>
          <cell r="E2955" t="str">
            <v>SDR 26</v>
          </cell>
          <cell r="F2955" t="str">
            <v>10X4 TEE GXGXG SDR26</v>
          </cell>
          <cell r="G2955">
            <v>7.47</v>
          </cell>
          <cell r="H2955">
            <v>3.38833224</v>
          </cell>
          <cell r="I2955">
            <v>1</v>
          </cell>
          <cell r="J2955">
            <v>18</v>
          </cell>
          <cell r="K2955">
            <v>645.93522222222214</v>
          </cell>
          <cell r="L2955">
            <v>63.670480000000005</v>
          </cell>
          <cell r="M2955" t="str">
            <v>SPECFIT</v>
          </cell>
          <cell r="N2955" t="str">
            <v>(80)820104</v>
          </cell>
          <cell r="O2955" t="str">
            <v>BOX</v>
          </cell>
          <cell r="P2955" t="str">
            <v>D</v>
          </cell>
          <cell r="Q2955" t="str">
            <v>F</v>
          </cell>
          <cell r="R2955">
            <v>519.47058823529414</v>
          </cell>
          <cell r="S2955">
            <v>555.83352941176474</v>
          </cell>
          <cell r="T2955">
            <v>543.30999999999995</v>
          </cell>
          <cell r="U2955">
            <v>543.30999999999995</v>
          </cell>
          <cell r="V2955">
            <v>581.34169999999995</v>
          </cell>
          <cell r="W2955">
            <v>581.34169999999995</v>
          </cell>
          <cell r="X2955">
            <v>581.34169999999995</v>
          </cell>
          <cell r="Y2955">
            <v>581.34169999999995</v>
          </cell>
          <cell r="Z2955">
            <v>645.93522222222214</v>
          </cell>
          <cell r="AB2955" t="str">
            <v/>
          </cell>
          <cell r="AC2955">
            <v>1044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I2955" t="str">
            <v/>
          </cell>
          <cell r="AJ2955" t="str">
            <v/>
          </cell>
          <cell r="AM2955" t="e">
            <v>#N/A</v>
          </cell>
        </row>
        <row r="2956">
          <cell r="A2956" t="str">
            <v>ACTIVE</v>
          </cell>
          <cell r="B2956" t="str">
            <v>37-1019</v>
          </cell>
          <cell r="C2956">
            <v>28860013</v>
          </cell>
          <cell r="D2956" t="str">
            <v>37-1019</v>
          </cell>
          <cell r="E2956" t="str">
            <v>SDR 26</v>
          </cell>
          <cell r="F2956" t="str">
            <v>10X6 TEE GXGXG SDR26</v>
          </cell>
          <cell r="G2956">
            <v>8.64</v>
          </cell>
          <cell r="H2956">
            <v>3.9190348800000003</v>
          </cell>
          <cell r="I2956">
            <v>1</v>
          </cell>
          <cell r="J2956">
            <v>16</v>
          </cell>
          <cell r="K2956">
            <v>658.44233333333341</v>
          </cell>
          <cell r="L2956">
            <v>97.660480000000007</v>
          </cell>
          <cell r="M2956" t="str">
            <v>SPECFIT</v>
          </cell>
          <cell r="N2956" t="str">
            <v>(80)820106</v>
          </cell>
          <cell r="O2956" t="str">
            <v>BOX</v>
          </cell>
          <cell r="P2956" t="str">
            <v>D</v>
          </cell>
          <cell r="Q2956" t="str">
            <v>F</v>
          </cell>
          <cell r="R2956">
            <v>529.51764705882351</v>
          </cell>
          <cell r="S2956">
            <v>566.58388235294115</v>
          </cell>
          <cell r="T2956">
            <v>553.83000000000004</v>
          </cell>
          <cell r="U2956">
            <v>553.83000000000004</v>
          </cell>
          <cell r="V2956">
            <v>592.59810000000004</v>
          </cell>
          <cell r="W2956">
            <v>592.59810000000004</v>
          </cell>
          <cell r="X2956">
            <v>592.59810000000004</v>
          </cell>
          <cell r="Y2956">
            <v>592.59810000000004</v>
          </cell>
          <cell r="Z2956">
            <v>658.44233333333341</v>
          </cell>
          <cell r="AB2956" t="str">
            <v/>
          </cell>
          <cell r="AC2956">
            <v>1045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I2956" t="str">
            <v/>
          </cell>
          <cell r="AJ2956" t="str">
            <v/>
          </cell>
          <cell r="AM2956" t="e">
            <v>#N/A</v>
          </cell>
        </row>
        <row r="2957">
          <cell r="A2957" t="str">
            <v>ACTIVE</v>
          </cell>
          <cell r="B2957" t="str">
            <v>37-1023</v>
          </cell>
          <cell r="C2957">
            <v>28860021</v>
          </cell>
          <cell r="D2957" t="str">
            <v>37-1023</v>
          </cell>
          <cell r="E2957" t="str">
            <v>SDR 26</v>
          </cell>
          <cell r="F2957" t="str">
            <v>10X8 TEE GXGXG SDR26</v>
          </cell>
          <cell r="G2957">
            <v>10.484999999999999</v>
          </cell>
          <cell r="H2957">
            <v>4.7559121199999996</v>
          </cell>
          <cell r="I2957">
            <v>1</v>
          </cell>
          <cell r="J2957">
            <v>13</v>
          </cell>
          <cell r="K2957">
            <v>1000.3430000000001</v>
          </cell>
          <cell r="L2957">
            <v>113.39167</v>
          </cell>
          <cell r="M2957" t="str">
            <v>SPECFIT</v>
          </cell>
          <cell r="N2957" t="str">
            <v>(80)820108</v>
          </cell>
          <cell r="O2957" t="str">
            <v>BOX</v>
          </cell>
          <cell r="P2957" t="str">
            <v>D</v>
          </cell>
          <cell r="Q2957" t="str">
            <v>F</v>
          </cell>
          <cell r="R2957">
            <v>804.45882352941169</v>
          </cell>
          <cell r="S2957">
            <v>860.7709411764705</v>
          </cell>
          <cell r="T2957">
            <v>841.41</v>
          </cell>
          <cell r="U2957">
            <v>841.41</v>
          </cell>
          <cell r="V2957">
            <v>900.30870000000004</v>
          </cell>
          <cell r="W2957">
            <v>900.30870000000004</v>
          </cell>
          <cell r="X2957">
            <v>900.30870000000004</v>
          </cell>
          <cell r="Y2957">
            <v>900.30870000000004</v>
          </cell>
          <cell r="Z2957">
            <v>1000.3430000000001</v>
          </cell>
          <cell r="AB2957" t="str">
            <v/>
          </cell>
          <cell r="AC2957">
            <v>1046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I2957" t="str">
            <v/>
          </cell>
          <cell r="AJ2957" t="str">
            <v/>
          </cell>
          <cell r="AM2957" t="e">
            <v>#N/A</v>
          </cell>
        </row>
        <row r="2958">
          <cell r="A2958" t="str">
            <v>ACTIVE</v>
          </cell>
          <cell r="B2958" t="str">
            <v>37-1031</v>
          </cell>
          <cell r="C2958">
            <v>28860030</v>
          </cell>
          <cell r="D2958" t="str">
            <v>37-1031</v>
          </cell>
          <cell r="E2958" t="str">
            <v>SDR 26</v>
          </cell>
          <cell r="F2958" t="str">
            <v>10 TEE GXGXG SDR26</v>
          </cell>
          <cell r="G2958">
            <v>12.555</v>
          </cell>
          <cell r="H2958">
            <v>5.6948475599999995</v>
          </cell>
          <cell r="I2958">
            <v>1</v>
          </cell>
          <cell r="J2958">
            <v>11</v>
          </cell>
          <cell r="K2958">
            <v>1090.3775555555555</v>
          </cell>
          <cell r="L2958">
            <v>161.75223</v>
          </cell>
          <cell r="M2958" t="str">
            <v>SPECFIT</v>
          </cell>
          <cell r="N2958" t="str">
            <v>(80)82010</v>
          </cell>
          <cell r="O2958" t="str">
            <v>BOX</v>
          </cell>
          <cell r="P2958" t="str">
            <v>D</v>
          </cell>
          <cell r="Q2958" t="str">
            <v>F</v>
          </cell>
          <cell r="R2958">
            <v>1253.3120380977775</v>
          </cell>
          <cell r="S2958">
            <v>1341.0438807646221</v>
          </cell>
          <cell r="T2958">
            <v>917.14</v>
          </cell>
          <cell r="U2958">
            <v>917.14</v>
          </cell>
          <cell r="V2958">
            <v>981.33980000000008</v>
          </cell>
          <cell r="W2958">
            <v>981.33980000000008</v>
          </cell>
          <cell r="X2958">
            <v>981.33980000000008</v>
          </cell>
          <cell r="Y2958">
            <v>981.33980000000008</v>
          </cell>
          <cell r="Z2958">
            <v>1090.3775555555555</v>
          </cell>
          <cell r="AB2958" t="str">
            <v/>
          </cell>
          <cell r="AC2958">
            <v>1047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I2958" t="str">
            <v/>
          </cell>
          <cell r="AJ2958" t="str">
            <v/>
          </cell>
          <cell r="AM2958" t="e">
            <v>#N/A</v>
          </cell>
        </row>
        <row r="2959">
          <cell r="A2959" t="str">
            <v>ACTIVE</v>
          </cell>
          <cell r="B2959" t="str">
            <v>37-1032</v>
          </cell>
          <cell r="C2959">
            <v>28860048</v>
          </cell>
          <cell r="D2959" t="str">
            <v>37-1032</v>
          </cell>
          <cell r="E2959" t="str">
            <v>SDR 26</v>
          </cell>
          <cell r="F2959" t="str">
            <v>12X4 TEE GXGXG SDR26</v>
          </cell>
          <cell r="G2959">
            <v>10.44</v>
          </cell>
          <cell r="H2959">
            <v>4.7355004799999998</v>
          </cell>
          <cell r="I2959">
            <v>1</v>
          </cell>
          <cell r="J2959">
            <v>13</v>
          </cell>
          <cell r="K2959">
            <v>824.33988888888894</v>
          </cell>
          <cell r="L2959">
            <v>81.255669999999995</v>
          </cell>
          <cell r="M2959" t="str">
            <v>SPECFIT</v>
          </cell>
          <cell r="N2959" t="str">
            <v>(80)820124</v>
          </cell>
          <cell r="O2959" t="str">
            <v>BOX</v>
          </cell>
          <cell r="P2959" t="str">
            <v>D</v>
          </cell>
          <cell r="Q2959" t="str">
            <v>F</v>
          </cell>
          <cell r="R2959">
            <v>662.94117647058829</v>
          </cell>
          <cell r="S2959">
            <v>709.34705882352955</v>
          </cell>
          <cell r="T2959">
            <v>693.37</v>
          </cell>
          <cell r="U2959">
            <v>693.37</v>
          </cell>
          <cell r="V2959">
            <v>741.90590000000009</v>
          </cell>
          <cell r="W2959">
            <v>741.90590000000009</v>
          </cell>
          <cell r="X2959">
            <v>741.90590000000009</v>
          </cell>
          <cell r="Y2959">
            <v>741.90590000000009</v>
          </cell>
          <cell r="Z2959">
            <v>824.33988888888894</v>
          </cell>
          <cell r="AB2959" t="str">
            <v/>
          </cell>
          <cell r="AC2959">
            <v>1048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I2959" t="str">
            <v/>
          </cell>
          <cell r="AJ2959" t="str">
            <v/>
          </cell>
          <cell r="AM2959" t="e">
            <v>#N/A</v>
          </cell>
        </row>
        <row r="2960">
          <cell r="A2960" t="str">
            <v>ACTIVE</v>
          </cell>
          <cell r="B2960" t="str">
            <v>37-1043</v>
          </cell>
          <cell r="C2960">
            <v>28860056</v>
          </cell>
          <cell r="D2960" t="str">
            <v>37-1043</v>
          </cell>
          <cell r="E2960" t="str">
            <v>SDR 26</v>
          </cell>
          <cell r="F2960" t="str">
            <v>12X6 TEE GXGXG SDR26</v>
          </cell>
          <cell r="G2960">
            <v>11.88</v>
          </cell>
          <cell r="H2960">
            <v>5.3886729600000001</v>
          </cell>
          <cell r="I2960">
            <v>1</v>
          </cell>
          <cell r="J2960">
            <v>11</v>
          </cell>
          <cell r="K2960">
            <v>863.32355555555557</v>
          </cell>
          <cell r="L2960">
            <v>128.0496</v>
          </cell>
          <cell r="M2960" t="str">
            <v>SPECFIT</v>
          </cell>
          <cell r="N2960" t="str">
            <v>(80)820126</v>
          </cell>
          <cell r="O2960" t="str">
            <v>BOX</v>
          </cell>
          <cell r="P2960" t="str">
            <v>D</v>
          </cell>
          <cell r="Q2960" t="str">
            <v>F</v>
          </cell>
          <cell r="R2960">
            <v>694.28235294117644</v>
          </cell>
          <cell r="S2960">
            <v>742.88211764705886</v>
          </cell>
          <cell r="T2960">
            <v>726.16</v>
          </cell>
          <cell r="U2960">
            <v>726.16</v>
          </cell>
          <cell r="V2960">
            <v>776.99120000000005</v>
          </cell>
          <cell r="W2960">
            <v>776.99120000000005</v>
          </cell>
          <cell r="X2960">
            <v>776.99120000000005</v>
          </cell>
          <cell r="Y2960">
            <v>776.99120000000005</v>
          </cell>
          <cell r="Z2960">
            <v>863.32355555555557</v>
          </cell>
          <cell r="AB2960" t="str">
            <v/>
          </cell>
          <cell r="AC2960">
            <v>1049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I2960" t="str">
            <v/>
          </cell>
          <cell r="AJ2960" t="str">
            <v/>
          </cell>
          <cell r="AM2960" t="e">
            <v>#N/A</v>
          </cell>
        </row>
        <row r="2961">
          <cell r="A2961" t="str">
            <v>ACTIVE</v>
          </cell>
          <cell r="B2961" t="str">
            <v>37-1044</v>
          </cell>
          <cell r="C2961">
            <v>28860064</v>
          </cell>
          <cell r="D2961" t="str">
            <v>37-1044</v>
          </cell>
          <cell r="E2961" t="str">
            <v>SDR 26</v>
          </cell>
          <cell r="F2961" t="str">
            <v>12X8 TEE GXGXG SDR26</v>
          </cell>
          <cell r="G2961">
            <v>13.904999999999999</v>
          </cell>
          <cell r="H2961">
            <v>6.3071967600000001</v>
          </cell>
          <cell r="I2961">
            <v>1</v>
          </cell>
          <cell r="J2961">
            <v>10</v>
          </cell>
          <cell r="K2961">
            <v>1171.9710000000002</v>
          </cell>
          <cell r="L2961">
            <v>173.82692</v>
          </cell>
          <cell r="M2961" t="str">
            <v>SPECFIT</v>
          </cell>
          <cell r="N2961" t="str">
            <v>(80)820128</v>
          </cell>
          <cell r="O2961" t="str">
            <v>BOX</v>
          </cell>
          <cell r="P2961" t="str">
            <v>D</v>
          </cell>
          <cell r="Q2961" t="str">
            <v>F</v>
          </cell>
          <cell r="R2961">
            <v>942.49411764705883</v>
          </cell>
          <cell r="S2961">
            <v>1008.468705882353</v>
          </cell>
          <cell r="T2961">
            <v>985.77</v>
          </cell>
          <cell r="U2961">
            <v>985.77</v>
          </cell>
          <cell r="V2961">
            <v>1054.7739000000001</v>
          </cell>
          <cell r="W2961">
            <v>1054.7739000000001</v>
          </cell>
          <cell r="X2961">
            <v>1054.7739000000001</v>
          </cell>
          <cell r="Y2961">
            <v>1054.7739000000001</v>
          </cell>
          <cell r="Z2961">
            <v>1171.9710000000002</v>
          </cell>
          <cell r="AB2961" t="str">
            <v/>
          </cell>
          <cell r="AC2961">
            <v>1050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I2961" t="str">
            <v/>
          </cell>
          <cell r="AJ2961" t="str">
            <v/>
          </cell>
          <cell r="AM2961" t="e">
            <v>#N/A</v>
          </cell>
        </row>
        <row r="2962">
          <cell r="A2962" t="str">
            <v>ACTIVE</v>
          </cell>
          <cell r="B2962" t="str">
            <v>37-1045</v>
          </cell>
          <cell r="C2962">
            <v>28860072</v>
          </cell>
          <cell r="D2962" t="str">
            <v>37-1045</v>
          </cell>
          <cell r="E2962" t="str">
            <v>SDR 26</v>
          </cell>
          <cell r="F2962" t="str">
            <v>12X10 TEE GXGXG SDR26</v>
          </cell>
          <cell r="G2962">
            <v>16.155000000000001</v>
          </cell>
          <cell r="H2962">
            <v>7.3277787600000002</v>
          </cell>
          <cell r="I2962">
            <v>1</v>
          </cell>
          <cell r="J2962">
            <v>8</v>
          </cell>
          <cell r="K2962">
            <v>1399.809666666667</v>
          </cell>
          <cell r="L2962">
            <v>133.9579</v>
          </cell>
          <cell r="M2962" t="str">
            <v>SPECFIT</v>
          </cell>
          <cell r="N2962" t="str">
            <v>(80)8201210</v>
          </cell>
          <cell r="O2962" t="str">
            <v>BOX</v>
          </cell>
          <cell r="P2962" t="str">
            <v>D</v>
          </cell>
          <cell r="Q2962" t="str">
            <v>F</v>
          </cell>
          <cell r="R2962">
            <v>1125.7058823529412</v>
          </cell>
          <cell r="S2962">
            <v>1204.5052941176473</v>
          </cell>
          <cell r="T2962">
            <v>1177.4100000000001</v>
          </cell>
          <cell r="U2962">
            <v>1177.4100000000001</v>
          </cell>
          <cell r="V2962">
            <v>1259.8287000000003</v>
          </cell>
          <cell r="W2962">
            <v>1259.8287000000003</v>
          </cell>
          <cell r="X2962">
            <v>1259.8287000000003</v>
          </cell>
          <cell r="Y2962">
            <v>1259.8287000000003</v>
          </cell>
          <cell r="Z2962">
            <v>1399.809666666667</v>
          </cell>
          <cell r="AB2962" t="str">
            <v/>
          </cell>
          <cell r="AC2962">
            <v>1051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I2962" t="str">
            <v/>
          </cell>
          <cell r="AJ2962" t="str">
            <v/>
          </cell>
          <cell r="AM2962" t="e">
            <v>#N/A</v>
          </cell>
        </row>
        <row r="2963">
          <cell r="A2963" t="str">
            <v>ACTIVE</v>
          </cell>
          <cell r="B2963" t="str">
            <v>37-1046</v>
          </cell>
          <cell r="C2963">
            <v>28860080</v>
          </cell>
          <cell r="D2963" t="str">
            <v>37-1046</v>
          </cell>
          <cell r="E2963" t="str">
            <v>SDR 26</v>
          </cell>
          <cell r="F2963" t="str">
            <v>12 TEE GXGXG SDR26</v>
          </cell>
          <cell r="G2963">
            <v>19.395</v>
          </cell>
          <cell r="H2963">
            <v>8.7974168400000003</v>
          </cell>
          <cell r="I2963">
            <v>1</v>
          </cell>
          <cell r="J2963">
            <v>7</v>
          </cell>
          <cell r="K2963">
            <v>1510.9113333333332</v>
          </cell>
          <cell r="L2963">
            <v>148.93079</v>
          </cell>
          <cell r="M2963" t="str">
            <v>SPECFIT</v>
          </cell>
          <cell r="N2963" t="str">
            <v>(80)82012</v>
          </cell>
          <cell r="O2963" t="str">
            <v>BOX</v>
          </cell>
          <cell r="P2963" t="str">
            <v>D</v>
          </cell>
          <cell r="Q2963" t="str">
            <v>F</v>
          </cell>
          <cell r="R2963">
            <v>1215.0705882352941</v>
          </cell>
          <cell r="S2963">
            <v>1300.1255294117648</v>
          </cell>
          <cell r="T2963">
            <v>1270.8599999999999</v>
          </cell>
          <cell r="U2963">
            <v>1270.8599999999999</v>
          </cell>
          <cell r="V2963">
            <v>1359.8201999999999</v>
          </cell>
          <cell r="W2963">
            <v>1359.8201999999999</v>
          </cell>
          <cell r="X2963">
            <v>1359.8201999999999</v>
          </cell>
          <cell r="Y2963">
            <v>1359.8201999999999</v>
          </cell>
          <cell r="Z2963">
            <v>1510.9113333333332</v>
          </cell>
          <cell r="AB2963" t="str">
            <v/>
          </cell>
          <cell r="AC2963">
            <v>1052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I2963" t="str">
            <v/>
          </cell>
          <cell r="AJ2963" t="str">
            <v/>
          </cell>
          <cell r="AM2963" t="e">
            <v>#N/A</v>
          </cell>
        </row>
        <row r="2964">
          <cell r="A2964" t="str">
            <v>ACTIVE</v>
          </cell>
          <cell r="B2964" t="str">
            <v>37-1047</v>
          </cell>
          <cell r="C2964">
            <v>28860099</v>
          </cell>
          <cell r="D2964" t="str">
            <v>37-1047</v>
          </cell>
          <cell r="E2964" t="str">
            <v>SDR 26</v>
          </cell>
          <cell r="F2964" t="str">
            <v>15X4 TEE GXGXG SDR26</v>
          </cell>
          <cell r="G2964">
            <v>16.605</v>
          </cell>
          <cell r="H2964">
            <v>7.5318951600000004</v>
          </cell>
          <cell r="I2964">
            <v>1</v>
          </cell>
          <cell r="J2964">
            <v>8</v>
          </cell>
          <cell r="K2964">
            <v>1224.5555555555557</v>
          </cell>
          <cell r="L2964">
            <v>117.1888</v>
          </cell>
          <cell r="M2964" t="str">
            <v>SPECFIT</v>
          </cell>
          <cell r="N2964" t="str">
            <v>(80)820154</v>
          </cell>
          <cell r="O2964" t="str">
            <v>BOX</v>
          </cell>
          <cell r="P2964" t="str">
            <v>D</v>
          </cell>
          <cell r="Q2964" t="str">
            <v>F</v>
          </cell>
          <cell r="R2964">
            <v>984.78823529411773</v>
          </cell>
          <cell r="S2964">
            <v>1053.723411764706</v>
          </cell>
          <cell r="T2964">
            <v>1030</v>
          </cell>
          <cell r="U2964">
            <v>1030</v>
          </cell>
          <cell r="V2964">
            <v>1102.1000000000001</v>
          </cell>
          <cell r="W2964">
            <v>1102.1000000000001</v>
          </cell>
          <cell r="X2964">
            <v>1102.1000000000001</v>
          </cell>
          <cell r="Y2964">
            <v>1102.1000000000001</v>
          </cell>
          <cell r="Z2964">
            <v>1224.5555555555557</v>
          </cell>
          <cell r="AB2964" t="str">
            <v/>
          </cell>
          <cell r="AC2964">
            <v>1053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I2964" t="str">
            <v/>
          </cell>
          <cell r="AJ2964" t="str">
            <v/>
          </cell>
          <cell r="AM2964" t="e">
            <v>#N/A</v>
          </cell>
        </row>
        <row r="2965">
          <cell r="A2965" t="str">
            <v>ACTIVE</v>
          </cell>
          <cell r="B2965" t="str">
            <v>37-1048</v>
          </cell>
          <cell r="C2965">
            <v>28860102</v>
          </cell>
          <cell r="D2965" t="str">
            <v>37-1048</v>
          </cell>
          <cell r="E2965" t="str">
            <v>SDR 26</v>
          </cell>
          <cell r="F2965" t="str">
            <v>15X6 TEE GXGXG SDR26</v>
          </cell>
          <cell r="G2965">
            <v>18.45</v>
          </cell>
          <cell r="H2965">
            <v>8.3687723999999992</v>
          </cell>
          <cell r="I2965">
            <v>1</v>
          </cell>
          <cell r="J2965">
            <v>7</v>
          </cell>
          <cell r="K2965">
            <v>1349.4245555555556</v>
          </cell>
          <cell r="L2965">
            <v>166.067106</v>
          </cell>
          <cell r="M2965" t="str">
            <v>SPECFIT</v>
          </cell>
          <cell r="N2965" t="str">
            <v>(80)820156</v>
          </cell>
          <cell r="O2965" t="str">
            <v>BOX</v>
          </cell>
          <cell r="P2965" t="str">
            <v>D</v>
          </cell>
          <cell r="Q2965" t="str">
            <v>F</v>
          </cell>
          <cell r="R2965">
            <v>1085.2</v>
          </cell>
          <cell r="S2965">
            <v>1161.1640000000002</v>
          </cell>
          <cell r="T2965">
            <v>1135.03</v>
          </cell>
          <cell r="U2965">
            <v>1135.03</v>
          </cell>
          <cell r="V2965">
            <v>1214.4820999999999</v>
          </cell>
          <cell r="W2965">
            <v>1214.4820999999999</v>
          </cell>
          <cell r="X2965">
            <v>1214.4820999999999</v>
          </cell>
          <cell r="Y2965">
            <v>1214.4820999999999</v>
          </cell>
          <cell r="Z2965">
            <v>1349.4245555555556</v>
          </cell>
          <cell r="AB2965" t="str">
            <v/>
          </cell>
          <cell r="AC2965">
            <v>1054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I2965" t="str">
            <v/>
          </cell>
          <cell r="AJ2965" t="str">
            <v/>
          </cell>
          <cell r="AM2965" t="e">
            <v>#N/A</v>
          </cell>
        </row>
        <row r="2966">
          <cell r="A2966" t="str">
            <v>ACTIVE</v>
          </cell>
          <cell r="B2966" t="str">
            <v>37-1049</v>
          </cell>
          <cell r="C2966">
            <v>28860110</v>
          </cell>
          <cell r="D2966" t="str">
            <v>37-1049</v>
          </cell>
          <cell r="E2966" t="str">
            <v>SDR 26</v>
          </cell>
          <cell r="F2966" t="str">
            <v>15X8 TEE GXGXG SDR26</v>
          </cell>
          <cell r="G2966">
            <v>21.037500000000001</v>
          </cell>
          <cell r="H2966">
            <v>9.5424417000000012</v>
          </cell>
          <cell r="I2966">
            <v>1</v>
          </cell>
          <cell r="J2966">
            <v>6</v>
          </cell>
          <cell r="K2966">
            <v>1421.0075555555554</v>
          </cell>
          <cell r="L2966">
            <v>135.989</v>
          </cell>
          <cell r="M2966" t="str">
            <v>SPECFIT</v>
          </cell>
          <cell r="N2966" t="str">
            <v>(80)820158</v>
          </cell>
          <cell r="O2966" t="str">
            <v>BOX</v>
          </cell>
          <cell r="P2966" t="str">
            <v>D</v>
          </cell>
          <cell r="Q2966" t="str">
            <v>F</v>
          </cell>
          <cell r="R2966">
            <v>1142.7647058823529</v>
          </cell>
          <cell r="S2966">
            <v>1222.7582352941176</v>
          </cell>
          <cell r="T2966">
            <v>1195.24</v>
          </cell>
          <cell r="U2966">
            <v>1195.24</v>
          </cell>
          <cell r="V2966">
            <v>1278.9068</v>
          </cell>
          <cell r="W2966">
            <v>1278.9068</v>
          </cell>
          <cell r="X2966">
            <v>1278.9068</v>
          </cell>
          <cell r="Y2966">
            <v>1278.9068</v>
          </cell>
          <cell r="Z2966">
            <v>1421.0075555555554</v>
          </cell>
          <cell r="AB2966" t="str">
            <v/>
          </cell>
          <cell r="AC2966">
            <v>1055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I2966" t="str">
            <v/>
          </cell>
          <cell r="AJ2966" t="str">
            <v/>
          </cell>
          <cell r="AM2966" t="e">
            <v>#N/A</v>
          </cell>
        </row>
        <row r="2967">
          <cell r="A2967" t="str">
            <v>ACTIVE</v>
          </cell>
          <cell r="B2967" t="str">
            <v>37-1050</v>
          </cell>
          <cell r="C2967">
            <v>28860129</v>
          </cell>
          <cell r="D2967" t="str">
            <v>37-1050</v>
          </cell>
          <cell r="E2967" t="str">
            <v>SDR 26</v>
          </cell>
          <cell r="F2967" t="str">
            <v>15X10 TEE GXGXG SDR26</v>
          </cell>
          <cell r="G2967">
            <v>23.895</v>
          </cell>
          <cell r="H2967">
            <v>10.838580840000001</v>
          </cell>
          <cell r="I2967">
            <v>1</v>
          </cell>
          <cell r="J2967">
            <v>6</v>
          </cell>
          <cell r="K2967">
            <v>1619.873</v>
          </cell>
          <cell r="L2967">
            <v>155.0187</v>
          </cell>
          <cell r="M2967" t="str">
            <v>SPECFIT</v>
          </cell>
          <cell r="N2967" t="str">
            <v>(80)8201510</v>
          </cell>
          <cell r="O2967" t="str">
            <v>BOX</v>
          </cell>
          <cell r="P2967" t="str">
            <v>D</v>
          </cell>
          <cell r="Q2967" t="str">
            <v>F</v>
          </cell>
          <cell r="R2967">
            <v>1302.6823529411765</v>
          </cell>
          <cell r="S2967">
            <v>1393.870117647059</v>
          </cell>
          <cell r="T2967">
            <v>1362.51</v>
          </cell>
          <cell r="U2967">
            <v>1362.51</v>
          </cell>
          <cell r="V2967">
            <v>1457.8857</v>
          </cell>
          <cell r="W2967">
            <v>1457.8857</v>
          </cell>
          <cell r="X2967">
            <v>1457.8857</v>
          </cell>
          <cell r="Y2967">
            <v>1457.8857</v>
          </cell>
          <cell r="Z2967">
            <v>1619.873</v>
          </cell>
          <cell r="AB2967" t="str">
            <v/>
          </cell>
          <cell r="AC2967">
            <v>1056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I2967" t="str">
            <v/>
          </cell>
          <cell r="AJ2967" t="str">
            <v/>
          </cell>
          <cell r="AM2967" t="e">
            <v>#N/A</v>
          </cell>
        </row>
        <row r="2968">
          <cell r="A2968" t="str">
            <v>ACTIVE</v>
          </cell>
          <cell r="B2968" t="str">
            <v>37-1051</v>
          </cell>
          <cell r="C2968">
            <v>28860137</v>
          </cell>
          <cell r="D2968" t="str">
            <v>37-1051</v>
          </cell>
          <cell r="E2968" t="str">
            <v>SDR 26</v>
          </cell>
          <cell r="F2968" t="str">
            <v>15X12 TEE GXGXG SDR26</v>
          </cell>
          <cell r="G2968">
            <v>26.73</v>
          </cell>
          <cell r="H2968">
            <v>12.12451416</v>
          </cell>
          <cell r="I2968">
            <v>1</v>
          </cell>
          <cell r="J2968">
            <v>5</v>
          </cell>
          <cell r="K2968">
            <v>1908.8205555555555</v>
          </cell>
          <cell r="L2968">
            <v>182.67080000000001</v>
          </cell>
          <cell r="M2968" t="str">
            <v>SPECFIT</v>
          </cell>
          <cell r="N2968" t="str">
            <v>(80)8201512</v>
          </cell>
          <cell r="O2968" t="str">
            <v>BOX</v>
          </cell>
          <cell r="P2968" t="str">
            <v>D</v>
          </cell>
          <cell r="Q2968" t="str">
            <v>F</v>
          </cell>
          <cell r="R2968">
            <v>1535.0588235294117</v>
          </cell>
          <cell r="S2968">
            <v>1642.5129411764706</v>
          </cell>
          <cell r="T2968">
            <v>1605.55</v>
          </cell>
          <cell r="U2968">
            <v>1605.55</v>
          </cell>
          <cell r="V2968">
            <v>1717.9385</v>
          </cell>
          <cell r="W2968">
            <v>1717.9385</v>
          </cell>
          <cell r="X2968">
            <v>1717.9385</v>
          </cell>
          <cell r="Y2968">
            <v>1717.9385</v>
          </cell>
          <cell r="Z2968">
            <v>1908.8205555555555</v>
          </cell>
          <cell r="AB2968" t="str">
            <v/>
          </cell>
          <cell r="AC2968">
            <v>1057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I2968" t="str">
            <v/>
          </cell>
          <cell r="AJ2968" t="str">
            <v/>
          </cell>
          <cell r="AM2968" t="e">
            <v>#N/A</v>
          </cell>
        </row>
        <row r="2969">
          <cell r="A2969" t="str">
            <v>ACTIVE</v>
          </cell>
          <cell r="B2969" t="str">
            <v>37-1052</v>
          </cell>
          <cell r="C2969">
            <v>28860145</v>
          </cell>
          <cell r="D2969" t="str">
            <v>37-1052</v>
          </cell>
          <cell r="E2969" t="str">
            <v>SDR 26</v>
          </cell>
          <cell r="F2969" t="str">
            <v>15 TEE GXGXG SDR26</v>
          </cell>
          <cell r="G2969">
            <v>33.39</v>
          </cell>
          <cell r="H2969">
            <v>15.14543688</v>
          </cell>
          <cell r="I2969">
            <v>1</v>
          </cell>
          <cell r="J2969">
            <v>4</v>
          </cell>
          <cell r="K2969">
            <v>2479.3326666666667</v>
          </cell>
          <cell r="L2969">
            <v>211.19120000000001</v>
          </cell>
          <cell r="M2969" t="str">
            <v>SPECFIT</v>
          </cell>
          <cell r="N2969" t="str">
            <v>(80)82015</v>
          </cell>
          <cell r="O2969" t="str">
            <v>BOX</v>
          </cell>
          <cell r="P2969" t="str">
            <v>D</v>
          </cell>
          <cell r="Q2969" t="str">
            <v>F</v>
          </cell>
          <cell r="R2969">
            <v>1993.8588235294119</v>
          </cell>
          <cell r="S2969">
            <v>2133.4289411764707</v>
          </cell>
          <cell r="T2969">
            <v>2085.42</v>
          </cell>
          <cell r="U2969">
            <v>2085.42</v>
          </cell>
          <cell r="V2969">
            <v>2231.3994000000002</v>
          </cell>
          <cell r="W2969">
            <v>2231.3994000000002</v>
          </cell>
          <cell r="X2969">
            <v>2231.3994000000002</v>
          </cell>
          <cell r="Y2969">
            <v>2231.3994000000002</v>
          </cell>
          <cell r="Z2969">
            <v>2479.3326666666667</v>
          </cell>
          <cell r="AB2969" t="str">
            <v/>
          </cell>
          <cell r="AC2969">
            <v>1058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I2969" t="str">
            <v/>
          </cell>
          <cell r="AJ2969" t="str">
            <v/>
          </cell>
          <cell r="AM2969" t="e">
            <v>#N/A</v>
          </cell>
        </row>
        <row r="2970">
          <cell r="A2970" t="str">
            <v>ACTIVE</v>
          </cell>
          <cell r="B2970" t="str">
            <v>37-1053</v>
          </cell>
          <cell r="C2970">
            <v>28860153</v>
          </cell>
          <cell r="D2970" t="str">
            <v>37-1053</v>
          </cell>
          <cell r="E2970" t="str">
            <v>SDR 26</v>
          </cell>
          <cell r="F2970" t="str">
            <v>18X4 TEE GXGXG SDR26</v>
          </cell>
          <cell r="G2970">
            <v>31.95</v>
          </cell>
          <cell r="H2970">
            <v>14.4922644</v>
          </cell>
          <cell r="I2970">
            <v>1</v>
          </cell>
          <cell r="J2970">
            <v>4</v>
          </cell>
          <cell r="K2970">
            <v>3523.7953333333335</v>
          </cell>
          <cell r="L2970">
            <v>337.22300000000001</v>
          </cell>
          <cell r="M2970" t="str">
            <v>SPECFIT</v>
          </cell>
          <cell r="N2970" t="str">
            <v>(80)820184</v>
          </cell>
          <cell r="O2970" t="str">
            <v>BOX</v>
          </cell>
          <cell r="P2970" t="str">
            <v>D</v>
          </cell>
          <cell r="Q2970" t="str">
            <v>F</v>
          </cell>
          <cell r="R2970">
            <v>2833.8117647058821</v>
          </cell>
          <cell r="S2970">
            <v>3032.1785882352938</v>
          </cell>
          <cell r="T2970">
            <v>2963.94</v>
          </cell>
          <cell r="U2970">
            <v>2963.94</v>
          </cell>
          <cell r="V2970">
            <v>3171.4158000000002</v>
          </cell>
          <cell r="W2970">
            <v>3171.4158000000002</v>
          </cell>
          <cell r="X2970">
            <v>3171.4158000000002</v>
          </cell>
          <cell r="Y2970">
            <v>3171.4158000000002</v>
          </cell>
          <cell r="Z2970">
            <v>3523.7953333333335</v>
          </cell>
          <cell r="AB2970" t="str">
            <v/>
          </cell>
          <cell r="AC2970">
            <v>1059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I2970" t="str">
            <v/>
          </cell>
          <cell r="AJ2970" t="str">
            <v/>
          </cell>
          <cell r="AM2970" t="e">
            <v>#N/A</v>
          </cell>
        </row>
        <row r="2971">
          <cell r="A2971" t="str">
            <v>ACTIVE</v>
          </cell>
          <cell r="B2971" t="str">
            <v>37-1054</v>
          </cell>
          <cell r="C2971">
            <v>28860161</v>
          </cell>
          <cell r="D2971" t="str">
            <v>37-1054</v>
          </cell>
          <cell r="E2971" t="str">
            <v>SDR 26</v>
          </cell>
          <cell r="F2971" t="str">
            <v>18X6 TEE GXGXG SDR26</v>
          </cell>
          <cell r="G2971">
            <v>34.65</v>
          </cell>
          <cell r="H2971">
            <v>15.716962799999999</v>
          </cell>
          <cell r="I2971">
            <v>1</v>
          </cell>
          <cell r="J2971">
            <v>4</v>
          </cell>
          <cell r="K2971">
            <v>3643.3618888888896</v>
          </cell>
          <cell r="L2971">
            <v>359.12515600000006</v>
          </cell>
          <cell r="M2971" t="str">
            <v>SPECFIT</v>
          </cell>
          <cell r="N2971" t="str">
            <v>(80)820186</v>
          </cell>
          <cell r="O2971" t="str">
            <v>BOX</v>
          </cell>
          <cell r="P2971" t="str">
            <v>D</v>
          </cell>
          <cell r="Q2971" t="str">
            <v>F</v>
          </cell>
          <cell r="R2971">
            <v>2929.964705882353</v>
          </cell>
          <cell r="S2971">
            <v>3135.0622352941177</v>
          </cell>
          <cell r="T2971">
            <v>3064.51</v>
          </cell>
          <cell r="U2971">
            <v>3064.51</v>
          </cell>
          <cell r="V2971">
            <v>3279.0257000000006</v>
          </cell>
          <cell r="W2971">
            <v>3279.0257000000006</v>
          </cell>
          <cell r="X2971">
            <v>3279.0257000000006</v>
          </cell>
          <cell r="Y2971">
            <v>3279.0257000000006</v>
          </cell>
          <cell r="Z2971">
            <v>3643.3618888888896</v>
          </cell>
          <cell r="AB2971" t="str">
            <v/>
          </cell>
          <cell r="AC2971">
            <v>1060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I2971" t="str">
            <v/>
          </cell>
          <cell r="AJ2971" t="str">
            <v/>
          </cell>
          <cell r="AM2971" t="e">
            <v>#N/A</v>
          </cell>
        </row>
        <row r="2972">
          <cell r="A2972" t="str">
            <v>ACTIVE</v>
          </cell>
          <cell r="B2972" t="str">
            <v>37-1055</v>
          </cell>
          <cell r="C2972">
            <v>28860170</v>
          </cell>
          <cell r="D2972" t="str">
            <v>37-1055</v>
          </cell>
          <cell r="E2972" t="str">
            <v>SDR 26</v>
          </cell>
          <cell r="F2972" t="str">
            <v>18X8 TEE GXGXG SDR26</v>
          </cell>
          <cell r="G2972">
            <v>37.35</v>
          </cell>
          <cell r="H2972">
            <v>16.941661200000002</v>
          </cell>
          <cell r="I2972">
            <v>1</v>
          </cell>
          <cell r="J2972">
            <v>4</v>
          </cell>
          <cell r="K2972">
            <v>3806.3942222222222</v>
          </cell>
          <cell r="L2972">
            <v>364.26600000000002</v>
          </cell>
          <cell r="M2972" t="str">
            <v>SPECFIT</v>
          </cell>
          <cell r="N2972" t="str">
            <v>(80)820188</v>
          </cell>
          <cell r="O2972" t="str">
            <v>BOX</v>
          </cell>
          <cell r="P2972" t="str">
            <v>D</v>
          </cell>
          <cell r="Q2972" t="str">
            <v>F</v>
          </cell>
          <cell r="R2972">
            <v>3061.0588235294122</v>
          </cell>
          <cell r="S2972">
            <v>3275.3329411764712</v>
          </cell>
          <cell r="T2972">
            <v>3201.64</v>
          </cell>
          <cell r="U2972">
            <v>3201.64</v>
          </cell>
          <cell r="V2972">
            <v>3425.7548000000002</v>
          </cell>
          <cell r="W2972">
            <v>3425.7548000000002</v>
          </cell>
          <cell r="X2972">
            <v>3425.7548000000002</v>
          </cell>
          <cell r="Y2972">
            <v>3425.7548000000002</v>
          </cell>
          <cell r="Z2972">
            <v>3806.3942222222222</v>
          </cell>
          <cell r="AB2972" t="str">
            <v/>
          </cell>
          <cell r="AC2972">
            <v>1061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I2972" t="str">
            <v/>
          </cell>
          <cell r="AJ2972" t="str">
            <v/>
          </cell>
          <cell r="AM2972" t="e">
            <v>#N/A</v>
          </cell>
        </row>
        <row r="2973">
          <cell r="A2973" t="str">
            <v>ACTIVE</v>
          </cell>
          <cell r="B2973" t="str">
            <v>37-1056</v>
          </cell>
          <cell r="C2973">
            <v>28860188</v>
          </cell>
          <cell r="D2973" t="str">
            <v>37-1056</v>
          </cell>
          <cell r="E2973" t="str">
            <v>SDR 26</v>
          </cell>
          <cell r="F2973" t="str">
            <v>18X10 TEE GXGXG SDR26</v>
          </cell>
          <cell r="G2973">
            <v>40.950000000000003</v>
          </cell>
          <cell r="H2973">
            <v>18.5745924</v>
          </cell>
          <cell r="I2973">
            <v>1</v>
          </cell>
          <cell r="J2973">
            <v>3</v>
          </cell>
          <cell r="K2973">
            <v>3952.7583333333332</v>
          </cell>
          <cell r="L2973">
            <v>378.27260000000001</v>
          </cell>
          <cell r="M2973" t="str">
            <v>SPECFIT</v>
          </cell>
          <cell r="N2973" t="str">
            <v>(80)8201810</v>
          </cell>
          <cell r="O2973" t="str">
            <v>BOX</v>
          </cell>
          <cell r="P2973" t="str">
            <v>D</v>
          </cell>
          <cell r="Q2973" t="str">
            <v>F</v>
          </cell>
          <cell r="R2973">
            <v>3178.7647058823527</v>
          </cell>
          <cell r="S2973">
            <v>3401.2782352941176</v>
          </cell>
          <cell r="T2973">
            <v>3324.75</v>
          </cell>
          <cell r="U2973">
            <v>3324.75</v>
          </cell>
          <cell r="V2973">
            <v>3557.4825000000001</v>
          </cell>
          <cell r="W2973">
            <v>3557.4825000000001</v>
          </cell>
          <cell r="X2973">
            <v>3557.4825000000001</v>
          </cell>
          <cell r="Y2973">
            <v>3557.4825000000001</v>
          </cell>
          <cell r="Z2973">
            <v>3952.7583333333332</v>
          </cell>
          <cell r="AB2973" t="str">
            <v/>
          </cell>
          <cell r="AC2973">
            <v>1062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I2973" t="str">
            <v/>
          </cell>
          <cell r="AJ2973" t="str">
            <v/>
          </cell>
          <cell r="AM2973" t="e">
            <v>#N/A</v>
          </cell>
        </row>
        <row r="2974">
          <cell r="A2974" t="str">
            <v>ACTIVE</v>
          </cell>
          <cell r="B2974" t="str">
            <v>37-1057</v>
          </cell>
          <cell r="C2974">
            <v>28860196</v>
          </cell>
          <cell r="D2974" t="str">
            <v>37-1057</v>
          </cell>
          <cell r="E2974" t="str">
            <v>SDR 26</v>
          </cell>
          <cell r="F2974" t="str">
            <v>18X12 TEE GXGXG SDR26</v>
          </cell>
          <cell r="G2974">
            <v>44.55</v>
          </cell>
          <cell r="H2974">
            <v>20.207523599999998</v>
          </cell>
          <cell r="I2974">
            <v>1</v>
          </cell>
          <cell r="J2974">
            <v>3</v>
          </cell>
          <cell r="K2974">
            <v>4060.9828888888892</v>
          </cell>
          <cell r="L2974">
            <v>388.62990000000002</v>
          </cell>
          <cell r="M2974" t="str">
            <v>SPECFIT</v>
          </cell>
          <cell r="N2974" t="str">
            <v>(80)8201812</v>
          </cell>
          <cell r="O2974" t="str">
            <v>BOX</v>
          </cell>
          <cell r="P2974" t="str">
            <v>D</v>
          </cell>
          <cell r="Q2974" t="str">
            <v>F</v>
          </cell>
          <cell r="R2974">
            <v>3265.7999999999997</v>
          </cell>
          <cell r="S2974">
            <v>3494.4059999999999</v>
          </cell>
          <cell r="T2974">
            <v>3415.78</v>
          </cell>
          <cell r="U2974">
            <v>3415.78</v>
          </cell>
          <cell r="V2974">
            <v>3654.8846000000003</v>
          </cell>
          <cell r="W2974">
            <v>3654.8846000000003</v>
          </cell>
          <cell r="X2974">
            <v>3654.8846000000003</v>
          </cell>
          <cell r="Y2974">
            <v>3654.8846000000003</v>
          </cell>
          <cell r="Z2974">
            <v>4060.9828888888892</v>
          </cell>
          <cell r="AB2974" t="str">
            <v/>
          </cell>
          <cell r="AC2974">
            <v>1063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I2974" t="str">
            <v/>
          </cell>
          <cell r="AJ2974" t="str">
            <v/>
          </cell>
          <cell r="AM2974" t="e">
            <v>#N/A</v>
          </cell>
        </row>
        <row r="2975">
          <cell r="A2975" t="str">
            <v>ACTIVE</v>
          </cell>
          <cell r="B2975" t="str">
            <v>37-1058</v>
          </cell>
          <cell r="C2975">
            <v>28860200</v>
          </cell>
          <cell r="D2975" t="str">
            <v>37-1058</v>
          </cell>
          <cell r="E2975" t="str">
            <v>SDR 26</v>
          </cell>
          <cell r="F2975" t="str">
            <v>18X15 TEE GXGXG SDR26</v>
          </cell>
          <cell r="G2975">
            <v>50.85</v>
          </cell>
          <cell r="H2975">
            <v>23.065153200000001</v>
          </cell>
          <cell r="I2975">
            <v>1</v>
          </cell>
          <cell r="J2975">
            <v>3</v>
          </cell>
          <cell r="K2975">
            <v>4324.8686666666663</v>
          </cell>
          <cell r="L2975">
            <v>413.88249999999999</v>
          </cell>
          <cell r="M2975" t="str">
            <v>SPECFIT</v>
          </cell>
          <cell r="N2975" t="str">
            <v>(80)8201815</v>
          </cell>
          <cell r="O2975" t="str">
            <v>BOX</v>
          </cell>
          <cell r="P2975" t="str">
            <v>D</v>
          </cell>
          <cell r="Q2975" t="str">
            <v>F</v>
          </cell>
          <cell r="R2975">
            <v>3478.0117647058823</v>
          </cell>
          <cell r="S2975">
            <v>3721.4725882352941</v>
          </cell>
          <cell r="T2975">
            <v>3637.74</v>
          </cell>
          <cell r="U2975">
            <v>3637.74</v>
          </cell>
          <cell r="V2975">
            <v>3892.3818000000001</v>
          </cell>
          <cell r="W2975">
            <v>3892.3818000000001</v>
          </cell>
          <cell r="X2975">
            <v>3892.3818000000001</v>
          </cell>
          <cell r="Y2975">
            <v>3892.3818000000001</v>
          </cell>
          <cell r="Z2975">
            <v>4324.8686666666663</v>
          </cell>
          <cell r="AB2975" t="str">
            <v/>
          </cell>
          <cell r="AC2975">
            <v>1064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I2975" t="str">
            <v/>
          </cell>
          <cell r="AJ2975" t="str">
            <v/>
          </cell>
          <cell r="AM2975" t="e">
            <v>#N/A</v>
          </cell>
        </row>
        <row r="2976">
          <cell r="A2976" t="str">
            <v>ACTIVE</v>
          </cell>
          <cell r="B2976" t="str">
            <v>37-1059</v>
          </cell>
          <cell r="C2976">
            <v>28860218</v>
          </cell>
          <cell r="D2976" t="str">
            <v>37-1059</v>
          </cell>
          <cell r="E2976" t="str">
            <v>SDR 26</v>
          </cell>
          <cell r="F2976" t="str">
            <v>18 TEE GXGXG SDR26</v>
          </cell>
          <cell r="G2976">
            <v>65.25</v>
          </cell>
          <cell r="H2976">
            <v>29.596878</v>
          </cell>
          <cell r="I2976">
            <v>1</v>
          </cell>
          <cell r="J2976">
            <v>2</v>
          </cell>
          <cell r="K2976">
            <v>4567.1642222222217</v>
          </cell>
          <cell r="L2976">
            <v>450.18313000000006</v>
          </cell>
          <cell r="M2976" t="str">
            <v>SPECFIT</v>
          </cell>
          <cell r="N2976" t="str">
            <v>(80)82018</v>
          </cell>
          <cell r="O2976" t="str">
            <v>BOX</v>
          </cell>
          <cell r="P2976" t="str">
            <v>D</v>
          </cell>
          <cell r="Q2976" t="str">
            <v>F</v>
          </cell>
          <cell r="R2976">
            <v>3672.8705882352942</v>
          </cell>
          <cell r="S2976">
            <v>3929.971529411765</v>
          </cell>
          <cell r="T2976">
            <v>3841.54</v>
          </cell>
          <cell r="U2976">
            <v>3841.54</v>
          </cell>
          <cell r="V2976">
            <v>4110.4477999999999</v>
          </cell>
          <cell r="W2976">
            <v>4110.4477999999999</v>
          </cell>
          <cell r="X2976">
            <v>4110.4477999999999</v>
          </cell>
          <cell r="Y2976">
            <v>4110.4477999999999</v>
          </cell>
          <cell r="Z2976">
            <v>4567.1642222222217</v>
          </cell>
          <cell r="AB2976" t="str">
            <v/>
          </cell>
          <cell r="AC2976">
            <v>1065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I2976" t="str">
            <v/>
          </cell>
          <cell r="AJ2976" t="str">
            <v/>
          </cell>
          <cell r="AM2976" t="e">
            <v>#N/A</v>
          </cell>
        </row>
        <row r="2977">
          <cell r="A2977" t="str">
            <v>ACTIVE</v>
          </cell>
          <cell r="B2977" t="str">
            <v>37-1060</v>
          </cell>
          <cell r="C2977">
            <v>28860226</v>
          </cell>
          <cell r="D2977" t="str">
            <v>37-1060</v>
          </cell>
          <cell r="E2977" t="str">
            <v>SDR 26</v>
          </cell>
          <cell r="F2977" t="str">
            <v>21X4 TEE GXGXG SDR26</v>
          </cell>
          <cell r="G2977">
            <v>54</v>
          </cell>
          <cell r="H2977">
            <v>24.493967999999999</v>
          </cell>
          <cell r="I2977">
            <v>1</v>
          </cell>
          <cell r="J2977">
            <v>3</v>
          </cell>
          <cell r="K2977">
            <v>5345.5773333333327</v>
          </cell>
          <cell r="L2977">
            <v>511.56389999999999</v>
          </cell>
          <cell r="M2977" t="str">
            <v>SPECFIT</v>
          </cell>
          <cell r="N2977" t="str">
            <v>(80)820214</v>
          </cell>
          <cell r="O2977" t="str">
            <v>BOX</v>
          </cell>
          <cell r="P2977" t="str">
            <v>D</v>
          </cell>
          <cell r="Q2977" t="str">
            <v>F</v>
          </cell>
          <cell r="R2977">
            <v>4298.8588235294119</v>
          </cell>
          <cell r="S2977">
            <v>4599.7789411764707</v>
          </cell>
          <cell r="T2977">
            <v>4496.28</v>
          </cell>
          <cell r="U2977">
            <v>4496.28</v>
          </cell>
          <cell r="V2977">
            <v>4811.0195999999996</v>
          </cell>
          <cell r="W2977">
            <v>4811.0195999999996</v>
          </cell>
          <cell r="X2977">
            <v>4811.0195999999996</v>
          </cell>
          <cell r="Y2977">
            <v>4811.0195999999996</v>
          </cell>
          <cell r="Z2977">
            <v>5345.5773333333327</v>
          </cell>
          <cell r="AB2977" t="str">
            <v/>
          </cell>
          <cell r="AC2977">
            <v>1066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I2977" t="str">
            <v/>
          </cell>
          <cell r="AJ2977" t="str">
            <v/>
          </cell>
          <cell r="AM2977" t="e">
            <v>#N/A</v>
          </cell>
        </row>
        <row r="2978">
          <cell r="A2978" t="str">
            <v>ACTIVE</v>
          </cell>
          <cell r="B2978" t="str">
            <v>37-1061</v>
          </cell>
          <cell r="C2978">
            <v>28860234</v>
          </cell>
          <cell r="D2978" t="str">
            <v>37-1061</v>
          </cell>
          <cell r="E2978" t="str">
            <v>SDR 26</v>
          </cell>
          <cell r="F2978" t="str">
            <v>21X6 TEE GXGXG SDR26</v>
          </cell>
          <cell r="G2978">
            <v>56.7</v>
          </cell>
          <cell r="H2978">
            <v>25.7186664</v>
          </cell>
          <cell r="I2978">
            <v>1</v>
          </cell>
          <cell r="J2978">
            <v>2</v>
          </cell>
          <cell r="K2978">
            <v>5734.284555555555</v>
          </cell>
          <cell r="L2978">
            <v>548.76239999999996</v>
          </cell>
          <cell r="M2978" t="str">
            <v>SPECFIT</v>
          </cell>
          <cell r="N2978" t="str">
            <v>(80)820216</v>
          </cell>
          <cell r="O2978" t="str">
            <v>BOX</v>
          </cell>
          <cell r="P2978" t="str">
            <v>D</v>
          </cell>
          <cell r="Q2978" t="str">
            <v>F</v>
          </cell>
          <cell r="R2978">
            <v>4611.4588235294113</v>
          </cell>
          <cell r="S2978">
            <v>4934.2609411764706</v>
          </cell>
          <cell r="T2978">
            <v>4823.2299999999996</v>
          </cell>
          <cell r="U2978">
            <v>4823.2299999999996</v>
          </cell>
          <cell r="V2978">
            <v>5160.8561</v>
          </cell>
          <cell r="W2978">
            <v>5160.8561</v>
          </cell>
          <cell r="X2978">
            <v>5160.8561</v>
          </cell>
          <cell r="Y2978">
            <v>5160.8561</v>
          </cell>
          <cell r="Z2978">
            <v>5734.284555555555</v>
          </cell>
          <cell r="AB2978" t="str">
            <v/>
          </cell>
          <cell r="AC2978">
            <v>1067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I2978" t="str">
            <v/>
          </cell>
          <cell r="AJ2978" t="str">
            <v/>
          </cell>
          <cell r="AM2978" t="e">
            <v>#N/A</v>
          </cell>
        </row>
        <row r="2979">
          <cell r="A2979" t="str">
            <v>ACTIVE</v>
          </cell>
          <cell r="B2979" t="str">
            <v>37-1062</v>
          </cell>
          <cell r="C2979">
            <v>28860242</v>
          </cell>
          <cell r="D2979" t="str">
            <v>37-1062</v>
          </cell>
          <cell r="E2979" t="str">
            <v>SDR 26</v>
          </cell>
          <cell r="F2979" t="str">
            <v>21X8 TEE GXGXG SDR26</v>
          </cell>
          <cell r="G2979">
            <v>62.1</v>
          </cell>
          <cell r="H2979">
            <v>28.168063199999999</v>
          </cell>
          <cell r="I2979">
            <v>1</v>
          </cell>
          <cell r="J2979">
            <v>2</v>
          </cell>
          <cell r="K2979">
            <v>6159.6095555555548</v>
          </cell>
          <cell r="L2979">
            <v>589.46579999999994</v>
          </cell>
          <cell r="M2979" t="str">
            <v>SPECFIT</v>
          </cell>
          <cell r="N2979" t="str">
            <v>(80)820218</v>
          </cell>
          <cell r="O2979" t="str">
            <v>BOX</v>
          </cell>
          <cell r="P2979" t="str">
            <v>D</v>
          </cell>
          <cell r="Q2979" t="str">
            <v>F</v>
          </cell>
          <cell r="R2979">
            <v>4953.4941176470593</v>
          </cell>
          <cell r="S2979">
            <v>5300.2387058823533</v>
          </cell>
          <cell r="T2979">
            <v>5180.9799999999996</v>
          </cell>
          <cell r="U2979">
            <v>5180.9799999999996</v>
          </cell>
          <cell r="V2979">
            <v>5543.6485999999995</v>
          </cell>
          <cell r="W2979">
            <v>5543.6485999999995</v>
          </cell>
          <cell r="X2979">
            <v>5543.6485999999995</v>
          </cell>
          <cell r="Y2979">
            <v>5543.6485999999995</v>
          </cell>
          <cell r="Z2979">
            <v>6159.6095555555548</v>
          </cell>
          <cell r="AB2979" t="str">
            <v/>
          </cell>
          <cell r="AC2979">
            <v>1068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I2979" t="str">
            <v/>
          </cell>
          <cell r="AJ2979" t="str">
            <v/>
          </cell>
          <cell r="AM2979" t="e">
            <v>#N/A</v>
          </cell>
        </row>
        <row r="2980">
          <cell r="A2980" t="str">
            <v>ACTIVE</v>
          </cell>
          <cell r="B2980" t="str">
            <v>37-1063</v>
          </cell>
          <cell r="C2980">
            <v>28860250</v>
          </cell>
          <cell r="D2980" t="str">
            <v>37-1063</v>
          </cell>
          <cell r="E2980" t="str">
            <v>SDR 26</v>
          </cell>
          <cell r="F2980" t="str">
            <v>21X10 TEE GXGXG SDR26</v>
          </cell>
          <cell r="G2980">
            <v>66.150000000000006</v>
          </cell>
          <cell r="H2980">
            <v>30.005110800000001</v>
          </cell>
          <cell r="I2980">
            <v>1</v>
          </cell>
          <cell r="J2980">
            <v>2</v>
          </cell>
          <cell r="K2980">
            <v>6618.4374444444447</v>
          </cell>
          <cell r="L2980">
            <v>633.3741</v>
          </cell>
          <cell r="M2980" t="str">
            <v>SPECFIT</v>
          </cell>
          <cell r="N2980" t="str">
            <v>(80)8202110</v>
          </cell>
          <cell r="O2980" t="str">
            <v>BOX</v>
          </cell>
          <cell r="P2980" t="str">
            <v>D</v>
          </cell>
          <cell r="Q2980" t="str">
            <v>F</v>
          </cell>
          <cell r="R2980">
            <v>5322.482352941176</v>
          </cell>
          <cell r="S2980">
            <v>5695.0561176470583</v>
          </cell>
          <cell r="T2980">
            <v>5566.91</v>
          </cell>
          <cell r="U2980">
            <v>5566.91</v>
          </cell>
          <cell r="V2980">
            <v>5956.5937000000004</v>
          </cell>
          <cell r="W2980">
            <v>5956.5937000000004</v>
          </cell>
          <cell r="X2980">
            <v>5956.5937000000004</v>
          </cell>
          <cell r="Y2980">
            <v>5956.5937000000004</v>
          </cell>
          <cell r="Z2980">
            <v>6618.4374444444447</v>
          </cell>
          <cell r="AB2980" t="str">
            <v/>
          </cell>
          <cell r="AC2980">
            <v>1069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I2980" t="str">
            <v/>
          </cell>
          <cell r="AJ2980" t="str">
            <v/>
          </cell>
          <cell r="AM2980" t="e">
            <v>#N/A</v>
          </cell>
        </row>
        <row r="2981">
          <cell r="A2981" t="str">
            <v>ACTIVE</v>
          </cell>
          <cell r="B2981" t="str">
            <v>37-1064</v>
          </cell>
          <cell r="C2981">
            <v>28860269</v>
          </cell>
          <cell r="D2981" t="str">
            <v>37-1064</v>
          </cell>
          <cell r="E2981" t="str">
            <v>SDR 26</v>
          </cell>
          <cell r="F2981" t="str">
            <v>21X12 TEE GXGXG SDR26</v>
          </cell>
          <cell r="G2981">
            <v>71.099999999999994</v>
          </cell>
          <cell r="H2981">
            <v>32.250391199999996</v>
          </cell>
          <cell r="I2981">
            <v>1</v>
          </cell>
          <cell r="J2981">
            <v>2</v>
          </cell>
          <cell r="K2981">
            <v>7094.0167777777788</v>
          </cell>
          <cell r="L2981">
            <v>678.8877</v>
          </cell>
          <cell r="M2981" t="str">
            <v>SPECFIT</v>
          </cell>
          <cell r="N2981" t="str">
            <v>(80)8202112</v>
          </cell>
          <cell r="O2981" t="str">
            <v>BOX</v>
          </cell>
          <cell r="P2981" t="str">
            <v>D</v>
          </cell>
          <cell r="Q2981" t="str">
            <v>F</v>
          </cell>
          <cell r="R2981">
            <v>5704.9411764705883</v>
          </cell>
          <cell r="S2981">
            <v>6104.2870588235301</v>
          </cell>
          <cell r="T2981">
            <v>5966.93</v>
          </cell>
          <cell r="U2981">
            <v>5966.93</v>
          </cell>
          <cell r="V2981">
            <v>6384.6151000000009</v>
          </cell>
          <cell r="W2981">
            <v>6384.6151000000009</v>
          </cell>
          <cell r="X2981">
            <v>6384.6151000000009</v>
          </cell>
          <cell r="Y2981">
            <v>6384.6151000000009</v>
          </cell>
          <cell r="Z2981">
            <v>7094.0167777777788</v>
          </cell>
          <cell r="AB2981" t="str">
            <v/>
          </cell>
          <cell r="AC2981">
            <v>1070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I2981" t="str">
            <v/>
          </cell>
          <cell r="AJ2981" t="str">
            <v/>
          </cell>
          <cell r="AM2981" t="e">
            <v>#N/A</v>
          </cell>
        </row>
        <row r="2982">
          <cell r="A2982" t="str">
            <v>ACTIVE</v>
          </cell>
          <cell r="B2982" t="str">
            <v>37-1065</v>
          </cell>
          <cell r="C2982">
            <v>28860277</v>
          </cell>
          <cell r="D2982" t="str">
            <v>37-1065</v>
          </cell>
          <cell r="E2982" t="str">
            <v>SDR 26</v>
          </cell>
          <cell r="F2982" t="str">
            <v>21X15 TEE GXGXG SDR26</v>
          </cell>
          <cell r="G2982">
            <v>80.099999999999994</v>
          </cell>
          <cell r="H2982">
            <v>36.3327192</v>
          </cell>
          <cell r="I2982">
            <v>1</v>
          </cell>
          <cell r="J2982">
            <v>2</v>
          </cell>
          <cell r="K2982">
            <v>7917.9286666666667</v>
          </cell>
          <cell r="L2982">
            <v>757.73379999999997</v>
          </cell>
          <cell r="M2982" t="str">
            <v>SPECFIT</v>
          </cell>
          <cell r="N2982" t="str">
            <v>(80)8202115</v>
          </cell>
          <cell r="O2982" t="str">
            <v>BOX</v>
          </cell>
          <cell r="P2982" t="str">
            <v>D</v>
          </cell>
          <cell r="Q2982" t="str">
            <v>F</v>
          </cell>
          <cell r="R2982">
            <v>6367.517647058824</v>
          </cell>
          <cell r="S2982">
            <v>6813.2438823529419</v>
          </cell>
          <cell r="T2982">
            <v>6659.94</v>
          </cell>
          <cell r="U2982">
            <v>6659.94</v>
          </cell>
          <cell r="V2982">
            <v>7126.1358</v>
          </cell>
          <cell r="W2982">
            <v>7126.1358</v>
          </cell>
          <cell r="X2982">
            <v>7126.1358</v>
          </cell>
          <cell r="Y2982">
            <v>7126.1358</v>
          </cell>
          <cell r="Z2982">
            <v>7917.9286666666667</v>
          </cell>
          <cell r="AB2982" t="str">
            <v/>
          </cell>
          <cell r="AC2982">
            <v>1071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I2982" t="str">
            <v/>
          </cell>
          <cell r="AJ2982" t="str">
            <v/>
          </cell>
          <cell r="AM2982" t="e">
            <v>#N/A</v>
          </cell>
        </row>
        <row r="2983">
          <cell r="A2983" t="str">
            <v>ACTIVE</v>
          </cell>
          <cell r="B2983" t="str">
            <v>37-1066</v>
          </cell>
          <cell r="C2983">
            <v>28860285</v>
          </cell>
          <cell r="D2983" t="str">
            <v>37-1066</v>
          </cell>
          <cell r="E2983" t="str">
            <v>SDR 26</v>
          </cell>
          <cell r="F2983" t="str">
            <v>21X18 TEE GXGXG SDR26</v>
          </cell>
          <cell r="G2983">
            <v>91.8</v>
          </cell>
          <cell r="H2983">
            <v>41.639745599999998</v>
          </cell>
          <cell r="I2983">
            <v>1</v>
          </cell>
          <cell r="J2983">
            <v>1</v>
          </cell>
          <cell r="K2983">
            <v>8984.8137777777774</v>
          </cell>
          <cell r="L2983">
            <v>859.8329</v>
          </cell>
          <cell r="M2983" t="str">
            <v>SPECFIT</v>
          </cell>
          <cell r="N2983" t="str">
            <v>(80)8202118</v>
          </cell>
          <cell r="O2983" t="str">
            <v>BOX</v>
          </cell>
          <cell r="P2983" t="str">
            <v>D</v>
          </cell>
          <cell r="Q2983" t="str">
            <v>F</v>
          </cell>
          <cell r="R2983">
            <v>7225.4941176470593</v>
          </cell>
          <cell r="S2983">
            <v>7731.2787058823542</v>
          </cell>
          <cell r="T2983">
            <v>7557.32</v>
          </cell>
          <cell r="U2983">
            <v>7557.32</v>
          </cell>
          <cell r="V2983">
            <v>8086.3324000000002</v>
          </cell>
          <cell r="W2983">
            <v>8086.3324000000002</v>
          </cell>
          <cell r="X2983">
            <v>8086.3324000000002</v>
          </cell>
          <cell r="Y2983">
            <v>8086.3324000000002</v>
          </cell>
          <cell r="Z2983">
            <v>8984.8137777777774</v>
          </cell>
          <cell r="AB2983" t="str">
            <v/>
          </cell>
          <cell r="AC2983">
            <v>1072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I2983" t="str">
            <v/>
          </cell>
          <cell r="AJ2983" t="str">
            <v/>
          </cell>
          <cell r="AM2983" t="e">
            <v>#N/A</v>
          </cell>
        </row>
        <row r="2984">
          <cell r="A2984" t="str">
            <v>ACTIVE</v>
          </cell>
          <cell r="B2984" t="str">
            <v>37-1067</v>
          </cell>
          <cell r="C2984">
            <v>28860293</v>
          </cell>
          <cell r="D2984" t="str">
            <v>37-1067</v>
          </cell>
          <cell r="E2984" t="str">
            <v>SDR 26</v>
          </cell>
          <cell r="F2984" t="str">
            <v>21 TEE GXGXG SDR26</v>
          </cell>
          <cell r="G2984">
            <v>107.55</v>
          </cell>
          <cell r="H2984">
            <v>48.783819600000001</v>
          </cell>
          <cell r="I2984">
            <v>1</v>
          </cell>
          <cell r="J2984">
            <v>1</v>
          </cell>
          <cell r="K2984">
            <v>11909.385333333334</v>
          </cell>
          <cell r="L2984">
            <v>1139.7112</v>
          </cell>
          <cell r="M2984" t="str">
            <v>SPECFIT</v>
          </cell>
          <cell r="N2984" t="str">
            <v>(80)82021</v>
          </cell>
          <cell r="O2984" t="str">
            <v>BOX</v>
          </cell>
          <cell r="P2984" t="str">
            <v>D</v>
          </cell>
          <cell r="Q2984" t="str">
            <v>F</v>
          </cell>
          <cell r="R2984">
            <v>9577.4117647058829</v>
          </cell>
          <cell r="S2984">
            <v>10247.830588235296</v>
          </cell>
          <cell r="T2984">
            <v>10017.24</v>
          </cell>
          <cell r="U2984">
            <v>10017.24</v>
          </cell>
          <cell r="V2984">
            <v>10718.4468</v>
          </cell>
          <cell r="W2984">
            <v>10718.4468</v>
          </cell>
          <cell r="X2984">
            <v>10718.4468</v>
          </cell>
          <cell r="Y2984">
            <v>10718.4468</v>
          </cell>
          <cell r="Z2984">
            <v>11909.385333333334</v>
          </cell>
          <cell r="AB2984" t="str">
            <v/>
          </cell>
          <cell r="AC2984">
            <v>1073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I2984" t="str">
            <v/>
          </cell>
          <cell r="AJ2984" t="str">
            <v/>
          </cell>
          <cell r="AM2984" t="e">
            <v>#N/A</v>
          </cell>
        </row>
        <row r="2985">
          <cell r="A2985" t="str">
            <v>ACTIVE</v>
          </cell>
          <cell r="B2985" t="str">
            <v>37-1068</v>
          </cell>
          <cell r="C2985">
            <v>28860307</v>
          </cell>
          <cell r="D2985" t="str">
            <v>37-1068</v>
          </cell>
          <cell r="E2985" t="str">
            <v>SDR 26</v>
          </cell>
          <cell r="F2985" t="str">
            <v>24X4 TEE GXGXG SDR26</v>
          </cell>
          <cell r="G2985">
            <v>72.900000000000006</v>
          </cell>
          <cell r="H2985">
            <v>33.066856800000004</v>
          </cell>
          <cell r="I2985">
            <v>1</v>
          </cell>
          <cell r="J2985">
            <v>2</v>
          </cell>
          <cell r="K2985">
            <v>8434.7148888888896</v>
          </cell>
          <cell r="L2985">
            <v>807.18920000000003</v>
          </cell>
          <cell r="M2985" t="str">
            <v>SPECFIT</v>
          </cell>
          <cell r="N2985" t="str">
            <v>(80)820244</v>
          </cell>
          <cell r="O2985" t="str">
            <v>BOX</v>
          </cell>
          <cell r="P2985" t="str">
            <v>D</v>
          </cell>
          <cell r="Q2985" t="str">
            <v>F</v>
          </cell>
          <cell r="R2985">
            <v>6783.105882352942</v>
          </cell>
          <cell r="S2985">
            <v>7257.9232941176488</v>
          </cell>
          <cell r="T2985">
            <v>7094.62</v>
          </cell>
          <cell r="U2985">
            <v>7094.62</v>
          </cell>
          <cell r="V2985">
            <v>7591.2434000000003</v>
          </cell>
          <cell r="W2985">
            <v>7591.2434000000003</v>
          </cell>
          <cell r="X2985">
            <v>7591.2434000000003</v>
          </cell>
          <cell r="Y2985">
            <v>7591.2434000000003</v>
          </cell>
          <cell r="Z2985">
            <v>8434.7148888888896</v>
          </cell>
          <cell r="AB2985" t="str">
            <v/>
          </cell>
          <cell r="AC2985">
            <v>1074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I2985" t="str">
            <v/>
          </cell>
          <cell r="AJ2985" t="str">
            <v/>
          </cell>
          <cell r="AM2985" t="e">
            <v>#N/A</v>
          </cell>
        </row>
        <row r="2986">
          <cell r="A2986" t="str">
            <v>ACTIVE</v>
          </cell>
          <cell r="B2986" t="str">
            <v>37-1069</v>
          </cell>
          <cell r="C2986">
            <v>28860315</v>
          </cell>
          <cell r="D2986" t="str">
            <v>37-1069</v>
          </cell>
          <cell r="E2986" t="str">
            <v>SDR 26</v>
          </cell>
          <cell r="F2986" t="str">
            <v>24X6 TEE GXGXG SDR26</v>
          </cell>
          <cell r="G2986">
            <v>76.95</v>
          </cell>
          <cell r="H2986">
            <v>34.903904400000002</v>
          </cell>
          <cell r="I2986">
            <v>1</v>
          </cell>
          <cell r="J2986">
            <v>2</v>
          </cell>
          <cell r="K2986">
            <v>10227.820888888889</v>
          </cell>
          <cell r="L2986">
            <v>978.78809999999999</v>
          </cell>
          <cell r="M2986" t="str">
            <v>SPECFIT</v>
          </cell>
          <cell r="N2986" t="str">
            <v>(80)820246</v>
          </cell>
          <cell r="O2986" t="str">
            <v>BOX</v>
          </cell>
          <cell r="P2986" t="str">
            <v>D</v>
          </cell>
          <cell r="Q2986" t="str">
            <v>F</v>
          </cell>
          <cell r="R2986">
            <v>8225.1176470588234</v>
          </cell>
          <cell r="S2986">
            <v>8800.8758823529424</v>
          </cell>
          <cell r="T2986">
            <v>8602.84</v>
          </cell>
          <cell r="U2986">
            <v>8602.84</v>
          </cell>
          <cell r="V2986">
            <v>9205.0388000000003</v>
          </cell>
          <cell r="W2986">
            <v>9205.0388000000003</v>
          </cell>
          <cell r="X2986">
            <v>9205.0388000000003</v>
          </cell>
          <cell r="Y2986">
            <v>9205.0388000000003</v>
          </cell>
          <cell r="Z2986">
            <v>10227.820888888889</v>
          </cell>
          <cell r="AB2986" t="str">
            <v/>
          </cell>
          <cell r="AC2986">
            <v>1075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I2986" t="str">
            <v/>
          </cell>
          <cell r="AJ2986" t="str">
            <v/>
          </cell>
          <cell r="AM2986" t="e">
            <v>#N/A</v>
          </cell>
        </row>
        <row r="2987">
          <cell r="A2987" t="str">
            <v>ACTIVE</v>
          </cell>
          <cell r="B2987" t="str">
            <v>37-1070</v>
          </cell>
          <cell r="C2987">
            <v>28860323</v>
          </cell>
          <cell r="D2987" t="str">
            <v>37-1070</v>
          </cell>
          <cell r="E2987" t="str">
            <v>SDR 26</v>
          </cell>
          <cell r="F2987" t="str">
            <v>24X8 TEE GXGXG SDR26</v>
          </cell>
          <cell r="G2987">
            <v>82.8</v>
          </cell>
          <cell r="H2987">
            <v>37.557417600000001</v>
          </cell>
          <cell r="I2987">
            <v>1</v>
          </cell>
          <cell r="J2987">
            <v>2</v>
          </cell>
          <cell r="K2987">
            <v>10389.723777777779</v>
          </cell>
          <cell r="L2987">
            <v>994.28139999999996</v>
          </cell>
          <cell r="M2987" t="str">
            <v>SPECFIT</v>
          </cell>
          <cell r="N2987" t="str">
            <v>(80)820248</v>
          </cell>
          <cell r="O2987" t="str">
            <v>BOX</v>
          </cell>
          <cell r="P2987" t="str">
            <v>D</v>
          </cell>
          <cell r="Q2987" t="str">
            <v>F</v>
          </cell>
          <cell r="R2987">
            <v>8355.3176470588242</v>
          </cell>
          <cell r="S2987">
            <v>8940.1898823529427</v>
          </cell>
          <cell r="T2987">
            <v>8739.02</v>
          </cell>
          <cell r="U2987">
            <v>8739.02</v>
          </cell>
          <cell r="V2987">
            <v>9350.751400000001</v>
          </cell>
          <cell r="W2987">
            <v>9350.751400000001</v>
          </cell>
          <cell r="X2987">
            <v>9350.751400000001</v>
          </cell>
          <cell r="Y2987">
            <v>9350.751400000001</v>
          </cell>
          <cell r="Z2987">
            <v>10389.723777777779</v>
          </cell>
          <cell r="AB2987" t="str">
            <v/>
          </cell>
          <cell r="AC2987">
            <v>1076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I2987" t="str">
            <v/>
          </cell>
          <cell r="AJ2987" t="str">
            <v/>
          </cell>
          <cell r="AM2987" t="e">
            <v>#N/A</v>
          </cell>
        </row>
        <row r="2988">
          <cell r="A2988" t="str">
            <v>ACTIVE</v>
          </cell>
          <cell r="B2988" t="str">
            <v>37-1071</v>
          </cell>
          <cell r="C2988">
            <v>28860331</v>
          </cell>
          <cell r="D2988" t="str">
            <v>37-1071</v>
          </cell>
          <cell r="E2988" t="str">
            <v>SDR 26</v>
          </cell>
          <cell r="F2988" t="str">
            <v>24X10 TEE GXGXG SDR26</v>
          </cell>
          <cell r="G2988">
            <v>87.75</v>
          </cell>
          <cell r="H2988">
            <v>39.802697999999999</v>
          </cell>
          <cell r="I2988">
            <v>1</v>
          </cell>
          <cell r="J2988">
            <v>2</v>
          </cell>
          <cell r="K2988">
            <v>10848.801333333335</v>
          </cell>
          <cell r="L2988">
            <v>1038.2157</v>
          </cell>
          <cell r="M2988" t="str">
            <v>SPECFIT</v>
          </cell>
          <cell r="N2988" t="str">
            <v>(80)8202410</v>
          </cell>
          <cell r="O2988" t="str">
            <v>BOX</v>
          </cell>
          <cell r="P2988" t="str">
            <v>D</v>
          </cell>
          <cell r="Q2988" t="str">
            <v>F</v>
          </cell>
          <cell r="R2988">
            <v>8724.5058823529416</v>
          </cell>
          <cell r="S2988">
            <v>9335.2212941176476</v>
          </cell>
          <cell r="T2988">
            <v>9125.16</v>
          </cell>
          <cell r="U2988">
            <v>9125.16</v>
          </cell>
          <cell r="V2988">
            <v>9763.9212000000007</v>
          </cell>
          <cell r="W2988">
            <v>9763.9212000000007</v>
          </cell>
          <cell r="X2988">
            <v>9763.9212000000007</v>
          </cell>
          <cell r="Y2988">
            <v>9763.9212000000007</v>
          </cell>
          <cell r="Z2988">
            <v>10848.801333333335</v>
          </cell>
          <cell r="AB2988" t="str">
            <v/>
          </cell>
          <cell r="AC2988">
            <v>1077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I2988" t="str">
            <v/>
          </cell>
          <cell r="AJ2988" t="str">
            <v/>
          </cell>
          <cell r="AM2988" t="e">
            <v>#N/A</v>
          </cell>
        </row>
        <row r="2989">
          <cell r="A2989" t="str">
            <v>ACTIVE</v>
          </cell>
          <cell r="B2989" t="str">
            <v>37-1072</v>
          </cell>
          <cell r="C2989">
            <v>28860340</v>
          </cell>
          <cell r="D2989" t="str">
            <v>37-1072</v>
          </cell>
          <cell r="E2989" t="str">
            <v>SDR 26</v>
          </cell>
          <cell r="F2989" t="str">
            <v>24X12 TEE GXGXG SDR26</v>
          </cell>
          <cell r="G2989">
            <v>93.15</v>
          </cell>
          <cell r="H2989">
            <v>42.252094800000002</v>
          </cell>
          <cell r="I2989">
            <v>1</v>
          </cell>
          <cell r="J2989">
            <v>1</v>
          </cell>
          <cell r="K2989">
            <v>11047.012888888888</v>
          </cell>
          <cell r="L2989">
            <v>1057.1823999999999</v>
          </cell>
          <cell r="M2989" t="str">
            <v>SPECFIT</v>
          </cell>
          <cell r="N2989" t="str">
            <v>(80)8202412</v>
          </cell>
          <cell r="O2989" t="str">
            <v>BOX</v>
          </cell>
          <cell r="P2989" t="str">
            <v>D</v>
          </cell>
          <cell r="Q2989" t="str">
            <v>F</v>
          </cell>
          <cell r="R2989">
            <v>8883.8941176470598</v>
          </cell>
          <cell r="S2989">
            <v>9505.7667058823554</v>
          </cell>
          <cell r="T2989">
            <v>9291.8799999999992</v>
          </cell>
          <cell r="U2989">
            <v>9291.8799999999992</v>
          </cell>
          <cell r="V2989">
            <v>9942.3115999999991</v>
          </cell>
          <cell r="W2989">
            <v>9942.3115999999991</v>
          </cell>
          <cell r="X2989">
            <v>9942.3115999999991</v>
          </cell>
          <cell r="Y2989">
            <v>9942.3115999999991</v>
          </cell>
          <cell r="Z2989">
            <v>11047.012888888888</v>
          </cell>
          <cell r="AB2989" t="str">
            <v/>
          </cell>
          <cell r="AC2989">
            <v>1078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I2989" t="str">
            <v/>
          </cell>
          <cell r="AJ2989" t="str">
            <v/>
          </cell>
          <cell r="AM2989" t="e">
            <v>#N/A</v>
          </cell>
        </row>
        <row r="2990">
          <cell r="A2990" t="str">
            <v>ACTIVE</v>
          </cell>
          <cell r="B2990" t="str">
            <v>37-1073</v>
          </cell>
          <cell r="C2990">
            <v>28860358</v>
          </cell>
          <cell r="D2990" t="str">
            <v>37-1073</v>
          </cell>
          <cell r="E2990" t="str">
            <v>SDR 26</v>
          </cell>
          <cell r="F2990" t="str">
            <v>24X15 TEE GXGXG SDR26</v>
          </cell>
          <cell r="G2990">
            <v>103.5</v>
          </cell>
          <cell r="H2990">
            <v>46.946772000000003</v>
          </cell>
          <cell r="I2990">
            <v>1</v>
          </cell>
          <cell r="J2990">
            <v>1</v>
          </cell>
          <cell r="K2990">
            <v>11480.018111111112</v>
          </cell>
          <cell r="L2990">
            <v>1098.6208999999999</v>
          </cell>
          <cell r="M2990" t="str">
            <v>SPECFIT</v>
          </cell>
          <cell r="N2990" t="str">
            <v>(80)8202415</v>
          </cell>
          <cell r="O2990" t="str">
            <v>BOX</v>
          </cell>
          <cell r="P2990" t="str">
            <v>D</v>
          </cell>
          <cell r="Q2990" t="str">
            <v>F</v>
          </cell>
          <cell r="R2990">
            <v>9232.1176470588234</v>
          </cell>
          <cell r="S2990">
            <v>9878.3658823529422</v>
          </cell>
          <cell r="T2990">
            <v>9656.09</v>
          </cell>
          <cell r="U2990">
            <v>9656.09</v>
          </cell>
          <cell r="V2990">
            <v>10332.016300000001</v>
          </cell>
          <cell r="W2990">
            <v>10332.016300000001</v>
          </cell>
          <cell r="X2990">
            <v>10332.016300000001</v>
          </cell>
          <cell r="Y2990">
            <v>10332.016300000001</v>
          </cell>
          <cell r="Z2990">
            <v>11480.018111111112</v>
          </cell>
          <cell r="AB2990" t="str">
            <v/>
          </cell>
          <cell r="AC2990">
            <v>1079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I2990" t="str">
            <v/>
          </cell>
          <cell r="AJ2990" t="str">
            <v/>
          </cell>
          <cell r="AM2990" t="e">
            <v>#N/A</v>
          </cell>
        </row>
        <row r="2991">
          <cell r="A2991" t="str">
            <v>ACTIVE</v>
          </cell>
          <cell r="B2991" t="str">
            <v>37-1074</v>
          </cell>
          <cell r="C2991">
            <v>28860366</v>
          </cell>
          <cell r="D2991" t="str">
            <v>37-1074</v>
          </cell>
          <cell r="E2991" t="str">
            <v>SDR 26</v>
          </cell>
          <cell r="F2991" t="str">
            <v>24X18 TEE GXGXG SDR26</v>
          </cell>
          <cell r="G2991">
            <v>116.55</v>
          </cell>
          <cell r="H2991">
            <v>52.866147599999998</v>
          </cell>
          <cell r="I2991">
            <v>1</v>
          </cell>
          <cell r="J2991">
            <v>1</v>
          </cell>
          <cell r="K2991">
            <v>15886.551555555558</v>
          </cell>
          <cell r="L2991">
            <v>1565.9295999999999</v>
          </cell>
          <cell r="M2991" t="str">
            <v>SPECFIT</v>
          </cell>
          <cell r="N2991" t="str">
            <v>(80)8202418</v>
          </cell>
          <cell r="O2991" t="str">
            <v>BOX</v>
          </cell>
          <cell r="P2991" t="str">
            <v>D</v>
          </cell>
          <cell r="Q2991" t="str">
            <v>F</v>
          </cell>
          <cell r="R2991">
            <v>12775.811764705883</v>
          </cell>
          <cell r="S2991">
            <v>13670.118588235295</v>
          </cell>
          <cell r="T2991">
            <v>13362.52</v>
          </cell>
          <cell r="U2991">
            <v>13362.52</v>
          </cell>
          <cell r="V2991">
            <v>14297.896400000001</v>
          </cell>
          <cell r="W2991">
            <v>14297.896400000001</v>
          </cell>
          <cell r="X2991">
            <v>14297.896400000001</v>
          </cell>
          <cell r="Y2991">
            <v>14297.896400000001</v>
          </cell>
          <cell r="Z2991">
            <v>15886.551555555558</v>
          </cell>
          <cell r="AB2991" t="str">
            <v/>
          </cell>
          <cell r="AC2991">
            <v>1080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I2991" t="str">
            <v/>
          </cell>
          <cell r="AJ2991" t="str">
            <v/>
          </cell>
          <cell r="AM2991" t="e">
            <v>#N/A</v>
          </cell>
        </row>
        <row r="2992">
          <cell r="A2992" t="str">
            <v>ACTIVE</v>
          </cell>
          <cell r="B2992" t="str">
            <v>37-1075</v>
          </cell>
          <cell r="C2992">
            <v>28860374</v>
          </cell>
          <cell r="D2992" t="str">
            <v>37-1075</v>
          </cell>
          <cell r="E2992" t="str">
            <v>SDR 26</v>
          </cell>
          <cell r="F2992" t="str">
            <v>24X21 TEE GXGXG SDR26</v>
          </cell>
          <cell r="G2992">
            <v>133.65</v>
          </cell>
          <cell r="H2992">
            <v>60.622570800000005</v>
          </cell>
          <cell r="I2992">
            <v>1</v>
          </cell>
          <cell r="J2992">
            <v>1</v>
          </cell>
          <cell r="K2992">
            <v>17186.946333333333</v>
          </cell>
          <cell r="L2992">
            <v>1644.7652</v>
          </cell>
          <cell r="M2992" t="str">
            <v>SPECFIT</v>
          </cell>
          <cell r="N2992" t="str">
            <v>(80)8202421</v>
          </cell>
          <cell r="O2992" t="str">
            <v>BOX</v>
          </cell>
          <cell r="P2992" t="str">
            <v>D</v>
          </cell>
          <cell r="Q2992" t="str">
            <v>F</v>
          </cell>
          <cell r="R2992">
            <v>13821.564705882352</v>
          </cell>
          <cell r="S2992">
            <v>14789.074235294118</v>
          </cell>
          <cell r="T2992">
            <v>14456.31</v>
          </cell>
          <cell r="U2992">
            <v>14456.31</v>
          </cell>
          <cell r="V2992">
            <v>15468.251700000001</v>
          </cell>
          <cell r="W2992">
            <v>15468.251700000001</v>
          </cell>
          <cell r="X2992">
            <v>15468.251700000001</v>
          </cell>
          <cell r="Y2992">
            <v>15468.251700000001</v>
          </cell>
          <cell r="Z2992">
            <v>17186.946333333333</v>
          </cell>
          <cell r="AB2992" t="str">
            <v/>
          </cell>
          <cell r="AC2992">
            <v>1081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I2992" t="str">
            <v/>
          </cell>
          <cell r="AJ2992" t="str">
            <v/>
          </cell>
          <cell r="AM2992" t="e">
            <v>#N/A</v>
          </cell>
        </row>
        <row r="2993">
          <cell r="A2993" t="str">
            <v>ACTIVE</v>
          </cell>
          <cell r="B2993" t="str">
            <v>37-1076</v>
          </cell>
          <cell r="C2993">
            <v>28860382</v>
          </cell>
          <cell r="D2993" t="str">
            <v>37-1076</v>
          </cell>
          <cell r="E2993" t="str">
            <v>SDR 26</v>
          </cell>
          <cell r="F2993" t="str">
            <v>24 TEE GXGXG SDR26</v>
          </cell>
          <cell r="G2993">
            <v>155.25</v>
          </cell>
          <cell r="H2993">
            <v>70.420158000000001</v>
          </cell>
          <cell r="I2993">
            <v>1</v>
          </cell>
          <cell r="J2993">
            <v>1</v>
          </cell>
          <cell r="K2993">
            <v>21118.399777777777</v>
          </cell>
          <cell r="L2993">
            <v>2020.9992999999999</v>
          </cell>
          <cell r="M2993" t="str">
            <v>SPECFIT</v>
          </cell>
          <cell r="N2993" t="str">
            <v>(80)82024</v>
          </cell>
          <cell r="O2993" t="str">
            <v>BOX</v>
          </cell>
          <cell r="P2993" t="str">
            <v>D</v>
          </cell>
          <cell r="Q2993" t="str">
            <v>F</v>
          </cell>
          <cell r="R2993">
            <v>16983.188235294117</v>
          </cell>
          <cell r="S2993">
            <v>18172.011411764706</v>
          </cell>
          <cell r="T2993">
            <v>17763.14</v>
          </cell>
          <cell r="U2993">
            <v>17763.14</v>
          </cell>
          <cell r="V2993">
            <v>19006.559799999999</v>
          </cell>
          <cell r="W2993">
            <v>19006.559799999999</v>
          </cell>
          <cell r="X2993">
            <v>19006.559799999999</v>
          </cell>
          <cell r="Y2993">
            <v>19006.559799999999</v>
          </cell>
          <cell r="Z2993">
            <v>21118.399777777777</v>
          </cell>
          <cell r="AB2993" t="str">
            <v/>
          </cell>
          <cell r="AC2993">
            <v>1082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I2993" t="str">
            <v/>
          </cell>
          <cell r="AJ2993" t="str">
            <v/>
          </cell>
          <cell r="AM2993" t="e">
            <v>#N/A</v>
          </cell>
        </row>
        <row r="2994">
          <cell r="A2994" t="str">
            <v>ACTIVE</v>
          </cell>
          <cell r="B2994" t="str">
            <v>37-1077</v>
          </cell>
          <cell r="C2994">
            <v>28860390</v>
          </cell>
          <cell r="D2994" t="str">
            <v>37-1077</v>
          </cell>
          <cell r="E2994" t="str">
            <v>SDR 26</v>
          </cell>
          <cell r="F2994" t="str">
            <v>27X4 TEE GXGXG SDR26</v>
          </cell>
          <cell r="G2994">
            <v>101.7</v>
          </cell>
          <cell r="H2994">
            <v>46.130306400000002</v>
          </cell>
          <cell r="I2994">
            <v>1</v>
          </cell>
          <cell r="J2994">
            <v>1</v>
          </cell>
          <cell r="K2994">
            <v>10217.789140949308</v>
          </cell>
          <cell r="L2994">
            <v>977.82709999999997</v>
          </cell>
          <cell r="M2994" t="str">
            <v>SPECFIT</v>
          </cell>
          <cell r="N2994" t="str">
            <v>(80)820274</v>
          </cell>
          <cell r="O2994" t="str">
            <v>BOX</v>
          </cell>
          <cell r="P2994" t="str">
            <v>D</v>
          </cell>
          <cell r="Q2994" t="str">
            <v>F</v>
          </cell>
          <cell r="R2994">
            <v>8217.0352941176461</v>
          </cell>
          <cell r="S2994">
            <v>8792.2277647058818</v>
          </cell>
          <cell r="T2994">
            <v>8594.4020811723149</v>
          </cell>
          <cell r="U2994">
            <v>8594.4020811723149</v>
          </cell>
          <cell r="V2994">
            <v>9196.0102268543778</v>
          </cell>
          <cell r="W2994">
            <v>9196.0102268543778</v>
          </cell>
          <cell r="X2994">
            <v>9196.0102268543778</v>
          </cell>
          <cell r="Y2994">
            <v>9196.0102268543778</v>
          </cell>
          <cell r="Z2994">
            <v>10217.789140949308</v>
          </cell>
          <cell r="AB2994" t="str">
            <v/>
          </cell>
          <cell r="AC2994">
            <v>1083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I2994" t="str">
            <v/>
          </cell>
          <cell r="AJ2994" t="str">
            <v/>
          </cell>
          <cell r="AM2994" t="e">
            <v>#N/A</v>
          </cell>
        </row>
        <row r="2995">
          <cell r="A2995" t="str">
            <v>ACTIVE</v>
          </cell>
          <cell r="B2995" t="str">
            <v>37-1078</v>
          </cell>
          <cell r="C2995">
            <v>28860404</v>
          </cell>
          <cell r="D2995" t="str">
            <v>37-1078</v>
          </cell>
          <cell r="E2995" t="str">
            <v>SDR 26</v>
          </cell>
          <cell r="F2995" t="str">
            <v>27X6 TEE GXGXG SDR26</v>
          </cell>
          <cell r="G2995">
            <v>106.65</v>
          </cell>
          <cell r="H2995">
            <v>48.375586800000001</v>
          </cell>
          <cell r="I2995">
            <v>1</v>
          </cell>
          <cell r="J2995">
            <v>1</v>
          </cell>
          <cell r="K2995">
            <v>10279.027293745239</v>
          </cell>
          <cell r="L2995">
            <v>983.68709999999999</v>
          </cell>
          <cell r="M2995" t="str">
            <v>SPECFIT</v>
          </cell>
          <cell r="N2995" t="str">
            <v>(80)820276</v>
          </cell>
          <cell r="O2995" t="str">
            <v>BOX</v>
          </cell>
          <cell r="P2995" t="str">
            <v>D</v>
          </cell>
          <cell r="Q2995" t="str">
            <v>F</v>
          </cell>
          <cell r="R2995">
            <v>8266.2823529411762</v>
          </cell>
          <cell r="S2995">
            <v>8844.9221176470583</v>
          </cell>
          <cell r="T2995">
            <v>8645.9108078230984</v>
          </cell>
          <cell r="U2995">
            <v>8645.9108078230984</v>
          </cell>
          <cell r="V2995">
            <v>9251.1245643707152</v>
          </cell>
          <cell r="W2995">
            <v>9251.1245643707152</v>
          </cell>
          <cell r="X2995">
            <v>9251.1245643707152</v>
          </cell>
          <cell r="Y2995">
            <v>9251.1245643707152</v>
          </cell>
          <cell r="Z2995">
            <v>10279.027293745239</v>
          </cell>
          <cell r="AB2995" t="str">
            <v/>
          </cell>
          <cell r="AC2995">
            <v>1084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I2995" t="str">
            <v/>
          </cell>
          <cell r="AJ2995" t="str">
            <v/>
          </cell>
          <cell r="AM2995" t="e">
            <v>#N/A</v>
          </cell>
        </row>
        <row r="2996">
          <cell r="A2996" t="str">
            <v>ACTIVE</v>
          </cell>
          <cell r="B2996" t="str">
            <v>37-1079</v>
          </cell>
          <cell r="C2996">
            <v>28860412</v>
          </cell>
          <cell r="D2996" t="str">
            <v>37-1079</v>
          </cell>
          <cell r="E2996" t="str">
            <v>SDR 26</v>
          </cell>
          <cell r="F2996" t="str">
            <v>27X8 TEE GXGXG SDR26</v>
          </cell>
          <cell r="G2996">
            <v>113.4</v>
          </cell>
          <cell r="H2996">
            <v>51.4373328</v>
          </cell>
          <cell r="I2996">
            <v>1</v>
          </cell>
          <cell r="J2996">
            <v>1</v>
          </cell>
          <cell r="K2996">
            <v>11734.099054744258</v>
          </cell>
          <cell r="L2996">
            <v>1122.9348</v>
          </cell>
          <cell r="M2996" t="str">
            <v>SPECFIT</v>
          </cell>
          <cell r="N2996" t="str">
            <v>(80)820278</v>
          </cell>
          <cell r="O2996" t="str">
            <v>BOX</v>
          </cell>
          <cell r="P2996" t="str">
            <v>D</v>
          </cell>
          <cell r="Q2996" t="str">
            <v>F</v>
          </cell>
          <cell r="R2996">
            <v>9436.4352941176476</v>
          </cell>
          <cell r="S2996">
            <v>10096.985764705883</v>
          </cell>
          <cell r="T2996">
            <v>9869.8029432428339</v>
          </cell>
          <cell r="U2996">
            <v>9869.8029432428339</v>
          </cell>
          <cell r="V2996">
            <v>10560.689149269832</v>
          </cell>
          <cell r="W2996">
            <v>10560.689149269832</v>
          </cell>
          <cell r="X2996">
            <v>10560.689149269832</v>
          </cell>
          <cell r="Y2996">
            <v>10560.689149269832</v>
          </cell>
          <cell r="Z2996">
            <v>11734.099054744258</v>
          </cell>
          <cell r="AB2996" t="str">
            <v/>
          </cell>
          <cell r="AC2996">
            <v>1085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I2996" t="str">
            <v/>
          </cell>
          <cell r="AJ2996" t="str">
            <v/>
          </cell>
          <cell r="AM2996" t="e">
            <v>#N/A</v>
          </cell>
        </row>
        <row r="2997">
          <cell r="A2997" t="str">
            <v>ACTIVE</v>
          </cell>
          <cell r="B2997" t="str">
            <v>37-1080</v>
          </cell>
          <cell r="C2997">
            <v>28860420</v>
          </cell>
          <cell r="D2997" t="str">
            <v>37-1080</v>
          </cell>
          <cell r="E2997" t="str">
            <v>SDR 26</v>
          </cell>
          <cell r="F2997" t="str">
            <v>27X10 TEE GXGXG SDR26</v>
          </cell>
          <cell r="G2997">
            <v>119.25</v>
          </cell>
          <cell r="H2997">
            <v>54.090845999999999</v>
          </cell>
          <cell r="I2997">
            <v>1</v>
          </cell>
          <cell r="J2997">
            <v>1</v>
          </cell>
          <cell r="K2997">
            <v>12341.506628582561</v>
          </cell>
          <cell r="L2997">
            <v>1181.0626</v>
          </cell>
          <cell r="M2997" t="str">
            <v>SPECFIT</v>
          </cell>
          <cell r="N2997" t="str">
            <v>(80)8202710</v>
          </cell>
          <cell r="O2997" t="str">
            <v>BOX</v>
          </cell>
          <cell r="P2997" t="str">
            <v>D</v>
          </cell>
          <cell r="Q2997" t="str">
            <v>F</v>
          </cell>
          <cell r="R2997">
            <v>9924.9058823529413</v>
          </cell>
          <cell r="S2997">
            <v>10619.649294117648</v>
          </cell>
          <cell r="T2997">
            <v>10380.706510022716</v>
          </cell>
          <cell r="U2997">
            <v>10380.706510022716</v>
          </cell>
          <cell r="V2997">
            <v>11107.355965724306</v>
          </cell>
          <cell r="W2997">
            <v>11107.355965724306</v>
          </cell>
          <cell r="X2997">
            <v>11107.355965724306</v>
          </cell>
          <cell r="Y2997">
            <v>11107.355965724306</v>
          </cell>
          <cell r="Z2997">
            <v>12341.506628582561</v>
          </cell>
          <cell r="AB2997" t="str">
            <v/>
          </cell>
          <cell r="AC2997">
            <v>1086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I2997" t="str">
            <v/>
          </cell>
          <cell r="AJ2997" t="str">
            <v/>
          </cell>
          <cell r="AM2997" t="e">
            <v>#N/A</v>
          </cell>
        </row>
        <row r="2998">
          <cell r="A2998" t="str">
            <v>ACTIVE</v>
          </cell>
          <cell r="B2998" t="str">
            <v>37-1081</v>
          </cell>
          <cell r="C2998">
            <v>28860439</v>
          </cell>
          <cell r="D2998" t="str">
            <v>37-1081</v>
          </cell>
          <cell r="E2998" t="str">
            <v>SDR 26</v>
          </cell>
          <cell r="F2998" t="str">
            <v>27X12 TEE GXGXG SDR26</v>
          </cell>
          <cell r="G2998">
            <v>126</v>
          </cell>
          <cell r="H2998">
            <v>57.152591999999999</v>
          </cell>
          <cell r="I2998">
            <v>1</v>
          </cell>
          <cell r="J2998">
            <v>1</v>
          </cell>
          <cell r="K2998">
            <v>13495.215286954672</v>
          </cell>
          <cell r="L2998">
            <v>1291.4712</v>
          </cell>
          <cell r="M2998" t="str">
            <v>SPECFIT</v>
          </cell>
          <cell r="N2998" t="str">
            <v>(80)8202712</v>
          </cell>
          <cell r="O2998" t="str">
            <v>BOX</v>
          </cell>
          <cell r="P2998" t="str">
            <v>D</v>
          </cell>
          <cell r="Q2998" t="str">
            <v>F</v>
          </cell>
          <cell r="R2998">
            <v>10852.705882352941</v>
          </cell>
          <cell r="S2998">
            <v>11612.395294117647</v>
          </cell>
          <cell r="T2998">
            <v>11351.11566192449</v>
          </cell>
          <cell r="U2998">
            <v>11351.11566192449</v>
          </cell>
          <cell r="V2998">
            <v>12145.693758259205</v>
          </cell>
          <cell r="W2998">
            <v>12145.693758259205</v>
          </cell>
          <cell r="X2998">
            <v>12145.693758259205</v>
          </cell>
          <cell r="Y2998">
            <v>12145.693758259205</v>
          </cell>
          <cell r="Z2998">
            <v>13495.215286954672</v>
          </cell>
          <cell r="AB2998" t="str">
            <v/>
          </cell>
          <cell r="AC2998">
            <v>1087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I2998" t="str">
            <v/>
          </cell>
          <cell r="AJ2998" t="str">
            <v/>
          </cell>
          <cell r="AM2998" t="e">
            <v>#N/A</v>
          </cell>
        </row>
        <row r="2999">
          <cell r="A2999" t="str">
            <v>ACTIVE</v>
          </cell>
          <cell r="B2999" t="str">
            <v>37-1082</v>
          </cell>
          <cell r="C2999">
            <v>28860447</v>
          </cell>
          <cell r="D2999" t="str">
            <v>37-1082</v>
          </cell>
          <cell r="E2999" t="str">
            <v>SDR 26</v>
          </cell>
          <cell r="F2999" t="str">
            <v>27X15 TEE GXGXG SDR26</v>
          </cell>
          <cell r="G2999">
            <v>137.25</v>
          </cell>
          <cell r="H2999">
            <v>62.255502</v>
          </cell>
          <cell r="I2999">
            <v>1</v>
          </cell>
          <cell r="J2999">
            <v>1</v>
          </cell>
          <cell r="K2999">
            <v>15234.665560184972</v>
          </cell>
          <cell r="L2999">
            <v>1304.4287710000001</v>
          </cell>
          <cell r="M2999" t="str">
            <v>SPECFIT</v>
          </cell>
          <cell r="N2999" t="str">
            <v>(80)8202715</v>
          </cell>
          <cell r="O2999" t="str">
            <v>BOX</v>
          </cell>
          <cell r="P2999" t="str">
            <v>D</v>
          </cell>
          <cell r="Q2999" t="str">
            <v>F</v>
          </cell>
          <cell r="R2999">
            <v>12251.552941176471</v>
          </cell>
          <cell r="S2999">
            <v>13109.161647058825</v>
          </cell>
          <cell r="T2999">
            <v>12814.204676791098</v>
          </cell>
          <cell r="U2999">
            <v>12814.204676791098</v>
          </cell>
          <cell r="V2999">
            <v>13711.199004166476</v>
          </cell>
          <cell r="W2999">
            <v>13711.199004166476</v>
          </cell>
          <cell r="X2999">
            <v>13711.199004166476</v>
          </cell>
          <cell r="Y2999">
            <v>13711.199004166476</v>
          </cell>
          <cell r="Z2999">
            <v>15234.665560184972</v>
          </cell>
          <cell r="AB2999" t="str">
            <v/>
          </cell>
          <cell r="AC2999">
            <v>1088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I2999" t="str">
            <v/>
          </cell>
          <cell r="AJ2999" t="str">
            <v/>
          </cell>
          <cell r="AM2999" t="e">
            <v>#N/A</v>
          </cell>
        </row>
        <row r="3000">
          <cell r="A3000" t="str">
            <v>ACTIVE</v>
          </cell>
          <cell r="B3000" t="str">
            <v>37-1083</v>
          </cell>
          <cell r="C3000">
            <v>28860455</v>
          </cell>
          <cell r="D3000" t="str">
            <v>37-1083</v>
          </cell>
          <cell r="E3000" t="str">
            <v>SDR 26</v>
          </cell>
          <cell r="F3000" t="str">
            <v>27X18 TEE GXGXG SDR26</v>
          </cell>
          <cell r="G3000">
            <v>152.55000000000001</v>
          </cell>
          <cell r="H3000">
            <v>69.195459600000007</v>
          </cell>
          <cell r="I3000">
            <v>1</v>
          </cell>
          <cell r="J3000">
            <v>1</v>
          </cell>
          <cell r="K3000">
            <v>15611.003706547937</v>
          </cell>
          <cell r="L3000">
            <v>1493.9494</v>
          </cell>
          <cell r="M3000" t="str">
            <v>SPECFIT</v>
          </cell>
          <cell r="N3000" t="str">
            <v>(80)8202718</v>
          </cell>
          <cell r="O3000" t="str">
            <v>BOX</v>
          </cell>
          <cell r="P3000" t="str">
            <v>D</v>
          </cell>
          <cell r="Q3000" t="str">
            <v>F</v>
          </cell>
          <cell r="R3000">
            <v>12554.2</v>
          </cell>
          <cell r="S3000">
            <v>13432.994000000002</v>
          </cell>
          <cell r="T3000">
            <v>13130.750781208546</v>
          </cell>
          <cell r="U3000">
            <v>13130.750781208546</v>
          </cell>
          <cell r="V3000">
            <v>14049.903335893145</v>
          </cell>
          <cell r="W3000">
            <v>14049.903335893145</v>
          </cell>
          <cell r="X3000">
            <v>14049.903335893145</v>
          </cell>
          <cell r="Y3000">
            <v>14049.903335893145</v>
          </cell>
          <cell r="Z3000">
            <v>15611.003706547937</v>
          </cell>
          <cell r="AB3000" t="str">
            <v/>
          </cell>
          <cell r="AC3000">
            <v>1089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I3000" t="str">
            <v/>
          </cell>
          <cell r="AJ3000" t="str">
            <v/>
          </cell>
          <cell r="AM3000" t="e">
            <v>#N/A</v>
          </cell>
        </row>
        <row r="3001">
          <cell r="A3001" t="str">
            <v>ACTIVE</v>
          </cell>
          <cell r="B3001" t="str">
            <v>37-1084</v>
          </cell>
          <cell r="C3001">
            <v>28860463</v>
          </cell>
          <cell r="D3001" t="str">
            <v>37-1084</v>
          </cell>
          <cell r="E3001" t="str">
            <v>SDR 26</v>
          </cell>
          <cell r="F3001" t="str">
            <v>27X21 TEE GXGXG SDR26</v>
          </cell>
          <cell r="G3001">
            <v>171</v>
          </cell>
          <cell r="H3001">
            <v>77.564232000000004</v>
          </cell>
          <cell r="I3001">
            <v>1</v>
          </cell>
          <cell r="J3001">
            <v>1</v>
          </cell>
          <cell r="K3001">
            <v>16078.379842602515</v>
          </cell>
          <cell r="L3001">
            <v>1538.6760999999999</v>
          </cell>
          <cell r="M3001" t="str">
            <v>SPECFIT</v>
          </cell>
          <cell r="N3001" t="str">
            <v>(80)8202721</v>
          </cell>
          <cell r="O3001" t="str">
            <v>BOX</v>
          </cell>
          <cell r="P3001" t="str">
            <v>D</v>
          </cell>
          <cell r="Q3001" t="str">
            <v>F</v>
          </cell>
          <cell r="R3001">
            <v>12930.058823529411</v>
          </cell>
          <cell r="S3001">
            <v>13835.16294117647</v>
          </cell>
          <cell r="T3001">
            <v>13523.870895646975</v>
          </cell>
          <cell r="U3001">
            <v>13523.870895646975</v>
          </cell>
          <cell r="V3001">
            <v>14470.541858342263</v>
          </cell>
          <cell r="W3001">
            <v>14470.541858342263</v>
          </cell>
          <cell r="X3001">
            <v>14470.541858342263</v>
          </cell>
          <cell r="Y3001">
            <v>14470.541858342263</v>
          </cell>
          <cell r="Z3001">
            <v>16078.379842602515</v>
          </cell>
          <cell r="AB3001" t="str">
            <v/>
          </cell>
          <cell r="AC3001">
            <v>1090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I3001" t="str">
            <v/>
          </cell>
          <cell r="AJ3001" t="str">
            <v/>
          </cell>
          <cell r="AM3001" t="e">
            <v>#N/A</v>
          </cell>
        </row>
        <row r="3002">
          <cell r="A3002" t="str">
            <v>ACTIVE</v>
          </cell>
          <cell r="B3002" t="str">
            <v>37-1085</v>
          </cell>
          <cell r="C3002">
            <v>28860471</v>
          </cell>
          <cell r="D3002" t="str">
            <v>37-1085</v>
          </cell>
          <cell r="E3002" t="str">
            <v>SDR 26</v>
          </cell>
          <cell r="F3002" t="str">
            <v>27X24 TEE GXGXG SDR26</v>
          </cell>
          <cell r="G3002">
            <v>180.45</v>
          </cell>
          <cell r="H3002">
            <v>81.850676399999998</v>
          </cell>
          <cell r="I3002">
            <v>1</v>
          </cell>
          <cell r="J3002">
            <v>1</v>
          </cell>
          <cell r="K3002">
            <v>19893.431911983549</v>
          </cell>
          <cell r="L3002">
            <v>1903.7715000000001</v>
          </cell>
          <cell r="M3002" t="str">
            <v>SPECFIT</v>
          </cell>
          <cell r="N3002" t="str">
            <v>(80)8202724</v>
          </cell>
          <cell r="O3002" t="str">
            <v>BOX</v>
          </cell>
          <cell r="P3002" t="str">
            <v>D</v>
          </cell>
          <cell r="Q3002" t="str">
            <v>F</v>
          </cell>
          <cell r="R3002">
            <v>15998.082352941177</v>
          </cell>
          <cell r="S3002">
            <v>17117.948117647062</v>
          </cell>
          <cell r="T3002">
            <v>16732.79319699551</v>
          </cell>
          <cell r="U3002">
            <v>16732.79319699551</v>
          </cell>
          <cell r="V3002">
            <v>17904.088720785196</v>
          </cell>
          <cell r="W3002">
            <v>17904.088720785196</v>
          </cell>
          <cell r="X3002">
            <v>17904.088720785196</v>
          </cell>
          <cell r="Y3002">
            <v>17904.088720785196</v>
          </cell>
          <cell r="Z3002">
            <v>19893.431911983549</v>
          </cell>
          <cell r="AB3002" t="str">
            <v/>
          </cell>
          <cell r="AC3002">
            <v>1091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I3002" t="str">
            <v/>
          </cell>
          <cell r="AJ3002" t="str">
            <v/>
          </cell>
          <cell r="AM3002" t="e">
            <v>#N/A</v>
          </cell>
        </row>
        <row r="3003">
          <cell r="A3003" t="str">
            <v>ACTIVE</v>
          </cell>
          <cell r="B3003" t="str">
            <v>37-1086</v>
          </cell>
          <cell r="C3003">
            <v>28860480</v>
          </cell>
          <cell r="D3003" t="str">
            <v>37-1086</v>
          </cell>
          <cell r="E3003" t="str">
            <v>SDR 26</v>
          </cell>
          <cell r="F3003" t="str">
            <v>27 TEE GXGXG SDR26</v>
          </cell>
          <cell r="G3003">
            <v>213.3</v>
          </cell>
          <cell r="H3003">
            <v>96.751173600000001</v>
          </cell>
          <cell r="I3003">
            <v>1</v>
          </cell>
          <cell r="J3003">
            <v>1</v>
          </cell>
          <cell r="K3003">
            <v>20456.190932947222</v>
          </cell>
          <cell r="L3003">
            <v>1957.6261</v>
          </cell>
          <cell r="M3003" t="str">
            <v>SPECFIT</v>
          </cell>
          <cell r="N3003" t="str">
            <v>(80)82027</v>
          </cell>
          <cell r="O3003" t="str">
            <v>BOX</v>
          </cell>
          <cell r="P3003" t="str">
            <v>D</v>
          </cell>
          <cell r="Q3003" t="str">
            <v>F</v>
          </cell>
          <cell r="R3003">
            <v>16450.647058823528</v>
          </cell>
          <cell r="S3003">
            <v>17602.192352941176</v>
          </cell>
          <cell r="T3003">
            <v>17206.14190621729</v>
          </cell>
          <cell r="U3003">
            <v>17206.14190621729</v>
          </cell>
          <cell r="V3003">
            <v>18410.571839652501</v>
          </cell>
          <cell r="W3003">
            <v>18410.571839652501</v>
          </cell>
          <cell r="X3003">
            <v>18410.571839652501</v>
          </cell>
          <cell r="Y3003">
            <v>18410.571839652501</v>
          </cell>
          <cell r="Z3003">
            <v>20456.190932947222</v>
          </cell>
          <cell r="AB3003" t="str">
            <v/>
          </cell>
          <cell r="AC3003">
            <v>1092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I3003" t="str">
            <v/>
          </cell>
          <cell r="AJ3003" t="str">
            <v/>
          </cell>
          <cell r="AM3003" t="e">
            <v>#N/A</v>
          </cell>
        </row>
        <row r="3004">
          <cell r="A3004" t="str">
            <v>ACTIVE</v>
          </cell>
          <cell r="B3004" t="str">
            <v>37-1087</v>
          </cell>
          <cell r="C3004">
            <v>28860498</v>
          </cell>
          <cell r="D3004" t="str">
            <v>37-1087</v>
          </cell>
          <cell r="E3004" t="str">
            <v>SDR 26</v>
          </cell>
          <cell r="F3004" t="str">
            <v>30X4 TEE GXGXG SDR26</v>
          </cell>
          <cell r="G3004">
            <v>168.75</v>
          </cell>
          <cell r="H3004">
            <v>76.54365</v>
          </cell>
          <cell r="I3004">
            <v>1</v>
          </cell>
          <cell r="J3004">
            <v>1</v>
          </cell>
          <cell r="K3004">
            <v>13130.448898561506</v>
          </cell>
          <cell r="L3004">
            <v>1256.5631000000001</v>
          </cell>
          <cell r="M3004" t="str">
            <v>SPECFIT</v>
          </cell>
          <cell r="N3004" t="str">
            <v>(80)820304</v>
          </cell>
          <cell r="O3004" t="str">
            <v>BOX</v>
          </cell>
          <cell r="P3004" t="str">
            <v>D</v>
          </cell>
          <cell r="Q3004" t="str">
            <v>F</v>
          </cell>
          <cell r="R3004">
            <v>10559.364705882352</v>
          </cell>
          <cell r="S3004">
            <v>11298.520235294118</v>
          </cell>
          <cell r="T3004">
            <v>11044.302811874164</v>
          </cell>
          <cell r="U3004">
            <v>11044.302811874164</v>
          </cell>
          <cell r="V3004">
            <v>11817.404008705356</v>
          </cell>
          <cell r="W3004">
            <v>11817.404008705356</v>
          </cell>
          <cell r="X3004">
            <v>11817.404008705356</v>
          </cell>
          <cell r="Y3004">
            <v>11817.404008705356</v>
          </cell>
          <cell r="Z3004">
            <v>13130.448898561506</v>
          </cell>
          <cell r="AB3004" t="str">
            <v/>
          </cell>
          <cell r="AC3004">
            <v>1093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I3004" t="str">
            <v/>
          </cell>
          <cell r="AJ3004" t="str">
            <v/>
          </cell>
          <cell r="AM3004" t="e">
            <v>#N/A</v>
          </cell>
        </row>
        <row r="3005">
          <cell r="A3005" t="str">
            <v>ACTIVE</v>
          </cell>
          <cell r="B3005" t="str">
            <v>37-1088</v>
          </cell>
          <cell r="C3005">
            <v>28860501</v>
          </cell>
          <cell r="D3005" t="str">
            <v>37-1088</v>
          </cell>
          <cell r="E3005" t="str">
            <v>SDR 26</v>
          </cell>
          <cell r="F3005" t="str">
            <v>30X6 TEE GXGXG SDR26</v>
          </cell>
          <cell r="G3005">
            <v>175.95</v>
          </cell>
          <cell r="H3005">
            <v>79.809512399999988</v>
          </cell>
          <cell r="I3005">
            <v>1</v>
          </cell>
          <cell r="J3005">
            <v>1</v>
          </cell>
          <cell r="K3005">
            <v>13209.139778611514</v>
          </cell>
          <cell r="L3005">
            <v>1264.095</v>
          </cell>
          <cell r="M3005" t="str">
            <v>SPECFIT</v>
          </cell>
          <cell r="N3005" t="str">
            <v>(80)820306</v>
          </cell>
          <cell r="O3005" t="str">
            <v>BOX</v>
          </cell>
          <cell r="P3005" t="str">
            <v>D</v>
          </cell>
          <cell r="Q3005" t="str">
            <v>F</v>
          </cell>
          <cell r="R3005">
            <v>10622.64705882353</v>
          </cell>
          <cell r="S3005">
            <v>11366.232352941177</v>
          </cell>
          <cell r="T3005">
            <v>11110.491402570431</v>
          </cell>
          <cell r="U3005">
            <v>11110.491402570431</v>
          </cell>
          <cell r="V3005">
            <v>11888.225800750362</v>
          </cell>
          <cell r="W3005">
            <v>11888.225800750362</v>
          </cell>
          <cell r="X3005">
            <v>11888.225800750362</v>
          </cell>
          <cell r="Y3005">
            <v>11888.225800750362</v>
          </cell>
          <cell r="Z3005">
            <v>13209.139778611514</v>
          </cell>
          <cell r="AB3005" t="str">
            <v/>
          </cell>
          <cell r="AC3005">
            <v>1094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I3005" t="str">
            <v/>
          </cell>
          <cell r="AJ3005" t="str">
            <v/>
          </cell>
          <cell r="AM3005" t="e">
            <v>#N/A</v>
          </cell>
        </row>
        <row r="3006">
          <cell r="A3006" t="str">
            <v>ACTIVE</v>
          </cell>
          <cell r="B3006" t="str">
            <v>37-1089</v>
          </cell>
          <cell r="C3006">
            <v>28860510</v>
          </cell>
          <cell r="D3006" t="str">
            <v>37-1089</v>
          </cell>
          <cell r="E3006" t="str">
            <v>SDR 26</v>
          </cell>
          <cell r="F3006" t="str">
            <v>30X8 TEE GXGXG SDR26</v>
          </cell>
          <cell r="G3006">
            <v>184.95</v>
          </cell>
          <cell r="H3006">
            <v>83.891840399999992</v>
          </cell>
          <cell r="I3006">
            <v>1</v>
          </cell>
          <cell r="J3006">
            <v>1</v>
          </cell>
          <cell r="K3006">
            <v>15078.673581383484</v>
          </cell>
          <cell r="L3006">
            <v>1443.0054</v>
          </cell>
          <cell r="M3006" t="str">
            <v>SPECFIT</v>
          </cell>
          <cell r="N3006" t="str">
            <v>(80)820308</v>
          </cell>
          <cell r="O3006" t="str">
            <v>BOX</v>
          </cell>
          <cell r="P3006" t="str">
            <v>D</v>
          </cell>
          <cell r="Q3006" t="str">
            <v>F</v>
          </cell>
          <cell r="R3006">
            <v>12126.105882352942</v>
          </cell>
          <cell r="S3006">
            <v>12974.933294117649</v>
          </cell>
          <cell r="T3006">
            <v>12682.996470322556</v>
          </cell>
          <cell r="U3006">
            <v>12682.996470322556</v>
          </cell>
          <cell r="V3006">
            <v>13570.806223245136</v>
          </cell>
          <cell r="W3006">
            <v>13570.806223245136</v>
          </cell>
          <cell r="X3006">
            <v>13570.806223245136</v>
          </cell>
          <cell r="Y3006">
            <v>13570.806223245136</v>
          </cell>
          <cell r="Z3006">
            <v>15078.673581383484</v>
          </cell>
          <cell r="AB3006" t="str">
            <v/>
          </cell>
          <cell r="AC3006">
            <v>1095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I3006" t="str">
            <v/>
          </cell>
          <cell r="AJ3006" t="str">
            <v/>
          </cell>
          <cell r="AM3006" t="e">
            <v>#N/A</v>
          </cell>
        </row>
        <row r="3007">
          <cell r="A3007" t="str">
            <v>ACTIVE</v>
          </cell>
          <cell r="B3007" t="str">
            <v>37-1090</v>
          </cell>
          <cell r="C3007">
            <v>28860528</v>
          </cell>
          <cell r="D3007" t="str">
            <v>37-1090</v>
          </cell>
          <cell r="E3007" t="str">
            <v>SDR 26</v>
          </cell>
          <cell r="F3007" t="str">
            <v>30X10 TEE GXGXG SDR26</v>
          </cell>
          <cell r="G3007">
            <v>195.75</v>
          </cell>
          <cell r="H3007">
            <v>88.790633999999997</v>
          </cell>
          <cell r="I3007">
            <v>1</v>
          </cell>
          <cell r="J3007">
            <v>1</v>
          </cell>
          <cell r="K3007">
            <v>15859.291792848126</v>
          </cell>
          <cell r="L3007">
            <v>1517.7097000000001</v>
          </cell>
          <cell r="M3007" t="str">
            <v>SPECFIT</v>
          </cell>
          <cell r="N3007" t="str">
            <v>(80)8203010</v>
          </cell>
          <cell r="O3007" t="str">
            <v>BOX</v>
          </cell>
          <cell r="P3007" t="str">
            <v>D</v>
          </cell>
          <cell r="Q3007" t="str">
            <v>F</v>
          </cell>
          <cell r="R3007">
            <v>12753.870588235295</v>
          </cell>
          <cell r="S3007">
            <v>13646.641529411767</v>
          </cell>
          <cell r="T3007">
            <v>13339.591227629264</v>
          </cell>
          <cell r="U3007">
            <v>13339.591227629264</v>
          </cell>
          <cell r="V3007">
            <v>14273.362613563313</v>
          </cell>
          <cell r="W3007">
            <v>14273.362613563313</v>
          </cell>
          <cell r="X3007">
            <v>14273.362613563313</v>
          </cell>
          <cell r="Y3007">
            <v>14273.362613563313</v>
          </cell>
          <cell r="Z3007">
            <v>15859.291792848126</v>
          </cell>
          <cell r="AB3007" t="str">
            <v/>
          </cell>
          <cell r="AC3007">
            <v>1096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I3007" t="str">
            <v/>
          </cell>
          <cell r="AJ3007" t="str">
            <v/>
          </cell>
          <cell r="AM3007" t="e">
            <v>#N/A</v>
          </cell>
        </row>
        <row r="3008">
          <cell r="A3008" t="str">
            <v>ACTIVE</v>
          </cell>
          <cell r="B3008" t="str">
            <v>37-1091</v>
          </cell>
          <cell r="C3008">
            <v>28860536</v>
          </cell>
          <cell r="D3008" t="str">
            <v>37-1091</v>
          </cell>
          <cell r="E3008" t="str">
            <v>SDR 26</v>
          </cell>
          <cell r="F3008" t="str">
            <v>30X12 TEE GXGXG SDR26</v>
          </cell>
          <cell r="G3008">
            <v>204.75</v>
          </cell>
          <cell r="H3008">
            <v>92.872962000000001</v>
          </cell>
          <cell r="I3008">
            <v>1</v>
          </cell>
          <cell r="J3008">
            <v>1</v>
          </cell>
          <cell r="K3008">
            <v>17341.939740665184</v>
          </cell>
          <cell r="L3008">
            <v>1659.5976000000001</v>
          </cell>
          <cell r="M3008" t="str">
            <v>SPECFIT</v>
          </cell>
          <cell r="N3008" t="str">
            <v>(80)8203012</v>
          </cell>
          <cell r="O3008" t="str">
            <v>BOX</v>
          </cell>
          <cell r="P3008" t="str">
            <v>D</v>
          </cell>
          <cell r="Q3008" t="str">
            <v>F</v>
          </cell>
          <cell r="R3008">
            <v>13946.2</v>
          </cell>
          <cell r="S3008">
            <v>14922.434000000001</v>
          </cell>
          <cell r="T3008">
            <v>14586.678286540808</v>
          </cell>
          <cell r="U3008">
            <v>14586.678286540808</v>
          </cell>
          <cell r="V3008">
            <v>15607.745766598666</v>
          </cell>
          <cell r="W3008">
            <v>15607.745766598666</v>
          </cell>
          <cell r="X3008">
            <v>15607.745766598666</v>
          </cell>
          <cell r="Y3008">
            <v>15607.745766598666</v>
          </cell>
          <cell r="Z3008">
            <v>17341.939740665184</v>
          </cell>
          <cell r="AB3008" t="str">
            <v/>
          </cell>
          <cell r="AC3008">
            <v>1097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I3008" t="str">
            <v/>
          </cell>
          <cell r="AJ3008" t="str">
            <v/>
          </cell>
          <cell r="AM3008" t="e">
            <v>#N/A</v>
          </cell>
        </row>
        <row r="3009">
          <cell r="A3009" t="str">
            <v>ACTIVE</v>
          </cell>
          <cell r="B3009" t="str">
            <v>37-1092</v>
          </cell>
          <cell r="C3009">
            <v>28860544</v>
          </cell>
          <cell r="D3009" t="str">
            <v>37-1092</v>
          </cell>
          <cell r="E3009" t="str">
            <v>SDR 26</v>
          </cell>
          <cell r="F3009" t="str">
            <v>30X15 TEE GXGXG SDR26</v>
          </cell>
          <cell r="G3009">
            <v>215.55</v>
          </cell>
          <cell r="H3009">
            <v>97.771755600000006</v>
          </cell>
          <cell r="I3009">
            <v>1</v>
          </cell>
          <cell r="J3009">
            <v>1</v>
          </cell>
          <cell r="K3009">
            <v>19577.146946993569</v>
          </cell>
          <cell r="L3009">
            <v>1873.5032000000001</v>
          </cell>
          <cell r="M3009" t="str">
            <v>SPECFIT</v>
          </cell>
          <cell r="N3009" t="str">
            <v>(80)8203015</v>
          </cell>
          <cell r="O3009" t="str">
            <v>BOX</v>
          </cell>
          <cell r="P3009" t="str">
            <v>D</v>
          </cell>
          <cell r="Q3009" t="str">
            <v>F</v>
          </cell>
          <cell r="R3009">
            <v>15743.729411764707</v>
          </cell>
          <cell r="S3009">
            <v>16845.790470588239</v>
          </cell>
          <cell r="T3009">
            <v>16466.759114293654</v>
          </cell>
          <cell r="U3009">
            <v>16466.759114293654</v>
          </cell>
          <cell r="V3009">
            <v>17619.432252294213</v>
          </cell>
          <cell r="W3009">
            <v>17619.432252294213</v>
          </cell>
          <cell r="X3009">
            <v>17619.432252294213</v>
          </cell>
          <cell r="Y3009">
            <v>17619.432252294213</v>
          </cell>
          <cell r="Z3009">
            <v>19577.146946993569</v>
          </cell>
          <cell r="AB3009" t="str">
            <v/>
          </cell>
          <cell r="AC3009">
            <v>1098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I3009" t="str">
            <v/>
          </cell>
          <cell r="AJ3009" t="str">
            <v/>
          </cell>
          <cell r="AM3009" t="e">
            <v>#N/A</v>
          </cell>
        </row>
        <row r="3010">
          <cell r="A3010" t="str">
            <v>ACTIVE</v>
          </cell>
          <cell r="B3010" t="str">
            <v>37-1093</v>
          </cell>
          <cell r="C3010">
            <v>28860552</v>
          </cell>
          <cell r="D3010" t="str">
            <v>37-1093</v>
          </cell>
          <cell r="E3010" t="str">
            <v>SDR 26</v>
          </cell>
          <cell r="F3010" t="str">
            <v>30X18 TEE GXGXG SDR26</v>
          </cell>
          <cell r="G3010">
            <v>190.35</v>
          </cell>
          <cell r="H3010">
            <v>86.341237199999995</v>
          </cell>
          <cell r="I3010">
            <v>1</v>
          </cell>
          <cell r="J3010">
            <v>1</v>
          </cell>
          <cell r="K3010">
            <v>20060.863985263397</v>
          </cell>
          <cell r="L3010">
            <v>1919.7944</v>
          </cell>
          <cell r="M3010" t="str">
            <v>SPECFIT</v>
          </cell>
          <cell r="N3010" t="str">
            <v>(80)8203018</v>
          </cell>
          <cell r="O3010" t="str">
            <v>BOX</v>
          </cell>
          <cell r="P3010" t="str">
            <v>D</v>
          </cell>
          <cell r="Q3010" t="str">
            <v>F</v>
          </cell>
          <cell r="R3010">
            <v>16132.729411764705</v>
          </cell>
          <cell r="S3010">
            <v>17262.020470588235</v>
          </cell>
          <cell r="T3010">
            <v>16873.623912838371</v>
          </cell>
          <cell r="U3010">
            <v>16873.623912838371</v>
          </cell>
          <cell r="V3010">
            <v>18054.777586737058</v>
          </cell>
          <cell r="W3010">
            <v>18054.777586737058</v>
          </cell>
          <cell r="X3010">
            <v>18054.777586737058</v>
          </cell>
          <cell r="Y3010">
            <v>18054.777586737058</v>
          </cell>
          <cell r="Z3010">
            <v>20060.863985263397</v>
          </cell>
          <cell r="AB3010" t="str">
            <v/>
          </cell>
          <cell r="AC3010">
            <v>1099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I3010" t="str">
            <v/>
          </cell>
          <cell r="AJ3010" t="str">
            <v/>
          </cell>
          <cell r="AM3010" t="e">
            <v>#N/A</v>
          </cell>
        </row>
        <row r="3011">
          <cell r="A3011" t="str">
            <v>ACTIVE</v>
          </cell>
          <cell r="B3011" t="str">
            <v>37-1094</v>
          </cell>
          <cell r="C3011">
            <v>28860560</v>
          </cell>
          <cell r="D3011" t="str">
            <v>37-1094</v>
          </cell>
          <cell r="E3011" t="str">
            <v>SDR 26</v>
          </cell>
          <cell r="F3011" t="str">
            <v>30X21 TEE GXGXG SDR26</v>
          </cell>
          <cell r="G3011">
            <v>253.35</v>
          </cell>
          <cell r="H3011">
            <v>114.91753319999999</v>
          </cell>
          <cell r="I3011">
            <v>1</v>
          </cell>
          <cell r="J3011">
            <v>1</v>
          </cell>
          <cell r="K3011">
            <v>20661.585979591964</v>
          </cell>
          <cell r="L3011">
            <v>1977.2817</v>
          </cell>
          <cell r="M3011" t="str">
            <v>SPECFIT</v>
          </cell>
          <cell r="N3011" t="str">
            <v>(80)8203021</v>
          </cell>
          <cell r="O3011" t="str">
            <v>BOX</v>
          </cell>
          <cell r="P3011" t="str">
            <v>D</v>
          </cell>
          <cell r="Q3011" t="str">
            <v>F</v>
          </cell>
          <cell r="R3011">
            <v>16615.823529411766</v>
          </cell>
          <cell r="S3011">
            <v>17778.931176470589</v>
          </cell>
          <cell r="T3011">
            <v>17378.904094983896</v>
          </cell>
          <cell r="U3011">
            <v>17378.904094983896</v>
          </cell>
          <cell r="V3011">
            <v>18595.42738163277</v>
          </cell>
          <cell r="W3011">
            <v>18595.42738163277</v>
          </cell>
          <cell r="X3011">
            <v>18595.42738163277</v>
          </cell>
          <cell r="Y3011">
            <v>18595.42738163277</v>
          </cell>
          <cell r="Z3011">
            <v>20661.585979591964</v>
          </cell>
          <cell r="AB3011" t="str">
            <v/>
          </cell>
          <cell r="AC3011">
            <v>1100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I3011" t="str">
            <v/>
          </cell>
          <cell r="AJ3011" t="str">
            <v/>
          </cell>
          <cell r="AM3011" t="e">
            <v>#N/A</v>
          </cell>
        </row>
        <row r="3012">
          <cell r="A3012" t="str">
            <v>ACTIVE</v>
          </cell>
          <cell r="B3012" t="str">
            <v>37-1095</v>
          </cell>
          <cell r="C3012">
            <v>28860579</v>
          </cell>
          <cell r="D3012" t="str">
            <v>37-1095</v>
          </cell>
          <cell r="E3012" t="str">
            <v>SDR 26</v>
          </cell>
          <cell r="F3012" t="str">
            <v>30X24 TEE GXGXG SDR26</v>
          </cell>
          <cell r="G3012">
            <v>276.3</v>
          </cell>
          <cell r="H3012">
            <v>125.3274696</v>
          </cell>
          <cell r="I3012">
            <v>1</v>
          </cell>
          <cell r="J3012" t="str">
            <v>-</v>
          </cell>
          <cell r="K3012">
            <v>25564.163858981807</v>
          </cell>
          <cell r="L3012">
            <v>2446.4517999999998</v>
          </cell>
          <cell r="M3012" t="str">
            <v>SPECFIT</v>
          </cell>
          <cell r="N3012" t="str">
            <v>(80)8203024</v>
          </cell>
          <cell r="O3012" t="str">
            <v>BOX</v>
          </cell>
          <cell r="P3012" t="str">
            <v>D</v>
          </cell>
          <cell r="Q3012" t="str">
            <v>F</v>
          </cell>
          <cell r="R3012">
            <v>20558.423529411764</v>
          </cell>
          <cell r="S3012">
            <v>21997.513176470587</v>
          </cell>
          <cell r="T3012">
            <v>21502.567731853855</v>
          </cell>
          <cell r="U3012">
            <v>21502.567731853855</v>
          </cell>
          <cell r="V3012">
            <v>23007.747473083626</v>
          </cell>
          <cell r="W3012">
            <v>23007.747473083626</v>
          </cell>
          <cell r="X3012">
            <v>23007.747473083626</v>
          </cell>
          <cell r="Y3012">
            <v>23007.747473083626</v>
          </cell>
          <cell r="Z3012">
            <v>25564.163858981807</v>
          </cell>
          <cell r="AB3012" t="str">
            <v/>
          </cell>
          <cell r="AC3012">
            <v>1101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I3012" t="str">
            <v/>
          </cell>
          <cell r="AJ3012" t="str">
            <v/>
          </cell>
          <cell r="AM3012" t="e">
            <v>#N/A</v>
          </cell>
        </row>
        <row r="3013">
          <cell r="A3013" t="str">
            <v>ACTIVE</v>
          </cell>
          <cell r="B3013" t="str">
            <v>37-1096</v>
          </cell>
          <cell r="C3013">
            <v>28860587</v>
          </cell>
          <cell r="D3013" t="str">
            <v>37-1096</v>
          </cell>
          <cell r="E3013" t="str">
            <v>SDR 26</v>
          </cell>
          <cell r="F3013" t="str">
            <v>30X27 TEE GXGXG SDR26</v>
          </cell>
          <cell r="G3013">
            <v>303.3</v>
          </cell>
          <cell r="H3013">
            <v>137.5744536</v>
          </cell>
          <cell r="I3013">
            <v>1</v>
          </cell>
          <cell r="J3013" t="str">
            <v>-</v>
          </cell>
          <cell r="K3013">
            <v>26286.894022043791</v>
          </cell>
          <cell r="L3013">
            <v>2515.6163999999999</v>
          </cell>
          <cell r="M3013" t="str">
            <v>SPECFIT</v>
          </cell>
          <cell r="N3013" t="str">
            <v>(80)8203027</v>
          </cell>
          <cell r="O3013" t="str">
            <v>BOX</v>
          </cell>
          <cell r="P3013" t="str">
            <v>D</v>
          </cell>
          <cell r="Q3013" t="str">
            <v>F</v>
          </cell>
          <cell r="R3013">
            <v>21139.635294117645</v>
          </cell>
          <cell r="S3013">
            <v>22619.409764705881</v>
          </cell>
          <cell r="T3013">
            <v>22110.471607326552</v>
          </cell>
          <cell r="U3013">
            <v>22110.471607326552</v>
          </cell>
          <cell r="V3013">
            <v>23658.204619839413</v>
          </cell>
          <cell r="W3013">
            <v>23658.204619839413</v>
          </cell>
          <cell r="X3013">
            <v>23658.204619839413</v>
          </cell>
          <cell r="Y3013">
            <v>23658.204619839413</v>
          </cell>
          <cell r="Z3013">
            <v>26286.894022043791</v>
          </cell>
          <cell r="AB3013" t="str">
            <v/>
          </cell>
          <cell r="AC3013">
            <v>1102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I3013" t="str">
            <v/>
          </cell>
          <cell r="AJ3013" t="str">
            <v/>
          </cell>
          <cell r="AM3013" t="e">
            <v>#N/A</v>
          </cell>
        </row>
        <row r="3014">
          <cell r="A3014" t="str">
            <v>ACTIVE</v>
          </cell>
          <cell r="B3014" t="str">
            <v>37-1097</v>
          </cell>
          <cell r="C3014">
            <v>28860595</v>
          </cell>
          <cell r="D3014" t="str">
            <v>37-1097</v>
          </cell>
          <cell r="E3014" t="str">
            <v>SDR 26</v>
          </cell>
          <cell r="F3014" t="str">
            <v>30 TEE GXGXG SDR26</v>
          </cell>
          <cell r="G3014">
            <v>327.14999999999998</v>
          </cell>
          <cell r="H3014">
            <v>148.3926228</v>
          </cell>
          <cell r="I3014">
            <v>1</v>
          </cell>
          <cell r="J3014" t="str">
            <v>-</v>
          </cell>
          <cell r="K3014">
            <v>32858.716275173319</v>
          </cell>
          <cell r="L3014">
            <v>3144.5302000000001</v>
          </cell>
          <cell r="M3014" t="str">
            <v>SPECFIT</v>
          </cell>
          <cell r="N3014" t="str">
            <v>(80)82030</v>
          </cell>
          <cell r="O3014" t="str">
            <v>BOX</v>
          </cell>
          <cell r="P3014" t="str">
            <v>D</v>
          </cell>
          <cell r="Q3014" t="str">
            <v>F</v>
          </cell>
          <cell r="R3014">
            <v>26424.623529411765</v>
          </cell>
          <cell r="S3014">
            <v>28274.34717647059</v>
          </cell>
          <cell r="T3014">
            <v>27638.172567902791</v>
          </cell>
          <cell r="U3014">
            <v>27638.172567902791</v>
          </cell>
          <cell r="V3014">
            <v>29572.844647655988</v>
          </cell>
          <cell r="W3014">
            <v>29572.844647655988</v>
          </cell>
          <cell r="X3014">
            <v>29572.844647655988</v>
          </cell>
          <cell r="Y3014">
            <v>29572.844647655988</v>
          </cell>
          <cell r="Z3014">
            <v>32858.716275173319</v>
          </cell>
          <cell r="AB3014" t="str">
            <v/>
          </cell>
          <cell r="AC3014">
            <v>1103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I3014" t="str">
            <v/>
          </cell>
          <cell r="AJ3014" t="str">
            <v/>
          </cell>
          <cell r="AM3014" t="e">
            <v>#N/A</v>
          </cell>
        </row>
        <row r="3015">
          <cell r="A3015" t="str">
            <v>ACTIVE</v>
          </cell>
          <cell r="B3015" t="str">
            <v>37-1098</v>
          </cell>
          <cell r="C3015">
            <v>28860609</v>
          </cell>
          <cell r="D3015" t="str">
            <v>37-1098</v>
          </cell>
          <cell r="E3015" t="str">
            <v>SDR 26</v>
          </cell>
          <cell r="F3015" t="str">
            <v>36X4 TEE GXGXG SDR26</v>
          </cell>
          <cell r="G3015">
            <v>224.55</v>
          </cell>
          <cell r="H3015">
            <v>101.85408360000001</v>
          </cell>
          <cell r="I3015">
            <v>1</v>
          </cell>
          <cell r="J3015">
            <v>1</v>
          </cell>
          <cell r="K3015">
            <v>17463.465143263322</v>
          </cell>
          <cell r="L3015">
            <v>1671.2268999999999</v>
          </cell>
          <cell r="M3015" t="str">
            <v>SPECFIT</v>
          </cell>
          <cell r="N3015" t="str">
            <v>(80)820364</v>
          </cell>
          <cell r="O3015" t="str">
            <v>BOX</v>
          </cell>
          <cell r="P3015" t="str">
            <v>D</v>
          </cell>
          <cell r="Q3015" t="str">
            <v>F</v>
          </cell>
          <cell r="R3015">
            <v>14043.929411764706</v>
          </cell>
          <cell r="S3015">
            <v>15027.004470588236</v>
          </cell>
          <cell r="T3015">
            <v>14688.895914894383</v>
          </cell>
          <cell r="U3015">
            <v>14688.895914894383</v>
          </cell>
          <cell r="V3015">
            <v>15717.118628936991</v>
          </cell>
          <cell r="W3015">
            <v>15717.118628936991</v>
          </cell>
          <cell r="X3015">
            <v>15717.118628936991</v>
          </cell>
          <cell r="Y3015">
            <v>15717.118628936991</v>
          </cell>
          <cell r="Z3015">
            <v>17463.465143263322</v>
          </cell>
          <cell r="AB3015" t="str">
            <v/>
          </cell>
          <cell r="AC3015">
            <v>1104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I3015" t="str">
            <v/>
          </cell>
          <cell r="AJ3015" t="str">
            <v/>
          </cell>
          <cell r="AM3015" t="e">
            <v>#N/A</v>
          </cell>
        </row>
        <row r="3016">
          <cell r="A3016" t="str">
            <v>ACTIVE</v>
          </cell>
          <cell r="B3016" t="str">
            <v>37-1099</v>
          </cell>
          <cell r="C3016">
            <v>28860617</v>
          </cell>
          <cell r="D3016" t="str">
            <v>37-1099</v>
          </cell>
          <cell r="E3016" t="str">
            <v>SDR 26</v>
          </cell>
          <cell r="F3016" t="str">
            <v>36X6 TEE GXGXG SDR26</v>
          </cell>
          <cell r="G3016">
            <v>231.75</v>
          </cell>
          <cell r="H3016">
            <v>105.119946</v>
          </cell>
          <cell r="I3016">
            <v>1</v>
          </cell>
          <cell r="J3016">
            <v>1</v>
          </cell>
          <cell r="K3016">
            <v>17568.152248234106</v>
          </cell>
          <cell r="L3016">
            <v>1681.2453</v>
          </cell>
          <cell r="M3016" t="str">
            <v>SPECFIT</v>
          </cell>
          <cell r="N3016" t="str">
            <v>(80)820366</v>
          </cell>
          <cell r="O3016" t="str">
            <v>BOX</v>
          </cell>
          <cell r="P3016" t="str">
            <v>D</v>
          </cell>
          <cell r="Q3016" t="str">
            <v>F</v>
          </cell>
          <cell r="R3016">
            <v>14128.117647058823</v>
          </cell>
          <cell r="S3016">
            <v>15117.085882352942</v>
          </cell>
          <cell r="T3016">
            <v>14776.950489168874</v>
          </cell>
          <cell r="U3016">
            <v>14776.950489168874</v>
          </cell>
          <cell r="V3016">
            <v>15811.337023410695</v>
          </cell>
          <cell r="W3016">
            <v>15811.337023410695</v>
          </cell>
          <cell r="X3016">
            <v>15811.337023410695</v>
          </cell>
          <cell r="Y3016">
            <v>15811.337023410695</v>
          </cell>
          <cell r="Z3016">
            <v>17568.152248234106</v>
          </cell>
          <cell r="AB3016" t="str">
            <v/>
          </cell>
          <cell r="AC3016">
            <v>1105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I3016" t="str">
            <v/>
          </cell>
          <cell r="AJ3016" t="str">
            <v/>
          </cell>
          <cell r="AM3016" t="e">
            <v>#N/A</v>
          </cell>
        </row>
        <row r="3017">
          <cell r="A3017" t="str">
            <v>ACTIVE</v>
          </cell>
          <cell r="B3017" t="str">
            <v>37-1100</v>
          </cell>
          <cell r="C3017">
            <v>28860625</v>
          </cell>
          <cell r="D3017" t="str">
            <v>37-1100</v>
          </cell>
          <cell r="E3017" t="str">
            <v>SDR 26</v>
          </cell>
          <cell r="F3017" t="str">
            <v>36X8 TEE GXGXG SDR26</v>
          </cell>
          <cell r="G3017">
            <v>241.65</v>
          </cell>
          <cell r="H3017">
            <v>109.6105068</v>
          </cell>
          <cell r="I3017">
            <v>1</v>
          </cell>
          <cell r="J3017">
            <v>1</v>
          </cell>
          <cell r="K3017">
            <v>20054.617284058459</v>
          </cell>
          <cell r="L3017">
            <v>1919.1964</v>
          </cell>
          <cell r="M3017" t="str">
            <v>SPECFIT</v>
          </cell>
          <cell r="N3017" t="str">
            <v>(80)820368</v>
          </cell>
          <cell r="O3017" t="str">
            <v>BOX</v>
          </cell>
          <cell r="P3017" t="str">
            <v>D</v>
          </cell>
          <cell r="Q3017" t="str">
            <v>F</v>
          </cell>
          <cell r="R3017">
            <v>16127.705882352941</v>
          </cell>
          <cell r="S3017">
            <v>17256.645294117647</v>
          </cell>
          <cell r="T3017">
            <v>16868.369678180014</v>
          </cell>
          <cell r="U3017">
            <v>16868.369678180014</v>
          </cell>
          <cell r="V3017">
            <v>18049.155555652615</v>
          </cell>
          <cell r="W3017">
            <v>18049.155555652615</v>
          </cell>
          <cell r="X3017">
            <v>18049.155555652615</v>
          </cell>
          <cell r="Y3017">
            <v>18049.155555652615</v>
          </cell>
          <cell r="Z3017">
            <v>20054.617284058459</v>
          </cell>
          <cell r="AB3017" t="str">
            <v/>
          </cell>
          <cell r="AC3017">
            <v>1106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I3017" t="str">
            <v/>
          </cell>
          <cell r="AJ3017" t="str">
            <v/>
          </cell>
          <cell r="AM3017" t="e">
            <v>#N/A</v>
          </cell>
        </row>
        <row r="3018">
          <cell r="A3018" t="str">
            <v>ACTIVE</v>
          </cell>
          <cell r="B3018" t="str">
            <v>37-1101</v>
          </cell>
          <cell r="C3018">
            <v>28860633</v>
          </cell>
          <cell r="D3018" t="str">
            <v>37-1101</v>
          </cell>
          <cell r="E3018" t="str">
            <v>SDR 26</v>
          </cell>
          <cell r="F3018" t="str">
            <v>36X10 TEE GXGXG SDR26</v>
          </cell>
          <cell r="G3018">
            <v>249.75</v>
          </cell>
          <cell r="H3018">
            <v>113.28460199999999</v>
          </cell>
          <cell r="I3018">
            <v>1</v>
          </cell>
          <cell r="J3018">
            <v>1</v>
          </cell>
          <cell r="K3018">
            <v>21092.827801884971</v>
          </cell>
          <cell r="L3018">
            <v>2018.5516</v>
          </cell>
          <cell r="M3018" t="str">
            <v>SPECFIT</v>
          </cell>
          <cell r="N3018" t="str">
            <v>(80)8203610</v>
          </cell>
          <cell r="O3018" t="str">
            <v>BOX</v>
          </cell>
          <cell r="P3018" t="str">
            <v>D</v>
          </cell>
          <cell r="Q3018" t="str">
            <v>F</v>
          </cell>
          <cell r="R3018">
            <v>16962.623529411765</v>
          </cell>
          <cell r="S3018">
            <v>18150.00717647059</v>
          </cell>
          <cell r="T3018">
            <v>17741.630861398575</v>
          </cell>
          <cell r="U3018">
            <v>17741.630861398575</v>
          </cell>
          <cell r="V3018">
            <v>18983.545021696475</v>
          </cell>
          <cell r="W3018">
            <v>18983.545021696475</v>
          </cell>
          <cell r="X3018">
            <v>18983.545021696475</v>
          </cell>
          <cell r="Y3018">
            <v>18983.545021696475</v>
          </cell>
          <cell r="Z3018">
            <v>21092.827801884971</v>
          </cell>
          <cell r="AB3018" t="str">
            <v/>
          </cell>
          <cell r="AC3018">
            <v>1107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I3018" t="str">
            <v/>
          </cell>
          <cell r="AJ3018" t="str">
            <v/>
          </cell>
          <cell r="AM3018" t="e">
            <v>#N/A</v>
          </cell>
        </row>
        <row r="3019">
          <cell r="A3019" t="str">
            <v>ACTIVE</v>
          </cell>
          <cell r="B3019" t="str">
            <v>37-1102</v>
          </cell>
          <cell r="C3019">
            <v>28860641</v>
          </cell>
          <cell r="D3019" t="str">
            <v>37-1102</v>
          </cell>
          <cell r="E3019" t="str">
            <v>SDR 26</v>
          </cell>
          <cell r="F3019" t="str">
            <v>36X12 TEE GXGXG SDR26</v>
          </cell>
          <cell r="G3019">
            <v>259.64999999999998</v>
          </cell>
          <cell r="H3019">
            <v>117.77516279999999</v>
          </cell>
          <cell r="I3019">
            <v>1</v>
          </cell>
          <cell r="J3019">
            <v>1</v>
          </cell>
          <cell r="K3019">
            <v>23064.781171719613</v>
          </cell>
          <cell r="L3019">
            <v>2207.2638999999999</v>
          </cell>
          <cell r="M3019" t="str">
            <v>SPECFIT</v>
          </cell>
          <cell r="N3019" t="str">
            <v>(80)8203612</v>
          </cell>
          <cell r="O3019" t="str">
            <v>BOX</v>
          </cell>
          <cell r="P3019" t="str">
            <v>D</v>
          </cell>
          <cell r="Q3019" t="str">
            <v>F</v>
          </cell>
          <cell r="R3019">
            <v>18548.447058823531</v>
          </cell>
          <cell r="S3019">
            <v>19846.83835294118</v>
          </cell>
          <cell r="T3019">
            <v>19400.283228549204</v>
          </cell>
          <cell r="U3019">
            <v>19400.283228549204</v>
          </cell>
          <cell r="V3019">
            <v>20758.30305454765</v>
          </cell>
          <cell r="W3019">
            <v>20758.30305454765</v>
          </cell>
          <cell r="X3019">
            <v>20758.30305454765</v>
          </cell>
          <cell r="Y3019">
            <v>20758.30305454765</v>
          </cell>
          <cell r="Z3019">
            <v>23064.781171719613</v>
          </cell>
          <cell r="AB3019" t="str">
            <v/>
          </cell>
          <cell r="AC3019">
            <v>1108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I3019" t="str">
            <v/>
          </cell>
          <cell r="AJ3019" t="str">
            <v/>
          </cell>
          <cell r="AM3019" t="e">
            <v>#N/A</v>
          </cell>
        </row>
        <row r="3020">
          <cell r="A3020" t="str">
            <v>ACTIVE</v>
          </cell>
          <cell r="B3020" t="str">
            <v>37-1103</v>
          </cell>
          <cell r="C3020">
            <v>28860650</v>
          </cell>
          <cell r="D3020" t="str">
            <v>37-1103</v>
          </cell>
          <cell r="E3020" t="str">
            <v>SDR 26</v>
          </cell>
          <cell r="F3020" t="str">
            <v>36X15 TEE GXGXG SDR26</v>
          </cell>
          <cell r="G3020">
            <v>271.8</v>
          </cell>
          <cell r="H3020">
            <v>123.28630560000001</v>
          </cell>
          <cell r="I3020">
            <v>1</v>
          </cell>
          <cell r="J3020" t="str">
            <v>-</v>
          </cell>
          <cell r="K3020">
            <v>26037.611144919403</v>
          </cell>
          <cell r="L3020">
            <v>2491.7597999999998</v>
          </cell>
          <cell r="M3020" t="str">
            <v>SPECFIT</v>
          </cell>
          <cell r="N3020" t="str">
            <v>(80)8203615</v>
          </cell>
          <cell r="O3020" t="str">
            <v>BOX</v>
          </cell>
          <cell r="P3020" t="str">
            <v>D</v>
          </cell>
          <cell r="Q3020" t="str">
            <v>F</v>
          </cell>
          <cell r="R3020">
            <v>20939.164705882355</v>
          </cell>
          <cell r="S3020">
            <v>22404.906235294122</v>
          </cell>
          <cell r="T3020">
            <v>21900.794420960246</v>
          </cell>
          <cell r="U3020">
            <v>21900.794420960246</v>
          </cell>
          <cell r="V3020">
            <v>23433.850030427464</v>
          </cell>
          <cell r="W3020">
            <v>23433.850030427464</v>
          </cell>
          <cell r="X3020">
            <v>23433.850030427464</v>
          </cell>
          <cell r="Y3020">
            <v>23433.850030427464</v>
          </cell>
          <cell r="Z3020">
            <v>26037.611144919403</v>
          </cell>
          <cell r="AB3020" t="str">
            <v/>
          </cell>
          <cell r="AC3020">
            <v>1109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I3020" t="str">
            <v/>
          </cell>
          <cell r="AJ3020" t="str">
            <v/>
          </cell>
          <cell r="AM3020" t="e">
            <v>#N/A</v>
          </cell>
        </row>
        <row r="3021">
          <cell r="A3021" t="str">
            <v>ACTIVE</v>
          </cell>
          <cell r="B3021" t="str">
            <v>37-1104</v>
          </cell>
          <cell r="C3021">
            <v>28860668</v>
          </cell>
          <cell r="D3021" t="str">
            <v>37-1104</v>
          </cell>
          <cell r="E3021" t="str">
            <v>SDR 26</v>
          </cell>
          <cell r="F3021" t="str">
            <v>36X18 TEE GXGXG SDR26</v>
          </cell>
          <cell r="G3021">
            <v>292.95</v>
          </cell>
          <cell r="H3021">
            <v>132.8797764</v>
          </cell>
          <cell r="I3021">
            <v>1</v>
          </cell>
          <cell r="J3021" t="str">
            <v>-</v>
          </cell>
          <cell r="K3021">
            <v>26680.962851920533</v>
          </cell>
          <cell r="L3021">
            <v>2553.3276999999998</v>
          </cell>
          <cell r="M3021" t="str">
            <v>SPECFIT</v>
          </cell>
          <cell r="N3021" t="str">
            <v>(80)8203618</v>
          </cell>
          <cell r="O3021" t="str">
            <v>BOX</v>
          </cell>
          <cell r="P3021" t="str">
            <v>D</v>
          </cell>
          <cell r="Q3021" t="str">
            <v>F</v>
          </cell>
          <cell r="R3021">
            <v>21456.54117647059</v>
          </cell>
          <cell r="S3021">
            <v>22958.499058823531</v>
          </cell>
          <cell r="T3021">
            <v>22441.93137077428</v>
          </cell>
          <cell r="U3021">
            <v>22441.93137077428</v>
          </cell>
          <cell r="V3021">
            <v>24012.86656672848</v>
          </cell>
          <cell r="W3021">
            <v>24012.86656672848</v>
          </cell>
          <cell r="X3021">
            <v>24012.86656672848</v>
          </cell>
          <cell r="Y3021">
            <v>24012.86656672848</v>
          </cell>
          <cell r="Z3021">
            <v>26680.962851920533</v>
          </cell>
          <cell r="AB3021" t="str">
            <v/>
          </cell>
          <cell r="AC3021">
            <v>1110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I3021" t="str">
            <v/>
          </cell>
          <cell r="AJ3021" t="str">
            <v/>
          </cell>
          <cell r="AM3021" t="e">
            <v>#N/A</v>
          </cell>
        </row>
        <row r="3022">
          <cell r="A3022" t="str">
            <v>ACTIVE</v>
          </cell>
          <cell r="B3022" t="str">
            <v>37-1105</v>
          </cell>
          <cell r="C3022">
            <v>28860676</v>
          </cell>
          <cell r="D3022" t="str">
            <v>37-1105</v>
          </cell>
          <cell r="E3022" t="str">
            <v>SDR 26</v>
          </cell>
          <cell r="F3022" t="str">
            <v>36X21 TEE GXGXG SDR26</v>
          </cell>
          <cell r="G3022">
            <v>310.5</v>
          </cell>
          <cell r="H3022">
            <v>140.840316</v>
          </cell>
          <cell r="I3022">
            <v>1</v>
          </cell>
          <cell r="J3022" t="str">
            <v>-</v>
          </cell>
          <cell r="K3022">
            <v>27479.911547248841</v>
          </cell>
          <cell r="L3022">
            <v>2629.7854000000002</v>
          </cell>
          <cell r="M3022" t="str">
            <v>SPECFIT</v>
          </cell>
          <cell r="N3022" t="str">
            <v>(80)8203621</v>
          </cell>
          <cell r="O3022" t="str">
            <v>BOX</v>
          </cell>
          <cell r="P3022" t="str">
            <v>D</v>
          </cell>
          <cell r="Q3022" t="str">
            <v>F</v>
          </cell>
          <cell r="R3022">
            <v>22099.047058823529</v>
          </cell>
          <cell r="S3022">
            <v>23645.980352941177</v>
          </cell>
          <cell r="T3022">
            <v>23113.944292078464</v>
          </cell>
          <cell r="U3022">
            <v>23113.944292078464</v>
          </cell>
          <cell r="V3022">
            <v>24731.920392523956</v>
          </cell>
          <cell r="W3022">
            <v>24731.920392523956</v>
          </cell>
          <cell r="X3022">
            <v>24731.920392523956</v>
          </cell>
          <cell r="Y3022">
            <v>24731.920392523956</v>
          </cell>
          <cell r="Z3022">
            <v>27479.911547248841</v>
          </cell>
          <cell r="AB3022" t="str">
            <v/>
          </cell>
          <cell r="AC3022">
            <v>1111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I3022" t="str">
            <v/>
          </cell>
          <cell r="AJ3022" t="str">
            <v/>
          </cell>
          <cell r="AM3022" t="e">
            <v>#N/A</v>
          </cell>
        </row>
        <row r="3023">
          <cell r="A3023" t="str">
            <v>ACTIVE</v>
          </cell>
          <cell r="B3023" t="str">
            <v>37-1106</v>
          </cell>
          <cell r="C3023">
            <v>28860684</v>
          </cell>
          <cell r="D3023" t="str">
            <v>37-1106</v>
          </cell>
          <cell r="E3023" t="str">
            <v>SDR 26</v>
          </cell>
          <cell r="F3023" t="str">
            <v>36X24 TEE GXGXG SDR26</v>
          </cell>
          <cell r="G3023">
            <v>333.9</v>
          </cell>
          <cell r="H3023">
            <v>151.4543688</v>
          </cell>
          <cell r="I3023">
            <v>1</v>
          </cell>
          <cell r="J3023" t="str">
            <v>-</v>
          </cell>
          <cell r="K3023">
            <v>34000.326521609881</v>
          </cell>
          <cell r="L3023">
            <v>3253.7797999999998</v>
          </cell>
          <cell r="M3023" t="str">
            <v>SPECFIT</v>
          </cell>
          <cell r="N3023" t="str">
            <v>(80)8203624</v>
          </cell>
          <cell r="O3023" t="str">
            <v>BOX</v>
          </cell>
          <cell r="P3023" t="str">
            <v>D</v>
          </cell>
          <cell r="Q3023" t="str">
            <v>F</v>
          </cell>
          <cell r="R3023">
            <v>27342.694117647061</v>
          </cell>
          <cell r="S3023">
            <v>29256.682705882358</v>
          </cell>
          <cell r="T3023">
            <v>28598.405485466254</v>
          </cell>
          <cell r="U3023">
            <v>28598.405485466254</v>
          </cell>
          <cell r="V3023">
            <v>30600.293869448895</v>
          </cell>
          <cell r="W3023">
            <v>30600.293869448895</v>
          </cell>
          <cell r="X3023">
            <v>30600.293869448895</v>
          </cell>
          <cell r="Y3023">
            <v>30600.293869448895</v>
          </cell>
          <cell r="Z3023">
            <v>34000.326521609881</v>
          </cell>
          <cell r="AB3023" t="str">
            <v/>
          </cell>
          <cell r="AC3023">
            <v>1112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I3023" t="str">
            <v/>
          </cell>
          <cell r="AJ3023" t="str">
            <v/>
          </cell>
          <cell r="AM3023" t="e">
            <v>#N/A</v>
          </cell>
        </row>
        <row r="3024">
          <cell r="A3024" t="str">
            <v>ACTIVE</v>
          </cell>
          <cell r="B3024" t="str">
            <v>37-1107</v>
          </cell>
          <cell r="C3024">
            <v>28860692</v>
          </cell>
          <cell r="D3024" t="str">
            <v>37-1107</v>
          </cell>
          <cell r="E3024" t="str">
            <v>SDR 26</v>
          </cell>
          <cell r="F3024" t="str">
            <v>36X27 TEE GXGXG SDR26</v>
          </cell>
          <cell r="G3024">
            <v>359.1</v>
          </cell>
          <cell r="H3024">
            <v>162.88488720000001</v>
          </cell>
          <cell r="I3024">
            <v>1</v>
          </cell>
          <cell r="J3024" t="str">
            <v>-</v>
          </cell>
          <cell r="K3024">
            <v>34961.55778477509</v>
          </cell>
          <cell r="L3024">
            <v>3345.7678999999998</v>
          </cell>
          <cell r="M3024" t="str">
            <v>SPECFIT</v>
          </cell>
          <cell r="N3024" t="str">
            <v>(80)8203627</v>
          </cell>
          <cell r="O3024" t="str">
            <v>BOX</v>
          </cell>
          <cell r="P3024" t="str">
            <v>D</v>
          </cell>
          <cell r="Q3024" t="str">
            <v>F</v>
          </cell>
          <cell r="R3024">
            <v>28115.705882352941</v>
          </cell>
          <cell r="S3024">
            <v>30083.805294117647</v>
          </cell>
          <cell r="T3024">
            <v>29406.917762894933</v>
          </cell>
          <cell r="U3024">
            <v>29406.917762894933</v>
          </cell>
          <cell r="V3024">
            <v>31465.40200629758</v>
          </cell>
          <cell r="W3024">
            <v>31465.40200629758</v>
          </cell>
          <cell r="X3024">
            <v>31465.40200629758</v>
          </cell>
          <cell r="Y3024">
            <v>31465.40200629758</v>
          </cell>
          <cell r="Z3024">
            <v>34961.55778477509</v>
          </cell>
          <cell r="AB3024" t="str">
            <v/>
          </cell>
          <cell r="AC3024">
            <v>1113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I3024" t="str">
            <v/>
          </cell>
          <cell r="AJ3024" t="str">
            <v/>
          </cell>
          <cell r="AM3024" t="e">
            <v>#N/A</v>
          </cell>
        </row>
        <row r="3025">
          <cell r="A3025" t="str">
            <v>ACTIVE</v>
          </cell>
          <cell r="B3025" t="str">
            <v>37-1108</v>
          </cell>
          <cell r="C3025">
            <v>28860706</v>
          </cell>
          <cell r="D3025" t="str">
            <v>37-1108</v>
          </cell>
          <cell r="E3025" t="str">
            <v>SDR 26</v>
          </cell>
          <cell r="F3025" t="str">
            <v>36X30 TEE GXGXG SDR26</v>
          </cell>
          <cell r="G3025">
            <v>379.35</v>
          </cell>
          <cell r="H3025">
            <v>172.07012520000001</v>
          </cell>
          <cell r="I3025">
            <v>1</v>
          </cell>
          <cell r="J3025" t="str">
            <v>-</v>
          </cell>
          <cell r="K3025">
            <v>46498.86380764861</v>
          </cell>
          <cell r="L3025">
            <v>4449.8710000000001</v>
          </cell>
          <cell r="M3025" t="str">
            <v>SPECFIT</v>
          </cell>
          <cell r="N3025" t="str">
            <v>(80)8203630</v>
          </cell>
          <cell r="O3025" t="str">
            <v>BOX</v>
          </cell>
          <cell r="P3025" t="str">
            <v>D</v>
          </cell>
          <cell r="Q3025" t="str">
            <v>F</v>
          </cell>
          <cell r="R3025">
            <v>37393.882352941175</v>
          </cell>
          <cell r="S3025">
            <v>40011.454117647059</v>
          </cell>
          <cell r="T3025">
            <v>39111.193856900696</v>
          </cell>
          <cell r="U3025">
            <v>39111.193856900696</v>
          </cell>
          <cell r="V3025">
            <v>41848.97742688375</v>
          </cell>
          <cell r="W3025">
            <v>41848.97742688375</v>
          </cell>
          <cell r="X3025">
            <v>41848.97742688375</v>
          </cell>
          <cell r="Y3025">
            <v>41848.97742688375</v>
          </cell>
          <cell r="Z3025">
            <v>46498.86380764861</v>
          </cell>
          <cell r="AB3025" t="str">
            <v/>
          </cell>
          <cell r="AC3025">
            <v>1114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I3025" t="str">
            <v/>
          </cell>
          <cell r="AJ3025" t="str">
            <v/>
          </cell>
          <cell r="AM3025" t="e">
            <v>#N/A</v>
          </cell>
        </row>
        <row r="3026">
          <cell r="A3026" t="str">
            <v>ACTIVE</v>
          </cell>
          <cell r="B3026" t="str">
            <v>37-1109</v>
          </cell>
          <cell r="C3026">
            <v>28860714</v>
          </cell>
          <cell r="D3026" t="str">
            <v>37-1109</v>
          </cell>
          <cell r="E3026" t="str">
            <v>SDR 26</v>
          </cell>
          <cell r="F3026" t="str">
            <v>36 TEE GXGXG SDR26</v>
          </cell>
          <cell r="G3026">
            <v>413.55</v>
          </cell>
          <cell r="H3026">
            <v>187.58297160000001</v>
          </cell>
          <cell r="I3026">
            <v>1</v>
          </cell>
          <cell r="J3026" t="str">
            <v>-</v>
          </cell>
          <cell r="K3026">
            <v>61843.4683831851</v>
          </cell>
          <cell r="L3026">
            <v>5918.3271999999997</v>
          </cell>
          <cell r="M3026" t="str">
            <v>SPECFIT</v>
          </cell>
          <cell r="N3026" t="str">
            <v>(80)82036</v>
          </cell>
          <cell r="O3026" t="str">
            <v>BOX</v>
          </cell>
          <cell r="P3026" t="str">
            <v>D</v>
          </cell>
          <cell r="Q3026" t="str">
            <v>F</v>
          </cell>
          <cell r="R3026">
            <v>49733.847058823529</v>
          </cell>
          <cell r="S3026">
            <v>53215.216352941177</v>
          </cell>
          <cell r="T3026">
            <v>52017.870602679053</v>
          </cell>
          <cell r="U3026">
            <v>52017.870602679053</v>
          </cell>
          <cell r="V3026">
            <v>55659.12154486659</v>
          </cell>
          <cell r="W3026">
            <v>55659.12154486659</v>
          </cell>
          <cell r="X3026">
            <v>55659.12154486659</v>
          </cell>
          <cell r="Y3026">
            <v>55659.12154486659</v>
          </cell>
          <cell r="Z3026">
            <v>61843.4683831851</v>
          </cell>
          <cell r="AB3026" t="str">
            <v/>
          </cell>
          <cell r="AC3026">
            <v>1115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I3026" t="str">
            <v/>
          </cell>
          <cell r="AJ3026" t="str">
            <v/>
          </cell>
          <cell r="AM3026" t="e">
            <v>#N/A</v>
          </cell>
        </row>
        <row r="3027">
          <cell r="A3027" t="str">
            <v>ACTIVE</v>
          </cell>
          <cell r="B3027" t="str">
            <v>37-1111</v>
          </cell>
          <cell r="C3027">
            <v>28860811</v>
          </cell>
          <cell r="D3027" t="str">
            <v>37-1111</v>
          </cell>
          <cell r="E3027" t="str">
            <v>SDR 26</v>
          </cell>
          <cell r="F3027" t="str">
            <v>6X4 TEE SXGXG SDR26</v>
          </cell>
          <cell r="G3027">
            <v>2.9249999999999998</v>
          </cell>
          <cell r="H3027">
            <v>1.3267566</v>
          </cell>
          <cell r="I3027">
            <v>1</v>
          </cell>
          <cell r="J3027">
            <v>46</v>
          </cell>
          <cell r="K3027">
            <v>198.06888888888889</v>
          </cell>
          <cell r="L3027">
            <v>18.953800000000001</v>
          </cell>
          <cell r="M3027" t="str">
            <v>SPECFIT</v>
          </cell>
          <cell r="N3027" t="str">
            <v>(80)83064</v>
          </cell>
          <cell r="O3027" t="str">
            <v>BOX</v>
          </cell>
          <cell r="P3027" t="str">
            <v>D</v>
          </cell>
          <cell r="Q3027" t="str">
            <v>F</v>
          </cell>
          <cell r="R3027">
            <v>159.28235294117647</v>
          </cell>
          <cell r="S3027">
            <v>170.43211764705885</v>
          </cell>
          <cell r="T3027">
            <v>166.6</v>
          </cell>
          <cell r="U3027">
            <v>166.6</v>
          </cell>
          <cell r="V3027">
            <v>178.262</v>
          </cell>
          <cell r="W3027">
            <v>178.262</v>
          </cell>
          <cell r="X3027">
            <v>178.262</v>
          </cell>
          <cell r="Y3027">
            <v>178.262</v>
          </cell>
          <cell r="Z3027">
            <v>198.06888888888889</v>
          </cell>
          <cell r="AB3027" t="str">
            <v/>
          </cell>
          <cell r="AC3027">
            <v>1119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I3027" t="str">
            <v/>
          </cell>
          <cell r="AJ3027" t="str">
            <v/>
          </cell>
          <cell r="AM3027" t="e">
            <v>#N/A</v>
          </cell>
        </row>
        <row r="3028">
          <cell r="A3028" t="str">
            <v>ACTIVE</v>
          </cell>
          <cell r="B3028" t="str">
            <v>37-1112</v>
          </cell>
          <cell r="C3028">
            <v>28860820</v>
          </cell>
          <cell r="D3028" t="str">
            <v>37-1112</v>
          </cell>
          <cell r="E3028" t="str">
            <v>SDR 26</v>
          </cell>
          <cell r="F3028" t="str">
            <v>6 TEE SXGXG SDR26</v>
          </cell>
          <cell r="G3028">
            <v>3.51</v>
          </cell>
          <cell r="H3028">
            <v>1.5921079199999999</v>
          </cell>
          <cell r="I3028">
            <v>1</v>
          </cell>
          <cell r="J3028">
            <v>38</v>
          </cell>
          <cell r="K3028">
            <v>215.31966666666671</v>
          </cell>
          <cell r="L3028">
            <v>21.22315</v>
          </cell>
          <cell r="M3028" t="str">
            <v>SPECFIT</v>
          </cell>
          <cell r="N3028" t="str">
            <v>(80)8306</v>
          </cell>
          <cell r="O3028" t="str">
            <v>BOX</v>
          </cell>
          <cell r="P3028" t="str">
            <v>D</v>
          </cell>
          <cell r="Q3028" t="str">
            <v>F</v>
          </cell>
          <cell r="R3028">
            <v>173.16470588235293</v>
          </cell>
          <cell r="S3028">
            <v>185.28623529411766</v>
          </cell>
          <cell r="T3028">
            <v>181.11</v>
          </cell>
          <cell r="U3028">
            <v>181.11</v>
          </cell>
          <cell r="V3028">
            <v>193.78770000000003</v>
          </cell>
          <cell r="W3028">
            <v>193.78770000000003</v>
          </cell>
          <cell r="X3028">
            <v>193.78770000000003</v>
          </cell>
          <cell r="Y3028">
            <v>193.78770000000003</v>
          </cell>
          <cell r="Z3028">
            <v>215.31966666666671</v>
          </cell>
          <cell r="AB3028" t="str">
            <v/>
          </cell>
          <cell r="AC3028">
            <v>1120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I3028" t="str">
            <v/>
          </cell>
          <cell r="AJ3028" t="str">
            <v/>
          </cell>
          <cell r="AM3028" t="e">
            <v>#N/A</v>
          </cell>
        </row>
        <row r="3029">
          <cell r="A3029" t="str">
            <v>ACTIVE</v>
          </cell>
          <cell r="B3029" t="str">
            <v>37-1113</v>
          </cell>
          <cell r="C3029">
            <v>28860838</v>
          </cell>
          <cell r="D3029" t="str">
            <v>37-1113</v>
          </cell>
          <cell r="E3029" t="str">
            <v>SDR 26</v>
          </cell>
          <cell r="F3029" t="str">
            <v>8X4 TEE SXGXG SDR26</v>
          </cell>
          <cell r="G3029">
            <v>4.68</v>
          </cell>
          <cell r="H3029">
            <v>2.12281056</v>
          </cell>
          <cell r="I3029">
            <v>1</v>
          </cell>
          <cell r="J3029">
            <v>29</v>
          </cell>
          <cell r="K3029">
            <v>368.62688888888891</v>
          </cell>
          <cell r="L3029">
            <v>35.276600000000002</v>
          </cell>
          <cell r="M3029" t="str">
            <v>SPECFIT</v>
          </cell>
          <cell r="N3029" t="str">
            <v>(80)83084</v>
          </cell>
          <cell r="O3029" t="str">
            <v>BOX</v>
          </cell>
          <cell r="P3029" t="str">
            <v>D</v>
          </cell>
          <cell r="Q3029" t="str">
            <v>F</v>
          </cell>
          <cell r="R3029">
            <v>296.4470588235294</v>
          </cell>
          <cell r="S3029">
            <v>317.19835294117649</v>
          </cell>
          <cell r="T3029">
            <v>310.06</v>
          </cell>
          <cell r="U3029">
            <v>310.06</v>
          </cell>
          <cell r="V3029">
            <v>331.76420000000002</v>
          </cell>
          <cell r="W3029">
            <v>331.76420000000002</v>
          </cell>
          <cell r="X3029">
            <v>331.76420000000002</v>
          </cell>
          <cell r="Y3029">
            <v>331.76420000000002</v>
          </cell>
          <cell r="Z3029">
            <v>368.62688888888891</v>
          </cell>
          <cell r="AB3029" t="str">
            <v/>
          </cell>
          <cell r="AC3029">
            <v>1121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I3029" t="str">
            <v/>
          </cell>
          <cell r="AJ3029" t="str">
            <v/>
          </cell>
          <cell r="AM3029" t="e">
            <v>#N/A</v>
          </cell>
        </row>
        <row r="3030">
          <cell r="A3030" t="str">
            <v>ACTIVE</v>
          </cell>
          <cell r="B3030" t="str">
            <v>37-1114</v>
          </cell>
          <cell r="C3030">
            <v>28860846</v>
          </cell>
          <cell r="D3030" t="str">
            <v>37-1114</v>
          </cell>
          <cell r="E3030" t="str">
            <v>SDR 26</v>
          </cell>
          <cell r="F3030" t="str">
            <v>8X6 TEE SXGXG SDR26</v>
          </cell>
          <cell r="G3030">
            <v>5.2649999999999997</v>
          </cell>
          <cell r="H3030">
            <v>2.3881618799999997</v>
          </cell>
          <cell r="I3030">
            <v>1</v>
          </cell>
          <cell r="J3030">
            <v>26</v>
          </cell>
          <cell r="K3030">
            <v>431.55477777777782</v>
          </cell>
          <cell r="L3030">
            <v>41.297699999999999</v>
          </cell>
          <cell r="M3030" t="str">
            <v>SPECFIT</v>
          </cell>
          <cell r="N3030" t="str">
            <v>(80)83086</v>
          </cell>
          <cell r="O3030" t="str">
            <v>BOX</v>
          </cell>
          <cell r="P3030" t="str">
            <v>D</v>
          </cell>
          <cell r="Q3030" t="str">
            <v>F</v>
          </cell>
          <cell r="R3030">
            <v>347.04705882352943</v>
          </cell>
          <cell r="S3030">
            <v>371.34035294117649</v>
          </cell>
          <cell r="T3030">
            <v>362.99</v>
          </cell>
          <cell r="U3030">
            <v>362.99</v>
          </cell>
          <cell r="V3030">
            <v>388.39930000000004</v>
          </cell>
          <cell r="W3030">
            <v>388.39930000000004</v>
          </cell>
          <cell r="X3030">
            <v>388.39930000000004</v>
          </cell>
          <cell r="Y3030">
            <v>388.39930000000004</v>
          </cell>
          <cell r="Z3030">
            <v>431.55477777777782</v>
          </cell>
          <cell r="AB3030" t="str">
            <v/>
          </cell>
          <cell r="AC3030">
            <v>1122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I3030" t="str">
            <v/>
          </cell>
          <cell r="AJ3030" t="str">
            <v/>
          </cell>
          <cell r="AM3030" t="e">
            <v>#N/A</v>
          </cell>
        </row>
        <row r="3031">
          <cell r="A3031" t="str">
            <v>ACTIVE</v>
          </cell>
          <cell r="B3031" t="str">
            <v>37-1115</v>
          </cell>
          <cell r="C3031">
            <v>28860854</v>
          </cell>
          <cell r="D3031" t="str">
            <v>37-1115</v>
          </cell>
          <cell r="E3031" t="str">
            <v>SDR 26</v>
          </cell>
          <cell r="F3031" t="str">
            <v>8 TEE SXGXG SDR26</v>
          </cell>
          <cell r="G3031">
            <v>7.02</v>
          </cell>
          <cell r="H3031">
            <v>3.1842158399999998</v>
          </cell>
          <cell r="I3031">
            <v>1</v>
          </cell>
          <cell r="J3031">
            <v>19</v>
          </cell>
          <cell r="K3031">
            <v>458.0075555555556</v>
          </cell>
          <cell r="L3031">
            <v>45.175800000000002</v>
          </cell>
          <cell r="M3031" t="str">
            <v>SPECFIT</v>
          </cell>
          <cell r="N3031" t="str">
            <v>(80)8308</v>
          </cell>
          <cell r="O3031" t="str">
            <v>BOX</v>
          </cell>
          <cell r="P3031" t="str">
            <v>D</v>
          </cell>
          <cell r="Q3031" t="str">
            <v>F</v>
          </cell>
          <cell r="R3031">
            <v>368.32941176470587</v>
          </cell>
          <cell r="S3031">
            <v>394.11247058823528</v>
          </cell>
          <cell r="T3031">
            <v>385.24</v>
          </cell>
          <cell r="U3031">
            <v>385.24</v>
          </cell>
          <cell r="V3031">
            <v>412.20680000000004</v>
          </cell>
          <cell r="W3031">
            <v>412.20680000000004</v>
          </cell>
          <cell r="X3031">
            <v>412.20680000000004</v>
          </cell>
          <cell r="Y3031">
            <v>412.20680000000004</v>
          </cell>
          <cell r="Z3031">
            <v>458.0075555555556</v>
          </cell>
          <cell r="AB3031" t="str">
            <v/>
          </cell>
          <cell r="AC3031">
            <v>1123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I3031" t="str">
            <v/>
          </cell>
          <cell r="AJ3031" t="str">
            <v/>
          </cell>
          <cell r="AM3031" t="e">
            <v>#N/A</v>
          </cell>
        </row>
        <row r="3032">
          <cell r="A3032" t="str">
            <v>ACTIVE</v>
          </cell>
          <cell r="B3032" t="str">
            <v>37-1116</v>
          </cell>
          <cell r="C3032">
            <v>28860862</v>
          </cell>
          <cell r="D3032" t="str">
            <v>37-1116</v>
          </cell>
          <cell r="E3032" t="str">
            <v>SDR 26</v>
          </cell>
          <cell r="F3032" t="str">
            <v>10X4 TEE SXGXG SDR26</v>
          </cell>
          <cell r="G3032">
            <v>7.47</v>
          </cell>
          <cell r="H3032">
            <v>3.38833224</v>
          </cell>
          <cell r="I3032">
            <v>1</v>
          </cell>
          <cell r="J3032">
            <v>18</v>
          </cell>
          <cell r="K3032">
            <v>645.93522222222214</v>
          </cell>
          <cell r="L3032">
            <v>63.670480000000005</v>
          </cell>
          <cell r="M3032" t="str">
            <v>SPECFIT</v>
          </cell>
          <cell r="N3032" t="str">
            <v>(80)830104</v>
          </cell>
          <cell r="O3032" t="str">
            <v>BOX</v>
          </cell>
          <cell r="P3032" t="str">
            <v>D</v>
          </cell>
          <cell r="Q3032" t="str">
            <v>F</v>
          </cell>
          <cell r="R3032">
            <v>519.47058823529414</v>
          </cell>
          <cell r="S3032">
            <v>555.83352941176474</v>
          </cell>
          <cell r="T3032">
            <v>543.30999999999995</v>
          </cell>
          <cell r="U3032">
            <v>543.30999999999995</v>
          </cell>
          <cell r="V3032">
            <v>581.34169999999995</v>
          </cell>
          <cell r="W3032">
            <v>581.34169999999995</v>
          </cell>
          <cell r="X3032">
            <v>581.34169999999995</v>
          </cell>
          <cell r="Y3032">
            <v>581.34169999999995</v>
          </cell>
          <cell r="Z3032">
            <v>645.93522222222214</v>
          </cell>
          <cell r="AB3032" t="str">
            <v/>
          </cell>
          <cell r="AC3032">
            <v>1124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I3032" t="str">
            <v/>
          </cell>
          <cell r="AJ3032" t="str">
            <v/>
          </cell>
          <cell r="AM3032" t="e">
            <v>#N/A</v>
          </cell>
        </row>
        <row r="3033">
          <cell r="A3033" t="str">
            <v>ACTIVE</v>
          </cell>
          <cell r="B3033" t="str">
            <v>37-1117</v>
          </cell>
          <cell r="C3033">
            <v>28860870</v>
          </cell>
          <cell r="D3033" t="str">
            <v>37-1117</v>
          </cell>
          <cell r="E3033" t="str">
            <v>SDR 26</v>
          </cell>
          <cell r="F3033" t="str">
            <v>10X6 TEE SXGXG SDR26</v>
          </cell>
          <cell r="G3033">
            <v>8.64</v>
          </cell>
          <cell r="H3033">
            <v>3.9190348800000003</v>
          </cell>
          <cell r="I3033">
            <v>1</v>
          </cell>
          <cell r="J3033">
            <v>16</v>
          </cell>
          <cell r="K3033">
            <v>658.44233333333341</v>
          </cell>
          <cell r="L3033">
            <v>63.012099999999997</v>
          </cell>
          <cell r="M3033" t="str">
            <v>SPECFIT</v>
          </cell>
          <cell r="N3033" t="str">
            <v>(80)830106</v>
          </cell>
          <cell r="O3033" t="str">
            <v>BOX</v>
          </cell>
          <cell r="P3033" t="str">
            <v>D</v>
          </cell>
          <cell r="Q3033" t="str">
            <v>F</v>
          </cell>
          <cell r="R3033">
            <v>529.51764705882351</v>
          </cell>
          <cell r="S3033">
            <v>566.58388235294115</v>
          </cell>
          <cell r="T3033">
            <v>553.83000000000004</v>
          </cell>
          <cell r="U3033">
            <v>553.83000000000004</v>
          </cell>
          <cell r="V3033">
            <v>592.59810000000004</v>
          </cell>
          <cell r="W3033">
            <v>592.59810000000004</v>
          </cell>
          <cell r="X3033">
            <v>592.59810000000004</v>
          </cell>
          <cell r="Y3033">
            <v>592.59810000000004</v>
          </cell>
          <cell r="Z3033">
            <v>658.44233333333341</v>
          </cell>
          <cell r="AB3033" t="str">
            <v/>
          </cell>
          <cell r="AC3033">
            <v>1125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I3033" t="str">
            <v/>
          </cell>
          <cell r="AJ3033" t="str">
            <v/>
          </cell>
          <cell r="AM3033" t="e">
            <v>#N/A</v>
          </cell>
        </row>
        <row r="3034">
          <cell r="A3034" t="str">
            <v>ACTIVE</v>
          </cell>
          <cell r="B3034" t="str">
            <v>37-1118</v>
          </cell>
          <cell r="C3034">
            <v>28860889</v>
          </cell>
          <cell r="D3034" t="str">
            <v>37-1118</v>
          </cell>
          <cell r="E3034" t="str">
            <v>SDR 26</v>
          </cell>
          <cell r="F3034" t="str">
            <v>10X8 TEE SXGXG SDR26</v>
          </cell>
          <cell r="G3034">
            <v>10.484999999999999</v>
          </cell>
          <cell r="H3034">
            <v>4.7559121199999996</v>
          </cell>
          <cell r="I3034">
            <v>1</v>
          </cell>
          <cell r="J3034">
            <v>13</v>
          </cell>
          <cell r="K3034">
            <v>1000.3430000000001</v>
          </cell>
          <cell r="L3034">
            <v>95.73</v>
          </cell>
          <cell r="M3034" t="str">
            <v>SPECFIT</v>
          </cell>
          <cell r="N3034" t="str">
            <v>(80)830108</v>
          </cell>
          <cell r="O3034" t="str">
            <v>BOX</v>
          </cell>
          <cell r="P3034" t="str">
            <v>D</v>
          </cell>
          <cell r="Q3034" t="str">
            <v>F</v>
          </cell>
          <cell r="R3034">
            <v>804.45882352941169</v>
          </cell>
          <cell r="S3034">
            <v>860.7709411764705</v>
          </cell>
          <cell r="T3034">
            <v>841.41</v>
          </cell>
          <cell r="U3034">
            <v>841.41</v>
          </cell>
          <cell r="V3034">
            <v>900.30870000000004</v>
          </cell>
          <cell r="W3034">
            <v>900.30870000000004</v>
          </cell>
          <cell r="X3034">
            <v>900.30870000000004</v>
          </cell>
          <cell r="Y3034">
            <v>900.30870000000004</v>
          </cell>
          <cell r="Z3034">
            <v>1000.3430000000001</v>
          </cell>
          <cell r="AB3034" t="str">
            <v/>
          </cell>
          <cell r="AC3034">
            <v>1126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I3034" t="str">
            <v/>
          </cell>
          <cell r="AJ3034" t="str">
            <v/>
          </cell>
          <cell r="AM3034" t="e">
            <v>#N/A</v>
          </cell>
        </row>
        <row r="3035">
          <cell r="A3035" t="str">
            <v>ACTIVE</v>
          </cell>
          <cell r="B3035" t="str">
            <v>37-1119</v>
          </cell>
          <cell r="C3035">
            <v>28860897</v>
          </cell>
          <cell r="D3035" t="str">
            <v>37-1119</v>
          </cell>
          <cell r="E3035" t="str">
            <v>SDR 26</v>
          </cell>
          <cell r="F3035" t="str">
            <v>10 TEE SXGXG SDR26</v>
          </cell>
          <cell r="G3035">
            <v>12.555</v>
          </cell>
          <cell r="H3035">
            <v>5.6948475599999995</v>
          </cell>
          <cell r="I3035">
            <v>1</v>
          </cell>
          <cell r="J3035">
            <v>11</v>
          </cell>
          <cell r="K3035">
            <v>1090.3775555555555</v>
          </cell>
          <cell r="L3035">
            <v>104.3468</v>
          </cell>
          <cell r="M3035" t="str">
            <v>SPECFIT</v>
          </cell>
          <cell r="N3035" t="str">
            <v>(80)83010</v>
          </cell>
          <cell r="O3035" t="str">
            <v>BOX</v>
          </cell>
          <cell r="P3035" t="str">
            <v>D</v>
          </cell>
          <cell r="Q3035" t="str">
            <v>F</v>
          </cell>
          <cell r="R3035">
            <v>876.87058823529412</v>
          </cell>
          <cell r="S3035">
            <v>938.25152941176475</v>
          </cell>
          <cell r="T3035">
            <v>917.14</v>
          </cell>
          <cell r="U3035">
            <v>917.14</v>
          </cell>
          <cell r="V3035">
            <v>981.33980000000008</v>
          </cell>
          <cell r="W3035">
            <v>981.33980000000008</v>
          </cell>
          <cell r="X3035">
            <v>981.33980000000008</v>
          </cell>
          <cell r="Y3035">
            <v>981.33980000000008</v>
          </cell>
          <cell r="Z3035">
            <v>1090.3775555555555</v>
          </cell>
          <cell r="AB3035" t="str">
            <v/>
          </cell>
          <cell r="AC3035">
            <v>1127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I3035" t="str">
            <v/>
          </cell>
          <cell r="AJ3035" t="str">
            <v/>
          </cell>
          <cell r="AM3035" t="e">
            <v>#N/A</v>
          </cell>
        </row>
        <row r="3036">
          <cell r="A3036" t="str">
            <v>ACTIVE</v>
          </cell>
          <cell r="B3036" t="str">
            <v>37-1120</v>
          </cell>
          <cell r="C3036">
            <v>28860900</v>
          </cell>
          <cell r="D3036" t="str">
            <v>37-1120</v>
          </cell>
          <cell r="E3036" t="str">
            <v>SDR 26</v>
          </cell>
          <cell r="F3036" t="str">
            <v>12X4 TEE SXGXG SDR26</v>
          </cell>
          <cell r="G3036">
            <v>10.44</v>
          </cell>
          <cell r="H3036">
            <v>4.7355004799999998</v>
          </cell>
          <cell r="I3036">
            <v>1</v>
          </cell>
          <cell r="J3036">
            <v>13</v>
          </cell>
          <cell r="K3036">
            <v>824.33988888888894</v>
          </cell>
          <cell r="L3036">
            <v>78.8887</v>
          </cell>
          <cell r="M3036" t="str">
            <v>SPECFIT</v>
          </cell>
          <cell r="N3036" t="str">
            <v>(80)830124</v>
          </cell>
          <cell r="O3036" t="str">
            <v>BOX</v>
          </cell>
          <cell r="P3036" t="str">
            <v>D</v>
          </cell>
          <cell r="Q3036" t="str">
            <v>F</v>
          </cell>
          <cell r="R3036">
            <v>662.94117647058829</v>
          </cell>
          <cell r="S3036">
            <v>709.34705882352955</v>
          </cell>
          <cell r="T3036">
            <v>693.37</v>
          </cell>
          <cell r="U3036">
            <v>693.37</v>
          </cell>
          <cell r="V3036">
            <v>741.90590000000009</v>
          </cell>
          <cell r="W3036">
            <v>741.90590000000009</v>
          </cell>
          <cell r="X3036">
            <v>741.90590000000009</v>
          </cell>
          <cell r="Y3036">
            <v>741.90590000000009</v>
          </cell>
          <cell r="Z3036">
            <v>824.33988888888894</v>
          </cell>
          <cell r="AB3036" t="str">
            <v/>
          </cell>
          <cell r="AC3036">
            <v>1128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I3036" t="str">
            <v/>
          </cell>
          <cell r="AJ3036" t="str">
            <v/>
          </cell>
          <cell r="AM3036" t="e">
            <v>#N/A</v>
          </cell>
        </row>
        <row r="3037">
          <cell r="A3037" t="str">
            <v>ACTIVE</v>
          </cell>
          <cell r="B3037" t="str">
            <v>37-1121</v>
          </cell>
          <cell r="C3037">
            <v>28860919</v>
          </cell>
          <cell r="D3037" t="str">
            <v>37-1121</v>
          </cell>
          <cell r="E3037" t="str">
            <v>SDR 26</v>
          </cell>
          <cell r="F3037" t="str">
            <v>12X6 TEE SXGXG SDR26</v>
          </cell>
          <cell r="G3037">
            <v>11.88</v>
          </cell>
          <cell r="H3037">
            <v>5.3886729600000001</v>
          </cell>
          <cell r="I3037">
            <v>1</v>
          </cell>
          <cell r="J3037">
            <v>11</v>
          </cell>
          <cell r="K3037">
            <v>863.32355555555557</v>
          </cell>
          <cell r="L3037">
            <v>82.619500000000002</v>
          </cell>
          <cell r="M3037" t="str">
            <v>SPECFIT</v>
          </cell>
          <cell r="N3037" t="str">
            <v>(80)830126</v>
          </cell>
          <cell r="O3037" t="str">
            <v>BOX</v>
          </cell>
          <cell r="P3037" t="str">
            <v>D</v>
          </cell>
          <cell r="Q3037" t="str">
            <v>F</v>
          </cell>
          <cell r="R3037">
            <v>694.28235294117644</v>
          </cell>
          <cell r="S3037">
            <v>742.88211764705886</v>
          </cell>
          <cell r="T3037">
            <v>726.16</v>
          </cell>
          <cell r="U3037">
            <v>726.16</v>
          </cell>
          <cell r="V3037">
            <v>776.99120000000005</v>
          </cell>
          <cell r="W3037">
            <v>776.99120000000005</v>
          </cell>
          <cell r="X3037">
            <v>776.99120000000005</v>
          </cell>
          <cell r="Y3037">
            <v>776.99120000000005</v>
          </cell>
          <cell r="Z3037">
            <v>863.32355555555557</v>
          </cell>
          <cell r="AB3037" t="str">
            <v/>
          </cell>
          <cell r="AC3037">
            <v>1129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I3037" t="str">
            <v/>
          </cell>
          <cell r="AJ3037" t="str">
            <v/>
          </cell>
          <cell r="AM3037" t="e">
            <v>#N/A</v>
          </cell>
        </row>
        <row r="3038">
          <cell r="A3038" t="str">
            <v>ACTIVE</v>
          </cell>
          <cell r="B3038" t="str">
            <v>37-1122</v>
          </cell>
          <cell r="C3038">
            <v>28860927</v>
          </cell>
          <cell r="D3038" t="str">
            <v>37-1122</v>
          </cell>
          <cell r="E3038" t="str">
            <v>SDR 26</v>
          </cell>
          <cell r="F3038" t="str">
            <v>12X8 TEE SXGXG SDR26</v>
          </cell>
          <cell r="G3038">
            <v>13.904999999999999</v>
          </cell>
          <cell r="H3038">
            <v>6.3071967600000001</v>
          </cell>
          <cell r="I3038">
            <v>1</v>
          </cell>
          <cell r="J3038">
            <v>10</v>
          </cell>
          <cell r="K3038">
            <v>1171.9710000000002</v>
          </cell>
          <cell r="L3038">
            <v>112.15649999999999</v>
          </cell>
          <cell r="M3038" t="str">
            <v>SPECFIT</v>
          </cell>
          <cell r="N3038" t="str">
            <v>(80)830128</v>
          </cell>
          <cell r="O3038" t="str">
            <v>BOX</v>
          </cell>
          <cell r="P3038" t="str">
            <v>D</v>
          </cell>
          <cell r="Q3038" t="str">
            <v>F</v>
          </cell>
          <cell r="R3038">
            <v>942.49411764705883</v>
          </cell>
          <cell r="S3038">
            <v>1008.468705882353</v>
          </cell>
          <cell r="T3038">
            <v>985.77</v>
          </cell>
          <cell r="U3038">
            <v>985.77</v>
          </cell>
          <cell r="V3038">
            <v>1054.7739000000001</v>
          </cell>
          <cell r="W3038">
            <v>1054.7739000000001</v>
          </cell>
          <cell r="X3038">
            <v>1054.7739000000001</v>
          </cell>
          <cell r="Y3038">
            <v>1054.7739000000001</v>
          </cell>
          <cell r="Z3038">
            <v>1171.9710000000002</v>
          </cell>
          <cell r="AB3038" t="str">
            <v/>
          </cell>
          <cell r="AC3038">
            <v>1130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I3038" t="str">
            <v/>
          </cell>
          <cell r="AJ3038" t="str">
            <v/>
          </cell>
          <cell r="AM3038" t="e">
            <v>#N/A</v>
          </cell>
        </row>
        <row r="3039">
          <cell r="A3039" t="str">
            <v>ACTIVE</v>
          </cell>
          <cell r="B3039" t="str">
            <v>37-1123</v>
          </cell>
          <cell r="C3039">
            <v>28860935</v>
          </cell>
          <cell r="D3039" t="str">
            <v>37-1123</v>
          </cell>
          <cell r="E3039" t="str">
            <v>SDR 26</v>
          </cell>
          <cell r="F3039" t="str">
            <v>12X10 TEE SXGXG SDR26</v>
          </cell>
          <cell r="G3039">
            <v>16.155000000000001</v>
          </cell>
          <cell r="H3039">
            <v>7.3277787600000002</v>
          </cell>
          <cell r="I3039">
            <v>1</v>
          </cell>
          <cell r="J3039">
            <v>8</v>
          </cell>
          <cell r="K3039">
            <v>1399.809666666667</v>
          </cell>
          <cell r="L3039">
            <v>133.9579</v>
          </cell>
          <cell r="M3039" t="str">
            <v>SPECFIT</v>
          </cell>
          <cell r="N3039" t="str">
            <v>(80)8301210</v>
          </cell>
          <cell r="O3039" t="str">
            <v>BOX</v>
          </cell>
          <cell r="P3039" t="str">
            <v>D</v>
          </cell>
          <cell r="Q3039" t="str">
            <v>F</v>
          </cell>
          <cell r="R3039">
            <v>1125.7058823529412</v>
          </cell>
          <cell r="S3039">
            <v>1204.5052941176473</v>
          </cell>
          <cell r="T3039">
            <v>1177.4100000000001</v>
          </cell>
          <cell r="U3039">
            <v>1177.4100000000001</v>
          </cell>
          <cell r="V3039">
            <v>1259.8287000000003</v>
          </cell>
          <cell r="W3039">
            <v>1259.8287000000003</v>
          </cell>
          <cell r="X3039">
            <v>1259.8287000000003</v>
          </cell>
          <cell r="Y3039">
            <v>1259.8287000000003</v>
          </cell>
          <cell r="Z3039">
            <v>1399.809666666667</v>
          </cell>
          <cell r="AB3039" t="str">
            <v/>
          </cell>
          <cell r="AC3039">
            <v>1131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I3039" t="str">
            <v/>
          </cell>
          <cell r="AJ3039" t="str">
            <v/>
          </cell>
          <cell r="AM3039" t="e">
            <v>#N/A</v>
          </cell>
        </row>
        <row r="3040">
          <cell r="A3040" t="str">
            <v>ACTIVE</v>
          </cell>
          <cell r="B3040" t="str">
            <v>37-1124</v>
          </cell>
          <cell r="C3040">
            <v>28860943</v>
          </cell>
          <cell r="D3040" t="str">
            <v>37-1124</v>
          </cell>
          <cell r="E3040" t="str">
            <v>SDR 26</v>
          </cell>
          <cell r="F3040" t="str">
            <v>12 TEE SXGXG SDR26</v>
          </cell>
          <cell r="G3040">
            <v>19.395</v>
          </cell>
          <cell r="H3040">
            <v>8.7974168400000003</v>
          </cell>
          <cell r="I3040">
            <v>1</v>
          </cell>
          <cell r="J3040">
            <v>7</v>
          </cell>
          <cell r="K3040">
            <v>1510.9113333333332</v>
          </cell>
          <cell r="L3040">
            <v>144.59289999999999</v>
          </cell>
          <cell r="M3040" t="str">
            <v>SPECFIT</v>
          </cell>
          <cell r="N3040" t="str">
            <v>(80)83012</v>
          </cell>
          <cell r="O3040" t="str">
            <v>BOX</v>
          </cell>
          <cell r="P3040" t="str">
            <v>D</v>
          </cell>
          <cell r="Q3040" t="str">
            <v>F</v>
          </cell>
          <cell r="R3040">
            <v>1215.0705882352941</v>
          </cell>
          <cell r="S3040">
            <v>1300.1255294117648</v>
          </cell>
          <cell r="T3040">
            <v>1270.8599999999999</v>
          </cell>
          <cell r="U3040">
            <v>1270.8599999999999</v>
          </cell>
          <cell r="V3040">
            <v>1359.8201999999999</v>
          </cell>
          <cell r="W3040">
            <v>1359.8201999999999</v>
          </cell>
          <cell r="X3040">
            <v>1359.8201999999999</v>
          </cell>
          <cell r="Y3040">
            <v>1359.8201999999999</v>
          </cell>
          <cell r="Z3040">
            <v>1510.9113333333332</v>
          </cell>
          <cell r="AB3040" t="str">
            <v/>
          </cell>
          <cell r="AC3040">
            <v>1132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I3040" t="str">
            <v/>
          </cell>
          <cell r="AJ3040" t="str">
            <v/>
          </cell>
          <cell r="AM3040" t="e">
            <v>#N/A</v>
          </cell>
        </row>
        <row r="3041">
          <cell r="A3041" t="str">
            <v>ACTIVE</v>
          </cell>
          <cell r="B3041" t="str">
            <v>37-1125</v>
          </cell>
          <cell r="C3041">
            <v>28860951</v>
          </cell>
          <cell r="D3041" t="str">
            <v>37-1125</v>
          </cell>
          <cell r="E3041" t="str">
            <v>SDR 26</v>
          </cell>
          <cell r="F3041" t="str">
            <v>15X4 TEE SXGXG SDR26</v>
          </cell>
          <cell r="G3041">
            <v>16.605</v>
          </cell>
          <cell r="H3041">
            <v>7.5318951600000004</v>
          </cell>
          <cell r="I3041">
            <v>1</v>
          </cell>
          <cell r="J3041">
            <v>8</v>
          </cell>
          <cell r="K3041">
            <v>1224.5555555555557</v>
          </cell>
          <cell r="L3041">
            <v>117.1888</v>
          </cell>
          <cell r="M3041" t="str">
            <v>SPECFIT</v>
          </cell>
          <cell r="N3041" t="str">
            <v>(80)830154</v>
          </cell>
          <cell r="O3041" t="str">
            <v>BOX</v>
          </cell>
          <cell r="P3041" t="str">
            <v>D</v>
          </cell>
          <cell r="Q3041" t="str">
            <v>F</v>
          </cell>
          <cell r="R3041">
            <v>984.78823529411773</v>
          </cell>
          <cell r="S3041">
            <v>1053.723411764706</v>
          </cell>
          <cell r="T3041">
            <v>1030</v>
          </cell>
          <cell r="U3041">
            <v>1030</v>
          </cell>
          <cell r="V3041">
            <v>1102.1000000000001</v>
          </cell>
          <cell r="W3041">
            <v>1102.1000000000001</v>
          </cell>
          <cell r="X3041">
            <v>1102.1000000000001</v>
          </cell>
          <cell r="Y3041">
            <v>1102.1000000000001</v>
          </cell>
          <cell r="Z3041">
            <v>1224.5555555555557</v>
          </cell>
          <cell r="AB3041" t="str">
            <v/>
          </cell>
          <cell r="AC3041">
            <v>1133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I3041" t="str">
            <v/>
          </cell>
          <cell r="AJ3041" t="str">
            <v/>
          </cell>
          <cell r="AM3041" t="e">
            <v>#N/A</v>
          </cell>
        </row>
        <row r="3042">
          <cell r="A3042" t="str">
            <v>ACTIVE</v>
          </cell>
          <cell r="B3042" t="str">
            <v>37-1126</v>
          </cell>
          <cell r="C3042">
            <v>28860960</v>
          </cell>
          <cell r="D3042" t="str">
            <v>37-1126</v>
          </cell>
          <cell r="E3042" t="str">
            <v>SDR 26</v>
          </cell>
          <cell r="F3042" t="str">
            <v>15X6 TEE SXGXG SDR26</v>
          </cell>
          <cell r="G3042">
            <v>18.45</v>
          </cell>
          <cell r="H3042">
            <v>8.3687723999999992</v>
          </cell>
          <cell r="I3042">
            <v>1</v>
          </cell>
          <cell r="J3042">
            <v>7</v>
          </cell>
          <cell r="K3042">
            <v>1349.4245555555556</v>
          </cell>
          <cell r="L3042">
            <v>129.13839999999999</v>
          </cell>
          <cell r="M3042" t="str">
            <v>SPECFIT</v>
          </cell>
          <cell r="N3042" t="str">
            <v>(80)830156</v>
          </cell>
          <cell r="O3042" t="str">
            <v>BOX</v>
          </cell>
          <cell r="P3042" t="str">
            <v>D</v>
          </cell>
          <cell r="Q3042" t="str">
            <v>F</v>
          </cell>
          <cell r="R3042">
            <v>1085.2</v>
          </cell>
          <cell r="S3042">
            <v>1161.1640000000002</v>
          </cell>
          <cell r="T3042">
            <v>1135.03</v>
          </cell>
          <cell r="U3042">
            <v>1135.03</v>
          </cell>
          <cell r="V3042">
            <v>1214.4820999999999</v>
          </cell>
          <cell r="W3042">
            <v>1214.4820999999999</v>
          </cell>
          <cell r="X3042">
            <v>1214.4820999999999</v>
          </cell>
          <cell r="Y3042">
            <v>1214.4820999999999</v>
          </cell>
          <cell r="Z3042">
            <v>1349.4245555555556</v>
          </cell>
          <cell r="AB3042" t="str">
            <v/>
          </cell>
          <cell r="AC3042">
            <v>1134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I3042" t="str">
            <v/>
          </cell>
          <cell r="AJ3042" t="str">
            <v/>
          </cell>
          <cell r="AM3042" t="e">
            <v>#N/A</v>
          </cell>
        </row>
        <row r="3043">
          <cell r="A3043" t="str">
            <v>ACTIVE</v>
          </cell>
          <cell r="B3043" t="str">
            <v>37-1127</v>
          </cell>
          <cell r="C3043">
            <v>28860978</v>
          </cell>
          <cell r="D3043" t="str">
            <v>37-1127</v>
          </cell>
          <cell r="E3043" t="str">
            <v>SDR 26</v>
          </cell>
          <cell r="F3043" t="str">
            <v>15X8 TEE SXGXG SDR26</v>
          </cell>
          <cell r="G3043">
            <v>21.037500000000001</v>
          </cell>
          <cell r="H3043">
            <v>9.5424417000000012</v>
          </cell>
          <cell r="I3043">
            <v>1</v>
          </cell>
          <cell r="J3043">
            <v>6</v>
          </cell>
          <cell r="K3043">
            <v>1421.0075555555554</v>
          </cell>
          <cell r="L3043">
            <v>135.989</v>
          </cell>
          <cell r="M3043" t="str">
            <v>SPECFIT</v>
          </cell>
          <cell r="N3043" t="str">
            <v>(80)830158</v>
          </cell>
          <cell r="O3043" t="str">
            <v>BOX</v>
          </cell>
          <cell r="P3043" t="str">
            <v>D</v>
          </cell>
          <cell r="Q3043" t="str">
            <v>F</v>
          </cell>
          <cell r="R3043">
            <v>1142.7647058823529</v>
          </cell>
          <cell r="S3043">
            <v>1222.7582352941176</v>
          </cell>
          <cell r="T3043">
            <v>1195.24</v>
          </cell>
          <cell r="U3043">
            <v>1195.24</v>
          </cell>
          <cell r="V3043">
            <v>1278.9068</v>
          </cell>
          <cell r="W3043">
            <v>1278.9068</v>
          </cell>
          <cell r="X3043">
            <v>1278.9068</v>
          </cell>
          <cell r="Y3043">
            <v>1278.9068</v>
          </cell>
          <cell r="Z3043">
            <v>1421.0075555555554</v>
          </cell>
          <cell r="AB3043" t="str">
            <v/>
          </cell>
          <cell r="AC3043">
            <v>1135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I3043" t="str">
            <v/>
          </cell>
          <cell r="AJ3043" t="str">
            <v/>
          </cell>
          <cell r="AM3043" t="e">
            <v>#N/A</v>
          </cell>
        </row>
        <row r="3044">
          <cell r="A3044" t="str">
            <v>ACTIVE</v>
          </cell>
          <cell r="B3044" t="str">
            <v>37-1128</v>
          </cell>
          <cell r="C3044">
            <v>28860986</v>
          </cell>
          <cell r="D3044" t="str">
            <v>37-1128</v>
          </cell>
          <cell r="E3044" t="str">
            <v>SDR 26</v>
          </cell>
          <cell r="F3044" t="str">
            <v>15X10 TEE SXGXG SDR26</v>
          </cell>
          <cell r="G3044">
            <v>23.895</v>
          </cell>
          <cell r="H3044">
            <v>10.838580840000001</v>
          </cell>
          <cell r="I3044">
            <v>1</v>
          </cell>
          <cell r="J3044">
            <v>6</v>
          </cell>
          <cell r="K3044">
            <v>1619.873</v>
          </cell>
          <cell r="L3044">
            <v>155.0187</v>
          </cell>
          <cell r="M3044" t="str">
            <v>SPECFIT</v>
          </cell>
          <cell r="N3044" t="str">
            <v>(80)8301510</v>
          </cell>
          <cell r="O3044" t="str">
            <v>BOX</v>
          </cell>
          <cell r="P3044" t="str">
            <v>D</v>
          </cell>
          <cell r="Q3044" t="str">
            <v>F</v>
          </cell>
          <cell r="R3044">
            <v>1302.6823529411765</v>
          </cell>
          <cell r="S3044">
            <v>1393.870117647059</v>
          </cell>
          <cell r="T3044">
            <v>1362.51</v>
          </cell>
          <cell r="U3044">
            <v>1362.51</v>
          </cell>
          <cell r="V3044">
            <v>1457.8857</v>
          </cell>
          <cell r="W3044">
            <v>1457.8857</v>
          </cell>
          <cell r="X3044">
            <v>1457.8857</v>
          </cell>
          <cell r="Y3044">
            <v>1457.8857</v>
          </cell>
          <cell r="Z3044">
            <v>1619.873</v>
          </cell>
          <cell r="AB3044" t="str">
            <v/>
          </cell>
          <cell r="AC3044">
            <v>1136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I3044" t="str">
            <v/>
          </cell>
          <cell r="AJ3044" t="str">
            <v/>
          </cell>
          <cell r="AM3044" t="e">
            <v>#N/A</v>
          </cell>
        </row>
        <row r="3045">
          <cell r="A3045" t="str">
            <v>ACTIVE</v>
          </cell>
          <cell r="B3045" t="str">
            <v>37-1129</v>
          </cell>
          <cell r="C3045">
            <v>28860994</v>
          </cell>
          <cell r="D3045" t="str">
            <v>37-1129</v>
          </cell>
          <cell r="E3045" t="str">
            <v>SDR 26</v>
          </cell>
          <cell r="F3045" t="str">
            <v>15X12 TEE SXGXG SDR26</v>
          </cell>
          <cell r="G3045">
            <v>26.73</v>
          </cell>
          <cell r="H3045">
            <v>12.12451416</v>
          </cell>
          <cell r="I3045">
            <v>1</v>
          </cell>
          <cell r="J3045">
            <v>5</v>
          </cell>
          <cell r="K3045">
            <v>1908.8205555555555</v>
          </cell>
          <cell r="L3045">
            <v>182.67080000000001</v>
          </cell>
          <cell r="M3045" t="str">
            <v>SPECFIT</v>
          </cell>
          <cell r="N3045" t="str">
            <v>(80)8301512</v>
          </cell>
          <cell r="O3045" t="str">
            <v>BOX</v>
          </cell>
          <cell r="P3045" t="str">
            <v>D</v>
          </cell>
          <cell r="Q3045" t="str">
            <v>F</v>
          </cell>
          <cell r="R3045">
            <v>1535.0588235294117</v>
          </cell>
          <cell r="S3045">
            <v>1642.5129411764706</v>
          </cell>
          <cell r="T3045">
            <v>1605.55</v>
          </cell>
          <cell r="U3045">
            <v>1605.55</v>
          </cell>
          <cell r="V3045">
            <v>1717.9385</v>
          </cell>
          <cell r="W3045">
            <v>1717.9385</v>
          </cell>
          <cell r="X3045">
            <v>1717.9385</v>
          </cell>
          <cell r="Y3045">
            <v>1717.9385</v>
          </cell>
          <cell r="Z3045">
            <v>1908.8205555555555</v>
          </cell>
          <cell r="AB3045" t="str">
            <v/>
          </cell>
          <cell r="AC3045">
            <v>1137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I3045" t="str">
            <v/>
          </cell>
          <cell r="AJ3045" t="str">
            <v/>
          </cell>
          <cell r="AM3045" t="e">
            <v>#N/A</v>
          </cell>
        </row>
        <row r="3046">
          <cell r="A3046" t="str">
            <v>ACTIVE</v>
          </cell>
          <cell r="B3046" t="str">
            <v>37-1130</v>
          </cell>
          <cell r="C3046">
            <v>28861001</v>
          </cell>
          <cell r="D3046" t="str">
            <v>37-1130</v>
          </cell>
          <cell r="E3046" t="str">
            <v>SDR 26</v>
          </cell>
          <cell r="F3046" t="str">
            <v>15 TEE SXGXG SDR26</v>
          </cell>
          <cell r="G3046">
            <v>33.39</v>
          </cell>
          <cell r="H3046">
            <v>15.14543688</v>
          </cell>
          <cell r="I3046">
            <v>1</v>
          </cell>
          <cell r="J3046">
            <v>4</v>
          </cell>
          <cell r="K3046">
            <v>2479.3326666666667</v>
          </cell>
          <cell r="L3046">
            <v>237.2679</v>
          </cell>
          <cell r="M3046" t="str">
            <v>SPECFIT</v>
          </cell>
          <cell r="N3046" t="str">
            <v>(80)83015</v>
          </cell>
          <cell r="O3046" t="str">
            <v>BOX</v>
          </cell>
          <cell r="P3046" t="str">
            <v>D</v>
          </cell>
          <cell r="Q3046" t="str">
            <v>F</v>
          </cell>
          <cell r="R3046">
            <v>1993.8588235294119</v>
          </cell>
          <cell r="S3046">
            <v>2133.4289411764707</v>
          </cell>
          <cell r="T3046">
            <v>2085.42</v>
          </cell>
          <cell r="U3046">
            <v>2085.42</v>
          </cell>
          <cell r="V3046">
            <v>2231.3994000000002</v>
          </cell>
          <cell r="W3046">
            <v>2231.3994000000002</v>
          </cell>
          <cell r="X3046">
            <v>2231.3994000000002</v>
          </cell>
          <cell r="Y3046">
            <v>2231.3994000000002</v>
          </cell>
          <cell r="Z3046">
            <v>2479.3326666666667</v>
          </cell>
          <cell r="AB3046" t="str">
            <v/>
          </cell>
          <cell r="AC3046">
            <v>1138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I3046" t="str">
            <v/>
          </cell>
          <cell r="AJ3046" t="str">
            <v/>
          </cell>
          <cell r="AM3046" t="e">
            <v>#N/A</v>
          </cell>
        </row>
        <row r="3047">
          <cell r="A3047" t="str">
            <v>ACTIVE</v>
          </cell>
          <cell r="B3047" t="str">
            <v>37-1131</v>
          </cell>
          <cell r="C3047">
            <v>28861010</v>
          </cell>
          <cell r="D3047" t="str">
            <v>37-1131</v>
          </cell>
          <cell r="E3047" t="str">
            <v>SDR 26</v>
          </cell>
          <cell r="F3047" t="str">
            <v>18X4 TEE SXGXG SDR26</v>
          </cell>
          <cell r="G3047">
            <v>31.95</v>
          </cell>
          <cell r="H3047">
            <v>14.4922644</v>
          </cell>
          <cell r="I3047">
            <v>1</v>
          </cell>
          <cell r="J3047">
            <v>4</v>
          </cell>
          <cell r="K3047">
            <v>3523.7953333333335</v>
          </cell>
          <cell r="L3047">
            <v>337.22300000000001</v>
          </cell>
          <cell r="M3047" t="str">
            <v>SPECFIT</v>
          </cell>
          <cell r="N3047" t="str">
            <v>(80)830184</v>
          </cell>
          <cell r="O3047" t="str">
            <v>BOX</v>
          </cell>
          <cell r="P3047" t="str">
            <v>D</v>
          </cell>
          <cell r="Q3047" t="str">
            <v>F</v>
          </cell>
          <cell r="R3047">
            <v>2833.8117647058821</v>
          </cell>
          <cell r="S3047">
            <v>3032.1785882352938</v>
          </cell>
          <cell r="T3047">
            <v>2963.94</v>
          </cell>
          <cell r="U3047">
            <v>2963.94</v>
          </cell>
          <cell r="V3047">
            <v>3171.4158000000002</v>
          </cell>
          <cell r="W3047">
            <v>3171.4158000000002</v>
          </cell>
          <cell r="X3047">
            <v>3171.4158000000002</v>
          </cell>
          <cell r="Y3047">
            <v>3171.4158000000002</v>
          </cell>
          <cell r="Z3047">
            <v>3523.7953333333335</v>
          </cell>
          <cell r="AB3047" t="str">
            <v/>
          </cell>
          <cell r="AC3047">
            <v>1139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I3047" t="str">
            <v/>
          </cell>
          <cell r="AJ3047" t="str">
            <v/>
          </cell>
          <cell r="AM3047" t="e">
            <v>#N/A</v>
          </cell>
        </row>
        <row r="3048">
          <cell r="A3048" t="str">
            <v>ACTIVE</v>
          </cell>
          <cell r="B3048" t="str">
            <v>37-1132</v>
          </cell>
          <cell r="C3048">
            <v>28861028</v>
          </cell>
          <cell r="D3048" t="str">
            <v>37-1132</v>
          </cell>
          <cell r="E3048" t="str">
            <v>SDR 26</v>
          </cell>
          <cell r="F3048" t="str">
            <v>18X6 TEE SXGXG SDR26</v>
          </cell>
          <cell r="G3048">
            <v>34.65</v>
          </cell>
          <cell r="H3048">
            <v>15.716962799999999</v>
          </cell>
          <cell r="I3048">
            <v>1</v>
          </cell>
          <cell r="J3048">
            <v>4</v>
          </cell>
          <cell r="K3048">
            <v>3643.3618888888896</v>
          </cell>
          <cell r="L3048">
            <v>348.66520000000003</v>
          </cell>
          <cell r="M3048" t="str">
            <v>SPECFIT</v>
          </cell>
          <cell r="N3048" t="str">
            <v>(80)830186</v>
          </cell>
          <cell r="O3048" t="str">
            <v>BOX</v>
          </cell>
          <cell r="P3048" t="str">
            <v>D</v>
          </cell>
          <cell r="Q3048" t="str">
            <v>F</v>
          </cell>
          <cell r="R3048">
            <v>2929.964705882353</v>
          </cell>
          <cell r="S3048">
            <v>3135.0622352941177</v>
          </cell>
          <cell r="T3048">
            <v>3064.51</v>
          </cell>
          <cell r="U3048">
            <v>3064.51</v>
          </cell>
          <cell r="V3048">
            <v>3279.0257000000006</v>
          </cell>
          <cell r="W3048">
            <v>3279.0257000000006</v>
          </cell>
          <cell r="X3048">
            <v>3279.0257000000006</v>
          </cell>
          <cell r="Y3048">
            <v>3279.0257000000006</v>
          </cell>
          <cell r="Z3048">
            <v>3643.3618888888896</v>
          </cell>
          <cell r="AB3048" t="str">
            <v/>
          </cell>
          <cell r="AC3048">
            <v>1140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I3048" t="str">
            <v/>
          </cell>
          <cell r="AJ3048" t="str">
            <v/>
          </cell>
          <cell r="AM3048" t="e">
            <v>#N/A</v>
          </cell>
        </row>
        <row r="3049">
          <cell r="A3049" t="str">
            <v>ACTIVE</v>
          </cell>
          <cell r="B3049" t="str">
            <v>37-1133</v>
          </cell>
          <cell r="C3049">
            <v>28861036</v>
          </cell>
          <cell r="D3049" t="str">
            <v>37-1133</v>
          </cell>
          <cell r="E3049" t="str">
            <v>SDR 26</v>
          </cell>
          <cell r="F3049" t="str">
            <v>18X8 TEE SXGXG SDR26</v>
          </cell>
          <cell r="G3049">
            <v>37.35</v>
          </cell>
          <cell r="H3049">
            <v>16.941661200000002</v>
          </cell>
          <cell r="I3049">
            <v>1</v>
          </cell>
          <cell r="J3049">
            <v>4</v>
          </cell>
          <cell r="K3049">
            <v>3806.3942222222222</v>
          </cell>
          <cell r="L3049">
            <v>364.26600000000002</v>
          </cell>
          <cell r="M3049" t="str">
            <v>SPECFIT</v>
          </cell>
          <cell r="N3049" t="str">
            <v>(80)830188</v>
          </cell>
          <cell r="O3049" t="str">
            <v>BOX</v>
          </cell>
          <cell r="P3049" t="str">
            <v>D</v>
          </cell>
          <cell r="Q3049" t="str">
            <v>F</v>
          </cell>
          <cell r="R3049">
            <v>3061.0588235294122</v>
          </cell>
          <cell r="S3049">
            <v>3275.3329411764712</v>
          </cell>
          <cell r="T3049">
            <v>3201.64</v>
          </cell>
          <cell r="U3049">
            <v>3201.64</v>
          </cell>
          <cell r="V3049">
            <v>3425.7548000000002</v>
          </cell>
          <cell r="W3049">
            <v>3425.7548000000002</v>
          </cell>
          <cell r="X3049">
            <v>3425.7548000000002</v>
          </cell>
          <cell r="Y3049">
            <v>3425.7548000000002</v>
          </cell>
          <cell r="Z3049">
            <v>3806.3942222222222</v>
          </cell>
          <cell r="AB3049" t="str">
            <v/>
          </cell>
          <cell r="AC3049">
            <v>1141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I3049" t="str">
            <v/>
          </cell>
          <cell r="AJ3049" t="str">
            <v/>
          </cell>
          <cell r="AM3049" t="e">
            <v>#N/A</v>
          </cell>
        </row>
        <row r="3050">
          <cell r="A3050" t="str">
            <v>ACTIVE</v>
          </cell>
          <cell r="B3050" t="str">
            <v>37-1134</v>
          </cell>
          <cell r="C3050">
            <v>28861044</v>
          </cell>
          <cell r="D3050" t="str">
            <v>37-1134</v>
          </cell>
          <cell r="E3050" t="str">
            <v>SDR 26</v>
          </cell>
          <cell r="F3050" t="str">
            <v>18X10 TEE SXGXG SDR26</v>
          </cell>
          <cell r="G3050">
            <v>40.950000000000003</v>
          </cell>
          <cell r="H3050">
            <v>18.5745924</v>
          </cell>
          <cell r="I3050">
            <v>1</v>
          </cell>
          <cell r="J3050">
            <v>3</v>
          </cell>
          <cell r="K3050">
            <v>3952.7583333333332</v>
          </cell>
          <cell r="L3050">
            <v>378.27260000000001</v>
          </cell>
          <cell r="M3050" t="str">
            <v>SPECFIT</v>
          </cell>
          <cell r="N3050" t="str">
            <v>(80)8301810</v>
          </cell>
          <cell r="O3050" t="str">
            <v>BOX</v>
          </cell>
          <cell r="P3050" t="str">
            <v>D</v>
          </cell>
          <cell r="Q3050" t="str">
            <v>F</v>
          </cell>
          <cell r="R3050">
            <v>3178.7647058823527</v>
          </cell>
          <cell r="S3050">
            <v>3401.2782352941176</v>
          </cell>
          <cell r="T3050">
            <v>3324.75</v>
          </cell>
          <cell r="U3050">
            <v>3324.75</v>
          </cell>
          <cell r="V3050">
            <v>3557.4825000000001</v>
          </cell>
          <cell r="W3050">
            <v>3557.4825000000001</v>
          </cell>
          <cell r="X3050">
            <v>3557.4825000000001</v>
          </cell>
          <cell r="Y3050">
            <v>3557.4825000000001</v>
          </cell>
          <cell r="Z3050">
            <v>3952.7583333333332</v>
          </cell>
          <cell r="AB3050" t="str">
            <v/>
          </cell>
          <cell r="AC3050">
            <v>1142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I3050" t="str">
            <v/>
          </cell>
          <cell r="AJ3050" t="str">
            <v/>
          </cell>
          <cell r="AM3050" t="e">
            <v>#N/A</v>
          </cell>
        </row>
        <row r="3051">
          <cell r="A3051" t="str">
            <v>ACTIVE</v>
          </cell>
          <cell r="B3051" t="str">
            <v>37-1135</v>
          </cell>
          <cell r="C3051">
            <v>28861052</v>
          </cell>
          <cell r="D3051" t="str">
            <v>37-1135</v>
          </cell>
          <cell r="E3051" t="str">
            <v>SDR 26</v>
          </cell>
          <cell r="F3051" t="str">
            <v>18X12 TEE SXGXG SDR26</v>
          </cell>
          <cell r="G3051">
            <v>44.55</v>
          </cell>
          <cell r="H3051">
            <v>20.207523599999998</v>
          </cell>
          <cell r="I3051">
            <v>1</v>
          </cell>
          <cell r="J3051">
            <v>3</v>
          </cell>
          <cell r="K3051">
            <v>4060.9828888888892</v>
          </cell>
          <cell r="L3051">
            <v>388.62990000000002</v>
          </cell>
          <cell r="M3051" t="str">
            <v>SPECFIT</v>
          </cell>
          <cell r="N3051" t="str">
            <v>(80)8301812</v>
          </cell>
          <cell r="O3051" t="str">
            <v>BOX</v>
          </cell>
          <cell r="P3051" t="str">
            <v>D</v>
          </cell>
          <cell r="Q3051" t="str">
            <v>F</v>
          </cell>
          <cell r="R3051">
            <v>3265.7999999999997</v>
          </cell>
          <cell r="S3051">
            <v>3494.4059999999999</v>
          </cell>
          <cell r="T3051">
            <v>3415.78</v>
          </cell>
          <cell r="U3051">
            <v>3415.78</v>
          </cell>
          <cell r="V3051">
            <v>3654.8846000000003</v>
          </cell>
          <cell r="W3051">
            <v>3654.8846000000003</v>
          </cell>
          <cell r="X3051">
            <v>3654.8846000000003</v>
          </cell>
          <cell r="Y3051">
            <v>3654.8846000000003</v>
          </cell>
          <cell r="Z3051">
            <v>4060.9828888888892</v>
          </cell>
          <cell r="AB3051" t="str">
            <v/>
          </cell>
          <cell r="AC3051">
            <v>1143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I3051" t="str">
            <v/>
          </cell>
          <cell r="AJ3051" t="str">
            <v/>
          </cell>
          <cell r="AM3051" t="e">
            <v>#N/A</v>
          </cell>
        </row>
        <row r="3052">
          <cell r="A3052" t="str">
            <v>ACTIVE</v>
          </cell>
          <cell r="B3052" t="str">
            <v>37-1136</v>
          </cell>
          <cell r="C3052">
            <v>28861060</v>
          </cell>
          <cell r="D3052" t="str">
            <v>37-1136</v>
          </cell>
          <cell r="E3052" t="str">
            <v>SDR 26</v>
          </cell>
          <cell r="F3052" t="str">
            <v>18X15 TEE SXGXG SDR26</v>
          </cell>
          <cell r="G3052">
            <v>50.85</v>
          </cell>
          <cell r="H3052">
            <v>23.065153200000001</v>
          </cell>
          <cell r="I3052">
            <v>1</v>
          </cell>
          <cell r="J3052">
            <v>3</v>
          </cell>
          <cell r="K3052">
            <v>4324.8686666666663</v>
          </cell>
          <cell r="L3052">
            <v>413.88249999999999</v>
          </cell>
          <cell r="M3052" t="str">
            <v>SPECFIT</v>
          </cell>
          <cell r="N3052" t="str">
            <v>(80)8301815</v>
          </cell>
          <cell r="O3052" t="str">
            <v>BOX</v>
          </cell>
          <cell r="P3052" t="str">
            <v>D</v>
          </cell>
          <cell r="Q3052" t="str">
            <v>F</v>
          </cell>
          <cell r="R3052">
            <v>3478.0117647058823</v>
          </cell>
          <cell r="S3052">
            <v>3721.4725882352941</v>
          </cell>
          <cell r="T3052">
            <v>3637.74</v>
          </cell>
          <cell r="U3052">
            <v>3637.74</v>
          </cell>
          <cell r="V3052">
            <v>3892.3818000000001</v>
          </cell>
          <cell r="W3052">
            <v>3892.3818000000001</v>
          </cell>
          <cell r="X3052">
            <v>3892.3818000000001</v>
          </cell>
          <cell r="Y3052">
            <v>3892.3818000000001</v>
          </cell>
          <cell r="Z3052">
            <v>4324.8686666666663</v>
          </cell>
          <cell r="AB3052" t="str">
            <v/>
          </cell>
          <cell r="AC3052">
            <v>1144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I3052" t="str">
            <v/>
          </cell>
          <cell r="AJ3052" t="str">
            <v/>
          </cell>
          <cell r="AM3052" t="e">
            <v>#N/A</v>
          </cell>
        </row>
        <row r="3053">
          <cell r="A3053" t="str">
            <v>ACTIVE</v>
          </cell>
          <cell r="B3053" t="str">
            <v>37-1137</v>
          </cell>
          <cell r="C3053">
            <v>28861079</v>
          </cell>
          <cell r="D3053" t="str">
            <v>37-1137</v>
          </cell>
          <cell r="E3053" t="str">
            <v>SDR 26</v>
          </cell>
          <cell r="F3053" t="str">
            <v>18 TEE SXGXG SDR26</v>
          </cell>
          <cell r="G3053">
            <v>65.25</v>
          </cell>
          <cell r="H3053">
            <v>29.596878</v>
          </cell>
          <cell r="I3053">
            <v>1</v>
          </cell>
          <cell r="J3053">
            <v>2</v>
          </cell>
          <cell r="K3053">
            <v>4567.1642222222217</v>
          </cell>
          <cell r="L3053">
            <v>437.07060000000001</v>
          </cell>
          <cell r="M3053" t="str">
            <v>SPECFIT</v>
          </cell>
          <cell r="N3053" t="str">
            <v>(80)83018</v>
          </cell>
          <cell r="O3053" t="str">
            <v>BOX</v>
          </cell>
          <cell r="P3053" t="str">
            <v>D</v>
          </cell>
          <cell r="Q3053" t="str">
            <v>F</v>
          </cell>
          <cell r="R3053">
            <v>3672.8705882352942</v>
          </cell>
          <cell r="S3053">
            <v>3929.971529411765</v>
          </cell>
          <cell r="T3053">
            <v>3841.54</v>
          </cell>
          <cell r="U3053">
            <v>3841.54</v>
          </cell>
          <cell r="V3053">
            <v>4110.4477999999999</v>
          </cell>
          <cell r="W3053">
            <v>4110.4477999999999</v>
          </cell>
          <cell r="X3053">
            <v>4110.4477999999999</v>
          </cell>
          <cell r="Y3053">
            <v>4110.4477999999999</v>
          </cell>
          <cell r="Z3053">
            <v>4567.1642222222217</v>
          </cell>
          <cell r="AB3053" t="str">
            <v/>
          </cell>
          <cell r="AC3053">
            <v>1145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I3053" t="str">
            <v/>
          </cell>
          <cell r="AJ3053" t="str">
            <v/>
          </cell>
          <cell r="AM3053" t="e">
            <v>#N/A</v>
          </cell>
        </row>
        <row r="3054">
          <cell r="A3054" t="str">
            <v>ACTIVE</v>
          </cell>
          <cell r="B3054" t="str">
            <v>37-1138</v>
          </cell>
          <cell r="C3054">
            <v>28861087</v>
          </cell>
          <cell r="D3054" t="str">
            <v>37-1138</v>
          </cell>
          <cell r="E3054" t="str">
            <v>SDR 26</v>
          </cell>
          <cell r="F3054" t="str">
            <v>21X4 TEE SXGXG SDR26</v>
          </cell>
          <cell r="G3054">
            <v>54</v>
          </cell>
          <cell r="H3054">
            <v>24.493967999999999</v>
          </cell>
          <cell r="I3054">
            <v>1</v>
          </cell>
          <cell r="J3054">
            <v>3</v>
          </cell>
          <cell r="K3054">
            <v>5345.5773333333327</v>
          </cell>
          <cell r="L3054">
            <v>511.56389999999999</v>
          </cell>
          <cell r="M3054" t="str">
            <v>SPECFIT</v>
          </cell>
          <cell r="N3054" t="str">
            <v>(80)830214</v>
          </cell>
          <cell r="O3054" t="str">
            <v>BOX</v>
          </cell>
          <cell r="P3054" t="str">
            <v>D</v>
          </cell>
          <cell r="Q3054" t="str">
            <v>F</v>
          </cell>
          <cell r="R3054">
            <v>4298.8588235294119</v>
          </cell>
          <cell r="S3054">
            <v>4599.7789411764707</v>
          </cell>
          <cell r="T3054">
            <v>4496.28</v>
          </cell>
          <cell r="U3054">
            <v>4496.28</v>
          </cell>
          <cell r="V3054">
            <v>4811.0195999999996</v>
          </cell>
          <cell r="W3054">
            <v>4811.0195999999996</v>
          </cell>
          <cell r="X3054">
            <v>4811.0195999999996</v>
          </cell>
          <cell r="Y3054">
            <v>4811.0195999999996</v>
          </cell>
          <cell r="Z3054">
            <v>5345.5773333333327</v>
          </cell>
          <cell r="AB3054" t="str">
            <v/>
          </cell>
          <cell r="AC3054">
            <v>1146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I3054" t="str">
            <v/>
          </cell>
          <cell r="AJ3054" t="str">
            <v/>
          </cell>
          <cell r="AM3054" t="e">
            <v>#N/A</v>
          </cell>
        </row>
        <row r="3055">
          <cell r="A3055" t="str">
            <v>ACTIVE</v>
          </cell>
          <cell r="B3055" t="str">
            <v>37-1139</v>
          </cell>
          <cell r="C3055">
            <v>28861095</v>
          </cell>
          <cell r="D3055" t="str">
            <v>37-1139</v>
          </cell>
          <cell r="E3055" t="str">
            <v>SDR 26</v>
          </cell>
          <cell r="F3055" t="str">
            <v>21X6 TEE SXGXG SDR26</v>
          </cell>
          <cell r="G3055">
            <v>56.7</v>
          </cell>
          <cell r="H3055">
            <v>25.7186664</v>
          </cell>
          <cell r="I3055">
            <v>1</v>
          </cell>
          <cell r="J3055">
            <v>2</v>
          </cell>
          <cell r="K3055">
            <v>5734.284555555555</v>
          </cell>
          <cell r="L3055">
            <v>548.76239999999996</v>
          </cell>
          <cell r="M3055" t="str">
            <v>SPECFIT</v>
          </cell>
          <cell r="N3055" t="str">
            <v>(80)830216</v>
          </cell>
          <cell r="O3055" t="str">
            <v>BOX</v>
          </cell>
          <cell r="P3055" t="str">
            <v>D</v>
          </cell>
          <cell r="Q3055" t="str">
            <v>F</v>
          </cell>
          <cell r="R3055">
            <v>4611.4588235294113</v>
          </cell>
          <cell r="S3055">
            <v>4934.2609411764706</v>
          </cell>
          <cell r="T3055">
            <v>4823.2299999999996</v>
          </cell>
          <cell r="U3055">
            <v>4823.2299999999996</v>
          </cell>
          <cell r="V3055">
            <v>5160.8561</v>
          </cell>
          <cell r="W3055">
            <v>5160.8561</v>
          </cell>
          <cell r="X3055">
            <v>5160.8561</v>
          </cell>
          <cell r="Y3055">
            <v>5160.8561</v>
          </cell>
          <cell r="Z3055">
            <v>5734.284555555555</v>
          </cell>
          <cell r="AB3055" t="str">
            <v/>
          </cell>
          <cell r="AC3055">
            <v>1147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I3055" t="str">
            <v/>
          </cell>
          <cell r="AJ3055" t="str">
            <v/>
          </cell>
          <cell r="AM3055" t="e">
            <v>#N/A</v>
          </cell>
        </row>
        <row r="3056">
          <cell r="A3056" t="str">
            <v>ACTIVE</v>
          </cell>
          <cell r="B3056" t="str">
            <v>37-1140</v>
          </cell>
          <cell r="C3056">
            <v>28861109</v>
          </cell>
          <cell r="D3056" t="str">
            <v>37-1140</v>
          </cell>
          <cell r="E3056" t="str">
            <v>SDR 26</v>
          </cell>
          <cell r="F3056" t="str">
            <v>21X8 TEE SXGXG SDR26</v>
          </cell>
          <cell r="G3056">
            <v>62.1</v>
          </cell>
          <cell r="H3056">
            <v>28.168063199999999</v>
          </cell>
          <cell r="I3056">
            <v>1</v>
          </cell>
          <cell r="J3056">
            <v>2</v>
          </cell>
          <cell r="K3056">
            <v>6159.6095555555548</v>
          </cell>
          <cell r="L3056">
            <v>589.46579999999994</v>
          </cell>
          <cell r="M3056" t="str">
            <v>SPECFIT</v>
          </cell>
          <cell r="N3056" t="str">
            <v>(80)830218</v>
          </cell>
          <cell r="O3056" t="str">
            <v>BOX</v>
          </cell>
          <cell r="P3056" t="str">
            <v>D</v>
          </cell>
          <cell r="Q3056" t="str">
            <v>F</v>
          </cell>
          <cell r="R3056">
            <v>4953.4941176470593</v>
          </cell>
          <cell r="S3056">
            <v>5300.2387058823533</v>
          </cell>
          <cell r="T3056">
            <v>5180.9799999999996</v>
          </cell>
          <cell r="U3056">
            <v>5180.9799999999996</v>
          </cell>
          <cell r="V3056">
            <v>5543.6485999999995</v>
          </cell>
          <cell r="W3056">
            <v>5543.6485999999995</v>
          </cell>
          <cell r="X3056">
            <v>5543.6485999999995</v>
          </cell>
          <cell r="Y3056">
            <v>5543.6485999999995</v>
          </cell>
          <cell r="Z3056">
            <v>6159.6095555555548</v>
          </cell>
          <cell r="AB3056" t="str">
            <v/>
          </cell>
          <cell r="AC3056">
            <v>1148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I3056" t="str">
            <v/>
          </cell>
          <cell r="AJ3056" t="str">
            <v/>
          </cell>
          <cell r="AM3056" t="e">
            <v>#N/A</v>
          </cell>
        </row>
        <row r="3057">
          <cell r="A3057" t="str">
            <v>ACTIVE</v>
          </cell>
          <cell r="B3057" t="str">
            <v>37-1141</v>
          </cell>
          <cell r="C3057">
            <v>28861117</v>
          </cell>
          <cell r="D3057" t="str">
            <v>37-1141</v>
          </cell>
          <cell r="E3057" t="str">
            <v>SDR 26</v>
          </cell>
          <cell r="F3057" t="str">
            <v>21X10 TEE SXGXG SDR26</v>
          </cell>
          <cell r="G3057">
            <v>66.150000000000006</v>
          </cell>
          <cell r="H3057">
            <v>30.005110800000001</v>
          </cell>
          <cell r="I3057">
            <v>1</v>
          </cell>
          <cell r="J3057">
            <v>2</v>
          </cell>
          <cell r="K3057">
            <v>6618.4374444444447</v>
          </cell>
          <cell r="L3057">
            <v>633.3741</v>
          </cell>
          <cell r="M3057" t="str">
            <v>SPECFIT</v>
          </cell>
          <cell r="N3057" t="str">
            <v>(80)8302110</v>
          </cell>
          <cell r="O3057" t="str">
            <v>BOX</v>
          </cell>
          <cell r="P3057" t="str">
            <v>D</v>
          </cell>
          <cell r="Q3057" t="str">
            <v>F</v>
          </cell>
          <cell r="R3057">
            <v>5322.482352941176</v>
          </cell>
          <cell r="S3057">
            <v>5695.0561176470583</v>
          </cell>
          <cell r="T3057">
            <v>5566.91</v>
          </cell>
          <cell r="U3057">
            <v>5566.91</v>
          </cell>
          <cell r="V3057">
            <v>5956.5937000000004</v>
          </cell>
          <cell r="W3057">
            <v>5956.5937000000004</v>
          </cell>
          <cell r="X3057">
            <v>5956.5937000000004</v>
          </cell>
          <cell r="Y3057">
            <v>5956.5937000000004</v>
          </cell>
          <cell r="Z3057">
            <v>6618.4374444444447</v>
          </cell>
          <cell r="AB3057" t="str">
            <v/>
          </cell>
          <cell r="AC3057">
            <v>1149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I3057" t="str">
            <v/>
          </cell>
          <cell r="AJ3057" t="str">
            <v/>
          </cell>
          <cell r="AM3057" t="e">
            <v>#N/A</v>
          </cell>
        </row>
        <row r="3058">
          <cell r="A3058" t="str">
            <v>ACTIVE</v>
          </cell>
          <cell r="B3058" t="str">
            <v>37-1142</v>
          </cell>
          <cell r="C3058">
            <v>28861125</v>
          </cell>
          <cell r="D3058" t="str">
            <v>37-1142</v>
          </cell>
          <cell r="E3058" t="str">
            <v>SDR 26</v>
          </cell>
          <cell r="F3058" t="str">
            <v>21X12 TEE SXGXG SDR26</v>
          </cell>
          <cell r="G3058">
            <v>71.099999999999994</v>
          </cell>
          <cell r="H3058">
            <v>32.250391199999996</v>
          </cell>
          <cell r="I3058">
            <v>1</v>
          </cell>
          <cell r="J3058">
            <v>2</v>
          </cell>
          <cell r="K3058">
            <v>7094.0167777777788</v>
          </cell>
          <cell r="L3058">
            <v>678.8877</v>
          </cell>
          <cell r="M3058" t="str">
            <v>SPECFIT</v>
          </cell>
          <cell r="N3058" t="str">
            <v>(80)8302112</v>
          </cell>
          <cell r="O3058" t="str">
            <v>BOX</v>
          </cell>
          <cell r="P3058" t="str">
            <v>D</v>
          </cell>
          <cell r="Q3058" t="str">
            <v>F</v>
          </cell>
          <cell r="R3058">
            <v>5704.9411764705883</v>
          </cell>
          <cell r="S3058">
            <v>6104.2870588235301</v>
          </cell>
          <cell r="T3058">
            <v>5966.93</v>
          </cell>
          <cell r="U3058">
            <v>5966.93</v>
          </cell>
          <cell r="V3058">
            <v>6384.6151000000009</v>
          </cell>
          <cell r="W3058">
            <v>6384.6151000000009</v>
          </cell>
          <cell r="X3058">
            <v>6384.6151000000009</v>
          </cell>
          <cell r="Y3058">
            <v>6384.6151000000009</v>
          </cell>
          <cell r="Z3058">
            <v>7094.0167777777788</v>
          </cell>
          <cell r="AB3058" t="str">
            <v/>
          </cell>
          <cell r="AC3058">
            <v>1150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I3058" t="str">
            <v/>
          </cell>
          <cell r="AJ3058" t="str">
            <v/>
          </cell>
          <cell r="AM3058" t="e">
            <v>#N/A</v>
          </cell>
        </row>
        <row r="3059">
          <cell r="A3059" t="str">
            <v>ACTIVE</v>
          </cell>
          <cell r="B3059" t="str">
            <v>37-1143</v>
          </cell>
          <cell r="C3059">
            <v>28861133</v>
          </cell>
          <cell r="D3059" t="str">
            <v>37-1143</v>
          </cell>
          <cell r="E3059" t="str">
            <v>SDR 26</v>
          </cell>
          <cell r="F3059" t="str">
            <v>21X15 TEE SXGXG SDR26</v>
          </cell>
          <cell r="G3059">
            <v>80.099999999999994</v>
          </cell>
          <cell r="H3059">
            <v>36.3327192</v>
          </cell>
          <cell r="I3059">
            <v>1</v>
          </cell>
          <cell r="J3059">
            <v>2</v>
          </cell>
          <cell r="K3059">
            <v>7917.9286666666667</v>
          </cell>
          <cell r="L3059">
            <v>757.73379999999997</v>
          </cell>
          <cell r="M3059" t="str">
            <v>SPECFIT</v>
          </cell>
          <cell r="N3059" t="str">
            <v>(80)8302115</v>
          </cell>
          <cell r="O3059" t="str">
            <v>BOX</v>
          </cell>
          <cell r="P3059" t="str">
            <v>D</v>
          </cell>
          <cell r="Q3059" t="str">
            <v>F</v>
          </cell>
          <cell r="R3059">
            <v>6367.517647058824</v>
          </cell>
          <cell r="S3059">
            <v>6813.2438823529419</v>
          </cell>
          <cell r="T3059">
            <v>6659.94</v>
          </cell>
          <cell r="U3059">
            <v>6659.94</v>
          </cell>
          <cell r="V3059">
            <v>7126.1358</v>
          </cell>
          <cell r="W3059">
            <v>7126.1358</v>
          </cell>
          <cell r="X3059">
            <v>7126.1358</v>
          </cell>
          <cell r="Y3059">
            <v>7126.1358</v>
          </cell>
          <cell r="Z3059">
            <v>7917.9286666666667</v>
          </cell>
          <cell r="AB3059" t="str">
            <v/>
          </cell>
          <cell r="AC3059">
            <v>1151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I3059" t="str">
            <v/>
          </cell>
          <cell r="AJ3059" t="str">
            <v/>
          </cell>
          <cell r="AM3059" t="e">
            <v>#N/A</v>
          </cell>
        </row>
        <row r="3060">
          <cell r="A3060" t="str">
            <v>ACTIVE</v>
          </cell>
          <cell r="B3060" t="str">
            <v>37-1144</v>
          </cell>
          <cell r="C3060">
            <v>28861141</v>
          </cell>
          <cell r="D3060" t="str">
            <v>37-1144</v>
          </cell>
          <cell r="E3060" t="str">
            <v>SDR 26</v>
          </cell>
          <cell r="F3060" t="str">
            <v>21X18 TEE SXGXG SDR26</v>
          </cell>
          <cell r="G3060">
            <v>91.8</v>
          </cell>
          <cell r="H3060">
            <v>41.639745599999998</v>
          </cell>
          <cell r="I3060">
            <v>1</v>
          </cell>
          <cell r="J3060">
            <v>1</v>
          </cell>
          <cell r="K3060">
            <v>8984.8137777777774</v>
          </cell>
          <cell r="L3060">
            <v>859.8329</v>
          </cell>
          <cell r="M3060" t="str">
            <v>SPECFIT</v>
          </cell>
          <cell r="N3060" t="str">
            <v>(80)8302118</v>
          </cell>
          <cell r="O3060" t="str">
            <v>BOX</v>
          </cell>
          <cell r="P3060" t="str">
            <v>D</v>
          </cell>
          <cell r="Q3060" t="str">
            <v>F</v>
          </cell>
          <cell r="R3060">
            <v>7225.4941176470593</v>
          </cell>
          <cell r="S3060">
            <v>7731.2787058823542</v>
          </cell>
          <cell r="T3060">
            <v>7557.32</v>
          </cell>
          <cell r="U3060">
            <v>7557.32</v>
          </cell>
          <cell r="V3060">
            <v>8086.3324000000002</v>
          </cell>
          <cell r="W3060">
            <v>8086.3324000000002</v>
          </cell>
          <cell r="X3060">
            <v>8086.3324000000002</v>
          </cell>
          <cell r="Y3060">
            <v>8086.3324000000002</v>
          </cell>
          <cell r="Z3060">
            <v>8984.8137777777774</v>
          </cell>
          <cell r="AB3060" t="str">
            <v/>
          </cell>
          <cell r="AC3060">
            <v>1152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I3060" t="str">
            <v/>
          </cell>
          <cell r="AJ3060" t="str">
            <v/>
          </cell>
          <cell r="AM3060" t="e">
            <v>#N/A</v>
          </cell>
        </row>
        <row r="3061">
          <cell r="A3061" t="str">
            <v>ACTIVE</v>
          </cell>
          <cell r="B3061" t="str">
            <v>37-1145</v>
          </cell>
          <cell r="C3061">
            <v>28861150</v>
          </cell>
          <cell r="D3061" t="str">
            <v>37-1145</v>
          </cell>
          <cell r="E3061" t="str">
            <v>SDR 26</v>
          </cell>
          <cell r="F3061" t="str">
            <v>21 TEE SXGXG SDR26</v>
          </cell>
          <cell r="G3061">
            <v>107.55</v>
          </cell>
          <cell r="H3061">
            <v>48.783819600000001</v>
          </cell>
          <cell r="I3061">
            <v>1</v>
          </cell>
          <cell r="J3061">
            <v>1</v>
          </cell>
          <cell r="K3061">
            <v>11909.385333333334</v>
          </cell>
          <cell r="L3061">
            <v>1139.7112</v>
          </cell>
          <cell r="M3061" t="str">
            <v>SPECFIT</v>
          </cell>
          <cell r="N3061" t="str">
            <v>(80)83021</v>
          </cell>
          <cell r="O3061" t="str">
            <v>BOX</v>
          </cell>
          <cell r="P3061" t="str">
            <v>D</v>
          </cell>
          <cell r="Q3061" t="str">
            <v>F</v>
          </cell>
          <cell r="R3061">
            <v>9577.4117647058829</v>
          </cell>
          <cell r="S3061">
            <v>10247.830588235296</v>
          </cell>
          <cell r="T3061">
            <v>10017.24</v>
          </cell>
          <cell r="U3061">
            <v>10017.24</v>
          </cell>
          <cell r="V3061">
            <v>10718.4468</v>
          </cell>
          <cell r="W3061">
            <v>10718.4468</v>
          </cell>
          <cell r="X3061">
            <v>10718.4468</v>
          </cell>
          <cell r="Y3061">
            <v>10718.4468</v>
          </cell>
          <cell r="Z3061">
            <v>11909.385333333334</v>
          </cell>
          <cell r="AB3061" t="str">
            <v/>
          </cell>
          <cell r="AC3061">
            <v>1153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I3061" t="str">
            <v/>
          </cell>
          <cell r="AJ3061" t="str">
            <v/>
          </cell>
          <cell r="AM3061" t="e">
            <v>#N/A</v>
          </cell>
        </row>
        <row r="3062">
          <cell r="A3062" t="str">
            <v>ACTIVE</v>
          </cell>
          <cell r="B3062" t="str">
            <v>37-1146</v>
          </cell>
          <cell r="C3062">
            <v>28861168</v>
          </cell>
          <cell r="D3062" t="str">
            <v>37-1146</v>
          </cell>
          <cell r="E3062" t="str">
            <v>SDR 26</v>
          </cell>
          <cell r="F3062" t="str">
            <v>24X4 TEE SXGXG SDR26</v>
          </cell>
          <cell r="G3062">
            <v>72.900000000000006</v>
          </cell>
          <cell r="H3062">
            <v>33.066856800000004</v>
          </cell>
          <cell r="I3062">
            <v>1</v>
          </cell>
          <cell r="J3062">
            <v>2</v>
          </cell>
          <cell r="K3062">
            <v>8434.7148888888896</v>
          </cell>
          <cell r="L3062">
            <v>807.18920000000003</v>
          </cell>
          <cell r="M3062" t="str">
            <v>SPECFIT</v>
          </cell>
          <cell r="N3062" t="str">
            <v>(80)830244</v>
          </cell>
          <cell r="O3062" t="str">
            <v>BOX</v>
          </cell>
          <cell r="P3062" t="str">
            <v>D</v>
          </cell>
          <cell r="Q3062" t="str">
            <v>F</v>
          </cell>
          <cell r="R3062">
            <v>6783.105882352942</v>
          </cell>
          <cell r="S3062">
            <v>7257.9232941176488</v>
          </cell>
          <cell r="T3062">
            <v>7094.62</v>
          </cell>
          <cell r="U3062">
            <v>7094.62</v>
          </cell>
          <cell r="V3062">
            <v>7591.2434000000003</v>
          </cell>
          <cell r="W3062">
            <v>7591.2434000000003</v>
          </cell>
          <cell r="X3062">
            <v>7591.2434000000003</v>
          </cell>
          <cell r="Y3062">
            <v>7591.2434000000003</v>
          </cell>
          <cell r="Z3062">
            <v>8434.7148888888896</v>
          </cell>
          <cell r="AB3062" t="str">
            <v/>
          </cell>
          <cell r="AC3062">
            <v>1154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I3062" t="str">
            <v/>
          </cell>
          <cell r="AJ3062" t="str">
            <v/>
          </cell>
          <cell r="AM3062" t="e">
            <v>#N/A</v>
          </cell>
        </row>
        <row r="3063">
          <cell r="A3063" t="str">
            <v>ACTIVE</v>
          </cell>
          <cell r="B3063" t="str">
            <v>37-1147</v>
          </cell>
          <cell r="C3063">
            <v>28861176</v>
          </cell>
          <cell r="D3063" t="str">
            <v>37-1147</v>
          </cell>
          <cell r="E3063" t="str">
            <v>SDR 26</v>
          </cell>
          <cell r="F3063" t="str">
            <v>24X6 TEE SXGXG SDR26</v>
          </cell>
          <cell r="G3063">
            <v>76.95</v>
          </cell>
          <cell r="H3063">
            <v>34.903904400000002</v>
          </cell>
          <cell r="I3063">
            <v>1</v>
          </cell>
          <cell r="J3063">
            <v>2</v>
          </cell>
          <cell r="K3063">
            <v>10227.820888888889</v>
          </cell>
          <cell r="L3063">
            <v>978.78809999999999</v>
          </cell>
          <cell r="M3063" t="str">
            <v>SPECFIT</v>
          </cell>
          <cell r="N3063" t="str">
            <v>(80)830246</v>
          </cell>
          <cell r="O3063" t="str">
            <v>BOX</v>
          </cell>
          <cell r="P3063" t="str">
            <v>D</v>
          </cell>
          <cell r="Q3063" t="str">
            <v>F</v>
          </cell>
          <cell r="R3063">
            <v>8225.1176470588234</v>
          </cell>
          <cell r="S3063">
            <v>8800.8758823529424</v>
          </cell>
          <cell r="T3063">
            <v>8602.84</v>
          </cell>
          <cell r="U3063">
            <v>8602.84</v>
          </cell>
          <cell r="V3063">
            <v>9205.0388000000003</v>
          </cell>
          <cell r="W3063">
            <v>9205.0388000000003</v>
          </cell>
          <cell r="X3063">
            <v>9205.0388000000003</v>
          </cell>
          <cell r="Y3063">
            <v>9205.0388000000003</v>
          </cell>
          <cell r="Z3063">
            <v>10227.820888888889</v>
          </cell>
          <cell r="AB3063" t="str">
            <v/>
          </cell>
          <cell r="AC3063">
            <v>1155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I3063" t="str">
            <v/>
          </cell>
          <cell r="AJ3063" t="str">
            <v/>
          </cell>
          <cell r="AM3063" t="e">
            <v>#N/A</v>
          </cell>
        </row>
        <row r="3064">
          <cell r="A3064" t="str">
            <v>ACTIVE</v>
          </cell>
          <cell r="B3064" t="str">
            <v>37-1148</v>
          </cell>
          <cell r="C3064">
            <v>28861184</v>
          </cell>
          <cell r="D3064" t="str">
            <v>37-1148</v>
          </cell>
          <cell r="E3064" t="str">
            <v>SDR 26</v>
          </cell>
          <cell r="F3064" t="str">
            <v>24X8 TEE SXGXG SDR26</v>
          </cell>
          <cell r="G3064">
            <v>82.8</v>
          </cell>
          <cell r="H3064">
            <v>37.557417600000001</v>
          </cell>
          <cell r="I3064">
            <v>1</v>
          </cell>
          <cell r="J3064">
            <v>2</v>
          </cell>
          <cell r="K3064">
            <v>10389.723777777779</v>
          </cell>
          <cell r="L3064">
            <v>994.28139999999996</v>
          </cell>
          <cell r="M3064" t="str">
            <v>SPECFIT</v>
          </cell>
          <cell r="N3064" t="str">
            <v>(80)830248</v>
          </cell>
          <cell r="O3064" t="str">
            <v>BOX</v>
          </cell>
          <cell r="P3064" t="str">
            <v>D</v>
          </cell>
          <cell r="Q3064" t="str">
            <v>F</v>
          </cell>
          <cell r="R3064">
            <v>8355.3176470588242</v>
          </cell>
          <cell r="S3064">
            <v>8940.1898823529427</v>
          </cell>
          <cell r="T3064">
            <v>8739.02</v>
          </cell>
          <cell r="U3064">
            <v>8739.02</v>
          </cell>
          <cell r="V3064">
            <v>9350.751400000001</v>
          </cell>
          <cell r="W3064">
            <v>9350.751400000001</v>
          </cell>
          <cell r="X3064">
            <v>9350.751400000001</v>
          </cell>
          <cell r="Y3064">
            <v>9350.751400000001</v>
          </cell>
          <cell r="Z3064">
            <v>10389.723777777779</v>
          </cell>
          <cell r="AB3064" t="str">
            <v/>
          </cell>
          <cell r="AC3064">
            <v>1156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I3064" t="str">
            <v/>
          </cell>
          <cell r="AJ3064" t="str">
            <v/>
          </cell>
          <cell r="AM3064" t="e">
            <v>#N/A</v>
          </cell>
        </row>
        <row r="3065">
          <cell r="A3065" t="str">
            <v>ACTIVE</v>
          </cell>
          <cell r="B3065" t="str">
            <v>37-1149</v>
          </cell>
          <cell r="C3065">
            <v>28861192</v>
          </cell>
          <cell r="D3065" t="str">
            <v>37-1149</v>
          </cell>
          <cell r="E3065" t="str">
            <v>SDR 26</v>
          </cell>
          <cell r="F3065" t="str">
            <v>24X10 TEE SXGXG SDR26</v>
          </cell>
          <cell r="G3065">
            <v>87.75</v>
          </cell>
          <cell r="H3065">
            <v>39.802697999999999</v>
          </cell>
          <cell r="I3065">
            <v>1</v>
          </cell>
          <cell r="J3065">
            <v>2</v>
          </cell>
          <cell r="K3065">
            <v>10848.801333333335</v>
          </cell>
          <cell r="L3065">
            <v>1038.2157</v>
          </cell>
          <cell r="M3065" t="str">
            <v>SPECFIT</v>
          </cell>
          <cell r="N3065" t="str">
            <v>(80)8302410</v>
          </cell>
          <cell r="O3065" t="str">
            <v>BOX</v>
          </cell>
          <cell r="P3065" t="str">
            <v>D</v>
          </cell>
          <cell r="Q3065" t="str">
            <v>F</v>
          </cell>
          <cell r="R3065">
            <v>8724.5058823529416</v>
          </cell>
          <cell r="S3065">
            <v>9335.2212941176476</v>
          </cell>
          <cell r="T3065">
            <v>9125.16</v>
          </cell>
          <cell r="U3065">
            <v>9125.16</v>
          </cell>
          <cell r="V3065">
            <v>9763.9212000000007</v>
          </cell>
          <cell r="W3065">
            <v>9763.9212000000007</v>
          </cell>
          <cell r="X3065">
            <v>9763.9212000000007</v>
          </cell>
          <cell r="Y3065">
            <v>9763.9212000000007</v>
          </cell>
          <cell r="Z3065">
            <v>10848.801333333335</v>
          </cell>
          <cell r="AB3065" t="str">
            <v/>
          </cell>
          <cell r="AC3065">
            <v>1157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I3065" t="str">
            <v/>
          </cell>
          <cell r="AJ3065" t="str">
            <v/>
          </cell>
          <cell r="AM3065" t="e">
            <v>#N/A</v>
          </cell>
        </row>
        <row r="3066">
          <cell r="A3066" t="str">
            <v>ACTIVE</v>
          </cell>
          <cell r="B3066" t="str">
            <v>37-1150</v>
          </cell>
          <cell r="C3066">
            <v>28861206</v>
          </cell>
          <cell r="D3066" t="str">
            <v>37-1150</v>
          </cell>
          <cell r="E3066" t="str">
            <v>SDR 26</v>
          </cell>
          <cell r="F3066" t="str">
            <v>24X12 TEE SXGXG SDR26</v>
          </cell>
          <cell r="G3066">
            <v>93.15</v>
          </cell>
          <cell r="H3066">
            <v>42.252094800000002</v>
          </cell>
          <cell r="I3066">
            <v>1</v>
          </cell>
          <cell r="J3066">
            <v>1</v>
          </cell>
          <cell r="K3066">
            <v>11047.012888888888</v>
          </cell>
          <cell r="L3066">
            <v>1057.1823999999999</v>
          </cell>
          <cell r="M3066" t="str">
            <v>SPECFIT</v>
          </cell>
          <cell r="N3066" t="str">
            <v>(80)8302412</v>
          </cell>
          <cell r="O3066" t="str">
            <v>BOX</v>
          </cell>
          <cell r="P3066" t="str">
            <v>D</v>
          </cell>
          <cell r="Q3066" t="str">
            <v>F</v>
          </cell>
          <cell r="R3066">
            <v>8883.8941176470598</v>
          </cell>
          <cell r="S3066">
            <v>9505.7667058823554</v>
          </cell>
          <cell r="T3066">
            <v>9291.8799999999992</v>
          </cell>
          <cell r="U3066">
            <v>9291.8799999999992</v>
          </cell>
          <cell r="V3066">
            <v>9942.3115999999991</v>
          </cell>
          <cell r="W3066">
            <v>9942.3115999999991</v>
          </cell>
          <cell r="X3066">
            <v>9942.3115999999991</v>
          </cell>
          <cell r="Y3066">
            <v>9942.3115999999991</v>
          </cell>
          <cell r="Z3066">
            <v>11047.012888888888</v>
          </cell>
          <cell r="AB3066" t="str">
            <v/>
          </cell>
          <cell r="AC3066">
            <v>1158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I3066" t="str">
            <v/>
          </cell>
          <cell r="AJ3066" t="str">
            <v/>
          </cell>
          <cell r="AM3066" t="e">
            <v>#N/A</v>
          </cell>
        </row>
        <row r="3067">
          <cell r="A3067" t="str">
            <v>ACTIVE</v>
          </cell>
          <cell r="B3067" t="str">
            <v>37-1151</v>
          </cell>
          <cell r="C3067">
            <v>28861214</v>
          </cell>
          <cell r="D3067" t="str">
            <v>37-1151</v>
          </cell>
          <cell r="E3067" t="str">
            <v>SDR 26</v>
          </cell>
          <cell r="F3067" t="str">
            <v>24X15 TEE SXGXG SDR26</v>
          </cell>
          <cell r="G3067">
            <v>103.5</v>
          </cell>
          <cell r="H3067">
            <v>46.946772000000003</v>
          </cell>
          <cell r="I3067">
            <v>1</v>
          </cell>
          <cell r="J3067">
            <v>1</v>
          </cell>
          <cell r="K3067">
            <v>11480.018111111112</v>
          </cell>
          <cell r="L3067">
            <v>1098.6208999999999</v>
          </cell>
          <cell r="M3067" t="str">
            <v>SPECFIT</v>
          </cell>
          <cell r="N3067" t="str">
            <v>(80)8302415</v>
          </cell>
          <cell r="O3067" t="str">
            <v>BOX</v>
          </cell>
          <cell r="P3067" t="str">
            <v>D</v>
          </cell>
          <cell r="Q3067" t="str">
            <v>F</v>
          </cell>
          <cell r="R3067">
            <v>9232.1176470588234</v>
          </cell>
          <cell r="S3067">
            <v>9878.3658823529422</v>
          </cell>
          <cell r="T3067">
            <v>9656.09</v>
          </cell>
          <cell r="U3067">
            <v>9656.09</v>
          </cell>
          <cell r="V3067">
            <v>10332.016300000001</v>
          </cell>
          <cell r="W3067">
            <v>10332.016300000001</v>
          </cell>
          <cell r="X3067">
            <v>10332.016300000001</v>
          </cell>
          <cell r="Y3067">
            <v>10332.016300000001</v>
          </cell>
          <cell r="Z3067">
            <v>11480.018111111112</v>
          </cell>
          <cell r="AB3067" t="str">
            <v/>
          </cell>
          <cell r="AC3067">
            <v>1159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I3067" t="str">
            <v/>
          </cell>
          <cell r="AJ3067" t="str">
            <v/>
          </cell>
          <cell r="AM3067" t="e">
            <v>#N/A</v>
          </cell>
        </row>
        <row r="3068">
          <cell r="A3068" t="str">
            <v>ACTIVE</v>
          </cell>
          <cell r="B3068" t="str">
            <v>37-1152</v>
          </cell>
          <cell r="C3068">
            <v>28861222</v>
          </cell>
          <cell r="D3068" t="str">
            <v>37-1152</v>
          </cell>
          <cell r="E3068" t="str">
            <v>SDR 26</v>
          </cell>
          <cell r="F3068" t="str">
            <v>24X18 TEE SXGXG SDR26</v>
          </cell>
          <cell r="G3068">
            <v>116.55</v>
          </cell>
          <cell r="H3068">
            <v>52.866147599999998</v>
          </cell>
          <cell r="I3068">
            <v>1</v>
          </cell>
          <cell r="J3068">
            <v>1</v>
          </cell>
          <cell r="K3068">
            <v>15886.551555555558</v>
          </cell>
          <cell r="L3068">
            <v>1520.3203000000001</v>
          </cell>
          <cell r="M3068" t="str">
            <v>SPECFIT</v>
          </cell>
          <cell r="N3068" t="str">
            <v>(80)8302418</v>
          </cell>
          <cell r="O3068" t="str">
            <v>BOX</v>
          </cell>
          <cell r="P3068" t="str">
            <v>D</v>
          </cell>
          <cell r="Q3068" t="str">
            <v>F</v>
          </cell>
          <cell r="R3068">
            <v>12775.811764705883</v>
          </cell>
          <cell r="S3068">
            <v>13670.118588235295</v>
          </cell>
          <cell r="T3068">
            <v>13362.52</v>
          </cell>
          <cell r="U3068">
            <v>13362.52</v>
          </cell>
          <cell r="V3068">
            <v>14297.896400000001</v>
          </cell>
          <cell r="W3068">
            <v>14297.896400000001</v>
          </cell>
          <cell r="X3068">
            <v>14297.896400000001</v>
          </cell>
          <cell r="Y3068">
            <v>14297.896400000001</v>
          </cell>
          <cell r="Z3068">
            <v>15886.551555555558</v>
          </cell>
          <cell r="AB3068" t="str">
            <v/>
          </cell>
          <cell r="AC3068">
            <v>1160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I3068" t="str">
            <v/>
          </cell>
          <cell r="AJ3068" t="str">
            <v/>
          </cell>
          <cell r="AM3068" t="e">
            <v>#N/A</v>
          </cell>
        </row>
        <row r="3069">
          <cell r="A3069" t="str">
            <v>ACTIVE</v>
          </cell>
          <cell r="B3069" t="str">
            <v>37-1153</v>
          </cell>
          <cell r="C3069">
            <v>28861230</v>
          </cell>
          <cell r="D3069" t="str">
            <v>37-1153</v>
          </cell>
          <cell r="E3069" t="str">
            <v>SDR 26</v>
          </cell>
          <cell r="F3069" t="str">
            <v>24X21 TEE SXGXG SDR26</v>
          </cell>
          <cell r="G3069">
            <v>133.65</v>
          </cell>
          <cell r="H3069">
            <v>60.622570800000005</v>
          </cell>
          <cell r="I3069">
            <v>1</v>
          </cell>
          <cell r="J3069">
            <v>1</v>
          </cell>
          <cell r="K3069">
            <v>17186.946333333333</v>
          </cell>
          <cell r="L3069">
            <v>1644.7652</v>
          </cell>
          <cell r="M3069" t="str">
            <v>SPECFIT</v>
          </cell>
          <cell r="N3069" t="str">
            <v>(80)8302421</v>
          </cell>
          <cell r="O3069" t="str">
            <v>BOX</v>
          </cell>
          <cell r="P3069" t="str">
            <v>D</v>
          </cell>
          <cell r="Q3069" t="str">
            <v>F</v>
          </cell>
          <cell r="R3069">
            <v>13821.564705882352</v>
          </cell>
          <cell r="S3069">
            <v>14789.074235294118</v>
          </cell>
          <cell r="T3069">
            <v>14456.31</v>
          </cell>
          <cell r="U3069">
            <v>14456.31</v>
          </cell>
          <cell r="V3069">
            <v>15468.251700000001</v>
          </cell>
          <cell r="W3069">
            <v>15468.251700000001</v>
          </cell>
          <cell r="X3069">
            <v>15468.251700000001</v>
          </cell>
          <cell r="Y3069">
            <v>15468.251700000001</v>
          </cell>
          <cell r="Z3069">
            <v>17186.946333333333</v>
          </cell>
          <cell r="AB3069" t="str">
            <v/>
          </cell>
          <cell r="AC3069">
            <v>1161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I3069" t="str">
            <v/>
          </cell>
          <cell r="AJ3069" t="str">
            <v/>
          </cell>
          <cell r="AM3069" t="e">
            <v>#N/A</v>
          </cell>
        </row>
        <row r="3070">
          <cell r="A3070" t="str">
            <v>ACTIVE</v>
          </cell>
          <cell r="B3070" t="str">
            <v>37-1154</v>
          </cell>
          <cell r="C3070">
            <v>28861249</v>
          </cell>
          <cell r="D3070" t="str">
            <v>37-1154</v>
          </cell>
          <cell r="E3070" t="str">
            <v>SDR 26</v>
          </cell>
          <cell r="F3070" t="str">
            <v>24 TEE SXGXG SDR26</v>
          </cell>
          <cell r="G3070">
            <v>155.25</v>
          </cell>
          <cell r="H3070">
            <v>70.420158000000001</v>
          </cell>
          <cell r="I3070">
            <v>1</v>
          </cell>
          <cell r="J3070">
            <v>1</v>
          </cell>
          <cell r="K3070">
            <v>21118.399777777777</v>
          </cell>
          <cell r="L3070">
            <v>2020.9992999999999</v>
          </cell>
          <cell r="M3070" t="str">
            <v>SPECFIT</v>
          </cell>
          <cell r="N3070" t="str">
            <v>(80)83024</v>
          </cell>
          <cell r="O3070" t="str">
            <v>BOX</v>
          </cell>
          <cell r="P3070" t="str">
            <v>D</v>
          </cell>
          <cell r="Q3070" t="str">
            <v>F</v>
          </cell>
          <cell r="R3070">
            <v>16983.188235294117</v>
          </cell>
          <cell r="S3070">
            <v>18172.011411764706</v>
          </cell>
          <cell r="T3070">
            <v>17763.14</v>
          </cell>
          <cell r="U3070">
            <v>17763.14</v>
          </cell>
          <cell r="V3070">
            <v>19006.559799999999</v>
          </cell>
          <cell r="W3070">
            <v>19006.559799999999</v>
          </cell>
          <cell r="X3070">
            <v>19006.559799999999</v>
          </cell>
          <cell r="Y3070">
            <v>19006.559799999999</v>
          </cell>
          <cell r="Z3070">
            <v>21118.399777777777</v>
          </cell>
          <cell r="AB3070" t="str">
            <v/>
          </cell>
          <cell r="AC3070">
            <v>1162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I3070" t="str">
            <v/>
          </cell>
          <cell r="AJ3070" t="str">
            <v/>
          </cell>
          <cell r="AM3070" t="e">
            <v>#N/A</v>
          </cell>
        </row>
        <row r="3071">
          <cell r="A3071" t="str">
            <v>ACTIVE</v>
          </cell>
          <cell r="B3071" t="str">
            <v>37-1155</v>
          </cell>
          <cell r="C3071">
            <v>28861257</v>
          </cell>
          <cell r="D3071" t="str">
            <v>37-1155</v>
          </cell>
          <cell r="E3071" t="str">
            <v>SDR 26</v>
          </cell>
          <cell r="F3071" t="str">
            <v>27X4 TEE SXGXG SDR26</v>
          </cell>
          <cell r="G3071">
            <v>101.7</v>
          </cell>
          <cell r="H3071">
            <v>46.130306400000002</v>
          </cell>
          <cell r="I3071">
            <v>1</v>
          </cell>
          <cell r="J3071">
            <v>1</v>
          </cell>
          <cell r="K3071">
            <v>8967.5751686274525</v>
          </cell>
          <cell r="L3071">
            <v>838.87390000000005</v>
          </cell>
          <cell r="M3071" t="str">
            <v>SPECFIT</v>
          </cell>
          <cell r="N3071" t="str">
            <v>(80)830274</v>
          </cell>
          <cell r="O3071" t="str">
            <v>BOX</v>
          </cell>
          <cell r="P3071" t="str">
            <v>D</v>
          </cell>
          <cell r="Q3071" t="str">
            <v>F</v>
          </cell>
          <cell r="R3071">
            <v>7049.3647058823535</v>
          </cell>
          <cell r="S3071">
            <v>7542.8202352941189</v>
          </cell>
          <cell r="T3071">
            <v>7542.8202352941189</v>
          </cell>
          <cell r="U3071">
            <v>7542.8202352941189</v>
          </cell>
          <cell r="V3071">
            <v>8070.817651764708</v>
          </cell>
          <cell r="W3071">
            <v>8070.817651764708</v>
          </cell>
          <cell r="X3071">
            <v>8070.817651764708</v>
          </cell>
          <cell r="Y3071">
            <v>8070.817651764708</v>
          </cell>
          <cell r="Z3071">
            <v>8967.5751686274525</v>
          </cell>
          <cell r="AB3071" t="str">
            <v/>
          </cell>
          <cell r="AC3071">
            <v>1163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I3071" t="str">
            <v/>
          </cell>
          <cell r="AJ3071" t="str">
            <v/>
          </cell>
          <cell r="AM3071" t="e">
            <v>#N/A</v>
          </cell>
        </row>
        <row r="3072">
          <cell r="A3072" t="str">
            <v>ACTIVE</v>
          </cell>
          <cell r="B3072" t="str">
            <v>37-1156</v>
          </cell>
          <cell r="C3072">
            <v>28861265</v>
          </cell>
          <cell r="D3072" t="str">
            <v>37-1156</v>
          </cell>
          <cell r="E3072" t="str">
            <v>SDR 26</v>
          </cell>
          <cell r="F3072" t="str">
            <v>27X6 TEE SXGXG SDR26</v>
          </cell>
          <cell r="G3072">
            <v>106.65</v>
          </cell>
          <cell r="H3072">
            <v>48.375586800000001</v>
          </cell>
          <cell r="I3072">
            <v>1</v>
          </cell>
          <cell r="J3072">
            <v>1</v>
          </cell>
          <cell r="K3072">
            <v>9646.6430457516344</v>
          </cell>
          <cell r="L3072">
            <v>902.39700000000005</v>
          </cell>
          <cell r="M3072" t="str">
            <v>SPECFIT</v>
          </cell>
          <cell r="N3072" t="str">
            <v>(80)830276</v>
          </cell>
          <cell r="O3072" t="str">
            <v>BOX</v>
          </cell>
          <cell r="P3072" t="str">
            <v>D</v>
          </cell>
          <cell r="Q3072" t="str">
            <v>F</v>
          </cell>
          <cell r="R3072">
            <v>7583.1764705882351</v>
          </cell>
          <cell r="S3072">
            <v>8113.9988235294122</v>
          </cell>
          <cell r="T3072">
            <v>8113.9988235294122</v>
          </cell>
          <cell r="U3072">
            <v>8113.9988235294122</v>
          </cell>
          <cell r="V3072">
            <v>8681.9787411764719</v>
          </cell>
          <cell r="W3072">
            <v>8681.9787411764719</v>
          </cell>
          <cell r="X3072">
            <v>8681.9787411764719</v>
          </cell>
          <cell r="Y3072">
            <v>8681.9787411764719</v>
          </cell>
          <cell r="Z3072">
            <v>9646.6430457516344</v>
          </cell>
          <cell r="AB3072" t="str">
            <v/>
          </cell>
          <cell r="AC3072">
            <v>1164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I3072" t="str">
            <v/>
          </cell>
          <cell r="AJ3072" t="str">
            <v/>
          </cell>
          <cell r="AM3072" t="e">
            <v>#N/A</v>
          </cell>
        </row>
        <row r="3073">
          <cell r="A3073" t="str">
            <v>ACTIVE</v>
          </cell>
          <cell r="B3073" t="str">
            <v>37-1157</v>
          </cell>
          <cell r="C3073">
            <v>28861273</v>
          </cell>
          <cell r="D3073" t="str">
            <v>37-1157</v>
          </cell>
          <cell r="E3073" t="str">
            <v>SDR 26</v>
          </cell>
          <cell r="F3073" t="str">
            <v>27X8 TEE SXGXG SDR26</v>
          </cell>
          <cell r="G3073">
            <v>113.4</v>
          </cell>
          <cell r="H3073">
            <v>51.4373328</v>
          </cell>
          <cell r="I3073">
            <v>1</v>
          </cell>
          <cell r="J3073">
            <v>1</v>
          </cell>
          <cell r="K3073">
            <v>11283.101745098042</v>
          </cell>
          <cell r="L3073">
            <v>1055.4809</v>
          </cell>
          <cell r="M3073" t="str">
            <v>SPECFIT</v>
          </cell>
          <cell r="N3073" t="str">
            <v>(80)830278</v>
          </cell>
          <cell r="O3073" t="str">
            <v>BOX</v>
          </cell>
          <cell r="P3073" t="str">
            <v>D</v>
          </cell>
          <cell r="Q3073" t="str">
            <v>F</v>
          </cell>
          <cell r="R3073">
            <v>8869.5882352941171</v>
          </cell>
          <cell r="S3073">
            <v>9490.4594117647066</v>
          </cell>
          <cell r="T3073">
            <v>9490.4594117647066</v>
          </cell>
          <cell r="U3073">
            <v>9490.4594117647066</v>
          </cell>
          <cell r="V3073">
            <v>10154.791570588237</v>
          </cell>
          <cell r="W3073">
            <v>10154.791570588237</v>
          </cell>
          <cell r="X3073">
            <v>10154.791570588237</v>
          </cell>
          <cell r="Y3073">
            <v>10154.791570588237</v>
          </cell>
          <cell r="Z3073">
            <v>11283.101745098042</v>
          </cell>
          <cell r="AB3073" t="str">
            <v/>
          </cell>
          <cell r="AC3073">
            <v>1165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I3073" t="str">
            <v/>
          </cell>
          <cell r="AJ3073" t="str">
            <v/>
          </cell>
          <cell r="AM3073" t="e">
            <v>#N/A</v>
          </cell>
        </row>
        <row r="3074">
          <cell r="A3074" t="str">
            <v>ACTIVE</v>
          </cell>
          <cell r="B3074" t="str">
            <v>37-1158</v>
          </cell>
          <cell r="C3074">
            <v>28861281</v>
          </cell>
          <cell r="D3074" t="str">
            <v>37-1158</v>
          </cell>
          <cell r="E3074" t="str">
            <v>SDR 26</v>
          </cell>
          <cell r="F3074" t="str">
            <v>27X10 TEE SXGXG SDR26</v>
          </cell>
          <cell r="G3074">
            <v>119.25</v>
          </cell>
          <cell r="H3074">
            <v>54.090845999999999</v>
          </cell>
          <cell r="I3074">
            <v>1</v>
          </cell>
          <cell r="J3074">
            <v>1</v>
          </cell>
          <cell r="K3074">
            <v>11531.283139869282</v>
          </cell>
          <cell r="L3074">
            <v>1078.6968999999999</v>
          </cell>
          <cell r="M3074" t="str">
            <v>SPECFIT</v>
          </cell>
          <cell r="N3074" t="str">
            <v>(80)8302710</v>
          </cell>
          <cell r="O3074" t="str">
            <v>BOX</v>
          </cell>
          <cell r="P3074" t="str">
            <v>D</v>
          </cell>
          <cell r="Q3074" t="str">
            <v>F</v>
          </cell>
          <cell r="R3074">
            <v>9064.6823529411758</v>
          </cell>
          <cell r="S3074">
            <v>9699.2101176470587</v>
          </cell>
          <cell r="T3074">
            <v>9699.2101176470587</v>
          </cell>
          <cell r="U3074">
            <v>9699.2101176470587</v>
          </cell>
          <cell r="V3074">
            <v>10378.154825882353</v>
          </cell>
          <cell r="W3074">
            <v>10378.154825882353</v>
          </cell>
          <cell r="X3074">
            <v>10378.154825882353</v>
          </cell>
          <cell r="Y3074">
            <v>10378.154825882353</v>
          </cell>
          <cell r="Z3074">
            <v>11531.283139869282</v>
          </cell>
          <cell r="AB3074" t="str">
            <v/>
          </cell>
          <cell r="AC3074">
            <v>1166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I3074" t="str">
            <v/>
          </cell>
          <cell r="AJ3074" t="str">
            <v/>
          </cell>
          <cell r="AM3074" t="e">
            <v>#N/A</v>
          </cell>
        </row>
        <row r="3075">
          <cell r="A3075" t="str">
            <v>ACTIVE</v>
          </cell>
          <cell r="B3075" t="str">
            <v>37-1159</v>
          </cell>
          <cell r="C3075">
            <v>28861290</v>
          </cell>
          <cell r="D3075" t="str">
            <v>37-1159</v>
          </cell>
          <cell r="E3075" t="str">
            <v>SDR 26</v>
          </cell>
          <cell r="F3075" t="str">
            <v>27X12 TEE SXGXG SDR26</v>
          </cell>
          <cell r="G3075">
            <v>126</v>
          </cell>
          <cell r="H3075">
            <v>57.152591999999999</v>
          </cell>
          <cell r="I3075">
            <v>1</v>
          </cell>
          <cell r="J3075">
            <v>1</v>
          </cell>
          <cell r="K3075">
            <v>12808.662287581701</v>
          </cell>
          <cell r="L3075">
            <v>1198.1890000000001</v>
          </cell>
          <cell r="M3075" t="str">
            <v>SPECFIT</v>
          </cell>
          <cell r="N3075" t="str">
            <v>(80)8302712</v>
          </cell>
          <cell r="O3075" t="str">
            <v>BOX</v>
          </cell>
          <cell r="P3075" t="str">
            <v>D</v>
          </cell>
          <cell r="Q3075" t="str">
            <v>F</v>
          </cell>
          <cell r="R3075">
            <v>10068.823529411766</v>
          </cell>
          <cell r="S3075">
            <v>10773.64117647059</v>
          </cell>
          <cell r="T3075">
            <v>10773.64117647059</v>
          </cell>
          <cell r="U3075">
            <v>10773.64117647059</v>
          </cell>
          <cell r="V3075">
            <v>11527.796058823531</v>
          </cell>
          <cell r="W3075">
            <v>11527.796058823531</v>
          </cell>
          <cell r="X3075">
            <v>11527.796058823531</v>
          </cell>
          <cell r="Y3075">
            <v>11527.796058823531</v>
          </cell>
          <cell r="Z3075">
            <v>12808.662287581701</v>
          </cell>
          <cell r="AB3075" t="str">
            <v/>
          </cell>
          <cell r="AC3075">
            <v>1167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I3075" t="str">
            <v/>
          </cell>
          <cell r="AJ3075" t="str">
            <v/>
          </cell>
          <cell r="AM3075" t="e">
            <v>#N/A</v>
          </cell>
        </row>
        <row r="3076">
          <cell r="A3076" t="str">
            <v>ACTIVE</v>
          </cell>
          <cell r="B3076" t="str">
            <v>37-1160</v>
          </cell>
          <cell r="C3076">
            <v>28861303</v>
          </cell>
          <cell r="D3076" t="str">
            <v>37-1160</v>
          </cell>
          <cell r="E3076" t="str">
            <v>SDR 26</v>
          </cell>
          <cell r="F3076" t="str">
            <v>27X15 TEE SXGXG SDR26</v>
          </cell>
          <cell r="G3076">
            <v>137.25</v>
          </cell>
          <cell r="H3076">
            <v>62.255502</v>
          </cell>
          <cell r="I3076">
            <v>1</v>
          </cell>
          <cell r="J3076">
            <v>1</v>
          </cell>
          <cell r="K3076">
            <v>14625.311784313728</v>
          </cell>
          <cell r="L3076">
            <v>1368.1288999999999</v>
          </cell>
          <cell r="M3076" t="str">
            <v>SPECFIT</v>
          </cell>
          <cell r="N3076" t="str">
            <v>(80)8302715</v>
          </cell>
          <cell r="O3076" t="str">
            <v>BOX</v>
          </cell>
          <cell r="P3076" t="str">
            <v>D</v>
          </cell>
          <cell r="Q3076" t="str">
            <v>F</v>
          </cell>
          <cell r="R3076">
            <v>11496.882352941177</v>
          </cell>
          <cell r="S3076">
            <v>12301.66411764706</v>
          </cell>
          <cell r="T3076">
            <v>12301.66411764706</v>
          </cell>
          <cell r="U3076">
            <v>12301.66411764706</v>
          </cell>
          <cell r="V3076">
            <v>13162.780605882355</v>
          </cell>
          <cell r="W3076">
            <v>13162.780605882355</v>
          </cell>
          <cell r="X3076">
            <v>13162.780605882355</v>
          </cell>
          <cell r="Y3076">
            <v>13162.780605882355</v>
          </cell>
          <cell r="Z3076">
            <v>14625.311784313728</v>
          </cell>
          <cell r="AB3076" t="str">
            <v/>
          </cell>
          <cell r="AC3076">
            <v>1168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I3076" t="str">
            <v/>
          </cell>
          <cell r="AJ3076" t="str">
            <v/>
          </cell>
          <cell r="AM3076" t="e">
            <v>#N/A</v>
          </cell>
        </row>
        <row r="3077">
          <cell r="A3077" t="str">
            <v>ACTIVE</v>
          </cell>
          <cell r="B3077" t="str">
            <v>37-1161</v>
          </cell>
          <cell r="C3077">
            <v>28861311</v>
          </cell>
          <cell r="D3077" t="str">
            <v>37-1161</v>
          </cell>
          <cell r="E3077" t="str">
            <v>SDR 26</v>
          </cell>
          <cell r="F3077" t="str">
            <v>27X18 TEE SXGXG SDR26</v>
          </cell>
          <cell r="G3077">
            <v>152.55000000000001</v>
          </cell>
          <cell r="H3077">
            <v>69.195459600000007</v>
          </cell>
          <cell r="I3077">
            <v>1</v>
          </cell>
          <cell r="J3077">
            <v>1</v>
          </cell>
          <cell r="K3077">
            <v>15964.395803921569</v>
          </cell>
          <cell r="L3077">
            <v>1493.394</v>
          </cell>
          <cell r="M3077" t="str">
            <v>SPECFIT</v>
          </cell>
          <cell r="N3077" t="str">
            <v>(80)8302718</v>
          </cell>
          <cell r="O3077" t="str">
            <v>BOX</v>
          </cell>
          <cell r="P3077" t="str">
            <v>D</v>
          </cell>
          <cell r="Q3077" t="str">
            <v>F</v>
          </cell>
          <cell r="R3077">
            <v>12549.529411764706</v>
          </cell>
          <cell r="S3077">
            <v>13427.996470588236</v>
          </cell>
          <cell r="T3077">
            <v>13427.996470588236</v>
          </cell>
          <cell r="U3077">
            <v>13427.996470588236</v>
          </cell>
          <cell r="V3077">
            <v>14367.956223529412</v>
          </cell>
          <cell r="W3077">
            <v>14367.956223529412</v>
          </cell>
          <cell r="X3077">
            <v>14367.956223529412</v>
          </cell>
          <cell r="Y3077">
            <v>14367.956223529412</v>
          </cell>
          <cell r="Z3077">
            <v>15964.395803921569</v>
          </cell>
          <cell r="AB3077" t="str">
            <v/>
          </cell>
          <cell r="AC3077">
            <v>1169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I3077" t="str">
            <v/>
          </cell>
          <cell r="AJ3077" t="str">
            <v/>
          </cell>
          <cell r="AM3077" t="e">
            <v>#N/A</v>
          </cell>
        </row>
        <row r="3078">
          <cell r="A3078" t="str">
            <v>ACTIVE</v>
          </cell>
          <cell r="B3078" t="str">
            <v>37-1162</v>
          </cell>
          <cell r="C3078">
            <v>28861320</v>
          </cell>
          <cell r="D3078" t="str">
            <v>37-1162</v>
          </cell>
          <cell r="E3078" t="str">
            <v>SDR 26</v>
          </cell>
          <cell r="F3078" t="str">
            <v>27X21 TEE SXGXG SDR26</v>
          </cell>
          <cell r="G3078">
            <v>171</v>
          </cell>
          <cell r="H3078">
            <v>77.564232000000004</v>
          </cell>
          <cell r="I3078">
            <v>1</v>
          </cell>
          <cell r="J3078">
            <v>1</v>
          </cell>
          <cell r="K3078">
            <v>16441.991213071895</v>
          </cell>
          <cell r="L3078">
            <v>1538.0707</v>
          </cell>
          <cell r="M3078" t="str">
            <v>SPECFIT</v>
          </cell>
          <cell r="N3078" t="str">
            <v>(80)8302721</v>
          </cell>
          <cell r="O3078" t="str">
            <v>BOX</v>
          </cell>
          <cell r="P3078" t="str">
            <v>D</v>
          </cell>
          <cell r="Q3078" t="str">
            <v>F</v>
          </cell>
          <cell r="R3078">
            <v>12924.964705882352</v>
          </cell>
          <cell r="S3078">
            <v>13829.712235294117</v>
          </cell>
          <cell r="T3078">
            <v>13829.712235294117</v>
          </cell>
          <cell r="U3078">
            <v>13829.712235294117</v>
          </cell>
          <cell r="V3078">
            <v>14797.792091764706</v>
          </cell>
          <cell r="W3078">
            <v>14797.792091764706</v>
          </cell>
          <cell r="X3078">
            <v>14797.792091764706</v>
          </cell>
          <cell r="Y3078">
            <v>14797.792091764706</v>
          </cell>
          <cell r="Z3078">
            <v>16441.991213071895</v>
          </cell>
          <cell r="AB3078" t="str">
            <v/>
          </cell>
          <cell r="AC3078">
            <v>1170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I3078" t="str">
            <v/>
          </cell>
          <cell r="AJ3078" t="str">
            <v/>
          </cell>
          <cell r="AM3078" t="e">
            <v>#N/A</v>
          </cell>
        </row>
        <row r="3079">
          <cell r="A3079" t="str">
            <v>ACTIVE</v>
          </cell>
          <cell r="B3079" t="str">
            <v>37-1163</v>
          </cell>
          <cell r="C3079">
            <v>28861338</v>
          </cell>
          <cell r="D3079" t="str">
            <v>37-1163</v>
          </cell>
          <cell r="E3079" t="str">
            <v>SDR 26</v>
          </cell>
          <cell r="F3079" t="str">
            <v>27X24 TEE SXGXG SDR26</v>
          </cell>
          <cell r="G3079">
            <v>180.45</v>
          </cell>
          <cell r="H3079">
            <v>81.850676399999998</v>
          </cell>
          <cell r="I3079">
            <v>1</v>
          </cell>
          <cell r="J3079">
            <v>1</v>
          </cell>
          <cell r="K3079">
            <v>20352.490700653594</v>
          </cell>
          <cell r="L3079">
            <v>1903.8788999999999</v>
          </cell>
          <cell r="M3079" t="str">
            <v>SPECFIT</v>
          </cell>
          <cell r="N3079" t="str">
            <v>(80)8302724</v>
          </cell>
          <cell r="O3079" t="str">
            <v>BOX</v>
          </cell>
          <cell r="P3079" t="str">
            <v>D</v>
          </cell>
          <cell r="Q3079" t="str">
            <v>F</v>
          </cell>
          <cell r="R3079">
            <v>15998.988235294117</v>
          </cell>
          <cell r="S3079">
            <v>17118.917411764705</v>
          </cell>
          <cell r="T3079">
            <v>17118.917411764705</v>
          </cell>
          <cell r="U3079">
            <v>17118.917411764705</v>
          </cell>
          <cell r="V3079">
            <v>18317.241630588236</v>
          </cell>
          <cell r="W3079">
            <v>18317.241630588236</v>
          </cell>
          <cell r="X3079">
            <v>18317.241630588236</v>
          </cell>
          <cell r="Y3079">
            <v>18317.241630588236</v>
          </cell>
          <cell r="Z3079">
            <v>20352.490700653594</v>
          </cell>
          <cell r="AB3079" t="str">
            <v/>
          </cell>
          <cell r="AC3079">
            <v>1171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I3079" t="str">
            <v/>
          </cell>
          <cell r="AJ3079" t="str">
            <v/>
          </cell>
          <cell r="AM3079" t="e">
            <v>#N/A</v>
          </cell>
        </row>
        <row r="3080">
          <cell r="A3080" t="str">
            <v>ACTIVE</v>
          </cell>
          <cell r="B3080" t="str">
            <v>37-1164</v>
          </cell>
          <cell r="C3080">
            <v>28861346</v>
          </cell>
          <cell r="D3080" t="str">
            <v>37-1164</v>
          </cell>
          <cell r="E3080" t="str">
            <v>SDR 26</v>
          </cell>
          <cell r="F3080" t="str">
            <v>27 TEE SXGXG SDR26</v>
          </cell>
          <cell r="G3080">
            <v>213.3</v>
          </cell>
          <cell r="H3080">
            <v>96.751173600000001</v>
          </cell>
          <cell r="I3080">
            <v>1</v>
          </cell>
          <cell r="J3080">
            <v>1</v>
          </cell>
          <cell r="K3080">
            <v>20531.379454901969</v>
          </cell>
          <cell r="L3080">
            <v>1920.6128000000001</v>
          </cell>
          <cell r="M3080" t="str">
            <v>SPECFIT</v>
          </cell>
          <cell r="N3080" t="str">
            <v>(80)83027</v>
          </cell>
          <cell r="O3080" t="str">
            <v>BOX</v>
          </cell>
          <cell r="P3080" t="str">
            <v>D</v>
          </cell>
          <cell r="Q3080" t="str">
            <v>F</v>
          </cell>
          <cell r="R3080">
            <v>16139.611764705884</v>
          </cell>
          <cell r="S3080">
            <v>17269.384588235298</v>
          </cell>
          <cell r="T3080">
            <v>17269.384588235298</v>
          </cell>
          <cell r="U3080">
            <v>17269.384588235298</v>
          </cell>
          <cell r="V3080">
            <v>18478.241509411771</v>
          </cell>
          <cell r="W3080">
            <v>18478.241509411771</v>
          </cell>
          <cell r="X3080">
            <v>18478.241509411771</v>
          </cell>
          <cell r="Y3080">
            <v>18478.241509411771</v>
          </cell>
          <cell r="Z3080">
            <v>20531.379454901969</v>
          </cell>
          <cell r="AB3080" t="str">
            <v/>
          </cell>
          <cell r="AC3080">
            <v>1172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I3080" t="str">
            <v/>
          </cell>
          <cell r="AJ3080" t="str">
            <v/>
          </cell>
          <cell r="AM3080" t="e">
            <v>#N/A</v>
          </cell>
        </row>
        <row r="3081">
          <cell r="A3081" t="str">
            <v>ACTIVE</v>
          </cell>
          <cell r="B3081" t="str">
            <v>37-1165</v>
          </cell>
          <cell r="C3081">
            <v>28861354</v>
          </cell>
          <cell r="D3081" t="str">
            <v>37-1165</v>
          </cell>
          <cell r="E3081" t="str">
            <v>SDR 26</v>
          </cell>
          <cell r="F3081" t="str">
            <v>30X4 TEE SXGXG SDR26</v>
          </cell>
          <cell r="G3081">
            <v>168.75</v>
          </cell>
          <cell r="H3081">
            <v>76.54365</v>
          </cell>
          <cell r="I3081">
            <v>1</v>
          </cell>
          <cell r="J3081">
            <v>1</v>
          </cell>
          <cell r="K3081">
            <v>13432.685168627451</v>
          </cell>
          <cell r="L3081">
            <v>1256.5631000000001</v>
          </cell>
          <cell r="M3081" t="str">
            <v>SPECFIT</v>
          </cell>
          <cell r="N3081" t="str">
            <v>(80)830304</v>
          </cell>
          <cell r="O3081" t="str">
            <v>BOX</v>
          </cell>
          <cell r="P3081" t="str">
            <v>D</v>
          </cell>
          <cell r="Q3081" t="str">
            <v>F</v>
          </cell>
          <cell r="R3081">
            <v>10559.364705882352</v>
          </cell>
          <cell r="S3081">
            <v>11298.520235294118</v>
          </cell>
          <cell r="T3081">
            <v>11298.520235294118</v>
          </cell>
          <cell r="U3081">
            <v>11298.520235294118</v>
          </cell>
          <cell r="V3081">
            <v>12089.416651764706</v>
          </cell>
          <cell r="W3081">
            <v>12089.416651764706</v>
          </cell>
          <cell r="X3081">
            <v>12089.416651764706</v>
          </cell>
          <cell r="Y3081">
            <v>12089.416651764706</v>
          </cell>
          <cell r="Z3081">
            <v>13432.685168627451</v>
          </cell>
          <cell r="AB3081" t="str">
            <v/>
          </cell>
          <cell r="AC3081">
            <v>1173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I3081" t="str">
            <v/>
          </cell>
          <cell r="AJ3081" t="str">
            <v/>
          </cell>
          <cell r="AM3081" t="e">
            <v>#N/A</v>
          </cell>
        </row>
        <row r="3082">
          <cell r="A3082" t="str">
            <v>ACTIVE</v>
          </cell>
          <cell r="B3082" t="str">
            <v>37-1166</v>
          </cell>
          <cell r="C3082">
            <v>28861362</v>
          </cell>
          <cell r="D3082" t="str">
            <v>37-1166</v>
          </cell>
          <cell r="E3082" t="str">
            <v>SDR 26</v>
          </cell>
          <cell r="F3082" t="str">
            <v>30X6 TEE SXGXG SDR26</v>
          </cell>
          <cell r="G3082">
            <v>175.95</v>
          </cell>
          <cell r="H3082">
            <v>79.809512399999988</v>
          </cell>
          <cell r="I3082">
            <v>1</v>
          </cell>
          <cell r="J3082">
            <v>1</v>
          </cell>
          <cell r="K3082">
            <v>13513.187352941177</v>
          </cell>
          <cell r="L3082">
            <v>1264.095</v>
          </cell>
          <cell r="M3082" t="str">
            <v>SPECFIT</v>
          </cell>
          <cell r="N3082" t="str">
            <v>(80)830306</v>
          </cell>
          <cell r="O3082" t="str">
            <v>BOX</v>
          </cell>
          <cell r="P3082" t="str">
            <v>D</v>
          </cell>
          <cell r="Q3082" t="str">
            <v>F</v>
          </cell>
          <cell r="R3082">
            <v>10622.64705882353</v>
          </cell>
          <cell r="S3082">
            <v>11366.232352941177</v>
          </cell>
          <cell r="T3082">
            <v>11366.232352941177</v>
          </cell>
          <cell r="U3082">
            <v>11366.232352941177</v>
          </cell>
          <cell r="V3082">
            <v>12161.86861764706</v>
          </cell>
          <cell r="W3082">
            <v>12161.86861764706</v>
          </cell>
          <cell r="X3082">
            <v>12161.86861764706</v>
          </cell>
          <cell r="Y3082">
            <v>12161.86861764706</v>
          </cell>
          <cell r="Z3082">
            <v>13513.187352941177</v>
          </cell>
          <cell r="AB3082" t="str">
            <v/>
          </cell>
          <cell r="AC3082">
            <v>1174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I3082" t="str">
            <v/>
          </cell>
          <cell r="AJ3082" t="str">
            <v/>
          </cell>
          <cell r="AM3082" t="e">
            <v>#N/A</v>
          </cell>
        </row>
        <row r="3083">
          <cell r="A3083" t="str">
            <v>ACTIVE</v>
          </cell>
          <cell r="B3083" t="str">
            <v>37-1167</v>
          </cell>
          <cell r="C3083">
            <v>28861370</v>
          </cell>
          <cell r="D3083" t="str">
            <v>37-1167</v>
          </cell>
          <cell r="E3083" t="str">
            <v>SDR 26</v>
          </cell>
          <cell r="F3083" t="str">
            <v>30X8 TEE SXGXG SDR26</v>
          </cell>
          <cell r="G3083">
            <v>184.95</v>
          </cell>
          <cell r="H3083">
            <v>83.891840399999992</v>
          </cell>
          <cell r="I3083">
            <v>1</v>
          </cell>
          <cell r="J3083">
            <v>1</v>
          </cell>
          <cell r="K3083">
            <v>15425.754027450983</v>
          </cell>
          <cell r="L3083">
            <v>1443.0054</v>
          </cell>
          <cell r="M3083" t="str">
            <v>SPECFIT</v>
          </cell>
          <cell r="N3083" t="str">
            <v>(80)830308</v>
          </cell>
          <cell r="O3083" t="str">
            <v>BOX</v>
          </cell>
          <cell r="P3083" t="str">
            <v>D</v>
          </cell>
          <cell r="Q3083" t="str">
            <v>F</v>
          </cell>
          <cell r="R3083">
            <v>12126.105882352942</v>
          </cell>
          <cell r="S3083">
            <v>12974.933294117649</v>
          </cell>
          <cell r="T3083">
            <v>12974.933294117649</v>
          </cell>
          <cell r="U3083">
            <v>12974.933294117649</v>
          </cell>
          <cell r="V3083">
            <v>13883.178624705884</v>
          </cell>
          <cell r="W3083">
            <v>13883.178624705884</v>
          </cell>
          <cell r="X3083">
            <v>13883.178624705884</v>
          </cell>
          <cell r="Y3083">
            <v>13883.178624705884</v>
          </cell>
          <cell r="Z3083">
            <v>15425.754027450983</v>
          </cell>
          <cell r="AB3083" t="str">
            <v/>
          </cell>
          <cell r="AC3083">
            <v>1175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I3083" t="str">
            <v/>
          </cell>
          <cell r="AJ3083" t="str">
            <v/>
          </cell>
          <cell r="AM3083" t="e">
            <v>#N/A</v>
          </cell>
        </row>
        <row r="3084">
          <cell r="A3084" t="str">
            <v>ACTIVE</v>
          </cell>
          <cell r="B3084" t="str">
            <v>37-1168</v>
          </cell>
          <cell r="C3084">
            <v>28861389</v>
          </cell>
          <cell r="D3084" t="str">
            <v>37-1168</v>
          </cell>
          <cell r="E3084" t="str">
            <v>SDR 26</v>
          </cell>
          <cell r="F3084" t="str">
            <v>30X10 TEE SXGXG SDR26</v>
          </cell>
          <cell r="G3084">
            <v>195.75</v>
          </cell>
          <cell r="H3084">
            <v>88.790633999999997</v>
          </cell>
          <cell r="I3084">
            <v>1</v>
          </cell>
          <cell r="J3084">
            <v>1</v>
          </cell>
          <cell r="K3084">
            <v>16224.340484967324</v>
          </cell>
          <cell r="L3084">
            <v>1517.7097000000001</v>
          </cell>
          <cell r="M3084" t="str">
            <v>SPECFIT</v>
          </cell>
          <cell r="N3084" t="str">
            <v>(80)8303010</v>
          </cell>
          <cell r="O3084" t="str">
            <v>BOX</v>
          </cell>
          <cell r="P3084" t="str">
            <v>D</v>
          </cell>
          <cell r="Q3084" t="str">
            <v>F</v>
          </cell>
          <cell r="R3084">
            <v>12753.870588235295</v>
          </cell>
          <cell r="S3084">
            <v>13646.641529411767</v>
          </cell>
          <cell r="T3084">
            <v>13646.641529411767</v>
          </cell>
          <cell r="U3084">
            <v>13646.641529411767</v>
          </cell>
          <cell r="V3084">
            <v>14601.906436470592</v>
          </cell>
          <cell r="W3084">
            <v>14601.906436470592</v>
          </cell>
          <cell r="X3084">
            <v>14601.906436470592</v>
          </cell>
          <cell r="Y3084">
            <v>14601.906436470592</v>
          </cell>
          <cell r="Z3084">
            <v>16224.340484967324</v>
          </cell>
          <cell r="AB3084" t="str">
            <v/>
          </cell>
          <cell r="AC3084">
            <v>1176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I3084" t="str">
            <v/>
          </cell>
          <cell r="AJ3084" t="str">
            <v/>
          </cell>
          <cell r="AM3084" t="e">
            <v>#N/A</v>
          </cell>
        </row>
        <row r="3085">
          <cell r="A3085" t="str">
            <v>ACTIVE</v>
          </cell>
          <cell r="B3085" t="str">
            <v>37-1169</v>
          </cell>
          <cell r="C3085">
            <v>28861397</v>
          </cell>
          <cell r="D3085" t="str">
            <v>37-1169</v>
          </cell>
          <cell r="E3085" t="str">
            <v>SDR 26</v>
          </cell>
          <cell r="F3085" t="str">
            <v>30X12 TEE SXGXG SDR26</v>
          </cell>
          <cell r="G3085">
            <v>204.75</v>
          </cell>
          <cell r="H3085">
            <v>92.872962000000001</v>
          </cell>
          <cell r="I3085">
            <v>1</v>
          </cell>
          <cell r="J3085">
            <v>1</v>
          </cell>
          <cell r="K3085">
            <v>17741.115977777779</v>
          </cell>
          <cell r="L3085">
            <v>1659.5976000000001</v>
          </cell>
          <cell r="M3085" t="str">
            <v>SPECFIT</v>
          </cell>
          <cell r="N3085" t="str">
            <v>(80)8303012</v>
          </cell>
          <cell r="O3085" t="str">
            <v>BOX</v>
          </cell>
          <cell r="P3085" t="str">
            <v>D</v>
          </cell>
          <cell r="Q3085" t="str">
            <v>F</v>
          </cell>
          <cell r="R3085">
            <v>13946.2</v>
          </cell>
          <cell r="S3085">
            <v>14922.434000000001</v>
          </cell>
          <cell r="T3085">
            <v>14922.434000000001</v>
          </cell>
          <cell r="U3085">
            <v>14922.434000000001</v>
          </cell>
          <cell r="V3085">
            <v>15967.004380000002</v>
          </cell>
          <cell r="W3085">
            <v>15967.004380000002</v>
          </cell>
          <cell r="X3085">
            <v>15967.004380000002</v>
          </cell>
          <cell r="Y3085">
            <v>15967.004380000002</v>
          </cell>
          <cell r="Z3085">
            <v>17741.115977777779</v>
          </cell>
          <cell r="AB3085" t="str">
            <v/>
          </cell>
          <cell r="AC3085">
            <v>1177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I3085" t="str">
            <v/>
          </cell>
          <cell r="AJ3085" t="str">
            <v/>
          </cell>
          <cell r="AM3085" t="e">
            <v>#N/A</v>
          </cell>
        </row>
        <row r="3086">
          <cell r="A3086" t="str">
            <v>ACTIVE</v>
          </cell>
          <cell r="B3086" t="str">
            <v>37-1170</v>
          </cell>
          <cell r="C3086">
            <v>28861400</v>
          </cell>
          <cell r="D3086" t="str">
            <v>37-1170</v>
          </cell>
          <cell r="E3086" t="str">
            <v>SDR 26</v>
          </cell>
          <cell r="F3086" t="str">
            <v>30X15 TEE SXGXG SDR26</v>
          </cell>
          <cell r="G3086">
            <v>215.55</v>
          </cell>
          <cell r="H3086">
            <v>97.771755600000006</v>
          </cell>
          <cell r="I3086">
            <v>1</v>
          </cell>
          <cell r="J3086">
            <v>1</v>
          </cell>
          <cell r="K3086">
            <v>20027.773115032687</v>
          </cell>
          <cell r="L3086">
            <v>1873.5032000000001</v>
          </cell>
          <cell r="M3086" t="str">
            <v>SPECFIT</v>
          </cell>
          <cell r="N3086" t="str">
            <v>(80)8303015</v>
          </cell>
          <cell r="O3086" t="str">
            <v>BOX</v>
          </cell>
          <cell r="P3086" t="str">
            <v>D</v>
          </cell>
          <cell r="Q3086" t="str">
            <v>F</v>
          </cell>
          <cell r="R3086">
            <v>15743.729411764707</v>
          </cell>
          <cell r="S3086">
            <v>16845.790470588239</v>
          </cell>
          <cell r="T3086">
            <v>16845.790470588239</v>
          </cell>
          <cell r="U3086">
            <v>16845.790470588239</v>
          </cell>
          <cell r="V3086">
            <v>18024.995803529418</v>
          </cell>
          <cell r="W3086">
            <v>18024.995803529418</v>
          </cell>
          <cell r="X3086">
            <v>18024.995803529418</v>
          </cell>
          <cell r="Y3086">
            <v>18024.995803529418</v>
          </cell>
          <cell r="Z3086">
            <v>20027.773115032687</v>
          </cell>
          <cell r="AB3086" t="str">
            <v/>
          </cell>
          <cell r="AC3086">
            <v>1178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I3086" t="str">
            <v/>
          </cell>
          <cell r="AJ3086" t="str">
            <v/>
          </cell>
          <cell r="AM3086" t="e">
            <v>#N/A</v>
          </cell>
        </row>
        <row r="3087">
          <cell r="A3087" t="str">
            <v>ACTIVE</v>
          </cell>
          <cell r="B3087" t="str">
            <v>37-1171</v>
          </cell>
          <cell r="C3087">
            <v>28861419</v>
          </cell>
          <cell r="D3087" t="str">
            <v>37-1171</v>
          </cell>
          <cell r="E3087" t="str">
            <v>SDR 26</v>
          </cell>
          <cell r="F3087" t="str">
            <v>30X18 TEE SXGXG SDR26</v>
          </cell>
          <cell r="G3087">
            <v>190.35</v>
          </cell>
          <cell r="H3087">
            <v>86.341237199999995</v>
          </cell>
          <cell r="I3087">
            <v>1</v>
          </cell>
          <cell r="J3087">
            <v>1</v>
          </cell>
          <cell r="K3087">
            <v>20522.624337254903</v>
          </cell>
          <cell r="L3087">
            <v>1919.7944</v>
          </cell>
          <cell r="M3087" t="str">
            <v>SPECFIT</v>
          </cell>
          <cell r="N3087" t="str">
            <v>(80)8303018</v>
          </cell>
          <cell r="O3087" t="str">
            <v>BOX</v>
          </cell>
          <cell r="P3087" t="str">
            <v>D</v>
          </cell>
          <cell r="Q3087" t="str">
            <v>F</v>
          </cell>
          <cell r="R3087">
            <v>16132.729411764705</v>
          </cell>
          <cell r="S3087">
            <v>17262.020470588235</v>
          </cell>
          <cell r="T3087">
            <v>17262.020470588235</v>
          </cell>
          <cell r="U3087">
            <v>17262.020470588235</v>
          </cell>
          <cell r="V3087">
            <v>18470.361903529414</v>
          </cell>
          <cell r="W3087">
            <v>18470.361903529414</v>
          </cell>
          <cell r="X3087">
            <v>18470.361903529414</v>
          </cell>
          <cell r="Y3087">
            <v>18470.361903529414</v>
          </cell>
          <cell r="Z3087">
            <v>20522.624337254903</v>
          </cell>
          <cell r="AB3087" t="str">
            <v/>
          </cell>
          <cell r="AC3087">
            <v>1179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I3087" t="str">
            <v/>
          </cell>
          <cell r="AJ3087" t="str">
            <v/>
          </cell>
          <cell r="AM3087" t="e">
            <v>#N/A</v>
          </cell>
        </row>
        <row r="3088">
          <cell r="A3088" t="str">
            <v>ACTIVE</v>
          </cell>
          <cell r="B3088" t="str">
            <v>37-1172</v>
          </cell>
          <cell r="C3088">
            <v>28861427</v>
          </cell>
          <cell r="D3088" t="str">
            <v>37-1172</v>
          </cell>
          <cell r="E3088" t="str">
            <v>SDR 26</v>
          </cell>
          <cell r="F3088" t="str">
            <v>30X21 TEE SXGXG SDR26</v>
          </cell>
          <cell r="G3088">
            <v>253.35</v>
          </cell>
          <cell r="H3088">
            <v>114.91753319999999</v>
          </cell>
          <cell r="I3088">
            <v>1</v>
          </cell>
          <cell r="J3088">
            <v>1</v>
          </cell>
          <cell r="K3088">
            <v>21137.173732026145</v>
          </cell>
          <cell r="L3088">
            <v>1977.2817</v>
          </cell>
          <cell r="M3088" t="str">
            <v>SPECFIT</v>
          </cell>
          <cell r="N3088" t="str">
            <v>(80)8303021</v>
          </cell>
          <cell r="O3088" t="str">
            <v>BOX</v>
          </cell>
          <cell r="P3088" t="str">
            <v>D</v>
          </cell>
          <cell r="Q3088" t="str">
            <v>F</v>
          </cell>
          <cell r="R3088">
            <v>16615.823529411766</v>
          </cell>
          <cell r="S3088">
            <v>17778.931176470589</v>
          </cell>
          <cell r="T3088">
            <v>17778.931176470589</v>
          </cell>
          <cell r="U3088">
            <v>17778.931176470589</v>
          </cell>
          <cell r="V3088">
            <v>19023.456358823532</v>
          </cell>
          <cell r="W3088">
            <v>19023.456358823532</v>
          </cell>
          <cell r="X3088">
            <v>19023.456358823532</v>
          </cell>
          <cell r="Y3088">
            <v>19023.456358823532</v>
          </cell>
          <cell r="Z3088">
            <v>21137.173732026145</v>
          </cell>
          <cell r="AB3088" t="str">
            <v/>
          </cell>
          <cell r="AC3088">
            <v>1180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I3088" t="str">
            <v/>
          </cell>
          <cell r="AJ3088" t="str">
            <v/>
          </cell>
          <cell r="AM3088" t="e">
            <v>#N/A</v>
          </cell>
        </row>
        <row r="3089">
          <cell r="A3089" t="str">
            <v>ACTIVE</v>
          </cell>
          <cell r="B3089" t="str">
            <v>37-1173</v>
          </cell>
          <cell r="C3089">
            <v>28861435</v>
          </cell>
          <cell r="D3089" t="str">
            <v>37-1173</v>
          </cell>
          <cell r="E3089" t="str">
            <v>SDR 26</v>
          </cell>
          <cell r="F3089" t="str">
            <v>30X24 TEE SXGXG SDR26</v>
          </cell>
          <cell r="G3089">
            <v>276.3</v>
          </cell>
          <cell r="H3089">
            <v>125.3274696</v>
          </cell>
          <cell r="I3089">
            <v>1</v>
          </cell>
          <cell r="J3089" t="str">
            <v>-</v>
          </cell>
          <cell r="K3089">
            <v>26152.598998692811</v>
          </cell>
          <cell r="L3089">
            <v>2446.4517999999998</v>
          </cell>
          <cell r="M3089" t="str">
            <v>SPECFIT</v>
          </cell>
          <cell r="N3089" t="str">
            <v>(80)8303024</v>
          </cell>
          <cell r="O3089" t="str">
            <v>BOX</v>
          </cell>
          <cell r="P3089" t="str">
            <v>D</v>
          </cell>
          <cell r="Q3089" t="str">
            <v>F</v>
          </cell>
          <cell r="R3089">
            <v>20558.423529411764</v>
          </cell>
          <cell r="S3089">
            <v>21997.513176470587</v>
          </cell>
          <cell r="T3089">
            <v>21997.513176470587</v>
          </cell>
          <cell r="U3089">
            <v>21997.513176470587</v>
          </cell>
          <cell r="V3089">
            <v>23537.33909882353</v>
          </cell>
          <cell r="W3089">
            <v>23537.33909882353</v>
          </cell>
          <cell r="X3089">
            <v>23537.33909882353</v>
          </cell>
          <cell r="Y3089">
            <v>23537.33909882353</v>
          </cell>
          <cell r="Z3089">
            <v>26152.598998692811</v>
          </cell>
          <cell r="AB3089" t="str">
            <v/>
          </cell>
          <cell r="AC3089">
            <v>1181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I3089" t="str">
            <v/>
          </cell>
          <cell r="AJ3089" t="str">
            <v/>
          </cell>
          <cell r="AM3089" t="e">
            <v>#N/A</v>
          </cell>
        </row>
        <row r="3090">
          <cell r="A3090" t="str">
            <v>ACTIVE</v>
          </cell>
          <cell r="B3090" t="str">
            <v>37-1174</v>
          </cell>
          <cell r="C3090">
            <v>28861443</v>
          </cell>
          <cell r="D3090" t="str">
            <v>37-1174</v>
          </cell>
          <cell r="E3090" t="str">
            <v>SDR 26</v>
          </cell>
          <cell r="F3090" t="str">
            <v>30X27 TEE SXGXG SDR26</v>
          </cell>
          <cell r="G3090">
            <v>303.3</v>
          </cell>
          <cell r="H3090">
            <v>137.5744536</v>
          </cell>
          <cell r="I3090">
            <v>1</v>
          </cell>
          <cell r="J3090" t="str">
            <v>-</v>
          </cell>
          <cell r="K3090">
            <v>26891.964942483657</v>
          </cell>
          <cell r="L3090">
            <v>2515.6163999999999</v>
          </cell>
          <cell r="M3090" t="str">
            <v>SPECFIT</v>
          </cell>
          <cell r="N3090" t="str">
            <v>(80)8303027</v>
          </cell>
          <cell r="O3090" t="str">
            <v>BOX</v>
          </cell>
          <cell r="P3090" t="str">
            <v>D</v>
          </cell>
          <cell r="Q3090" t="str">
            <v>F</v>
          </cell>
          <cell r="R3090">
            <v>21139.635294117645</v>
          </cell>
          <cell r="S3090">
            <v>22619.409764705881</v>
          </cell>
          <cell r="T3090">
            <v>22619.409764705881</v>
          </cell>
          <cell r="U3090">
            <v>22619.409764705881</v>
          </cell>
          <cell r="V3090">
            <v>24202.768448235292</v>
          </cell>
          <cell r="W3090">
            <v>24202.768448235292</v>
          </cell>
          <cell r="X3090">
            <v>24202.768448235292</v>
          </cell>
          <cell r="Y3090">
            <v>24202.768448235292</v>
          </cell>
          <cell r="Z3090">
            <v>26891.964942483657</v>
          </cell>
          <cell r="AB3090" t="str">
            <v/>
          </cell>
          <cell r="AC3090">
            <v>1182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I3090" t="str">
            <v/>
          </cell>
          <cell r="AJ3090" t="str">
            <v/>
          </cell>
          <cell r="AM3090" t="e">
            <v>#N/A</v>
          </cell>
        </row>
        <row r="3091">
          <cell r="A3091" t="str">
            <v>ACTIVE</v>
          </cell>
          <cell r="B3091" t="str">
            <v>37-1175</v>
          </cell>
          <cell r="C3091">
            <v>28861451</v>
          </cell>
          <cell r="D3091" t="str">
            <v>37-1175</v>
          </cell>
          <cell r="E3091" t="str">
            <v>SDR 26</v>
          </cell>
          <cell r="F3091" t="str">
            <v>30 TEE SXGXG SDR26</v>
          </cell>
          <cell r="G3091">
            <v>327.14999999999998</v>
          </cell>
          <cell r="H3091">
            <v>148.3926228</v>
          </cell>
          <cell r="I3091">
            <v>1</v>
          </cell>
          <cell r="J3091" t="str">
            <v>-</v>
          </cell>
          <cell r="K3091">
            <v>33615.057198692812</v>
          </cell>
          <cell r="L3091">
            <v>3144.5302000000001</v>
          </cell>
          <cell r="M3091" t="str">
            <v>SPECFIT</v>
          </cell>
          <cell r="N3091" t="str">
            <v>(80)83030</v>
          </cell>
          <cell r="O3091" t="str">
            <v>BOX</v>
          </cell>
          <cell r="P3091" t="str">
            <v>D</v>
          </cell>
          <cell r="Q3091" t="str">
            <v>F</v>
          </cell>
          <cell r="R3091">
            <v>26424.623529411765</v>
          </cell>
          <cell r="S3091">
            <v>28274.34717647059</v>
          </cell>
          <cell r="T3091">
            <v>28274.34717647059</v>
          </cell>
          <cell r="U3091">
            <v>28274.34717647059</v>
          </cell>
          <cell r="V3091">
            <v>30253.551478823534</v>
          </cell>
          <cell r="W3091">
            <v>30253.551478823534</v>
          </cell>
          <cell r="X3091">
            <v>30253.551478823534</v>
          </cell>
          <cell r="Y3091">
            <v>30253.551478823534</v>
          </cell>
          <cell r="Z3091">
            <v>33615.057198692812</v>
          </cell>
          <cell r="AB3091" t="str">
            <v/>
          </cell>
          <cell r="AC3091">
            <v>1183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I3091" t="str">
            <v/>
          </cell>
          <cell r="AJ3091" t="str">
            <v/>
          </cell>
          <cell r="AM3091" t="e">
            <v>#N/A</v>
          </cell>
        </row>
        <row r="3092">
          <cell r="A3092" t="str">
            <v>ACTIVE</v>
          </cell>
          <cell r="B3092" t="str">
            <v>37-1176</v>
          </cell>
          <cell r="C3092">
            <v>28861460</v>
          </cell>
          <cell r="D3092" t="str">
            <v>37-1176</v>
          </cell>
          <cell r="E3092" t="str">
            <v>SDR 26</v>
          </cell>
          <cell r="F3092" t="str">
            <v>36X4 TEE SXGXG SDR26</v>
          </cell>
          <cell r="G3092">
            <v>224.55</v>
          </cell>
          <cell r="H3092">
            <v>101.85408360000001</v>
          </cell>
          <cell r="I3092">
            <v>1</v>
          </cell>
          <cell r="J3092">
            <v>1</v>
          </cell>
          <cell r="K3092">
            <v>17865.438648366013</v>
          </cell>
          <cell r="L3092">
            <v>1671.2268999999999</v>
          </cell>
          <cell r="M3092" t="str">
            <v>SPECFIT</v>
          </cell>
          <cell r="N3092" t="str">
            <v>(80)830364</v>
          </cell>
          <cell r="O3092" t="str">
            <v>BOX</v>
          </cell>
          <cell r="P3092" t="str">
            <v>D</v>
          </cell>
          <cell r="Q3092" t="str">
            <v>F</v>
          </cell>
          <cell r="R3092">
            <v>14043.929411764706</v>
          </cell>
          <cell r="S3092">
            <v>15027.004470588236</v>
          </cell>
          <cell r="T3092">
            <v>15027.004470588236</v>
          </cell>
          <cell r="U3092">
            <v>15027.004470588236</v>
          </cell>
          <cell r="V3092">
            <v>16078.894783529413</v>
          </cell>
          <cell r="W3092">
            <v>16078.894783529413</v>
          </cell>
          <cell r="X3092">
            <v>16078.894783529413</v>
          </cell>
          <cell r="Y3092">
            <v>16078.894783529413</v>
          </cell>
          <cell r="Z3092">
            <v>17865.438648366013</v>
          </cell>
          <cell r="AB3092" t="str">
            <v/>
          </cell>
          <cell r="AC3092">
            <v>1184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I3092" t="str">
            <v/>
          </cell>
          <cell r="AJ3092" t="str">
            <v/>
          </cell>
          <cell r="AM3092" t="e">
            <v>#N/A</v>
          </cell>
        </row>
        <row r="3093">
          <cell r="A3093" t="str">
            <v>ACTIVE</v>
          </cell>
          <cell r="B3093" t="str">
            <v>37-1177</v>
          </cell>
          <cell r="C3093">
            <v>28861478</v>
          </cell>
          <cell r="D3093" t="str">
            <v>37-1177</v>
          </cell>
          <cell r="E3093" t="str">
            <v>SDR 26</v>
          </cell>
          <cell r="F3093" t="str">
            <v>36X6 TEE SXGXG SDR26</v>
          </cell>
          <cell r="G3093">
            <v>231.75</v>
          </cell>
          <cell r="H3093">
            <v>105.119946</v>
          </cell>
          <cell r="I3093">
            <v>1</v>
          </cell>
          <cell r="J3093">
            <v>1</v>
          </cell>
          <cell r="K3093">
            <v>17972.535437908497</v>
          </cell>
          <cell r="L3093">
            <v>1681.2453</v>
          </cell>
          <cell r="M3093" t="str">
            <v>SPECFIT</v>
          </cell>
          <cell r="N3093" t="str">
            <v>(80)830366</v>
          </cell>
          <cell r="O3093" t="str">
            <v>BOX</v>
          </cell>
          <cell r="P3093" t="str">
            <v>D</v>
          </cell>
          <cell r="Q3093" t="str">
            <v>F</v>
          </cell>
          <cell r="R3093">
            <v>14128.117647058823</v>
          </cell>
          <cell r="S3093">
            <v>15117.085882352942</v>
          </cell>
          <cell r="T3093">
            <v>15117.085882352942</v>
          </cell>
          <cell r="U3093">
            <v>15117.085882352942</v>
          </cell>
          <cell r="V3093">
            <v>16175.281894117648</v>
          </cell>
          <cell r="W3093">
            <v>16175.281894117648</v>
          </cell>
          <cell r="X3093">
            <v>16175.281894117648</v>
          </cell>
          <cell r="Y3093">
            <v>16175.281894117648</v>
          </cell>
          <cell r="Z3093">
            <v>17972.535437908497</v>
          </cell>
          <cell r="AB3093" t="str">
            <v/>
          </cell>
          <cell r="AC3093">
            <v>1185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I3093" t="str">
            <v/>
          </cell>
          <cell r="AJ3093" t="str">
            <v/>
          </cell>
          <cell r="AM3093" t="e">
            <v>#N/A</v>
          </cell>
        </row>
        <row r="3094">
          <cell r="A3094" t="str">
            <v>ACTIVE</v>
          </cell>
          <cell r="B3094" t="str">
            <v>37-1178</v>
          </cell>
          <cell r="C3094">
            <v>28861486</v>
          </cell>
          <cell r="D3094" t="str">
            <v>37-1178</v>
          </cell>
          <cell r="E3094" t="str">
            <v>SDR 26</v>
          </cell>
          <cell r="F3094" t="str">
            <v>36X8 TEE SXGXG SDR26</v>
          </cell>
          <cell r="G3094">
            <v>241.65</v>
          </cell>
          <cell r="H3094">
            <v>109.6105068</v>
          </cell>
          <cell r="I3094">
            <v>1</v>
          </cell>
          <cell r="J3094">
            <v>1</v>
          </cell>
          <cell r="K3094">
            <v>20516.233849673201</v>
          </cell>
          <cell r="L3094">
            <v>1919.1964</v>
          </cell>
          <cell r="M3094" t="str">
            <v>SPECFIT</v>
          </cell>
          <cell r="N3094" t="str">
            <v>(80)830368</v>
          </cell>
          <cell r="O3094" t="str">
            <v>BOX</v>
          </cell>
          <cell r="P3094" t="str">
            <v>D</v>
          </cell>
          <cell r="Q3094" t="str">
            <v>F</v>
          </cell>
          <cell r="R3094">
            <v>16127.705882352941</v>
          </cell>
          <cell r="S3094">
            <v>17256.645294117647</v>
          </cell>
          <cell r="T3094">
            <v>17256.645294117647</v>
          </cell>
          <cell r="U3094">
            <v>17256.645294117647</v>
          </cell>
          <cell r="V3094">
            <v>18464.610464705882</v>
          </cell>
          <cell r="W3094">
            <v>18464.610464705882</v>
          </cell>
          <cell r="X3094">
            <v>18464.610464705882</v>
          </cell>
          <cell r="Y3094">
            <v>18464.610464705882</v>
          </cell>
          <cell r="Z3094">
            <v>20516.233849673201</v>
          </cell>
          <cell r="AB3094" t="str">
            <v/>
          </cell>
          <cell r="AC3094">
            <v>1186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I3094" t="str">
            <v/>
          </cell>
          <cell r="AJ3094" t="str">
            <v/>
          </cell>
          <cell r="AM3094" t="e">
            <v>#N/A</v>
          </cell>
        </row>
        <row r="3095">
          <cell r="A3095" t="str">
            <v>ACTIVE</v>
          </cell>
          <cell r="B3095" t="str">
            <v>37-1179</v>
          </cell>
          <cell r="C3095">
            <v>28861494</v>
          </cell>
          <cell r="D3095" t="str">
            <v>37-1179</v>
          </cell>
          <cell r="E3095" t="str">
            <v>SDR 26</v>
          </cell>
          <cell r="F3095" t="str">
            <v>36X10 TEE SXGXG SDR26</v>
          </cell>
          <cell r="G3095">
            <v>249.75</v>
          </cell>
          <cell r="H3095">
            <v>113.28460199999999</v>
          </cell>
          <cell r="I3095">
            <v>1</v>
          </cell>
          <cell r="J3095">
            <v>1</v>
          </cell>
          <cell r="K3095">
            <v>21578.341865359478</v>
          </cell>
          <cell r="L3095">
            <v>2018.5516</v>
          </cell>
          <cell r="M3095" t="str">
            <v>SPECFIT</v>
          </cell>
          <cell r="N3095" t="str">
            <v>(80)8303610</v>
          </cell>
          <cell r="O3095" t="str">
            <v>BOX</v>
          </cell>
          <cell r="P3095" t="str">
            <v>D</v>
          </cell>
          <cell r="Q3095" t="str">
            <v>F</v>
          </cell>
          <cell r="R3095">
            <v>16962.623529411765</v>
          </cell>
          <cell r="S3095">
            <v>18150.00717647059</v>
          </cell>
          <cell r="T3095">
            <v>18150.00717647059</v>
          </cell>
          <cell r="U3095">
            <v>18150.00717647059</v>
          </cell>
          <cell r="V3095">
            <v>19420.507678823531</v>
          </cell>
          <cell r="W3095">
            <v>19420.507678823531</v>
          </cell>
          <cell r="X3095">
            <v>19420.507678823531</v>
          </cell>
          <cell r="Y3095">
            <v>19420.507678823531</v>
          </cell>
          <cell r="Z3095">
            <v>21578.341865359478</v>
          </cell>
          <cell r="AB3095" t="str">
            <v/>
          </cell>
          <cell r="AC3095">
            <v>1187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I3095" t="str">
            <v/>
          </cell>
          <cell r="AJ3095" t="str">
            <v/>
          </cell>
          <cell r="AM3095" t="e">
            <v>#N/A</v>
          </cell>
        </row>
        <row r="3096">
          <cell r="A3096" t="str">
            <v>ACTIVE</v>
          </cell>
          <cell r="B3096" t="str">
            <v>37-1180</v>
          </cell>
          <cell r="C3096">
            <v>28861508</v>
          </cell>
          <cell r="D3096" t="str">
            <v>37-1180</v>
          </cell>
          <cell r="E3096" t="str">
            <v>SDR 26</v>
          </cell>
          <cell r="F3096" t="str">
            <v>36X12 TEE SXGXG SDR26</v>
          </cell>
          <cell r="G3096">
            <v>259.64999999999998</v>
          </cell>
          <cell r="H3096">
            <v>117.77516279999999</v>
          </cell>
          <cell r="I3096">
            <v>1</v>
          </cell>
          <cell r="J3096">
            <v>1</v>
          </cell>
          <cell r="K3096">
            <v>23595.685597385629</v>
          </cell>
          <cell r="L3096">
            <v>2207.2638999999999</v>
          </cell>
          <cell r="M3096" t="str">
            <v>SPECFIT</v>
          </cell>
          <cell r="N3096" t="str">
            <v>(80)8303612</v>
          </cell>
          <cell r="O3096" t="str">
            <v>BOX</v>
          </cell>
          <cell r="P3096" t="str">
            <v>D</v>
          </cell>
          <cell r="Q3096" t="str">
            <v>F</v>
          </cell>
          <cell r="R3096">
            <v>18548.447058823531</v>
          </cell>
          <cell r="S3096">
            <v>19846.83835294118</v>
          </cell>
          <cell r="T3096">
            <v>19846.83835294118</v>
          </cell>
          <cell r="U3096">
            <v>19846.83835294118</v>
          </cell>
          <cell r="V3096">
            <v>21236.117037647065</v>
          </cell>
          <cell r="W3096">
            <v>21236.117037647065</v>
          </cell>
          <cell r="X3096">
            <v>21236.117037647065</v>
          </cell>
          <cell r="Y3096">
            <v>21236.117037647065</v>
          </cell>
          <cell r="Z3096">
            <v>23595.685597385629</v>
          </cell>
          <cell r="AB3096" t="str">
            <v/>
          </cell>
          <cell r="AC3096">
            <v>1188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I3096" t="str">
            <v/>
          </cell>
          <cell r="AJ3096" t="str">
            <v/>
          </cell>
          <cell r="AM3096" t="e">
            <v>#N/A</v>
          </cell>
        </row>
        <row r="3097">
          <cell r="A3097" t="str">
            <v>ACTIVE</v>
          </cell>
          <cell r="B3097" t="str">
            <v>37-1181</v>
          </cell>
          <cell r="C3097">
            <v>28861516</v>
          </cell>
          <cell r="D3097" t="str">
            <v>37-1181</v>
          </cell>
          <cell r="E3097" t="str">
            <v>SDR 26</v>
          </cell>
          <cell r="F3097" t="str">
            <v>36X15 TEE SXGXG SDR26</v>
          </cell>
          <cell r="G3097">
            <v>271.8</v>
          </cell>
          <cell r="H3097">
            <v>123.28630560000001</v>
          </cell>
          <cell r="I3097">
            <v>1</v>
          </cell>
          <cell r="J3097" t="str">
            <v>-</v>
          </cell>
          <cell r="K3097">
            <v>26636.944079738569</v>
          </cell>
          <cell r="L3097">
            <v>2491.7597999999998</v>
          </cell>
          <cell r="M3097" t="str">
            <v>SPECFIT</v>
          </cell>
          <cell r="N3097" t="str">
            <v>(80)8303615</v>
          </cell>
          <cell r="O3097" t="str">
            <v>BOX</v>
          </cell>
          <cell r="P3097" t="str">
            <v>D</v>
          </cell>
          <cell r="Q3097" t="str">
            <v>F</v>
          </cell>
          <cell r="R3097">
            <v>20939.164705882355</v>
          </cell>
          <cell r="S3097">
            <v>22404.906235294122</v>
          </cell>
          <cell r="T3097">
            <v>22404.906235294122</v>
          </cell>
          <cell r="U3097">
            <v>22404.906235294122</v>
          </cell>
          <cell r="V3097">
            <v>23973.249671764712</v>
          </cell>
          <cell r="W3097">
            <v>23973.249671764712</v>
          </cell>
          <cell r="X3097">
            <v>23973.249671764712</v>
          </cell>
          <cell r="Y3097">
            <v>23973.249671764712</v>
          </cell>
          <cell r="Z3097">
            <v>26636.944079738569</v>
          </cell>
          <cell r="AB3097" t="str">
            <v/>
          </cell>
          <cell r="AC3097">
            <v>1189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I3097" t="str">
            <v/>
          </cell>
          <cell r="AJ3097" t="str">
            <v/>
          </cell>
          <cell r="AM3097" t="e">
            <v>#N/A</v>
          </cell>
        </row>
        <row r="3098">
          <cell r="A3098" t="str">
            <v>ACTIVE</v>
          </cell>
          <cell r="B3098" t="str">
            <v>37-1182</v>
          </cell>
          <cell r="C3098">
            <v>28861524</v>
          </cell>
          <cell r="D3098" t="str">
            <v>37-1182</v>
          </cell>
          <cell r="E3098" t="str">
            <v>SDR 26</v>
          </cell>
          <cell r="F3098" t="str">
            <v>36X18 TEE SXGXG SDR26</v>
          </cell>
          <cell r="G3098">
            <v>292.95</v>
          </cell>
          <cell r="H3098">
            <v>132.8797764</v>
          </cell>
          <cell r="I3098">
            <v>1</v>
          </cell>
          <cell r="J3098" t="str">
            <v>-</v>
          </cell>
          <cell r="K3098">
            <v>27295.104436601308</v>
          </cell>
          <cell r="L3098">
            <v>2553.3276999999998</v>
          </cell>
          <cell r="M3098" t="str">
            <v>SPECFIT</v>
          </cell>
          <cell r="N3098" t="str">
            <v>(80)8303618</v>
          </cell>
          <cell r="O3098" t="str">
            <v>BOX</v>
          </cell>
          <cell r="P3098" t="str">
            <v>D</v>
          </cell>
          <cell r="Q3098" t="str">
            <v>F</v>
          </cell>
          <cell r="R3098">
            <v>21456.54117647059</v>
          </cell>
          <cell r="S3098">
            <v>22958.499058823531</v>
          </cell>
          <cell r="T3098">
            <v>22958.499058823531</v>
          </cell>
          <cell r="U3098">
            <v>22958.499058823531</v>
          </cell>
          <cell r="V3098">
            <v>24565.59399294118</v>
          </cell>
          <cell r="W3098">
            <v>24565.59399294118</v>
          </cell>
          <cell r="X3098">
            <v>24565.59399294118</v>
          </cell>
          <cell r="Y3098">
            <v>24565.59399294118</v>
          </cell>
          <cell r="Z3098">
            <v>27295.104436601308</v>
          </cell>
          <cell r="AB3098" t="str">
            <v/>
          </cell>
          <cell r="AC3098">
            <v>1190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I3098" t="str">
            <v/>
          </cell>
          <cell r="AJ3098" t="str">
            <v/>
          </cell>
          <cell r="AM3098" t="e">
            <v>#N/A</v>
          </cell>
        </row>
        <row r="3099">
          <cell r="A3099" t="str">
            <v>ACTIVE</v>
          </cell>
          <cell r="B3099" t="str">
            <v>37-1183</v>
          </cell>
          <cell r="C3099">
            <v>28861532</v>
          </cell>
          <cell r="D3099" t="str">
            <v>37-1183</v>
          </cell>
          <cell r="E3099" t="str">
            <v>SDR 26</v>
          </cell>
          <cell r="F3099" t="str">
            <v>36X21 TEE SXGXG SDR26</v>
          </cell>
          <cell r="G3099">
            <v>310.5</v>
          </cell>
          <cell r="H3099">
            <v>140.840316</v>
          </cell>
          <cell r="I3099">
            <v>1</v>
          </cell>
          <cell r="J3099" t="str">
            <v>-</v>
          </cell>
          <cell r="K3099">
            <v>28112.443308496735</v>
          </cell>
          <cell r="L3099">
            <v>2629.7854000000002</v>
          </cell>
          <cell r="M3099" t="str">
            <v>SPECFIT</v>
          </cell>
          <cell r="N3099" t="str">
            <v>(80)8303621</v>
          </cell>
          <cell r="O3099" t="str">
            <v>BOX</v>
          </cell>
          <cell r="P3099" t="str">
            <v>D</v>
          </cell>
          <cell r="Q3099" t="str">
            <v>F</v>
          </cell>
          <cell r="R3099">
            <v>22099.047058823529</v>
          </cell>
          <cell r="S3099">
            <v>23645.980352941177</v>
          </cell>
          <cell r="T3099">
            <v>23645.980352941177</v>
          </cell>
          <cell r="U3099">
            <v>23645.980352941177</v>
          </cell>
          <cell r="V3099">
            <v>25301.198977647062</v>
          </cell>
          <cell r="W3099">
            <v>25301.198977647062</v>
          </cell>
          <cell r="X3099">
            <v>25301.198977647062</v>
          </cell>
          <cell r="Y3099">
            <v>25301.198977647062</v>
          </cell>
          <cell r="Z3099">
            <v>28112.443308496735</v>
          </cell>
          <cell r="AB3099" t="str">
            <v/>
          </cell>
          <cell r="AC3099">
            <v>1191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I3099" t="str">
            <v/>
          </cell>
          <cell r="AJ3099" t="str">
            <v/>
          </cell>
          <cell r="AM3099" t="e">
            <v>#N/A</v>
          </cell>
        </row>
        <row r="3100">
          <cell r="A3100" t="str">
            <v>ACTIVE</v>
          </cell>
          <cell r="B3100" t="str">
            <v>37-1184</v>
          </cell>
          <cell r="C3100">
            <v>28861540</v>
          </cell>
          <cell r="D3100" t="str">
            <v>37-1184</v>
          </cell>
          <cell r="E3100" t="str">
            <v>SDR 26</v>
          </cell>
          <cell r="F3100" t="str">
            <v>36X24 TEE SXGXG SDR26</v>
          </cell>
          <cell r="G3100">
            <v>333.9</v>
          </cell>
          <cell r="H3100">
            <v>151.4543688</v>
          </cell>
          <cell r="I3100">
            <v>1</v>
          </cell>
          <cell r="J3100" t="str">
            <v>-</v>
          </cell>
          <cell r="K3100">
            <v>34782.944994771249</v>
          </cell>
          <cell r="L3100">
            <v>3253.7797999999998</v>
          </cell>
          <cell r="M3100" t="str">
            <v>SPECFIT</v>
          </cell>
          <cell r="N3100" t="str">
            <v>(80)8303624</v>
          </cell>
          <cell r="O3100" t="str">
            <v>BOX</v>
          </cell>
          <cell r="P3100" t="str">
            <v>D</v>
          </cell>
          <cell r="Q3100" t="str">
            <v>F</v>
          </cell>
          <cell r="R3100">
            <v>27342.694117647061</v>
          </cell>
          <cell r="S3100">
            <v>29256.682705882358</v>
          </cell>
          <cell r="T3100">
            <v>29256.682705882358</v>
          </cell>
          <cell r="U3100">
            <v>29256.682705882358</v>
          </cell>
          <cell r="V3100">
            <v>31304.650495294125</v>
          </cell>
          <cell r="W3100">
            <v>31304.650495294125</v>
          </cell>
          <cell r="X3100">
            <v>31304.650495294125</v>
          </cell>
          <cell r="Y3100">
            <v>31304.650495294125</v>
          </cell>
          <cell r="Z3100">
            <v>34782.944994771249</v>
          </cell>
          <cell r="AB3100" t="str">
            <v/>
          </cell>
          <cell r="AC3100">
            <v>1192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I3100" t="str">
            <v/>
          </cell>
          <cell r="AJ3100" t="str">
            <v/>
          </cell>
          <cell r="AM3100" t="e">
            <v>#N/A</v>
          </cell>
        </row>
        <row r="3101">
          <cell r="A3101" t="str">
            <v>ACTIVE</v>
          </cell>
          <cell r="B3101" t="str">
            <v>37-1185</v>
          </cell>
          <cell r="C3101">
            <v>28861559</v>
          </cell>
          <cell r="D3101" t="str">
            <v>37-1185</v>
          </cell>
          <cell r="E3101" t="str">
            <v>SDR 26</v>
          </cell>
          <cell r="F3101" t="str">
            <v>36X27 TEE SXGXG SDR26</v>
          </cell>
          <cell r="G3101">
            <v>359.1</v>
          </cell>
          <cell r="H3101">
            <v>162.88488720000001</v>
          </cell>
          <cell r="I3101">
            <v>1</v>
          </cell>
          <cell r="J3101" t="str">
            <v>-</v>
          </cell>
          <cell r="K3101">
            <v>35766.301849673204</v>
          </cell>
          <cell r="L3101">
            <v>3345.7678999999998</v>
          </cell>
          <cell r="M3101" t="str">
            <v>SPECFIT</v>
          </cell>
          <cell r="N3101" t="str">
            <v>(80)8303627</v>
          </cell>
          <cell r="O3101" t="str">
            <v>BOX</v>
          </cell>
          <cell r="P3101" t="str">
            <v>D</v>
          </cell>
          <cell r="Q3101" t="str">
            <v>F</v>
          </cell>
          <cell r="R3101">
            <v>28115.705882352941</v>
          </cell>
          <cell r="S3101">
            <v>30083.805294117647</v>
          </cell>
          <cell r="T3101">
            <v>30083.805294117647</v>
          </cell>
          <cell r="U3101">
            <v>30083.805294117647</v>
          </cell>
          <cell r="V3101">
            <v>32189.671664705882</v>
          </cell>
          <cell r="W3101">
            <v>32189.671664705882</v>
          </cell>
          <cell r="X3101">
            <v>32189.671664705882</v>
          </cell>
          <cell r="Y3101">
            <v>32189.671664705882</v>
          </cell>
          <cell r="Z3101">
            <v>35766.301849673204</v>
          </cell>
          <cell r="AB3101" t="str">
            <v/>
          </cell>
          <cell r="AC3101">
            <v>1193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I3101" t="str">
            <v/>
          </cell>
          <cell r="AJ3101" t="str">
            <v/>
          </cell>
          <cell r="AM3101" t="e">
            <v>#N/A</v>
          </cell>
        </row>
        <row r="3102">
          <cell r="A3102" t="str">
            <v>ACTIVE</v>
          </cell>
          <cell r="B3102" t="str">
            <v>37-1186</v>
          </cell>
          <cell r="C3102">
            <v>28861567</v>
          </cell>
          <cell r="D3102" t="str">
            <v>37-1186</v>
          </cell>
          <cell r="E3102" t="str">
            <v>SDR 26</v>
          </cell>
          <cell r="F3102" t="str">
            <v>36X30 TEE SXGXG SDR26</v>
          </cell>
          <cell r="G3102">
            <v>379.35</v>
          </cell>
          <cell r="H3102">
            <v>172.07012520000001</v>
          </cell>
          <cell r="I3102">
            <v>1</v>
          </cell>
          <cell r="J3102" t="str">
            <v>-</v>
          </cell>
          <cell r="K3102">
            <v>47569.173228758169</v>
          </cell>
          <cell r="L3102">
            <v>4449.8710000000001</v>
          </cell>
          <cell r="M3102" t="str">
            <v>SPECFIT</v>
          </cell>
          <cell r="N3102" t="str">
            <v>(80)8303630</v>
          </cell>
          <cell r="O3102" t="str">
            <v>BOX</v>
          </cell>
          <cell r="P3102" t="str">
            <v>D</v>
          </cell>
          <cell r="Q3102" t="str">
            <v>F</v>
          </cell>
          <cell r="R3102">
            <v>37393.882352941175</v>
          </cell>
          <cell r="S3102">
            <v>40011.454117647059</v>
          </cell>
          <cell r="T3102">
            <v>40011.454117647059</v>
          </cell>
          <cell r="U3102">
            <v>40011.454117647059</v>
          </cell>
          <cell r="V3102">
            <v>42812.255905882354</v>
          </cell>
          <cell r="W3102">
            <v>42812.255905882354</v>
          </cell>
          <cell r="X3102">
            <v>42812.255905882354</v>
          </cell>
          <cell r="Y3102">
            <v>42812.255905882354</v>
          </cell>
          <cell r="Z3102">
            <v>47569.173228758169</v>
          </cell>
          <cell r="AB3102" t="str">
            <v/>
          </cell>
          <cell r="AC3102">
            <v>1194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I3102" t="str">
            <v/>
          </cell>
          <cell r="AJ3102" t="str">
            <v/>
          </cell>
          <cell r="AM3102" t="e">
            <v>#N/A</v>
          </cell>
        </row>
        <row r="3103">
          <cell r="A3103" t="str">
            <v>ACTIVE</v>
          </cell>
          <cell r="B3103" t="str">
            <v>37-1187</v>
          </cell>
          <cell r="C3103">
            <v>28861575</v>
          </cell>
          <cell r="D3103" t="str">
            <v>37-1187</v>
          </cell>
          <cell r="E3103" t="str">
            <v>SDR 26</v>
          </cell>
          <cell r="F3103" t="str">
            <v>36 TEE SXGXG SDR26</v>
          </cell>
          <cell r="G3103">
            <v>413.55</v>
          </cell>
          <cell r="H3103">
            <v>187.58297160000001</v>
          </cell>
          <cell r="I3103">
            <v>1</v>
          </cell>
          <cell r="J3103" t="str">
            <v>-</v>
          </cell>
          <cell r="K3103">
            <v>63266.979441830066</v>
          </cell>
          <cell r="L3103">
            <v>5918.3271999999997</v>
          </cell>
          <cell r="M3103" t="str">
            <v>SPECFIT</v>
          </cell>
          <cell r="N3103" t="str">
            <v>(80)83036</v>
          </cell>
          <cell r="O3103" t="str">
            <v>BOX</v>
          </cell>
          <cell r="P3103" t="str">
            <v>D</v>
          </cell>
          <cell r="Q3103" t="str">
            <v>F</v>
          </cell>
          <cell r="R3103">
            <v>49733.847058823529</v>
          </cell>
          <cell r="S3103">
            <v>53215.216352941177</v>
          </cell>
          <cell r="T3103">
            <v>53215.216352941177</v>
          </cell>
          <cell r="U3103">
            <v>53215.216352941177</v>
          </cell>
          <cell r="V3103">
            <v>56940.281497647062</v>
          </cell>
          <cell r="W3103">
            <v>56940.281497647062</v>
          </cell>
          <cell r="X3103">
            <v>56940.281497647062</v>
          </cell>
          <cell r="Y3103">
            <v>56940.281497647062</v>
          </cell>
          <cell r="Z3103">
            <v>63266.979441830066</v>
          </cell>
          <cell r="AB3103" t="str">
            <v/>
          </cell>
          <cell r="AC3103">
            <v>1195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I3103" t="str">
            <v/>
          </cell>
          <cell r="AJ3103" t="str">
            <v/>
          </cell>
          <cell r="AM3103" t="e">
            <v>#N/A</v>
          </cell>
        </row>
        <row r="3104">
          <cell r="A3104" t="str">
            <v>ACTIVE</v>
          </cell>
          <cell r="B3104" t="str">
            <v>37-1188</v>
          </cell>
          <cell r="C3104">
            <v>28861702</v>
          </cell>
          <cell r="D3104" t="str">
            <v>37-1188</v>
          </cell>
          <cell r="E3104" t="str">
            <v>SDR 26</v>
          </cell>
          <cell r="F3104" t="str">
            <v>10X4 TEE WYE GXGXG SDR26</v>
          </cell>
          <cell r="G3104">
            <v>8.3699999999999992</v>
          </cell>
          <cell r="H3104">
            <v>3.7965650399999995</v>
          </cell>
          <cell r="I3104">
            <v>1</v>
          </cell>
          <cell r="J3104">
            <v>16</v>
          </cell>
          <cell r="K3104">
            <v>761.99455555555551</v>
          </cell>
          <cell r="L3104">
            <v>72.944599999999994</v>
          </cell>
          <cell r="M3104" t="str">
            <v>SPECFIT</v>
          </cell>
          <cell r="N3104" t="str">
            <v>(80)890104</v>
          </cell>
          <cell r="O3104" t="str">
            <v>BOX</v>
          </cell>
          <cell r="P3104" t="str">
            <v>D</v>
          </cell>
          <cell r="Q3104" t="str">
            <v>F</v>
          </cell>
          <cell r="R3104">
            <v>811.2</v>
          </cell>
          <cell r="S3104">
            <v>867.98400000000015</v>
          </cell>
          <cell r="T3104">
            <v>640.92999999999995</v>
          </cell>
          <cell r="U3104">
            <v>640.92999999999995</v>
          </cell>
          <cell r="V3104">
            <v>685.79509999999993</v>
          </cell>
          <cell r="W3104">
            <v>685.79509999999993</v>
          </cell>
          <cell r="X3104">
            <v>685.79509999999993</v>
          </cell>
          <cell r="Y3104">
            <v>685.79509999999993</v>
          </cell>
          <cell r="Z3104">
            <v>761.99455555555551</v>
          </cell>
          <cell r="AB3104" t="str">
            <v/>
          </cell>
          <cell r="AC3104">
            <v>1202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I3104" t="str">
            <v/>
          </cell>
          <cell r="AJ3104" t="str">
            <v/>
          </cell>
          <cell r="AM3104" t="e">
            <v>#N/A</v>
          </cell>
        </row>
        <row r="3105">
          <cell r="A3105" t="str">
            <v>ACTIVE</v>
          </cell>
          <cell r="B3105" t="str">
            <v>37-1189</v>
          </cell>
          <cell r="C3105">
            <v>28861710</v>
          </cell>
          <cell r="D3105" t="str">
            <v>37-1189</v>
          </cell>
          <cell r="E3105" t="str">
            <v>SDR 26</v>
          </cell>
          <cell r="F3105" t="str">
            <v>10X6 TEE WYE GXGXG SDR26</v>
          </cell>
          <cell r="G3105">
            <v>9.9</v>
          </cell>
          <cell r="H3105">
            <v>4.4905607999999999</v>
          </cell>
          <cell r="I3105">
            <v>1</v>
          </cell>
          <cell r="J3105">
            <v>14</v>
          </cell>
          <cell r="K3105">
            <v>855.9762222222223</v>
          </cell>
          <cell r="L3105">
            <v>111.99344499999999</v>
          </cell>
          <cell r="M3105" t="str">
            <v>SPECFIT</v>
          </cell>
          <cell r="N3105" t="str">
            <v>(80)890106</v>
          </cell>
          <cell r="O3105" t="str">
            <v>BOX</v>
          </cell>
          <cell r="P3105" t="str">
            <v>D</v>
          </cell>
          <cell r="Q3105" t="str">
            <v>F</v>
          </cell>
          <cell r="R3105">
            <v>806.01176470588234</v>
          </cell>
          <cell r="S3105">
            <v>862.43258823529413</v>
          </cell>
          <cell r="T3105">
            <v>719.98</v>
          </cell>
          <cell r="U3105">
            <v>719.98</v>
          </cell>
          <cell r="V3105">
            <v>770.37860000000012</v>
          </cell>
          <cell r="W3105">
            <v>770.37860000000012</v>
          </cell>
          <cell r="X3105">
            <v>770.37860000000012</v>
          </cell>
          <cell r="Y3105">
            <v>770.37860000000012</v>
          </cell>
          <cell r="Z3105">
            <v>855.9762222222223</v>
          </cell>
          <cell r="AB3105" t="str">
            <v/>
          </cell>
          <cell r="AC3105">
            <v>1203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I3105" t="str">
            <v/>
          </cell>
          <cell r="AJ3105" t="str">
            <v/>
          </cell>
          <cell r="AM3105" t="e">
            <v>#N/A</v>
          </cell>
        </row>
        <row r="3106">
          <cell r="A3106" t="str">
            <v>ACTIVE</v>
          </cell>
          <cell r="B3106" t="str">
            <v>37-1190</v>
          </cell>
          <cell r="C3106">
            <v>28861729</v>
          </cell>
          <cell r="D3106" t="str">
            <v>37-1190</v>
          </cell>
          <cell r="E3106" t="str">
            <v>SDR 26</v>
          </cell>
          <cell r="F3106" t="str">
            <v>10X8 TEE WYE GXGXG SDR26</v>
          </cell>
          <cell r="G3106">
            <v>12.96</v>
          </cell>
          <cell r="H3106">
            <v>5.8785523200000007</v>
          </cell>
          <cell r="I3106">
            <v>1</v>
          </cell>
          <cell r="J3106">
            <v>10</v>
          </cell>
          <cell r="K3106">
            <v>1326.0747777777781</v>
          </cell>
          <cell r="L3106">
            <v>139.596003</v>
          </cell>
          <cell r="M3106" t="str">
            <v>SPECFIT</v>
          </cell>
          <cell r="N3106" t="str">
            <v>(80)890108</v>
          </cell>
          <cell r="O3106" t="str">
            <v>BOX</v>
          </cell>
          <cell r="P3106" t="str">
            <v>D</v>
          </cell>
          <cell r="Q3106" t="str">
            <v>F</v>
          </cell>
          <cell r="R3106">
            <v>1066.4235294117648</v>
          </cell>
          <cell r="S3106">
            <v>1141.0731764705884</v>
          </cell>
          <cell r="T3106">
            <v>1115.3900000000001</v>
          </cell>
          <cell r="U3106">
            <v>1115.3900000000001</v>
          </cell>
          <cell r="V3106">
            <v>1193.4673000000003</v>
          </cell>
          <cell r="W3106">
            <v>1193.4673000000003</v>
          </cell>
          <cell r="X3106">
            <v>1193.4673000000003</v>
          </cell>
          <cell r="Y3106">
            <v>1193.4673000000003</v>
          </cell>
          <cell r="Z3106">
            <v>1326.0747777777781</v>
          </cell>
          <cell r="AB3106" t="str">
            <v/>
          </cell>
          <cell r="AC3106">
            <v>1204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I3106" t="str">
            <v/>
          </cell>
          <cell r="AJ3106" t="str">
            <v/>
          </cell>
          <cell r="AM3106" t="e">
            <v>#N/A</v>
          </cell>
        </row>
        <row r="3107">
          <cell r="A3107" t="str">
            <v>ACTIVE</v>
          </cell>
          <cell r="B3107" t="str">
            <v>37-1191</v>
          </cell>
          <cell r="C3107">
            <v>28861737</v>
          </cell>
          <cell r="D3107" t="str">
            <v>37-1191</v>
          </cell>
          <cell r="E3107" t="str">
            <v>SDR 26</v>
          </cell>
          <cell r="F3107" t="str">
            <v>10 TEE WYE GXGXG SDR26</v>
          </cell>
          <cell r="G3107">
            <v>20.475000000000001</v>
          </cell>
          <cell r="H3107">
            <v>9.2872962000000001</v>
          </cell>
          <cell r="I3107">
            <v>1</v>
          </cell>
          <cell r="J3107">
            <v>7</v>
          </cell>
          <cell r="K3107">
            <v>1641.6653333333334</v>
          </cell>
          <cell r="L3107">
            <v>144.21029999999999</v>
          </cell>
          <cell r="M3107" t="str">
            <v>SPECFIT</v>
          </cell>
          <cell r="N3107" t="str">
            <v>(80)89010</v>
          </cell>
          <cell r="O3107" t="str">
            <v>BOX</v>
          </cell>
          <cell r="P3107" t="str">
            <v>D</v>
          </cell>
          <cell r="Q3107" t="str">
            <v>F</v>
          </cell>
          <cell r="R3107">
            <v>1320.2</v>
          </cell>
          <cell r="S3107">
            <v>1412.614</v>
          </cell>
          <cell r="T3107">
            <v>1380.84</v>
          </cell>
          <cell r="U3107">
            <v>1380.84</v>
          </cell>
          <cell r="V3107">
            <v>1477.4988000000001</v>
          </cell>
          <cell r="W3107">
            <v>1477.4988000000001</v>
          </cell>
          <cell r="X3107">
            <v>1477.4988000000001</v>
          </cell>
          <cell r="Y3107">
            <v>1477.4988000000001</v>
          </cell>
          <cell r="Z3107">
            <v>1641.6653333333334</v>
          </cell>
          <cell r="AB3107" t="str">
            <v/>
          </cell>
          <cell r="AC3107">
            <v>1205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I3107" t="str">
            <v/>
          </cell>
          <cell r="AJ3107" t="str">
            <v/>
          </cell>
          <cell r="AM3107" t="e">
            <v>#N/A</v>
          </cell>
        </row>
        <row r="3108">
          <cell r="A3108" t="str">
            <v>ACTIVE</v>
          </cell>
          <cell r="B3108" t="str">
            <v>37-1192</v>
          </cell>
          <cell r="C3108">
            <v>28861745</v>
          </cell>
          <cell r="D3108" t="str">
            <v>37-1192</v>
          </cell>
          <cell r="E3108" t="str">
            <v>SDR 26</v>
          </cell>
          <cell r="F3108" t="str">
            <v>12X4 TEE WYE GXGXG SDR26</v>
          </cell>
          <cell r="G3108">
            <v>11.5875</v>
          </cell>
          <cell r="H3108">
            <v>5.2559972999999998</v>
          </cell>
          <cell r="I3108">
            <v>1</v>
          </cell>
          <cell r="J3108">
            <v>12</v>
          </cell>
          <cell r="K3108">
            <v>950.18377777777789</v>
          </cell>
          <cell r="L3108">
            <v>93.656869999999998</v>
          </cell>
          <cell r="M3108" t="str">
            <v>SPECFIT</v>
          </cell>
          <cell r="N3108" t="str">
            <v>(80)890124</v>
          </cell>
          <cell r="O3108" t="str">
            <v>BOX</v>
          </cell>
          <cell r="P3108" t="str">
            <v>D</v>
          </cell>
          <cell r="Q3108" t="str">
            <v>F</v>
          </cell>
          <cell r="R3108">
            <v>764.11764705882354</v>
          </cell>
          <cell r="S3108">
            <v>817.60588235294119</v>
          </cell>
          <cell r="T3108">
            <v>799.22</v>
          </cell>
          <cell r="U3108">
            <v>799.22</v>
          </cell>
          <cell r="V3108">
            <v>855.16540000000009</v>
          </cell>
          <cell r="W3108">
            <v>855.16540000000009</v>
          </cell>
          <cell r="X3108">
            <v>855.16540000000009</v>
          </cell>
          <cell r="Y3108">
            <v>855.16540000000009</v>
          </cell>
          <cell r="Z3108">
            <v>950.18377777777789</v>
          </cell>
          <cell r="AB3108" t="str">
            <v/>
          </cell>
          <cell r="AC3108">
            <v>1206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I3108" t="str">
            <v/>
          </cell>
          <cell r="AJ3108" t="str">
            <v/>
          </cell>
          <cell r="AM3108" t="e">
            <v>#N/A</v>
          </cell>
        </row>
        <row r="3109">
          <cell r="A3109" t="str">
            <v>ACTIVE</v>
          </cell>
          <cell r="B3109" t="str">
            <v>37-1193</v>
          </cell>
          <cell r="C3109">
            <v>28861753</v>
          </cell>
          <cell r="D3109" t="str">
            <v>37-1193</v>
          </cell>
          <cell r="E3109" t="str">
            <v>SDR 26</v>
          </cell>
          <cell r="F3109" t="str">
            <v>12X6 TEE WYE GXGXG SDR26</v>
          </cell>
          <cell r="G3109">
            <v>13.86</v>
          </cell>
          <cell r="H3109">
            <v>6.2867851199999993</v>
          </cell>
          <cell r="I3109">
            <v>1</v>
          </cell>
          <cell r="J3109">
            <v>10</v>
          </cell>
          <cell r="K3109">
            <v>1034.69</v>
          </cell>
          <cell r="L3109">
            <v>135.37856499999998</v>
          </cell>
          <cell r="M3109" t="str">
            <v>SPECFIT</v>
          </cell>
          <cell r="N3109" t="str">
            <v>(80)890126</v>
          </cell>
          <cell r="O3109" t="str">
            <v>BOX</v>
          </cell>
          <cell r="P3109" t="str">
            <v>D</v>
          </cell>
          <cell r="Q3109" t="str">
            <v>F</v>
          </cell>
          <cell r="R3109">
            <v>832.09411764705885</v>
          </cell>
          <cell r="S3109">
            <v>890.34070588235306</v>
          </cell>
          <cell r="T3109">
            <v>870.3</v>
          </cell>
          <cell r="U3109">
            <v>870.3</v>
          </cell>
          <cell r="V3109">
            <v>931.221</v>
          </cell>
          <cell r="W3109">
            <v>931.221</v>
          </cell>
          <cell r="X3109">
            <v>931.221</v>
          </cell>
          <cell r="Y3109">
            <v>931.221</v>
          </cell>
          <cell r="Z3109">
            <v>1034.69</v>
          </cell>
          <cell r="AB3109" t="str">
            <v/>
          </cell>
          <cell r="AC3109">
            <v>1207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I3109" t="str">
            <v/>
          </cell>
          <cell r="AJ3109" t="str">
            <v/>
          </cell>
          <cell r="AM3109" t="e">
            <v>#N/A</v>
          </cell>
        </row>
        <row r="3110">
          <cell r="A3110" t="str">
            <v>ACTIVE</v>
          </cell>
          <cell r="B3110" t="str">
            <v>37-1194</v>
          </cell>
          <cell r="C3110">
            <v>28861761</v>
          </cell>
          <cell r="D3110" t="str">
            <v>37-1194</v>
          </cell>
          <cell r="E3110" t="str">
            <v>SDR 26</v>
          </cell>
          <cell r="F3110" t="str">
            <v>12X8 TEE WYE GXGXG SDR26</v>
          </cell>
          <cell r="G3110">
            <v>16.38</v>
          </cell>
          <cell r="H3110">
            <v>7.4298369599999994</v>
          </cell>
          <cell r="I3110">
            <v>1</v>
          </cell>
          <cell r="J3110">
            <v>8</v>
          </cell>
          <cell r="K3110">
            <v>1448.8870000000002</v>
          </cell>
          <cell r="L3110">
            <v>139.70919999999998</v>
          </cell>
          <cell r="M3110" t="str">
            <v>SPECFIT</v>
          </cell>
          <cell r="N3110" t="str">
            <v>(80)890128</v>
          </cell>
          <cell r="O3110" t="str">
            <v>BOX</v>
          </cell>
          <cell r="P3110" t="str">
            <v>D</v>
          </cell>
          <cell r="Q3110" t="str">
            <v>F</v>
          </cell>
          <cell r="R3110">
            <v>1165.1882352941177</v>
          </cell>
          <cell r="S3110">
            <v>1246.7514117647061</v>
          </cell>
          <cell r="T3110">
            <v>1218.69</v>
          </cell>
          <cell r="U3110">
            <v>1218.69</v>
          </cell>
          <cell r="V3110">
            <v>1303.9983000000002</v>
          </cell>
          <cell r="W3110">
            <v>1303.9983000000002</v>
          </cell>
          <cell r="X3110">
            <v>1303.9983000000002</v>
          </cell>
          <cell r="Y3110">
            <v>1303.9983000000002</v>
          </cell>
          <cell r="Z3110">
            <v>1448.8870000000002</v>
          </cell>
          <cell r="AB3110" t="str">
            <v/>
          </cell>
          <cell r="AC3110">
            <v>1208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I3110" t="str">
            <v/>
          </cell>
          <cell r="AJ3110" t="str">
            <v/>
          </cell>
          <cell r="AM3110" t="e">
            <v>#N/A</v>
          </cell>
        </row>
        <row r="3111">
          <cell r="A3111" t="str">
            <v>ACTIVE</v>
          </cell>
          <cell r="B3111" t="str">
            <v>37-1195</v>
          </cell>
          <cell r="C3111">
            <v>28861770</v>
          </cell>
          <cell r="D3111" t="str">
            <v>37-1195</v>
          </cell>
          <cell r="E3111" t="str">
            <v>SDR 26</v>
          </cell>
          <cell r="F3111" t="str">
            <v>12X10 TEE WYE GXGXG SDR26</v>
          </cell>
          <cell r="G3111">
            <v>26.324999999999999</v>
          </cell>
          <cell r="H3111">
            <v>11.940809399999999</v>
          </cell>
          <cell r="I3111">
            <v>1</v>
          </cell>
          <cell r="J3111">
            <v>5</v>
          </cell>
          <cell r="K3111">
            <v>2006.3213333333333</v>
          </cell>
          <cell r="L3111">
            <v>227.42708999999999</v>
          </cell>
          <cell r="M3111" t="str">
            <v>SPECFIT</v>
          </cell>
          <cell r="N3111" t="str">
            <v>(80)8901210</v>
          </cell>
          <cell r="O3111" t="str">
            <v>BOX</v>
          </cell>
          <cell r="P3111" t="str">
            <v>D</v>
          </cell>
          <cell r="Q3111" t="str">
            <v>F</v>
          </cell>
          <cell r="R3111">
            <v>1613.4705882352941</v>
          </cell>
          <cell r="S3111">
            <v>1726.4135294117648</v>
          </cell>
          <cell r="T3111">
            <v>1687.56</v>
          </cell>
          <cell r="U3111">
            <v>1687.56</v>
          </cell>
          <cell r="V3111">
            <v>1805.6892</v>
          </cell>
          <cell r="W3111">
            <v>1805.6892</v>
          </cell>
          <cell r="X3111">
            <v>1805.6892</v>
          </cell>
          <cell r="Y3111">
            <v>1805.6892</v>
          </cell>
          <cell r="Z3111">
            <v>2006.3213333333333</v>
          </cell>
          <cell r="AB3111" t="str">
            <v/>
          </cell>
          <cell r="AC3111">
            <v>1209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I3111" t="str">
            <v/>
          </cell>
          <cell r="AJ3111" t="str">
            <v/>
          </cell>
          <cell r="AM3111" t="e">
            <v>#N/A</v>
          </cell>
        </row>
        <row r="3112">
          <cell r="A3112" t="str">
            <v>ACTIVE</v>
          </cell>
          <cell r="B3112" t="str">
            <v>37-1196</v>
          </cell>
          <cell r="C3112">
            <v>28861788</v>
          </cell>
          <cell r="D3112" t="str">
            <v>37-1196</v>
          </cell>
          <cell r="E3112" t="str">
            <v>SDR 26</v>
          </cell>
          <cell r="F3112" t="str">
            <v>12 TEE WYE GXGXG SDR26</v>
          </cell>
          <cell r="G3112">
            <v>33.93</v>
          </cell>
          <cell r="H3112">
            <v>15.39037656</v>
          </cell>
          <cell r="I3112">
            <v>1</v>
          </cell>
          <cell r="J3112">
            <v>4</v>
          </cell>
          <cell r="K3112">
            <v>2280.5385555555554</v>
          </cell>
          <cell r="L3112">
            <v>194.25800000000001</v>
          </cell>
          <cell r="M3112" t="str">
            <v>SPECFIT</v>
          </cell>
          <cell r="N3112" t="str">
            <v>(80)89012</v>
          </cell>
          <cell r="O3112" t="str">
            <v>BOX</v>
          </cell>
          <cell r="P3112" t="str">
            <v>D</v>
          </cell>
          <cell r="Q3112" t="str">
            <v>F</v>
          </cell>
          <cell r="R3112">
            <v>1834.0000000000002</v>
          </cell>
          <cell r="S3112">
            <v>1962.3800000000003</v>
          </cell>
          <cell r="T3112">
            <v>1918.21</v>
          </cell>
          <cell r="U3112">
            <v>1918.21</v>
          </cell>
          <cell r="V3112">
            <v>2052.4847</v>
          </cell>
          <cell r="W3112">
            <v>2052.4847</v>
          </cell>
          <cell r="X3112">
            <v>2052.4847</v>
          </cell>
          <cell r="Y3112">
            <v>2052.4847</v>
          </cell>
          <cell r="Z3112">
            <v>2280.5385555555554</v>
          </cell>
          <cell r="AB3112" t="str">
            <v/>
          </cell>
          <cell r="AC3112">
            <v>1210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I3112" t="str">
            <v/>
          </cell>
          <cell r="AJ3112" t="str">
            <v/>
          </cell>
          <cell r="AM3112" t="e">
            <v>#N/A</v>
          </cell>
        </row>
        <row r="3113">
          <cell r="A3113" t="str">
            <v>ACTIVE</v>
          </cell>
          <cell r="B3113" t="str">
            <v>37-1197</v>
          </cell>
          <cell r="C3113">
            <v>28861796</v>
          </cell>
          <cell r="D3113" t="str">
            <v>37-1197</v>
          </cell>
          <cell r="E3113" t="str">
            <v>SDR 26</v>
          </cell>
          <cell r="F3113" t="str">
            <v>15X4 TEE WYE GXGXG SDR26</v>
          </cell>
          <cell r="G3113">
            <v>18.72</v>
          </cell>
          <cell r="H3113">
            <v>8.4912422400000001</v>
          </cell>
          <cell r="I3113">
            <v>1</v>
          </cell>
          <cell r="J3113">
            <v>7</v>
          </cell>
          <cell r="K3113">
            <v>1497.0964444444444</v>
          </cell>
          <cell r="L3113">
            <v>147.56913</v>
          </cell>
          <cell r="M3113" t="str">
            <v>SPECFIT</v>
          </cell>
          <cell r="N3113" t="str">
            <v>(80)890154</v>
          </cell>
          <cell r="O3113" t="str">
            <v>BOX</v>
          </cell>
          <cell r="P3113" t="str">
            <v>D</v>
          </cell>
          <cell r="Q3113" t="str">
            <v>F</v>
          </cell>
          <cell r="R3113">
            <v>1622.9176470588236</v>
          </cell>
          <cell r="S3113">
            <v>1736.5218823529412</v>
          </cell>
          <cell r="T3113">
            <v>1259.24</v>
          </cell>
          <cell r="U3113">
            <v>1259.24</v>
          </cell>
          <cell r="V3113">
            <v>1347.3868</v>
          </cell>
          <cell r="W3113">
            <v>1347.3868</v>
          </cell>
          <cell r="X3113">
            <v>1347.3868</v>
          </cell>
          <cell r="Y3113">
            <v>1347.3868</v>
          </cell>
          <cell r="Z3113">
            <v>1497.0964444444444</v>
          </cell>
          <cell r="AB3113" t="str">
            <v/>
          </cell>
          <cell r="AC3113">
            <v>1211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I3113" t="str">
            <v/>
          </cell>
          <cell r="AJ3113" t="str">
            <v/>
          </cell>
          <cell r="AM3113" t="e">
            <v>#N/A</v>
          </cell>
        </row>
        <row r="3114">
          <cell r="A3114" t="str">
            <v>ACTIVE</v>
          </cell>
          <cell r="B3114" t="str">
            <v>37-1198</v>
          </cell>
          <cell r="C3114">
            <v>28861800</v>
          </cell>
          <cell r="D3114" t="str">
            <v>37-1198</v>
          </cell>
          <cell r="E3114" t="str">
            <v>SDR 26</v>
          </cell>
          <cell r="F3114" t="str">
            <v>15X6 TEE WYE GXGXG SDR26</v>
          </cell>
          <cell r="G3114">
            <v>21.33</v>
          </cell>
          <cell r="H3114">
            <v>9.6751173599999998</v>
          </cell>
          <cell r="I3114">
            <v>1</v>
          </cell>
          <cell r="J3114">
            <v>6</v>
          </cell>
          <cell r="K3114">
            <v>1628.3854444444444</v>
          </cell>
          <cell r="L3114">
            <v>173.37990000000002</v>
          </cell>
          <cell r="M3114" t="str">
            <v>SPECFIT</v>
          </cell>
          <cell r="N3114" t="str">
            <v>(80)890156</v>
          </cell>
          <cell r="O3114" t="str">
            <v>BOX</v>
          </cell>
          <cell r="P3114" t="str">
            <v>D</v>
          </cell>
          <cell r="Q3114" t="str">
            <v>F</v>
          </cell>
          <cell r="R3114">
            <v>1309.5294117647059</v>
          </cell>
          <cell r="S3114">
            <v>1401.1964705882353</v>
          </cell>
          <cell r="T3114">
            <v>1369.67</v>
          </cell>
          <cell r="U3114">
            <v>1369.67</v>
          </cell>
          <cell r="V3114">
            <v>1465.5469000000001</v>
          </cell>
          <cell r="W3114">
            <v>1465.5469000000001</v>
          </cell>
          <cell r="X3114">
            <v>1465.5469000000001</v>
          </cell>
          <cell r="Y3114">
            <v>1465.5469000000001</v>
          </cell>
          <cell r="Z3114">
            <v>1628.3854444444444</v>
          </cell>
          <cell r="AB3114" t="str">
            <v/>
          </cell>
          <cell r="AC3114">
            <v>1212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I3114" t="str">
            <v/>
          </cell>
          <cell r="AJ3114" t="str">
            <v/>
          </cell>
          <cell r="AM3114" t="e">
            <v>#N/A</v>
          </cell>
        </row>
        <row r="3115">
          <cell r="A3115" t="str">
            <v>ACTIVE</v>
          </cell>
          <cell r="B3115" t="str">
            <v>37-1199</v>
          </cell>
          <cell r="C3115">
            <v>28861818</v>
          </cell>
          <cell r="D3115" t="str">
            <v>37-1199</v>
          </cell>
          <cell r="E3115" t="str">
            <v>SDR 26</v>
          </cell>
          <cell r="F3115" t="str">
            <v>15X8 TEE WYE GXGXG SDR26</v>
          </cell>
          <cell r="G3115">
            <v>25.02</v>
          </cell>
          <cell r="H3115">
            <v>11.348871839999999</v>
          </cell>
          <cell r="I3115">
            <v>1</v>
          </cell>
          <cell r="J3115">
            <v>5</v>
          </cell>
          <cell r="K3115">
            <v>1746.037888888889</v>
          </cell>
          <cell r="L3115">
            <v>167.09229999999999</v>
          </cell>
          <cell r="M3115" t="str">
            <v>SPECFIT</v>
          </cell>
          <cell r="N3115" t="str">
            <v>(80)890158</v>
          </cell>
          <cell r="O3115" t="str">
            <v>BOX</v>
          </cell>
          <cell r="P3115" t="str">
            <v>D</v>
          </cell>
          <cell r="Q3115" t="str">
            <v>F</v>
          </cell>
          <cell r="R3115">
            <v>1404.1411764705883</v>
          </cell>
          <cell r="S3115">
            <v>1502.4310588235296</v>
          </cell>
          <cell r="T3115">
            <v>1468.63</v>
          </cell>
          <cell r="U3115">
            <v>1468.63</v>
          </cell>
          <cell r="V3115">
            <v>1571.4341000000002</v>
          </cell>
          <cell r="W3115">
            <v>1571.4341000000002</v>
          </cell>
          <cell r="X3115">
            <v>1571.4341000000002</v>
          </cell>
          <cell r="Y3115">
            <v>1571.4341000000002</v>
          </cell>
          <cell r="Z3115">
            <v>1746.037888888889</v>
          </cell>
          <cell r="AB3115" t="str">
            <v/>
          </cell>
          <cell r="AC3115">
            <v>1213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I3115" t="str">
            <v/>
          </cell>
          <cell r="AJ3115" t="str">
            <v/>
          </cell>
          <cell r="AM3115" t="e">
            <v>#N/A</v>
          </cell>
        </row>
        <row r="3116">
          <cell r="A3116" t="str">
            <v>ACTIVE</v>
          </cell>
          <cell r="B3116" t="str">
            <v>37-1200</v>
          </cell>
          <cell r="C3116">
            <v>28861826</v>
          </cell>
          <cell r="D3116" t="str">
            <v>37-1200</v>
          </cell>
          <cell r="E3116" t="str">
            <v>SDR 26</v>
          </cell>
          <cell r="F3116" t="str">
            <v>15X10 TEE WYE GXGXG SDR26</v>
          </cell>
          <cell r="G3116">
            <v>38.61</v>
          </cell>
          <cell r="H3116">
            <v>17.513187120000001</v>
          </cell>
          <cell r="I3116">
            <v>1</v>
          </cell>
          <cell r="J3116">
            <v>3</v>
          </cell>
          <cell r="K3116">
            <v>2737.9871934640523</v>
          </cell>
          <cell r="L3116">
            <v>256.12540000000001</v>
          </cell>
          <cell r="M3116" t="str">
            <v>SPECFIT</v>
          </cell>
          <cell r="N3116" t="str">
            <v>(80)8901510</v>
          </cell>
          <cell r="O3116" t="str">
            <v>BOX</v>
          </cell>
          <cell r="P3116" t="str">
            <v>D</v>
          </cell>
          <cell r="Q3116" t="str">
            <v>F</v>
          </cell>
          <cell r="R3116">
            <v>2152.3176470588237</v>
          </cell>
          <cell r="S3116">
            <v>2302.9798823529413</v>
          </cell>
          <cell r="T3116">
            <v>2302.9798823529413</v>
          </cell>
          <cell r="U3116">
            <v>2302.9798823529413</v>
          </cell>
          <cell r="V3116">
            <v>2464.1884741176473</v>
          </cell>
          <cell r="W3116">
            <v>2464.1884741176473</v>
          </cell>
          <cell r="X3116">
            <v>2464.1884741176473</v>
          </cell>
          <cell r="Y3116">
            <v>2464.1884741176473</v>
          </cell>
          <cell r="Z3116">
            <v>2737.9871934640523</v>
          </cell>
          <cell r="AB3116" t="str">
            <v/>
          </cell>
          <cell r="AC3116">
            <v>1214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I3116" t="str">
            <v/>
          </cell>
          <cell r="AJ3116" t="str">
            <v/>
          </cell>
          <cell r="AM3116" t="e">
            <v>#N/A</v>
          </cell>
        </row>
        <row r="3117">
          <cell r="A3117" t="str">
            <v>ACTIVE</v>
          </cell>
          <cell r="B3117" t="str">
            <v>37-1201</v>
          </cell>
          <cell r="C3117">
            <v>28861834</v>
          </cell>
          <cell r="D3117" t="str">
            <v>37-1201</v>
          </cell>
          <cell r="E3117" t="str">
            <v>SDR 26</v>
          </cell>
          <cell r="F3117" t="str">
            <v>15X12 TEE WYE GXGXG SDR26</v>
          </cell>
          <cell r="G3117">
            <v>47.384999999999998</v>
          </cell>
          <cell r="H3117">
            <v>21.49345692</v>
          </cell>
          <cell r="I3117">
            <v>1</v>
          </cell>
          <cell r="J3117">
            <v>3</v>
          </cell>
          <cell r="K3117">
            <v>3216.7649176470595</v>
          </cell>
          <cell r="L3117">
            <v>267.56309999999996</v>
          </cell>
          <cell r="M3117" t="str">
            <v>SPECFIT</v>
          </cell>
          <cell r="N3117" t="str">
            <v>(80)8901512</v>
          </cell>
          <cell r="O3117" t="str">
            <v>BOX</v>
          </cell>
          <cell r="P3117" t="str">
            <v>D</v>
          </cell>
          <cell r="Q3117" t="str">
            <v>F</v>
          </cell>
          <cell r="R3117">
            <v>2528.6823529411768</v>
          </cell>
          <cell r="S3117">
            <v>2705.6901176470592</v>
          </cell>
          <cell r="T3117">
            <v>2705.6901176470592</v>
          </cell>
          <cell r="U3117">
            <v>2705.6901176470592</v>
          </cell>
          <cell r="V3117">
            <v>2895.0884258823535</v>
          </cell>
          <cell r="W3117">
            <v>2895.0884258823535</v>
          </cell>
          <cell r="X3117">
            <v>2895.0884258823535</v>
          </cell>
          <cell r="Y3117">
            <v>2895.0884258823535</v>
          </cell>
          <cell r="Z3117">
            <v>3216.7649176470595</v>
          </cell>
          <cell r="AB3117" t="str">
            <v/>
          </cell>
          <cell r="AC3117">
            <v>1215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I3117" t="str">
            <v/>
          </cell>
          <cell r="AJ3117" t="str">
            <v/>
          </cell>
          <cell r="AM3117" t="e">
            <v>#N/A</v>
          </cell>
        </row>
        <row r="3118">
          <cell r="A3118" t="str">
            <v>ACTIVE</v>
          </cell>
          <cell r="B3118" t="str">
            <v>37-1202</v>
          </cell>
          <cell r="C3118">
            <v>28861842</v>
          </cell>
          <cell r="D3118" t="str">
            <v>37-1202</v>
          </cell>
          <cell r="E3118" t="str">
            <v>SDR 26</v>
          </cell>
          <cell r="F3118" t="str">
            <v>15 TEE WYE GXGXG SDR26</v>
          </cell>
          <cell r="G3118">
            <v>62.01</v>
          </cell>
          <cell r="H3118">
            <v>28.127239919999997</v>
          </cell>
          <cell r="I3118">
            <v>1</v>
          </cell>
          <cell r="J3118">
            <v>2</v>
          </cell>
          <cell r="K3118">
            <v>4195.3775464052287</v>
          </cell>
          <cell r="L3118">
            <v>392.45690000000002</v>
          </cell>
          <cell r="M3118" t="str">
            <v>SPECFIT</v>
          </cell>
          <cell r="N3118" t="str">
            <v>(80)89015</v>
          </cell>
          <cell r="O3118" t="str">
            <v>BOX</v>
          </cell>
          <cell r="P3118" t="str">
            <v>D</v>
          </cell>
          <cell r="Q3118" t="str">
            <v>F</v>
          </cell>
          <cell r="R3118">
            <v>3297.964705882353</v>
          </cell>
          <cell r="S3118">
            <v>3528.8222352941179</v>
          </cell>
          <cell r="T3118">
            <v>3528.8222352941179</v>
          </cell>
          <cell r="U3118">
            <v>3528.8222352941179</v>
          </cell>
          <cell r="V3118">
            <v>3775.8397917647062</v>
          </cell>
          <cell r="W3118">
            <v>3775.8397917647062</v>
          </cell>
          <cell r="X3118">
            <v>3775.8397917647062</v>
          </cell>
          <cell r="Y3118">
            <v>3775.8397917647062</v>
          </cell>
          <cell r="Z3118">
            <v>4195.3775464052287</v>
          </cell>
          <cell r="AB3118" t="str">
            <v/>
          </cell>
          <cell r="AC3118">
            <v>1216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I3118" t="str">
            <v/>
          </cell>
          <cell r="AJ3118" t="str">
            <v/>
          </cell>
          <cell r="AM3118" t="e">
            <v>#N/A</v>
          </cell>
        </row>
        <row r="3119">
          <cell r="A3119" t="str">
            <v>ACTIVE</v>
          </cell>
          <cell r="B3119" t="str">
            <v>37-1203</v>
          </cell>
          <cell r="C3119">
            <v>28861850</v>
          </cell>
          <cell r="D3119" t="str">
            <v>37-1203</v>
          </cell>
          <cell r="E3119" t="str">
            <v>SDR 26</v>
          </cell>
          <cell r="F3119" t="str">
            <v>18X4 TEE WYE GXGXG SDR26</v>
          </cell>
          <cell r="G3119">
            <v>35.1</v>
          </cell>
          <cell r="H3119">
            <v>15.921079200000001</v>
          </cell>
          <cell r="I3119">
            <v>1</v>
          </cell>
          <cell r="J3119">
            <v>4</v>
          </cell>
          <cell r="K3119">
            <v>3714.3980000000006</v>
          </cell>
          <cell r="L3119">
            <v>355.46210000000002</v>
          </cell>
          <cell r="M3119" t="str">
            <v>SPECFIT</v>
          </cell>
          <cell r="N3119" t="str">
            <v>(80)890184</v>
          </cell>
          <cell r="O3119" t="str">
            <v>BOX</v>
          </cell>
          <cell r="P3119" t="str">
            <v>D</v>
          </cell>
          <cell r="Q3119" t="str">
            <v>F</v>
          </cell>
          <cell r="R3119">
            <v>2987.0823529411764</v>
          </cell>
          <cell r="S3119">
            <v>3196.178117647059</v>
          </cell>
          <cell r="T3119">
            <v>3124.26</v>
          </cell>
          <cell r="U3119">
            <v>3124.26</v>
          </cell>
          <cell r="V3119">
            <v>3342.9582000000005</v>
          </cell>
          <cell r="W3119">
            <v>3342.9582000000005</v>
          </cell>
          <cell r="X3119">
            <v>3342.9582000000005</v>
          </cell>
          <cell r="Y3119">
            <v>3342.9582000000005</v>
          </cell>
          <cell r="Z3119">
            <v>3714.3980000000006</v>
          </cell>
          <cell r="AB3119" t="str">
            <v/>
          </cell>
          <cell r="AC3119">
            <v>1217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I3119" t="str">
            <v/>
          </cell>
          <cell r="AJ3119" t="str">
            <v/>
          </cell>
          <cell r="AM3119" t="e">
            <v>#N/A</v>
          </cell>
        </row>
        <row r="3120">
          <cell r="A3120" t="str">
            <v>ACTIVE</v>
          </cell>
          <cell r="B3120" t="str">
            <v>37-1204</v>
          </cell>
          <cell r="C3120">
            <v>28861869</v>
          </cell>
          <cell r="D3120" t="str">
            <v>37-1204</v>
          </cell>
          <cell r="E3120" t="str">
            <v>SDR 26</v>
          </cell>
          <cell r="F3120" t="str">
            <v>18X6 TEE WYE GXGXG SDR26</v>
          </cell>
          <cell r="G3120">
            <v>37.799999999999997</v>
          </cell>
          <cell r="H3120">
            <v>17.145777599999999</v>
          </cell>
          <cell r="I3120">
            <v>1</v>
          </cell>
          <cell r="J3120">
            <v>4</v>
          </cell>
          <cell r="K3120">
            <v>3781.9744444444445</v>
          </cell>
          <cell r="L3120">
            <v>361.92939999999999</v>
          </cell>
          <cell r="M3120" t="str">
            <v>SPECFIT</v>
          </cell>
          <cell r="N3120" t="str">
            <v>(80)890186</v>
          </cell>
          <cell r="O3120" t="str">
            <v>BOX</v>
          </cell>
          <cell r="P3120" t="str">
            <v>D</v>
          </cell>
          <cell r="Q3120" t="str">
            <v>F</v>
          </cell>
          <cell r="R3120">
            <v>3041.4235294117648</v>
          </cell>
          <cell r="S3120">
            <v>3254.3231764705884</v>
          </cell>
          <cell r="T3120">
            <v>3181.1</v>
          </cell>
          <cell r="U3120">
            <v>3181.1</v>
          </cell>
          <cell r="V3120">
            <v>3403.777</v>
          </cell>
          <cell r="W3120">
            <v>3403.777</v>
          </cell>
          <cell r="X3120">
            <v>3403.777</v>
          </cell>
          <cell r="Y3120">
            <v>3403.777</v>
          </cell>
          <cell r="Z3120">
            <v>3781.9744444444445</v>
          </cell>
          <cell r="AB3120" t="str">
            <v/>
          </cell>
          <cell r="AC3120">
            <v>1218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I3120" t="str">
            <v/>
          </cell>
          <cell r="AJ3120" t="str">
            <v/>
          </cell>
          <cell r="AM3120" t="e">
            <v>#N/A</v>
          </cell>
        </row>
        <row r="3121">
          <cell r="A3121" t="str">
            <v>ACTIVE</v>
          </cell>
          <cell r="B3121" t="str">
            <v>37-1205</v>
          </cell>
          <cell r="C3121">
            <v>28861877</v>
          </cell>
          <cell r="D3121" t="str">
            <v>37-1205</v>
          </cell>
          <cell r="E3121" t="str">
            <v>SDR 26</v>
          </cell>
          <cell r="F3121" t="str">
            <v>18X8 TEE WYE GXGXG SDR26</v>
          </cell>
          <cell r="G3121">
            <v>43.65</v>
          </cell>
          <cell r="H3121">
            <v>19.799290799999998</v>
          </cell>
          <cell r="I3121">
            <v>1</v>
          </cell>
          <cell r="J3121">
            <v>3</v>
          </cell>
          <cell r="K3121">
            <v>4011.5370000000003</v>
          </cell>
          <cell r="L3121">
            <v>383.8974</v>
          </cell>
          <cell r="M3121" t="str">
            <v>SPECFIT</v>
          </cell>
          <cell r="N3121" t="str">
            <v>(80)890188</v>
          </cell>
          <cell r="O3121" t="str">
            <v>BOX</v>
          </cell>
          <cell r="P3121" t="str">
            <v>D</v>
          </cell>
          <cell r="Q3121" t="str">
            <v>F</v>
          </cell>
          <cell r="R3121">
            <v>3226.0352941176475</v>
          </cell>
          <cell r="S3121">
            <v>3451.8577647058828</v>
          </cell>
          <cell r="T3121">
            <v>3374.19</v>
          </cell>
          <cell r="U3121">
            <v>3374.19</v>
          </cell>
          <cell r="V3121">
            <v>3610.3833000000004</v>
          </cell>
          <cell r="W3121">
            <v>3610.3833000000004</v>
          </cell>
          <cell r="X3121">
            <v>3610.3833000000004</v>
          </cell>
          <cell r="Y3121">
            <v>3610.3833000000004</v>
          </cell>
          <cell r="Z3121">
            <v>4011.5370000000003</v>
          </cell>
          <cell r="AB3121" t="str">
            <v/>
          </cell>
          <cell r="AC3121">
            <v>1219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I3121" t="str">
            <v/>
          </cell>
          <cell r="AJ3121" t="str">
            <v/>
          </cell>
          <cell r="AM3121" t="e">
            <v>#N/A</v>
          </cell>
        </row>
        <row r="3122">
          <cell r="A3122" t="str">
            <v>ACTIVE</v>
          </cell>
          <cell r="B3122" t="str">
            <v>37-1206</v>
          </cell>
          <cell r="C3122">
            <v>28861885</v>
          </cell>
          <cell r="D3122" t="str">
            <v>37-1206</v>
          </cell>
          <cell r="E3122" t="str">
            <v>SDR 26</v>
          </cell>
          <cell r="F3122" t="str">
            <v>18X10 TEE WYE GXGXG SDR26</v>
          </cell>
          <cell r="G3122">
            <v>57.33</v>
          </cell>
          <cell r="H3122">
            <v>26.00442936</v>
          </cell>
          <cell r="I3122">
            <v>1</v>
          </cell>
          <cell r="J3122">
            <v>2</v>
          </cell>
          <cell r="K3122">
            <v>5475.8396928104585</v>
          </cell>
          <cell r="L3122">
            <v>512.23779999999999</v>
          </cell>
          <cell r="M3122" t="str">
            <v>SPECFIT</v>
          </cell>
          <cell r="N3122" t="str">
            <v>(80)8901810</v>
          </cell>
          <cell r="O3122" t="str">
            <v>BOX</v>
          </cell>
          <cell r="P3122" t="str">
            <v>D</v>
          </cell>
          <cell r="Q3122" t="str">
            <v>F</v>
          </cell>
          <cell r="R3122">
            <v>4304.5294117647063</v>
          </cell>
          <cell r="S3122">
            <v>4605.8464705882361</v>
          </cell>
          <cell r="T3122">
            <v>4605.8464705882361</v>
          </cell>
          <cell r="U3122">
            <v>4605.8464705882361</v>
          </cell>
          <cell r="V3122">
            <v>4928.2557235294125</v>
          </cell>
          <cell r="W3122">
            <v>4928.2557235294125</v>
          </cell>
          <cell r="X3122">
            <v>4928.2557235294125</v>
          </cell>
          <cell r="Y3122">
            <v>4928.2557235294125</v>
          </cell>
          <cell r="Z3122">
            <v>5475.8396928104585</v>
          </cell>
          <cell r="AB3122" t="str">
            <v/>
          </cell>
          <cell r="AC3122">
            <v>1220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I3122" t="str">
            <v/>
          </cell>
          <cell r="AJ3122" t="str">
            <v/>
          </cell>
          <cell r="AM3122" t="e">
            <v>#N/A</v>
          </cell>
        </row>
        <row r="3123">
          <cell r="A3123" t="str">
            <v>ACTIVE</v>
          </cell>
          <cell r="B3123" t="str">
            <v>37-1207</v>
          </cell>
          <cell r="C3123">
            <v>28861893</v>
          </cell>
          <cell r="D3123" t="str">
            <v>37-1207</v>
          </cell>
          <cell r="E3123" t="str">
            <v>SDR 26</v>
          </cell>
          <cell r="F3123" t="str">
            <v>18X12 TEE WYE GXGXG SDR26</v>
          </cell>
          <cell r="G3123">
            <v>66.69</v>
          </cell>
          <cell r="H3123">
            <v>30.250050479999999</v>
          </cell>
          <cell r="I3123">
            <v>1</v>
          </cell>
          <cell r="J3123">
            <v>2</v>
          </cell>
          <cell r="K3123">
            <v>5621.6086601307188</v>
          </cell>
          <cell r="L3123">
            <v>525.8741</v>
          </cell>
          <cell r="M3123" t="str">
            <v>SPECFIT</v>
          </cell>
          <cell r="N3123" t="str">
            <v>(80)8901812</v>
          </cell>
          <cell r="O3123" t="str">
            <v>BOX</v>
          </cell>
          <cell r="P3123" t="str">
            <v>D</v>
          </cell>
          <cell r="Q3123" t="str">
            <v>F</v>
          </cell>
          <cell r="R3123">
            <v>4419.1176470588234</v>
          </cell>
          <cell r="S3123">
            <v>4728.4558823529414</v>
          </cell>
          <cell r="T3123">
            <v>4728.4558823529414</v>
          </cell>
          <cell r="U3123">
            <v>4728.4558823529414</v>
          </cell>
          <cell r="V3123">
            <v>5059.4477941176474</v>
          </cell>
          <cell r="W3123">
            <v>5059.4477941176474</v>
          </cell>
          <cell r="X3123">
            <v>5059.4477941176474</v>
          </cell>
          <cell r="Y3123">
            <v>5059.4477941176474</v>
          </cell>
          <cell r="Z3123">
            <v>5621.6086601307188</v>
          </cell>
          <cell r="AB3123" t="str">
            <v/>
          </cell>
          <cell r="AC3123">
            <v>1221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I3123" t="str">
            <v/>
          </cell>
          <cell r="AJ3123" t="str">
            <v/>
          </cell>
          <cell r="AM3123" t="e">
            <v>#N/A</v>
          </cell>
        </row>
        <row r="3124">
          <cell r="A3124" t="str">
            <v>ACTIVE</v>
          </cell>
          <cell r="B3124" t="str">
            <v>37-1208</v>
          </cell>
          <cell r="C3124">
            <v>28861907</v>
          </cell>
          <cell r="D3124" t="str">
            <v>37-1208</v>
          </cell>
          <cell r="E3124" t="str">
            <v>SDR 26</v>
          </cell>
          <cell r="F3124" t="str">
            <v>18X15 TEE WYE GXGXG SDR26</v>
          </cell>
          <cell r="G3124">
            <v>83.07</v>
          </cell>
          <cell r="H3124">
            <v>37.679887439999995</v>
          </cell>
          <cell r="I3124">
            <v>1</v>
          </cell>
          <cell r="J3124">
            <v>2</v>
          </cell>
          <cell r="K3124">
            <v>5996.3127294117658</v>
          </cell>
          <cell r="L3124">
            <v>560.92669999999998</v>
          </cell>
          <cell r="M3124" t="str">
            <v>SPECFIT</v>
          </cell>
          <cell r="N3124" t="str">
            <v>(80)8901815</v>
          </cell>
          <cell r="O3124" t="str">
            <v>BOX</v>
          </cell>
          <cell r="P3124" t="str">
            <v>D</v>
          </cell>
          <cell r="Q3124" t="str">
            <v>F</v>
          </cell>
          <cell r="R3124">
            <v>4713.6705882352944</v>
          </cell>
          <cell r="S3124">
            <v>5043.627529411765</v>
          </cell>
          <cell r="T3124">
            <v>5043.627529411765</v>
          </cell>
          <cell r="U3124">
            <v>5043.627529411765</v>
          </cell>
          <cell r="V3124">
            <v>5396.6814564705892</v>
          </cell>
          <cell r="W3124">
            <v>5396.6814564705892</v>
          </cell>
          <cell r="X3124">
            <v>5396.6814564705892</v>
          </cell>
          <cell r="Y3124">
            <v>5396.6814564705892</v>
          </cell>
          <cell r="Z3124">
            <v>5996.3127294117658</v>
          </cell>
          <cell r="AB3124" t="str">
            <v/>
          </cell>
          <cell r="AC3124">
            <v>1222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I3124" t="str">
            <v/>
          </cell>
          <cell r="AJ3124" t="str">
            <v/>
          </cell>
          <cell r="AM3124" t="e">
            <v>#N/A</v>
          </cell>
        </row>
        <row r="3125">
          <cell r="A3125" t="str">
            <v>ACTIVE</v>
          </cell>
          <cell r="B3125" t="str">
            <v>37-1209</v>
          </cell>
          <cell r="C3125">
            <v>28861915</v>
          </cell>
          <cell r="D3125" t="str">
            <v>37-1209</v>
          </cell>
          <cell r="E3125" t="str">
            <v>SDR 26</v>
          </cell>
          <cell r="F3125" t="str">
            <v>18 TEE WYE GXGXG SDR26</v>
          </cell>
          <cell r="G3125">
            <v>112.905</v>
          </cell>
          <cell r="H3125">
            <v>51.212804759999997</v>
          </cell>
          <cell r="I3125">
            <v>1</v>
          </cell>
          <cell r="J3125">
            <v>1</v>
          </cell>
          <cell r="K3125">
            <v>6329.5010784313745</v>
          </cell>
          <cell r="L3125">
            <v>592.09490000000005</v>
          </cell>
          <cell r="M3125" t="str">
            <v>SPECFIT</v>
          </cell>
          <cell r="N3125" t="str">
            <v>(80)89018</v>
          </cell>
          <cell r="O3125" t="str">
            <v>BOX</v>
          </cell>
          <cell r="P3125" t="str">
            <v>D</v>
          </cell>
          <cell r="Q3125" t="str">
            <v>F</v>
          </cell>
          <cell r="R3125">
            <v>4975.588235294118</v>
          </cell>
          <cell r="S3125">
            <v>5323.8794117647067</v>
          </cell>
          <cell r="T3125">
            <v>5323.8794117647067</v>
          </cell>
          <cell r="U3125">
            <v>5323.8794117647067</v>
          </cell>
          <cell r="V3125">
            <v>5696.5509705882369</v>
          </cell>
          <cell r="W3125">
            <v>5696.5509705882369</v>
          </cell>
          <cell r="X3125">
            <v>5696.5509705882369</v>
          </cell>
          <cell r="Y3125">
            <v>5696.5509705882369</v>
          </cell>
          <cell r="Z3125">
            <v>6329.5010784313745</v>
          </cell>
          <cell r="AB3125" t="str">
            <v/>
          </cell>
          <cell r="AC3125">
            <v>1223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I3125" t="str">
            <v/>
          </cell>
          <cell r="AJ3125" t="str">
            <v/>
          </cell>
          <cell r="AM3125" t="e">
            <v>#N/A</v>
          </cell>
        </row>
        <row r="3126">
          <cell r="A3126" t="str">
            <v>ACTIVE</v>
          </cell>
          <cell r="B3126" t="str">
            <v>37-1210</v>
          </cell>
          <cell r="C3126">
            <v>28861923</v>
          </cell>
          <cell r="D3126" t="str">
            <v>37-1210</v>
          </cell>
          <cell r="E3126" t="str">
            <v>SDR 26</v>
          </cell>
          <cell r="F3126" t="str">
            <v>21X4 TEE WYE GXGXG SDR26</v>
          </cell>
          <cell r="G3126">
            <v>46.8</v>
          </cell>
          <cell r="H3126">
            <v>21.228105599999999</v>
          </cell>
          <cell r="I3126">
            <v>1</v>
          </cell>
          <cell r="J3126">
            <v>3</v>
          </cell>
          <cell r="K3126">
            <v>5988.6354444444451</v>
          </cell>
          <cell r="L3126">
            <v>543.15419999999995</v>
          </cell>
          <cell r="M3126" t="str">
            <v>SPECFIT</v>
          </cell>
          <cell r="N3126" t="str">
            <v>(80)890214</v>
          </cell>
          <cell r="O3126" t="str">
            <v>BOX</v>
          </cell>
          <cell r="P3126" t="str">
            <v>D</v>
          </cell>
          <cell r="Q3126" t="str">
            <v>F</v>
          </cell>
          <cell r="R3126">
            <v>4564.3294117647056</v>
          </cell>
          <cell r="S3126">
            <v>4883.8324705882351</v>
          </cell>
          <cell r="T3126">
            <v>5037.17</v>
          </cell>
          <cell r="U3126">
            <v>5037.17</v>
          </cell>
          <cell r="V3126">
            <v>5389.7719000000006</v>
          </cell>
          <cell r="W3126">
            <v>5389.7719000000006</v>
          </cell>
          <cell r="X3126">
            <v>5389.7719000000006</v>
          </cell>
          <cell r="Y3126">
            <v>5389.7719000000006</v>
          </cell>
          <cell r="Z3126">
            <v>5988.6354444444451</v>
          </cell>
          <cell r="AB3126" t="str">
            <v/>
          </cell>
          <cell r="AC3126">
            <v>1224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I3126" t="str">
            <v/>
          </cell>
          <cell r="AJ3126" t="str">
            <v/>
          </cell>
          <cell r="AM3126" t="e">
            <v>#N/A</v>
          </cell>
        </row>
        <row r="3127">
          <cell r="A3127" t="str">
            <v>ACTIVE</v>
          </cell>
          <cell r="B3127" t="str">
            <v>37-1211</v>
          </cell>
          <cell r="C3127">
            <v>28861931</v>
          </cell>
          <cell r="D3127" t="str">
            <v>37-1211</v>
          </cell>
          <cell r="E3127" t="str">
            <v>SDR 26</v>
          </cell>
          <cell r="F3127" t="str">
            <v>21X6 TEE WYE GXGXG SDR26</v>
          </cell>
          <cell r="G3127">
            <v>49.725000000000001</v>
          </cell>
          <cell r="H3127">
            <v>22.554862199999999</v>
          </cell>
          <cell r="I3127">
            <v>1</v>
          </cell>
          <cell r="J3127">
            <v>3</v>
          </cell>
          <cell r="K3127">
            <v>6964.2733333333335</v>
          </cell>
          <cell r="L3127">
            <v>587.61429999999996</v>
          </cell>
          <cell r="M3127" t="str">
            <v>SPECFIT</v>
          </cell>
          <cell r="N3127" t="str">
            <v>(80)890216</v>
          </cell>
          <cell r="O3127" t="str">
            <v>BOX</v>
          </cell>
          <cell r="P3127" t="str">
            <v>D</v>
          </cell>
          <cell r="Q3127" t="str">
            <v>F</v>
          </cell>
          <cell r="R3127">
            <v>4937.9411764705883</v>
          </cell>
          <cell r="S3127">
            <v>5283.5970588235296</v>
          </cell>
          <cell r="T3127">
            <v>5857.8</v>
          </cell>
          <cell r="U3127">
            <v>5857.8</v>
          </cell>
          <cell r="V3127">
            <v>6267.8460000000005</v>
          </cell>
          <cell r="W3127">
            <v>6267.8460000000005</v>
          </cell>
          <cell r="X3127">
            <v>6267.8460000000005</v>
          </cell>
          <cell r="Y3127">
            <v>6267.8460000000005</v>
          </cell>
          <cell r="Z3127">
            <v>6964.2733333333335</v>
          </cell>
          <cell r="AB3127" t="str">
            <v/>
          </cell>
          <cell r="AC3127">
            <v>1225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I3127" t="str">
            <v/>
          </cell>
          <cell r="AJ3127" t="str">
            <v/>
          </cell>
          <cell r="AM3127" t="e">
            <v>#N/A</v>
          </cell>
        </row>
        <row r="3128">
          <cell r="A3128" t="str">
            <v>ACTIVE</v>
          </cell>
          <cell r="B3128" t="str">
            <v>37-1212</v>
          </cell>
          <cell r="C3128">
            <v>28861940</v>
          </cell>
          <cell r="D3128" t="str">
            <v>37-1212</v>
          </cell>
          <cell r="E3128" t="str">
            <v>SDR 26</v>
          </cell>
          <cell r="F3128" t="str">
            <v>21X8 TEE WYE GXGXG SDR26</v>
          </cell>
          <cell r="G3128">
            <v>57.33</v>
          </cell>
          <cell r="H3128">
            <v>26.00442936</v>
          </cell>
          <cell r="I3128">
            <v>1</v>
          </cell>
          <cell r="J3128">
            <v>2</v>
          </cell>
          <cell r="K3128">
            <v>7508.7844444444454</v>
          </cell>
          <cell r="L3128">
            <v>718.58010000000002</v>
          </cell>
          <cell r="M3128" t="str">
            <v>SPECFIT</v>
          </cell>
          <cell r="N3128" t="str">
            <v>(80)890218</v>
          </cell>
          <cell r="O3128" t="str">
            <v>BOX</v>
          </cell>
          <cell r="P3128" t="str">
            <v>D</v>
          </cell>
          <cell r="Q3128" t="str">
            <v>F</v>
          </cell>
          <cell r="R3128">
            <v>6038.4941176470593</v>
          </cell>
          <cell r="S3128">
            <v>6461.188705882354</v>
          </cell>
          <cell r="T3128">
            <v>6315.8</v>
          </cell>
          <cell r="U3128">
            <v>6315.8</v>
          </cell>
          <cell r="V3128">
            <v>6757.9060000000009</v>
          </cell>
          <cell r="W3128">
            <v>6757.9060000000009</v>
          </cell>
          <cell r="X3128">
            <v>6757.9060000000009</v>
          </cell>
          <cell r="Y3128">
            <v>6757.9060000000009</v>
          </cell>
          <cell r="Z3128">
            <v>7508.7844444444454</v>
          </cell>
          <cell r="AB3128" t="str">
            <v/>
          </cell>
          <cell r="AC3128">
            <v>1226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I3128" t="str">
            <v/>
          </cell>
          <cell r="AJ3128" t="str">
            <v/>
          </cell>
          <cell r="AM3128" t="e">
            <v>#N/A</v>
          </cell>
        </row>
        <row r="3129">
          <cell r="A3129" t="str">
            <v>ACTIVE</v>
          </cell>
          <cell r="B3129" t="str">
            <v>37-1213</v>
          </cell>
          <cell r="C3129">
            <v>28861958</v>
          </cell>
          <cell r="D3129" t="str">
            <v>37-1213</v>
          </cell>
          <cell r="E3129" t="str">
            <v>SDR 26</v>
          </cell>
          <cell r="F3129" t="str">
            <v>21X10 TEE WYE GXGXG SDR26</v>
          </cell>
          <cell r="G3129">
            <v>83.07</v>
          </cell>
          <cell r="H3129">
            <v>37.679887439999995</v>
          </cell>
          <cell r="I3129">
            <v>1</v>
          </cell>
          <cell r="J3129">
            <v>2</v>
          </cell>
          <cell r="K3129">
            <v>8133.9383084967321</v>
          </cell>
          <cell r="L3129">
            <v>760.89059999999995</v>
          </cell>
          <cell r="M3129" t="str">
            <v>SPECFIT</v>
          </cell>
          <cell r="N3129" t="str">
            <v>(80)8902110</v>
          </cell>
          <cell r="O3129" t="str">
            <v>BOX</v>
          </cell>
          <cell r="P3129" t="str">
            <v>D</v>
          </cell>
          <cell r="Q3129" t="str">
            <v>F</v>
          </cell>
          <cell r="R3129">
            <v>6394.0470588235294</v>
          </cell>
          <cell r="S3129">
            <v>6841.6303529411771</v>
          </cell>
          <cell r="T3129">
            <v>6841.6303529411771</v>
          </cell>
          <cell r="U3129">
            <v>6841.6303529411771</v>
          </cell>
          <cell r="V3129">
            <v>7320.5444776470595</v>
          </cell>
          <cell r="W3129">
            <v>7320.5444776470595</v>
          </cell>
          <cell r="X3129">
            <v>7320.5444776470595</v>
          </cell>
          <cell r="Y3129">
            <v>7320.5444776470595</v>
          </cell>
          <cell r="Z3129">
            <v>8133.9383084967321</v>
          </cell>
          <cell r="AB3129" t="str">
            <v/>
          </cell>
          <cell r="AC3129">
            <v>1227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I3129" t="str">
            <v/>
          </cell>
          <cell r="AJ3129" t="str">
            <v/>
          </cell>
          <cell r="AM3129" t="e">
            <v>#N/A</v>
          </cell>
        </row>
        <row r="3130">
          <cell r="A3130" t="str">
            <v>ACTIVE</v>
          </cell>
          <cell r="B3130" t="str">
            <v>37-1214</v>
          </cell>
          <cell r="C3130">
            <v>28861966</v>
          </cell>
          <cell r="D3130" t="str">
            <v>37-1214</v>
          </cell>
          <cell r="E3130" t="str">
            <v>SDR 26</v>
          </cell>
          <cell r="F3130" t="str">
            <v>21X12 TEE WYE GXGXG SDR26</v>
          </cell>
          <cell r="G3130">
            <v>94.77</v>
          </cell>
          <cell r="H3130">
            <v>42.98691384</v>
          </cell>
          <cell r="I3130">
            <v>1</v>
          </cell>
          <cell r="J3130">
            <v>1</v>
          </cell>
          <cell r="K3130">
            <v>8698.6957777777789</v>
          </cell>
          <cell r="L3130">
            <v>813.72130000000004</v>
          </cell>
          <cell r="M3130" t="str">
            <v>SPECFIT</v>
          </cell>
          <cell r="N3130" t="str">
            <v>(80)8902112</v>
          </cell>
          <cell r="O3130" t="str">
            <v>BOX</v>
          </cell>
          <cell r="P3130" t="str">
            <v>D</v>
          </cell>
          <cell r="Q3130" t="str">
            <v>F</v>
          </cell>
          <cell r="R3130">
            <v>6838</v>
          </cell>
          <cell r="S3130">
            <v>7316.6600000000008</v>
          </cell>
          <cell r="T3130">
            <v>7316.6600000000008</v>
          </cell>
          <cell r="U3130">
            <v>7316.6600000000008</v>
          </cell>
          <cell r="V3130">
            <v>7828.8262000000013</v>
          </cell>
          <cell r="W3130">
            <v>7828.8262000000013</v>
          </cell>
          <cell r="X3130">
            <v>7828.8262000000013</v>
          </cell>
          <cell r="Y3130">
            <v>7828.8262000000013</v>
          </cell>
          <cell r="Z3130">
            <v>8698.6957777777789</v>
          </cell>
          <cell r="AB3130" t="str">
            <v/>
          </cell>
          <cell r="AC3130">
            <v>1228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I3130" t="str">
            <v/>
          </cell>
          <cell r="AJ3130" t="str">
            <v/>
          </cell>
          <cell r="AM3130" t="e">
            <v>#N/A</v>
          </cell>
        </row>
        <row r="3131">
          <cell r="A3131" t="str">
            <v>ACTIVE</v>
          </cell>
          <cell r="B3131" t="str">
            <v>37-1215</v>
          </cell>
          <cell r="C3131">
            <v>28861974</v>
          </cell>
          <cell r="D3131" t="str">
            <v>37-1215</v>
          </cell>
          <cell r="E3131" t="str">
            <v>SDR 26</v>
          </cell>
          <cell r="F3131" t="str">
            <v>21X15 TEE WYE GXGXG SDR26</v>
          </cell>
          <cell r="G3131">
            <v>113.49</v>
          </cell>
          <cell r="H3131">
            <v>51.478156079999998</v>
          </cell>
          <cell r="I3131">
            <v>1</v>
          </cell>
          <cell r="J3131">
            <v>1</v>
          </cell>
          <cell r="K3131">
            <v>9709.7397568627457</v>
          </cell>
          <cell r="L3131">
            <v>908.29960000000005</v>
          </cell>
          <cell r="M3131" t="str">
            <v>SPECFIT</v>
          </cell>
          <cell r="N3131" t="str">
            <v>(80)8902115</v>
          </cell>
          <cell r="O3131" t="str">
            <v>BOX</v>
          </cell>
          <cell r="P3131" t="str">
            <v>D</v>
          </cell>
          <cell r="Q3131" t="str">
            <v>F</v>
          </cell>
          <cell r="R3131">
            <v>7632.7764705882355</v>
          </cell>
          <cell r="S3131">
            <v>8167.0708235294123</v>
          </cell>
          <cell r="T3131">
            <v>8167.0708235294123</v>
          </cell>
          <cell r="U3131">
            <v>8167.0708235294123</v>
          </cell>
          <cell r="V3131">
            <v>8738.7657811764711</v>
          </cell>
          <cell r="W3131">
            <v>8738.7657811764711</v>
          </cell>
          <cell r="X3131">
            <v>8738.7657811764711</v>
          </cell>
          <cell r="Y3131">
            <v>8738.7657811764711</v>
          </cell>
          <cell r="Z3131">
            <v>9709.7397568627457</v>
          </cell>
          <cell r="AB3131" t="str">
            <v/>
          </cell>
          <cell r="AC3131">
            <v>1229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I3131" t="str">
            <v/>
          </cell>
          <cell r="AJ3131" t="str">
            <v/>
          </cell>
          <cell r="AM3131" t="e">
            <v>#N/A</v>
          </cell>
        </row>
        <row r="3132">
          <cell r="A3132" t="str">
            <v>ACTIVE</v>
          </cell>
          <cell r="B3132" t="str">
            <v>37-1216</v>
          </cell>
          <cell r="C3132">
            <v>28861982</v>
          </cell>
          <cell r="D3132" t="str">
            <v>37-1216</v>
          </cell>
          <cell r="E3132" t="str">
            <v>SDR 26</v>
          </cell>
          <cell r="F3132" t="str">
            <v>21X18 TEE WYE GXGXG SDR26</v>
          </cell>
          <cell r="G3132">
            <v>146.25</v>
          </cell>
          <cell r="H3132">
            <v>66.337829999999997</v>
          </cell>
          <cell r="I3132">
            <v>1</v>
          </cell>
          <cell r="J3132">
            <v>1</v>
          </cell>
          <cell r="K3132">
            <v>11021.391074509806</v>
          </cell>
          <cell r="L3132">
            <v>1030.9984999999999</v>
          </cell>
          <cell r="M3132" t="str">
            <v>SPECFIT</v>
          </cell>
          <cell r="N3132" t="str">
            <v>(80)8902118</v>
          </cell>
          <cell r="O3132" t="str">
            <v>BOX</v>
          </cell>
          <cell r="P3132" t="str">
            <v>D</v>
          </cell>
          <cell r="Q3132" t="str">
            <v>F</v>
          </cell>
          <cell r="R3132">
            <v>8663.8588235294119</v>
          </cell>
          <cell r="S3132">
            <v>9270.3289411764708</v>
          </cell>
          <cell r="T3132">
            <v>9270.3289411764708</v>
          </cell>
          <cell r="U3132">
            <v>9270.3289411764708</v>
          </cell>
          <cell r="V3132">
            <v>9919.2519670588244</v>
          </cell>
          <cell r="W3132">
            <v>9919.2519670588244</v>
          </cell>
          <cell r="X3132">
            <v>9919.2519670588244</v>
          </cell>
          <cell r="Y3132">
            <v>9919.2519670588244</v>
          </cell>
          <cell r="Z3132">
            <v>11021.391074509806</v>
          </cell>
          <cell r="AB3132" t="str">
            <v/>
          </cell>
          <cell r="AC3132">
            <v>1230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I3132" t="str">
            <v/>
          </cell>
          <cell r="AJ3132" t="str">
            <v/>
          </cell>
          <cell r="AM3132" t="e">
            <v>#N/A</v>
          </cell>
        </row>
        <row r="3133">
          <cell r="A3133" t="str">
            <v>ACTIVE</v>
          </cell>
          <cell r="B3133" t="str">
            <v>37-1217</v>
          </cell>
          <cell r="C3133">
            <v>28861998</v>
          </cell>
          <cell r="D3133" t="str">
            <v>37-1217</v>
          </cell>
          <cell r="E3133" t="str">
            <v>SDR 26</v>
          </cell>
          <cell r="F3133" t="str">
            <v>21 TEE WYE GXGXG SDR26</v>
          </cell>
          <cell r="G3133">
            <v>181.35</v>
          </cell>
          <cell r="H3133">
            <v>82.258909199999991</v>
          </cell>
          <cell r="I3133">
            <v>1</v>
          </cell>
          <cell r="J3133">
            <v>1</v>
          </cell>
          <cell r="K3133">
            <v>14619.280481045753</v>
          </cell>
          <cell r="L3133">
            <v>1367.5642</v>
          </cell>
          <cell r="M3133" t="str">
            <v>SPECFIT</v>
          </cell>
          <cell r="N3133" t="str">
            <v>(80)89021</v>
          </cell>
          <cell r="O3133" t="str">
            <v>BOX</v>
          </cell>
          <cell r="P3133" t="str">
            <v>D</v>
          </cell>
          <cell r="Q3133" t="str">
            <v>F</v>
          </cell>
          <cell r="R3133">
            <v>11492.141176470588</v>
          </cell>
          <cell r="S3133">
            <v>12296.591058823529</v>
          </cell>
          <cell r="T3133">
            <v>12296.591058823529</v>
          </cell>
          <cell r="U3133">
            <v>12296.591058823529</v>
          </cell>
          <cell r="V3133">
            <v>13157.352432941178</v>
          </cell>
          <cell r="W3133">
            <v>13157.352432941178</v>
          </cell>
          <cell r="X3133">
            <v>13157.352432941178</v>
          </cell>
          <cell r="Y3133">
            <v>13157.352432941178</v>
          </cell>
          <cell r="Z3133">
            <v>14619.280481045753</v>
          </cell>
          <cell r="AB3133" t="str">
            <v/>
          </cell>
          <cell r="AC3133">
            <v>1231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I3133" t="str">
            <v/>
          </cell>
          <cell r="AJ3133" t="str">
            <v/>
          </cell>
          <cell r="AM3133" t="e">
            <v>#N/A</v>
          </cell>
        </row>
        <row r="3134">
          <cell r="A3134" t="str">
            <v>ACTIVE</v>
          </cell>
          <cell r="B3134" t="str">
            <v>37-1218</v>
          </cell>
          <cell r="C3134">
            <v>28862008</v>
          </cell>
          <cell r="D3134" t="str">
            <v>37-1218</v>
          </cell>
          <cell r="E3134" t="str">
            <v>SDR 26</v>
          </cell>
          <cell r="F3134" t="str">
            <v>24X4 TEE WYE GXGXG SDR26</v>
          </cell>
          <cell r="G3134">
            <v>67.275000000000006</v>
          </cell>
          <cell r="H3134">
            <v>30.515401800000003</v>
          </cell>
          <cell r="I3134">
            <v>1</v>
          </cell>
          <cell r="J3134">
            <v>2</v>
          </cell>
          <cell r="K3134">
            <v>9449.9665555555548</v>
          </cell>
          <cell r="L3134">
            <v>904.34849999999994</v>
          </cell>
          <cell r="M3134" t="str">
            <v>SPECFIT</v>
          </cell>
          <cell r="N3134" t="str">
            <v>(80)890244</v>
          </cell>
          <cell r="O3134" t="str">
            <v>BOX</v>
          </cell>
          <cell r="P3134" t="str">
            <v>D</v>
          </cell>
          <cell r="Q3134" t="str">
            <v>F</v>
          </cell>
          <cell r="R3134">
            <v>7599.5764705882357</v>
          </cell>
          <cell r="S3134">
            <v>8131.5468235294129</v>
          </cell>
          <cell r="T3134">
            <v>7948.57</v>
          </cell>
          <cell r="U3134">
            <v>7948.57</v>
          </cell>
          <cell r="V3134">
            <v>8504.9699000000001</v>
          </cell>
          <cell r="W3134">
            <v>8504.9699000000001</v>
          </cell>
          <cell r="X3134">
            <v>8504.9699000000001</v>
          </cell>
          <cell r="Y3134">
            <v>8504.9699000000001</v>
          </cell>
          <cell r="Z3134">
            <v>9449.9665555555548</v>
          </cell>
          <cell r="AB3134" t="str">
            <v/>
          </cell>
          <cell r="AC3134">
            <v>1232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I3134" t="str">
            <v/>
          </cell>
          <cell r="AJ3134" t="str">
            <v/>
          </cell>
          <cell r="AM3134" t="e">
            <v>#N/A</v>
          </cell>
        </row>
        <row r="3135">
          <cell r="A3135" t="str">
            <v>ACTIVE</v>
          </cell>
          <cell r="B3135" t="str">
            <v>37-1219</v>
          </cell>
          <cell r="C3135">
            <v>28862016</v>
          </cell>
          <cell r="D3135" t="str">
            <v>37-1219</v>
          </cell>
          <cell r="E3135" t="str">
            <v>SDR 26</v>
          </cell>
          <cell r="F3135" t="str">
            <v>24X6 TEE WYE GXGXG SDR26</v>
          </cell>
          <cell r="G3135">
            <v>70.784999999999997</v>
          </cell>
          <cell r="H3135">
            <v>32.107509719999996</v>
          </cell>
          <cell r="I3135">
            <v>1</v>
          </cell>
          <cell r="J3135">
            <v>2</v>
          </cell>
          <cell r="K3135">
            <v>11329.861444444447</v>
          </cell>
          <cell r="L3135">
            <v>958.20680000000004</v>
          </cell>
          <cell r="M3135" t="str">
            <v>SPECFIT</v>
          </cell>
          <cell r="N3135" t="str">
            <v>(80)890246</v>
          </cell>
          <cell r="O3135" t="str">
            <v>BOX</v>
          </cell>
          <cell r="P3135" t="str">
            <v>D</v>
          </cell>
          <cell r="Q3135" t="str">
            <v>F</v>
          </cell>
          <cell r="R3135">
            <v>8052.1647058823537</v>
          </cell>
          <cell r="S3135">
            <v>8615.8162352941181</v>
          </cell>
          <cell r="T3135">
            <v>9529.7900000000009</v>
          </cell>
          <cell r="U3135">
            <v>9529.7900000000009</v>
          </cell>
          <cell r="V3135">
            <v>10196.875300000002</v>
          </cell>
          <cell r="W3135">
            <v>10196.875300000002</v>
          </cell>
          <cell r="X3135">
            <v>10196.875300000002</v>
          </cell>
          <cell r="Y3135">
            <v>10196.875300000002</v>
          </cell>
          <cell r="Z3135">
            <v>11329.861444444447</v>
          </cell>
          <cell r="AB3135" t="str">
            <v/>
          </cell>
          <cell r="AC3135">
            <v>1233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I3135" t="str">
            <v/>
          </cell>
          <cell r="AJ3135" t="str">
            <v/>
          </cell>
          <cell r="AM3135" t="e">
            <v>#N/A</v>
          </cell>
        </row>
        <row r="3136">
          <cell r="A3136" t="str">
            <v>ACTIVE</v>
          </cell>
          <cell r="B3136" t="str">
            <v>37-1220</v>
          </cell>
          <cell r="C3136">
            <v>28862024</v>
          </cell>
          <cell r="D3136" t="str">
            <v>37-1220</v>
          </cell>
          <cell r="E3136" t="str">
            <v>SDR 26</v>
          </cell>
          <cell r="F3136" t="str">
            <v>24X8 TEE WYE GXGXG SDR26</v>
          </cell>
          <cell r="G3136">
            <v>80.144999999999996</v>
          </cell>
          <cell r="H3136">
            <v>36.353130839999999</v>
          </cell>
          <cell r="I3136">
            <v>1</v>
          </cell>
          <cell r="J3136">
            <v>2</v>
          </cell>
          <cell r="K3136">
            <v>11509.229111111112</v>
          </cell>
          <cell r="L3136">
            <v>977.7586</v>
          </cell>
          <cell r="M3136" t="str">
            <v>SPECFIT</v>
          </cell>
          <cell r="N3136" t="str">
            <v>(80)890248</v>
          </cell>
          <cell r="O3136" t="str">
            <v>BOX</v>
          </cell>
          <cell r="P3136" t="str">
            <v>D</v>
          </cell>
          <cell r="Q3136" t="str">
            <v>F</v>
          </cell>
          <cell r="R3136">
            <v>8216.4705882352937</v>
          </cell>
          <cell r="S3136">
            <v>8791.623529411765</v>
          </cell>
          <cell r="T3136">
            <v>9680.66</v>
          </cell>
          <cell r="U3136">
            <v>9680.66</v>
          </cell>
          <cell r="V3136">
            <v>10358.306200000001</v>
          </cell>
          <cell r="W3136">
            <v>10358.306200000001</v>
          </cell>
          <cell r="X3136">
            <v>10358.306200000001</v>
          </cell>
          <cell r="Y3136">
            <v>10358.306200000001</v>
          </cell>
          <cell r="Z3136">
            <v>11509.229111111112</v>
          </cell>
          <cell r="AB3136" t="str">
            <v/>
          </cell>
          <cell r="AC3136">
            <v>1234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I3136" t="str">
            <v/>
          </cell>
          <cell r="AJ3136" t="str">
            <v/>
          </cell>
          <cell r="AM3136" t="e">
            <v>#N/A</v>
          </cell>
        </row>
        <row r="3137">
          <cell r="A3137" t="str">
            <v>ACTIVE</v>
          </cell>
          <cell r="B3137" t="str">
            <v>37-1221</v>
          </cell>
          <cell r="C3137">
            <v>28862032</v>
          </cell>
          <cell r="D3137" t="str">
            <v>37-1221</v>
          </cell>
          <cell r="E3137" t="str">
            <v>SDR 26</v>
          </cell>
          <cell r="F3137" t="str">
            <v>24X10 TEE WYE GXGXG SDR26</v>
          </cell>
          <cell r="G3137">
            <v>109.98</v>
          </cell>
          <cell r="H3137">
            <v>49.886048160000001</v>
          </cell>
          <cell r="I3137">
            <v>1</v>
          </cell>
          <cell r="J3137">
            <v>1</v>
          </cell>
          <cell r="K3137">
            <v>11659.033027450983</v>
          </cell>
          <cell r="L3137">
            <v>1090.6464000000001</v>
          </cell>
          <cell r="M3137" t="str">
            <v>SPECFIT</v>
          </cell>
          <cell r="N3137" t="str">
            <v>(80)8902410</v>
          </cell>
          <cell r="O3137" t="str">
            <v>BOX</v>
          </cell>
          <cell r="P3137" t="str">
            <v>D</v>
          </cell>
          <cell r="Q3137" t="str">
            <v>F</v>
          </cell>
          <cell r="R3137">
            <v>9165.105882352942</v>
          </cell>
          <cell r="S3137">
            <v>9806.6632941176485</v>
          </cell>
          <cell r="T3137">
            <v>9806.6632941176485</v>
          </cell>
          <cell r="U3137">
            <v>9806.6632941176485</v>
          </cell>
          <cell r="V3137">
            <v>10493.129724705885</v>
          </cell>
          <cell r="W3137">
            <v>10493.129724705885</v>
          </cell>
          <cell r="X3137">
            <v>10493.129724705885</v>
          </cell>
          <cell r="Y3137">
            <v>10493.129724705885</v>
          </cell>
          <cell r="Z3137">
            <v>11659.033027450983</v>
          </cell>
          <cell r="AB3137" t="str">
            <v/>
          </cell>
          <cell r="AC3137">
            <v>1235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I3137" t="str">
            <v/>
          </cell>
          <cell r="AJ3137" t="str">
            <v/>
          </cell>
          <cell r="AM3137" t="e">
            <v>#N/A</v>
          </cell>
        </row>
        <row r="3138">
          <cell r="A3138" t="str">
            <v>ACTIVE</v>
          </cell>
          <cell r="B3138" t="str">
            <v>37-1222</v>
          </cell>
          <cell r="C3138">
            <v>28862040</v>
          </cell>
          <cell r="D3138" t="str">
            <v>37-1222</v>
          </cell>
          <cell r="E3138" t="str">
            <v>SDR 26</v>
          </cell>
          <cell r="F3138" t="str">
            <v>24X12 TEE WYE GXGXG SDR26</v>
          </cell>
          <cell r="G3138">
            <v>120.51</v>
          </cell>
          <cell r="H3138">
            <v>54.662371919999998</v>
          </cell>
          <cell r="I3138">
            <v>1</v>
          </cell>
          <cell r="J3138">
            <v>1</v>
          </cell>
          <cell r="K3138">
            <v>11868.467414379087</v>
          </cell>
          <cell r="L3138">
            <v>1110.239</v>
          </cell>
          <cell r="M3138" t="str">
            <v>SPECFIT</v>
          </cell>
          <cell r="N3138" t="str">
            <v>(80)8902412</v>
          </cell>
          <cell r="O3138" t="str">
            <v>BOX</v>
          </cell>
          <cell r="P3138" t="str">
            <v>D</v>
          </cell>
          <cell r="Q3138" t="str">
            <v>F</v>
          </cell>
          <cell r="R3138">
            <v>9329.7411764705885</v>
          </cell>
          <cell r="S3138">
            <v>9982.823058823531</v>
          </cell>
          <cell r="T3138">
            <v>9982.823058823531</v>
          </cell>
          <cell r="U3138">
            <v>9982.823058823531</v>
          </cell>
          <cell r="V3138">
            <v>10681.620672941179</v>
          </cell>
          <cell r="W3138">
            <v>10681.620672941179</v>
          </cell>
          <cell r="X3138">
            <v>10681.620672941179</v>
          </cell>
          <cell r="Y3138">
            <v>10681.620672941179</v>
          </cell>
          <cell r="Z3138">
            <v>11868.467414379087</v>
          </cell>
          <cell r="AB3138" t="str">
            <v/>
          </cell>
          <cell r="AC3138">
            <v>1236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I3138" t="str">
            <v/>
          </cell>
          <cell r="AJ3138" t="str">
            <v/>
          </cell>
          <cell r="AM3138" t="e">
            <v>#N/A</v>
          </cell>
        </row>
        <row r="3139">
          <cell r="A3139" t="str">
            <v>ACTIVE</v>
          </cell>
          <cell r="B3139" t="str">
            <v>37-1223</v>
          </cell>
          <cell r="C3139">
            <v>28862059</v>
          </cell>
          <cell r="D3139" t="str">
            <v>37-1223</v>
          </cell>
          <cell r="E3139" t="str">
            <v>SDR 26</v>
          </cell>
          <cell r="F3139" t="str">
            <v>24X15 TEE WYE GXGXG SDR26</v>
          </cell>
          <cell r="G3139">
            <v>142.155</v>
          </cell>
          <cell r="H3139">
            <v>64.48037076</v>
          </cell>
          <cell r="I3139">
            <v>1</v>
          </cell>
          <cell r="J3139">
            <v>1</v>
          </cell>
          <cell r="K3139">
            <v>12333.02742614379</v>
          </cell>
          <cell r="L3139">
            <v>1153.6956</v>
          </cell>
          <cell r="M3139" t="str">
            <v>SPECFIT</v>
          </cell>
          <cell r="N3139" t="str">
            <v>(80)8902415</v>
          </cell>
          <cell r="O3139" t="str">
            <v>BOX</v>
          </cell>
          <cell r="P3139" t="str">
            <v>D</v>
          </cell>
          <cell r="Q3139" t="str">
            <v>F</v>
          </cell>
          <cell r="R3139">
            <v>9694.9294117647059</v>
          </cell>
          <cell r="S3139">
            <v>10373.574470588235</v>
          </cell>
          <cell r="T3139">
            <v>10373.574470588235</v>
          </cell>
          <cell r="U3139">
            <v>10373.574470588235</v>
          </cell>
          <cell r="V3139">
            <v>11099.724683529412</v>
          </cell>
          <cell r="W3139">
            <v>11099.724683529412</v>
          </cell>
          <cell r="X3139">
            <v>11099.724683529412</v>
          </cell>
          <cell r="Y3139">
            <v>11099.724683529412</v>
          </cell>
          <cell r="Z3139">
            <v>12333.02742614379</v>
          </cell>
          <cell r="AB3139" t="str">
            <v/>
          </cell>
          <cell r="AC3139">
            <v>1237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I3139" t="str">
            <v/>
          </cell>
          <cell r="AJ3139" t="str">
            <v/>
          </cell>
          <cell r="AM3139" t="e">
            <v>#N/A</v>
          </cell>
        </row>
        <row r="3140">
          <cell r="A3140" t="str">
            <v>ACTIVE</v>
          </cell>
          <cell r="B3140" t="str">
            <v>37-1224</v>
          </cell>
          <cell r="C3140">
            <v>28862067</v>
          </cell>
          <cell r="D3140" t="str">
            <v>37-1224</v>
          </cell>
          <cell r="E3140" t="str">
            <v>SDR 26</v>
          </cell>
          <cell r="F3140" t="str">
            <v>24X18 TEE WYE GXGXG SDR26</v>
          </cell>
          <cell r="G3140">
            <v>177.84</v>
          </cell>
          <cell r="H3140">
            <v>80.666801280000001</v>
          </cell>
          <cell r="I3140">
            <v>1</v>
          </cell>
          <cell r="J3140">
            <v>1</v>
          </cell>
          <cell r="K3140">
            <v>17060.41680522876</v>
          </cell>
          <cell r="L3140">
            <v>1595.9208000000001</v>
          </cell>
          <cell r="M3140" t="str">
            <v>SPECFIT</v>
          </cell>
          <cell r="N3140" t="str">
            <v>(80)8902418</v>
          </cell>
          <cell r="O3140" t="str">
            <v>BOX</v>
          </cell>
          <cell r="P3140" t="str">
            <v>D</v>
          </cell>
          <cell r="Q3140" t="str">
            <v>F</v>
          </cell>
          <cell r="R3140">
            <v>13411.105882352942</v>
          </cell>
          <cell r="S3140">
            <v>14349.883294117648</v>
          </cell>
          <cell r="T3140">
            <v>14349.883294117648</v>
          </cell>
          <cell r="U3140">
            <v>14349.883294117648</v>
          </cell>
          <cell r="V3140">
            <v>15354.375124705884</v>
          </cell>
          <cell r="W3140">
            <v>15354.375124705884</v>
          </cell>
          <cell r="X3140">
            <v>15354.375124705884</v>
          </cell>
          <cell r="Y3140">
            <v>15354.375124705884</v>
          </cell>
          <cell r="Z3140">
            <v>17060.41680522876</v>
          </cell>
          <cell r="AB3140" t="str">
            <v/>
          </cell>
          <cell r="AC3140">
            <v>1238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I3140" t="str">
            <v/>
          </cell>
          <cell r="AJ3140" t="str">
            <v/>
          </cell>
          <cell r="AM3140" t="e">
            <v>#N/A</v>
          </cell>
        </row>
        <row r="3141">
          <cell r="A3141" t="str">
            <v>ACTIVE</v>
          </cell>
          <cell r="B3141" t="str">
            <v>37-1225</v>
          </cell>
          <cell r="C3141">
            <v>28862075</v>
          </cell>
          <cell r="D3141" t="str">
            <v>37-1225</v>
          </cell>
          <cell r="E3141" t="str">
            <v>SDR 26</v>
          </cell>
          <cell r="F3141" t="str">
            <v>24X21 TEE WYE GXGXG SDR26</v>
          </cell>
          <cell r="G3141">
            <v>215.28</v>
          </cell>
          <cell r="H3141">
            <v>97.649285759999998</v>
          </cell>
          <cell r="I3141">
            <v>1</v>
          </cell>
          <cell r="J3141">
            <v>1</v>
          </cell>
          <cell r="K3141">
            <v>19572.581827450984</v>
          </cell>
          <cell r="L3141">
            <v>1830.9223999999999</v>
          </cell>
          <cell r="M3141" t="str">
            <v>SPECFIT</v>
          </cell>
          <cell r="N3141" t="str">
            <v>(80)8902421</v>
          </cell>
          <cell r="O3141" t="str">
            <v>BOX</v>
          </cell>
          <cell r="P3141" t="str">
            <v>D</v>
          </cell>
          <cell r="Q3141" t="str">
            <v>F</v>
          </cell>
          <cell r="R3141">
            <v>15385.905882352941</v>
          </cell>
          <cell r="S3141">
            <v>16462.919294117648</v>
          </cell>
          <cell r="T3141">
            <v>16462.919294117648</v>
          </cell>
          <cell r="U3141">
            <v>16462.919294117648</v>
          </cell>
          <cell r="V3141">
            <v>17615.323644705884</v>
          </cell>
          <cell r="W3141">
            <v>17615.323644705884</v>
          </cell>
          <cell r="X3141">
            <v>17615.323644705884</v>
          </cell>
          <cell r="Y3141">
            <v>17615.323644705884</v>
          </cell>
          <cell r="Z3141">
            <v>19572.581827450984</v>
          </cell>
          <cell r="AB3141" t="str">
            <v/>
          </cell>
          <cell r="AC3141">
            <v>1239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I3141" t="str">
            <v/>
          </cell>
          <cell r="AJ3141" t="str">
            <v/>
          </cell>
          <cell r="AM3141" t="e">
            <v>#N/A</v>
          </cell>
        </row>
        <row r="3142">
          <cell r="A3142" t="str">
            <v>ACTIVE</v>
          </cell>
          <cell r="B3142" t="str">
            <v>37-1226</v>
          </cell>
          <cell r="C3142">
            <v>28862083</v>
          </cell>
          <cell r="D3142" t="str">
            <v>37-1226</v>
          </cell>
          <cell r="E3142" t="str">
            <v>SDR 26</v>
          </cell>
          <cell r="F3142" t="str">
            <v>24 TEE WYE GXGXG SDR26</v>
          </cell>
          <cell r="G3142">
            <v>257.39999999999998</v>
          </cell>
          <cell r="H3142">
            <v>116.75458079999999</v>
          </cell>
          <cell r="I3142">
            <v>1</v>
          </cell>
          <cell r="J3142">
            <v>1</v>
          </cell>
          <cell r="K3142">
            <v>22680.409135947717</v>
          </cell>
          <cell r="L3142">
            <v>2121.645</v>
          </cell>
          <cell r="M3142" t="str">
            <v>SPECFIT</v>
          </cell>
          <cell r="N3142" t="str">
            <v>(80)89024</v>
          </cell>
          <cell r="O3142" t="str">
            <v>BOX</v>
          </cell>
          <cell r="P3142" t="str">
            <v>D</v>
          </cell>
          <cell r="Q3142" t="str">
            <v>F</v>
          </cell>
          <cell r="R3142">
            <v>17828.952941176471</v>
          </cell>
          <cell r="S3142">
            <v>19076.979647058826</v>
          </cell>
          <cell r="T3142">
            <v>19076.979647058826</v>
          </cell>
          <cell r="U3142">
            <v>19076.979647058826</v>
          </cell>
          <cell r="V3142">
            <v>20412.368222352947</v>
          </cell>
          <cell r="W3142">
            <v>20412.368222352947</v>
          </cell>
          <cell r="X3142">
            <v>20412.368222352947</v>
          </cell>
          <cell r="Y3142">
            <v>20412.368222352947</v>
          </cell>
          <cell r="Z3142">
            <v>22680.409135947717</v>
          </cell>
          <cell r="AB3142" t="str">
            <v/>
          </cell>
          <cell r="AC3142">
            <v>1240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I3142" t="str">
            <v/>
          </cell>
          <cell r="AJ3142" t="str">
            <v/>
          </cell>
          <cell r="AM3142" t="e">
            <v>#N/A</v>
          </cell>
        </row>
        <row r="3143">
          <cell r="A3143" t="str">
            <v>ACTIVE</v>
          </cell>
          <cell r="B3143" t="str">
            <v>37-1227</v>
          </cell>
          <cell r="C3143">
            <v>28862091</v>
          </cell>
          <cell r="D3143" t="str">
            <v>37-1227</v>
          </cell>
          <cell r="E3143" t="str">
            <v>SDR 26</v>
          </cell>
          <cell r="F3143" t="str">
            <v>27X4 TEE WYE GXGXG SDR26</v>
          </cell>
          <cell r="G3143">
            <v>109.98</v>
          </cell>
          <cell r="H3143">
            <v>49.886048160000001</v>
          </cell>
          <cell r="I3143">
            <v>1</v>
          </cell>
          <cell r="J3143">
            <v>1</v>
          </cell>
          <cell r="K3143">
            <v>11036.776135947714</v>
          </cell>
          <cell r="L3143">
            <v>1032.4371000000001</v>
          </cell>
          <cell r="M3143" t="str">
            <v>SPECFIT</v>
          </cell>
          <cell r="N3143" t="str">
            <v>(80)890274</v>
          </cell>
          <cell r="O3143" t="str">
            <v>BOX</v>
          </cell>
          <cell r="P3143" t="str">
            <v>D</v>
          </cell>
          <cell r="Q3143" t="str">
            <v>F</v>
          </cell>
          <cell r="R3143">
            <v>8675.9529411764706</v>
          </cell>
          <cell r="S3143">
            <v>9283.2696470588235</v>
          </cell>
          <cell r="T3143">
            <v>9283.2696470588235</v>
          </cell>
          <cell r="U3143">
            <v>9283.2696470588235</v>
          </cell>
          <cell r="V3143">
            <v>9933.0985223529424</v>
          </cell>
          <cell r="W3143">
            <v>9933.0985223529424</v>
          </cell>
          <cell r="X3143">
            <v>9933.0985223529424</v>
          </cell>
          <cell r="Y3143">
            <v>9933.0985223529424</v>
          </cell>
          <cell r="Z3143">
            <v>11036.776135947714</v>
          </cell>
          <cell r="AB3143" t="str">
            <v/>
          </cell>
          <cell r="AC3143">
            <v>1241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I3143" t="str">
            <v/>
          </cell>
          <cell r="AJ3143" t="str">
            <v/>
          </cell>
          <cell r="AM3143" t="e">
            <v>#N/A</v>
          </cell>
        </row>
        <row r="3144">
          <cell r="A3144" t="str">
            <v>ACTIVE</v>
          </cell>
          <cell r="B3144" t="str">
            <v>37-1228</v>
          </cell>
          <cell r="C3144">
            <v>28862105</v>
          </cell>
          <cell r="D3144" t="str">
            <v>37-1228</v>
          </cell>
          <cell r="E3144" t="str">
            <v>SDR 26</v>
          </cell>
          <cell r="F3144" t="str">
            <v>27X6 TEE WYE GXGXG SDR26</v>
          </cell>
          <cell r="G3144">
            <v>121.68</v>
          </cell>
          <cell r="H3144">
            <v>55.193074559999999</v>
          </cell>
          <cell r="I3144">
            <v>1</v>
          </cell>
          <cell r="J3144">
            <v>1</v>
          </cell>
          <cell r="K3144">
            <v>11324.258281045752</v>
          </cell>
          <cell r="L3144">
            <v>1059.3302000000001</v>
          </cell>
          <cell r="M3144" t="str">
            <v>SPECFIT</v>
          </cell>
          <cell r="N3144" t="str">
            <v>(80)890276</v>
          </cell>
          <cell r="O3144" t="str">
            <v>BOX</v>
          </cell>
          <cell r="P3144" t="str">
            <v>D</v>
          </cell>
          <cell r="Q3144" t="str">
            <v>F</v>
          </cell>
          <cell r="R3144">
            <v>8901.9411764705874</v>
          </cell>
          <cell r="S3144">
            <v>9525.0770588235282</v>
          </cell>
          <cell r="T3144">
            <v>9525.0770588235282</v>
          </cell>
          <cell r="U3144">
            <v>9525.0770588235282</v>
          </cell>
          <cell r="V3144">
            <v>10191.832452941177</v>
          </cell>
          <cell r="W3144">
            <v>10191.832452941177</v>
          </cell>
          <cell r="X3144">
            <v>10191.832452941177</v>
          </cell>
          <cell r="Y3144">
            <v>10191.832452941177</v>
          </cell>
          <cell r="Z3144">
            <v>11324.258281045752</v>
          </cell>
          <cell r="AB3144" t="str">
            <v/>
          </cell>
          <cell r="AC3144">
            <v>1242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I3144" t="str">
            <v/>
          </cell>
          <cell r="AJ3144" t="str">
            <v/>
          </cell>
          <cell r="AM3144" t="e">
            <v>#N/A</v>
          </cell>
        </row>
        <row r="3145">
          <cell r="A3145" t="str">
            <v>ACTIVE</v>
          </cell>
          <cell r="B3145" t="str">
            <v>37-1229</v>
          </cell>
          <cell r="C3145">
            <v>28862113</v>
          </cell>
          <cell r="D3145" t="str">
            <v>37-1229</v>
          </cell>
          <cell r="E3145" t="str">
            <v>SDR 26</v>
          </cell>
          <cell r="F3145" t="str">
            <v>27X8 TEE WYE GXGXG SDR26</v>
          </cell>
          <cell r="G3145">
            <v>128.11500000000001</v>
          </cell>
          <cell r="H3145">
            <v>58.111939080000006</v>
          </cell>
          <cell r="I3145">
            <v>1</v>
          </cell>
          <cell r="J3145">
            <v>1</v>
          </cell>
          <cell r="K3145">
            <v>11589.096848366013</v>
          </cell>
          <cell r="L3145">
            <v>1084.1051</v>
          </cell>
          <cell r="M3145" t="str">
            <v>SPECFIT</v>
          </cell>
          <cell r="N3145" t="str">
            <v>(80)890278</v>
          </cell>
          <cell r="O3145" t="str">
            <v>BOX</v>
          </cell>
          <cell r="P3145" t="str">
            <v>D</v>
          </cell>
          <cell r="Q3145" t="str">
            <v>F</v>
          </cell>
          <cell r="R3145">
            <v>9110.1294117647049</v>
          </cell>
          <cell r="S3145">
            <v>9747.8384705882345</v>
          </cell>
          <cell r="T3145">
            <v>9747.8384705882345</v>
          </cell>
          <cell r="U3145">
            <v>9747.8384705882345</v>
          </cell>
          <cell r="V3145">
            <v>10430.187163529412</v>
          </cell>
          <cell r="W3145">
            <v>10430.187163529412</v>
          </cell>
          <cell r="X3145">
            <v>10430.187163529412</v>
          </cell>
          <cell r="Y3145">
            <v>10430.187163529412</v>
          </cell>
          <cell r="Z3145">
            <v>11589.096848366013</v>
          </cell>
          <cell r="AB3145" t="str">
            <v/>
          </cell>
          <cell r="AC3145">
            <v>1243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I3145" t="str">
            <v/>
          </cell>
          <cell r="AJ3145" t="str">
            <v/>
          </cell>
          <cell r="AM3145" t="e">
            <v>#N/A</v>
          </cell>
        </row>
        <row r="3146">
          <cell r="A3146" t="str">
            <v>ACTIVE</v>
          </cell>
          <cell r="B3146" t="str">
            <v>37-1230</v>
          </cell>
          <cell r="C3146">
            <v>28862121</v>
          </cell>
          <cell r="D3146" t="str">
            <v>37-1230</v>
          </cell>
          <cell r="E3146" t="str">
            <v>SDR 26</v>
          </cell>
          <cell r="F3146" t="str">
            <v>27X10 TEE WYE GXGXG SDR26</v>
          </cell>
          <cell r="G3146">
            <v>143.91</v>
          </cell>
          <cell r="H3146">
            <v>65.276424719999994</v>
          </cell>
          <cell r="I3146">
            <v>1</v>
          </cell>
          <cell r="J3146">
            <v>1</v>
          </cell>
          <cell r="K3146">
            <v>13796.464048366015</v>
          </cell>
          <cell r="L3146">
            <v>1290.5935999999999</v>
          </cell>
          <cell r="M3146" t="str">
            <v>SPECFIT</v>
          </cell>
          <cell r="N3146" t="str">
            <v>(80)8902710</v>
          </cell>
          <cell r="O3146" t="str">
            <v>BOX</v>
          </cell>
          <cell r="P3146" t="str">
            <v>D</v>
          </cell>
          <cell r="Q3146" t="str">
            <v>F</v>
          </cell>
          <cell r="R3146">
            <v>10845.329411764707</v>
          </cell>
          <cell r="S3146">
            <v>11604.502470588237</v>
          </cell>
          <cell r="T3146">
            <v>11604.502470588237</v>
          </cell>
          <cell r="U3146">
            <v>11604.502470588237</v>
          </cell>
          <cell r="V3146">
            <v>12416.817643529414</v>
          </cell>
          <cell r="W3146">
            <v>12416.817643529414</v>
          </cell>
          <cell r="X3146">
            <v>12416.817643529414</v>
          </cell>
          <cell r="Y3146">
            <v>12416.817643529414</v>
          </cell>
          <cell r="Z3146">
            <v>13796.464048366015</v>
          </cell>
          <cell r="AB3146" t="str">
            <v/>
          </cell>
          <cell r="AC3146">
            <v>1244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I3146" t="str">
            <v/>
          </cell>
          <cell r="AJ3146" t="str">
            <v/>
          </cell>
          <cell r="AM3146" t="e">
            <v>#N/A</v>
          </cell>
        </row>
        <row r="3147">
          <cell r="A3147" t="str">
            <v>ACTIVE</v>
          </cell>
          <cell r="B3147" t="str">
            <v>37-1231</v>
          </cell>
          <cell r="C3147">
            <v>28862130</v>
          </cell>
          <cell r="D3147" t="str">
            <v>37-1231</v>
          </cell>
          <cell r="E3147" t="str">
            <v>SDR 26</v>
          </cell>
          <cell r="F3147" t="str">
            <v>27X12 TEE WYE GXGXG SDR26</v>
          </cell>
          <cell r="G3147">
            <v>157.94999999999999</v>
          </cell>
          <cell r="H3147">
            <v>71.644856399999995</v>
          </cell>
          <cell r="I3147">
            <v>1</v>
          </cell>
          <cell r="J3147">
            <v>1</v>
          </cell>
          <cell r="K3147">
            <v>15068.500329411767</v>
          </cell>
          <cell r="L3147">
            <v>1409.5858000000001</v>
          </cell>
          <cell r="M3147" t="str">
            <v>SPECFIT</v>
          </cell>
          <cell r="N3147" t="str">
            <v>(80)8902712</v>
          </cell>
          <cell r="O3147" t="str">
            <v>BOX</v>
          </cell>
          <cell r="P3147" t="str">
            <v>D</v>
          </cell>
          <cell r="Q3147" t="str">
            <v>F</v>
          </cell>
          <cell r="R3147">
            <v>11845.270588235295</v>
          </cell>
          <cell r="S3147">
            <v>12674.439529411766</v>
          </cell>
          <cell r="T3147">
            <v>12674.439529411766</v>
          </cell>
          <cell r="U3147">
            <v>12674.439529411766</v>
          </cell>
          <cell r="V3147">
            <v>13561.650296470591</v>
          </cell>
          <cell r="W3147">
            <v>13561.650296470591</v>
          </cell>
          <cell r="X3147">
            <v>13561.650296470591</v>
          </cell>
          <cell r="Y3147">
            <v>13561.650296470591</v>
          </cell>
          <cell r="Z3147">
            <v>15068.500329411767</v>
          </cell>
          <cell r="AB3147" t="str">
            <v/>
          </cell>
          <cell r="AC3147">
            <v>1245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I3147" t="str">
            <v/>
          </cell>
          <cell r="AJ3147" t="str">
            <v/>
          </cell>
          <cell r="AM3147" t="e">
            <v>#N/A</v>
          </cell>
        </row>
        <row r="3148">
          <cell r="A3148" t="str">
            <v>ACTIVE</v>
          </cell>
          <cell r="B3148" t="str">
            <v>37-1232</v>
          </cell>
          <cell r="C3148">
            <v>28862148</v>
          </cell>
          <cell r="D3148" t="str">
            <v>37-1232</v>
          </cell>
          <cell r="E3148" t="str">
            <v>SDR 26</v>
          </cell>
          <cell r="F3148" t="str">
            <v>27X15 TEE WYE GXGXG SDR26</v>
          </cell>
          <cell r="G3148">
            <v>180.18</v>
          </cell>
          <cell r="H3148">
            <v>81.728206560000004</v>
          </cell>
          <cell r="I3148">
            <v>1</v>
          </cell>
          <cell r="J3148">
            <v>1</v>
          </cell>
          <cell r="K3148">
            <v>17020.652108496735</v>
          </cell>
          <cell r="L3148">
            <v>1592.2011</v>
          </cell>
          <cell r="M3148" t="str">
            <v>SPECFIT</v>
          </cell>
          <cell r="N3148" t="str">
            <v>(80)8902715</v>
          </cell>
          <cell r="O3148" t="str">
            <v>BOX</v>
          </cell>
          <cell r="P3148" t="str">
            <v>D</v>
          </cell>
          <cell r="Q3148" t="str">
            <v>F</v>
          </cell>
          <cell r="R3148">
            <v>13379.84705882353</v>
          </cell>
          <cell r="S3148">
            <v>14316.436352941178</v>
          </cell>
          <cell r="T3148">
            <v>14316.436352941178</v>
          </cell>
          <cell r="U3148">
            <v>14316.436352941178</v>
          </cell>
          <cell r="V3148">
            <v>15318.586897647061</v>
          </cell>
          <cell r="W3148">
            <v>15318.586897647061</v>
          </cell>
          <cell r="X3148">
            <v>15318.586897647061</v>
          </cell>
          <cell r="Y3148">
            <v>15318.586897647061</v>
          </cell>
          <cell r="Z3148">
            <v>17020.652108496735</v>
          </cell>
          <cell r="AB3148" t="str">
            <v/>
          </cell>
          <cell r="AC3148">
            <v>1246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I3148" t="str">
            <v/>
          </cell>
          <cell r="AJ3148" t="str">
            <v/>
          </cell>
          <cell r="AM3148" t="e">
            <v>#N/A</v>
          </cell>
        </row>
        <row r="3149">
          <cell r="A3149" t="str">
            <v>ACTIVE</v>
          </cell>
          <cell r="B3149" t="str">
            <v>37-1233</v>
          </cell>
          <cell r="C3149">
            <v>28862156</v>
          </cell>
          <cell r="D3149" t="str">
            <v>37-1233</v>
          </cell>
          <cell r="E3149" t="str">
            <v>SDR 26</v>
          </cell>
          <cell r="F3149" t="str">
            <v>27X18 TEE WYE GXGXG SDR26</v>
          </cell>
          <cell r="G3149">
            <v>219.375</v>
          </cell>
          <cell r="H3149">
            <v>99.506744999999995</v>
          </cell>
          <cell r="I3149">
            <v>1</v>
          </cell>
          <cell r="J3149">
            <v>1</v>
          </cell>
          <cell r="K3149">
            <v>17448.410694117647</v>
          </cell>
          <cell r="L3149">
            <v>1632.2157</v>
          </cell>
          <cell r="M3149" t="str">
            <v>SPECFIT</v>
          </cell>
          <cell r="N3149" t="str">
            <v>(80)8902718</v>
          </cell>
          <cell r="O3149" t="str">
            <v>BOX</v>
          </cell>
          <cell r="P3149" t="str">
            <v>D</v>
          </cell>
          <cell r="Q3149" t="str">
            <v>F</v>
          </cell>
          <cell r="R3149">
            <v>13716.105882352942</v>
          </cell>
          <cell r="S3149">
            <v>14676.233294117648</v>
          </cell>
          <cell r="T3149">
            <v>14676.233294117648</v>
          </cell>
          <cell r="U3149">
            <v>14676.233294117648</v>
          </cell>
          <cell r="V3149">
            <v>15703.569624705884</v>
          </cell>
          <cell r="W3149">
            <v>15703.569624705884</v>
          </cell>
          <cell r="X3149">
            <v>15703.569624705884</v>
          </cell>
          <cell r="Y3149">
            <v>15703.569624705884</v>
          </cell>
          <cell r="Z3149">
            <v>17448.410694117647</v>
          </cell>
          <cell r="AB3149" t="str">
            <v/>
          </cell>
          <cell r="AC3149">
            <v>1247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I3149" t="str">
            <v/>
          </cell>
          <cell r="AJ3149" t="str">
            <v/>
          </cell>
          <cell r="AM3149" t="e">
            <v>#N/A</v>
          </cell>
        </row>
        <row r="3150">
          <cell r="A3150" t="str">
            <v>ACTIVE</v>
          </cell>
          <cell r="B3150" t="str">
            <v>37-1234</v>
          </cell>
          <cell r="C3150">
            <v>28862164</v>
          </cell>
          <cell r="D3150" t="str">
            <v>37-1234</v>
          </cell>
          <cell r="E3150" t="str">
            <v>SDR 26</v>
          </cell>
          <cell r="F3150" t="str">
            <v>27X21 TEE WYE GXGXG SDR26</v>
          </cell>
          <cell r="G3150">
            <v>258.57</v>
          </cell>
          <cell r="H3150">
            <v>117.28528344</v>
          </cell>
          <cell r="I3150">
            <v>1</v>
          </cell>
          <cell r="J3150">
            <v>1</v>
          </cell>
          <cell r="K3150">
            <v>17963.825218300655</v>
          </cell>
          <cell r="L3150">
            <v>1680.4306999999999</v>
          </cell>
          <cell r="M3150" t="str">
            <v>SPECFIT</v>
          </cell>
          <cell r="N3150" t="str">
            <v>(80)8902721</v>
          </cell>
          <cell r="O3150" t="str">
            <v>BOX</v>
          </cell>
          <cell r="P3150" t="str">
            <v>D</v>
          </cell>
          <cell r="Q3150" t="str">
            <v>F</v>
          </cell>
          <cell r="R3150">
            <v>14121.270588235295</v>
          </cell>
          <cell r="S3150">
            <v>15109.759529411765</v>
          </cell>
          <cell r="T3150">
            <v>15109.759529411765</v>
          </cell>
          <cell r="U3150">
            <v>15109.759529411765</v>
          </cell>
          <cell r="V3150">
            <v>16167.442696470591</v>
          </cell>
          <cell r="W3150">
            <v>16167.442696470591</v>
          </cell>
          <cell r="X3150">
            <v>16167.442696470591</v>
          </cell>
          <cell r="Y3150">
            <v>16167.442696470591</v>
          </cell>
          <cell r="Z3150">
            <v>17963.825218300655</v>
          </cell>
          <cell r="AB3150" t="str">
            <v/>
          </cell>
          <cell r="AC3150">
            <v>1248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I3150" t="str">
            <v/>
          </cell>
          <cell r="AJ3150" t="str">
            <v/>
          </cell>
          <cell r="AM3150" t="e">
            <v>#N/A</v>
          </cell>
        </row>
        <row r="3151">
          <cell r="A3151" t="str">
            <v>ACTIVE</v>
          </cell>
          <cell r="B3151" t="str">
            <v>37-1235</v>
          </cell>
          <cell r="C3151">
            <v>28862172</v>
          </cell>
          <cell r="D3151" t="str">
            <v>37-1235</v>
          </cell>
          <cell r="E3151" t="str">
            <v>SDR 26</v>
          </cell>
          <cell r="F3151" t="str">
            <v>27X24 TEE WYE GXGXG SDR26</v>
          </cell>
          <cell r="G3151">
            <v>303.61500000000001</v>
          </cell>
          <cell r="H3151">
            <v>137.71733508</v>
          </cell>
          <cell r="I3151">
            <v>1</v>
          </cell>
          <cell r="J3151" t="str">
            <v>-</v>
          </cell>
          <cell r="K3151">
            <v>22230.051870588239</v>
          </cell>
          <cell r="L3151">
            <v>2079.5158999999999</v>
          </cell>
          <cell r="M3151" t="str">
            <v>SPECFIT</v>
          </cell>
          <cell r="N3151" t="str">
            <v>(80)8902724</v>
          </cell>
          <cell r="O3151" t="str">
            <v>BOX</v>
          </cell>
          <cell r="P3151" t="str">
            <v>D</v>
          </cell>
          <cell r="Q3151" t="str">
            <v>F</v>
          </cell>
          <cell r="R3151">
            <v>17474.929411764708</v>
          </cell>
          <cell r="S3151">
            <v>18698.174470588237</v>
          </cell>
          <cell r="T3151">
            <v>18698.174470588237</v>
          </cell>
          <cell r="U3151">
            <v>18698.174470588237</v>
          </cell>
          <cell r="V3151">
            <v>20007.046683529414</v>
          </cell>
          <cell r="W3151">
            <v>20007.046683529414</v>
          </cell>
          <cell r="X3151">
            <v>20007.046683529414</v>
          </cell>
          <cell r="Y3151">
            <v>20007.046683529414</v>
          </cell>
          <cell r="Z3151">
            <v>22230.051870588239</v>
          </cell>
          <cell r="AB3151" t="str">
            <v/>
          </cell>
          <cell r="AC3151">
            <v>1249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I3151" t="str">
            <v/>
          </cell>
          <cell r="AJ3151" t="str">
            <v/>
          </cell>
          <cell r="AM3151" t="e">
            <v>#N/A</v>
          </cell>
        </row>
        <row r="3152">
          <cell r="A3152" t="str">
            <v>ACTIVE</v>
          </cell>
          <cell r="B3152" t="str">
            <v>37-1236</v>
          </cell>
          <cell r="C3152">
            <v>28862180</v>
          </cell>
          <cell r="D3152" t="str">
            <v>37-1236</v>
          </cell>
          <cell r="E3152" t="str">
            <v>SDR 26</v>
          </cell>
          <cell r="F3152" t="str">
            <v>27 TEE WYE GXGXG SDR26</v>
          </cell>
          <cell r="G3152">
            <v>355.68</v>
          </cell>
          <cell r="H3152">
            <v>161.33360256</v>
          </cell>
          <cell r="I3152">
            <v>1</v>
          </cell>
          <cell r="J3152" t="str">
            <v>-</v>
          </cell>
          <cell r="K3152">
            <v>22855.017610457522</v>
          </cell>
          <cell r="L3152">
            <v>2137.9789000000001</v>
          </cell>
          <cell r="M3152" t="str">
            <v>SPECFIT</v>
          </cell>
          <cell r="N3152" t="str">
            <v>(80)89027</v>
          </cell>
          <cell r="O3152" t="str">
            <v>BOX</v>
          </cell>
          <cell r="P3152" t="str">
            <v>D</v>
          </cell>
          <cell r="Q3152" t="str">
            <v>F</v>
          </cell>
          <cell r="R3152">
            <v>17966.211764705884</v>
          </cell>
          <cell r="S3152">
            <v>19223.846588235298</v>
          </cell>
          <cell r="T3152">
            <v>19223.846588235298</v>
          </cell>
          <cell r="U3152">
            <v>19223.846588235298</v>
          </cell>
          <cell r="V3152">
            <v>20569.515849411771</v>
          </cell>
          <cell r="W3152">
            <v>20569.515849411771</v>
          </cell>
          <cell r="X3152">
            <v>20569.515849411771</v>
          </cell>
          <cell r="Y3152">
            <v>20569.515849411771</v>
          </cell>
          <cell r="Z3152">
            <v>22855.017610457522</v>
          </cell>
          <cell r="AB3152" t="str">
            <v/>
          </cell>
          <cell r="AC3152">
            <v>1250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I3152" t="str">
            <v/>
          </cell>
          <cell r="AJ3152" t="str">
            <v/>
          </cell>
          <cell r="AM3152" t="e">
            <v>#N/A</v>
          </cell>
        </row>
        <row r="3153">
          <cell r="A3153" t="str">
            <v>ACTIVE</v>
          </cell>
          <cell r="B3153" t="str">
            <v>37-1237</v>
          </cell>
          <cell r="C3153">
            <v>28862199</v>
          </cell>
          <cell r="D3153" t="str">
            <v>37-1237</v>
          </cell>
          <cell r="E3153" t="str">
            <v>SDR 26</v>
          </cell>
          <cell r="F3153" t="str">
            <v>30X4 TEE WYE GXGXG SDR26</v>
          </cell>
          <cell r="G3153">
            <v>174.33</v>
          </cell>
          <cell r="H3153">
            <v>79.074693360000012</v>
          </cell>
          <cell r="I3153">
            <v>1</v>
          </cell>
          <cell r="J3153">
            <v>1</v>
          </cell>
          <cell r="K3153">
            <v>14182.662015686277</v>
          </cell>
          <cell r="L3153">
            <v>1326.7201</v>
          </cell>
          <cell r="M3153" t="str">
            <v>SPECFIT</v>
          </cell>
          <cell r="N3153" t="str">
            <v>(80)890304</v>
          </cell>
          <cell r="O3153" t="str">
            <v>BOX</v>
          </cell>
          <cell r="P3153" t="str">
            <v>D</v>
          </cell>
          <cell r="Q3153" t="str">
            <v>F</v>
          </cell>
          <cell r="R3153">
            <v>11148.917647058825</v>
          </cell>
          <cell r="S3153">
            <v>11929.341882352943</v>
          </cell>
          <cell r="T3153">
            <v>11929.341882352943</v>
          </cell>
          <cell r="U3153">
            <v>11929.341882352943</v>
          </cell>
          <cell r="V3153">
            <v>12764.39581411765</v>
          </cell>
          <cell r="W3153">
            <v>12764.39581411765</v>
          </cell>
          <cell r="X3153">
            <v>12764.39581411765</v>
          </cell>
          <cell r="Y3153">
            <v>12764.39581411765</v>
          </cell>
          <cell r="Z3153">
            <v>14182.662015686277</v>
          </cell>
          <cell r="AB3153" t="str">
            <v/>
          </cell>
          <cell r="AC3153">
            <v>1251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I3153" t="str">
            <v/>
          </cell>
          <cell r="AJ3153" t="str">
            <v/>
          </cell>
          <cell r="AM3153" t="e">
            <v>#N/A</v>
          </cell>
        </row>
        <row r="3154">
          <cell r="A3154" t="str">
            <v>ACTIVE</v>
          </cell>
          <cell r="B3154" t="str">
            <v>37-1238</v>
          </cell>
          <cell r="C3154">
            <v>28862202</v>
          </cell>
          <cell r="D3154" t="str">
            <v>37-1238</v>
          </cell>
          <cell r="E3154" t="str">
            <v>SDR 26</v>
          </cell>
          <cell r="F3154" t="str">
            <v>30X6 TEE WYE GXGXG SDR26</v>
          </cell>
          <cell r="G3154">
            <v>187.2</v>
          </cell>
          <cell r="H3154">
            <v>84.912422399999997</v>
          </cell>
          <cell r="I3154">
            <v>1</v>
          </cell>
          <cell r="J3154">
            <v>1</v>
          </cell>
          <cell r="K3154">
            <v>14552.307572549022</v>
          </cell>
          <cell r="L3154">
            <v>1361.2987000000001</v>
          </cell>
          <cell r="M3154" t="str">
            <v>SPECFIT</v>
          </cell>
          <cell r="N3154" t="str">
            <v>(80)890306</v>
          </cell>
          <cell r="O3154" t="str">
            <v>BOX</v>
          </cell>
          <cell r="P3154" t="str">
            <v>D</v>
          </cell>
          <cell r="Q3154" t="str">
            <v>F</v>
          </cell>
          <cell r="R3154">
            <v>11439.494117647058</v>
          </cell>
          <cell r="S3154">
            <v>12240.258705882354</v>
          </cell>
          <cell r="T3154">
            <v>12240.258705882354</v>
          </cell>
          <cell r="U3154">
            <v>12240.258705882354</v>
          </cell>
          <cell r="V3154">
            <v>13097.07681529412</v>
          </cell>
          <cell r="W3154">
            <v>13097.07681529412</v>
          </cell>
          <cell r="X3154">
            <v>13097.07681529412</v>
          </cell>
          <cell r="Y3154">
            <v>13097.07681529412</v>
          </cell>
          <cell r="Z3154">
            <v>14552.307572549022</v>
          </cell>
          <cell r="AB3154" t="str">
            <v/>
          </cell>
          <cell r="AC3154">
            <v>1252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I3154" t="str">
            <v/>
          </cell>
          <cell r="AJ3154" t="str">
            <v/>
          </cell>
          <cell r="AM3154" t="e">
            <v>#N/A</v>
          </cell>
        </row>
        <row r="3155">
          <cell r="A3155" t="str">
            <v>ACTIVE</v>
          </cell>
          <cell r="B3155" t="str">
            <v>37-1239</v>
          </cell>
          <cell r="C3155">
            <v>28862210</v>
          </cell>
          <cell r="D3155" t="str">
            <v>37-1239</v>
          </cell>
          <cell r="E3155" t="str">
            <v>SDR 26</v>
          </cell>
          <cell r="F3155" t="str">
            <v>30X8 TEE WYE GXGXG SDR26</v>
          </cell>
          <cell r="G3155">
            <v>241.02</v>
          </cell>
          <cell r="H3155">
            <v>109.32474384</v>
          </cell>
          <cell r="I3155">
            <v>1</v>
          </cell>
          <cell r="J3155">
            <v>1</v>
          </cell>
          <cell r="K3155">
            <v>14892.380287581698</v>
          </cell>
          <cell r="L3155">
            <v>1393.1112000000001</v>
          </cell>
          <cell r="M3155" t="str">
            <v>SPECFIT</v>
          </cell>
          <cell r="N3155" t="str">
            <v>(80)890308</v>
          </cell>
          <cell r="O3155" t="str">
            <v>BOX</v>
          </cell>
          <cell r="P3155" t="str">
            <v>D</v>
          </cell>
          <cell r="Q3155" t="str">
            <v>F</v>
          </cell>
          <cell r="R3155">
            <v>11706.823529411764</v>
          </cell>
          <cell r="S3155">
            <v>12526.301176470588</v>
          </cell>
          <cell r="T3155">
            <v>12526.301176470588</v>
          </cell>
          <cell r="U3155">
            <v>12526.301176470588</v>
          </cell>
          <cell r="V3155">
            <v>13403.142258823529</v>
          </cell>
          <cell r="W3155">
            <v>13403.142258823529</v>
          </cell>
          <cell r="X3155">
            <v>13403.142258823529</v>
          </cell>
          <cell r="Y3155">
            <v>13403.142258823529</v>
          </cell>
          <cell r="Z3155">
            <v>14892.380287581698</v>
          </cell>
          <cell r="AB3155" t="str">
            <v/>
          </cell>
          <cell r="AC3155">
            <v>1253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I3155" t="str">
            <v/>
          </cell>
          <cell r="AJ3155" t="str">
            <v/>
          </cell>
          <cell r="AM3155" t="e">
            <v>#N/A</v>
          </cell>
        </row>
        <row r="3156">
          <cell r="A3156" t="str">
            <v>ACTIVE</v>
          </cell>
          <cell r="B3156" t="str">
            <v>37-1240</v>
          </cell>
          <cell r="C3156">
            <v>28862229</v>
          </cell>
          <cell r="D3156" t="str">
            <v>37-1240</v>
          </cell>
          <cell r="E3156" t="str">
            <v>SDR 26</v>
          </cell>
          <cell r="F3156" t="str">
            <v>30X10 TEE WYE GXGXG SDR26</v>
          </cell>
          <cell r="G3156">
            <v>250.38</v>
          </cell>
          <cell r="H3156">
            <v>113.57036495999999</v>
          </cell>
          <cell r="I3156">
            <v>1</v>
          </cell>
          <cell r="J3156">
            <v>1</v>
          </cell>
          <cell r="K3156">
            <v>17245.576318954252</v>
          </cell>
          <cell r="L3156">
            <v>1613.2416000000001</v>
          </cell>
          <cell r="M3156" t="str">
            <v>SPECFIT</v>
          </cell>
          <cell r="N3156" t="str">
            <v>(80)8903010</v>
          </cell>
          <cell r="O3156" t="str">
            <v>BOX</v>
          </cell>
          <cell r="P3156" t="str">
            <v>D</v>
          </cell>
          <cell r="Q3156" t="str">
            <v>F</v>
          </cell>
          <cell r="R3156">
            <v>13556.658823529411</v>
          </cell>
          <cell r="S3156">
            <v>14505.624941176471</v>
          </cell>
          <cell r="T3156">
            <v>14505.624941176471</v>
          </cell>
          <cell r="U3156">
            <v>14505.624941176471</v>
          </cell>
          <cell r="V3156">
            <v>15521.018687058826</v>
          </cell>
          <cell r="W3156">
            <v>15521.018687058826</v>
          </cell>
          <cell r="X3156">
            <v>15521.018687058826</v>
          </cell>
          <cell r="Y3156">
            <v>15521.018687058826</v>
          </cell>
          <cell r="Z3156">
            <v>17245.576318954252</v>
          </cell>
          <cell r="AB3156" t="str">
            <v/>
          </cell>
          <cell r="AC3156">
            <v>1254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I3156" t="str">
            <v/>
          </cell>
          <cell r="AJ3156" t="str">
            <v/>
          </cell>
          <cell r="AM3156" t="e">
            <v>#N/A</v>
          </cell>
        </row>
        <row r="3157">
          <cell r="A3157" t="str">
            <v>ACTIVE</v>
          </cell>
          <cell r="B3157" t="str">
            <v>37-1241</v>
          </cell>
          <cell r="C3157">
            <v>28862237</v>
          </cell>
          <cell r="D3157" t="str">
            <v>37-1241</v>
          </cell>
          <cell r="E3157" t="str">
            <v>SDR 26</v>
          </cell>
          <cell r="F3157" t="str">
            <v>30X12 TEE WYE GXGXG SDR26</v>
          </cell>
          <cell r="G3157">
            <v>266.17500000000001</v>
          </cell>
          <cell r="H3157">
            <v>120.7348506</v>
          </cell>
          <cell r="I3157">
            <v>1</v>
          </cell>
          <cell r="J3157">
            <v>1</v>
          </cell>
          <cell r="K3157">
            <v>18835.610445751638</v>
          </cell>
          <cell r="L3157">
            <v>1761.9818</v>
          </cell>
          <cell r="M3157" t="str">
            <v>SPECFIT</v>
          </cell>
          <cell r="N3157" t="str">
            <v>(80)8903012</v>
          </cell>
          <cell r="O3157" t="str">
            <v>BOX</v>
          </cell>
          <cell r="P3157" t="str">
            <v>D</v>
          </cell>
          <cell r="Q3157" t="str">
            <v>F</v>
          </cell>
          <cell r="R3157">
            <v>14806.576470588236</v>
          </cell>
          <cell r="S3157">
            <v>15843.036823529414</v>
          </cell>
          <cell r="T3157">
            <v>15843.036823529414</v>
          </cell>
          <cell r="U3157">
            <v>15843.036823529414</v>
          </cell>
          <cell r="V3157">
            <v>16952.049401176475</v>
          </cell>
          <cell r="W3157">
            <v>16952.049401176475</v>
          </cell>
          <cell r="X3157">
            <v>16952.049401176475</v>
          </cell>
          <cell r="Y3157">
            <v>16952.049401176475</v>
          </cell>
          <cell r="Z3157">
            <v>18835.610445751638</v>
          </cell>
          <cell r="AB3157" t="str">
            <v/>
          </cell>
          <cell r="AC3157">
            <v>1255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I3157" t="str">
            <v/>
          </cell>
          <cell r="AJ3157" t="str">
            <v/>
          </cell>
          <cell r="AM3157" t="e">
            <v>#N/A</v>
          </cell>
        </row>
        <row r="3158">
          <cell r="A3158" t="str">
            <v>ACTIVE</v>
          </cell>
          <cell r="B3158" t="str">
            <v>37-1242</v>
          </cell>
          <cell r="C3158">
            <v>28862245</v>
          </cell>
          <cell r="D3158" t="str">
            <v>37-1242</v>
          </cell>
          <cell r="E3158" t="str">
            <v>SDR 26</v>
          </cell>
          <cell r="F3158" t="str">
            <v>30X15 TEE WYE GXGXG SDR26</v>
          </cell>
          <cell r="G3158">
            <v>277.875</v>
          </cell>
          <cell r="H3158">
            <v>126.041877</v>
          </cell>
          <cell r="I3158">
            <v>1</v>
          </cell>
          <cell r="J3158" t="str">
            <v>-</v>
          </cell>
          <cell r="K3158">
            <v>21275.77397908497</v>
          </cell>
          <cell r="L3158">
            <v>1990.2476999999999</v>
          </cell>
          <cell r="M3158" t="str">
            <v>SPECFIT</v>
          </cell>
          <cell r="N3158" t="str">
            <v>(80)8903015</v>
          </cell>
          <cell r="O3158" t="str">
            <v>BOX</v>
          </cell>
          <cell r="P3158" t="str">
            <v>D</v>
          </cell>
          <cell r="Q3158" t="str">
            <v>F</v>
          </cell>
          <cell r="R3158">
            <v>16724.776470588236</v>
          </cell>
          <cell r="S3158">
            <v>17895.510823529414</v>
          </cell>
          <cell r="T3158">
            <v>17895.510823529414</v>
          </cell>
          <cell r="U3158">
            <v>17895.510823529414</v>
          </cell>
          <cell r="V3158">
            <v>19148.196581176475</v>
          </cell>
          <cell r="W3158">
            <v>19148.196581176475</v>
          </cell>
          <cell r="X3158">
            <v>19148.196581176475</v>
          </cell>
          <cell r="Y3158">
            <v>19148.196581176475</v>
          </cell>
          <cell r="Z3158">
            <v>21275.77397908497</v>
          </cell>
          <cell r="AB3158" t="str">
            <v/>
          </cell>
          <cell r="AC3158">
            <v>1256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I3158" t="str">
            <v/>
          </cell>
          <cell r="AJ3158" t="str">
            <v/>
          </cell>
          <cell r="AM3158" t="e">
            <v>#N/A</v>
          </cell>
        </row>
        <row r="3159">
          <cell r="A3159" t="str">
            <v>ACTIVE</v>
          </cell>
          <cell r="B3159" t="str">
            <v>37-1243</v>
          </cell>
          <cell r="C3159">
            <v>28862253</v>
          </cell>
          <cell r="D3159" t="str">
            <v>37-1243</v>
          </cell>
          <cell r="E3159" t="str">
            <v>SDR 26</v>
          </cell>
          <cell r="F3159" t="str">
            <v>30X18 TEE WYE GXGXG SDR26</v>
          </cell>
          <cell r="G3159">
            <v>336.96</v>
          </cell>
          <cell r="H3159">
            <v>152.84236031999998</v>
          </cell>
          <cell r="I3159">
            <v>1</v>
          </cell>
          <cell r="J3159" t="str">
            <v>-</v>
          </cell>
          <cell r="K3159">
            <v>21810.509626143798</v>
          </cell>
          <cell r="L3159">
            <v>2040.2697000000001</v>
          </cell>
          <cell r="M3159" t="str">
            <v>SPECFIT</v>
          </cell>
          <cell r="N3159" t="str">
            <v>(80)8903018</v>
          </cell>
          <cell r="O3159" t="str">
            <v>BOX</v>
          </cell>
          <cell r="P3159" t="str">
            <v>D</v>
          </cell>
          <cell r="Q3159" t="str">
            <v>F</v>
          </cell>
          <cell r="R3159">
            <v>17145.129411764708</v>
          </cell>
          <cell r="S3159">
            <v>18345.288470588239</v>
          </cell>
          <cell r="T3159">
            <v>18345.288470588239</v>
          </cell>
          <cell r="U3159">
            <v>18345.288470588239</v>
          </cell>
          <cell r="V3159">
            <v>19629.458663529418</v>
          </cell>
          <cell r="W3159">
            <v>19629.458663529418</v>
          </cell>
          <cell r="X3159">
            <v>19629.458663529418</v>
          </cell>
          <cell r="Y3159">
            <v>19629.458663529418</v>
          </cell>
          <cell r="Z3159">
            <v>21810.509626143798</v>
          </cell>
          <cell r="AB3159" t="str">
            <v/>
          </cell>
          <cell r="AC3159">
            <v>1257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I3159" t="str">
            <v/>
          </cell>
          <cell r="AJ3159" t="str">
            <v/>
          </cell>
          <cell r="AM3159" t="e">
            <v>#N/A</v>
          </cell>
        </row>
        <row r="3160">
          <cell r="A3160" t="str">
            <v>ACTIVE</v>
          </cell>
          <cell r="B3160" t="str">
            <v>37-1244</v>
          </cell>
          <cell r="C3160">
            <v>28862261</v>
          </cell>
          <cell r="D3160" t="str">
            <v>37-1244</v>
          </cell>
          <cell r="E3160" t="str">
            <v>SDR 26</v>
          </cell>
          <cell r="F3160" t="str">
            <v>30X21 TEE WYE GXGXG SDR26</v>
          </cell>
          <cell r="G3160">
            <v>378.495</v>
          </cell>
          <cell r="H3160">
            <v>171.68230403999999</v>
          </cell>
          <cell r="I3160">
            <v>1</v>
          </cell>
          <cell r="J3160" t="str">
            <v>-</v>
          </cell>
          <cell r="K3160">
            <v>22454.781522875819</v>
          </cell>
          <cell r="L3160">
            <v>2100.5378999999998</v>
          </cell>
          <cell r="M3160" t="str">
            <v>SPECFIT</v>
          </cell>
          <cell r="N3160" t="str">
            <v>(80)8903021</v>
          </cell>
          <cell r="O3160" t="str">
            <v>BOX</v>
          </cell>
          <cell r="P3160" t="str">
            <v>D</v>
          </cell>
          <cell r="Q3160" t="str">
            <v>F</v>
          </cell>
          <cell r="R3160">
            <v>17651.588235294119</v>
          </cell>
          <cell r="S3160">
            <v>18887.199411764708</v>
          </cell>
          <cell r="T3160">
            <v>18887.199411764708</v>
          </cell>
          <cell r="U3160">
            <v>18887.199411764708</v>
          </cell>
          <cell r="V3160">
            <v>20209.303370588237</v>
          </cell>
          <cell r="W3160">
            <v>20209.303370588237</v>
          </cell>
          <cell r="X3160">
            <v>20209.303370588237</v>
          </cell>
          <cell r="Y3160">
            <v>20209.303370588237</v>
          </cell>
          <cell r="Z3160">
            <v>22454.781522875819</v>
          </cell>
          <cell r="AB3160" t="str">
            <v/>
          </cell>
          <cell r="AC3160">
            <v>1258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I3160" t="str">
            <v/>
          </cell>
          <cell r="AJ3160" t="str">
            <v/>
          </cell>
          <cell r="AM3160" t="e">
            <v>#N/A</v>
          </cell>
        </row>
        <row r="3161">
          <cell r="A3161" t="str">
            <v>ACTIVE</v>
          </cell>
          <cell r="B3161" t="str">
            <v>37-1245</v>
          </cell>
          <cell r="C3161">
            <v>28862270</v>
          </cell>
          <cell r="D3161" t="str">
            <v>37-1245</v>
          </cell>
          <cell r="E3161" t="str">
            <v>SDR 26</v>
          </cell>
          <cell r="F3161" t="str">
            <v>30X24 TEE WYE GXGXG SDR26</v>
          </cell>
          <cell r="G3161">
            <v>423.54</v>
          </cell>
          <cell r="H3161">
            <v>192.11435568000002</v>
          </cell>
          <cell r="I3161">
            <v>1</v>
          </cell>
          <cell r="J3161" t="str">
            <v>-</v>
          </cell>
          <cell r="K3161">
            <v>27787.561096732035</v>
          </cell>
          <cell r="L3161">
            <v>2599.3948999999998</v>
          </cell>
          <cell r="M3161" t="str">
            <v>SPECFIT</v>
          </cell>
          <cell r="N3161" t="str">
            <v>(80)8903024</v>
          </cell>
          <cell r="O3161" t="str">
            <v>BOX</v>
          </cell>
          <cell r="P3161" t="str">
            <v>D</v>
          </cell>
          <cell r="Q3161" t="str">
            <v>F</v>
          </cell>
          <cell r="R3161">
            <v>21843.658823529415</v>
          </cell>
          <cell r="S3161">
            <v>23372.714941176477</v>
          </cell>
          <cell r="T3161">
            <v>23372.714941176477</v>
          </cell>
          <cell r="U3161">
            <v>23372.714941176477</v>
          </cell>
          <cell r="V3161">
            <v>25008.804987058833</v>
          </cell>
          <cell r="W3161">
            <v>25008.804987058833</v>
          </cell>
          <cell r="X3161">
            <v>25008.804987058833</v>
          </cell>
          <cell r="Y3161">
            <v>25008.804987058833</v>
          </cell>
          <cell r="Z3161">
            <v>27787.561096732035</v>
          </cell>
          <cell r="AB3161" t="str">
            <v/>
          </cell>
          <cell r="AC3161">
            <v>1259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I3161" t="str">
            <v/>
          </cell>
          <cell r="AJ3161" t="str">
            <v/>
          </cell>
          <cell r="AM3161" t="e">
            <v>#N/A</v>
          </cell>
        </row>
        <row r="3162">
          <cell r="A3162" t="str">
            <v>ACTIVE</v>
          </cell>
          <cell r="B3162" t="str">
            <v>37-1246</v>
          </cell>
          <cell r="C3162">
            <v>28862288</v>
          </cell>
          <cell r="D3162" t="str">
            <v>37-1246</v>
          </cell>
          <cell r="E3162" t="str">
            <v>SDR 26</v>
          </cell>
          <cell r="F3162" t="str">
            <v>30X27 TEE WYE GXGXG SDR26</v>
          </cell>
          <cell r="G3162">
            <v>462.73500000000001</v>
          </cell>
          <cell r="H3162">
            <v>209.89289411999999</v>
          </cell>
          <cell r="I3162">
            <v>1</v>
          </cell>
          <cell r="J3162" t="str">
            <v>-</v>
          </cell>
          <cell r="K3162">
            <v>34734.425180392158</v>
          </cell>
          <cell r="L3162">
            <v>3249.2417999999998</v>
          </cell>
          <cell r="M3162" t="str">
            <v>SPECFIT</v>
          </cell>
          <cell r="N3162" t="str">
            <v>(80)8903027</v>
          </cell>
          <cell r="O3162" t="str">
            <v>BOX</v>
          </cell>
          <cell r="P3162" t="str">
            <v>D</v>
          </cell>
          <cell r="Q3162" t="str">
            <v>F</v>
          </cell>
          <cell r="R3162">
            <v>27304.552941176469</v>
          </cell>
          <cell r="S3162">
            <v>29215.871647058822</v>
          </cell>
          <cell r="T3162">
            <v>29215.871647058822</v>
          </cell>
          <cell r="U3162">
            <v>29215.871647058822</v>
          </cell>
          <cell r="V3162">
            <v>31260.982662352941</v>
          </cell>
          <cell r="W3162">
            <v>31260.982662352941</v>
          </cell>
          <cell r="X3162">
            <v>31260.982662352941</v>
          </cell>
          <cell r="Y3162">
            <v>31260.982662352941</v>
          </cell>
          <cell r="Z3162">
            <v>34734.425180392158</v>
          </cell>
          <cell r="AB3162" t="str">
            <v/>
          </cell>
          <cell r="AC3162">
            <v>1260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I3162" t="str">
            <v/>
          </cell>
          <cell r="AJ3162" t="str">
            <v/>
          </cell>
          <cell r="AM3162" t="e">
            <v>#N/A</v>
          </cell>
        </row>
        <row r="3163">
          <cell r="A3163" t="str">
            <v>ACTIVE</v>
          </cell>
          <cell r="B3163" t="str">
            <v>37-1247</v>
          </cell>
          <cell r="C3163">
            <v>28862296</v>
          </cell>
          <cell r="D3163" t="str">
            <v>37-1247</v>
          </cell>
          <cell r="E3163" t="str">
            <v>SDR 26</v>
          </cell>
          <cell r="F3163" t="str">
            <v>30 TEE WYE GXGXG SDR26</v>
          </cell>
          <cell r="G3163">
            <v>600.79499999999996</v>
          </cell>
          <cell r="H3163">
            <v>272.51580564</v>
          </cell>
          <cell r="I3163">
            <v>1</v>
          </cell>
          <cell r="J3163" t="str">
            <v>-</v>
          </cell>
          <cell r="K3163">
            <v>43418.035216993463</v>
          </cell>
          <cell r="L3163">
            <v>4061.5522000000001</v>
          </cell>
          <cell r="M3163" t="str">
            <v>SPECFIT</v>
          </cell>
          <cell r="N3163" t="str">
            <v>(80)89030</v>
          </cell>
          <cell r="O3163" t="str">
            <v>BOX</v>
          </cell>
          <cell r="P3163" t="str">
            <v>D</v>
          </cell>
          <cell r="Q3163" t="str">
            <v>F</v>
          </cell>
          <cell r="R3163">
            <v>34130.694117647057</v>
          </cell>
          <cell r="S3163">
            <v>36519.842705882351</v>
          </cell>
          <cell r="T3163">
            <v>36519.842705882351</v>
          </cell>
          <cell r="U3163">
            <v>36519.842705882351</v>
          </cell>
          <cell r="V3163">
            <v>39076.231695294118</v>
          </cell>
          <cell r="W3163">
            <v>39076.231695294118</v>
          </cell>
          <cell r="X3163">
            <v>39076.231695294118</v>
          </cell>
          <cell r="Y3163">
            <v>39076.231695294118</v>
          </cell>
          <cell r="Z3163">
            <v>43418.035216993463</v>
          </cell>
          <cell r="AB3163" t="str">
            <v/>
          </cell>
          <cell r="AC3163">
            <v>1261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I3163" t="str">
            <v/>
          </cell>
          <cell r="AJ3163" t="str">
            <v/>
          </cell>
          <cell r="AM3163" t="e">
            <v>#N/A</v>
          </cell>
        </row>
        <row r="3164">
          <cell r="A3164" t="str">
            <v>ACTIVE</v>
          </cell>
          <cell r="B3164" t="str">
            <v>37-1248</v>
          </cell>
          <cell r="C3164">
            <v>28862300</v>
          </cell>
          <cell r="D3164" t="str">
            <v>37-1248</v>
          </cell>
          <cell r="E3164" t="str">
            <v>SDR 26</v>
          </cell>
          <cell r="F3164" t="str">
            <v>36X4 TEE WYE GXGXG SDR26</v>
          </cell>
          <cell r="G3164">
            <v>293.08499999999998</v>
          </cell>
          <cell r="H3164">
            <v>132.94101132</v>
          </cell>
          <cell r="I3164">
            <v>1</v>
          </cell>
          <cell r="J3164" t="str">
            <v>-</v>
          </cell>
          <cell r="K3164">
            <v>17728.320036601308</v>
          </cell>
          <cell r="L3164">
            <v>1658.3996999999999</v>
          </cell>
          <cell r="M3164" t="str">
            <v>SPECFIT</v>
          </cell>
          <cell r="N3164" t="str">
            <v>(80)890364</v>
          </cell>
          <cell r="O3164" t="str">
            <v>BOX</v>
          </cell>
          <cell r="P3164" t="str">
            <v>D</v>
          </cell>
          <cell r="Q3164" t="str">
            <v>F</v>
          </cell>
          <cell r="R3164">
            <v>13936.141176470588</v>
          </cell>
          <cell r="S3164">
            <v>14911.671058823531</v>
          </cell>
          <cell r="T3164">
            <v>14911.671058823531</v>
          </cell>
          <cell r="U3164">
            <v>14911.671058823531</v>
          </cell>
          <cell r="V3164">
            <v>15955.488032941179</v>
          </cell>
          <cell r="W3164">
            <v>15955.488032941179</v>
          </cell>
          <cell r="X3164">
            <v>15955.488032941179</v>
          </cell>
          <cell r="Y3164">
            <v>15955.488032941179</v>
          </cell>
          <cell r="Z3164">
            <v>17728.320036601308</v>
          </cell>
          <cell r="AB3164" t="str">
            <v/>
          </cell>
          <cell r="AC3164">
            <v>1262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I3164" t="str">
            <v/>
          </cell>
          <cell r="AJ3164" t="str">
            <v/>
          </cell>
          <cell r="AM3164" t="e">
            <v>#N/A</v>
          </cell>
        </row>
        <row r="3165">
          <cell r="A3165" t="str">
            <v>ACTIVE</v>
          </cell>
          <cell r="B3165" t="str">
            <v>37-1249</v>
          </cell>
          <cell r="C3165">
            <v>28862318</v>
          </cell>
          <cell r="D3165" t="str">
            <v>37-1249</v>
          </cell>
          <cell r="E3165" t="str">
            <v>SDR 26</v>
          </cell>
          <cell r="F3165" t="str">
            <v>36X6 TEE WYE GXGXG SDR26</v>
          </cell>
          <cell r="G3165">
            <v>309.46499999999997</v>
          </cell>
          <cell r="H3165">
            <v>140.37084827999999</v>
          </cell>
          <cell r="I3165">
            <v>1</v>
          </cell>
          <cell r="J3165" t="str">
            <v>-</v>
          </cell>
          <cell r="K3165">
            <v>18190.365758169937</v>
          </cell>
          <cell r="L3165">
            <v>1701.6229000000001</v>
          </cell>
          <cell r="M3165" t="str">
            <v>SPECFIT</v>
          </cell>
          <cell r="N3165" t="str">
            <v>(80)890366</v>
          </cell>
          <cell r="O3165" t="str">
            <v>BOX</v>
          </cell>
          <cell r="P3165" t="str">
            <v>D</v>
          </cell>
          <cell r="Q3165" t="str">
            <v>F</v>
          </cell>
          <cell r="R3165">
            <v>14299.352941176472</v>
          </cell>
          <cell r="S3165">
            <v>15300.307647058826</v>
          </cell>
          <cell r="T3165">
            <v>15300.307647058826</v>
          </cell>
          <cell r="U3165">
            <v>15300.307647058826</v>
          </cell>
          <cell r="V3165">
            <v>16371.329182352945</v>
          </cell>
          <cell r="W3165">
            <v>16371.329182352945</v>
          </cell>
          <cell r="X3165">
            <v>16371.329182352945</v>
          </cell>
          <cell r="Y3165">
            <v>16371.329182352945</v>
          </cell>
          <cell r="Z3165">
            <v>18190.365758169937</v>
          </cell>
          <cell r="AB3165" t="str">
            <v/>
          </cell>
          <cell r="AC3165">
            <v>1263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I3165" t="str">
            <v/>
          </cell>
          <cell r="AJ3165" t="str">
            <v/>
          </cell>
          <cell r="AM3165" t="e">
            <v>#N/A</v>
          </cell>
        </row>
        <row r="3166">
          <cell r="A3166" t="str">
            <v>ACTIVE</v>
          </cell>
          <cell r="B3166" t="str">
            <v>37-1250</v>
          </cell>
          <cell r="C3166">
            <v>28862326</v>
          </cell>
          <cell r="D3166" t="str">
            <v>37-1250</v>
          </cell>
          <cell r="E3166" t="str">
            <v>SDR 26</v>
          </cell>
          <cell r="F3166" t="str">
            <v>36X8 TEE WYE GXGXG SDR26</v>
          </cell>
          <cell r="G3166">
            <v>325.84500000000003</v>
          </cell>
          <cell r="H3166">
            <v>147.80068524000001</v>
          </cell>
          <cell r="I3166">
            <v>1</v>
          </cell>
          <cell r="J3166" t="str">
            <v>-</v>
          </cell>
          <cell r="K3166">
            <v>18615.475359477128</v>
          </cell>
          <cell r="L3166">
            <v>1741.3894</v>
          </cell>
          <cell r="M3166" t="str">
            <v>SPECFIT</v>
          </cell>
          <cell r="N3166" t="str">
            <v>(80)890368</v>
          </cell>
          <cell r="O3166" t="str">
            <v>BOX</v>
          </cell>
          <cell r="P3166" t="str">
            <v>D</v>
          </cell>
          <cell r="Q3166" t="str">
            <v>F</v>
          </cell>
          <cell r="R3166">
            <v>14633.529411764706</v>
          </cell>
          <cell r="S3166">
            <v>15657.876470588237</v>
          </cell>
          <cell r="T3166">
            <v>15657.876470588237</v>
          </cell>
          <cell r="U3166">
            <v>15657.876470588237</v>
          </cell>
          <cell r="V3166">
            <v>16753.927823529415</v>
          </cell>
          <cell r="W3166">
            <v>16753.927823529415</v>
          </cell>
          <cell r="X3166">
            <v>16753.927823529415</v>
          </cell>
          <cell r="Y3166">
            <v>16753.927823529415</v>
          </cell>
          <cell r="Z3166">
            <v>18615.475359477128</v>
          </cell>
          <cell r="AB3166" t="str">
            <v/>
          </cell>
          <cell r="AC3166">
            <v>1264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I3166" t="str">
            <v/>
          </cell>
          <cell r="AJ3166" t="str">
            <v/>
          </cell>
          <cell r="AM3166" t="e">
            <v>#N/A</v>
          </cell>
        </row>
        <row r="3167">
          <cell r="A3167" t="str">
            <v>ACTIVE</v>
          </cell>
          <cell r="B3167" t="str">
            <v>37-1251</v>
          </cell>
          <cell r="C3167">
            <v>28862334</v>
          </cell>
          <cell r="D3167" t="str">
            <v>37-1251</v>
          </cell>
          <cell r="E3167" t="str">
            <v>SDR 26</v>
          </cell>
          <cell r="F3167" t="str">
            <v>36X10 TEE WYE GXGXG SDR26</v>
          </cell>
          <cell r="G3167">
            <v>343.98</v>
          </cell>
          <cell r="H3167">
            <v>156.02657616000002</v>
          </cell>
          <cell r="I3167">
            <v>1</v>
          </cell>
          <cell r="J3167" t="str">
            <v>-</v>
          </cell>
          <cell r="K3167">
            <v>21556.940466666671</v>
          </cell>
          <cell r="L3167">
            <v>2016.5500999999999</v>
          </cell>
          <cell r="M3167" t="str">
            <v>SPECFIT</v>
          </cell>
          <cell r="N3167" t="str">
            <v>(80)8903610</v>
          </cell>
          <cell r="O3167" t="str">
            <v>BOX</v>
          </cell>
          <cell r="P3167" t="str">
            <v>D</v>
          </cell>
          <cell r="Q3167" t="str">
            <v>F</v>
          </cell>
          <cell r="R3167">
            <v>16945.8</v>
          </cell>
          <cell r="S3167">
            <v>18132.006000000001</v>
          </cell>
          <cell r="T3167">
            <v>18132.006000000001</v>
          </cell>
          <cell r="U3167">
            <v>18132.006000000001</v>
          </cell>
          <cell r="V3167">
            <v>19401.246420000003</v>
          </cell>
          <cell r="W3167">
            <v>19401.246420000003</v>
          </cell>
          <cell r="X3167">
            <v>19401.246420000003</v>
          </cell>
          <cell r="Y3167">
            <v>19401.246420000003</v>
          </cell>
          <cell r="Z3167">
            <v>21556.940466666671</v>
          </cell>
          <cell r="AB3167" t="str">
            <v/>
          </cell>
          <cell r="AC3167">
            <v>1265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I3167" t="str">
            <v/>
          </cell>
          <cell r="AJ3167" t="str">
            <v/>
          </cell>
          <cell r="AM3167" t="e">
            <v>#N/A</v>
          </cell>
        </row>
        <row r="3168">
          <cell r="A3168" t="str">
            <v>ACTIVE</v>
          </cell>
          <cell r="B3168" t="str">
            <v>37-1252</v>
          </cell>
          <cell r="C3168">
            <v>28862342</v>
          </cell>
          <cell r="D3168" t="str">
            <v>37-1252</v>
          </cell>
          <cell r="E3168" t="str">
            <v>SDR 26</v>
          </cell>
          <cell r="F3168" t="str">
            <v>36X12 TEE WYE GXGXG SDR26</v>
          </cell>
          <cell r="G3168">
            <v>365.625</v>
          </cell>
          <cell r="H3168">
            <v>165.84457499999999</v>
          </cell>
          <cell r="I3168">
            <v>1</v>
          </cell>
          <cell r="J3168" t="str">
            <v>-</v>
          </cell>
          <cell r="K3168">
            <v>23544.501832679744</v>
          </cell>
          <cell r="L3168">
            <v>2202.4758999999999</v>
          </cell>
          <cell r="M3168" t="str">
            <v>SPECFIT</v>
          </cell>
          <cell r="N3168" t="str">
            <v>(80)8903612</v>
          </cell>
          <cell r="O3168" t="str">
            <v>BOX</v>
          </cell>
          <cell r="P3168" t="str">
            <v>D</v>
          </cell>
          <cell r="Q3168" t="str">
            <v>F</v>
          </cell>
          <cell r="R3168">
            <v>18508.211764705884</v>
          </cell>
          <cell r="S3168">
            <v>19803.786588235296</v>
          </cell>
          <cell r="T3168">
            <v>19803.786588235296</v>
          </cell>
          <cell r="U3168">
            <v>19803.786588235296</v>
          </cell>
          <cell r="V3168">
            <v>21190.051649411769</v>
          </cell>
          <cell r="W3168">
            <v>21190.051649411769</v>
          </cell>
          <cell r="X3168">
            <v>21190.051649411769</v>
          </cell>
          <cell r="Y3168">
            <v>21190.051649411769</v>
          </cell>
          <cell r="Z3168">
            <v>23544.501832679744</v>
          </cell>
          <cell r="AB3168" t="str">
            <v/>
          </cell>
          <cell r="AC3168">
            <v>1266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I3168" t="str">
            <v/>
          </cell>
          <cell r="AJ3168" t="str">
            <v/>
          </cell>
          <cell r="AM3168" t="e">
            <v>#N/A</v>
          </cell>
        </row>
        <row r="3169">
          <cell r="A3169" t="str">
            <v>ACTIVE</v>
          </cell>
          <cell r="B3169" t="str">
            <v>37-1253</v>
          </cell>
          <cell r="C3169">
            <v>28862350</v>
          </cell>
          <cell r="D3169" t="str">
            <v>37-1253</v>
          </cell>
          <cell r="E3169" t="str">
            <v>SDR 26</v>
          </cell>
          <cell r="F3169" t="str">
            <v>36X15 TEE WYE GXGXG SDR26</v>
          </cell>
          <cell r="G3169">
            <v>396.63</v>
          </cell>
          <cell r="H3169">
            <v>179.90819496</v>
          </cell>
          <cell r="I3169">
            <v>1</v>
          </cell>
          <cell r="J3169" t="str">
            <v>-</v>
          </cell>
          <cell r="K3169">
            <v>26594.739922875819</v>
          </cell>
          <cell r="L3169">
            <v>2487.8123999999998</v>
          </cell>
          <cell r="M3169" t="str">
            <v>SPECFIT</v>
          </cell>
          <cell r="N3169" t="str">
            <v>(80)8903615</v>
          </cell>
          <cell r="O3169" t="str">
            <v>BOX</v>
          </cell>
          <cell r="P3169" t="str">
            <v>D</v>
          </cell>
          <cell r="Q3169" t="str">
            <v>F</v>
          </cell>
          <cell r="R3169">
            <v>20905.988235294117</v>
          </cell>
          <cell r="S3169">
            <v>22369.407411764707</v>
          </cell>
          <cell r="T3169">
            <v>22369.407411764707</v>
          </cell>
          <cell r="U3169">
            <v>22369.407411764707</v>
          </cell>
          <cell r="V3169">
            <v>23935.265930588237</v>
          </cell>
          <cell r="W3169">
            <v>23935.265930588237</v>
          </cell>
          <cell r="X3169">
            <v>23935.265930588237</v>
          </cell>
          <cell r="Y3169">
            <v>23935.265930588237</v>
          </cell>
          <cell r="Z3169">
            <v>26594.739922875819</v>
          </cell>
          <cell r="AB3169" t="str">
            <v/>
          </cell>
          <cell r="AC3169">
            <v>1267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I3169" t="str">
            <v/>
          </cell>
          <cell r="AJ3169" t="str">
            <v/>
          </cell>
          <cell r="AM3169" t="e">
            <v>#N/A</v>
          </cell>
        </row>
        <row r="3170">
          <cell r="A3170" t="str">
            <v>ACTIVE</v>
          </cell>
          <cell r="B3170" t="str">
            <v>37-1254</v>
          </cell>
          <cell r="C3170">
            <v>28862369</v>
          </cell>
          <cell r="D3170" t="str">
            <v>37-1254</v>
          </cell>
          <cell r="E3170" t="str">
            <v>SDR 26</v>
          </cell>
          <cell r="F3170" t="str">
            <v>36X18 TEE WYE GXGXG SDR26</v>
          </cell>
          <cell r="G3170">
            <v>452.79</v>
          </cell>
          <cell r="H3170">
            <v>205.38192168</v>
          </cell>
          <cell r="I3170">
            <v>1</v>
          </cell>
          <cell r="J3170" t="str">
            <v>-</v>
          </cell>
          <cell r="K3170">
            <v>27263.137032679741</v>
          </cell>
          <cell r="L3170">
            <v>2550.3375999999998</v>
          </cell>
          <cell r="M3170" t="str">
            <v>SPECFIT</v>
          </cell>
          <cell r="N3170" t="str">
            <v>(80)8903618</v>
          </cell>
          <cell r="O3170" t="str">
            <v>BOX</v>
          </cell>
          <cell r="P3170" t="str">
            <v>D</v>
          </cell>
          <cell r="Q3170" t="str">
            <v>F</v>
          </cell>
          <cell r="R3170">
            <v>21431.411764705885</v>
          </cell>
          <cell r="S3170">
            <v>22931.610588235297</v>
          </cell>
          <cell r="T3170">
            <v>22931.610588235297</v>
          </cell>
          <cell r="U3170">
            <v>22931.610588235297</v>
          </cell>
          <cell r="V3170">
            <v>24536.823329411767</v>
          </cell>
          <cell r="W3170">
            <v>24536.823329411767</v>
          </cell>
          <cell r="X3170">
            <v>24536.823329411767</v>
          </cell>
          <cell r="Y3170">
            <v>24536.823329411767</v>
          </cell>
          <cell r="Z3170">
            <v>27263.137032679741</v>
          </cell>
          <cell r="AB3170" t="str">
            <v/>
          </cell>
          <cell r="AC3170">
            <v>1268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I3170" t="str">
            <v/>
          </cell>
          <cell r="AJ3170" t="str">
            <v/>
          </cell>
          <cell r="AM3170" t="e">
            <v>#N/A</v>
          </cell>
        </row>
        <row r="3171">
          <cell r="A3171" t="str">
            <v>ACTIVE</v>
          </cell>
          <cell r="B3171" t="str">
            <v>37-1255</v>
          </cell>
          <cell r="C3171">
            <v>28862377</v>
          </cell>
          <cell r="D3171" t="str">
            <v>37-1255</v>
          </cell>
          <cell r="E3171" t="str">
            <v>SDR 26</v>
          </cell>
          <cell r="F3171" t="str">
            <v>36X21 TEE WYE GXGXG SDR26</v>
          </cell>
          <cell r="G3171">
            <v>496.66500000000002</v>
          </cell>
          <cell r="H3171">
            <v>225.28327068000002</v>
          </cell>
          <cell r="I3171">
            <v>1</v>
          </cell>
          <cell r="J3171" t="str">
            <v>-</v>
          </cell>
          <cell r="K3171">
            <v>28068.473162091508</v>
          </cell>
          <cell r="L3171">
            <v>2625.6732000000002</v>
          </cell>
          <cell r="M3171" t="str">
            <v>SPECFIT</v>
          </cell>
          <cell r="N3171" t="str">
            <v>(80)8903621</v>
          </cell>
          <cell r="O3171" t="str">
            <v>BOX</v>
          </cell>
          <cell r="P3171" t="str">
            <v>D</v>
          </cell>
          <cell r="Q3171" t="str">
            <v>F</v>
          </cell>
          <cell r="R3171">
            <v>22064.482352941177</v>
          </cell>
          <cell r="S3171">
            <v>23608.996117647061</v>
          </cell>
          <cell r="T3171">
            <v>23608.996117647061</v>
          </cell>
          <cell r="U3171">
            <v>23608.996117647061</v>
          </cell>
          <cell r="V3171">
            <v>25261.625845882358</v>
          </cell>
          <cell r="W3171">
            <v>25261.625845882358</v>
          </cell>
          <cell r="X3171">
            <v>25261.625845882358</v>
          </cell>
          <cell r="Y3171">
            <v>25261.625845882358</v>
          </cell>
          <cell r="Z3171">
            <v>28068.473162091508</v>
          </cell>
          <cell r="AB3171" t="str">
            <v/>
          </cell>
          <cell r="AC3171">
            <v>1269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I3171" t="str">
            <v/>
          </cell>
          <cell r="AJ3171" t="str">
            <v/>
          </cell>
          <cell r="AM3171" t="e">
            <v>#N/A</v>
          </cell>
        </row>
        <row r="3172">
          <cell r="A3172" t="str">
            <v>ACTIVE</v>
          </cell>
          <cell r="B3172" t="str">
            <v>37-1256</v>
          </cell>
          <cell r="C3172">
            <v>28862385</v>
          </cell>
          <cell r="D3172" t="str">
            <v>37-1256</v>
          </cell>
          <cell r="E3172" t="str">
            <v>SDR 26</v>
          </cell>
          <cell r="F3172" t="str">
            <v>36X24 TEE WYE GXGXG SDR26</v>
          </cell>
          <cell r="G3172">
            <v>556.33500000000004</v>
          </cell>
          <cell r="H3172">
            <v>252.34910532000001</v>
          </cell>
          <cell r="I3172">
            <v>1</v>
          </cell>
          <cell r="J3172" t="str">
            <v>-</v>
          </cell>
          <cell r="K3172">
            <v>34734.425180392158</v>
          </cell>
          <cell r="L3172">
            <v>3249.2417999999998</v>
          </cell>
          <cell r="M3172" t="str">
            <v>SPECFIT</v>
          </cell>
          <cell r="N3172" t="str">
            <v>(80)8903624</v>
          </cell>
          <cell r="O3172" t="str">
            <v>BOX</v>
          </cell>
          <cell r="P3172" t="str">
            <v>D</v>
          </cell>
          <cell r="Q3172" t="str">
            <v>F</v>
          </cell>
          <cell r="R3172">
            <v>27304.552941176469</v>
          </cell>
          <cell r="S3172">
            <v>29215.871647058822</v>
          </cell>
          <cell r="T3172">
            <v>29215.871647058822</v>
          </cell>
          <cell r="U3172">
            <v>29215.871647058822</v>
          </cell>
          <cell r="V3172">
            <v>31260.982662352941</v>
          </cell>
          <cell r="W3172">
            <v>31260.982662352941</v>
          </cell>
          <cell r="X3172">
            <v>31260.982662352941</v>
          </cell>
          <cell r="Y3172">
            <v>31260.982662352941</v>
          </cell>
          <cell r="Z3172">
            <v>34734.425180392158</v>
          </cell>
          <cell r="AB3172" t="str">
            <v/>
          </cell>
          <cell r="AC3172">
            <v>1270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I3172" t="str">
            <v/>
          </cell>
          <cell r="AJ3172" t="str">
            <v/>
          </cell>
          <cell r="AM3172" t="e">
            <v>#N/A</v>
          </cell>
        </row>
        <row r="3173">
          <cell r="A3173" t="str">
            <v>ACTIVE</v>
          </cell>
          <cell r="B3173" t="str">
            <v>37-1257</v>
          </cell>
          <cell r="C3173">
            <v>28862393</v>
          </cell>
          <cell r="D3173" t="str">
            <v>37-1257</v>
          </cell>
          <cell r="E3173" t="str">
            <v>SDR 26</v>
          </cell>
          <cell r="F3173" t="str">
            <v>36X27 TEE WYE GXGXG SDR26</v>
          </cell>
          <cell r="G3173">
            <v>621.27</v>
          </cell>
          <cell r="H3173">
            <v>281.80310184000001</v>
          </cell>
          <cell r="I3173">
            <v>1</v>
          </cell>
          <cell r="J3173" t="str">
            <v>-</v>
          </cell>
          <cell r="K3173">
            <v>43418.035216993463</v>
          </cell>
          <cell r="L3173">
            <v>4061.5522000000001</v>
          </cell>
          <cell r="M3173" t="str">
            <v>SPECFIT</v>
          </cell>
          <cell r="N3173" t="str">
            <v>(80)8903627</v>
          </cell>
          <cell r="O3173" t="str">
            <v>BOX</v>
          </cell>
          <cell r="P3173" t="str">
            <v>D</v>
          </cell>
          <cell r="Q3173" t="str">
            <v>F</v>
          </cell>
          <cell r="R3173">
            <v>34130.694117647057</v>
          </cell>
          <cell r="S3173">
            <v>36519.842705882351</v>
          </cell>
          <cell r="T3173">
            <v>36519.842705882351</v>
          </cell>
          <cell r="U3173">
            <v>36519.842705882351</v>
          </cell>
          <cell r="V3173">
            <v>39076.231695294118</v>
          </cell>
          <cell r="W3173">
            <v>39076.231695294118</v>
          </cell>
          <cell r="X3173">
            <v>39076.231695294118</v>
          </cell>
          <cell r="Y3173">
            <v>39076.231695294118</v>
          </cell>
          <cell r="Z3173">
            <v>43418.035216993463</v>
          </cell>
          <cell r="AB3173" t="str">
            <v/>
          </cell>
          <cell r="AC3173">
            <v>1271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I3173" t="str">
            <v/>
          </cell>
          <cell r="AJ3173" t="str">
            <v/>
          </cell>
          <cell r="AM3173" t="e">
            <v>#N/A</v>
          </cell>
        </row>
        <row r="3174">
          <cell r="A3174" t="str">
            <v>ACTIVE</v>
          </cell>
          <cell r="B3174" t="str">
            <v>37-1258</v>
          </cell>
          <cell r="C3174">
            <v>28862407</v>
          </cell>
          <cell r="D3174" t="str">
            <v>37-1258</v>
          </cell>
          <cell r="E3174" t="str">
            <v>SDR 26</v>
          </cell>
          <cell r="F3174" t="str">
            <v>36X30 TEE WYE GXGXG SDR26</v>
          </cell>
          <cell r="G3174">
            <v>738.27</v>
          </cell>
          <cell r="H3174">
            <v>334.87336583999996</v>
          </cell>
          <cell r="I3174">
            <v>1</v>
          </cell>
          <cell r="J3174" t="str">
            <v>-</v>
          </cell>
          <cell r="K3174">
            <v>54272.555245751646</v>
          </cell>
          <cell r="L3174">
            <v>5076.9408000000003</v>
          </cell>
          <cell r="M3174" t="str">
            <v>SPECFIT</v>
          </cell>
          <cell r="N3174" t="str">
            <v>(80)8903630</v>
          </cell>
          <cell r="O3174" t="str">
            <v>BOX</v>
          </cell>
          <cell r="P3174" t="str">
            <v>D</v>
          </cell>
          <cell r="Q3174" t="str">
            <v>F</v>
          </cell>
          <cell r="R3174">
            <v>42663.376470588242</v>
          </cell>
          <cell r="S3174">
            <v>45649.812823529421</v>
          </cell>
          <cell r="T3174">
            <v>45649.812823529421</v>
          </cell>
          <cell r="U3174">
            <v>45649.812823529421</v>
          </cell>
          <cell r="V3174">
            <v>48845.299721176481</v>
          </cell>
          <cell r="W3174">
            <v>48845.299721176481</v>
          </cell>
          <cell r="X3174">
            <v>48845.299721176481</v>
          </cell>
          <cell r="Y3174">
            <v>48845.299721176481</v>
          </cell>
          <cell r="Z3174">
            <v>54272.555245751646</v>
          </cell>
          <cell r="AB3174" t="str">
            <v/>
          </cell>
          <cell r="AC3174">
            <v>1272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I3174" t="str">
            <v/>
          </cell>
          <cell r="AJ3174" t="str">
            <v/>
          </cell>
          <cell r="AM3174" t="e">
            <v>#N/A</v>
          </cell>
        </row>
        <row r="3175">
          <cell r="A3175" t="str">
            <v>ACTIVE</v>
          </cell>
          <cell r="B3175" t="str">
            <v>37-1259</v>
          </cell>
          <cell r="C3175">
            <v>28862415</v>
          </cell>
          <cell r="D3175" t="str">
            <v>37-1259</v>
          </cell>
          <cell r="E3175" t="str">
            <v>SDR 26</v>
          </cell>
          <cell r="F3175" t="str">
            <v>36 TEE WYE GXGXG SDR26</v>
          </cell>
          <cell r="G3175">
            <v>993.33</v>
          </cell>
          <cell r="H3175">
            <v>450.56654136000003</v>
          </cell>
          <cell r="I3175">
            <v>1</v>
          </cell>
          <cell r="J3175" t="str">
            <v>-</v>
          </cell>
          <cell r="K3175">
            <v>67840.69779869281</v>
          </cell>
          <cell r="L3175">
            <v>6346.1773000000003</v>
          </cell>
          <cell r="M3175" t="str">
            <v>SPECFIT</v>
          </cell>
          <cell r="N3175" t="str">
            <v>(80)89036</v>
          </cell>
          <cell r="O3175" t="str">
            <v>BOX</v>
          </cell>
          <cell r="P3175" t="str">
            <v>D</v>
          </cell>
          <cell r="Q3175" t="str">
            <v>F</v>
          </cell>
          <cell r="R3175">
            <v>53329.223529411764</v>
          </cell>
          <cell r="S3175">
            <v>57062.269176470589</v>
          </cell>
          <cell r="T3175">
            <v>57062.269176470589</v>
          </cell>
          <cell r="U3175">
            <v>57062.269176470589</v>
          </cell>
          <cell r="V3175">
            <v>61056.628018823532</v>
          </cell>
          <cell r="W3175">
            <v>61056.628018823532</v>
          </cell>
          <cell r="X3175">
            <v>61056.628018823532</v>
          </cell>
          <cell r="Y3175">
            <v>61056.628018823532</v>
          </cell>
          <cell r="Z3175">
            <v>67840.69779869281</v>
          </cell>
          <cell r="AB3175" t="str">
            <v/>
          </cell>
          <cell r="AC3175">
            <v>1273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I3175" t="str">
            <v/>
          </cell>
          <cell r="AJ3175" t="str">
            <v/>
          </cell>
          <cell r="AM3175" t="e">
            <v>#N/A</v>
          </cell>
        </row>
        <row r="3176">
          <cell r="A3176" t="str">
            <v>ACTIVE</v>
          </cell>
          <cell r="B3176" t="str">
            <v>37-1260</v>
          </cell>
          <cell r="C3176">
            <v>28862601</v>
          </cell>
          <cell r="D3176" t="str">
            <v>37-1260</v>
          </cell>
          <cell r="E3176" t="str">
            <v>SDR 26</v>
          </cell>
          <cell r="F3176" t="str">
            <v>8 TEE WYE SXGXG SDR26</v>
          </cell>
          <cell r="G3176">
            <v>11.7</v>
          </cell>
          <cell r="H3176">
            <v>5.3070263999999998</v>
          </cell>
          <cell r="I3176">
            <v>1</v>
          </cell>
          <cell r="J3176">
            <v>12</v>
          </cell>
          <cell r="K3176">
            <v>697.60433333333333</v>
          </cell>
          <cell r="L3176">
            <v>63.5824</v>
          </cell>
          <cell r="M3176" t="str">
            <v>SPECFIT</v>
          </cell>
          <cell r="N3176" t="str">
            <v>(80)8928</v>
          </cell>
          <cell r="O3176" t="str">
            <v>BOX</v>
          </cell>
          <cell r="P3176" t="str">
            <v>D</v>
          </cell>
          <cell r="Q3176" t="str">
            <v>F</v>
          </cell>
          <cell r="R3176">
            <v>534.30588235294124</v>
          </cell>
          <cell r="S3176">
            <v>571.70729411764717</v>
          </cell>
          <cell r="T3176">
            <v>586.77</v>
          </cell>
          <cell r="U3176">
            <v>586.77</v>
          </cell>
          <cell r="V3176">
            <v>627.84389999999996</v>
          </cell>
          <cell r="W3176">
            <v>627.84389999999996</v>
          </cell>
          <cell r="X3176">
            <v>627.84389999999996</v>
          </cell>
          <cell r="Y3176">
            <v>627.84389999999996</v>
          </cell>
          <cell r="Z3176">
            <v>697.60433333333333</v>
          </cell>
          <cell r="AB3176" t="str">
            <v/>
          </cell>
          <cell r="AC3176">
            <v>1275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I3176" t="str">
            <v/>
          </cell>
          <cell r="AJ3176" t="str">
            <v/>
          </cell>
          <cell r="AM3176" t="e">
            <v>#N/A</v>
          </cell>
        </row>
        <row r="3177">
          <cell r="A3177" t="str">
            <v>ACTIVE</v>
          </cell>
          <cell r="B3177" t="str">
            <v>37-1261</v>
          </cell>
          <cell r="C3177">
            <v>28862610</v>
          </cell>
          <cell r="D3177" t="str">
            <v>37-1261</v>
          </cell>
          <cell r="E3177" t="str">
            <v>SDR 26</v>
          </cell>
          <cell r="F3177" t="str">
            <v>10X4 TEE WYE SXGXG SDR26</v>
          </cell>
          <cell r="G3177">
            <v>9.36</v>
          </cell>
          <cell r="H3177">
            <v>4.24562112</v>
          </cell>
          <cell r="I3177">
            <v>1</v>
          </cell>
          <cell r="J3177">
            <v>14</v>
          </cell>
          <cell r="K3177">
            <v>876.29433333333338</v>
          </cell>
          <cell r="L3177">
            <v>72.921300000000002</v>
          </cell>
          <cell r="M3177" t="str">
            <v>SPECFIT</v>
          </cell>
          <cell r="N3177" t="str">
            <v>(80)892104</v>
          </cell>
          <cell r="O3177" t="str">
            <v>BOX</v>
          </cell>
          <cell r="P3177" t="str">
            <v>D</v>
          </cell>
          <cell r="Q3177" t="str">
            <v>F</v>
          </cell>
          <cell r="R3177">
            <v>612.78823529411761</v>
          </cell>
          <cell r="S3177">
            <v>655.68341176470585</v>
          </cell>
          <cell r="T3177">
            <v>737.07</v>
          </cell>
          <cell r="U3177">
            <v>737.07</v>
          </cell>
          <cell r="V3177">
            <v>788.6649000000001</v>
          </cell>
          <cell r="W3177">
            <v>788.6649000000001</v>
          </cell>
          <cell r="X3177">
            <v>788.6649000000001</v>
          </cell>
          <cell r="Y3177">
            <v>788.6649000000001</v>
          </cell>
          <cell r="Z3177">
            <v>876.29433333333338</v>
          </cell>
          <cell r="AB3177" t="str">
            <v/>
          </cell>
          <cell r="AC3177">
            <v>1277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I3177" t="str">
            <v/>
          </cell>
          <cell r="AJ3177" t="str">
            <v/>
          </cell>
          <cell r="AM3177" t="e">
            <v>#N/A</v>
          </cell>
        </row>
        <row r="3178">
          <cell r="A3178" t="str">
            <v>ACTIVE</v>
          </cell>
          <cell r="B3178" t="str">
            <v>37-1262</v>
          </cell>
          <cell r="C3178">
            <v>28862628</v>
          </cell>
          <cell r="D3178" t="str">
            <v>37-1262</v>
          </cell>
          <cell r="E3178" t="str">
            <v>SDR 26</v>
          </cell>
          <cell r="F3178" t="str">
            <v>10X6 TEE WYE SXGXG SDR26</v>
          </cell>
          <cell r="G3178">
            <v>11.7</v>
          </cell>
          <cell r="H3178">
            <v>5.3070263999999998</v>
          </cell>
          <cell r="I3178">
            <v>1</v>
          </cell>
          <cell r="J3178">
            <v>12</v>
          </cell>
          <cell r="K3178">
            <v>984.38811111111124</v>
          </cell>
          <cell r="L3178">
            <v>81.915899999999993</v>
          </cell>
          <cell r="M3178" t="str">
            <v>SPECFIT</v>
          </cell>
          <cell r="N3178" t="str">
            <v>(80)892106</v>
          </cell>
          <cell r="O3178" t="str">
            <v>BOX</v>
          </cell>
          <cell r="P3178" t="str">
            <v>D</v>
          </cell>
          <cell r="Q3178" t="str">
            <v>F</v>
          </cell>
          <cell r="R3178">
            <v>688.37647058823529</v>
          </cell>
          <cell r="S3178">
            <v>736.56282352941184</v>
          </cell>
          <cell r="T3178">
            <v>827.99</v>
          </cell>
          <cell r="U3178">
            <v>827.99</v>
          </cell>
          <cell r="V3178">
            <v>885.94930000000011</v>
          </cell>
          <cell r="W3178">
            <v>885.94930000000011</v>
          </cell>
          <cell r="X3178">
            <v>885.94930000000011</v>
          </cell>
          <cell r="Y3178">
            <v>885.94930000000011</v>
          </cell>
          <cell r="Z3178">
            <v>984.38811111111124</v>
          </cell>
          <cell r="AB3178" t="str">
            <v/>
          </cell>
          <cell r="AC3178">
            <v>1278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I3178" t="str">
            <v/>
          </cell>
          <cell r="AJ3178" t="str">
            <v/>
          </cell>
          <cell r="AM3178" t="e">
            <v>#N/A</v>
          </cell>
        </row>
        <row r="3179">
          <cell r="A3179" t="str">
            <v>ACTIVE</v>
          </cell>
          <cell r="B3179" t="str">
            <v>37-1263</v>
          </cell>
          <cell r="C3179">
            <v>28862636</v>
          </cell>
          <cell r="D3179" t="str">
            <v>37-1263</v>
          </cell>
          <cell r="E3179" t="str">
            <v>SDR 26</v>
          </cell>
          <cell r="F3179" t="str">
            <v>10X8 TEE WYE SXGXG SDR26</v>
          </cell>
          <cell r="G3179">
            <v>15.21</v>
          </cell>
          <cell r="H3179">
            <v>6.8991343199999999</v>
          </cell>
          <cell r="I3179">
            <v>1</v>
          </cell>
          <cell r="J3179">
            <v>9</v>
          </cell>
          <cell r="K3179">
            <v>1524.9758888888891</v>
          </cell>
          <cell r="L3179">
            <v>126.9037</v>
          </cell>
          <cell r="M3179" t="str">
            <v>SPECFIT</v>
          </cell>
          <cell r="N3179" t="str">
            <v>(80)892108</v>
          </cell>
          <cell r="O3179" t="str">
            <v>BOX</v>
          </cell>
          <cell r="P3179" t="str">
            <v>D</v>
          </cell>
          <cell r="Q3179" t="str">
            <v>F</v>
          </cell>
          <cell r="R3179">
            <v>1066.4235294117648</v>
          </cell>
          <cell r="S3179">
            <v>1141.0731764705884</v>
          </cell>
          <cell r="T3179">
            <v>1282.69</v>
          </cell>
          <cell r="U3179">
            <v>1282.69</v>
          </cell>
          <cell r="V3179">
            <v>1372.4783000000002</v>
          </cell>
          <cell r="W3179">
            <v>1372.4783000000002</v>
          </cell>
          <cell r="X3179">
            <v>1372.4783000000002</v>
          </cell>
          <cell r="Y3179">
            <v>1372.4783000000002</v>
          </cell>
          <cell r="Z3179">
            <v>1524.9758888888891</v>
          </cell>
          <cell r="AB3179" t="str">
            <v/>
          </cell>
          <cell r="AC3179">
            <v>1279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I3179" t="str">
            <v/>
          </cell>
          <cell r="AJ3179" t="str">
            <v/>
          </cell>
          <cell r="AM3179" t="e">
            <v>#N/A</v>
          </cell>
        </row>
        <row r="3180">
          <cell r="A3180" t="str">
            <v>ACTIVE</v>
          </cell>
          <cell r="B3180" t="str">
            <v>37-1264</v>
          </cell>
          <cell r="C3180">
            <v>28862644</v>
          </cell>
          <cell r="D3180" t="str">
            <v>37-1264</v>
          </cell>
          <cell r="E3180" t="str">
            <v>SDR 26</v>
          </cell>
          <cell r="F3180" t="str">
            <v>10 TEE WYE SXGXG SDR26</v>
          </cell>
          <cell r="G3180">
            <v>20.475000000000001</v>
          </cell>
          <cell r="H3180">
            <v>9.2872962000000001</v>
          </cell>
          <cell r="I3180">
            <v>1</v>
          </cell>
          <cell r="J3180">
            <v>7</v>
          </cell>
          <cell r="K3180">
            <v>2526.9952222222228</v>
          </cell>
          <cell r="L3180">
            <v>224.9573</v>
          </cell>
          <cell r="M3180" t="str">
            <v>SPECFIT</v>
          </cell>
          <cell r="N3180" t="str">
            <v>(80)89210</v>
          </cell>
          <cell r="O3180" t="str">
            <v>BOX</v>
          </cell>
          <cell r="P3180" t="str">
            <v>D</v>
          </cell>
          <cell r="Q3180" t="str">
            <v>F</v>
          </cell>
          <cell r="R3180">
            <v>1890.3999999999999</v>
          </cell>
          <cell r="S3180">
            <v>2022.7280000000001</v>
          </cell>
          <cell r="T3180">
            <v>2125.5100000000002</v>
          </cell>
          <cell r="U3180">
            <v>2125.5100000000002</v>
          </cell>
          <cell r="V3180">
            <v>2274.2957000000006</v>
          </cell>
          <cell r="W3180">
            <v>2274.2957000000006</v>
          </cell>
          <cell r="X3180">
            <v>2274.2957000000006</v>
          </cell>
          <cell r="Y3180">
            <v>2274.2957000000006</v>
          </cell>
          <cell r="Z3180">
            <v>2526.9952222222228</v>
          </cell>
          <cell r="AB3180" t="str">
            <v/>
          </cell>
          <cell r="AC3180">
            <v>1280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I3180" t="str">
            <v/>
          </cell>
          <cell r="AJ3180" t="str">
            <v/>
          </cell>
          <cell r="AM3180" t="e">
            <v>#N/A</v>
          </cell>
        </row>
        <row r="3181">
          <cell r="A3181" t="str">
            <v>ACTIVE</v>
          </cell>
          <cell r="B3181" t="str">
            <v>37-1265</v>
          </cell>
          <cell r="C3181">
            <v>28862652</v>
          </cell>
          <cell r="D3181" t="str">
            <v>37-1265</v>
          </cell>
          <cell r="E3181" t="str">
            <v>SDR 26</v>
          </cell>
          <cell r="F3181" t="str">
            <v>12X4 TEE WYE SXGXG SDR26</v>
          </cell>
          <cell r="G3181">
            <v>12.87</v>
          </cell>
          <cell r="H3181">
            <v>5.8377290399999993</v>
          </cell>
          <cell r="I3181">
            <v>1</v>
          </cell>
          <cell r="J3181">
            <v>10</v>
          </cell>
          <cell r="K3181">
            <v>1105.2148888888889</v>
          </cell>
          <cell r="L3181">
            <v>90.929000000000002</v>
          </cell>
          <cell r="M3181" t="str">
            <v>SPECFIT</v>
          </cell>
          <cell r="N3181" t="str">
            <v>(80)892124</v>
          </cell>
          <cell r="O3181" t="str">
            <v>BOX</v>
          </cell>
          <cell r="P3181" t="str">
            <v>D</v>
          </cell>
          <cell r="Q3181" t="str">
            <v>F</v>
          </cell>
          <cell r="R3181">
            <v>764.11764705882354</v>
          </cell>
          <cell r="S3181">
            <v>817.60588235294119</v>
          </cell>
          <cell r="T3181">
            <v>929.62</v>
          </cell>
          <cell r="U3181">
            <v>929.62</v>
          </cell>
          <cell r="V3181">
            <v>994.69340000000011</v>
          </cell>
          <cell r="W3181">
            <v>994.69340000000011</v>
          </cell>
          <cell r="X3181">
            <v>994.69340000000011</v>
          </cell>
          <cell r="Y3181">
            <v>994.69340000000011</v>
          </cell>
          <cell r="Z3181">
            <v>1105.2148888888889</v>
          </cell>
          <cell r="AB3181" t="str">
            <v/>
          </cell>
          <cell r="AC3181">
            <v>1281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I3181" t="str">
            <v/>
          </cell>
          <cell r="AJ3181" t="str">
            <v/>
          </cell>
          <cell r="AM3181" t="e">
            <v>#N/A</v>
          </cell>
        </row>
        <row r="3182">
          <cell r="A3182" t="str">
            <v>ACTIVE</v>
          </cell>
          <cell r="B3182" t="str">
            <v>37-1266</v>
          </cell>
          <cell r="C3182">
            <v>28862660</v>
          </cell>
          <cell r="D3182" t="str">
            <v>37-1266</v>
          </cell>
          <cell r="E3182" t="str">
            <v>SDR 26</v>
          </cell>
          <cell r="F3182" t="str">
            <v>12X6 TEE WYE SXGXG SDR26</v>
          </cell>
          <cell r="G3182">
            <v>16.38</v>
          </cell>
          <cell r="H3182">
            <v>7.4298369599999994</v>
          </cell>
          <cell r="I3182">
            <v>1</v>
          </cell>
          <cell r="J3182">
            <v>8</v>
          </cell>
          <cell r="K3182">
            <v>1034.69</v>
          </cell>
          <cell r="L3182">
            <v>99.018199999999993</v>
          </cell>
          <cell r="M3182" t="str">
            <v>SPECFIT</v>
          </cell>
          <cell r="N3182" t="str">
            <v>(80)892126</v>
          </cell>
          <cell r="O3182" t="str">
            <v>BOX</v>
          </cell>
          <cell r="P3182" t="str">
            <v>D</v>
          </cell>
          <cell r="Q3182" t="str">
            <v>F</v>
          </cell>
          <cell r="R3182">
            <v>832.09411764705885</v>
          </cell>
          <cell r="S3182">
            <v>890.34070588235306</v>
          </cell>
          <cell r="T3182">
            <v>870.3</v>
          </cell>
          <cell r="U3182">
            <v>870.3</v>
          </cell>
          <cell r="V3182">
            <v>931.221</v>
          </cell>
          <cell r="W3182">
            <v>931.221</v>
          </cell>
          <cell r="X3182">
            <v>931.221</v>
          </cell>
          <cell r="Y3182">
            <v>931.221</v>
          </cell>
          <cell r="Z3182">
            <v>1034.69</v>
          </cell>
          <cell r="AB3182" t="str">
            <v/>
          </cell>
          <cell r="AC3182">
            <v>1282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I3182" t="str">
            <v/>
          </cell>
          <cell r="AJ3182" t="str">
            <v/>
          </cell>
          <cell r="AM3182" t="e">
            <v>#N/A</v>
          </cell>
        </row>
        <row r="3183">
          <cell r="A3183" t="str">
            <v>ACTIVE</v>
          </cell>
          <cell r="B3183" t="str">
            <v>37-1267</v>
          </cell>
          <cell r="C3183">
            <v>28862679</v>
          </cell>
          <cell r="D3183" t="str">
            <v>37-1267</v>
          </cell>
          <cell r="E3183" t="str">
            <v>SDR 26</v>
          </cell>
          <cell r="F3183" t="str">
            <v>12X8 TEE WYE SXGXG SDR26</v>
          </cell>
          <cell r="G3183">
            <v>21.06</v>
          </cell>
          <cell r="H3183">
            <v>9.5526475199999989</v>
          </cell>
          <cell r="I3183">
            <v>1</v>
          </cell>
          <cell r="J3183">
            <v>6</v>
          </cell>
          <cell r="K3183">
            <v>2017.4968888888891</v>
          </cell>
          <cell r="L3183">
            <v>138.65700000000001</v>
          </cell>
          <cell r="M3183" t="str">
            <v>SPECFIT</v>
          </cell>
          <cell r="N3183" t="str">
            <v>(80)892128</v>
          </cell>
          <cell r="O3183" t="str">
            <v>BOX</v>
          </cell>
          <cell r="P3183" t="str">
            <v>D</v>
          </cell>
          <cell r="Q3183" t="str">
            <v>F</v>
          </cell>
          <cell r="R3183">
            <v>1165.1882352941177</v>
          </cell>
          <cell r="S3183">
            <v>1246.7514117647061</v>
          </cell>
          <cell r="T3183">
            <v>1696.96</v>
          </cell>
          <cell r="U3183">
            <v>1696.96</v>
          </cell>
          <cell r="V3183">
            <v>1815.7472000000002</v>
          </cell>
          <cell r="W3183">
            <v>1815.7472000000002</v>
          </cell>
          <cell r="X3183">
            <v>1815.7472000000002</v>
          </cell>
          <cell r="Y3183">
            <v>1815.7472000000002</v>
          </cell>
          <cell r="Z3183">
            <v>2017.4968888888891</v>
          </cell>
          <cell r="AB3183" t="str">
            <v/>
          </cell>
          <cell r="AC3183">
            <v>1283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I3183" t="str">
            <v/>
          </cell>
          <cell r="AJ3183" t="str">
            <v/>
          </cell>
          <cell r="AM3183" t="e">
            <v>#N/A</v>
          </cell>
        </row>
        <row r="3184">
          <cell r="A3184" t="str">
            <v>ACTIVE</v>
          </cell>
          <cell r="B3184" t="str">
            <v>37-1268</v>
          </cell>
          <cell r="C3184">
            <v>28862687</v>
          </cell>
          <cell r="D3184" t="str">
            <v>37-1268</v>
          </cell>
          <cell r="E3184" t="str">
            <v>SDR 26</v>
          </cell>
          <cell r="F3184" t="str">
            <v>12X10 TEE WYE SXGXG SDR26</v>
          </cell>
          <cell r="G3184">
            <v>25.74</v>
          </cell>
          <cell r="H3184">
            <v>11.675458079999999</v>
          </cell>
          <cell r="I3184">
            <v>1</v>
          </cell>
          <cell r="J3184">
            <v>5</v>
          </cell>
          <cell r="K3184">
            <v>3128.68</v>
          </cell>
          <cell r="L3184">
            <v>278.52120000000002</v>
          </cell>
          <cell r="M3184" t="str">
            <v>SPECFIT</v>
          </cell>
          <cell r="N3184" t="str">
            <v>(80)8921210</v>
          </cell>
          <cell r="O3184" t="str">
            <v>BOX</v>
          </cell>
          <cell r="P3184" t="str">
            <v>D</v>
          </cell>
          <cell r="Q3184" t="str">
            <v>F</v>
          </cell>
          <cell r="R3184">
            <v>2340.5176470588235</v>
          </cell>
          <cell r="S3184">
            <v>2504.3538823529411</v>
          </cell>
          <cell r="T3184">
            <v>2631.6</v>
          </cell>
          <cell r="U3184">
            <v>2631.6</v>
          </cell>
          <cell r="V3184">
            <v>2815.8119999999999</v>
          </cell>
          <cell r="W3184">
            <v>2815.8119999999999</v>
          </cell>
          <cell r="X3184">
            <v>2815.8119999999999</v>
          </cell>
          <cell r="Y3184">
            <v>2815.8119999999999</v>
          </cell>
          <cell r="Z3184">
            <v>3128.68</v>
          </cell>
          <cell r="AB3184" t="str">
            <v/>
          </cell>
          <cell r="AC3184">
            <v>1284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I3184" t="str">
            <v/>
          </cell>
          <cell r="AJ3184" t="str">
            <v/>
          </cell>
          <cell r="AM3184" t="e">
            <v>#N/A</v>
          </cell>
        </row>
        <row r="3185">
          <cell r="A3185" t="str">
            <v>ACTIVE</v>
          </cell>
          <cell r="B3185" t="str">
            <v>37-1269</v>
          </cell>
          <cell r="C3185">
            <v>28862695</v>
          </cell>
          <cell r="D3185" t="str">
            <v>37-1269</v>
          </cell>
          <cell r="E3185" t="str">
            <v>SDR 26</v>
          </cell>
          <cell r="F3185" t="str">
            <v>12 TEE WYE SXGXG SDR26</v>
          </cell>
          <cell r="G3185">
            <v>33.344999999999999</v>
          </cell>
          <cell r="H3185">
            <v>15.125025239999999</v>
          </cell>
          <cell r="I3185">
            <v>1</v>
          </cell>
          <cell r="J3185">
            <v>4</v>
          </cell>
          <cell r="K3185">
            <v>3544.3512222222225</v>
          </cell>
          <cell r="L3185">
            <v>315.52519999999998</v>
          </cell>
          <cell r="M3185" t="str">
            <v>SPECFIT</v>
          </cell>
          <cell r="N3185" t="str">
            <v>(80)89212</v>
          </cell>
          <cell r="O3185" t="str">
            <v>BOX</v>
          </cell>
          <cell r="P3185" t="str">
            <v>D</v>
          </cell>
          <cell r="Q3185" t="str">
            <v>F</v>
          </cell>
          <cell r="R3185">
            <v>2651.4823529411769</v>
          </cell>
          <cell r="S3185">
            <v>2837.0861176470594</v>
          </cell>
          <cell r="T3185">
            <v>2981.23</v>
          </cell>
          <cell r="U3185">
            <v>2981.23</v>
          </cell>
          <cell r="V3185">
            <v>3189.9161000000004</v>
          </cell>
          <cell r="W3185">
            <v>3189.9161000000004</v>
          </cell>
          <cell r="X3185">
            <v>3189.9161000000004</v>
          </cell>
          <cell r="Y3185">
            <v>3189.9161000000004</v>
          </cell>
          <cell r="Z3185">
            <v>3544.3512222222225</v>
          </cell>
          <cell r="AB3185" t="str">
            <v/>
          </cell>
          <cell r="AC3185">
            <v>1285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I3185" t="str">
            <v/>
          </cell>
          <cell r="AJ3185" t="str">
            <v/>
          </cell>
          <cell r="AM3185" t="e">
            <v>#N/A</v>
          </cell>
        </row>
        <row r="3186">
          <cell r="A3186" t="str">
            <v>ACTIVE</v>
          </cell>
          <cell r="B3186" t="str">
            <v>37-1270</v>
          </cell>
          <cell r="C3186">
            <v>28862709</v>
          </cell>
          <cell r="D3186" t="str">
            <v>37-1270</v>
          </cell>
          <cell r="E3186" t="str">
            <v>SDR 26</v>
          </cell>
          <cell r="F3186" t="str">
            <v>15X4 TEE WYE SXGXG SDR26</v>
          </cell>
          <cell r="G3186">
            <v>19.89</v>
          </cell>
          <cell r="H3186">
            <v>9.0219448799999995</v>
          </cell>
          <cell r="I3186">
            <v>1</v>
          </cell>
          <cell r="J3186">
            <v>7</v>
          </cell>
          <cell r="K3186">
            <v>1721.6775555555557</v>
          </cell>
          <cell r="L3186">
            <v>143.27090000000001</v>
          </cell>
          <cell r="M3186" t="str">
            <v>SPECFIT</v>
          </cell>
          <cell r="N3186" t="str">
            <v>(80)892154</v>
          </cell>
          <cell r="O3186" t="str">
            <v>BOX</v>
          </cell>
          <cell r="P3186" t="str">
            <v>D</v>
          </cell>
          <cell r="Q3186" t="str">
            <v>F</v>
          </cell>
          <cell r="R3186">
            <v>1203.964705882353</v>
          </cell>
          <cell r="S3186">
            <v>1288.2422352941178</v>
          </cell>
          <cell r="T3186">
            <v>1448.14</v>
          </cell>
          <cell r="U3186">
            <v>1448.14</v>
          </cell>
          <cell r="V3186">
            <v>1549.5098000000003</v>
          </cell>
          <cell r="W3186">
            <v>1549.5098000000003</v>
          </cell>
          <cell r="X3186">
            <v>1549.5098000000003</v>
          </cell>
          <cell r="Y3186">
            <v>1549.5098000000003</v>
          </cell>
          <cell r="Z3186">
            <v>1721.6775555555557</v>
          </cell>
          <cell r="AB3186" t="str">
            <v/>
          </cell>
          <cell r="AC3186">
            <v>1286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I3186" t="str">
            <v/>
          </cell>
          <cell r="AJ3186" t="str">
            <v/>
          </cell>
          <cell r="AM3186" t="e">
            <v>#N/A</v>
          </cell>
        </row>
        <row r="3187">
          <cell r="A3187" t="str">
            <v>ACTIVE</v>
          </cell>
          <cell r="B3187" t="str">
            <v>37-1271</v>
          </cell>
          <cell r="C3187">
            <v>28862717</v>
          </cell>
          <cell r="D3187" t="str">
            <v>37-1271</v>
          </cell>
          <cell r="E3187" t="str">
            <v>SDR 26</v>
          </cell>
          <cell r="F3187" t="str">
            <v>15X6 TEE WYE SXGXG SDR26</v>
          </cell>
          <cell r="G3187">
            <v>27.495000000000001</v>
          </cell>
          <cell r="H3187">
            <v>12.47151204</v>
          </cell>
          <cell r="I3187">
            <v>1</v>
          </cell>
          <cell r="J3187">
            <v>5</v>
          </cell>
          <cell r="K3187">
            <v>1890.6543333333332</v>
          </cell>
          <cell r="L3187">
            <v>155.83340000000001</v>
          </cell>
          <cell r="M3187" t="str">
            <v>SPECFIT</v>
          </cell>
          <cell r="N3187" t="str">
            <v>(80)892156</v>
          </cell>
          <cell r="O3187" t="str">
            <v>BOX</v>
          </cell>
          <cell r="P3187" t="str">
            <v>D</v>
          </cell>
          <cell r="Q3187" t="str">
            <v>F</v>
          </cell>
          <cell r="R3187">
            <v>1309.5294117647059</v>
          </cell>
          <cell r="S3187">
            <v>1401.1964705882353</v>
          </cell>
          <cell r="T3187">
            <v>1590.27</v>
          </cell>
          <cell r="U3187">
            <v>1590.27</v>
          </cell>
          <cell r="V3187">
            <v>1701.5889</v>
          </cell>
          <cell r="W3187">
            <v>1701.5889</v>
          </cell>
          <cell r="X3187">
            <v>1701.5889</v>
          </cell>
          <cell r="Y3187">
            <v>1701.5889</v>
          </cell>
          <cell r="Z3187">
            <v>1890.6543333333332</v>
          </cell>
          <cell r="AB3187" t="str">
            <v/>
          </cell>
          <cell r="AC3187">
            <v>1287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I3187" t="str">
            <v/>
          </cell>
          <cell r="AJ3187" t="str">
            <v/>
          </cell>
          <cell r="AM3187" t="e">
            <v>#N/A</v>
          </cell>
        </row>
        <row r="3188">
          <cell r="A3188" t="str">
            <v>ACTIVE</v>
          </cell>
          <cell r="B3188" t="str">
            <v>37-1272</v>
          </cell>
          <cell r="C3188">
            <v>28862725</v>
          </cell>
          <cell r="D3188" t="str">
            <v>37-1272</v>
          </cell>
          <cell r="E3188" t="str">
            <v>SDR 26</v>
          </cell>
          <cell r="F3188" t="str">
            <v>15X8 TEE WYE SXGXG SDR26</v>
          </cell>
          <cell r="G3188">
            <v>35.1</v>
          </cell>
          <cell r="H3188">
            <v>15.921079200000001</v>
          </cell>
          <cell r="I3188">
            <v>1</v>
          </cell>
          <cell r="J3188">
            <v>4</v>
          </cell>
          <cell r="K3188">
            <v>2108.3636666666666</v>
          </cell>
          <cell r="L3188">
            <v>167.09229999999999</v>
          </cell>
          <cell r="M3188" t="str">
            <v>SPECFIT</v>
          </cell>
          <cell r="N3188" t="str">
            <v>(80)892158</v>
          </cell>
          <cell r="O3188" t="str">
            <v>BOX</v>
          </cell>
          <cell r="P3188" t="str">
            <v>D</v>
          </cell>
          <cell r="Q3188" t="str">
            <v>F</v>
          </cell>
          <cell r="R3188">
            <v>1404.1411764705883</v>
          </cell>
          <cell r="S3188">
            <v>1502.4310588235296</v>
          </cell>
          <cell r="T3188">
            <v>1773.39</v>
          </cell>
          <cell r="U3188">
            <v>1773.39</v>
          </cell>
          <cell r="V3188">
            <v>1897.5273000000002</v>
          </cell>
          <cell r="W3188">
            <v>1897.5273000000002</v>
          </cell>
          <cell r="X3188">
            <v>1897.5273000000002</v>
          </cell>
          <cell r="Y3188">
            <v>1897.5273000000002</v>
          </cell>
          <cell r="Z3188">
            <v>2108.3636666666666</v>
          </cell>
          <cell r="AB3188" t="str">
            <v/>
          </cell>
          <cell r="AC3188">
            <v>1288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I3188" t="str">
            <v/>
          </cell>
          <cell r="AJ3188" t="str">
            <v/>
          </cell>
          <cell r="AM3188" t="e">
            <v>#N/A</v>
          </cell>
        </row>
        <row r="3189">
          <cell r="A3189" t="str">
            <v>ACTIVE</v>
          </cell>
          <cell r="B3189" t="str">
            <v>37-1273</v>
          </cell>
          <cell r="C3189">
            <v>28862733</v>
          </cell>
          <cell r="D3189" t="str">
            <v>37-1273</v>
          </cell>
          <cell r="E3189" t="str">
            <v>SDR 26</v>
          </cell>
          <cell r="F3189" t="str">
            <v>15X10 TEE WYE SXGXG SDR26</v>
          </cell>
          <cell r="G3189">
            <v>38.024999999999999</v>
          </cell>
          <cell r="H3189">
            <v>17.247835800000001</v>
          </cell>
          <cell r="I3189">
            <v>1</v>
          </cell>
          <cell r="J3189">
            <v>4</v>
          </cell>
          <cell r="K3189">
            <v>2737.9871934640523</v>
          </cell>
          <cell r="L3189">
            <v>256.12540000000001</v>
          </cell>
          <cell r="M3189" t="str">
            <v>SPECFIT</v>
          </cell>
          <cell r="N3189" t="str">
            <v>(80)8921510</v>
          </cell>
          <cell r="O3189" t="str">
            <v>BOX</v>
          </cell>
          <cell r="P3189" t="str">
            <v>D</v>
          </cell>
          <cell r="Q3189" t="str">
            <v>F</v>
          </cell>
          <cell r="R3189">
            <v>2152.3176470588237</v>
          </cell>
          <cell r="S3189">
            <v>2302.9798823529413</v>
          </cell>
          <cell r="T3189">
            <v>2302.9798823529413</v>
          </cell>
          <cell r="U3189">
            <v>2302.9798823529413</v>
          </cell>
          <cell r="V3189">
            <v>2464.1884741176473</v>
          </cell>
          <cell r="W3189">
            <v>2464.1884741176473</v>
          </cell>
          <cell r="X3189">
            <v>2464.1884741176473</v>
          </cell>
          <cell r="Y3189">
            <v>2464.1884741176473</v>
          </cell>
          <cell r="Z3189">
            <v>2737.9871934640523</v>
          </cell>
          <cell r="AB3189" t="str">
            <v/>
          </cell>
          <cell r="AC3189">
            <v>1289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I3189" t="str">
            <v/>
          </cell>
          <cell r="AJ3189" t="str">
            <v/>
          </cell>
          <cell r="AM3189" t="e">
            <v>#N/A</v>
          </cell>
        </row>
        <row r="3190">
          <cell r="A3190" t="str">
            <v>ACTIVE</v>
          </cell>
          <cell r="B3190" t="str">
            <v>37-1274</v>
          </cell>
          <cell r="C3190">
            <v>28862741</v>
          </cell>
          <cell r="D3190" t="str">
            <v>37-1274</v>
          </cell>
          <cell r="E3190" t="str">
            <v>SDR 26</v>
          </cell>
          <cell r="F3190" t="str">
            <v>15X12 TEE WYE SXGXG SDR26</v>
          </cell>
          <cell r="G3190">
            <v>46.8</v>
          </cell>
          <cell r="H3190">
            <v>21.228105599999999</v>
          </cell>
          <cell r="I3190">
            <v>1</v>
          </cell>
          <cell r="J3190">
            <v>3</v>
          </cell>
          <cell r="K3190">
            <v>3216.7649176470595</v>
          </cell>
          <cell r="L3190">
            <v>300.91320000000002</v>
          </cell>
          <cell r="M3190" t="str">
            <v>SPECFIT</v>
          </cell>
          <cell r="N3190" t="str">
            <v>(80)8921512</v>
          </cell>
          <cell r="O3190" t="str">
            <v>BOX</v>
          </cell>
          <cell r="P3190" t="str">
            <v>D</v>
          </cell>
          <cell r="Q3190" t="str">
            <v>F</v>
          </cell>
          <cell r="R3190">
            <v>2528.6823529411768</v>
          </cell>
          <cell r="S3190">
            <v>2705.6901176470592</v>
          </cell>
          <cell r="T3190">
            <v>2705.6901176470592</v>
          </cell>
          <cell r="U3190">
            <v>2705.6901176470592</v>
          </cell>
          <cell r="V3190">
            <v>2895.0884258823535</v>
          </cell>
          <cell r="W3190">
            <v>2895.0884258823535</v>
          </cell>
          <cell r="X3190">
            <v>2895.0884258823535</v>
          </cell>
          <cell r="Y3190">
            <v>2895.0884258823535</v>
          </cell>
          <cell r="Z3190">
            <v>3216.7649176470595</v>
          </cell>
          <cell r="AB3190" t="str">
            <v/>
          </cell>
          <cell r="AC3190">
            <v>1290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I3190" t="str">
            <v/>
          </cell>
          <cell r="AJ3190" t="str">
            <v/>
          </cell>
          <cell r="AM3190" t="e">
            <v>#N/A</v>
          </cell>
        </row>
        <row r="3191">
          <cell r="A3191" t="str">
            <v>ACTIVE</v>
          </cell>
          <cell r="B3191" t="str">
            <v>37-1275</v>
          </cell>
          <cell r="C3191">
            <v>28862750</v>
          </cell>
          <cell r="D3191" t="str">
            <v>37-1275</v>
          </cell>
          <cell r="E3191" t="str">
            <v>SDR 26</v>
          </cell>
          <cell r="F3191" t="str">
            <v>15 TEE WYE SXGXG SDR26</v>
          </cell>
          <cell r="G3191">
            <v>61.424999999999997</v>
          </cell>
          <cell r="H3191">
            <v>27.861888599999997</v>
          </cell>
          <cell r="I3191">
            <v>1</v>
          </cell>
          <cell r="J3191">
            <v>2</v>
          </cell>
          <cell r="K3191">
            <v>4195.3775464052287</v>
          </cell>
          <cell r="L3191">
            <v>392.45690000000002</v>
          </cell>
          <cell r="M3191" t="str">
            <v>SPECFIT</v>
          </cell>
          <cell r="N3191" t="str">
            <v>(80)89215</v>
          </cell>
          <cell r="O3191" t="str">
            <v>BOX</v>
          </cell>
          <cell r="P3191" t="str">
            <v>D</v>
          </cell>
          <cell r="Q3191" t="str">
            <v>F</v>
          </cell>
          <cell r="R3191">
            <v>3297.964705882353</v>
          </cell>
          <cell r="S3191">
            <v>3528.8222352941179</v>
          </cell>
          <cell r="T3191">
            <v>3528.8222352941179</v>
          </cell>
          <cell r="U3191">
            <v>3528.8222352941179</v>
          </cell>
          <cell r="V3191">
            <v>3775.8397917647062</v>
          </cell>
          <cell r="W3191">
            <v>3775.8397917647062</v>
          </cell>
          <cell r="X3191">
            <v>3775.8397917647062</v>
          </cell>
          <cell r="Y3191">
            <v>3775.8397917647062</v>
          </cell>
          <cell r="Z3191">
            <v>4195.3775464052287</v>
          </cell>
          <cell r="AB3191" t="str">
            <v/>
          </cell>
          <cell r="AC3191">
            <v>1291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I3191" t="str">
            <v/>
          </cell>
          <cell r="AJ3191" t="str">
            <v/>
          </cell>
          <cell r="AM3191" t="e">
            <v>#N/A</v>
          </cell>
        </row>
        <row r="3192">
          <cell r="A3192" t="str">
            <v>ACTIVE</v>
          </cell>
          <cell r="B3192" t="str">
            <v>37-1276</v>
          </cell>
          <cell r="C3192">
            <v>28862768</v>
          </cell>
          <cell r="D3192" t="str">
            <v>37-1276</v>
          </cell>
          <cell r="E3192" t="str">
            <v>SDR 26</v>
          </cell>
          <cell r="F3192" t="str">
            <v>18X4 TEE WYE SXGXG SDR26</v>
          </cell>
          <cell r="G3192">
            <v>37.44</v>
          </cell>
          <cell r="H3192">
            <v>16.98248448</v>
          </cell>
          <cell r="I3192">
            <v>1</v>
          </cell>
          <cell r="J3192">
            <v>4</v>
          </cell>
          <cell r="K3192">
            <v>3799.3618745098042</v>
          </cell>
          <cell r="L3192">
            <v>355.41210000000001</v>
          </cell>
          <cell r="M3192" t="str">
            <v>SPECFIT</v>
          </cell>
          <cell r="N3192" t="str">
            <v>(80)892184</v>
          </cell>
          <cell r="O3192" t="str">
            <v>BOX</v>
          </cell>
          <cell r="P3192" t="str">
            <v>D</v>
          </cell>
          <cell r="Q3192" t="str">
            <v>F</v>
          </cell>
          <cell r="R3192">
            <v>2986.6588235294116</v>
          </cell>
          <cell r="S3192">
            <v>3195.7249411764706</v>
          </cell>
          <cell r="T3192">
            <v>3195.7249411764706</v>
          </cell>
          <cell r="U3192">
            <v>3195.7249411764706</v>
          </cell>
          <cell r="V3192">
            <v>3419.4256870588238</v>
          </cell>
          <cell r="W3192">
            <v>3419.4256870588238</v>
          </cell>
          <cell r="X3192">
            <v>3419.4256870588238</v>
          </cell>
          <cell r="Y3192">
            <v>3419.4256870588238</v>
          </cell>
          <cell r="Z3192">
            <v>3799.3618745098042</v>
          </cell>
          <cell r="AB3192" t="str">
            <v/>
          </cell>
          <cell r="AC3192">
            <v>1292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I3192" t="str">
            <v/>
          </cell>
          <cell r="AJ3192" t="str">
            <v/>
          </cell>
          <cell r="AM3192" t="e">
            <v>#N/A</v>
          </cell>
        </row>
        <row r="3193">
          <cell r="A3193" t="str">
            <v>ACTIVE</v>
          </cell>
          <cell r="B3193" t="str">
            <v>37-1277</v>
          </cell>
          <cell r="C3193">
            <v>28862776</v>
          </cell>
          <cell r="D3193" t="str">
            <v>37-1277</v>
          </cell>
          <cell r="E3193" t="str">
            <v>SDR 26</v>
          </cell>
          <cell r="F3193" t="str">
            <v>18X6 TEE WYE SXGXG SDR26</v>
          </cell>
          <cell r="G3193">
            <v>45.045000000000002</v>
          </cell>
          <cell r="H3193">
            <v>20.432051640000001</v>
          </cell>
          <cell r="I3193">
            <v>1</v>
          </cell>
          <cell r="J3193">
            <v>3</v>
          </cell>
          <cell r="K3193">
            <v>3869.3279856209147</v>
          </cell>
          <cell r="L3193">
            <v>361.95710000000003</v>
          </cell>
          <cell r="M3193" t="str">
            <v>SPECFIT</v>
          </cell>
          <cell r="N3193" t="str">
            <v>(80)892186</v>
          </cell>
          <cell r="O3193" t="str">
            <v>BOX</v>
          </cell>
          <cell r="P3193" t="str">
            <v>D</v>
          </cell>
          <cell r="Q3193" t="str">
            <v>F</v>
          </cell>
          <cell r="R3193">
            <v>3041.6588235294116</v>
          </cell>
          <cell r="S3193">
            <v>3254.5749411764705</v>
          </cell>
          <cell r="T3193">
            <v>3254.5749411764705</v>
          </cell>
          <cell r="U3193">
            <v>3254.5749411764705</v>
          </cell>
          <cell r="V3193">
            <v>3482.3951870588235</v>
          </cell>
          <cell r="W3193">
            <v>3482.3951870588235</v>
          </cell>
          <cell r="X3193">
            <v>3482.3951870588235</v>
          </cell>
          <cell r="Y3193">
            <v>3482.3951870588235</v>
          </cell>
          <cell r="Z3193">
            <v>3869.3279856209147</v>
          </cell>
          <cell r="AB3193" t="str">
            <v/>
          </cell>
          <cell r="AC3193">
            <v>1293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I3193" t="str">
            <v/>
          </cell>
          <cell r="AJ3193" t="str">
            <v/>
          </cell>
          <cell r="AM3193" t="e">
            <v>#N/A</v>
          </cell>
        </row>
        <row r="3194">
          <cell r="A3194" t="str">
            <v>ACTIVE</v>
          </cell>
          <cell r="B3194" t="str">
            <v>37-1278</v>
          </cell>
          <cell r="C3194">
            <v>28862784</v>
          </cell>
          <cell r="D3194" t="str">
            <v>37-1278</v>
          </cell>
          <cell r="E3194" t="str">
            <v>SDR 26</v>
          </cell>
          <cell r="F3194" t="str">
            <v>18X8 TEE WYE SXGXG SDR26</v>
          </cell>
          <cell r="G3194">
            <v>49.725000000000001</v>
          </cell>
          <cell r="H3194">
            <v>22.554862199999999</v>
          </cell>
          <cell r="I3194">
            <v>1</v>
          </cell>
          <cell r="J3194">
            <v>3</v>
          </cell>
          <cell r="K3194">
            <v>4101.42091633987</v>
          </cell>
          <cell r="L3194">
            <v>383.6678</v>
          </cell>
          <cell r="M3194" t="str">
            <v>SPECFIT</v>
          </cell>
          <cell r="N3194" t="str">
            <v>(80)892188</v>
          </cell>
          <cell r="O3194" t="str">
            <v>BOX</v>
          </cell>
          <cell r="P3194" t="str">
            <v>D</v>
          </cell>
          <cell r="Q3194" t="str">
            <v>F</v>
          </cell>
          <cell r="R3194">
            <v>3224.1058823529411</v>
          </cell>
          <cell r="S3194">
            <v>3449.7932941176473</v>
          </cell>
          <cell r="T3194">
            <v>3449.7932941176473</v>
          </cell>
          <cell r="U3194">
            <v>3449.7932941176473</v>
          </cell>
          <cell r="V3194">
            <v>3691.2788247058829</v>
          </cell>
          <cell r="W3194">
            <v>3691.2788247058829</v>
          </cell>
          <cell r="X3194">
            <v>3691.2788247058829</v>
          </cell>
          <cell r="Y3194">
            <v>3691.2788247058829</v>
          </cell>
          <cell r="Z3194">
            <v>4101.42091633987</v>
          </cell>
          <cell r="AB3194" t="str">
            <v/>
          </cell>
          <cell r="AC3194">
            <v>1294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I3194" t="str">
            <v/>
          </cell>
          <cell r="AJ3194" t="str">
            <v/>
          </cell>
          <cell r="AM3194" t="e">
            <v>#N/A</v>
          </cell>
        </row>
        <row r="3195">
          <cell r="A3195" t="str">
            <v>ACTIVE</v>
          </cell>
          <cell r="B3195" t="str">
            <v>37-1279</v>
          </cell>
          <cell r="C3195">
            <v>28862792</v>
          </cell>
          <cell r="D3195" t="str">
            <v>37-1279</v>
          </cell>
          <cell r="E3195" t="str">
            <v>SDR 26</v>
          </cell>
          <cell r="F3195" t="str">
            <v>18X10 TEE WYE SXGXG SDR26</v>
          </cell>
          <cell r="G3195">
            <v>57.33</v>
          </cell>
          <cell r="H3195">
            <v>26.00442936</v>
          </cell>
          <cell r="I3195">
            <v>1</v>
          </cell>
          <cell r="J3195">
            <v>2</v>
          </cell>
          <cell r="K3195">
            <v>5475.8396928104585</v>
          </cell>
          <cell r="L3195">
            <v>512.23779999999999</v>
          </cell>
          <cell r="M3195" t="str">
            <v>SPECFIT</v>
          </cell>
          <cell r="N3195" t="str">
            <v>(80)8921810</v>
          </cell>
          <cell r="O3195" t="str">
            <v>BOX</v>
          </cell>
          <cell r="P3195" t="str">
            <v>D</v>
          </cell>
          <cell r="Q3195" t="str">
            <v>F</v>
          </cell>
          <cell r="R3195">
            <v>4304.5294117647063</v>
          </cell>
          <cell r="S3195">
            <v>4605.8464705882361</v>
          </cell>
          <cell r="T3195">
            <v>4605.8464705882361</v>
          </cell>
          <cell r="U3195">
            <v>4605.8464705882361</v>
          </cell>
          <cell r="V3195">
            <v>4928.2557235294125</v>
          </cell>
          <cell r="W3195">
            <v>4928.2557235294125</v>
          </cell>
          <cell r="X3195">
            <v>4928.2557235294125</v>
          </cell>
          <cell r="Y3195">
            <v>4928.2557235294125</v>
          </cell>
          <cell r="Z3195">
            <v>5475.8396928104585</v>
          </cell>
          <cell r="AB3195" t="str">
            <v/>
          </cell>
          <cell r="AC3195">
            <v>1295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I3195" t="str">
            <v/>
          </cell>
          <cell r="AJ3195" t="str">
            <v/>
          </cell>
          <cell r="AM3195" t="e">
            <v>#N/A</v>
          </cell>
        </row>
        <row r="3196">
          <cell r="A3196" t="str">
            <v>ACTIVE</v>
          </cell>
          <cell r="B3196" t="str">
            <v>37-1280</v>
          </cell>
          <cell r="C3196">
            <v>28862806</v>
          </cell>
          <cell r="D3196" t="str">
            <v>37-1280</v>
          </cell>
          <cell r="E3196" t="str">
            <v>SDR 26</v>
          </cell>
          <cell r="F3196" t="str">
            <v>18X12 TEE WYE SXGXG SDR26</v>
          </cell>
          <cell r="G3196">
            <v>66.105000000000004</v>
          </cell>
          <cell r="H3196">
            <v>29.984699160000002</v>
          </cell>
          <cell r="I3196">
            <v>1</v>
          </cell>
          <cell r="J3196">
            <v>2</v>
          </cell>
          <cell r="K3196">
            <v>5621.6086601307188</v>
          </cell>
          <cell r="L3196">
            <v>525.8741</v>
          </cell>
          <cell r="M3196" t="str">
            <v>SPECFIT</v>
          </cell>
          <cell r="N3196" t="str">
            <v>(80)8921812</v>
          </cell>
          <cell r="O3196" t="str">
            <v>BOX</v>
          </cell>
          <cell r="P3196" t="str">
            <v>D</v>
          </cell>
          <cell r="Q3196" t="str">
            <v>F</v>
          </cell>
          <cell r="R3196">
            <v>4419.1176470588234</v>
          </cell>
          <cell r="S3196">
            <v>4728.4558823529414</v>
          </cell>
          <cell r="T3196">
            <v>4728.4558823529414</v>
          </cell>
          <cell r="U3196">
            <v>4728.4558823529414</v>
          </cell>
          <cell r="V3196">
            <v>5059.4477941176474</v>
          </cell>
          <cell r="W3196">
            <v>5059.4477941176474</v>
          </cell>
          <cell r="X3196">
            <v>5059.4477941176474</v>
          </cell>
          <cell r="Y3196">
            <v>5059.4477941176474</v>
          </cell>
          <cell r="Z3196">
            <v>5621.6086601307188</v>
          </cell>
          <cell r="AB3196" t="str">
            <v/>
          </cell>
          <cell r="AC3196">
            <v>1296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I3196" t="str">
            <v/>
          </cell>
          <cell r="AJ3196" t="str">
            <v/>
          </cell>
          <cell r="AM3196" t="e">
            <v>#N/A</v>
          </cell>
        </row>
        <row r="3197">
          <cell r="A3197" t="str">
            <v>ACTIVE</v>
          </cell>
          <cell r="B3197" t="str">
            <v>37-1281</v>
          </cell>
          <cell r="C3197">
            <v>28862814</v>
          </cell>
          <cell r="D3197" t="str">
            <v>37-1281</v>
          </cell>
          <cell r="E3197" t="str">
            <v>SDR 26</v>
          </cell>
          <cell r="F3197" t="str">
            <v>18X15 TEE WYE SXGXG SDR26</v>
          </cell>
          <cell r="G3197">
            <v>82.484999999999999</v>
          </cell>
          <cell r="H3197">
            <v>37.414536120000001</v>
          </cell>
          <cell r="I3197">
            <v>1</v>
          </cell>
          <cell r="J3197">
            <v>2</v>
          </cell>
          <cell r="K3197">
            <v>5996.3127294117658</v>
          </cell>
          <cell r="L3197">
            <v>560.92669999999998</v>
          </cell>
          <cell r="M3197" t="str">
            <v>SPECFIT</v>
          </cell>
          <cell r="N3197" t="str">
            <v>(80)8921815</v>
          </cell>
          <cell r="O3197" t="str">
            <v>BOX</v>
          </cell>
          <cell r="P3197" t="str">
            <v>D</v>
          </cell>
          <cell r="Q3197" t="str">
            <v>F</v>
          </cell>
          <cell r="R3197">
            <v>4713.6705882352944</v>
          </cell>
          <cell r="S3197">
            <v>5043.627529411765</v>
          </cell>
          <cell r="T3197">
            <v>5043.627529411765</v>
          </cell>
          <cell r="U3197">
            <v>5043.627529411765</v>
          </cell>
          <cell r="V3197">
            <v>5396.6814564705892</v>
          </cell>
          <cell r="W3197">
            <v>5396.6814564705892</v>
          </cell>
          <cell r="X3197">
            <v>5396.6814564705892</v>
          </cell>
          <cell r="Y3197">
            <v>5396.6814564705892</v>
          </cell>
          <cell r="Z3197">
            <v>5996.3127294117658</v>
          </cell>
          <cell r="AB3197" t="str">
            <v/>
          </cell>
          <cell r="AC3197">
            <v>1297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I3197" t="str">
            <v/>
          </cell>
          <cell r="AJ3197" t="str">
            <v/>
          </cell>
          <cell r="AM3197" t="e">
            <v>#N/A</v>
          </cell>
        </row>
        <row r="3198">
          <cell r="A3198" t="str">
            <v>ACTIVE</v>
          </cell>
          <cell r="B3198" t="str">
            <v>37-1282</v>
          </cell>
          <cell r="C3198">
            <v>28862822</v>
          </cell>
          <cell r="D3198" t="str">
            <v>37-1282</v>
          </cell>
          <cell r="E3198" t="str">
            <v>SDR 26</v>
          </cell>
          <cell r="F3198" t="str">
            <v>18 TEE WYE SXGXG SDR26</v>
          </cell>
          <cell r="G3198">
            <v>112.905</v>
          </cell>
          <cell r="H3198">
            <v>51.212804759999997</v>
          </cell>
          <cell r="I3198">
            <v>1</v>
          </cell>
          <cell r="J3198">
            <v>1</v>
          </cell>
          <cell r="K3198">
            <v>6329.5010784313745</v>
          </cell>
          <cell r="L3198">
            <v>592.09490000000005</v>
          </cell>
          <cell r="M3198" t="str">
            <v>SPECFIT</v>
          </cell>
          <cell r="N3198" t="str">
            <v>(80)89218</v>
          </cell>
          <cell r="O3198" t="str">
            <v>BOX</v>
          </cell>
          <cell r="P3198" t="str">
            <v>D</v>
          </cell>
          <cell r="Q3198" t="str">
            <v>F</v>
          </cell>
          <cell r="R3198">
            <v>4975.588235294118</v>
          </cell>
          <cell r="S3198">
            <v>5323.8794117647067</v>
          </cell>
          <cell r="T3198">
            <v>5323.8794117647067</v>
          </cell>
          <cell r="U3198">
            <v>5323.8794117647067</v>
          </cell>
          <cell r="V3198">
            <v>5696.5509705882369</v>
          </cell>
          <cell r="W3198">
            <v>5696.5509705882369</v>
          </cell>
          <cell r="X3198">
            <v>5696.5509705882369</v>
          </cell>
          <cell r="Y3198">
            <v>5696.5509705882369</v>
          </cell>
          <cell r="Z3198">
            <v>6329.5010784313745</v>
          </cell>
          <cell r="AB3198" t="str">
            <v/>
          </cell>
          <cell r="AC3198">
            <v>1298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I3198" t="str">
            <v/>
          </cell>
          <cell r="AJ3198" t="str">
            <v/>
          </cell>
          <cell r="AM3198" t="e">
            <v>#N/A</v>
          </cell>
        </row>
        <row r="3199">
          <cell r="A3199" t="str">
            <v>ACTIVE</v>
          </cell>
          <cell r="B3199" t="str">
            <v>37-1283</v>
          </cell>
          <cell r="C3199">
            <v>28862830</v>
          </cell>
          <cell r="D3199" t="str">
            <v>37-1283</v>
          </cell>
          <cell r="E3199" t="str">
            <v>SDR 26</v>
          </cell>
          <cell r="F3199" t="str">
            <v>21X4 TEE WYE SXGXG SDR26</v>
          </cell>
          <cell r="G3199">
            <v>57.914999999999999</v>
          </cell>
          <cell r="H3199">
            <v>26.26978068</v>
          </cell>
          <cell r="I3199">
            <v>1</v>
          </cell>
          <cell r="J3199">
            <v>2</v>
          </cell>
          <cell r="K3199">
            <v>5811.2579777777783</v>
          </cell>
          <cell r="L3199">
            <v>543.61519999999996</v>
          </cell>
          <cell r="M3199" t="str">
            <v>SPECFIT</v>
          </cell>
          <cell r="N3199" t="str">
            <v>(80)892214</v>
          </cell>
          <cell r="O3199" t="str">
            <v>BOX</v>
          </cell>
          <cell r="P3199" t="str">
            <v>D</v>
          </cell>
          <cell r="Q3199" t="str">
            <v>F</v>
          </cell>
          <cell r="R3199">
            <v>4568.2</v>
          </cell>
          <cell r="S3199">
            <v>4887.9740000000002</v>
          </cell>
          <cell r="T3199">
            <v>4887.9740000000002</v>
          </cell>
          <cell r="U3199">
            <v>4887.9740000000002</v>
          </cell>
          <cell r="V3199">
            <v>5230.1321800000005</v>
          </cell>
          <cell r="W3199">
            <v>5230.1321800000005</v>
          </cell>
          <cell r="X3199">
            <v>5230.1321800000005</v>
          </cell>
          <cell r="Y3199">
            <v>5230.1321800000005</v>
          </cell>
          <cell r="Z3199">
            <v>5811.2579777777783</v>
          </cell>
          <cell r="AB3199" t="str">
            <v/>
          </cell>
          <cell r="AC3199">
            <v>1299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I3199" t="str">
            <v/>
          </cell>
          <cell r="AJ3199" t="str">
            <v/>
          </cell>
          <cell r="AM3199" t="e">
            <v>#N/A</v>
          </cell>
        </row>
        <row r="3200">
          <cell r="A3200" t="str">
            <v>ACTIVE</v>
          </cell>
          <cell r="B3200" t="str">
            <v>37-1284</v>
          </cell>
          <cell r="C3200">
            <v>28862849</v>
          </cell>
          <cell r="D3200" t="str">
            <v>37-1284</v>
          </cell>
          <cell r="E3200" t="str">
            <v>SDR 26</v>
          </cell>
          <cell r="F3200" t="str">
            <v>21X6 TEE WYE SXGXG SDR26</v>
          </cell>
          <cell r="G3200">
            <v>66.105000000000004</v>
          </cell>
          <cell r="H3200">
            <v>29.984699160000002</v>
          </cell>
          <cell r="I3200">
            <v>1</v>
          </cell>
          <cell r="J3200">
            <v>2</v>
          </cell>
          <cell r="K3200">
            <v>6284.9472575163409</v>
          </cell>
          <cell r="L3200">
            <v>587.92719999999997</v>
          </cell>
          <cell r="M3200" t="str">
            <v>SPECFIT</v>
          </cell>
          <cell r="N3200" t="str">
            <v>(80)892216</v>
          </cell>
          <cell r="O3200" t="str">
            <v>BOX</v>
          </cell>
          <cell r="P3200" t="str">
            <v>D</v>
          </cell>
          <cell r="Q3200" t="str">
            <v>F</v>
          </cell>
          <cell r="R3200">
            <v>4940.5647058823524</v>
          </cell>
          <cell r="S3200">
            <v>5286.4042352941178</v>
          </cell>
          <cell r="T3200">
            <v>5286.4042352941178</v>
          </cell>
          <cell r="U3200">
            <v>5286.4042352941178</v>
          </cell>
          <cell r="V3200">
            <v>5656.4525317647067</v>
          </cell>
          <cell r="W3200">
            <v>5656.4525317647067</v>
          </cell>
          <cell r="X3200">
            <v>5656.4525317647067</v>
          </cell>
          <cell r="Y3200">
            <v>5656.4525317647067</v>
          </cell>
          <cell r="Z3200">
            <v>6284.9472575163409</v>
          </cell>
          <cell r="AB3200" t="str">
            <v/>
          </cell>
          <cell r="AC3200">
            <v>1300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I3200" t="str">
            <v/>
          </cell>
          <cell r="AJ3200" t="str">
            <v/>
          </cell>
          <cell r="AM3200" t="e">
            <v>#N/A</v>
          </cell>
        </row>
        <row r="3201">
          <cell r="A3201" t="str">
            <v>ACTIVE</v>
          </cell>
          <cell r="B3201" t="str">
            <v>37-1285</v>
          </cell>
          <cell r="C3201">
            <v>28862857</v>
          </cell>
          <cell r="D3201" t="str">
            <v>37-1285</v>
          </cell>
          <cell r="E3201" t="str">
            <v>SDR 26</v>
          </cell>
          <cell r="F3201" t="str">
            <v>21X8 TEE WYE SXGXG SDR26</v>
          </cell>
          <cell r="G3201">
            <v>74.295000000000002</v>
          </cell>
          <cell r="H3201">
            <v>33.69961764</v>
          </cell>
          <cell r="I3201">
            <v>1</v>
          </cell>
          <cell r="J3201">
            <v>2</v>
          </cell>
          <cell r="K3201">
            <v>8052.0293189542499</v>
          </cell>
          <cell r="L3201">
            <v>753.22910000000002</v>
          </cell>
          <cell r="M3201" t="str">
            <v>SPECFIT</v>
          </cell>
          <cell r="N3201" t="str">
            <v>(80)892218</v>
          </cell>
          <cell r="O3201" t="str">
            <v>BOX</v>
          </cell>
          <cell r="P3201" t="str">
            <v>D</v>
          </cell>
          <cell r="Q3201" t="str">
            <v>F</v>
          </cell>
          <cell r="R3201">
            <v>6329.6588235294121</v>
          </cell>
          <cell r="S3201">
            <v>6772.7349411764717</v>
          </cell>
          <cell r="T3201">
            <v>6772.7349411764717</v>
          </cell>
          <cell r="U3201">
            <v>6772.7349411764717</v>
          </cell>
          <cell r="V3201">
            <v>7246.8263870588253</v>
          </cell>
          <cell r="W3201">
            <v>7246.8263870588253</v>
          </cell>
          <cell r="X3201">
            <v>7246.8263870588253</v>
          </cell>
          <cell r="Y3201">
            <v>7246.8263870588253</v>
          </cell>
          <cell r="Z3201">
            <v>8052.0293189542499</v>
          </cell>
          <cell r="AB3201" t="str">
            <v/>
          </cell>
          <cell r="AC3201">
            <v>1301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I3201" t="str">
            <v/>
          </cell>
          <cell r="AJ3201" t="str">
            <v/>
          </cell>
          <cell r="AM3201" t="e">
            <v>#N/A</v>
          </cell>
        </row>
        <row r="3202">
          <cell r="A3202" t="str">
            <v>ACTIVE</v>
          </cell>
          <cell r="B3202" t="str">
            <v>37-1286</v>
          </cell>
          <cell r="C3202">
            <v>28862865</v>
          </cell>
          <cell r="D3202" t="str">
            <v>37-1286</v>
          </cell>
          <cell r="E3202" t="str">
            <v>SDR 26</v>
          </cell>
          <cell r="F3202" t="str">
            <v>21X10 TEE WYE SXGXG SDR26</v>
          </cell>
          <cell r="G3202">
            <v>81.314999999999998</v>
          </cell>
          <cell r="H3202">
            <v>36.88383348</v>
          </cell>
          <cell r="I3202">
            <v>1</v>
          </cell>
          <cell r="J3202">
            <v>2</v>
          </cell>
          <cell r="K3202">
            <v>8133.9383084967321</v>
          </cell>
          <cell r="L3202">
            <v>760.89059999999995</v>
          </cell>
          <cell r="M3202" t="str">
            <v>SPECFIT</v>
          </cell>
          <cell r="N3202" t="str">
            <v>(80)8922110</v>
          </cell>
          <cell r="O3202" t="str">
            <v>BOX</v>
          </cell>
          <cell r="P3202" t="str">
            <v>D</v>
          </cell>
          <cell r="Q3202" t="str">
            <v>F</v>
          </cell>
          <cell r="R3202">
            <v>6394.0470588235294</v>
          </cell>
          <cell r="S3202">
            <v>6841.6303529411771</v>
          </cell>
          <cell r="T3202">
            <v>6841.6303529411771</v>
          </cell>
          <cell r="U3202">
            <v>6841.6303529411771</v>
          </cell>
          <cell r="V3202">
            <v>7320.5444776470595</v>
          </cell>
          <cell r="W3202">
            <v>7320.5444776470595</v>
          </cell>
          <cell r="X3202">
            <v>7320.5444776470595</v>
          </cell>
          <cell r="Y3202">
            <v>7320.5444776470595</v>
          </cell>
          <cell r="Z3202">
            <v>8133.9383084967321</v>
          </cell>
          <cell r="AB3202" t="str">
            <v/>
          </cell>
          <cell r="AC3202">
            <v>1302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I3202" t="str">
            <v/>
          </cell>
          <cell r="AJ3202" t="str">
            <v/>
          </cell>
          <cell r="AM3202" t="e">
            <v>#N/A</v>
          </cell>
        </row>
        <row r="3203">
          <cell r="A3203" t="str">
            <v>ACTIVE</v>
          </cell>
          <cell r="B3203" t="str">
            <v>37-1287</v>
          </cell>
          <cell r="C3203">
            <v>28862873</v>
          </cell>
          <cell r="D3203" t="str">
            <v>37-1287</v>
          </cell>
          <cell r="E3203" t="str">
            <v>SDR 26</v>
          </cell>
          <cell r="F3203" t="str">
            <v>21X12 TEE WYE SXGXG SDR26</v>
          </cell>
          <cell r="G3203">
            <v>93.015000000000001</v>
          </cell>
          <cell r="H3203">
            <v>42.190859879999998</v>
          </cell>
          <cell r="I3203">
            <v>1</v>
          </cell>
          <cell r="J3203">
            <v>1</v>
          </cell>
          <cell r="K3203">
            <v>8698.6957777777789</v>
          </cell>
          <cell r="L3203">
            <v>813.72130000000004</v>
          </cell>
          <cell r="M3203" t="str">
            <v>SPECFIT</v>
          </cell>
          <cell r="N3203" t="str">
            <v>(80)8922112</v>
          </cell>
          <cell r="O3203" t="str">
            <v>BOX</v>
          </cell>
          <cell r="P3203" t="str">
            <v>D</v>
          </cell>
          <cell r="Q3203" t="str">
            <v>F</v>
          </cell>
          <cell r="R3203">
            <v>6838</v>
          </cell>
          <cell r="S3203">
            <v>7316.6600000000008</v>
          </cell>
          <cell r="T3203">
            <v>7316.6600000000008</v>
          </cell>
          <cell r="U3203">
            <v>7316.6600000000008</v>
          </cell>
          <cell r="V3203">
            <v>7828.8262000000013</v>
          </cell>
          <cell r="W3203">
            <v>7828.8262000000013</v>
          </cell>
          <cell r="X3203">
            <v>7828.8262000000013</v>
          </cell>
          <cell r="Y3203">
            <v>7828.8262000000013</v>
          </cell>
          <cell r="Z3203">
            <v>8698.6957777777789</v>
          </cell>
          <cell r="AB3203" t="str">
            <v/>
          </cell>
          <cell r="AC3203">
            <v>1303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I3203" t="str">
            <v/>
          </cell>
          <cell r="AJ3203" t="str">
            <v/>
          </cell>
          <cell r="AM3203" t="e">
            <v>#N/A</v>
          </cell>
        </row>
        <row r="3204">
          <cell r="A3204" t="str">
            <v>ACTIVE</v>
          </cell>
          <cell r="B3204" t="str">
            <v>37-1288</v>
          </cell>
          <cell r="C3204">
            <v>28862881</v>
          </cell>
          <cell r="D3204" t="str">
            <v>37-1288</v>
          </cell>
          <cell r="E3204" t="str">
            <v>SDR 26</v>
          </cell>
          <cell r="F3204" t="str">
            <v>21X15 TEE WYE SXGXG SDR26</v>
          </cell>
          <cell r="G3204">
            <v>111.735</v>
          </cell>
          <cell r="H3204">
            <v>50.682102119999996</v>
          </cell>
          <cell r="I3204">
            <v>1</v>
          </cell>
          <cell r="J3204">
            <v>1</v>
          </cell>
          <cell r="K3204">
            <v>9709.7397568627457</v>
          </cell>
          <cell r="L3204">
            <v>908.29960000000005</v>
          </cell>
          <cell r="M3204" t="str">
            <v>SPECFIT</v>
          </cell>
          <cell r="N3204" t="str">
            <v>(80)8922115</v>
          </cell>
          <cell r="O3204" t="str">
            <v>BOX</v>
          </cell>
          <cell r="P3204" t="str">
            <v>D</v>
          </cell>
          <cell r="Q3204" t="str">
            <v>F</v>
          </cell>
          <cell r="R3204">
            <v>7632.7764705882355</v>
          </cell>
          <cell r="S3204">
            <v>8167.0708235294123</v>
          </cell>
          <cell r="T3204">
            <v>8167.0708235294123</v>
          </cell>
          <cell r="U3204">
            <v>8167.0708235294123</v>
          </cell>
          <cell r="V3204">
            <v>8738.7657811764711</v>
          </cell>
          <cell r="W3204">
            <v>8738.7657811764711</v>
          </cell>
          <cell r="X3204">
            <v>8738.7657811764711</v>
          </cell>
          <cell r="Y3204">
            <v>8738.7657811764711</v>
          </cell>
          <cell r="Z3204">
            <v>9709.7397568627457</v>
          </cell>
          <cell r="AB3204" t="str">
            <v/>
          </cell>
          <cell r="AC3204">
            <v>1304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I3204" t="str">
            <v/>
          </cell>
          <cell r="AJ3204" t="str">
            <v/>
          </cell>
          <cell r="AM3204" t="e">
            <v>#N/A</v>
          </cell>
        </row>
        <row r="3205">
          <cell r="A3205" t="str">
            <v>ACTIVE</v>
          </cell>
          <cell r="B3205" t="str">
            <v>37-1289</v>
          </cell>
          <cell r="C3205">
            <v>28862890</v>
          </cell>
          <cell r="D3205" t="str">
            <v>37-1289</v>
          </cell>
          <cell r="E3205" t="str">
            <v>SDR 26</v>
          </cell>
          <cell r="F3205" t="str">
            <v>21X18 TEE WYE SXGXG SDR26</v>
          </cell>
          <cell r="G3205">
            <v>144.495</v>
          </cell>
          <cell r="H3205">
            <v>65.541776040000002</v>
          </cell>
          <cell r="I3205">
            <v>1</v>
          </cell>
          <cell r="J3205">
            <v>1</v>
          </cell>
          <cell r="K3205">
            <v>11021.391074509806</v>
          </cell>
          <cell r="L3205">
            <v>1030.9984999999999</v>
          </cell>
          <cell r="M3205" t="str">
            <v>SPECFIT</v>
          </cell>
          <cell r="N3205" t="str">
            <v>(80)8922118</v>
          </cell>
          <cell r="O3205" t="str">
            <v>BOX</v>
          </cell>
          <cell r="P3205" t="str">
            <v>D</v>
          </cell>
          <cell r="Q3205" t="str">
            <v>F</v>
          </cell>
          <cell r="R3205">
            <v>8663.8588235294119</v>
          </cell>
          <cell r="S3205">
            <v>9270.3289411764708</v>
          </cell>
          <cell r="T3205">
            <v>9270.3289411764708</v>
          </cell>
          <cell r="U3205">
            <v>9270.3289411764708</v>
          </cell>
          <cell r="V3205">
            <v>9919.2519670588244</v>
          </cell>
          <cell r="W3205">
            <v>9919.2519670588244</v>
          </cell>
          <cell r="X3205">
            <v>9919.2519670588244</v>
          </cell>
          <cell r="Y3205">
            <v>9919.2519670588244</v>
          </cell>
          <cell r="Z3205">
            <v>11021.391074509806</v>
          </cell>
          <cell r="AB3205" t="str">
            <v/>
          </cell>
          <cell r="AC3205">
            <v>1305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I3205" t="str">
            <v/>
          </cell>
          <cell r="AJ3205" t="str">
            <v/>
          </cell>
          <cell r="AM3205" t="e">
            <v>#N/A</v>
          </cell>
        </row>
        <row r="3206">
          <cell r="A3206" t="str">
            <v>ACTIVE</v>
          </cell>
          <cell r="B3206" t="str">
            <v>37-1290</v>
          </cell>
          <cell r="C3206">
            <v>28862903</v>
          </cell>
          <cell r="D3206" t="str">
            <v>37-1290</v>
          </cell>
          <cell r="E3206" t="str">
            <v>SDR 26</v>
          </cell>
          <cell r="F3206" t="str">
            <v>21 TEE WYE SXGXG SDR26</v>
          </cell>
          <cell r="G3206">
            <v>179.595</v>
          </cell>
          <cell r="H3206">
            <v>81.462855239999996</v>
          </cell>
          <cell r="I3206">
            <v>1</v>
          </cell>
          <cell r="J3206">
            <v>1</v>
          </cell>
          <cell r="K3206">
            <v>14619.280481045753</v>
          </cell>
          <cell r="L3206">
            <v>1367.5642</v>
          </cell>
          <cell r="M3206" t="str">
            <v>SPECFIT</v>
          </cell>
          <cell r="N3206" t="str">
            <v>(80)89221</v>
          </cell>
          <cell r="O3206" t="str">
            <v>BOX</v>
          </cell>
          <cell r="P3206" t="str">
            <v>D</v>
          </cell>
          <cell r="Q3206" t="str">
            <v>F</v>
          </cell>
          <cell r="R3206">
            <v>11492.141176470588</v>
          </cell>
          <cell r="S3206">
            <v>12296.591058823529</v>
          </cell>
          <cell r="T3206">
            <v>12296.591058823529</v>
          </cell>
          <cell r="U3206">
            <v>12296.591058823529</v>
          </cell>
          <cell r="V3206">
            <v>13157.352432941178</v>
          </cell>
          <cell r="W3206">
            <v>13157.352432941178</v>
          </cell>
          <cell r="X3206">
            <v>13157.352432941178</v>
          </cell>
          <cell r="Y3206">
            <v>13157.352432941178</v>
          </cell>
          <cell r="Z3206">
            <v>14619.280481045753</v>
          </cell>
          <cell r="AB3206" t="str">
            <v/>
          </cell>
          <cell r="AC3206">
            <v>1306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I3206" t="str">
            <v/>
          </cell>
          <cell r="AJ3206" t="str">
            <v/>
          </cell>
          <cell r="AM3206" t="e">
            <v>#N/A</v>
          </cell>
        </row>
        <row r="3207">
          <cell r="A3207" t="str">
            <v>ACTIVE</v>
          </cell>
          <cell r="B3207" t="str">
            <v>37-1291</v>
          </cell>
          <cell r="C3207">
            <v>28862911</v>
          </cell>
          <cell r="D3207" t="str">
            <v>37-1291</v>
          </cell>
          <cell r="E3207" t="str">
            <v>SDR 26</v>
          </cell>
          <cell r="F3207" t="str">
            <v>24X4 TEE WYE SXGXG SDR26</v>
          </cell>
          <cell r="G3207">
            <v>79.56</v>
          </cell>
          <cell r="H3207">
            <v>36.087779519999998</v>
          </cell>
          <cell r="I3207">
            <v>1</v>
          </cell>
          <cell r="J3207">
            <v>2</v>
          </cell>
          <cell r="K3207">
            <v>9664.2131450980414</v>
          </cell>
          <cell r="L3207">
            <v>904.0412</v>
          </cell>
          <cell r="M3207" t="str">
            <v>SPECFIT</v>
          </cell>
          <cell r="N3207" t="str">
            <v>(80)892244</v>
          </cell>
          <cell r="O3207" t="str">
            <v>BOX</v>
          </cell>
          <cell r="P3207" t="str">
            <v>D</v>
          </cell>
          <cell r="Q3207" t="str">
            <v>F</v>
          </cell>
          <cell r="R3207">
            <v>7596.9882352941177</v>
          </cell>
          <cell r="S3207">
            <v>8128.7774117647068</v>
          </cell>
          <cell r="T3207">
            <v>8128.7774117647068</v>
          </cell>
          <cell r="U3207">
            <v>8128.7774117647068</v>
          </cell>
          <cell r="V3207">
            <v>8697.7918305882376</v>
          </cell>
          <cell r="W3207">
            <v>8697.7918305882376</v>
          </cell>
          <cell r="X3207">
            <v>8697.7918305882376</v>
          </cell>
          <cell r="Y3207">
            <v>8697.7918305882376</v>
          </cell>
          <cell r="Z3207">
            <v>9664.2131450980414</v>
          </cell>
          <cell r="AB3207" t="str">
            <v/>
          </cell>
          <cell r="AC3207">
            <v>1307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I3207" t="str">
            <v/>
          </cell>
          <cell r="AJ3207" t="str">
            <v/>
          </cell>
          <cell r="AM3207" t="e">
            <v>#N/A</v>
          </cell>
        </row>
        <row r="3208">
          <cell r="A3208" t="str">
            <v>ACTIVE</v>
          </cell>
          <cell r="B3208" t="str">
            <v>37-1292</v>
          </cell>
          <cell r="C3208">
            <v>28862920</v>
          </cell>
          <cell r="D3208" t="str">
            <v>37-1292</v>
          </cell>
          <cell r="E3208" t="str">
            <v>SDR 26</v>
          </cell>
          <cell r="F3208" t="str">
            <v>24X6 TEE WYE SXGXG SDR26</v>
          </cell>
          <cell r="G3208">
            <v>89.504999999999995</v>
          </cell>
          <cell r="H3208">
            <v>40.598751959999994</v>
          </cell>
          <cell r="I3208">
            <v>1</v>
          </cell>
          <cell r="J3208">
            <v>2</v>
          </cell>
          <cell r="K3208">
            <v>10247.184252287583</v>
          </cell>
          <cell r="L3208">
            <v>958.5752</v>
          </cell>
          <cell r="M3208" t="str">
            <v>SPECFIT</v>
          </cell>
          <cell r="N3208" t="str">
            <v>(80)892246</v>
          </cell>
          <cell r="O3208" t="str">
            <v>BOX</v>
          </cell>
          <cell r="P3208" t="str">
            <v>D</v>
          </cell>
          <cell r="Q3208" t="str">
            <v>F</v>
          </cell>
          <cell r="R3208">
            <v>8055.2588235294124</v>
          </cell>
          <cell r="S3208">
            <v>8619.1269411764715</v>
          </cell>
          <cell r="T3208">
            <v>8619.1269411764715</v>
          </cell>
          <cell r="U3208">
            <v>8619.1269411764715</v>
          </cell>
          <cell r="V3208">
            <v>9222.4658270588243</v>
          </cell>
          <cell r="W3208">
            <v>9222.4658270588243</v>
          </cell>
          <cell r="X3208">
            <v>9222.4658270588243</v>
          </cell>
          <cell r="Y3208">
            <v>9222.4658270588243</v>
          </cell>
          <cell r="Z3208">
            <v>10247.184252287583</v>
          </cell>
          <cell r="AB3208" t="str">
            <v/>
          </cell>
          <cell r="AC3208">
            <v>1308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I3208" t="str">
            <v/>
          </cell>
          <cell r="AJ3208" t="str">
            <v/>
          </cell>
          <cell r="AM3208" t="e">
            <v>#N/A</v>
          </cell>
        </row>
        <row r="3209">
          <cell r="A3209" t="str">
            <v>ACTIVE</v>
          </cell>
          <cell r="B3209" t="str">
            <v>37-1293</v>
          </cell>
          <cell r="C3209">
            <v>28862938</v>
          </cell>
          <cell r="D3209" t="str">
            <v>37-1293</v>
          </cell>
          <cell r="E3209" t="str">
            <v>SDR 26</v>
          </cell>
          <cell r="F3209" t="str">
            <v>24X8 TEE WYE SXGXG SDR26</v>
          </cell>
          <cell r="G3209">
            <v>98.864999999999995</v>
          </cell>
          <cell r="H3209">
            <v>44.844373079999997</v>
          </cell>
          <cell r="I3209">
            <v>1</v>
          </cell>
          <cell r="J3209">
            <v>1</v>
          </cell>
          <cell r="K3209">
            <v>10456.633605228759</v>
          </cell>
          <cell r="L3209">
            <v>978.16780000000006</v>
          </cell>
          <cell r="M3209" t="str">
            <v>SPECFIT</v>
          </cell>
          <cell r="N3209" t="str">
            <v>(80)892248</v>
          </cell>
          <cell r="O3209" t="str">
            <v>BOX</v>
          </cell>
          <cell r="P3209" t="str">
            <v>D</v>
          </cell>
          <cell r="Q3209" t="str">
            <v>F</v>
          </cell>
          <cell r="R3209">
            <v>8219.9058823529413</v>
          </cell>
          <cell r="S3209">
            <v>8795.2992941176472</v>
          </cell>
          <cell r="T3209">
            <v>8795.2992941176472</v>
          </cell>
          <cell r="U3209">
            <v>8795.2992941176472</v>
          </cell>
          <cell r="V3209">
            <v>9410.9702447058826</v>
          </cell>
          <cell r="W3209">
            <v>9410.9702447058826</v>
          </cell>
          <cell r="X3209">
            <v>9410.9702447058826</v>
          </cell>
          <cell r="Y3209">
            <v>9410.9702447058826</v>
          </cell>
          <cell r="Z3209">
            <v>10456.633605228759</v>
          </cell>
          <cell r="AB3209" t="str">
            <v/>
          </cell>
          <cell r="AC3209">
            <v>1309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I3209" t="str">
            <v/>
          </cell>
          <cell r="AJ3209" t="str">
            <v/>
          </cell>
          <cell r="AM3209" t="e">
            <v>#N/A</v>
          </cell>
        </row>
        <row r="3210">
          <cell r="A3210" t="str">
            <v>ACTIVE</v>
          </cell>
          <cell r="B3210" t="str">
            <v>37-1294</v>
          </cell>
          <cell r="C3210">
            <v>28862946</v>
          </cell>
          <cell r="D3210" t="str">
            <v>37-1294</v>
          </cell>
          <cell r="E3210" t="str">
            <v>SDR 26</v>
          </cell>
          <cell r="F3210" t="str">
            <v>24X10 TEE WYE SXGXG SDR26</v>
          </cell>
          <cell r="G3210">
            <v>108.22499999999999</v>
          </cell>
          <cell r="H3210">
            <v>49.0899942</v>
          </cell>
          <cell r="I3210">
            <v>1</v>
          </cell>
          <cell r="J3210">
            <v>1</v>
          </cell>
          <cell r="K3210">
            <v>11659.033027450983</v>
          </cell>
          <cell r="L3210">
            <v>1090.6464000000001</v>
          </cell>
          <cell r="M3210" t="str">
            <v>SPECFIT</v>
          </cell>
          <cell r="N3210" t="str">
            <v>(80)8922410</v>
          </cell>
          <cell r="O3210" t="str">
            <v>BOX</v>
          </cell>
          <cell r="P3210" t="str">
            <v>D</v>
          </cell>
          <cell r="Q3210" t="str">
            <v>F</v>
          </cell>
          <cell r="R3210">
            <v>9165.105882352942</v>
          </cell>
          <cell r="S3210">
            <v>9806.6632941176485</v>
          </cell>
          <cell r="T3210">
            <v>9806.6632941176485</v>
          </cell>
          <cell r="U3210">
            <v>9806.6632941176485</v>
          </cell>
          <cell r="V3210">
            <v>10493.129724705885</v>
          </cell>
          <cell r="W3210">
            <v>10493.129724705885</v>
          </cell>
          <cell r="X3210">
            <v>10493.129724705885</v>
          </cell>
          <cell r="Y3210">
            <v>10493.129724705885</v>
          </cell>
          <cell r="Z3210">
            <v>11659.033027450983</v>
          </cell>
          <cell r="AB3210" t="str">
            <v/>
          </cell>
          <cell r="AC3210">
            <v>1310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I3210" t="str">
            <v/>
          </cell>
          <cell r="AJ3210" t="str">
            <v/>
          </cell>
          <cell r="AM3210" t="e">
            <v>#N/A</v>
          </cell>
        </row>
        <row r="3211">
          <cell r="A3211" t="str">
            <v>ACTIVE</v>
          </cell>
          <cell r="B3211" t="str">
            <v>37-1295</v>
          </cell>
          <cell r="C3211">
            <v>28862954</v>
          </cell>
          <cell r="D3211" t="str">
            <v>37-1295</v>
          </cell>
          <cell r="E3211" t="str">
            <v>SDR 26</v>
          </cell>
          <cell r="F3211" t="str">
            <v>24X12 TEE WYE SXGXG SDR26</v>
          </cell>
          <cell r="G3211">
            <v>118.755</v>
          </cell>
          <cell r="H3211">
            <v>53.866317959999996</v>
          </cell>
          <cell r="I3211">
            <v>1</v>
          </cell>
          <cell r="J3211">
            <v>1</v>
          </cell>
          <cell r="K3211">
            <v>11868.467414379087</v>
          </cell>
          <cell r="L3211">
            <v>1110.239</v>
          </cell>
          <cell r="M3211" t="str">
            <v>SPECFIT</v>
          </cell>
          <cell r="N3211" t="str">
            <v>(80)8922412</v>
          </cell>
          <cell r="O3211" t="str">
            <v>BOX</v>
          </cell>
          <cell r="P3211" t="str">
            <v>D</v>
          </cell>
          <cell r="Q3211" t="str">
            <v>F</v>
          </cell>
          <cell r="R3211">
            <v>9329.7411764705885</v>
          </cell>
          <cell r="S3211">
            <v>9982.823058823531</v>
          </cell>
          <cell r="T3211">
            <v>9982.823058823531</v>
          </cell>
          <cell r="U3211">
            <v>9982.823058823531</v>
          </cell>
          <cell r="V3211">
            <v>10681.620672941179</v>
          </cell>
          <cell r="W3211">
            <v>10681.620672941179</v>
          </cell>
          <cell r="X3211">
            <v>10681.620672941179</v>
          </cell>
          <cell r="Y3211">
            <v>10681.620672941179</v>
          </cell>
          <cell r="Z3211">
            <v>11868.467414379087</v>
          </cell>
          <cell r="AB3211" t="str">
            <v/>
          </cell>
          <cell r="AC3211">
            <v>1311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I3211" t="str">
            <v/>
          </cell>
          <cell r="AJ3211" t="str">
            <v/>
          </cell>
          <cell r="AM3211" t="e">
            <v>#N/A</v>
          </cell>
        </row>
        <row r="3212">
          <cell r="A3212" t="str">
            <v>ACTIVE</v>
          </cell>
          <cell r="B3212" t="str">
            <v>37-1296</v>
          </cell>
          <cell r="C3212">
            <v>28862962</v>
          </cell>
          <cell r="D3212" t="str">
            <v>37-1296</v>
          </cell>
          <cell r="E3212" t="str">
            <v>SDR 26</v>
          </cell>
          <cell r="F3212" t="str">
            <v>24X15 TEE WYE SXGXG SDR26</v>
          </cell>
          <cell r="G3212">
            <v>140.4</v>
          </cell>
          <cell r="H3212">
            <v>63.684316800000005</v>
          </cell>
          <cell r="I3212">
            <v>1</v>
          </cell>
          <cell r="J3212">
            <v>1</v>
          </cell>
          <cell r="K3212">
            <v>12333.02742614379</v>
          </cell>
          <cell r="L3212">
            <v>1153.6956</v>
          </cell>
          <cell r="M3212" t="str">
            <v>SPECFIT</v>
          </cell>
          <cell r="N3212" t="str">
            <v>(80)8922415</v>
          </cell>
          <cell r="O3212" t="str">
            <v>BOX</v>
          </cell>
          <cell r="P3212" t="str">
            <v>D</v>
          </cell>
          <cell r="Q3212" t="str">
            <v>F</v>
          </cell>
          <cell r="R3212">
            <v>9694.9294117647059</v>
          </cell>
          <cell r="S3212">
            <v>10373.574470588235</v>
          </cell>
          <cell r="T3212">
            <v>10373.574470588235</v>
          </cell>
          <cell r="U3212">
            <v>10373.574470588235</v>
          </cell>
          <cell r="V3212">
            <v>11099.724683529412</v>
          </cell>
          <cell r="W3212">
            <v>11099.724683529412</v>
          </cell>
          <cell r="X3212">
            <v>11099.724683529412</v>
          </cell>
          <cell r="Y3212">
            <v>11099.724683529412</v>
          </cell>
          <cell r="Z3212">
            <v>12333.02742614379</v>
          </cell>
          <cell r="AB3212" t="str">
            <v/>
          </cell>
          <cell r="AC3212">
            <v>1312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I3212" t="str">
            <v/>
          </cell>
          <cell r="AJ3212" t="str">
            <v/>
          </cell>
          <cell r="AM3212" t="e">
            <v>#N/A</v>
          </cell>
        </row>
        <row r="3213">
          <cell r="A3213" t="str">
            <v>ACTIVE</v>
          </cell>
          <cell r="B3213" t="str">
            <v>37-1297</v>
          </cell>
          <cell r="C3213">
            <v>28862970</v>
          </cell>
          <cell r="D3213" t="str">
            <v>37-1297</v>
          </cell>
          <cell r="E3213" t="str">
            <v>SDR 26</v>
          </cell>
          <cell r="F3213" t="str">
            <v>24X18 TEE WYE SXGXG SDR26</v>
          </cell>
          <cell r="G3213">
            <v>176.08500000000001</v>
          </cell>
          <cell r="H3213">
            <v>79.870747320000007</v>
          </cell>
          <cell r="I3213">
            <v>1</v>
          </cell>
          <cell r="J3213">
            <v>1</v>
          </cell>
          <cell r="K3213">
            <v>17060.41680522876</v>
          </cell>
          <cell r="L3213">
            <v>1595.9208000000001</v>
          </cell>
          <cell r="M3213" t="str">
            <v>SPECFIT</v>
          </cell>
          <cell r="N3213" t="str">
            <v>(80)8922418</v>
          </cell>
          <cell r="O3213" t="str">
            <v>BOX</v>
          </cell>
          <cell r="P3213" t="str">
            <v>D</v>
          </cell>
          <cell r="Q3213" t="str">
            <v>F</v>
          </cell>
          <cell r="R3213">
            <v>13411.105882352942</v>
          </cell>
          <cell r="S3213">
            <v>14349.883294117648</v>
          </cell>
          <cell r="T3213">
            <v>14349.883294117648</v>
          </cell>
          <cell r="U3213">
            <v>14349.883294117648</v>
          </cell>
          <cell r="V3213">
            <v>15354.375124705884</v>
          </cell>
          <cell r="W3213">
            <v>15354.375124705884</v>
          </cell>
          <cell r="X3213">
            <v>15354.375124705884</v>
          </cell>
          <cell r="Y3213">
            <v>15354.375124705884</v>
          </cell>
          <cell r="Z3213">
            <v>17060.41680522876</v>
          </cell>
          <cell r="AB3213" t="str">
            <v/>
          </cell>
          <cell r="AC3213">
            <v>1313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I3213" t="str">
            <v/>
          </cell>
          <cell r="AJ3213" t="str">
            <v/>
          </cell>
          <cell r="AM3213" t="e">
            <v>#N/A</v>
          </cell>
        </row>
        <row r="3214">
          <cell r="A3214" t="str">
            <v>ACTIVE</v>
          </cell>
          <cell r="B3214" t="str">
            <v>37-1298</v>
          </cell>
          <cell r="C3214">
            <v>28862989</v>
          </cell>
          <cell r="D3214" t="str">
            <v>37-1298</v>
          </cell>
          <cell r="E3214" t="str">
            <v>SDR 26</v>
          </cell>
          <cell r="F3214" t="str">
            <v>24X21 TEE WYE SXGXG SDR26</v>
          </cell>
          <cell r="G3214">
            <v>213.52500000000001</v>
          </cell>
          <cell r="H3214">
            <v>96.853231800000003</v>
          </cell>
          <cell r="I3214">
            <v>1</v>
          </cell>
          <cell r="J3214">
            <v>1</v>
          </cell>
          <cell r="K3214">
            <v>18453.962146405229</v>
          </cell>
          <cell r="L3214">
            <v>1726.2811999999999</v>
          </cell>
          <cell r="M3214" t="str">
            <v>SPECFIT</v>
          </cell>
          <cell r="N3214" t="str">
            <v>(80)8922421</v>
          </cell>
          <cell r="O3214" t="str">
            <v>BOX</v>
          </cell>
          <cell r="P3214" t="str">
            <v>D</v>
          </cell>
          <cell r="Q3214" t="str">
            <v>F</v>
          </cell>
          <cell r="R3214">
            <v>14506.564705882352</v>
          </cell>
          <cell r="S3214">
            <v>15522.024235294119</v>
          </cell>
          <cell r="T3214">
            <v>15522.024235294119</v>
          </cell>
          <cell r="U3214">
            <v>15522.024235294119</v>
          </cell>
          <cell r="V3214">
            <v>16608.565931764708</v>
          </cell>
          <cell r="W3214">
            <v>16608.565931764708</v>
          </cell>
          <cell r="X3214">
            <v>16608.565931764708</v>
          </cell>
          <cell r="Y3214">
            <v>16608.565931764708</v>
          </cell>
          <cell r="Z3214">
            <v>18453.962146405229</v>
          </cell>
          <cell r="AB3214" t="str">
            <v/>
          </cell>
          <cell r="AC3214">
            <v>1314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I3214" t="str">
            <v/>
          </cell>
          <cell r="AJ3214" t="str">
            <v/>
          </cell>
          <cell r="AM3214" t="e">
            <v>#N/A</v>
          </cell>
        </row>
        <row r="3215">
          <cell r="A3215" t="str">
            <v>ACTIVE</v>
          </cell>
          <cell r="B3215" t="str">
            <v>37-1299</v>
          </cell>
          <cell r="C3215">
            <v>28862997</v>
          </cell>
          <cell r="D3215" t="str">
            <v>37-1299</v>
          </cell>
          <cell r="E3215" t="str">
            <v>SDR 26</v>
          </cell>
          <cell r="F3215" t="str">
            <v>24 TEE WYE SXGXG SDR26</v>
          </cell>
          <cell r="G3215">
            <v>255.64500000000001</v>
          </cell>
          <cell r="H3215">
            <v>115.95852684</v>
          </cell>
          <cell r="I3215">
            <v>1</v>
          </cell>
          <cell r="J3215">
            <v>1</v>
          </cell>
          <cell r="K3215">
            <v>22680.409135947717</v>
          </cell>
          <cell r="L3215">
            <v>2121.645</v>
          </cell>
          <cell r="M3215" t="str">
            <v>SPECFIT</v>
          </cell>
          <cell r="N3215" t="str">
            <v>(80)89224</v>
          </cell>
          <cell r="O3215" t="str">
            <v>BOX</v>
          </cell>
          <cell r="P3215" t="str">
            <v>D</v>
          </cell>
          <cell r="Q3215" t="str">
            <v>F</v>
          </cell>
          <cell r="R3215">
            <v>17828.952941176471</v>
          </cell>
          <cell r="S3215">
            <v>19076.979647058826</v>
          </cell>
          <cell r="T3215">
            <v>19076.979647058826</v>
          </cell>
          <cell r="U3215">
            <v>19076.979647058826</v>
          </cell>
          <cell r="V3215">
            <v>20412.368222352947</v>
          </cell>
          <cell r="W3215">
            <v>20412.368222352947</v>
          </cell>
          <cell r="X3215">
            <v>20412.368222352947</v>
          </cell>
          <cell r="Y3215">
            <v>20412.368222352947</v>
          </cell>
          <cell r="Z3215">
            <v>22680.409135947717</v>
          </cell>
          <cell r="AB3215" t="str">
            <v/>
          </cell>
          <cell r="AC3215">
            <v>1315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I3215" t="str">
            <v/>
          </cell>
          <cell r="AJ3215" t="str">
            <v/>
          </cell>
          <cell r="AM3215" t="e">
            <v>#N/A</v>
          </cell>
        </row>
        <row r="3216">
          <cell r="A3216" t="str">
            <v>ACTIVE</v>
          </cell>
          <cell r="B3216" t="str">
            <v>37-1300</v>
          </cell>
          <cell r="C3216">
            <v>28863004</v>
          </cell>
          <cell r="D3216" t="str">
            <v>37-1300</v>
          </cell>
          <cell r="E3216" t="str">
            <v>SDR 26</v>
          </cell>
          <cell r="F3216" t="str">
            <v>27X4 TEE WYE SXGXG SDR26</v>
          </cell>
          <cell r="G3216">
            <v>107.05500000000001</v>
          </cell>
          <cell r="H3216">
            <v>48.559291560000005</v>
          </cell>
          <cell r="I3216">
            <v>1</v>
          </cell>
          <cell r="J3216">
            <v>1</v>
          </cell>
          <cell r="K3216">
            <v>11035.114908496735</v>
          </cell>
          <cell r="L3216">
            <v>1032.2816</v>
          </cell>
          <cell r="M3216" t="str">
            <v>SPECFIT</v>
          </cell>
          <cell r="N3216" t="str">
            <v>(80)892274</v>
          </cell>
          <cell r="O3216" t="str">
            <v>BOX</v>
          </cell>
          <cell r="P3216" t="str">
            <v>D</v>
          </cell>
          <cell r="Q3216" t="str">
            <v>F</v>
          </cell>
          <cell r="R3216">
            <v>8674.6470588235297</v>
          </cell>
          <cell r="S3216">
            <v>9281.8723529411782</v>
          </cell>
          <cell r="T3216">
            <v>9281.8723529411782</v>
          </cell>
          <cell r="U3216">
            <v>9281.8723529411782</v>
          </cell>
          <cell r="V3216">
            <v>9931.6034176470621</v>
          </cell>
          <cell r="W3216">
            <v>9931.6034176470621</v>
          </cell>
          <cell r="X3216">
            <v>9931.6034176470621</v>
          </cell>
          <cell r="Y3216">
            <v>9931.6034176470621</v>
          </cell>
          <cell r="Z3216">
            <v>11035.114908496735</v>
          </cell>
          <cell r="AB3216" t="str">
            <v/>
          </cell>
          <cell r="AC3216">
            <v>1316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I3216" t="str">
            <v/>
          </cell>
          <cell r="AJ3216" t="str">
            <v/>
          </cell>
          <cell r="AM3216" t="e">
            <v>#N/A</v>
          </cell>
        </row>
        <row r="3217">
          <cell r="A3217" t="str">
            <v>ACTIVE</v>
          </cell>
          <cell r="B3217" t="str">
            <v>37-1301</v>
          </cell>
          <cell r="C3217">
            <v>28863012</v>
          </cell>
          <cell r="D3217" t="str">
            <v>37-1301</v>
          </cell>
          <cell r="E3217" t="str">
            <v>SDR 26</v>
          </cell>
          <cell r="F3217" t="str">
            <v>27X6 TEE WYE SXGXG SDR26</v>
          </cell>
          <cell r="G3217">
            <v>118.755</v>
          </cell>
          <cell r="H3217">
            <v>53.866317959999996</v>
          </cell>
          <cell r="I3217">
            <v>1</v>
          </cell>
          <cell r="J3217">
            <v>1</v>
          </cell>
          <cell r="K3217">
            <v>11322.612019607845</v>
          </cell>
          <cell r="L3217">
            <v>1059.1765</v>
          </cell>
          <cell r="M3217" t="str">
            <v>SPECFIT</v>
          </cell>
          <cell r="N3217" t="str">
            <v>(80)892276</v>
          </cell>
          <cell r="O3217" t="str">
            <v>BOX</v>
          </cell>
          <cell r="P3217" t="str">
            <v>D</v>
          </cell>
          <cell r="Q3217" t="str">
            <v>F</v>
          </cell>
          <cell r="R3217">
            <v>8900.6470588235297</v>
          </cell>
          <cell r="S3217">
            <v>9523.6923529411779</v>
          </cell>
          <cell r="T3217">
            <v>9523.6923529411779</v>
          </cell>
          <cell r="U3217">
            <v>9523.6923529411779</v>
          </cell>
          <cell r="V3217">
            <v>10190.35081764706</v>
          </cell>
          <cell r="W3217">
            <v>10190.35081764706</v>
          </cell>
          <cell r="X3217">
            <v>10190.35081764706</v>
          </cell>
          <cell r="Y3217">
            <v>10190.35081764706</v>
          </cell>
          <cell r="Z3217">
            <v>11322.612019607845</v>
          </cell>
          <cell r="AB3217" t="str">
            <v/>
          </cell>
          <cell r="AC3217">
            <v>1317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I3217" t="str">
            <v/>
          </cell>
          <cell r="AJ3217" t="str">
            <v/>
          </cell>
          <cell r="AM3217" t="e">
            <v>#N/A</v>
          </cell>
        </row>
        <row r="3218">
          <cell r="A3218" t="str">
            <v>ACTIVE</v>
          </cell>
          <cell r="B3218" t="str">
            <v>37-1302</v>
          </cell>
          <cell r="C3218">
            <v>28863020</v>
          </cell>
          <cell r="D3218" t="str">
            <v>37-1302</v>
          </cell>
          <cell r="E3218" t="str">
            <v>SDR 26</v>
          </cell>
          <cell r="F3218" t="str">
            <v>27X8 TEE WYE SXGXG SDR26</v>
          </cell>
          <cell r="G3218">
            <v>125.19</v>
          </cell>
          <cell r="H3218">
            <v>56.785182479999996</v>
          </cell>
          <cell r="I3218">
            <v>1</v>
          </cell>
          <cell r="J3218">
            <v>1</v>
          </cell>
          <cell r="K3218">
            <v>11587.360790849674</v>
          </cell>
          <cell r="L3218">
            <v>1083.9422</v>
          </cell>
          <cell r="M3218" t="str">
            <v>SPECFIT</v>
          </cell>
          <cell r="N3218" t="str">
            <v>(80)892278</v>
          </cell>
          <cell r="O3218" t="str">
            <v>BOX</v>
          </cell>
          <cell r="P3218" t="str">
            <v>D</v>
          </cell>
          <cell r="Q3218" t="str">
            <v>F</v>
          </cell>
          <cell r="R3218">
            <v>9108.7647058823532</v>
          </cell>
          <cell r="S3218">
            <v>9746.378235294118</v>
          </cell>
          <cell r="T3218">
            <v>9746.378235294118</v>
          </cell>
          <cell r="U3218">
            <v>9746.378235294118</v>
          </cell>
          <cell r="V3218">
            <v>10428.624711764707</v>
          </cell>
          <cell r="W3218">
            <v>10428.624711764707</v>
          </cell>
          <cell r="X3218">
            <v>10428.624711764707</v>
          </cell>
          <cell r="Y3218">
            <v>10428.624711764707</v>
          </cell>
          <cell r="Z3218">
            <v>11587.360790849674</v>
          </cell>
          <cell r="AB3218" t="str">
            <v/>
          </cell>
          <cell r="AC3218">
            <v>1318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I3218" t="str">
            <v/>
          </cell>
          <cell r="AJ3218" t="str">
            <v/>
          </cell>
          <cell r="AM3218" t="e">
            <v>#N/A</v>
          </cell>
        </row>
        <row r="3219">
          <cell r="A3219" t="str">
            <v>ACTIVE</v>
          </cell>
          <cell r="B3219" t="str">
            <v>37-1303</v>
          </cell>
          <cell r="C3219">
            <v>28863039</v>
          </cell>
          <cell r="D3219" t="str">
            <v>37-1303</v>
          </cell>
          <cell r="E3219" t="str">
            <v>SDR 26</v>
          </cell>
          <cell r="F3219" t="str">
            <v>27X10 TEE WYE SXGXG SDR26</v>
          </cell>
          <cell r="G3219">
            <v>140.98500000000001</v>
          </cell>
          <cell r="H3219">
            <v>63.949668120000005</v>
          </cell>
          <cell r="I3219">
            <v>1</v>
          </cell>
          <cell r="J3219">
            <v>1</v>
          </cell>
          <cell r="K3219">
            <v>12601.008856209151</v>
          </cell>
          <cell r="L3219">
            <v>1178.7648999999999</v>
          </cell>
          <cell r="M3219" t="str">
            <v>SPECFIT</v>
          </cell>
          <cell r="N3219" t="str">
            <v>(80)8922710</v>
          </cell>
          <cell r="O3219" t="str">
            <v>BOX</v>
          </cell>
          <cell r="P3219" t="str">
            <v>D</v>
          </cell>
          <cell r="Q3219" t="str">
            <v>F</v>
          </cell>
          <cell r="R3219">
            <v>9905.5882352941171</v>
          </cell>
          <cell r="S3219">
            <v>10598.979411764705</v>
          </cell>
          <cell r="T3219">
            <v>10598.979411764705</v>
          </cell>
          <cell r="U3219">
            <v>10598.979411764705</v>
          </cell>
          <cell r="V3219">
            <v>11340.907970588236</v>
          </cell>
          <cell r="W3219">
            <v>11340.907970588236</v>
          </cell>
          <cell r="X3219">
            <v>11340.907970588236</v>
          </cell>
          <cell r="Y3219">
            <v>11340.907970588236</v>
          </cell>
          <cell r="Z3219">
            <v>12601.008856209151</v>
          </cell>
          <cell r="AB3219" t="str">
            <v/>
          </cell>
          <cell r="AC3219">
            <v>1319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I3219" t="str">
            <v/>
          </cell>
          <cell r="AJ3219" t="str">
            <v/>
          </cell>
          <cell r="AM3219" t="e">
            <v>#N/A</v>
          </cell>
        </row>
        <row r="3220">
          <cell r="A3220" t="str">
            <v>ACTIVE</v>
          </cell>
          <cell r="B3220" t="str">
            <v>37-1304</v>
          </cell>
          <cell r="C3220">
            <v>28863047</v>
          </cell>
          <cell r="D3220" t="str">
            <v>37-1304</v>
          </cell>
          <cell r="E3220" t="str">
            <v>SDR 26</v>
          </cell>
          <cell r="F3220" t="str">
            <v>27X12 TEE WYE SXGXG SDR26</v>
          </cell>
          <cell r="G3220">
            <v>155.02500000000001</v>
          </cell>
          <cell r="H3220">
            <v>70.318099799999999</v>
          </cell>
          <cell r="I3220">
            <v>1</v>
          </cell>
          <cell r="J3220">
            <v>1</v>
          </cell>
          <cell r="K3220">
            <v>13993.790930718955</v>
          </cell>
          <cell r="L3220">
            <v>1309.0531000000001</v>
          </cell>
          <cell r="M3220" t="str">
            <v>SPECFIT</v>
          </cell>
          <cell r="N3220" t="str">
            <v>(80)8922712</v>
          </cell>
          <cell r="O3220" t="str">
            <v>BOX</v>
          </cell>
          <cell r="P3220" t="str">
            <v>D</v>
          </cell>
          <cell r="Q3220" t="str">
            <v>F</v>
          </cell>
          <cell r="R3220">
            <v>11000.447058823529</v>
          </cell>
          <cell r="S3220">
            <v>11770.478352941176</v>
          </cell>
          <cell r="T3220">
            <v>11770.478352941176</v>
          </cell>
          <cell r="U3220">
            <v>11770.478352941176</v>
          </cell>
          <cell r="V3220">
            <v>12594.41183764706</v>
          </cell>
          <cell r="W3220">
            <v>12594.41183764706</v>
          </cell>
          <cell r="X3220">
            <v>12594.41183764706</v>
          </cell>
          <cell r="Y3220">
            <v>12594.41183764706</v>
          </cell>
          <cell r="Z3220">
            <v>13993.790930718955</v>
          </cell>
          <cell r="AB3220" t="str">
            <v/>
          </cell>
          <cell r="AC3220">
            <v>1320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I3220" t="str">
            <v/>
          </cell>
          <cell r="AJ3220" t="str">
            <v/>
          </cell>
          <cell r="AM3220" t="e">
            <v>#N/A</v>
          </cell>
        </row>
        <row r="3221">
          <cell r="A3221" t="str">
            <v>ACTIVE</v>
          </cell>
          <cell r="B3221" t="str">
            <v>37-1305</v>
          </cell>
          <cell r="C3221">
            <v>28863055</v>
          </cell>
          <cell r="D3221" t="str">
            <v>37-1305</v>
          </cell>
          <cell r="E3221" t="str">
            <v>SDR 26</v>
          </cell>
          <cell r="F3221" t="str">
            <v>27X15 TEE WYE SXGXG SDR26</v>
          </cell>
          <cell r="G3221">
            <v>177.255</v>
          </cell>
          <cell r="H3221">
            <v>80.401449959999994</v>
          </cell>
          <cell r="I3221">
            <v>1</v>
          </cell>
          <cell r="J3221">
            <v>1</v>
          </cell>
          <cell r="K3221">
            <v>15967.852952941179</v>
          </cell>
          <cell r="L3221">
            <v>1493.7161000000001</v>
          </cell>
          <cell r="M3221" t="str">
            <v>SPECFIT</v>
          </cell>
          <cell r="N3221" t="str">
            <v>(80)8922715</v>
          </cell>
          <cell r="O3221" t="str">
            <v>BOX</v>
          </cell>
          <cell r="P3221" t="str">
            <v>D</v>
          </cell>
          <cell r="Q3221" t="str">
            <v>F</v>
          </cell>
          <cell r="R3221">
            <v>12552.24705882353</v>
          </cell>
          <cell r="S3221">
            <v>13430.904352941177</v>
          </cell>
          <cell r="T3221">
            <v>13430.904352941177</v>
          </cell>
          <cell r="U3221">
            <v>13430.904352941177</v>
          </cell>
          <cell r="V3221">
            <v>14371.067657647061</v>
          </cell>
          <cell r="W3221">
            <v>14371.067657647061</v>
          </cell>
          <cell r="X3221">
            <v>14371.067657647061</v>
          </cell>
          <cell r="Y3221">
            <v>14371.067657647061</v>
          </cell>
          <cell r="Z3221">
            <v>15967.852952941179</v>
          </cell>
          <cell r="AB3221" t="str">
            <v/>
          </cell>
          <cell r="AC3221">
            <v>1321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I3221" t="str">
            <v/>
          </cell>
          <cell r="AJ3221" t="str">
            <v/>
          </cell>
          <cell r="AM3221" t="e">
            <v>#N/A</v>
          </cell>
        </row>
        <row r="3222">
          <cell r="A3222" t="str">
            <v>ACTIVE</v>
          </cell>
          <cell r="B3222" t="str">
            <v>37-1306</v>
          </cell>
          <cell r="C3222">
            <v>28863063</v>
          </cell>
          <cell r="D3222" t="str">
            <v>37-1306</v>
          </cell>
          <cell r="E3222" t="str">
            <v>SDR 26</v>
          </cell>
          <cell r="F3222" t="str">
            <v>27X18 TEE WYE SXGXG SDR26</v>
          </cell>
          <cell r="G3222">
            <v>216.45</v>
          </cell>
          <cell r="H3222">
            <v>98.179988399999999</v>
          </cell>
          <cell r="I3222">
            <v>1</v>
          </cell>
          <cell r="J3222">
            <v>1</v>
          </cell>
          <cell r="K3222">
            <v>17448.410694117647</v>
          </cell>
          <cell r="L3222">
            <v>1632.2157</v>
          </cell>
          <cell r="M3222" t="str">
            <v>SPECFIT</v>
          </cell>
          <cell r="N3222" t="str">
            <v>(80)8922718</v>
          </cell>
          <cell r="O3222" t="str">
            <v>BOX</v>
          </cell>
          <cell r="P3222" t="str">
            <v>D</v>
          </cell>
          <cell r="Q3222" t="str">
            <v>F</v>
          </cell>
          <cell r="R3222">
            <v>13716.105882352942</v>
          </cell>
          <cell r="S3222">
            <v>14676.233294117648</v>
          </cell>
          <cell r="T3222">
            <v>14676.233294117648</v>
          </cell>
          <cell r="U3222">
            <v>14676.233294117648</v>
          </cell>
          <cell r="V3222">
            <v>15703.569624705884</v>
          </cell>
          <cell r="W3222">
            <v>15703.569624705884</v>
          </cell>
          <cell r="X3222">
            <v>15703.569624705884</v>
          </cell>
          <cell r="Y3222">
            <v>15703.569624705884</v>
          </cell>
          <cell r="Z3222">
            <v>17448.410694117647</v>
          </cell>
          <cell r="AB3222" t="str">
            <v/>
          </cell>
          <cell r="AC3222">
            <v>1322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I3222" t="str">
            <v/>
          </cell>
          <cell r="AJ3222" t="str">
            <v/>
          </cell>
          <cell r="AM3222" t="e">
            <v>#N/A</v>
          </cell>
        </row>
        <row r="3223">
          <cell r="A3223" t="str">
            <v>ACTIVE</v>
          </cell>
          <cell r="B3223" t="str">
            <v>37-1307</v>
          </cell>
          <cell r="C3223">
            <v>28863071</v>
          </cell>
          <cell r="D3223" t="str">
            <v>37-1307</v>
          </cell>
          <cell r="E3223" t="str">
            <v>SDR 26</v>
          </cell>
          <cell r="F3223" t="str">
            <v>27X21 TEE WYE SXGXG SDR26</v>
          </cell>
          <cell r="G3223">
            <v>255.64500000000001</v>
          </cell>
          <cell r="H3223">
            <v>115.95852684</v>
          </cell>
          <cell r="I3223">
            <v>1</v>
          </cell>
          <cell r="J3223">
            <v>1</v>
          </cell>
          <cell r="K3223">
            <v>17963.825218300655</v>
          </cell>
          <cell r="L3223">
            <v>1680.4306999999999</v>
          </cell>
          <cell r="M3223" t="str">
            <v>SPECFIT</v>
          </cell>
          <cell r="N3223" t="str">
            <v>(80)8922721</v>
          </cell>
          <cell r="O3223" t="str">
            <v>BOX</v>
          </cell>
          <cell r="P3223" t="str">
            <v>D</v>
          </cell>
          <cell r="Q3223" t="str">
            <v>F</v>
          </cell>
          <cell r="R3223">
            <v>14121.270588235295</v>
          </cell>
          <cell r="S3223">
            <v>15109.759529411765</v>
          </cell>
          <cell r="T3223">
            <v>15109.759529411765</v>
          </cell>
          <cell r="U3223">
            <v>15109.759529411765</v>
          </cell>
          <cell r="V3223">
            <v>16167.442696470591</v>
          </cell>
          <cell r="W3223">
            <v>16167.442696470591</v>
          </cell>
          <cell r="X3223">
            <v>16167.442696470591</v>
          </cell>
          <cell r="Y3223">
            <v>16167.442696470591</v>
          </cell>
          <cell r="Z3223">
            <v>17963.825218300655</v>
          </cell>
          <cell r="AB3223" t="str">
            <v/>
          </cell>
          <cell r="AC3223">
            <v>1323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I3223" t="str">
            <v/>
          </cell>
          <cell r="AJ3223" t="str">
            <v/>
          </cell>
          <cell r="AM3223" t="e">
            <v>#N/A</v>
          </cell>
        </row>
        <row r="3224">
          <cell r="A3224" t="str">
            <v>ACTIVE</v>
          </cell>
          <cell r="B3224" t="str">
            <v>37-1308</v>
          </cell>
          <cell r="C3224">
            <v>28863080</v>
          </cell>
          <cell r="D3224" t="str">
            <v>37-1308</v>
          </cell>
          <cell r="E3224" t="str">
            <v>SDR 26</v>
          </cell>
          <cell r="F3224" t="str">
            <v>27X24 TEE WYE SXGXG SDR26</v>
          </cell>
          <cell r="G3224">
            <v>300.69</v>
          </cell>
          <cell r="H3224">
            <v>136.39057847999999</v>
          </cell>
          <cell r="I3224">
            <v>1</v>
          </cell>
          <cell r="J3224" t="str">
            <v>-</v>
          </cell>
          <cell r="K3224">
            <v>22230.051870588239</v>
          </cell>
          <cell r="L3224">
            <v>2079.5158999999999</v>
          </cell>
          <cell r="M3224" t="str">
            <v>SPECFIT</v>
          </cell>
          <cell r="N3224" t="str">
            <v>(80)8922724</v>
          </cell>
          <cell r="O3224" t="str">
            <v>BOX</v>
          </cell>
          <cell r="P3224" t="str">
            <v>D</v>
          </cell>
          <cell r="Q3224" t="str">
            <v>F</v>
          </cell>
          <cell r="R3224">
            <v>17474.929411764708</v>
          </cell>
          <cell r="S3224">
            <v>18698.174470588237</v>
          </cell>
          <cell r="T3224">
            <v>18698.174470588237</v>
          </cell>
          <cell r="U3224">
            <v>18698.174470588237</v>
          </cell>
          <cell r="V3224">
            <v>20007.046683529414</v>
          </cell>
          <cell r="W3224">
            <v>20007.046683529414</v>
          </cell>
          <cell r="X3224">
            <v>20007.046683529414</v>
          </cell>
          <cell r="Y3224">
            <v>20007.046683529414</v>
          </cell>
          <cell r="Z3224">
            <v>22230.051870588239</v>
          </cell>
          <cell r="AB3224" t="str">
            <v/>
          </cell>
          <cell r="AC3224">
            <v>1324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I3224" t="str">
            <v/>
          </cell>
          <cell r="AJ3224" t="str">
            <v/>
          </cell>
          <cell r="AM3224" t="e">
            <v>#N/A</v>
          </cell>
        </row>
        <row r="3225">
          <cell r="A3225" t="str">
            <v>ACTIVE</v>
          </cell>
          <cell r="B3225" t="str">
            <v>37-1309</v>
          </cell>
          <cell r="C3225">
            <v>28863098</v>
          </cell>
          <cell r="D3225" t="str">
            <v>37-1309</v>
          </cell>
          <cell r="E3225" t="str">
            <v>SDR 26</v>
          </cell>
          <cell r="F3225" t="str">
            <v>27 TEE WYE SXGXG SDR26</v>
          </cell>
          <cell r="G3225">
            <v>352.755</v>
          </cell>
          <cell r="H3225">
            <v>160.00684595999999</v>
          </cell>
          <cell r="I3225">
            <v>1</v>
          </cell>
          <cell r="J3225" t="str">
            <v>-</v>
          </cell>
          <cell r="K3225">
            <v>22416.423631372552</v>
          </cell>
          <cell r="L3225">
            <v>2096.9497000000001</v>
          </cell>
          <cell r="M3225" t="str">
            <v>SPECFIT</v>
          </cell>
          <cell r="N3225" t="str">
            <v>(80)89227</v>
          </cell>
          <cell r="O3225" t="str">
            <v>BOX</v>
          </cell>
          <cell r="P3225" t="str">
            <v>D</v>
          </cell>
          <cell r="Q3225" t="str">
            <v>F</v>
          </cell>
          <cell r="R3225">
            <v>17621.435294117648</v>
          </cell>
          <cell r="S3225">
            <v>18854.935764705882</v>
          </cell>
          <cell r="T3225">
            <v>18854.935764705882</v>
          </cell>
          <cell r="U3225">
            <v>18854.935764705882</v>
          </cell>
          <cell r="V3225">
            <v>20174.781268235296</v>
          </cell>
          <cell r="W3225">
            <v>20174.781268235296</v>
          </cell>
          <cell r="X3225">
            <v>20174.781268235296</v>
          </cell>
          <cell r="Y3225">
            <v>20174.781268235296</v>
          </cell>
          <cell r="Z3225">
            <v>22416.423631372552</v>
          </cell>
          <cell r="AB3225" t="str">
            <v/>
          </cell>
          <cell r="AC3225">
            <v>1325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I3225" t="str">
            <v/>
          </cell>
          <cell r="AJ3225" t="str">
            <v/>
          </cell>
          <cell r="AM3225" t="e">
            <v>#N/A</v>
          </cell>
        </row>
        <row r="3226">
          <cell r="A3226" t="str">
            <v>ACTIVE</v>
          </cell>
          <cell r="B3226" t="str">
            <v>37-1310</v>
          </cell>
          <cell r="C3226">
            <v>28863101</v>
          </cell>
          <cell r="D3226" t="str">
            <v>37-1310</v>
          </cell>
          <cell r="E3226" t="str">
            <v>SDR 26</v>
          </cell>
          <cell r="F3226" t="str">
            <v>30X4 TEE WYE SXGXG SDR26</v>
          </cell>
          <cell r="G3226">
            <v>163.80000000000001</v>
          </cell>
          <cell r="H3226">
            <v>74.298369600000001</v>
          </cell>
          <cell r="I3226">
            <v>1</v>
          </cell>
          <cell r="J3226">
            <v>1</v>
          </cell>
          <cell r="K3226">
            <v>14182.662015686277</v>
          </cell>
          <cell r="L3226">
            <v>1326.7201</v>
          </cell>
          <cell r="M3226" t="str">
            <v>SPECFIT</v>
          </cell>
          <cell r="N3226" t="str">
            <v>(80)892304</v>
          </cell>
          <cell r="O3226" t="str">
            <v>BOX</v>
          </cell>
          <cell r="P3226" t="str">
            <v>D</v>
          </cell>
          <cell r="Q3226" t="str">
            <v>F</v>
          </cell>
          <cell r="R3226">
            <v>11148.917647058825</v>
          </cell>
          <cell r="S3226">
            <v>11929.341882352943</v>
          </cell>
          <cell r="T3226">
            <v>11929.341882352943</v>
          </cell>
          <cell r="U3226">
            <v>11929.341882352943</v>
          </cell>
          <cell r="V3226">
            <v>12764.39581411765</v>
          </cell>
          <cell r="W3226">
            <v>12764.39581411765</v>
          </cell>
          <cell r="X3226">
            <v>12764.39581411765</v>
          </cell>
          <cell r="Y3226">
            <v>12764.39581411765</v>
          </cell>
          <cell r="Z3226">
            <v>14182.662015686277</v>
          </cell>
          <cell r="AB3226" t="str">
            <v/>
          </cell>
          <cell r="AC3226">
            <v>1326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I3226" t="str">
            <v/>
          </cell>
          <cell r="AJ3226" t="str">
            <v/>
          </cell>
          <cell r="AM3226" t="e">
            <v>#N/A</v>
          </cell>
        </row>
        <row r="3227">
          <cell r="A3227" t="str">
            <v>ACTIVE</v>
          </cell>
          <cell r="B3227" t="str">
            <v>37-1311</v>
          </cell>
          <cell r="C3227">
            <v>28863110</v>
          </cell>
          <cell r="D3227" t="str">
            <v>37-1311</v>
          </cell>
          <cell r="E3227" t="str">
            <v>SDR 26</v>
          </cell>
          <cell r="F3227" t="str">
            <v>30X6 TEE WYE SXGXG SDR26</v>
          </cell>
          <cell r="G3227">
            <v>178.42500000000001</v>
          </cell>
          <cell r="H3227">
            <v>80.932152600000009</v>
          </cell>
          <cell r="I3227">
            <v>1</v>
          </cell>
          <cell r="J3227">
            <v>1</v>
          </cell>
          <cell r="K3227">
            <v>14552.307572549022</v>
          </cell>
          <cell r="L3227">
            <v>1361.2987000000001</v>
          </cell>
          <cell r="M3227" t="str">
            <v>SPECFIT</v>
          </cell>
          <cell r="N3227" t="str">
            <v>(80)892306</v>
          </cell>
          <cell r="O3227" t="str">
            <v>BOX</v>
          </cell>
          <cell r="P3227" t="str">
            <v>D</v>
          </cell>
          <cell r="Q3227" t="str">
            <v>F</v>
          </cell>
          <cell r="R3227">
            <v>11439.494117647058</v>
          </cell>
          <cell r="S3227">
            <v>12240.258705882354</v>
          </cell>
          <cell r="T3227">
            <v>12240.258705882354</v>
          </cell>
          <cell r="U3227">
            <v>12240.258705882354</v>
          </cell>
          <cell r="V3227">
            <v>13097.07681529412</v>
          </cell>
          <cell r="W3227">
            <v>13097.07681529412</v>
          </cell>
          <cell r="X3227">
            <v>13097.07681529412</v>
          </cell>
          <cell r="Y3227">
            <v>13097.07681529412</v>
          </cell>
          <cell r="Z3227">
            <v>14552.307572549022</v>
          </cell>
          <cell r="AB3227" t="str">
            <v/>
          </cell>
          <cell r="AC3227">
            <v>1327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I3227" t="str">
            <v/>
          </cell>
          <cell r="AJ3227" t="str">
            <v/>
          </cell>
          <cell r="AM3227" t="e">
            <v>#N/A</v>
          </cell>
        </row>
        <row r="3228">
          <cell r="A3228" t="str">
            <v>ACTIVE</v>
          </cell>
          <cell r="B3228" t="str">
            <v>37-1312</v>
          </cell>
          <cell r="C3228">
            <v>28863128</v>
          </cell>
          <cell r="D3228" t="str">
            <v>37-1312</v>
          </cell>
          <cell r="E3228" t="str">
            <v>SDR 26</v>
          </cell>
          <cell r="F3228" t="str">
            <v>30X8 TEE WYE SXGXG SDR26</v>
          </cell>
          <cell r="G3228">
            <v>232.245</v>
          </cell>
          <cell r="H3228">
            <v>105.34447403999999</v>
          </cell>
          <cell r="I3228">
            <v>1</v>
          </cell>
          <cell r="J3228">
            <v>1</v>
          </cell>
          <cell r="K3228">
            <v>14892.380287581698</v>
          </cell>
          <cell r="L3228">
            <v>1393.1112000000001</v>
          </cell>
          <cell r="M3228" t="str">
            <v>SPECFIT</v>
          </cell>
          <cell r="N3228" t="str">
            <v>(80)892308</v>
          </cell>
          <cell r="O3228" t="str">
            <v>BOX</v>
          </cell>
          <cell r="P3228" t="str">
            <v>D</v>
          </cell>
          <cell r="Q3228" t="str">
            <v>F</v>
          </cell>
          <cell r="R3228">
            <v>11706.823529411764</v>
          </cell>
          <cell r="S3228">
            <v>12526.301176470588</v>
          </cell>
          <cell r="T3228">
            <v>12526.301176470588</v>
          </cell>
          <cell r="U3228">
            <v>12526.301176470588</v>
          </cell>
          <cell r="V3228">
            <v>13403.142258823529</v>
          </cell>
          <cell r="W3228">
            <v>13403.142258823529</v>
          </cell>
          <cell r="X3228">
            <v>13403.142258823529</v>
          </cell>
          <cell r="Y3228">
            <v>13403.142258823529</v>
          </cell>
          <cell r="Z3228">
            <v>14892.380287581698</v>
          </cell>
          <cell r="AB3228" t="str">
            <v/>
          </cell>
          <cell r="AC3228">
            <v>1328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I3228" t="str">
            <v/>
          </cell>
          <cell r="AJ3228" t="str">
            <v/>
          </cell>
          <cell r="AM3228" t="e">
            <v>#N/A</v>
          </cell>
        </row>
        <row r="3229">
          <cell r="A3229" t="str">
            <v>ACTIVE</v>
          </cell>
          <cell r="B3229" t="str">
            <v>37-1313</v>
          </cell>
          <cell r="C3229">
            <v>28863136</v>
          </cell>
          <cell r="D3229" t="str">
            <v>37-1313</v>
          </cell>
          <cell r="E3229" t="str">
            <v>SDR 26</v>
          </cell>
          <cell r="F3229" t="str">
            <v>30X10 TEE WYE SXGXG SDR26</v>
          </cell>
          <cell r="G3229">
            <v>241.60499999999999</v>
          </cell>
          <cell r="H3229">
            <v>109.59009515999999</v>
          </cell>
          <cell r="I3229">
            <v>1</v>
          </cell>
          <cell r="J3229">
            <v>1</v>
          </cell>
          <cell r="K3229">
            <v>15751.369573856211</v>
          </cell>
          <cell r="L3229">
            <v>1473.4663</v>
          </cell>
          <cell r="M3229" t="str">
            <v>SPECFIT</v>
          </cell>
          <cell r="N3229" t="str">
            <v>(80)8923010</v>
          </cell>
          <cell r="O3229" t="str">
            <v>BOX</v>
          </cell>
          <cell r="P3229" t="str">
            <v>D</v>
          </cell>
          <cell r="Q3229" t="str">
            <v>F</v>
          </cell>
          <cell r="R3229">
            <v>12382.070588235294</v>
          </cell>
          <cell r="S3229">
            <v>13248.815529411766</v>
          </cell>
          <cell r="T3229">
            <v>13248.815529411766</v>
          </cell>
          <cell r="U3229">
            <v>13248.815529411766</v>
          </cell>
          <cell r="V3229">
            <v>14176.23261647059</v>
          </cell>
          <cell r="W3229">
            <v>14176.23261647059</v>
          </cell>
          <cell r="X3229">
            <v>14176.23261647059</v>
          </cell>
          <cell r="Y3229">
            <v>14176.23261647059</v>
          </cell>
          <cell r="Z3229">
            <v>15751.369573856211</v>
          </cell>
          <cell r="AB3229" t="str">
            <v/>
          </cell>
          <cell r="AC3229">
            <v>1329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I3229" t="str">
            <v/>
          </cell>
          <cell r="AJ3229" t="str">
            <v/>
          </cell>
          <cell r="AM3229" t="e">
            <v>#N/A</v>
          </cell>
        </row>
        <row r="3230">
          <cell r="A3230" t="str">
            <v>ACTIVE</v>
          </cell>
          <cell r="B3230" t="str">
            <v>37-1314</v>
          </cell>
          <cell r="C3230">
            <v>28863144</v>
          </cell>
          <cell r="D3230" t="str">
            <v>37-1314</v>
          </cell>
          <cell r="E3230" t="str">
            <v>SDR 26</v>
          </cell>
          <cell r="F3230" t="str">
            <v>30X12 TEE WYE SXGXG SDR26</v>
          </cell>
          <cell r="G3230">
            <v>257.39999999999998</v>
          </cell>
          <cell r="H3230">
            <v>116.75458079999999</v>
          </cell>
          <cell r="I3230">
            <v>1</v>
          </cell>
          <cell r="J3230">
            <v>1</v>
          </cell>
          <cell r="K3230">
            <v>17492.231180392162</v>
          </cell>
          <cell r="L3230">
            <v>1636.3150000000001</v>
          </cell>
          <cell r="M3230" t="str">
            <v>SPECFIT</v>
          </cell>
          <cell r="N3230" t="str">
            <v>(80)8923012</v>
          </cell>
          <cell r="O3230" t="str">
            <v>BOX</v>
          </cell>
          <cell r="P3230" t="str">
            <v>D</v>
          </cell>
          <cell r="Q3230" t="str">
            <v>F</v>
          </cell>
          <cell r="R3230">
            <v>13750.552941176471</v>
          </cell>
          <cell r="S3230">
            <v>14713.091647058825</v>
          </cell>
          <cell r="T3230">
            <v>14713.091647058825</v>
          </cell>
          <cell r="U3230">
            <v>14713.091647058825</v>
          </cell>
          <cell r="V3230">
            <v>15743.008062352945</v>
          </cell>
          <cell r="W3230">
            <v>15743.008062352945</v>
          </cell>
          <cell r="X3230">
            <v>15743.008062352945</v>
          </cell>
          <cell r="Y3230">
            <v>15743.008062352945</v>
          </cell>
          <cell r="Z3230">
            <v>17492.231180392162</v>
          </cell>
          <cell r="AB3230" t="str">
            <v/>
          </cell>
          <cell r="AC3230">
            <v>1330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I3230" t="str">
            <v/>
          </cell>
          <cell r="AJ3230" t="str">
            <v/>
          </cell>
          <cell r="AM3230" t="e">
            <v>#N/A</v>
          </cell>
        </row>
        <row r="3231">
          <cell r="A3231" t="str">
            <v>ACTIVE</v>
          </cell>
          <cell r="B3231" t="str">
            <v>37-1315</v>
          </cell>
          <cell r="C3231">
            <v>28863152</v>
          </cell>
          <cell r="D3231" t="str">
            <v>37-1315</v>
          </cell>
          <cell r="E3231" t="str">
            <v>SDR 26</v>
          </cell>
          <cell r="F3231" t="str">
            <v>30X15 TEE WYE SXGXG SDR26</v>
          </cell>
          <cell r="G3231">
            <v>269.10000000000002</v>
          </cell>
          <cell r="H3231">
            <v>122.06160720000001</v>
          </cell>
          <cell r="I3231">
            <v>1</v>
          </cell>
          <cell r="J3231">
            <v>1</v>
          </cell>
          <cell r="K3231">
            <v>19959.812449673205</v>
          </cell>
          <cell r="L3231">
            <v>1867.1451999999999</v>
          </cell>
          <cell r="M3231" t="str">
            <v>SPECFIT</v>
          </cell>
          <cell r="N3231" t="str">
            <v>(80)8923015</v>
          </cell>
          <cell r="O3231" t="str">
            <v>BOX</v>
          </cell>
          <cell r="P3231" t="str">
            <v>D</v>
          </cell>
          <cell r="Q3231" t="str">
            <v>F</v>
          </cell>
          <cell r="R3231">
            <v>15690.305882352943</v>
          </cell>
          <cell r="S3231">
            <v>16788.62729411765</v>
          </cell>
          <cell r="T3231">
            <v>16788.62729411765</v>
          </cell>
          <cell r="U3231">
            <v>16788.62729411765</v>
          </cell>
          <cell r="V3231">
            <v>17963.831204705886</v>
          </cell>
          <cell r="W3231">
            <v>17963.831204705886</v>
          </cell>
          <cell r="X3231">
            <v>17963.831204705886</v>
          </cell>
          <cell r="Y3231">
            <v>17963.831204705886</v>
          </cell>
          <cell r="Z3231">
            <v>19959.812449673205</v>
          </cell>
          <cell r="AB3231" t="str">
            <v/>
          </cell>
          <cell r="AC3231">
            <v>1331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I3231" t="str">
            <v/>
          </cell>
          <cell r="AJ3231" t="str">
            <v/>
          </cell>
          <cell r="AM3231" t="e">
            <v>#N/A</v>
          </cell>
        </row>
        <row r="3232">
          <cell r="A3232" t="str">
            <v>ACTIVE</v>
          </cell>
          <cell r="B3232" t="str">
            <v>37-1316</v>
          </cell>
          <cell r="C3232">
            <v>28863160</v>
          </cell>
          <cell r="D3232" t="str">
            <v>37-1316</v>
          </cell>
          <cell r="E3232" t="str">
            <v>SDR 26</v>
          </cell>
          <cell r="F3232" t="str">
            <v>30X18 TEE WYE SXGXG SDR26</v>
          </cell>
          <cell r="G3232">
            <v>328.185</v>
          </cell>
          <cell r="H3232">
            <v>148.86209052000001</v>
          </cell>
          <cell r="I3232">
            <v>1</v>
          </cell>
          <cell r="J3232" t="str">
            <v>-</v>
          </cell>
          <cell r="K3232">
            <v>21810.509626143798</v>
          </cell>
          <cell r="L3232">
            <v>2040.2697000000001</v>
          </cell>
          <cell r="M3232" t="str">
            <v>SPECFIT</v>
          </cell>
          <cell r="N3232" t="str">
            <v>(80)8923018</v>
          </cell>
          <cell r="O3232" t="str">
            <v>BOX</v>
          </cell>
          <cell r="P3232" t="str">
            <v>D</v>
          </cell>
          <cell r="Q3232" t="str">
            <v>F</v>
          </cell>
          <cell r="R3232">
            <v>17145.129411764708</v>
          </cell>
          <cell r="S3232">
            <v>18345.288470588239</v>
          </cell>
          <cell r="T3232">
            <v>18345.288470588239</v>
          </cell>
          <cell r="U3232">
            <v>18345.288470588239</v>
          </cell>
          <cell r="V3232">
            <v>19629.458663529418</v>
          </cell>
          <cell r="W3232">
            <v>19629.458663529418</v>
          </cell>
          <cell r="X3232">
            <v>19629.458663529418</v>
          </cell>
          <cell r="Y3232">
            <v>19629.458663529418</v>
          </cell>
          <cell r="Z3232">
            <v>21810.509626143798</v>
          </cell>
          <cell r="AB3232" t="str">
            <v/>
          </cell>
          <cell r="AC3232">
            <v>1332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I3232" t="str">
            <v/>
          </cell>
          <cell r="AJ3232" t="str">
            <v/>
          </cell>
          <cell r="AM3232" t="e">
            <v>#N/A</v>
          </cell>
        </row>
        <row r="3233">
          <cell r="A3233" t="str">
            <v>ACTIVE</v>
          </cell>
          <cell r="B3233" t="str">
            <v>37-1317</v>
          </cell>
          <cell r="C3233">
            <v>28863179</v>
          </cell>
          <cell r="D3233" t="str">
            <v>37-1317</v>
          </cell>
          <cell r="E3233" t="str">
            <v>SDR 26</v>
          </cell>
          <cell r="F3233" t="str">
            <v>30X21 TEE WYE SXGXG SDR26</v>
          </cell>
          <cell r="G3233">
            <v>369.72</v>
          </cell>
          <cell r="H3233">
            <v>167.70203424000002</v>
          </cell>
          <cell r="I3233">
            <v>1</v>
          </cell>
          <cell r="J3233" t="str">
            <v>-</v>
          </cell>
          <cell r="K3233">
            <v>22454.781522875819</v>
          </cell>
          <cell r="L3233">
            <v>2100.5378999999998</v>
          </cell>
          <cell r="M3233" t="str">
            <v>SPECFIT</v>
          </cell>
          <cell r="N3233" t="str">
            <v>(80)8923021</v>
          </cell>
          <cell r="O3233" t="str">
            <v>BOX</v>
          </cell>
          <cell r="P3233" t="str">
            <v>D</v>
          </cell>
          <cell r="Q3233" t="str">
            <v>F</v>
          </cell>
          <cell r="R3233">
            <v>17651.588235294119</v>
          </cell>
          <cell r="S3233">
            <v>18887.199411764708</v>
          </cell>
          <cell r="T3233">
            <v>18887.199411764708</v>
          </cell>
          <cell r="U3233">
            <v>18887.199411764708</v>
          </cell>
          <cell r="V3233">
            <v>20209.303370588237</v>
          </cell>
          <cell r="W3233">
            <v>20209.303370588237</v>
          </cell>
          <cell r="X3233">
            <v>20209.303370588237</v>
          </cell>
          <cell r="Y3233">
            <v>20209.303370588237</v>
          </cell>
          <cell r="Z3233">
            <v>22454.781522875819</v>
          </cell>
          <cell r="AB3233" t="str">
            <v/>
          </cell>
          <cell r="AC3233">
            <v>1333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I3233" t="str">
            <v/>
          </cell>
          <cell r="AJ3233" t="str">
            <v/>
          </cell>
          <cell r="AM3233" t="e">
            <v>#N/A</v>
          </cell>
        </row>
        <row r="3234">
          <cell r="A3234" t="str">
            <v>ACTIVE</v>
          </cell>
          <cell r="B3234" t="str">
            <v>37-1318</v>
          </cell>
          <cell r="C3234">
            <v>28863187</v>
          </cell>
          <cell r="D3234" t="str">
            <v>37-1318</v>
          </cell>
          <cell r="E3234" t="str">
            <v>SDR 26</v>
          </cell>
          <cell r="F3234" t="str">
            <v>30X24 TEE WYE SXGXG SDR26</v>
          </cell>
          <cell r="G3234">
            <v>414.76499999999999</v>
          </cell>
          <cell r="H3234">
            <v>188.13408587999999</v>
          </cell>
          <cell r="I3234">
            <v>1</v>
          </cell>
          <cell r="J3234" t="str">
            <v>-</v>
          </cell>
          <cell r="K3234">
            <v>27787.561096732035</v>
          </cell>
          <cell r="L3234">
            <v>2599.3948999999998</v>
          </cell>
          <cell r="M3234" t="str">
            <v>SPECFIT</v>
          </cell>
          <cell r="N3234" t="str">
            <v>(80)8923024</v>
          </cell>
          <cell r="O3234" t="str">
            <v>BOX</v>
          </cell>
          <cell r="P3234" t="str">
            <v>D</v>
          </cell>
          <cell r="Q3234" t="str">
            <v>F</v>
          </cell>
          <cell r="R3234">
            <v>21843.658823529415</v>
          </cell>
          <cell r="S3234">
            <v>23372.714941176477</v>
          </cell>
          <cell r="T3234">
            <v>23372.714941176477</v>
          </cell>
          <cell r="U3234">
            <v>23372.714941176477</v>
          </cell>
          <cell r="V3234">
            <v>25008.804987058833</v>
          </cell>
          <cell r="W3234">
            <v>25008.804987058833</v>
          </cell>
          <cell r="X3234">
            <v>25008.804987058833</v>
          </cell>
          <cell r="Y3234">
            <v>25008.804987058833</v>
          </cell>
          <cell r="Z3234">
            <v>27787.561096732035</v>
          </cell>
          <cell r="AB3234" t="str">
            <v/>
          </cell>
          <cell r="AC3234">
            <v>1334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I3234" t="str">
            <v/>
          </cell>
          <cell r="AJ3234" t="str">
            <v/>
          </cell>
          <cell r="AM3234" t="e">
            <v>#N/A</v>
          </cell>
        </row>
        <row r="3235">
          <cell r="A3235" t="str">
            <v>ACTIVE</v>
          </cell>
          <cell r="B3235" t="str">
            <v>37-1319</v>
          </cell>
          <cell r="C3235">
            <v>28863195</v>
          </cell>
          <cell r="D3235" t="str">
            <v>37-1319</v>
          </cell>
          <cell r="E3235" t="str">
            <v>SDR 26</v>
          </cell>
          <cell r="F3235" t="str">
            <v>30X27 TEE WYE SXGXG SDR26</v>
          </cell>
          <cell r="G3235">
            <v>453.96</v>
          </cell>
          <cell r="H3235">
            <v>205.91262431999999</v>
          </cell>
          <cell r="I3235">
            <v>1</v>
          </cell>
          <cell r="J3235" t="str">
            <v>-</v>
          </cell>
          <cell r="K3235">
            <v>34734.425180392158</v>
          </cell>
          <cell r="L3235">
            <v>3249.2417999999998</v>
          </cell>
          <cell r="M3235" t="str">
            <v>SPECFIT</v>
          </cell>
          <cell r="N3235" t="str">
            <v>(80)8923027</v>
          </cell>
          <cell r="O3235" t="str">
            <v>BOX</v>
          </cell>
          <cell r="P3235" t="str">
            <v>D</v>
          </cell>
          <cell r="Q3235" t="str">
            <v>F</v>
          </cell>
          <cell r="R3235">
            <v>27304.552941176469</v>
          </cell>
          <cell r="S3235">
            <v>29215.871647058822</v>
          </cell>
          <cell r="T3235">
            <v>29215.871647058822</v>
          </cell>
          <cell r="U3235">
            <v>29215.871647058822</v>
          </cell>
          <cell r="V3235">
            <v>31260.982662352941</v>
          </cell>
          <cell r="W3235">
            <v>31260.982662352941</v>
          </cell>
          <cell r="X3235">
            <v>31260.982662352941</v>
          </cell>
          <cell r="Y3235">
            <v>31260.982662352941</v>
          </cell>
          <cell r="Z3235">
            <v>34734.425180392158</v>
          </cell>
          <cell r="AB3235" t="str">
            <v/>
          </cell>
          <cell r="AC3235">
            <v>1335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I3235" t="str">
            <v/>
          </cell>
          <cell r="AJ3235" t="str">
            <v/>
          </cell>
          <cell r="AM3235" t="e">
            <v>#N/A</v>
          </cell>
        </row>
        <row r="3236">
          <cell r="A3236" t="str">
            <v>ACTIVE</v>
          </cell>
          <cell r="B3236" t="str">
            <v>37-1320</v>
          </cell>
          <cell r="C3236">
            <v>28863209</v>
          </cell>
          <cell r="D3236" t="str">
            <v>37-1320</v>
          </cell>
          <cell r="E3236" t="str">
            <v>SDR 26</v>
          </cell>
          <cell r="F3236" t="str">
            <v>30 TEE WYE SXGXG SDR26</v>
          </cell>
          <cell r="G3236">
            <v>592.02</v>
          </cell>
          <cell r="H3236">
            <v>268.53553583999997</v>
          </cell>
          <cell r="I3236">
            <v>1</v>
          </cell>
          <cell r="J3236" t="str">
            <v>-</v>
          </cell>
          <cell r="K3236">
            <v>43418.035216993463</v>
          </cell>
          <cell r="L3236">
            <v>4061.5522000000001</v>
          </cell>
          <cell r="M3236" t="str">
            <v>SPECFIT</v>
          </cell>
          <cell r="N3236" t="str">
            <v>(80)89230</v>
          </cell>
          <cell r="O3236" t="str">
            <v>BOX</v>
          </cell>
          <cell r="P3236" t="str">
            <v>D</v>
          </cell>
          <cell r="Q3236" t="str">
            <v>F</v>
          </cell>
          <cell r="R3236">
            <v>34130.694117647057</v>
          </cell>
          <cell r="S3236">
            <v>36519.842705882351</v>
          </cell>
          <cell r="T3236">
            <v>36519.842705882351</v>
          </cell>
          <cell r="U3236">
            <v>36519.842705882351</v>
          </cell>
          <cell r="V3236">
            <v>39076.231695294118</v>
          </cell>
          <cell r="W3236">
            <v>39076.231695294118</v>
          </cell>
          <cell r="X3236">
            <v>39076.231695294118</v>
          </cell>
          <cell r="Y3236">
            <v>39076.231695294118</v>
          </cell>
          <cell r="Z3236">
            <v>43418.035216993463</v>
          </cell>
          <cell r="AB3236" t="str">
            <v/>
          </cell>
          <cell r="AC3236">
            <v>1336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I3236" t="str">
            <v/>
          </cell>
          <cell r="AJ3236" t="str">
            <v/>
          </cell>
          <cell r="AM3236" t="e">
            <v>#N/A</v>
          </cell>
        </row>
        <row r="3237">
          <cell r="A3237" t="str">
            <v>ACTIVE</v>
          </cell>
          <cell r="B3237" t="str">
            <v>37-1321</v>
          </cell>
          <cell r="C3237">
            <v>28863217</v>
          </cell>
          <cell r="D3237" t="str">
            <v>37-1321</v>
          </cell>
          <cell r="E3237" t="str">
            <v>SDR 26</v>
          </cell>
          <cell r="F3237" t="str">
            <v>36X4 TEE WYE SXGXG SDR26</v>
          </cell>
          <cell r="G3237">
            <v>281.97000000000003</v>
          </cell>
          <cell r="H3237">
            <v>127.89933624000001</v>
          </cell>
          <cell r="I3237">
            <v>1</v>
          </cell>
          <cell r="J3237" t="str">
            <v>-</v>
          </cell>
          <cell r="K3237">
            <v>17728.320036601308</v>
          </cell>
          <cell r="L3237">
            <v>1658.3996999999999</v>
          </cell>
          <cell r="M3237" t="str">
            <v>SPECFIT</v>
          </cell>
          <cell r="N3237" t="str">
            <v>(80)892364</v>
          </cell>
          <cell r="O3237" t="str">
            <v>BOX</v>
          </cell>
          <cell r="P3237" t="str">
            <v>D</v>
          </cell>
          <cell r="Q3237" t="str">
            <v>F</v>
          </cell>
          <cell r="R3237">
            <v>13936.141176470588</v>
          </cell>
          <cell r="S3237">
            <v>14911.671058823531</v>
          </cell>
          <cell r="T3237">
            <v>14911.671058823531</v>
          </cell>
          <cell r="U3237">
            <v>14911.671058823531</v>
          </cell>
          <cell r="V3237">
            <v>15955.488032941179</v>
          </cell>
          <cell r="W3237">
            <v>15955.488032941179</v>
          </cell>
          <cell r="X3237">
            <v>15955.488032941179</v>
          </cell>
          <cell r="Y3237">
            <v>15955.488032941179</v>
          </cell>
          <cell r="Z3237">
            <v>17728.320036601308</v>
          </cell>
          <cell r="AB3237" t="str">
            <v/>
          </cell>
          <cell r="AC3237">
            <v>1337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I3237" t="str">
            <v/>
          </cell>
          <cell r="AJ3237" t="str">
            <v/>
          </cell>
          <cell r="AM3237" t="e">
            <v>#N/A</v>
          </cell>
        </row>
        <row r="3238">
          <cell r="A3238" t="str">
            <v>ACTIVE</v>
          </cell>
          <cell r="B3238" t="str">
            <v>37-1322</v>
          </cell>
          <cell r="C3238">
            <v>28863225</v>
          </cell>
          <cell r="D3238" t="str">
            <v>37-1322</v>
          </cell>
          <cell r="E3238" t="str">
            <v>SDR 26</v>
          </cell>
          <cell r="F3238" t="str">
            <v>36X6 TEE WYE SXGXG SDR26</v>
          </cell>
          <cell r="G3238">
            <v>298.35000000000002</v>
          </cell>
          <cell r="H3238">
            <v>135.32917320000001</v>
          </cell>
          <cell r="I3238">
            <v>1</v>
          </cell>
          <cell r="J3238" t="str">
            <v>-</v>
          </cell>
          <cell r="K3238">
            <v>18190.365758169937</v>
          </cell>
          <cell r="L3238">
            <v>1701.6229000000001</v>
          </cell>
          <cell r="M3238" t="str">
            <v>SPECFIT</v>
          </cell>
          <cell r="N3238" t="str">
            <v>(80)892366</v>
          </cell>
          <cell r="O3238" t="str">
            <v>BOX</v>
          </cell>
          <cell r="P3238" t="str">
            <v>D</v>
          </cell>
          <cell r="Q3238" t="str">
            <v>F</v>
          </cell>
          <cell r="R3238">
            <v>14299.352941176472</v>
          </cell>
          <cell r="S3238">
            <v>15300.307647058826</v>
          </cell>
          <cell r="T3238">
            <v>15300.307647058826</v>
          </cell>
          <cell r="U3238">
            <v>15300.307647058826</v>
          </cell>
          <cell r="V3238">
            <v>16371.329182352945</v>
          </cell>
          <cell r="W3238">
            <v>16371.329182352945</v>
          </cell>
          <cell r="X3238">
            <v>16371.329182352945</v>
          </cell>
          <cell r="Y3238">
            <v>16371.329182352945</v>
          </cell>
          <cell r="Z3238">
            <v>18190.365758169937</v>
          </cell>
          <cell r="AB3238" t="str">
            <v/>
          </cell>
          <cell r="AC3238">
            <v>1338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I3238" t="str">
            <v/>
          </cell>
          <cell r="AJ3238" t="str">
            <v/>
          </cell>
          <cell r="AM3238" t="e">
            <v>#N/A</v>
          </cell>
        </row>
        <row r="3239">
          <cell r="A3239" t="str">
            <v>ACTIVE</v>
          </cell>
          <cell r="B3239" t="str">
            <v>37-1323</v>
          </cell>
          <cell r="C3239">
            <v>28863233</v>
          </cell>
          <cell r="D3239" t="str">
            <v>37-1323</v>
          </cell>
          <cell r="E3239" t="str">
            <v>SDR 26</v>
          </cell>
          <cell r="F3239" t="str">
            <v>36X8 TEE WYE SXGXG SDR26</v>
          </cell>
          <cell r="G3239">
            <v>314.73</v>
          </cell>
          <cell r="H3239">
            <v>142.75901016</v>
          </cell>
          <cell r="I3239">
            <v>1</v>
          </cell>
          <cell r="J3239" t="str">
            <v>-</v>
          </cell>
          <cell r="K3239">
            <v>18615.475359477128</v>
          </cell>
          <cell r="L3239">
            <v>1741.3894</v>
          </cell>
          <cell r="M3239" t="str">
            <v>SPECFIT</v>
          </cell>
          <cell r="N3239" t="str">
            <v>(80)892368</v>
          </cell>
          <cell r="O3239" t="str">
            <v>BOX</v>
          </cell>
          <cell r="P3239" t="str">
            <v>D</v>
          </cell>
          <cell r="Q3239" t="str">
            <v>F</v>
          </cell>
          <cell r="R3239">
            <v>14633.529411764706</v>
          </cell>
          <cell r="S3239">
            <v>15657.876470588237</v>
          </cell>
          <cell r="T3239">
            <v>15657.876470588237</v>
          </cell>
          <cell r="U3239">
            <v>15657.876470588237</v>
          </cell>
          <cell r="V3239">
            <v>16753.927823529415</v>
          </cell>
          <cell r="W3239">
            <v>16753.927823529415</v>
          </cell>
          <cell r="X3239">
            <v>16753.927823529415</v>
          </cell>
          <cell r="Y3239">
            <v>16753.927823529415</v>
          </cell>
          <cell r="Z3239">
            <v>18615.475359477128</v>
          </cell>
          <cell r="AB3239" t="str">
            <v/>
          </cell>
          <cell r="AC3239">
            <v>1339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I3239" t="str">
            <v/>
          </cell>
          <cell r="AJ3239" t="str">
            <v/>
          </cell>
          <cell r="AM3239" t="e">
            <v>#N/A</v>
          </cell>
        </row>
        <row r="3240">
          <cell r="A3240" t="str">
            <v>ACTIVE</v>
          </cell>
          <cell r="B3240" t="str">
            <v>37-1324</v>
          </cell>
          <cell r="C3240">
            <v>28863241</v>
          </cell>
          <cell r="D3240" t="str">
            <v>37-1324</v>
          </cell>
          <cell r="E3240" t="str">
            <v>SDR 26</v>
          </cell>
          <cell r="F3240" t="str">
            <v>36X10 TEE WYE SXGXG SDR26</v>
          </cell>
          <cell r="G3240">
            <v>332.86500000000001</v>
          </cell>
          <cell r="H3240">
            <v>150.98490108000001</v>
          </cell>
          <cell r="I3240">
            <v>1</v>
          </cell>
          <cell r="J3240" t="str">
            <v>-</v>
          </cell>
          <cell r="K3240">
            <v>19689.077273202616</v>
          </cell>
          <cell r="L3240">
            <v>1841.8204000000001</v>
          </cell>
          <cell r="M3240" t="str">
            <v>SPECFIT</v>
          </cell>
          <cell r="N3240" t="str">
            <v>(80)8923610</v>
          </cell>
          <cell r="O3240" t="str">
            <v>BOX</v>
          </cell>
          <cell r="P3240" t="str">
            <v>D</v>
          </cell>
          <cell r="Q3240" t="str">
            <v>F</v>
          </cell>
          <cell r="R3240">
            <v>15477.482352941177</v>
          </cell>
          <cell r="S3240">
            <v>16560.90611764706</v>
          </cell>
          <cell r="T3240">
            <v>16560.90611764706</v>
          </cell>
          <cell r="U3240">
            <v>16560.90611764706</v>
          </cell>
          <cell r="V3240">
            <v>17720.169545882356</v>
          </cell>
          <cell r="W3240">
            <v>17720.169545882356</v>
          </cell>
          <cell r="X3240">
            <v>17720.169545882356</v>
          </cell>
          <cell r="Y3240">
            <v>17720.169545882356</v>
          </cell>
          <cell r="Z3240">
            <v>19689.077273202616</v>
          </cell>
          <cell r="AB3240" t="str">
            <v/>
          </cell>
          <cell r="AC3240">
            <v>1340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I3240" t="str">
            <v/>
          </cell>
          <cell r="AJ3240" t="str">
            <v/>
          </cell>
          <cell r="AM3240" t="e">
            <v>#N/A</v>
          </cell>
        </row>
        <row r="3241">
          <cell r="A3241" t="str">
            <v>ACTIVE</v>
          </cell>
          <cell r="B3241" t="str">
            <v>37-1325</v>
          </cell>
          <cell r="C3241">
            <v>28863250</v>
          </cell>
          <cell r="D3241" t="str">
            <v>37-1325</v>
          </cell>
          <cell r="E3241" t="str">
            <v>SDR 26</v>
          </cell>
          <cell r="F3241" t="str">
            <v>36X12 TEE WYE SXGXG SDR26</v>
          </cell>
          <cell r="G3241">
            <v>354.51</v>
          </cell>
          <cell r="H3241">
            <v>160.80289991999999</v>
          </cell>
          <cell r="I3241">
            <v>1</v>
          </cell>
          <cell r="J3241" t="str">
            <v>-</v>
          </cell>
          <cell r="K3241">
            <v>21865.300200000001</v>
          </cell>
          <cell r="L3241">
            <v>2045.3946000000001</v>
          </cell>
          <cell r="M3241" t="str">
            <v>SPECFIT</v>
          </cell>
          <cell r="N3241" t="str">
            <v>(80)8923612</v>
          </cell>
          <cell r="O3241" t="str">
            <v>BOX</v>
          </cell>
          <cell r="P3241" t="str">
            <v>D</v>
          </cell>
          <cell r="Q3241" t="str">
            <v>F</v>
          </cell>
          <cell r="R3241">
            <v>17188.2</v>
          </cell>
          <cell r="S3241">
            <v>18391.374000000003</v>
          </cell>
          <cell r="T3241">
            <v>18391.374000000003</v>
          </cell>
          <cell r="U3241">
            <v>18391.374000000003</v>
          </cell>
          <cell r="V3241">
            <v>19678.770180000003</v>
          </cell>
          <cell r="W3241">
            <v>19678.770180000003</v>
          </cell>
          <cell r="X3241">
            <v>19678.770180000003</v>
          </cell>
          <cell r="Y3241">
            <v>19678.770180000003</v>
          </cell>
          <cell r="Z3241">
            <v>21865.300200000001</v>
          </cell>
          <cell r="AB3241" t="str">
            <v/>
          </cell>
          <cell r="AC3241">
            <v>1341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I3241" t="str">
            <v/>
          </cell>
          <cell r="AJ3241" t="str">
            <v/>
          </cell>
          <cell r="AM3241" t="e">
            <v>#N/A</v>
          </cell>
        </row>
        <row r="3242">
          <cell r="A3242" t="str">
            <v>ACTIVE</v>
          </cell>
          <cell r="B3242" t="str">
            <v>37-1326</v>
          </cell>
          <cell r="C3242">
            <v>28863268</v>
          </cell>
          <cell r="D3242" t="str">
            <v>37-1326</v>
          </cell>
          <cell r="E3242" t="str">
            <v>SDR 26</v>
          </cell>
          <cell r="F3242" t="str">
            <v>36X15 TEE WYE SXGXG SDR26</v>
          </cell>
          <cell r="G3242">
            <v>385.51499999999999</v>
          </cell>
          <cell r="H3242">
            <v>174.86651988</v>
          </cell>
          <cell r="I3242">
            <v>1</v>
          </cell>
          <cell r="J3242" t="str">
            <v>-</v>
          </cell>
          <cell r="K3242">
            <v>24949.750596078429</v>
          </cell>
          <cell r="L3242">
            <v>2333.9306000000001</v>
          </cell>
          <cell r="M3242" t="str">
            <v>SPECFIT</v>
          </cell>
          <cell r="N3242" t="str">
            <v>(80)8923615</v>
          </cell>
          <cell r="O3242" t="str">
            <v>BOX</v>
          </cell>
          <cell r="P3242" t="str">
            <v>D</v>
          </cell>
          <cell r="Q3242" t="str">
            <v>F</v>
          </cell>
          <cell r="R3242">
            <v>19612.870588235292</v>
          </cell>
          <cell r="S3242">
            <v>20985.771529411762</v>
          </cell>
          <cell r="T3242">
            <v>20985.771529411762</v>
          </cell>
          <cell r="U3242">
            <v>20985.771529411762</v>
          </cell>
          <cell r="V3242">
            <v>22454.775536470588</v>
          </cell>
          <cell r="W3242">
            <v>22454.775536470588</v>
          </cell>
          <cell r="X3242">
            <v>22454.775536470588</v>
          </cell>
          <cell r="Y3242">
            <v>22454.775536470588</v>
          </cell>
          <cell r="Z3242">
            <v>24949.750596078429</v>
          </cell>
          <cell r="AB3242" t="str">
            <v/>
          </cell>
          <cell r="AC3242">
            <v>1342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I3242" t="str">
            <v/>
          </cell>
          <cell r="AJ3242" t="str">
            <v/>
          </cell>
          <cell r="AM3242" t="e">
            <v>#N/A</v>
          </cell>
        </row>
        <row r="3243">
          <cell r="A3243" t="str">
            <v>ACTIVE</v>
          </cell>
          <cell r="B3243" t="str">
            <v>37-1327</v>
          </cell>
          <cell r="C3243">
            <v>28863276</v>
          </cell>
          <cell r="D3243" t="str">
            <v>37-1327</v>
          </cell>
          <cell r="E3243" t="str">
            <v>SDR 26</v>
          </cell>
          <cell r="F3243" t="str">
            <v>36X18 TEE WYE SXGXG SDR26</v>
          </cell>
          <cell r="G3243">
            <v>441.67500000000001</v>
          </cell>
          <cell r="H3243">
            <v>200.3402466</v>
          </cell>
          <cell r="I3243">
            <v>1</v>
          </cell>
          <cell r="J3243" t="str">
            <v>-</v>
          </cell>
          <cell r="K3243">
            <v>27263.137032679741</v>
          </cell>
          <cell r="L3243">
            <v>2550.3375999999998</v>
          </cell>
          <cell r="M3243" t="str">
            <v>SPECFIT</v>
          </cell>
          <cell r="N3243" t="str">
            <v>(80)8923618</v>
          </cell>
          <cell r="O3243" t="str">
            <v>BOX</v>
          </cell>
          <cell r="P3243" t="str">
            <v>D</v>
          </cell>
          <cell r="Q3243" t="str">
            <v>F</v>
          </cell>
          <cell r="R3243">
            <v>21431.411764705885</v>
          </cell>
          <cell r="S3243">
            <v>22931.610588235297</v>
          </cell>
          <cell r="T3243">
            <v>22931.610588235297</v>
          </cell>
          <cell r="U3243">
            <v>22931.610588235297</v>
          </cell>
          <cell r="V3243">
            <v>24536.823329411767</v>
          </cell>
          <cell r="W3243">
            <v>24536.823329411767</v>
          </cell>
          <cell r="X3243">
            <v>24536.823329411767</v>
          </cell>
          <cell r="Y3243">
            <v>24536.823329411767</v>
          </cell>
          <cell r="Z3243">
            <v>27263.137032679741</v>
          </cell>
          <cell r="AB3243" t="str">
            <v/>
          </cell>
          <cell r="AC3243">
            <v>1343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I3243" t="str">
            <v/>
          </cell>
          <cell r="AJ3243" t="str">
            <v/>
          </cell>
          <cell r="AM3243" t="e">
            <v>#N/A</v>
          </cell>
        </row>
        <row r="3244">
          <cell r="A3244" t="str">
            <v>ACTIVE</v>
          </cell>
          <cell r="B3244" t="str">
            <v>37-1328</v>
          </cell>
          <cell r="C3244">
            <v>28863284</v>
          </cell>
          <cell r="D3244" t="str">
            <v>37-1328</v>
          </cell>
          <cell r="E3244" t="str">
            <v>SDR 26</v>
          </cell>
          <cell r="F3244" t="str">
            <v>36X21 TEE WYE SXGXG SDR26</v>
          </cell>
          <cell r="G3244">
            <v>485.55</v>
          </cell>
          <cell r="H3244">
            <v>220.24159560000001</v>
          </cell>
          <cell r="I3244">
            <v>1</v>
          </cell>
          <cell r="J3244" t="str">
            <v>-</v>
          </cell>
          <cell r="K3244">
            <v>28068.473162091508</v>
          </cell>
          <cell r="L3244">
            <v>2625.6732000000002</v>
          </cell>
          <cell r="M3244" t="str">
            <v>SPECFIT</v>
          </cell>
          <cell r="N3244" t="str">
            <v>(80)8923621</v>
          </cell>
          <cell r="O3244" t="str">
            <v>BOX</v>
          </cell>
          <cell r="P3244" t="str">
            <v>D</v>
          </cell>
          <cell r="Q3244" t="str">
            <v>F</v>
          </cell>
          <cell r="R3244">
            <v>22064.482352941177</v>
          </cell>
          <cell r="S3244">
            <v>23608.996117647061</v>
          </cell>
          <cell r="T3244">
            <v>23608.996117647061</v>
          </cell>
          <cell r="U3244">
            <v>23608.996117647061</v>
          </cell>
          <cell r="V3244">
            <v>25261.625845882358</v>
          </cell>
          <cell r="W3244">
            <v>25261.625845882358</v>
          </cell>
          <cell r="X3244">
            <v>25261.625845882358</v>
          </cell>
          <cell r="Y3244">
            <v>25261.625845882358</v>
          </cell>
          <cell r="Z3244">
            <v>28068.473162091508</v>
          </cell>
          <cell r="AB3244" t="str">
            <v/>
          </cell>
          <cell r="AC3244">
            <v>1344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I3244" t="str">
            <v/>
          </cell>
          <cell r="AJ3244" t="str">
            <v/>
          </cell>
          <cell r="AM3244" t="e">
            <v>#N/A</v>
          </cell>
        </row>
        <row r="3245">
          <cell r="A3245" t="str">
            <v>ACTIVE</v>
          </cell>
          <cell r="B3245" t="str">
            <v>37-1329</v>
          </cell>
          <cell r="C3245">
            <v>28863292</v>
          </cell>
          <cell r="D3245" t="str">
            <v>37-1329</v>
          </cell>
          <cell r="E3245" t="str">
            <v>SDR 26</v>
          </cell>
          <cell r="F3245" t="str">
            <v>36X24 TEE WYE SXGXG SDR26</v>
          </cell>
          <cell r="G3245">
            <v>545.22</v>
          </cell>
          <cell r="H3245">
            <v>247.30743024</v>
          </cell>
          <cell r="I3245">
            <v>1</v>
          </cell>
          <cell r="J3245" t="str">
            <v>-</v>
          </cell>
          <cell r="K3245">
            <v>34734.425180392158</v>
          </cell>
          <cell r="L3245">
            <v>3249.2417999999998</v>
          </cell>
          <cell r="M3245" t="str">
            <v>SPECFIT</v>
          </cell>
          <cell r="N3245" t="str">
            <v>(80)8923624</v>
          </cell>
          <cell r="O3245" t="str">
            <v>BOX</v>
          </cell>
          <cell r="P3245" t="str">
            <v>D</v>
          </cell>
          <cell r="Q3245" t="str">
            <v>F</v>
          </cell>
          <cell r="R3245">
            <v>27304.552941176469</v>
          </cell>
          <cell r="S3245">
            <v>29215.871647058822</v>
          </cell>
          <cell r="T3245">
            <v>29215.871647058822</v>
          </cell>
          <cell r="U3245">
            <v>29215.871647058822</v>
          </cell>
          <cell r="V3245">
            <v>31260.982662352941</v>
          </cell>
          <cell r="W3245">
            <v>31260.982662352941</v>
          </cell>
          <cell r="X3245">
            <v>31260.982662352941</v>
          </cell>
          <cell r="Y3245">
            <v>31260.982662352941</v>
          </cell>
          <cell r="Z3245">
            <v>34734.425180392158</v>
          </cell>
          <cell r="AB3245" t="str">
            <v/>
          </cell>
          <cell r="AC3245">
            <v>1345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I3245" t="str">
            <v/>
          </cell>
          <cell r="AJ3245" t="str">
            <v/>
          </cell>
          <cell r="AM3245" t="e">
            <v>#N/A</v>
          </cell>
        </row>
        <row r="3246">
          <cell r="A3246" t="str">
            <v>ACTIVE</v>
          </cell>
          <cell r="B3246" t="str">
            <v>37-1330</v>
          </cell>
          <cell r="C3246">
            <v>28863306</v>
          </cell>
          <cell r="D3246" t="str">
            <v>37-1330</v>
          </cell>
          <cell r="E3246" t="str">
            <v>SDR 26</v>
          </cell>
          <cell r="F3246" t="str">
            <v>36X27 TEE WYE SXGXG SDR26</v>
          </cell>
          <cell r="G3246">
            <v>610.15499999999997</v>
          </cell>
          <cell r="H3246">
            <v>276.76142676000001</v>
          </cell>
          <cell r="I3246">
            <v>1</v>
          </cell>
          <cell r="J3246" t="str">
            <v>-</v>
          </cell>
          <cell r="K3246">
            <v>43418.035216993463</v>
          </cell>
          <cell r="L3246">
            <v>4061.5522000000001</v>
          </cell>
          <cell r="M3246" t="str">
            <v>SPECFIT</v>
          </cell>
          <cell r="N3246" t="str">
            <v>(80)8923627</v>
          </cell>
          <cell r="O3246" t="str">
            <v>BOX</v>
          </cell>
          <cell r="P3246" t="str">
            <v>D</v>
          </cell>
          <cell r="Q3246" t="str">
            <v>F</v>
          </cell>
          <cell r="R3246">
            <v>34130.694117647057</v>
          </cell>
          <cell r="S3246">
            <v>36519.842705882351</v>
          </cell>
          <cell r="T3246">
            <v>36519.842705882351</v>
          </cell>
          <cell r="U3246">
            <v>36519.842705882351</v>
          </cell>
          <cell r="V3246">
            <v>39076.231695294118</v>
          </cell>
          <cell r="W3246">
            <v>39076.231695294118</v>
          </cell>
          <cell r="X3246">
            <v>39076.231695294118</v>
          </cell>
          <cell r="Y3246">
            <v>39076.231695294118</v>
          </cell>
          <cell r="Z3246">
            <v>43418.035216993463</v>
          </cell>
          <cell r="AB3246" t="str">
            <v/>
          </cell>
          <cell r="AC3246">
            <v>1346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I3246" t="str">
            <v/>
          </cell>
          <cell r="AJ3246" t="str">
            <v/>
          </cell>
          <cell r="AM3246" t="e">
            <v>#N/A</v>
          </cell>
        </row>
        <row r="3247">
          <cell r="A3247" t="str">
            <v>ACTIVE</v>
          </cell>
          <cell r="B3247" t="str">
            <v>37-1331</v>
          </cell>
          <cell r="C3247">
            <v>28863314</v>
          </cell>
          <cell r="D3247" t="str">
            <v>37-1331</v>
          </cell>
          <cell r="E3247" t="str">
            <v>SDR 26</v>
          </cell>
          <cell r="F3247" t="str">
            <v>36X30 TEE WYE SXGXG SDR26</v>
          </cell>
          <cell r="G3247">
            <v>727.15499999999997</v>
          </cell>
          <cell r="H3247">
            <v>329.83169075999996</v>
          </cell>
          <cell r="I3247">
            <v>1</v>
          </cell>
          <cell r="J3247" t="str">
            <v>-</v>
          </cell>
          <cell r="K3247">
            <v>54272.555245751646</v>
          </cell>
          <cell r="L3247">
            <v>5076.9408000000003</v>
          </cell>
          <cell r="M3247" t="str">
            <v>SPECFIT</v>
          </cell>
          <cell r="N3247" t="str">
            <v>(80)8923630</v>
          </cell>
          <cell r="O3247" t="str">
            <v>BOX</v>
          </cell>
          <cell r="P3247" t="str">
            <v>D</v>
          </cell>
          <cell r="Q3247" t="str">
            <v>F</v>
          </cell>
          <cell r="R3247">
            <v>42663.376470588242</v>
          </cell>
          <cell r="S3247">
            <v>45649.812823529421</v>
          </cell>
          <cell r="T3247">
            <v>45649.812823529421</v>
          </cell>
          <cell r="U3247">
            <v>45649.812823529421</v>
          </cell>
          <cell r="V3247">
            <v>48845.299721176481</v>
          </cell>
          <cell r="W3247">
            <v>48845.299721176481</v>
          </cell>
          <cell r="X3247">
            <v>48845.299721176481</v>
          </cell>
          <cell r="Y3247">
            <v>48845.299721176481</v>
          </cell>
          <cell r="Z3247">
            <v>54272.555245751646</v>
          </cell>
          <cell r="AB3247" t="str">
            <v/>
          </cell>
          <cell r="AC3247">
            <v>1347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I3247" t="str">
            <v/>
          </cell>
          <cell r="AJ3247" t="str">
            <v/>
          </cell>
          <cell r="AM3247" t="e">
            <v>#N/A</v>
          </cell>
        </row>
        <row r="3248">
          <cell r="A3248" t="str">
            <v>ACTIVE</v>
          </cell>
          <cell r="B3248" t="str">
            <v>37-1332</v>
          </cell>
          <cell r="C3248">
            <v>28863322</v>
          </cell>
          <cell r="D3248" t="str">
            <v>37-1332</v>
          </cell>
          <cell r="E3248" t="str">
            <v>SDR 26</v>
          </cell>
          <cell r="F3248" t="str">
            <v>36 TEE WYE SXGXG SDR26</v>
          </cell>
          <cell r="G3248">
            <v>982.21500000000003</v>
          </cell>
          <cell r="H3248">
            <v>445.52486628000003</v>
          </cell>
          <cell r="I3248">
            <v>1</v>
          </cell>
          <cell r="J3248" t="str">
            <v>-</v>
          </cell>
          <cell r="K3248">
            <v>67840.69779869281</v>
          </cell>
          <cell r="L3248">
            <v>6346.1773000000003</v>
          </cell>
          <cell r="M3248" t="str">
            <v>SPECFIT</v>
          </cell>
          <cell r="N3248" t="str">
            <v>(80)89236</v>
          </cell>
          <cell r="O3248" t="str">
            <v>BOX</v>
          </cell>
          <cell r="P3248" t="str">
            <v>D</v>
          </cell>
          <cell r="Q3248" t="str">
            <v>F</v>
          </cell>
          <cell r="R3248">
            <v>53329.223529411764</v>
          </cell>
          <cell r="S3248">
            <v>57062.269176470589</v>
          </cell>
          <cell r="T3248">
            <v>57062.269176470589</v>
          </cell>
          <cell r="U3248">
            <v>57062.269176470589</v>
          </cell>
          <cell r="V3248">
            <v>61056.628018823532</v>
          </cell>
          <cell r="W3248">
            <v>61056.628018823532</v>
          </cell>
          <cell r="X3248">
            <v>61056.628018823532</v>
          </cell>
          <cell r="Y3248">
            <v>61056.628018823532</v>
          </cell>
          <cell r="Z3248">
            <v>67840.69779869281</v>
          </cell>
          <cell r="AB3248" t="str">
            <v/>
          </cell>
          <cell r="AC3248">
            <v>1348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I3248" t="str">
            <v/>
          </cell>
          <cell r="AJ3248" t="str">
            <v/>
          </cell>
          <cell r="AM3248" t="e">
            <v>#N/A</v>
          </cell>
        </row>
        <row r="3249">
          <cell r="A3249" t="str">
            <v>ACTIVE</v>
          </cell>
          <cell r="B3249" t="str">
            <v>37-1333</v>
          </cell>
          <cell r="C3249">
            <v>28863403</v>
          </cell>
          <cell r="D3249" t="str">
            <v>37-1333</v>
          </cell>
          <cell r="E3249" t="str">
            <v>SDR 26</v>
          </cell>
          <cell r="F3249" t="str">
            <v>6X4 DOUBLE TEE WYE GXGXGXG SDR26</v>
          </cell>
          <cell r="G3249">
            <v>0.01</v>
          </cell>
          <cell r="H3249">
            <v>4.5359199999999997E-3</v>
          </cell>
          <cell r="I3249">
            <v>1</v>
          </cell>
          <cell r="J3249" t="str">
            <v>-</v>
          </cell>
          <cell r="K3249">
            <v>310.709397385621</v>
          </cell>
          <cell r="L3249">
            <v>29.064900000000002</v>
          </cell>
          <cell r="M3249" t="str">
            <v>SPECFIT</v>
          </cell>
          <cell r="N3249" t="str">
            <v>(80)91064</v>
          </cell>
          <cell r="O3249" t="str">
            <v>BOX</v>
          </cell>
          <cell r="P3249" t="str">
            <v>D</v>
          </cell>
          <cell r="Q3249" t="str">
            <v>F</v>
          </cell>
          <cell r="R3249">
            <v>244.24705882352944</v>
          </cell>
          <cell r="S3249">
            <v>261.34435294117651</v>
          </cell>
          <cell r="T3249">
            <v>261.34435294117651</v>
          </cell>
          <cell r="U3249">
            <v>261.34435294117651</v>
          </cell>
          <cell r="V3249">
            <v>279.63845764705889</v>
          </cell>
          <cell r="W3249">
            <v>279.63845764705889</v>
          </cell>
          <cell r="X3249">
            <v>279.63845764705889</v>
          </cell>
          <cell r="Y3249">
            <v>279.63845764705889</v>
          </cell>
          <cell r="Z3249">
            <v>310.709397385621</v>
          </cell>
          <cell r="AB3249" t="str">
            <v/>
          </cell>
          <cell r="AC3249">
            <v>1349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I3249" t="str">
            <v/>
          </cell>
          <cell r="AJ3249" t="str">
            <v/>
          </cell>
          <cell r="AM3249" t="e">
            <v>#N/A</v>
          </cell>
        </row>
        <row r="3250">
          <cell r="A3250" t="str">
            <v>ACTIVE</v>
          </cell>
          <cell r="B3250" t="str">
            <v>37-1334</v>
          </cell>
          <cell r="C3250">
            <v>28863411</v>
          </cell>
          <cell r="D3250" t="str">
            <v>37-1334</v>
          </cell>
          <cell r="E3250" t="str">
            <v>SDR 26</v>
          </cell>
          <cell r="F3250" t="str">
            <v>6 DOUBLE TEE WYE GXGXGXG SDR26</v>
          </cell>
          <cell r="G3250">
            <v>0.01</v>
          </cell>
          <cell r="H3250">
            <v>4.5359199999999997E-3</v>
          </cell>
          <cell r="I3250">
            <v>1</v>
          </cell>
          <cell r="J3250" t="str">
            <v>-</v>
          </cell>
          <cell r="K3250">
            <v>596.14119869281046</v>
          </cell>
          <cell r="L3250">
            <v>55.765300000000003</v>
          </cell>
          <cell r="M3250" t="str">
            <v>SPECFIT</v>
          </cell>
          <cell r="N3250" t="str">
            <v>(80)9106</v>
          </cell>
          <cell r="O3250" t="str">
            <v>BOX</v>
          </cell>
          <cell r="P3250" t="str">
            <v>D</v>
          </cell>
          <cell r="Q3250" t="str">
            <v>F</v>
          </cell>
          <cell r="R3250">
            <v>468.62352941176471</v>
          </cell>
          <cell r="S3250">
            <v>501.42717647058828</v>
          </cell>
          <cell r="T3250">
            <v>501.42717647058828</v>
          </cell>
          <cell r="U3250">
            <v>501.42717647058828</v>
          </cell>
          <cell r="V3250">
            <v>536.52707882352945</v>
          </cell>
          <cell r="W3250">
            <v>536.52707882352945</v>
          </cell>
          <cell r="X3250">
            <v>536.52707882352945</v>
          </cell>
          <cell r="Y3250">
            <v>536.52707882352945</v>
          </cell>
          <cell r="Z3250">
            <v>596.14119869281046</v>
          </cell>
          <cell r="AB3250" t="str">
            <v/>
          </cell>
          <cell r="AC3250">
            <v>1350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I3250" t="str">
            <v/>
          </cell>
          <cell r="AJ3250" t="str">
            <v/>
          </cell>
          <cell r="AM3250" t="e">
            <v>#N/A</v>
          </cell>
        </row>
        <row r="3251">
          <cell r="A3251" t="str">
            <v>ACTIVE</v>
          </cell>
          <cell r="B3251" t="str">
            <v>37-1335</v>
          </cell>
          <cell r="C3251">
            <v>28863420</v>
          </cell>
          <cell r="D3251" t="str">
            <v>37-1335</v>
          </cell>
          <cell r="E3251" t="str">
            <v>SDR 26</v>
          </cell>
          <cell r="F3251" t="str">
            <v>8X4 DOUBLE TEE WYE GXGXGXG SDR26</v>
          </cell>
          <cell r="G3251">
            <v>0.01</v>
          </cell>
          <cell r="H3251">
            <v>4.5359199999999997E-3</v>
          </cell>
          <cell r="I3251">
            <v>1</v>
          </cell>
          <cell r="J3251" t="str">
            <v>-</v>
          </cell>
          <cell r="K3251">
            <v>645.25965359477129</v>
          </cell>
          <cell r="L3251">
            <v>60.360700000000001</v>
          </cell>
          <cell r="M3251" t="str">
            <v>SPECFIT</v>
          </cell>
          <cell r="N3251" t="str">
            <v>(80)91084</v>
          </cell>
          <cell r="O3251" t="str">
            <v>BOX</v>
          </cell>
          <cell r="P3251" t="str">
            <v>D</v>
          </cell>
          <cell r="Q3251" t="str">
            <v>F</v>
          </cell>
          <cell r="R3251">
            <v>507.23529411764707</v>
          </cell>
          <cell r="S3251">
            <v>542.74176470588236</v>
          </cell>
          <cell r="T3251">
            <v>542.74176470588236</v>
          </cell>
          <cell r="U3251">
            <v>542.74176470588236</v>
          </cell>
          <cell r="V3251">
            <v>580.73368823529415</v>
          </cell>
          <cell r="W3251">
            <v>580.73368823529415</v>
          </cell>
          <cell r="X3251">
            <v>580.73368823529415</v>
          </cell>
          <cell r="Y3251">
            <v>580.73368823529415</v>
          </cell>
          <cell r="Z3251">
            <v>645.25965359477129</v>
          </cell>
          <cell r="AB3251" t="str">
            <v/>
          </cell>
          <cell r="AC3251">
            <v>1351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I3251" t="str">
            <v/>
          </cell>
          <cell r="AJ3251" t="str">
            <v/>
          </cell>
          <cell r="AM3251" t="e">
            <v>#N/A</v>
          </cell>
        </row>
        <row r="3252">
          <cell r="A3252" t="str">
            <v>ACTIVE</v>
          </cell>
          <cell r="B3252" t="str">
            <v>37-1336</v>
          </cell>
          <cell r="C3252">
            <v>28863438</v>
          </cell>
          <cell r="D3252" t="str">
            <v>37-1336</v>
          </cell>
          <cell r="E3252" t="str">
            <v>SDR 26</v>
          </cell>
          <cell r="F3252" t="str">
            <v>8X6 DOUBLE TEE WYE GXGXGXG SDR26</v>
          </cell>
          <cell r="G3252">
            <v>0.01</v>
          </cell>
          <cell r="H3252">
            <v>4.5359199999999997E-3</v>
          </cell>
          <cell r="I3252">
            <v>1</v>
          </cell>
          <cell r="J3252" t="str">
            <v>-</v>
          </cell>
          <cell r="K3252">
            <v>745.90609150326816</v>
          </cell>
          <cell r="L3252">
            <v>69.775599999999997</v>
          </cell>
          <cell r="M3252" t="str">
            <v>SPECFIT</v>
          </cell>
          <cell r="N3252" t="str">
            <v>(80)91086</v>
          </cell>
          <cell r="O3252" t="str">
            <v>BOX</v>
          </cell>
          <cell r="P3252" t="str">
            <v>D</v>
          </cell>
          <cell r="Q3252" t="str">
            <v>F</v>
          </cell>
          <cell r="R3252">
            <v>586.35294117647061</v>
          </cell>
          <cell r="S3252">
            <v>627.39764705882362</v>
          </cell>
          <cell r="T3252">
            <v>627.39764705882362</v>
          </cell>
          <cell r="U3252">
            <v>627.39764705882362</v>
          </cell>
          <cell r="V3252">
            <v>671.31548235294133</v>
          </cell>
          <cell r="W3252">
            <v>671.31548235294133</v>
          </cell>
          <cell r="X3252">
            <v>671.31548235294133</v>
          </cell>
          <cell r="Y3252">
            <v>671.31548235294133</v>
          </cell>
          <cell r="Z3252">
            <v>745.90609150326816</v>
          </cell>
          <cell r="AB3252" t="str">
            <v/>
          </cell>
          <cell r="AC3252">
            <v>1352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I3252" t="str">
            <v/>
          </cell>
          <cell r="AJ3252" t="str">
            <v/>
          </cell>
          <cell r="AM3252" t="e">
            <v>#N/A</v>
          </cell>
        </row>
        <row r="3253">
          <cell r="A3253" t="str">
            <v>ACTIVE</v>
          </cell>
          <cell r="B3253" t="str">
            <v>37-1337</v>
          </cell>
          <cell r="C3253">
            <v>28863446</v>
          </cell>
          <cell r="D3253" t="str">
            <v>37-1337</v>
          </cell>
          <cell r="E3253" t="str">
            <v>SDR 26</v>
          </cell>
          <cell r="F3253" t="str">
            <v>8 DOUBLE TEE WYE GXGXGXG SDR26</v>
          </cell>
          <cell r="G3253">
            <v>17.55</v>
          </cell>
          <cell r="H3253">
            <v>7.9605396000000006</v>
          </cell>
          <cell r="I3253">
            <v>1</v>
          </cell>
          <cell r="J3253">
            <v>8</v>
          </cell>
          <cell r="K3253">
            <v>1410.4270039215687</v>
          </cell>
          <cell r="L3253">
            <v>131.93790000000001</v>
          </cell>
          <cell r="M3253" t="str">
            <v>SPECFIT</v>
          </cell>
          <cell r="N3253" t="str">
            <v>(80)9108</v>
          </cell>
          <cell r="O3253" t="str">
            <v>BOX</v>
          </cell>
          <cell r="P3253" t="str">
            <v>D</v>
          </cell>
          <cell r="Q3253" t="str">
            <v>F</v>
          </cell>
          <cell r="R3253">
            <v>1108.7294117647059</v>
          </cell>
          <cell r="S3253">
            <v>1186.3404705882353</v>
          </cell>
          <cell r="T3253">
            <v>1186.3404705882353</v>
          </cell>
          <cell r="U3253">
            <v>1186.3404705882353</v>
          </cell>
          <cell r="V3253">
            <v>1269.3843035294119</v>
          </cell>
          <cell r="W3253">
            <v>1269.3843035294119</v>
          </cell>
          <cell r="X3253">
            <v>1269.3843035294119</v>
          </cell>
          <cell r="Y3253">
            <v>1269.3843035294119</v>
          </cell>
          <cell r="Z3253">
            <v>1410.4270039215687</v>
          </cell>
          <cell r="AB3253" t="str">
            <v/>
          </cell>
          <cell r="AC3253">
            <v>1353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I3253" t="str">
            <v/>
          </cell>
          <cell r="AJ3253" t="str">
            <v/>
          </cell>
          <cell r="AM3253" t="e">
            <v>#N/A</v>
          </cell>
        </row>
        <row r="3254">
          <cell r="A3254" t="str">
            <v>ACTIVE</v>
          </cell>
          <cell r="B3254" t="str">
            <v>37-1338</v>
          </cell>
          <cell r="C3254">
            <v>28863454</v>
          </cell>
          <cell r="D3254" t="str">
            <v>37-1338</v>
          </cell>
          <cell r="E3254" t="str">
            <v>SDR 26</v>
          </cell>
          <cell r="F3254" t="str">
            <v>10X4 DOUBLE TEE WYE GXGXGXG SDR26</v>
          </cell>
          <cell r="G3254">
            <v>10.53</v>
          </cell>
          <cell r="H3254">
            <v>4.7763237599999995</v>
          </cell>
          <cell r="I3254">
            <v>1</v>
          </cell>
          <cell r="J3254">
            <v>13</v>
          </cell>
          <cell r="K3254">
            <v>1039.3896078431374</v>
          </cell>
          <cell r="L3254">
            <v>97.229699999999994</v>
          </cell>
          <cell r="M3254" t="str">
            <v>SPECFIT</v>
          </cell>
          <cell r="N3254" t="str">
            <v>(80)910104</v>
          </cell>
          <cell r="O3254" t="str">
            <v>BOX</v>
          </cell>
          <cell r="P3254" t="str">
            <v>D</v>
          </cell>
          <cell r="Q3254" t="str">
            <v>F</v>
          </cell>
          <cell r="R3254">
            <v>817.05882352941182</v>
          </cell>
          <cell r="S3254">
            <v>874.2529411764707</v>
          </cell>
          <cell r="T3254">
            <v>874.2529411764707</v>
          </cell>
          <cell r="U3254">
            <v>874.2529411764707</v>
          </cell>
          <cell r="V3254">
            <v>935.45064705882373</v>
          </cell>
          <cell r="W3254">
            <v>935.45064705882373</v>
          </cell>
          <cell r="X3254">
            <v>935.45064705882373</v>
          </cell>
          <cell r="Y3254">
            <v>935.45064705882373</v>
          </cell>
          <cell r="Z3254">
            <v>1039.3896078431374</v>
          </cell>
          <cell r="AB3254" t="str">
            <v/>
          </cell>
          <cell r="AC3254">
            <v>1354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I3254" t="str">
            <v/>
          </cell>
          <cell r="AJ3254" t="str">
            <v/>
          </cell>
          <cell r="AM3254" t="e">
            <v>#N/A</v>
          </cell>
        </row>
        <row r="3255">
          <cell r="A3255" t="str">
            <v>ACTIVE</v>
          </cell>
          <cell r="B3255" t="str">
            <v>37-1339</v>
          </cell>
          <cell r="C3255">
            <v>28863462</v>
          </cell>
          <cell r="D3255" t="str">
            <v>37-1339</v>
          </cell>
          <cell r="E3255" t="str">
            <v>SDR 26</v>
          </cell>
          <cell r="F3255" t="str">
            <v>10X6 DOUBLE TEE WYE GXGXGXG SDR26</v>
          </cell>
          <cell r="G3255">
            <v>14.625</v>
          </cell>
          <cell r="H3255">
            <v>6.6337830000000002</v>
          </cell>
          <cell r="I3255">
            <v>1</v>
          </cell>
          <cell r="J3255">
            <v>9</v>
          </cell>
          <cell r="K3255">
            <v>1094.5692980392159</v>
          </cell>
          <cell r="L3255">
            <v>102.3917</v>
          </cell>
          <cell r="M3255" t="str">
            <v>SPECFIT</v>
          </cell>
          <cell r="N3255" t="str">
            <v>(80)910106</v>
          </cell>
          <cell r="O3255" t="str">
            <v>BOX</v>
          </cell>
          <cell r="P3255" t="str">
            <v>D</v>
          </cell>
          <cell r="Q3255" t="str">
            <v>F</v>
          </cell>
          <cell r="R3255">
            <v>860.43529411764712</v>
          </cell>
          <cell r="S3255">
            <v>920.66576470588245</v>
          </cell>
          <cell r="T3255">
            <v>920.66576470588245</v>
          </cell>
          <cell r="U3255">
            <v>920.66576470588245</v>
          </cell>
          <cell r="V3255">
            <v>985.1123682352943</v>
          </cell>
          <cell r="W3255">
            <v>985.1123682352943</v>
          </cell>
          <cell r="X3255">
            <v>985.1123682352943</v>
          </cell>
          <cell r="Y3255">
            <v>985.1123682352943</v>
          </cell>
          <cell r="Z3255">
            <v>1094.5692980392159</v>
          </cell>
          <cell r="AB3255" t="str">
            <v/>
          </cell>
          <cell r="AC3255">
            <v>1355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I3255" t="str">
            <v/>
          </cell>
          <cell r="AJ3255" t="str">
            <v/>
          </cell>
          <cell r="AM3255" t="e">
            <v>#N/A</v>
          </cell>
        </row>
        <row r="3256">
          <cell r="A3256" t="str">
            <v>ACTIVE</v>
          </cell>
          <cell r="B3256" t="str">
            <v>37-1340</v>
          </cell>
          <cell r="C3256">
            <v>28863470</v>
          </cell>
          <cell r="D3256" t="str">
            <v>37-1340</v>
          </cell>
          <cell r="E3256" t="str">
            <v>SDR 26</v>
          </cell>
          <cell r="F3256" t="str">
            <v>10X8 DOUBLE TEE WYE GXGXGXG SDR26</v>
          </cell>
          <cell r="G3256">
            <v>21.06</v>
          </cell>
          <cell r="H3256">
            <v>9.5526475199999989</v>
          </cell>
          <cell r="I3256">
            <v>1</v>
          </cell>
          <cell r="J3256">
            <v>6</v>
          </cell>
          <cell r="K3256">
            <v>1695.9785333333334</v>
          </cell>
          <cell r="L3256">
            <v>158.64949999999999</v>
          </cell>
          <cell r="M3256" t="str">
            <v>SPECFIT</v>
          </cell>
          <cell r="N3256" t="str">
            <v>(80)910108</v>
          </cell>
          <cell r="O3256" t="str">
            <v>BOX</v>
          </cell>
          <cell r="P3256" t="str">
            <v>D</v>
          </cell>
          <cell r="Q3256" t="str">
            <v>F</v>
          </cell>
          <cell r="R3256">
            <v>1333.2</v>
          </cell>
          <cell r="S3256">
            <v>1426.5240000000001</v>
          </cell>
          <cell r="T3256">
            <v>1426.5240000000001</v>
          </cell>
          <cell r="U3256">
            <v>1426.5240000000001</v>
          </cell>
          <cell r="V3256">
            <v>1526.3806800000002</v>
          </cell>
          <cell r="W3256">
            <v>1526.3806800000002</v>
          </cell>
          <cell r="X3256">
            <v>1526.3806800000002</v>
          </cell>
          <cell r="Y3256">
            <v>1526.3806800000002</v>
          </cell>
          <cell r="Z3256">
            <v>1695.9785333333334</v>
          </cell>
          <cell r="AB3256" t="str">
            <v/>
          </cell>
          <cell r="AC3256">
            <v>1356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I3256" t="str">
            <v/>
          </cell>
          <cell r="AJ3256" t="str">
            <v/>
          </cell>
          <cell r="AM3256" t="e">
            <v>#N/A</v>
          </cell>
        </row>
        <row r="3257">
          <cell r="A3257" t="str">
            <v>ACTIVE</v>
          </cell>
          <cell r="B3257" t="str">
            <v>37-1341</v>
          </cell>
          <cell r="C3257">
            <v>28863489</v>
          </cell>
          <cell r="D3257" t="str">
            <v>37-1341</v>
          </cell>
          <cell r="E3257" t="str">
            <v>SDR 26</v>
          </cell>
          <cell r="F3257" t="str">
            <v>10 DOUBLE TEE WYE GXGXGXG SDR26</v>
          </cell>
          <cell r="G3257">
            <v>29.835000000000001</v>
          </cell>
          <cell r="H3257">
            <v>13.532917320000001</v>
          </cell>
          <cell r="I3257">
            <v>1</v>
          </cell>
          <cell r="J3257">
            <v>5</v>
          </cell>
          <cell r="K3257">
            <v>3006.0733856209154</v>
          </cell>
          <cell r="L3257">
            <v>281.20400000000001</v>
          </cell>
          <cell r="M3257" t="str">
            <v>SPECFIT</v>
          </cell>
          <cell r="N3257" t="str">
            <v>(80)91010</v>
          </cell>
          <cell r="O3257" t="str">
            <v>BOX</v>
          </cell>
          <cell r="P3257" t="str">
            <v>D</v>
          </cell>
          <cell r="Q3257" t="str">
            <v>F</v>
          </cell>
          <cell r="R3257">
            <v>2363.0588235294117</v>
          </cell>
          <cell r="S3257">
            <v>2528.4729411764706</v>
          </cell>
          <cell r="T3257">
            <v>2528.4729411764706</v>
          </cell>
          <cell r="U3257">
            <v>2528.4729411764706</v>
          </cell>
          <cell r="V3257">
            <v>2705.4660470588237</v>
          </cell>
          <cell r="W3257">
            <v>2705.4660470588237</v>
          </cell>
          <cell r="X3257">
            <v>2705.4660470588237</v>
          </cell>
          <cell r="Y3257">
            <v>2705.4660470588237</v>
          </cell>
          <cell r="Z3257">
            <v>3006.0733856209154</v>
          </cell>
          <cell r="AB3257" t="str">
            <v/>
          </cell>
          <cell r="AC3257">
            <v>1357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I3257" t="str">
            <v/>
          </cell>
          <cell r="AJ3257" t="str">
            <v/>
          </cell>
          <cell r="AM3257" t="e">
            <v>#N/A</v>
          </cell>
        </row>
        <row r="3258">
          <cell r="A3258" t="str">
            <v>ACTIVE</v>
          </cell>
          <cell r="B3258" t="str">
            <v>37-1342</v>
          </cell>
          <cell r="C3258">
            <v>28863497</v>
          </cell>
          <cell r="D3258" t="str">
            <v>37-1342</v>
          </cell>
          <cell r="E3258" t="str">
            <v>SDR 26</v>
          </cell>
          <cell r="F3258" t="str">
            <v>12X4 DOUBLE TEE WYE GXGXGXG SDR26</v>
          </cell>
          <cell r="G3258">
            <v>14.625</v>
          </cell>
          <cell r="H3258">
            <v>6.6337830000000002</v>
          </cell>
          <cell r="I3258">
            <v>1</v>
          </cell>
          <cell r="J3258">
            <v>9</v>
          </cell>
          <cell r="K3258">
            <v>1344.7561385620913</v>
          </cell>
          <cell r="L3258">
            <v>125.7946</v>
          </cell>
          <cell r="M3258" t="str">
            <v>SPECFIT</v>
          </cell>
          <cell r="N3258" t="str">
            <v>(80)910124</v>
          </cell>
          <cell r="O3258" t="str">
            <v>BOX</v>
          </cell>
          <cell r="P3258" t="str">
            <v>D</v>
          </cell>
          <cell r="Q3258" t="str">
            <v>F</v>
          </cell>
          <cell r="R3258">
            <v>1057.1058823529411</v>
          </cell>
          <cell r="S3258">
            <v>1131.103294117647</v>
          </cell>
          <cell r="T3258">
            <v>1131.103294117647</v>
          </cell>
          <cell r="U3258">
            <v>1131.103294117647</v>
          </cell>
          <cell r="V3258">
            <v>1210.2805247058823</v>
          </cell>
          <cell r="W3258">
            <v>1210.2805247058823</v>
          </cell>
          <cell r="X3258">
            <v>1210.2805247058823</v>
          </cell>
          <cell r="Y3258">
            <v>1210.2805247058823</v>
          </cell>
          <cell r="Z3258">
            <v>1344.7561385620913</v>
          </cell>
          <cell r="AB3258" t="str">
            <v/>
          </cell>
          <cell r="AC3258">
            <v>1358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I3258" t="str">
            <v/>
          </cell>
          <cell r="AJ3258" t="str">
            <v/>
          </cell>
          <cell r="AM3258" t="e">
            <v>#N/A</v>
          </cell>
        </row>
        <row r="3259">
          <cell r="A3259" t="str">
            <v>ACTIVE</v>
          </cell>
          <cell r="B3259" t="str">
            <v>37-1343</v>
          </cell>
          <cell r="C3259">
            <v>28863500</v>
          </cell>
          <cell r="D3259" t="str">
            <v>37-1343</v>
          </cell>
          <cell r="E3259" t="str">
            <v>SDR 26</v>
          </cell>
          <cell r="F3259" t="str">
            <v>12X6 DOUBLE TEE WYE GXGXGXG SDR26</v>
          </cell>
          <cell r="G3259">
            <v>19.89</v>
          </cell>
          <cell r="H3259">
            <v>9.0219448799999995</v>
          </cell>
          <cell r="I3259">
            <v>1</v>
          </cell>
          <cell r="J3259">
            <v>7</v>
          </cell>
          <cell r="K3259">
            <v>1387.8582562091508</v>
          </cell>
          <cell r="L3259">
            <v>129.8272</v>
          </cell>
          <cell r="M3259" t="str">
            <v>SPECFIT</v>
          </cell>
          <cell r="N3259" t="str">
            <v>(80)910126</v>
          </cell>
          <cell r="O3259" t="str">
            <v>BOX</v>
          </cell>
          <cell r="P3259" t="str">
            <v>D</v>
          </cell>
          <cell r="Q3259" t="str">
            <v>F</v>
          </cell>
          <cell r="R3259">
            <v>1090.9882352941177</v>
          </cell>
          <cell r="S3259">
            <v>1167.3574117647061</v>
          </cell>
          <cell r="T3259">
            <v>1167.3574117647061</v>
          </cell>
          <cell r="U3259">
            <v>1167.3574117647061</v>
          </cell>
          <cell r="V3259">
            <v>1249.0724305882356</v>
          </cell>
          <cell r="W3259">
            <v>1249.0724305882356</v>
          </cell>
          <cell r="X3259">
            <v>1249.0724305882356</v>
          </cell>
          <cell r="Y3259">
            <v>1249.0724305882356</v>
          </cell>
          <cell r="Z3259">
            <v>1387.8582562091508</v>
          </cell>
          <cell r="AB3259" t="str">
            <v/>
          </cell>
          <cell r="AC3259">
            <v>1359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I3259" t="str">
            <v/>
          </cell>
          <cell r="AJ3259" t="str">
            <v/>
          </cell>
          <cell r="AM3259" t="e">
            <v>#N/A</v>
          </cell>
        </row>
        <row r="3260">
          <cell r="A3260" t="str">
            <v>ACTIVE</v>
          </cell>
          <cell r="B3260" t="str">
            <v>37-1344</v>
          </cell>
          <cell r="C3260">
            <v>28863519</v>
          </cell>
          <cell r="D3260" t="str">
            <v>37-1344</v>
          </cell>
          <cell r="E3260" t="str">
            <v>SDR 26</v>
          </cell>
          <cell r="F3260" t="str">
            <v>12X8 DOUBLE TEE WYE GXGXGXG SDR26</v>
          </cell>
          <cell r="G3260">
            <v>27.495000000000001</v>
          </cell>
          <cell r="H3260">
            <v>12.47151204</v>
          </cell>
          <cell r="I3260">
            <v>1</v>
          </cell>
          <cell r="J3260">
            <v>5</v>
          </cell>
          <cell r="K3260">
            <v>2687.8360836601314</v>
          </cell>
          <cell r="L3260">
            <v>251.43369999999999</v>
          </cell>
          <cell r="M3260" t="str">
            <v>SPECFIT</v>
          </cell>
          <cell r="N3260" t="str">
            <v>(80)910128</v>
          </cell>
          <cell r="O3260" t="str">
            <v>BOX</v>
          </cell>
          <cell r="P3260" t="str">
            <v>D</v>
          </cell>
          <cell r="Q3260" t="str">
            <v>F</v>
          </cell>
          <cell r="R3260">
            <v>2112.8941176470589</v>
          </cell>
          <cell r="S3260">
            <v>2260.7967058823533</v>
          </cell>
          <cell r="T3260">
            <v>2260.7967058823533</v>
          </cell>
          <cell r="U3260">
            <v>2260.7967058823533</v>
          </cell>
          <cell r="V3260">
            <v>2419.0524752941183</v>
          </cell>
          <cell r="W3260">
            <v>2419.0524752941183</v>
          </cell>
          <cell r="X3260">
            <v>2419.0524752941183</v>
          </cell>
          <cell r="Y3260">
            <v>2419.0524752941183</v>
          </cell>
          <cell r="Z3260">
            <v>2687.8360836601314</v>
          </cell>
          <cell r="AB3260" t="str">
            <v/>
          </cell>
          <cell r="AC3260">
            <v>1360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I3260" t="str">
            <v/>
          </cell>
          <cell r="AJ3260" t="str">
            <v/>
          </cell>
          <cell r="AM3260" t="e">
            <v>#N/A</v>
          </cell>
        </row>
        <row r="3261">
          <cell r="A3261" t="str">
            <v>ACTIVE</v>
          </cell>
          <cell r="B3261" t="str">
            <v>37-1345</v>
          </cell>
          <cell r="C3261">
            <v>28863527</v>
          </cell>
          <cell r="D3261" t="str">
            <v>37-1345</v>
          </cell>
          <cell r="E3261" t="str">
            <v>SDR 26</v>
          </cell>
          <cell r="F3261" t="str">
            <v>12X10 DOUBLE TEE WYE GXGXGXG SDR26</v>
          </cell>
          <cell r="G3261">
            <v>35.685000000000002</v>
          </cell>
          <cell r="H3261">
            <v>16.186430520000002</v>
          </cell>
          <cell r="I3261">
            <v>1</v>
          </cell>
          <cell r="J3261">
            <v>4</v>
          </cell>
          <cell r="K3261">
            <v>3721.6583346405232</v>
          </cell>
          <cell r="L3261">
            <v>348.1431</v>
          </cell>
          <cell r="M3261" t="str">
            <v>SPECFIT</v>
          </cell>
          <cell r="N3261" t="str">
            <v>(80)9101210</v>
          </cell>
          <cell r="O3261" t="str">
            <v>BOX</v>
          </cell>
          <cell r="P3261" t="str">
            <v>D</v>
          </cell>
          <cell r="Q3261" t="str">
            <v>F</v>
          </cell>
          <cell r="R3261">
            <v>2925.5764705882352</v>
          </cell>
          <cell r="S3261">
            <v>3130.3668235294117</v>
          </cell>
          <cell r="T3261">
            <v>3130.3668235294117</v>
          </cell>
          <cell r="U3261">
            <v>3130.3668235294117</v>
          </cell>
          <cell r="V3261">
            <v>3349.4925011764708</v>
          </cell>
          <cell r="W3261">
            <v>3349.4925011764708</v>
          </cell>
          <cell r="X3261">
            <v>3349.4925011764708</v>
          </cell>
          <cell r="Y3261">
            <v>3349.4925011764708</v>
          </cell>
          <cell r="Z3261">
            <v>3721.6583346405232</v>
          </cell>
          <cell r="AB3261" t="str">
            <v/>
          </cell>
          <cell r="AC3261">
            <v>1361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I3261" t="str">
            <v/>
          </cell>
          <cell r="AJ3261" t="str">
            <v/>
          </cell>
          <cell r="AM3261" t="e">
            <v>#N/A</v>
          </cell>
        </row>
        <row r="3262">
          <cell r="A3262" t="str">
            <v>ACTIVE</v>
          </cell>
          <cell r="B3262" t="str">
            <v>37-1346</v>
          </cell>
          <cell r="C3262">
            <v>28863535</v>
          </cell>
          <cell r="D3262" t="str">
            <v>37-1346</v>
          </cell>
          <cell r="E3262" t="str">
            <v>SDR 26</v>
          </cell>
          <cell r="F3262" t="str">
            <v>12 DOUBLE TEE WYE GXGXGXG SDR26</v>
          </cell>
          <cell r="G3262">
            <v>49.14</v>
          </cell>
          <cell r="H3262">
            <v>22.289510880000002</v>
          </cell>
          <cell r="I3262">
            <v>1</v>
          </cell>
          <cell r="J3262">
            <v>3</v>
          </cell>
          <cell r="K3262">
            <v>4216.180304575164</v>
          </cell>
          <cell r="L3262">
            <v>394.40280000000001</v>
          </cell>
          <cell r="M3262" t="str">
            <v>SPECFIT</v>
          </cell>
          <cell r="N3262" t="str">
            <v>(80)91012</v>
          </cell>
          <cell r="O3262" t="str">
            <v>BOX</v>
          </cell>
          <cell r="P3262" t="str">
            <v>D</v>
          </cell>
          <cell r="Q3262" t="str">
            <v>F</v>
          </cell>
          <cell r="R3262">
            <v>3314.3176470588237</v>
          </cell>
          <cell r="S3262">
            <v>3546.3198823529415</v>
          </cell>
          <cell r="T3262">
            <v>3546.3198823529415</v>
          </cell>
          <cell r="U3262">
            <v>3546.3198823529415</v>
          </cell>
          <cell r="V3262">
            <v>3794.5622741176476</v>
          </cell>
          <cell r="W3262">
            <v>3794.5622741176476</v>
          </cell>
          <cell r="X3262">
            <v>3794.5622741176476</v>
          </cell>
          <cell r="Y3262">
            <v>3794.5622741176476</v>
          </cell>
          <cell r="Z3262">
            <v>4216.180304575164</v>
          </cell>
          <cell r="AB3262" t="str">
            <v/>
          </cell>
          <cell r="AC3262">
            <v>1362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I3262" t="str">
            <v/>
          </cell>
          <cell r="AJ3262" t="str">
            <v/>
          </cell>
          <cell r="AM3262" t="e">
            <v>#N/A</v>
          </cell>
        </row>
        <row r="3263">
          <cell r="A3263" t="str">
            <v>ACTIVE</v>
          </cell>
          <cell r="B3263" t="str">
            <v>37-1347</v>
          </cell>
          <cell r="C3263">
            <v>28863543</v>
          </cell>
          <cell r="D3263" t="str">
            <v>37-1347</v>
          </cell>
          <cell r="E3263" t="str">
            <v>SDR 26</v>
          </cell>
          <cell r="F3263" t="str">
            <v>15X4 DOUBLE TEE WYE GXGXGXG SDR26</v>
          </cell>
          <cell r="G3263">
            <v>21.645</v>
          </cell>
          <cell r="H3263">
            <v>9.8179988399999996</v>
          </cell>
          <cell r="I3263">
            <v>1</v>
          </cell>
          <cell r="J3263">
            <v>6</v>
          </cell>
          <cell r="K3263">
            <v>1979.434820915033</v>
          </cell>
          <cell r="L3263">
            <v>185.16669999999999</v>
          </cell>
          <cell r="M3263" t="str">
            <v>SPECFIT</v>
          </cell>
          <cell r="N3263" t="str">
            <v>(80)910154</v>
          </cell>
          <cell r="O3263" t="str">
            <v>BOX</v>
          </cell>
          <cell r="P3263" t="str">
            <v>D</v>
          </cell>
          <cell r="Q3263" t="str">
            <v>F</v>
          </cell>
          <cell r="R3263">
            <v>1556.0235294117647</v>
          </cell>
          <cell r="S3263">
            <v>1664.9451764705884</v>
          </cell>
          <cell r="T3263">
            <v>1664.9451764705884</v>
          </cell>
          <cell r="U3263">
            <v>1664.9451764705884</v>
          </cell>
          <cell r="V3263">
            <v>1781.4913388235298</v>
          </cell>
          <cell r="W3263">
            <v>1781.4913388235298</v>
          </cell>
          <cell r="X3263">
            <v>1781.4913388235298</v>
          </cell>
          <cell r="Y3263">
            <v>1781.4913388235298</v>
          </cell>
          <cell r="Z3263">
            <v>1979.434820915033</v>
          </cell>
          <cell r="AB3263" t="str">
            <v/>
          </cell>
          <cell r="AC3263">
            <v>1363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I3263" t="str">
            <v/>
          </cell>
          <cell r="AJ3263" t="str">
            <v/>
          </cell>
          <cell r="AM3263" t="e">
            <v>#N/A</v>
          </cell>
        </row>
        <row r="3264">
          <cell r="A3264" t="str">
            <v>ACTIVE</v>
          </cell>
          <cell r="B3264" t="str">
            <v>37-1348</v>
          </cell>
          <cell r="C3264">
            <v>28863551</v>
          </cell>
          <cell r="D3264" t="str">
            <v>37-1348</v>
          </cell>
          <cell r="E3264" t="str">
            <v>SDR 26</v>
          </cell>
          <cell r="F3264" t="str">
            <v>15X6 DOUBLE TEE WYE GXGXGXG SDR26</v>
          </cell>
          <cell r="G3264">
            <v>31.004999999999999</v>
          </cell>
          <cell r="H3264">
            <v>14.063619959999999</v>
          </cell>
          <cell r="I3264">
            <v>1</v>
          </cell>
          <cell r="J3264">
            <v>4</v>
          </cell>
          <cell r="K3264">
            <v>2244.348218300654</v>
          </cell>
          <cell r="L3264">
            <v>209.94710000000001</v>
          </cell>
          <cell r="M3264" t="str">
            <v>SPECFIT</v>
          </cell>
          <cell r="N3264" t="str">
            <v>(80)910156</v>
          </cell>
          <cell r="O3264" t="str">
            <v>BOX</v>
          </cell>
          <cell r="P3264" t="str">
            <v>D</v>
          </cell>
          <cell r="Q3264" t="str">
            <v>F</v>
          </cell>
          <cell r="R3264">
            <v>1764.2705882352943</v>
          </cell>
          <cell r="S3264">
            <v>1887.769529411765</v>
          </cell>
          <cell r="T3264">
            <v>1887.769529411765</v>
          </cell>
          <cell r="U3264">
            <v>1887.769529411765</v>
          </cell>
          <cell r="V3264">
            <v>2019.9133964705886</v>
          </cell>
          <cell r="W3264">
            <v>2019.9133964705886</v>
          </cell>
          <cell r="X3264">
            <v>2019.9133964705886</v>
          </cell>
          <cell r="Y3264">
            <v>2019.9133964705886</v>
          </cell>
          <cell r="Z3264">
            <v>2244.348218300654</v>
          </cell>
          <cell r="AB3264" t="str">
            <v/>
          </cell>
          <cell r="AC3264">
            <v>1364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I3264" t="str">
            <v/>
          </cell>
          <cell r="AJ3264" t="str">
            <v/>
          </cell>
          <cell r="AM3264" t="e">
            <v>#N/A</v>
          </cell>
        </row>
        <row r="3265">
          <cell r="A3265" t="str">
            <v>ACTIVE</v>
          </cell>
          <cell r="B3265" t="str">
            <v>37-1349</v>
          </cell>
          <cell r="C3265">
            <v>28863560</v>
          </cell>
          <cell r="D3265" t="str">
            <v>37-1349</v>
          </cell>
          <cell r="E3265" t="str">
            <v>SDR 26</v>
          </cell>
          <cell r="F3265" t="str">
            <v>15X8 DOUBLE TEE WYE GXGXGXG SDR26</v>
          </cell>
          <cell r="G3265">
            <v>41.534999999999997</v>
          </cell>
          <cell r="H3265">
            <v>18.839943719999997</v>
          </cell>
          <cell r="I3265">
            <v>1</v>
          </cell>
          <cell r="J3265">
            <v>3</v>
          </cell>
          <cell r="K3265">
            <v>2362.579721568628</v>
          </cell>
          <cell r="L3265">
            <v>221.00800000000001</v>
          </cell>
          <cell r="M3265" t="str">
            <v>SPECFIT</v>
          </cell>
          <cell r="N3265" t="str">
            <v>(80)910158</v>
          </cell>
          <cell r="O3265" t="str">
            <v>BOX</v>
          </cell>
          <cell r="P3265" t="str">
            <v>D</v>
          </cell>
          <cell r="Q3265" t="str">
            <v>F</v>
          </cell>
          <cell r="R3265">
            <v>1857.2117647058826</v>
          </cell>
          <cell r="S3265">
            <v>1987.2165882352945</v>
          </cell>
          <cell r="T3265">
            <v>1987.2165882352945</v>
          </cell>
          <cell r="U3265">
            <v>1987.2165882352945</v>
          </cell>
          <cell r="V3265">
            <v>2126.3217494117653</v>
          </cell>
          <cell r="W3265">
            <v>2126.3217494117653</v>
          </cell>
          <cell r="X3265">
            <v>2126.3217494117653</v>
          </cell>
          <cell r="Y3265">
            <v>2126.3217494117653</v>
          </cell>
          <cell r="Z3265">
            <v>2362.579721568628</v>
          </cell>
          <cell r="AB3265" t="str">
            <v/>
          </cell>
          <cell r="AC3265">
            <v>1365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I3265" t="str">
            <v/>
          </cell>
          <cell r="AJ3265" t="str">
            <v/>
          </cell>
          <cell r="AM3265" t="e">
            <v>#N/A</v>
          </cell>
        </row>
        <row r="3266">
          <cell r="A3266" t="str">
            <v>ACTIVE</v>
          </cell>
          <cell r="B3266" t="str">
            <v>37-1350</v>
          </cell>
          <cell r="C3266">
            <v>28863578</v>
          </cell>
          <cell r="D3266" t="str">
            <v>37-1350</v>
          </cell>
          <cell r="E3266" t="str">
            <v>SDR 26</v>
          </cell>
          <cell r="F3266" t="str">
            <v>15X10 DOUBLE TEE WYE GXGXGXG SDR26</v>
          </cell>
          <cell r="G3266">
            <v>47.97</v>
          </cell>
          <cell r="H3266">
            <v>21.75880824</v>
          </cell>
          <cell r="I3266">
            <v>1</v>
          </cell>
          <cell r="J3266">
            <v>3</v>
          </cell>
          <cell r="K3266">
            <v>3422.4578013071896</v>
          </cell>
          <cell r="L3266">
            <v>320.154</v>
          </cell>
          <cell r="M3266" t="str">
            <v>SPECFIT</v>
          </cell>
          <cell r="N3266" t="str">
            <v>(80)9101510</v>
          </cell>
          <cell r="O3266" t="str">
            <v>BOX</v>
          </cell>
          <cell r="P3266" t="str">
            <v>D</v>
          </cell>
          <cell r="Q3266" t="str">
            <v>F</v>
          </cell>
          <cell r="R3266">
            <v>2690.3764705882354</v>
          </cell>
          <cell r="S3266">
            <v>2878.7028235294119</v>
          </cell>
          <cell r="T3266">
            <v>2878.7028235294119</v>
          </cell>
          <cell r="U3266">
            <v>2878.7028235294119</v>
          </cell>
          <cell r="V3266">
            <v>3080.2120211764709</v>
          </cell>
          <cell r="W3266">
            <v>3080.2120211764709</v>
          </cell>
          <cell r="X3266">
            <v>3080.2120211764709</v>
          </cell>
          <cell r="Y3266">
            <v>3080.2120211764709</v>
          </cell>
          <cell r="Z3266">
            <v>3422.4578013071896</v>
          </cell>
          <cell r="AB3266" t="str">
            <v/>
          </cell>
          <cell r="AC3266">
            <v>1366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I3266" t="str">
            <v/>
          </cell>
          <cell r="AJ3266" t="str">
            <v/>
          </cell>
          <cell r="AM3266" t="e">
            <v>#N/A</v>
          </cell>
        </row>
        <row r="3267">
          <cell r="A3267" t="str">
            <v>ACTIVE</v>
          </cell>
          <cell r="B3267" t="str">
            <v>37-1351</v>
          </cell>
          <cell r="C3267">
            <v>28863586</v>
          </cell>
          <cell r="D3267" t="str">
            <v>37-1351</v>
          </cell>
          <cell r="E3267" t="str">
            <v>SDR 26</v>
          </cell>
          <cell r="F3267" t="str">
            <v>15X12 DOUBLE TEE WYE GXGXGXG SDR26</v>
          </cell>
          <cell r="G3267">
            <v>62.594999999999999</v>
          </cell>
          <cell r="H3267">
            <v>28.392591239999998</v>
          </cell>
          <cell r="I3267">
            <v>1</v>
          </cell>
          <cell r="J3267">
            <v>2</v>
          </cell>
          <cell r="K3267">
            <v>4021.0234941176477</v>
          </cell>
          <cell r="L3267">
            <v>376.14699999999999</v>
          </cell>
          <cell r="M3267" t="str">
            <v>SPECFIT</v>
          </cell>
          <cell r="N3267" t="str">
            <v>(80)9101512</v>
          </cell>
          <cell r="O3267" t="str">
            <v>BOX</v>
          </cell>
          <cell r="P3267" t="str">
            <v>D</v>
          </cell>
          <cell r="Q3267" t="str">
            <v>F</v>
          </cell>
          <cell r="R3267">
            <v>3160.9058823529413</v>
          </cell>
          <cell r="S3267">
            <v>3382.1692941176475</v>
          </cell>
          <cell r="T3267">
            <v>3382.1692941176475</v>
          </cell>
          <cell r="U3267">
            <v>3382.1692941176475</v>
          </cell>
          <cell r="V3267">
            <v>3618.9211447058829</v>
          </cell>
          <cell r="W3267">
            <v>3618.9211447058829</v>
          </cell>
          <cell r="X3267">
            <v>3618.9211447058829</v>
          </cell>
          <cell r="Y3267">
            <v>3618.9211447058829</v>
          </cell>
          <cell r="Z3267">
            <v>4021.0234941176477</v>
          </cell>
          <cell r="AB3267" t="str">
            <v/>
          </cell>
          <cell r="AC3267">
            <v>1367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I3267" t="str">
            <v/>
          </cell>
          <cell r="AJ3267" t="str">
            <v/>
          </cell>
          <cell r="AM3267" t="e">
            <v>#N/A</v>
          </cell>
        </row>
        <row r="3268">
          <cell r="A3268" t="str">
            <v>ACTIVE</v>
          </cell>
          <cell r="B3268" t="str">
            <v>37-1352</v>
          </cell>
          <cell r="C3268">
            <v>28863594</v>
          </cell>
          <cell r="D3268" t="str">
            <v>37-1352</v>
          </cell>
          <cell r="E3268" t="str">
            <v>SDR 26</v>
          </cell>
          <cell r="F3268" t="str">
            <v>15 DOUBLE TEE WYE GXGXGXG SDR26</v>
          </cell>
          <cell r="G3268">
            <v>89.504999999999995</v>
          </cell>
          <cell r="H3268">
            <v>40.598751959999994</v>
          </cell>
          <cell r="I3268">
            <v>1</v>
          </cell>
          <cell r="J3268">
            <v>2</v>
          </cell>
          <cell r="K3268">
            <v>5244.2556065359477</v>
          </cell>
          <cell r="L3268">
            <v>490.57530000000003</v>
          </cell>
          <cell r="M3268" t="str">
            <v>SPECFIT</v>
          </cell>
          <cell r="N3268" t="str">
            <v>(80)91015</v>
          </cell>
          <cell r="O3268" t="str">
            <v>BOX</v>
          </cell>
          <cell r="P3268" t="str">
            <v>D</v>
          </cell>
          <cell r="Q3268" t="str">
            <v>F</v>
          </cell>
          <cell r="R3268">
            <v>4122.4823529411769</v>
          </cell>
          <cell r="S3268">
            <v>4411.0561176470592</v>
          </cell>
          <cell r="T3268">
            <v>4411.0561176470592</v>
          </cell>
          <cell r="U3268">
            <v>4411.0561176470592</v>
          </cell>
          <cell r="V3268">
            <v>4719.8300458823533</v>
          </cell>
          <cell r="W3268">
            <v>4719.8300458823533</v>
          </cell>
          <cell r="X3268">
            <v>4719.8300458823533</v>
          </cell>
          <cell r="Y3268">
            <v>4719.8300458823533</v>
          </cell>
          <cell r="Z3268">
            <v>5244.2556065359477</v>
          </cell>
          <cell r="AB3268" t="str">
            <v/>
          </cell>
          <cell r="AC3268">
            <v>1368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I3268" t="str">
            <v/>
          </cell>
          <cell r="AJ3268" t="str">
            <v/>
          </cell>
          <cell r="AM3268" t="e">
            <v>#N/A</v>
          </cell>
        </row>
        <row r="3269">
          <cell r="A3269" t="str">
            <v>ACTIVE</v>
          </cell>
          <cell r="B3269" t="str">
            <v>37-1353</v>
          </cell>
          <cell r="C3269">
            <v>28863608</v>
          </cell>
          <cell r="D3269" t="str">
            <v>37-1353</v>
          </cell>
          <cell r="E3269" t="str">
            <v>SDR 26</v>
          </cell>
          <cell r="F3269" t="str">
            <v>18X4 DOUBLE TEE WYE GXGXGXG SDR26</v>
          </cell>
          <cell r="G3269">
            <v>39.195</v>
          </cell>
          <cell r="H3269">
            <v>17.778538439999998</v>
          </cell>
          <cell r="I3269">
            <v>1</v>
          </cell>
          <cell r="J3269">
            <v>3</v>
          </cell>
          <cell r="K3269">
            <v>4749.3445202614384</v>
          </cell>
          <cell r="L3269">
            <v>444.27850000000001</v>
          </cell>
          <cell r="M3269" t="str">
            <v>SPECFIT</v>
          </cell>
          <cell r="N3269" t="str">
            <v>(80)910184</v>
          </cell>
          <cell r="O3269" t="str">
            <v>BOX</v>
          </cell>
          <cell r="P3269" t="str">
            <v>D</v>
          </cell>
          <cell r="Q3269" t="str">
            <v>F</v>
          </cell>
          <cell r="R3269">
            <v>3733.4352941176471</v>
          </cell>
          <cell r="S3269">
            <v>3994.7757647058825</v>
          </cell>
          <cell r="T3269">
            <v>3994.7757647058825</v>
          </cell>
          <cell r="U3269">
            <v>3994.7757647058825</v>
          </cell>
          <cell r="V3269">
            <v>4274.4100682352946</v>
          </cell>
          <cell r="W3269">
            <v>4274.4100682352946</v>
          </cell>
          <cell r="X3269">
            <v>4274.4100682352946</v>
          </cell>
          <cell r="Y3269">
            <v>4274.4100682352946</v>
          </cell>
          <cell r="Z3269">
            <v>4749.3445202614384</v>
          </cell>
          <cell r="AB3269" t="str">
            <v/>
          </cell>
          <cell r="AC3269">
            <v>1369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I3269" t="str">
            <v/>
          </cell>
          <cell r="AJ3269" t="str">
            <v/>
          </cell>
          <cell r="AM3269" t="e">
            <v>#N/A</v>
          </cell>
        </row>
        <row r="3270">
          <cell r="A3270" t="str">
            <v>ACTIVE</v>
          </cell>
          <cell r="B3270" t="str">
            <v>37-1354</v>
          </cell>
          <cell r="C3270">
            <v>28863616</v>
          </cell>
          <cell r="D3270" t="str">
            <v>37-1354</v>
          </cell>
          <cell r="E3270" t="str">
            <v>SDR 26</v>
          </cell>
          <cell r="F3270" t="str">
            <v>18X6 DOUBLE TEE WYE GXGXGXG SDR26</v>
          </cell>
          <cell r="G3270">
            <v>48.555</v>
          </cell>
          <cell r="H3270">
            <v>22.024159560000001</v>
          </cell>
          <cell r="I3270">
            <v>1</v>
          </cell>
          <cell r="J3270">
            <v>3</v>
          </cell>
          <cell r="K3270">
            <v>4966.1571516339873</v>
          </cell>
          <cell r="L3270">
            <v>464.55990000000003</v>
          </cell>
          <cell r="M3270" t="str">
            <v>SPECFIT</v>
          </cell>
          <cell r="N3270" t="str">
            <v>(80)910186</v>
          </cell>
          <cell r="O3270" t="str">
            <v>BOX</v>
          </cell>
          <cell r="P3270" t="str">
            <v>D</v>
          </cell>
          <cell r="Q3270" t="str">
            <v>F</v>
          </cell>
          <cell r="R3270">
            <v>3903.8705882352942</v>
          </cell>
          <cell r="S3270">
            <v>4177.1415294117651</v>
          </cell>
          <cell r="T3270">
            <v>4177.1415294117651</v>
          </cell>
          <cell r="U3270">
            <v>4177.1415294117651</v>
          </cell>
          <cell r="V3270">
            <v>4469.5414364705885</v>
          </cell>
          <cell r="W3270">
            <v>4469.5414364705885</v>
          </cell>
          <cell r="X3270">
            <v>4469.5414364705885</v>
          </cell>
          <cell r="Y3270">
            <v>4469.5414364705885</v>
          </cell>
          <cell r="Z3270">
            <v>4966.1571516339873</v>
          </cell>
          <cell r="AB3270" t="str">
            <v/>
          </cell>
          <cell r="AC3270">
            <v>1370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I3270" t="str">
            <v/>
          </cell>
          <cell r="AJ3270" t="str">
            <v/>
          </cell>
          <cell r="AM3270" t="e">
            <v>#N/A</v>
          </cell>
        </row>
        <row r="3271">
          <cell r="A3271" t="str">
            <v>ACTIVE</v>
          </cell>
          <cell r="B3271" t="str">
            <v>37-1355</v>
          </cell>
          <cell r="C3271">
            <v>28863624</v>
          </cell>
          <cell r="D3271" t="str">
            <v>37-1355</v>
          </cell>
          <cell r="E3271" t="str">
            <v>SDR 26</v>
          </cell>
          <cell r="F3271" t="str">
            <v>18X8 DOUBLE TEE WYE GXGXGXG SDR26</v>
          </cell>
          <cell r="G3271">
            <v>56.16</v>
          </cell>
          <cell r="H3271">
            <v>25.473726719999998</v>
          </cell>
          <cell r="I3271">
            <v>1</v>
          </cell>
          <cell r="J3271">
            <v>2</v>
          </cell>
          <cell r="K3271">
            <v>5256.1984849673208</v>
          </cell>
          <cell r="L3271">
            <v>491.69170000000003</v>
          </cell>
          <cell r="M3271" t="str">
            <v>SPECFIT</v>
          </cell>
          <cell r="N3271" t="str">
            <v>(80)910188</v>
          </cell>
          <cell r="O3271" t="str">
            <v>BOX</v>
          </cell>
          <cell r="P3271" t="str">
            <v>D</v>
          </cell>
          <cell r="Q3271" t="str">
            <v>F</v>
          </cell>
          <cell r="R3271">
            <v>4131.8705882352942</v>
          </cell>
          <cell r="S3271">
            <v>4421.1015294117651</v>
          </cell>
          <cell r="T3271">
            <v>4421.1015294117651</v>
          </cell>
          <cell r="U3271">
            <v>4421.1015294117651</v>
          </cell>
          <cell r="V3271">
            <v>4730.5786364705891</v>
          </cell>
          <cell r="W3271">
            <v>4730.5786364705891</v>
          </cell>
          <cell r="X3271">
            <v>4730.5786364705891</v>
          </cell>
          <cell r="Y3271">
            <v>4730.5786364705891</v>
          </cell>
          <cell r="Z3271">
            <v>5256.1984849673208</v>
          </cell>
          <cell r="AB3271" t="str">
            <v/>
          </cell>
          <cell r="AC3271">
            <v>1371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I3271" t="str">
            <v/>
          </cell>
          <cell r="AJ3271" t="str">
            <v/>
          </cell>
          <cell r="AM3271" t="e">
            <v>#N/A</v>
          </cell>
        </row>
        <row r="3272">
          <cell r="A3272" t="str">
            <v>ACTIVE</v>
          </cell>
          <cell r="B3272" t="str">
            <v>37-1356</v>
          </cell>
          <cell r="C3272">
            <v>28863632</v>
          </cell>
          <cell r="D3272" t="str">
            <v>37-1356</v>
          </cell>
          <cell r="E3272" t="str">
            <v>SDR 26</v>
          </cell>
          <cell r="F3272" t="str">
            <v>18X10 DOUBLE TEE WYE GXGXGXG SDR26</v>
          </cell>
          <cell r="G3272">
            <v>66.69</v>
          </cell>
          <cell r="H3272">
            <v>30.250050479999999</v>
          </cell>
          <cell r="I3272">
            <v>1</v>
          </cell>
          <cell r="J3272">
            <v>2</v>
          </cell>
          <cell r="K3272">
            <v>7492.1358039215693</v>
          </cell>
          <cell r="L3272">
            <v>700.85379999999998</v>
          </cell>
          <cell r="M3272" t="str">
            <v>SPECFIT</v>
          </cell>
          <cell r="N3272" t="str">
            <v>(80)9101810</v>
          </cell>
          <cell r="O3272" t="str">
            <v>BOX</v>
          </cell>
          <cell r="P3272" t="str">
            <v>D</v>
          </cell>
          <cell r="Q3272" t="str">
            <v>F</v>
          </cell>
          <cell r="R3272">
            <v>5889.5294117647063</v>
          </cell>
          <cell r="S3272">
            <v>6301.7964705882359</v>
          </cell>
          <cell r="T3272">
            <v>6301.7964705882359</v>
          </cell>
          <cell r="U3272">
            <v>6301.7964705882359</v>
          </cell>
          <cell r="V3272">
            <v>6742.9222235294128</v>
          </cell>
          <cell r="W3272">
            <v>6742.9222235294128</v>
          </cell>
          <cell r="X3272">
            <v>6742.9222235294128</v>
          </cell>
          <cell r="Y3272">
            <v>6742.9222235294128</v>
          </cell>
          <cell r="Z3272">
            <v>7492.1358039215693</v>
          </cell>
          <cell r="AB3272" t="str">
            <v/>
          </cell>
          <cell r="AC3272">
            <v>1372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I3272" t="str">
            <v/>
          </cell>
          <cell r="AJ3272" t="str">
            <v/>
          </cell>
          <cell r="AM3272" t="e">
            <v>#N/A</v>
          </cell>
        </row>
        <row r="3273">
          <cell r="A3273" t="str">
            <v>ACTIVE</v>
          </cell>
          <cell r="B3273" t="str">
            <v>37-1357</v>
          </cell>
          <cell r="C3273">
            <v>28863640</v>
          </cell>
          <cell r="D3273" t="str">
            <v>37-1357</v>
          </cell>
          <cell r="E3273" t="str">
            <v>SDR 26</v>
          </cell>
          <cell r="F3273" t="str">
            <v>18X12 DOUBLE TEE WYE GXGXGXG SDR26</v>
          </cell>
          <cell r="G3273">
            <v>81.900000000000006</v>
          </cell>
          <cell r="H3273">
            <v>37.1491848</v>
          </cell>
          <cell r="I3273">
            <v>1</v>
          </cell>
          <cell r="J3273">
            <v>2</v>
          </cell>
          <cell r="K3273">
            <v>7674.3470130718961</v>
          </cell>
          <cell r="L3273">
            <v>717.89880000000005</v>
          </cell>
          <cell r="M3273" t="str">
            <v>SPECFIT</v>
          </cell>
          <cell r="N3273" t="str">
            <v>(80)9101812</v>
          </cell>
          <cell r="O3273" t="str">
            <v>BOX</v>
          </cell>
          <cell r="P3273" t="str">
            <v>D</v>
          </cell>
          <cell r="Q3273" t="str">
            <v>F</v>
          </cell>
          <cell r="R3273">
            <v>6032.7647058823532</v>
          </cell>
          <cell r="S3273">
            <v>6455.0582352941183</v>
          </cell>
          <cell r="T3273">
            <v>6455.0582352941183</v>
          </cell>
          <cell r="U3273">
            <v>6455.0582352941183</v>
          </cell>
          <cell r="V3273">
            <v>6906.9123117647068</v>
          </cell>
          <cell r="W3273">
            <v>6906.9123117647068</v>
          </cell>
          <cell r="X3273">
            <v>6906.9123117647068</v>
          </cell>
          <cell r="Y3273">
            <v>6906.9123117647068</v>
          </cell>
          <cell r="Z3273">
            <v>7674.3470130718961</v>
          </cell>
          <cell r="AB3273" t="str">
            <v/>
          </cell>
          <cell r="AC3273">
            <v>1373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I3273" t="str">
            <v/>
          </cell>
          <cell r="AJ3273" t="str">
            <v/>
          </cell>
          <cell r="AM3273" t="e">
            <v>#N/A</v>
          </cell>
        </row>
        <row r="3274">
          <cell r="A3274" t="str">
            <v>ACTIVE</v>
          </cell>
          <cell r="B3274" t="str">
            <v>37-1358</v>
          </cell>
          <cell r="C3274">
            <v>28863659</v>
          </cell>
          <cell r="D3274" t="str">
            <v>37-1358</v>
          </cell>
          <cell r="E3274" t="str">
            <v>SDR 26</v>
          </cell>
          <cell r="F3274" t="str">
            <v>18X15 DOUBLE TEE WYE GXGXGXG SDR26</v>
          </cell>
          <cell r="G3274">
            <v>109.98</v>
          </cell>
          <cell r="H3274">
            <v>49.886048160000001</v>
          </cell>
          <cell r="I3274">
            <v>1</v>
          </cell>
          <cell r="J3274">
            <v>1</v>
          </cell>
          <cell r="K3274">
            <v>8142.7383241830084</v>
          </cell>
          <cell r="L3274">
            <v>761.71450000000004</v>
          </cell>
          <cell r="M3274" t="str">
            <v>SPECFIT</v>
          </cell>
          <cell r="N3274" t="str">
            <v>(80)9101815</v>
          </cell>
          <cell r="O3274" t="str">
            <v>BOX</v>
          </cell>
          <cell r="P3274" t="str">
            <v>D</v>
          </cell>
          <cell r="Q3274" t="str">
            <v>F</v>
          </cell>
          <cell r="R3274">
            <v>6400.964705882353</v>
          </cell>
          <cell r="S3274">
            <v>6849.0322352941184</v>
          </cell>
          <cell r="T3274">
            <v>6849.0322352941184</v>
          </cell>
          <cell r="U3274">
            <v>6849.0322352941184</v>
          </cell>
          <cell r="V3274">
            <v>7328.4644917647074</v>
          </cell>
          <cell r="W3274">
            <v>7328.4644917647074</v>
          </cell>
          <cell r="X3274">
            <v>7328.4644917647074</v>
          </cell>
          <cell r="Y3274">
            <v>7328.4644917647074</v>
          </cell>
          <cell r="Z3274">
            <v>8142.7383241830084</v>
          </cell>
          <cell r="AB3274" t="str">
            <v/>
          </cell>
          <cell r="AC3274">
            <v>1374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I3274" t="str">
            <v/>
          </cell>
          <cell r="AJ3274" t="str">
            <v/>
          </cell>
          <cell r="AM3274" t="e">
            <v>#N/A</v>
          </cell>
        </row>
        <row r="3275">
          <cell r="A3275" t="str">
            <v>ACTIVE</v>
          </cell>
          <cell r="B3275" t="str">
            <v>37-1359</v>
          </cell>
          <cell r="C3275">
            <v>28863667</v>
          </cell>
          <cell r="D3275" t="str">
            <v>37-1359</v>
          </cell>
          <cell r="E3275" t="str">
            <v>SDR 26</v>
          </cell>
          <cell r="F3275" t="str">
            <v>18 DOUBLE TEE WYE GXGXGXG SDR26</v>
          </cell>
          <cell r="G3275">
            <v>162.63</v>
          </cell>
          <cell r="H3275">
            <v>73.76766696</v>
          </cell>
          <cell r="I3275">
            <v>1</v>
          </cell>
          <cell r="J3275">
            <v>1</v>
          </cell>
          <cell r="K3275">
            <v>8559.1826039215684</v>
          </cell>
          <cell r="L3275">
            <v>800.67010000000005</v>
          </cell>
          <cell r="M3275" t="str">
            <v>SPECFIT</v>
          </cell>
          <cell r="N3275" t="str">
            <v>(80)91018</v>
          </cell>
          <cell r="O3275" t="str">
            <v>BOX</v>
          </cell>
          <cell r="P3275" t="str">
            <v>D</v>
          </cell>
          <cell r="Q3275" t="str">
            <v>F</v>
          </cell>
          <cell r="R3275">
            <v>6728.3294117647056</v>
          </cell>
          <cell r="S3275">
            <v>7199.3124705882356</v>
          </cell>
          <cell r="T3275">
            <v>7199.3124705882356</v>
          </cell>
          <cell r="U3275">
            <v>7199.3124705882356</v>
          </cell>
          <cell r="V3275">
            <v>7703.2643435294121</v>
          </cell>
          <cell r="W3275">
            <v>7703.2643435294121</v>
          </cell>
          <cell r="X3275">
            <v>7703.2643435294121</v>
          </cell>
          <cell r="Y3275">
            <v>7703.2643435294121</v>
          </cell>
          <cell r="Z3275">
            <v>8559.1826039215684</v>
          </cell>
          <cell r="AB3275" t="str">
            <v/>
          </cell>
          <cell r="AC3275">
            <v>1375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I3275" t="str">
            <v/>
          </cell>
          <cell r="AJ3275" t="str">
            <v/>
          </cell>
          <cell r="AM3275" t="e">
            <v>#N/A</v>
          </cell>
        </row>
        <row r="3276">
          <cell r="A3276" t="str">
            <v>ACTIVE</v>
          </cell>
          <cell r="B3276" t="str">
            <v>37-1360</v>
          </cell>
          <cell r="C3276">
            <v>28863675</v>
          </cell>
          <cell r="D3276" t="str">
            <v>37-1360</v>
          </cell>
          <cell r="E3276" t="str">
            <v>SDR 26</v>
          </cell>
          <cell r="F3276" t="str">
            <v>21X4 DOUBLE TEE WYE GXGXGXG SDR26</v>
          </cell>
          <cell r="G3276">
            <v>60.84</v>
          </cell>
          <cell r="H3276">
            <v>27.59653728</v>
          </cell>
          <cell r="I3276">
            <v>1</v>
          </cell>
          <cell r="J3276">
            <v>2</v>
          </cell>
          <cell r="K3276">
            <v>7264.0687307189555</v>
          </cell>
          <cell r="L3276">
            <v>679.51900000000001</v>
          </cell>
          <cell r="M3276" t="str">
            <v>SPECFIT</v>
          </cell>
          <cell r="N3276" t="str">
            <v>(80)910214</v>
          </cell>
          <cell r="O3276" t="str">
            <v>BOX</v>
          </cell>
          <cell r="P3276" t="str">
            <v>D</v>
          </cell>
          <cell r="Q3276" t="str">
            <v>F</v>
          </cell>
          <cell r="R3276">
            <v>5710.2470588235292</v>
          </cell>
          <cell r="S3276">
            <v>6109.9643529411769</v>
          </cell>
          <cell r="T3276">
            <v>6109.9643529411769</v>
          </cell>
          <cell r="U3276">
            <v>6109.9643529411769</v>
          </cell>
          <cell r="V3276">
            <v>6537.6618576470601</v>
          </cell>
          <cell r="W3276">
            <v>6537.6618576470601</v>
          </cell>
          <cell r="X3276">
            <v>6537.6618576470601</v>
          </cell>
          <cell r="Y3276">
            <v>6537.6618576470601</v>
          </cell>
          <cell r="Z3276">
            <v>7264.0687307189555</v>
          </cell>
          <cell r="AB3276" t="str">
            <v/>
          </cell>
          <cell r="AC3276">
            <v>1376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I3276" t="str">
            <v/>
          </cell>
          <cell r="AJ3276" t="str">
            <v/>
          </cell>
          <cell r="AM3276" t="e">
            <v>#N/A</v>
          </cell>
        </row>
        <row r="3277">
          <cell r="A3277" t="str">
            <v>ACTIVE</v>
          </cell>
          <cell r="B3277" t="str">
            <v>37-1361</v>
          </cell>
          <cell r="C3277">
            <v>28863683</v>
          </cell>
          <cell r="D3277" t="str">
            <v>37-1361</v>
          </cell>
          <cell r="E3277" t="str">
            <v>SDR 26</v>
          </cell>
          <cell r="F3277" t="str">
            <v>21X6 DOUBLE TEE WYE GXGXGXG SDR26</v>
          </cell>
          <cell r="G3277">
            <v>70.784999999999997</v>
          </cell>
          <cell r="H3277">
            <v>32.107509719999996</v>
          </cell>
          <cell r="I3277">
            <v>1</v>
          </cell>
          <cell r="J3277">
            <v>2</v>
          </cell>
          <cell r="K3277">
            <v>7856.1691058823535</v>
          </cell>
          <cell r="L3277">
            <v>734.90660000000003</v>
          </cell>
          <cell r="M3277" t="str">
            <v>SPECFIT</v>
          </cell>
          <cell r="N3277" t="str">
            <v>(80)910216</v>
          </cell>
          <cell r="O3277" t="str">
            <v>BOX</v>
          </cell>
          <cell r="P3277" t="str">
            <v>D</v>
          </cell>
          <cell r="Q3277" t="str">
            <v>F</v>
          </cell>
          <cell r="R3277">
            <v>6175.6941176470591</v>
          </cell>
          <cell r="S3277">
            <v>6607.9927058823532</v>
          </cell>
          <cell r="T3277">
            <v>6607.9927058823532</v>
          </cell>
          <cell r="U3277">
            <v>6607.9927058823532</v>
          </cell>
          <cell r="V3277">
            <v>7070.5521952941181</v>
          </cell>
          <cell r="W3277">
            <v>7070.5521952941181</v>
          </cell>
          <cell r="X3277">
            <v>7070.5521952941181</v>
          </cell>
          <cell r="Y3277">
            <v>7070.5521952941181</v>
          </cell>
          <cell r="Z3277">
            <v>7856.1691058823535</v>
          </cell>
          <cell r="AB3277" t="str">
            <v/>
          </cell>
          <cell r="AC3277">
            <v>1377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I3277" t="str">
            <v/>
          </cell>
          <cell r="AJ3277" t="str">
            <v/>
          </cell>
          <cell r="AM3277" t="e">
            <v>#N/A</v>
          </cell>
        </row>
        <row r="3278">
          <cell r="A3278" t="str">
            <v>ACTIVE</v>
          </cell>
          <cell r="B3278" t="str">
            <v>37-1362</v>
          </cell>
          <cell r="C3278">
            <v>28863691</v>
          </cell>
          <cell r="D3278" t="str">
            <v>37-1362</v>
          </cell>
          <cell r="E3278" t="str">
            <v>SDR 26</v>
          </cell>
          <cell r="F3278" t="str">
            <v>21X8 DOUBLE TEE WYE GXGXGXG SDR26</v>
          </cell>
          <cell r="G3278">
            <v>81.900000000000006</v>
          </cell>
          <cell r="H3278">
            <v>37.1491848</v>
          </cell>
          <cell r="I3278">
            <v>1</v>
          </cell>
          <cell r="J3278">
            <v>2</v>
          </cell>
          <cell r="K3278">
            <v>10064.988009150329</v>
          </cell>
          <cell r="L3278">
            <v>941.53219999999999</v>
          </cell>
          <cell r="M3278" t="str">
            <v>SPECFIT</v>
          </cell>
          <cell r="N3278" t="str">
            <v>(80)910218</v>
          </cell>
          <cell r="O3278" t="str">
            <v>BOX</v>
          </cell>
          <cell r="P3278" t="str">
            <v>D</v>
          </cell>
          <cell r="Q3278" t="str">
            <v>F</v>
          </cell>
          <cell r="R3278">
            <v>7912.035294117647</v>
          </cell>
          <cell r="S3278">
            <v>8465.8777647058832</v>
          </cell>
          <cell r="T3278">
            <v>8465.8777647058832</v>
          </cell>
          <cell r="U3278">
            <v>8465.8777647058832</v>
          </cell>
          <cell r="V3278">
            <v>9058.4892082352962</v>
          </cell>
          <cell r="W3278">
            <v>9058.4892082352962</v>
          </cell>
          <cell r="X3278">
            <v>9058.4892082352962</v>
          </cell>
          <cell r="Y3278">
            <v>9058.4892082352962</v>
          </cell>
          <cell r="Z3278">
            <v>10064.988009150329</v>
          </cell>
          <cell r="AB3278" t="str">
            <v/>
          </cell>
          <cell r="AC3278">
            <v>1378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I3278" t="str">
            <v/>
          </cell>
          <cell r="AJ3278" t="str">
            <v/>
          </cell>
          <cell r="AM3278" t="e">
            <v>#N/A</v>
          </cell>
        </row>
        <row r="3279">
          <cell r="A3279" t="str">
            <v>ACTIVE</v>
          </cell>
          <cell r="B3279" t="str">
            <v>37-1363</v>
          </cell>
          <cell r="C3279">
            <v>28863705</v>
          </cell>
          <cell r="D3279" t="str">
            <v>37-1363</v>
          </cell>
          <cell r="E3279" t="str">
            <v>SDR 26</v>
          </cell>
          <cell r="F3279" t="str">
            <v>21X10 DOUBLE TEE WYE GXGXGXG SDR26</v>
          </cell>
          <cell r="G3279">
            <v>92.43</v>
          </cell>
          <cell r="H3279">
            <v>41.925508560000004</v>
          </cell>
          <cell r="I3279">
            <v>1</v>
          </cell>
          <cell r="J3279">
            <v>1</v>
          </cell>
          <cell r="K3279">
            <v>10167.520164705884</v>
          </cell>
          <cell r="L3279">
            <v>951.12300000000005</v>
          </cell>
          <cell r="M3279" t="str">
            <v>SPECFIT</v>
          </cell>
          <cell r="N3279" t="str">
            <v>(80)9102110</v>
          </cell>
          <cell r="O3279" t="str">
            <v>BOX</v>
          </cell>
          <cell r="P3279" t="str">
            <v>D</v>
          </cell>
          <cell r="Q3279" t="str">
            <v>F</v>
          </cell>
          <cell r="R3279">
            <v>7992.6352941176474</v>
          </cell>
          <cell r="S3279">
            <v>8552.1197647058834</v>
          </cell>
          <cell r="T3279">
            <v>8552.1197647058834</v>
          </cell>
          <cell r="U3279">
            <v>8552.1197647058834</v>
          </cell>
          <cell r="V3279">
            <v>9150.7681482352964</v>
          </cell>
          <cell r="W3279">
            <v>9150.7681482352964</v>
          </cell>
          <cell r="X3279">
            <v>9150.7681482352964</v>
          </cell>
          <cell r="Y3279">
            <v>9150.7681482352964</v>
          </cell>
          <cell r="Z3279">
            <v>10167.520164705884</v>
          </cell>
          <cell r="AB3279" t="str">
            <v/>
          </cell>
          <cell r="AC3279">
            <v>1379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I3279" t="str">
            <v/>
          </cell>
          <cell r="AJ3279" t="str">
            <v/>
          </cell>
          <cell r="AM3279" t="e">
            <v>#N/A</v>
          </cell>
        </row>
        <row r="3280">
          <cell r="A3280" t="str">
            <v>ACTIVE</v>
          </cell>
          <cell r="B3280" t="str">
            <v>37-1364</v>
          </cell>
          <cell r="C3280">
            <v>28863713</v>
          </cell>
          <cell r="D3280" t="str">
            <v>37-1364</v>
          </cell>
          <cell r="E3280" t="str">
            <v>SDR 26</v>
          </cell>
          <cell r="F3280" t="str">
            <v>21X12 DOUBLE TEE WYE GXGXGXG SDR26</v>
          </cell>
          <cell r="G3280">
            <v>109.98</v>
          </cell>
          <cell r="H3280">
            <v>49.886048160000001</v>
          </cell>
          <cell r="I3280">
            <v>1</v>
          </cell>
          <cell r="J3280">
            <v>1</v>
          </cell>
          <cell r="K3280">
            <v>10873.437069281048</v>
          </cell>
          <cell r="L3280">
            <v>1017.1586</v>
          </cell>
          <cell r="M3280" t="str">
            <v>SPECFIT</v>
          </cell>
          <cell r="N3280" t="str">
            <v>(80)9102112</v>
          </cell>
          <cell r="O3280" t="str">
            <v>BOX</v>
          </cell>
          <cell r="P3280" t="str">
            <v>D</v>
          </cell>
          <cell r="Q3280" t="str">
            <v>F</v>
          </cell>
          <cell r="R3280">
            <v>8547.552941176471</v>
          </cell>
          <cell r="S3280">
            <v>9145.8816470588245</v>
          </cell>
          <cell r="T3280">
            <v>9145.8816470588245</v>
          </cell>
          <cell r="U3280">
            <v>9145.8816470588245</v>
          </cell>
          <cell r="V3280">
            <v>9786.0933623529436</v>
          </cell>
          <cell r="W3280">
            <v>9786.0933623529436</v>
          </cell>
          <cell r="X3280">
            <v>9786.0933623529436</v>
          </cell>
          <cell r="Y3280">
            <v>9786.0933623529436</v>
          </cell>
          <cell r="Z3280">
            <v>10873.437069281048</v>
          </cell>
          <cell r="AB3280" t="str">
            <v/>
          </cell>
          <cell r="AC3280">
            <v>1380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I3280" t="str">
            <v/>
          </cell>
          <cell r="AJ3280" t="str">
            <v/>
          </cell>
          <cell r="AM3280" t="e">
            <v>#N/A</v>
          </cell>
        </row>
        <row r="3281">
          <cell r="A3281" t="str">
            <v>ACTIVE</v>
          </cell>
          <cell r="B3281" t="str">
            <v>37-1365</v>
          </cell>
          <cell r="C3281">
            <v>28863721</v>
          </cell>
          <cell r="D3281" t="str">
            <v>37-1365</v>
          </cell>
          <cell r="E3281" t="str">
            <v>SDR 26</v>
          </cell>
          <cell r="F3281" t="str">
            <v>21X15 DOUBLE TEE WYE GXGXGXG SDR26</v>
          </cell>
          <cell r="G3281">
            <v>140.4</v>
          </cell>
          <cell r="H3281">
            <v>63.684316800000005</v>
          </cell>
          <cell r="I3281">
            <v>1</v>
          </cell>
          <cell r="J3281">
            <v>1</v>
          </cell>
          <cell r="K3281">
            <v>12137.212111111112</v>
          </cell>
          <cell r="L3281">
            <v>1135.3787</v>
          </cell>
          <cell r="M3281" t="str">
            <v>SPECFIT</v>
          </cell>
          <cell r="N3281" t="str">
            <v>(80)9102115</v>
          </cell>
          <cell r="O3281" t="str">
            <v>BOX</v>
          </cell>
          <cell r="P3281" t="str">
            <v>D</v>
          </cell>
          <cell r="Q3281" t="str">
            <v>F</v>
          </cell>
          <cell r="R3281">
            <v>9541</v>
          </cell>
          <cell r="S3281">
            <v>10208.870000000001</v>
          </cell>
          <cell r="T3281">
            <v>10208.870000000001</v>
          </cell>
          <cell r="U3281">
            <v>10208.870000000001</v>
          </cell>
          <cell r="V3281">
            <v>10923.490900000001</v>
          </cell>
          <cell r="W3281">
            <v>10923.490900000001</v>
          </cell>
          <cell r="X3281">
            <v>10923.490900000001</v>
          </cell>
          <cell r="Y3281">
            <v>10923.490900000001</v>
          </cell>
          <cell r="Z3281">
            <v>12137.212111111112</v>
          </cell>
          <cell r="AB3281" t="str">
            <v/>
          </cell>
          <cell r="AC3281">
            <v>1381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I3281" t="str">
            <v/>
          </cell>
          <cell r="AJ3281" t="str">
            <v/>
          </cell>
          <cell r="AM3281" t="e">
            <v>#N/A</v>
          </cell>
        </row>
        <row r="3282">
          <cell r="A3282" t="str">
            <v>ACTIVE</v>
          </cell>
          <cell r="B3282" t="str">
            <v>37-1366</v>
          </cell>
          <cell r="C3282">
            <v>28863730</v>
          </cell>
          <cell r="D3282" t="str">
            <v>37-1366</v>
          </cell>
          <cell r="E3282" t="str">
            <v>SDR 26</v>
          </cell>
          <cell r="F3282" t="str">
            <v>21X18 DOUBLE TEE WYE GXGXGXG SDR26</v>
          </cell>
          <cell r="G3282">
            <v>195.97499999999999</v>
          </cell>
          <cell r="H3282">
            <v>88.892692199999999</v>
          </cell>
          <cell r="I3282">
            <v>1</v>
          </cell>
          <cell r="J3282">
            <v>1</v>
          </cell>
          <cell r="K3282">
            <v>13776.738843137256</v>
          </cell>
          <cell r="L3282">
            <v>1288.7476999999999</v>
          </cell>
          <cell r="M3282" t="str">
            <v>SPECFIT</v>
          </cell>
          <cell r="N3282" t="str">
            <v>(80)9102118</v>
          </cell>
          <cell r="O3282" t="str">
            <v>BOX</v>
          </cell>
          <cell r="P3282" t="str">
            <v>D</v>
          </cell>
          <cell r="Q3282" t="str">
            <v>F</v>
          </cell>
          <cell r="R3282">
            <v>10829.823529411766</v>
          </cell>
          <cell r="S3282">
            <v>11587.91117647059</v>
          </cell>
          <cell r="T3282">
            <v>11587.91117647059</v>
          </cell>
          <cell r="U3282">
            <v>11587.91117647059</v>
          </cell>
          <cell r="V3282">
            <v>12399.064958823532</v>
          </cell>
          <cell r="W3282">
            <v>12399.064958823532</v>
          </cell>
          <cell r="X3282">
            <v>12399.064958823532</v>
          </cell>
          <cell r="Y3282">
            <v>12399.064958823532</v>
          </cell>
          <cell r="Z3282">
            <v>13776.738843137256</v>
          </cell>
          <cell r="AB3282" t="str">
            <v/>
          </cell>
          <cell r="AC3282">
            <v>1382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I3282" t="str">
            <v/>
          </cell>
          <cell r="AJ3282" t="str">
            <v/>
          </cell>
          <cell r="AM3282" t="e">
            <v>#N/A</v>
          </cell>
        </row>
        <row r="3283">
          <cell r="A3283" t="str">
            <v>ACTIVE</v>
          </cell>
          <cell r="B3283" t="str">
            <v>37-1367</v>
          </cell>
          <cell r="C3283">
            <v>28863748</v>
          </cell>
          <cell r="D3283" t="str">
            <v>37-1367</v>
          </cell>
          <cell r="E3283" t="str">
            <v>SDR 26</v>
          </cell>
          <cell r="F3283" t="str">
            <v>21 DOUBLE TEE WYE GXGXGXG SDR26</v>
          </cell>
          <cell r="G3283">
            <v>259.15499999999997</v>
          </cell>
          <cell r="H3283">
            <v>117.55063475999998</v>
          </cell>
          <cell r="I3283">
            <v>1</v>
          </cell>
          <cell r="J3283">
            <v>1</v>
          </cell>
          <cell r="K3283">
            <v>18274.220329411768</v>
          </cell>
          <cell r="L3283">
            <v>1709.4658999999999</v>
          </cell>
          <cell r="M3283" t="str">
            <v>SPECFIT</v>
          </cell>
          <cell r="N3283" t="str">
            <v>(80)91021</v>
          </cell>
          <cell r="O3283" t="str">
            <v>BOX</v>
          </cell>
          <cell r="P3283" t="str">
            <v>D</v>
          </cell>
          <cell r="Q3283" t="str">
            <v>F</v>
          </cell>
          <cell r="R3283">
            <v>14365.270588235295</v>
          </cell>
          <cell r="S3283">
            <v>15370.839529411767</v>
          </cell>
          <cell r="T3283">
            <v>15370.839529411767</v>
          </cell>
          <cell r="U3283">
            <v>15370.839529411767</v>
          </cell>
          <cell r="V3283">
            <v>16446.798296470592</v>
          </cell>
          <cell r="W3283">
            <v>16446.798296470592</v>
          </cell>
          <cell r="X3283">
            <v>16446.798296470592</v>
          </cell>
          <cell r="Y3283">
            <v>16446.798296470592</v>
          </cell>
          <cell r="Z3283">
            <v>18274.220329411768</v>
          </cell>
          <cell r="AB3283" t="str">
            <v/>
          </cell>
          <cell r="AC3283">
            <v>1383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I3283" t="str">
            <v/>
          </cell>
          <cell r="AJ3283" t="str">
            <v/>
          </cell>
          <cell r="AM3283" t="e">
            <v>#N/A</v>
          </cell>
        </row>
        <row r="3284">
          <cell r="A3284" t="str">
            <v>ACTIVE</v>
          </cell>
          <cell r="B3284" t="str">
            <v>37-1368</v>
          </cell>
          <cell r="C3284">
            <v>28863756</v>
          </cell>
          <cell r="D3284" t="str">
            <v>37-1368</v>
          </cell>
          <cell r="E3284" t="str">
            <v>SDR 26</v>
          </cell>
          <cell r="F3284" t="str">
            <v>24X4 DOUBLE TEE WYE GXGXGXG SDR26</v>
          </cell>
          <cell r="G3284">
            <v>82.484999999999999</v>
          </cell>
          <cell r="H3284">
            <v>37.414536120000001</v>
          </cell>
          <cell r="I3284">
            <v>1</v>
          </cell>
          <cell r="J3284">
            <v>2</v>
          </cell>
          <cell r="K3284">
            <v>12080.311329411767</v>
          </cell>
          <cell r="L3284">
            <v>1130.0555999999999</v>
          </cell>
          <cell r="M3284" t="str">
            <v>SPECFIT</v>
          </cell>
          <cell r="N3284" t="str">
            <v>(80)910244</v>
          </cell>
          <cell r="O3284" t="str">
            <v>BOX</v>
          </cell>
          <cell r="P3284" t="str">
            <v>D</v>
          </cell>
          <cell r="Q3284" t="str">
            <v>F</v>
          </cell>
          <cell r="R3284">
            <v>9496.2705882352948</v>
          </cell>
          <cell r="S3284">
            <v>10161.009529411765</v>
          </cell>
          <cell r="T3284">
            <v>10161.009529411765</v>
          </cell>
          <cell r="U3284">
            <v>10161.009529411765</v>
          </cell>
          <cell r="V3284">
            <v>10872.28019647059</v>
          </cell>
          <cell r="W3284">
            <v>10872.28019647059</v>
          </cell>
          <cell r="X3284">
            <v>10872.28019647059</v>
          </cell>
          <cell r="Y3284">
            <v>10872.28019647059</v>
          </cell>
          <cell r="Z3284">
            <v>12080.311329411767</v>
          </cell>
          <cell r="AB3284" t="str">
            <v/>
          </cell>
          <cell r="AC3284">
            <v>1384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I3284" t="str">
            <v/>
          </cell>
          <cell r="AJ3284" t="str">
            <v/>
          </cell>
          <cell r="AM3284" t="e">
            <v>#N/A</v>
          </cell>
        </row>
        <row r="3285">
          <cell r="A3285" t="str">
            <v>ACTIVE</v>
          </cell>
          <cell r="B3285" t="str">
            <v>37-1369</v>
          </cell>
          <cell r="C3285">
            <v>28863764</v>
          </cell>
          <cell r="D3285" t="str">
            <v>37-1369</v>
          </cell>
          <cell r="E3285" t="str">
            <v>SDR 26</v>
          </cell>
          <cell r="F3285" t="str">
            <v>24X6 DOUBLE TEE WYE GXGXGXG SDR26</v>
          </cell>
          <cell r="G3285">
            <v>94.185000000000002</v>
          </cell>
          <cell r="H3285">
            <v>42.721562519999999</v>
          </cell>
          <cell r="I3285">
            <v>1</v>
          </cell>
          <cell r="J3285">
            <v>1</v>
          </cell>
          <cell r="K3285">
            <v>12808.976573856213</v>
          </cell>
          <cell r="L3285">
            <v>1198.2185999999999</v>
          </cell>
          <cell r="M3285" t="str">
            <v>SPECFIT</v>
          </cell>
          <cell r="N3285" t="str">
            <v>(80)910246</v>
          </cell>
          <cell r="O3285" t="str">
            <v>BOX</v>
          </cell>
          <cell r="P3285" t="str">
            <v>D</v>
          </cell>
          <cell r="Q3285" t="str">
            <v>F</v>
          </cell>
          <cell r="R3285">
            <v>10069.070588235294</v>
          </cell>
          <cell r="S3285">
            <v>10773.905529411766</v>
          </cell>
          <cell r="T3285">
            <v>10773.905529411766</v>
          </cell>
          <cell r="U3285">
            <v>10773.905529411766</v>
          </cell>
          <cell r="V3285">
            <v>11528.078916470591</v>
          </cell>
          <cell r="W3285">
            <v>11528.078916470591</v>
          </cell>
          <cell r="X3285">
            <v>11528.078916470591</v>
          </cell>
          <cell r="Y3285">
            <v>11528.078916470591</v>
          </cell>
          <cell r="Z3285">
            <v>12808.976573856213</v>
          </cell>
          <cell r="AB3285" t="str">
            <v/>
          </cell>
          <cell r="AC3285">
            <v>1385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I3285" t="str">
            <v/>
          </cell>
          <cell r="AJ3285" t="str">
            <v/>
          </cell>
          <cell r="AM3285" t="e">
            <v>#N/A</v>
          </cell>
        </row>
        <row r="3286">
          <cell r="A3286" t="str">
            <v>ACTIVE</v>
          </cell>
          <cell r="B3286" t="str">
            <v>37-1370</v>
          </cell>
          <cell r="C3286">
            <v>28863772</v>
          </cell>
          <cell r="D3286" t="str">
            <v>37-1370</v>
          </cell>
          <cell r="E3286" t="str">
            <v>SDR 26</v>
          </cell>
          <cell r="F3286" t="str">
            <v>24X8 DOUBLE TEE WYE GXGXGXG SDR26</v>
          </cell>
          <cell r="G3286">
            <v>106.47</v>
          </cell>
          <cell r="H3286">
            <v>48.293940239999998</v>
          </cell>
          <cell r="I3286">
            <v>1</v>
          </cell>
          <cell r="J3286">
            <v>1</v>
          </cell>
          <cell r="K3286">
            <v>13070.86683660131</v>
          </cell>
          <cell r="L3286">
            <v>1222.7175999999999</v>
          </cell>
          <cell r="M3286" t="str">
            <v>SPECFIT</v>
          </cell>
          <cell r="N3286" t="str">
            <v>(80)910248</v>
          </cell>
          <cell r="O3286" t="str">
            <v>BOX</v>
          </cell>
          <cell r="P3286" t="str">
            <v>D</v>
          </cell>
          <cell r="Q3286" t="str">
            <v>F</v>
          </cell>
          <cell r="R3286">
            <v>10274.941176470589</v>
          </cell>
          <cell r="S3286">
            <v>10994.187058823531</v>
          </cell>
          <cell r="T3286">
            <v>10994.187058823531</v>
          </cell>
          <cell r="U3286">
            <v>10994.187058823531</v>
          </cell>
          <cell r="V3286">
            <v>11763.780152941179</v>
          </cell>
          <cell r="W3286">
            <v>11763.780152941179</v>
          </cell>
          <cell r="X3286">
            <v>11763.780152941179</v>
          </cell>
          <cell r="Y3286">
            <v>11763.780152941179</v>
          </cell>
          <cell r="Z3286">
            <v>13070.86683660131</v>
          </cell>
          <cell r="AB3286" t="str">
            <v/>
          </cell>
          <cell r="AC3286">
            <v>1386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I3286" t="str">
            <v/>
          </cell>
          <cell r="AJ3286" t="str">
            <v/>
          </cell>
          <cell r="AM3286" t="e">
            <v>#N/A</v>
          </cell>
        </row>
        <row r="3287">
          <cell r="A3287" t="str">
            <v>ACTIVE</v>
          </cell>
          <cell r="B3287" t="str">
            <v>37-1371</v>
          </cell>
          <cell r="C3287">
            <v>28863780</v>
          </cell>
          <cell r="D3287" t="str">
            <v>37-1371</v>
          </cell>
          <cell r="E3287" t="str">
            <v>SDR 26</v>
          </cell>
          <cell r="F3287" t="str">
            <v>24X10 DOUBLE TEE WYE GXGXGXG SDR26</v>
          </cell>
          <cell r="G3287">
            <v>119.34</v>
          </cell>
          <cell r="H3287">
            <v>54.131669280000004</v>
          </cell>
          <cell r="I3287">
            <v>1</v>
          </cell>
          <cell r="J3287">
            <v>1</v>
          </cell>
          <cell r="K3287">
            <v>14573.723937254901</v>
          </cell>
          <cell r="L3287">
            <v>1363.3019999999999</v>
          </cell>
          <cell r="M3287" t="str">
            <v>SPECFIT</v>
          </cell>
          <cell r="N3287" t="str">
            <v>(80)9102410</v>
          </cell>
          <cell r="O3287" t="str">
            <v>BOX</v>
          </cell>
          <cell r="P3287" t="str">
            <v>D</v>
          </cell>
          <cell r="Q3287" t="str">
            <v>F</v>
          </cell>
          <cell r="R3287">
            <v>11456.329411764706</v>
          </cell>
          <cell r="S3287">
            <v>12258.272470588236</v>
          </cell>
          <cell r="T3287">
            <v>12258.272470588236</v>
          </cell>
          <cell r="U3287">
            <v>12258.272470588236</v>
          </cell>
          <cell r="V3287">
            <v>13116.351543529412</v>
          </cell>
          <cell r="W3287">
            <v>13116.351543529412</v>
          </cell>
          <cell r="X3287">
            <v>13116.351543529412</v>
          </cell>
          <cell r="Y3287">
            <v>13116.351543529412</v>
          </cell>
          <cell r="Z3287">
            <v>14573.723937254901</v>
          </cell>
          <cell r="AB3287" t="str">
            <v/>
          </cell>
          <cell r="AC3287">
            <v>1387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I3287" t="str">
            <v/>
          </cell>
          <cell r="AJ3287" t="str">
            <v/>
          </cell>
          <cell r="AM3287" t="e">
            <v>#N/A</v>
          </cell>
        </row>
        <row r="3288">
          <cell r="A3288" t="str">
            <v>ACTIVE</v>
          </cell>
          <cell r="B3288" t="str">
            <v>37-1372</v>
          </cell>
          <cell r="C3288">
            <v>28863799</v>
          </cell>
          <cell r="D3288" t="str">
            <v>37-1372</v>
          </cell>
          <cell r="E3288" t="str">
            <v>SDR 26</v>
          </cell>
          <cell r="F3288" t="str">
            <v>24X12 DOUBLE TEE WYE GXGXGXG SDR26</v>
          </cell>
          <cell r="G3288">
            <v>135.72</v>
          </cell>
          <cell r="H3288">
            <v>61.56150624</v>
          </cell>
          <cell r="I3288">
            <v>1</v>
          </cell>
          <cell r="J3288">
            <v>1</v>
          </cell>
          <cell r="K3288">
            <v>14835.659098039217</v>
          </cell>
          <cell r="L3288">
            <v>1387.8047999999999</v>
          </cell>
          <cell r="M3288" t="str">
            <v>SPECFIT</v>
          </cell>
          <cell r="N3288" t="str">
            <v>(80)9102412</v>
          </cell>
          <cell r="O3288" t="str">
            <v>BOX</v>
          </cell>
          <cell r="P3288" t="str">
            <v>D</v>
          </cell>
          <cell r="Q3288" t="str">
            <v>F</v>
          </cell>
          <cell r="R3288">
            <v>11662.235294117647</v>
          </cell>
          <cell r="S3288">
            <v>12478.591764705883</v>
          </cell>
          <cell r="T3288">
            <v>12478.591764705883</v>
          </cell>
          <cell r="U3288">
            <v>12478.591764705883</v>
          </cell>
          <cell r="V3288">
            <v>13352.093188235296</v>
          </cell>
          <cell r="W3288">
            <v>13352.093188235296</v>
          </cell>
          <cell r="X3288">
            <v>13352.093188235296</v>
          </cell>
          <cell r="Y3288">
            <v>13352.093188235296</v>
          </cell>
          <cell r="Z3288">
            <v>14835.659098039217</v>
          </cell>
          <cell r="AB3288" t="str">
            <v/>
          </cell>
          <cell r="AC3288">
            <v>1388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I3288" t="str">
            <v/>
          </cell>
          <cell r="AJ3288" t="str">
            <v/>
          </cell>
          <cell r="AM3288" t="e">
            <v>#N/A</v>
          </cell>
        </row>
        <row r="3289">
          <cell r="A3289" t="str">
            <v>ACTIVE</v>
          </cell>
          <cell r="B3289" t="str">
            <v>37-1373</v>
          </cell>
          <cell r="C3289">
            <v>28863802</v>
          </cell>
          <cell r="D3289" t="str">
            <v>37-1373</v>
          </cell>
          <cell r="E3289" t="str">
            <v>SDR 26</v>
          </cell>
          <cell r="F3289" t="str">
            <v>24X15 DOUBLE TEE WYE GXGXGXG SDR26</v>
          </cell>
          <cell r="G3289">
            <v>169.065</v>
          </cell>
          <cell r="H3289">
            <v>76.686531479999999</v>
          </cell>
          <cell r="I3289">
            <v>1</v>
          </cell>
          <cell r="J3289">
            <v>1</v>
          </cell>
          <cell r="K3289">
            <v>15416.310473202615</v>
          </cell>
          <cell r="L3289">
            <v>1442.1222</v>
          </cell>
          <cell r="M3289" t="str">
            <v>SPECFIT</v>
          </cell>
          <cell r="N3289" t="str">
            <v>(80)9102415</v>
          </cell>
          <cell r="O3289" t="str">
            <v>BOX</v>
          </cell>
          <cell r="P3289" t="str">
            <v>D</v>
          </cell>
          <cell r="Q3289" t="str">
            <v>F</v>
          </cell>
          <cell r="R3289">
            <v>12118.682352941176</v>
          </cell>
          <cell r="S3289">
            <v>12966.990117647059</v>
          </cell>
          <cell r="T3289">
            <v>12966.990117647059</v>
          </cell>
          <cell r="U3289">
            <v>12966.990117647059</v>
          </cell>
          <cell r="V3289">
            <v>13874.679425882354</v>
          </cell>
          <cell r="W3289">
            <v>13874.679425882354</v>
          </cell>
          <cell r="X3289">
            <v>13874.679425882354</v>
          </cell>
          <cell r="Y3289">
            <v>13874.679425882354</v>
          </cell>
          <cell r="Z3289">
            <v>15416.310473202615</v>
          </cell>
          <cell r="AB3289" t="str">
            <v/>
          </cell>
          <cell r="AC3289">
            <v>1389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I3289" t="str">
            <v/>
          </cell>
          <cell r="AJ3289" t="str">
            <v/>
          </cell>
          <cell r="AM3289" t="e">
            <v>#N/A</v>
          </cell>
        </row>
        <row r="3290">
          <cell r="A3290" t="str">
            <v>ACTIVE</v>
          </cell>
          <cell r="B3290" t="str">
            <v>37-1374</v>
          </cell>
          <cell r="C3290">
            <v>28863810</v>
          </cell>
          <cell r="D3290" t="str">
            <v>37-1374</v>
          </cell>
          <cell r="E3290" t="str">
            <v>SDR 26</v>
          </cell>
          <cell r="F3290" t="str">
            <v>24X18 DOUBLE TEE WYE GXGXGXG SDR26</v>
          </cell>
          <cell r="G3290">
            <v>227.565</v>
          </cell>
          <cell r="H3290">
            <v>103.22166348</v>
          </cell>
          <cell r="I3290">
            <v>1</v>
          </cell>
          <cell r="J3290">
            <v>1</v>
          </cell>
          <cell r="K3290">
            <v>21325.53597254902</v>
          </cell>
          <cell r="L3290">
            <v>1994.9023999999999</v>
          </cell>
          <cell r="M3290" t="str">
            <v>SPECFIT</v>
          </cell>
          <cell r="N3290" t="str">
            <v>(80)9102418</v>
          </cell>
          <cell r="O3290" t="str">
            <v>BOX</v>
          </cell>
          <cell r="P3290" t="str">
            <v>D</v>
          </cell>
          <cell r="Q3290" t="str">
            <v>F</v>
          </cell>
          <cell r="R3290">
            <v>16763.894117647058</v>
          </cell>
          <cell r="S3290">
            <v>17937.366705882352</v>
          </cell>
          <cell r="T3290">
            <v>17937.366705882352</v>
          </cell>
          <cell r="U3290">
            <v>17937.366705882352</v>
          </cell>
          <cell r="V3290">
            <v>19192.982375294119</v>
          </cell>
          <cell r="W3290">
            <v>19192.982375294119</v>
          </cell>
          <cell r="X3290">
            <v>19192.982375294119</v>
          </cell>
          <cell r="Y3290">
            <v>19192.982375294119</v>
          </cell>
          <cell r="Z3290">
            <v>21325.53597254902</v>
          </cell>
          <cell r="AB3290" t="str">
            <v/>
          </cell>
          <cell r="AC3290">
            <v>1390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I3290" t="str">
            <v/>
          </cell>
          <cell r="AJ3290" t="str">
            <v/>
          </cell>
          <cell r="AM3290" t="e">
            <v>#N/A</v>
          </cell>
        </row>
        <row r="3291">
          <cell r="A3291" t="str">
            <v>ACTIVE</v>
          </cell>
          <cell r="B3291" t="str">
            <v>37-1375</v>
          </cell>
          <cell r="C3291">
            <v>28863829</v>
          </cell>
          <cell r="D3291" t="str">
            <v>37-1375</v>
          </cell>
          <cell r="E3291" t="str">
            <v>SDR 26</v>
          </cell>
          <cell r="F3291" t="str">
            <v>24X21 DOUBLE TEE WYE GXGXGXG SDR26</v>
          </cell>
          <cell r="G3291">
            <v>293.08499999999998</v>
          </cell>
          <cell r="H3291">
            <v>132.94101132</v>
          </cell>
          <cell r="I3291">
            <v>1</v>
          </cell>
          <cell r="J3291" t="str">
            <v>-</v>
          </cell>
          <cell r="K3291">
            <v>23067.549962091503</v>
          </cell>
          <cell r="L3291">
            <v>2157.8602999999998</v>
          </cell>
          <cell r="M3291" t="str">
            <v>SPECFIT</v>
          </cell>
          <cell r="N3291" t="str">
            <v>(80)9102421</v>
          </cell>
          <cell r="O3291" t="str">
            <v>BOX</v>
          </cell>
          <cell r="P3291" t="str">
            <v>D</v>
          </cell>
          <cell r="Q3291" t="str">
            <v>F</v>
          </cell>
          <cell r="R3291">
            <v>18133.282352941176</v>
          </cell>
          <cell r="S3291">
            <v>19402.612117647059</v>
          </cell>
          <cell r="T3291">
            <v>19402.612117647059</v>
          </cell>
          <cell r="U3291">
            <v>19402.612117647059</v>
          </cell>
          <cell r="V3291">
            <v>20760.794965882353</v>
          </cell>
          <cell r="W3291">
            <v>20760.794965882353</v>
          </cell>
          <cell r="X3291">
            <v>20760.794965882353</v>
          </cell>
          <cell r="Y3291">
            <v>20760.794965882353</v>
          </cell>
          <cell r="Z3291">
            <v>23067.549962091503</v>
          </cell>
          <cell r="AB3291" t="str">
            <v/>
          </cell>
          <cell r="AC3291">
            <v>1391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I3291" t="str">
            <v/>
          </cell>
          <cell r="AJ3291" t="str">
            <v/>
          </cell>
          <cell r="AM3291" t="e">
            <v>#N/A</v>
          </cell>
        </row>
        <row r="3292">
          <cell r="A3292" t="str">
            <v>ACTIVE</v>
          </cell>
          <cell r="B3292" t="str">
            <v>37-1376</v>
          </cell>
          <cell r="C3292">
            <v>28863837</v>
          </cell>
          <cell r="D3292" t="str">
            <v>37-1376</v>
          </cell>
          <cell r="E3292" t="str">
            <v>SDR 26</v>
          </cell>
          <cell r="F3292" t="str">
            <v>24 DOUBLE TEE WYE GXGXGXG SDR26</v>
          </cell>
          <cell r="G3292">
            <v>367.96499999999997</v>
          </cell>
          <cell r="H3292">
            <v>166.90598027999999</v>
          </cell>
          <cell r="I3292">
            <v>1</v>
          </cell>
          <cell r="J3292" t="str">
            <v>-</v>
          </cell>
          <cell r="K3292">
            <v>28350.462780392158</v>
          </cell>
          <cell r="L3292">
            <v>2652.0515999999998</v>
          </cell>
          <cell r="M3292" t="str">
            <v>SPECFIT</v>
          </cell>
          <cell r="N3292" t="str">
            <v>(80)91024</v>
          </cell>
          <cell r="O3292" t="str">
            <v>BOX</v>
          </cell>
          <cell r="P3292" t="str">
            <v>D</v>
          </cell>
          <cell r="Q3292" t="str">
            <v>F</v>
          </cell>
          <cell r="R3292">
            <v>22286.152941176471</v>
          </cell>
          <cell r="S3292">
            <v>23846.183647058824</v>
          </cell>
          <cell r="T3292">
            <v>23846.183647058824</v>
          </cell>
          <cell r="U3292">
            <v>23846.183647058824</v>
          </cell>
          <cell r="V3292">
            <v>25515.416502352942</v>
          </cell>
          <cell r="W3292">
            <v>25515.416502352942</v>
          </cell>
          <cell r="X3292">
            <v>25515.416502352942</v>
          </cell>
          <cell r="Y3292">
            <v>25515.416502352942</v>
          </cell>
          <cell r="Z3292">
            <v>28350.462780392158</v>
          </cell>
          <cell r="AB3292" t="str">
            <v/>
          </cell>
          <cell r="AC3292">
            <v>1392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I3292" t="str">
            <v/>
          </cell>
          <cell r="AJ3292" t="str">
            <v/>
          </cell>
          <cell r="AM3292" t="e">
            <v>#N/A</v>
          </cell>
        </row>
        <row r="3293">
          <cell r="A3293" t="str">
            <v>ACTIVE</v>
          </cell>
          <cell r="B3293" t="str">
            <v>37-1377</v>
          </cell>
          <cell r="C3293">
            <v>28863845</v>
          </cell>
          <cell r="D3293" t="str">
            <v>37-1377</v>
          </cell>
          <cell r="E3293" t="str">
            <v>SDR 26</v>
          </cell>
          <cell r="F3293" t="str">
            <v>27X4 DOUBLE TEE WYE GXGXGXG SDR26</v>
          </cell>
          <cell r="G3293">
            <v>111.15</v>
          </cell>
          <cell r="H3293">
            <v>50.416750800000003</v>
          </cell>
          <cell r="I3293">
            <v>1</v>
          </cell>
          <cell r="J3293">
            <v>1</v>
          </cell>
          <cell r="K3293">
            <v>14205.365457516344</v>
          </cell>
          <cell r="L3293">
            <v>1328.8438000000001</v>
          </cell>
          <cell r="M3293" t="str">
            <v>SPECFIT</v>
          </cell>
          <cell r="N3293" t="str">
            <v>(80)910274</v>
          </cell>
          <cell r="O3293" t="str">
            <v>BOX</v>
          </cell>
          <cell r="P3293" t="str">
            <v>D</v>
          </cell>
          <cell r="Q3293" t="str">
            <v>F</v>
          </cell>
          <cell r="R3293">
            <v>11166.764705882353</v>
          </cell>
          <cell r="S3293">
            <v>11948.438235294119</v>
          </cell>
          <cell r="T3293">
            <v>11948.438235294119</v>
          </cell>
          <cell r="U3293">
            <v>11948.438235294119</v>
          </cell>
          <cell r="V3293">
            <v>12784.828911764709</v>
          </cell>
          <cell r="W3293">
            <v>12784.828911764709</v>
          </cell>
          <cell r="X3293">
            <v>12784.828911764709</v>
          </cell>
          <cell r="Y3293">
            <v>12784.828911764709</v>
          </cell>
          <cell r="Z3293">
            <v>14205.365457516344</v>
          </cell>
          <cell r="AB3293" t="str">
            <v/>
          </cell>
          <cell r="AC3293">
            <v>1393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I3293" t="str">
            <v/>
          </cell>
          <cell r="AJ3293" t="str">
            <v/>
          </cell>
          <cell r="AM3293" t="e">
            <v>#N/A</v>
          </cell>
        </row>
        <row r="3294">
          <cell r="A3294" t="str">
            <v>ACTIVE</v>
          </cell>
          <cell r="B3294" t="str">
            <v>37-1378</v>
          </cell>
          <cell r="C3294">
            <v>28863853</v>
          </cell>
          <cell r="D3294" t="str">
            <v>37-1378</v>
          </cell>
          <cell r="E3294" t="str">
            <v>SDR 26</v>
          </cell>
          <cell r="F3294" t="str">
            <v>27X6 DOUBLE TEE WYE GXGXGXG SDR26</v>
          </cell>
          <cell r="G3294">
            <v>124.605</v>
          </cell>
          <cell r="H3294">
            <v>56.519831160000003</v>
          </cell>
          <cell r="I3294">
            <v>1</v>
          </cell>
          <cell r="J3294">
            <v>1</v>
          </cell>
          <cell r="K3294">
            <v>15023.243105882355</v>
          </cell>
          <cell r="L3294">
            <v>1405.3533</v>
          </cell>
          <cell r="M3294" t="str">
            <v>SPECFIT</v>
          </cell>
          <cell r="N3294" t="str">
            <v>(80)910276</v>
          </cell>
          <cell r="O3294" t="str">
            <v>BOX</v>
          </cell>
          <cell r="P3294" t="str">
            <v>D</v>
          </cell>
          <cell r="Q3294" t="str">
            <v>F</v>
          </cell>
          <cell r="R3294">
            <v>11809.694117647059</v>
          </cell>
          <cell r="S3294">
            <v>12636.372705882353</v>
          </cell>
          <cell r="T3294">
            <v>12636.372705882353</v>
          </cell>
          <cell r="U3294">
            <v>12636.372705882353</v>
          </cell>
          <cell r="V3294">
            <v>13520.918795294119</v>
          </cell>
          <cell r="W3294">
            <v>13520.918795294119</v>
          </cell>
          <cell r="X3294">
            <v>13520.918795294119</v>
          </cell>
          <cell r="Y3294">
            <v>13520.918795294119</v>
          </cell>
          <cell r="Z3294">
            <v>15023.243105882355</v>
          </cell>
          <cell r="AB3294" t="str">
            <v/>
          </cell>
          <cell r="AC3294">
            <v>1394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I3294" t="str">
            <v/>
          </cell>
          <cell r="AJ3294" t="str">
            <v/>
          </cell>
          <cell r="AM3294" t="e">
            <v>#N/A</v>
          </cell>
        </row>
        <row r="3295">
          <cell r="A3295" t="str">
            <v>ACTIVE</v>
          </cell>
          <cell r="B3295" t="str">
            <v>37-1379</v>
          </cell>
          <cell r="C3295">
            <v>28863861</v>
          </cell>
          <cell r="D3295" t="str">
            <v>37-1379</v>
          </cell>
          <cell r="E3295" t="str">
            <v>SDR 26</v>
          </cell>
          <cell r="F3295" t="str">
            <v>27X8 DOUBLE TEE WYE GXGXGXG SDR26</v>
          </cell>
          <cell r="G3295">
            <v>133.965</v>
          </cell>
          <cell r="H3295">
            <v>60.765452279999998</v>
          </cell>
          <cell r="I3295">
            <v>1</v>
          </cell>
          <cell r="J3295">
            <v>1</v>
          </cell>
          <cell r="K3295">
            <v>16873.745724183005</v>
          </cell>
          <cell r="L3295">
            <v>1578.4593</v>
          </cell>
          <cell r="M3295" t="str">
            <v>SPECFIT</v>
          </cell>
          <cell r="N3295" t="str">
            <v>(80)910278</v>
          </cell>
          <cell r="O3295" t="str">
            <v>BOX</v>
          </cell>
          <cell r="P3295" t="str">
            <v>D</v>
          </cell>
          <cell r="Q3295" t="str">
            <v>F</v>
          </cell>
          <cell r="R3295">
            <v>13264.364705882352</v>
          </cell>
          <cell r="S3295">
            <v>14192.870235294116</v>
          </cell>
          <cell r="T3295">
            <v>14192.870235294116</v>
          </cell>
          <cell r="U3295">
            <v>14192.870235294116</v>
          </cell>
          <cell r="V3295">
            <v>15186.371151764706</v>
          </cell>
          <cell r="W3295">
            <v>15186.371151764706</v>
          </cell>
          <cell r="X3295">
            <v>15186.371151764706</v>
          </cell>
          <cell r="Y3295">
            <v>15186.371151764706</v>
          </cell>
          <cell r="Z3295">
            <v>16873.745724183005</v>
          </cell>
          <cell r="AB3295" t="str">
            <v/>
          </cell>
          <cell r="AC3295">
            <v>1395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I3295" t="str">
            <v/>
          </cell>
          <cell r="AJ3295" t="str">
            <v/>
          </cell>
          <cell r="AM3295" t="e">
            <v>#N/A</v>
          </cell>
        </row>
        <row r="3296">
          <cell r="A3296" t="str">
            <v>ACTIVE</v>
          </cell>
          <cell r="B3296" t="str">
            <v>37-1380</v>
          </cell>
          <cell r="C3296">
            <v>28863870</v>
          </cell>
          <cell r="D3296" t="str">
            <v>37-1380</v>
          </cell>
          <cell r="E3296" t="str">
            <v>SDR 26</v>
          </cell>
          <cell r="F3296" t="str">
            <v>27X10 DOUBLE TEE WYE GXGXGXG SDR26</v>
          </cell>
          <cell r="G3296">
            <v>153.27000000000001</v>
          </cell>
          <cell r="H3296">
            <v>69.522045840000004</v>
          </cell>
          <cell r="I3296">
            <v>1</v>
          </cell>
          <cell r="J3296">
            <v>1</v>
          </cell>
          <cell r="K3296">
            <v>24557.581189542485</v>
          </cell>
          <cell r="L3296">
            <v>2297.2449000000001</v>
          </cell>
          <cell r="M3296" t="str">
            <v>SPECFIT</v>
          </cell>
          <cell r="N3296" t="str">
            <v>(80)9102710</v>
          </cell>
          <cell r="O3296" t="str">
            <v>BOX</v>
          </cell>
          <cell r="P3296" t="str">
            <v>D</v>
          </cell>
          <cell r="Q3296" t="str">
            <v>F</v>
          </cell>
          <cell r="R3296">
            <v>19304.588235294119</v>
          </cell>
          <cell r="S3296">
            <v>20655.909411764707</v>
          </cell>
          <cell r="T3296">
            <v>20655.909411764707</v>
          </cell>
          <cell r="U3296">
            <v>20655.909411764707</v>
          </cell>
          <cell r="V3296">
            <v>22101.823070588238</v>
          </cell>
          <cell r="W3296">
            <v>22101.823070588238</v>
          </cell>
          <cell r="X3296">
            <v>22101.823070588238</v>
          </cell>
          <cell r="Y3296">
            <v>22101.823070588238</v>
          </cell>
          <cell r="Z3296">
            <v>24557.581189542485</v>
          </cell>
          <cell r="AB3296" t="str">
            <v/>
          </cell>
          <cell r="AC3296">
            <v>1396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I3296" t="str">
            <v/>
          </cell>
          <cell r="AJ3296" t="str">
            <v/>
          </cell>
          <cell r="AM3296" t="e">
            <v>#N/A</v>
          </cell>
        </row>
        <row r="3297">
          <cell r="A3297" t="str">
            <v>ACTIVE</v>
          </cell>
          <cell r="B3297" t="str">
            <v>37-1381</v>
          </cell>
          <cell r="C3297">
            <v>28863888</v>
          </cell>
          <cell r="D3297" t="str">
            <v>37-1381</v>
          </cell>
          <cell r="E3297" t="str">
            <v>SDR 26</v>
          </cell>
          <cell r="F3297" t="str">
            <v>27X12 DOUBLE TEE WYE GXGXGXG SDR26</v>
          </cell>
          <cell r="G3297">
            <v>173.16</v>
          </cell>
          <cell r="H3297">
            <v>78.543990719999996</v>
          </cell>
          <cell r="I3297">
            <v>1</v>
          </cell>
          <cell r="J3297">
            <v>1</v>
          </cell>
          <cell r="K3297">
            <v>26844.807035294118</v>
          </cell>
          <cell r="L3297">
            <v>2511.2042999999999</v>
          </cell>
          <cell r="M3297" t="str">
            <v>SPECFIT</v>
          </cell>
          <cell r="N3297" t="str">
            <v>(80)9102712</v>
          </cell>
          <cell r="O3297" t="str">
            <v>BOX</v>
          </cell>
          <cell r="P3297" t="str">
            <v>D</v>
          </cell>
          <cell r="Q3297" t="str">
            <v>F</v>
          </cell>
          <cell r="R3297">
            <v>21102.564705882352</v>
          </cell>
          <cell r="S3297">
            <v>22579.744235294118</v>
          </cell>
          <cell r="T3297">
            <v>22579.744235294118</v>
          </cell>
          <cell r="U3297">
            <v>22579.744235294118</v>
          </cell>
          <cell r="V3297">
            <v>24160.326331764707</v>
          </cell>
          <cell r="W3297">
            <v>24160.326331764707</v>
          </cell>
          <cell r="X3297">
            <v>24160.326331764707</v>
          </cell>
          <cell r="Y3297">
            <v>24160.326331764707</v>
          </cell>
          <cell r="Z3297">
            <v>26844.807035294118</v>
          </cell>
          <cell r="AB3297" t="str">
            <v/>
          </cell>
          <cell r="AC3297">
            <v>1397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I3297" t="str">
            <v/>
          </cell>
          <cell r="AJ3297" t="str">
            <v/>
          </cell>
          <cell r="AM3297" t="e">
            <v>#N/A</v>
          </cell>
        </row>
        <row r="3298">
          <cell r="A3298" t="str">
            <v>ACTIVE</v>
          </cell>
          <cell r="B3298" t="str">
            <v>37-1382</v>
          </cell>
          <cell r="C3298">
            <v>28863896</v>
          </cell>
          <cell r="D3298" t="str">
            <v>37-1382</v>
          </cell>
          <cell r="E3298" t="str">
            <v>SDR 26</v>
          </cell>
          <cell r="F3298" t="str">
            <v>27X15 DOUBLE TEE WYE GXGXGXG SDR26</v>
          </cell>
          <cell r="G3298">
            <v>207.09</v>
          </cell>
          <cell r="H3298">
            <v>93.934367280000004</v>
          </cell>
          <cell r="I3298">
            <v>1</v>
          </cell>
          <cell r="J3298">
            <v>1</v>
          </cell>
          <cell r="K3298">
            <v>30296.807746405233</v>
          </cell>
          <cell r="L3298">
            <v>2834.1224999999999</v>
          </cell>
          <cell r="M3298" t="str">
            <v>SPECFIT</v>
          </cell>
          <cell r="N3298" t="str">
            <v>(80)9102715</v>
          </cell>
          <cell r="O3298" t="str">
            <v>BOX</v>
          </cell>
          <cell r="P3298" t="str">
            <v>D</v>
          </cell>
          <cell r="Q3298" t="str">
            <v>F</v>
          </cell>
          <cell r="R3298">
            <v>23816.164705882355</v>
          </cell>
          <cell r="S3298">
            <v>25483.296235294121</v>
          </cell>
          <cell r="T3298">
            <v>25483.296235294121</v>
          </cell>
          <cell r="U3298">
            <v>25483.296235294121</v>
          </cell>
          <cell r="V3298">
            <v>27267.126971764712</v>
          </cell>
          <cell r="W3298">
            <v>27267.126971764712</v>
          </cell>
          <cell r="X3298">
            <v>27267.126971764712</v>
          </cell>
          <cell r="Y3298">
            <v>27267.126971764712</v>
          </cell>
          <cell r="Z3298">
            <v>30296.807746405233</v>
          </cell>
          <cell r="AB3298" t="str">
            <v/>
          </cell>
          <cell r="AC3298">
            <v>1398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I3298" t="str">
            <v/>
          </cell>
          <cell r="AJ3298" t="str">
            <v/>
          </cell>
          <cell r="AM3298" t="e">
            <v>#N/A</v>
          </cell>
        </row>
        <row r="3299">
          <cell r="A3299" t="str">
            <v>ACTIVE</v>
          </cell>
          <cell r="B3299" t="str">
            <v>37-1383</v>
          </cell>
          <cell r="C3299">
            <v>28863900</v>
          </cell>
          <cell r="D3299" t="str">
            <v>37-1383</v>
          </cell>
          <cell r="E3299" t="str">
            <v>SDR 26</v>
          </cell>
          <cell r="F3299" t="str">
            <v>27X18 DOUBLE TEE WYE GXGXGXG SDR26</v>
          </cell>
          <cell r="G3299">
            <v>269.10000000000002</v>
          </cell>
          <cell r="H3299">
            <v>122.06160720000001</v>
          </cell>
          <cell r="I3299">
            <v>1</v>
          </cell>
          <cell r="J3299">
            <v>1</v>
          </cell>
          <cell r="K3299">
            <v>31058.128831372545</v>
          </cell>
          <cell r="L3299">
            <v>2905.3404999999998</v>
          </cell>
          <cell r="M3299" t="str">
            <v>SPECFIT</v>
          </cell>
          <cell r="N3299" t="str">
            <v>(80)9102718</v>
          </cell>
          <cell r="O3299" t="str">
            <v>BOX</v>
          </cell>
          <cell r="P3299" t="str">
            <v>D</v>
          </cell>
          <cell r="Q3299" t="str">
            <v>F</v>
          </cell>
          <cell r="R3299">
            <v>24414.635294117645</v>
          </cell>
          <cell r="S3299">
            <v>26123.659764705881</v>
          </cell>
          <cell r="T3299">
            <v>26123.659764705881</v>
          </cell>
          <cell r="U3299">
            <v>26123.659764705881</v>
          </cell>
          <cell r="V3299">
            <v>27952.315948235293</v>
          </cell>
          <cell r="W3299">
            <v>27952.315948235293</v>
          </cell>
          <cell r="X3299">
            <v>27952.315948235293</v>
          </cell>
          <cell r="Y3299">
            <v>27952.315948235293</v>
          </cell>
          <cell r="Z3299">
            <v>31058.128831372545</v>
          </cell>
          <cell r="AB3299" t="str">
            <v/>
          </cell>
          <cell r="AC3299">
            <v>1399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I3299" t="str">
            <v/>
          </cell>
          <cell r="AJ3299" t="str">
            <v/>
          </cell>
          <cell r="AM3299" t="e">
            <v>#N/A</v>
          </cell>
        </row>
        <row r="3300">
          <cell r="A3300" t="str">
            <v>ACTIVE</v>
          </cell>
          <cell r="B3300" t="str">
            <v>37-1384</v>
          </cell>
          <cell r="C3300">
            <v>28863918</v>
          </cell>
          <cell r="D3300" t="str">
            <v>37-1384</v>
          </cell>
          <cell r="E3300" t="str">
            <v>SDR 26</v>
          </cell>
          <cell r="F3300" t="str">
            <v>27X21 DOUBLE TEE WYE GXGXGXG SDR26</v>
          </cell>
          <cell r="G3300">
            <v>336.375</v>
          </cell>
          <cell r="H3300">
            <v>152.577009</v>
          </cell>
          <cell r="I3300">
            <v>1</v>
          </cell>
          <cell r="J3300" t="str">
            <v>-</v>
          </cell>
          <cell r="K3300">
            <v>31975.665160784316</v>
          </cell>
          <cell r="L3300">
            <v>2991.1723000000002</v>
          </cell>
          <cell r="M3300" t="str">
            <v>SPECFIT</v>
          </cell>
          <cell r="N3300" t="str">
            <v>(80)9102721</v>
          </cell>
          <cell r="O3300" t="str">
            <v>BOX</v>
          </cell>
          <cell r="P3300" t="str">
            <v>D</v>
          </cell>
          <cell r="Q3300" t="str">
            <v>F</v>
          </cell>
          <cell r="R3300">
            <v>25135.905882352941</v>
          </cell>
          <cell r="S3300">
            <v>26895.419294117648</v>
          </cell>
          <cell r="T3300">
            <v>26895.419294117648</v>
          </cell>
          <cell r="U3300">
            <v>26895.419294117648</v>
          </cell>
          <cell r="V3300">
            <v>28778.098644705886</v>
          </cell>
          <cell r="W3300">
            <v>28778.098644705886</v>
          </cell>
          <cell r="X3300">
            <v>28778.098644705886</v>
          </cell>
          <cell r="Y3300">
            <v>28778.098644705886</v>
          </cell>
          <cell r="Z3300">
            <v>31975.665160784316</v>
          </cell>
          <cell r="AB3300" t="str">
            <v/>
          </cell>
          <cell r="AC3300">
            <v>1400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I3300" t="str">
            <v/>
          </cell>
          <cell r="AJ3300" t="str">
            <v/>
          </cell>
          <cell r="AM3300" t="e">
            <v>#N/A</v>
          </cell>
        </row>
        <row r="3301">
          <cell r="A3301" t="str">
            <v>ACTIVE</v>
          </cell>
          <cell r="B3301" t="str">
            <v>37-1385</v>
          </cell>
          <cell r="C3301">
            <v>28863926</v>
          </cell>
          <cell r="D3301" t="str">
            <v>37-1385</v>
          </cell>
          <cell r="E3301" t="str">
            <v>SDR 26</v>
          </cell>
          <cell r="F3301" t="str">
            <v>27X24 DOUBLE TEE WYE GXGXGXG SDR26</v>
          </cell>
          <cell r="G3301">
            <v>414.18</v>
          </cell>
          <cell r="H3301">
            <v>187.86873456000001</v>
          </cell>
          <cell r="I3301">
            <v>1</v>
          </cell>
          <cell r="J3301" t="str">
            <v>-</v>
          </cell>
          <cell r="K3301">
            <v>39569.420193464059</v>
          </cell>
          <cell r="L3301">
            <v>3701.5318000000002</v>
          </cell>
          <cell r="M3301" t="str">
            <v>SPECFIT</v>
          </cell>
          <cell r="N3301" t="str">
            <v>(80)9102724</v>
          </cell>
          <cell r="O3301" t="str">
            <v>BOX</v>
          </cell>
          <cell r="P3301" t="str">
            <v>D</v>
          </cell>
          <cell r="Q3301" t="str">
            <v>F</v>
          </cell>
          <cell r="R3301">
            <v>31105.317647058826</v>
          </cell>
          <cell r="S3301">
            <v>33282.689882352948</v>
          </cell>
          <cell r="T3301">
            <v>33282.689882352948</v>
          </cell>
          <cell r="U3301">
            <v>33282.689882352948</v>
          </cell>
          <cell r="V3301">
            <v>35612.478174117656</v>
          </cell>
          <cell r="W3301">
            <v>35612.478174117656</v>
          </cell>
          <cell r="X3301">
            <v>35612.478174117656</v>
          </cell>
          <cell r="Y3301">
            <v>35612.478174117656</v>
          </cell>
          <cell r="Z3301">
            <v>39569.420193464059</v>
          </cell>
          <cell r="AB3301" t="str">
            <v/>
          </cell>
          <cell r="AC3301">
            <v>1401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I3301" t="str">
            <v/>
          </cell>
          <cell r="AJ3301" t="str">
            <v/>
          </cell>
          <cell r="AM3301" t="e">
            <v>#N/A</v>
          </cell>
        </row>
        <row r="3302">
          <cell r="A3302" t="str">
            <v>ACTIVE</v>
          </cell>
          <cell r="B3302" t="str">
            <v>37-1386</v>
          </cell>
          <cell r="C3302">
            <v>28863934</v>
          </cell>
          <cell r="D3302" t="str">
            <v>37-1386</v>
          </cell>
          <cell r="E3302" t="str">
            <v>SDR 26</v>
          </cell>
          <cell r="F3302" t="str">
            <v>27 DOUBLE TEE WYE GXGXGXG SDR26</v>
          </cell>
          <cell r="G3302">
            <v>504.27</v>
          </cell>
          <cell r="H3302">
            <v>228.73283784</v>
          </cell>
          <cell r="I3302">
            <v>1</v>
          </cell>
          <cell r="J3302" t="str">
            <v>-</v>
          </cell>
          <cell r="K3302">
            <v>40682.158231372552</v>
          </cell>
          <cell r="L3302">
            <v>3805.6230999999998</v>
          </cell>
          <cell r="M3302" t="str">
            <v>SPECFIT</v>
          </cell>
          <cell r="N3302" t="str">
            <v>(80)91027</v>
          </cell>
          <cell r="O3302" t="str">
            <v>BOX</v>
          </cell>
          <cell r="P3302" t="str">
            <v>D</v>
          </cell>
          <cell r="Q3302" t="str">
            <v>F</v>
          </cell>
          <cell r="R3302">
            <v>31980.035294117646</v>
          </cell>
          <cell r="S3302">
            <v>34218.637764705883</v>
          </cell>
          <cell r="T3302">
            <v>34218.637764705883</v>
          </cell>
          <cell r="U3302">
            <v>34218.637764705883</v>
          </cell>
          <cell r="V3302">
            <v>36613.9424082353</v>
          </cell>
          <cell r="W3302">
            <v>36613.9424082353</v>
          </cell>
          <cell r="X3302">
            <v>36613.9424082353</v>
          </cell>
          <cell r="Y3302">
            <v>36613.9424082353</v>
          </cell>
          <cell r="Z3302">
            <v>40682.158231372552</v>
          </cell>
          <cell r="AB3302" t="str">
            <v/>
          </cell>
          <cell r="AC3302">
            <v>1402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I3302" t="str">
            <v/>
          </cell>
          <cell r="AJ3302" t="str">
            <v/>
          </cell>
          <cell r="AM3302" t="e">
            <v>#N/A</v>
          </cell>
        </row>
        <row r="3303">
          <cell r="A3303" t="str">
            <v>ACTIVE</v>
          </cell>
          <cell r="B3303" t="str">
            <v>37-1387</v>
          </cell>
          <cell r="C3303">
            <v>28863942</v>
          </cell>
          <cell r="D3303" t="str">
            <v>37-1387</v>
          </cell>
          <cell r="E3303" t="str">
            <v>SDR 26</v>
          </cell>
          <cell r="F3303" t="str">
            <v>30X4 DOUBLE TEE WYE GXGXGXG SDR26</v>
          </cell>
          <cell r="G3303">
            <v>175.5</v>
          </cell>
          <cell r="H3303">
            <v>79.605395999999999</v>
          </cell>
          <cell r="I3303">
            <v>1</v>
          </cell>
          <cell r="J3303">
            <v>1</v>
          </cell>
          <cell r="K3303">
            <v>17756.680631372554</v>
          </cell>
          <cell r="L3303">
            <v>1661.0528999999999</v>
          </cell>
          <cell r="M3303" t="str">
            <v>SPECFIT</v>
          </cell>
          <cell r="N3303" t="str">
            <v>(80)910304</v>
          </cell>
          <cell r="O3303" t="str">
            <v>BOX</v>
          </cell>
          <cell r="P3303" t="str">
            <v>D</v>
          </cell>
          <cell r="Q3303" t="str">
            <v>F</v>
          </cell>
          <cell r="R3303">
            <v>13958.435294117648</v>
          </cell>
          <cell r="S3303">
            <v>14935.525764705884</v>
          </cell>
          <cell r="T3303">
            <v>14935.525764705884</v>
          </cell>
          <cell r="U3303">
            <v>14935.525764705884</v>
          </cell>
          <cell r="V3303">
            <v>15981.012568235297</v>
          </cell>
          <cell r="W3303">
            <v>15981.012568235297</v>
          </cell>
          <cell r="X3303">
            <v>15981.012568235297</v>
          </cell>
          <cell r="Y3303">
            <v>15981.012568235297</v>
          </cell>
          <cell r="Z3303">
            <v>17756.680631372554</v>
          </cell>
          <cell r="AB3303" t="str">
            <v/>
          </cell>
          <cell r="AC3303">
            <v>1403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I3303" t="str">
            <v/>
          </cell>
          <cell r="AJ3303" t="str">
            <v/>
          </cell>
          <cell r="AM3303" t="e">
            <v>#N/A</v>
          </cell>
        </row>
        <row r="3304">
          <cell r="A3304" t="str">
            <v>ACTIVE</v>
          </cell>
          <cell r="B3304" t="str">
            <v>37-1388</v>
          </cell>
          <cell r="C3304">
            <v>28863950</v>
          </cell>
          <cell r="D3304" t="str">
            <v>37-1388</v>
          </cell>
          <cell r="E3304" t="str">
            <v>SDR 26</v>
          </cell>
          <cell r="F3304" t="str">
            <v>30X6 DOUBLE TEE WYE GXGXGXG SDR26</v>
          </cell>
          <cell r="G3304">
            <v>190.125</v>
          </cell>
          <cell r="H3304">
            <v>86.239178999999993</v>
          </cell>
          <cell r="I3304">
            <v>1</v>
          </cell>
          <cell r="J3304">
            <v>1</v>
          </cell>
          <cell r="K3304">
            <v>18779.038916339876</v>
          </cell>
          <cell r="L3304">
            <v>1756.6902</v>
          </cell>
          <cell r="M3304" t="str">
            <v>SPECFIT</v>
          </cell>
          <cell r="N3304" t="str">
            <v>(80)910306</v>
          </cell>
          <cell r="O3304" t="str">
            <v>BOX</v>
          </cell>
          <cell r="P3304" t="str">
            <v>D</v>
          </cell>
          <cell r="Q3304" t="str">
            <v>F</v>
          </cell>
          <cell r="R3304">
            <v>14762.105882352942</v>
          </cell>
          <cell r="S3304">
            <v>15795.453294117649</v>
          </cell>
          <cell r="T3304">
            <v>15795.453294117649</v>
          </cell>
          <cell r="U3304">
            <v>15795.453294117649</v>
          </cell>
          <cell r="V3304">
            <v>16901.135024705887</v>
          </cell>
          <cell r="W3304">
            <v>16901.135024705887</v>
          </cell>
          <cell r="X3304">
            <v>16901.135024705887</v>
          </cell>
          <cell r="Y3304">
            <v>16901.135024705887</v>
          </cell>
          <cell r="Z3304">
            <v>18779.038916339876</v>
          </cell>
          <cell r="AB3304" t="str">
            <v/>
          </cell>
          <cell r="AC3304">
            <v>1404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I3304" t="str">
            <v/>
          </cell>
          <cell r="AJ3304" t="str">
            <v/>
          </cell>
          <cell r="AM3304" t="e">
            <v>#N/A</v>
          </cell>
        </row>
        <row r="3305">
          <cell r="A3305" t="str">
            <v>ACTIVE</v>
          </cell>
          <cell r="B3305" t="str">
            <v>37-1389</v>
          </cell>
          <cell r="C3305">
            <v>28863969</v>
          </cell>
          <cell r="D3305" t="str">
            <v>37-1389</v>
          </cell>
          <cell r="E3305" t="str">
            <v>SDR 26</v>
          </cell>
          <cell r="F3305" t="str">
            <v>30X8 DOUBLE TEE WYE GXGXGXG SDR26</v>
          </cell>
          <cell r="G3305">
            <v>246.87</v>
          </cell>
          <cell r="H3305">
            <v>111.97825704</v>
          </cell>
          <cell r="I3305">
            <v>1</v>
          </cell>
          <cell r="J3305">
            <v>1</v>
          </cell>
          <cell r="K3305">
            <v>21092.170930718956</v>
          </cell>
          <cell r="L3305">
            <v>1973.0732</v>
          </cell>
          <cell r="M3305" t="str">
            <v>SPECFIT</v>
          </cell>
          <cell r="N3305" t="str">
            <v>(80)910308</v>
          </cell>
          <cell r="O3305" t="str">
            <v>BOX</v>
          </cell>
          <cell r="P3305" t="str">
            <v>D</v>
          </cell>
          <cell r="Q3305" t="str">
            <v>F</v>
          </cell>
          <cell r="R3305">
            <v>16580.447058823527</v>
          </cell>
          <cell r="S3305">
            <v>17741.078352941175</v>
          </cell>
          <cell r="T3305">
            <v>17741.078352941175</v>
          </cell>
          <cell r="U3305">
            <v>17741.078352941175</v>
          </cell>
          <cell r="V3305">
            <v>18982.953837647059</v>
          </cell>
          <cell r="W3305">
            <v>18982.953837647059</v>
          </cell>
          <cell r="X3305">
            <v>18982.953837647059</v>
          </cell>
          <cell r="Y3305">
            <v>18982.953837647059</v>
          </cell>
          <cell r="Z3305">
            <v>21092.170930718956</v>
          </cell>
          <cell r="AB3305" t="str">
            <v/>
          </cell>
          <cell r="AC3305">
            <v>1405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I3305" t="str">
            <v/>
          </cell>
          <cell r="AJ3305" t="str">
            <v/>
          </cell>
          <cell r="AM3305" t="e">
            <v>#N/A</v>
          </cell>
        </row>
        <row r="3306">
          <cell r="A3306" t="str">
            <v>ACTIVE</v>
          </cell>
          <cell r="B3306" t="str">
            <v>37-1390</v>
          </cell>
          <cell r="C3306">
            <v>28863977</v>
          </cell>
          <cell r="D3306" t="str">
            <v>37-1390</v>
          </cell>
          <cell r="E3306" t="str">
            <v>SDR 26</v>
          </cell>
          <cell r="F3306" t="str">
            <v>30X10 DOUBLE TEE WYE GXGXGXG SDR26</v>
          </cell>
          <cell r="G3306">
            <v>259.74</v>
          </cell>
          <cell r="H3306">
            <v>117.81598608</v>
          </cell>
          <cell r="I3306">
            <v>1</v>
          </cell>
          <cell r="J3306">
            <v>1</v>
          </cell>
          <cell r="K3306">
            <v>30696.969003921571</v>
          </cell>
          <cell r="L3306">
            <v>2871.5562</v>
          </cell>
          <cell r="M3306" t="str">
            <v>SPECFIT</v>
          </cell>
          <cell r="N3306" t="str">
            <v>(80)9103010</v>
          </cell>
          <cell r="O3306" t="str">
            <v>BOX</v>
          </cell>
          <cell r="P3306" t="str">
            <v>D</v>
          </cell>
          <cell r="Q3306" t="str">
            <v>F</v>
          </cell>
          <cell r="R3306">
            <v>24130.729411764707</v>
          </cell>
          <cell r="S3306">
            <v>25819.880470588239</v>
          </cell>
          <cell r="T3306">
            <v>25819.880470588239</v>
          </cell>
          <cell r="U3306">
            <v>25819.880470588239</v>
          </cell>
          <cell r="V3306">
            <v>27627.272103529416</v>
          </cell>
          <cell r="W3306">
            <v>27627.272103529416</v>
          </cell>
          <cell r="X3306">
            <v>27627.272103529416</v>
          </cell>
          <cell r="Y3306">
            <v>27627.272103529416</v>
          </cell>
          <cell r="Z3306">
            <v>30696.969003921571</v>
          </cell>
          <cell r="AB3306" t="str">
            <v/>
          </cell>
          <cell r="AC3306">
            <v>1406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I3306" t="str">
            <v/>
          </cell>
          <cell r="AJ3306" t="str">
            <v/>
          </cell>
          <cell r="AM3306" t="e">
            <v>#N/A</v>
          </cell>
        </row>
        <row r="3307">
          <cell r="A3307" t="str">
            <v>ACTIVE</v>
          </cell>
          <cell r="B3307" t="str">
            <v>37-1391</v>
          </cell>
          <cell r="C3307">
            <v>28863985</v>
          </cell>
          <cell r="D3307" t="str">
            <v>37-1391</v>
          </cell>
          <cell r="E3307" t="str">
            <v>SDR 26</v>
          </cell>
          <cell r="F3307" t="str">
            <v>30X12 DOUBLE TEE WYE GXGXGXG SDR26</v>
          </cell>
          <cell r="G3307">
            <v>281.38499999999999</v>
          </cell>
          <cell r="H3307">
            <v>127.63398491999999</v>
          </cell>
          <cell r="I3307">
            <v>1</v>
          </cell>
          <cell r="J3307" t="str">
            <v>-</v>
          </cell>
          <cell r="K3307">
            <v>33527.535954248371</v>
          </cell>
          <cell r="L3307">
            <v>3136.3429000000001</v>
          </cell>
          <cell r="M3307" t="str">
            <v>SPECFIT</v>
          </cell>
          <cell r="N3307" t="str">
            <v>(80)9103012</v>
          </cell>
          <cell r="O3307" t="str">
            <v>BOX</v>
          </cell>
          <cell r="P3307" t="str">
            <v>D</v>
          </cell>
          <cell r="Q3307" t="str">
            <v>F</v>
          </cell>
          <cell r="R3307">
            <v>26355.823529411766</v>
          </cell>
          <cell r="S3307">
            <v>28200.731176470592</v>
          </cell>
          <cell r="T3307">
            <v>28200.731176470592</v>
          </cell>
          <cell r="U3307">
            <v>28200.731176470592</v>
          </cell>
          <cell r="V3307">
            <v>30174.782358823533</v>
          </cell>
          <cell r="W3307">
            <v>30174.782358823533</v>
          </cell>
          <cell r="X3307">
            <v>30174.782358823533</v>
          </cell>
          <cell r="Y3307">
            <v>30174.782358823533</v>
          </cell>
          <cell r="Z3307">
            <v>33527.535954248371</v>
          </cell>
          <cell r="AB3307" t="str">
            <v/>
          </cell>
          <cell r="AC3307">
            <v>1407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I3307" t="str">
            <v/>
          </cell>
          <cell r="AJ3307" t="str">
            <v/>
          </cell>
          <cell r="AM3307" t="e">
            <v>#N/A</v>
          </cell>
        </row>
        <row r="3308">
          <cell r="A3308" t="str">
            <v>ACTIVE</v>
          </cell>
          <cell r="B3308" t="str">
            <v>37-1392</v>
          </cell>
          <cell r="C3308">
            <v>28863998</v>
          </cell>
          <cell r="D3308" t="str">
            <v>37-1392</v>
          </cell>
          <cell r="E3308" t="str">
            <v>SDR 26</v>
          </cell>
          <cell r="F3308" t="str">
            <v>30X15 DOUBLE TEE WYE GXGXGXG SDR26</v>
          </cell>
          <cell r="G3308">
            <v>304.78500000000003</v>
          </cell>
          <cell r="H3308">
            <v>138.24803772000001</v>
          </cell>
          <cell r="I3308">
            <v>1</v>
          </cell>
          <cell r="J3308" t="str">
            <v>-</v>
          </cell>
          <cell r="K3308">
            <v>37870.972267973862</v>
          </cell>
          <cell r="L3308">
            <v>3542.6507999999999</v>
          </cell>
          <cell r="M3308" t="str">
            <v>SPECFIT</v>
          </cell>
          <cell r="N3308" t="str">
            <v>(80)9103015</v>
          </cell>
          <cell r="O3308" t="str">
            <v>BOX</v>
          </cell>
          <cell r="P3308" t="str">
            <v>D</v>
          </cell>
          <cell r="Q3308" t="str">
            <v>F</v>
          </cell>
          <cell r="R3308">
            <v>29770.176470588238</v>
          </cell>
          <cell r="S3308">
            <v>31854.088823529415</v>
          </cell>
          <cell r="T3308">
            <v>31854.088823529415</v>
          </cell>
          <cell r="U3308">
            <v>31854.088823529415</v>
          </cell>
          <cell r="V3308">
            <v>34083.875041176478</v>
          </cell>
          <cell r="W3308">
            <v>34083.875041176478</v>
          </cell>
          <cell r="X3308">
            <v>34083.875041176478</v>
          </cell>
          <cell r="Y3308">
            <v>34083.875041176478</v>
          </cell>
          <cell r="Z3308">
            <v>37870.972267973862</v>
          </cell>
          <cell r="AB3308" t="str">
            <v/>
          </cell>
          <cell r="AC3308">
            <v>1408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I3308" t="str">
            <v/>
          </cell>
          <cell r="AJ3308" t="str">
            <v/>
          </cell>
          <cell r="AM3308" t="e">
            <v>#N/A</v>
          </cell>
        </row>
        <row r="3309">
          <cell r="A3309" t="str">
            <v>ACTIVE</v>
          </cell>
          <cell r="B3309" t="str">
            <v>37-1393</v>
          </cell>
          <cell r="C3309">
            <v>28864000</v>
          </cell>
          <cell r="D3309" t="str">
            <v>37-1393</v>
          </cell>
          <cell r="E3309" t="str">
            <v>SDR 26</v>
          </cell>
          <cell r="F3309" t="str">
            <v>30X18 DOUBLE TEE WYE GXGXGXG SDR26</v>
          </cell>
          <cell r="G3309">
            <v>386.685</v>
          </cell>
          <cell r="H3309">
            <v>175.39722251999999</v>
          </cell>
          <cell r="I3309">
            <v>1</v>
          </cell>
          <cell r="J3309" t="str">
            <v>-</v>
          </cell>
          <cell r="K3309">
            <v>38822.661039215687</v>
          </cell>
          <cell r="L3309">
            <v>3631.6765</v>
          </cell>
          <cell r="M3309" t="str">
            <v>SPECFIT</v>
          </cell>
          <cell r="N3309" t="str">
            <v>(80)9103018</v>
          </cell>
          <cell r="O3309" t="str">
            <v>BOX</v>
          </cell>
          <cell r="P3309" t="str">
            <v>D</v>
          </cell>
          <cell r="Q3309" t="str">
            <v>F</v>
          </cell>
          <cell r="R3309">
            <v>30518.294117647059</v>
          </cell>
          <cell r="S3309">
            <v>32654.574705882354</v>
          </cell>
          <cell r="T3309">
            <v>32654.574705882354</v>
          </cell>
          <cell r="U3309">
            <v>32654.574705882354</v>
          </cell>
          <cell r="V3309">
            <v>34940.39493529412</v>
          </cell>
          <cell r="W3309">
            <v>34940.39493529412</v>
          </cell>
          <cell r="X3309">
            <v>34940.39493529412</v>
          </cell>
          <cell r="Y3309">
            <v>34940.39493529412</v>
          </cell>
          <cell r="Z3309">
            <v>38822.661039215687</v>
          </cell>
          <cell r="AB3309" t="str">
            <v/>
          </cell>
          <cell r="AC3309">
            <v>1409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I3309" t="str">
            <v/>
          </cell>
          <cell r="AJ3309" t="str">
            <v/>
          </cell>
          <cell r="AM3309" t="e">
            <v>#N/A</v>
          </cell>
        </row>
        <row r="3310">
          <cell r="A3310" t="str">
            <v>ACTIVE</v>
          </cell>
          <cell r="B3310" t="str">
            <v>37-1394</v>
          </cell>
          <cell r="C3310">
            <v>28864019</v>
          </cell>
          <cell r="D3310" t="str">
            <v>37-1394</v>
          </cell>
          <cell r="E3310" t="str">
            <v>SDR 26</v>
          </cell>
          <cell r="F3310" t="str">
            <v>30X21 DOUBLE TEE WYE GXGXGXG SDR26</v>
          </cell>
          <cell r="G3310">
            <v>456.3</v>
          </cell>
          <cell r="H3310">
            <v>206.97402959999999</v>
          </cell>
          <cell r="I3310">
            <v>1</v>
          </cell>
          <cell r="J3310" t="str">
            <v>-</v>
          </cell>
          <cell r="K3310">
            <v>39969.566484967327</v>
          </cell>
          <cell r="L3310">
            <v>3738.9634999999998</v>
          </cell>
          <cell r="M3310" t="str">
            <v>SPECFIT</v>
          </cell>
          <cell r="N3310" t="str">
            <v>(80)9103021</v>
          </cell>
          <cell r="O3310" t="str">
            <v>BOX</v>
          </cell>
          <cell r="P3310" t="str">
            <v>D</v>
          </cell>
          <cell r="Q3310" t="str">
            <v>F</v>
          </cell>
          <cell r="R3310">
            <v>31419.870588235295</v>
          </cell>
          <cell r="S3310">
            <v>33619.261529411771</v>
          </cell>
          <cell r="T3310">
            <v>33619.261529411771</v>
          </cell>
          <cell r="U3310">
            <v>33619.261529411771</v>
          </cell>
          <cell r="V3310">
            <v>35972.609836470598</v>
          </cell>
          <cell r="W3310">
            <v>35972.609836470598</v>
          </cell>
          <cell r="X3310">
            <v>35972.609836470598</v>
          </cell>
          <cell r="Y3310">
            <v>35972.609836470598</v>
          </cell>
          <cell r="Z3310">
            <v>39969.566484967327</v>
          </cell>
          <cell r="AB3310" t="str">
            <v/>
          </cell>
          <cell r="AC3310">
            <v>1410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I3310" t="str">
            <v/>
          </cell>
          <cell r="AJ3310" t="str">
            <v/>
          </cell>
          <cell r="AM3310" t="e">
            <v>#N/A</v>
          </cell>
        </row>
        <row r="3311">
          <cell r="A3311" t="str">
            <v>ACTIVE</v>
          </cell>
          <cell r="B3311" t="str">
            <v>37-1395</v>
          </cell>
          <cell r="C3311">
            <v>28864027</v>
          </cell>
          <cell r="D3311" t="str">
            <v>37-1395</v>
          </cell>
          <cell r="E3311" t="str">
            <v>SDR 26</v>
          </cell>
          <cell r="F3311" t="str">
            <v>30X24 DOUBLE TEE WYE GXGXGXG SDR26</v>
          </cell>
          <cell r="G3311">
            <v>534.10500000000002</v>
          </cell>
          <cell r="H3311">
            <v>242.26575516</v>
          </cell>
          <cell r="I3311">
            <v>1</v>
          </cell>
          <cell r="J3311" t="str">
            <v>-</v>
          </cell>
          <cell r="K3311">
            <v>49461.775241830066</v>
          </cell>
          <cell r="L3311">
            <v>4626.9152000000004</v>
          </cell>
          <cell r="M3311" t="str">
            <v>SPECFIT</v>
          </cell>
          <cell r="N3311" t="str">
            <v>(80)9103024</v>
          </cell>
          <cell r="O3311" t="str">
            <v>BOX</v>
          </cell>
          <cell r="P3311" t="str">
            <v>D</v>
          </cell>
          <cell r="Q3311" t="str">
            <v>F</v>
          </cell>
          <cell r="R3311">
            <v>38881.647058823532</v>
          </cell>
          <cell r="S3311">
            <v>41603.362352941178</v>
          </cell>
          <cell r="T3311">
            <v>41603.362352941178</v>
          </cell>
          <cell r="U3311">
            <v>41603.362352941178</v>
          </cell>
          <cell r="V3311">
            <v>44515.597717647062</v>
          </cell>
          <cell r="W3311">
            <v>44515.597717647062</v>
          </cell>
          <cell r="X3311">
            <v>44515.597717647062</v>
          </cell>
          <cell r="Y3311">
            <v>44515.597717647062</v>
          </cell>
          <cell r="Z3311">
            <v>49461.775241830066</v>
          </cell>
          <cell r="AB3311" t="str">
            <v/>
          </cell>
          <cell r="AC3311">
            <v>1411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I3311" t="str">
            <v/>
          </cell>
          <cell r="AJ3311" t="str">
            <v/>
          </cell>
          <cell r="AM3311" t="e">
            <v>#N/A</v>
          </cell>
        </row>
        <row r="3312">
          <cell r="A3312" t="str">
            <v>ACTIVE</v>
          </cell>
          <cell r="B3312" t="str">
            <v>37-1396</v>
          </cell>
          <cell r="C3312">
            <v>28864035</v>
          </cell>
          <cell r="D3312" t="str">
            <v>37-1396</v>
          </cell>
          <cell r="E3312" t="str">
            <v>SDR 26</v>
          </cell>
          <cell r="F3312" t="str">
            <v>30X27 DOUBLE TEE WYE GXGXGXG SDR26</v>
          </cell>
          <cell r="G3312">
            <v>611.32500000000005</v>
          </cell>
          <cell r="H3312">
            <v>277.29212940000002</v>
          </cell>
          <cell r="I3312">
            <v>1</v>
          </cell>
          <cell r="J3312" t="str">
            <v>-</v>
          </cell>
          <cell r="K3312">
            <v>61827.189120261457</v>
          </cell>
          <cell r="L3312">
            <v>5783.6415999999999</v>
          </cell>
          <cell r="M3312" t="str">
            <v>SPECFIT</v>
          </cell>
          <cell r="N3312" t="str">
            <v>(80)9103027</v>
          </cell>
          <cell r="O3312" t="str">
            <v>BOX</v>
          </cell>
          <cell r="P3312" t="str">
            <v>D</v>
          </cell>
          <cell r="Q3312" t="str">
            <v>F</v>
          </cell>
          <cell r="R3312">
            <v>48602.035294117653</v>
          </cell>
          <cell r="S3312">
            <v>52004.177764705892</v>
          </cell>
          <cell r="T3312">
            <v>52004.177764705892</v>
          </cell>
          <cell r="U3312">
            <v>52004.177764705892</v>
          </cell>
          <cell r="V3312">
            <v>55644.470208235311</v>
          </cell>
          <cell r="W3312">
            <v>55644.470208235311</v>
          </cell>
          <cell r="X3312">
            <v>55644.470208235311</v>
          </cell>
          <cell r="Y3312">
            <v>55644.470208235311</v>
          </cell>
          <cell r="Z3312">
            <v>61827.189120261457</v>
          </cell>
          <cell r="AB3312" t="str">
            <v/>
          </cell>
          <cell r="AC3312">
            <v>1412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I3312" t="str">
            <v/>
          </cell>
          <cell r="AJ3312" t="str">
            <v/>
          </cell>
          <cell r="AM3312" t="e">
            <v>#N/A</v>
          </cell>
        </row>
        <row r="3313">
          <cell r="A3313" t="str">
            <v>ACTIVE</v>
          </cell>
          <cell r="B3313" t="str">
            <v>37-1397</v>
          </cell>
          <cell r="C3313">
            <v>28864043</v>
          </cell>
          <cell r="D3313" t="str">
            <v>37-1397</v>
          </cell>
          <cell r="E3313" t="str">
            <v>SDR 26</v>
          </cell>
          <cell r="F3313" t="str">
            <v>30 DOUBLE TEE WYE GXGXGXG SDR26</v>
          </cell>
          <cell r="G3313">
            <v>859.95</v>
          </cell>
          <cell r="H3313">
            <v>390.06644040000003</v>
          </cell>
          <cell r="I3313">
            <v>1</v>
          </cell>
          <cell r="J3313" t="str">
            <v>-</v>
          </cell>
          <cell r="K3313">
            <v>77284.01259084967</v>
          </cell>
          <cell r="L3313">
            <v>7229.5538999999999</v>
          </cell>
          <cell r="M3313" t="str">
            <v>SPECFIT</v>
          </cell>
          <cell r="N3313" t="str">
            <v>(80)91030</v>
          </cell>
          <cell r="O3313" t="str">
            <v>BOX</v>
          </cell>
          <cell r="P3313" t="str">
            <v>D</v>
          </cell>
          <cell r="Q3313" t="str">
            <v>F</v>
          </cell>
          <cell r="R3313">
            <v>60752.564705882352</v>
          </cell>
          <cell r="S3313">
            <v>65005.244235294122</v>
          </cell>
          <cell r="T3313">
            <v>65005.244235294122</v>
          </cell>
          <cell r="U3313">
            <v>65005.244235294122</v>
          </cell>
          <cell r="V3313">
            <v>69555.61133176471</v>
          </cell>
          <cell r="W3313">
            <v>69555.61133176471</v>
          </cell>
          <cell r="X3313">
            <v>69555.61133176471</v>
          </cell>
          <cell r="Y3313">
            <v>69555.61133176471</v>
          </cell>
          <cell r="Z3313">
            <v>77284.01259084967</v>
          </cell>
          <cell r="AB3313" t="str">
            <v/>
          </cell>
          <cell r="AC3313">
            <v>1413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I3313" t="str">
            <v/>
          </cell>
          <cell r="AJ3313" t="str">
            <v/>
          </cell>
          <cell r="AM3313" t="e">
            <v>#N/A</v>
          </cell>
        </row>
        <row r="3314">
          <cell r="A3314" t="str">
            <v>ACTIVE</v>
          </cell>
          <cell r="B3314" t="str">
            <v>37-1398</v>
          </cell>
          <cell r="C3314">
            <v>28864051</v>
          </cell>
          <cell r="D3314" t="str">
            <v>37-1398</v>
          </cell>
          <cell r="E3314" t="str">
            <v>SDR 26</v>
          </cell>
          <cell r="F3314" t="str">
            <v>36X4 DOUBLE TEE WYE GXGXGXG SDR26</v>
          </cell>
          <cell r="G3314">
            <v>294.255</v>
          </cell>
          <cell r="H3314">
            <v>133.47171395999999</v>
          </cell>
          <cell r="I3314">
            <v>1</v>
          </cell>
          <cell r="J3314" t="str">
            <v>-</v>
          </cell>
          <cell r="K3314">
            <v>22195.854530718952</v>
          </cell>
          <cell r="L3314">
            <v>2076.3164999999999</v>
          </cell>
          <cell r="M3314" t="str">
            <v>SPECFIT</v>
          </cell>
          <cell r="N3314" t="str">
            <v>(80)910364</v>
          </cell>
          <cell r="O3314" t="str">
            <v>BOX</v>
          </cell>
          <cell r="P3314" t="str">
            <v>D</v>
          </cell>
          <cell r="Q3314" t="str">
            <v>F</v>
          </cell>
          <cell r="R3314">
            <v>17448.047058823529</v>
          </cell>
          <cell r="S3314">
            <v>18669.410352941177</v>
          </cell>
          <cell r="T3314">
            <v>18669.410352941177</v>
          </cell>
          <cell r="U3314">
            <v>18669.410352941177</v>
          </cell>
          <cell r="V3314">
            <v>19976.269077647059</v>
          </cell>
          <cell r="W3314">
            <v>19976.269077647059</v>
          </cell>
          <cell r="X3314">
            <v>19976.269077647059</v>
          </cell>
          <cell r="Y3314">
            <v>19976.269077647059</v>
          </cell>
          <cell r="Z3314">
            <v>22195.854530718952</v>
          </cell>
          <cell r="AB3314" t="str">
            <v/>
          </cell>
          <cell r="AC3314">
            <v>1414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I3314" t="str">
            <v/>
          </cell>
          <cell r="AJ3314" t="str">
            <v/>
          </cell>
          <cell r="AM3314" t="e">
            <v>#N/A</v>
          </cell>
        </row>
        <row r="3315">
          <cell r="A3315" t="str">
            <v>ACTIVE</v>
          </cell>
          <cell r="B3315" t="str">
            <v>37-1399</v>
          </cell>
          <cell r="C3315">
            <v>28864060</v>
          </cell>
          <cell r="D3315" t="str">
            <v>37-1399</v>
          </cell>
          <cell r="E3315" t="str">
            <v>SDR 26</v>
          </cell>
          <cell r="F3315" t="str">
            <v>36X6 DOUBLE TEE WYE GXGXGXG SDR26</v>
          </cell>
          <cell r="G3315">
            <v>312.39</v>
          </cell>
          <cell r="H3315">
            <v>141.69760488</v>
          </cell>
          <cell r="I3315">
            <v>1</v>
          </cell>
          <cell r="J3315" t="str">
            <v>-</v>
          </cell>
          <cell r="K3315">
            <v>23473.772454901962</v>
          </cell>
          <cell r="L3315">
            <v>2195.8604999999998</v>
          </cell>
          <cell r="M3315" t="str">
            <v>SPECFIT</v>
          </cell>
          <cell r="N3315" t="str">
            <v>(80)910366</v>
          </cell>
          <cell r="O3315" t="str">
            <v>BOX</v>
          </cell>
          <cell r="P3315" t="str">
            <v>D</v>
          </cell>
          <cell r="Q3315" t="str">
            <v>F</v>
          </cell>
          <cell r="R3315">
            <v>18452.611764705882</v>
          </cell>
          <cell r="S3315">
            <v>19744.294588235294</v>
          </cell>
          <cell r="T3315">
            <v>19744.294588235294</v>
          </cell>
          <cell r="U3315">
            <v>19744.294588235294</v>
          </cell>
          <cell r="V3315">
            <v>21126.395209411767</v>
          </cell>
          <cell r="W3315">
            <v>21126.395209411767</v>
          </cell>
          <cell r="X3315">
            <v>21126.395209411767</v>
          </cell>
          <cell r="Y3315">
            <v>21126.395209411767</v>
          </cell>
          <cell r="Z3315">
            <v>23473.772454901962</v>
          </cell>
          <cell r="AB3315" t="str">
            <v/>
          </cell>
          <cell r="AC3315">
            <v>1415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I3315" t="str">
            <v/>
          </cell>
          <cell r="AJ3315" t="str">
            <v/>
          </cell>
          <cell r="AM3315" t="e">
            <v>#N/A</v>
          </cell>
        </row>
        <row r="3316">
          <cell r="A3316" t="str">
            <v>ACTIVE</v>
          </cell>
          <cell r="B3316" t="str">
            <v>37-1400</v>
          </cell>
          <cell r="C3316">
            <v>28864078</v>
          </cell>
          <cell r="D3316" t="str">
            <v>37-1400</v>
          </cell>
          <cell r="E3316" t="str">
            <v>SDR 26</v>
          </cell>
          <cell r="F3316" t="str">
            <v>36X8 DOUBLE TEE WYE GXGXGXG SDR26</v>
          </cell>
          <cell r="G3316">
            <v>331.69499999999999</v>
          </cell>
          <cell r="H3316">
            <v>150.45419844</v>
          </cell>
          <cell r="I3316">
            <v>1</v>
          </cell>
          <cell r="J3316" t="str">
            <v>-</v>
          </cell>
          <cell r="K3316">
            <v>26365.206180392164</v>
          </cell>
          <cell r="L3316">
            <v>2466.3406</v>
          </cell>
          <cell r="M3316" t="str">
            <v>SPECFIT</v>
          </cell>
          <cell r="N3316" t="str">
            <v>(80)910368</v>
          </cell>
          <cell r="O3316" t="str">
            <v>BOX</v>
          </cell>
          <cell r="P3316" t="str">
            <v>D</v>
          </cell>
          <cell r="Q3316" t="str">
            <v>F</v>
          </cell>
          <cell r="R3316">
            <v>20725.552941176473</v>
          </cell>
          <cell r="S3316">
            <v>22176.341647058827</v>
          </cell>
          <cell r="T3316">
            <v>22176.341647058827</v>
          </cell>
          <cell r="U3316">
            <v>22176.341647058827</v>
          </cell>
          <cell r="V3316">
            <v>23728.685562352948</v>
          </cell>
          <cell r="W3316">
            <v>23728.685562352948</v>
          </cell>
          <cell r="X3316">
            <v>23728.685562352948</v>
          </cell>
          <cell r="Y3316">
            <v>23728.685562352948</v>
          </cell>
          <cell r="Z3316">
            <v>26365.206180392164</v>
          </cell>
          <cell r="AB3316" t="str">
            <v/>
          </cell>
          <cell r="AC3316">
            <v>1416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I3316" t="str">
            <v/>
          </cell>
          <cell r="AJ3316" t="str">
            <v/>
          </cell>
          <cell r="AM3316" t="e">
            <v>#N/A</v>
          </cell>
        </row>
        <row r="3317">
          <cell r="A3317" t="str">
            <v>ACTIVE</v>
          </cell>
          <cell r="B3317" t="str">
            <v>37-1401</v>
          </cell>
          <cell r="C3317">
            <v>28864086</v>
          </cell>
          <cell r="D3317" t="str">
            <v>37-1401</v>
          </cell>
          <cell r="E3317" t="str">
            <v>SDR 26</v>
          </cell>
          <cell r="F3317" t="str">
            <v>36X10 DOUBLE TEE WYE GXGXGXG SDR26</v>
          </cell>
          <cell r="G3317">
            <v>353.34</v>
          </cell>
          <cell r="H3317">
            <v>160.27219728</v>
          </cell>
          <cell r="I3317">
            <v>1</v>
          </cell>
          <cell r="J3317" t="str">
            <v>-</v>
          </cell>
          <cell r="K3317">
            <v>38371.196288888896</v>
          </cell>
          <cell r="L3317">
            <v>3589.4438</v>
          </cell>
          <cell r="M3317" t="str">
            <v>SPECFIT</v>
          </cell>
          <cell r="N3317" t="str">
            <v>(80)9103610</v>
          </cell>
          <cell r="O3317" t="str">
            <v>BOX</v>
          </cell>
          <cell r="P3317" t="str">
            <v>D</v>
          </cell>
          <cell r="Q3317" t="str">
            <v>F</v>
          </cell>
          <cell r="R3317">
            <v>30163.4</v>
          </cell>
          <cell r="S3317">
            <v>32274.838000000003</v>
          </cell>
          <cell r="T3317">
            <v>32274.838000000003</v>
          </cell>
          <cell r="U3317">
            <v>32274.838000000003</v>
          </cell>
          <cell r="V3317">
            <v>34534.076660000006</v>
          </cell>
          <cell r="W3317">
            <v>34534.076660000006</v>
          </cell>
          <cell r="X3317">
            <v>34534.076660000006</v>
          </cell>
          <cell r="Y3317">
            <v>34534.076660000006</v>
          </cell>
          <cell r="Z3317">
            <v>38371.196288888896</v>
          </cell>
          <cell r="AB3317" t="str">
            <v/>
          </cell>
          <cell r="AC3317">
            <v>1417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I3317" t="str">
            <v/>
          </cell>
          <cell r="AJ3317" t="str">
            <v/>
          </cell>
          <cell r="AM3317" t="e">
            <v>#N/A</v>
          </cell>
        </row>
        <row r="3318">
          <cell r="A3318" t="str">
            <v>ACTIVE</v>
          </cell>
          <cell r="B3318" t="str">
            <v>37-1402</v>
          </cell>
          <cell r="C3318">
            <v>28864094</v>
          </cell>
          <cell r="D3318" t="str">
            <v>37-1402</v>
          </cell>
          <cell r="E3318" t="str">
            <v>SDR 26</v>
          </cell>
          <cell r="F3318" t="str">
            <v>36X12 DOUBLE TEE WYE GXGXGXG SDR26</v>
          </cell>
          <cell r="G3318">
            <v>380.83499999999998</v>
          </cell>
          <cell r="H3318">
            <v>172.74370931999999</v>
          </cell>
          <cell r="I3318">
            <v>1</v>
          </cell>
          <cell r="J3318" t="str">
            <v>-</v>
          </cell>
          <cell r="K3318">
            <v>41909.416201307191</v>
          </cell>
          <cell r="L3318">
            <v>3920.4272000000001</v>
          </cell>
          <cell r="M3318" t="str">
            <v>SPECFIT</v>
          </cell>
          <cell r="N3318" t="str">
            <v>(80)9103612</v>
          </cell>
          <cell r="O3318" t="str">
            <v>BOX</v>
          </cell>
          <cell r="P3318" t="str">
            <v>D</v>
          </cell>
          <cell r="Q3318" t="str">
            <v>F</v>
          </cell>
          <cell r="R3318">
            <v>32944.776470588236</v>
          </cell>
          <cell r="S3318">
            <v>35250.910823529412</v>
          </cell>
          <cell r="T3318">
            <v>35250.910823529412</v>
          </cell>
          <cell r="U3318">
            <v>35250.910823529412</v>
          </cell>
          <cell r="V3318">
            <v>37718.474581176473</v>
          </cell>
          <cell r="W3318">
            <v>37718.474581176473</v>
          </cell>
          <cell r="X3318">
            <v>37718.474581176473</v>
          </cell>
          <cell r="Y3318">
            <v>37718.474581176473</v>
          </cell>
          <cell r="Z3318">
            <v>41909.416201307191</v>
          </cell>
          <cell r="AB3318" t="str">
            <v/>
          </cell>
          <cell r="AC3318">
            <v>1418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I3318" t="str">
            <v/>
          </cell>
          <cell r="AJ3318" t="str">
            <v/>
          </cell>
          <cell r="AM3318" t="e">
            <v>#N/A</v>
          </cell>
        </row>
        <row r="3319">
          <cell r="A3319" t="str">
            <v>ACTIVE</v>
          </cell>
          <cell r="B3319" t="str">
            <v>37-1403</v>
          </cell>
          <cell r="C3319">
            <v>28864108</v>
          </cell>
          <cell r="D3319" t="str">
            <v>37-1403</v>
          </cell>
          <cell r="E3319" t="str">
            <v>SDR 26</v>
          </cell>
          <cell r="F3319" t="str">
            <v>36X15 DOUBLE TEE WYE GXGXGXG SDR26</v>
          </cell>
          <cell r="G3319">
            <v>423.54</v>
          </cell>
          <cell r="H3319">
            <v>192.11435568000002</v>
          </cell>
          <cell r="I3319">
            <v>1</v>
          </cell>
          <cell r="J3319" t="str">
            <v>-</v>
          </cell>
          <cell r="K3319">
            <v>47338.741525490208</v>
          </cell>
          <cell r="L3319">
            <v>4428.3158999999996</v>
          </cell>
          <cell r="M3319" t="str">
            <v>SPECFIT</v>
          </cell>
          <cell r="N3319" t="str">
            <v>(80)9103615</v>
          </cell>
          <cell r="O3319" t="str">
            <v>BOX</v>
          </cell>
          <cell r="P3319" t="str">
            <v>D</v>
          </cell>
          <cell r="Q3319" t="str">
            <v>F</v>
          </cell>
          <cell r="R3319">
            <v>37212.74117647059</v>
          </cell>
          <cell r="S3319">
            <v>39817.633058823536</v>
          </cell>
          <cell r="T3319">
            <v>39817.633058823536</v>
          </cell>
          <cell r="U3319">
            <v>39817.633058823536</v>
          </cell>
          <cell r="V3319">
            <v>42604.867372941189</v>
          </cell>
          <cell r="W3319">
            <v>42604.867372941189</v>
          </cell>
          <cell r="X3319">
            <v>42604.867372941189</v>
          </cell>
          <cell r="Y3319">
            <v>42604.867372941189</v>
          </cell>
          <cell r="Z3319">
            <v>47338.741525490208</v>
          </cell>
          <cell r="AB3319" t="str">
            <v/>
          </cell>
          <cell r="AC3319">
            <v>1419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I3319" t="str">
            <v/>
          </cell>
          <cell r="AJ3319" t="str">
            <v/>
          </cell>
          <cell r="AM3319" t="e">
            <v>#N/A</v>
          </cell>
        </row>
        <row r="3320">
          <cell r="A3320" t="str">
            <v>ACTIVE</v>
          </cell>
          <cell r="B3320" t="str">
            <v>37-1404</v>
          </cell>
          <cell r="C3320">
            <v>28864116</v>
          </cell>
          <cell r="D3320" t="str">
            <v>37-1404</v>
          </cell>
          <cell r="E3320" t="str">
            <v>SDR 26</v>
          </cell>
          <cell r="F3320" t="str">
            <v>36X18 DOUBLE TEE WYE GXGXGXG SDR26</v>
          </cell>
          <cell r="G3320">
            <v>502.51499999999999</v>
          </cell>
          <cell r="H3320">
            <v>227.93678387999998</v>
          </cell>
          <cell r="I3320">
            <v>1</v>
          </cell>
          <cell r="J3320" t="str">
            <v>-</v>
          </cell>
          <cell r="K3320">
            <v>48528.31507450981</v>
          </cell>
          <cell r="L3320">
            <v>4539.5946999999996</v>
          </cell>
          <cell r="M3320" t="str">
            <v>SPECFIT</v>
          </cell>
          <cell r="N3320" t="str">
            <v>(80)9103618</v>
          </cell>
          <cell r="O3320" t="str">
            <v>BOX</v>
          </cell>
          <cell r="P3320" t="str">
            <v>D</v>
          </cell>
          <cell r="Q3320" t="str">
            <v>F</v>
          </cell>
          <cell r="R3320">
            <v>38147.858823529416</v>
          </cell>
          <cell r="S3320">
            <v>40818.208941176475</v>
          </cell>
          <cell r="T3320">
            <v>40818.208941176475</v>
          </cell>
          <cell r="U3320">
            <v>40818.208941176475</v>
          </cell>
          <cell r="V3320">
            <v>43675.483567058829</v>
          </cell>
          <cell r="W3320">
            <v>43675.483567058829</v>
          </cell>
          <cell r="X3320">
            <v>43675.483567058829</v>
          </cell>
          <cell r="Y3320">
            <v>43675.483567058829</v>
          </cell>
          <cell r="Z3320">
            <v>48528.31507450981</v>
          </cell>
          <cell r="AB3320" t="str">
            <v/>
          </cell>
          <cell r="AC3320">
            <v>1420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I3320" t="str">
            <v/>
          </cell>
          <cell r="AJ3320" t="str">
            <v/>
          </cell>
          <cell r="AM3320" t="e">
            <v>#N/A</v>
          </cell>
        </row>
        <row r="3321">
          <cell r="A3321" t="str">
            <v>ACTIVE</v>
          </cell>
          <cell r="B3321" t="str">
            <v>37-1405</v>
          </cell>
          <cell r="C3321">
            <v>28864124</v>
          </cell>
          <cell r="D3321" t="str">
            <v>37-1405</v>
          </cell>
          <cell r="E3321" t="str">
            <v>SDR 26</v>
          </cell>
          <cell r="F3321" t="str">
            <v>36X21 DOUBLE TEE WYE GXGXGXG SDR26</v>
          </cell>
          <cell r="G3321">
            <v>574.47</v>
          </cell>
          <cell r="H3321">
            <v>260.57499624000002</v>
          </cell>
          <cell r="I3321">
            <v>1</v>
          </cell>
          <cell r="J3321" t="str">
            <v>-</v>
          </cell>
          <cell r="K3321">
            <v>49961.954364705889</v>
          </cell>
          <cell r="L3321">
            <v>4673.7043999999996</v>
          </cell>
          <cell r="M3321" t="str">
            <v>SPECFIT</v>
          </cell>
          <cell r="N3321" t="str">
            <v>(80)9103621</v>
          </cell>
          <cell r="O3321" t="str">
            <v>BOX</v>
          </cell>
          <cell r="P3321" t="str">
            <v>D</v>
          </cell>
          <cell r="Q3321" t="str">
            <v>F</v>
          </cell>
          <cell r="R3321">
            <v>39274.835294117649</v>
          </cell>
          <cell r="S3321">
            <v>42024.073764705885</v>
          </cell>
          <cell r="T3321">
            <v>42024.073764705885</v>
          </cell>
          <cell r="U3321">
            <v>42024.073764705885</v>
          </cell>
          <cell r="V3321">
            <v>44965.7589282353</v>
          </cell>
          <cell r="W3321">
            <v>44965.7589282353</v>
          </cell>
          <cell r="X3321">
            <v>44965.7589282353</v>
          </cell>
          <cell r="Y3321">
            <v>44965.7589282353</v>
          </cell>
          <cell r="Z3321">
            <v>49961.954364705889</v>
          </cell>
          <cell r="AB3321" t="str">
            <v/>
          </cell>
          <cell r="AC3321">
            <v>1421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I3321" t="str">
            <v/>
          </cell>
          <cell r="AJ3321" t="str">
            <v/>
          </cell>
          <cell r="AM3321" t="e">
            <v>#N/A</v>
          </cell>
        </row>
        <row r="3322">
          <cell r="A3322" t="str">
            <v>ACTIVE</v>
          </cell>
          <cell r="B3322" t="str">
            <v>37-1406</v>
          </cell>
          <cell r="C3322">
            <v>28864132</v>
          </cell>
          <cell r="D3322" t="str">
            <v>37-1406</v>
          </cell>
          <cell r="E3322" t="str">
            <v>SDR 26</v>
          </cell>
          <cell r="F3322" t="str">
            <v>36X24 DOUBLE TEE WYE GXGXGXG SDR26</v>
          </cell>
          <cell r="G3322">
            <v>666.9</v>
          </cell>
          <cell r="H3322">
            <v>302.50050479999999</v>
          </cell>
          <cell r="I3322">
            <v>1</v>
          </cell>
          <cell r="J3322" t="str">
            <v>-</v>
          </cell>
          <cell r="K3322">
            <v>61827.189120261457</v>
          </cell>
          <cell r="L3322">
            <v>5783.6415999999999</v>
          </cell>
          <cell r="M3322" t="str">
            <v>SPECFIT</v>
          </cell>
          <cell r="N3322" t="str">
            <v>(80)9103624</v>
          </cell>
          <cell r="O3322" t="str">
            <v>BOX</v>
          </cell>
          <cell r="P3322" t="str">
            <v>D</v>
          </cell>
          <cell r="Q3322" t="str">
            <v>F</v>
          </cell>
          <cell r="R3322">
            <v>48602.035294117653</v>
          </cell>
          <cell r="S3322">
            <v>52004.177764705892</v>
          </cell>
          <cell r="T3322">
            <v>52004.177764705892</v>
          </cell>
          <cell r="U3322">
            <v>52004.177764705892</v>
          </cell>
          <cell r="V3322">
            <v>55644.470208235311</v>
          </cell>
          <cell r="W3322">
            <v>55644.470208235311</v>
          </cell>
          <cell r="X3322">
            <v>55644.470208235311</v>
          </cell>
          <cell r="Y3322">
            <v>55644.470208235311</v>
          </cell>
          <cell r="Z3322">
            <v>61827.189120261457</v>
          </cell>
          <cell r="AB3322" t="str">
            <v/>
          </cell>
          <cell r="AC3322">
            <v>1422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I3322" t="str">
            <v/>
          </cell>
          <cell r="AJ3322" t="str">
            <v/>
          </cell>
          <cell r="AM3322" t="e">
            <v>#N/A</v>
          </cell>
        </row>
        <row r="3323">
          <cell r="A3323" t="str">
            <v>ACTIVE</v>
          </cell>
          <cell r="B3323" t="str">
            <v>37-1407</v>
          </cell>
          <cell r="C3323">
            <v>28864140</v>
          </cell>
          <cell r="D3323" t="str">
            <v>37-1407</v>
          </cell>
          <cell r="E3323" t="str">
            <v>SDR 26</v>
          </cell>
          <cell r="F3323" t="str">
            <v>36X27 DOUBLE TEE WYE GXGXGXG SDR26</v>
          </cell>
          <cell r="G3323">
            <v>769.86</v>
          </cell>
          <cell r="H3323">
            <v>349.20233711999998</v>
          </cell>
          <cell r="I3323">
            <v>1</v>
          </cell>
          <cell r="J3323" t="str">
            <v>-</v>
          </cell>
          <cell r="K3323">
            <v>77284.01259084967</v>
          </cell>
          <cell r="L3323">
            <v>7229.5538999999999</v>
          </cell>
          <cell r="M3323" t="str">
            <v>SPECFIT</v>
          </cell>
          <cell r="N3323" t="str">
            <v>(80)9103627</v>
          </cell>
          <cell r="O3323" t="str">
            <v>BOX</v>
          </cell>
          <cell r="P3323" t="str">
            <v>D</v>
          </cell>
          <cell r="Q3323" t="str">
            <v>F</v>
          </cell>
          <cell r="R3323">
            <v>60752.564705882352</v>
          </cell>
          <cell r="S3323">
            <v>65005.244235294122</v>
          </cell>
          <cell r="T3323">
            <v>65005.244235294122</v>
          </cell>
          <cell r="U3323">
            <v>65005.244235294122</v>
          </cell>
          <cell r="V3323">
            <v>69555.61133176471</v>
          </cell>
          <cell r="W3323">
            <v>69555.61133176471</v>
          </cell>
          <cell r="X3323">
            <v>69555.61133176471</v>
          </cell>
          <cell r="Y3323">
            <v>69555.61133176471</v>
          </cell>
          <cell r="Z3323">
            <v>77284.01259084967</v>
          </cell>
          <cell r="AB3323" t="str">
            <v/>
          </cell>
          <cell r="AC3323">
            <v>1423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I3323" t="str">
            <v/>
          </cell>
          <cell r="AJ3323" t="str">
            <v/>
          </cell>
          <cell r="AM3323" t="e">
            <v>#N/A</v>
          </cell>
        </row>
        <row r="3324">
          <cell r="A3324" t="str">
            <v>ACTIVE</v>
          </cell>
          <cell r="B3324" t="str">
            <v>37-1408</v>
          </cell>
          <cell r="C3324">
            <v>28864159</v>
          </cell>
          <cell r="D3324" t="str">
            <v>37-1408</v>
          </cell>
          <cell r="E3324" t="str">
            <v>SDR 26</v>
          </cell>
          <cell r="F3324" t="str">
            <v>36X30 DOUBLE TEE WYE GXGXGXG SDR26</v>
          </cell>
          <cell r="G3324">
            <v>997.42499999999995</v>
          </cell>
          <cell r="H3324">
            <v>452.4240006</v>
          </cell>
          <cell r="I3324">
            <v>1</v>
          </cell>
          <cell r="J3324" t="str">
            <v>-</v>
          </cell>
          <cell r="K3324">
            <v>96605.000772549014</v>
          </cell>
          <cell r="L3324">
            <v>9036.9418999999998</v>
          </cell>
          <cell r="M3324" t="str">
            <v>SPECFIT</v>
          </cell>
          <cell r="N3324" t="str">
            <v>(80)9103630</v>
          </cell>
          <cell r="O3324" t="str">
            <v>BOX</v>
          </cell>
          <cell r="P3324" t="str">
            <v>D</v>
          </cell>
          <cell r="Q3324" t="str">
            <v>F</v>
          </cell>
          <cell r="R3324">
            <v>75940.694117647057</v>
          </cell>
          <cell r="S3324">
            <v>81256.542705882355</v>
          </cell>
          <cell r="T3324">
            <v>81256.542705882355</v>
          </cell>
          <cell r="U3324">
            <v>81256.542705882355</v>
          </cell>
          <cell r="V3324">
            <v>86944.500695294118</v>
          </cell>
          <cell r="W3324">
            <v>86944.500695294118</v>
          </cell>
          <cell r="X3324">
            <v>86944.500695294118</v>
          </cell>
          <cell r="Y3324">
            <v>86944.500695294118</v>
          </cell>
          <cell r="Z3324">
            <v>96605.000772549014</v>
          </cell>
          <cell r="AB3324" t="str">
            <v/>
          </cell>
          <cell r="AC3324">
            <v>1424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I3324" t="str">
            <v/>
          </cell>
          <cell r="AJ3324" t="str">
            <v/>
          </cell>
          <cell r="AM3324" t="e">
            <v>#N/A</v>
          </cell>
        </row>
        <row r="3325">
          <cell r="A3325" t="str">
            <v>INACTIVE</v>
          </cell>
          <cell r="B3325" t="str">
            <v>37-1409</v>
          </cell>
          <cell r="C3325">
            <v>28864167</v>
          </cell>
          <cell r="D3325" t="str">
            <v>37-1409</v>
          </cell>
          <cell r="E3325" t="str">
            <v>SDR 26</v>
          </cell>
          <cell r="F3325" t="str">
            <v>36 DOUBLE TEE WYE GXGXGXG SDR26</v>
          </cell>
          <cell r="G3325">
            <v>3084.9</v>
          </cell>
          <cell r="H3325">
            <v>1399.2859608000001</v>
          </cell>
          <cell r="I3325">
            <v>1</v>
          </cell>
          <cell r="J3325" t="str">
            <v>-</v>
          </cell>
          <cell r="K3325">
            <v>120756.25470718957</v>
          </cell>
          <cell r="L3325">
            <v>11296.1774</v>
          </cell>
          <cell r="M3325" t="str">
            <v>SPECFIT</v>
          </cell>
          <cell r="N3325">
            <v>0</v>
          </cell>
          <cell r="O3325" t="str">
            <v>BOX</v>
          </cell>
          <cell r="P3325" t="str">
            <v>D</v>
          </cell>
          <cell r="Q3325" t="str">
            <v>F</v>
          </cell>
          <cell r="R3325">
            <v>94925.87058823531</v>
          </cell>
          <cell r="S3325">
            <v>101570.68152941178</v>
          </cell>
          <cell r="T3325">
            <v>101570.68152941178</v>
          </cell>
          <cell r="U3325">
            <v>101570.68152941178</v>
          </cell>
          <cell r="V3325">
            <v>108680.62923647062</v>
          </cell>
          <cell r="W3325">
            <v>108680.62923647062</v>
          </cell>
          <cell r="X3325">
            <v>108680.62923647062</v>
          </cell>
          <cell r="Y3325">
            <v>108680.62923647062</v>
          </cell>
          <cell r="Z3325">
            <v>120756.25470718957</v>
          </cell>
          <cell r="AB3325" t="str">
            <v/>
          </cell>
          <cell r="AC3325">
            <v>1425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I3325" t="str">
            <v/>
          </cell>
          <cell r="AJ3325" t="str">
            <v/>
          </cell>
          <cell r="AM3325" t="e">
            <v>#N/A</v>
          </cell>
        </row>
        <row r="3326">
          <cell r="A3326" t="str">
            <v>ACTIVE</v>
          </cell>
          <cell r="B3326" t="str">
            <v>37-1411</v>
          </cell>
          <cell r="C3326">
            <v>28864310</v>
          </cell>
          <cell r="D3326" t="str">
            <v>37-1411</v>
          </cell>
          <cell r="E3326" t="str">
            <v>SDR 26</v>
          </cell>
          <cell r="F3326" t="str">
            <v>10X8 WYE GXGXG SDR26</v>
          </cell>
          <cell r="G3326">
            <v>12.51</v>
          </cell>
          <cell r="H3326">
            <v>5.6744359199999996</v>
          </cell>
          <cell r="I3326">
            <v>1</v>
          </cell>
          <cell r="J3326">
            <v>11</v>
          </cell>
          <cell r="K3326">
            <v>1046.8642222222222</v>
          </cell>
          <cell r="L3326">
            <v>103.18849000000002</v>
          </cell>
          <cell r="M3326" t="str">
            <v>SPECFIT</v>
          </cell>
          <cell r="N3326" t="str">
            <v>(80)920108</v>
          </cell>
          <cell r="O3326" t="str">
            <v>BOX</v>
          </cell>
          <cell r="P3326" t="str">
            <v>D</v>
          </cell>
          <cell r="Q3326" t="str">
            <v>F</v>
          </cell>
          <cell r="R3326">
            <v>1018.764705882353</v>
          </cell>
          <cell r="S3326">
            <v>1090.0782352941178</v>
          </cell>
          <cell r="T3326">
            <v>880.54</v>
          </cell>
          <cell r="U3326">
            <v>880.54</v>
          </cell>
          <cell r="V3326">
            <v>942.17780000000005</v>
          </cell>
          <cell r="W3326">
            <v>942.17780000000005</v>
          </cell>
          <cell r="X3326">
            <v>942.17780000000005</v>
          </cell>
          <cell r="Y3326">
            <v>942.17780000000005</v>
          </cell>
          <cell r="Z3326">
            <v>1046.8642222222222</v>
          </cell>
          <cell r="AB3326" t="str">
            <v/>
          </cell>
          <cell r="AC3326">
            <v>1439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I3326" t="str">
            <v/>
          </cell>
          <cell r="AJ3326" t="str">
            <v/>
          </cell>
          <cell r="AM3326" t="e">
            <v>#N/A</v>
          </cell>
        </row>
        <row r="3327">
          <cell r="A3327" t="str">
            <v>ACTIVE</v>
          </cell>
          <cell r="B3327" t="str">
            <v>37-1412</v>
          </cell>
          <cell r="C3327">
            <v>28864329</v>
          </cell>
          <cell r="D3327" t="str">
            <v>37-1412</v>
          </cell>
          <cell r="E3327" t="str">
            <v>SDR 26</v>
          </cell>
          <cell r="F3327" t="str">
            <v>10 WYE GXGXG SDR26</v>
          </cell>
          <cell r="G3327">
            <v>15.93</v>
          </cell>
          <cell r="H3327">
            <v>7.2257205600000001</v>
          </cell>
          <cell r="I3327">
            <v>1</v>
          </cell>
          <cell r="J3327">
            <v>8</v>
          </cell>
          <cell r="K3327">
            <v>1264.9064444444446</v>
          </cell>
          <cell r="L3327">
            <v>98.893390000000011</v>
          </cell>
          <cell r="M3327" t="str">
            <v>SPECFIT</v>
          </cell>
          <cell r="N3327" t="str">
            <v>(80)92010</v>
          </cell>
          <cell r="O3327" t="str">
            <v>BOX</v>
          </cell>
          <cell r="P3327" t="str">
            <v>D</v>
          </cell>
          <cell r="Q3327" t="str">
            <v>F</v>
          </cell>
          <cell r="R3327">
            <v>1017.2235294117647</v>
          </cell>
          <cell r="S3327">
            <v>1088.4291764705883</v>
          </cell>
          <cell r="T3327">
            <v>1063.94</v>
          </cell>
          <cell r="U3327">
            <v>1063.94</v>
          </cell>
          <cell r="V3327">
            <v>1138.4158000000002</v>
          </cell>
          <cell r="W3327">
            <v>1138.4158000000002</v>
          </cell>
          <cell r="X3327">
            <v>1138.4158000000002</v>
          </cell>
          <cell r="Y3327">
            <v>1138.4158000000002</v>
          </cell>
          <cell r="Z3327">
            <v>1264.9064444444446</v>
          </cell>
          <cell r="AB3327" t="str">
            <v/>
          </cell>
          <cell r="AC3327">
            <v>1440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I3327" t="str">
            <v/>
          </cell>
          <cell r="AJ3327" t="str">
            <v/>
          </cell>
          <cell r="AM3327" t="e">
            <v>#N/A</v>
          </cell>
        </row>
        <row r="3328">
          <cell r="A3328" t="str">
            <v>ACTIVE</v>
          </cell>
          <cell r="B3328" t="str">
            <v>37-1413</v>
          </cell>
          <cell r="C3328">
            <v>28864337</v>
          </cell>
          <cell r="D3328" t="str">
            <v>37-1413</v>
          </cell>
          <cell r="E3328" t="str">
            <v>SDR 26</v>
          </cell>
          <cell r="F3328" t="str">
            <v>12X8 WYE GXGXG SDR26</v>
          </cell>
          <cell r="G3328">
            <v>15.93</v>
          </cell>
          <cell r="H3328">
            <v>7.2257205600000001</v>
          </cell>
          <cell r="I3328">
            <v>1</v>
          </cell>
          <cell r="J3328">
            <v>8</v>
          </cell>
          <cell r="K3328">
            <v>1372.0609999999999</v>
          </cell>
          <cell r="L3328">
            <v>135.24415000000002</v>
          </cell>
          <cell r="M3328" t="str">
            <v>SPECFIT</v>
          </cell>
          <cell r="N3328" t="str">
            <v>(80)920128</v>
          </cell>
          <cell r="O3328" t="str">
            <v>BOX</v>
          </cell>
          <cell r="P3328" t="str">
            <v>D</v>
          </cell>
          <cell r="Q3328" t="str">
            <v>F</v>
          </cell>
          <cell r="R3328">
            <v>1103.4117647058824</v>
          </cell>
          <cell r="S3328">
            <v>1180.6505882352942</v>
          </cell>
          <cell r="T3328">
            <v>1154.07</v>
          </cell>
          <cell r="U3328">
            <v>1154.07</v>
          </cell>
          <cell r="V3328">
            <v>1234.8549</v>
          </cell>
          <cell r="W3328">
            <v>1234.8549</v>
          </cell>
          <cell r="X3328">
            <v>1234.8549</v>
          </cell>
          <cell r="Y3328">
            <v>1234.8549</v>
          </cell>
          <cell r="Z3328">
            <v>1372.0609999999999</v>
          </cell>
          <cell r="AB3328" t="str">
            <v/>
          </cell>
          <cell r="AC3328">
            <v>1443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I3328" t="str">
            <v/>
          </cell>
          <cell r="AJ3328" t="str">
            <v/>
          </cell>
          <cell r="AM3328" t="e">
            <v>#N/A</v>
          </cell>
        </row>
        <row r="3329">
          <cell r="A3329" t="str">
            <v>ACTIVE</v>
          </cell>
          <cell r="B3329" t="str">
            <v>37-1414</v>
          </cell>
          <cell r="C3329">
            <v>28864345</v>
          </cell>
          <cell r="D3329" t="str">
            <v>37-1414</v>
          </cell>
          <cell r="E3329" t="str">
            <v>SDR 26</v>
          </cell>
          <cell r="F3329" t="str">
            <v>12X10 WYE GXGXG SDR26</v>
          </cell>
          <cell r="G3329">
            <v>20.34</v>
          </cell>
          <cell r="H3329">
            <v>9.2260612799999997</v>
          </cell>
          <cell r="I3329">
            <v>1</v>
          </cell>
          <cell r="J3329">
            <v>7</v>
          </cell>
          <cell r="K3329">
            <v>1685.2856666666667</v>
          </cell>
          <cell r="L3329">
            <v>191.0341</v>
          </cell>
          <cell r="M3329" t="str">
            <v>SPECFIT</v>
          </cell>
          <cell r="N3329" t="str">
            <v>(80)9201210</v>
          </cell>
          <cell r="O3329" t="str">
            <v>BOX</v>
          </cell>
          <cell r="P3329" t="str">
            <v>D</v>
          </cell>
          <cell r="Q3329" t="str">
            <v>F</v>
          </cell>
          <cell r="R3329">
            <v>1355.2941176470588</v>
          </cell>
          <cell r="S3329">
            <v>1450.164705882353</v>
          </cell>
          <cell r="T3329">
            <v>1417.53</v>
          </cell>
          <cell r="U3329">
            <v>1417.53</v>
          </cell>
          <cell r="V3329">
            <v>1516.7571</v>
          </cell>
          <cell r="W3329">
            <v>1516.7571</v>
          </cell>
          <cell r="X3329">
            <v>1516.7571</v>
          </cell>
          <cell r="Y3329">
            <v>1516.7571</v>
          </cell>
          <cell r="Z3329">
            <v>1685.2856666666667</v>
          </cell>
          <cell r="AB3329" t="str">
            <v/>
          </cell>
          <cell r="AC3329">
            <v>1444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I3329" t="str">
            <v/>
          </cell>
          <cell r="AJ3329" t="str">
            <v/>
          </cell>
          <cell r="AM3329" t="e">
            <v>#N/A</v>
          </cell>
        </row>
        <row r="3330">
          <cell r="A3330" t="str">
            <v>ACTIVE</v>
          </cell>
          <cell r="B3330" t="str">
            <v>37-1415</v>
          </cell>
          <cell r="C3330">
            <v>28864353</v>
          </cell>
          <cell r="D3330" t="str">
            <v>37-1415</v>
          </cell>
          <cell r="E3330" t="str">
            <v>SDR 26</v>
          </cell>
          <cell r="F3330" t="str">
            <v>12 WYE GXGXG SDR26</v>
          </cell>
          <cell r="G3330">
            <v>24.524999999999999</v>
          </cell>
          <cell r="H3330">
            <v>11.1243438</v>
          </cell>
          <cell r="I3330">
            <v>1</v>
          </cell>
          <cell r="J3330">
            <v>6</v>
          </cell>
          <cell r="K3330">
            <v>1792.0716666666665</v>
          </cell>
          <cell r="L3330">
            <v>265.80077000000006</v>
          </cell>
          <cell r="M3330" t="str">
            <v>SPECFIT</v>
          </cell>
          <cell r="N3330" t="str">
            <v>(80)92012</v>
          </cell>
          <cell r="O3330" t="str">
            <v>BOX</v>
          </cell>
          <cell r="P3330" t="str">
            <v>D</v>
          </cell>
          <cell r="Q3330" t="str">
            <v>F</v>
          </cell>
          <cell r="R3330">
            <v>1441.1764705882354</v>
          </cell>
          <cell r="S3330">
            <v>1542.0588235294119</v>
          </cell>
          <cell r="T3330">
            <v>1507.35</v>
          </cell>
          <cell r="U3330">
            <v>1507.35</v>
          </cell>
          <cell r="V3330">
            <v>1612.8644999999999</v>
          </cell>
          <cell r="W3330">
            <v>1612.8644999999999</v>
          </cell>
          <cell r="X3330">
            <v>1612.8644999999999</v>
          </cell>
          <cell r="Y3330">
            <v>1612.8644999999999</v>
          </cell>
          <cell r="Z3330">
            <v>1792.0716666666665</v>
          </cell>
          <cell r="AB3330" t="str">
            <v/>
          </cell>
          <cell r="AC3330">
            <v>1445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I3330" t="str">
            <v/>
          </cell>
          <cell r="AJ3330" t="str">
            <v/>
          </cell>
          <cell r="AM3330" t="e">
            <v>#N/A</v>
          </cell>
        </row>
        <row r="3331">
          <cell r="A3331" t="str">
            <v>ACTIVE</v>
          </cell>
          <cell r="B3331" t="str">
            <v>37-1416</v>
          </cell>
          <cell r="C3331">
            <v>28864361</v>
          </cell>
          <cell r="D3331" t="str">
            <v>37-1416</v>
          </cell>
          <cell r="E3331" t="str">
            <v>SDR 26</v>
          </cell>
          <cell r="F3331" t="str">
            <v>15X4 WYE GXGXG SDR26</v>
          </cell>
          <cell r="G3331">
            <v>18.675000000000001</v>
          </cell>
          <cell r="H3331">
            <v>8.4708306000000011</v>
          </cell>
          <cell r="I3331">
            <v>1</v>
          </cell>
          <cell r="J3331">
            <v>7</v>
          </cell>
          <cell r="K3331">
            <v>1300.8227777777779</v>
          </cell>
          <cell r="L3331">
            <v>96.634599999999992</v>
          </cell>
          <cell r="M3331" t="str">
            <v>SPECFIT</v>
          </cell>
          <cell r="N3331" t="str">
            <v>(80)920154</v>
          </cell>
          <cell r="O3331" t="str">
            <v>BOX</v>
          </cell>
          <cell r="P3331" t="str">
            <v>D</v>
          </cell>
          <cell r="Q3331" t="str">
            <v>F</v>
          </cell>
          <cell r="R3331">
            <v>1046.1176470588236</v>
          </cell>
          <cell r="S3331">
            <v>1119.3458823529413</v>
          </cell>
          <cell r="T3331">
            <v>1094.1500000000001</v>
          </cell>
          <cell r="U3331">
            <v>1094.1500000000001</v>
          </cell>
          <cell r="V3331">
            <v>1170.7405000000001</v>
          </cell>
          <cell r="W3331">
            <v>1170.7405000000001</v>
          </cell>
          <cell r="X3331">
            <v>1170.7405000000001</v>
          </cell>
          <cell r="Y3331">
            <v>1170.7405000000001</v>
          </cell>
          <cell r="Z3331">
            <v>1300.8227777777779</v>
          </cell>
          <cell r="AB3331" t="str">
            <v/>
          </cell>
          <cell r="AC3331">
            <v>1446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I3331" t="str">
            <v/>
          </cell>
          <cell r="AJ3331" t="str">
            <v/>
          </cell>
          <cell r="AM3331" t="e">
            <v>#N/A</v>
          </cell>
        </row>
        <row r="3332">
          <cell r="A3332" t="str">
            <v>ACTIVE</v>
          </cell>
          <cell r="B3332" t="str">
            <v>37-1417</v>
          </cell>
          <cell r="C3332">
            <v>28864370</v>
          </cell>
          <cell r="D3332" t="str">
            <v>37-1417</v>
          </cell>
          <cell r="E3332" t="str">
            <v>SDR 26</v>
          </cell>
          <cell r="F3332" t="str">
            <v>15X6 WYE GXGXG SDR26</v>
          </cell>
          <cell r="G3332">
            <v>21.285</v>
          </cell>
          <cell r="H3332">
            <v>9.6547057200000008</v>
          </cell>
          <cell r="I3332">
            <v>1</v>
          </cell>
          <cell r="J3332">
            <v>6</v>
          </cell>
          <cell r="K3332">
            <v>1558.3361111111112</v>
          </cell>
          <cell r="L3332">
            <v>231.13303000000002</v>
          </cell>
          <cell r="M3332" t="str">
            <v>SPECFIT</v>
          </cell>
          <cell r="N3332" t="str">
            <v>(80)920156</v>
          </cell>
          <cell r="O3332" t="str">
            <v>BOX</v>
          </cell>
          <cell r="P3332" t="str">
            <v>D</v>
          </cell>
          <cell r="Q3332" t="str">
            <v>F</v>
          </cell>
          <cell r="R3332">
            <v>1253.2117647058824</v>
          </cell>
          <cell r="S3332">
            <v>1340.9365882352943</v>
          </cell>
          <cell r="T3332">
            <v>1310.75</v>
          </cell>
          <cell r="U3332">
            <v>1310.75</v>
          </cell>
          <cell r="V3332">
            <v>1402.5025000000001</v>
          </cell>
          <cell r="W3332">
            <v>1402.5025000000001</v>
          </cell>
          <cell r="X3332">
            <v>1402.5025000000001</v>
          </cell>
          <cell r="Y3332">
            <v>1402.5025000000001</v>
          </cell>
          <cell r="Z3332">
            <v>1558.3361111111112</v>
          </cell>
          <cell r="AB3332" t="str">
            <v/>
          </cell>
          <cell r="AC3332">
            <v>1447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I3332" t="str">
            <v/>
          </cell>
          <cell r="AJ3332" t="str">
            <v/>
          </cell>
          <cell r="AM3332" t="e">
            <v>#N/A</v>
          </cell>
        </row>
        <row r="3333">
          <cell r="A3333" t="str">
            <v>ACTIVE</v>
          </cell>
          <cell r="B3333" t="str">
            <v>37-1418</v>
          </cell>
          <cell r="C3333">
            <v>28864388</v>
          </cell>
          <cell r="D3333" t="str">
            <v>37-1418</v>
          </cell>
          <cell r="E3333" t="str">
            <v>SDR 26</v>
          </cell>
          <cell r="F3333" t="str">
            <v>15X8 WYE GXGXG SDR26</v>
          </cell>
          <cell r="G3333">
            <v>24.57</v>
          </cell>
          <cell r="H3333">
            <v>11.144755440000001</v>
          </cell>
          <cell r="I3333">
            <v>1</v>
          </cell>
          <cell r="J3333">
            <v>5</v>
          </cell>
          <cell r="K3333">
            <v>1737.7751111111113</v>
          </cell>
          <cell r="L3333">
            <v>257.74823000000004</v>
          </cell>
          <cell r="M3333" t="str">
            <v>SPECFIT</v>
          </cell>
          <cell r="N3333" t="str">
            <v>(80)920158</v>
          </cell>
          <cell r="O3333" t="str">
            <v>BOX</v>
          </cell>
          <cell r="P3333" t="str">
            <v>D</v>
          </cell>
          <cell r="Q3333" t="str">
            <v>F</v>
          </cell>
          <cell r="R3333">
            <v>1397.5176470588237</v>
          </cell>
          <cell r="S3333">
            <v>1495.3438823529416</v>
          </cell>
          <cell r="T3333">
            <v>1461.68</v>
          </cell>
          <cell r="U3333">
            <v>1461.68</v>
          </cell>
          <cell r="V3333">
            <v>1563.9976000000001</v>
          </cell>
          <cell r="W3333">
            <v>1563.9976000000001</v>
          </cell>
          <cell r="X3333">
            <v>1563.9976000000001</v>
          </cell>
          <cell r="Y3333">
            <v>1563.9976000000001</v>
          </cell>
          <cell r="Z3333">
            <v>1737.7751111111113</v>
          </cell>
          <cell r="AB3333" t="str">
            <v/>
          </cell>
          <cell r="AC3333">
            <v>1448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I3333" t="str">
            <v/>
          </cell>
          <cell r="AJ3333" t="str">
            <v/>
          </cell>
          <cell r="AM3333" t="e">
            <v>#N/A</v>
          </cell>
        </row>
        <row r="3334">
          <cell r="A3334" t="str">
            <v>ACTIVE</v>
          </cell>
          <cell r="B3334" t="str">
            <v>37-1419</v>
          </cell>
          <cell r="C3334">
            <v>28864396</v>
          </cell>
          <cell r="D3334" t="str">
            <v>37-1419</v>
          </cell>
          <cell r="E3334" t="str">
            <v>SDR 26</v>
          </cell>
          <cell r="F3334" t="str">
            <v>15X10 WYE GXGXG SDR26</v>
          </cell>
          <cell r="G3334">
            <v>29.43</v>
          </cell>
          <cell r="H3334">
            <v>13.34921256</v>
          </cell>
          <cell r="I3334">
            <v>1</v>
          </cell>
          <cell r="J3334">
            <v>5</v>
          </cell>
          <cell r="K3334">
            <v>2088.5686666666666</v>
          </cell>
          <cell r="L3334">
            <v>199.87129999999999</v>
          </cell>
          <cell r="M3334" t="str">
            <v>SPECFIT</v>
          </cell>
          <cell r="N3334" t="str">
            <v>(80)9201510</v>
          </cell>
          <cell r="O3334" t="str">
            <v>BOX</v>
          </cell>
          <cell r="P3334" t="str">
            <v>D</v>
          </cell>
          <cell r="Q3334" t="str">
            <v>F</v>
          </cell>
          <cell r="R3334">
            <v>1679.6000000000001</v>
          </cell>
          <cell r="S3334">
            <v>1797.1720000000003</v>
          </cell>
          <cell r="T3334">
            <v>1756.74</v>
          </cell>
          <cell r="U3334">
            <v>1756.74</v>
          </cell>
          <cell r="V3334">
            <v>1879.7118</v>
          </cell>
          <cell r="W3334">
            <v>1879.7118</v>
          </cell>
          <cell r="X3334">
            <v>1879.7118</v>
          </cell>
          <cell r="Y3334">
            <v>1879.7118</v>
          </cell>
          <cell r="Z3334">
            <v>2088.5686666666666</v>
          </cell>
          <cell r="AB3334" t="str">
            <v/>
          </cell>
          <cell r="AC3334">
            <v>1449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I3334" t="str">
            <v/>
          </cell>
          <cell r="AJ3334" t="str">
            <v/>
          </cell>
          <cell r="AM3334" t="e">
            <v>#N/A</v>
          </cell>
        </row>
        <row r="3335">
          <cell r="A3335" t="str">
            <v>ACTIVE</v>
          </cell>
          <cell r="B3335" t="str">
            <v>37-1420</v>
          </cell>
          <cell r="C3335">
            <v>28864400</v>
          </cell>
          <cell r="D3335" t="str">
            <v>37-1420</v>
          </cell>
          <cell r="E3335" t="str">
            <v>SDR 26</v>
          </cell>
          <cell r="F3335" t="str">
            <v>15X12 WYE GXGXG SDR26</v>
          </cell>
          <cell r="G3335">
            <v>33.75</v>
          </cell>
          <cell r="H3335">
            <v>15.308730000000001</v>
          </cell>
          <cell r="I3335">
            <v>1</v>
          </cell>
          <cell r="J3335">
            <v>4</v>
          </cell>
          <cell r="K3335">
            <v>2326.6674444444443</v>
          </cell>
          <cell r="L3335">
            <v>222.65770000000001</v>
          </cell>
          <cell r="M3335" t="str">
            <v>SPECFIT</v>
          </cell>
          <cell r="N3335" t="str">
            <v>(80)9201512</v>
          </cell>
          <cell r="O3335" t="str">
            <v>BOX</v>
          </cell>
          <cell r="P3335" t="str">
            <v>D</v>
          </cell>
          <cell r="Q3335" t="str">
            <v>F</v>
          </cell>
          <cell r="R3335">
            <v>1871.0823529411766</v>
          </cell>
          <cell r="S3335">
            <v>2002.0581176470591</v>
          </cell>
          <cell r="T3335">
            <v>1957.01</v>
          </cell>
          <cell r="U3335">
            <v>1957.01</v>
          </cell>
          <cell r="V3335">
            <v>2094.0007000000001</v>
          </cell>
          <cell r="W3335">
            <v>2094.0007000000001</v>
          </cell>
          <cell r="X3335">
            <v>2094.0007000000001</v>
          </cell>
          <cell r="Y3335">
            <v>2094.0007000000001</v>
          </cell>
          <cell r="Z3335">
            <v>2326.6674444444443</v>
          </cell>
          <cell r="AB3335" t="str">
            <v/>
          </cell>
          <cell r="AC3335">
            <v>1450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I3335" t="str">
            <v/>
          </cell>
          <cell r="AJ3335" t="str">
            <v/>
          </cell>
          <cell r="AM3335" t="e">
            <v>#N/A</v>
          </cell>
        </row>
        <row r="3336">
          <cell r="A3336" t="str">
            <v>ACTIVE</v>
          </cell>
          <cell r="B3336" t="str">
            <v>37-1421</v>
          </cell>
          <cell r="C3336">
            <v>28864418</v>
          </cell>
          <cell r="D3336" t="str">
            <v>37-1421</v>
          </cell>
          <cell r="E3336" t="str">
            <v>SDR 26</v>
          </cell>
          <cell r="F3336" t="str">
            <v>15 WYE GXGXG SDR26</v>
          </cell>
          <cell r="G3336">
            <v>42.75</v>
          </cell>
          <cell r="H3336">
            <v>19.391058000000001</v>
          </cell>
          <cell r="I3336">
            <v>1</v>
          </cell>
          <cell r="J3336">
            <v>3</v>
          </cell>
          <cell r="K3336">
            <v>2937.7325555555553</v>
          </cell>
          <cell r="L3336">
            <v>289.57111000000003</v>
          </cell>
          <cell r="M3336" t="str">
            <v>SPECFIT</v>
          </cell>
          <cell r="N3336" t="str">
            <v>(80)92015</v>
          </cell>
          <cell r="O3336" t="str">
            <v>BOX</v>
          </cell>
          <cell r="P3336" t="str">
            <v>D</v>
          </cell>
          <cell r="Q3336" t="str">
            <v>F</v>
          </cell>
          <cell r="R3336">
            <v>2362.5058823529412</v>
          </cell>
          <cell r="S3336">
            <v>2527.881294117647</v>
          </cell>
          <cell r="T3336">
            <v>2470.9899999999998</v>
          </cell>
          <cell r="U3336">
            <v>2470.9899999999998</v>
          </cell>
          <cell r="V3336">
            <v>2643.9593</v>
          </cell>
          <cell r="W3336">
            <v>2643.9593</v>
          </cell>
          <cell r="X3336">
            <v>2643.9593</v>
          </cell>
          <cell r="Y3336">
            <v>2643.9593</v>
          </cell>
          <cell r="Z3336">
            <v>2937.7325555555553</v>
          </cell>
          <cell r="AB3336" t="str">
            <v/>
          </cell>
          <cell r="AC3336">
            <v>1451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I3336" t="str">
            <v/>
          </cell>
          <cell r="AJ3336" t="str">
            <v/>
          </cell>
          <cell r="AM3336" t="e">
            <v>#N/A</v>
          </cell>
        </row>
        <row r="3337">
          <cell r="A3337" t="str">
            <v>ACTIVE</v>
          </cell>
          <cell r="B3337" t="str">
            <v>37-1422</v>
          </cell>
          <cell r="C3337">
            <v>28864426</v>
          </cell>
          <cell r="D3337" t="str">
            <v>37-1422</v>
          </cell>
          <cell r="E3337" t="str">
            <v>SDR 26</v>
          </cell>
          <cell r="F3337" t="str">
            <v>18X4 WYE GXGXG SDR26</v>
          </cell>
          <cell r="G3337">
            <v>35.1</v>
          </cell>
          <cell r="H3337">
            <v>15.921079200000001</v>
          </cell>
          <cell r="I3337">
            <v>1</v>
          </cell>
          <cell r="J3337">
            <v>4</v>
          </cell>
          <cell r="K3337">
            <v>3268.1604444444447</v>
          </cell>
          <cell r="L3337">
            <v>558.62049999999999</v>
          </cell>
          <cell r="M3337" t="str">
            <v>SPECFIT</v>
          </cell>
          <cell r="N3337" t="str">
            <v>(80)920184</v>
          </cell>
          <cell r="O3337" t="str">
            <v>BOX</v>
          </cell>
          <cell r="P3337" t="str">
            <v>D</v>
          </cell>
          <cell r="Q3337" t="str">
            <v>F</v>
          </cell>
          <cell r="R3337">
            <v>2628.2235294117645</v>
          </cell>
          <cell r="S3337">
            <v>2812.1991764705881</v>
          </cell>
          <cell r="T3337">
            <v>2748.92</v>
          </cell>
          <cell r="U3337">
            <v>2748.92</v>
          </cell>
          <cell r="V3337">
            <v>2941.3444000000004</v>
          </cell>
          <cell r="W3337">
            <v>2941.3444000000004</v>
          </cell>
          <cell r="X3337">
            <v>2941.3444000000004</v>
          </cell>
          <cell r="Y3337">
            <v>2941.3444000000004</v>
          </cell>
          <cell r="Z3337">
            <v>3268.1604444444447</v>
          </cell>
          <cell r="AB3337" t="str">
            <v/>
          </cell>
          <cell r="AC3337">
            <v>1452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I3337" t="str">
            <v/>
          </cell>
          <cell r="AJ3337" t="str">
            <v/>
          </cell>
          <cell r="AM3337" t="e">
            <v>#N/A</v>
          </cell>
        </row>
        <row r="3338">
          <cell r="A3338" t="str">
            <v>ACTIVE</v>
          </cell>
          <cell r="B3338" t="str">
            <v>37-1423</v>
          </cell>
          <cell r="C3338">
            <v>28864434</v>
          </cell>
          <cell r="D3338" t="str">
            <v>37-1423</v>
          </cell>
          <cell r="E3338" t="str">
            <v>SDR 26</v>
          </cell>
          <cell r="F3338" t="str">
            <v>18X6 WYE GXGXG SDR26</v>
          </cell>
          <cell r="G3338">
            <v>37.799999999999997</v>
          </cell>
          <cell r="H3338">
            <v>17.145777599999999</v>
          </cell>
          <cell r="I3338">
            <v>1</v>
          </cell>
          <cell r="J3338">
            <v>4</v>
          </cell>
          <cell r="K3338">
            <v>3310.5443333333337</v>
          </cell>
          <cell r="L3338">
            <v>402.84237300000001</v>
          </cell>
          <cell r="M3338" t="str">
            <v>SPECFIT</v>
          </cell>
          <cell r="N3338" t="str">
            <v>(80)920186</v>
          </cell>
          <cell r="O3338" t="str">
            <v>BOX</v>
          </cell>
          <cell r="P3338" t="str">
            <v>D</v>
          </cell>
          <cell r="Q3338" t="str">
            <v>F</v>
          </cell>
          <cell r="R3338">
            <v>2662.3058823529414</v>
          </cell>
          <cell r="S3338">
            <v>2848.6672941176475</v>
          </cell>
          <cell r="T3338">
            <v>2784.57</v>
          </cell>
          <cell r="U3338">
            <v>2784.57</v>
          </cell>
          <cell r="V3338">
            <v>2979.4899000000005</v>
          </cell>
          <cell r="W3338">
            <v>2979.4899000000005</v>
          </cell>
          <cell r="X3338">
            <v>2979.4899000000005</v>
          </cell>
          <cell r="Y3338">
            <v>2979.4899000000005</v>
          </cell>
          <cell r="Z3338">
            <v>3310.5443333333337</v>
          </cell>
          <cell r="AB3338" t="str">
            <v/>
          </cell>
          <cell r="AC3338">
            <v>1453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I3338" t="str">
            <v/>
          </cell>
          <cell r="AJ3338" t="str">
            <v/>
          </cell>
          <cell r="AM3338" t="e">
            <v>#N/A</v>
          </cell>
        </row>
        <row r="3339">
          <cell r="A3339" t="str">
            <v>ACTIVE</v>
          </cell>
          <cell r="B3339" t="str">
            <v>37-1424</v>
          </cell>
          <cell r="C3339">
            <v>28864442</v>
          </cell>
          <cell r="D3339" t="str">
            <v>37-1424</v>
          </cell>
          <cell r="E3339" t="str">
            <v>SDR 26</v>
          </cell>
          <cell r="F3339" t="str">
            <v>18X8 WYE GXGXG SDR26</v>
          </cell>
          <cell r="G3339">
            <v>43.2</v>
          </cell>
          <cell r="H3339">
            <v>19.595174400000001</v>
          </cell>
          <cell r="I3339">
            <v>1</v>
          </cell>
          <cell r="J3339">
            <v>3</v>
          </cell>
          <cell r="K3339">
            <v>3427.7925555555557</v>
          </cell>
          <cell r="L3339">
            <v>291.98440000000005</v>
          </cell>
          <cell r="M3339" t="str">
            <v>SPECFIT</v>
          </cell>
          <cell r="N3339" t="str">
            <v>(80)920188</v>
          </cell>
          <cell r="O3339" t="str">
            <v>BOX</v>
          </cell>
          <cell r="P3339" t="str">
            <v>D</v>
          </cell>
          <cell r="Q3339" t="str">
            <v>F</v>
          </cell>
          <cell r="R3339">
            <v>2756.5882352941176</v>
          </cell>
          <cell r="S3339">
            <v>2949.5494117647058</v>
          </cell>
          <cell r="T3339">
            <v>2883.19</v>
          </cell>
          <cell r="U3339">
            <v>2883.19</v>
          </cell>
          <cell r="V3339">
            <v>3085.0133000000001</v>
          </cell>
          <cell r="W3339">
            <v>3085.0133000000001</v>
          </cell>
          <cell r="X3339">
            <v>3085.0133000000001</v>
          </cell>
          <cell r="Y3339">
            <v>3085.0133000000001</v>
          </cell>
          <cell r="Z3339">
            <v>3427.7925555555557</v>
          </cell>
          <cell r="AB3339" t="str">
            <v/>
          </cell>
          <cell r="AC3339">
            <v>1454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I3339" t="str">
            <v/>
          </cell>
          <cell r="AJ3339" t="str">
            <v/>
          </cell>
          <cell r="AM3339" t="e">
            <v>#N/A</v>
          </cell>
        </row>
        <row r="3340">
          <cell r="A3340" t="str">
            <v>ACTIVE</v>
          </cell>
          <cell r="B3340" t="str">
            <v>37-1425</v>
          </cell>
          <cell r="C3340">
            <v>28864450</v>
          </cell>
          <cell r="D3340" t="str">
            <v>37-1425</v>
          </cell>
          <cell r="E3340" t="str">
            <v>SDR 26</v>
          </cell>
          <cell r="F3340" t="str">
            <v>18X10 WYE GXGXG SDR26</v>
          </cell>
          <cell r="G3340">
            <v>48.6</v>
          </cell>
          <cell r="H3340">
            <v>22.0445712</v>
          </cell>
          <cell r="I3340">
            <v>1</v>
          </cell>
          <cell r="J3340">
            <v>3</v>
          </cell>
          <cell r="K3340">
            <v>3851.1083333333336</v>
          </cell>
          <cell r="L3340">
            <v>368.54480000000001</v>
          </cell>
          <cell r="M3340" t="str">
            <v>SPECFIT</v>
          </cell>
          <cell r="N3340" t="str">
            <v>(80)9201810</v>
          </cell>
          <cell r="O3340" t="str">
            <v>BOX</v>
          </cell>
          <cell r="P3340" t="str">
            <v>D</v>
          </cell>
          <cell r="Q3340" t="str">
            <v>F</v>
          </cell>
          <cell r="R3340">
            <v>3097.0235294117647</v>
          </cell>
          <cell r="S3340">
            <v>3313.8151764705885</v>
          </cell>
          <cell r="T3340">
            <v>3239.25</v>
          </cell>
          <cell r="U3340">
            <v>3239.25</v>
          </cell>
          <cell r="V3340">
            <v>3465.9975000000004</v>
          </cell>
          <cell r="W3340">
            <v>3465.9975000000004</v>
          </cell>
          <cell r="X3340">
            <v>3465.9975000000004</v>
          </cell>
          <cell r="Y3340">
            <v>3465.9975000000004</v>
          </cell>
          <cell r="Z3340">
            <v>3851.1083333333336</v>
          </cell>
          <cell r="AB3340" t="str">
            <v/>
          </cell>
          <cell r="AC3340">
            <v>1455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I3340" t="str">
            <v/>
          </cell>
          <cell r="AJ3340" t="str">
            <v/>
          </cell>
          <cell r="AM3340" t="e">
            <v>#N/A</v>
          </cell>
        </row>
        <row r="3341">
          <cell r="A3341" t="str">
            <v>ACTIVE</v>
          </cell>
          <cell r="B3341" t="str">
            <v>37-1426</v>
          </cell>
          <cell r="C3341">
            <v>28864469</v>
          </cell>
          <cell r="D3341" t="str">
            <v>37-1426</v>
          </cell>
          <cell r="E3341" t="str">
            <v>SDR 26</v>
          </cell>
          <cell r="F3341" t="str">
            <v>18X12 WYE GXGXG SDR26</v>
          </cell>
          <cell r="G3341">
            <v>54.45</v>
          </cell>
          <cell r="H3341">
            <v>24.698084400000003</v>
          </cell>
          <cell r="I3341">
            <v>1</v>
          </cell>
          <cell r="J3341">
            <v>2</v>
          </cell>
          <cell r="K3341">
            <v>4138.201222222222</v>
          </cell>
          <cell r="L3341">
            <v>396.01920000000001</v>
          </cell>
          <cell r="M3341" t="str">
            <v>SPECFIT</v>
          </cell>
          <cell r="N3341" t="str">
            <v>(80)9201812</v>
          </cell>
          <cell r="O3341" t="str">
            <v>BOX</v>
          </cell>
          <cell r="P3341" t="str">
            <v>D</v>
          </cell>
          <cell r="Q3341" t="str">
            <v>F</v>
          </cell>
          <cell r="R3341">
            <v>3327.8941176470589</v>
          </cell>
          <cell r="S3341">
            <v>3560.846705882353</v>
          </cell>
          <cell r="T3341">
            <v>3480.73</v>
          </cell>
          <cell r="U3341">
            <v>3480.73</v>
          </cell>
          <cell r="V3341">
            <v>3724.3811000000001</v>
          </cell>
          <cell r="W3341">
            <v>3724.3811000000001</v>
          </cell>
          <cell r="X3341">
            <v>3724.3811000000001</v>
          </cell>
          <cell r="Y3341">
            <v>3724.3811000000001</v>
          </cell>
          <cell r="Z3341">
            <v>4138.201222222222</v>
          </cell>
          <cell r="AB3341" t="str">
            <v/>
          </cell>
          <cell r="AC3341">
            <v>1456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I3341" t="str">
            <v/>
          </cell>
          <cell r="AJ3341" t="str">
            <v/>
          </cell>
          <cell r="AM3341" t="e">
            <v>#N/A</v>
          </cell>
        </row>
        <row r="3342">
          <cell r="A3342" t="str">
            <v>ACTIVE</v>
          </cell>
          <cell r="B3342" t="str">
            <v>37-1427</v>
          </cell>
          <cell r="C3342">
            <v>28864477</v>
          </cell>
          <cell r="D3342" t="str">
            <v>37-1427</v>
          </cell>
          <cell r="E3342" t="str">
            <v>SDR 26</v>
          </cell>
          <cell r="F3342" t="str">
            <v>18X15 WYE GXGXG SDR26</v>
          </cell>
          <cell r="G3342">
            <v>63.9</v>
          </cell>
          <cell r="H3342">
            <v>28.9845288</v>
          </cell>
          <cell r="I3342">
            <v>1</v>
          </cell>
          <cell r="J3342">
            <v>2</v>
          </cell>
          <cell r="K3342">
            <v>4428.3495555555555</v>
          </cell>
          <cell r="L3342">
            <v>423.78609999999998</v>
          </cell>
          <cell r="M3342" t="str">
            <v>SPECFIT</v>
          </cell>
          <cell r="N3342" t="str">
            <v>(80)9201815</v>
          </cell>
          <cell r="O3342" t="str">
            <v>BOX</v>
          </cell>
          <cell r="P3342" t="str">
            <v>D</v>
          </cell>
          <cell r="Q3342" t="str">
            <v>F</v>
          </cell>
          <cell r="R3342">
            <v>3561.2352941176473</v>
          </cell>
          <cell r="S3342">
            <v>3810.521764705883</v>
          </cell>
          <cell r="T3342">
            <v>3724.78</v>
          </cell>
          <cell r="U3342">
            <v>3724.78</v>
          </cell>
          <cell r="V3342">
            <v>3985.5146000000004</v>
          </cell>
          <cell r="W3342">
            <v>3985.5146000000004</v>
          </cell>
          <cell r="X3342">
            <v>3985.5146000000004</v>
          </cell>
          <cell r="Y3342">
            <v>3985.5146000000004</v>
          </cell>
          <cell r="Z3342">
            <v>4428.3495555555555</v>
          </cell>
          <cell r="AB3342" t="str">
            <v/>
          </cell>
          <cell r="AC3342">
            <v>1457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I3342" t="str">
            <v/>
          </cell>
          <cell r="AJ3342" t="str">
            <v/>
          </cell>
          <cell r="AM3342" t="e">
            <v>#N/A</v>
          </cell>
        </row>
        <row r="3343">
          <cell r="A3343" t="str">
            <v>ACTIVE</v>
          </cell>
          <cell r="B3343" t="str">
            <v>37-1428</v>
          </cell>
          <cell r="C3343">
            <v>28864485</v>
          </cell>
          <cell r="D3343" t="str">
            <v>37-1428</v>
          </cell>
          <cell r="E3343" t="str">
            <v>SDR 26</v>
          </cell>
          <cell r="F3343" t="str">
            <v>18 WYE GXGXG SDR26</v>
          </cell>
          <cell r="G3343">
            <v>85.05</v>
          </cell>
          <cell r="H3343">
            <v>38.577999599999998</v>
          </cell>
          <cell r="I3343">
            <v>1</v>
          </cell>
          <cell r="J3343">
            <v>2</v>
          </cell>
          <cell r="K3343">
            <v>5752.5221111111114</v>
          </cell>
          <cell r="L3343">
            <v>428.30489999999998</v>
          </cell>
          <cell r="M3343" t="str">
            <v>SPECFIT</v>
          </cell>
          <cell r="N3343" t="str">
            <v>(80)92018</v>
          </cell>
          <cell r="O3343" t="str">
            <v>BOX</v>
          </cell>
          <cell r="P3343" t="str">
            <v>D</v>
          </cell>
          <cell r="Q3343" t="str">
            <v>F</v>
          </cell>
          <cell r="R3343">
            <v>4626.1058823529411</v>
          </cell>
          <cell r="S3343">
            <v>4949.9332941176472</v>
          </cell>
          <cell r="T3343">
            <v>4838.57</v>
          </cell>
          <cell r="U3343">
            <v>4838.57</v>
          </cell>
          <cell r="V3343">
            <v>5177.2699000000002</v>
          </cell>
          <cell r="W3343">
            <v>5177.2699000000002</v>
          </cell>
          <cell r="X3343">
            <v>5177.2699000000002</v>
          </cell>
          <cell r="Y3343">
            <v>5177.2699000000002</v>
          </cell>
          <cell r="Z3343">
            <v>5752.5221111111114</v>
          </cell>
          <cell r="AB3343" t="str">
            <v/>
          </cell>
          <cell r="AC3343">
            <v>1458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I3343" t="str">
            <v/>
          </cell>
          <cell r="AJ3343" t="str">
            <v/>
          </cell>
          <cell r="AM3343" t="e">
            <v>#N/A</v>
          </cell>
        </row>
        <row r="3344">
          <cell r="A3344" t="str">
            <v>ACTIVE</v>
          </cell>
          <cell r="B3344" t="str">
            <v>37-1429</v>
          </cell>
          <cell r="C3344">
            <v>28864493</v>
          </cell>
          <cell r="D3344" t="str">
            <v>37-1429</v>
          </cell>
          <cell r="E3344" t="str">
            <v>SDR 26</v>
          </cell>
          <cell r="F3344" t="str">
            <v>21X4 WYE GXGXG SDR26</v>
          </cell>
          <cell r="G3344">
            <v>59.085000000000001</v>
          </cell>
          <cell r="H3344">
            <v>26.800483320000001</v>
          </cell>
          <cell r="I3344">
            <v>1</v>
          </cell>
          <cell r="J3344">
            <v>2</v>
          </cell>
          <cell r="K3344">
            <v>5676.4451111111111</v>
          </cell>
          <cell r="L3344">
            <v>483.52320000000003</v>
          </cell>
          <cell r="M3344" t="str">
            <v>SPECFIT</v>
          </cell>
          <cell r="N3344" t="str">
            <v>(80)920214</v>
          </cell>
          <cell r="O3344" t="str">
            <v>BOX</v>
          </cell>
          <cell r="P3344" t="str">
            <v>D</v>
          </cell>
          <cell r="Q3344" t="str">
            <v>F</v>
          </cell>
          <cell r="R3344">
            <v>4564.9294117647059</v>
          </cell>
          <cell r="S3344">
            <v>4884.4744705882358</v>
          </cell>
          <cell r="T3344">
            <v>4774.58</v>
          </cell>
          <cell r="U3344">
            <v>4774.58</v>
          </cell>
          <cell r="V3344">
            <v>5108.8006000000005</v>
          </cell>
          <cell r="W3344">
            <v>5108.8006000000005</v>
          </cell>
          <cell r="X3344">
            <v>5108.8006000000005</v>
          </cell>
          <cell r="Y3344">
            <v>5108.8006000000005</v>
          </cell>
          <cell r="Z3344">
            <v>5676.4451111111111</v>
          </cell>
          <cell r="AB3344" t="str">
            <v/>
          </cell>
          <cell r="AC3344">
            <v>1459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I3344" t="str">
            <v/>
          </cell>
          <cell r="AJ3344" t="str">
            <v/>
          </cell>
          <cell r="AM3344" t="e">
            <v>#N/A</v>
          </cell>
        </row>
        <row r="3345">
          <cell r="A3345" t="str">
            <v>ACTIVE</v>
          </cell>
          <cell r="B3345" t="str">
            <v>37-1430</v>
          </cell>
          <cell r="C3345">
            <v>28864507</v>
          </cell>
          <cell r="D3345" t="str">
            <v>37-1430</v>
          </cell>
          <cell r="E3345" t="str">
            <v>SDR 26</v>
          </cell>
          <cell r="F3345" t="str">
            <v>21X6 WYE GXGXG SDR26</v>
          </cell>
          <cell r="G3345">
            <v>66.105000000000004</v>
          </cell>
          <cell r="H3345">
            <v>29.984699160000002</v>
          </cell>
          <cell r="I3345">
            <v>1</v>
          </cell>
          <cell r="J3345">
            <v>2</v>
          </cell>
          <cell r="K3345">
            <v>6601.1985555555557</v>
          </cell>
          <cell r="L3345">
            <v>599.75766999999996</v>
          </cell>
          <cell r="M3345" t="str">
            <v>SPECFIT</v>
          </cell>
          <cell r="N3345" t="str">
            <v>(80)920216</v>
          </cell>
          <cell r="O3345" t="str">
            <v>BOX</v>
          </cell>
          <cell r="P3345" t="str">
            <v>D</v>
          </cell>
          <cell r="Q3345" t="str">
            <v>F</v>
          </cell>
          <cell r="R3345">
            <v>4893.1882352941175</v>
          </cell>
          <cell r="S3345">
            <v>5235.7114117647061</v>
          </cell>
          <cell r="T3345">
            <v>5552.41</v>
          </cell>
          <cell r="U3345">
            <v>5552.41</v>
          </cell>
          <cell r="V3345">
            <v>5941.0787</v>
          </cell>
          <cell r="W3345">
            <v>5941.0787</v>
          </cell>
          <cell r="X3345">
            <v>5941.0787</v>
          </cell>
          <cell r="Y3345">
            <v>5941.0787</v>
          </cell>
          <cell r="Z3345">
            <v>6601.1985555555557</v>
          </cell>
          <cell r="AB3345" t="str">
            <v/>
          </cell>
          <cell r="AC3345">
            <v>1460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I3345" t="str">
            <v/>
          </cell>
          <cell r="AJ3345" t="str">
            <v/>
          </cell>
          <cell r="AM3345" t="e">
            <v>#N/A</v>
          </cell>
        </row>
        <row r="3346">
          <cell r="A3346" t="str">
            <v>ACTIVE</v>
          </cell>
          <cell r="B3346" t="str">
            <v>37-1431</v>
          </cell>
          <cell r="C3346">
            <v>28864515</v>
          </cell>
          <cell r="D3346" t="str">
            <v>37-1431</v>
          </cell>
          <cell r="E3346" t="str">
            <v>SDR 26</v>
          </cell>
          <cell r="F3346" t="str">
            <v>21X8 WYE GXGXG SDR26</v>
          </cell>
          <cell r="G3346">
            <v>73.125</v>
          </cell>
          <cell r="H3346">
            <v>33.168914999999998</v>
          </cell>
          <cell r="I3346">
            <v>1</v>
          </cell>
          <cell r="J3346">
            <v>2</v>
          </cell>
          <cell r="K3346">
            <v>6862.0288888888899</v>
          </cell>
          <cell r="L3346">
            <v>656.68629999999996</v>
          </cell>
          <cell r="M3346" t="str">
            <v>SPECFIT</v>
          </cell>
          <cell r="N3346" t="str">
            <v>(80)920218</v>
          </cell>
          <cell r="O3346" t="str">
            <v>BOX</v>
          </cell>
          <cell r="P3346" t="str">
            <v>D</v>
          </cell>
          <cell r="Q3346" t="str">
            <v>F</v>
          </cell>
          <cell r="R3346">
            <v>5518.376470588235</v>
          </cell>
          <cell r="S3346">
            <v>5904.662823529412</v>
          </cell>
          <cell r="T3346">
            <v>5771.8</v>
          </cell>
          <cell r="U3346">
            <v>5771.8</v>
          </cell>
          <cell r="V3346">
            <v>6175.8260000000009</v>
          </cell>
          <cell r="W3346">
            <v>6175.8260000000009</v>
          </cell>
          <cell r="X3346">
            <v>6175.8260000000009</v>
          </cell>
          <cell r="Y3346">
            <v>6175.8260000000009</v>
          </cell>
          <cell r="Z3346">
            <v>6862.0288888888899</v>
          </cell>
          <cell r="AB3346" t="str">
            <v/>
          </cell>
          <cell r="AC3346">
            <v>1461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I3346" t="str">
            <v/>
          </cell>
          <cell r="AJ3346" t="str">
            <v/>
          </cell>
          <cell r="AM3346" t="e">
            <v>#N/A</v>
          </cell>
        </row>
        <row r="3347">
          <cell r="A3347" t="str">
            <v>ACTIVE</v>
          </cell>
          <cell r="B3347" t="str">
            <v>37-1432</v>
          </cell>
          <cell r="C3347">
            <v>28864523</v>
          </cell>
          <cell r="D3347" t="str">
            <v>37-1432</v>
          </cell>
          <cell r="E3347" t="str">
            <v>SDR 26</v>
          </cell>
          <cell r="F3347" t="str">
            <v>21X10 WYE GXGXG SDR26</v>
          </cell>
          <cell r="G3347">
            <v>78.974999999999994</v>
          </cell>
          <cell r="H3347">
            <v>35.822428199999997</v>
          </cell>
          <cell r="I3347">
            <v>1</v>
          </cell>
          <cell r="J3347">
            <v>2</v>
          </cell>
          <cell r="K3347">
            <v>7734.7565555555557</v>
          </cell>
          <cell r="L3347">
            <v>740.2038</v>
          </cell>
          <cell r="M3347" t="str">
            <v>SPECFIT</v>
          </cell>
          <cell r="N3347" t="str">
            <v>(80)9202110</v>
          </cell>
          <cell r="O3347" t="str">
            <v>BOX</v>
          </cell>
          <cell r="P3347" t="str">
            <v>D</v>
          </cell>
          <cell r="Q3347" t="str">
            <v>F</v>
          </cell>
          <cell r="R3347">
            <v>6220.2</v>
          </cell>
          <cell r="S3347">
            <v>6655.6140000000005</v>
          </cell>
          <cell r="T3347">
            <v>6505.87</v>
          </cell>
          <cell r="U3347">
            <v>6505.87</v>
          </cell>
          <cell r="V3347">
            <v>6961.2809000000007</v>
          </cell>
          <cell r="W3347">
            <v>6961.2809000000007</v>
          </cell>
          <cell r="X3347">
            <v>6961.2809000000007</v>
          </cell>
          <cell r="Y3347">
            <v>6961.2809000000007</v>
          </cell>
          <cell r="Z3347">
            <v>7734.7565555555557</v>
          </cell>
          <cell r="AB3347" t="str">
            <v/>
          </cell>
          <cell r="AC3347">
            <v>1462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I3347" t="str">
            <v/>
          </cell>
          <cell r="AJ3347" t="str">
            <v/>
          </cell>
          <cell r="AM3347" t="e">
            <v>#N/A</v>
          </cell>
        </row>
        <row r="3348">
          <cell r="A3348" t="str">
            <v>ACTIVE</v>
          </cell>
          <cell r="B3348" t="str">
            <v>37-1433</v>
          </cell>
          <cell r="C3348">
            <v>28864531</v>
          </cell>
          <cell r="D3348" t="str">
            <v>37-1433</v>
          </cell>
          <cell r="E3348" t="str">
            <v>SDR 26</v>
          </cell>
          <cell r="F3348" t="str">
            <v>21X12 WYE GXGXG SDR26</v>
          </cell>
          <cell r="G3348">
            <v>87.75</v>
          </cell>
          <cell r="H3348">
            <v>39.802697999999999</v>
          </cell>
          <cell r="I3348">
            <v>1</v>
          </cell>
          <cell r="J3348">
            <v>2</v>
          </cell>
          <cell r="K3348">
            <v>8365.093555555557</v>
          </cell>
          <cell r="L3348">
            <v>800.52750000000003</v>
          </cell>
          <cell r="M3348" t="str">
            <v>SPECFIT</v>
          </cell>
          <cell r="N3348" t="str">
            <v>(80)9202112</v>
          </cell>
          <cell r="O3348" t="str">
            <v>BOX</v>
          </cell>
          <cell r="P3348" t="str">
            <v>D</v>
          </cell>
          <cell r="Q3348" t="str">
            <v>F</v>
          </cell>
          <cell r="R3348">
            <v>6727.1294117647067</v>
          </cell>
          <cell r="S3348">
            <v>7198.0284705882368</v>
          </cell>
          <cell r="T3348">
            <v>7036.06</v>
          </cell>
          <cell r="U3348">
            <v>7036.06</v>
          </cell>
          <cell r="V3348">
            <v>7528.5842000000011</v>
          </cell>
          <cell r="W3348">
            <v>7528.5842000000011</v>
          </cell>
          <cell r="X3348">
            <v>7528.5842000000011</v>
          </cell>
          <cell r="Y3348">
            <v>7528.5842000000011</v>
          </cell>
          <cell r="Z3348">
            <v>8365.093555555557</v>
          </cell>
          <cell r="AB3348" t="str">
            <v/>
          </cell>
          <cell r="AC3348">
            <v>1463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I3348" t="str">
            <v/>
          </cell>
          <cell r="AJ3348" t="str">
            <v/>
          </cell>
          <cell r="AM3348" t="e">
            <v>#N/A</v>
          </cell>
        </row>
        <row r="3349">
          <cell r="A3349" t="str">
            <v>ACTIVE</v>
          </cell>
          <cell r="B3349" t="str">
            <v>37-1434</v>
          </cell>
          <cell r="C3349">
            <v>28864540</v>
          </cell>
          <cell r="D3349" t="str">
            <v>37-1434</v>
          </cell>
          <cell r="E3349" t="str">
            <v>SDR 26</v>
          </cell>
          <cell r="F3349" t="str">
            <v>21X15 WYE GXGXG SDR26</v>
          </cell>
          <cell r="G3349">
            <v>101.205</v>
          </cell>
          <cell r="H3349">
            <v>45.905778359999999</v>
          </cell>
          <cell r="I3349">
            <v>1</v>
          </cell>
          <cell r="J3349">
            <v>1</v>
          </cell>
          <cell r="K3349">
            <v>9688.1842222222222</v>
          </cell>
          <cell r="L3349">
            <v>927.14419999999996</v>
          </cell>
          <cell r="M3349" t="str">
            <v>SPECFIT</v>
          </cell>
          <cell r="N3349" t="str">
            <v>(80)9202115</v>
          </cell>
          <cell r="O3349" t="str">
            <v>BOX</v>
          </cell>
          <cell r="P3349" t="str">
            <v>D</v>
          </cell>
          <cell r="Q3349" t="str">
            <v>F</v>
          </cell>
          <cell r="R3349">
            <v>7791.1294117647058</v>
          </cell>
          <cell r="S3349">
            <v>8336.5084705882364</v>
          </cell>
          <cell r="T3349">
            <v>8148.94</v>
          </cell>
          <cell r="U3349">
            <v>8148.94</v>
          </cell>
          <cell r="V3349">
            <v>8719.3657999999996</v>
          </cell>
          <cell r="W3349">
            <v>8719.3657999999996</v>
          </cell>
          <cell r="X3349">
            <v>8719.3657999999996</v>
          </cell>
          <cell r="Y3349">
            <v>8719.3657999999996</v>
          </cell>
          <cell r="Z3349">
            <v>9688.1842222222222</v>
          </cell>
          <cell r="AB3349" t="str">
            <v/>
          </cell>
          <cell r="AC3349">
            <v>1464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I3349" t="str">
            <v/>
          </cell>
          <cell r="AJ3349" t="str">
            <v/>
          </cell>
          <cell r="AM3349" t="e">
            <v>#N/A</v>
          </cell>
        </row>
        <row r="3350">
          <cell r="A3350" t="str">
            <v>ACTIVE</v>
          </cell>
          <cell r="B3350" t="str">
            <v>37-1435</v>
          </cell>
          <cell r="C3350">
            <v>28864558</v>
          </cell>
          <cell r="D3350" t="str">
            <v>37-1435</v>
          </cell>
          <cell r="E3350" t="str">
            <v>SDR 26</v>
          </cell>
          <cell r="F3350" t="str">
            <v>21X18 WYE GXGXG SDR26</v>
          </cell>
          <cell r="G3350">
            <v>124.02</v>
          </cell>
          <cell r="H3350">
            <v>56.254479839999995</v>
          </cell>
          <cell r="I3350">
            <v>1</v>
          </cell>
          <cell r="J3350">
            <v>1</v>
          </cell>
          <cell r="K3350">
            <v>11408.946333333333</v>
          </cell>
          <cell r="L3350">
            <v>1091.8184000000001</v>
          </cell>
          <cell r="M3350" t="str">
            <v>SPECFIT</v>
          </cell>
          <cell r="N3350" t="str">
            <v>(80)9202118</v>
          </cell>
          <cell r="O3350" t="str">
            <v>BOX</v>
          </cell>
          <cell r="P3350" t="str">
            <v>D</v>
          </cell>
          <cell r="Q3350" t="str">
            <v>F</v>
          </cell>
          <cell r="R3350">
            <v>9174.9529411764706</v>
          </cell>
          <cell r="S3350">
            <v>9817.1996470588238</v>
          </cell>
          <cell r="T3350">
            <v>9596.31</v>
          </cell>
          <cell r="U3350">
            <v>9596.31</v>
          </cell>
          <cell r="V3350">
            <v>10268.0517</v>
          </cell>
          <cell r="W3350">
            <v>10268.0517</v>
          </cell>
          <cell r="X3350">
            <v>10268.0517</v>
          </cell>
          <cell r="Y3350">
            <v>10268.0517</v>
          </cell>
          <cell r="Z3350">
            <v>11408.946333333333</v>
          </cell>
          <cell r="AB3350" t="str">
            <v/>
          </cell>
          <cell r="AC3350">
            <v>1465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I3350" t="str">
            <v/>
          </cell>
          <cell r="AJ3350" t="str">
            <v/>
          </cell>
          <cell r="AM3350" t="e">
            <v>#N/A</v>
          </cell>
        </row>
        <row r="3351">
          <cell r="A3351" t="str">
            <v>ACTIVE</v>
          </cell>
          <cell r="B3351" t="str">
            <v>37-1436</v>
          </cell>
          <cell r="C3351">
            <v>28864566</v>
          </cell>
          <cell r="D3351" t="str">
            <v>37-1436</v>
          </cell>
          <cell r="E3351" t="str">
            <v>SDR 26</v>
          </cell>
          <cell r="F3351" t="str">
            <v>21 WYE GXGXG SDR26</v>
          </cell>
          <cell r="G3351">
            <v>145.66499999999999</v>
          </cell>
          <cell r="H3351">
            <v>66.072478679999989</v>
          </cell>
          <cell r="I3351">
            <v>1</v>
          </cell>
          <cell r="J3351">
            <v>1</v>
          </cell>
          <cell r="K3351">
            <v>14928.782666666668</v>
          </cell>
          <cell r="L3351">
            <v>1428.6618000000001</v>
          </cell>
          <cell r="M3351" t="str">
            <v>SPECFIT</v>
          </cell>
          <cell r="N3351" t="str">
            <v>(80)92021</v>
          </cell>
          <cell r="O3351" t="str">
            <v>BOX</v>
          </cell>
          <cell r="P3351" t="str">
            <v>D</v>
          </cell>
          <cell r="Q3351" t="str">
            <v>F</v>
          </cell>
          <cell r="R3351">
            <v>12005.564705882352</v>
          </cell>
          <cell r="S3351">
            <v>12845.954235294117</v>
          </cell>
          <cell r="T3351">
            <v>12556.92</v>
          </cell>
          <cell r="U3351">
            <v>12556.92</v>
          </cell>
          <cell r="V3351">
            <v>13435.904400000001</v>
          </cell>
          <cell r="W3351">
            <v>13435.904400000001</v>
          </cell>
          <cell r="X3351">
            <v>13435.904400000001</v>
          </cell>
          <cell r="Y3351">
            <v>13435.904400000001</v>
          </cell>
          <cell r="Z3351">
            <v>14928.782666666668</v>
          </cell>
          <cell r="AB3351" t="str">
            <v/>
          </cell>
          <cell r="AC3351">
            <v>1466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I3351" t="str">
            <v/>
          </cell>
          <cell r="AJ3351" t="str">
            <v/>
          </cell>
          <cell r="AM3351" t="e">
            <v>#N/A</v>
          </cell>
        </row>
        <row r="3352">
          <cell r="A3352" t="str">
            <v>ACTIVE</v>
          </cell>
          <cell r="B3352" t="str">
            <v>37-1437</v>
          </cell>
          <cell r="C3352">
            <v>28864574</v>
          </cell>
          <cell r="D3352" t="str">
            <v>37-1437</v>
          </cell>
          <cell r="E3352" t="str">
            <v>SDR 26</v>
          </cell>
          <cell r="F3352" t="str">
            <v>24X4 WYE GXGXG SDR26</v>
          </cell>
          <cell r="G3352">
            <v>80.73</v>
          </cell>
          <cell r="H3352">
            <v>36.618482159999999</v>
          </cell>
          <cell r="I3352">
            <v>1</v>
          </cell>
          <cell r="J3352">
            <v>2</v>
          </cell>
          <cell r="K3352">
            <v>8871.0846666666657</v>
          </cell>
          <cell r="L3352">
            <v>1011.1407</v>
          </cell>
          <cell r="M3352" t="str">
            <v>SPECFIT</v>
          </cell>
          <cell r="N3352" t="str">
            <v>(80)920244</v>
          </cell>
          <cell r="O3352" t="str">
            <v>BOX</v>
          </cell>
          <cell r="P3352" t="str">
            <v>D</v>
          </cell>
          <cell r="Q3352" t="str">
            <v>F</v>
          </cell>
          <cell r="R3352">
            <v>6885.3411764705879</v>
          </cell>
          <cell r="S3352">
            <v>7367.3150588235294</v>
          </cell>
          <cell r="T3352">
            <v>7461.66</v>
          </cell>
          <cell r="U3352">
            <v>7461.66</v>
          </cell>
          <cell r="V3352">
            <v>7983.9762000000001</v>
          </cell>
          <cell r="W3352">
            <v>7983.9762000000001</v>
          </cell>
          <cell r="X3352">
            <v>7983.9762000000001</v>
          </cell>
          <cell r="Y3352">
            <v>7983.9762000000001</v>
          </cell>
          <cell r="Z3352">
            <v>8871.0846666666657</v>
          </cell>
          <cell r="AB3352" t="str">
            <v/>
          </cell>
          <cell r="AC3352">
            <v>1467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I3352" t="str">
            <v/>
          </cell>
          <cell r="AJ3352" t="str">
            <v/>
          </cell>
          <cell r="AM3352" t="e">
            <v>#N/A</v>
          </cell>
        </row>
        <row r="3353">
          <cell r="A3353" t="str">
            <v>ACTIVE</v>
          </cell>
          <cell r="B3353" t="str">
            <v>37-1438</v>
          </cell>
          <cell r="C3353">
            <v>28864582</v>
          </cell>
          <cell r="D3353" t="str">
            <v>37-1438</v>
          </cell>
          <cell r="E3353" t="str">
            <v>SDR 26</v>
          </cell>
          <cell r="F3353" t="str">
            <v>24X6 WYE GXGXG SDR26</v>
          </cell>
          <cell r="G3353">
            <v>89.504999999999995</v>
          </cell>
          <cell r="H3353">
            <v>40.598751959999994</v>
          </cell>
          <cell r="I3353">
            <v>1</v>
          </cell>
          <cell r="J3353">
            <v>2</v>
          </cell>
          <cell r="K3353">
            <v>10739.221444444445</v>
          </cell>
          <cell r="L3353">
            <v>1157.3708300000001</v>
          </cell>
          <cell r="M3353" t="str">
            <v>SPECFIT</v>
          </cell>
          <cell r="N3353" t="str">
            <v>(80)920246</v>
          </cell>
          <cell r="O3353" t="str">
            <v>BOX</v>
          </cell>
          <cell r="P3353" t="str">
            <v>D</v>
          </cell>
          <cell r="Q3353" t="str">
            <v>F</v>
          </cell>
          <cell r="R3353">
            <v>7881.0470588235303</v>
          </cell>
          <cell r="S3353">
            <v>8432.7203529411781</v>
          </cell>
          <cell r="T3353">
            <v>9032.99</v>
          </cell>
          <cell r="U3353">
            <v>9032.99</v>
          </cell>
          <cell r="V3353">
            <v>9665.2993000000006</v>
          </cell>
          <cell r="W3353">
            <v>9665.2993000000006</v>
          </cell>
          <cell r="X3353">
            <v>9665.2993000000006</v>
          </cell>
          <cell r="Y3353">
            <v>9665.2993000000006</v>
          </cell>
          <cell r="Z3353">
            <v>10739.221444444445</v>
          </cell>
          <cell r="AB3353" t="str">
            <v/>
          </cell>
          <cell r="AC3353">
            <v>1468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I3353" t="str">
            <v/>
          </cell>
          <cell r="AJ3353" t="str">
            <v/>
          </cell>
          <cell r="AM3353" t="e">
            <v>#N/A</v>
          </cell>
        </row>
        <row r="3354">
          <cell r="A3354" t="str">
            <v>ACTIVE</v>
          </cell>
          <cell r="B3354" t="str">
            <v>37-1439</v>
          </cell>
          <cell r="C3354">
            <v>28864590</v>
          </cell>
          <cell r="D3354" t="str">
            <v>37-1439</v>
          </cell>
          <cell r="E3354" t="str">
            <v>SDR 26</v>
          </cell>
          <cell r="F3354" t="str">
            <v>24X8 WYE GXGXG SDR26</v>
          </cell>
          <cell r="G3354">
            <v>97.694999999999993</v>
          </cell>
          <cell r="H3354">
            <v>44.313670439999996</v>
          </cell>
          <cell r="I3354">
            <v>1</v>
          </cell>
          <cell r="J3354">
            <v>1</v>
          </cell>
          <cell r="K3354">
            <v>10909.220666666666</v>
          </cell>
          <cell r="L3354">
            <v>1155.49108</v>
          </cell>
          <cell r="M3354" t="str">
            <v>SPECFIT</v>
          </cell>
          <cell r="N3354" t="str">
            <v>(80)920248</v>
          </cell>
          <cell r="O3354" t="str">
            <v>BOX</v>
          </cell>
          <cell r="P3354" t="str">
            <v>D</v>
          </cell>
          <cell r="Q3354" t="str">
            <v>F</v>
          </cell>
          <cell r="R3354">
            <v>8499.4941176470584</v>
          </cell>
          <cell r="S3354">
            <v>9094.4587058823527</v>
          </cell>
          <cell r="T3354">
            <v>9175.98</v>
          </cell>
          <cell r="U3354">
            <v>9175.98</v>
          </cell>
          <cell r="V3354">
            <v>9818.2986000000001</v>
          </cell>
          <cell r="W3354">
            <v>9818.2986000000001</v>
          </cell>
          <cell r="X3354">
            <v>9818.2986000000001</v>
          </cell>
          <cell r="Y3354">
            <v>9818.2986000000001</v>
          </cell>
          <cell r="Z3354">
            <v>10909.220666666666</v>
          </cell>
          <cell r="AB3354" t="str">
            <v/>
          </cell>
          <cell r="AC3354">
            <v>1469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I3354" t="str">
            <v/>
          </cell>
          <cell r="AJ3354" t="str">
            <v/>
          </cell>
          <cell r="AM3354" t="e">
            <v>#N/A</v>
          </cell>
        </row>
        <row r="3355">
          <cell r="A3355" t="str">
            <v>ACTIVE</v>
          </cell>
          <cell r="B3355" t="str">
            <v>37-1440</v>
          </cell>
          <cell r="C3355">
            <v>28864604</v>
          </cell>
          <cell r="D3355" t="str">
            <v>37-1440</v>
          </cell>
          <cell r="E3355" t="str">
            <v>SDR 26</v>
          </cell>
          <cell r="F3355" t="str">
            <v>24X10 WYE GXGXG SDR26</v>
          </cell>
          <cell r="G3355">
            <v>105.88500000000001</v>
          </cell>
          <cell r="H3355">
            <v>48.028588920000004</v>
          </cell>
          <cell r="I3355">
            <v>1</v>
          </cell>
          <cell r="J3355">
            <v>1</v>
          </cell>
          <cell r="K3355">
            <v>11391.255666666666</v>
          </cell>
          <cell r="L3355">
            <v>1261.70262</v>
          </cell>
          <cell r="M3355" t="str">
            <v>SPECFIT</v>
          </cell>
          <cell r="N3355" t="str">
            <v>(80)9202410</v>
          </cell>
          <cell r="O3355" t="str">
            <v>BOX</v>
          </cell>
          <cell r="P3355" t="str">
            <v>D</v>
          </cell>
          <cell r="Q3355" t="str">
            <v>F</v>
          </cell>
          <cell r="R3355">
            <v>8591.4941176470602</v>
          </cell>
          <cell r="S3355">
            <v>9192.898705882355</v>
          </cell>
          <cell r="T3355">
            <v>9581.43</v>
          </cell>
          <cell r="U3355">
            <v>9581.43</v>
          </cell>
          <cell r="V3355">
            <v>10252.1301</v>
          </cell>
          <cell r="W3355">
            <v>10252.1301</v>
          </cell>
          <cell r="X3355">
            <v>10252.1301</v>
          </cell>
          <cell r="Y3355">
            <v>10252.1301</v>
          </cell>
          <cell r="Z3355">
            <v>11391.255666666666</v>
          </cell>
          <cell r="AB3355" t="str">
            <v/>
          </cell>
          <cell r="AC3355">
            <v>1470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I3355" t="str">
            <v/>
          </cell>
          <cell r="AJ3355" t="str">
            <v/>
          </cell>
          <cell r="AM3355" t="e">
            <v>#N/A</v>
          </cell>
        </row>
        <row r="3356">
          <cell r="A3356" t="str">
            <v>ACTIVE</v>
          </cell>
          <cell r="B3356" t="str">
            <v>37-1441</v>
          </cell>
          <cell r="C3356">
            <v>28864612</v>
          </cell>
          <cell r="D3356" t="str">
            <v>37-1441</v>
          </cell>
          <cell r="E3356" t="str">
            <v>SDR 26</v>
          </cell>
          <cell r="F3356" t="str">
            <v>24X12 WYE GXGXG SDR26</v>
          </cell>
          <cell r="G3356">
            <v>113.49</v>
          </cell>
          <cell r="H3356">
            <v>51.478156079999998</v>
          </cell>
          <cell r="I3356">
            <v>1</v>
          </cell>
          <cell r="J3356">
            <v>1</v>
          </cell>
          <cell r="K3356">
            <v>11599.346888888887</v>
          </cell>
          <cell r="L3356">
            <v>1043.9109000000001</v>
          </cell>
          <cell r="M3356" t="str">
            <v>SPECFIT</v>
          </cell>
          <cell r="N3356" t="str">
            <v>(80)9202412</v>
          </cell>
          <cell r="O3356" t="str">
            <v>BOX</v>
          </cell>
          <cell r="P3356" t="str">
            <v>D</v>
          </cell>
          <cell r="Q3356" t="str">
            <v>F</v>
          </cell>
          <cell r="R3356">
            <v>8772.3647058823535</v>
          </cell>
          <cell r="S3356">
            <v>9386.4302352941195</v>
          </cell>
          <cell r="T3356">
            <v>9756.4599999999991</v>
          </cell>
          <cell r="U3356">
            <v>9756.4599999999991</v>
          </cell>
          <cell r="V3356">
            <v>10439.412199999999</v>
          </cell>
          <cell r="W3356">
            <v>10439.412199999999</v>
          </cell>
          <cell r="X3356">
            <v>10439.412199999999</v>
          </cell>
          <cell r="Y3356">
            <v>10439.412199999999</v>
          </cell>
          <cell r="Z3356">
            <v>11599.346888888887</v>
          </cell>
          <cell r="AB3356" t="str">
            <v/>
          </cell>
          <cell r="AC3356">
            <v>1471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I3356" t="str">
            <v/>
          </cell>
          <cell r="AJ3356" t="str">
            <v/>
          </cell>
          <cell r="AM3356" t="e">
            <v>#N/A</v>
          </cell>
        </row>
        <row r="3357">
          <cell r="A3357" t="str">
            <v>ACTIVE</v>
          </cell>
          <cell r="B3357" t="str">
            <v>37-1442</v>
          </cell>
          <cell r="C3357">
            <v>28864620</v>
          </cell>
          <cell r="D3357" t="str">
            <v>37-1442</v>
          </cell>
          <cell r="E3357" t="str">
            <v>SDR 26</v>
          </cell>
          <cell r="F3357" t="str">
            <v>24X15 WYE GXGXG SDR26</v>
          </cell>
          <cell r="G3357">
            <v>129.87</v>
          </cell>
          <cell r="H3357">
            <v>58.907993040000001</v>
          </cell>
          <cell r="I3357">
            <v>1</v>
          </cell>
          <cell r="J3357">
            <v>1</v>
          </cell>
          <cell r="K3357">
            <v>12054.013666666668</v>
          </cell>
          <cell r="L3357">
            <v>1051.5853</v>
          </cell>
          <cell r="M3357" t="str">
            <v>SPECFIT</v>
          </cell>
          <cell r="N3357" t="str">
            <v>(80)9202415</v>
          </cell>
          <cell r="O3357" t="str">
            <v>BOX</v>
          </cell>
          <cell r="P3357" t="str">
            <v>D</v>
          </cell>
          <cell r="Q3357" t="str">
            <v>F</v>
          </cell>
          <cell r="R3357">
            <v>8836.8588235294119</v>
          </cell>
          <cell r="S3357">
            <v>9455.4389411764714</v>
          </cell>
          <cell r="T3357">
            <v>10138.89</v>
          </cell>
          <cell r="U3357">
            <v>10138.89</v>
          </cell>
          <cell r="V3357">
            <v>10848.612300000001</v>
          </cell>
          <cell r="W3357">
            <v>10848.612300000001</v>
          </cell>
          <cell r="X3357">
            <v>10848.612300000001</v>
          </cell>
          <cell r="Y3357">
            <v>10848.612300000001</v>
          </cell>
          <cell r="Z3357">
            <v>12054.013666666668</v>
          </cell>
          <cell r="AB3357" t="str">
            <v/>
          </cell>
          <cell r="AC3357">
            <v>1472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I3357" t="str">
            <v/>
          </cell>
          <cell r="AJ3357" t="str">
            <v/>
          </cell>
          <cell r="AM3357" t="e">
            <v>#N/A</v>
          </cell>
        </row>
        <row r="3358">
          <cell r="A3358" t="str">
            <v>ACTIVE</v>
          </cell>
          <cell r="B3358" t="str">
            <v>37-1443</v>
          </cell>
          <cell r="C3358">
            <v>28864639</v>
          </cell>
          <cell r="D3358" t="str">
            <v>37-1443</v>
          </cell>
          <cell r="E3358" t="str">
            <v>SDR 26</v>
          </cell>
          <cell r="F3358" t="str">
            <v>24X18 WYE GXGXG SDR26</v>
          </cell>
          <cell r="G3358">
            <v>155.61000000000001</v>
          </cell>
          <cell r="H3358">
            <v>70.583451120000007</v>
          </cell>
          <cell r="I3358">
            <v>1</v>
          </cell>
          <cell r="J3358">
            <v>1</v>
          </cell>
          <cell r="K3358">
            <v>16680.883888888889</v>
          </cell>
          <cell r="L3358">
            <v>1477.0378000000001</v>
          </cell>
          <cell r="M3358" t="str">
            <v>SPECFIT</v>
          </cell>
          <cell r="N3358" t="str">
            <v>(80)9202418</v>
          </cell>
          <cell r="O3358" t="str">
            <v>BOX</v>
          </cell>
          <cell r="P3358" t="str">
            <v>D</v>
          </cell>
          <cell r="Q3358" t="str">
            <v>F</v>
          </cell>
          <cell r="R3358">
            <v>12412.094117647061</v>
          </cell>
          <cell r="S3358">
            <v>13280.940705882356</v>
          </cell>
          <cell r="T3358">
            <v>14030.65</v>
          </cell>
          <cell r="U3358">
            <v>14030.65</v>
          </cell>
          <cell r="V3358">
            <v>15012.7955</v>
          </cell>
          <cell r="W3358">
            <v>15012.7955</v>
          </cell>
          <cell r="X3358">
            <v>15012.7955</v>
          </cell>
          <cell r="Y3358">
            <v>15012.7955</v>
          </cell>
          <cell r="Z3358">
            <v>16680.883888888889</v>
          </cell>
          <cell r="AB3358" t="str">
            <v/>
          </cell>
          <cell r="AC3358">
            <v>1473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I3358" t="str">
            <v/>
          </cell>
          <cell r="AJ3358" t="str">
            <v/>
          </cell>
          <cell r="AM3358" t="e">
            <v>#N/A</v>
          </cell>
        </row>
        <row r="3359">
          <cell r="A3359" t="str">
            <v>ACTIVE</v>
          </cell>
          <cell r="B3359" t="str">
            <v>37-1444</v>
          </cell>
          <cell r="C3359">
            <v>28864647</v>
          </cell>
          <cell r="D3359" t="str">
            <v>37-1444</v>
          </cell>
          <cell r="E3359" t="str">
            <v>SDR 26</v>
          </cell>
          <cell r="F3359" t="str">
            <v>24X21 WYE GXGXG SDR26</v>
          </cell>
          <cell r="G3359">
            <v>179.595</v>
          </cell>
          <cell r="H3359">
            <v>81.462855239999996</v>
          </cell>
          <cell r="I3359">
            <v>1</v>
          </cell>
          <cell r="J3359">
            <v>1</v>
          </cell>
          <cell r="K3359">
            <v>18046.298999999999</v>
          </cell>
          <cell r="L3359">
            <v>1619.77</v>
          </cell>
          <cell r="M3359" t="str">
            <v>SPECFIT</v>
          </cell>
          <cell r="N3359" t="str">
            <v>(80)9202421</v>
          </cell>
          <cell r="O3359" t="str">
            <v>BOX</v>
          </cell>
          <cell r="P3359" t="str">
            <v>D</v>
          </cell>
          <cell r="Q3359" t="str">
            <v>F</v>
          </cell>
          <cell r="R3359">
            <v>13611.517647058825</v>
          </cell>
          <cell r="S3359">
            <v>14564.323882352943</v>
          </cell>
          <cell r="T3359">
            <v>15179.13</v>
          </cell>
          <cell r="U3359">
            <v>15179.13</v>
          </cell>
          <cell r="V3359">
            <v>16241.669100000001</v>
          </cell>
          <cell r="W3359">
            <v>16241.669100000001</v>
          </cell>
          <cell r="X3359">
            <v>16241.669100000001</v>
          </cell>
          <cell r="Y3359">
            <v>16241.669100000001</v>
          </cell>
          <cell r="Z3359">
            <v>18046.298999999999</v>
          </cell>
          <cell r="AB3359" t="str">
            <v/>
          </cell>
          <cell r="AC3359">
            <v>1474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I3359" t="str">
            <v/>
          </cell>
          <cell r="AJ3359" t="str">
            <v/>
          </cell>
          <cell r="AM3359" t="e">
            <v>#N/A</v>
          </cell>
        </row>
        <row r="3360">
          <cell r="A3360" t="str">
            <v>ACTIVE</v>
          </cell>
          <cell r="B3360" t="str">
            <v>37-1445</v>
          </cell>
          <cell r="C3360">
            <v>28864655</v>
          </cell>
          <cell r="D3360" t="str">
            <v>37-1445</v>
          </cell>
          <cell r="E3360" t="str">
            <v>SDR 26</v>
          </cell>
          <cell r="F3360" t="str">
            <v>24 WYE GXGXG SDR26</v>
          </cell>
          <cell r="G3360">
            <v>207.09</v>
          </cell>
          <cell r="H3360">
            <v>93.934367280000004</v>
          </cell>
          <cell r="I3360">
            <v>1</v>
          </cell>
          <cell r="J3360">
            <v>1</v>
          </cell>
          <cell r="K3360">
            <v>22174.311444444444</v>
          </cell>
          <cell r="L3360">
            <v>1780.9503999999999</v>
          </cell>
          <cell r="M3360" t="str">
            <v>SPECFIT</v>
          </cell>
          <cell r="N3360" t="str">
            <v>(80)92024</v>
          </cell>
          <cell r="O3360" t="str">
            <v>BOX</v>
          </cell>
          <cell r="P3360" t="str">
            <v>D</v>
          </cell>
          <cell r="Q3360" t="str">
            <v>F</v>
          </cell>
          <cell r="R3360">
            <v>14965.976470588235</v>
          </cell>
          <cell r="S3360">
            <v>16013.594823529413</v>
          </cell>
          <cell r="T3360">
            <v>18651.29</v>
          </cell>
          <cell r="U3360">
            <v>18651.29</v>
          </cell>
          <cell r="V3360">
            <v>19956.880300000001</v>
          </cell>
          <cell r="W3360">
            <v>19956.880300000001</v>
          </cell>
          <cell r="X3360">
            <v>19956.880300000001</v>
          </cell>
          <cell r="Y3360">
            <v>19956.880300000001</v>
          </cell>
          <cell r="Z3360">
            <v>22174.311444444444</v>
          </cell>
          <cell r="AB3360" t="str">
            <v/>
          </cell>
          <cell r="AC3360">
            <v>1475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I3360" t="str">
            <v/>
          </cell>
          <cell r="AJ3360" t="str">
            <v/>
          </cell>
          <cell r="AM3360" t="e">
            <v>#N/A</v>
          </cell>
        </row>
        <row r="3361">
          <cell r="A3361" t="str">
            <v>ACTIVE</v>
          </cell>
          <cell r="B3361" t="str">
            <v>37-1446</v>
          </cell>
          <cell r="C3361">
            <v>28864663</v>
          </cell>
          <cell r="D3361" t="str">
            <v>37-1446</v>
          </cell>
          <cell r="E3361" t="str">
            <v>SDR 26</v>
          </cell>
          <cell r="F3361" t="str">
            <v>27X4 WYE GXGXG SDR26</v>
          </cell>
          <cell r="G3361">
            <v>109.395</v>
          </cell>
          <cell r="H3361">
            <v>49.620696840000001</v>
          </cell>
          <cell r="I3361">
            <v>1</v>
          </cell>
          <cell r="J3361">
            <v>1</v>
          </cell>
          <cell r="K3361">
            <v>10458.175104575164</v>
          </cell>
          <cell r="L3361">
            <v>978.31219999999996</v>
          </cell>
          <cell r="M3361" t="str">
            <v>SPECFIT</v>
          </cell>
          <cell r="N3361" t="str">
            <v>(80)920274</v>
          </cell>
          <cell r="O3361" t="str">
            <v>BOX</v>
          </cell>
          <cell r="P3361" t="str">
            <v>D</v>
          </cell>
          <cell r="Q3361" t="str">
            <v>F</v>
          </cell>
          <cell r="R3361">
            <v>8221.1176470588234</v>
          </cell>
          <cell r="S3361">
            <v>8796.5958823529418</v>
          </cell>
          <cell r="T3361">
            <v>8796.5958823529418</v>
          </cell>
          <cell r="U3361">
            <v>8796.5958823529418</v>
          </cell>
          <cell r="V3361">
            <v>9412.3575941176477</v>
          </cell>
          <cell r="W3361">
            <v>9412.3575941176477</v>
          </cell>
          <cell r="X3361">
            <v>9412.3575941176477</v>
          </cell>
          <cell r="Y3361">
            <v>9412.3575941176477</v>
          </cell>
          <cell r="Z3361">
            <v>10458.175104575164</v>
          </cell>
          <cell r="AB3361" t="str">
            <v/>
          </cell>
          <cell r="AC3361">
            <v>1476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I3361" t="str">
            <v/>
          </cell>
          <cell r="AJ3361" t="str">
            <v/>
          </cell>
          <cell r="AM3361" t="e">
            <v>#N/A</v>
          </cell>
        </row>
        <row r="3362">
          <cell r="A3362" t="str">
            <v>ACTIVE</v>
          </cell>
          <cell r="B3362" t="str">
            <v>37-1447</v>
          </cell>
          <cell r="C3362">
            <v>28864671</v>
          </cell>
          <cell r="D3362" t="str">
            <v>37-1447</v>
          </cell>
          <cell r="E3362" t="str">
            <v>SDR 26</v>
          </cell>
          <cell r="F3362" t="str">
            <v>27X6 WYE GXGXG SDR26</v>
          </cell>
          <cell r="G3362">
            <v>119.925</v>
          </cell>
          <cell r="H3362">
            <v>54.397020599999998</v>
          </cell>
          <cell r="I3362">
            <v>1</v>
          </cell>
          <cell r="J3362">
            <v>1</v>
          </cell>
          <cell r="K3362">
            <v>10940.814060130719</v>
          </cell>
          <cell r="L3362">
            <v>1023.4611</v>
          </cell>
          <cell r="M3362" t="str">
            <v>SPECFIT</v>
          </cell>
          <cell r="N3362" t="str">
            <v>(80)920276</v>
          </cell>
          <cell r="O3362" t="str">
            <v>BOX</v>
          </cell>
          <cell r="P3362" t="str">
            <v>D</v>
          </cell>
          <cell r="Q3362" t="str">
            <v>F</v>
          </cell>
          <cell r="R3362">
            <v>8600.5176470588231</v>
          </cell>
          <cell r="S3362">
            <v>9202.5538823529405</v>
          </cell>
          <cell r="T3362">
            <v>9202.5538823529405</v>
          </cell>
          <cell r="U3362">
            <v>9202.5538823529405</v>
          </cell>
          <cell r="V3362">
            <v>9846.7326541176462</v>
          </cell>
          <cell r="W3362">
            <v>9846.7326541176462</v>
          </cell>
          <cell r="X3362">
            <v>9846.7326541176462</v>
          </cell>
          <cell r="Y3362">
            <v>9846.7326541176462</v>
          </cell>
          <cell r="Z3362">
            <v>10940.814060130719</v>
          </cell>
          <cell r="AB3362" t="str">
            <v/>
          </cell>
          <cell r="AC3362">
            <v>1477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I3362" t="str">
            <v/>
          </cell>
          <cell r="AJ3362" t="str">
            <v/>
          </cell>
          <cell r="AM3362" t="e">
            <v>#N/A</v>
          </cell>
        </row>
        <row r="3363">
          <cell r="A3363" t="str">
            <v>ACTIVE</v>
          </cell>
          <cell r="B3363" t="str">
            <v>37-1448</v>
          </cell>
          <cell r="C3363">
            <v>28864680</v>
          </cell>
          <cell r="D3363" t="str">
            <v>37-1448</v>
          </cell>
          <cell r="E3363" t="str">
            <v>SDR 26</v>
          </cell>
          <cell r="F3363" t="str">
            <v>27X8 WYE GXGXG SDR26</v>
          </cell>
          <cell r="G3363">
            <v>125.19</v>
          </cell>
          <cell r="H3363">
            <v>56.785182479999996</v>
          </cell>
          <cell r="I3363">
            <v>1</v>
          </cell>
          <cell r="J3363">
            <v>1</v>
          </cell>
          <cell r="K3363">
            <v>12872.761721568628</v>
          </cell>
          <cell r="L3363">
            <v>1204.1859999999999</v>
          </cell>
          <cell r="M3363" t="str">
            <v>SPECFIT</v>
          </cell>
          <cell r="N3363" t="str">
            <v>(80)920278</v>
          </cell>
          <cell r="O3363" t="str">
            <v>BOX</v>
          </cell>
          <cell r="P3363" t="str">
            <v>D</v>
          </cell>
          <cell r="Q3363" t="str">
            <v>F</v>
          </cell>
          <cell r="R3363">
            <v>10119.211764705882</v>
          </cell>
          <cell r="S3363">
            <v>10827.556588235295</v>
          </cell>
          <cell r="T3363">
            <v>10827.556588235295</v>
          </cell>
          <cell r="U3363">
            <v>10827.556588235295</v>
          </cell>
          <cell r="V3363">
            <v>11585.485549411766</v>
          </cell>
          <cell r="W3363">
            <v>11585.485549411766</v>
          </cell>
          <cell r="X3363">
            <v>11585.485549411766</v>
          </cell>
          <cell r="Y3363">
            <v>11585.485549411766</v>
          </cell>
          <cell r="Z3363">
            <v>12872.761721568628</v>
          </cell>
          <cell r="AB3363" t="str">
            <v/>
          </cell>
          <cell r="AC3363">
            <v>1478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I3363" t="str">
            <v/>
          </cell>
          <cell r="AJ3363" t="str">
            <v/>
          </cell>
          <cell r="AM3363" t="e">
            <v>#N/A</v>
          </cell>
        </row>
        <row r="3364">
          <cell r="A3364" t="str">
            <v>ACTIVE</v>
          </cell>
          <cell r="B3364" t="str">
            <v>37-1449</v>
          </cell>
          <cell r="C3364">
            <v>28864698</v>
          </cell>
          <cell r="D3364" t="str">
            <v>37-1449</v>
          </cell>
          <cell r="E3364" t="str">
            <v>SDR 26</v>
          </cell>
          <cell r="F3364" t="str">
            <v>27X10 WYE GXGXG SDR26</v>
          </cell>
          <cell r="G3364">
            <v>139.815</v>
          </cell>
          <cell r="H3364">
            <v>63.418965479999997</v>
          </cell>
          <cell r="I3364">
            <v>1</v>
          </cell>
          <cell r="J3364">
            <v>1</v>
          </cell>
          <cell r="K3364">
            <v>13058.714433986932</v>
          </cell>
          <cell r="L3364">
            <v>1221.5808</v>
          </cell>
          <cell r="M3364" t="str">
            <v>SPECFIT</v>
          </cell>
          <cell r="N3364" t="str">
            <v>(80)9202710</v>
          </cell>
          <cell r="O3364" t="str">
            <v>BOX</v>
          </cell>
          <cell r="P3364" t="str">
            <v>D</v>
          </cell>
          <cell r="Q3364" t="str">
            <v>F</v>
          </cell>
          <cell r="R3364">
            <v>10265.388235294118</v>
          </cell>
          <cell r="S3364">
            <v>10983.965411764708</v>
          </cell>
          <cell r="T3364">
            <v>10983.965411764708</v>
          </cell>
          <cell r="U3364">
            <v>10983.965411764708</v>
          </cell>
          <cell r="V3364">
            <v>11752.842990588239</v>
          </cell>
          <cell r="W3364">
            <v>11752.842990588239</v>
          </cell>
          <cell r="X3364">
            <v>11752.842990588239</v>
          </cell>
          <cell r="Y3364">
            <v>11752.842990588239</v>
          </cell>
          <cell r="Z3364">
            <v>13058.714433986932</v>
          </cell>
          <cell r="AB3364" t="str">
            <v/>
          </cell>
          <cell r="AC3364">
            <v>1479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I3364" t="str">
            <v/>
          </cell>
          <cell r="AJ3364" t="str">
            <v/>
          </cell>
          <cell r="AM3364" t="e">
            <v>#N/A</v>
          </cell>
        </row>
        <row r="3365">
          <cell r="A3365" t="str">
            <v>ACTIVE</v>
          </cell>
          <cell r="B3365" t="str">
            <v>37-1450</v>
          </cell>
          <cell r="C3365">
            <v>28864701</v>
          </cell>
          <cell r="D3365" t="str">
            <v>37-1450</v>
          </cell>
          <cell r="E3365" t="str">
            <v>SDR 26</v>
          </cell>
          <cell r="F3365" t="str">
            <v>27X12 WYE GXGXG SDR26</v>
          </cell>
          <cell r="G3365">
            <v>150.93</v>
          </cell>
          <cell r="H3365">
            <v>68.460640560000002</v>
          </cell>
          <cell r="I3365">
            <v>1</v>
          </cell>
          <cell r="J3365">
            <v>1</v>
          </cell>
          <cell r="K3365">
            <v>13759.258539869283</v>
          </cell>
          <cell r="L3365">
            <v>1287.1128000000001</v>
          </cell>
          <cell r="M3365" t="str">
            <v>SPECFIT</v>
          </cell>
          <cell r="N3365" t="str">
            <v>(80)9202712</v>
          </cell>
          <cell r="O3365" t="str">
            <v>BOX</v>
          </cell>
          <cell r="P3365" t="str">
            <v>D</v>
          </cell>
          <cell r="Q3365" t="str">
            <v>F</v>
          </cell>
          <cell r="R3365">
            <v>10816.082352941177</v>
          </cell>
          <cell r="S3365">
            <v>11573.20811764706</v>
          </cell>
          <cell r="T3365">
            <v>11573.20811764706</v>
          </cell>
          <cell r="U3365">
            <v>11573.20811764706</v>
          </cell>
          <cell r="V3365">
            <v>12383.332685882355</v>
          </cell>
          <cell r="W3365">
            <v>12383.332685882355</v>
          </cell>
          <cell r="X3365">
            <v>12383.332685882355</v>
          </cell>
          <cell r="Y3365">
            <v>12383.332685882355</v>
          </cell>
          <cell r="Z3365">
            <v>13759.258539869283</v>
          </cell>
          <cell r="AB3365" t="str">
            <v/>
          </cell>
          <cell r="AC3365">
            <v>1480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I3365" t="str">
            <v/>
          </cell>
          <cell r="AJ3365" t="str">
            <v/>
          </cell>
          <cell r="AM3365" t="e">
            <v>#N/A</v>
          </cell>
        </row>
        <row r="3366">
          <cell r="A3366" t="str">
            <v>ACTIVE</v>
          </cell>
          <cell r="B3366" t="str">
            <v>37-1451</v>
          </cell>
          <cell r="C3366">
            <v>28864710</v>
          </cell>
          <cell r="D3366" t="str">
            <v>37-1451</v>
          </cell>
          <cell r="E3366" t="str">
            <v>SDR 26</v>
          </cell>
          <cell r="F3366" t="str">
            <v>27X15 WYE GXGXG SDR26</v>
          </cell>
          <cell r="G3366">
            <v>167.89500000000001</v>
          </cell>
          <cell r="H3366">
            <v>76.155828839999998</v>
          </cell>
          <cell r="I3366">
            <v>1</v>
          </cell>
          <cell r="J3366">
            <v>1</v>
          </cell>
          <cell r="K3366">
            <v>14999.536941176471</v>
          </cell>
          <cell r="L3366">
            <v>1403.1351999999999</v>
          </cell>
          <cell r="M3366" t="str">
            <v>SPECFIT</v>
          </cell>
          <cell r="N3366" t="str">
            <v>(80)9202715</v>
          </cell>
          <cell r="O3366" t="str">
            <v>BOX</v>
          </cell>
          <cell r="P3366" t="str">
            <v>D</v>
          </cell>
          <cell r="Q3366" t="str">
            <v>F</v>
          </cell>
          <cell r="R3366">
            <v>11791.058823529411</v>
          </cell>
          <cell r="S3366">
            <v>12616.43294117647</v>
          </cell>
          <cell r="T3366">
            <v>12616.43294117647</v>
          </cell>
          <cell r="U3366">
            <v>12616.43294117647</v>
          </cell>
          <cell r="V3366">
            <v>13499.583247058825</v>
          </cell>
          <cell r="W3366">
            <v>13499.583247058825</v>
          </cell>
          <cell r="X3366">
            <v>13499.583247058825</v>
          </cell>
          <cell r="Y3366">
            <v>13499.583247058825</v>
          </cell>
          <cell r="Z3366">
            <v>14999.536941176471</v>
          </cell>
          <cell r="AB3366" t="str">
            <v/>
          </cell>
          <cell r="AC3366">
            <v>1481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I3366" t="str">
            <v/>
          </cell>
          <cell r="AJ3366" t="str">
            <v/>
          </cell>
          <cell r="AM3366" t="e">
            <v>#N/A</v>
          </cell>
        </row>
        <row r="3367">
          <cell r="A3367" t="str">
            <v>ACTIVE</v>
          </cell>
          <cell r="B3367" t="str">
            <v>37-1452</v>
          </cell>
          <cell r="C3367">
            <v>28864728</v>
          </cell>
          <cell r="D3367" t="str">
            <v>37-1452</v>
          </cell>
          <cell r="E3367" t="str">
            <v>SDR 26</v>
          </cell>
          <cell r="F3367" t="str">
            <v>27X18 WYE GXGXG SDR26</v>
          </cell>
          <cell r="G3367">
            <v>197.14500000000001</v>
          </cell>
          <cell r="H3367">
            <v>89.42339484</v>
          </cell>
          <cell r="I3367">
            <v>1</v>
          </cell>
          <cell r="J3367">
            <v>1</v>
          </cell>
          <cell r="K3367">
            <v>16152.952602614383</v>
          </cell>
          <cell r="L3367">
            <v>1511.0314000000001</v>
          </cell>
          <cell r="M3367" t="str">
            <v>SPECFIT</v>
          </cell>
          <cell r="N3367" t="str">
            <v>(80)9202718</v>
          </cell>
          <cell r="O3367" t="str">
            <v>BOX</v>
          </cell>
          <cell r="P3367" t="str">
            <v>D</v>
          </cell>
          <cell r="Q3367" t="str">
            <v>F</v>
          </cell>
          <cell r="R3367">
            <v>12697.752941176472</v>
          </cell>
          <cell r="S3367">
            <v>13586.595647058826</v>
          </cell>
          <cell r="T3367">
            <v>13586.595647058826</v>
          </cell>
          <cell r="U3367">
            <v>13586.595647058826</v>
          </cell>
          <cell r="V3367">
            <v>14537.657342352944</v>
          </cell>
          <cell r="W3367">
            <v>14537.657342352944</v>
          </cell>
          <cell r="X3367">
            <v>14537.657342352944</v>
          </cell>
          <cell r="Y3367">
            <v>14537.657342352944</v>
          </cell>
          <cell r="Z3367">
            <v>16152.952602614383</v>
          </cell>
          <cell r="AB3367" t="str">
            <v/>
          </cell>
          <cell r="AC3367">
            <v>1482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I3367" t="str">
            <v/>
          </cell>
          <cell r="AJ3367" t="str">
            <v/>
          </cell>
          <cell r="AM3367" t="e">
            <v>#N/A</v>
          </cell>
        </row>
        <row r="3368">
          <cell r="A3368" t="str">
            <v>ACTIVE</v>
          </cell>
          <cell r="B3368" t="str">
            <v>37-1453</v>
          </cell>
          <cell r="C3368">
            <v>28864736</v>
          </cell>
          <cell r="D3368" t="str">
            <v>37-1453</v>
          </cell>
          <cell r="E3368" t="str">
            <v>SDR 26</v>
          </cell>
          <cell r="F3368" t="str">
            <v>27X21 WYE GXGXG SDR26</v>
          </cell>
          <cell r="G3368">
            <v>222.88499999999999</v>
          </cell>
          <cell r="H3368">
            <v>101.09885292</v>
          </cell>
          <cell r="I3368">
            <v>1</v>
          </cell>
          <cell r="J3368">
            <v>1</v>
          </cell>
          <cell r="K3368">
            <v>18360.020482352946</v>
          </cell>
          <cell r="L3368">
            <v>1717.4920999999999</v>
          </cell>
          <cell r="M3368" t="str">
            <v>SPECFIT</v>
          </cell>
          <cell r="N3368" t="str">
            <v>(80)9202721</v>
          </cell>
          <cell r="O3368" t="str">
            <v>BOX</v>
          </cell>
          <cell r="P3368" t="str">
            <v>D</v>
          </cell>
          <cell r="Q3368" t="str">
            <v>F</v>
          </cell>
          <cell r="R3368">
            <v>14432.717647058824</v>
          </cell>
          <cell r="S3368">
            <v>15443.007882352942</v>
          </cell>
          <cell r="T3368">
            <v>15443.007882352942</v>
          </cell>
          <cell r="U3368">
            <v>15443.007882352942</v>
          </cell>
          <cell r="V3368">
            <v>16524.01843411765</v>
          </cell>
          <cell r="W3368">
            <v>16524.01843411765</v>
          </cell>
          <cell r="X3368">
            <v>16524.01843411765</v>
          </cell>
          <cell r="Y3368">
            <v>16524.01843411765</v>
          </cell>
          <cell r="Z3368">
            <v>18360.020482352946</v>
          </cell>
          <cell r="AB3368" t="str">
            <v/>
          </cell>
          <cell r="AC3368">
            <v>1483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I3368" t="str">
            <v/>
          </cell>
          <cell r="AJ3368" t="str">
            <v/>
          </cell>
          <cell r="AM3368" t="e">
            <v>#N/A</v>
          </cell>
        </row>
        <row r="3369">
          <cell r="A3369" t="str">
            <v>ACTIVE</v>
          </cell>
          <cell r="B3369" t="str">
            <v>37-1454</v>
          </cell>
          <cell r="C3369">
            <v>28864744</v>
          </cell>
          <cell r="D3369" t="str">
            <v>37-1454</v>
          </cell>
          <cell r="E3369" t="str">
            <v>SDR 26</v>
          </cell>
          <cell r="F3369" t="str">
            <v>27X24 WYE GXGXG SDR26</v>
          </cell>
          <cell r="G3369">
            <v>253.30500000000001</v>
          </cell>
          <cell r="H3369">
            <v>114.89712156</v>
          </cell>
          <cell r="I3369">
            <v>1</v>
          </cell>
          <cell r="J3369">
            <v>1</v>
          </cell>
          <cell r="K3369">
            <v>20547.946831372552</v>
          </cell>
          <cell r="L3369">
            <v>1922.1624999999999</v>
          </cell>
          <cell r="M3369" t="str">
            <v>SPECFIT</v>
          </cell>
          <cell r="N3369" t="str">
            <v>(80)9202724</v>
          </cell>
          <cell r="O3369" t="str">
            <v>BOX</v>
          </cell>
          <cell r="P3369" t="str">
            <v>D</v>
          </cell>
          <cell r="Q3369" t="str">
            <v>F</v>
          </cell>
          <cell r="R3369">
            <v>16152.635294117646</v>
          </cell>
          <cell r="S3369">
            <v>17283.319764705884</v>
          </cell>
          <cell r="T3369">
            <v>17283.319764705884</v>
          </cell>
          <cell r="U3369">
            <v>17283.319764705884</v>
          </cell>
          <cell r="V3369">
            <v>18493.152148235298</v>
          </cell>
          <cell r="W3369">
            <v>18493.152148235298</v>
          </cell>
          <cell r="X3369">
            <v>18493.152148235298</v>
          </cell>
          <cell r="Y3369">
            <v>18493.152148235298</v>
          </cell>
          <cell r="Z3369">
            <v>20547.946831372552</v>
          </cell>
          <cell r="AB3369" t="str">
            <v/>
          </cell>
          <cell r="AC3369">
            <v>1484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I3369" t="str">
            <v/>
          </cell>
          <cell r="AJ3369" t="str">
            <v/>
          </cell>
          <cell r="AM3369" t="e">
            <v>#N/A</v>
          </cell>
        </row>
        <row r="3370">
          <cell r="A3370" t="str">
            <v>ACTIVE</v>
          </cell>
          <cell r="B3370" t="str">
            <v>37-1455</v>
          </cell>
          <cell r="C3370">
            <v>28864752</v>
          </cell>
          <cell r="D3370" t="str">
            <v>37-1455</v>
          </cell>
          <cell r="E3370" t="str">
            <v>SDR 26</v>
          </cell>
          <cell r="F3370" t="str">
            <v>27 WYE GXGXG SDR26</v>
          </cell>
          <cell r="G3370">
            <v>290.745</v>
          </cell>
          <cell r="H3370">
            <v>131.87960604</v>
          </cell>
          <cell r="I3370">
            <v>1</v>
          </cell>
          <cell r="J3370" t="str">
            <v>-</v>
          </cell>
          <cell r="K3370">
            <v>22286.952652287586</v>
          </cell>
          <cell r="L3370">
            <v>2084.8389999999999</v>
          </cell>
          <cell r="M3370" t="str">
            <v>SPECFIT</v>
          </cell>
          <cell r="N3370" t="str">
            <v>(80)92027</v>
          </cell>
          <cell r="O3370" t="str">
            <v>BOX</v>
          </cell>
          <cell r="P3370" t="str">
            <v>D</v>
          </cell>
          <cell r="Q3370" t="str">
            <v>F</v>
          </cell>
          <cell r="R3370">
            <v>17519.658823529411</v>
          </cell>
          <cell r="S3370">
            <v>18746.034941176473</v>
          </cell>
          <cell r="T3370">
            <v>18746.034941176473</v>
          </cell>
          <cell r="U3370">
            <v>18746.034941176473</v>
          </cell>
          <cell r="V3370">
            <v>20058.257387058828</v>
          </cell>
          <cell r="W3370">
            <v>20058.257387058828</v>
          </cell>
          <cell r="X3370">
            <v>20058.257387058828</v>
          </cell>
          <cell r="Y3370">
            <v>20058.257387058828</v>
          </cell>
          <cell r="Z3370">
            <v>22286.952652287586</v>
          </cell>
          <cell r="AB3370" t="str">
            <v/>
          </cell>
          <cell r="AC3370">
            <v>1485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I3370" t="str">
            <v/>
          </cell>
          <cell r="AJ3370" t="str">
            <v/>
          </cell>
          <cell r="AM3370" t="e">
            <v>#N/A</v>
          </cell>
        </row>
        <row r="3371">
          <cell r="A3371" t="str">
            <v>ACTIVE</v>
          </cell>
          <cell r="B3371" t="str">
            <v>37-1456</v>
          </cell>
          <cell r="C3371">
            <v>28864760</v>
          </cell>
          <cell r="D3371" t="str">
            <v>37-1456</v>
          </cell>
          <cell r="E3371" t="str">
            <v>SDR 26</v>
          </cell>
          <cell r="F3371" t="str">
            <v>30X4 WYE GXGXG SDR26</v>
          </cell>
          <cell r="G3371">
            <v>173.745</v>
          </cell>
          <cell r="H3371">
            <v>78.809342040000004</v>
          </cell>
          <cell r="I3371">
            <v>1</v>
          </cell>
          <cell r="J3371">
            <v>1</v>
          </cell>
          <cell r="K3371">
            <v>13457.947798692812</v>
          </cell>
          <cell r="L3371">
            <v>1258.9274</v>
          </cell>
          <cell r="M3371" t="str">
            <v>SPECFIT</v>
          </cell>
          <cell r="N3371" t="str">
            <v>(80)920304</v>
          </cell>
          <cell r="O3371" t="str">
            <v>BOX</v>
          </cell>
          <cell r="P3371" t="str">
            <v>D</v>
          </cell>
          <cell r="Q3371" t="str">
            <v>F</v>
          </cell>
          <cell r="R3371">
            <v>10579.223529411765</v>
          </cell>
          <cell r="S3371">
            <v>11319.769176470591</v>
          </cell>
          <cell r="T3371">
            <v>11319.769176470591</v>
          </cell>
          <cell r="U3371">
            <v>11319.769176470591</v>
          </cell>
          <cell r="V3371">
            <v>12112.153018823532</v>
          </cell>
          <cell r="W3371">
            <v>12112.153018823532</v>
          </cell>
          <cell r="X3371">
            <v>12112.153018823532</v>
          </cell>
          <cell r="Y3371">
            <v>12112.153018823532</v>
          </cell>
          <cell r="Z3371">
            <v>13457.947798692812</v>
          </cell>
          <cell r="AB3371" t="str">
            <v/>
          </cell>
          <cell r="AC3371">
            <v>1486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I3371" t="str">
            <v/>
          </cell>
          <cell r="AJ3371" t="str">
            <v/>
          </cell>
          <cell r="AM3371" t="e">
            <v>#N/A</v>
          </cell>
        </row>
        <row r="3372">
          <cell r="A3372" t="str">
            <v>ACTIVE</v>
          </cell>
          <cell r="B3372" t="str">
            <v>37-1457</v>
          </cell>
          <cell r="C3372">
            <v>28864779</v>
          </cell>
          <cell r="D3372" t="str">
            <v>37-1457</v>
          </cell>
          <cell r="E3372" t="str">
            <v>SDR 26</v>
          </cell>
          <cell r="F3372" t="str">
            <v>30X6 WYE GXGXG SDR26</v>
          </cell>
          <cell r="G3372">
            <v>185.44499999999999</v>
          </cell>
          <cell r="H3372">
            <v>84.116368440000002</v>
          </cell>
          <cell r="I3372">
            <v>1</v>
          </cell>
          <cell r="J3372">
            <v>1</v>
          </cell>
          <cell r="K3372">
            <v>14059.626422222225</v>
          </cell>
          <cell r="L3372">
            <v>1315.2112</v>
          </cell>
          <cell r="M3372" t="str">
            <v>SPECFIT</v>
          </cell>
          <cell r="N3372" t="str">
            <v>(80)920306</v>
          </cell>
          <cell r="O3372" t="str">
            <v>BOX</v>
          </cell>
          <cell r="P3372" t="str">
            <v>D</v>
          </cell>
          <cell r="Q3372" t="str">
            <v>F</v>
          </cell>
          <cell r="R3372">
            <v>11052.2</v>
          </cell>
          <cell r="S3372">
            <v>11825.854000000001</v>
          </cell>
          <cell r="T3372">
            <v>11825.854000000001</v>
          </cell>
          <cell r="U3372">
            <v>11825.854000000001</v>
          </cell>
          <cell r="V3372">
            <v>12653.663780000003</v>
          </cell>
          <cell r="W3372">
            <v>12653.663780000003</v>
          </cell>
          <cell r="X3372">
            <v>12653.663780000003</v>
          </cell>
          <cell r="Y3372">
            <v>12653.663780000003</v>
          </cell>
          <cell r="Z3372">
            <v>14059.626422222225</v>
          </cell>
          <cell r="AB3372" t="str">
            <v/>
          </cell>
          <cell r="AC3372">
            <v>1487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I3372" t="str">
            <v/>
          </cell>
          <cell r="AJ3372" t="str">
            <v/>
          </cell>
          <cell r="AM3372" t="e">
            <v>#N/A</v>
          </cell>
        </row>
        <row r="3373">
          <cell r="A3373" t="str">
            <v>ACTIVE</v>
          </cell>
          <cell r="B3373" t="str">
            <v>37-1458</v>
          </cell>
          <cell r="C3373">
            <v>28864787</v>
          </cell>
          <cell r="D3373" t="str">
            <v>37-1458</v>
          </cell>
          <cell r="E3373" t="str">
            <v>SDR 26</v>
          </cell>
          <cell r="F3373" t="str">
            <v>30X8 WYE GXGXG SDR26</v>
          </cell>
          <cell r="G3373">
            <v>238.095</v>
          </cell>
          <cell r="H3373">
            <v>107.99798724</v>
          </cell>
          <cell r="I3373">
            <v>1</v>
          </cell>
          <cell r="J3373">
            <v>1</v>
          </cell>
          <cell r="K3373">
            <v>16541.949214379089</v>
          </cell>
          <cell r="L3373">
            <v>1547.4208000000001</v>
          </cell>
          <cell r="M3373" t="str">
            <v>SPECFIT</v>
          </cell>
          <cell r="N3373" t="str">
            <v>(80)920308</v>
          </cell>
          <cell r="O3373" t="str">
            <v>BOX</v>
          </cell>
          <cell r="P3373" t="str">
            <v>D</v>
          </cell>
          <cell r="Q3373" t="str">
            <v>F</v>
          </cell>
          <cell r="R3373">
            <v>13003.54117647059</v>
          </cell>
          <cell r="S3373">
            <v>13913.789058823531</v>
          </cell>
          <cell r="T3373">
            <v>13913.789058823531</v>
          </cell>
          <cell r="U3373">
            <v>13913.789058823531</v>
          </cell>
          <cell r="V3373">
            <v>14887.754292941179</v>
          </cell>
          <cell r="W3373">
            <v>14887.754292941179</v>
          </cell>
          <cell r="X3373">
            <v>14887.754292941179</v>
          </cell>
          <cell r="Y3373">
            <v>14887.754292941179</v>
          </cell>
          <cell r="Z3373">
            <v>16541.949214379089</v>
          </cell>
          <cell r="AB3373" t="str">
            <v/>
          </cell>
          <cell r="AC3373">
            <v>1488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I3373" t="str">
            <v/>
          </cell>
          <cell r="AJ3373" t="str">
            <v/>
          </cell>
          <cell r="AM3373" t="e">
            <v>#N/A</v>
          </cell>
        </row>
        <row r="3374">
          <cell r="A3374" t="str">
            <v>ACTIVE</v>
          </cell>
          <cell r="B3374" t="str">
            <v>37-1459</v>
          </cell>
          <cell r="C3374">
            <v>28864795</v>
          </cell>
          <cell r="D3374" t="str">
            <v>37-1459</v>
          </cell>
          <cell r="E3374" t="str">
            <v>SDR 26</v>
          </cell>
          <cell r="F3374" t="str">
            <v>30X10 WYE GXGXG SDR26</v>
          </cell>
          <cell r="G3374">
            <v>246.285</v>
          </cell>
          <cell r="H3374">
            <v>111.71290571999999</v>
          </cell>
          <cell r="I3374">
            <v>1</v>
          </cell>
          <cell r="J3374">
            <v>1</v>
          </cell>
          <cell r="K3374">
            <v>16781.076171241832</v>
          </cell>
          <cell r="L3374">
            <v>1569.7906</v>
          </cell>
          <cell r="M3374" t="str">
            <v>SPECFIT</v>
          </cell>
          <cell r="N3374" t="str">
            <v>(80)9203010</v>
          </cell>
          <cell r="O3374" t="str">
            <v>BOX</v>
          </cell>
          <cell r="P3374" t="str">
            <v>D</v>
          </cell>
          <cell r="Q3374" t="str">
            <v>F</v>
          </cell>
          <cell r="R3374">
            <v>13191.517647058825</v>
          </cell>
          <cell r="S3374">
            <v>14114.923882352943</v>
          </cell>
          <cell r="T3374">
            <v>14114.923882352943</v>
          </cell>
          <cell r="U3374">
            <v>14114.923882352943</v>
          </cell>
          <cell r="V3374">
            <v>15102.96855411765</v>
          </cell>
          <cell r="W3374">
            <v>15102.96855411765</v>
          </cell>
          <cell r="X3374">
            <v>15102.96855411765</v>
          </cell>
          <cell r="Y3374">
            <v>15102.96855411765</v>
          </cell>
          <cell r="Z3374">
            <v>16781.076171241832</v>
          </cell>
          <cell r="AB3374" t="str">
            <v/>
          </cell>
          <cell r="AC3374">
            <v>1489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I3374" t="str">
            <v/>
          </cell>
          <cell r="AJ3374" t="str">
            <v/>
          </cell>
          <cell r="AM3374" t="e">
            <v>#N/A</v>
          </cell>
        </row>
        <row r="3375">
          <cell r="A3375" t="str">
            <v>ACTIVE</v>
          </cell>
          <cell r="B3375" t="str">
            <v>37-1460</v>
          </cell>
          <cell r="C3375">
            <v>28864809</v>
          </cell>
          <cell r="D3375" t="str">
            <v>37-1460</v>
          </cell>
          <cell r="E3375" t="str">
            <v>SDR 26</v>
          </cell>
          <cell r="F3375" t="str">
            <v>30X12 WYE GXGXG SDR26</v>
          </cell>
          <cell r="G3375">
            <v>259.15499999999997</v>
          </cell>
          <cell r="H3375">
            <v>117.55063475999998</v>
          </cell>
          <cell r="I3375">
            <v>1</v>
          </cell>
          <cell r="J3375">
            <v>1</v>
          </cell>
          <cell r="K3375">
            <v>17681.371653594775</v>
          </cell>
          <cell r="L3375">
            <v>1654.0079000000001</v>
          </cell>
          <cell r="M3375" t="str">
            <v>SPECFIT</v>
          </cell>
          <cell r="N3375" t="str">
            <v>(80)9203012</v>
          </cell>
          <cell r="O3375" t="str">
            <v>BOX</v>
          </cell>
          <cell r="P3375" t="str">
            <v>D</v>
          </cell>
          <cell r="Q3375" t="str">
            <v>F</v>
          </cell>
          <cell r="R3375">
            <v>13899.235294117649</v>
          </cell>
          <cell r="S3375">
            <v>14872.181764705885</v>
          </cell>
          <cell r="T3375">
            <v>14872.181764705885</v>
          </cell>
          <cell r="U3375">
            <v>14872.181764705885</v>
          </cell>
          <cell r="V3375">
            <v>15913.234488235297</v>
          </cell>
          <cell r="W3375">
            <v>15913.234488235297</v>
          </cell>
          <cell r="X3375">
            <v>15913.234488235297</v>
          </cell>
          <cell r="Y3375">
            <v>15913.234488235297</v>
          </cell>
          <cell r="Z3375">
            <v>17681.371653594775</v>
          </cell>
          <cell r="AB3375" t="str">
            <v/>
          </cell>
          <cell r="AC3375">
            <v>1490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I3375" t="str">
            <v/>
          </cell>
          <cell r="AJ3375" t="str">
            <v/>
          </cell>
          <cell r="AM3375" t="e">
            <v>#N/A</v>
          </cell>
        </row>
        <row r="3376">
          <cell r="A3376" t="str">
            <v>ACTIVE</v>
          </cell>
          <cell r="B3376" t="str">
            <v>37-1461</v>
          </cell>
          <cell r="C3376">
            <v>28864817</v>
          </cell>
          <cell r="D3376" t="str">
            <v>37-1461</v>
          </cell>
          <cell r="E3376" t="str">
            <v>SDR 26</v>
          </cell>
          <cell r="F3376" t="str">
            <v>30X15 WYE GXGXG SDR26</v>
          </cell>
          <cell r="G3376">
            <v>265.58999999999997</v>
          </cell>
          <cell r="H3376">
            <v>120.46949927999999</v>
          </cell>
          <cell r="I3376">
            <v>1</v>
          </cell>
          <cell r="J3376">
            <v>1</v>
          </cell>
          <cell r="K3376">
            <v>19274.967691503269</v>
          </cell>
          <cell r="L3376">
            <v>1803.0814</v>
          </cell>
          <cell r="M3376" t="str">
            <v>SPECFIT</v>
          </cell>
          <cell r="N3376" t="str">
            <v>(80)9203015</v>
          </cell>
          <cell r="O3376" t="str">
            <v>BOX</v>
          </cell>
          <cell r="P3376" t="str">
            <v>D</v>
          </cell>
          <cell r="Q3376" t="str">
            <v>F</v>
          </cell>
          <cell r="R3376">
            <v>15151.952941176471</v>
          </cell>
          <cell r="S3376">
            <v>16212.589647058825</v>
          </cell>
          <cell r="T3376">
            <v>16212.589647058825</v>
          </cell>
          <cell r="U3376">
            <v>16212.589647058825</v>
          </cell>
          <cell r="V3376">
            <v>17347.470922352943</v>
          </cell>
          <cell r="W3376">
            <v>17347.470922352943</v>
          </cell>
          <cell r="X3376">
            <v>17347.470922352943</v>
          </cell>
          <cell r="Y3376">
            <v>17347.470922352943</v>
          </cell>
          <cell r="Z3376">
            <v>19274.967691503269</v>
          </cell>
          <cell r="AB3376" t="str">
            <v/>
          </cell>
          <cell r="AC3376">
            <v>1491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I3376" t="str">
            <v/>
          </cell>
          <cell r="AJ3376" t="str">
            <v/>
          </cell>
          <cell r="AM3376" t="e">
            <v>#N/A</v>
          </cell>
        </row>
        <row r="3377">
          <cell r="A3377" t="str">
            <v>ACTIVE</v>
          </cell>
          <cell r="B3377" t="str">
            <v>37-1462</v>
          </cell>
          <cell r="C3377">
            <v>28864825</v>
          </cell>
          <cell r="D3377" t="str">
            <v>37-1462</v>
          </cell>
          <cell r="E3377" t="str">
            <v>SDR 26</v>
          </cell>
          <cell r="F3377" t="str">
            <v>30X18 WYE GXGXG SDR26</v>
          </cell>
          <cell r="G3377">
            <v>314.73</v>
          </cell>
          <cell r="H3377">
            <v>142.75901016</v>
          </cell>
          <cell r="I3377">
            <v>1</v>
          </cell>
          <cell r="J3377" t="str">
            <v>-</v>
          </cell>
          <cell r="K3377">
            <v>20757.261490196081</v>
          </cell>
          <cell r="L3377">
            <v>1941.7439999999999</v>
          </cell>
          <cell r="M3377" t="str">
            <v>SPECFIT</v>
          </cell>
          <cell r="N3377" t="str">
            <v>(80)9203018</v>
          </cell>
          <cell r="O3377" t="str">
            <v>BOX</v>
          </cell>
          <cell r="P3377" t="str">
            <v>D</v>
          </cell>
          <cell r="Q3377" t="str">
            <v>F</v>
          </cell>
          <cell r="R3377">
            <v>16317.176470588236</v>
          </cell>
          <cell r="S3377">
            <v>17459.378823529412</v>
          </cell>
          <cell r="T3377">
            <v>17459.378823529412</v>
          </cell>
          <cell r="U3377">
            <v>17459.378823529412</v>
          </cell>
          <cell r="V3377">
            <v>18681.535341176474</v>
          </cell>
          <cell r="W3377">
            <v>18681.535341176474</v>
          </cell>
          <cell r="X3377">
            <v>18681.535341176474</v>
          </cell>
          <cell r="Y3377">
            <v>18681.535341176474</v>
          </cell>
          <cell r="Z3377">
            <v>20757.261490196081</v>
          </cell>
          <cell r="AB3377" t="str">
            <v/>
          </cell>
          <cell r="AC3377">
            <v>1492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I3377" t="str">
            <v/>
          </cell>
          <cell r="AJ3377" t="str">
            <v/>
          </cell>
          <cell r="AM3377" t="e">
            <v>#N/A</v>
          </cell>
        </row>
        <row r="3378">
          <cell r="A3378" t="str">
            <v>ACTIVE</v>
          </cell>
          <cell r="B3378" t="str">
            <v>37-1463</v>
          </cell>
          <cell r="C3378">
            <v>28864833</v>
          </cell>
          <cell r="D3378" t="str">
            <v>37-1463</v>
          </cell>
          <cell r="E3378" t="str">
            <v>SDR 26</v>
          </cell>
          <cell r="F3378" t="str">
            <v>30X21 WYE GXGXG SDR26</v>
          </cell>
          <cell r="G3378">
            <v>342.81</v>
          </cell>
          <cell r="H3378">
            <v>155.49587352</v>
          </cell>
          <cell r="I3378">
            <v>1</v>
          </cell>
          <cell r="J3378" t="str">
            <v>-</v>
          </cell>
          <cell r="K3378">
            <v>23593.485593464058</v>
          </cell>
          <cell r="L3378">
            <v>2207.0583999999999</v>
          </cell>
          <cell r="M3378" t="str">
            <v>SPECFIT</v>
          </cell>
          <cell r="N3378" t="str">
            <v>(80)9203021</v>
          </cell>
          <cell r="O3378" t="str">
            <v>BOX</v>
          </cell>
          <cell r="P3378" t="str">
            <v>D</v>
          </cell>
          <cell r="Q3378" t="str">
            <v>F</v>
          </cell>
          <cell r="R3378">
            <v>18546.717647058824</v>
          </cell>
          <cell r="S3378">
            <v>19844.987882352943</v>
          </cell>
          <cell r="T3378">
            <v>19844.987882352943</v>
          </cell>
          <cell r="U3378">
            <v>19844.987882352943</v>
          </cell>
          <cell r="V3378">
            <v>21234.137034117652</v>
          </cell>
          <cell r="W3378">
            <v>21234.137034117652</v>
          </cell>
          <cell r="X3378">
            <v>21234.137034117652</v>
          </cell>
          <cell r="Y3378">
            <v>21234.137034117652</v>
          </cell>
          <cell r="Z3378">
            <v>23593.485593464058</v>
          </cell>
          <cell r="AB3378" t="str">
            <v/>
          </cell>
          <cell r="AC3378">
            <v>1493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I3378" t="str">
            <v/>
          </cell>
          <cell r="AJ3378" t="str">
            <v/>
          </cell>
          <cell r="AM3378" t="e">
            <v>#N/A</v>
          </cell>
        </row>
        <row r="3379">
          <cell r="A3379" t="str">
            <v>ACTIVE</v>
          </cell>
          <cell r="B3379" t="str">
            <v>37-1464</v>
          </cell>
          <cell r="C3379">
            <v>28864841</v>
          </cell>
          <cell r="D3379" t="str">
            <v>37-1464</v>
          </cell>
          <cell r="E3379" t="str">
            <v>SDR 26</v>
          </cell>
          <cell r="F3379" t="str">
            <v>30X24 WYE GXGXG SDR26</v>
          </cell>
          <cell r="G3379">
            <v>373.23</v>
          </cell>
          <cell r="H3379">
            <v>169.29414216000001</v>
          </cell>
          <cell r="I3379">
            <v>1</v>
          </cell>
          <cell r="J3379" t="str">
            <v>-</v>
          </cell>
          <cell r="K3379">
            <v>26405.195367320262</v>
          </cell>
          <cell r="L3379">
            <v>2470.0805999999998</v>
          </cell>
          <cell r="M3379" t="str">
            <v>SPECFIT</v>
          </cell>
          <cell r="N3379" t="str">
            <v>(80)9203024</v>
          </cell>
          <cell r="O3379" t="str">
            <v>BOX</v>
          </cell>
          <cell r="P3379" t="str">
            <v>D</v>
          </cell>
          <cell r="Q3379" t="str">
            <v>F</v>
          </cell>
          <cell r="R3379">
            <v>20756.988235294117</v>
          </cell>
          <cell r="S3379">
            <v>22209.977411764707</v>
          </cell>
          <cell r="T3379">
            <v>22209.977411764707</v>
          </cell>
          <cell r="U3379">
            <v>22209.977411764707</v>
          </cell>
          <cell r="V3379">
            <v>23764.675830588236</v>
          </cell>
          <cell r="W3379">
            <v>23764.675830588236</v>
          </cell>
          <cell r="X3379">
            <v>23764.675830588236</v>
          </cell>
          <cell r="Y3379">
            <v>23764.675830588236</v>
          </cell>
          <cell r="Z3379">
            <v>26405.195367320262</v>
          </cell>
          <cell r="AB3379" t="str">
            <v/>
          </cell>
          <cell r="AC3379">
            <v>1494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I3379" t="str">
            <v/>
          </cell>
          <cell r="AJ3379" t="str">
            <v/>
          </cell>
          <cell r="AM3379" t="e">
            <v>#N/A</v>
          </cell>
        </row>
        <row r="3380">
          <cell r="A3380" t="str">
            <v>ACTIVE</v>
          </cell>
          <cell r="B3380" t="str">
            <v>37-1465</v>
          </cell>
          <cell r="C3380">
            <v>28864850</v>
          </cell>
          <cell r="D3380" t="str">
            <v>37-1465</v>
          </cell>
          <cell r="E3380" t="str">
            <v>SDR 26</v>
          </cell>
          <cell r="F3380" t="str">
            <v>30X27 WYE GXGXG SDR26</v>
          </cell>
          <cell r="G3380">
            <v>397.8</v>
          </cell>
          <cell r="H3380">
            <v>180.43889759999999</v>
          </cell>
          <cell r="I3380">
            <v>1</v>
          </cell>
          <cell r="J3380" t="str">
            <v>-</v>
          </cell>
          <cell r="K3380">
            <v>28640.055133333335</v>
          </cell>
          <cell r="L3380">
            <v>2679.1408999999999</v>
          </cell>
          <cell r="M3380" t="str">
            <v>SPECFIT</v>
          </cell>
          <cell r="N3380" t="str">
            <v>(80)9203027</v>
          </cell>
          <cell r="O3380" t="str">
            <v>BOX</v>
          </cell>
          <cell r="P3380" t="str">
            <v>D</v>
          </cell>
          <cell r="Q3380" t="str">
            <v>F</v>
          </cell>
          <cell r="R3380">
            <v>22513.8</v>
          </cell>
          <cell r="S3380">
            <v>24089.766</v>
          </cell>
          <cell r="T3380">
            <v>24089.766</v>
          </cell>
          <cell r="U3380">
            <v>24089.766</v>
          </cell>
          <cell r="V3380">
            <v>25776.049620000002</v>
          </cell>
          <cell r="W3380">
            <v>25776.049620000002</v>
          </cell>
          <cell r="X3380">
            <v>25776.049620000002</v>
          </cell>
          <cell r="Y3380">
            <v>25776.049620000002</v>
          </cell>
          <cell r="Z3380">
            <v>28640.055133333335</v>
          </cell>
          <cell r="AB3380" t="str">
            <v/>
          </cell>
          <cell r="AC3380">
            <v>1495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I3380" t="str">
            <v/>
          </cell>
          <cell r="AJ3380" t="str">
            <v/>
          </cell>
          <cell r="AM3380" t="e">
            <v>#N/A</v>
          </cell>
        </row>
        <row r="3381">
          <cell r="A3381" t="str">
            <v>ACTIVE</v>
          </cell>
          <cell r="B3381" t="str">
            <v>37-1466</v>
          </cell>
          <cell r="C3381">
            <v>28864868</v>
          </cell>
          <cell r="D3381" t="str">
            <v>37-1466</v>
          </cell>
          <cell r="E3381" t="str">
            <v>SDR 26</v>
          </cell>
          <cell r="F3381" t="str">
            <v>30 WYE GXGXG SDR26</v>
          </cell>
          <cell r="G3381">
            <v>475.60500000000002</v>
          </cell>
          <cell r="H3381">
            <v>215.73062315999999</v>
          </cell>
          <cell r="I3381">
            <v>1</v>
          </cell>
          <cell r="J3381" t="str">
            <v>-</v>
          </cell>
          <cell r="K3381">
            <v>35799.990345098042</v>
          </cell>
          <cell r="L3381">
            <v>3348.9191000000001</v>
          </cell>
          <cell r="M3381" t="str">
            <v>SPECFIT</v>
          </cell>
          <cell r="N3381" t="str">
            <v>(80)92030</v>
          </cell>
          <cell r="O3381" t="str">
            <v>BOX</v>
          </cell>
          <cell r="P3381" t="str">
            <v>D</v>
          </cell>
          <cell r="Q3381" t="str">
            <v>F</v>
          </cell>
          <cell r="R3381">
            <v>28142.188235294117</v>
          </cell>
          <cell r="S3381">
            <v>30112.141411764707</v>
          </cell>
          <cell r="T3381">
            <v>30112.141411764707</v>
          </cell>
          <cell r="U3381">
            <v>30112.141411764707</v>
          </cell>
          <cell r="V3381">
            <v>32219.991310588237</v>
          </cell>
          <cell r="W3381">
            <v>32219.991310588237</v>
          </cell>
          <cell r="X3381">
            <v>32219.991310588237</v>
          </cell>
          <cell r="Y3381">
            <v>32219.991310588237</v>
          </cell>
          <cell r="Z3381">
            <v>35799.990345098042</v>
          </cell>
          <cell r="AB3381" t="str">
            <v/>
          </cell>
          <cell r="AC3381">
            <v>1496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I3381" t="str">
            <v/>
          </cell>
          <cell r="AJ3381" t="str">
            <v/>
          </cell>
          <cell r="AM3381" t="e">
            <v>#N/A</v>
          </cell>
        </row>
        <row r="3382">
          <cell r="A3382" t="str">
            <v>ACTIVE</v>
          </cell>
          <cell r="B3382" t="str">
            <v>37-1467</v>
          </cell>
          <cell r="C3382">
            <v>28864876</v>
          </cell>
          <cell r="D3382" t="str">
            <v>37-1467</v>
          </cell>
          <cell r="E3382" t="str">
            <v>SDR 26</v>
          </cell>
          <cell r="F3382" t="str">
            <v>36X4 WYE GXGXG SDR26</v>
          </cell>
          <cell r="G3382">
            <v>292.5</v>
          </cell>
          <cell r="H3382">
            <v>132.67565999999999</v>
          </cell>
          <cell r="I3382">
            <v>1</v>
          </cell>
          <cell r="J3382" t="str">
            <v>-</v>
          </cell>
          <cell r="K3382">
            <v>16822.427265359478</v>
          </cell>
          <cell r="L3382">
            <v>1573.6584</v>
          </cell>
          <cell r="M3382" t="str">
            <v>SPECFIT</v>
          </cell>
          <cell r="N3382" t="str">
            <v>(80)920364</v>
          </cell>
          <cell r="O3382" t="str">
            <v>BOX</v>
          </cell>
          <cell r="P3382" t="str">
            <v>D</v>
          </cell>
          <cell r="Q3382" t="str">
            <v>F</v>
          </cell>
          <cell r="R3382">
            <v>13224.023529411765</v>
          </cell>
          <cell r="S3382">
            <v>14149.705176470588</v>
          </cell>
          <cell r="T3382">
            <v>14149.705176470588</v>
          </cell>
          <cell r="U3382">
            <v>14149.705176470588</v>
          </cell>
          <cell r="V3382">
            <v>15140.184538823531</v>
          </cell>
          <cell r="W3382">
            <v>15140.184538823531</v>
          </cell>
          <cell r="X3382">
            <v>15140.184538823531</v>
          </cell>
          <cell r="Y3382">
            <v>15140.184538823531</v>
          </cell>
          <cell r="Z3382">
            <v>16822.427265359478</v>
          </cell>
          <cell r="AB3382" t="str">
            <v/>
          </cell>
          <cell r="AC3382">
            <v>1497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I3382" t="str">
            <v/>
          </cell>
          <cell r="AJ3382" t="str">
            <v/>
          </cell>
          <cell r="AM3382" t="e">
            <v>#N/A</v>
          </cell>
        </row>
        <row r="3383">
          <cell r="A3383" t="str">
            <v>ACTIVE</v>
          </cell>
          <cell r="B3383" t="str">
            <v>37-1468</v>
          </cell>
          <cell r="C3383">
            <v>28864884</v>
          </cell>
          <cell r="D3383" t="str">
            <v>37-1468</v>
          </cell>
          <cell r="E3383" t="str">
            <v>SDR 26</v>
          </cell>
          <cell r="F3383" t="str">
            <v>36X6 WYE GXGXG SDR26</v>
          </cell>
          <cell r="G3383">
            <v>307.70999999999998</v>
          </cell>
          <cell r="H3383">
            <v>139.57479432</v>
          </cell>
          <cell r="I3383">
            <v>1</v>
          </cell>
          <cell r="J3383" t="str">
            <v>-</v>
          </cell>
          <cell r="K3383">
            <v>17574.544252287582</v>
          </cell>
          <cell r="L3383">
            <v>1644.0154</v>
          </cell>
          <cell r="M3383" t="str">
            <v>SPECFIT</v>
          </cell>
          <cell r="N3383" t="str">
            <v>(80)920366</v>
          </cell>
          <cell r="O3383" t="str">
            <v>BOX</v>
          </cell>
          <cell r="P3383" t="str">
            <v>D</v>
          </cell>
          <cell r="Q3383" t="str">
            <v>F</v>
          </cell>
          <cell r="R3383">
            <v>13815.258823529412</v>
          </cell>
          <cell r="S3383">
            <v>14782.32694117647</v>
          </cell>
          <cell r="T3383">
            <v>14782.32694117647</v>
          </cell>
          <cell r="U3383">
            <v>14782.32694117647</v>
          </cell>
          <cell r="V3383">
            <v>15817.089827058824</v>
          </cell>
          <cell r="W3383">
            <v>15817.089827058824</v>
          </cell>
          <cell r="X3383">
            <v>15817.089827058824</v>
          </cell>
          <cell r="Y3383">
            <v>15817.089827058824</v>
          </cell>
          <cell r="Z3383">
            <v>17574.544252287582</v>
          </cell>
          <cell r="AB3383" t="str">
            <v/>
          </cell>
          <cell r="AC3383">
            <v>1498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I3383" t="str">
            <v/>
          </cell>
          <cell r="AJ3383" t="str">
            <v/>
          </cell>
          <cell r="AM3383" t="e">
            <v>#N/A</v>
          </cell>
        </row>
        <row r="3384">
          <cell r="A3384" t="str">
            <v>ACTIVE</v>
          </cell>
          <cell r="B3384" t="str">
            <v>37-1469</v>
          </cell>
          <cell r="C3384">
            <v>28864892</v>
          </cell>
          <cell r="D3384" t="str">
            <v>37-1469</v>
          </cell>
          <cell r="E3384" t="str">
            <v>SDR 26</v>
          </cell>
          <cell r="F3384" t="str">
            <v>36X8 WYE GXGXG SDR26</v>
          </cell>
          <cell r="G3384">
            <v>322.92</v>
          </cell>
          <cell r="H3384">
            <v>146.47392864</v>
          </cell>
          <cell r="I3384">
            <v>1</v>
          </cell>
          <cell r="J3384" t="str">
            <v>-</v>
          </cell>
          <cell r="K3384">
            <v>20677.432776470596</v>
          </cell>
          <cell r="L3384">
            <v>1934.2750000000001</v>
          </cell>
          <cell r="M3384" t="str">
            <v>SPECFIT</v>
          </cell>
          <cell r="N3384" t="str">
            <v>(80)920368</v>
          </cell>
          <cell r="O3384" t="str">
            <v>BOX</v>
          </cell>
          <cell r="P3384" t="str">
            <v>D</v>
          </cell>
          <cell r="Q3384" t="str">
            <v>F</v>
          </cell>
          <cell r="R3384">
            <v>16254.423529411766</v>
          </cell>
          <cell r="S3384">
            <v>17392.233176470592</v>
          </cell>
          <cell r="T3384">
            <v>17392.233176470592</v>
          </cell>
          <cell r="U3384">
            <v>17392.233176470592</v>
          </cell>
          <cell r="V3384">
            <v>18609.689498823536</v>
          </cell>
          <cell r="W3384">
            <v>18609.689498823536</v>
          </cell>
          <cell r="X3384">
            <v>18609.689498823536</v>
          </cell>
          <cell r="Y3384">
            <v>18609.689498823536</v>
          </cell>
          <cell r="Z3384">
            <v>20677.432776470596</v>
          </cell>
          <cell r="AB3384" t="str">
            <v/>
          </cell>
          <cell r="AC3384">
            <v>1499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I3384" t="str">
            <v/>
          </cell>
          <cell r="AJ3384" t="str">
            <v/>
          </cell>
          <cell r="AM3384" t="e">
            <v>#N/A</v>
          </cell>
        </row>
        <row r="3385">
          <cell r="A3385" t="str">
            <v>ACTIVE</v>
          </cell>
          <cell r="B3385" t="str">
            <v>37-1470</v>
          </cell>
          <cell r="C3385">
            <v>28864906</v>
          </cell>
          <cell r="D3385" t="str">
            <v>37-1470</v>
          </cell>
          <cell r="E3385" t="str">
            <v>SDR 26</v>
          </cell>
          <cell r="F3385" t="str">
            <v>36X10 WYE GXGXG SDR26</v>
          </cell>
          <cell r="G3385">
            <v>339.88499999999999</v>
          </cell>
          <cell r="H3385">
            <v>154.16911691999999</v>
          </cell>
          <cell r="I3385">
            <v>1</v>
          </cell>
          <cell r="J3385" t="str">
            <v>-</v>
          </cell>
          <cell r="K3385">
            <v>20976.348955555561</v>
          </cell>
          <cell r="L3385">
            <v>1962.2382</v>
          </cell>
          <cell r="M3385" t="str">
            <v>SPECFIT</v>
          </cell>
          <cell r="N3385" t="str">
            <v>(80)9203610</v>
          </cell>
          <cell r="O3385" t="str">
            <v>BOX</v>
          </cell>
          <cell r="P3385" t="str">
            <v>D</v>
          </cell>
          <cell r="Q3385" t="str">
            <v>F</v>
          </cell>
          <cell r="R3385">
            <v>16489.400000000001</v>
          </cell>
          <cell r="S3385">
            <v>17643.658000000003</v>
          </cell>
          <cell r="T3385">
            <v>17643.658000000003</v>
          </cell>
          <cell r="U3385">
            <v>17643.658000000003</v>
          </cell>
          <cell r="V3385">
            <v>18878.714060000006</v>
          </cell>
          <cell r="W3385">
            <v>18878.714060000006</v>
          </cell>
          <cell r="X3385">
            <v>18878.714060000006</v>
          </cell>
          <cell r="Y3385">
            <v>18878.714060000006</v>
          </cell>
          <cell r="Z3385">
            <v>20976.348955555561</v>
          </cell>
          <cell r="AB3385" t="str">
            <v/>
          </cell>
          <cell r="AC3385">
            <v>1500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I3385" t="str">
            <v/>
          </cell>
          <cell r="AJ3385" t="str">
            <v/>
          </cell>
          <cell r="AM3385" t="e">
            <v>#N/A</v>
          </cell>
        </row>
        <row r="3386">
          <cell r="A3386" t="str">
            <v>ACTIVE</v>
          </cell>
          <cell r="B3386" t="str">
            <v>37-1471</v>
          </cell>
          <cell r="C3386">
            <v>28864914</v>
          </cell>
          <cell r="D3386" t="str">
            <v>37-1471</v>
          </cell>
          <cell r="E3386" t="str">
            <v>SDR 26</v>
          </cell>
          <cell r="F3386" t="str">
            <v>36X12 WYE GXGXG SDR26</v>
          </cell>
          <cell r="G3386">
            <v>358.60500000000002</v>
          </cell>
          <cell r="H3386">
            <v>162.66035916000001</v>
          </cell>
          <cell r="I3386">
            <v>1</v>
          </cell>
          <cell r="J3386" t="str">
            <v>-</v>
          </cell>
          <cell r="K3386">
            <v>22101.703342483663</v>
          </cell>
          <cell r="L3386">
            <v>2067.509</v>
          </cell>
          <cell r="M3386" t="str">
            <v>SPECFIT</v>
          </cell>
          <cell r="N3386" t="str">
            <v>(80)9203612</v>
          </cell>
          <cell r="O3386" t="str">
            <v>BOX</v>
          </cell>
          <cell r="P3386" t="str">
            <v>D</v>
          </cell>
          <cell r="Q3386" t="str">
            <v>F</v>
          </cell>
          <cell r="R3386">
            <v>17374.035294117646</v>
          </cell>
          <cell r="S3386">
            <v>18590.217764705882</v>
          </cell>
          <cell r="T3386">
            <v>18590.217764705882</v>
          </cell>
          <cell r="U3386">
            <v>18590.217764705882</v>
          </cell>
          <cell r="V3386">
            <v>19891.533008235296</v>
          </cell>
          <cell r="W3386">
            <v>19891.533008235296</v>
          </cell>
          <cell r="X3386">
            <v>19891.533008235296</v>
          </cell>
          <cell r="Y3386">
            <v>19891.533008235296</v>
          </cell>
          <cell r="Z3386">
            <v>22101.703342483663</v>
          </cell>
          <cell r="AB3386" t="str">
            <v/>
          </cell>
          <cell r="AC3386">
            <v>1501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I3386" t="str">
            <v/>
          </cell>
          <cell r="AJ3386" t="str">
            <v/>
          </cell>
          <cell r="AM3386" t="e">
            <v>#N/A</v>
          </cell>
        </row>
        <row r="3387">
          <cell r="A3387" t="str">
            <v>ACTIVE</v>
          </cell>
          <cell r="B3387" t="str">
            <v>37-1472</v>
          </cell>
          <cell r="C3387">
            <v>28864922</v>
          </cell>
          <cell r="D3387" t="str">
            <v>37-1472</v>
          </cell>
          <cell r="E3387" t="str">
            <v>SDR 26</v>
          </cell>
          <cell r="F3387" t="str">
            <v>36X15 WYE GXGXG SDR26</v>
          </cell>
          <cell r="G3387">
            <v>384.34500000000003</v>
          </cell>
          <cell r="H3387">
            <v>174.33581724000001</v>
          </cell>
          <cell r="I3387">
            <v>1</v>
          </cell>
          <cell r="J3387" t="str">
            <v>-</v>
          </cell>
          <cell r="K3387">
            <v>24093.724580392158</v>
          </cell>
          <cell r="L3387">
            <v>2253.8532</v>
          </cell>
          <cell r="M3387" t="str">
            <v>SPECFIT</v>
          </cell>
          <cell r="N3387" t="str">
            <v>(80)9203615</v>
          </cell>
          <cell r="O3387" t="str">
            <v>BOX</v>
          </cell>
          <cell r="P3387" t="str">
            <v>D</v>
          </cell>
          <cell r="Q3387" t="str">
            <v>F</v>
          </cell>
          <cell r="R3387">
            <v>18939.952941176471</v>
          </cell>
          <cell r="S3387">
            <v>20265.749647058823</v>
          </cell>
          <cell r="T3387">
            <v>20265.749647058823</v>
          </cell>
          <cell r="U3387">
            <v>20265.749647058823</v>
          </cell>
          <cell r="V3387">
            <v>21684.352122352942</v>
          </cell>
          <cell r="W3387">
            <v>21684.352122352942</v>
          </cell>
          <cell r="X3387">
            <v>21684.352122352942</v>
          </cell>
          <cell r="Y3387">
            <v>21684.352122352942</v>
          </cell>
          <cell r="Z3387">
            <v>24093.724580392158</v>
          </cell>
          <cell r="AB3387" t="str">
            <v/>
          </cell>
          <cell r="AC3387">
            <v>1502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I3387" t="str">
            <v/>
          </cell>
          <cell r="AJ3387" t="str">
            <v/>
          </cell>
          <cell r="AM3387" t="e">
            <v>#N/A</v>
          </cell>
        </row>
        <row r="3388">
          <cell r="A3388" t="str">
            <v>ACTIVE</v>
          </cell>
          <cell r="B3388" t="str">
            <v>37-1473</v>
          </cell>
          <cell r="C3388">
            <v>28864930</v>
          </cell>
          <cell r="D3388" t="str">
            <v>37-1473</v>
          </cell>
          <cell r="E3388" t="str">
            <v>SDR 26</v>
          </cell>
          <cell r="F3388" t="str">
            <v>36X18 WYE GXGXG SDR26</v>
          </cell>
          <cell r="G3388">
            <v>430.56</v>
          </cell>
          <cell r="H3388">
            <v>195.29857152</v>
          </cell>
          <cell r="I3388">
            <v>1</v>
          </cell>
          <cell r="J3388" t="str">
            <v>-</v>
          </cell>
          <cell r="K3388">
            <v>25946.576862745103</v>
          </cell>
          <cell r="L3388">
            <v>2427.1795000000002</v>
          </cell>
          <cell r="M3388" t="str">
            <v>SPECFIT</v>
          </cell>
          <cell r="N3388" t="str">
            <v>(80)9203618</v>
          </cell>
          <cell r="O3388" t="str">
            <v>BOX</v>
          </cell>
          <cell r="P3388" t="str">
            <v>D</v>
          </cell>
          <cell r="Q3388" t="str">
            <v>F</v>
          </cell>
          <cell r="R3388">
            <v>20396.470588235294</v>
          </cell>
          <cell r="S3388">
            <v>21824.223529411767</v>
          </cell>
          <cell r="T3388">
            <v>21824.223529411767</v>
          </cell>
          <cell r="U3388">
            <v>21824.223529411767</v>
          </cell>
          <cell r="V3388">
            <v>23351.919176470594</v>
          </cell>
          <cell r="W3388">
            <v>23351.919176470594</v>
          </cell>
          <cell r="X3388">
            <v>23351.919176470594</v>
          </cell>
          <cell r="Y3388">
            <v>23351.919176470594</v>
          </cell>
          <cell r="Z3388">
            <v>25946.576862745103</v>
          </cell>
          <cell r="AB3388" t="str">
            <v/>
          </cell>
          <cell r="AC3388">
            <v>1503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I3388" t="str">
            <v/>
          </cell>
          <cell r="AJ3388" t="str">
            <v/>
          </cell>
          <cell r="AM3388" t="e">
            <v>#N/A</v>
          </cell>
        </row>
        <row r="3389">
          <cell r="A3389" t="str">
            <v>ACTIVE</v>
          </cell>
          <cell r="B3389" t="str">
            <v>37-1474</v>
          </cell>
          <cell r="C3389">
            <v>28864949</v>
          </cell>
          <cell r="D3389" t="str">
            <v>37-1474</v>
          </cell>
          <cell r="E3389" t="str">
            <v>SDR 26</v>
          </cell>
          <cell r="F3389" t="str">
            <v>36X21 WYE GXGXG SDR26</v>
          </cell>
          <cell r="G3389">
            <v>460.98</v>
          </cell>
          <cell r="H3389">
            <v>209.09684016</v>
          </cell>
          <cell r="I3389">
            <v>1</v>
          </cell>
          <cell r="J3389" t="str">
            <v>-</v>
          </cell>
          <cell r="K3389">
            <v>29491.860733333338</v>
          </cell>
          <cell r="L3389">
            <v>2758.8238999999999</v>
          </cell>
          <cell r="M3389" t="str">
            <v>SPECFIT</v>
          </cell>
          <cell r="N3389" t="str">
            <v>(80)9203621</v>
          </cell>
          <cell r="O3389" t="str">
            <v>BOX</v>
          </cell>
          <cell r="P3389" t="str">
            <v>D</v>
          </cell>
          <cell r="Q3389" t="str">
            <v>F</v>
          </cell>
          <cell r="R3389">
            <v>23183.4</v>
          </cell>
          <cell r="S3389">
            <v>24806.238000000001</v>
          </cell>
          <cell r="T3389">
            <v>24806.238000000001</v>
          </cell>
          <cell r="U3389">
            <v>24806.238000000001</v>
          </cell>
          <cell r="V3389">
            <v>26542.674660000004</v>
          </cell>
          <cell r="W3389">
            <v>26542.674660000004</v>
          </cell>
          <cell r="X3389">
            <v>26542.674660000004</v>
          </cell>
          <cell r="Y3389">
            <v>26542.674660000004</v>
          </cell>
          <cell r="Z3389">
            <v>29491.860733333338</v>
          </cell>
          <cell r="AB3389" t="str">
            <v/>
          </cell>
          <cell r="AC3389">
            <v>1504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I3389" t="str">
            <v/>
          </cell>
          <cell r="AJ3389" t="str">
            <v/>
          </cell>
          <cell r="AM3389" t="e">
            <v>#N/A</v>
          </cell>
        </row>
        <row r="3390">
          <cell r="A3390" t="str">
            <v>ACTIVE</v>
          </cell>
          <cell r="B3390" t="str">
            <v>37-1475</v>
          </cell>
          <cell r="C3390">
            <v>28864957</v>
          </cell>
          <cell r="D3390" t="str">
            <v>37-1475</v>
          </cell>
          <cell r="E3390" t="str">
            <v>SDR 26</v>
          </cell>
          <cell r="F3390" t="str">
            <v>36X24 WYE GXGXG SDR26</v>
          </cell>
          <cell r="G3390">
            <v>506.02499999999998</v>
          </cell>
          <cell r="H3390">
            <v>229.5288918</v>
          </cell>
          <cell r="I3390">
            <v>1</v>
          </cell>
          <cell r="J3390" t="str">
            <v>-</v>
          </cell>
          <cell r="K3390">
            <v>33006.479243137255</v>
          </cell>
          <cell r="L3390">
            <v>3087.6003000000001</v>
          </cell>
          <cell r="M3390" t="str">
            <v>SPECFIT</v>
          </cell>
          <cell r="N3390" t="str">
            <v>(80)9203624</v>
          </cell>
          <cell r="O3390" t="str">
            <v>BOX</v>
          </cell>
          <cell r="P3390" t="str">
            <v>D</v>
          </cell>
          <cell r="Q3390" t="str">
            <v>F</v>
          </cell>
          <cell r="R3390">
            <v>25946.223529411767</v>
          </cell>
          <cell r="S3390">
            <v>27762.459176470591</v>
          </cell>
          <cell r="T3390">
            <v>27762.459176470591</v>
          </cell>
          <cell r="U3390">
            <v>27762.459176470591</v>
          </cell>
          <cell r="V3390">
            <v>29705.831318823533</v>
          </cell>
          <cell r="W3390">
            <v>29705.831318823533</v>
          </cell>
          <cell r="X3390">
            <v>29705.831318823533</v>
          </cell>
          <cell r="Y3390">
            <v>29705.831318823533</v>
          </cell>
          <cell r="Z3390">
            <v>33006.479243137255</v>
          </cell>
          <cell r="AB3390" t="str">
            <v/>
          </cell>
          <cell r="AC3390">
            <v>1505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I3390" t="str">
            <v/>
          </cell>
          <cell r="AJ3390" t="str">
            <v/>
          </cell>
          <cell r="AM3390" t="e">
            <v>#N/A</v>
          </cell>
        </row>
        <row r="3391">
          <cell r="A3391" t="str">
            <v>ACTIVE</v>
          </cell>
          <cell r="B3391" t="str">
            <v>37-1476</v>
          </cell>
          <cell r="C3391">
            <v>28864965</v>
          </cell>
          <cell r="D3391" t="str">
            <v>37-1476</v>
          </cell>
          <cell r="E3391" t="str">
            <v>SDR 26</v>
          </cell>
          <cell r="F3391" t="str">
            <v>36X27 WYE GXGXG SDR26</v>
          </cell>
          <cell r="G3391">
            <v>556.33500000000004</v>
          </cell>
          <cell r="H3391">
            <v>252.34910532000001</v>
          </cell>
          <cell r="I3391">
            <v>1</v>
          </cell>
          <cell r="J3391" t="str">
            <v>-</v>
          </cell>
          <cell r="K3391">
            <v>35800.050209150337</v>
          </cell>
          <cell r="L3391">
            <v>3348.9247</v>
          </cell>
          <cell r="M3391" t="str">
            <v>SPECFIT</v>
          </cell>
          <cell r="N3391" t="str">
            <v>(80)9203627</v>
          </cell>
          <cell r="O3391" t="str">
            <v>BOX</v>
          </cell>
          <cell r="P3391" t="str">
            <v>D</v>
          </cell>
          <cell r="Q3391" t="str">
            <v>F</v>
          </cell>
          <cell r="R3391">
            <v>28142.23529411765</v>
          </cell>
          <cell r="S3391">
            <v>30112.191764705887</v>
          </cell>
          <cell r="T3391">
            <v>30112.191764705887</v>
          </cell>
          <cell r="U3391">
            <v>30112.191764705887</v>
          </cell>
          <cell r="V3391">
            <v>32220.045188235301</v>
          </cell>
          <cell r="W3391">
            <v>32220.045188235301</v>
          </cell>
          <cell r="X3391">
            <v>32220.045188235301</v>
          </cell>
          <cell r="Y3391">
            <v>32220.045188235301</v>
          </cell>
          <cell r="Z3391">
            <v>35800.050209150337</v>
          </cell>
          <cell r="AB3391" t="str">
            <v/>
          </cell>
          <cell r="AC3391">
            <v>1506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I3391" t="str">
            <v/>
          </cell>
          <cell r="AJ3391" t="str">
            <v/>
          </cell>
          <cell r="AM3391" t="e">
            <v>#N/A</v>
          </cell>
        </row>
        <row r="3392">
          <cell r="A3392" t="str">
            <v>ACTIVE</v>
          </cell>
          <cell r="B3392" t="str">
            <v>37-1477</v>
          </cell>
          <cell r="C3392">
            <v>28864973</v>
          </cell>
          <cell r="D3392" t="str">
            <v>37-1477</v>
          </cell>
          <cell r="E3392" t="str">
            <v>SDR 26</v>
          </cell>
          <cell r="F3392" t="str">
            <v>36X30 WYE GXGXG SDR26</v>
          </cell>
          <cell r="G3392">
            <v>613.08000000000004</v>
          </cell>
          <cell r="H3392">
            <v>278.08818336000002</v>
          </cell>
          <cell r="I3392">
            <v>1</v>
          </cell>
          <cell r="J3392" t="str">
            <v>-</v>
          </cell>
          <cell r="K3392">
            <v>44750.040312418307</v>
          </cell>
          <cell r="L3392">
            <v>4186.1544999999996</v>
          </cell>
          <cell r="M3392" t="str">
            <v>SPECFIT</v>
          </cell>
          <cell r="N3392" t="str">
            <v>(80)9203630</v>
          </cell>
          <cell r="O3392" t="str">
            <v>BOX</v>
          </cell>
          <cell r="P3392" t="str">
            <v>D</v>
          </cell>
          <cell r="Q3392" t="str">
            <v>F</v>
          </cell>
          <cell r="R3392">
            <v>35177.776470588236</v>
          </cell>
          <cell r="S3392">
            <v>37640.220823529417</v>
          </cell>
          <cell r="T3392">
            <v>37640.220823529417</v>
          </cell>
          <cell r="U3392">
            <v>37640.220823529417</v>
          </cell>
          <cell r="V3392">
            <v>40275.036281176479</v>
          </cell>
          <cell r="W3392">
            <v>40275.036281176479</v>
          </cell>
          <cell r="X3392">
            <v>40275.036281176479</v>
          </cell>
          <cell r="Y3392">
            <v>40275.036281176479</v>
          </cell>
          <cell r="Z3392">
            <v>44750.040312418307</v>
          </cell>
          <cell r="AB3392" t="str">
            <v/>
          </cell>
          <cell r="AC3392">
            <v>1507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I3392" t="str">
            <v/>
          </cell>
          <cell r="AJ3392" t="str">
            <v/>
          </cell>
          <cell r="AM3392" t="e">
            <v>#N/A</v>
          </cell>
        </row>
        <row r="3393">
          <cell r="A3393" t="str">
            <v>ACTIVE</v>
          </cell>
          <cell r="B3393" t="str">
            <v>37-1478</v>
          </cell>
          <cell r="C3393">
            <v>28864981</v>
          </cell>
          <cell r="D3393" t="str">
            <v>37-1478</v>
          </cell>
          <cell r="E3393" t="str">
            <v>SDR 26</v>
          </cell>
          <cell r="F3393" t="str">
            <v>36 WYE GXGXG SDR26</v>
          </cell>
          <cell r="G3393">
            <v>811.39499999999998</v>
          </cell>
          <cell r="H3393">
            <v>368.04228083999999</v>
          </cell>
          <cell r="I3393">
            <v>1</v>
          </cell>
          <cell r="J3393" t="str">
            <v>-</v>
          </cell>
          <cell r="K3393">
            <v>55937.554132026147</v>
          </cell>
          <cell r="L3393">
            <v>5232.6944999999996</v>
          </cell>
          <cell r="M3393" t="str">
            <v>SPECFIT</v>
          </cell>
          <cell r="N3393" t="str">
            <v>(80)92036</v>
          </cell>
          <cell r="O3393" t="str">
            <v>BOX</v>
          </cell>
          <cell r="P3393" t="str">
            <v>D</v>
          </cell>
          <cell r="Q3393" t="str">
            <v>F</v>
          </cell>
          <cell r="R3393">
            <v>43972.223529411764</v>
          </cell>
          <cell r="S3393">
            <v>47050.279176470591</v>
          </cell>
          <cell r="T3393">
            <v>47050.279176470591</v>
          </cell>
          <cell r="U3393">
            <v>47050.279176470591</v>
          </cell>
          <cell r="V3393">
            <v>50343.798718823535</v>
          </cell>
          <cell r="W3393">
            <v>50343.798718823535</v>
          </cell>
          <cell r="X3393">
            <v>50343.798718823535</v>
          </cell>
          <cell r="Y3393">
            <v>50343.798718823535</v>
          </cell>
          <cell r="Z3393">
            <v>55937.554132026147</v>
          </cell>
          <cell r="AB3393" t="str">
            <v/>
          </cell>
          <cell r="AC3393">
            <v>1508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I3393" t="str">
            <v/>
          </cell>
          <cell r="AJ3393" t="str">
            <v/>
          </cell>
          <cell r="AM3393" t="e">
            <v>#N/A</v>
          </cell>
        </row>
        <row r="3394">
          <cell r="A3394" t="str">
            <v>ACTIVE</v>
          </cell>
          <cell r="B3394" t="str">
            <v>37-1480</v>
          </cell>
          <cell r="C3394">
            <v>28865112</v>
          </cell>
          <cell r="D3394" t="str">
            <v>37-1480</v>
          </cell>
          <cell r="E3394" t="str">
            <v>SDR 26</v>
          </cell>
          <cell r="F3394" t="str">
            <v>6X4 WYE SXGXG SDR26</v>
          </cell>
          <cell r="G3394">
            <v>0.01</v>
          </cell>
          <cell r="H3394">
            <v>4.5359199999999997E-3</v>
          </cell>
          <cell r="I3394">
            <v>1</v>
          </cell>
          <cell r="J3394" t="str">
            <v>-</v>
          </cell>
          <cell r="K3394">
            <v>218.49400000000003</v>
          </cell>
          <cell r="L3394">
            <v>27.351444000000001</v>
          </cell>
          <cell r="M3394" t="str">
            <v>SPECFIT</v>
          </cell>
          <cell r="N3394" t="str">
            <v>(80)92264</v>
          </cell>
          <cell r="O3394" t="str">
            <v>BOX</v>
          </cell>
          <cell r="P3394" t="str">
            <v>D</v>
          </cell>
          <cell r="Q3394" t="str">
            <v>F</v>
          </cell>
          <cell r="R3394">
            <v>149.8235294117647</v>
          </cell>
          <cell r="S3394">
            <v>160.31117647058824</v>
          </cell>
          <cell r="T3394">
            <v>183.78</v>
          </cell>
          <cell r="U3394">
            <v>183.78</v>
          </cell>
          <cell r="V3394">
            <v>196.64460000000003</v>
          </cell>
          <cell r="W3394">
            <v>196.64460000000003</v>
          </cell>
          <cell r="X3394">
            <v>196.64460000000003</v>
          </cell>
          <cell r="Y3394">
            <v>196.64460000000003</v>
          </cell>
          <cell r="Z3394">
            <v>218.49400000000003</v>
          </cell>
          <cell r="AB3394" t="str">
            <v/>
          </cell>
          <cell r="AC3394">
            <v>1511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I3394" t="str">
            <v/>
          </cell>
          <cell r="AJ3394" t="str">
            <v/>
          </cell>
          <cell r="AM3394" t="e">
            <v>#N/A</v>
          </cell>
        </row>
        <row r="3395">
          <cell r="A3395" t="str">
            <v>ACTIVE</v>
          </cell>
          <cell r="B3395" t="str">
            <v>37-1484</v>
          </cell>
          <cell r="C3395">
            <v>28865155</v>
          </cell>
          <cell r="D3395" t="str">
            <v>37-1484</v>
          </cell>
          <cell r="E3395" t="str">
            <v>SDR 26</v>
          </cell>
          <cell r="F3395" t="str">
            <v>8 WYE SXGXG SDR26</v>
          </cell>
          <cell r="G3395">
            <v>0.01</v>
          </cell>
          <cell r="H3395">
            <v>4.5359199999999997E-3</v>
          </cell>
          <cell r="I3395">
            <v>1</v>
          </cell>
          <cell r="J3395" t="str">
            <v>-</v>
          </cell>
          <cell r="K3395">
            <v>609.3412222222222</v>
          </cell>
          <cell r="L3395">
            <v>50.7515</v>
          </cell>
          <cell r="M3395" t="str">
            <v>SPECFIT</v>
          </cell>
          <cell r="N3395" t="str">
            <v>(80)9228</v>
          </cell>
          <cell r="O3395" t="str">
            <v>BOX</v>
          </cell>
          <cell r="P3395" t="str">
            <v>D</v>
          </cell>
          <cell r="Q3395" t="str">
            <v>F</v>
          </cell>
          <cell r="R3395">
            <v>426.49411764705883</v>
          </cell>
          <cell r="S3395">
            <v>456.34870588235299</v>
          </cell>
          <cell r="T3395">
            <v>512.53</v>
          </cell>
          <cell r="U3395">
            <v>512.53</v>
          </cell>
          <cell r="V3395">
            <v>548.40710000000001</v>
          </cell>
          <cell r="W3395">
            <v>548.40710000000001</v>
          </cell>
          <cell r="X3395">
            <v>548.40710000000001</v>
          </cell>
          <cell r="Y3395">
            <v>548.40710000000001</v>
          </cell>
          <cell r="Z3395">
            <v>609.3412222222222</v>
          </cell>
          <cell r="AB3395" t="str">
            <v/>
          </cell>
          <cell r="AC3395">
            <v>1515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I3395" t="str">
            <v/>
          </cell>
          <cell r="AJ3395" t="str">
            <v/>
          </cell>
          <cell r="AM3395" t="e">
            <v>#N/A</v>
          </cell>
        </row>
        <row r="3396">
          <cell r="A3396" t="str">
            <v>ACTIVE</v>
          </cell>
          <cell r="B3396" t="str">
            <v>37-1485</v>
          </cell>
          <cell r="C3396">
            <v>28865163</v>
          </cell>
          <cell r="D3396" t="str">
            <v>37-1485</v>
          </cell>
          <cell r="E3396" t="str">
            <v>SDR 26</v>
          </cell>
          <cell r="F3396" t="str">
            <v>10X4 WYE SXGXG SDR26</v>
          </cell>
          <cell r="G3396">
            <v>8.19</v>
          </cell>
          <cell r="H3396">
            <v>3.7149184799999997</v>
          </cell>
          <cell r="I3396">
            <v>1</v>
          </cell>
          <cell r="J3396">
            <v>16</v>
          </cell>
          <cell r="K3396">
            <v>766.76200000000006</v>
          </cell>
          <cell r="L3396">
            <v>63.808199999999999</v>
          </cell>
          <cell r="M3396" t="str">
            <v>SPECFIT</v>
          </cell>
          <cell r="N3396" t="str">
            <v>(80)922104</v>
          </cell>
          <cell r="O3396" t="str">
            <v>BOX</v>
          </cell>
          <cell r="P3396" t="str">
            <v>D</v>
          </cell>
          <cell r="Q3396" t="str">
            <v>F</v>
          </cell>
          <cell r="R3396">
            <v>536.21176470588239</v>
          </cell>
          <cell r="S3396">
            <v>573.74658823529421</v>
          </cell>
          <cell r="T3396">
            <v>644.94000000000005</v>
          </cell>
          <cell r="U3396">
            <v>644.94000000000005</v>
          </cell>
          <cell r="V3396">
            <v>690.08580000000006</v>
          </cell>
          <cell r="W3396">
            <v>690.08580000000006</v>
          </cell>
          <cell r="X3396">
            <v>690.08580000000006</v>
          </cell>
          <cell r="Y3396">
            <v>690.08580000000006</v>
          </cell>
          <cell r="Z3396">
            <v>766.76200000000006</v>
          </cell>
          <cell r="AB3396" t="str">
            <v/>
          </cell>
          <cell r="AC3396">
            <v>1516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I3396" t="str">
            <v/>
          </cell>
          <cell r="AJ3396" t="str">
            <v/>
          </cell>
          <cell r="AM3396" t="e">
            <v>#N/A</v>
          </cell>
        </row>
        <row r="3397">
          <cell r="A3397" t="str">
            <v>ACTIVE</v>
          </cell>
          <cell r="B3397" t="str">
            <v>37-1486</v>
          </cell>
          <cell r="C3397">
            <v>28865171</v>
          </cell>
          <cell r="D3397" t="str">
            <v>37-1486</v>
          </cell>
          <cell r="E3397" t="str">
            <v>SDR 26</v>
          </cell>
          <cell r="F3397" t="str">
            <v>10X6 WYE SXGXG SDR26</v>
          </cell>
          <cell r="G3397">
            <v>9.9450000000000003</v>
          </cell>
          <cell r="H3397">
            <v>4.5109724399999998</v>
          </cell>
          <cell r="I3397">
            <v>1</v>
          </cell>
          <cell r="J3397">
            <v>14</v>
          </cell>
          <cell r="K3397">
            <v>779.17399999999998</v>
          </cell>
          <cell r="L3397">
            <v>64.839500000000001</v>
          </cell>
          <cell r="M3397" t="str">
            <v>SPECFIT</v>
          </cell>
          <cell r="N3397" t="str">
            <v>(80)922106</v>
          </cell>
          <cell r="O3397" t="str">
            <v>BOX</v>
          </cell>
          <cell r="P3397" t="str">
            <v>D</v>
          </cell>
          <cell r="Q3397" t="str">
            <v>F</v>
          </cell>
          <cell r="R3397">
            <v>544.87058823529412</v>
          </cell>
          <cell r="S3397">
            <v>583.01152941176474</v>
          </cell>
          <cell r="T3397">
            <v>655.38</v>
          </cell>
          <cell r="U3397">
            <v>655.38</v>
          </cell>
          <cell r="V3397">
            <v>701.25660000000005</v>
          </cell>
          <cell r="W3397">
            <v>701.25660000000005</v>
          </cell>
          <cell r="X3397">
            <v>701.25660000000005</v>
          </cell>
          <cell r="Y3397">
            <v>701.25660000000005</v>
          </cell>
          <cell r="Z3397">
            <v>779.17399999999998</v>
          </cell>
          <cell r="AB3397" t="str">
            <v/>
          </cell>
          <cell r="AC3397">
            <v>1517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I3397" t="str">
            <v/>
          </cell>
          <cell r="AJ3397" t="str">
            <v/>
          </cell>
          <cell r="AM3397" t="e">
            <v>#N/A</v>
          </cell>
        </row>
        <row r="3398">
          <cell r="A3398" t="str">
            <v>ACTIVE</v>
          </cell>
          <cell r="B3398" t="str">
            <v>37-1487</v>
          </cell>
          <cell r="C3398">
            <v>28865180</v>
          </cell>
          <cell r="D3398" t="str">
            <v>37-1487</v>
          </cell>
          <cell r="E3398" t="str">
            <v>SDR 26</v>
          </cell>
          <cell r="F3398" t="str">
            <v>10X8 WYE SXGXG SDR26</v>
          </cell>
          <cell r="G3398">
            <v>12.285</v>
          </cell>
          <cell r="H3398">
            <v>5.5723777200000004</v>
          </cell>
          <cell r="I3398">
            <v>1</v>
          </cell>
          <cell r="J3398">
            <v>11</v>
          </cell>
          <cell r="K3398">
            <v>1207.8873333333333</v>
          </cell>
          <cell r="L3398">
            <v>100.1828</v>
          </cell>
          <cell r="M3398" t="str">
            <v>SPECFIT</v>
          </cell>
          <cell r="N3398" t="str">
            <v>(80)922108</v>
          </cell>
          <cell r="O3398" t="str">
            <v>BOX</v>
          </cell>
          <cell r="P3398" t="str">
            <v>D</v>
          </cell>
          <cell r="Q3398" t="str">
            <v>F</v>
          </cell>
          <cell r="R3398">
            <v>841.88235294117646</v>
          </cell>
          <cell r="S3398">
            <v>900.81411764705888</v>
          </cell>
          <cell r="T3398">
            <v>1015.98</v>
          </cell>
          <cell r="U3398">
            <v>1015.98</v>
          </cell>
          <cell r="V3398">
            <v>1087.0986</v>
          </cell>
          <cell r="W3398">
            <v>1087.0986</v>
          </cell>
          <cell r="X3398">
            <v>1087.0986</v>
          </cell>
          <cell r="Y3398">
            <v>1087.0986</v>
          </cell>
          <cell r="Z3398">
            <v>1207.8873333333333</v>
          </cell>
          <cell r="AB3398" t="str">
            <v/>
          </cell>
          <cell r="AC3398">
            <v>1518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I3398" t="str">
            <v/>
          </cell>
          <cell r="AJ3398" t="str">
            <v/>
          </cell>
          <cell r="AM3398" t="e">
            <v>#N/A</v>
          </cell>
        </row>
        <row r="3399">
          <cell r="A3399" t="str">
            <v>ACTIVE</v>
          </cell>
          <cell r="B3399" t="str">
            <v>37-1488</v>
          </cell>
          <cell r="C3399">
            <v>28865198</v>
          </cell>
          <cell r="D3399" t="str">
            <v>37-1488</v>
          </cell>
          <cell r="E3399" t="str">
            <v>SDR 26</v>
          </cell>
          <cell r="F3399" t="str">
            <v>10 WYE SXGXG SDR26</v>
          </cell>
          <cell r="G3399">
            <v>16.38</v>
          </cell>
          <cell r="H3399">
            <v>7.4298369599999994</v>
          </cell>
          <cell r="I3399">
            <v>1</v>
          </cell>
          <cell r="J3399">
            <v>8</v>
          </cell>
          <cell r="K3399">
            <v>1454.6293333333333</v>
          </cell>
          <cell r="L3399">
            <v>121.0492</v>
          </cell>
          <cell r="M3399" t="str">
            <v>SPECFIT</v>
          </cell>
          <cell r="N3399" t="str">
            <v>(80)92210</v>
          </cell>
          <cell r="O3399" t="str">
            <v>BOX</v>
          </cell>
          <cell r="P3399" t="str">
            <v>D</v>
          </cell>
          <cell r="Q3399" t="str">
            <v>F</v>
          </cell>
          <cell r="R3399">
            <v>1017.2235294117647</v>
          </cell>
          <cell r="S3399">
            <v>1088.4291764705883</v>
          </cell>
          <cell r="T3399">
            <v>1223.52</v>
          </cell>
          <cell r="U3399">
            <v>1223.52</v>
          </cell>
          <cell r="V3399">
            <v>1309.1664000000001</v>
          </cell>
          <cell r="W3399">
            <v>1309.1664000000001</v>
          </cell>
          <cell r="X3399">
            <v>1309.1664000000001</v>
          </cell>
          <cell r="Y3399">
            <v>1309.1664000000001</v>
          </cell>
          <cell r="Z3399">
            <v>1454.6293333333333</v>
          </cell>
          <cell r="AB3399" t="str">
            <v/>
          </cell>
          <cell r="AC3399">
            <v>1519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I3399" t="str">
            <v/>
          </cell>
          <cell r="AJ3399" t="str">
            <v/>
          </cell>
          <cell r="AM3399" t="e">
            <v>#N/A</v>
          </cell>
        </row>
        <row r="3400">
          <cell r="A3400" t="str">
            <v>ACTIVE</v>
          </cell>
          <cell r="B3400" t="str">
            <v>37-1489</v>
          </cell>
          <cell r="C3400">
            <v>28865201</v>
          </cell>
          <cell r="D3400" t="str">
            <v>37-1489</v>
          </cell>
          <cell r="E3400" t="str">
            <v>SDR 26</v>
          </cell>
          <cell r="F3400" t="str">
            <v>12X4 WYE SXGXG SDR26</v>
          </cell>
          <cell r="G3400">
            <v>12.285</v>
          </cell>
          <cell r="H3400">
            <v>5.5723777200000004</v>
          </cell>
          <cell r="I3400">
            <v>1</v>
          </cell>
          <cell r="J3400">
            <v>11</v>
          </cell>
          <cell r="K3400">
            <v>1047.5894444444446</v>
          </cell>
          <cell r="L3400">
            <v>87.170500000000004</v>
          </cell>
          <cell r="M3400" t="str">
            <v>SPECFIT</v>
          </cell>
          <cell r="N3400" t="str">
            <v>(80)922124</v>
          </cell>
          <cell r="O3400" t="str">
            <v>BOX</v>
          </cell>
          <cell r="P3400" t="str">
            <v>D</v>
          </cell>
          <cell r="Q3400" t="str">
            <v>F</v>
          </cell>
          <cell r="R3400">
            <v>732.52941176470586</v>
          </cell>
          <cell r="S3400">
            <v>783.80647058823536</v>
          </cell>
          <cell r="T3400">
            <v>881.15</v>
          </cell>
          <cell r="U3400">
            <v>881.15</v>
          </cell>
          <cell r="V3400">
            <v>942.83050000000003</v>
          </cell>
          <cell r="W3400">
            <v>942.83050000000003</v>
          </cell>
          <cell r="X3400">
            <v>942.83050000000003</v>
          </cell>
          <cell r="Y3400">
            <v>942.83050000000003</v>
          </cell>
          <cell r="Z3400">
            <v>1047.5894444444446</v>
          </cell>
          <cell r="AB3400" t="str">
            <v/>
          </cell>
          <cell r="AC3400">
            <v>1520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I3400" t="str">
            <v/>
          </cell>
          <cell r="AJ3400" t="str">
            <v/>
          </cell>
          <cell r="AM3400" t="e">
            <v>#N/A</v>
          </cell>
        </row>
        <row r="3401">
          <cell r="A3401" t="str">
            <v>ACTIVE</v>
          </cell>
          <cell r="B3401" t="str">
            <v>37-1490</v>
          </cell>
          <cell r="C3401">
            <v>28865210</v>
          </cell>
          <cell r="D3401" t="str">
            <v>37-1490</v>
          </cell>
          <cell r="E3401" t="str">
            <v>SDR 26</v>
          </cell>
          <cell r="F3401" t="str">
            <v>12X6 WYE SXGXG SDR26</v>
          </cell>
          <cell r="G3401">
            <v>15.21</v>
          </cell>
          <cell r="H3401">
            <v>6.8991343199999999</v>
          </cell>
          <cell r="I3401">
            <v>1</v>
          </cell>
          <cell r="J3401">
            <v>9</v>
          </cell>
          <cell r="K3401">
            <v>1061.2378888888888</v>
          </cell>
          <cell r="L3401">
            <v>88.314700000000002</v>
          </cell>
          <cell r="M3401" t="str">
            <v>SPECFIT</v>
          </cell>
          <cell r="N3401" t="str">
            <v>(80)922126</v>
          </cell>
          <cell r="O3401" t="str">
            <v>BOX</v>
          </cell>
          <cell r="P3401" t="str">
            <v>D</v>
          </cell>
          <cell r="Q3401" t="str">
            <v>F</v>
          </cell>
          <cell r="R3401">
            <v>742.14117647058833</v>
          </cell>
          <cell r="S3401">
            <v>794.09105882352958</v>
          </cell>
          <cell r="T3401">
            <v>892.63</v>
          </cell>
          <cell r="U3401">
            <v>892.63</v>
          </cell>
          <cell r="V3401">
            <v>955.11410000000001</v>
          </cell>
          <cell r="W3401">
            <v>955.11410000000001</v>
          </cell>
          <cell r="X3401">
            <v>955.11410000000001</v>
          </cell>
          <cell r="Y3401">
            <v>955.11410000000001</v>
          </cell>
          <cell r="Z3401">
            <v>1061.2378888888888</v>
          </cell>
          <cell r="AB3401" t="str">
            <v/>
          </cell>
          <cell r="AC3401">
            <v>1521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I3401" t="str">
            <v/>
          </cell>
          <cell r="AJ3401" t="str">
            <v/>
          </cell>
          <cell r="AM3401" t="e">
            <v>#N/A</v>
          </cell>
        </row>
        <row r="3402">
          <cell r="A3402" t="str">
            <v>ACTIVE</v>
          </cell>
          <cell r="B3402" t="str">
            <v>37-1491</v>
          </cell>
          <cell r="C3402">
            <v>28865228</v>
          </cell>
          <cell r="D3402" t="str">
            <v>37-1491</v>
          </cell>
          <cell r="E3402" t="str">
            <v>SDR 26</v>
          </cell>
          <cell r="F3402" t="str">
            <v>12X8 WYE SXGXG SDR26</v>
          </cell>
          <cell r="G3402">
            <v>18.135000000000002</v>
          </cell>
          <cell r="H3402">
            <v>8.2258909200000012</v>
          </cell>
          <cell r="I3402">
            <v>1</v>
          </cell>
          <cell r="J3402">
            <v>7</v>
          </cell>
          <cell r="K3402">
            <v>1577.8220000000001</v>
          </cell>
          <cell r="L3402">
            <v>131.3047</v>
          </cell>
          <cell r="M3402" t="str">
            <v>SPECFIT</v>
          </cell>
          <cell r="N3402" t="str">
            <v>(80)922128</v>
          </cell>
          <cell r="O3402" t="str">
            <v>BOX</v>
          </cell>
          <cell r="P3402" t="str">
            <v>D</v>
          </cell>
          <cell r="Q3402" t="str">
            <v>F</v>
          </cell>
          <cell r="R3402">
            <v>1103.4117647058824</v>
          </cell>
          <cell r="S3402">
            <v>1180.6505882352942</v>
          </cell>
          <cell r="T3402">
            <v>1327.14</v>
          </cell>
          <cell r="U3402">
            <v>1327.14</v>
          </cell>
          <cell r="V3402">
            <v>1420.0398000000002</v>
          </cell>
          <cell r="W3402">
            <v>1420.0398000000002</v>
          </cell>
          <cell r="X3402">
            <v>1420.0398000000002</v>
          </cell>
          <cell r="Y3402">
            <v>1420.0398000000002</v>
          </cell>
          <cell r="Z3402">
            <v>1577.8220000000001</v>
          </cell>
          <cell r="AB3402" t="str">
            <v/>
          </cell>
          <cell r="AC3402">
            <v>1522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I3402" t="str">
            <v/>
          </cell>
          <cell r="AJ3402" t="str">
            <v/>
          </cell>
          <cell r="AM3402" t="e">
            <v>#N/A</v>
          </cell>
        </row>
        <row r="3403">
          <cell r="A3403" t="str">
            <v>ACTIVE</v>
          </cell>
          <cell r="B3403" t="str">
            <v>37-1492</v>
          </cell>
          <cell r="C3403">
            <v>28865236</v>
          </cell>
          <cell r="D3403" t="str">
            <v>37-1492</v>
          </cell>
          <cell r="E3403" t="str">
            <v>SDR 26</v>
          </cell>
          <cell r="F3403" t="str">
            <v>12X10 WYE SXGXG SDR26</v>
          </cell>
          <cell r="G3403">
            <v>21.645</v>
          </cell>
          <cell r="H3403">
            <v>9.8179988399999996</v>
          </cell>
          <cell r="I3403">
            <v>1</v>
          </cell>
          <cell r="J3403">
            <v>6</v>
          </cell>
          <cell r="K3403">
            <v>1938.0791111111112</v>
          </cell>
          <cell r="L3403">
            <v>161.27860000000001</v>
          </cell>
          <cell r="M3403" t="str">
            <v>SPECFIT</v>
          </cell>
          <cell r="N3403" t="str">
            <v>(80)9221210</v>
          </cell>
          <cell r="O3403" t="str">
            <v>BOX</v>
          </cell>
          <cell r="P3403" t="str">
            <v>D</v>
          </cell>
          <cell r="Q3403" t="str">
            <v>F</v>
          </cell>
          <cell r="R3403">
            <v>1355.2941176470588</v>
          </cell>
          <cell r="S3403">
            <v>1450.164705882353</v>
          </cell>
          <cell r="T3403">
            <v>1630.16</v>
          </cell>
          <cell r="U3403">
            <v>1630.16</v>
          </cell>
          <cell r="V3403">
            <v>1744.2712000000001</v>
          </cell>
          <cell r="W3403">
            <v>1744.2712000000001</v>
          </cell>
          <cell r="X3403">
            <v>1744.2712000000001</v>
          </cell>
          <cell r="Y3403">
            <v>1744.2712000000001</v>
          </cell>
          <cell r="Z3403">
            <v>1938.0791111111112</v>
          </cell>
          <cell r="AB3403" t="str">
            <v/>
          </cell>
          <cell r="AC3403">
            <v>1523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I3403" t="str">
            <v/>
          </cell>
          <cell r="AJ3403" t="str">
            <v/>
          </cell>
          <cell r="AM3403" t="e">
            <v>#N/A</v>
          </cell>
        </row>
        <row r="3404">
          <cell r="A3404" t="str">
            <v>ACTIVE</v>
          </cell>
          <cell r="B3404" t="str">
            <v>37-1493</v>
          </cell>
          <cell r="C3404">
            <v>28865244</v>
          </cell>
          <cell r="D3404" t="str">
            <v>37-1493</v>
          </cell>
          <cell r="E3404" t="str">
            <v>SDR 26</v>
          </cell>
          <cell r="F3404" t="str">
            <v>12 WYE SXGXG SDR26</v>
          </cell>
          <cell r="G3404">
            <v>26.91</v>
          </cell>
          <cell r="H3404">
            <v>12.20616072</v>
          </cell>
          <cell r="I3404">
            <v>1</v>
          </cell>
          <cell r="J3404">
            <v>5</v>
          </cell>
          <cell r="K3404">
            <v>2057.9428888888892</v>
          </cell>
          <cell r="L3404">
            <v>171.49889999999999</v>
          </cell>
          <cell r="M3404" t="str">
            <v>SPECFIT</v>
          </cell>
          <cell r="N3404" t="str">
            <v>(80)92212</v>
          </cell>
          <cell r="O3404" t="str">
            <v>BOX</v>
          </cell>
          <cell r="P3404" t="str">
            <v>D</v>
          </cell>
          <cell r="Q3404" t="str">
            <v>F</v>
          </cell>
          <cell r="R3404">
            <v>1441.1764705882354</v>
          </cell>
          <cell r="S3404">
            <v>1542.0588235294119</v>
          </cell>
          <cell r="T3404">
            <v>1730.98</v>
          </cell>
          <cell r="U3404">
            <v>1730.98</v>
          </cell>
          <cell r="V3404">
            <v>1852.1486000000002</v>
          </cell>
          <cell r="W3404">
            <v>1852.1486000000002</v>
          </cell>
          <cell r="X3404">
            <v>1852.1486000000002</v>
          </cell>
          <cell r="Y3404">
            <v>1852.1486000000002</v>
          </cell>
          <cell r="Z3404">
            <v>2057.9428888888892</v>
          </cell>
          <cell r="AB3404" t="str">
            <v/>
          </cell>
          <cell r="AC3404">
            <v>1524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I3404" t="str">
            <v/>
          </cell>
          <cell r="AJ3404" t="str">
            <v/>
          </cell>
          <cell r="AM3404" t="e">
            <v>#N/A</v>
          </cell>
        </row>
        <row r="3405">
          <cell r="A3405" t="str">
            <v>ACTIVE</v>
          </cell>
          <cell r="B3405" t="str">
            <v>37-1494</v>
          </cell>
          <cell r="C3405">
            <v>28865252</v>
          </cell>
          <cell r="D3405" t="str">
            <v>37-1494</v>
          </cell>
          <cell r="E3405" t="str">
            <v>SDR 26</v>
          </cell>
          <cell r="F3405" t="str">
            <v>15X4 WYE SXGXG SDR26</v>
          </cell>
          <cell r="G3405">
            <v>21.645</v>
          </cell>
          <cell r="H3405">
            <v>9.8179988399999996</v>
          </cell>
          <cell r="I3405">
            <v>1</v>
          </cell>
          <cell r="J3405">
            <v>6</v>
          </cell>
          <cell r="K3405">
            <v>1496.1096666666667</v>
          </cell>
          <cell r="L3405">
            <v>124.4875</v>
          </cell>
          <cell r="M3405" t="str">
            <v>SPECFIT</v>
          </cell>
          <cell r="N3405" t="str">
            <v>(80)922154</v>
          </cell>
          <cell r="O3405" t="str">
            <v>BOX</v>
          </cell>
          <cell r="P3405" t="str">
            <v>D</v>
          </cell>
          <cell r="Q3405" t="str">
            <v>F</v>
          </cell>
          <cell r="R3405">
            <v>1046.1176470588236</v>
          </cell>
          <cell r="S3405">
            <v>1119.3458823529413</v>
          </cell>
          <cell r="T3405">
            <v>1258.4100000000001</v>
          </cell>
          <cell r="U3405">
            <v>1258.4100000000001</v>
          </cell>
          <cell r="V3405">
            <v>1346.4987000000001</v>
          </cell>
          <cell r="W3405">
            <v>1346.4987000000001</v>
          </cell>
          <cell r="X3405">
            <v>1346.4987000000001</v>
          </cell>
          <cell r="Y3405">
            <v>1346.4987000000001</v>
          </cell>
          <cell r="Z3405">
            <v>1496.1096666666667</v>
          </cell>
          <cell r="AB3405" t="str">
            <v/>
          </cell>
          <cell r="AC3405">
            <v>1525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I3405" t="str">
            <v/>
          </cell>
          <cell r="AJ3405" t="str">
            <v/>
          </cell>
          <cell r="AM3405" t="e">
            <v>#N/A</v>
          </cell>
        </row>
        <row r="3406">
          <cell r="A3406" t="str">
            <v>ACTIVE</v>
          </cell>
          <cell r="B3406" t="str">
            <v>37-1495</v>
          </cell>
          <cell r="C3406">
            <v>28865260</v>
          </cell>
          <cell r="D3406" t="str">
            <v>37-1495</v>
          </cell>
          <cell r="E3406" t="str">
            <v>SDR 26</v>
          </cell>
          <cell r="F3406" t="str">
            <v>15X6 WYE SXGXG SDR26</v>
          </cell>
          <cell r="G3406">
            <v>25.155000000000001</v>
          </cell>
          <cell r="H3406">
            <v>11.41010676</v>
          </cell>
          <cell r="I3406">
            <v>1</v>
          </cell>
          <cell r="J3406">
            <v>5</v>
          </cell>
          <cell r="K3406">
            <v>1792.0954444444444</v>
          </cell>
          <cell r="L3406">
            <v>149.1309</v>
          </cell>
          <cell r="M3406" t="str">
            <v>SPECFIT</v>
          </cell>
          <cell r="N3406" t="str">
            <v>(80)922156</v>
          </cell>
          <cell r="O3406" t="str">
            <v>BOX</v>
          </cell>
          <cell r="P3406" t="str">
            <v>D</v>
          </cell>
          <cell r="Q3406" t="str">
            <v>F</v>
          </cell>
          <cell r="R3406">
            <v>1253.2117647058824</v>
          </cell>
          <cell r="S3406">
            <v>1340.9365882352943</v>
          </cell>
          <cell r="T3406">
            <v>1507.37</v>
          </cell>
          <cell r="U3406">
            <v>1507.37</v>
          </cell>
          <cell r="V3406">
            <v>1612.8859</v>
          </cell>
          <cell r="W3406">
            <v>1612.8859</v>
          </cell>
          <cell r="X3406">
            <v>1612.8859</v>
          </cell>
          <cell r="Y3406">
            <v>1612.8859</v>
          </cell>
          <cell r="Z3406">
            <v>1792.0954444444444</v>
          </cell>
          <cell r="AB3406" t="str">
            <v/>
          </cell>
          <cell r="AC3406">
            <v>1526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I3406" t="str">
            <v/>
          </cell>
          <cell r="AJ3406" t="str">
            <v/>
          </cell>
          <cell r="AM3406" t="e">
            <v>#N/A</v>
          </cell>
        </row>
        <row r="3407">
          <cell r="A3407" t="str">
            <v>ACTIVE</v>
          </cell>
          <cell r="B3407" t="str">
            <v>37-1496</v>
          </cell>
          <cell r="C3407">
            <v>28865279</v>
          </cell>
          <cell r="D3407" t="str">
            <v>37-1496</v>
          </cell>
          <cell r="E3407" t="str">
            <v>SDR 26</v>
          </cell>
          <cell r="F3407" t="str">
            <v>15X8 WYE SXGXG SDR26</v>
          </cell>
          <cell r="G3407">
            <v>26.91</v>
          </cell>
          <cell r="H3407">
            <v>12.20616072</v>
          </cell>
          <cell r="I3407">
            <v>1</v>
          </cell>
          <cell r="J3407">
            <v>5</v>
          </cell>
          <cell r="K3407">
            <v>1998.450888888889</v>
          </cell>
          <cell r="L3407">
            <v>166.30359999999999</v>
          </cell>
          <cell r="M3407" t="str">
            <v>SPECFIT</v>
          </cell>
          <cell r="N3407" t="str">
            <v>(80)922158</v>
          </cell>
          <cell r="O3407" t="str">
            <v>BOX</v>
          </cell>
          <cell r="P3407" t="str">
            <v>D</v>
          </cell>
          <cell r="Q3407" t="str">
            <v>F</v>
          </cell>
          <cell r="R3407">
            <v>1397.5176470588237</v>
          </cell>
          <cell r="S3407">
            <v>1495.3438823529416</v>
          </cell>
          <cell r="T3407">
            <v>1680.94</v>
          </cell>
          <cell r="U3407">
            <v>1680.94</v>
          </cell>
          <cell r="V3407">
            <v>1798.6058000000003</v>
          </cell>
          <cell r="W3407">
            <v>1798.6058000000003</v>
          </cell>
          <cell r="X3407">
            <v>1798.6058000000003</v>
          </cell>
          <cell r="Y3407">
            <v>1798.6058000000003</v>
          </cell>
          <cell r="Z3407">
            <v>1998.450888888889</v>
          </cell>
          <cell r="AB3407" t="str">
            <v/>
          </cell>
          <cell r="AC3407">
            <v>1527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I3407" t="str">
            <v/>
          </cell>
          <cell r="AJ3407" t="str">
            <v/>
          </cell>
          <cell r="AM3407" t="e">
            <v>#N/A</v>
          </cell>
        </row>
        <row r="3408">
          <cell r="A3408" t="str">
            <v>ACTIVE</v>
          </cell>
          <cell r="B3408" t="str">
            <v>37-1497</v>
          </cell>
          <cell r="C3408">
            <v>28865287</v>
          </cell>
          <cell r="D3408" t="str">
            <v>37-1497</v>
          </cell>
          <cell r="E3408" t="str">
            <v>SDR 26</v>
          </cell>
          <cell r="F3408" t="str">
            <v>15X10 WYE SXGXG SDR26</v>
          </cell>
          <cell r="G3408">
            <v>33.93</v>
          </cell>
          <cell r="H3408">
            <v>15.39037656</v>
          </cell>
          <cell r="I3408">
            <v>1</v>
          </cell>
          <cell r="J3408">
            <v>4</v>
          </cell>
          <cell r="K3408">
            <v>2401.8289999999997</v>
          </cell>
          <cell r="L3408">
            <v>199.87129999999999</v>
          </cell>
          <cell r="M3408" t="str">
            <v>SPECFIT</v>
          </cell>
          <cell r="N3408" t="str">
            <v>(80)9221510</v>
          </cell>
          <cell r="O3408" t="str">
            <v>BOX</v>
          </cell>
          <cell r="P3408" t="str">
            <v>D</v>
          </cell>
          <cell r="Q3408" t="str">
            <v>F</v>
          </cell>
          <cell r="R3408">
            <v>1679.6000000000001</v>
          </cell>
          <cell r="S3408">
            <v>1797.1720000000003</v>
          </cell>
          <cell r="T3408">
            <v>2020.23</v>
          </cell>
          <cell r="U3408">
            <v>2020.23</v>
          </cell>
          <cell r="V3408">
            <v>2161.6460999999999</v>
          </cell>
          <cell r="W3408">
            <v>2161.6460999999999</v>
          </cell>
          <cell r="X3408">
            <v>2161.6460999999999</v>
          </cell>
          <cell r="Y3408">
            <v>2161.6460999999999</v>
          </cell>
          <cell r="Z3408">
            <v>2401.8289999999997</v>
          </cell>
          <cell r="AB3408" t="str">
            <v/>
          </cell>
          <cell r="AC3408">
            <v>1528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I3408" t="str">
            <v/>
          </cell>
          <cell r="AJ3408" t="str">
            <v/>
          </cell>
          <cell r="AM3408" t="e">
            <v>#N/A</v>
          </cell>
        </row>
        <row r="3409">
          <cell r="A3409" t="str">
            <v>ACTIVE</v>
          </cell>
          <cell r="B3409" t="str">
            <v>37-1498</v>
          </cell>
          <cell r="C3409">
            <v>28865295</v>
          </cell>
          <cell r="D3409" t="str">
            <v>37-1498</v>
          </cell>
          <cell r="E3409" t="str">
            <v>SDR 26</v>
          </cell>
          <cell r="F3409" t="str">
            <v>15X12 WYE SXGXG SDR26</v>
          </cell>
          <cell r="G3409">
            <v>31.59</v>
          </cell>
          <cell r="H3409">
            <v>14.328971279999999</v>
          </cell>
          <cell r="I3409">
            <v>1</v>
          </cell>
          <cell r="J3409">
            <v>4</v>
          </cell>
          <cell r="K3409">
            <v>2675.6657777777777</v>
          </cell>
          <cell r="L3409">
            <v>222.65770000000001</v>
          </cell>
          <cell r="M3409" t="str">
            <v>SPECFIT</v>
          </cell>
          <cell r="N3409" t="str">
            <v>(80)9221512</v>
          </cell>
          <cell r="O3409" t="str">
            <v>BOX</v>
          </cell>
          <cell r="P3409" t="str">
            <v>D</v>
          </cell>
          <cell r="Q3409" t="str">
            <v>F</v>
          </cell>
          <cell r="R3409">
            <v>1871.0823529411766</v>
          </cell>
          <cell r="S3409">
            <v>2002.0581176470591</v>
          </cell>
          <cell r="T3409">
            <v>2250.56</v>
          </cell>
          <cell r="U3409">
            <v>2250.56</v>
          </cell>
          <cell r="V3409">
            <v>2408.0992000000001</v>
          </cell>
          <cell r="W3409">
            <v>2408.0992000000001</v>
          </cell>
          <cell r="X3409">
            <v>2408.0992000000001</v>
          </cell>
          <cell r="Y3409">
            <v>2408.0992000000001</v>
          </cell>
          <cell r="Z3409">
            <v>2675.6657777777777</v>
          </cell>
          <cell r="AB3409" t="str">
            <v/>
          </cell>
          <cell r="AC3409">
            <v>1529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I3409" t="str">
            <v/>
          </cell>
          <cell r="AJ3409" t="str">
            <v/>
          </cell>
          <cell r="AM3409" t="e">
            <v>#N/A</v>
          </cell>
        </row>
        <row r="3410">
          <cell r="A3410" t="str">
            <v>ACTIVE</v>
          </cell>
          <cell r="B3410" t="str">
            <v>37-1499</v>
          </cell>
          <cell r="C3410">
            <v>28865309</v>
          </cell>
          <cell r="D3410" t="str">
            <v>37-1499</v>
          </cell>
          <cell r="E3410" t="str">
            <v>SDR 26</v>
          </cell>
          <cell r="F3410" t="str">
            <v>15 WYE SXGXG SDR26</v>
          </cell>
          <cell r="G3410">
            <v>48.555</v>
          </cell>
          <cell r="H3410">
            <v>22.024159560000001</v>
          </cell>
          <cell r="I3410">
            <v>1</v>
          </cell>
          <cell r="J3410">
            <v>3</v>
          </cell>
          <cell r="K3410">
            <v>3378.4179999999997</v>
          </cell>
          <cell r="L3410">
            <v>281.13729999999998</v>
          </cell>
          <cell r="M3410" t="str">
            <v>SPECFIT</v>
          </cell>
          <cell r="N3410" t="str">
            <v>(80)92215</v>
          </cell>
          <cell r="O3410" t="str">
            <v>BOX</v>
          </cell>
          <cell r="P3410" t="str">
            <v>D</v>
          </cell>
          <cell r="Q3410" t="str">
            <v>F</v>
          </cell>
          <cell r="R3410">
            <v>2362.5058823529412</v>
          </cell>
          <cell r="S3410">
            <v>2527.881294117647</v>
          </cell>
          <cell r="T3410">
            <v>2841.66</v>
          </cell>
          <cell r="U3410">
            <v>2841.66</v>
          </cell>
          <cell r="V3410">
            <v>3040.5762</v>
          </cell>
          <cell r="W3410">
            <v>3040.5762</v>
          </cell>
          <cell r="X3410">
            <v>3040.5762</v>
          </cell>
          <cell r="Y3410">
            <v>3040.5762</v>
          </cell>
          <cell r="Z3410">
            <v>3378.4179999999997</v>
          </cell>
          <cell r="AB3410" t="str">
            <v/>
          </cell>
          <cell r="AC3410">
            <v>1530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I3410" t="str">
            <v/>
          </cell>
          <cell r="AJ3410" t="str">
            <v/>
          </cell>
          <cell r="AM3410" t="e">
            <v>#N/A</v>
          </cell>
        </row>
        <row r="3411">
          <cell r="A3411" t="str">
            <v>ACTIVE</v>
          </cell>
          <cell r="B3411" t="str">
            <v>37-1500</v>
          </cell>
          <cell r="C3411">
            <v>28865317</v>
          </cell>
          <cell r="D3411" t="str">
            <v>37-1500</v>
          </cell>
          <cell r="E3411" t="str">
            <v>SDR 26</v>
          </cell>
          <cell r="F3411" t="str">
            <v>18X4 WYE SXGXG SDR26</v>
          </cell>
          <cell r="G3411">
            <v>36.270000000000003</v>
          </cell>
          <cell r="H3411">
            <v>16.451781840000002</v>
          </cell>
          <cell r="I3411">
            <v>1</v>
          </cell>
          <cell r="J3411">
            <v>4</v>
          </cell>
          <cell r="K3411">
            <v>4254.9976666666662</v>
          </cell>
          <cell r="L3411">
            <v>312.75720000000001</v>
          </cell>
          <cell r="M3411" t="str">
            <v>SPECFIT</v>
          </cell>
          <cell r="N3411" t="str">
            <v>(80)922184</v>
          </cell>
          <cell r="O3411" t="str">
            <v>BOX</v>
          </cell>
          <cell r="P3411" t="str">
            <v>D</v>
          </cell>
          <cell r="Q3411" t="str">
            <v>F</v>
          </cell>
          <cell r="R3411">
            <v>2628.2235294117645</v>
          </cell>
          <cell r="S3411">
            <v>2812.1991764705881</v>
          </cell>
          <cell r="T3411">
            <v>3578.97</v>
          </cell>
          <cell r="U3411">
            <v>3578.97</v>
          </cell>
          <cell r="V3411">
            <v>3829.4978999999998</v>
          </cell>
          <cell r="W3411">
            <v>3829.4978999999998</v>
          </cell>
          <cell r="X3411">
            <v>3829.4978999999998</v>
          </cell>
          <cell r="Y3411">
            <v>3829.4978999999998</v>
          </cell>
          <cell r="Z3411">
            <v>4254.9976666666662</v>
          </cell>
          <cell r="AB3411" t="str">
            <v/>
          </cell>
          <cell r="AC3411">
            <v>1531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I3411" t="str">
            <v/>
          </cell>
          <cell r="AJ3411" t="str">
            <v/>
          </cell>
          <cell r="AM3411" t="e">
            <v>#N/A</v>
          </cell>
        </row>
        <row r="3412">
          <cell r="A3412" t="str">
            <v>ACTIVE</v>
          </cell>
          <cell r="B3412" t="str">
            <v>37-1501</v>
          </cell>
          <cell r="C3412">
            <v>28865325</v>
          </cell>
          <cell r="D3412" t="str">
            <v>37-1501</v>
          </cell>
          <cell r="E3412" t="str">
            <v>SDR 26</v>
          </cell>
          <cell r="F3412" t="str">
            <v>18X6 WYE SXGXG SDR26</v>
          </cell>
          <cell r="G3412">
            <v>42.704999999999998</v>
          </cell>
          <cell r="H3412">
            <v>19.370646359999999</v>
          </cell>
          <cell r="I3412">
            <v>1</v>
          </cell>
          <cell r="J3412">
            <v>3</v>
          </cell>
          <cell r="K3412">
            <v>4399.3882222222228</v>
          </cell>
          <cell r="L3412">
            <v>316.81389999999999</v>
          </cell>
          <cell r="M3412" t="str">
            <v>SPECFIT</v>
          </cell>
          <cell r="N3412" t="str">
            <v>(80)922186</v>
          </cell>
          <cell r="O3412" t="str">
            <v>BOX</v>
          </cell>
          <cell r="P3412" t="str">
            <v>D</v>
          </cell>
          <cell r="Q3412" t="str">
            <v>F</v>
          </cell>
          <cell r="R3412">
            <v>2662.3058823529414</v>
          </cell>
          <cell r="S3412">
            <v>2848.6672941176475</v>
          </cell>
          <cell r="T3412">
            <v>3700.42</v>
          </cell>
          <cell r="U3412">
            <v>3700.42</v>
          </cell>
          <cell r="V3412">
            <v>3959.4494000000004</v>
          </cell>
          <cell r="W3412">
            <v>3959.4494000000004</v>
          </cell>
          <cell r="X3412">
            <v>3959.4494000000004</v>
          </cell>
          <cell r="Y3412">
            <v>3959.4494000000004</v>
          </cell>
          <cell r="Z3412">
            <v>4399.3882222222228</v>
          </cell>
          <cell r="AB3412" t="str">
            <v/>
          </cell>
          <cell r="AC3412">
            <v>1532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I3412" t="str">
            <v/>
          </cell>
          <cell r="AJ3412" t="str">
            <v/>
          </cell>
          <cell r="AM3412" t="e">
            <v>#N/A</v>
          </cell>
        </row>
        <row r="3413">
          <cell r="A3413" t="str">
            <v>ACTIVE</v>
          </cell>
          <cell r="B3413" t="str">
            <v>37-1502</v>
          </cell>
          <cell r="C3413">
            <v>28865333</v>
          </cell>
          <cell r="D3413" t="str">
            <v>37-1502</v>
          </cell>
          <cell r="E3413" t="str">
            <v>SDR 26</v>
          </cell>
          <cell r="F3413" t="str">
            <v>18X8 WYE SXGXG SDR26</v>
          </cell>
          <cell r="G3413">
            <v>46.215000000000003</v>
          </cell>
          <cell r="H3413">
            <v>20.962754280000002</v>
          </cell>
          <cell r="I3413">
            <v>1</v>
          </cell>
          <cell r="J3413">
            <v>3</v>
          </cell>
          <cell r="K3413">
            <v>4596.161222222222</v>
          </cell>
          <cell r="L3413">
            <v>328.03399999999999</v>
          </cell>
          <cell r="M3413" t="str">
            <v>SPECFIT</v>
          </cell>
          <cell r="N3413" t="str">
            <v>(80)922188</v>
          </cell>
          <cell r="O3413" t="str">
            <v>BOX</v>
          </cell>
          <cell r="P3413" t="str">
            <v>D</v>
          </cell>
          <cell r="Q3413" t="str">
            <v>F</v>
          </cell>
          <cell r="R3413">
            <v>2756.5882352941176</v>
          </cell>
          <cell r="S3413">
            <v>2949.5494117647058</v>
          </cell>
          <cell r="T3413">
            <v>3865.93</v>
          </cell>
          <cell r="U3413">
            <v>3865.93</v>
          </cell>
          <cell r="V3413">
            <v>4136.5451000000003</v>
          </cell>
          <cell r="W3413">
            <v>4136.5451000000003</v>
          </cell>
          <cell r="X3413">
            <v>4136.5451000000003</v>
          </cell>
          <cell r="Y3413">
            <v>4136.5451000000003</v>
          </cell>
          <cell r="Z3413">
            <v>4596.161222222222</v>
          </cell>
          <cell r="AB3413" t="str">
            <v/>
          </cell>
          <cell r="AC3413">
            <v>1533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I3413" t="str">
            <v/>
          </cell>
          <cell r="AJ3413" t="str">
            <v/>
          </cell>
          <cell r="AM3413" t="e">
            <v>#N/A</v>
          </cell>
        </row>
        <row r="3414">
          <cell r="A3414" t="str">
            <v>ACTIVE</v>
          </cell>
          <cell r="B3414" t="str">
            <v>37-1503</v>
          </cell>
          <cell r="C3414">
            <v>28865341</v>
          </cell>
          <cell r="D3414" t="str">
            <v>37-1503</v>
          </cell>
          <cell r="E3414" t="str">
            <v>SDR 26</v>
          </cell>
          <cell r="F3414" t="str">
            <v>18X10 WYE SXGXG SDR26</v>
          </cell>
          <cell r="G3414">
            <v>47.384999999999998</v>
          </cell>
          <cell r="H3414">
            <v>21.49345692</v>
          </cell>
          <cell r="I3414">
            <v>1</v>
          </cell>
          <cell r="J3414">
            <v>3</v>
          </cell>
          <cell r="K3414">
            <v>4772.9371111111113</v>
          </cell>
          <cell r="L3414">
            <v>368.54480000000001</v>
          </cell>
          <cell r="M3414" t="str">
            <v>SPECFIT</v>
          </cell>
          <cell r="N3414" t="str">
            <v>(80)9221810</v>
          </cell>
          <cell r="O3414" t="str">
            <v>BOX</v>
          </cell>
          <cell r="P3414" t="str">
            <v>D</v>
          </cell>
          <cell r="Q3414" t="str">
            <v>F</v>
          </cell>
          <cell r="R3414">
            <v>3097.0235294117647</v>
          </cell>
          <cell r="S3414">
            <v>3313.8151764705885</v>
          </cell>
          <cell r="T3414">
            <v>4014.62</v>
          </cell>
          <cell r="U3414">
            <v>4014.62</v>
          </cell>
          <cell r="V3414">
            <v>4295.6433999999999</v>
          </cell>
          <cell r="W3414">
            <v>4295.6433999999999</v>
          </cell>
          <cell r="X3414">
            <v>4295.6433999999999</v>
          </cell>
          <cell r="Y3414">
            <v>4295.6433999999999</v>
          </cell>
          <cell r="Z3414">
            <v>4772.9371111111113</v>
          </cell>
          <cell r="AB3414" t="str">
            <v/>
          </cell>
          <cell r="AC3414">
            <v>1534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I3414" t="str">
            <v/>
          </cell>
          <cell r="AJ3414" t="str">
            <v/>
          </cell>
          <cell r="AM3414" t="e">
            <v>#N/A</v>
          </cell>
        </row>
        <row r="3415">
          <cell r="A3415" t="str">
            <v>ACTIVE</v>
          </cell>
          <cell r="B3415" t="str">
            <v>37-1504</v>
          </cell>
          <cell r="C3415">
            <v>28865350</v>
          </cell>
          <cell r="D3415" t="str">
            <v>37-1504</v>
          </cell>
          <cell r="E3415" t="str">
            <v>SDR 26</v>
          </cell>
          <cell r="F3415" t="str">
            <v>18X12 WYE SXGXG SDR26</v>
          </cell>
          <cell r="G3415">
            <v>58.5</v>
          </cell>
          <cell r="H3415">
            <v>26.535132000000001</v>
          </cell>
          <cell r="I3415">
            <v>1</v>
          </cell>
          <cell r="J3415">
            <v>2</v>
          </cell>
          <cell r="K3415">
            <v>4903.6316666666671</v>
          </cell>
          <cell r="L3415">
            <v>396.01920000000001</v>
          </cell>
          <cell r="M3415" t="str">
            <v>SPECFIT</v>
          </cell>
          <cell r="N3415" t="str">
            <v>(80)9221812</v>
          </cell>
          <cell r="O3415" t="str">
            <v>BOX</v>
          </cell>
          <cell r="P3415" t="str">
            <v>D</v>
          </cell>
          <cell r="Q3415" t="str">
            <v>F</v>
          </cell>
          <cell r="R3415">
            <v>3327.8941176470589</v>
          </cell>
          <cell r="S3415">
            <v>3560.846705882353</v>
          </cell>
          <cell r="T3415">
            <v>4124.55</v>
          </cell>
          <cell r="U3415">
            <v>4124.55</v>
          </cell>
          <cell r="V3415">
            <v>4413.2685000000001</v>
          </cell>
          <cell r="W3415">
            <v>4413.2685000000001</v>
          </cell>
          <cell r="X3415">
            <v>4413.2685000000001</v>
          </cell>
          <cell r="Y3415">
            <v>4413.2685000000001</v>
          </cell>
          <cell r="Z3415">
            <v>4903.6316666666671</v>
          </cell>
          <cell r="AB3415" t="str">
            <v/>
          </cell>
          <cell r="AC3415">
            <v>1535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I3415" t="str">
            <v/>
          </cell>
          <cell r="AJ3415" t="str">
            <v/>
          </cell>
          <cell r="AM3415" t="e">
            <v>#N/A</v>
          </cell>
        </row>
        <row r="3416">
          <cell r="A3416" t="str">
            <v>ACTIVE</v>
          </cell>
          <cell r="B3416" t="str">
            <v>37-1505</v>
          </cell>
          <cell r="C3416">
            <v>28865368</v>
          </cell>
          <cell r="D3416" t="str">
            <v>37-1505</v>
          </cell>
          <cell r="E3416" t="str">
            <v>SDR 26</v>
          </cell>
          <cell r="F3416" t="str">
            <v>18X15 WYE SXGXG SDR26</v>
          </cell>
          <cell r="G3416">
            <v>70.2</v>
          </cell>
          <cell r="H3416">
            <v>31.842158400000002</v>
          </cell>
          <cell r="I3416">
            <v>1</v>
          </cell>
          <cell r="J3416">
            <v>2</v>
          </cell>
          <cell r="K3416">
            <v>5222.2538888888894</v>
          </cell>
          <cell r="L3416">
            <v>423.78609999999998</v>
          </cell>
          <cell r="M3416" t="str">
            <v>SPECFIT</v>
          </cell>
          <cell r="N3416" t="str">
            <v>(80)9221815</v>
          </cell>
          <cell r="O3416" t="str">
            <v>BOX</v>
          </cell>
          <cell r="P3416" t="str">
            <v>D</v>
          </cell>
          <cell r="Q3416" t="str">
            <v>F</v>
          </cell>
          <cell r="R3416">
            <v>3561.2352941176473</v>
          </cell>
          <cell r="S3416">
            <v>3810.521764705883</v>
          </cell>
          <cell r="T3416">
            <v>4392.55</v>
          </cell>
          <cell r="U3416">
            <v>4392.55</v>
          </cell>
          <cell r="V3416">
            <v>4700.0285000000003</v>
          </cell>
          <cell r="W3416">
            <v>4700.0285000000003</v>
          </cell>
          <cell r="X3416">
            <v>4700.0285000000003</v>
          </cell>
          <cell r="Y3416">
            <v>4700.0285000000003</v>
          </cell>
          <cell r="Z3416">
            <v>5222.2538888888894</v>
          </cell>
          <cell r="AB3416" t="str">
            <v/>
          </cell>
          <cell r="AC3416">
            <v>1536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I3416" t="str">
            <v/>
          </cell>
          <cell r="AJ3416" t="str">
            <v/>
          </cell>
          <cell r="AM3416" t="e">
            <v>#N/A</v>
          </cell>
        </row>
        <row r="3417">
          <cell r="A3417" t="str">
            <v>ACTIVE</v>
          </cell>
          <cell r="B3417" t="str">
            <v>37-1506</v>
          </cell>
          <cell r="C3417">
            <v>28865376</v>
          </cell>
          <cell r="D3417" t="str">
            <v>37-1506</v>
          </cell>
          <cell r="E3417" t="str">
            <v>SDR 26</v>
          </cell>
          <cell r="F3417" t="str">
            <v>18 WYE SXGXG SDR26</v>
          </cell>
          <cell r="G3417">
            <v>90.09</v>
          </cell>
          <cell r="H3417">
            <v>40.864103280000002</v>
          </cell>
          <cell r="I3417">
            <v>1</v>
          </cell>
          <cell r="J3417">
            <v>1</v>
          </cell>
          <cell r="K3417">
            <v>6615.3344444444447</v>
          </cell>
          <cell r="L3417">
            <v>550.50649999999996</v>
          </cell>
          <cell r="M3417" t="str">
            <v>SPECFIT</v>
          </cell>
          <cell r="N3417" t="str">
            <v>(80)92218</v>
          </cell>
          <cell r="O3417" t="str">
            <v>BOX</v>
          </cell>
          <cell r="P3417" t="str">
            <v>D</v>
          </cell>
          <cell r="Q3417" t="str">
            <v>F</v>
          </cell>
          <cell r="R3417">
            <v>4626.1058823529411</v>
          </cell>
          <cell r="S3417">
            <v>4949.9332941176472</v>
          </cell>
          <cell r="T3417">
            <v>5564.3</v>
          </cell>
          <cell r="U3417">
            <v>5564.3</v>
          </cell>
          <cell r="V3417">
            <v>5953.8010000000004</v>
          </cell>
          <cell r="W3417">
            <v>5953.8010000000004</v>
          </cell>
          <cell r="X3417">
            <v>5953.8010000000004</v>
          </cell>
          <cell r="Y3417">
            <v>5953.8010000000004</v>
          </cell>
          <cell r="Z3417">
            <v>6615.3344444444447</v>
          </cell>
          <cell r="AB3417" t="str">
            <v/>
          </cell>
          <cell r="AC3417">
            <v>1537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I3417" t="str">
            <v/>
          </cell>
          <cell r="AJ3417" t="str">
            <v/>
          </cell>
          <cell r="AM3417" t="e">
            <v>#N/A</v>
          </cell>
        </row>
        <row r="3418">
          <cell r="A3418" t="str">
            <v>ACTIVE</v>
          </cell>
          <cell r="B3418" t="str">
            <v>37-1507</v>
          </cell>
          <cell r="C3418">
            <v>28865384</v>
          </cell>
          <cell r="D3418" t="str">
            <v>37-1507</v>
          </cell>
          <cell r="E3418" t="str">
            <v>SDR 26</v>
          </cell>
          <cell r="F3418" t="str">
            <v>21X4 WYE SXGXG SDR26</v>
          </cell>
          <cell r="G3418">
            <v>57.33</v>
          </cell>
          <cell r="H3418">
            <v>26.00442936</v>
          </cell>
          <cell r="I3418">
            <v>1</v>
          </cell>
          <cell r="J3418">
            <v>2</v>
          </cell>
          <cell r="K3418">
            <v>6527.9035555555565</v>
          </cell>
          <cell r="L3418">
            <v>543.22640000000001</v>
          </cell>
          <cell r="M3418" t="str">
            <v>SPECFIT</v>
          </cell>
          <cell r="N3418" t="str">
            <v>(80)922214</v>
          </cell>
          <cell r="O3418" t="str">
            <v>BOX</v>
          </cell>
          <cell r="P3418" t="str">
            <v>D</v>
          </cell>
          <cell r="Q3418" t="str">
            <v>F</v>
          </cell>
          <cell r="R3418">
            <v>4564.9294117647059</v>
          </cell>
          <cell r="S3418">
            <v>4884.4744705882358</v>
          </cell>
          <cell r="T3418">
            <v>5490.76</v>
          </cell>
          <cell r="U3418">
            <v>5490.76</v>
          </cell>
          <cell r="V3418">
            <v>5875.1132000000007</v>
          </cell>
          <cell r="W3418">
            <v>5875.1132000000007</v>
          </cell>
          <cell r="X3418">
            <v>5875.1132000000007</v>
          </cell>
          <cell r="Y3418">
            <v>5875.1132000000007</v>
          </cell>
          <cell r="Z3418">
            <v>6527.9035555555565</v>
          </cell>
          <cell r="AB3418" t="str">
            <v/>
          </cell>
          <cell r="AC3418">
            <v>1538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I3418" t="str">
            <v/>
          </cell>
          <cell r="AJ3418" t="str">
            <v/>
          </cell>
          <cell r="AM3418" t="e">
            <v>#N/A</v>
          </cell>
        </row>
        <row r="3419">
          <cell r="A3419" t="str">
            <v>ACTIVE</v>
          </cell>
          <cell r="B3419" t="str">
            <v>37-1508</v>
          </cell>
          <cell r="C3419">
            <v>28865392</v>
          </cell>
          <cell r="D3419" t="str">
            <v>37-1508</v>
          </cell>
          <cell r="E3419" t="str">
            <v>SDR 26</v>
          </cell>
          <cell r="F3419" t="str">
            <v>21X6 WYE SXGXG SDR26</v>
          </cell>
          <cell r="G3419">
            <v>64.349999999999994</v>
          </cell>
          <cell r="H3419">
            <v>29.188645199999996</v>
          </cell>
          <cell r="I3419">
            <v>1</v>
          </cell>
          <cell r="J3419">
            <v>2</v>
          </cell>
          <cell r="K3419">
            <v>7591.3646666666673</v>
          </cell>
          <cell r="L3419">
            <v>582.28930000000003</v>
          </cell>
          <cell r="M3419" t="str">
            <v>SPECFIT</v>
          </cell>
          <cell r="N3419" t="str">
            <v>(80)922216</v>
          </cell>
          <cell r="O3419" t="str">
            <v>BOX</v>
          </cell>
          <cell r="P3419" t="str">
            <v>D</v>
          </cell>
          <cell r="Q3419" t="str">
            <v>F</v>
          </cell>
          <cell r="R3419">
            <v>4893.1882352941175</v>
          </cell>
          <cell r="S3419">
            <v>5235.7114117647061</v>
          </cell>
          <cell r="T3419">
            <v>6385.26</v>
          </cell>
          <cell r="U3419">
            <v>6385.26</v>
          </cell>
          <cell r="V3419">
            <v>6832.2282000000005</v>
          </cell>
          <cell r="W3419">
            <v>6832.2282000000005</v>
          </cell>
          <cell r="X3419">
            <v>6832.2282000000005</v>
          </cell>
          <cell r="Y3419">
            <v>6832.2282000000005</v>
          </cell>
          <cell r="Z3419">
            <v>7591.3646666666673</v>
          </cell>
          <cell r="AB3419" t="str">
            <v/>
          </cell>
          <cell r="AC3419">
            <v>1539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I3419" t="str">
            <v/>
          </cell>
          <cell r="AJ3419" t="str">
            <v/>
          </cell>
          <cell r="AM3419" t="e">
            <v>#N/A</v>
          </cell>
        </row>
        <row r="3420">
          <cell r="A3420" t="str">
            <v>ACTIVE</v>
          </cell>
          <cell r="B3420" t="str">
            <v>37-1509</v>
          </cell>
          <cell r="C3420">
            <v>28865406</v>
          </cell>
          <cell r="D3420" t="str">
            <v>37-1509</v>
          </cell>
          <cell r="E3420" t="str">
            <v>SDR 26</v>
          </cell>
          <cell r="F3420" t="str">
            <v>21X8 WYE SXGXG SDR26</v>
          </cell>
          <cell r="G3420">
            <v>71.37</v>
          </cell>
          <cell r="H3420">
            <v>32.372861040000004</v>
          </cell>
          <cell r="I3420">
            <v>1</v>
          </cell>
          <cell r="J3420">
            <v>2</v>
          </cell>
          <cell r="K3420">
            <v>7891.3332222222225</v>
          </cell>
          <cell r="L3420">
            <v>656.68629999999996</v>
          </cell>
          <cell r="M3420" t="str">
            <v>SPECFIT</v>
          </cell>
          <cell r="N3420" t="str">
            <v>(80)922218</v>
          </cell>
          <cell r="O3420" t="str">
            <v>BOX</v>
          </cell>
          <cell r="P3420" t="str">
            <v>D</v>
          </cell>
          <cell r="Q3420" t="str">
            <v>F</v>
          </cell>
          <cell r="R3420">
            <v>5518.376470588235</v>
          </cell>
          <cell r="S3420">
            <v>5904.662823529412</v>
          </cell>
          <cell r="T3420">
            <v>6637.57</v>
          </cell>
          <cell r="U3420">
            <v>6637.57</v>
          </cell>
          <cell r="V3420">
            <v>7102.1999000000005</v>
          </cell>
          <cell r="W3420">
            <v>7102.1999000000005</v>
          </cell>
          <cell r="X3420">
            <v>7102.1999000000005</v>
          </cell>
          <cell r="Y3420">
            <v>7102.1999000000005</v>
          </cell>
          <cell r="Z3420">
            <v>7891.3332222222225</v>
          </cell>
          <cell r="AB3420" t="str">
            <v/>
          </cell>
          <cell r="AC3420">
            <v>1540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I3420" t="str">
            <v/>
          </cell>
          <cell r="AJ3420" t="str">
            <v/>
          </cell>
          <cell r="AM3420" t="e">
            <v>#N/A</v>
          </cell>
        </row>
        <row r="3421">
          <cell r="A3421" t="str">
            <v>ACTIVE</v>
          </cell>
          <cell r="B3421" t="str">
            <v>37-1510</v>
          </cell>
          <cell r="C3421">
            <v>28865414</v>
          </cell>
          <cell r="D3421" t="str">
            <v>37-1510</v>
          </cell>
          <cell r="E3421" t="str">
            <v>SDR 26</v>
          </cell>
          <cell r="F3421" t="str">
            <v>21X10 WYE SXGXG SDR26</v>
          </cell>
          <cell r="G3421">
            <v>78.39</v>
          </cell>
          <cell r="H3421">
            <v>35.557076879999997</v>
          </cell>
          <cell r="I3421">
            <v>1</v>
          </cell>
          <cell r="J3421">
            <v>2</v>
          </cell>
          <cell r="K3421">
            <v>8894.9694444444449</v>
          </cell>
          <cell r="L3421">
            <v>740.2038</v>
          </cell>
          <cell r="M3421" t="str">
            <v>SPECFIT</v>
          </cell>
          <cell r="N3421" t="str">
            <v>(80)9222110</v>
          </cell>
          <cell r="O3421" t="str">
            <v>BOX</v>
          </cell>
          <cell r="P3421" t="str">
            <v>D</v>
          </cell>
          <cell r="Q3421" t="str">
            <v>F</v>
          </cell>
          <cell r="R3421">
            <v>6220.2</v>
          </cell>
          <cell r="S3421">
            <v>6655.6140000000005</v>
          </cell>
          <cell r="T3421">
            <v>7481.75</v>
          </cell>
          <cell r="U3421">
            <v>7481.75</v>
          </cell>
          <cell r="V3421">
            <v>8005.4725000000008</v>
          </cell>
          <cell r="W3421">
            <v>8005.4725000000008</v>
          </cell>
          <cell r="X3421">
            <v>8005.4725000000008</v>
          </cell>
          <cell r="Y3421">
            <v>8005.4725000000008</v>
          </cell>
          <cell r="Z3421">
            <v>8894.9694444444449</v>
          </cell>
          <cell r="AB3421" t="str">
            <v/>
          </cell>
          <cell r="AC3421">
            <v>1541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I3421" t="str">
            <v/>
          </cell>
          <cell r="AJ3421" t="str">
            <v/>
          </cell>
          <cell r="AM3421" t="e">
            <v>#N/A</v>
          </cell>
        </row>
        <row r="3422">
          <cell r="A3422" t="str">
            <v>ACTIVE</v>
          </cell>
          <cell r="B3422" t="str">
            <v>37-1511</v>
          </cell>
          <cell r="C3422">
            <v>28865422</v>
          </cell>
          <cell r="D3422" t="str">
            <v>37-1511</v>
          </cell>
          <cell r="E3422" t="str">
            <v>SDR 26</v>
          </cell>
          <cell r="F3422" t="str">
            <v>21X12 WYE SXGXG SDR26</v>
          </cell>
          <cell r="G3422">
            <v>86.58</v>
          </cell>
          <cell r="H3422">
            <v>39.271995359999998</v>
          </cell>
          <cell r="I3422">
            <v>1</v>
          </cell>
          <cell r="J3422">
            <v>2</v>
          </cell>
          <cell r="K3422">
            <v>9619.8587777777775</v>
          </cell>
          <cell r="L3422">
            <v>800.52750000000003</v>
          </cell>
          <cell r="M3422" t="str">
            <v>SPECFIT</v>
          </cell>
          <cell r="N3422" t="str">
            <v>(80)9222112</v>
          </cell>
          <cell r="O3422" t="str">
            <v>BOX</v>
          </cell>
          <cell r="P3422" t="str">
            <v>D</v>
          </cell>
          <cell r="Q3422" t="str">
            <v>F</v>
          </cell>
          <cell r="R3422">
            <v>6727.1294117647067</v>
          </cell>
          <cell r="S3422">
            <v>7198.0284705882368</v>
          </cell>
          <cell r="T3422">
            <v>8091.47</v>
          </cell>
          <cell r="U3422">
            <v>8091.47</v>
          </cell>
          <cell r="V3422">
            <v>8657.8729000000003</v>
          </cell>
          <cell r="W3422">
            <v>8657.8729000000003</v>
          </cell>
          <cell r="X3422">
            <v>8657.8729000000003</v>
          </cell>
          <cell r="Y3422">
            <v>8657.8729000000003</v>
          </cell>
          <cell r="Z3422">
            <v>9619.8587777777775</v>
          </cell>
          <cell r="AB3422" t="str">
            <v/>
          </cell>
          <cell r="AC3422">
            <v>1542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I3422" t="str">
            <v/>
          </cell>
          <cell r="AJ3422" t="str">
            <v/>
          </cell>
          <cell r="AM3422" t="e">
            <v>#N/A</v>
          </cell>
        </row>
        <row r="3423">
          <cell r="A3423" t="str">
            <v>ACTIVE</v>
          </cell>
          <cell r="B3423" t="str">
            <v>37-1512</v>
          </cell>
          <cell r="C3423">
            <v>28865430</v>
          </cell>
          <cell r="D3423" t="str">
            <v>37-1512</v>
          </cell>
          <cell r="E3423" t="str">
            <v>SDR 26</v>
          </cell>
          <cell r="F3423" t="str">
            <v>21X15 WYE SXGXG SDR26</v>
          </cell>
          <cell r="G3423">
            <v>99.45</v>
          </cell>
          <cell r="H3423">
            <v>45.109724399999998</v>
          </cell>
          <cell r="I3423">
            <v>1</v>
          </cell>
          <cell r="J3423">
            <v>1</v>
          </cell>
          <cell r="K3423">
            <v>11141.398777777778</v>
          </cell>
          <cell r="L3423">
            <v>927.14419999999996</v>
          </cell>
          <cell r="M3423" t="str">
            <v>SPECFIT</v>
          </cell>
          <cell r="N3423" t="str">
            <v>(80)9222115</v>
          </cell>
          <cell r="O3423" t="str">
            <v>BOX</v>
          </cell>
          <cell r="P3423" t="str">
            <v>D</v>
          </cell>
          <cell r="Q3423" t="str">
            <v>F</v>
          </cell>
          <cell r="R3423">
            <v>7791.1294117647058</v>
          </cell>
          <cell r="S3423">
            <v>8336.5084705882364</v>
          </cell>
          <cell r="T3423">
            <v>9371.27</v>
          </cell>
          <cell r="U3423">
            <v>9371.27</v>
          </cell>
          <cell r="V3423">
            <v>10027.258900000001</v>
          </cell>
          <cell r="W3423">
            <v>10027.258900000001</v>
          </cell>
          <cell r="X3423">
            <v>10027.258900000001</v>
          </cell>
          <cell r="Y3423">
            <v>10027.258900000001</v>
          </cell>
          <cell r="Z3423">
            <v>11141.398777777778</v>
          </cell>
          <cell r="AB3423" t="str">
            <v/>
          </cell>
          <cell r="AC3423">
            <v>1543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I3423" t="str">
            <v/>
          </cell>
          <cell r="AJ3423" t="str">
            <v/>
          </cell>
          <cell r="AM3423" t="e">
            <v>#N/A</v>
          </cell>
        </row>
        <row r="3424">
          <cell r="A3424" t="str">
            <v>ACTIVE</v>
          </cell>
          <cell r="B3424" t="str">
            <v>37-1513</v>
          </cell>
          <cell r="C3424">
            <v>28865449</v>
          </cell>
          <cell r="D3424" t="str">
            <v>37-1513</v>
          </cell>
          <cell r="E3424" t="str">
            <v>SDR 26</v>
          </cell>
          <cell r="F3424" t="str">
            <v>21X18 WYE SXGXG SDR26</v>
          </cell>
          <cell r="G3424">
            <v>122.265</v>
          </cell>
          <cell r="H3424">
            <v>55.45842588</v>
          </cell>
          <cell r="I3424">
            <v>1</v>
          </cell>
          <cell r="J3424">
            <v>1</v>
          </cell>
          <cell r="K3424">
            <v>13120.292444444445</v>
          </cell>
          <cell r="L3424">
            <v>1091.8184000000001</v>
          </cell>
          <cell r="M3424" t="str">
            <v>SPECFIT</v>
          </cell>
          <cell r="N3424" t="str">
            <v>(80)9222118</v>
          </cell>
          <cell r="O3424" t="str">
            <v>BOX</v>
          </cell>
          <cell r="P3424" t="str">
            <v>D</v>
          </cell>
          <cell r="Q3424" t="str">
            <v>F</v>
          </cell>
          <cell r="R3424">
            <v>9174.9529411764706</v>
          </cell>
          <cell r="S3424">
            <v>9817.1996470588238</v>
          </cell>
          <cell r="T3424">
            <v>11035.76</v>
          </cell>
          <cell r="U3424">
            <v>11035.76</v>
          </cell>
          <cell r="V3424">
            <v>11808.263200000001</v>
          </cell>
          <cell r="W3424">
            <v>11808.263200000001</v>
          </cell>
          <cell r="X3424">
            <v>11808.263200000001</v>
          </cell>
          <cell r="Y3424">
            <v>11808.263200000001</v>
          </cell>
          <cell r="Z3424">
            <v>13120.292444444445</v>
          </cell>
          <cell r="AB3424" t="str">
            <v/>
          </cell>
          <cell r="AC3424">
            <v>1544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I3424" t="str">
            <v/>
          </cell>
          <cell r="AJ3424" t="str">
            <v/>
          </cell>
          <cell r="AM3424" t="e">
            <v>#N/A</v>
          </cell>
        </row>
        <row r="3425">
          <cell r="A3425" t="str">
            <v>ACTIVE</v>
          </cell>
          <cell r="B3425" t="str">
            <v>37-1514</v>
          </cell>
          <cell r="C3425">
            <v>28865457</v>
          </cell>
          <cell r="D3425" t="str">
            <v>37-1514</v>
          </cell>
          <cell r="E3425" t="str">
            <v>SDR 26</v>
          </cell>
          <cell r="F3425" t="str">
            <v>21 WYE SXGXG SDR26</v>
          </cell>
          <cell r="G3425">
            <v>143.91</v>
          </cell>
          <cell r="H3425">
            <v>65.276424719999994</v>
          </cell>
          <cell r="I3425">
            <v>1</v>
          </cell>
          <cell r="J3425">
            <v>1</v>
          </cell>
          <cell r="K3425">
            <v>17168.102444444445</v>
          </cell>
          <cell r="L3425">
            <v>1428.6618000000001</v>
          </cell>
          <cell r="M3425" t="str">
            <v>SPECFIT</v>
          </cell>
          <cell r="N3425" t="str">
            <v>(80)92221</v>
          </cell>
          <cell r="O3425" t="str">
            <v>BOX</v>
          </cell>
          <cell r="P3425" t="str">
            <v>D</v>
          </cell>
          <cell r="Q3425" t="str">
            <v>F</v>
          </cell>
          <cell r="R3425">
            <v>12005.564705882352</v>
          </cell>
          <cell r="S3425">
            <v>12845.954235294117</v>
          </cell>
          <cell r="T3425">
            <v>14440.46</v>
          </cell>
          <cell r="U3425">
            <v>14440.46</v>
          </cell>
          <cell r="V3425">
            <v>15451.2922</v>
          </cell>
          <cell r="W3425">
            <v>15451.2922</v>
          </cell>
          <cell r="X3425">
            <v>15451.2922</v>
          </cell>
          <cell r="Y3425">
            <v>15451.2922</v>
          </cell>
          <cell r="Z3425">
            <v>17168.102444444445</v>
          </cell>
          <cell r="AB3425" t="str">
            <v/>
          </cell>
          <cell r="AC3425">
            <v>1545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I3425" t="str">
            <v/>
          </cell>
          <cell r="AJ3425" t="str">
            <v/>
          </cell>
          <cell r="AM3425" t="e">
            <v>#N/A</v>
          </cell>
        </row>
        <row r="3426">
          <cell r="A3426" t="str">
            <v>ACTIVE</v>
          </cell>
          <cell r="B3426" t="str">
            <v>37-1515</v>
          </cell>
          <cell r="C3426">
            <v>28865465</v>
          </cell>
          <cell r="D3426" t="str">
            <v>37-1515</v>
          </cell>
          <cell r="E3426" t="str">
            <v>SDR 26</v>
          </cell>
          <cell r="F3426" t="str">
            <v>24X4 WYE SXGXG SDR26</v>
          </cell>
          <cell r="G3426">
            <v>78.974999999999994</v>
          </cell>
          <cell r="H3426">
            <v>35.822428199999997</v>
          </cell>
          <cell r="I3426">
            <v>1</v>
          </cell>
          <cell r="J3426">
            <v>2</v>
          </cell>
          <cell r="K3426">
            <v>10184.902</v>
          </cell>
          <cell r="L3426">
            <v>819.35540000000003</v>
          </cell>
          <cell r="M3426" t="str">
            <v>SPECFIT</v>
          </cell>
          <cell r="N3426" t="str">
            <v>(80)922244</v>
          </cell>
          <cell r="O3426" t="str">
            <v>BOX</v>
          </cell>
          <cell r="P3426" t="str">
            <v>D</v>
          </cell>
          <cell r="Q3426" t="str">
            <v>F</v>
          </cell>
          <cell r="R3426">
            <v>6885.3411764705879</v>
          </cell>
          <cell r="S3426">
            <v>7367.3150588235294</v>
          </cell>
          <cell r="T3426">
            <v>8566.74</v>
          </cell>
          <cell r="U3426">
            <v>8566.74</v>
          </cell>
          <cell r="V3426">
            <v>9166.4117999999999</v>
          </cell>
          <cell r="W3426">
            <v>9166.4117999999999</v>
          </cell>
          <cell r="X3426">
            <v>9166.4117999999999</v>
          </cell>
          <cell r="Y3426">
            <v>9166.4117999999999</v>
          </cell>
          <cell r="Z3426">
            <v>10184.902</v>
          </cell>
          <cell r="AB3426" t="str">
            <v/>
          </cell>
          <cell r="AC3426">
            <v>1546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I3426" t="str">
            <v/>
          </cell>
          <cell r="AJ3426" t="str">
            <v/>
          </cell>
          <cell r="AM3426" t="e">
            <v>#N/A</v>
          </cell>
        </row>
        <row r="3427">
          <cell r="A3427" t="str">
            <v>ACTIVE</v>
          </cell>
          <cell r="B3427" t="str">
            <v>37-1516</v>
          </cell>
          <cell r="C3427">
            <v>28865473</v>
          </cell>
          <cell r="D3427" t="str">
            <v>37-1516</v>
          </cell>
          <cell r="E3427" t="str">
            <v>SDR 26</v>
          </cell>
          <cell r="F3427" t="str">
            <v>24X6 WYE SXGXG SDR26</v>
          </cell>
          <cell r="G3427">
            <v>87.165000000000006</v>
          </cell>
          <cell r="H3427">
            <v>39.537346680000006</v>
          </cell>
          <cell r="I3427">
            <v>1</v>
          </cell>
          <cell r="J3427">
            <v>2</v>
          </cell>
          <cell r="K3427">
            <v>12350.118333333336</v>
          </cell>
          <cell r="L3427">
            <v>937.84400000000005</v>
          </cell>
          <cell r="M3427" t="str">
            <v>SPECFIT</v>
          </cell>
          <cell r="N3427" t="str">
            <v>(80)922246</v>
          </cell>
          <cell r="O3427" t="str">
            <v>BOX</v>
          </cell>
          <cell r="P3427" t="str">
            <v>D</v>
          </cell>
          <cell r="Q3427" t="str">
            <v>F</v>
          </cell>
          <cell r="R3427">
            <v>7881.0470588235303</v>
          </cell>
          <cell r="S3427">
            <v>8432.7203529411781</v>
          </cell>
          <cell r="T3427">
            <v>10387.950000000001</v>
          </cell>
          <cell r="U3427">
            <v>10387.950000000001</v>
          </cell>
          <cell r="V3427">
            <v>11115.106500000002</v>
          </cell>
          <cell r="W3427">
            <v>11115.106500000002</v>
          </cell>
          <cell r="X3427">
            <v>11115.106500000002</v>
          </cell>
          <cell r="Y3427">
            <v>11115.106500000002</v>
          </cell>
          <cell r="Z3427">
            <v>12350.118333333336</v>
          </cell>
          <cell r="AB3427" t="str">
            <v/>
          </cell>
          <cell r="AC3427">
            <v>1547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I3427" t="str">
            <v/>
          </cell>
          <cell r="AJ3427" t="str">
            <v/>
          </cell>
          <cell r="AM3427" t="e">
            <v>#N/A</v>
          </cell>
        </row>
        <row r="3428">
          <cell r="A3428" t="str">
            <v>ACTIVE</v>
          </cell>
          <cell r="B3428" t="str">
            <v>37-1517</v>
          </cell>
          <cell r="C3428">
            <v>28865481</v>
          </cell>
          <cell r="D3428" t="str">
            <v>37-1517</v>
          </cell>
          <cell r="E3428" t="str">
            <v>SDR 26</v>
          </cell>
          <cell r="F3428" t="str">
            <v>24X8 WYE SXGXG SDR26</v>
          </cell>
          <cell r="G3428">
            <v>95.94</v>
          </cell>
          <cell r="H3428">
            <v>43.517616480000001</v>
          </cell>
          <cell r="I3428">
            <v>1</v>
          </cell>
          <cell r="J3428">
            <v>1</v>
          </cell>
          <cell r="K3428">
            <v>12545.607333333333</v>
          </cell>
          <cell r="L3428">
            <v>1011.4393</v>
          </cell>
          <cell r="M3428" t="str">
            <v>SPECFIT</v>
          </cell>
          <cell r="N3428" t="str">
            <v>(80)922248</v>
          </cell>
          <cell r="O3428" t="str">
            <v>BOX</v>
          </cell>
          <cell r="P3428" t="str">
            <v>D</v>
          </cell>
          <cell r="Q3428" t="str">
            <v>F</v>
          </cell>
          <cell r="R3428">
            <v>8499.4941176470584</v>
          </cell>
          <cell r="S3428">
            <v>9094.4587058823527</v>
          </cell>
          <cell r="T3428">
            <v>10552.38</v>
          </cell>
          <cell r="U3428">
            <v>10552.38</v>
          </cell>
          <cell r="V3428">
            <v>11291.0466</v>
          </cell>
          <cell r="W3428">
            <v>11291.0466</v>
          </cell>
          <cell r="X3428">
            <v>11291.0466</v>
          </cell>
          <cell r="Y3428">
            <v>11291.0466</v>
          </cell>
          <cell r="Z3428">
            <v>12545.607333333333</v>
          </cell>
          <cell r="AB3428" t="str">
            <v/>
          </cell>
          <cell r="AC3428">
            <v>1548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I3428" t="str">
            <v/>
          </cell>
          <cell r="AJ3428" t="str">
            <v/>
          </cell>
          <cell r="AM3428" t="e">
            <v>#N/A</v>
          </cell>
        </row>
        <row r="3429">
          <cell r="A3429" t="str">
            <v>ACTIVE</v>
          </cell>
          <cell r="B3429" t="str">
            <v>37-1518</v>
          </cell>
          <cell r="C3429">
            <v>28865490</v>
          </cell>
          <cell r="D3429" t="str">
            <v>37-1518</v>
          </cell>
          <cell r="E3429" t="str">
            <v>SDR 26</v>
          </cell>
          <cell r="F3429" t="str">
            <v>24X10 WYE SXGXG SDR26</v>
          </cell>
          <cell r="G3429">
            <v>103.545</v>
          </cell>
          <cell r="H3429">
            <v>46.967183640000002</v>
          </cell>
          <cell r="I3429">
            <v>1</v>
          </cell>
          <cell r="J3429">
            <v>1</v>
          </cell>
          <cell r="K3429">
            <v>13099.950555555555</v>
          </cell>
          <cell r="L3429">
            <v>1022.3872</v>
          </cell>
          <cell r="M3429" t="str">
            <v>SPECFIT</v>
          </cell>
          <cell r="N3429" t="str">
            <v>(80)9222410</v>
          </cell>
          <cell r="O3429" t="str">
            <v>BOX</v>
          </cell>
          <cell r="P3429" t="str">
            <v>D</v>
          </cell>
          <cell r="Q3429" t="str">
            <v>F</v>
          </cell>
          <cell r="R3429">
            <v>8591.4941176470602</v>
          </cell>
          <cell r="S3429">
            <v>9192.898705882355</v>
          </cell>
          <cell r="T3429">
            <v>11018.65</v>
          </cell>
          <cell r="U3429">
            <v>11018.65</v>
          </cell>
          <cell r="V3429">
            <v>11789.9555</v>
          </cell>
          <cell r="W3429">
            <v>11789.9555</v>
          </cell>
          <cell r="X3429">
            <v>11789.9555</v>
          </cell>
          <cell r="Y3429">
            <v>11789.9555</v>
          </cell>
          <cell r="Z3429">
            <v>13099.950555555555</v>
          </cell>
          <cell r="AB3429" t="str">
            <v/>
          </cell>
          <cell r="AC3429">
            <v>1549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I3429" t="str">
            <v/>
          </cell>
          <cell r="AJ3429" t="str">
            <v/>
          </cell>
          <cell r="AM3429" t="e">
            <v>#N/A</v>
          </cell>
        </row>
        <row r="3430">
          <cell r="A3430" t="str">
            <v>ACTIVE</v>
          </cell>
          <cell r="B3430" t="str">
            <v>37-1519</v>
          </cell>
          <cell r="C3430">
            <v>28865503</v>
          </cell>
          <cell r="D3430" t="str">
            <v>37-1519</v>
          </cell>
          <cell r="E3430" t="str">
            <v>SDR 26</v>
          </cell>
          <cell r="F3430" t="str">
            <v>24X12 WYE SXGXG SDR26</v>
          </cell>
          <cell r="G3430">
            <v>113.49</v>
          </cell>
          <cell r="H3430">
            <v>51.478156079999998</v>
          </cell>
          <cell r="I3430">
            <v>1</v>
          </cell>
          <cell r="J3430">
            <v>1</v>
          </cell>
          <cell r="K3430">
            <v>13339.250111111112</v>
          </cell>
          <cell r="L3430">
            <v>1043.9109000000001</v>
          </cell>
          <cell r="M3430" t="str">
            <v>SPECFIT</v>
          </cell>
          <cell r="N3430" t="str">
            <v>(80)9222412</v>
          </cell>
          <cell r="O3430" t="str">
            <v>BOX</v>
          </cell>
          <cell r="P3430" t="str">
            <v>D</v>
          </cell>
          <cell r="Q3430" t="str">
            <v>F</v>
          </cell>
          <cell r="R3430">
            <v>8772.3647058823535</v>
          </cell>
          <cell r="S3430">
            <v>9386.4302352941195</v>
          </cell>
          <cell r="T3430">
            <v>11219.93</v>
          </cell>
          <cell r="U3430">
            <v>11219.93</v>
          </cell>
          <cell r="V3430">
            <v>12005.325100000002</v>
          </cell>
          <cell r="W3430">
            <v>12005.325100000002</v>
          </cell>
          <cell r="X3430">
            <v>12005.325100000002</v>
          </cell>
          <cell r="Y3430">
            <v>12005.325100000002</v>
          </cell>
          <cell r="Z3430">
            <v>13339.250111111112</v>
          </cell>
          <cell r="AB3430" t="str">
            <v/>
          </cell>
          <cell r="AC3430">
            <v>1550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I3430" t="str">
            <v/>
          </cell>
          <cell r="AJ3430" t="str">
            <v/>
          </cell>
          <cell r="AM3430" t="e">
            <v>#N/A</v>
          </cell>
        </row>
        <row r="3431">
          <cell r="A3431" t="str">
            <v>ACTIVE</v>
          </cell>
          <cell r="B3431" t="str">
            <v>37-1520</v>
          </cell>
          <cell r="C3431">
            <v>28865511</v>
          </cell>
          <cell r="D3431" t="str">
            <v>37-1520</v>
          </cell>
          <cell r="E3431" t="str">
            <v>SDR 26</v>
          </cell>
          <cell r="F3431" t="str">
            <v>24X15 WYE SXGXG SDR26</v>
          </cell>
          <cell r="G3431">
            <v>128.11500000000001</v>
          </cell>
          <cell r="H3431">
            <v>58.111939080000006</v>
          </cell>
          <cell r="I3431">
            <v>1</v>
          </cell>
          <cell r="J3431">
            <v>1</v>
          </cell>
          <cell r="K3431">
            <v>13862.111555555555</v>
          </cell>
          <cell r="L3431">
            <v>1051.5853</v>
          </cell>
          <cell r="M3431" t="str">
            <v>SPECFIT</v>
          </cell>
          <cell r="N3431" t="str">
            <v>(80)9222415</v>
          </cell>
          <cell r="O3431" t="str">
            <v>BOX</v>
          </cell>
          <cell r="P3431" t="str">
            <v>D</v>
          </cell>
          <cell r="Q3431" t="str">
            <v>F</v>
          </cell>
          <cell r="R3431">
            <v>8836.8588235294119</v>
          </cell>
          <cell r="S3431">
            <v>9455.4389411764714</v>
          </cell>
          <cell r="T3431">
            <v>11659.72</v>
          </cell>
          <cell r="U3431">
            <v>11659.72</v>
          </cell>
          <cell r="V3431">
            <v>12475.9004</v>
          </cell>
          <cell r="W3431">
            <v>12475.9004</v>
          </cell>
          <cell r="X3431">
            <v>12475.9004</v>
          </cell>
          <cell r="Y3431">
            <v>12475.9004</v>
          </cell>
          <cell r="Z3431">
            <v>13862.111555555555</v>
          </cell>
          <cell r="AB3431" t="str">
            <v/>
          </cell>
          <cell r="AC3431">
            <v>1551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I3431" t="str">
            <v/>
          </cell>
          <cell r="AJ3431" t="str">
            <v/>
          </cell>
          <cell r="AM3431" t="e">
            <v>#N/A</v>
          </cell>
        </row>
        <row r="3432">
          <cell r="A3432" t="str">
            <v>ACTIVE</v>
          </cell>
          <cell r="B3432" t="str">
            <v>37-1521</v>
          </cell>
          <cell r="C3432">
            <v>28865520</v>
          </cell>
          <cell r="D3432" t="str">
            <v>37-1521</v>
          </cell>
          <cell r="E3432" t="str">
            <v>SDR 26</v>
          </cell>
          <cell r="F3432" t="str">
            <v>24X18 WYE SXGXG SDR26</v>
          </cell>
          <cell r="G3432">
            <v>153.85499999999999</v>
          </cell>
          <cell r="H3432">
            <v>69.787397159999998</v>
          </cell>
          <cell r="I3432">
            <v>1</v>
          </cell>
          <cell r="J3432">
            <v>1</v>
          </cell>
          <cell r="K3432">
            <v>19183.019444444446</v>
          </cell>
          <cell r="L3432">
            <v>1477.0378000000001</v>
          </cell>
          <cell r="M3432" t="str">
            <v>SPECFIT</v>
          </cell>
          <cell r="N3432" t="str">
            <v>(80)9222418</v>
          </cell>
          <cell r="O3432" t="str">
            <v>BOX</v>
          </cell>
          <cell r="P3432" t="str">
            <v>D</v>
          </cell>
          <cell r="Q3432" t="str">
            <v>F</v>
          </cell>
          <cell r="R3432">
            <v>12412.094117647061</v>
          </cell>
          <cell r="S3432">
            <v>13280.940705882356</v>
          </cell>
          <cell r="T3432">
            <v>16135.25</v>
          </cell>
          <cell r="U3432">
            <v>16135.25</v>
          </cell>
          <cell r="V3432">
            <v>17264.717500000002</v>
          </cell>
          <cell r="W3432">
            <v>17264.717500000002</v>
          </cell>
          <cell r="X3432">
            <v>17264.717500000002</v>
          </cell>
          <cell r="Y3432">
            <v>17264.717500000002</v>
          </cell>
          <cell r="Z3432">
            <v>19183.019444444446</v>
          </cell>
          <cell r="AB3432" t="str">
            <v/>
          </cell>
          <cell r="AC3432">
            <v>1552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I3432" t="str">
            <v/>
          </cell>
          <cell r="AJ3432" t="str">
            <v/>
          </cell>
          <cell r="AM3432" t="e">
            <v>#N/A</v>
          </cell>
        </row>
        <row r="3433">
          <cell r="A3433" t="str">
            <v>ACTIVE</v>
          </cell>
          <cell r="B3433" t="str">
            <v>37-1522</v>
          </cell>
          <cell r="C3433">
            <v>28865538</v>
          </cell>
          <cell r="D3433" t="str">
            <v>37-1522</v>
          </cell>
          <cell r="E3433" t="str">
            <v>SDR 26</v>
          </cell>
          <cell r="F3433" t="str">
            <v>24X21 WYE SXGXG SDR26</v>
          </cell>
          <cell r="G3433">
            <v>177.255</v>
          </cell>
          <cell r="H3433">
            <v>80.401449959999994</v>
          </cell>
          <cell r="I3433">
            <v>1</v>
          </cell>
          <cell r="J3433">
            <v>1</v>
          </cell>
          <cell r="K3433">
            <v>20753.244444444445</v>
          </cell>
          <cell r="L3433">
            <v>1619.77</v>
          </cell>
          <cell r="M3433" t="str">
            <v>SPECFIT</v>
          </cell>
          <cell r="N3433" t="str">
            <v>(80)9222421</v>
          </cell>
          <cell r="O3433" t="str">
            <v>BOX</v>
          </cell>
          <cell r="P3433" t="str">
            <v>D</v>
          </cell>
          <cell r="Q3433" t="str">
            <v>F</v>
          </cell>
          <cell r="R3433">
            <v>13611.517647058825</v>
          </cell>
          <cell r="S3433">
            <v>14564.323882352943</v>
          </cell>
          <cell r="T3433">
            <v>17456</v>
          </cell>
          <cell r="U3433">
            <v>17456</v>
          </cell>
          <cell r="V3433">
            <v>18677.920000000002</v>
          </cell>
          <cell r="W3433">
            <v>18677.920000000002</v>
          </cell>
          <cell r="X3433">
            <v>18677.920000000002</v>
          </cell>
          <cell r="Y3433">
            <v>18677.920000000002</v>
          </cell>
          <cell r="Z3433">
            <v>20753.244444444445</v>
          </cell>
          <cell r="AB3433" t="str">
            <v/>
          </cell>
          <cell r="AC3433">
            <v>1553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I3433" t="str">
            <v/>
          </cell>
          <cell r="AJ3433" t="str">
            <v/>
          </cell>
          <cell r="AM3433" t="e">
            <v>#N/A</v>
          </cell>
        </row>
        <row r="3434">
          <cell r="A3434" t="str">
            <v>ACTIVE</v>
          </cell>
          <cell r="B3434" t="str">
            <v>37-1523</v>
          </cell>
          <cell r="C3434">
            <v>28865546</v>
          </cell>
          <cell r="D3434" t="str">
            <v>37-1523</v>
          </cell>
          <cell r="E3434" t="str">
            <v>SDR 26</v>
          </cell>
          <cell r="F3434" t="str">
            <v>24 WYE SXGXG SDR26</v>
          </cell>
          <cell r="G3434">
            <v>205.33500000000001</v>
          </cell>
          <cell r="H3434">
            <v>93.138313320000009</v>
          </cell>
          <cell r="I3434">
            <v>1</v>
          </cell>
          <cell r="J3434">
            <v>1</v>
          </cell>
          <cell r="K3434">
            <v>25500.477777777778</v>
          </cell>
          <cell r="L3434">
            <v>1780.9503999999999</v>
          </cell>
          <cell r="M3434" t="str">
            <v>SPECFIT</v>
          </cell>
          <cell r="N3434" t="str">
            <v>(80)92224</v>
          </cell>
          <cell r="O3434" t="str">
            <v>BOX</v>
          </cell>
          <cell r="P3434" t="str">
            <v>D</v>
          </cell>
          <cell r="Q3434" t="str">
            <v>F</v>
          </cell>
          <cell r="R3434">
            <v>14965.976470588235</v>
          </cell>
          <cell r="S3434">
            <v>16013.594823529413</v>
          </cell>
          <cell r="T3434">
            <v>21449</v>
          </cell>
          <cell r="U3434">
            <v>21449</v>
          </cell>
          <cell r="V3434">
            <v>22950.43</v>
          </cell>
          <cell r="W3434">
            <v>22950.43</v>
          </cell>
          <cell r="X3434">
            <v>22950.43</v>
          </cell>
          <cell r="Y3434">
            <v>22950.43</v>
          </cell>
          <cell r="Z3434">
            <v>25500.477777777778</v>
          </cell>
          <cell r="AB3434" t="str">
            <v/>
          </cell>
          <cell r="AC3434">
            <v>1554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I3434" t="str">
            <v/>
          </cell>
          <cell r="AJ3434" t="str">
            <v/>
          </cell>
          <cell r="AM3434" t="e">
            <v>#N/A</v>
          </cell>
        </row>
        <row r="3435">
          <cell r="A3435" t="str">
            <v>ACTIVE</v>
          </cell>
          <cell r="B3435" t="str">
            <v>37-1524</v>
          </cell>
          <cell r="C3435">
            <v>28865554</v>
          </cell>
          <cell r="D3435" t="str">
            <v>37-1524</v>
          </cell>
          <cell r="E3435" t="str">
            <v>SDR 26</v>
          </cell>
          <cell r="F3435" t="str">
            <v>27X4 WYE SXGXG SDR26</v>
          </cell>
          <cell r="G3435">
            <v>106.47</v>
          </cell>
          <cell r="H3435">
            <v>48.293940239999998</v>
          </cell>
          <cell r="I3435">
            <v>1</v>
          </cell>
          <cell r="J3435">
            <v>1</v>
          </cell>
          <cell r="K3435">
            <v>8967.6200666666664</v>
          </cell>
          <cell r="L3435">
            <v>838.87760000000003</v>
          </cell>
          <cell r="M3435" t="str">
            <v>SPECFIT</v>
          </cell>
          <cell r="N3435" t="str">
            <v>(80)922274</v>
          </cell>
          <cell r="O3435" t="str">
            <v>BOX</v>
          </cell>
          <cell r="P3435" t="str">
            <v>D</v>
          </cell>
          <cell r="Q3435" t="str">
            <v>F</v>
          </cell>
          <cell r="R3435">
            <v>7049.4</v>
          </cell>
          <cell r="S3435">
            <v>7542.8580000000002</v>
          </cell>
          <cell r="T3435">
            <v>7542.8580000000002</v>
          </cell>
          <cell r="U3435">
            <v>7542.8580000000002</v>
          </cell>
          <cell r="V3435">
            <v>8070.8580600000005</v>
          </cell>
          <cell r="W3435">
            <v>8070.8580600000005</v>
          </cell>
          <cell r="X3435">
            <v>8070.8580600000005</v>
          </cell>
          <cell r="Y3435">
            <v>8070.8580600000005</v>
          </cell>
          <cell r="Z3435">
            <v>8967.6200666666664</v>
          </cell>
          <cell r="AB3435" t="str">
            <v/>
          </cell>
          <cell r="AC3435">
            <v>1555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I3435" t="str">
            <v/>
          </cell>
          <cell r="AJ3435" t="str">
            <v/>
          </cell>
          <cell r="AM3435" t="e">
            <v>#N/A</v>
          </cell>
        </row>
        <row r="3436">
          <cell r="A3436" t="str">
            <v>ACTIVE</v>
          </cell>
          <cell r="B3436" t="str">
            <v>37-1525</v>
          </cell>
          <cell r="C3436">
            <v>28865562</v>
          </cell>
          <cell r="D3436" t="str">
            <v>37-1525</v>
          </cell>
          <cell r="E3436" t="str">
            <v>SDR 26</v>
          </cell>
          <cell r="F3436" t="str">
            <v>27X6 WYE SXGXG SDR26</v>
          </cell>
          <cell r="G3436">
            <v>117</v>
          </cell>
          <cell r="H3436">
            <v>53.070264000000002</v>
          </cell>
          <cell r="I3436">
            <v>1</v>
          </cell>
          <cell r="J3436">
            <v>1</v>
          </cell>
          <cell r="K3436">
            <v>9522.1258169934663</v>
          </cell>
          <cell r="L3436">
            <v>890.74919999999997</v>
          </cell>
          <cell r="M3436" t="str">
            <v>SPECFIT</v>
          </cell>
          <cell r="N3436" t="str">
            <v>(80)922276</v>
          </cell>
          <cell r="O3436" t="str">
            <v>BOX</v>
          </cell>
          <cell r="P3436" t="str">
            <v>D</v>
          </cell>
          <cell r="Q3436" t="str">
            <v>F</v>
          </cell>
          <cell r="R3436">
            <v>7485.2941176470595</v>
          </cell>
          <cell r="S3436">
            <v>8009.2647058823541</v>
          </cell>
          <cell r="T3436">
            <v>8009.2647058823541</v>
          </cell>
          <cell r="U3436">
            <v>8009.2647058823541</v>
          </cell>
          <cell r="V3436">
            <v>8569.9132352941197</v>
          </cell>
          <cell r="W3436">
            <v>8569.9132352941197</v>
          </cell>
          <cell r="X3436">
            <v>8569.9132352941197</v>
          </cell>
          <cell r="Y3436">
            <v>8569.9132352941197</v>
          </cell>
          <cell r="Z3436">
            <v>9522.1258169934663</v>
          </cell>
          <cell r="AB3436" t="str">
            <v/>
          </cell>
          <cell r="AC3436">
            <v>1556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I3436" t="str">
            <v/>
          </cell>
          <cell r="AJ3436" t="str">
            <v/>
          </cell>
          <cell r="AM3436" t="e">
            <v>#N/A</v>
          </cell>
        </row>
        <row r="3437">
          <cell r="A3437" t="str">
            <v>ACTIVE</v>
          </cell>
          <cell r="B3437" t="str">
            <v>37-1526</v>
          </cell>
          <cell r="C3437">
            <v>28865570</v>
          </cell>
          <cell r="D3437" t="str">
            <v>37-1526</v>
          </cell>
          <cell r="E3437" t="str">
            <v>SDR 26</v>
          </cell>
          <cell r="F3437" t="str">
            <v>27X8 WYE SXGXG SDR26</v>
          </cell>
          <cell r="G3437">
            <v>127.53</v>
          </cell>
          <cell r="H3437">
            <v>57.846587759999998</v>
          </cell>
          <cell r="I3437">
            <v>1</v>
          </cell>
          <cell r="J3437">
            <v>1</v>
          </cell>
          <cell r="K3437">
            <v>11286.888146405232</v>
          </cell>
          <cell r="L3437">
            <v>1055.8344999999999</v>
          </cell>
          <cell r="M3437" t="str">
            <v>SPECFIT</v>
          </cell>
          <cell r="N3437" t="str">
            <v>(80)922278</v>
          </cell>
          <cell r="O3437" t="str">
            <v>BOX</v>
          </cell>
          <cell r="P3437" t="str">
            <v>D</v>
          </cell>
          <cell r="Q3437" t="str">
            <v>F</v>
          </cell>
          <cell r="R3437">
            <v>8872.5647058823542</v>
          </cell>
          <cell r="S3437">
            <v>9493.6442352941194</v>
          </cell>
          <cell r="T3437">
            <v>9493.6442352941194</v>
          </cell>
          <cell r="U3437">
            <v>9493.6442352941194</v>
          </cell>
          <cell r="V3437">
            <v>10158.199331764708</v>
          </cell>
          <cell r="W3437">
            <v>10158.199331764708</v>
          </cell>
          <cell r="X3437">
            <v>10158.199331764708</v>
          </cell>
          <cell r="Y3437">
            <v>10158.199331764708</v>
          </cell>
          <cell r="Z3437">
            <v>11286.888146405232</v>
          </cell>
          <cell r="AB3437" t="str">
            <v/>
          </cell>
          <cell r="AC3437">
            <v>1557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I3437" t="str">
            <v/>
          </cell>
          <cell r="AJ3437" t="str">
            <v/>
          </cell>
          <cell r="AM3437" t="e">
            <v>#N/A</v>
          </cell>
        </row>
        <row r="3438">
          <cell r="A3438" t="str">
            <v>ACTIVE</v>
          </cell>
          <cell r="B3438" t="str">
            <v>37-1527</v>
          </cell>
          <cell r="C3438">
            <v>28865589</v>
          </cell>
          <cell r="D3438" t="str">
            <v>37-1527</v>
          </cell>
          <cell r="E3438" t="str">
            <v>SDR 26</v>
          </cell>
          <cell r="F3438" t="str">
            <v>27X10 WYE SXGXG SDR26</v>
          </cell>
          <cell r="G3438">
            <v>137.47499999999999</v>
          </cell>
          <cell r="H3438">
            <v>62.357560199999995</v>
          </cell>
          <cell r="I3438">
            <v>1</v>
          </cell>
          <cell r="J3438">
            <v>1</v>
          </cell>
          <cell r="K3438">
            <v>11531.462732026144</v>
          </cell>
          <cell r="L3438">
            <v>1078.7135000000001</v>
          </cell>
          <cell r="M3438" t="str">
            <v>SPECFIT</v>
          </cell>
          <cell r="N3438" t="str">
            <v>(80)9222710</v>
          </cell>
          <cell r="O3438" t="str">
            <v>BOX</v>
          </cell>
          <cell r="P3438" t="str">
            <v>D</v>
          </cell>
          <cell r="Q3438" t="str">
            <v>F</v>
          </cell>
          <cell r="R3438">
            <v>9064.8235294117658</v>
          </cell>
          <cell r="S3438">
            <v>9699.3611764705893</v>
          </cell>
          <cell r="T3438">
            <v>9699.3611764705893</v>
          </cell>
          <cell r="U3438">
            <v>9699.3611764705893</v>
          </cell>
          <cell r="V3438">
            <v>10378.31645882353</v>
          </cell>
          <cell r="W3438">
            <v>10378.31645882353</v>
          </cell>
          <cell r="X3438">
            <v>10378.31645882353</v>
          </cell>
          <cell r="Y3438">
            <v>10378.31645882353</v>
          </cell>
          <cell r="Z3438">
            <v>11531.462732026144</v>
          </cell>
          <cell r="AB3438" t="str">
            <v/>
          </cell>
          <cell r="AC3438">
            <v>1558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I3438" t="str">
            <v/>
          </cell>
          <cell r="AJ3438" t="str">
            <v/>
          </cell>
          <cell r="AM3438" t="e">
            <v>#N/A</v>
          </cell>
        </row>
        <row r="3439">
          <cell r="A3439" t="str">
            <v>ACTIVE</v>
          </cell>
          <cell r="B3439" t="str">
            <v>37-1528</v>
          </cell>
          <cell r="C3439">
            <v>28865597</v>
          </cell>
          <cell r="D3439" t="str">
            <v>37-1528</v>
          </cell>
          <cell r="E3439" t="str">
            <v>SDR 26</v>
          </cell>
          <cell r="F3439" t="str">
            <v>27X12 WYE SXGXG SDR26</v>
          </cell>
          <cell r="G3439">
            <v>148.59</v>
          </cell>
          <cell r="H3439">
            <v>67.399235279999999</v>
          </cell>
          <cell r="I3439">
            <v>1</v>
          </cell>
          <cell r="J3439">
            <v>1</v>
          </cell>
          <cell r="K3439">
            <v>12780.615979084969</v>
          </cell>
          <cell r="L3439">
            <v>1195.5654</v>
          </cell>
          <cell r="M3439" t="str">
            <v>SPECFIT</v>
          </cell>
          <cell r="N3439" t="str">
            <v>(80)9222712</v>
          </cell>
          <cell r="O3439" t="str">
            <v>BOX</v>
          </cell>
          <cell r="P3439" t="str">
            <v>D</v>
          </cell>
          <cell r="Q3439" t="str">
            <v>F</v>
          </cell>
          <cell r="R3439">
            <v>10046.776470588236</v>
          </cell>
          <cell r="S3439">
            <v>10750.050823529413</v>
          </cell>
          <cell r="T3439">
            <v>10750.050823529413</v>
          </cell>
          <cell r="U3439">
            <v>10750.050823529413</v>
          </cell>
          <cell r="V3439">
            <v>11502.554381176473</v>
          </cell>
          <cell r="W3439">
            <v>11502.554381176473</v>
          </cell>
          <cell r="X3439">
            <v>11502.554381176473</v>
          </cell>
          <cell r="Y3439">
            <v>11502.554381176473</v>
          </cell>
          <cell r="Z3439">
            <v>12780.615979084969</v>
          </cell>
          <cell r="AB3439" t="str">
            <v/>
          </cell>
          <cell r="AC3439">
            <v>1559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I3439" t="str">
            <v/>
          </cell>
          <cell r="AJ3439" t="str">
            <v/>
          </cell>
          <cell r="AM3439" t="e">
            <v>#N/A</v>
          </cell>
        </row>
        <row r="3440">
          <cell r="A3440" t="str">
            <v>ACTIVE</v>
          </cell>
          <cell r="B3440" t="str">
            <v>37-1529</v>
          </cell>
          <cell r="C3440">
            <v>28865600</v>
          </cell>
          <cell r="D3440" t="str">
            <v>37-1529</v>
          </cell>
          <cell r="E3440" t="str">
            <v>SDR 26</v>
          </cell>
          <cell r="F3440" t="str">
            <v>27X15 WYE SXGXG SDR26</v>
          </cell>
          <cell r="G3440">
            <v>164.97</v>
          </cell>
          <cell r="H3440">
            <v>74.829072240000002</v>
          </cell>
          <cell r="I3440">
            <v>1</v>
          </cell>
          <cell r="J3440">
            <v>1</v>
          </cell>
          <cell r="K3440">
            <v>14627.990700653594</v>
          </cell>
          <cell r="L3440">
            <v>1368.3788</v>
          </cell>
          <cell r="M3440" t="str">
            <v>SPECFIT</v>
          </cell>
          <cell r="N3440" t="str">
            <v>(80)9222715</v>
          </cell>
          <cell r="O3440" t="str">
            <v>BOX</v>
          </cell>
          <cell r="P3440" t="str">
            <v>D</v>
          </cell>
          <cell r="Q3440" t="str">
            <v>F</v>
          </cell>
          <cell r="R3440">
            <v>11498.988235294117</v>
          </cell>
          <cell r="S3440">
            <v>12303.917411764705</v>
          </cell>
          <cell r="T3440">
            <v>12303.917411764705</v>
          </cell>
          <cell r="U3440">
            <v>12303.917411764705</v>
          </cell>
          <cell r="V3440">
            <v>13165.191630588235</v>
          </cell>
          <cell r="W3440">
            <v>13165.191630588235</v>
          </cell>
          <cell r="X3440">
            <v>13165.191630588235</v>
          </cell>
          <cell r="Y3440">
            <v>13165.191630588235</v>
          </cell>
          <cell r="Z3440">
            <v>14627.990700653594</v>
          </cell>
          <cell r="AB3440" t="str">
            <v/>
          </cell>
          <cell r="AC3440">
            <v>1560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I3440" t="str">
            <v/>
          </cell>
          <cell r="AJ3440" t="str">
            <v/>
          </cell>
          <cell r="AM3440" t="e">
            <v>#N/A</v>
          </cell>
        </row>
        <row r="3441">
          <cell r="A3441" t="str">
            <v>ACTIVE</v>
          </cell>
          <cell r="B3441" t="str">
            <v>37-1530</v>
          </cell>
          <cell r="C3441">
            <v>28865619</v>
          </cell>
          <cell r="D3441" t="str">
            <v>37-1530</v>
          </cell>
          <cell r="E3441" t="str">
            <v>SDR 26</v>
          </cell>
          <cell r="F3441" t="str">
            <v>27X18 WYE SXGXG SDR26</v>
          </cell>
          <cell r="G3441">
            <v>194.22</v>
          </cell>
          <cell r="H3441">
            <v>88.096638240000004</v>
          </cell>
          <cell r="I3441">
            <v>1</v>
          </cell>
          <cell r="J3441">
            <v>1</v>
          </cell>
          <cell r="K3441">
            <v>15968.062477124184</v>
          </cell>
          <cell r="L3441">
            <v>1493.7365</v>
          </cell>
          <cell r="M3441" t="str">
            <v>SPECFIT</v>
          </cell>
          <cell r="N3441" t="str">
            <v>(80)9222718</v>
          </cell>
          <cell r="O3441" t="str">
            <v>BOX</v>
          </cell>
          <cell r="P3441" t="str">
            <v>D</v>
          </cell>
          <cell r="Q3441" t="str">
            <v>F</v>
          </cell>
          <cell r="R3441">
            <v>12552.411764705881</v>
          </cell>
          <cell r="S3441">
            <v>13431.080588235294</v>
          </cell>
          <cell r="T3441">
            <v>13431.080588235294</v>
          </cell>
          <cell r="U3441">
            <v>13431.080588235294</v>
          </cell>
          <cell r="V3441">
            <v>14371.256229411765</v>
          </cell>
          <cell r="W3441">
            <v>14371.256229411765</v>
          </cell>
          <cell r="X3441">
            <v>14371.256229411765</v>
          </cell>
          <cell r="Y3441">
            <v>14371.256229411765</v>
          </cell>
          <cell r="Z3441">
            <v>15968.062477124184</v>
          </cell>
          <cell r="AB3441" t="str">
            <v/>
          </cell>
          <cell r="AC3441">
            <v>1561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I3441" t="str">
            <v/>
          </cell>
          <cell r="AJ3441" t="str">
            <v/>
          </cell>
          <cell r="AM3441" t="e">
            <v>#N/A</v>
          </cell>
        </row>
        <row r="3442">
          <cell r="A3442" t="str">
            <v>ACTIVE</v>
          </cell>
          <cell r="B3442" t="str">
            <v>37-1531</v>
          </cell>
          <cell r="C3442">
            <v>28865627</v>
          </cell>
          <cell r="D3442" t="str">
            <v>37-1531</v>
          </cell>
          <cell r="E3442" t="str">
            <v>SDR 26</v>
          </cell>
          <cell r="F3442" t="str">
            <v>27X21 WYE SXGXG SDR26</v>
          </cell>
          <cell r="G3442">
            <v>220.54499999999999</v>
          </cell>
          <cell r="H3442">
            <v>100.03744764</v>
          </cell>
          <cell r="I3442">
            <v>1</v>
          </cell>
          <cell r="J3442">
            <v>1</v>
          </cell>
          <cell r="K3442">
            <v>18188.734462745102</v>
          </cell>
          <cell r="L3442">
            <v>1701.4693</v>
          </cell>
          <cell r="M3442" t="str">
            <v>SPECFIT</v>
          </cell>
          <cell r="N3442" t="str">
            <v>(80)9222721</v>
          </cell>
          <cell r="O3442" t="str">
            <v>BOX</v>
          </cell>
          <cell r="P3442" t="str">
            <v>D</v>
          </cell>
          <cell r="Q3442" t="str">
            <v>F</v>
          </cell>
          <cell r="R3442">
            <v>14298.070588235296</v>
          </cell>
          <cell r="S3442">
            <v>15298.935529411767</v>
          </cell>
          <cell r="T3442">
            <v>15298.935529411767</v>
          </cell>
          <cell r="U3442">
            <v>15298.935529411767</v>
          </cell>
          <cell r="V3442">
            <v>16369.861016470591</v>
          </cell>
          <cell r="W3442">
            <v>16369.861016470591</v>
          </cell>
          <cell r="X3442">
            <v>16369.861016470591</v>
          </cell>
          <cell r="Y3442">
            <v>16369.861016470591</v>
          </cell>
          <cell r="Z3442">
            <v>18188.734462745102</v>
          </cell>
          <cell r="AB3442" t="str">
            <v/>
          </cell>
          <cell r="AC3442">
            <v>1562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I3442" t="str">
            <v/>
          </cell>
          <cell r="AJ3442" t="str">
            <v/>
          </cell>
          <cell r="AM3442" t="e">
            <v>#N/A</v>
          </cell>
        </row>
        <row r="3443">
          <cell r="A3443" t="str">
            <v>ACTIVE</v>
          </cell>
          <cell r="B3443" t="str">
            <v>37-1532</v>
          </cell>
          <cell r="C3443">
            <v>28865635</v>
          </cell>
          <cell r="D3443" t="str">
            <v>37-1532</v>
          </cell>
          <cell r="E3443" t="str">
            <v>SDR 26</v>
          </cell>
          <cell r="F3443" t="str">
            <v>27X24 WYE SXGXG SDR26</v>
          </cell>
          <cell r="G3443">
            <v>250.965</v>
          </cell>
          <cell r="H3443">
            <v>113.83571628</v>
          </cell>
          <cell r="I3443">
            <v>1</v>
          </cell>
          <cell r="J3443">
            <v>1</v>
          </cell>
          <cell r="K3443">
            <v>19955.098155555559</v>
          </cell>
          <cell r="L3443">
            <v>1866.7045000000001</v>
          </cell>
          <cell r="M3443" t="str">
            <v>SPECFIT</v>
          </cell>
          <cell r="N3443" t="str">
            <v>(80)9222724</v>
          </cell>
          <cell r="O3443" t="str">
            <v>BOX</v>
          </cell>
          <cell r="P3443" t="str">
            <v>D</v>
          </cell>
          <cell r="Q3443" t="str">
            <v>F</v>
          </cell>
          <cell r="R3443">
            <v>15686.6</v>
          </cell>
          <cell r="S3443">
            <v>16784.662</v>
          </cell>
          <cell r="T3443">
            <v>16784.662</v>
          </cell>
          <cell r="U3443">
            <v>16784.662</v>
          </cell>
          <cell r="V3443">
            <v>17959.588340000002</v>
          </cell>
          <cell r="W3443">
            <v>17959.588340000002</v>
          </cell>
          <cell r="X3443">
            <v>17959.588340000002</v>
          </cell>
          <cell r="Y3443">
            <v>17959.588340000002</v>
          </cell>
          <cell r="Z3443">
            <v>19955.098155555559</v>
          </cell>
          <cell r="AB3443" t="str">
            <v/>
          </cell>
          <cell r="AC3443">
            <v>1563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I3443" t="str">
            <v/>
          </cell>
          <cell r="AJ3443" t="str">
            <v/>
          </cell>
          <cell r="AM3443" t="e">
            <v>#N/A</v>
          </cell>
        </row>
        <row r="3444">
          <cell r="A3444" t="str">
            <v>ACTIVE</v>
          </cell>
          <cell r="B3444" t="str">
            <v>37-1533</v>
          </cell>
          <cell r="C3444">
            <v>28865643</v>
          </cell>
          <cell r="D3444" t="str">
            <v>37-1533</v>
          </cell>
          <cell r="E3444" t="str">
            <v>SDR 26</v>
          </cell>
          <cell r="F3444" t="str">
            <v>27 WYE SXGXG SDR26</v>
          </cell>
          <cell r="G3444">
            <v>288.40499999999997</v>
          </cell>
          <cell r="H3444">
            <v>130.81820076</v>
          </cell>
          <cell r="I3444">
            <v>1</v>
          </cell>
          <cell r="J3444" t="str">
            <v>-</v>
          </cell>
          <cell r="K3444">
            <v>21133.282568627452</v>
          </cell>
          <cell r="L3444">
            <v>1976.9187999999999</v>
          </cell>
          <cell r="M3444" t="str">
            <v>SPECFIT</v>
          </cell>
          <cell r="N3444" t="str">
            <v>(80)92227</v>
          </cell>
          <cell r="O3444" t="str">
            <v>BOX</v>
          </cell>
          <cell r="P3444" t="str">
            <v>D</v>
          </cell>
          <cell r="Q3444" t="str">
            <v>F</v>
          </cell>
          <cell r="R3444">
            <v>16612.764705882353</v>
          </cell>
          <cell r="S3444">
            <v>17775.658235294119</v>
          </cell>
          <cell r="T3444">
            <v>17775.658235294119</v>
          </cell>
          <cell r="U3444">
            <v>17775.658235294119</v>
          </cell>
          <cell r="V3444">
            <v>19019.954311764708</v>
          </cell>
          <cell r="W3444">
            <v>19019.954311764708</v>
          </cell>
          <cell r="X3444">
            <v>19019.954311764708</v>
          </cell>
          <cell r="Y3444">
            <v>19019.954311764708</v>
          </cell>
          <cell r="Z3444">
            <v>21133.282568627452</v>
          </cell>
          <cell r="AB3444" t="str">
            <v/>
          </cell>
          <cell r="AC3444">
            <v>1564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I3444" t="str">
            <v/>
          </cell>
          <cell r="AJ3444" t="str">
            <v/>
          </cell>
          <cell r="AM3444" t="e">
            <v>#N/A</v>
          </cell>
        </row>
        <row r="3445">
          <cell r="A3445" t="str">
            <v>ACTIVE</v>
          </cell>
          <cell r="B3445" t="str">
            <v>37-1534</v>
          </cell>
          <cell r="C3445">
            <v>28865651</v>
          </cell>
          <cell r="D3445" t="str">
            <v>37-1534</v>
          </cell>
          <cell r="E3445" t="str">
            <v>SDR 26</v>
          </cell>
          <cell r="F3445" t="str">
            <v>30X4 WYE SXGXG SDR26</v>
          </cell>
          <cell r="G3445">
            <v>165.55500000000001</v>
          </cell>
          <cell r="H3445">
            <v>75.094423559999996</v>
          </cell>
          <cell r="I3445">
            <v>1</v>
          </cell>
          <cell r="J3445">
            <v>1</v>
          </cell>
          <cell r="K3445">
            <v>11209.513858823533</v>
          </cell>
          <cell r="L3445">
            <v>1048.597</v>
          </cell>
          <cell r="M3445" t="str">
            <v>SPECFIT</v>
          </cell>
          <cell r="N3445" t="str">
            <v>(80)922304</v>
          </cell>
          <cell r="O3445" t="str">
            <v>BOX</v>
          </cell>
          <cell r="P3445" t="str">
            <v>D</v>
          </cell>
          <cell r="Q3445" t="str">
            <v>F</v>
          </cell>
          <cell r="R3445">
            <v>8811.7411764705885</v>
          </cell>
          <cell r="S3445">
            <v>9428.5630588235308</v>
          </cell>
          <cell r="T3445">
            <v>9428.5630588235308</v>
          </cell>
          <cell r="U3445">
            <v>9428.5630588235308</v>
          </cell>
          <cell r="V3445">
            <v>10088.562472941179</v>
          </cell>
          <cell r="W3445">
            <v>10088.562472941179</v>
          </cell>
          <cell r="X3445">
            <v>10088.562472941179</v>
          </cell>
          <cell r="Y3445">
            <v>10088.562472941179</v>
          </cell>
          <cell r="Z3445">
            <v>11209.513858823533</v>
          </cell>
          <cell r="AB3445" t="str">
            <v/>
          </cell>
          <cell r="AC3445">
            <v>1565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I3445" t="str">
            <v/>
          </cell>
          <cell r="AJ3445" t="str">
            <v/>
          </cell>
          <cell r="AM3445" t="e">
            <v>#N/A</v>
          </cell>
        </row>
        <row r="3446">
          <cell r="A3446" t="str">
            <v>ACTIVE</v>
          </cell>
          <cell r="B3446" t="str">
            <v>37-1535</v>
          </cell>
          <cell r="C3446">
            <v>28865660</v>
          </cell>
          <cell r="D3446" t="str">
            <v>37-1535</v>
          </cell>
          <cell r="E3446" t="str">
            <v>SDR 26</v>
          </cell>
          <cell r="F3446" t="str">
            <v>30X6 WYE SXGXG SDR26</v>
          </cell>
          <cell r="G3446">
            <v>177.255</v>
          </cell>
          <cell r="H3446">
            <v>80.401449959999994</v>
          </cell>
          <cell r="I3446">
            <v>1</v>
          </cell>
          <cell r="J3446">
            <v>1</v>
          </cell>
          <cell r="K3446">
            <v>11902.649788235294</v>
          </cell>
          <cell r="L3446">
            <v>1113.4366</v>
          </cell>
          <cell r="M3446" t="str">
            <v>SPECFIT</v>
          </cell>
          <cell r="N3446" t="str">
            <v>(80)922306</v>
          </cell>
          <cell r="O3446" t="str">
            <v>BOX</v>
          </cell>
          <cell r="P3446" t="str">
            <v>D</v>
          </cell>
          <cell r="Q3446" t="str">
            <v>F</v>
          </cell>
          <cell r="R3446">
            <v>9356.6117647058818</v>
          </cell>
          <cell r="S3446">
            <v>10011.574588235295</v>
          </cell>
          <cell r="T3446">
            <v>10011.574588235295</v>
          </cell>
          <cell r="U3446">
            <v>10011.574588235295</v>
          </cell>
          <cell r="V3446">
            <v>10712.384809411766</v>
          </cell>
          <cell r="W3446">
            <v>10712.384809411766</v>
          </cell>
          <cell r="X3446">
            <v>10712.384809411766</v>
          </cell>
          <cell r="Y3446">
            <v>10712.384809411766</v>
          </cell>
          <cell r="Z3446">
            <v>11902.649788235294</v>
          </cell>
          <cell r="AB3446" t="str">
            <v/>
          </cell>
          <cell r="AC3446">
            <v>1566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I3446" t="str">
            <v/>
          </cell>
          <cell r="AJ3446" t="str">
            <v/>
          </cell>
          <cell r="AM3446" t="e">
            <v>#N/A</v>
          </cell>
        </row>
        <row r="3447">
          <cell r="A3447" t="str">
            <v>ACTIVE</v>
          </cell>
          <cell r="B3447" t="str">
            <v>37-1536</v>
          </cell>
          <cell r="C3447">
            <v>28865678</v>
          </cell>
          <cell r="D3447" t="str">
            <v>37-1536</v>
          </cell>
          <cell r="E3447" t="str">
            <v>SDR 26</v>
          </cell>
          <cell r="F3447" t="str">
            <v>30X8 WYE SXGXG SDR26</v>
          </cell>
          <cell r="G3447">
            <v>229.32</v>
          </cell>
          <cell r="H3447">
            <v>104.01771744</v>
          </cell>
          <cell r="I3447">
            <v>1</v>
          </cell>
          <cell r="J3447">
            <v>1</v>
          </cell>
          <cell r="K3447">
            <v>14108.595216993464</v>
          </cell>
          <cell r="L3447">
            <v>1319.7918</v>
          </cell>
          <cell r="M3447" t="str">
            <v>SPECFIT</v>
          </cell>
          <cell r="N3447" t="str">
            <v>(80)922308</v>
          </cell>
          <cell r="O3447" t="str">
            <v>BOX</v>
          </cell>
          <cell r="P3447" t="str">
            <v>D</v>
          </cell>
          <cell r="Q3447" t="str">
            <v>F</v>
          </cell>
          <cell r="R3447">
            <v>11090.694117647059</v>
          </cell>
          <cell r="S3447">
            <v>11867.042705882353</v>
          </cell>
          <cell r="T3447">
            <v>11867.042705882353</v>
          </cell>
          <cell r="U3447">
            <v>11867.042705882353</v>
          </cell>
          <cell r="V3447">
            <v>12697.735695294119</v>
          </cell>
          <cell r="W3447">
            <v>12697.735695294119</v>
          </cell>
          <cell r="X3447">
            <v>12697.735695294119</v>
          </cell>
          <cell r="Y3447">
            <v>12697.735695294119</v>
          </cell>
          <cell r="Z3447">
            <v>14108.595216993464</v>
          </cell>
          <cell r="AB3447" t="str">
            <v/>
          </cell>
          <cell r="AC3447">
            <v>1567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I3447" t="str">
            <v/>
          </cell>
          <cell r="AJ3447" t="str">
            <v/>
          </cell>
          <cell r="AM3447" t="e">
            <v>#N/A</v>
          </cell>
        </row>
        <row r="3448">
          <cell r="A3448" t="str">
            <v>ACTIVE</v>
          </cell>
          <cell r="B3448" t="str">
            <v>37-1537</v>
          </cell>
          <cell r="C3448">
            <v>28865686</v>
          </cell>
          <cell r="D3448" t="str">
            <v>37-1537</v>
          </cell>
          <cell r="E3448" t="str">
            <v>SDR 26</v>
          </cell>
          <cell r="F3448" t="str">
            <v>30X10 WYE SXGXG SDR26</v>
          </cell>
          <cell r="G3448">
            <v>238.095</v>
          </cell>
          <cell r="H3448">
            <v>107.99798724</v>
          </cell>
          <cell r="I3448">
            <v>1</v>
          </cell>
          <cell r="J3448">
            <v>1</v>
          </cell>
          <cell r="K3448">
            <v>14414.350864052289</v>
          </cell>
          <cell r="L3448">
            <v>1348.3938000000001</v>
          </cell>
          <cell r="M3448" t="str">
            <v>SPECFIT</v>
          </cell>
          <cell r="N3448" t="str">
            <v>(80)9223010</v>
          </cell>
          <cell r="O3448" t="str">
            <v>BOX</v>
          </cell>
          <cell r="P3448" t="str">
            <v>D</v>
          </cell>
          <cell r="Q3448" t="str">
            <v>F</v>
          </cell>
          <cell r="R3448">
            <v>11331.047058823529</v>
          </cell>
          <cell r="S3448">
            <v>12124.220352941176</v>
          </cell>
          <cell r="T3448">
            <v>12124.220352941176</v>
          </cell>
          <cell r="U3448">
            <v>12124.220352941176</v>
          </cell>
          <cell r="V3448">
            <v>12972.91577764706</v>
          </cell>
          <cell r="W3448">
            <v>12972.91577764706</v>
          </cell>
          <cell r="X3448">
            <v>12972.91577764706</v>
          </cell>
          <cell r="Y3448">
            <v>12972.91577764706</v>
          </cell>
          <cell r="Z3448">
            <v>14414.350864052289</v>
          </cell>
          <cell r="AB3448" t="str">
            <v/>
          </cell>
          <cell r="AC3448">
            <v>1568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I3448" t="str">
            <v/>
          </cell>
          <cell r="AJ3448" t="str">
            <v/>
          </cell>
          <cell r="AM3448" t="e">
            <v>#N/A</v>
          </cell>
        </row>
        <row r="3449">
          <cell r="A3449" t="str">
            <v>ACTIVE</v>
          </cell>
          <cell r="B3449" t="str">
            <v>37-1538</v>
          </cell>
          <cell r="C3449">
            <v>28865694</v>
          </cell>
          <cell r="D3449" t="str">
            <v>37-1538</v>
          </cell>
          <cell r="E3449" t="str">
            <v>SDR 26</v>
          </cell>
          <cell r="F3449" t="str">
            <v>30X12 WYE SXGXG SDR26</v>
          </cell>
          <cell r="G3449">
            <v>250.965</v>
          </cell>
          <cell r="H3449">
            <v>113.83571628</v>
          </cell>
          <cell r="I3449">
            <v>1</v>
          </cell>
          <cell r="J3449">
            <v>1</v>
          </cell>
          <cell r="K3449">
            <v>15975.769973856211</v>
          </cell>
          <cell r="L3449">
            <v>1494.4567</v>
          </cell>
          <cell r="M3449" t="str">
            <v>SPECFIT</v>
          </cell>
          <cell r="N3449" t="str">
            <v>(80)9223012</v>
          </cell>
          <cell r="O3449" t="str">
            <v>BOX</v>
          </cell>
          <cell r="P3449" t="str">
            <v>D</v>
          </cell>
          <cell r="Q3449" t="str">
            <v>F</v>
          </cell>
          <cell r="R3449">
            <v>12558.470588235296</v>
          </cell>
          <cell r="S3449">
            <v>13437.563529411767</v>
          </cell>
          <cell r="T3449">
            <v>13437.563529411767</v>
          </cell>
          <cell r="U3449">
            <v>13437.563529411767</v>
          </cell>
          <cell r="V3449">
            <v>14378.192976470591</v>
          </cell>
          <cell r="W3449">
            <v>14378.192976470591</v>
          </cell>
          <cell r="X3449">
            <v>14378.192976470591</v>
          </cell>
          <cell r="Y3449">
            <v>14378.192976470591</v>
          </cell>
          <cell r="Z3449">
            <v>15975.769973856211</v>
          </cell>
          <cell r="AB3449" t="str">
            <v/>
          </cell>
          <cell r="AC3449">
            <v>1569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I3449" t="str">
            <v/>
          </cell>
          <cell r="AJ3449" t="str">
            <v/>
          </cell>
          <cell r="AM3449" t="e">
            <v>#N/A</v>
          </cell>
        </row>
        <row r="3450">
          <cell r="A3450" t="str">
            <v>ACTIVE</v>
          </cell>
          <cell r="B3450" t="str">
            <v>37-1539</v>
          </cell>
          <cell r="C3450">
            <v>28865708</v>
          </cell>
          <cell r="D3450" t="str">
            <v>37-1539</v>
          </cell>
          <cell r="E3450" t="str">
            <v>SDR 26</v>
          </cell>
          <cell r="F3450" t="str">
            <v>30X15 WYE SXGXG SDR26</v>
          </cell>
          <cell r="G3450">
            <v>271.44</v>
          </cell>
          <cell r="H3450">
            <v>123.12301248</v>
          </cell>
          <cell r="I3450">
            <v>1</v>
          </cell>
          <cell r="J3450" t="str">
            <v>-</v>
          </cell>
          <cell r="K3450">
            <v>18284.980892810461</v>
          </cell>
          <cell r="L3450">
            <v>1710.4730999999999</v>
          </cell>
          <cell r="M3450" t="str">
            <v>SPECFIT</v>
          </cell>
          <cell r="N3450" t="str">
            <v>(80)9223015</v>
          </cell>
          <cell r="O3450" t="str">
            <v>BOX</v>
          </cell>
          <cell r="P3450" t="str">
            <v>D</v>
          </cell>
          <cell r="Q3450" t="str">
            <v>F</v>
          </cell>
          <cell r="R3450">
            <v>14373.729411764707</v>
          </cell>
          <cell r="S3450">
            <v>15379.890470588238</v>
          </cell>
          <cell r="T3450">
            <v>15379.890470588238</v>
          </cell>
          <cell r="U3450">
            <v>15379.890470588238</v>
          </cell>
          <cell r="V3450">
            <v>16456.482803529416</v>
          </cell>
          <cell r="W3450">
            <v>16456.482803529416</v>
          </cell>
          <cell r="X3450">
            <v>16456.482803529416</v>
          </cell>
          <cell r="Y3450">
            <v>16456.482803529416</v>
          </cell>
          <cell r="Z3450">
            <v>18284.980892810461</v>
          </cell>
          <cell r="AB3450" t="str">
            <v/>
          </cell>
          <cell r="AC3450">
            <v>1570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I3450" t="str">
            <v/>
          </cell>
          <cell r="AJ3450" t="str">
            <v/>
          </cell>
          <cell r="AM3450" t="e">
            <v>#N/A</v>
          </cell>
        </row>
        <row r="3451">
          <cell r="A3451" t="str">
            <v>ACTIVE</v>
          </cell>
          <cell r="B3451" t="str">
            <v>37-1540</v>
          </cell>
          <cell r="C3451">
            <v>28865716</v>
          </cell>
          <cell r="D3451" t="str">
            <v>37-1540</v>
          </cell>
          <cell r="E3451" t="str">
            <v>SDR 26</v>
          </cell>
          <cell r="F3451" t="str">
            <v>30X18 WYE SXGXG SDR26</v>
          </cell>
          <cell r="G3451">
            <v>305.95499999999998</v>
          </cell>
          <cell r="H3451">
            <v>138.77874036</v>
          </cell>
          <cell r="I3451">
            <v>1</v>
          </cell>
          <cell r="J3451" t="str">
            <v>-</v>
          </cell>
          <cell r="K3451">
            <v>19960.09680392157</v>
          </cell>
          <cell r="L3451">
            <v>1867.1729</v>
          </cell>
          <cell r="M3451" t="str">
            <v>SPECFIT</v>
          </cell>
          <cell r="N3451" t="str">
            <v>(80)9223018</v>
          </cell>
          <cell r="O3451" t="str">
            <v>BOX</v>
          </cell>
          <cell r="P3451" t="str">
            <v>D</v>
          </cell>
          <cell r="Q3451" t="str">
            <v>F</v>
          </cell>
          <cell r="R3451">
            <v>15690.529411764706</v>
          </cell>
          <cell r="S3451">
            <v>16788.866470588237</v>
          </cell>
          <cell r="T3451">
            <v>16788.866470588237</v>
          </cell>
          <cell r="U3451">
            <v>16788.866470588237</v>
          </cell>
          <cell r="V3451">
            <v>17964.087123529414</v>
          </cell>
          <cell r="W3451">
            <v>17964.087123529414</v>
          </cell>
          <cell r="X3451">
            <v>17964.087123529414</v>
          </cell>
          <cell r="Y3451">
            <v>17964.087123529414</v>
          </cell>
          <cell r="Z3451">
            <v>19960.09680392157</v>
          </cell>
          <cell r="AB3451" t="str">
            <v/>
          </cell>
          <cell r="AC3451">
            <v>1571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I3451" t="str">
            <v/>
          </cell>
          <cell r="AJ3451" t="str">
            <v/>
          </cell>
          <cell r="AM3451" t="e">
            <v>#N/A</v>
          </cell>
        </row>
        <row r="3452">
          <cell r="A3452" t="str">
            <v>ACTIVE</v>
          </cell>
          <cell r="B3452" t="str">
            <v>37-1541</v>
          </cell>
          <cell r="C3452">
            <v>28865724</v>
          </cell>
          <cell r="D3452" t="str">
            <v>37-1541</v>
          </cell>
          <cell r="E3452" t="str">
            <v>SDR 26</v>
          </cell>
          <cell r="F3452" t="str">
            <v>30X21 WYE SXGXG SDR26</v>
          </cell>
          <cell r="G3452">
            <v>334.03500000000003</v>
          </cell>
          <cell r="H3452">
            <v>151.51560372</v>
          </cell>
          <cell r="I3452">
            <v>1</v>
          </cell>
          <cell r="J3452" t="str">
            <v>-</v>
          </cell>
          <cell r="K3452">
            <v>22735.933044444446</v>
          </cell>
          <cell r="L3452">
            <v>2126.8384000000001</v>
          </cell>
          <cell r="M3452" t="str">
            <v>SPECFIT</v>
          </cell>
          <cell r="N3452" t="str">
            <v>(80)9223021</v>
          </cell>
          <cell r="O3452" t="str">
            <v>BOX</v>
          </cell>
          <cell r="P3452" t="str">
            <v>D</v>
          </cell>
          <cell r="Q3452" t="str">
            <v>F</v>
          </cell>
          <cell r="R3452">
            <v>17872.599999999999</v>
          </cell>
          <cell r="S3452">
            <v>19123.682000000001</v>
          </cell>
          <cell r="T3452">
            <v>19123.682000000001</v>
          </cell>
          <cell r="U3452">
            <v>19123.682000000001</v>
          </cell>
          <cell r="V3452">
            <v>20462.339740000003</v>
          </cell>
          <cell r="W3452">
            <v>20462.339740000003</v>
          </cell>
          <cell r="X3452">
            <v>20462.339740000003</v>
          </cell>
          <cell r="Y3452">
            <v>20462.339740000003</v>
          </cell>
          <cell r="Z3452">
            <v>22735.933044444446</v>
          </cell>
          <cell r="AB3452" t="str">
            <v/>
          </cell>
          <cell r="AC3452">
            <v>1572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I3452" t="str">
            <v/>
          </cell>
          <cell r="AJ3452" t="str">
            <v/>
          </cell>
          <cell r="AM3452" t="e">
            <v>#N/A</v>
          </cell>
        </row>
        <row r="3453">
          <cell r="A3453" t="str">
            <v>ACTIVE</v>
          </cell>
          <cell r="B3453" t="str">
            <v>37-1542</v>
          </cell>
          <cell r="C3453">
            <v>28865732</v>
          </cell>
          <cell r="D3453" t="str">
            <v>37-1542</v>
          </cell>
          <cell r="E3453" t="str">
            <v>SDR 26</v>
          </cell>
          <cell r="F3453" t="str">
            <v>30X24 WYE SXGXG SDR26</v>
          </cell>
          <cell r="G3453">
            <v>365.04</v>
          </cell>
          <cell r="H3453">
            <v>165.57922368000001</v>
          </cell>
          <cell r="I3453">
            <v>1</v>
          </cell>
          <cell r="J3453" t="str">
            <v>-</v>
          </cell>
          <cell r="K3453">
            <v>24943.868952941171</v>
          </cell>
          <cell r="L3453">
            <v>2333.3806</v>
          </cell>
          <cell r="M3453" t="str">
            <v>SPECFIT</v>
          </cell>
          <cell r="N3453" t="str">
            <v>(80)9223024</v>
          </cell>
          <cell r="O3453" t="str">
            <v>BOX</v>
          </cell>
          <cell r="P3453" t="str">
            <v>D</v>
          </cell>
          <cell r="Q3453" t="str">
            <v>F</v>
          </cell>
          <cell r="R3453">
            <v>19608.247058823526</v>
          </cell>
          <cell r="S3453">
            <v>20980.824352941174</v>
          </cell>
          <cell r="T3453">
            <v>20980.824352941174</v>
          </cell>
          <cell r="U3453">
            <v>20980.824352941174</v>
          </cell>
          <cell r="V3453">
            <v>22449.482057647056</v>
          </cell>
          <cell r="W3453">
            <v>22449.482057647056</v>
          </cell>
          <cell r="X3453">
            <v>22449.482057647056</v>
          </cell>
          <cell r="Y3453">
            <v>22449.482057647056</v>
          </cell>
          <cell r="Z3453">
            <v>24943.868952941171</v>
          </cell>
          <cell r="AB3453" t="str">
            <v/>
          </cell>
          <cell r="AC3453">
            <v>1573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I3453" t="str">
            <v/>
          </cell>
          <cell r="AJ3453" t="str">
            <v/>
          </cell>
          <cell r="AM3453" t="e">
            <v>#N/A</v>
          </cell>
        </row>
        <row r="3454">
          <cell r="A3454" t="str">
            <v>ACTIVE</v>
          </cell>
          <cell r="B3454" t="str">
            <v>37-1543</v>
          </cell>
          <cell r="C3454">
            <v>28865740</v>
          </cell>
          <cell r="D3454" t="str">
            <v>37-1543</v>
          </cell>
          <cell r="E3454" t="str">
            <v>SDR 26</v>
          </cell>
          <cell r="F3454" t="str">
            <v>30X27 WYE SXGXG SDR26</v>
          </cell>
          <cell r="G3454">
            <v>389.02499999999998</v>
          </cell>
          <cell r="H3454">
            <v>176.45862779999999</v>
          </cell>
          <cell r="I3454">
            <v>1</v>
          </cell>
          <cell r="J3454" t="str">
            <v>-</v>
          </cell>
          <cell r="K3454">
            <v>31179.847415686283</v>
          </cell>
          <cell r="L3454">
            <v>2916.7271999999998</v>
          </cell>
          <cell r="M3454" t="str">
            <v>SPECFIT</v>
          </cell>
          <cell r="N3454" t="str">
            <v>(80)9223027</v>
          </cell>
          <cell r="O3454" t="str">
            <v>BOX</v>
          </cell>
          <cell r="P3454" t="str">
            <v>D</v>
          </cell>
          <cell r="Q3454" t="str">
            <v>F</v>
          </cell>
          <cell r="R3454">
            <v>24510.317647058826</v>
          </cell>
          <cell r="S3454">
            <v>26226.039882352947</v>
          </cell>
          <cell r="T3454">
            <v>26226.039882352947</v>
          </cell>
          <cell r="U3454">
            <v>26226.039882352947</v>
          </cell>
          <cell r="V3454">
            <v>28061.862674117656</v>
          </cell>
          <cell r="W3454">
            <v>28061.862674117656</v>
          </cell>
          <cell r="X3454">
            <v>28061.862674117656</v>
          </cell>
          <cell r="Y3454">
            <v>28061.862674117656</v>
          </cell>
          <cell r="Z3454">
            <v>31179.847415686283</v>
          </cell>
          <cell r="AB3454" t="str">
            <v/>
          </cell>
          <cell r="AC3454">
            <v>1574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I3454" t="str">
            <v/>
          </cell>
          <cell r="AJ3454" t="str">
            <v/>
          </cell>
          <cell r="AM3454" t="e">
            <v>#N/A</v>
          </cell>
        </row>
        <row r="3455">
          <cell r="A3455" t="str">
            <v>ACTIVE</v>
          </cell>
          <cell r="B3455" t="str">
            <v>37-1544</v>
          </cell>
          <cell r="C3455">
            <v>28865759</v>
          </cell>
          <cell r="D3455" t="str">
            <v>37-1544</v>
          </cell>
          <cell r="E3455" t="str">
            <v>SDR 26</v>
          </cell>
          <cell r="F3455" t="str">
            <v>30 WYE SXGXG SDR26</v>
          </cell>
          <cell r="G3455">
            <v>467.41500000000002</v>
          </cell>
          <cell r="H3455">
            <v>212.01570468</v>
          </cell>
          <cell r="I3455">
            <v>1</v>
          </cell>
          <cell r="J3455" t="str">
            <v>-</v>
          </cell>
          <cell r="K3455">
            <v>38974.805528104582</v>
          </cell>
          <cell r="L3455">
            <v>3645.9090000000001</v>
          </cell>
          <cell r="M3455" t="str">
            <v>SPECFIT</v>
          </cell>
          <cell r="N3455" t="str">
            <v>(80)92230</v>
          </cell>
          <cell r="O3455" t="str">
            <v>BOX</v>
          </cell>
          <cell r="P3455" t="str">
            <v>D</v>
          </cell>
          <cell r="Q3455" t="str">
            <v>F</v>
          </cell>
          <cell r="R3455">
            <v>30637.894117647058</v>
          </cell>
          <cell r="S3455">
            <v>32782.546705882356</v>
          </cell>
          <cell r="T3455">
            <v>32782.546705882356</v>
          </cell>
          <cell r="U3455">
            <v>32782.546705882356</v>
          </cell>
          <cell r="V3455">
            <v>35077.324975294126</v>
          </cell>
          <cell r="W3455">
            <v>35077.324975294126</v>
          </cell>
          <cell r="X3455">
            <v>35077.324975294126</v>
          </cell>
          <cell r="Y3455">
            <v>35077.324975294126</v>
          </cell>
          <cell r="Z3455">
            <v>38974.805528104582</v>
          </cell>
          <cell r="AB3455" t="str">
            <v/>
          </cell>
          <cell r="AC3455">
            <v>1575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I3455" t="str">
            <v/>
          </cell>
          <cell r="AJ3455" t="str">
            <v/>
          </cell>
          <cell r="AM3455" t="e">
            <v>#N/A</v>
          </cell>
        </row>
        <row r="3456">
          <cell r="A3456" t="str">
            <v>ACTIVE</v>
          </cell>
          <cell r="B3456" t="str">
            <v>37-1545</v>
          </cell>
          <cell r="C3456">
            <v>28865767</v>
          </cell>
          <cell r="D3456" t="str">
            <v>37-1545</v>
          </cell>
          <cell r="E3456" t="str">
            <v>SDR 26</v>
          </cell>
          <cell r="F3456" t="str">
            <v>36X4 WYE SXGXG SDR26</v>
          </cell>
          <cell r="G3456">
            <v>281.97000000000003</v>
          </cell>
          <cell r="H3456">
            <v>127.89933624000001</v>
          </cell>
          <cell r="I3456">
            <v>1</v>
          </cell>
          <cell r="J3456" t="str">
            <v>-</v>
          </cell>
          <cell r="K3456">
            <v>14011.914772549022</v>
          </cell>
          <cell r="L3456">
            <v>1310.7472</v>
          </cell>
          <cell r="M3456" t="str">
            <v>SPECFIT</v>
          </cell>
          <cell r="N3456" t="str">
            <v>(80)922364</v>
          </cell>
          <cell r="O3456" t="str">
            <v>BOX</v>
          </cell>
          <cell r="P3456" t="str">
            <v>D</v>
          </cell>
          <cell r="Q3456" t="str">
            <v>F</v>
          </cell>
          <cell r="R3456">
            <v>11014.694117647059</v>
          </cell>
          <cell r="S3456">
            <v>11785.722705882354</v>
          </cell>
          <cell r="T3456">
            <v>11785.722705882354</v>
          </cell>
          <cell r="U3456">
            <v>11785.722705882354</v>
          </cell>
          <cell r="V3456">
            <v>12610.723295294119</v>
          </cell>
          <cell r="W3456">
            <v>12610.723295294119</v>
          </cell>
          <cell r="X3456">
            <v>12610.723295294119</v>
          </cell>
          <cell r="Y3456">
            <v>12610.723295294119</v>
          </cell>
          <cell r="Z3456">
            <v>14011.914772549022</v>
          </cell>
          <cell r="AB3456" t="str">
            <v/>
          </cell>
          <cell r="AC3456">
            <v>1576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I3456" t="str">
            <v/>
          </cell>
          <cell r="AJ3456" t="str">
            <v/>
          </cell>
          <cell r="AM3456" t="e">
            <v>#N/A</v>
          </cell>
        </row>
        <row r="3457">
          <cell r="A3457" t="str">
            <v>ACTIVE</v>
          </cell>
          <cell r="B3457" t="str">
            <v>37-1546</v>
          </cell>
          <cell r="C3457">
            <v>28865775</v>
          </cell>
          <cell r="D3457" t="str">
            <v>37-1546</v>
          </cell>
          <cell r="E3457" t="str">
            <v>SDR 26</v>
          </cell>
          <cell r="F3457" t="str">
            <v>36X6 WYE SXGXG SDR26</v>
          </cell>
          <cell r="G3457">
            <v>297.18</v>
          </cell>
          <cell r="H3457">
            <v>134.79847056</v>
          </cell>
          <cell r="I3457">
            <v>1</v>
          </cell>
          <cell r="J3457" t="str">
            <v>-</v>
          </cell>
          <cell r="K3457">
            <v>14878.312235294117</v>
          </cell>
          <cell r="L3457">
            <v>1391.7947999999999</v>
          </cell>
          <cell r="M3457" t="str">
            <v>SPECFIT</v>
          </cell>
          <cell r="N3457" t="str">
            <v>(80)922366</v>
          </cell>
          <cell r="O3457" t="str">
            <v>BOX</v>
          </cell>
          <cell r="P3457" t="str">
            <v>D</v>
          </cell>
          <cell r="Q3457" t="str">
            <v>F</v>
          </cell>
          <cell r="R3457">
            <v>11695.764705882353</v>
          </cell>
          <cell r="S3457">
            <v>12514.468235294118</v>
          </cell>
          <cell r="T3457">
            <v>12514.468235294118</v>
          </cell>
          <cell r="U3457">
            <v>12514.468235294118</v>
          </cell>
          <cell r="V3457">
            <v>13390.481011764707</v>
          </cell>
          <cell r="W3457">
            <v>13390.481011764707</v>
          </cell>
          <cell r="X3457">
            <v>13390.481011764707</v>
          </cell>
          <cell r="Y3457">
            <v>13390.481011764707</v>
          </cell>
          <cell r="Z3457">
            <v>14878.312235294117</v>
          </cell>
          <cell r="AB3457" t="str">
            <v/>
          </cell>
          <cell r="AC3457">
            <v>1577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I3457" t="str">
            <v/>
          </cell>
          <cell r="AJ3457" t="str">
            <v/>
          </cell>
          <cell r="AM3457" t="e">
            <v>#N/A</v>
          </cell>
        </row>
        <row r="3458">
          <cell r="A3458" t="str">
            <v>ACTIVE</v>
          </cell>
          <cell r="B3458" t="str">
            <v>37-1547</v>
          </cell>
          <cell r="C3458">
            <v>28865783</v>
          </cell>
          <cell r="D3458" t="str">
            <v>37-1547</v>
          </cell>
          <cell r="E3458" t="str">
            <v>SDR 26</v>
          </cell>
          <cell r="F3458" t="str">
            <v>36X8 WYE SXGXG SDR26</v>
          </cell>
          <cell r="G3458">
            <v>312.39</v>
          </cell>
          <cell r="H3458">
            <v>141.69760488</v>
          </cell>
          <cell r="I3458">
            <v>1</v>
          </cell>
          <cell r="J3458" t="str">
            <v>-</v>
          </cell>
          <cell r="K3458">
            <v>17635.740279738562</v>
          </cell>
          <cell r="L3458">
            <v>1649.7402</v>
          </cell>
          <cell r="M3458" t="str">
            <v>SPECFIT</v>
          </cell>
          <cell r="N3458" t="str">
            <v>(80)922368</v>
          </cell>
          <cell r="O3458" t="str">
            <v>BOX</v>
          </cell>
          <cell r="P3458" t="str">
            <v>D</v>
          </cell>
          <cell r="Q3458" t="str">
            <v>F</v>
          </cell>
          <cell r="R3458">
            <v>13863.364705882354</v>
          </cell>
          <cell r="S3458">
            <v>14833.800235294118</v>
          </cell>
          <cell r="T3458">
            <v>14833.800235294118</v>
          </cell>
          <cell r="U3458">
            <v>14833.800235294118</v>
          </cell>
          <cell r="V3458">
            <v>15872.166251764707</v>
          </cell>
          <cell r="W3458">
            <v>15872.166251764707</v>
          </cell>
          <cell r="X3458">
            <v>15872.166251764707</v>
          </cell>
          <cell r="Y3458">
            <v>15872.166251764707</v>
          </cell>
          <cell r="Z3458">
            <v>17635.740279738562</v>
          </cell>
          <cell r="AB3458" t="str">
            <v/>
          </cell>
          <cell r="AC3458">
            <v>1578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I3458" t="str">
            <v/>
          </cell>
          <cell r="AJ3458" t="str">
            <v/>
          </cell>
          <cell r="AM3458" t="e">
            <v>#N/A</v>
          </cell>
        </row>
        <row r="3459">
          <cell r="A3459" t="str">
            <v>ACTIVE</v>
          </cell>
          <cell r="B3459" t="str">
            <v>37-1548</v>
          </cell>
          <cell r="C3459">
            <v>28865791</v>
          </cell>
          <cell r="D3459" t="str">
            <v>37-1548</v>
          </cell>
          <cell r="E3459" t="str">
            <v>SDR 26</v>
          </cell>
          <cell r="F3459" t="str">
            <v>36X10 WYE SXGXG SDR26</v>
          </cell>
          <cell r="G3459">
            <v>328.77</v>
          </cell>
          <cell r="H3459">
            <v>149.12744183999999</v>
          </cell>
          <cell r="I3459">
            <v>1</v>
          </cell>
          <cell r="J3459" t="str">
            <v>-</v>
          </cell>
          <cell r="K3459">
            <v>18017.927355555556</v>
          </cell>
          <cell r="L3459">
            <v>1685.4908</v>
          </cell>
          <cell r="M3459" t="str">
            <v>SPECFIT</v>
          </cell>
          <cell r="N3459" t="str">
            <v>(80)9223610</v>
          </cell>
          <cell r="O3459" t="str">
            <v>BOX</v>
          </cell>
          <cell r="P3459" t="str">
            <v>D</v>
          </cell>
          <cell r="Q3459" t="str">
            <v>F</v>
          </cell>
          <cell r="R3459">
            <v>14163.8</v>
          </cell>
          <cell r="S3459">
            <v>15155.266</v>
          </cell>
          <cell r="T3459">
            <v>15155.266</v>
          </cell>
          <cell r="U3459">
            <v>15155.266</v>
          </cell>
          <cell r="V3459">
            <v>16216.134620000001</v>
          </cell>
          <cell r="W3459">
            <v>16216.134620000001</v>
          </cell>
          <cell r="X3459">
            <v>16216.134620000001</v>
          </cell>
          <cell r="Y3459">
            <v>16216.134620000001</v>
          </cell>
          <cell r="Z3459">
            <v>18017.927355555556</v>
          </cell>
          <cell r="AB3459" t="str">
            <v/>
          </cell>
          <cell r="AC3459">
            <v>1579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I3459" t="str">
            <v/>
          </cell>
          <cell r="AJ3459" t="str">
            <v/>
          </cell>
          <cell r="AM3459" t="e">
            <v>#N/A</v>
          </cell>
        </row>
        <row r="3460">
          <cell r="A3460" t="str">
            <v>ACTIVE</v>
          </cell>
          <cell r="B3460" t="str">
            <v>37-1549</v>
          </cell>
          <cell r="C3460">
            <v>28865805</v>
          </cell>
          <cell r="D3460" t="str">
            <v>37-1549</v>
          </cell>
          <cell r="E3460" t="str">
            <v>SDR 26</v>
          </cell>
          <cell r="F3460" t="str">
            <v>36X12 WYE SXGXG SDR26</v>
          </cell>
          <cell r="G3460">
            <v>348.07499999999999</v>
          </cell>
          <cell r="H3460">
            <v>157.88403539999999</v>
          </cell>
          <cell r="I3460">
            <v>1</v>
          </cell>
          <cell r="J3460" t="str">
            <v>-</v>
          </cell>
          <cell r="K3460">
            <v>19969.704984313728</v>
          </cell>
          <cell r="L3460">
            <v>1868.0708999999999</v>
          </cell>
          <cell r="M3460" t="str">
            <v>SPECFIT</v>
          </cell>
          <cell r="N3460" t="str">
            <v>(80)9223612</v>
          </cell>
          <cell r="O3460" t="str">
            <v>BOX</v>
          </cell>
          <cell r="P3460" t="str">
            <v>D</v>
          </cell>
          <cell r="Q3460" t="str">
            <v>F</v>
          </cell>
          <cell r="R3460">
            <v>15698.082352941177</v>
          </cell>
          <cell r="S3460">
            <v>16796.948117647062</v>
          </cell>
          <cell r="T3460">
            <v>16796.948117647062</v>
          </cell>
          <cell r="U3460">
            <v>16796.948117647062</v>
          </cell>
          <cell r="V3460">
            <v>17972.734485882356</v>
          </cell>
          <cell r="W3460">
            <v>17972.734485882356</v>
          </cell>
          <cell r="X3460">
            <v>17972.734485882356</v>
          </cell>
          <cell r="Y3460">
            <v>17972.734485882356</v>
          </cell>
          <cell r="Z3460">
            <v>19969.704984313728</v>
          </cell>
          <cell r="AB3460" t="str">
            <v/>
          </cell>
          <cell r="AC3460">
            <v>1580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I3460" t="str">
            <v/>
          </cell>
          <cell r="AJ3460" t="str">
            <v/>
          </cell>
          <cell r="AM3460" t="e">
            <v>#N/A</v>
          </cell>
        </row>
        <row r="3461">
          <cell r="A3461" t="str">
            <v>ACTIVE</v>
          </cell>
          <cell r="B3461" t="str">
            <v>37-1550</v>
          </cell>
          <cell r="C3461">
            <v>28865813</v>
          </cell>
          <cell r="D3461" t="str">
            <v>37-1550</v>
          </cell>
          <cell r="E3461" t="str">
            <v>SDR 26</v>
          </cell>
          <cell r="F3461" t="str">
            <v>36X15 WYE SXGXG SDR26</v>
          </cell>
          <cell r="G3461">
            <v>373.815</v>
          </cell>
          <cell r="H3461">
            <v>169.55949347999999</v>
          </cell>
          <cell r="I3461">
            <v>1</v>
          </cell>
          <cell r="J3461" t="str">
            <v>-</v>
          </cell>
          <cell r="K3461">
            <v>22856.184959477123</v>
          </cell>
          <cell r="L3461">
            <v>2138.0880999999999</v>
          </cell>
          <cell r="M3461" t="str">
            <v>SPECFIT</v>
          </cell>
          <cell r="N3461" t="str">
            <v>(80)9223615</v>
          </cell>
          <cell r="O3461" t="str">
            <v>BOX</v>
          </cell>
          <cell r="P3461" t="str">
            <v>D</v>
          </cell>
          <cell r="Q3461" t="str">
            <v>F</v>
          </cell>
          <cell r="R3461">
            <v>17967.129411764705</v>
          </cell>
          <cell r="S3461">
            <v>19224.828470588236</v>
          </cell>
          <cell r="T3461">
            <v>19224.828470588236</v>
          </cell>
          <cell r="U3461">
            <v>19224.828470588236</v>
          </cell>
          <cell r="V3461">
            <v>20570.566463529412</v>
          </cell>
          <cell r="W3461">
            <v>20570.566463529412</v>
          </cell>
          <cell r="X3461">
            <v>20570.566463529412</v>
          </cell>
          <cell r="Y3461">
            <v>20570.566463529412</v>
          </cell>
          <cell r="Z3461">
            <v>22856.184959477123</v>
          </cell>
          <cell r="AB3461" t="str">
            <v/>
          </cell>
          <cell r="AC3461">
            <v>1581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I3461" t="str">
            <v/>
          </cell>
          <cell r="AJ3461" t="str">
            <v/>
          </cell>
          <cell r="AM3461" t="e">
            <v>#N/A</v>
          </cell>
        </row>
        <row r="3462">
          <cell r="A3462" t="str">
            <v>ACTIVE</v>
          </cell>
          <cell r="B3462" t="str">
            <v>37-1551</v>
          </cell>
          <cell r="C3462">
            <v>28865821</v>
          </cell>
          <cell r="D3462" t="str">
            <v>37-1551</v>
          </cell>
          <cell r="E3462" t="str">
            <v>SDR 26</v>
          </cell>
          <cell r="F3462" t="str">
            <v>36X18 WYE SXGXG SDR26</v>
          </cell>
          <cell r="G3462">
            <v>420.03</v>
          </cell>
          <cell r="H3462">
            <v>190.52224776</v>
          </cell>
          <cell r="I3462">
            <v>1</v>
          </cell>
          <cell r="J3462" t="str">
            <v>-</v>
          </cell>
          <cell r="K3462">
            <v>24950.124746405232</v>
          </cell>
          <cell r="L3462">
            <v>2333.9657000000002</v>
          </cell>
          <cell r="M3462" t="str">
            <v>SPECFIT</v>
          </cell>
          <cell r="N3462" t="str">
            <v>(80)9223618</v>
          </cell>
          <cell r="O3462" t="str">
            <v>BOX</v>
          </cell>
          <cell r="P3462" t="str">
            <v>D</v>
          </cell>
          <cell r="Q3462" t="str">
            <v>F</v>
          </cell>
          <cell r="R3462">
            <v>19613.164705882351</v>
          </cell>
          <cell r="S3462">
            <v>20986.086235294119</v>
          </cell>
          <cell r="T3462">
            <v>20986.086235294119</v>
          </cell>
          <cell r="U3462">
            <v>20986.086235294119</v>
          </cell>
          <cell r="V3462">
            <v>22455.112271764709</v>
          </cell>
          <cell r="W3462">
            <v>22455.112271764709</v>
          </cell>
          <cell r="X3462">
            <v>22455.112271764709</v>
          </cell>
          <cell r="Y3462">
            <v>22455.112271764709</v>
          </cell>
          <cell r="Z3462">
            <v>24950.124746405232</v>
          </cell>
          <cell r="AB3462" t="str">
            <v/>
          </cell>
          <cell r="AC3462">
            <v>1582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I3462" t="str">
            <v/>
          </cell>
          <cell r="AJ3462" t="str">
            <v/>
          </cell>
          <cell r="AM3462" t="e">
            <v>#N/A</v>
          </cell>
        </row>
        <row r="3463">
          <cell r="A3463" t="str">
            <v>ACTIVE</v>
          </cell>
          <cell r="B3463" t="str">
            <v>37-1552</v>
          </cell>
          <cell r="C3463">
            <v>28865830</v>
          </cell>
          <cell r="D3463" t="str">
            <v>37-1552</v>
          </cell>
          <cell r="E3463" t="str">
            <v>SDR 26</v>
          </cell>
          <cell r="F3463" t="str">
            <v>36X21 WYE SXGXG SDR26</v>
          </cell>
          <cell r="G3463">
            <v>449.86500000000001</v>
          </cell>
          <cell r="H3463">
            <v>204.05516507999999</v>
          </cell>
          <cell r="I3463">
            <v>1</v>
          </cell>
          <cell r="J3463" t="str">
            <v>-</v>
          </cell>
          <cell r="K3463">
            <v>28419.890115032682</v>
          </cell>
          <cell r="L3463">
            <v>2658.5466000000001</v>
          </cell>
          <cell r="M3463" t="str">
            <v>SPECFIT</v>
          </cell>
          <cell r="N3463" t="str">
            <v>(80)9223621</v>
          </cell>
          <cell r="O3463" t="str">
            <v>BOX</v>
          </cell>
          <cell r="P3463" t="str">
            <v>D</v>
          </cell>
          <cell r="Q3463" t="str">
            <v>F</v>
          </cell>
          <cell r="R3463">
            <v>22340.729411764707</v>
          </cell>
          <cell r="S3463">
            <v>23904.580470588236</v>
          </cell>
          <cell r="T3463">
            <v>23904.580470588236</v>
          </cell>
          <cell r="U3463">
            <v>23904.580470588236</v>
          </cell>
          <cell r="V3463">
            <v>25577.901103529413</v>
          </cell>
          <cell r="W3463">
            <v>25577.901103529413</v>
          </cell>
          <cell r="X3463">
            <v>25577.901103529413</v>
          </cell>
          <cell r="Y3463">
            <v>25577.901103529413</v>
          </cell>
          <cell r="Z3463">
            <v>28419.890115032682</v>
          </cell>
          <cell r="AB3463" t="str">
            <v/>
          </cell>
          <cell r="AC3463">
            <v>1583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I3463" t="str">
            <v/>
          </cell>
          <cell r="AJ3463" t="str">
            <v/>
          </cell>
          <cell r="AM3463" t="e">
            <v>#N/A</v>
          </cell>
        </row>
        <row r="3464">
          <cell r="A3464" t="str">
            <v>ACTIVE</v>
          </cell>
          <cell r="B3464" t="str">
            <v>37-1553</v>
          </cell>
          <cell r="C3464">
            <v>28865848</v>
          </cell>
          <cell r="D3464" t="str">
            <v>37-1553</v>
          </cell>
          <cell r="E3464" t="str">
            <v>SDR 26</v>
          </cell>
          <cell r="F3464" t="str">
            <v>36X24 WYE SXGXG SDR26</v>
          </cell>
          <cell r="G3464">
            <v>494.91</v>
          </cell>
          <cell r="H3464">
            <v>224.48721672000002</v>
          </cell>
          <cell r="I3464">
            <v>1</v>
          </cell>
          <cell r="J3464" t="str">
            <v>-</v>
          </cell>
          <cell r="K3464">
            <v>31179.847415686283</v>
          </cell>
          <cell r="L3464">
            <v>2916.7271999999998</v>
          </cell>
          <cell r="M3464" t="str">
            <v>SPECFIT</v>
          </cell>
          <cell r="N3464" t="str">
            <v>(80)9223624</v>
          </cell>
          <cell r="O3464" t="str">
            <v>BOX</v>
          </cell>
          <cell r="P3464" t="str">
            <v>D</v>
          </cell>
          <cell r="Q3464" t="str">
            <v>F</v>
          </cell>
          <cell r="R3464">
            <v>24510.317647058826</v>
          </cell>
          <cell r="S3464">
            <v>26226.039882352947</v>
          </cell>
          <cell r="T3464">
            <v>26226.039882352947</v>
          </cell>
          <cell r="U3464">
            <v>26226.039882352947</v>
          </cell>
          <cell r="V3464">
            <v>28061.862674117656</v>
          </cell>
          <cell r="W3464">
            <v>28061.862674117656</v>
          </cell>
          <cell r="X3464">
            <v>28061.862674117656</v>
          </cell>
          <cell r="Y3464">
            <v>28061.862674117656</v>
          </cell>
          <cell r="Z3464">
            <v>31179.847415686283</v>
          </cell>
          <cell r="AB3464" t="str">
            <v/>
          </cell>
          <cell r="AC3464">
            <v>1584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I3464" t="str">
            <v/>
          </cell>
          <cell r="AJ3464" t="str">
            <v/>
          </cell>
          <cell r="AM3464" t="e">
            <v>#N/A</v>
          </cell>
        </row>
        <row r="3465">
          <cell r="A3465" t="str">
            <v>ACTIVE</v>
          </cell>
          <cell r="B3465" t="str">
            <v>37-1554</v>
          </cell>
          <cell r="C3465">
            <v>28865856</v>
          </cell>
          <cell r="D3465" t="str">
            <v>37-1554</v>
          </cell>
          <cell r="E3465" t="str">
            <v>SDR 26</v>
          </cell>
          <cell r="F3465" t="str">
            <v>36X27 WYE SXGXG SDR26</v>
          </cell>
          <cell r="G3465">
            <v>545.80499999999995</v>
          </cell>
          <cell r="H3465">
            <v>247.57278155999998</v>
          </cell>
          <cell r="I3465">
            <v>1</v>
          </cell>
          <cell r="J3465" t="str">
            <v>-</v>
          </cell>
          <cell r="K3465">
            <v>38974.805528104582</v>
          </cell>
          <cell r="L3465">
            <v>3645.9090000000001</v>
          </cell>
          <cell r="M3465" t="str">
            <v>SPECFIT</v>
          </cell>
          <cell r="N3465" t="str">
            <v>(80)9223627</v>
          </cell>
          <cell r="O3465" t="str">
            <v>BOX</v>
          </cell>
          <cell r="P3465" t="str">
            <v>D</v>
          </cell>
          <cell r="Q3465" t="str">
            <v>F</v>
          </cell>
          <cell r="R3465">
            <v>30637.894117647058</v>
          </cell>
          <cell r="S3465">
            <v>32782.546705882356</v>
          </cell>
          <cell r="T3465">
            <v>32782.546705882356</v>
          </cell>
          <cell r="U3465">
            <v>32782.546705882356</v>
          </cell>
          <cell r="V3465">
            <v>35077.324975294126</v>
          </cell>
          <cell r="W3465">
            <v>35077.324975294126</v>
          </cell>
          <cell r="X3465">
            <v>35077.324975294126</v>
          </cell>
          <cell r="Y3465">
            <v>35077.324975294126</v>
          </cell>
          <cell r="Z3465">
            <v>38974.805528104582</v>
          </cell>
          <cell r="AB3465" t="str">
            <v/>
          </cell>
          <cell r="AC3465">
            <v>1585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I3465" t="str">
            <v/>
          </cell>
          <cell r="AJ3465" t="str">
            <v/>
          </cell>
          <cell r="AM3465" t="e">
            <v>#N/A</v>
          </cell>
        </row>
        <row r="3466">
          <cell r="A3466" t="str">
            <v>ACTIVE</v>
          </cell>
          <cell r="B3466" t="str">
            <v>37-1555</v>
          </cell>
          <cell r="C3466">
            <v>28865864</v>
          </cell>
          <cell r="D3466" t="str">
            <v>37-1555</v>
          </cell>
          <cell r="E3466" t="str">
            <v>SDR 26</v>
          </cell>
          <cell r="F3466" t="str">
            <v>36X30 WYE SXGXG SDR26</v>
          </cell>
          <cell r="G3466">
            <v>602.54999999999995</v>
          </cell>
          <cell r="H3466">
            <v>273.31185959999999</v>
          </cell>
          <cell r="I3466">
            <v>1</v>
          </cell>
          <cell r="J3466" t="str">
            <v>-</v>
          </cell>
          <cell r="K3466">
            <v>48718.488202614382</v>
          </cell>
          <cell r="L3466">
            <v>4557.3838999999998</v>
          </cell>
          <cell r="M3466" t="str">
            <v>SPECFIT</v>
          </cell>
          <cell r="N3466" t="str">
            <v>(80)9223630</v>
          </cell>
          <cell r="O3466" t="str">
            <v>BOX</v>
          </cell>
          <cell r="P3466" t="str">
            <v>D</v>
          </cell>
          <cell r="Q3466" t="str">
            <v>F</v>
          </cell>
          <cell r="R3466">
            <v>38297.352941176468</v>
          </cell>
          <cell r="S3466">
            <v>40978.167647058821</v>
          </cell>
          <cell r="T3466">
            <v>40978.167647058821</v>
          </cell>
          <cell r="U3466">
            <v>40978.167647058821</v>
          </cell>
          <cell r="V3466">
            <v>43846.639382352943</v>
          </cell>
          <cell r="W3466">
            <v>43846.639382352943</v>
          </cell>
          <cell r="X3466">
            <v>43846.639382352943</v>
          </cell>
          <cell r="Y3466">
            <v>43846.639382352943</v>
          </cell>
          <cell r="Z3466">
            <v>48718.488202614382</v>
          </cell>
          <cell r="AB3466" t="str">
            <v/>
          </cell>
          <cell r="AC3466">
            <v>1586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I3466" t="str">
            <v/>
          </cell>
          <cell r="AJ3466" t="str">
            <v/>
          </cell>
          <cell r="AM3466" t="e">
            <v>#N/A</v>
          </cell>
        </row>
        <row r="3467">
          <cell r="A3467" t="str">
            <v>ACTIVE</v>
          </cell>
          <cell r="B3467" t="str">
            <v>37-1556</v>
          </cell>
          <cell r="C3467">
            <v>28865872</v>
          </cell>
          <cell r="D3467" t="str">
            <v>37-1556</v>
          </cell>
          <cell r="E3467" t="str">
            <v>SDR 26</v>
          </cell>
          <cell r="F3467" t="str">
            <v>36 WYE SXGXG SDR26</v>
          </cell>
          <cell r="G3467">
            <v>800.86500000000001</v>
          </cell>
          <cell r="H3467">
            <v>363.26595708000002</v>
          </cell>
          <cell r="I3467">
            <v>1</v>
          </cell>
          <cell r="J3467" t="str">
            <v>-</v>
          </cell>
          <cell r="K3467">
            <v>60898.113994771258</v>
          </cell>
          <cell r="L3467">
            <v>5696.7304000000004</v>
          </cell>
          <cell r="M3467" t="str">
            <v>SPECFIT</v>
          </cell>
          <cell r="N3467" t="str">
            <v>(80)92236</v>
          </cell>
          <cell r="O3467" t="str">
            <v>BOX</v>
          </cell>
          <cell r="P3467" t="str">
            <v>D</v>
          </cell>
          <cell r="Q3467" t="str">
            <v>F</v>
          </cell>
          <cell r="R3467">
            <v>47871.694117647065</v>
          </cell>
          <cell r="S3467">
            <v>51222.712705882361</v>
          </cell>
          <cell r="T3467">
            <v>51222.712705882361</v>
          </cell>
          <cell r="U3467">
            <v>51222.712705882361</v>
          </cell>
          <cell r="V3467">
            <v>54808.302595294132</v>
          </cell>
          <cell r="W3467">
            <v>54808.302595294132</v>
          </cell>
          <cell r="X3467">
            <v>54808.302595294132</v>
          </cell>
          <cell r="Y3467">
            <v>54808.302595294132</v>
          </cell>
          <cell r="Z3467">
            <v>60898.113994771258</v>
          </cell>
          <cell r="AB3467" t="str">
            <v/>
          </cell>
          <cell r="AC3467">
            <v>1587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I3467" t="str">
            <v/>
          </cell>
          <cell r="AJ3467" t="str">
            <v/>
          </cell>
          <cell r="AM3467" t="e">
            <v>#N/A</v>
          </cell>
        </row>
        <row r="3468">
          <cell r="A3468" t="str">
            <v>ACTIVE</v>
          </cell>
          <cell r="B3468" t="str">
            <v>37-1557</v>
          </cell>
          <cell r="C3468">
            <v>28866003</v>
          </cell>
          <cell r="D3468" t="str">
            <v>37-1557</v>
          </cell>
          <cell r="E3468" t="str">
            <v>SDR 26</v>
          </cell>
          <cell r="F3468" t="str">
            <v>4 DOUBLE WYE GXGXGXG SDR26</v>
          </cell>
          <cell r="G3468">
            <v>0.01</v>
          </cell>
          <cell r="H3468">
            <v>4.5359199999999997E-3</v>
          </cell>
          <cell r="I3468">
            <v>1</v>
          </cell>
          <cell r="J3468" t="str">
            <v>-</v>
          </cell>
          <cell r="K3468">
            <v>204.37</v>
          </cell>
          <cell r="L3468">
            <v>17.474980000000002</v>
          </cell>
          <cell r="M3468" t="str">
            <v>SPECFIT</v>
          </cell>
          <cell r="N3468" t="str">
            <v>(80)9404</v>
          </cell>
          <cell r="O3468" t="str">
            <v>BOX</v>
          </cell>
          <cell r="P3468" t="str">
            <v>D</v>
          </cell>
          <cell r="Q3468" t="str">
            <v>F</v>
          </cell>
          <cell r="R3468">
            <v>123.97647058823529</v>
          </cell>
          <cell r="S3468">
            <v>132.65482352941177</v>
          </cell>
          <cell r="T3468">
            <v>171.9</v>
          </cell>
          <cell r="U3468">
            <v>171.9</v>
          </cell>
          <cell r="V3468">
            <v>183.93300000000002</v>
          </cell>
          <cell r="W3468">
            <v>183.93300000000002</v>
          </cell>
          <cell r="X3468">
            <v>183.93300000000002</v>
          </cell>
          <cell r="Y3468">
            <v>183.93300000000002</v>
          </cell>
          <cell r="Z3468">
            <v>204.37</v>
          </cell>
          <cell r="AB3468" t="str">
            <v/>
          </cell>
          <cell r="AC3468">
            <v>1588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I3468" t="str">
            <v/>
          </cell>
          <cell r="AJ3468" t="str">
            <v/>
          </cell>
          <cell r="AM3468" t="e">
            <v>#N/A</v>
          </cell>
        </row>
        <row r="3469">
          <cell r="A3469" t="str">
            <v>ACTIVE</v>
          </cell>
          <cell r="B3469" t="str">
            <v>37-1558</v>
          </cell>
          <cell r="C3469">
            <v>28866011</v>
          </cell>
          <cell r="D3469" t="str">
            <v>37-1558</v>
          </cell>
          <cell r="E3469" t="str">
            <v>SDR 26</v>
          </cell>
          <cell r="F3469" t="str">
            <v>8X4 DOUBLE WYE GXGXGXG SDR26</v>
          </cell>
          <cell r="G3469">
            <v>5.5350000000000001</v>
          </cell>
          <cell r="H3469">
            <v>2.5106317200000001</v>
          </cell>
          <cell r="I3469">
            <v>1</v>
          </cell>
          <cell r="J3469">
            <v>24</v>
          </cell>
          <cell r="K3469">
            <v>447.18866666666668</v>
          </cell>
          <cell r="L3469">
            <v>28.932700000000001</v>
          </cell>
          <cell r="M3469" t="str">
            <v>SPECFIT</v>
          </cell>
          <cell r="N3469" t="str">
            <v>(80)94084</v>
          </cell>
          <cell r="O3469" t="str">
            <v>BOX</v>
          </cell>
          <cell r="P3469" t="str">
            <v>D</v>
          </cell>
          <cell r="Q3469" t="str">
            <v>F</v>
          </cell>
          <cell r="R3469">
            <v>264.85882352941178</v>
          </cell>
          <cell r="S3469">
            <v>283.3989411764706</v>
          </cell>
          <cell r="T3469">
            <v>376.14</v>
          </cell>
          <cell r="U3469">
            <v>376.14</v>
          </cell>
          <cell r="V3469">
            <v>402.46980000000002</v>
          </cell>
          <cell r="W3469">
            <v>402.46980000000002</v>
          </cell>
          <cell r="X3469">
            <v>402.46980000000002</v>
          </cell>
          <cell r="Y3469">
            <v>402.46980000000002</v>
          </cell>
          <cell r="Z3469">
            <v>447.18866666666668</v>
          </cell>
          <cell r="AB3469" t="str">
            <v/>
          </cell>
          <cell r="AC3469">
            <v>1591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I3469" t="str">
            <v/>
          </cell>
          <cell r="AJ3469" t="str">
            <v/>
          </cell>
          <cell r="AM3469" t="e">
            <v>#N/A</v>
          </cell>
        </row>
        <row r="3470">
          <cell r="A3470" t="str">
            <v>ACTIVE</v>
          </cell>
          <cell r="B3470" t="str">
            <v>37-1559</v>
          </cell>
          <cell r="C3470">
            <v>28866020</v>
          </cell>
          <cell r="D3470" t="str">
            <v>37-1559</v>
          </cell>
          <cell r="E3470" t="str">
            <v>SDR 26</v>
          </cell>
          <cell r="F3470" t="str">
            <v>8X6 DOUBLE WYE GXGXGXG SDR26</v>
          </cell>
          <cell r="G3470">
            <v>7.6050000000000004</v>
          </cell>
          <cell r="H3470">
            <v>3.44956716</v>
          </cell>
          <cell r="I3470">
            <v>1</v>
          </cell>
          <cell r="J3470">
            <v>18</v>
          </cell>
          <cell r="K3470">
            <v>535.14266666666674</v>
          </cell>
          <cell r="L3470">
            <v>40.911909000000001</v>
          </cell>
          <cell r="M3470" t="str">
            <v>SPECFIT</v>
          </cell>
          <cell r="N3470" t="str">
            <v>(80)94086</v>
          </cell>
          <cell r="O3470" t="str">
            <v>BOX</v>
          </cell>
          <cell r="P3470" t="str">
            <v>D</v>
          </cell>
          <cell r="Q3470" t="str">
            <v>F</v>
          </cell>
          <cell r="R3470">
            <v>317.03529411764708</v>
          </cell>
          <cell r="S3470">
            <v>339.22776470588241</v>
          </cell>
          <cell r="T3470">
            <v>450.12</v>
          </cell>
          <cell r="U3470">
            <v>450.12</v>
          </cell>
          <cell r="V3470">
            <v>481.62840000000006</v>
          </cell>
          <cell r="W3470">
            <v>481.62840000000006</v>
          </cell>
          <cell r="X3470">
            <v>481.62840000000006</v>
          </cell>
          <cell r="Y3470">
            <v>481.62840000000006</v>
          </cell>
          <cell r="Z3470">
            <v>535.14266666666674</v>
          </cell>
          <cell r="AB3470" t="str">
            <v/>
          </cell>
          <cell r="AC3470">
            <v>1592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I3470" t="str">
            <v/>
          </cell>
          <cell r="AJ3470" t="str">
            <v/>
          </cell>
          <cell r="AM3470" t="e">
            <v>#N/A</v>
          </cell>
        </row>
        <row r="3471">
          <cell r="A3471" t="str">
            <v>ACTIVE</v>
          </cell>
          <cell r="B3471" t="str">
            <v>37-1560</v>
          </cell>
          <cell r="C3471">
            <v>28866038</v>
          </cell>
          <cell r="D3471" t="str">
            <v>37-1560</v>
          </cell>
          <cell r="E3471" t="str">
            <v>SDR 26</v>
          </cell>
          <cell r="F3471" t="str">
            <v>8 DOUBLE WYE GXGXGXG SDR26</v>
          </cell>
          <cell r="G3471">
            <v>11.115</v>
          </cell>
          <cell r="H3471">
            <v>5.0416750800000001</v>
          </cell>
          <cell r="I3471">
            <v>1</v>
          </cell>
          <cell r="J3471">
            <v>12</v>
          </cell>
          <cell r="K3471">
            <v>880.94288888888889</v>
          </cell>
          <cell r="L3471">
            <v>55.269799999999996</v>
          </cell>
          <cell r="M3471" t="str">
            <v>SPECFIT</v>
          </cell>
          <cell r="N3471" t="str">
            <v>(80)9408</v>
          </cell>
          <cell r="O3471" t="str">
            <v>BOX</v>
          </cell>
          <cell r="P3471" t="str">
            <v>D</v>
          </cell>
          <cell r="Q3471" t="str">
            <v>F</v>
          </cell>
          <cell r="R3471">
            <v>521.84705882352944</v>
          </cell>
          <cell r="S3471">
            <v>558.37635294117649</v>
          </cell>
          <cell r="T3471">
            <v>740.98</v>
          </cell>
          <cell r="U3471">
            <v>740.98</v>
          </cell>
          <cell r="V3471">
            <v>792.84860000000003</v>
          </cell>
          <cell r="W3471">
            <v>792.84860000000003</v>
          </cell>
          <cell r="X3471">
            <v>792.84860000000003</v>
          </cell>
          <cell r="Y3471">
            <v>792.84860000000003</v>
          </cell>
          <cell r="Z3471">
            <v>880.94288888888889</v>
          </cell>
          <cell r="AB3471" t="str">
            <v/>
          </cell>
          <cell r="AC3471">
            <v>1593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I3471" t="str">
            <v/>
          </cell>
          <cell r="AJ3471" t="str">
            <v/>
          </cell>
          <cell r="AM3471" t="e">
            <v>#N/A</v>
          </cell>
        </row>
        <row r="3472">
          <cell r="A3472" t="str">
            <v>ACTIVE</v>
          </cell>
          <cell r="B3472" t="str">
            <v>37-1561</v>
          </cell>
          <cell r="C3472">
            <v>28866046</v>
          </cell>
          <cell r="D3472" t="str">
            <v>37-1561</v>
          </cell>
          <cell r="E3472" t="str">
            <v>SDR 26</v>
          </cell>
          <cell r="F3472" t="str">
            <v>10X4 DOUBLE WYE GXGXGXG SDR26</v>
          </cell>
          <cell r="G3472">
            <v>8.7750000000000004</v>
          </cell>
          <cell r="H3472">
            <v>3.9802698000000003</v>
          </cell>
          <cell r="I3472">
            <v>1</v>
          </cell>
          <cell r="J3472">
            <v>15</v>
          </cell>
          <cell r="K3472">
            <v>1109.4829999999999</v>
          </cell>
          <cell r="L3472">
            <v>106.17610000000001</v>
          </cell>
          <cell r="M3472" t="str">
            <v>SPECFIT</v>
          </cell>
          <cell r="N3472" t="str">
            <v>(80)940104</v>
          </cell>
          <cell r="O3472" t="str">
            <v>BOX</v>
          </cell>
          <cell r="P3472" t="str">
            <v>D</v>
          </cell>
          <cell r="Q3472" t="str">
            <v>F</v>
          </cell>
          <cell r="R3472">
            <v>892.24705882352941</v>
          </cell>
          <cell r="S3472">
            <v>954.70435294117658</v>
          </cell>
          <cell r="T3472">
            <v>933.21</v>
          </cell>
          <cell r="U3472">
            <v>933.21</v>
          </cell>
          <cell r="V3472">
            <v>998.53470000000004</v>
          </cell>
          <cell r="W3472">
            <v>998.53470000000004</v>
          </cell>
          <cell r="X3472">
            <v>998.53470000000004</v>
          </cell>
          <cell r="Y3472">
            <v>998.53470000000004</v>
          </cell>
          <cell r="Z3472">
            <v>1109.4829999999999</v>
          </cell>
          <cell r="AB3472" t="str">
            <v/>
          </cell>
          <cell r="AC3472">
            <v>1594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I3472" t="str">
            <v/>
          </cell>
          <cell r="AJ3472" t="str">
            <v/>
          </cell>
          <cell r="AM3472" t="e">
            <v>#N/A</v>
          </cell>
        </row>
        <row r="3473">
          <cell r="A3473" t="str">
            <v>ACTIVE</v>
          </cell>
          <cell r="B3473" t="str">
            <v>37-1562</v>
          </cell>
          <cell r="C3473">
            <v>28866054</v>
          </cell>
          <cell r="D3473" t="str">
            <v>37-1562</v>
          </cell>
          <cell r="E3473" t="str">
            <v>SDR 26</v>
          </cell>
          <cell r="F3473" t="str">
            <v>10X6 DOUBLE WYE GXGXGXG SDR26</v>
          </cell>
          <cell r="G3473">
            <v>11.25</v>
          </cell>
          <cell r="H3473">
            <v>5.1029099999999996</v>
          </cell>
          <cell r="I3473">
            <v>1</v>
          </cell>
          <cell r="J3473">
            <v>12</v>
          </cell>
          <cell r="K3473">
            <v>1166.5139999999999</v>
          </cell>
          <cell r="L3473">
            <v>111.63249999999999</v>
          </cell>
          <cell r="M3473" t="str">
            <v>SPECFIT</v>
          </cell>
          <cell r="N3473" t="str">
            <v>(80)940106</v>
          </cell>
          <cell r="O3473" t="str">
            <v>BOX</v>
          </cell>
          <cell r="P3473" t="str">
            <v>D</v>
          </cell>
          <cell r="Q3473" t="str">
            <v>F</v>
          </cell>
          <cell r="R3473">
            <v>938.09411764705885</v>
          </cell>
          <cell r="S3473">
            <v>1003.760705882353</v>
          </cell>
          <cell r="T3473">
            <v>981.18</v>
          </cell>
          <cell r="U3473">
            <v>981.18</v>
          </cell>
          <cell r="V3473">
            <v>1049.8625999999999</v>
          </cell>
          <cell r="W3473">
            <v>1049.8625999999999</v>
          </cell>
          <cell r="X3473">
            <v>1049.8625999999999</v>
          </cell>
          <cell r="Y3473">
            <v>1049.8625999999999</v>
          </cell>
          <cell r="Z3473">
            <v>1166.5139999999999</v>
          </cell>
          <cell r="AB3473" t="str">
            <v/>
          </cell>
          <cell r="AC3473">
            <v>1595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I3473" t="str">
            <v/>
          </cell>
          <cell r="AJ3473" t="str">
            <v/>
          </cell>
          <cell r="AM3473" t="e">
            <v>#N/A</v>
          </cell>
        </row>
        <row r="3474">
          <cell r="A3474" t="str">
            <v>ACTIVE</v>
          </cell>
          <cell r="B3474" t="str">
            <v>37-1563</v>
          </cell>
          <cell r="C3474">
            <v>28866062</v>
          </cell>
          <cell r="D3474" t="str">
            <v>37-1563</v>
          </cell>
          <cell r="E3474" t="str">
            <v>SDR 26</v>
          </cell>
          <cell r="F3474" t="str">
            <v>10X8 DOUBLE WYE GXGXGXG SDR26</v>
          </cell>
          <cell r="G3474">
            <v>15.12</v>
          </cell>
          <cell r="H3474">
            <v>6.8583110399999994</v>
          </cell>
          <cell r="I3474">
            <v>1</v>
          </cell>
          <cell r="J3474">
            <v>9</v>
          </cell>
          <cell r="K3474">
            <v>1646.4446666666665</v>
          </cell>
          <cell r="L3474">
            <v>157.5608</v>
          </cell>
          <cell r="M3474" t="str">
            <v>SPECFIT</v>
          </cell>
          <cell r="N3474" t="str">
            <v>(80)940108</v>
          </cell>
          <cell r="O3474" t="str">
            <v>BOX</v>
          </cell>
          <cell r="P3474" t="str">
            <v>D</v>
          </cell>
          <cell r="Q3474" t="str">
            <v>F</v>
          </cell>
          <cell r="R3474">
            <v>1324.0470588235296</v>
          </cell>
          <cell r="S3474">
            <v>1416.7303529411768</v>
          </cell>
          <cell r="T3474">
            <v>1384.86</v>
          </cell>
          <cell r="U3474">
            <v>1384.86</v>
          </cell>
          <cell r="V3474">
            <v>1481.8001999999999</v>
          </cell>
          <cell r="W3474">
            <v>1481.8001999999999</v>
          </cell>
          <cell r="X3474">
            <v>1481.8001999999999</v>
          </cell>
          <cell r="Y3474">
            <v>1481.8001999999999</v>
          </cell>
          <cell r="Z3474">
            <v>1646.4446666666665</v>
          </cell>
          <cell r="AB3474" t="str">
            <v/>
          </cell>
          <cell r="AC3474">
            <v>1596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I3474" t="str">
            <v/>
          </cell>
          <cell r="AJ3474" t="str">
            <v/>
          </cell>
          <cell r="AM3474" t="e">
            <v>#N/A</v>
          </cell>
        </row>
        <row r="3475">
          <cell r="A3475" t="str">
            <v>ACTIVE</v>
          </cell>
          <cell r="B3475" t="str">
            <v>37-1564</v>
          </cell>
          <cell r="C3475">
            <v>28866070</v>
          </cell>
          <cell r="D3475" t="str">
            <v>37-1564</v>
          </cell>
          <cell r="E3475" t="str">
            <v>SDR 26</v>
          </cell>
          <cell r="F3475" t="str">
            <v>10 DOUBLE WYE GXGXGXG SDR26</v>
          </cell>
          <cell r="G3475">
            <v>20.925000000000001</v>
          </cell>
          <cell r="H3475">
            <v>9.4914126000000003</v>
          </cell>
          <cell r="I3475">
            <v>1</v>
          </cell>
          <cell r="J3475">
            <v>6</v>
          </cell>
          <cell r="K3475">
            <v>1863.6546666666666</v>
          </cell>
          <cell r="L3475">
            <v>178.3494</v>
          </cell>
          <cell r="M3475" t="str">
            <v>SPECFIT</v>
          </cell>
          <cell r="N3475" t="str">
            <v>(80)94010</v>
          </cell>
          <cell r="O3475" t="str">
            <v>BOX</v>
          </cell>
          <cell r="P3475" t="str">
            <v>D</v>
          </cell>
          <cell r="Q3475" t="str">
            <v>F</v>
          </cell>
          <cell r="R3475">
            <v>1498.7411764705882</v>
          </cell>
          <cell r="S3475">
            <v>1603.6530588235296</v>
          </cell>
          <cell r="T3475">
            <v>1567.56</v>
          </cell>
          <cell r="U3475">
            <v>1567.56</v>
          </cell>
          <cell r="V3475">
            <v>1677.2891999999999</v>
          </cell>
          <cell r="W3475">
            <v>1677.2891999999999</v>
          </cell>
          <cell r="X3475">
            <v>1677.2891999999999</v>
          </cell>
          <cell r="Y3475">
            <v>1677.2891999999999</v>
          </cell>
          <cell r="Z3475">
            <v>1863.6546666666666</v>
          </cell>
          <cell r="AB3475" t="str">
            <v/>
          </cell>
          <cell r="AC3475">
            <v>1597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I3475" t="str">
            <v/>
          </cell>
          <cell r="AJ3475" t="str">
            <v/>
          </cell>
          <cell r="AM3475" t="e">
            <v>#N/A</v>
          </cell>
        </row>
        <row r="3476">
          <cell r="A3476" t="str">
            <v>ACTIVE</v>
          </cell>
          <cell r="B3476" t="str">
            <v>37-1565</v>
          </cell>
          <cell r="C3476">
            <v>28866089</v>
          </cell>
          <cell r="D3476" t="str">
            <v>37-1565</v>
          </cell>
          <cell r="E3476" t="str">
            <v>SDR 26</v>
          </cell>
          <cell r="F3476" t="str">
            <v>12X4 DOUBLE WYE GXGXGXG SDR26</v>
          </cell>
          <cell r="G3476">
            <v>11.97</v>
          </cell>
          <cell r="H3476">
            <v>5.4294962400000006</v>
          </cell>
          <cell r="I3476">
            <v>1</v>
          </cell>
          <cell r="J3476">
            <v>11</v>
          </cell>
          <cell r="K3476">
            <v>1405.873</v>
          </cell>
          <cell r="L3476">
            <v>134.53919999999999</v>
          </cell>
          <cell r="M3476" t="str">
            <v>SPECFIT</v>
          </cell>
          <cell r="N3476" t="str">
            <v>(80)940124</v>
          </cell>
          <cell r="O3476" t="str">
            <v>BOX</v>
          </cell>
          <cell r="P3476" t="str">
            <v>D</v>
          </cell>
          <cell r="Q3476" t="str">
            <v>F</v>
          </cell>
          <cell r="R3476">
            <v>1130.5882352941176</v>
          </cell>
          <cell r="S3476">
            <v>1209.7294117647059</v>
          </cell>
          <cell r="T3476">
            <v>1182.51</v>
          </cell>
          <cell r="U3476">
            <v>1182.51</v>
          </cell>
          <cell r="V3476">
            <v>1265.2857000000001</v>
          </cell>
          <cell r="W3476">
            <v>1265.2857000000001</v>
          </cell>
          <cell r="X3476">
            <v>1265.2857000000001</v>
          </cell>
          <cell r="Y3476">
            <v>1265.2857000000001</v>
          </cell>
          <cell r="Z3476">
            <v>1405.873</v>
          </cell>
          <cell r="AB3476" t="str">
            <v/>
          </cell>
          <cell r="AC3476">
            <v>1598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I3476" t="str">
            <v/>
          </cell>
          <cell r="AJ3476" t="str">
            <v/>
          </cell>
          <cell r="AM3476" t="e">
            <v>#N/A</v>
          </cell>
        </row>
        <row r="3477">
          <cell r="A3477" t="str">
            <v>ACTIVE</v>
          </cell>
          <cell r="B3477" t="str">
            <v>37-1566</v>
          </cell>
          <cell r="C3477">
            <v>28866097</v>
          </cell>
          <cell r="D3477" t="str">
            <v>37-1566</v>
          </cell>
          <cell r="E3477" t="str">
            <v>SDR 26</v>
          </cell>
          <cell r="F3477" t="str">
            <v>12X6 DOUBLE WYE GXGXGXG SDR26</v>
          </cell>
          <cell r="G3477">
            <v>14.984999999999999</v>
          </cell>
          <cell r="H3477">
            <v>6.7970761199999998</v>
          </cell>
          <cell r="I3477">
            <v>1</v>
          </cell>
          <cell r="J3477">
            <v>9</v>
          </cell>
          <cell r="K3477">
            <v>1494.9683333333335</v>
          </cell>
          <cell r="L3477">
            <v>143.06540000000001</v>
          </cell>
          <cell r="M3477" t="str">
            <v>SPECFIT</v>
          </cell>
          <cell r="N3477" t="str">
            <v>(80)940126</v>
          </cell>
          <cell r="O3477" t="str">
            <v>BOX</v>
          </cell>
          <cell r="P3477" t="str">
            <v>D</v>
          </cell>
          <cell r="Q3477" t="str">
            <v>F</v>
          </cell>
          <cell r="R3477">
            <v>1202.2352941176471</v>
          </cell>
          <cell r="S3477">
            <v>1286.3917647058825</v>
          </cell>
          <cell r="T3477">
            <v>1257.45</v>
          </cell>
          <cell r="U3477">
            <v>1257.45</v>
          </cell>
          <cell r="V3477">
            <v>1345.4715000000001</v>
          </cell>
          <cell r="W3477">
            <v>1345.4715000000001</v>
          </cell>
          <cell r="X3477">
            <v>1345.4715000000001</v>
          </cell>
          <cell r="Y3477">
            <v>1345.4715000000001</v>
          </cell>
          <cell r="Z3477">
            <v>1494.9683333333335</v>
          </cell>
          <cell r="AB3477" t="str">
            <v/>
          </cell>
          <cell r="AC3477">
            <v>1599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I3477" t="str">
            <v/>
          </cell>
          <cell r="AJ3477" t="str">
            <v/>
          </cell>
          <cell r="AM3477" t="e">
            <v>#N/A</v>
          </cell>
        </row>
        <row r="3478">
          <cell r="A3478" t="str">
            <v>ACTIVE</v>
          </cell>
          <cell r="B3478" t="str">
            <v>37-1567</v>
          </cell>
          <cell r="C3478">
            <v>28866100</v>
          </cell>
          <cell r="D3478" t="str">
            <v>37-1567</v>
          </cell>
          <cell r="E3478" t="str">
            <v>SDR 26</v>
          </cell>
          <cell r="F3478" t="str">
            <v>12X8 DOUBLE WYE GXGXGXG SDR26</v>
          </cell>
          <cell r="G3478">
            <v>19.125</v>
          </cell>
          <cell r="H3478">
            <v>8.6749469999999995</v>
          </cell>
          <cell r="I3478">
            <v>1</v>
          </cell>
          <cell r="J3478">
            <v>7</v>
          </cell>
          <cell r="K3478">
            <v>2017.6990000000003</v>
          </cell>
          <cell r="L3478">
            <v>193.09110000000001</v>
          </cell>
          <cell r="M3478" t="str">
            <v>SPECFIT</v>
          </cell>
          <cell r="N3478" t="str">
            <v>(80)940128</v>
          </cell>
          <cell r="O3478" t="str">
            <v>BOX</v>
          </cell>
          <cell r="P3478" t="str">
            <v>D</v>
          </cell>
          <cell r="Q3478" t="str">
            <v>F</v>
          </cell>
          <cell r="R3478">
            <v>1622.6235294117648</v>
          </cell>
          <cell r="S3478">
            <v>1736.2071764705884</v>
          </cell>
          <cell r="T3478">
            <v>1697.13</v>
          </cell>
          <cell r="U3478">
            <v>1697.13</v>
          </cell>
          <cell r="V3478">
            <v>1815.9291000000003</v>
          </cell>
          <cell r="W3478">
            <v>1815.9291000000003</v>
          </cell>
          <cell r="X3478">
            <v>1815.9291000000003</v>
          </cell>
          <cell r="Y3478">
            <v>1815.9291000000003</v>
          </cell>
          <cell r="Z3478">
            <v>2017.6990000000003</v>
          </cell>
          <cell r="AB3478" t="str">
            <v/>
          </cell>
          <cell r="AC3478">
            <v>1600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I3478" t="str">
            <v/>
          </cell>
          <cell r="AJ3478" t="str">
            <v/>
          </cell>
          <cell r="AM3478" t="e">
            <v>#N/A</v>
          </cell>
        </row>
        <row r="3479">
          <cell r="A3479" t="str">
            <v>ACTIVE</v>
          </cell>
          <cell r="B3479" t="str">
            <v>37-1568</v>
          </cell>
          <cell r="C3479">
            <v>28866119</v>
          </cell>
          <cell r="D3479" t="str">
            <v>37-1568</v>
          </cell>
          <cell r="E3479" t="str">
            <v>SDR 26</v>
          </cell>
          <cell r="F3479" t="str">
            <v>12X10 DOUBLE WYE GXGXGXG SDR26</v>
          </cell>
          <cell r="G3479">
            <v>25.335000000000001</v>
          </cell>
          <cell r="H3479">
            <v>11.491753320000001</v>
          </cell>
          <cell r="I3479">
            <v>1</v>
          </cell>
          <cell r="J3479">
            <v>5</v>
          </cell>
          <cell r="K3479">
            <v>2331.6964444444443</v>
          </cell>
          <cell r="L3479">
            <v>223.13910000000001</v>
          </cell>
          <cell r="M3479" t="str">
            <v>SPECFIT</v>
          </cell>
          <cell r="N3479" t="str">
            <v>(80)9401210</v>
          </cell>
          <cell r="O3479" t="str">
            <v>BOX</v>
          </cell>
          <cell r="P3479" t="str">
            <v>D</v>
          </cell>
          <cell r="Q3479" t="str">
            <v>F</v>
          </cell>
          <cell r="R3479">
            <v>1875.1294117647058</v>
          </cell>
          <cell r="S3479">
            <v>2006.3884705882354</v>
          </cell>
          <cell r="T3479">
            <v>1961.24</v>
          </cell>
          <cell r="U3479">
            <v>1961.24</v>
          </cell>
          <cell r="V3479">
            <v>2098.5268000000001</v>
          </cell>
          <cell r="W3479">
            <v>2098.5268000000001</v>
          </cell>
          <cell r="X3479">
            <v>2098.5268000000001</v>
          </cell>
          <cell r="Y3479">
            <v>2098.5268000000001</v>
          </cell>
          <cell r="Z3479">
            <v>2331.6964444444443</v>
          </cell>
          <cell r="AB3479" t="str">
            <v/>
          </cell>
          <cell r="AC3479">
            <v>1601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I3479" t="str">
            <v/>
          </cell>
          <cell r="AJ3479" t="str">
            <v/>
          </cell>
          <cell r="AM3479" t="e">
            <v>#N/A</v>
          </cell>
        </row>
        <row r="3480">
          <cell r="A3480" t="str">
            <v>ACTIVE</v>
          </cell>
          <cell r="B3480" t="str">
            <v>37-1569</v>
          </cell>
          <cell r="C3480">
            <v>28866127</v>
          </cell>
          <cell r="D3480" t="str">
            <v>37-1569</v>
          </cell>
          <cell r="E3480" t="str">
            <v>SDR 26</v>
          </cell>
          <cell r="F3480" t="str">
            <v>12 DOUBLE WYE GXGXGXG SDR26</v>
          </cell>
          <cell r="G3480">
            <v>32.67</v>
          </cell>
          <cell r="H3480">
            <v>14.818850640000001</v>
          </cell>
          <cell r="I3480">
            <v>1</v>
          </cell>
          <cell r="J3480">
            <v>4</v>
          </cell>
          <cell r="K3480">
            <v>2525.9252222222226</v>
          </cell>
          <cell r="L3480">
            <v>241.72810000000001</v>
          </cell>
          <cell r="M3480" t="str">
            <v>SPECFIT</v>
          </cell>
          <cell r="N3480" t="str">
            <v>(80)94012</v>
          </cell>
          <cell r="O3480" t="str">
            <v>BOX</v>
          </cell>
          <cell r="P3480" t="str">
            <v>D</v>
          </cell>
          <cell r="Q3480" t="str">
            <v>F</v>
          </cell>
          <cell r="R3480">
            <v>2031.329411764706</v>
          </cell>
          <cell r="S3480">
            <v>2173.5224705882356</v>
          </cell>
          <cell r="T3480">
            <v>2124.61</v>
          </cell>
          <cell r="U3480">
            <v>2124.61</v>
          </cell>
          <cell r="V3480">
            <v>2273.3327000000004</v>
          </cell>
          <cell r="W3480">
            <v>2273.3327000000004</v>
          </cell>
          <cell r="X3480">
            <v>2273.3327000000004</v>
          </cell>
          <cell r="Y3480">
            <v>2273.3327000000004</v>
          </cell>
          <cell r="Z3480">
            <v>2525.9252222222226</v>
          </cell>
          <cell r="AB3480" t="str">
            <v/>
          </cell>
          <cell r="AC3480">
            <v>1602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I3480" t="str">
            <v/>
          </cell>
          <cell r="AJ3480" t="str">
            <v/>
          </cell>
          <cell r="AM3480" t="e">
            <v>#N/A</v>
          </cell>
        </row>
        <row r="3481">
          <cell r="A3481" t="str">
            <v>ACTIVE</v>
          </cell>
          <cell r="B3481" t="str">
            <v>37-1570</v>
          </cell>
          <cell r="C3481">
            <v>28866135</v>
          </cell>
          <cell r="D3481" t="str">
            <v>37-1570</v>
          </cell>
          <cell r="E3481" t="str">
            <v>SDR 26</v>
          </cell>
          <cell r="F3481" t="str">
            <v>15X4 DOUBLE WYE GXGXGXG SDR26</v>
          </cell>
          <cell r="G3481">
            <v>19.170000000000002</v>
          </cell>
          <cell r="H3481">
            <v>8.6953586400000002</v>
          </cell>
          <cell r="I3481">
            <v>1</v>
          </cell>
          <cell r="J3481">
            <v>7</v>
          </cell>
          <cell r="K3481">
            <v>2028.3633333333332</v>
          </cell>
          <cell r="L3481">
            <v>194.1113</v>
          </cell>
          <cell r="M3481" t="str">
            <v>SPECFIT</v>
          </cell>
          <cell r="N3481" t="str">
            <v>(80)940154</v>
          </cell>
          <cell r="O3481" t="str">
            <v>BOX</v>
          </cell>
          <cell r="P3481" t="str">
            <v>D</v>
          </cell>
          <cell r="Q3481" t="str">
            <v>F</v>
          </cell>
          <cell r="R3481">
            <v>1631.1882352941177</v>
          </cell>
          <cell r="S3481">
            <v>1745.371411764706</v>
          </cell>
          <cell r="T3481">
            <v>1706.1</v>
          </cell>
          <cell r="U3481">
            <v>1706.1</v>
          </cell>
          <cell r="V3481">
            <v>1825.527</v>
          </cell>
          <cell r="W3481">
            <v>1825.527</v>
          </cell>
          <cell r="X3481">
            <v>1825.527</v>
          </cell>
          <cell r="Y3481">
            <v>1825.527</v>
          </cell>
          <cell r="Z3481">
            <v>2028.3633333333332</v>
          </cell>
          <cell r="AB3481" t="str">
            <v/>
          </cell>
          <cell r="AC3481">
            <v>1603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I3481" t="str">
            <v/>
          </cell>
          <cell r="AJ3481" t="str">
            <v/>
          </cell>
          <cell r="AM3481" t="e">
            <v>#N/A</v>
          </cell>
        </row>
        <row r="3482">
          <cell r="A3482" t="str">
            <v>ACTIVE</v>
          </cell>
          <cell r="B3482" t="str">
            <v>37-1571</v>
          </cell>
          <cell r="C3482">
            <v>28866143</v>
          </cell>
          <cell r="D3482" t="str">
            <v>37-1571</v>
          </cell>
          <cell r="E3482" t="str">
            <v>SDR 26</v>
          </cell>
          <cell r="F3482" t="str">
            <v>15X6 DOUBLE WYE GXGXGXG SDR26</v>
          </cell>
          <cell r="G3482">
            <v>22.5</v>
          </cell>
          <cell r="H3482">
            <v>10.205819999999999</v>
          </cell>
          <cell r="I3482">
            <v>1</v>
          </cell>
          <cell r="J3482">
            <v>6</v>
          </cell>
          <cell r="K3482">
            <v>2312.3888888888891</v>
          </cell>
          <cell r="L3482">
            <v>221.29310000000001</v>
          </cell>
          <cell r="M3482" t="str">
            <v>SPECFIT</v>
          </cell>
          <cell r="N3482" t="str">
            <v>(80)940156</v>
          </cell>
          <cell r="O3482" t="str">
            <v>BOX</v>
          </cell>
          <cell r="P3482" t="str">
            <v>D</v>
          </cell>
          <cell r="Q3482" t="str">
            <v>F</v>
          </cell>
          <cell r="R3482">
            <v>1859.6117647058825</v>
          </cell>
          <cell r="S3482">
            <v>1989.7845882352944</v>
          </cell>
          <cell r="T3482">
            <v>1945</v>
          </cell>
          <cell r="U3482">
            <v>1945</v>
          </cell>
          <cell r="V3482">
            <v>2081.15</v>
          </cell>
          <cell r="W3482">
            <v>2081.15</v>
          </cell>
          <cell r="X3482">
            <v>2081.15</v>
          </cell>
          <cell r="Y3482">
            <v>2081.15</v>
          </cell>
          <cell r="Z3482">
            <v>2312.3888888888891</v>
          </cell>
          <cell r="AB3482" t="str">
            <v/>
          </cell>
          <cell r="AC3482">
            <v>1604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I3482" t="str">
            <v/>
          </cell>
          <cell r="AJ3482" t="str">
            <v/>
          </cell>
          <cell r="AM3482" t="e">
            <v>#N/A</v>
          </cell>
        </row>
        <row r="3483">
          <cell r="A3483" t="str">
            <v>ACTIVE</v>
          </cell>
          <cell r="B3483" t="str">
            <v>37-1572</v>
          </cell>
          <cell r="C3483">
            <v>28866151</v>
          </cell>
          <cell r="D3483" t="str">
            <v>37-1572</v>
          </cell>
          <cell r="E3483" t="str">
            <v>SDR 26</v>
          </cell>
          <cell r="F3483" t="str">
            <v>15X8 DOUBLE WYE GXGXGXG SDR26</v>
          </cell>
          <cell r="G3483">
            <v>27.18</v>
          </cell>
          <cell r="H3483">
            <v>12.328630560000001</v>
          </cell>
          <cell r="I3483">
            <v>1</v>
          </cell>
          <cell r="J3483">
            <v>5</v>
          </cell>
          <cell r="K3483">
            <v>2477.5731111111113</v>
          </cell>
          <cell r="L3483">
            <v>237.0994</v>
          </cell>
          <cell r="M3483" t="str">
            <v>SPECFIT</v>
          </cell>
          <cell r="N3483" t="str">
            <v>(80)940158</v>
          </cell>
          <cell r="O3483" t="str">
            <v>BOX</v>
          </cell>
          <cell r="P3483" t="str">
            <v>D</v>
          </cell>
          <cell r="Q3483" t="str">
            <v>F</v>
          </cell>
          <cell r="R3483">
            <v>1992.4352941176471</v>
          </cell>
          <cell r="S3483">
            <v>2131.9057647058826</v>
          </cell>
          <cell r="T3483">
            <v>2083.94</v>
          </cell>
          <cell r="U3483">
            <v>2083.94</v>
          </cell>
          <cell r="V3483">
            <v>2229.8158000000003</v>
          </cell>
          <cell r="W3483">
            <v>2229.8158000000003</v>
          </cell>
          <cell r="X3483">
            <v>2229.8158000000003</v>
          </cell>
          <cell r="Y3483">
            <v>2229.8158000000003</v>
          </cell>
          <cell r="Z3483">
            <v>2477.5731111111113</v>
          </cell>
          <cell r="AB3483" t="str">
            <v/>
          </cell>
          <cell r="AC3483">
            <v>1605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I3483" t="str">
            <v/>
          </cell>
          <cell r="AJ3483" t="str">
            <v/>
          </cell>
          <cell r="AM3483" t="e">
            <v>#N/A</v>
          </cell>
        </row>
        <row r="3484">
          <cell r="A3484" t="str">
            <v>ACTIVE</v>
          </cell>
          <cell r="B3484" t="str">
            <v>37-1573</v>
          </cell>
          <cell r="C3484">
            <v>28866160</v>
          </cell>
          <cell r="D3484" t="str">
            <v>37-1573</v>
          </cell>
          <cell r="E3484" t="str">
            <v>SDR 26</v>
          </cell>
          <cell r="F3484" t="str">
            <v>15X10 DOUBLE WYE GXGXGXG SDR26</v>
          </cell>
          <cell r="G3484">
            <v>34.424999999999997</v>
          </cell>
          <cell r="H3484">
            <v>15.614904599999999</v>
          </cell>
          <cell r="I3484">
            <v>1</v>
          </cell>
          <cell r="J3484">
            <v>4</v>
          </cell>
          <cell r="K3484">
            <v>2884.5416666666665</v>
          </cell>
          <cell r="L3484">
            <v>276.04570000000001</v>
          </cell>
          <cell r="M3484" t="str">
            <v>SPECFIT</v>
          </cell>
          <cell r="N3484" t="str">
            <v>(80)9401510</v>
          </cell>
          <cell r="O3484" t="str">
            <v>BOX</v>
          </cell>
          <cell r="P3484" t="str">
            <v>D</v>
          </cell>
          <cell r="Q3484" t="str">
            <v>F</v>
          </cell>
          <cell r="R3484">
            <v>2319.7176470588238</v>
          </cell>
          <cell r="S3484">
            <v>2482.0978823529417</v>
          </cell>
          <cell r="T3484">
            <v>2426.25</v>
          </cell>
          <cell r="U3484">
            <v>2426.25</v>
          </cell>
          <cell r="V3484">
            <v>2596.0875000000001</v>
          </cell>
          <cell r="W3484">
            <v>2596.0875000000001</v>
          </cell>
          <cell r="X3484">
            <v>2596.0875000000001</v>
          </cell>
          <cell r="Y3484">
            <v>2596.0875000000001</v>
          </cell>
          <cell r="Z3484">
            <v>2884.5416666666665</v>
          </cell>
          <cell r="AB3484" t="str">
            <v/>
          </cell>
          <cell r="AC3484">
            <v>1606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I3484" t="str">
            <v/>
          </cell>
          <cell r="AJ3484" t="str">
            <v/>
          </cell>
          <cell r="AM3484" t="e">
            <v>#N/A</v>
          </cell>
        </row>
        <row r="3485">
          <cell r="A3485" t="str">
            <v>ACTIVE</v>
          </cell>
          <cell r="B3485" t="str">
            <v>37-1574</v>
          </cell>
          <cell r="C3485">
            <v>28866178</v>
          </cell>
          <cell r="D3485" t="str">
            <v>37-1574</v>
          </cell>
          <cell r="E3485" t="str">
            <v>SDR 26</v>
          </cell>
          <cell r="F3485" t="str">
            <v>15X12 DOUBLE WYE GXGXGXG SDR26</v>
          </cell>
          <cell r="G3485">
            <v>41.85</v>
          </cell>
          <cell r="H3485">
            <v>18.982825200000001</v>
          </cell>
          <cell r="I3485">
            <v>1</v>
          </cell>
          <cell r="J3485">
            <v>3</v>
          </cell>
          <cell r="K3485">
            <v>3613.722888888889</v>
          </cell>
          <cell r="L3485">
            <v>345.82870000000003</v>
          </cell>
          <cell r="M3485" t="str">
            <v>SPECFIT</v>
          </cell>
          <cell r="N3485" t="str">
            <v>(80)9401512</v>
          </cell>
          <cell r="O3485" t="str">
            <v>BOX</v>
          </cell>
          <cell r="P3485" t="str">
            <v>D</v>
          </cell>
          <cell r="Q3485" t="str">
            <v>F</v>
          </cell>
          <cell r="R3485">
            <v>2906.1294117647062</v>
          </cell>
          <cell r="S3485">
            <v>3109.5584705882357</v>
          </cell>
          <cell r="T3485">
            <v>3039.58</v>
          </cell>
          <cell r="U3485">
            <v>3039.58</v>
          </cell>
          <cell r="V3485">
            <v>3252.3506000000002</v>
          </cell>
          <cell r="W3485">
            <v>3252.3506000000002</v>
          </cell>
          <cell r="X3485">
            <v>3252.3506000000002</v>
          </cell>
          <cell r="Y3485">
            <v>3252.3506000000002</v>
          </cell>
          <cell r="Z3485">
            <v>3613.722888888889</v>
          </cell>
          <cell r="AB3485" t="str">
            <v/>
          </cell>
          <cell r="AC3485">
            <v>1607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I3485" t="str">
            <v/>
          </cell>
          <cell r="AJ3485" t="str">
            <v/>
          </cell>
          <cell r="AM3485" t="e">
            <v>#N/A</v>
          </cell>
        </row>
        <row r="3486">
          <cell r="A3486" t="str">
            <v>ACTIVE</v>
          </cell>
          <cell r="B3486" t="str">
            <v>37-1575</v>
          </cell>
          <cell r="C3486">
            <v>28866186</v>
          </cell>
          <cell r="D3486" t="str">
            <v>37-1575</v>
          </cell>
          <cell r="E3486" t="str">
            <v>SDR 26</v>
          </cell>
          <cell r="F3486" t="str">
            <v>15 DOUBLE WYE GXGXGXG SDR26</v>
          </cell>
          <cell r="G3486">
            <v>56.25</v>
          </cell>
          <cell r="H3486">
            <v>25.51455</v>
          </cell>
          <cell r="I3486">
            <v>1</v>
          </cell>
          <cell r="J3486">
            <v>2</v>
          </cell>
          <cell r="K3486">
            <v>4010.6453333333334</v>
          </cell>
          <cell r="L3486">
            <v>383.81229999999999</v>
          </cell>
          <cell r="M3486" t="str">
            <v>SPECFIT</v>
          </cell>
          <cell r="N3486" t="str">
            <v>(80)94015</v>
          </cell>
          <cell r="O3486" t="str">
            <v>BOX</v>
          </cell>
          <cell r="P3486" t="str">
            <v>D</v>
          </cell>
          <cell r="Q3486" t="str">
            <v>F</v>
          </cell>
          <cell r="R3486">
            <v>3225.3176470588237</v>
          </cell>
          <cell r="S3486">
            <v>3451.0898823529415</v>
          </cell>
          <cell r="T3486">
            <v>3373.44</v>
          </cell>
          <cell r="U3486">
            <v>3373.44</v>
          </cell>
          <cell r="V3486">
            <v>3609.5808000000002</v>
          </cell>
          <cell r="W3486">
            <v>3609.5808000000002</v>
          </cell>
          <cell r="X3486">
            <v>3609.5808000000002</v>
          </cell>
          <cell r="Y3486">
            <v>3609.5808000000002</v>
          </cell>
          <cell r="Z3486">
            <v>4010.6453333333334</v>
          </cell>
          <cell r="AB3486" t="str">
            <v/>
          </cell>
          <cell r="AC3486">
            <v>1608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I3486" t="str">
            <v/>
          </cell>
          <cell r="AJ3486" t="str">
            <v/>
          </cell>
          <cell r="AM3486" t="e">
            <v>#N/A</v>
          </cell>
        </row>
        <row r="3487">
          <cell r="A3487" t="str">
            <v>ACTIVE</v>
          </cell>
          <cell r="B3487" t="str">
            <v>37-1576</v>
          </cell>
          <cell r="C3487">
            <v>28866194</v>
          </cell>
          <cell r="D3487" t="str">
            <v>37-1576</v>
          </cell>
          <cell r="E3487" t="str">
            <v>SDR 26</v>
          </cell>
          <cell r="F3487" t="str">
            <v>18X4 DOUBLE WYE GXGXGXG SDR26</v>
          </cell>
          <cell r="G3487">
            <v>35.549999999999997</v>
          </cell>
          <cell r="H3487">
            <v>16.125195599999998</v>
          </cell>
          <cell r="I3487">
            <v>1</v>
          </cell>
          <cell r="J3487">
            <v>4</v>
          </cell>
          <cell r="K3487">
            <v>4225.5370000000003</v>
          </cell>
          <cell r="L3487">
            <v>404.37689999999998</v>
          </cell>
          <cell r="M3487" t="str">
            <v>SPECFIT</v>
          </cell>
          <cell r="N3487" t="str">
            <v>(80)940184</v>
          </cell>
          <cell r="O3487" t="str">
            <v>BOX</v>
          </cell>
          <cell r="P3487" t="str">
            <v>D</v>
          </cell>
          <cell r="Q3487" t="str">
            <v>F</v>
          </cell>
          <cell r="R3487">
            <v>3398.1294117647058</v>
          </cell>
          <cell r="S3487">
            <v>3635.9984705882353</v>
          </cell>
          <cell r="T3487">
            <v>3554.19</v>
          </cell>
          <cell r="U3487">
            <v>3554.19</v>
          </cell>
          <cell r="V3487">
            <v>3802.9833000000003</v>
          </cell>
          <cell r="W3487">
            <v>3802.9833000000003</v>
          </cell>
          <cell r="X3487">
            <v>3802.9833000000003</v>
          </cell>
          <cell r="Y3487">
            <v>3802.9833000000003</v>
          </cell>
          <cell r="Z3487">
            <v>4225.5370000000003</v>
          </cell>
          <cell r="AB3487" t="str">
            <v/>
          </cell>
          <cell r="AC3487">
            <v>1609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I3487" t="str">
            <v/>
          </cell>
          <cell r="AJ3487" t="str">
            <v/>
          </cell>
          <cell r="AM3487" t="e">
            <v>#N/A</v>
          </cell>
        </row>
        <row r="3488">
          <cell r="A3488" t="str">
            <v>ACTIVE</v>
          </cell>
          <cell r="B3488" t="str">
            <v>37-1577</v>
          </cell>
          <cell r="C3488">
            <v>28866208</v>
          </cell>
          <cell r="D3488" t="str">
            <v>37-1577</v>
          </cell>
          <cell r="E3488" t="str">
            <v>SDR 26</v>
          </cell>
          <cell r="F3488" t="str">
            <v>18X6 DOUBLE WYE GXGXGXG SDR26</v>
          </cell>
          <cell r="G3488">
            <v>39.15</v>
          </cell>
          <cell r="H3488">
            <v>17.758126799999999</v>
          </cell>
          <cell r="I3488">
            <v>1</v>
          </cell>
          <cell r="J3488">
            <v>3</v>
          </cell>
          <cell r="K3488">
            <v>4435.5066666666671</v>
          </cell>
          <cell r="L3488">
            <v>424.47120000000001</v>
          </cell>
          <cell r="M3488" t="str">
            <v>SPECFIT</v>
          </cell>
          <cell r="N3488" t="str">
            <v>(80)940186</v>
          </cell>
          <cell r="O3488" t="str">
            <v>BOX</v>
          </cell>
          <cell r="P3488" t="str">
            <v>D</v>
          </cell>
          <cell r="Q3488" t="str">
            <v>F</v>
          </cell>
          <cell r="R3488">
            <v>3566.9882352941177</v>
          </cell>
          <cell r="S3488">
            <v>3816.677411764706</v>
          </cell>
          <cell r="T3488">
            <v>3730.8</v>
          </cell>
          <cell r="U3488">
            <v>3730.8</v>
          </cell>
          <cell r="V3488">
            <v>3991.9560000000006</v>
          </cell>
          <cell r="W3488">
            <v>3991.9560000000006</v>
          </cell>
          <cell r="X3488">
            <v>3991.9560000000006</v>
          </cell>
          <cell r="Y3488">
            <v>3991.9560000000006</v>
          </cell>
          <cell r="Z3488">
            <v>4435.5066666666671</v>
          </cell>
          <cell r="AB3488" t="str">
            <v/>
          </cell>
          <cell r="AC3488">
            <v>1610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I3488" t="str">
            <v/>
          </cell>
          <cell r="AJ3488" t="str">
            <v/>
          </cell>
          <cell r="AM3488" t="e">
            <v>#N/A</v>
          </cell>
        </row>
        <row r="3489">
          <cell r="A3489" t="str">
            <v>ACTIVE</v>
          </cell>
          <cell r="B3489" t="str">
            <v>37-1578</v>
          </cell>
          <cell r="C3489">
            <v>28866216</v>
          </cell>
          <cell r="D3489" t="str">
            <v>37-1578</v>
          </cell>
          <cell r="E3489" t="str">
            <v>SDR 26</v>
          </cell>
          <cell r="F3489" t="str">
            <v>18X8 DOUBLE WYE GXGXGXG SDR26</v>
          </cell>
          <cell r="G3489">
            <v>45.9</v>
          </cell>
          <cell r="H3489">
            <v>20.819872799999999</v>
          </cell>
          <cell r="I3489">
            <v>1</v>
          </cell>
          <cell r="J3489">
            <v>3</v>
          </cell>
          <cell r="K3489">
            <v>4847.789555555556</v>
          </cell>
          <cell r="L3489">
            <v>463.92669999999998</v>
          </cell>
          <cell r="M3489" t="str">
            <v>SPECFIT</v>
          </cell>
          <cell r="N3489" t="str">
            <v>(80)940188</v>
          </cell>
          <cell r="O3489" t="str">
            <v>BOX</v>
          </cell>
          <cell r="P3489" t="str">
            <v>D</v>
          </cell>
          <cell r="Q3489" t="str">
            <v>F</v>
          </cell>
          <cell r="R3489">
            <v>3898.5529411764705</v>
          </cell>
          <cell r="S3489">
            <v>4171.4516470588242</v>
          </cell>
          <cell r="T3489">
            <v>4077.58</v>
          </cell>
          <cell r="U3489">
            <v>4077.58</v>
          </cell>
          <cell r="V3489">
            <v>4363.0106000000005</v>
          </cell>
          <cell r="W3489">
            <v>4363.0106000000005</v>
          </cell>
          <cell r="X3489">
            <v>4363.0106000000005</v>
          </cell>
          <cell r="Y3489">
            <v>4363.0106000000005</v>
          </cell>
          <cell r="Z3489">
            <v>4847.789555555556</v>
          </cell>
          <cell r="AB3489" t="str">
            <v/>
          </cell>
          <cell r="AC3489">
            <v>1611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I3489" t="str">
            <v/>
          </cell>
          <cell r="AJ3489" t="str">
            <v/>
          </cell>
          <cell r="AM3489" t="e">
            <v>#N/A</v>
          </cell>
        </row>
        <row r="3490">
          <cell r="A3490" t="str">
            <v>ACTIVE</v>
          </cell>
          <cell r="B3490" t="str">
            <v>37-1579</v>
          </cell>
          <cell r="C3490">
            <v>28866224</v>
          </cell>
          <cell r="D3490" t="str">
            <v>37-1579</v>
          </cell>
          <cell r="E3490" t="str">
            <v>SDR 26</v>
          </cell>
          <cell r="F3490" t="str">
            <v>18X10 DOUBLE WYE GXGXGXG SDR26</v>
          </cell>
          <cell r="G3490">
            <v>57.914999999999999</v>
          </cell>
          <cell r="H3490">
            <v>26.26978068</v>
          </cell>
          <cell r="I3490">
            <v>1</v>
          </cell>
          <cell r="J3490">
            <v>2</v>
          </cell>
          <cell r="K3490">
            <v>5573.0289816993472</v>
          </cell>
          <cell r="L3490">
            <v>521.3306</v>
          </cell>
          <cell r="M3490" t="str">
            <v>SPECFIT</v>
          </cell>
          <cell r="N3490" t="str">
            <v>(80)9401810</v>
          </cell>
          <cell r="O3490" t="str">
            <v>BOX</v>
          </cell>
          <cell r="P3490" t="str">
            <v>D</v>
          </cell>
          <cell r="Q3490" t="str">
            <v>F</v>
          </cell>
          <cell r="R3490">
            <v>4380.9294117647059</v>
          </cell>
          <cell r="S3490">
            <v>4687.5944705882357</v>
          </cell>
          <cell r="T3490">
            <v>4687.5944705882357</v>
          </cell>
          <cell r="U3490">
            <v>4687.5944705882357</v>
          </cell>
          <cell r="V3490">
            <v>5015.7260835294128</v>
          </cell>
          <cell r="W3490">
            <v>5015.7260835294128</v>
          </cell>
          <cell r="X3490">
            <v>5015.7260835294128</v>
          </cell>
          <cell r="Y3490">
            <v>5015.7260835294128</v>
          </cell>
          <cell r="Z3490">
            <v>5573.0289816993472</v>
          </cell>
          <cell r="AB3490" t="str">
            <v/>
          </cell>
          <cell r="AC3490">
            <v>1612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I3490" t="str">
            <v/>
          </cell>
          <cell r="AJ3490" t="str">
            <v/>
          </cell>
          <cell r="AM3490" t="e">
            <v>#N/A</v>
          </cell>
        </row>
        <row r="3491">
          <cell r="A3491" t="str">
            <v>ACTIVE</v>
          </cell>
          <cell r="B3491" t="str">
            <v>37-1580</v>
          </cell>
          <cell r="C3491">
            <v>28866232</v>
          </cell>
          <cell r="D3491" t="str">
            <v>37-1580</v>
          </cell>
          <cell r="E3491" t="str">
            <v>SDR 26</v>
          </cell>
          <cell r="F3491" t="str">
            <v>18X12 DOUBLE WYE GXGXGXG SDR26</v>
          </cell>
          <cell r="G3491">
            <v>68.444999999999993</v>
          </cell>
          <cell r="H3491">
            <v>31.046104439999997</v>
          </cell>
          <cell r="I3491">
            <v>1</v>
          </cell>
          <cell r="J3491">
            <v>2</v>
          </cell>
          <cell r="K3491">
            <v>5995.3549045751633</v>
          </cell>
          <cell r="L3491">
            <v>560.83600000000001</v>
          </cell>
          <cell r="M3491" t="str">
            <v>SPECFIT</v>
          </cell>
          <cell r="N3491" t="str">
            <v>(80)9401812</v>
          </cell>
          <cell r="O3491" t="str">
            <v>BOX</v>
          </cell>
          <cell r="P3491" t="str">
            <v>D</v>
          </cell>
          <cell r="Q3491" t="str">
            <v>F</v>
          </cell>
          <cell r="R3491">
            <v>4712.9176470588236</v>
          </cell>
          <cell r="S3491">
            <v>5042.8218823529414</v>
          </cell>
          <cell r="T3491">
            <v>5042.8218823529414</v>
          </cell>
          <cell r="U3491">
            <v>5042.8218823529414</v>
          </cell>
          <cell r="V3491">
            <v>5395.8194141176473</v>
          </cell>
          <cell r="W3491">
            <v>5395.8194141176473</v>
          </cell>
          <cell r="X3491">
            <v>5395.8194141176473</v>
          </cell>
          <cell r="Y3491">
            <v>5395.8194141176473</v>
          </cell>
          <cell r="Z3491">
            <v>5995.3549045751633</v>
          </cell>
          <cell r="AB3491" t="str">
            <v/>
          </cell>
          <cell r="AC3491">
            <v>1613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I3491" t="str">
            <v/>
          </cell>
          <cell r="AJ3491" t="str">
            <v/>
          </cell>
          <cell r="AM3491" t="e">
            <v>#N/A</v>
          </cell>
        </row>
        <row r="3492">
          <cell r="A3492" t="str">
            <v>ACTIVE</v>
          </cell>
          <cell r="B3492" t="str">
            <v>37-1581</v>
          </cell>
          <cell r="C3492">
            <v>28866240</v>
          </cell>
          <cell r="D3492" t="str">
            <v>37-1581</v>
          </cell>
          <cell r="E3492" t="str">
            <v>SDR 26</v>
          </cell>
          <cell r="F3492" t="str">
            <v>18X15 DOUBLE WYE GXGXGXG SDR26</v>
          </cell>
          <cell r="G3492">
            <v>85.995000000000005</v>
          </cell>
          <cell r="H3492">
            <v>39.006644040000005</v>
          </cell>
          <cell r="I3492">
            <v>1</v>
          </cell>
          <cell r="J3492">
            <v>2</v>
          </cell>
          <cell r="K3492">
            <v>6405.2590366013083</v>
          </cell>
          <cell r="L3492">
            <v>599.18060000000003</v>
          </cell>
          <cell r="M3492" t="str">
            <v>SPECFIT</v>
          </cell>
          <cell r="N3492" t="str">
            <v>(80)9401815</v>
          </cell>
          <cell r="O3492" t="str">
            <v>BOX</v>
          </cell>
          <cell r="P3492" t="str">
            <v>D</v>
          </cell>
          <cell r="Q3492" t="str">
            <v>F</v>
          </cell>
          <cell r="R3492">
            <v>5035.1411764705881</v>
          </cell>
          <cell r="S3492">
            <v>5387.6010588235295</v>
          </cell>
          <cell r="T3492">
            <v>5387.6010588235295</v>
          </cell>
          <cell r="U3492">
            <v>5387.6010588235295</v>
          </cell>
          <cell r="V3492">
            <v>5764.7331329411772</v>
          </cell>
          <cell r="W3492">
            <v>5764.7331329411772</v>
          </cell>
          <cell r="X3492">
            <v>5764.7331329411772</v>
          </cell>
          <cell r="Y3492">
            <v>5764.7331329411772</v>
          </cell>
          <cell r="Z3492">
            <v>6405.2590366013083</v>
          </cell>
          <cell r="AB3492" t="str">
            <v/>
          </cell>
          <cell r="AC3492">
            <v>1614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I3492" t="str">
            <v/>
          </cell>
          <cell r="AJ3492" t="str">
            <v/>
          </cell>
          <cell r="AM3492" t="e">
            <v>#N/A</v>
          </cell>
        </row>
        <row r="3493">
          <cell r="A3493" t="str">
            <v>ACTIVE</v>
          </cell>
          <cell r="B3493" t="str">
            <v>37-1582</v>
          </cell>
          <cell r="C3493">
            <v>28866259</v>
          </cell>
          <cell r="D3493" t="str">
            <v>37-1582</v>
          </cell>
          <cell r="E3493" t="str">
            <v>SDR 26</v>
          </cell>
          <cell r="F3493" t="str">
            <v>18 DOUBLE WYE GXGXGXG SDR26</v>
          </cell>
          <cell r="G3493">
            <v>118.17</v>
          </cell>
          <cell r="H3493">
            <v>53.600966640000003</v>
          </cell>
          <cell r="I3493">
            <v>1</v>
          </cell>
          <cell r="J3493">
            <v>1</v>
          </cell>
          <cell r="K3493">
            <v>7548.961755555556</v>
          </cell>
          <cell r="L3493">
            <v>706.16949999999997</v>
          </cell>
          <cell r="M3493" t="str">
            <v>SPECFIT</v>
          </cell>
          <cell r="N3493" t="str">
            <v>(80)94018</v>
          </cell>
          <cell r="O3493" t="str">
            <v>BOX</v>
          </cell>
          <cell r="P3493" t="str">
            <v>D</v>
          </cell>
          <cell r="Q3493" t="str">
            <v>F</v>
          </cell>
          <cell r="R3493">
            <v>5934.2</v>
          </cell>
          <cell r="S3493">
            <v>6349.5940000000001</v>
          </cell>
          <cell r="T3493">
            <v>6349.5940000000001</v>
          </cell>
          <cell r="U3493">
            <v>6349.5940000000001</v>
          </cell>
          <cell r="V3493">
            <v>6794.0655800000004</v>
          </cell>
          <cell r="W3493">
            <v>6794.0655800000004</v>
          </cell>
          <cell r="X3493">
            <v>6794.0655800000004</v>
          </cell>
          <cell r="Y3493">
            <v>6794.0655800000004</v>
          </cell>
          <cell r="Z3493">
            <v>7548.961755555556</v>
          </cell>
          <cell r="AB3493" t="str">
            <v/>
          </cell>
          <cell r="AC3493">
            <v>1615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I3493" t="str">
            <v/>
          </cell>
          <cell r="AJ3493" t="str">
            <v/>
          </cell>
          <cell r="AM3493" t="e">
            <v>#N/A</v>
          </cell>
        </row>
        <row r="3494">
          <cell r="A3494" t="str">
            <v>ACTIVE</v>
          </cell>
          <cell r="B3494" t="str">
            <v>37-1583</v>
          </cell>
          <cell r="C3494">
            <v>28866267</v>
          </cell>
          <cell r="D3494" t="str">
            <v>37-1583</v>
          </cell>
          <cell r="E3494" t="str">
            <v>SDR 26</v>
          </cell>
          <cell r="F3494" t="str">
            <v>21X4 DOUBLE WYE GXGXGXG SDR26</v>
          </cell>
          <cell r="G3494">
            <v>59.67</v>
          </cell>
          <cell r="H3494">
            <v>27.065834640000002</v>
          </cell>
          <cell r="I3494">
            <v>1</v>
          </cell>
          <cell r="J3494">
            <v>2</v>
          </cell>
          <cell r="K3494">
            <v>7379.3620000000001</v>
          </cell>
          <cell r="L3494">
            <v>562.99490000000003</v>
          </cell>
          <cell r="M3494" t="str">
            <v>SPECFIT</v>
          </cell>
          <cell r="N3494" t="str">
            <v>(80)940214</v>
          </cell>
          <cell r="O3494" t="str">
            <v>BOX</v>
          </cell>
          <cell r="P3494" t="str">
            <v>D</v>
          </cell>
          <cell r="Q3494" t="str">
            <v>F</v>
          </cell>
          <cell r="R3494">
            <v>4731.0588235294117</v>
          </cell>
          <cell r="S3494">
            <v>5062.2329411764704</v>
          </cell>
          <cell r="T3494">
            <v>6206.94</v>
          </cell>
          <cell r="U3494">
            <v>6206.94</v>
          </cell>
          <cell r="V3494">
            <v>6641.4258</v>
          </cell>
          <cell r="W3494">
            <v>6641.4258</v>
          </cell>
          <cell r="X3494">
            <v>6641.4258</v>
          </cell>
          <cell r="Y3494">
            <v>6641.4258</v>
          </cell>
          <cell r="Z3494">
            <v>7379.3620000000001</v>
          </cell>
          <cell r="AB3494" t="str">
            <v/>
          </cell>
          <cell r="AC3494">
            <v>1616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I3494" t="str">
            <v/>
          </cell>
          <cell r="AJ3494" t="str">
            <v/>
          </cell>
          <cell r="AM3494" t="e">
            <v>#N/A</v>
          </cell>
        </row>
        <row r="3495">
          <cell r="A3495" t="str">
            <v>ACTIVE</v>
          </cell>
          <cell r="B3495" t="str">
            <v>37-1584</v>
          </cell>
          <cell r="C3495">
            <v>28866275</v>
          </cell>
          <cell r="D3495" t="str">
            <v>37-1584</v>
          </cell>
          <cell r="E3495" t="str">
            <v>SDR 26</v>
          </cell>
          <cell r="F3495" t="str">
            <v>21X6 DOUBLE WYE GXGXGXG SDR26</v>
          </cell>
          <cell r="G3495">
            <v>67.275000000000006</v>
          </cell>
          <cell r="H3495">
            <v>30.515401800000003</v>
          </cell>
          <cell r="I3495">
            <v>1</v>
          </cell>
          <cell r="J3495">
            <v>2</v>
          </cell>
          <cell r="K3495">
            <v>8911.6138888888891</v>
          </cell>
          <cell r="L3495">
            <v>609.01760000000002</v>
          </cell>
          <cell r="M3495" t="str">
            <v>SPECFIT</v>
          </cell>
          <cell r="N3495" t="str">
            <v>(80)940216</v>
          </cell>
          <cell r="O3495" t="str">
            <v>BOX</v>
          </cell>
          <cell r="P3495" t="str">
            <v>D</v>
          </cell>
          <cell r="Q3495" t="str">
            <v>F</v>
          </cell>
          <cell r="R3495">
            <v>5117.8</v>
          </cell>
          <cell r="S3495">
            <v>5476.0460000000003</v>
          </cell>
          <cell r="T3495">
            <v>7495.75</v>
          </cell>
          <cell r="U3495">
            <v>7495.75</v>
          </cell>
          <cell r="V3495">
            <v>8020.4525000000003</v>
          </cell>
          <cell r="W3495">
            <v>8020.4525000000003</v>
          </cell>
          <cell r="X3495">
            <v>8020.4525000000003</v>
          </cell>
          <cell r="Y3495">
            <v>8020.4525000000003</v>
          </cell>
          <cell r="Z3495">
            <v>8911.6138888888891</v>
          </cell>
          <cell r="AB3495" t="str">
            <v/>
          </cell>
          <cell r="AC3495">
            <v>1617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I3495" t="str">
            <v/>
          </cell>
          <cell r="AJ3495" t="str">
            <v/>
          </cell>
          <cell r="AM3495" t="e">
            <v>#N/A</v>
          </cell>
        </row>
        <row r="3496">
          <cell r="A3496" t="str">
            <v>ACTIVE</v>
          </cell>
          <cell r="B3496" t="str">
            <v>37-1585</v>
          </cell>
          <cell r="C3496">
            <v>28866283</v>
          </cell>
          <cell r="D3496" t="str">
            <v>37-1585</v>
          </cell>
          <cell r="E3496" t="str">
            <v>SDR 26</v>
          </cell>
          <cell r="F3496" t="str">
            <v>21X8 DOUBLE WYE GXGXGXG SDR26</v>
          </cell>
          <cell r="G3496">
            <v>75.465000000000003</v>
          </cell>
          <cell r="H3496">
            <v>34.230320280000001</v>
          </cell>
          <cell r="I3496">
            <v>1</v>
          </cell>
          <cell r="J3496">
            <v>2</v>
          </cell>
          <cell r="K3496">
            <v>9606.8404444444459</v>
          </cell>
          <cell r="L3496">
            <v>697.70820000000003</v>
          </cell>
          <cell r="M3496" t="str">
            <v>SPECFIT</v>
          </cell>
          <cell r="N3496" t="str">
            <v>(80)940218</v>
          </cell>
          <cell r="O3496" t="str">
            <v>BOX</v>
          </cell>
          <cell r="P3496" t="str">
            <v>D</v>
          </cell>
          <cell r="Q3496" t="str">
            <v>F</v>
          </cell>
          <cell r="R3496">
            <v>5863.0941176470587</v>
          </cell>
          <cell r="S3496">
            <v>6273.5107058823532</v>
          </cell>
          <cell r="T3496">
            <v>8080.52</v>
          </cell>
          <cell r="U3496">
            <v>8080.52</v>
          </cell>
          <cell r="V3496">
            <v>8646.1564000000017</v>
          </cell>
          <cell r="W3496">
            <v>8646.1564000000017</v>
          </cell>
          <cell r="X3496">
            <v>8646.1564000000017</v>
          </cell>
          <cell r="Y3496">
            <v>8646.1564000000017</v>
          </cell>
          <cell r="Z3496">
            <v>9606.8404444444459</v>
          </cell>
          <cell r="AB3496" t="str">
            <v/>
          </cell>
          <cell r="AC3496">
            <v>1618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I3496" t="str">
            <v/>
          </cell>
          <cell r="AJ3496" t="str">
            <v/>
          </cell>
          <cell r="AM3496" t="e">
            <v>#N/A</v>
          </cell>
        </row>
        <row r="3497">
          <cell r="A3497" t="str">
            <v>ACTIVE</v>
          </cell>
          <cell r="B3497" t="str">
            <v>37-1586</v>
          </cell>
          <cell r="C3497">
            <v>28866291</v>
          </cell>
          <cell r="D3497" t="str">
            <v>37-1586</v>
          </cell>
          <cell r="E3497" t="str">
            <v>SDR 26</v>
          </cell>
          <cell r="F3497" t="str">
            <v>21X10 DOUBLE WYE GXGXGXG SDR26</v>
          </cell>
          <cell r="G3497">
            <v>97.875</v>
          </cell>
          <cell r="H3497">
            <v>44.395316999999999</v>
          </cell>
          <cell r="I3497">
            <v>1</v>
          </cell>
          <cell r="J3497">
            <v>1</v>
          </cell>
          <cell r="K3497">
            <v>8451.7415960784328</v>
          </cell>
          <cell r="L3497">
            <v>790.62009999999998</v>
          </cell>
          <cell r="M3497" t="str">
            <v>SPECFIT</v>
          </cell>
          <cell r="N3497" t="str">
            <v>(80)9402110</v>
          </cell>
          <cell r="O3497" t="str">
            <v>BOX</v>
          </cell>
          <cell r="P3497" t="str">
            <v>D</v>
          </cell>
          <cell r="Q3497" t="str">
            <v>F</v>
          </cell>
          <cell r="R3497">
            <v>6643.8705882352942</v>
          </cell>
          <cell r="S3497">
            <v>7108.9415294117653</v>
          </cell>
          <cell r="T3497">
            <v>7108.9415294117653</v>
          </cell>
          <cell r="U3497">
            <v>7108.9415294117653</v>
          </cell>
          <cell r="V3497">
            <v>7606.5674364705892</v>
          </cell>
          <cell r="W3497">
            <v>7606.5674364705892</v>
          </cell>
          <cell r="X3497">
            <v>7606.5674364705892</v>
          </cell>
          <cell r="Y3497">
            <v>7606.5674364705892</v>
          </cell>
          <cell r="Z3497">
            <v>8451.7415960784328</v>
          </cell>
          <cell r="AB3497" t="str">
            <v/>
          </cell>
          <cell r="AC3497">
            <v>1619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I3497" t="str">
            <v/>
          </cell>
          <cell r="AJ3497" t="str">
            <v/>
          </cell>
          <cell r="AM3497" t="e">
            <v>#N/A</v>
          </cell>
        </row>
        <row r="3498">
          <cell r="A3498" t="str">
            <v>ACTIVE</v>
          </cell>
          <cell r="B3498" t="str">
            <v>37-1587</v>
          </cell>
          <cell r="C3498">
            <v>28866305</v>
          </cell>
          <cell r="D3498" t="str">
            <v>37-1587</v>
          </cell>
          <cell r="E3498" t="str">
            <v>SDR 26</v>
          </cell>
          <cell r="F3498" t="str">
            <v>21X12 DOUBLE WYE GXGXGXG SDR26</v>
          </cell>
          <cell r="G3498">
            <v>111.375</v>
          </cell>
          <cell r="H3498">
            <v>50.518808999999997</v>
          </cell>
          <cell r="I3498">
            <v>1</v>
          </cell>
          <cell r="J3498">
            <v>1</v>
          </cell>
          <cell r="K3498">
            <v>9142.2435071895434</v>
          </cell>
          <cell r="L3498">
            <v>855.21339999999998</v>
          </cell>
          <cell r="M3498" t="str">
            <v>SPECFIT</v>
          </cell>
          <cell r="N3498" t="str">
            <v>(80)9402112</v>
          </cell>
          <cell r="O3498" t="str">
            <v>BOX</v>
          </cell>
          <cell r="P3498" t="str">
            <v>D</v>
          </cell>
          <cell r="Q3498" t="str">
            <v>F</v>
          </cell>
          <cell r="R3498">
            <v>7186.6705882352944</v>
          </cell>
          <cell r="S3498">
            <v>7689.7375294117655</v>
          </cell>
          <cell r="T3498">
            <v>7689.7375294117655</v>
          </cell>
          <cell r="U3498">
            <v>7689.7375294117655</v>
          </cell>
          <cell r="V3498">
            <v>8228.0191564705892</v>
          </cell>
          <cell r="W3498">
            <v>8228.0191564705892</v>
          </cell>
          <cell r="X3498">
            <v>8228.0191564705892</v>
          </cell>
          <cell r="Y3498">
            <v>8228.0191564705892</v>
          </cell>
          <cell r="Z3498">
            <v>9142.2435071895434</v>
          </cell>
          <cell r="AB3498" t="str">
            <v/>
          </cell>
          <cell r="AC3498">
            <v>1620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I3498" t="str">
            <v/>
          </cell>
          <cell r="AJ3498" t="str">
            <v/>
          </cell>
          <cell r="AM3498" t="e">
            <v>#N/A</v>
          </cell>
        </row>
        <row r="3499">
          <cell r="A3499" t="str">
            <v>ACTIVE</v>
          </cell>
          <cell r="B3499" t="str">
            <v>37-1588</v>
          </cell>
          <cell r="C3499">
            <v>28866313</v>
          </cell>
          <cell r="D3499" t="str">
            <v>37-1588</v>
          </cell>
          <cell r="E3499" t="str">
            <v>SDR 26</v>
          </cell>
          <cell r="F3499" t="str">
            <v>21X15 DOUBLE WYE GXGXGXG SDR26</v>
          </cell>
          <cell r="G3499">
            <v>141.75</v>
          </cell>
          <cell r="H3499">
            <v>64.296666000000002</v>
          </cell>
          <cell r="I3499">
            <v>1</v>
          </cell>
          <cell r="J3499">
            <v>1</v>
          </cell>
          <cell r="K3499">
            <v>10581.659678431373</v>
          </cell>
          <cell r="L3499">
            <v>989.86369999999999</v>
          </cell>
          <cell r="M3499" t="str">
            <v>SPECFIT</v>
          </cell>
          <cell r="N3499" t="str">
            <v>(80)9402115</v>
          </cell>
          <cell r="O3499" t="str">
            <v>BOX</v>
          </cell>
          <cell r="P3499" t="str">
            <v>D</v>
          </cell>
          <cell r="Q3499" t="str">
            <v>F</v>
          </cell>
          <cell r="R3499">
            <v>8318.1882352941175</v>
          </cell>
          <cell r="S3499">
            <v>8900.461411764707</v>
          </cell>
          <cell r="T3499">
            <v>8900.461411764707</v>
          </cell>
          <cell r="U3499">
            <v>8900.461411764707</v>
          </cell>
          <cell r="V3499">
            <v>9523.4937105882364</v>
          </cell>
          <cell r="W3499">
            <v>9523.4937105882364</v>
          </cell>
          <cell r="X3499">
            <v>9523.4937105882364</v>
          </cell>
          <cell r="Y3499">
            <v>9523.4937105882364</v>
          </cell>
          <cell r="Z3499">
            <v>10581.659678431373</v>
          </cell>
          <cell r="AB3499" t="str">
            <v/>
          </cell>
          <cell r="AC3499">
            <v>1621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I3499" t="str">
            <v/>
          </cell>
          <cell r="AJ3499" t="str">
            <v/>
          </cell>
          <cell r="AM3499" t="e">
            <v>#N/A</v>
          </cell>
        </row>
        <row r="3500">
          <cell r="A3500" t="str">
            <v>ACTIVE</v>
          </cell>
          <cell r="B3500" t="str">
            <v>37-1589</v>
          </cell>
          <cell r="C3500">
            <v>28866321</v>
          </cell>
          <cell r="D3500" t="str">
            <v>37-1589</v>
          </cell>
          <cell r="E3500" t="str">
            <v>SDR 26</v>
          </cell>
          <cell r="F3500" t="str">
            <v>21X18 DOUBLE WYE GXGXGXG SDR26</v>
          </cell>
          <cell r="G3500">
            <v>174.15</v>
          </cell>
          <cell r="H3500">
            <v>78.993046800000002</v>
          </cell>
          <cell r="I3500">
            <v>1</v>
          </cell>
          <cell r="J3500">
            <v>1</v>
          </cell>
          <cell r="K3500">
            <v>12458.741935947715</v>
          </cell>
          <cell r="L3500">
            <v>1165.4563000000001</v>
          </cell>
          <cell r="M3500" t="str">
            <v>SPECFIT</v>
          </cell>
          <cell r="N3500" t="str">
            <v>(80)9402118</v>
          </cell>
          <cell r="O3500" t="str">
            <v>BOX</v>
          </cell>
          <cell r="P3500" t="str">
            <v>D</v>
          </cell>
          <cell r="Q3500" t="str">
            <v>F</v>
          </cell>
          <cell r="R3500">
            <v>9793.7529411764717</v>
          </cell>
          <cell r="S3500">
            <v>10479.315647058826</v>
          </cell>
          <cell r="T3500">
            <v>10479.315647058826</v>
          </cell>
          <cell r="U3500">
            <v>10479.315647058826</v>
          </cell>
          <cell r="V3500">
            <v>11212.867742352944</v>
          </cell>
          <cell r="W3500">
            <v>11212.867742352944</v>
          </cell>
          <cell r="X3500">
            <v>11212.867742352944</v>
          </cell>
          <cell r="Y3500">
            <v>11212.867742352944</v>
          </cell>
          <cell r="Z3500">
            <v>12458.741935947715</v>
          </cell>
          <cell r="AB3500" t="str">
            <v/>
          </cell>
          <cell r="AC3500">
            <v>1622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I3500" t="str">
            <v/>
          </cell>
          <cell r="AJ3500" t="str">
            <v/>
          </cell>
          <cell r="AM3500" t="e">
            <v>#N/A</v>
          </cell>
        </row>
        <row r="3501">
          <cell r="A3501" t="str">
            <v>ACTIVE</v>
          </cell>
          <cell r="B3501" t="str">
            <v>37-1590</v>
          </cell>
          <cell r="C3501">
            <v>28866330</v>
          </cell>
          <cell r="D3501" t="str">
            <v>37-1590</v>
          </cell>
          <cell r="E3501" t="str">
            <v>SDR 26</v>
          </cell>
          <cell r="F3501" t="str">
            <v>21 DOUBLE WYE GXGXGXG SDR26</v>
          </cell>
          <cell r="G3501">
            <v>216</v>
          </cell>
          <cell r="H3501">
            <v>97.975871999999995</v>
          </cell>
          <cell r="I3501">
            <v>1</v>
          </cell>
          <cell r="J3501">
            <v>1</v>
          </cell>
          <cell r="K3501">
            <v>16300.502525490198</v>
          </cell>
          <cell r="L3501">
            <v>1524.8343</v>
          </cell>
          <cell r="M3501" t="str">
            <v>SPECFIT</v>
          </cell>
          <cell r="N3501" t="str">
            <v>(80)94021</v>
          </cell>
          <cell r="O3501" t="str">
            <v>BOX</v>
          </cell>
          <cell r="P3501" t="str">
            <v>D</v>
          </cell>
          <cell r="Q3501" t="str">
            <v>F</v>
          </cell>
          <cell r="R3501">
            <v>12813.741176470588</v>
          </cell>
          <cell r="S3501">
            <v>13710.70305882353</v>
          </cell>
          <cell r="T3501">
            <v>13710.70305882353</v>
          </cell>
          <cell r="U3501">
            <v>13710.70305882353</v>
          </cell>
          <cell r="V3501">
            <v>14670.452272941178</v>
          </cell>
          <cell r="W3501">
            <v>14670.452272941178</v>
          </cell>
          <cell r="X3501">
            <v>14670.452272941178</v>
          </cell>
          <cell r="Y3501">
            <v>14670.452272941178</v>
          </cell>
          <cell r="Z3501">
            <v>16300.502525490198</v>
          </cell>
          <cell r="AB3501" t="str">
            <v/>
          </cell>
          <cell r="AC3501">
            <v>1623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I3501" t="str">
            <v/>
          </cell>
          <cell r="AJ3501" t="str">
            <v/>
          </cell>
          <cell r="AM3501" t="e">
            <v>#N/A</v>
          </cell>
        </row>
        <row r="3502">
          <cell r="A3502" t="str">
            <v>ACTIVE</v>
          </cell>
          <cell r="B3502" t="str">
            <v>37-1591</v>
          </cell>
          <cell r="C3502">
            <v>28866348</v>
          </cell>
          <cell r="D3502" t="str">
            <v>37-1591</v>
          </cell>
          <cell r="E3502" t="str">
            <v>SDR 26</v>
          </cell>
          <cell r="F3502" t="str">
            <v>24X4 DOUBLE WYE GXGXGXG SDR26</v>
          </cell>
          <cell r="G3502">
            <v>81.314999999999998</v>
          </cell>
          <cell r="H3502">
            <v>36.88383348</v>
          </cell>
          <cell r="I3502">
            <v>1</v>
          </cell>
          <cell r="J3502">
            <v>2</v>
          </cell>
          <cell r="K3502">
            <v>11513.366444444444</v>
          </cell>
          <cell r="L3502">
            <v>863.13409999999999</v>
          </cell>
          <cell r="M3502" t="str">
            <v>SPECFIT</v>
          </cell>
          <cell r="N3502" t="str">
            <v>(80)940244</v>
          </cell>
          <cell r="O3502" t="str">
            <v>BOX</v>
          </cell>
          <cell r="P3502" t="str">
            <v>D</v>
          </cell>
          <cell r="Q3502" t="str">
            <v>F</v>
          </cell>
          <cell r="R3502">
            <v>7253.2352941176468</v>
          </cell>
          <cell r="S3502">
            <v>7760.9617647058822</v>
          </cell>
          <cell r="T3502">
            <v>9684.14</v>
          </cell>
          <cell r="U3502">
            <v>9684.14</v>
          </cell>
          <cell r="V3502">
            <v>10362.0298</v>
          </cell>
          <cell r="W3502">
            <v>10362.0298</v>
          </cell>
          <cell r="X3502">
            <v>10362.0298</v>
          </cell>
          <cell r="Y3502">
            <v>10362.0298</v>
          </cell>
          <cell r="Z3502">
            <v>11513.366444444444</v>
          </cell>
          <cell r="AB3502" t="str">
            <v/>
          </cell>
          <cell r="AC3502">
            <v>1624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I3502" t="str">
            <v/>
          </cell>
          <cell r="AJ3502" t="str">
            <v/>
          </cell>
          <cell r="AM3502" t="e">
            <v>#N/A</v>
          </cell>
        </row>
        <row r="3503">
          <cell r="A3503" t="str">
            <v>ACTIVE</v>
          </cell>
          <cell r="B3503" t="str">
            <v>37-1592</v>
          </cell>
          <cell r="C3503">
            <v>28866356</v>
          </cell>
          <cell r="D3503" t="str">
            <v>37-1592</v>
          </cell>
          <cell r="E3503" t="str">
            <v>SDR 26</v>
          </cell>
          <cell r="F3503" t="str">
            <v>24X6 DOUBLE WYE GXGXGXG SDR26</v>
          </cell>
          <cell r="G3503">
            <v>90.674999999999997</v>
          </cell>
          <cell r="H3503">
            <v>41.129454599999995</v>
          </cell>
          <cell r="I3503">
            <v>1</v>
          </cell>
          <cell r="J3503">
            <v>1</v>
          </cell>
          <cell r="K3503">
            <v>14497.929333333333</v>
          </cell>
          <cell r="L3503">
            <v>964.52409999999998</v>
          </cell>
          <cell r="M3503" t="str">
            <v>SPECFIT</v>
          </cell>
          <cell r="N3503" t="str">
            <v>(80)940246</v>
          </cell>
          <cell r="O3503" t="str">
            <v>BOX</v>
          </cell>
          <cell r="P3503" t="str">
            <v>D</v>
          </cell>
          <cell r="Q3503" t="str">
            <v>F</v>
          </cell>
          <cell r="R3503">
            <v>8105.2470588235301</v>
          </cell>
          <cell r="S3503">
            <v>8672.6143529411784</v>
          </cell>
          <cell r="T3503">
            <v>12194.52</v>
          </cell>
          <cell r="U3503">
            <v>12194.52</v>
          </cell>
          <cell r="V3503">
            <v>13048.136400000001</v>
          </cell>
          <cell r="W3503">
            <v>13048.136400000001</v>
          </cell>
          <cell r="X3503">
            <v>13048.136400000001</v>
          </cell>
          <cell r="Y3503">
            <v>13048.136400000001</v>
          </cell>
          <cell r="Z3503">
            <v>14497.929333333333</v>
          </cell>
          <cell r="AB3503" t="str">
            <v/>
          </cell>
          <cell r="AC3503">
            <v>1625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I3503" t="str">
            <v/>
          </cell>
          <cell r="AJ3503" t="str">
            <v/>
          </cell>
          <cell r="AM3503" t="e">
            <v>#N/A</v>
          </cell>
        </row>
        <row r="3504">
          <cell r="A3504" t="str">
            <v>ACTIVE</v>
          </cell>
          <cell r="B3504" t="str">
            <v>37-1593</v>
          </cell>
          <cell r="C3504">
            <v>28866364</v>
          </cell>
          <cell r="D3504" t="str">
            <v>37-1593</v>
          </cell>
          <cell r="E3504" t="str">
            <v>SDR 26</v>
          </cell>
          <cell r="F3504" t="str">
            <v>24X8 DOUBLE WYE GXGXGXG SDR26</v>
          </cell>
          <cell r="G3504">
            <v>100.62</v>
          </cell>
          <cell r="H3504">
            <v>45.640427039999999</v>
          </cell>
          <cell r="I3504">
            <v>1</v>
          </cell>
          <cell r="J3504">
            <v>1</v>
          </cell>
          <cell r="K3504">
            <v>15272.906555555557</v>
          </cell>
          <cell r="L3504">
            <v>988.83619999999996</v>
          </cell>
          <cell r="M3504" t="str">
            <v>SPECFIT</v>
          </cell>
          <cell r="N3504" t="str">
            <v>(80)940248</v>
          </cell>
          <cell r="O3504" t="str">
            <v>BOX</v>
          </cell>
          <cell r="P3504" t="str">
            <v>D</v>
          </cell>
          <cell r="Q3504" t="str">
            <v>F</v>
          </cell>
          <cell r="R3504">
            <v>8309.552941176471</v>
          </cell>
          <cell r="S3504">
            <v>8891.2216470588246</v>
          </cell>
          <cell r="T3504">
            <v>12846.37</v>
          </cell>
          <cell r="U3504">
            <v>12846.37</v>
          </cell>
          <cell r="V3504">
            <v>13745.615900000003</v>
          </cell>
          <cell r="W3504">
            <v>13745.615900000003</v>
          </cell>
          <cell r="X3504">
            <v>13745.615900000003</v>
          </cell>
          <cell r="Y3504">
            <v>13745.615900000003</v>
          </cell>
          <cell r="Z3504">
            <v>15272.906555555557</v>
          </cell>
          <cell r="AB3504" t="str">
            <v/>
          </cell>
          <cell r="AC3504">
            <v>1626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I3504" t="str">
            <v/>
          </cell>
          <cell r="AJ3504" t="str">
            <v/>
          </cell>
          <cell r="AM3504" t="e">
            <v>#N/A</v>
          </cell>
        </row>
        <row r="3505">
          <cell r="A3505" t="str">
            <v>ACTIVE</v>
          </cell>
          <cell r="B3505" t="str">
            <v>37-1594</v>
          </cell>
          <cell r="C3505">
            <v>28866372</v>
          </cell>
          <cell r="D3505" t="str">
            <v>37-1594</v>
          </cell>
          <cell r="E3505" t="str">
            <v>SDR 26</v>
          </cell>
          <cell r="F3505" t="str">
            <v>24X10 DOUBLE WYE GXGXGXG SDR26</v>
          </cell>
          <cell r="G3505">
            <v>110.565</v>
          </cell>
          <cell r="H3505">
            <v>50.151399479999995</v>
          </cell>
          <cell r="I3505">
            <v>1</v>
          </cell>
          <cell r="J3505">
            <v>1</v>
          </cell>
          <cell r="K3505">
            <v>11222.085309803922</v>
          </cell>
          <cell r="L3505">
            <v>1049.7727</v>
          </cell>
          <cell r="M3505" t="str">
            <v>SPECFIT</v>
          </cell>
          <cell r="N3505" t="str">
            <v>(80)9402410</v>
          </cell>
          <cell r="O3505" t="str">
            <v>BOX</v>
          </cell>
          <cell r="P3505" t="str">
            <v>D</v>
          </cell>
          <cell r="Q3505" t="str">
            <v>F</v>
          </cell>
          <cell r="R3505">
            <v>8821.623529411765</v>
          </cell>
          <cell r="S3505">
            <v>9439.1371764705891</v>
          </cell>
          <cell r="T3505">
            <v>9439.1371764705891</v>
          </cell>
          <cell r="U3505">
            <v>9439.1371764705891</v>
          </cell>
          <cell r="V3505">
            <v>10099.876778823531</v>
          </cell>
          <cell r="W3505">
            <v>10099.876778823531</v>
          </cell>
          <cell r="X3505">
            <v>10099.876778823531</v>
          </cell>
          <cell r="Y3505">
            <v>10099.876778823531</v>
          </cell>
          <cell r="Z3505">
            <v>11222.085309803922</v>
          </cell>
          <cell r="AB3505" t="str">
            <v/>
          </cell>
          <cell r="AC3505">
            <v>1627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I3505" t="str">
            <v/>
          </cell>
          <cell r="AJ3505" t="str">
            <v/>
          </cell>
          <cell r="AM3505" t="e">
            <v>#N/A</v>
          </cell>
        </row>
        <row r="3506">
          <cell r="A3506" t="str">
            <v>ACTIVE</v>
          </cell>
          <cell r="B3506" t="str">
            <v>37-1595</v>
          </cell>
          <cell r="C3506">
            <v>28866380</v>
          </cell>
          <cell r="D3506" t="str">
            <v>37-1595</v>
          </cell>
          <cell r="E3506" t="str">
            <v>SDR 26</v>
          </cell>
          <cell r="F3506" t="str">
            <v>24X12 DOUBLE WYE GXGXGXG SDR26</v>
          </cell>
          <cell r="G3506">
            <v>123.435</v>
          </cell>
          <cell r="H3506">
            <v>55.989128520000001</v>
          </cell>
          <cell r="I3506">
            <v>1</v>
          </cell>
          <cell r="J3506">
            <v>1</v>
          </cell>
          <cell r="K3506">
            <v>11455.929264052287</v>
          </cell>
          <cell r="L3506">
            <v>1071.6482000000001</v>
          </cell>
          <cell r="M3506" t="str">
            <v>SPECFIT</v>
          </cell>
          <cell r="N3506" t="str">
            <v>(80)9402412</v>
          </cell>
          <cell r="O3506" t="str">
            <v>BOX</v>
          </cell>
          <cell r="P3506" t="str">
            <v>D</v>
          </cell>
          <cell r="Q3506" t="str">
            <v>F</v>
          </cell>
          <cell r="R3506">
            <v>9005.447058823529</v>
          </cell>
          <cell r="S3506">
            <v>9635.8283529411765</v>
          </cell>
          <cell r="T3506">
            <v>9635.8283529411765</v>
          </cell>
          <cell r="U3506">
            <v>9635.8283529411765</v>
          </cell>
          <cell r="V3506">
            <v>10310.336337647059</v>
          </cell>
          <cell r="W3506">
            <v>10310.336337647059</v>
          </cell>
          <cell r="X3506">
            <v>10310.336337647059</v>
          </cell>
          <cell r="Y3506">
            <v>10310.336337647059</v>
          </cell>
          <cell r="Z3506">
            <v>11455.929264052287</v>
          </cell>
          <cell r="AB3506" t="str">
            <v/>
          </cell>
          <cell r="AC3506">
            <v>1628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I3506" t="str">
            <v/>
          </cell>
          <cell r="AJ3506" t="str">
            <v/>
          </cell>
          <cell r="AM3506" t="e">
            <v>#N/A</v>
          </cell>
        </row>
        <row r="3507">
          <cell r="A3507" t="str">
            <v>ACTIVE</v>
          </cell>
          <cell r="B3507" t="str">
            <v>37-1596</v>
          </cell>
          <cell r="C3507">
            <v>28866399</v>
          </cell>
          <cell r="D3507" t="str">
            <v>37-1596</v>
          </cell>
          <cell r="E3507" t="str">
            <v>SDR 26</v>
          </cell>
          <cell r="F3507" t="str">
            <v>24X15 DOUBLE WYE GXGXGXG SDR26</v>
          </cell>
          <cell r="G3507">
            <v>145.08000000000001</v>
          </cell>
          <cell r="H3507">
            <v>65.80712736000001</v>
          </cell>
          <cell r="I3507">
            <v>1</v>
          </cell>
          <cell r="J3507">
            <v>1</v>
          </cell>
          <cell r="K3507">
            <v>11540.068189542488</v>
          </cell>
          <cell r="L3507">
            <v>1079.5189</v>
          </cell>
          <cell r="M3507" t="str">
            <v>SPECFIT</v>
          </cell>
          <cell r="N3507" t="str">
            <v>(80)9402415</v>
          </cell>
          <cell r="O3507" t="str">
            <v>BOX</v>
          </cell>
          <cell r="P3507" t="str">
            <v>D</v>
          </cell>
          <cell r="Q3507" t="str">
            <v>F</v>
          </cell>
          <cell r="R3507">
            <v>9071.5882352941189</v>
          </cell>
          <cell r="S3507">
            <v>9706.5994117647078</v>
          </cell>
          <cell r="T3507">
            <v>9706.5994117647078</v>
          </cell>
          <cell r="U3507">
            <v>9706.5994117647078</v>
          </cell>
          <cell r="V3507">
            <v>10386.061370588239</v>
          </cell>
          <cell r="W3507">
            <v>10386.061370588239</v>
          </cell>
          <cell r="X3507">
            <v>10386.061370588239</v>
          </cell>
          <cell r="Y3507">
            <v>10386.061370588239</v>
          </cell>
          <cell r="Z3507">
            <v>11540.068189542488</v>
          </cell>
          <cell r="AB3507" t="str">
            <v/>
          </cell>
          <cell r="AC3507">
            <v>1629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I3507" t="str">
            <v/>
          </cell>
          <cell r="AJ3507" t="str">
            <v/>
          </cell>
          <cell r="AM3507" t="e">
            <v>#N/A</v>
          </cell>
        </row>
        <row r="3508">
          <cell r="A3508" t="str">
            <v>ACTIVE</v>
          </cell>
          <cell r="B3508" t="str">
            <v>37-1597</v>
          </cell>
          <cell r="C3508">
            <v>28866402</v>
          </cell>
          <cell r="D3508" t="str">
            <v>37-1597</v>
          </cell>
          <cell r="E3508" t="str">
            <v>SDR 26</v>
          </cell>
          <cell r="F3508" t="str">
            <v>24X18 DOUBLE WYE GXGXGXG SDR26</v>
          </cell>
          <cell r="G3508">
            <v>183.10499999999999</v>
          </cell>
          <cell r="H3508">
            <v>83.05496316</v>
          </cell>
          <cell r="I3508">
            <v>1</v>
          </cell>
          <cell r="J3508">
            <v>1</v>
          </cell>
          <cell r="K3508">
            <v>16215.899653594772</v>
          </cell>
          <cell r="L3508">
            <v>1516.921</v>
          </cell>
          <cell r="M3508" t="str">
            <v>SPECFIT</v>
          </cell>
          <cell r="N3508" t="str">
            <v>(80)9402418</v>
          </cell>
          <cell r="O3508" t="str">
            <v>BOX</v>
          </cell>
          <cell r="P3508" t="str">
            <v>D</v>
          </cell>
          <cell r="Q3508" t="str">
            <v>F</v>
          </cell>
          <cell r="R3508">
            <v>12747.235294117647</v>
          </cell>
          <cell r="S3508">
            <v>13639.541764705882</v>
          </cell>
          <cell r="T3508">
            <v>13639.541764705882</v>
          </cell>
          <cell r="U3508">
            <v>13639.541764705882</v>
          </cell>
          <cell r="V3508">
            <v>14594.309688235295</v>
          </cell>
          <cell r="W3508">
            <v>14594.309688235295</v>
          </cell>
          <cell r="X3508">
            <v>14594.309688235295</v>
          </cell>
          <cell r="Y3508">
            <v>14594.309688235295</v>
          </cell>
          <cell r="Z3508">
            <v>16215.899653594772</v>
          </cell>
          <cell r="AB3508" t="str">
            <v/>
          </cell>
          <cell r="AC3508">
            <v>1630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I3508" t="str">
            <v/>
          </cell>
          <cell r="AJ3508" t="str">
            <v/>
          </cell>
          <cell r="AM3508" t="e">
            <v>#N/A</v>
          </cell>
        </row>
        <row r="3509">
          <cell r="A3509" t="str">
            <v>ACTIVE</v>
          </cell>
          <cell r="B3509" t="str">
            <v>37-1598</v>
          </cell>
          <cell r="C3509">
            <v>28866410</v>
          </cell>
          <cell r="D3509" t="str">
            <v>37-1598</v>
          </cell>
          <cell r="E3509" t="str">
            <v>SDR 26</v>
          </cell>
          <cell r="F3509" t="str">
            <v>24X21 DOUBLE WYE GXGXGXG SDR26</v>
          </cell>
          <cell r="G3509">
            <v>221.13</v>
          </cell>
          <cell r="H3509">
            <v>100.30279895999999</v>
          </cell>
          <cell r="I3509">
            <v>1</v>
          </cell>
          <cell r="J3509">
            <v>1</v>
          </cell>
          <cell r="K3509">
            <v>17777.75277777778</v>
          </cell>
          <cell r="L3509">
            <v>1663.0246999999999</v>
          </cell>
          <cell r="M3509" t="str">
            <v>SPECFIT</v>
          </cell>
          <cell r="N3509" t="str">
            <v>(80)9402421</v>
          </cell>
          <cell r="O3509" t="str">
            <v>BOX</v>
          </cell>
          <cell r="P3509" t="str">
            <v>D</v>
          </cell>
          <cell r="Q3509" t="str">
            <v>F</v>
          </cell>
          <cell r="R3509">
            <v>13975</v>
          </cell>
          <cell r="S3509">
            <v>14953.25</v>
          </cell>
          <cell r="T3509">
            <v>14953.25</v>
          </cell>
          <cell r="U3509">
            <v>14953.25</v>
          </cell>
          <cell r="V3509">
            <v>15999.977500000001</v>
          </cell>
          <cell r="W3509">
            <v>15999.977500000001</v>
          </cell>
          <cell r="X3509">
            <v>15999.977500000001</v>
          </cell>
          <cell r="Y3509">
            <v>15999.977500000001</v>
          </cell>
          <cell r="Z3509">
            <v>17777.75277777778</v>
          </cell>
          <cell r="AB3509" t="str">
            <v/>
          </cell>
          <cell r="AC3509">
            <v>1631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I3509" t="str">
            <v/>
          </cell>
          <cell r="AJ3509" t="str">
            <v/>
          </cell>
          <cell r="AM3509" t="e">
            <v>#N/A</v>
          </cell>
        </row>
        <row r="3510">
          <cell r="A3510" t="str">
            <v>ACTIVE</v>
          </cell>
          <cell r="B3510" t="str">
            <v>37-1599</v>
          </cell>
          <cell r="C3510">
            <v>28866429</v>
          </cell>
          <cell r="D3510" t="str">
            <v>37-1599</v>
          </cell>
          <cell r="E3510" t="str">
            <v>SDR 26</v>
          </cell>
          <cell r="F3510" t="str">
            <v>24 DOUBLE WYE GXGXGXG SDR26</v>
          </cell>
          <cell r="G3510">
            <v>267.34500000000003</v>
          </cell>
          <cell r="H3510">
            <v>121.26555324000002</v>
          </cell>
          <cell r="I3510">
            <v>1</v>
          </cell>
          <cell r="J3510">
            <v>1</v>
          </cell>
          <cell r="K3510">
            <v>19545.119193464056</v>
          </cell>
          <cell r="L3510">
            <v>1828.3525999999999</v>
          </cell>
          <cell r="M3510" t="str">
            <v>SPECFIT</v>
          </cell>
          <cell r="N3510" t="str">
            <v>(80)94024</v>
          </cell>
          <cell r="O3510" t="str">
            <v>BOX</v>
          </cell>
          <cell r="P3510" t="str">
            <v>D</v>
          </cell>
          <cell r="Q3510" t="str">
            <v>F</v>
          </cell>
          <cell r="R3510">
            <v>15364.317647058824</v>
          </cell>
          <cell r="S3510">
            <v>16439.819882352942</v>
          </cell>
          <cell r="T3510">
            <v>16439.819882352942</v>
          </cell>
          <cell r="U3510">
            <v>16439.819882352942</v>
          </cell>
          <cell r="V3510">
            <v>17590.60727411765</v>
          </cell>
          <cell r="W3510">
            <v>17590.60727411765</v>
          </cell>
          <cell r="X3510">
            <v>17590.60727411765</v>
          </cell>
          <cell r="Y3510">
            <v>17590.60727411765</v>
          </cell>
          <cell r="Z3510">
            <v>19545.119193464056</v>
          </cell>
          <cell r="AB3510" t="str">
            <v/>
          </cell>
          <cell r="AC3510">
            <v>1632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I3510" t="str">
            <v/>
          </cell>
          <cell r="AJ3510" t="str">
            <v/>
          </cell>
          <cell r="AM3510" t="e">
            <v>#N/A</v>
          </cell>
        </row>
        <row r="3511">
          <cell r="A3511" t="str">
            <v>ACTIVE</v>
          </cell>
          <cell r="B3511" t="str">
            <v>37-1600</v>
          </cell>
          <cell r="C3511">
            <v>28866437</v>
          </cell>
          <cell r="D3511" t="str">
            <v>37-1600</v>
          </cell>
          <cell r="E3511" t="str">
            <v>SDR 26</v>
          </cell>
          <cell r="F3511" t="str">
            <v>27X4 DOUBLE WYE GXGXGXG SDR26</v>
          </cell>
          <cell r="G3511">
            <v>109.98</v>
          </cell>
          <cell r="H3511">
            <v>49.886048160000001</v>
          </cell>
          <cell r="I3511">
            <v>1</v>
          </cell>
          <cell r="J3511">
            <v>1</v>
          </cell>
          <cell r="K3511">
            <v>10829.646515032682</v>
          </cell>
          <cell r="L3511">
            <v>1013.0612</v>
          </cell>
          <cell r="M3511" t="str">
            <v>SPECFIT</v>
          </cell>
          <cell r="N3511" t="str">
            <v>(80)940274</v>
          </cell>
          <cell r="O3511" t="str">
            <v>BOX</v>
          </cell>
          <cell r="P3511" t="str">
            <v>D</v>
          </cell>
          <cell r="Q3511" t="str">
            <v>F</v>
          </cell>
          <cell r="R3511">
            <v>8513.1294117647067</v>
          </cell>
          <cell r="S3511">
            <v>9109.0484705882373</v>
          </cell>
          <cell r="T3511">
            <v>9109.0484705882373</v>
          </cell>
          <cell r="U3511">
            <v>9109.0484705882373</v>
          </cell>
          <cell r="V3511">
            <v>9746.6818635294148</v>
          </cell>
          <cell r="W3511">
            <v>9746.6818635294148</v>
          </cell>
          <cell r="X3511">
            <v>9746.6818635294148</v>
          </cell>
          <cell r="Y3511">
            <v>9746.6818635294148</v>
          </cell>
          <cell r="Z3511">
            <v>10829.646515032682</v>
          </cell>
          <cell r="AB3511" t="str">
            <v/>
          </cell>
          <cell r="AC3511">
            <v>1633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I3511" t="str">
            <v/>
          </cell>
          <cell r="AJ3511" t="str">
            <v/>
          </cell>
          <cell r="AM3511" t="e">
            <v>#N/A</v>
          </cell>
        </row>
        <row r="3512">
          <cell r="A3512" t="str">
            <v>ACTIVE</v>
          </cell>
          <cell r="B3512" t="str">
            <v>37-1601</v>
          </cell>
          <cell r="C3512">
            <v>28866445</v>
          </cell>
          <cell r="D3512" t="str">
            <v>37-1601</v>
          </cell>
          <cell r="E3512" t="str">
            <v>SDR 26</v>
          </cell>
          <cell r="F3512" t="str">
            <v>27X6 DOUBLE WYE GXGXGXG SDR26</v>
          </cell>
          <cell r="G3512">
            <v>121.095</v>
          </cell>
          <cell r="H3512">
            <v>54.927723239999999</v>
          </cell>
          <cell r="I3512">
            <v>1</v>
          </cell>
          <cell r="J3512">
            <v>1</v>
          </cell>
          <cell r="K3512">
            <v>11279.105819607845</v>
          </cell>
          <cell r="L3512">
            <v>1055.1069</v>
          </cell>
          <cell r="M3512" t="str">
            <v>SPECFIT</v>
          </cell>
          <cell r="N3512" t="str">
            <v>(80)940276</v>
          </cell>
          <cell r="O3512" t="str">
            <v>BOX</v>
          </cell>
          <cell r="P3512" t="str">
            <v>D</v>
          </cell>
          <cell r="Q3512" t="str">
            <v>F</v>
          </cell>
          <cell r="R3512">
            <v>8866.447058823529</v>
          </cell>
          <cell r="S3512">
            <v>9487.0983529411769</v>
          </cell>
          <cell r="T3512">
            <v>9487.0983529411769</v>
          </cell>
          <cell r="U3512">
            <v>9487.0983529411769</v>
          </cell>
          <cell r="V3512">
            <v>10151.19523764706</v>
          </cell>
          <cell r="W3512">
            <v>10151.19523764706</v>
          </cell>
          <cell r="X3512">
            <v>10151.19523764706</v>
          </cell>
          <cell r="Y3512">
            <v>10151.19523764706</v>
          </cell>
          <cell r="Z3512">
            <v>11279.105819607845</v>
          </cell>
          <cell r="AB3512" t="str">
            <v/>
          </cell>
          <cell r="AC3512">
            <v>1634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I3512" t="str">
            <v/>
          </cell>
          <cell r="AJ3512" t="str">
            <v/>
          </cell>
          <cell r="AM3512" t="e">
            <v>#N/A</v>
          </cell>
        </row>
        <row r="3513">
          <cell r="A3513" t="str">
            <v>ACTIVE</v>
          </cell>
          <cell r="B3513" t="str">
            <v>37-1602</v>
          </cell>
          <cell r="C3513">
            <v>28866453</v>
          </cell>
          <cell r="D3513" t="str">
            <v>37-1602</v>
          </cell>
          <cell r="E3513" t="str">
            <v>SDR 26</v>
          </cell>
          <cell r="F3513" t="str">
            <v>27X8 DOUBLE WYE GXGXGXG SDR26</v>
          </cell>
          <cell r="G3513">
            <v>132.79499999999999</v>
          </cell>
          <cell r="H3513">
            <v>60.234749639999997</v>
          </cell>
          <cell r="I3513">
            <v>1</v>
          </cell>
          <cell r="J3513">
            <v>1</v>
          </cell>
          <cell r="K3513">
            <v>11519.849105882355</v>
          </cell>
          <cell r="L3513">
            <v>1077.6267</v>
          </cell>
          <cell r="M3513" t="str">
            <v>SPECFIT</v>
          </cell>
          <cell r="N3513" t="str">
            <v>(80)940278</v>
          </cell>
          <cell r="O3513" t="str">
            <v>BOX</v>
          </cell>
          <cell r="P3513" t="str">
            <v>D</v>
          </cell>
          <cell r="Q3513" t="str">
            <v>F</v>
          </cell>
          <cell r="R3513">
            <v>9055.6941176470591</v>
          </cell>
          <cell r="S3513">
            <v>9689.5927058823545</v>
          </cell>
          <cell r="T3513">
            <v>9689.5927058823545</v>
          </cell>
          <cell r="U3513">
            <v>9689.5927058823545</v>
          </cell>
          <cell r="V3513">
            <v>10367.86419529412</v>
          </cell>
          <cell r="W3513">
            <v>10367.86419529412</v>
          </cell>
          <cell r="X3513">
            <v>10367.86419529412</v>
          </cell>
          <cell r="Y3513">
            <v>10367.86419529412</v>
          </cell>
          <cell r="Z3513">
            <v>11519.849105882355</v>
          </cell>
          <cell r="AB3513" t="str">
            <v/>
          </cell>
          <cell r="AC3513">
            <v>1635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I3513" t="str">
            <v/>
          </cell>
          <cell r="AJ3513" t="str">
            <v/>
          </cell>
          <cell r="AM3513" t="e">
            <v>#N/A</v>
          </cell>
        </row>
        <row r="3514">
          <cell r="A3514" t="str">
            <v>ACTIVE</v>
          </cell>
          <cell r="B3514" t="str">
            <v>37-1603</v>
          </cell>
          <cell r="C3514">
            <v>28866461</v>
          </cell>
          <cell r="D3514" t="str">
            <v>37-1603</v>
          </cell>
          <cell r="E3514" t="str">
            <v>SDR 26</v>
          </cell>
          <cell r="F3514" t="str">
            <v>27X10 DOUBLE WYE GXGXGXG SDR26</v>
          </cell>
          <cell r="G3514">
            <v>144.495</v>
          </cell>
          <cell r="H3514">
            <v>65.541776040000002</v>
          </cell>
          <cell r="I3514">
            <v>1</v>
          </cell>
          <cell r="J3514">
            <v>1</v>
          </cell>
          <cell r="K3514">
            <v>12933.31421045752</v>
          </cell>
          <cell r="L3514">
            <v>1209.8497</v>
          </cell>
          <cell r="M3514" t="str">
            <v>SPECFIT</v>
          </cell>
          <cell r="N3514" t="str">
            <v>(80)9402710</v>
          </cell>
          <cell r="O3514" t="str">
            <v>BOX</v>
          </cell>
          <cell r="P3514" t="str">
            <v>D</v>
          </cell>
          <cell r="Q3514" t="str">
            <v>F</v>
          </cell>
          <cell r="R3514">
            <v>10166.811764705884</v>
          </cell>
          <cell r="S3514">
            <v>10878.488588235297</v>
          </cell>
          <cell r="T3514">
            <v>10878.488588235297</v>
          </cell>
          <cell r="U3514">
            <v>10878.488588235297</v>
          </cell>
          <cell r="V3514">
            <v>11639.982789411768</v>
          </cell>
          <cell r="W3514">
            <v>11639.982789411768</v>
          </cell>
          <cell r="X3514">
            <v>11639.982789411768</v>
          </cell>
          <cell r="Y3514">
            <v>11639.982789411768</v>
          </cell>
          <cell r="Z3514">
            <v>12933.31421045752</v>
          </cell>
          <cell r="AB3514" t="str">
            <v/>
          </cell>
          <cell r="AC3514">
            <v>1636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I3514" t="str">
            <v/>
          </cell>
          <cell r="AJ3514" t="str">
            <v/>
          </cell>
          <cell r="AM3514" t="e">
            <v>#N/A</v>
          </cell>
        </row>
        <row r="3515">
          <cell r="A3515" t="str">
            <v>ACTIVE</v>
          </cell>
          <cell r="B3515" t="str">
            <v>37-1604</v>
          </cell>
          <cell r="C3515">
            <v>28866470</v>
          </cell>
          <cell r="D3515" t="str">
            <v>37-1604</v>
          </cell>
          <cell r="E3515" t="str">
            <v>SDR 26</v>
          </cell>
          <cell r="F3515" t="str">
            <v>27X12 DOUBLE WYE GXGXGXG SDR26</v>
          </cell>
          <cell r="G3515">
            <v>159.12</v>
          </cell>
          <cell r="H3515">
            <v>72.175559039999996</v>
          </cell>
          <cell r="I3515">
            <v>1</v>
          </cell>
          <cell r="J3515">
            <v>1</v>
          </cell>
          <cell r="K3515">
            <v>14328.356152941178</v>
          </cell>
          <cell r="L3515">
            <v>1340.3489999999999</v>
          </cell>
          <cell r="M3515" t="str">
            <v>SPECFIT</v>
          </cell>
          <cell r="N3515" t="str">
            <v>(80)9402712</v>
          </cell>
          <cell r="O3515" t="str">
            <v>BOX</v>
          </cell>
          <cell r="P3515" t="str">
            <v>D</v>
          </cell>
          <cell r="Q3515" t="str">
            <v>F</v>
          </cell>
          <cell r="R3515">
            <v>11263.447058823531</v>
          </cell>
          <cell r="S3515">
            <v>12051.888352941178</v>
          </cell>
          <cell r="T3515">
            <v>12051.888352941178</v>
          </cell>
          <cell r="U3515">
            <v>12051.888352941178</v>
          </cell>
          <cell r="V3515">
            <v>12895.52053764706</v>
          </cell>
          <cell r="W3515">
            <v>12895.52053764706</v>
          </cell>
          <cell r="X3515">
            <v>12895.52053764706</v>
          </cell>
          <cell r="Y3515">
            <v>12895.52053764706</v>
          </cell>
          <cell r="Z3515">
            <v>14328.356152941178</v>
          </cell>
          <cell r="AB3515" t="str">
            <v/>
          </cell>
          <cell r="AC3515">
            <v>1637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I3515" t="str">
            <v/>
          </cell>
          <cell r="AJ3515" t="str">
            <v/>
          </cell>
          <cell r="AM3515" t="e">
            <v>#N/A</v>
          </cell>
        </row>
        <row r="3516">
          <cell r="A3516" t="str">
            <v>ACTIVE</v>
          </cell>
          <cell r="B3516" t="str">
            <v>37-1605</v>
          </cell>
          <cell r="C3516">
            <v>28866488</v>
          </cell>
          <cell r="D3516" t="str">
            <v>37-1605</v>
          </cell>
          <cell r="E3516" t="str">
            <v>SDR 26</v>
          </cell>
          <cell r="F3516" t="str">
            <v>27X15 DOUBLE WYE GXGXGXG SDR26</v>
          </cell>
          <cell r="G3516">
            <v>182.52</v>
          </cell>
          <cell r="H3516">
            <v>82.789611840000006</v>
          </cell>
          <cell r="I3516">
            <v>1</v>
          </cell>
          <cell r="J3516">
            <v>1</v>
          </cell>
          <cell r="K3516">
            <v>16401.17889542484</v>
          </cell>
          <cell r="L3516">
            <v>1534.2529</v>
          </cell>
          <cell r="M3516" t="str">
            <v>SPECFIT</v>
          </cell>
          <cell r="N3516" t="str">
            <v>(80)9402715</v>
          </cell>
          <cell r="O3516" t="str">
            <v>BOX</v>
          </cell>
          <cell r="P3516" t="str">
            <v>D</v>
          </cell>
          <cell r="Q3516" t="str">
            <v>F</v>
          </cell>
          <cell r="R3516">
            <v>12892.882352941178</v>
          </cell>
          <cell r="S3516">
            <v>13795.384117647061</v>
          </cell>
          <cell r="T3516">
            <v>13795.384117647061</v>
          </cell>
          <cell r="U3516">
            <v>13795.384117647061</v>
          </cell>
          <cell r="V3516">
            <v>14761.061005882357</v>
          </cell>
          <cell r="W3516">
            <v>14761.061005882357</v>
          </cell>
          <cell r="X3516">
            <v>14761.061005882357</v>
          </cell>
          <cell r="Y3516">
            <v>14761.061005882357</v>
          </cell>
          <cell r="Z3516">
            <v>16401.17889542484</v>
          </cell>
          <cell r="AB3516" t="str">
            <v/>
          </cell>
          <cell r="AC3516">
            <v>1638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I3516" t="str">
            <v/>
          </cell>
          <cell r="AJ3516" t="str">
            <v/>
          </cell>
          <cell r="AM3516" t="e">
            <v>#N/A</v>
          </cell>
        </row>
        <row r="3517">
          <cell r="A3517" t="str">
            <v>ACTIVE</v>
          </cell>
          <cell r="B3517" t="str">
            <v>37-1606</v>
          </cell>
          <cell r="C3517">
            <v>28866496</v>
          </cell>
          <cell r="D3517" t="str">
            <v>37-1606</v>
          </cell>
          <cell r="E3517" t="str">
            <v>SDR 26</v>
          </cell>
          <cell r="F3517" t="str">
            <v>27X18 DOUBLE WYE GXGXGXG SDR26</v>
          </cell>
          <cell r="G3517">
            <v>224.64</v>
          </cell>
          <cell r="H3517">
            <v>101.89490687999999</v>
          </cell>
          <cell r="I3517">
            <v>1</v>
          </cell>
          <cell r="J3517">
            <v>1</v>
          </cell>
          <cell r="K3517">
            <v>17914.36254509804</v>
          </cell>
          <cell r="L3517">
            <v>1675.8037999999999</v>
          </cell>
          <cell r="M3517" t="str">
            <v>SPECFIT</v>
          </cell>
          <cell r="N3517" t="str">
            <v>(80)9402718</v>
          </cell>
          <cell r="O3517" t="str">
            <v>BOX</v>
          </cell>
          <cell r="P3517" t="str">
            <v>D</v>
          </cell>
          <cell r="Q3517" t="str">
            <v>F</v>
          </cell>
          <cell r="R3517">
            <v>14082.388235294118</v>
          </cell>
          <cell r="S3517">
            <v>15068.155411764707</v>
          </cell>
          <cell r="T3517">
            <v>15068.155411764707</v>
          </cell>
          <cell r="U3517">
            <v>15068.155411764707</v>
          </cell>
          <cell r="V3517">
            <v>16122.926290588237</v>
          </cell>
          <cell r="W3517">
            <v>16122.926290588237</v>
          </cell>
          <cell r="X3517">
            <v>16122.926290588237</v>
          </cell>
          <cell r="Y3517">
            <v>16122.926290588237</v>
          </cell>
          <cell r="Z3517">
            <v>17914.36254509804</v>
          </cell>
          <cell r="AB3517" t="str">
            <v/>
          </cell>
          <cell r="AC3517">
            <v>1639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I3517" t="str">
            <v/>
          </cell>
          <cell r="AJ3517" t="str">
            <v/>
          </cell>
          <cell r="AM3517" t="e">
            <v>#N/A</v>
          </cell>
        </row>
        <row r="3518">
          <cell r="A3518" t="str">
            <v>ACTIVE</v>
          </cell>
          <cell r="B3518" t="str">
            <v>37-1607</v>
          </cell>
          <cell r="C3518">
            <v>28866500</v>
          </cell>
          <cell r="D3518" t="str">
            <v>37-1607</v>
          </cell>
          <cell r="E3518" t="str">
            <v>SDR 26</v>
          </cell>
          <cell r="F3518" t="str">
            <v>27X21 DOUBLE WYE GXGXGXG SDR26</v>
          </cell>
          <cell r="G3518">
            <v>265.005</v>
          </cell>
          <cell r="H3518">
            <v>120.20414796</v>
          </cell>
          <cell r="I3518">
            <v>1</v>
          </cell>
          <cell r="J3518">
            <v>1</v>
          </cell>
          <cell r="K3518">
            <v>20396.984657516343</v>
          </cell>
          <cell r="L3518">
            <v>1908.0410999999999</v>
          </cell>
          <cell r="M3518" t="str">
            <v>SPECFIT</v>
          </cell>
          <cell r="N3518" t="str">
            <v>(80)9402721</v>
          </cell>
          <cell r="O3518" t="str">
            <v>BOX</v>
          </cell>
          <cell r="P3518" t="str">
            <v>D</v>
          </cell>
          <cell r="Q3518" t="str">
            <v>F</v>
          </cell>
          <cell r="R3518">
            <v>16033.964705882354</v>
          </cell>
          <cell r="S3518">
            <v>17156.34223529412</v>
          </cell>
          <cell r="T3518">
            <v>17156.34223529412</v>
          </cell>
          <cell r="U3518">
            <v>17156.34223529412</v>
          </cell>
          <cell r="V3518">
            <v>18357.28619176471</v>
          </cell>
          <cell r="W3518">
            <v>18357.28619176471</v>
          </cell>
          <cell r="X3518">
            <v>18357.28619176471</v>
          </cell>
          <cell r="Y3518">
            <v>18357.28619176471</v>
          </cell>
          <cell r="Z3518">
            <v>20396.984657516343</v>
          </cell>
          <cell r="AB3518" t="str">
            <v/>
          </cell>
          <cell r="AC3518">
            <v>1640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I3518" t="str">
            <v/>
          </cell>
          <cell r="AJ3518" t="str">
            <v/>
          </cell>
          <cell r="AM3518" t="e">
            <v>#N/A</v>
          </cell>
        </row>
        <row r="3519">
          <cell r="A3519" t="str">
            <v>INACTIVE</v>
          </cell>
          <cell r="B3519" t="str">
            <v>37-1608</v>
          </cell>
          <cell r="C3519">
            <v>28866518</v>
          </cell>
          <cell r="D3519" t="str">
            <v>37-1608</v>
          </cell>
          <cell r="E3519" t="str">
            <v>SDR 26</v>
          </cell>
          <cell r="F3519" t="str">
            <v>27X24 DOUBLE WYE GXGXGXG SDR26</v>
          </cell>
          <cell r="G3519">
            <v>6979.7</v>
          </cell>
          <cell r="H3519">
            <v>3165.9360824</v>
          </cell>
          <cell r="I3519">
            <v>1</v>
          </cell>
          <cell r="J3519" t="str">
            <v>-</v>
          </cell>
          <cell r="K3519">
            <v>22383.109286274514</v>
          </cell>
          <cell r="L3519">
            <v>2093.8335999999999</v>
          </cell>
          <cell r="M3519" t="str">
            <v>SPECFIT</v>
          </cell>
          <cell r="N3519">
            <v>0</v>
          </cell>
          <cell r="O3519" t="str">
            <v>BOX</v>
          </cell>
          <cell r="P3519" t="str">
            <v>D</v>
          </cell>
          <cell r="Q3519" t="str">
            <v>F</v>
          </cell>
          <cell r="R3519">
            <v>17595.24705882353</v>
          </cell>
          <cell r="S3519">
            <v>18826.914352941178</v>
          </cell>
          <cell r="T3519">
            <v>18826.914352941178</v>
          </cell>
          <cell r="U3519">
            <v>18826.914352941178</v>
          </cell>
          <cell r="V3519">
            <v>20144.798357647061</v>
          </cell>
          <cell r="W3519">
            <v>20144.798357647061</v>
          </cell>
          <cell r="X3519">
            <v>20144.798357647061</v>
          </cell>
          <cell r="Y3519">
            <v>20144.798357647061</v>
          </cell>
          <cell r="Z3519">
            <v>22383.109286274514</v>
          </cell>
          <cell r="AB3519" t="str">
            <v/>
          </cell>
          <cell r="AC3519">
            <v>1641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I3519" t="str">
            <v/>
          </cell>
          <cell r="AJ3519" t="str">
            <v/>
          </cell>
          <cell r="AM3519" t="e">
            <v>#N/A</v>
          </cell>
        </row>
        <row r="3520">
          <cell r="A3520" t="str">
            <v>ACTIVE</v>
          </cell>
          <cell r="B3520" t="str">
            <v>37-1609</v>
          </cell>
          <cell r="C3520">
            <v>28866526</v>
          </cell>
          <cell r="D3520" t="str">
            <v>37-1609</v>
          </cell>
          <cell r="E3520" t="str">
            <v>SDR 26</v>
          </cell>
          <cell r="F3520" t="str">
            <v>27 DOUBLE WYE GXGXGXG SDR26</v>
          </cell>
          <cell r="G3520">
            <v>212.94</v>
          </cell>
          <cell r="H3520">
            <v>96.587880479999995</v>
          </cell>
          <cell r="I3520">
            <v>1</v>
          </cell>
          <cell r="J3520">
            <v>1</v>
          </cell>
          <cell r="K3520">
            <v>23707.212326797388</v>
          </cell>
          <cell r="L3520">
            <v>2217.6970999999999</v>
          </cell>
          <cell r="M3520" t="str">
            <v>SPECFIT</v>
          </cell>
          <cell r="N3520" t="str">
            <v>(80)94027</v>
          </cell>
          <cell r="O3520" t="str">
            <v>BOX</v>
          </cell>
          <cell r="P3520" t="str">
            <v>D</v>
          </cell>
          <cell r="Q3520" t="str">
            <v>F</v>
          </cell>
          <cell r="R3520">
            <v>18636.117647058825</v>
          </cell>
          <cell r="S3520">
            <v>19940.645882352943</v>
          </cell>
          <cell r="T3520">
            <v>19940.645882352943</v>
          </cell>
          <cell r="U3520">
            <v>19940.645882352943</v>
          </cell>
          <cell r="V3520">
            <v>21336.491094117649</v>
          </cell>
          <cell r="W3520">
            <v>21336.491094117649</v>
          </cell>
          <cell r="X3520">
            <v>21336.491094117649</v>
          </cell>
          <cell r="Y3520">
            <v>21336.491094117649</v>
          </cell>
          <cell r="Z3520">
            <v>23707.212326797388</v>
          </cell>
          <cell r="AB3520" t="str">
            <v/>
          </cell>
          <cell r="AC3520">
            <v>1642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I3520" t="str">
            <v/>
          </cell>
          <cell r="AJ3520" t="str">
            <v/>
          </cell>
          <cell r="AM3520" t="e">
            <v>#N/A</v>
          </cell>
        </row>
        <row r="3521">
          <cell r="A3521" t="str">
            <v>ACTIVE</v>
          </cell>
          <cell r="B3521" t="str">
            <v>37-1610</v>
          </cell>
          <cell r="C3521">
            <v>28866534</v>
          </cell>
          <cell r="D3521" t="str">
            <v>37-1610</v>
          </cell>
          <cell r="E3521" t="str">
            <v>SDR 26</v>
          </cell>
          <cell r="F3521" t="str">
            <v>30X4 DOUBLE WYE GXGXGXG SDR26</v>
          </cell>
          <cell r="G3521">
            <v>174.33</v>
          </cell>
          <cell r="H3521">
            <v>79.074693360000012</v>
          </cell>
          <cell r="I3521">
            <v>1</v>
          </cell>
          <cell r="J3521">
            <v>1</v>
          </cell>
          <cell r="K3521">
            <v>13537.088075816993</v>
          </cell>
          <cell r="L3521">
            <v>1266.3297</v>
          </cell>
          <cell r="M3521" t="str">
            <v>SPECFIT</v>
          </cell>
          <cell r="N3521" t="str">
            <v>(80)940304</v>
          </cell>
          <cell r="O3521" t="str">
            <v>BOX</v>
          </cell>
          <cell r="P3521" t="str">
            <v>D</v>
          </cell>
          <cell r="Q3521" t="str">
            <v>F</v>
          </cell>
          <cell r="R3521">
            <v>10641.435294117646</v>
          </cell>
          <cell r="S3521">
            <v>11386.335764705882</v>
          </cell>
          <cell r="T3521">
            <v>11386.335764705882</v>
          </cell>
          <cell r="U3521">
            <v>11386.335764705882</v>
          </cell>
          <cell r="V3521">
            <v>12183.379268235294</v>
          </cell>
          <cell r="W3521">
            <v>12183.379268235294</v>
          </cell>
          <cell r="X3521">
            <v>12183.379268235294</v>
          </cell>
          <cell r="Y3521">
            <v>12183.379268235294</v>
          </cell>
          <cell r="Z3521">
            <v>13537.088075816993</v>
          </cell>
          <cell r="AB3521" t="str">
            <v/>
          </cell>
          <cell r="AC3521">
            <v>1643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I3521" t="str">
            <v/>
          </cell>
          <cell r="AJ3521" t="str">
            <v/>
          </cell>
          <cell r="AM3521" t="e">
            <v>#N/A</v>
          </cell>
        </row>
        <row r="3522">
          <cell r="A3522" t="str">
            <v>ACTIVE</v>
          </cell>
          <cell r="B3522" t="str">
            <v>37-1611</v>
          </cell>
          <cell r="C3522">
            <v>28866542</v>
          </cell>
          <cell r="D3522" t="str">
            <v>37-1611</v>
          </cell>
          <cell r="E3522" t="str">
            <v>SDR 26</v>
          </cell>
          <cell r="F3522" t="str">
            <v>30X6 DOUBLE WYE GXGXGXG SDR26</v>
          </cell>
          <cell r="G3522">
            <v>186.61500000000001</v>
          </cell>
          <cell r="H3522">
            <v>84.647071080000003</v>
          </cell>
          <cell r="I3522">
            <v>1</v>
          </cell>
          <cell r="J3522">
            <v>1</v>
          </cell>
          <cell r="K3522">
            <v>14098.912206535952</v>
          </cell>
          <cell r="L3522">
            <v>1318.8864000000001</v>
          </cell>
          <cell r="M3522" t="str">
            <v>SPECFIT</v>
          </cell>
          <cell r="N3522" t="str">
            <v>(80)940306</v>
          </cell>
          <cell r="O3522" t="str">
            <v>BOX</v>
          </cell>
          <cell r="P3522" t="str">
            <v>D</v>
          </cell>
          <cell r="Q3522" t="str">
            <v>F</v>
          </cell>
          <cell r="R3522">
            <v>11083.082352941177</v>
          </cell>
          <cell r="S3522">
            <v>11858.898117647061</v>
          </cell>
          <cell r="T3522">
            <v>11858.898117647061</v>
          </cell>
          <cell r="U3522">
            <v>11858.898117647061</v>
          </cell>
          <cell r="V3522">
            <v>12689.020985882356</v>
          </cell>
          <cell r="W3522">
            <v>12689.020985882356</v>
          </cell>
          <cell r="X3522">
            <v>12689.020985882356</v>
          </cell>
          <cell r="Y3522">
            <v>12689.020985882356</v>
          </cell>
          <cell r="Z3522">
            <v>14098.912206535952</v>
          </cell>
          <cell r="AB3522" t="str">
            <v/>
          </cell>
          <cell r="AC3522">
            <v>1644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I3522" t="str">
            <v/>
          </cell>
          <cell r="AJ3522" t="str">
            <v/>
          </cell>
          <cell r="AM3522" t="e">
            <v>#N/A</v>
          </cell>
        </row>
        <row r="3523">
          <cell r="A3523" t="str">
            <v>ACTIVE</v>
          </cell>
          <cell r="B3523" t="str">
            <v>37-1612</v>
          </cell>
          <cell r="C3523">
            <v>28866550</v>
          </cell>
          <cell r="D3523" t="str">
            <v>37-1612</v>
          </cell>
          <cell r="E3523" t="str">
            <v>SDR 26</v>
          </cell>
          <cell r="F3523" t="str">
            <v>30X8 DOUBLE WYE GXGXGXG SDR26</v>
          </cell>
          <cell r="G3523">
            <v>240.435</v>
          </cell>
          <cell r="H3523">
            <v>109.05939252</v>
          </cell>
          <cell r="I3523">
            <v>1</v>
          </cell>
          <cell r="J3523">
            <v>1</v>
          </cell>
          <cell r="K3523">
            <v>14399.803899346409</v>
          </cell>
          <cell r="L3523">
            <v>1347.0328999999999</v>
          </cell>
          <cell r="M3523" t="str">
            <v>SPECFIT</v>
          </cell>
          <cell r="N3523" t="str">
            <v>(80)940308</v>
          </cell>
          <cell r="O3523" t="str">
            <v>BOX</v>
          </cell>
          <cell r="P3523" t="str">
            <v>D</v>
          </cell>
          <cell r="Q3523" t="str">
            <v>F</v>
          </cell>
          <cell r="R3523">
            <v>11319.611764705884</v>
          </cell>
          <cell r="S3523">
            <v>12111.984588235297</v>
          </cell>
          <cell r="T3523">
            <v>12111.984588235297</v>
          </cell>
          <cell r="U3523">
            <v>12111.984588235297</v>
          </cell>
          <cell r="V3523">
            <v>12959.823509411768</v>
          </cell>
          <cell r="W3523">
            <v>12959.823509411768</v>
          </cell>
          <cell r="X3523">
            <v>12959.823509411768</v>
          </cell>
          <cell r="Y3523">
            <v>12959.823509411768</v>
          </cell>
          <cell r="Z3523">
            <v>14399.803899346409</v>
          </cell>
          <cell r="AB3523" t="str">
            <v/>
          </cell>
          <cell r="AC3523">
            <v>1645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I3523" t="str">
            <v/>
          </cell>
          <cell r="AJ3523" t="str">
            <v/>
          </cell>
          <cell r="AM3523" t="e">
            <v>#N/A</v>
          </cell>
        </row>
        <row r="3524">
          <cell r="A3524" t="str">
            <v>ACTIVE</v>
          </cell>
          <cell r="B3524" t="str">
            <v>37-1613</v>
          </cell>
          <cell r="C3524">
            <v>28866569</v>
          </cell>
          <cell r="D3524" t="str">
            <v>37-1613</v>
          </cell>
          <cell r="E3524" t="str">
            <v>SDR 26</v>
          </cell>
          <cell r="F3524" t="str">
            <v>30X10 DOUBLE WYE GXGXGXG SDR26</v>
          </cell>
          <cell r="G3524">
            <v>251.55</v>
          </cell>
          <cell r="H3524">
            <v>114.10106760000001</v>
          </cell>
          <cell r="I3524">
            <v>1</v>
          </cell>
          <cell r="J3524">
            <v>1</v>
          </cell>
          <cell r="K3524">
            <v>16166.646504575165</v>
          </cell>
          <cell r="L3524">
            <v>1512.3126</v>
          </cell>
          <cell r="M3524" t="str">
            <v>SPECFIT</v>
          </cell>
          <cell r="N3524" t="str">
            <v>(80)9403010</v>
          </cell>
          <cell r="O3524" t="str">
            <v>BOX</v>
          </cell>
          <cell r="P3524" t="str">
            <v>D</v>
          </cell>
          <cell r="Q3524" t="str">
            <v>F</v>
          </cell>
          <cell r="R3524">
            <v>12708.517647058823</v>
          </cell>
          <cell r="S3524">
            <v>13598.113882352942</v>
          </cell>
          <cell r="T3524">
            <v>13598.113882352942</v>
          </cell>
          <cell r="U3524">
            <v>13598.113882352942</v>
          </cell>
          <cell r="V3524">
            <v>14549.981854117648</v>
          </cell>
          <cell r="W3524">
            <v>14549.981854117648</v>
          </cell>
          <cell r="X3524">
            <v>14549.981854117648</v>
          </cell>
          <cell r="Y3524">
            <v>14549.981854117648</v>
          </cell>
          <cell r="Z3524">
            <v>16166.646504575165</v>
          </cell>
          <cell r="AB3524" t="str">
            <v/>
          </cell>
          <cell r="AC3524">
            <v>1646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I3524" t="str">
            <v/>
          </cell>
          <cell r="AJ3524" t="str">
            <v/>
          </cell>
          <cell r="AM3524" t="e">
            <v>#N/A</v>
          </cell>
        </row>
        <row r="3525">
          <cell r="A3525" t="str">
            <v>ACTIVE</v>
          </cell>
          <cell r="B3525" t="str">
            <v>37-1614</v>
          </cell>
          <cell r="C3525">
            <v>28866577</v>
          </cell>
          <cell r="D3525" t="str">
            <v>37-1614</v>
          </cell>
          <cell r="E3525" t="str">
            <v>SDR 26</v>
          </cell>
          <cell r="F3525" t="str">
            <v>30X12 DOUBLE WYE GXGXGXG SDR26</v>
          </cell>
          <cell r="G3525">
            <v>267.34500000000003</v>
          </cell>
          <cell r="H3525">
            <v>121.26555324000002</v>
          </cell>
          <cell r="I3525">
            <v>1</v>
          </cell>
          <cell r="J3525">
            <v>1</v>
          </cell>
          <cell r="K3525">
            <v>17910.426483660132</v>
          </cell>
          <cell r="L3525">
            <v>1675.4353000000001</v>
          </cell>
          <cell r="M3525" t="str">
            <v>SPECFIT</v>
          </cell>
          <cell r="N3525" t="str">
            <v>(80)9403012</v>
          </cell>
          <cell r="O3525" t="str">
            <v>BOX</v>
          </cell>
          <cell r="P3525" t="str">
            <v>D</v>
          </cell>
          <cell r="Q3525" t="str">
            <v>F</v>
          </cell>
          <cell r="R3525">
            <v>14079.294117647059</v>
          </cell>
          <cell r="S3525">
            <v>15064.844705882355</v>
          </cell>
          <cell r="T3525">
            <v>15064.844705882355</v>
          </cell>
          <cell r="U3525">
            <v>15064.844705882355</v>
          </cell>
          <cell r="V3525">
            <v>16119.38383529412</v>
          </cell>
          <cell r="W3525">
            <v>16119.38383529412</v>
          </cell>
          <cell r="X3525">
            <v>16119.38383529412</v>
          </cell>
          <cell r="Y3525">
            <v>16119.38383529412</v>
          </cell>
          <cell r="Z3525">
            <v>17910.426483660132</v>
          </cell>
          <cell r="AB3525" t="str">
            <v/>
          </cell>
          <cell r="AC3525">
            <v>1647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I3525" t="str">
            <v/>
          </cell>
          <cell r="AJ3525" t="str">
            <v/>
          </cell>
          <cell r="AM3525" t="e">
            <v>#N/A</v>
          </cell>
        </row>
        <row r="3526">
          <cell r="A3526" t="str">
            <v>ACTIVE</v>
          </cell>
          <cell r="B3526" t="str">
            <v>37-1615</v>
          </cell>
          <cell r="C3526">
            <v>28866585</v>
          </cell>
          <cell r="D3526" t="str">
            <v>37-1615</v>
          </cell>
          <cell r="E3526" t="str">
            <v>SDR 26</v>
          </cell>
          <cell r="F3526" t="str">
            <v>30X15 DOUBLE WYE GXGXGXG SDR26</v>
          </cell>
          <cell r="G3526">
            <v>294.83999999999997</v>
          </cell>
          <cell r="H3526">
            <v>133.73706528</v>
          </cell>
          <cell r="I3526">
            <v>1</v>
          </cell>
          <cell r="J3526" t="str">
            <v>-</v>
          </cell>
          <cell r="K3526">
            <v>20501.49232679739</v>
          </cell>
          <cell r="L3526">
            <v>1917.817</v>
          </cell>
          <cell r="M3526" t="str">
            <v>SPECFIT</v>
          </cell>
          <cell r="N3526" t="str">
            <v>(80)9403015</v>
          </cell>
          <cell r="O3526" t="str">
            <v>BOX</v>
          </cell>
          <cell r="P3526" t="str">
            <v>D</v>
          </cell>
          <cell r="Q3526" t="str">
            <v>F</v>
          </cell>
          <cell r="R3526">
            <v>16116.117647058825</v>
          </cell>
          <cell r="S3526">
            <v>17244.245882352945</v>
          </cell>
          <cell r="T3526">
            <v>17244.245882352945</v>
          </cell>
          <cell r="U3526">
            <v>17244.245882352945</v>
          </cell>
          <cell r="V3526">
            <v>18451.343094117652</v>
          </cell>
          <cell r="W3526">
            <v>18451.343094117652</v>
          </cell>
          <cell r="X3526">
            <v>18451.343094117652</v>
          </cell>
          <cell r="Y3526">
            <v>18451.343094117652</v>
          </cell>
          <cell r="Z3526">
            <v>20501.49232679739</v>
          </cell>
          <cell r="AB3526" t="str">
            <v/>
          </cell>
          <cell r="AC3526">
            <v>1648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I3526" t="str">
            <v/>
          </cell>
          <cell r="AJ3526" t="str">
            <v/>
          </cell>
          <cell r="AM3526" t="e">
            <v>#N/A</v>
          </cell>
        </row>
        <row r="3527">
          <cell r="A3527" t="str">
            <v>ACTIVE</v>
          </cell>
          <cell r="B3527" t="str">
            <v>37-1616</v>
          </cell>
          <cell r="C3527">
            <v>28866593</v>
          </cell>
          <cell r="D3527" t="str">
            <v>37-1616</v>
          </cell>
          <cell r="E3527" t="str">
            <v>SDR 26</v>
          </cell>
          <cell r="F3527" t="str">
            <v>30X18 DOUBLE WYE GXGXGXG SDR26</v>
          </cell>
          <cell r="G3527">
            <v>341.64</v>
          </cell>
          <cell r="H3527">
            <v>154.96517087999999</v>
          </cell>
          <cell r="I3527">
            <v>1</v>
          </cell>
          <cell r="J3527" t="str">
            <v>-</v>
          </cell>
          <cell r="K3527">
            <v>22392.971888888893</v>
          </cell>
          <cell r="L3527">
            <v>2094.7556</v>
          </cell>
          <cell r="M3527" t="str">
            <v>SPECFIT</v>
          </cell>
          <cell r="N3527" t="str">
            <v>(80)9403018</v>
          </cell>
          <cell r="O3527" t="str">
            <v>BOX</v>
          </cell>
          <cell r="P3527" t="str">
            <v>D</v>
          </cell>
          <cell r="Q3527" t="str">
            <v>F</v>
          </cell>
          <cell r="R3527">
            <v>17603</v>
          </cell>
          <cell r="S3527">
            <v>18835.210000000003</v>
          </cell>
          <cell r="T3527">
            <v>18835.210000000003</v>
          </cell>
          <cell r="U3527">
            <v>18835.210000000003</v>
          </cell>
          <cell r="V3527">
            <v>20153.674700000003</v>
          </cell>
          <cell r="W3527">
            <v>20153.674700000003</v>
          </cell>
          <cell r="X3527">
            <v>20153.674700000003</v>
          </cell>
          <cell r="Y3527">
            <v>20153.674700000003</v>
          </cell>
          <cell r="Z3527">
            <v>22392.971888888893</v>
          </cell>
          <cell r="AB3527" t="str">
            <v/>
          </cell>
          <cell r="AC3527">
            <v>1649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I3527" t="str">
            <v/>
          </cell>
          <cell r="AJ3527" t="str">
            <v/>
          </cell>
          <cell r="AM3527" t="e">
            <v>#N/A</v>
          </cell>
        </row>
        <row r="3528">
          <cell r="A3528" t="str">
            <v>ACTIVE</v>
          </cell>
          <cell r="B3528" t="str">
            <v>37-1617</v>
          </cell>
          <cell r="C3528">
            <v>28866607</v>
          </cell>
          <cell r="D3528" t="str">
            <v>37-1617</v>
          </cell>
          <cell r="E3528" t="str">
            <v>SDR 26</v>
          </cell>
          <cell r="F3528" t="str">
            <v>30X21 DOUBLE WYE GXGXGXG SDR26</v>
          </cell>
          <cell r="G3528">
            <v>384.93</v>
          </cell>
          <cell r="H3528">
            <v>174.60116855999999</v>
          </cell>
          <cell r="I3528">
            <v>1</v>
          </cell>
          <cell r="J3528" t="str">
            <v>-</v>
          </cell>
          <cell r="K3528">
            <v>25496.234563398695</v>
          </cell>
          <cell r="L3528">
            <v>2385.0522999999998</v>
          </cell>
          <cell r="M3528" t="str">
            <v>SPECFIT</v>
          </cell>
          <cell r="N3528" t="str">
            <v>(80)9403021</v>
          </cell>
          <cell r="O3528" t="str">
            <v>BOX</v>
          </cell>
          <cell r="P3528" t="str">
            <v>D</v>
          </cell>
          <cell r="Q3528" t="str">
            <v>F</v>
          </cell>
          <cell r="R3528">
            <v>20042.458823529414</v>
          </cell>
          <cell r="S3528">
            <v>21445.430941176473</v>
          </cell>
          <cell r="T3528">
            <v>21445.430941176473</v>
          </cell>
          <cell r="U3528">
            <v>21445.430941176473</v>
          </cell>
          <cell r="V3528">
            <v>22946.611107058827</v>
          </cell>
          <cell r="W3528">
            <v>22946.611107058827</v>
          </cell>
          <cell r="X3528">
            <v>22946.611107058827</v>
          </cell>
          <cell r="Y3528">
            <v>22946.611107058827</v>
          </cell>
          <cell r="Z3528">
            <v>25496.234563398695</v>
          </cell>
          <cell r="AB3528" t="str">
            <v/>
          </cell>
          <cell r="AC3528">
            <v>1650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I3528" t="str">
            <v/>
          </cell>
          <cell r="AJ3528" t="str">
            <v/>
          </cell>
          <cell r="AM3528" t="e">
            <v>#N/A</v>
          </cell>
        </row>
        <row r="3529">
          <cell r="A3529" t="str">
            <v>ACTIVE</v>
          </cell>
          <cell r="B3529" t="str">
            <v>37-1618</v>
          </cell>
          <cell r="C3529">
            <v>28866615</v>
          </cell>
          <cell r="D3529" t="str">
            <v>37-1618</v>
          </cell>
          <cell r="E3529" t="str">
            <v>SDR 26</v>
          </cell>
          <cell r="F3529" t="str">
            <v>30X24 DOUBLE WYE GXGXGXG SDR26</v>
          </cell>
          <cell r="G3529">
            <v>433.48500000000001</v>
          </cell>
          <cell r="H3529">
            <v>196.62532812000001</v>
          </cell>
          <cell r="I3529">
            <v>1</v>
          </cell>
          <cell r="J3529" t="str">
            <v>-</v>
          </cell>
          <cell r="K3529">
            <v>27978.871641830068</v>
          </cell>
          <cell r="L3529">
            <v>2617.2914999999998</v>
          </cell>
          <cell r="M3529" t="str">
            <v>SPECFIT</v>
          </cell>
          <cell r="N3529" t="str">
            <v>(80)9403024</v>
          </cell>
          <cell r="O3529" t="str">
            <v>BOX</v>
          </cell>
          <cell r="P3529" t="str">
            <v>D</v>
          </cell>
          <cell r="Q3529" t="str">
            <v>F</v>
          </cell>
          <cell r="R3529">
            <v>21994.047058823529</v>
          </cell>
          <cell r="S3529">
            <v>23533.630352941178</v>
          </cell>
          <cell r="T3529">
            <v>23533.630352941178</v>
          </cell>
          <cell r="U3529">
            <v>23533.630352941178</v>
          </cell>
          <cell r="V3529">
            <v>25180.984477647064</v>
          </cell>
          <cell r="W3529">
            <v>25180.984477647064</v>
          </cell>
          <cell r="X3529">
            <v>25180.984477647064</v>
          </cell>
          <cell r="Y3529">
            <v>25180.984477647064</v>
          </cell>
          <cell r="Z3529">
            <v>27978.871641830068</v>
          </cell>
          <cell r="AB3529" t="str">
            <v/>
          </cell>
          <cell r="AC3529">
            <v>1651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I3529" t="str">
            <v/>
          </cell>
          <cell r="AJ3529" t="str">
            <v/>
          </cell>
          <cell r="AM3529" t="e">
            <v>#N/A</v>
          </cell>
        </row>
        <row r="3530">
          <cell r="A3530" t="str">
            <v>ACTIVE</v>
          </cell>
          <cell r="B3530" t="str">
            <v>37-1619</v>
          </cell>
          <cell r="C3530">
            <v>28866623</v>
          </cell>
          <cell r="D3530" t="str">
            <v>37-1619</v>
          </cell>
          <cell r="E3530" t="str">
            <v>SDR 26</v>
          </cell>
          <cell r="F3530" t="str">
            <v>30X27 DOUBLE WYE GXGXGXG SDR26</v>
          </cell>
          <cell r="G3530">
            <v>481.45499999999998</v>
          </cell>
          <cell r="H3530">
            <v>218.38413635999999</v>
          </cell>
          <cell r="I3530">
            <v>1</v>
          </cell>
          <cell r="J3530" t="str">
            <v>-</v>
          </cell>
          <cell r="K3530">
            <v>34973.612001307192</v>
          </cell>
          <cell r="L3530">
            <v>3271.6152999999999</v>
          </cell>
          <cell r="M3530" t="str">
            <v>SPECFIT</v>
          </cell>
          <cell r="N3530" t="str">
            <v>(80)9403027</v>
          </cell>
          <cell r="O3530" t="str">
            <v>BOX</v>
          </cell>
          <cell r="P3530" t="str">
            <v>D</v>
          </cell>
          <cell r="Q3530" t="str">
            <v>F</v>
          </cell>
          <cell r="R3530">
            <v>27492.576470588236</v>
          </cell>
          <cell r="S3530">
            <v>29417.056823529412</v>
          </cell>
          <cell r="T3530">
            <v>29417.056823529412</v>
          </cell>
          <cell r="U3530">
            <v>29417.056823529412</v>
          </cell>
          <cell r="V3530">
            <v>31476.250801176473</v>
          </cell>
          <cell r="W3530">
            <v>31476.250801176473</v>
          </cell>
          <cell r="X3530">
            <v>31476.250801176473</v>
          </cell>
          <cell r="Y3530">
            <v>31476.250801176473</v>
          </cell>
          <cell r="Z3530">
            <v>34973.612001307192</v>
          </cell>
          <cell r="AB3530" t="str">
            <v/>
          </cell>
          <cell r="AC3530">
            <v>1652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I3530" t="str">
            <v/>
          </cell>
          <cell r="AJ3530" t="str">
            <v/>
          </cell>
          <cell r="AM3530" t="e">
            <v>#N/A</v>
          </cell>
        </row>
        <row r="3531">
          <cell r="A3531" t="str">
            <v>ACTIVE</v>
          </cell>
          <cell r="B3531" t="str">
            <v>37-1620</v>
          </cell>
          <cell r="C3531">
            <v>28866631</v>
          </cell>
          <cell r="D3531" t="str">
            <v>37-1620</v>
          </cell>
          <cell r="E3531" t="str">
            <v>SDR 26</v>
          </cell>
          <cell r="F3531" t="str">
            <v>30 DOUBLE WYE GXGXGXG SDR26</v>
          </cell>
          <cell r="G3531">
            <v>633.55499999999995</v>
          </cell>
          <cell r="H3531">
            <v>287.37547955999997</v>
          </cell>
          <cell r="I3531">
            <v>1</v>
          </cell>
          <cell r="J3531" t="str">
            <v>-</v>
          </cell>
          <cell r="K3531">
            <v>43717.011260130726</v>
          </cell>
          <cell r="L3531">
            <v>4089.5191</v>
          </cell>
          <cell r="M3531" t="str">
            <v>SPECFIT</v>
          </cell>
          <cell r="N3531" t="str">
            <v>(80)94030</v>
          </cell>
          <cell r="O3531" t="str">
            <v>BOX</v>
          </cell>
          <cell r="P3531" t="str">
            <v>D</v>
          </cell>
          <cell r="Q3531" t="str">
            <v>F</v>
          </cell>
          <cell r="R3531">
            <v>34365.717647058824</v>
          </cell>
          <cell r="S3531">
            <v>36771.317882352945</v>
          </cell>
          <cell r="T3531">
            <v>36771.317882352945</v>
          </cell>
          <cell r="U3531">
            <v>36771.317882352945</v>
          </cell>
          <cell r="V3531">
            <v>39345.310134117652</v>
          </cell>
          <cell r="W3531">
            <v>39345.310134117652</v>
          </cell>
          <cell r="X3531">
            <v>39345.310134117652</v>
          </cell>
          <cell r="Y3531">
            <v>39345.310134117652</v>
          </cell>
          <cell r="Z3531">
            <v>43717.011260130726</v>
          </cell>
          <cell r="AB3531" t="str">
            <v/>
          </cell>
          <cell r="AC3531">
            <v>1653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I3531" t="str">
            <v/>
          </cell>
          <cell r="AJ3531" t="str">
            <v/>
          </cell>
          <cell r="AM3531" t="e">
            <v>#N/A</v>
          </cell>
        </row>
        <row r="3532">
          <cell r="A3532" t="str">
            <v>ACTIVE</v>
          </cell>
          <cell r="B3532" t="str">
            <v>37-1621</v>
          </cell>
          <cell r="C3532">
            <v>28866640</v>
          </cell>
          <cell r="D3532" t="str">
            <v>37-1621</v>
          </cell>
          <cell r="E3532" t="str">
            <v>SDR 26</v>
          </cell>
          <cell r="F3532" t="str">
            <v>36X4 DOUBLE WYE GXGXGXG SDR26</v>
          </cell>
          <cell r="G3532">
            <v>293.08499999999998</v>
          </cell>
          <cell r="H3532">
            <v>132.94101132</v>
          </cell>
          <cell r="I3532">
            <v>1</v>
          </cell>
          <cell r="J3532" t="str">
            <v>-</v>
          </cell>
          <cell r="K3532">
            <v>16921.337645751635</v>
          </cell>
          <cell r="L3532">
            <v>1582.9103</v>
          </cell>
          <cell r="M3532" t="str">
            <v>SPECFIT</v>
          </cell>
          <cell r="N3532" t="str">
            <v>(80)940364</v>
          </cell>
          <cell r="O3532" t="str">
            <v>BOX</v>
          </cell>
          <cell r="P3532" t="str">
            <v>D</v>
          </cell>
          <cell r="Q3532" t="str">
            <v>F</v>
          </cell>
          <cell r="R3532">
            <v>13301.776470588236</v>
          </cell>
          <cell r="S3532">
            <v>14232.900823529413</v>
          </cell>
          <cell r="T3532">
            <v>14232.900823529413</v>
          </cell>
          <cell r="U3532">
            <v>14232.900823529413</v>
          </cell>
          <cell r="V3532">
            <v>15229.203881176472</v>
          </cell>
          <cell r="W3532">
            <v>15229.203881176472</v>
          </cell>
          <cell r="X3532">
            <v>15229.203881176472</v>
          </cell>
          <cell r="Y3532">
            <v>15229.203881176472</v>
          </cell>
          <cell r="Z3532">
            <v>16921.337645751635</v>
          </cell>
          <cell r="AB3532" t="str">
            <v/>
          </cell>
          <cell r="AC3532">
            <v>1654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I3532" t="str">
            <v/>
          </cell>
          <cell r="AJ3532" t="str">
            <v/>
          </cell>
          <cell r="AM3532" t="e">
            <v>#N/A</v>
          </cell>
        </row>
        <row r="3533">
          <cell r="A3533" t="str">
            <v>ACTIVE</v>
          </cell>
          <cell r="B3533" t="str">
            <v>37-1622</v>
          </cell>
          <cell r="C3533">
            <v>28866658</v>
          </cell>
          <cell r="D3533" t="str">
            <v>37-1622</v>
          </cell>
          <cell r="E3533" t="str">
            <v>SDR 26</v>
          </cell>
          <cell r="F3533" t="str">
            <v>36X6 DOUBLE WYE GXGXGXG SDR26</v>
          </cell>
          <cell r="G3533">
            <v>308.88</v>
          </cell>
          <cell r="H3533">
            <v>140.10549696000001</v>
          </cell>
          <cell r="I3533">
            <v>1</v>
          </cell>
          <cell r="J3533" t="str">
            <v>-</v>
          </cell>
          <cell r="K3533">
            <v>17623.632775163402</v>
          </cell>
          <cell r="L3533">
            <v>1648.6070999999999</v>
          </cell>
          <cell r="M3533" t="str">
            <v>SPECFIT</v>
          </cell>
          <cell r="N3533" t="str">
            <v>(80)940366</v>
          </cell>
          <cell r="O3533" t="str">
            <v>BOX</v>
          </cell>
          <cell r="P3533" t="str">
            <v>D</v>
          </cell>
          <cell r="Q3533" t="str">
            <v>F</v>
          </cell>
          <cell r="R3533">
            <v>13853.84705882353</v>
          </cell>
          <cell r="S3533">
            <v>14823.616352941179</v>
          </cell>
          <cell r="T3533">
            <v>14823.616352941179</v>
          </cell>
          <cell r="U3533">
            <v>14823.616352941179</v>
          </cell>
          <cell r="V3533">
            <v>15861.269497647063</v>
          </cell>
          <cell r="W3533">
            <v>15861.269497647063</v>
          </cell>
          <cell r="X3533">
            <v>15861.269497647063</v>
          </cell>
          <cell r="Y3533">
            <v>15861.269497647063</v>
          </cell>
          <cell r="Z3533">
            <v>17623.632775163402</v>
          </cell>
          <cell r="AB3533" t="str">
            <v/>
          </cell>
          <cell r="AC3533">
            <v>1655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I3533" t="str">
            <v/>
          </cell>
          <cell r="AJ3533" t="str">
            <v/>
          </cell>
          <cell r="AM3533" t="e">
            <v>#N/A</v>
          </cell>
        </row>
        <row r="3534">
          <cell r="A3534" t="str">
            <v>ACTIVE</v>
          </cell>
          <cell r="B3534" t="str">
            <v>37-1623</v>
          </cell>
          <cell r="C3534">
            <v>28866666</v>
          </cell>
          <cell r="D3534" t="str">
            <v>37-1623</v>
          </cell>
          <cell r="E3534" t="str">
            <v>SDR 26</v>
          </cell>
          <cell r="F3534" t="str">
            <v>36X8 DOUBLE WYE GXGXGXG SDR26</v>
          </cell>
          <cell r="G3534">
            <v>325.84500000000003</v>
          </cell>
          <cell r="H3534">
            <v>147.80068524000001</v>
          </cell>
          <cell r="I3534">
            <v>1</v>
          </cell>
          <cell r="J3534" t="str">
            <v>-</v>
          </cell>
          <cell r="K3534">
            <v>17999.743649673204</v>
          </cell>
          <cell r="L3534">
            <v>1683.7910999999999</v>
          </cell>
          <cell r="M3534" t="str">
            <v>SPECFIT</v>
          </cell>
          <cell r="N3534" t="str">
            <v>(80)940368</v>
          </cell>
          <cell r="O3534" t="str">
            <v>BOX</v>
          </cell>
          <cell r="P3534" t="str">
            <v>D</v>
          </cell>
          <cell r="Q3534" t="str">
            <v>F</v>
          </cell>
          <cell r="R3534">
            <v>14149.505882352942</v>
          </cell>
          <cell r="S3534">
            <v>15139.971294117648</v>
          </cell>
          <cell r="T3534">
            <v>15139.971294117648</v>
          </cell>
          <cell r="U3534">
            <v>15139.971294117648</v>
          </cell>
          <cell r="V3534">
            <v>16199.769284705884</v>
          </cell>
          <cell r="W3534">
            <v>16199.769284705884</v>
          </cell>
          <cell r="X3534">
            <v>16199.769284705884</v>
          </cell>
          <cell r="Y3534">
            <v>16199.769284705884</v>
          </cell>
          <cell r="Z3534">
            <v>17999.743649673204</v>
          </cell>
          <cell r="AB3534" t="str">
            <v/>
          </cell>
          <cell r="AC3534">
            <v>1656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I3534" t="str">
            <v/>
          </cell>
          <cell r="AJ3534" t="str">
            <v/>
          </cell>
          <cell r="AM3534" t="e">
            <v>#N/A</v>
          </cell>
        </row>
        <row r="3535">
          <cell r="A3535" t="str">
            <v>ACTIVE</v>
          </cell>
          <cell r="B3535" t="str">
            <v>37-1624</v>
          </cell>
          <cell r="C3535">
            <v>28866674</v>
          </cell>
          <cell r="D3535" t="str">
            <v>37-1624</v>
          </cell>
          <cell r="E3535" t="str">
            <v>SDR 26</v>
          </cell>
          <cell r="F3535" t="str">
            <v>36X10 DOUBLE WYE GXGXGXG SDR26</v>
          </cell>
          <cell r="G3535">
            <v>344.565</v>
          </cell>
          <cell r="H3535">
            <v>156.29192748</v>
          </cell>
          <cell r="I3535">
            <v>1</v>
          </cell>
          <cell r="J3535" t="str">
            <v>-</v>
          </cell>
          <cell r="K3535">
            <v>20208.308130718953</v>
          </cell>
          <cell r="L3535">
            <v>1890.3907999999999</v>
          </cell>
          <cell r="M3535" t="str">
            <v>SPECFIT</v>
          </cell>
          <cell r="N3535" t="str">
            <v>(80)9403610</v>
          </cell>
          <cell r="O3535" t="str">
            <v>BOX</v>
          </cell>
          <cell r="P3535" t="str">
            <v>D</v>
          </cell>
          <cell r="Q3535" t="str">
            <v>F</v>
          </cell>
          <cell r="R3535">
            <v>15885.64705882353</v>
          </cell>
          <cell r="S3535">
            <v>16997.642352941177</v>
          </cell>
          <cell r="T3535">
            <v>16997.642352941177</v>
          </cell>
          <cell r="U3535">
            <v>16997.642352941177</v>
          </cell>
          <cell r="V3535">
            <v>18187.477317647059</v>
          </cell>
          <cell r="W3535">
            <v>18187.477317647059</v>
          </cell>
          <cell r="X3535">
            <v>18187.477317647059</v>
          </cell>
          <cell r="Y3535">
            <v>18187.477317647059</v>
          </cell>
          <cell r="Z3535">
            <v>20208.308130718953</v>
          </cell>
          <cell r="AB3535" t="str">
            <v/>
          </cell>
          <cell r="AC3535">
            <v>1657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I3535" t="str">
            <v/>
          </cell>
          <cell r="AJ3535" t="str">
            <v/>
          </cell>
          <cell r="AM3535" t="e">
            <v>#N/A</v>
          </cell>
        </row>
        <row r="3536">
          <cell r="A3536" t="str">
            <v>ACTIVE</v>
          </cell>
          <cell r="B3536" t="str">
            <v>37-1625</v>
          </cell>
          <cell r="C3536">
            <v>28866682</v>
          </cell>
          <cell r="D3536" t="str">
            <v>37-1625</v>
          </cell>
          <cell r="E3536" t="str">
            <v>SDR 26</v>
          </cell>
          <cell r="F3536" t="str">
            <v>36X12 DOUBLE WYE GXGXGXG SDR26</v>
          </cell>
          <cell r="G3536">
            <v>367.38</v>
          </cell>
          <cell r="H3536">
            <v>166.64062895999999</v>
          </cell>
          <cell r="I3536">
            <v>1</v>
          </cell>
          <cell r="J3536" t="str">
            <v>-</v>
          </cell>
          <cell r="K3536">
            <v>22388.033104575166</v>
          </cell>
          <cell r="L3536">
            <v>2094.2946000000002</v>
          </cell>
          <cell r="M3536" t="str">
            <v>SPECFIT</v>
          </cell>
          <cell r="N3536" t="str">
            <v>(80)9403612</v>
          </cell>
          <cell r="O3536" t="str">
            <v>BOX</v>
          </cell>
          <cell r="P3536" t="str">
            <v>D</v>
          </cell>
          <cell r="Q3536" t="str">
            <v>F</v>
          </cell>
          <cell r="R3536">
            <v>17599.117647058825</v>
          </cell>
          <cell r="S3536">
            <v>18831.055882352943</v>
          </cell>
          <cell r="T3536">
            <v>18831.055882352943</v>
          </cell>
          <cell r="U3536">
            <v>18831.055882352943</v>
          </cell>
          <cell r="V3536">
            <v>20149.229794117651</v>
          </cell>
          <cell r="W3536">
            <v>20149.229794117651</v>
          </cell>
          <cell r="X3536">
            <v>20149.229794117651</v>
          </cell>
          <cell r="Y3536">
            <v>20149.229794117651</v>
          </cell>
          <cell r="Z3536">
            <v>22388.033104575166</v>
          </cell>
          <cell r="AB3536" t="str">
            <v/>
          </cell>
          <cell r="AC3536">
            <v>1658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I3536" t="str">
            <v/>
          </cell>
          <cell r="AJ3536" t="str">
            <v/>
          </cell>
          <cell r="AM3536" t="e">
            <v>#N/A</v>
          </cell>
        </row>
        <row r="3537">
          <cell r="A3537" t="str">
            <v>ACTIVE</v>
          </cell>
          <cell r="B3537" t="str">
            <v>37-1626</v>
          </cell>
          <cell r="C3537">
            <v>28866690</v>
          </cell>
          <cell r="D3537" t="str">
            <v>37-1626</v>
          </cell>
          <cell r="E3537" t="str">
            <v>SDR 26</v>
          </cell>
          <cell r="F3537" t="str">
            <v>36X15 DOUBLE WYE GXGXGXG SDR26</v>
          </cell>
          <cell r="G3537">
            <v>399.55500000000001</v>
          </cell>
          <cell r="H3537">
            <v>181.23495156000001</v>
          </cell>
          <cell r="I3537">
            <v>1</v>
          </cell>
          <cell r="J3537" t="str">
            <v>-</v>
          </cell>
          <cell r="K3537">
            <v>25626.827993464049</v>
          </cell>
          <cell r="L3537">
            <v>2397.2685000000001</v>
          </cell>
          <cell r="M3537" t="str">
            <v>SPECFIT</v>
          </cell>
          <cell r="N3537" t="str">
            <v>(80)9403615</v>
          </cell>
          <cell r="O3537" t="str">
            <v>BOX</v>
          </cell>
          <cell r="P3537" t="str">
            <v>D</v>
          </cell>
          <cell r="Q3537" t="str">
            <v>F</v>
          </cell>
          <cell r="R3537">
            <v>20145.117647058822</v>
          </cell>
          <cell r="S3537">
            <v>21555.27588235294</v>
          </cell>
          <cell r="T3537">
            <v>21555.27588235294</v>
          </cell>
          <cell r="U3537">
            <v>21555.27588235294</v>
          </cell>
          <cell r="V3537">
            <v>23064.145194117646</v>
          </cell>
          <cell r="W3537">
            <v>23064.145194117646</v>
          </cell>
          <cell r="X3537">
            <v>23064.145194117646</v>
          </cell>
          <cell r="Y3537">
            <v>23064.145194117646</v>
          </cell>
          <cell r="Z3537">
            <v>25626.827993464049</v>
          </cell>
          <cell r="AB3537" t="str">
            <v/>
          </cell>
          <cell r="AC3537">
            <v>1659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I3537" t="str">
            <v/>
          </cell>
          <cell r="AJ3537" t="str">
            <v/>
          </cell>
          <cell r="AM3537" t="e">
            <v>#N/A</v>
          </cell>
        </row>
        <row r="3538">
          <cell r="A3538" t="str">
            <v>ACTIVE</v>
          </cell>
          <cell r="B3538" t="str">
            <v>37-1627</v>
          </cell>
          <cell r="C3538">
            <v>28866704</v>
          </cell>
          <cell r="D3538" t="str">
            <v>37-1627</v>
          </cell>
          <cell r="E3538" t="str">
            <v>SDR 26</v>
          </cell>
          <cell r="F3538" t="str">
            <v>36X18 DOUBLE WYE GXGXGXG SDR26</v>
          </cell>
          <cell r="G3538">
            <v>458.05500000000001</v>
          </cell>
          <cell r="H3538">
            <v>207.77008355999999</v>
          </cell>
          <cell r="I3538">
            <v>1</v>
          </cell>
          <cell r="J3538" t="str">
            <v>-</v>
          </cell>
          <cell r="K3538">
            <v>27991.203636601313</v>
          </cell>
          <cell r="L3538">
            <v>2618.4450000000002</v>
          </cell>
          <cell r="M3538" t="str">
            <v>SPECFIT</v>
          </cell>
          <cell r="N3538" t="str">
            <v>(80)9403618</v>
          </cell>
          <cell r="O3538" t="str">
            <v>BOX</v>
          </cell>
          <cell r="P3538" t="str">
            <v>D</v>
          </cell>
          <cell r="Q3538" t="str">
            <v>F</v>
          </cell>
          <cell r="R3538">
            <v>22003.74117647059</v>
          </cell>
          <cell r="S3538">
            <v>23544.003058823531</v>
          </cell>
          <cell r="T3538">
            <v>23544.003058823531</v>
          </cell>
          <cell r="U3538">
            <v>23544.003058823531</v>
          </cell>
          <cell r="V3538">
            <v>25192.083272941181</v>
          </cell>
          <cell r="W3538">
            <v>25192.083272941181</v>
          </cell>
          <cell r="X3538">
            <v>25192.083272941181</v>
          </cell>
          <cell r="Y3538">
            <v>25192.083272941181</v>
          </cell>
          <cell r="Z3538">
            <v>27991.203636601313</v>
          </cell>
          <cell r="AB3538" t="str">
            <v/>
          </cell>
          <cell r="AC3538">
            <v>1660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I3538" t="str">
            <v/>
          </cell>
          <cell r="AJ3538" t="str">
            <v/>
          </cell>
          <cell r="AM3538" t="e">
            <v>#N/A</v>
          </cell>
        </row>
        <row r="3539">
          <cell r="A3539" t="str">
            <v>ACTIVE</v>
          </cell>
          <cell r="B3539" t="str">
            <v>37-1628</v>
          </cell>
          <cell r="C3539">
            <v>28866712</v>
          </cell>
          <cell r="D3539" t="str">
            <v>37-1628</v>
          </cell>
          <cell r="E3539" t="str">
            <v>SDR 26</v>
          </cell>
          <cell r="F3539" t="str">
            <v>36X21 DOUBLE WYE GXGXGXG SDR26</v>
          </cell>
          <cell r="G3539">
            <v>502.51499999999999</v>
          </cell>
          <cell r="H3539">
            <v>227.93678387999998</v>
          </cell>
          <cell r="I3539">
            <v>1</v>
          </cell>
          <cell r="J3539" t="str">
            <v>-</v>
          </cell>
          <cell r="K3539">
            <v>31870.289462745102</v>
          </cell>
          <cell r="L3539">
            <v>2981.3148999999999</v>
          </cell>
          <cell r="M3539" t="str">
            <v>SPECFIT</v>
          </cell>
          <cell r="N3539" t="str">
            <v>(80)9403621</v>
          </cell>
          <cell r="O3539" t="str">
            <v>BOX</v>
          </cell>
          <cell r="P3539" t="str">
            <v>D</v>
          </cell>
          <cell r="Q3539" t="str">
            <v>F</v>
          </cell>
          <cell r="R3539">
            <v>25053.070588235296</v>
          </cell>
          <cell r="S3539">
            <v>26806.785529411769</v>
          </cell>
          <cell r="T3539">
            <v>26806.785529411769</v>
          </cell>
          <cell r="U3539">
            <v>26806.785529411769</v>
          </cell>
          <cell r="V3539">
            <v>28683.260516470593</v>
          </cell>
          <cell r="W3539">
            <v>28683.260516470593</v>
          </cell>
          <cell r="X3539">
            <v>28683.260516470593</v>
          </cell>
          <cell r="Y3539">
            <v>28683.260516470593</v>
          </cell>
          <cell r="Z3539">
            <v>31870.289462745102</v>
          </cell>
          <cell r="AB3539" t="str">
            <v/>
          </cell>
          <cell r="AC3539">
            <v>1661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I3539" t="str">
            <v/>
          </cell>
          <cell r="AJ3539" t="str">
            <v/>
          </cell>
          <cell r="AM3539" t="e">
            <v>#N/A</v>
          </cell>
        </row>
        <row r="3540">
          <cell r="A3540" t="str">
            <v>ACTIVE</v>
          </cell>
          <cell r="B3540" t="str">
            <v>37-1629</v>
          </cell>
          <cell r="C3540">
            <v>28866720</v>
          </cell>
          <cell r="D3540" t="str">
            <v>37-1629</v>
          </cell>
          <cell r="E3540" t="str">
            <v>SDR 26</v>
          </cell>
          <cell r="F3540" t="str">
            <v>36X24 DOUBLE WYE GXGXGXG SDR26</v>
          </cell>
          <cell r="G3540">
            <v>565.69500000000005</v>
          </cell>
          <cell r="H3540">
            <v>256.59472644000004</v>
          </cell>
          <cell r="I3540">
            <v>1</v>
          </cell>
          <cell r="J3540" t="str">
            <v>-</v>
          </cell>
          <cell r="K3540">
            <v>34973.612001307192</v>
          </cell>
          <cell r="L3540">
            <v>3271.6152999999999</v>
          </cell>
          <cell r="M3540" t="str">
            <v>SPECFIT</v>
          </cell>
          <cell r="N3540" t="str">
            <v>(80)9403624</v>
          </cell>
          <cell r="O3540" t="str">
            <v>BOX</v>
          </cell>
          <cell r="P3540" t="str">
            <v>D</v>
          </cell>
          <cell r="Q3540" t="str">
            <v>F</v>
          </cell>
          <cell r="R3540">
            <v>27492.576470588236</v>
          </cell>
          <cell r="S3540">
            <v>29417.056823529412</v>
          </cell>
          <cell r="T3540">
            <v>29417.056823529412</v>
          </cell>
          <cell r="U3540">
            <v>29417.056823529412</v>
          </cell>
          <cell r="V3540">
            <v>31476.250801176473</v>
          </cell>
          <cell r="W3540">
            <v>31476.250801176473</v>
          </cell>
          <cell r="X3540">
            <v>31476.250801176473</v>
          </cell>
          <cell r="Y3540">
            <v>31476.250801176473</v>
          </cell>
          <cell r="Z3540">
            <v>34973.612001307192</v>
          </cell>
          <cell r="AB3540" t="str">
            <v/>
          </cell>
          <cell r="AC3540">
            <v>1662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I3540" t="str">
            <v/>
          </cell>
          <cell r="AJ3540" t="str">
            <v/>
          </cell>
          <cell r="AM3540" t="e">
            <v>#N/A</v>
          </cell>
        </row>
        <row r="3541">
          <cell r="A3541" t="str">
            <v>ACTIVE</v>
          </cell>
          <cell r="B3541" t="str">
            <v>37-1630</v>
          </cell>
          <cell r="C3541">
            <v>28866739</v>
          </cell>
          <cell r="D3541" t="str">
            <v>37-1630</v>
          </cell>
          <cell r="E3541" t="str">
            <v>SDR 26</v>
          </cell>
          <cell r="F3541" t="str">
            <v>36X27 DOUBLE WYE GXGXGXG SDR26</v>
          </cell>
          <cell r="G3541">
            <v>669.82500000000005</v>
          </cell>
          <cell r="H3541">
            <v>303.8272614</v>
          </cell>
          <cell r="I3541">
            <v>1</v>
          </cell>
          <cell r="J3541" t="str">
            <v>-</v>
          </cell>
          <cell r="K3541">
            <v>43717.011260130726</v>
          </cell>
          <cell r="L3541">
            <v>4089.5191</v>
          </cell>
          <cell r="M3541" t="str">
            <v>SPECFIT</v>
          </cell>
          <cell r="N3541" t="str">
            <v>(80)9403627</v>
          </cell>
          <cell r="O3541" t="str">
            <v>BOX</v>
          </cell>
          <cell r="P3541" t="str">
            <v>D</v>
          </cell>
          <cell r="Q3541" t="str">
            <v>F</v>
          </cell>
          <cell r="R3541">
            <v>34365.717647058824</v>
          </cell>
          <cell r="S3541">
            <v>36771.317882352945</v>
          </cell>
          <cell r="T3541">
            <v>36771.317882352945</v>
          </cell>
          <cell r="U3541">
            <v>36771.317882352945</v>
          </cell>
          <cell r="V3541">
            <v>39345.310134117652</v>
          </cell>
          <cell r="W3541">
            <v>39345.310134117652</v>
          </cell>
          <cell r="X3541">
            <v>39345.310134117652</v>
          </cell>
          <cell r="Y3541">
            <v>39345.310134117652</v>
          </cell>
          <cell r="Z3541">
            <v>43717.011260130726</v>
          </cell>
          <cell r="AB3541" t="str">
            <v/>
          </cell>
          <cell r="AC3541">
            <v>1663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I3541" t="str">
            <v/>
          </cell>
          <cell r="AJ3541" t="str">
            <v/>
          </cell>
          <cell r="AM3541" t="e">
            <v>#N/A</v>
          </cell>
        </row>
        <row r="3542">
          <cell r="A3542" t="str">
            <v>ACTIVE</v>
          </cell>
          <cell r="B3542" t="str">
            <v>37-1631</v>
          </cell>
          <cell r="C3542">
            <v>28866747</v>
          </cell>
          <cell r="D3542" t="str">
            <v>37-1631</v>
          </cell>
          <cell r="E3542" t="str">
            <v>SDR 26</v>
          </cell>
          <cell r="F3542" t="str">
            <v>36X30 DOUBLE WYE GXGXGXG SDR26</v>
          </cell>
          <cell r="G3542">
            <v>771.03</v>
          </cell>
          <cell r="H3542">
            <v>349.73303976</v>
          </cell>
          <cell r="I3542">
            <v>1</v>
          </cell>
          <cell r="J3542" t="str">
            <v>-</v>
          </cell>
          <cell r="K3542">
            <v>54646.256592156875</v>
          </cell>
          <cell r="L3542">
            <v>5111.8989000000001</v>
          </cell>
          <cell r="M3542" t="str">
            <v>SPECFIT</v>
          </cell>
          <cell r="N3542" t="str">
            <v>(80)9403630</v>
          </cell>
          <cell r="O3542" t="str">
            <v>BOX</v>
          </cell>
          <cell r="P3542" t="str">
            <v>D</v>
          </cell>
          <cell r="Q3542" t="str">
            <v>F</v>
          </cell>
          <cell r="R3542">
            <v>42957.141176470592</v>
          </cell>
          <cell r="S3542">
            <v>45964.141058823538</v>
          </cell>
          <cell r="T3542">
            <v>45964.141058823538</v>
          </cell>
          <cell r="U3542">
            <v>45964.141058823538</v>
          </cell>
          <cell r="V3542">
            <v>49181.630932941189</v>
          </cell>
          <cell r="W3542">
            <v>49181.630932941189</v>
          </cell>
          <cell r="X3542">
            <v>49181.630932941189</v>
          </cell>
          <cell r="Y3542">
            <v>49181.630932941189</v>
          </cell>
          <cell r="Z3542">
            <v>54646.256592156875</v>
          </cell>
          <cell r="AB3542" t="str">
            <v/>
          </cell>
          <cell r="AC3542">
            <v>1664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I3542" t="str">
            <v/>
          </cell>
          <cell r="AJ3542" t="str">
            <v/>
          </cell>
          <cell r="AM3542" t="e">
            <v>#N/A</v>
          </cell>
        </row>
        <row r="3543">
          <cell r="A3543" t="str">
            <v>ACTIVE</v>
          </cell>
          <cell r="B3543" t="str">
            <v>37-1632</v>
          </cell>
          <cell r="C3543">
            <v>28866755</v>
          </cell>
          <cell r="D3543" t="str">
            <v>37-1632</v>
          </cell>
          <cell r="E3543" t="str">
            <v>SDR 26</v>
          </cell>
          <cell r="F3543" t="str">
            <v>36 DOUBLE WYE GXGXGXG SDR26</v>
          </cell>
          <cell r="G3543">
            <v>1058.8499999999999</v>
          </cell>
          <cell r="H3543">
            <v>480.28588919999993</v>
          </cell>
          <cell r="I3543">
            <v>1</v>
          </cell>
          <cell r="J3543" t="str">
            <v>-</v>
          </cell>
          <cell r="K3543">
            <v>68307.831964705896</v>
          </cell>
          <cell r="L3543">
            <v>6389.8746000000001</v>
          </cell>
          <cell r="M3543" t="str">
            <v>SPECFIT</v>
          </cell>
          <cell r="N3543" t="str">
            <v>(80)94036</v>
          </cell>
          <cell r="O3543" t="str">
            <v>BOX</v>
          </cell>
          <cell r="P3543" t="str">
            <v>D</v>
          </cell>
          <cell r="Q3543" t="str">
            <v>F</v>
          </cell>
          <cell r="R3543">
            <v>53696.435294117648</v>
          </cell>
          <cell r="S3543">
            <v>57455.185764705886</v>
          </cell>
          <cell r="T3543">
            <v>57455.185764705886</v>
          </cell>
          <cell r="U3543">
            <v>57455.185764705886</v>
          </cell>
          <cell r="V3543">
            <v>61477.048768235305</v>
          </cell>
          <cell r="W3543">
            <v>61477.048768235305</v>
          </cell>
          <cell r="X3543">
            <v>61477.048768235305</v>
          </cell>
          <cell r="Y3543">
            <v>61477.048768235305</v>
          </cell>
          <cell r="Z3543">
            <v>68307.831964705896</v>
          </cell>
          <cell r="AB3543" t="str">
            <v/>
          </cell>
          <cell r="AC3543">
            <v>1665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I3543" t="str">
            <v/>
          </cell>
          <cell r="AJ3543" t="str">
            <v/>
          </cell>
          <cell r="AM3543" t="e">
            <v>#N/A</v>
          </cell>
        </row>
        <row r="3544">
          <cell r="A3544" t="str">
            <v>ACTIVE</v>
          </cell>
          <cell r="B3544" t="str">
            <v>37-1633</v>
          </cell>
          <cell r="C3544">
            <v>28866909</v>
          </cell>
          <cell r="D3544" t="str">
            <v>37-1633</v>
          </cell>
          <cell r="E3544" t="str">
            <v>SDR 26</v>
          </cell>
          <cell r="F3544" t="str">
            <v>6X4 CROSS GXGXGXG SDR26</v>
          </cell>
          <cell r="G3544">
            <v>2.61</v>
          </cell>
          <cell r="H3544">
            <v>1.1838751199999999</v>
          </cell>
          <cell r="I3544">
            <v>1</v>
          </cell>
          <cell r="J3544">
            <v>52</v>
          </cell>
          <cell r="K3544">
            <v>317.4927777777778</v>
          </cell>
          <cell r="L3544">
            <v>24.206499999999998</v>
          </cell>
          <cell r="M3544" t="str">
            <v>SPECFIT</v>
          </cell>
          <cell r="N3544" t="str">
            <v>(80)26064</v>
          </cell>
          <cell r="O3544" t="str">
            <v>BOX</v>
          </cell>
          <cell r="P3544" t="str">
            <v>D</v>
          </cell>
          <cell r="Q3544" t="str">
            <v>F</v>
          </cell>
          <cell r="R3544">
            <v>203.42352941176472</v>
          </cell>
          <cell r="S3544">
            <v>217.66317647058827</v>
          </cell>
          <cell r="T3544">
            <v>267.05</v>
          </cell>
          <cell r="U3544">
            <v>267.05</v>
          </cell>
          <cell r="V3544">
            <v>285.74350000000004</v>
          </cell>
          <cell r="W3544">
            <v>285.74350000000004</v>
          </cell>
          <cell r="X3544">
            <v>285.74350000000004</v>
          </cell>
          <cell r="Y3544">
            <v>285.74350000000004</v>
          </cell>
          <cell r="Z3544">
            <v>317.4927777777778</v>
          </cell>
          <cell r="AB3544" t="str">
            <v/>
          </cell>
          <cell r="AC3544">
            <v>1666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I3544" t="str">
            <v/>
          </cell>
          <cell r="AJ3544" t="str">
            <v/>
          </cell>
          <cell r="AM3544" t="e">
            <v>#N/A</v>
          </cell>
        </row>
        <row r="3545">
          <cell r="A3545" t="str">
            <v>ACTIVE</v>
          </cell>
          <cell r="B3545" t="str">
            <v>37-1634</v>
          </cell>
          <cell r="C3545">
            <v>28866917</v>
          </cell>
          <cell r="D3545" t="str">
            <v>37-1634</v>
          </cell>
          <cell r="E3545" t="str">
            <v>SDR 26</v>
          </cell>
          <cell r="F3545" t="str">
            <v>6 CROSS GXGXGXG SDR26</v>
          </cell>
          <cell r="G3545">
            <v>4.05</v>
          </cell>
          <cell r="H3545">
            <v>1.8370476</v>
          </cell>
          <cell r="I3545">
            <v>1</v>
          </cell>
          <cell r="J3545">
            <v>33</v>
          </cell>
          <cell r="K3545">
            <v>435.87044444444444</v>
          </cell>
          <cell r="L3545">
            <v>32.799300000000002</v>
          </cell>
          <cell r="M3545" t="str">
            <v>SPECFIT</v>
          </cell>
          <cell r="N3545" t="str">
            <v>(80)2606</v>
          </cell>
          <cell r="O3545" t="str">
            <v>BOX</v>
          </cell>
          <cell r="P3545" t="str">
            <v>D</v>
          </cell>
          <cell r="Q3545" t="str">
            <v>F</v>
          </cell>
          <cell r="R3545">
            <v>275.63529411764705</v>
          </cell>
          <cell r="S3545">
            <v>294.92976470588235</v>
          </cell>
          <cell r="T3545">
            <v>366.62</v>
          </cell>
          <cell r="U3545">
            <v>366.62</v>
          </cell>
          <cell r="V3545">
            <v>392.28340000000003</v>
          </cell>
          <cell r="W3545">
            <v>392.28340000000003</v>
          </cell>
          <cell r="X3545">
            <v>392.28340000000003</v>
          </cell>
          <cell r="Y3545">
            <v>392.28340000000003</v>
          </cell>
          <cell r="Z3545">
            <v>435.87044444444444</v>
          </cell>
          <cell r="AB3545" t="str">
            <v/>
          </cell>
          <cell r="AC3545">
            <v>1667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I3545" t="str">
            <v/>
          </cell>
          <cell r="AJ3545" t="str">
            <v/>
          </cell>
          <cell r="AM3545" t="e">
            <v>#N/A</v>
          </cell>
        </row>
        <row r="3546">
          <cell r="A3546" t="str">
            <v>ACTIVE</v>
          </cell>
          <cell r="B3546" t="str">
            <v>37-1635</v>
          </cell>
          <cell r="C3546">
            <v>28866925</v>
          </cell>
          <cell r="D3546" t="str">
            <v>37-1635</v>
          </cell>
          <cell r="E3546" t="str">
            <v>SDR 26</v>
          </cell>
          <cell r="F3546" t="str">
            <v>8X4 CROSS GXGXGXG SDR26</v>
          </cell>
          <cell r="G3546">
            <v>4.7699999999999996</v>
          </cell>
          <cell r="H3546">
            <v>2.1636338399999997</v>
          </cell>
          <cell r="I3546">
            <v>1</v>
          </cell>
          <cell r="J3546">
            <v>28</v>
          </cell>
          <cell r="K3546">
            <v>532.30122222222224</v>
          </cell>
          <cell r="L3546">
            <v>37.337499999999999</v>
          </cell>
          <cell r="M3546" t="str">
            <v>SPECFIT</v>
          </cell>
          <cell r="N3546" t="str">
            <v>(80)26084</v>
          </cell>
          <cell r="O3546" t="str">
            <v>BOX</v>
          </cell>
          <cell r="P3546" t="str">
            <v>D</v>
          </cell>
          <cell r="Q3546" t="str">
            <v>F</v>
          </cell>
          <cell r="R3546">
            <v>341.84705882352944</v>
          </cell>
          <cell r="S3546">
            <v>365.77635294117653</v>
          </cell>
          <cell r="T3546">
            <v>447.73</v>
          </cell>
          <cell r="U3546">
            <v>447.73</v>
          </cell>
          <cell r="V3546">
            <v>479.07110000000006</v>
          </cell>
          <cell r="W3546">
            <v>479.07110000000006</v>
          </cell>
          <cell r="X3546">
            <v>479.07110000000006</v>
          </cell>
          <cell r="Y3546">
            <v>479.07110000000006</v>
          </cell>
          <cell r="Z3546">
            <v>532.30122222222224</v>
          </cell>
          <cell r="AB3546" t="str">
            <v/>
          </cell>
          <cell r="AC3546">
            <v>1668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I3546" t="str">
            <v/>
          </cell>
          <cell r="AJ3546" t="str">
            <v/>
          </cell>
          <cell r="AM3546" t="e">
            <v>#N/A</v>
          </cell>
        </row>
        <row r="3547">
          <cell r="A3547" t="str">
            <v>ACTIVE</v>
          </cell>
          <cell r="B3547" t="str">
            <v>37-1636</v>
          </cell>
          <cell r="C3547">
            <v>28866933</v>
          </cell>
          <cell r="D3547" t="str">
            <v>37-1636</v>
          </cell>
          <cell r="E3547" t="str">
            <v>SDR 26</v>
          </cell>
          <cell r="F3547" t="str">
            <v>8X6 CROSS GXGXGXG SDR26</v>
          </cell>
          <cell r="G3547">
            <v>6.2549999999999999</v>
          </cell>
          <cell r="H3547">
            <v>2.8372179599999998</v>
          </cell>
          <cell r="I3547">
            <v>1</v>
          </cell>
          <cell r="J3547">
            <v>22</v>
          </cell>
          <cell r="K3547">
            <v>657.80033333333336</v>
          </cell>
          <cell r="L3547">
            <v>50.460799999999999</v>
          </cell>
          <cell r="M3547" t="str">
            <v>SPECFIT</v>
          </cell>
          <cell r="N3547" t="str">
            <v>(80)26086</v>
          </cell>
          <cell r="O3547" t="str">
            <v>BOX</v>
          </cell>
          <cell r="P3547" t="str">
            <v>D</v>
          </cell>
          <cell r="Q3547" t="str">
            <v>F</v>
          </cell>
          <cell r="R3547">
            <v>424.04705882352943</v>
          </cell>
          <cell r="S3547">
            <v>453.73035294117653</v>
          </cell>
          <cell r="T3547">
            <v>553.29</v>
          </cell>
          <cell r="U3547">
            <v>553.29</v>
          </cell>
          <cell r="V3547">
            <v>592.02030000000002</v>
          </cell>
          <cell r="W3547">
            <v>592.02030000000002</v>
          </cell>
          <cell r="X3547">
            <v>592.02030000000002</v>
          </cell>
          <cell r="Y3547">
            <v>592.02030000000002</v>
          </cell>
          <cell r="Z3547">
            <v>657.80033333333336</v>
          </cell>
          <cell r="AB3547" t="str">
            <v/>
          </cell>
          <cell r="AC3547">
            <v>1669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I3547" t="str">
            <v/>
          </cell>
          <cell r="AJ3547" t="str">
            <v/>
          </cell>
          <cell r="AM3547" t="e">
            <v>#N/A</v>
          </cell>
        </row>
        <row r="3548">
          <cell r="A3548" t="str">
            <v>ACTIVE</v>
          </cell>
          <cell r="B3548" t="str">
            <v>37-1637</v>
          </cell>
          <cell r="C3548">
            <v>28866941</v>
          </cell>
          <cell r="D3548" t="str">
            <v>37-1637</v>
          </cell>
          <cell r="E3548" t="str">
            <v>SDR 26</v>
          </cell>
          <cell r="F3548" t="str">
            <v>8 CROSS GXGXGXG SDR26</v>
          </cell>
          <cell r="G3548">
            <v>9.36</v>
          </cell>
          <cell r="H3548">
            <v>4.24562112</v>
          </cell>
          <cell r="I3548">
            <v>1</v>
          </cell>
          <cell r="J3548">
            <v>14</v>
          </cell>
          <cell r="K3548">
            <v>975.4952222222222</v>
          </cell>
          <cell r="L3548">
            <v>110.86920000000001</v>
          </cell>
          <cell r="M3548" t="str">
            <v>SPECFIT</v>
          </cell>
          <cell r="N3548" t="str">
            <v>(80)2608</v>
          </cell>
          <cell r="O3548" t="str">
            <v>BOX</v>
          </cell>
          <cell r="P3548" t="str">
            <v>D</v>
          </cell>
          <cell r="Q3548" t="str">
            <v>F</v>
          </cell>
          <cell r="R3548">
            <v>623.88235294117646</v>
          </cell>
          <cell r="S3548">
            <v>667.55411764705889</v>
          </cell>
          <cell r="T3548">
            <v>820.51</v>
          </cell>
          <cell r="U3548">
            <v>820.51</v>
          </cell>
          <cell r="V3548">
            <v>877.94569999999999</v>
          </cell>
          <cell r="W3548">
            <v>877.94569999999999</v>
          </cell>
          <cell r="X3548">
            <v>877.94569999999999</v>
          </cell>
          <cell r="Y3548">
            <v>877.94569999999999</v>
          </cell>
          <cell r="Z3548">
            <v>975.4952222222222</v>
          </cell>
          <cell r="AB3548" t="str">
            <v/>
          </cell>
          <cell r="AC3548">
            <v>1670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I3548" t="str">
            <v/>
          </cell>
          <cell r="AJ3548" t="str">
            <v/>
          </cell>
          <cell r="AM3548" t="e">
            <v>#N/A</v>
          </cell>
        </row>
        <row r="3549">
          <cell r="A3549" t="str">
            <v>ACTIVE</v>
          </cell>
          <cell r="B3549" t="str">
            <v>37-1638</v>
          </cell>
          <cell r="C3549">
            <v>28866950</v>
          </cell>
          <cell r="D3549" t="str">
            <v>37-1638</v>
          </cell>
          <cell r="E3549" t="str">
            <v>SDR 26</v>
          </cell>
          <cell r="F3549" t="str">
            <v>10X4 CROSS GXGXGXG SDR26</v>
          </cell>
          <cell r="G3549">
            <v>7.7850000000000001</v>
          </cell>
          <cell r="H3549">
            <v>3.5312137200000002</v>
          </cell>
          <cell r="I3549">
            <v>1</v>
          </cell>
          <cell r="J3549">
            <v>17</v>
          </cell>
          <cell r="K3549">
            <v>1249.9264444444445</v>
          </cell>
          <cell r="L3549">
            <v>95.692899999999995</v>
          </cell>
          <cell r="M3549" t="str">
            <v>SPECFIT</v>
          </cell>
          <cell r="N3549" t="str">
            <v>(80)26014</v>
          </cell>
          <cell r="O3549" t="str">
            <v>BOX</v>
          </cell>
          <cell r="P3549" t="str">
            <v>D</v>
          </cell>
          <cell r="Q3549" t="str">
            <v>F</v>
          </cell>
          <cell r="R3549">
            <v>804.15294117647056</v>
          </cell>
          <cell r="S3549">
            <v>860.44364705882356</v>
          </cell>
          <cell r="T3549">
            <v>1051.3399999999999</v>
          </cell>
          <cell r="U3549">
            <v>1051.3399999999999</v>
          </cell>
          <cell r="V3549">
            <v>1124.9338</v>
          </cell>
          <cell r="W3549">
            <v>1124.9338</v>
          </cell>
          <cell r="X3549">
            <v>1124.9338</v>
          </cell>
          <cell r="Y3549">
            <v>1124.9338</v>
          </cell>
          <cell r="Z3549">
            <v>1249.9264444444445</v>
          </cell>
          <cell r="AB3549" t="str">
            <v/>
          </cell>
          <cell r="AC3549">
            <v>1671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I3549" t="str">
            <v/>
          </cell>
          <cell r="AJ3549" t="str">
            <v/>
          </cell>
          <cell r="AM3549" t="e">
            <v>#N/A</v>
          </cell>
        </row>
        <row r="3550">
          <cell r="A3550" t="str">
            <v>ACTIVE</v>
          </cell>
          <cell r="B3550" t="str">
            <v>37-1639</v>
          </cell>
          <cell r="C3550">
            <v>28866968</v>
          </cell>
          <cell r="D3550" t="str">
            <v>37-1639</v>
          </cell>
          <cell r="E3550" t="str">
            <v>SDR 26</v>
          </cell>
          <cell r="F3550" t="str">
            <v>10X6 CROSS GXGXGXG SDR26</v>
          </cell>
          <cell r="G3550">
            <v>9.4949999999999992</v>
          </cell>
          <cell r="H3550">
            <v>4.3068560399999996</v>
          </cell>
          <cell r="I3550">
            <v>1</v>
          </cell>
          <cell r="J3550">
            <v>14</v>
          </cell>
          <cell r="K3550">
            <v>1312.7711111111112</v>
          </cell>
          <cell r="L3550">
            <v>100.5013</v>
          </cell>
          <cell r="M3550" t="str">
            <v>SPECFIT</v>
          </cell>
          <cell r="N3550" t="str">
            <v>(80)260106</v>
          </cell>
          <cell r="O3550" t="str">
            <v>BOX</v>
          </cell>
          <cell r="P3550" t="str">
            <v>D</v>
          </cell>
          <cell r="Q3550" t="str">
            <v>F</v>
          </cell>
          <cell r="R3550">
            <v>844.55294117647065</v>
          </cell>
          <cell r="S3550">
            <v>903.67164705882362</v>
          </cell>
          <cell r="T3550">
            <v>1104.2</v>
          </cell>
          <cell r="U3550">
            <v>1104.2</v>
          </cell>
          <cell r="V3550">
            <v>1181.4940000000001</v>
          </cell>
          <cell r="W3550">
            <v>1181.4940000000001</v>
          </cell>
          <cell r="X3550">
            <v>1181.4940000000001</v>
          </cell>
          <cell r="Y3550">
            <v>1181.4940000000001</v>
          </cell>
          <cell r="Z3550">
            <v>1312.7711111111112</v>
          </cell>
          <cell r="AB3550" t="str">
            <v/>
          </cell>
          <cell r="AC3550">
            <v>1672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I3550" t="str">
            <v/>
          </cell>
          <cell r="AJ3550" t="str">
            <v/>
          </cell>
          <cell r="AM3550" t="e">
            <v>#N/A</v>
          </cell>
        </row>
        <row r="3551">
          <cell r="A3551" t="str">
            <v>ACTIVE</v>
          </cell>
          <cell r="B3551" t="str">
            <v>37-1640</v>
          </cell>
          <cell r="C3551">
            <v>28866976</v>
          </cell>
          <cell r="D3551" t="str">
            <v>37-1640</v>
          </cell>
          <cell r="E3551" t="str">
            <v>SDR 26</v>
          </cell>
          <cell r="F3551" t="str">
            <v>10X8 CROSS GXGXGXG SDR26</v>
          </cell>
          <cell r="G3551">
            <v>12.42</v>
          </cell>
          <cell r="H3551">
            <v>5.6336126399999999</v>
          </cell>
          <cell r="I3551">
            <v>1</v>
          </cell>
          <cell r="J3551">
            <v>11</v>
          </cell>
          <cell r="K3551">
            <v>1777.8525555555557</v>
          </cell>
          <cell r="L3551">
            <v>136.11859999999999</v>
          </cell>
          <cell r="M3551" t="str">
            <v>SPECFIT</v>
          </cell>
          <cell r="N3551" t="str">
            <v>(80)260108</v>
          </cell>
          <cell r="O3551" t="str">
            <v>BOX</v>
          </cell>
          <cell r="P3551" t="str">
            <v>D</v>
          </cell>
          <cell r="Q3551" t="str">
            <v>F</v>
          </cell>
          <cell r="R3551">
            <v>1143.8588235294117</v>
          </cell>
          <cell r="S3551">
            <v>1223.9289411764705</v>
          </cell>
          <cell r="T3551">
            <v>1495.39</v>
          </cell>
          <cell r="U3551">
            <v>1495.39</v>
          </cell>
          <cell r="V3551">
            <v>1600.0673000000002</v>
          </cell>
          <cell r="W3551">
            <v>1600.0673000000002</v>
          </cell>
          <cell r="X3551">
            <v>1600.0673000000002</v>
          </cell>
          <cell r="Y3551">
            <v>1600.0673000000002</v>
          </cell>
          <cell r="Z3551">
            <v>1777.8525555555557</v>
          </cell>
          <cell r="AB3551" t="str">
            <v/>
          </cell>
          <cell r="AC3551">
            <v>1673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I3551" t="str">
            <v/>
          </cell>
          <cell r="AJ3551" t="str">
            <v/>
          </cell>
          <cell r="AM3551" t="e">
            <v>#N/A</v>
          </cell>
        </row>
        <row r="3552">
          <cell r="A3552" t="str">
            <v>ACTIVE</v>
          </cell>
          <cell r="B3552" t="str">
            <v>37-1641</v>
          </cell>
          <cell r="C3552">
            <v>28866984</v>
          </cell>
          <cell r="D3552" t="str">
            <v>37-1641</v>
          </cell>
          <cell r="E3552" t="str">
            <v>SDR 26</v>
          </cell>
          <cell r="F3552" t="str">
            <v>10 CROSS GXGXGXG SDR26</v>
          </cell>
          <cell r="G3552">
            <v>15.84</v>
          </cell>
          <cell r="H3552">
            <v>7.1848972799999995</v>
          </cell>
          <cell r="I3552">
            <v>1</v>
          </cell>
          <cell r="J3552">
            <v>9</v>
          </cell>
          <cell r="K3552">
            <v>2157.7382222222227</v>
          </cell>
          <cell r="L3552">
            <v>165.20189999999999</v>
          </cell>
          <cell r="M3552" t="str">
            <v>SPECFIT</v>
          </cell>
          <cell r="N3552" t="str">
            <v>(80)26010</v>
          </cell>
          <cell r="O3552" t="str">
            <v>BOX</v>
          </cell>
          <cell r="P3552" t="str">
            <v>D</v>
          </cell>
          <cell r="Q3552" t="str">
            <v>F</v>
          </cell>
          <cell r="R3552">
            <v>1388.2588235294118</v>
          </cell>
          <cell r="S3552">
            <v>1485.4369411764706</v>
          </cell>
          <cell r="T3552">
            <v>1814.92</v>
          </cell>
          <cell r="U3552">
            <v>1814.92</v>
          </cell>
          <cell r="V3552">
            <v>1941.9644000000003</v>
          </cell>
          <cell r="W3552">
            <v>1941.9644000000003</v>
          </cell>
          <cell r="X3552">
            <v>1941.9644000000003</v>
          </cell>
          <cell r="Y3552">
            <v>1941.9644000000003</v>
          </cell>
          <cell r="Z3552">
            <v>2157.7382222222227</v>
          </cell>
          <cell r="AB3552" t="str">
            <v/>
          </cell>
          <cell r="AC3552">
            <v>1674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I3552" t="str">
            <v/>
          </cell>
          <cell r="AJ3552" t="str">
            <v/>
          </cell>
          <cell r="AM3552" t="e">
            <v>#N/A</v>
          </cell>
        </row>
        <row r="3553">
          <cell r="A3553" t="str">
            <v>ACTIVE</v>
          </cell>
          <cell r="B3553" t="str">
            <v>37-1642</v>
          </cell>
          <cell r="C3553">
            <v>28866992</v>
          </cell>
          <cell r="D3553" t="str">
            <v>37-1642</v>
          </cell>
          <cell r="E3553" t="str">
            <v>SDR 26</v>
          </cell>
          <cell r="F3553" t="str">
            <v>12X4 CROSS GXGXGXG SDR26</v>
          </cell>
          <cell r="G3553">
            <v>10.755000000000001</v>
          </cell>
          <cell r="H3553">
            <v>4.8783819600000005</v>
          </cell>
          <cell r="I3553">
            <v>1</v>
          </cell>
          <cell r="J3553">
            <v>13</v>
          </cell>
          <cell r="K3553">
            <v>1397.645888888889</v>
          </cell>
          <cell r="L3553">
            <v>107.00190000000001</v>
          </cell>
          <cell r="M3553" t="str">
            <v>SPECFIT</v>
          </cell>
          <cell r="N3553" t="str">
            <v>(80)260124</v>
          </cell>
          <cell r="O3553" t="str">
            <v>BOX</v>
          </cell>
          <cell r="P3553" t="str">
            <v>D</v>
          </cell>
          <cell r="Q3553" t="str">
            <v>F</v>
          </cell>
          <cell r="R3553">
            <v>899.17647058823525</v>
          </cell>
          <cell r="S3553">
            <v>962.11882352941177</v>
          </cell>
          <cell r="T3553">
            <v>1175.5899999999999</v>
          </cell>
          <cell r="U3553">
            <v>1175.5899999999999</v>
          </cell>
          <cell r="V3553">
            <v>1257.8813</v>
          </cell>
          <cell r="W3553">
            <v>1257.8813</v>
          </cell>
          <cell r="X3553">
            <v>1257.8813</v>
          </cell>
          <cell r="Y3553">
            <v>1257.8813</v>
          </cell>
          <cell r="Z3553">
            <v>1397.645888888889</v>
          </cell>
          <cell r="AB3553" t="str">
            <v/>
          </cell>
          <cell r="AC3553">
            <v>1675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I3553" t="str">
            <v/>
          </cell>
          <cell r="AJ3553" t="str">
            <v/>
          </cell>
          <cell r="AM3553" t="e">
            <v>#N/A</v>
          </cell>
        </row>
        <row r="3554">
          <cell r="A3554" t="str">
            <v>ACTIVE</v>
          </cell>
          <cell r="B3554" t="str">
            <v>37-1643</v>
          </cell>
          <cell r="C3554">
            <v>28867000</v>
          </cell>
          <cell r="D3554" t="str">
            <v>37-1643</v>
          </cell>
          <cell r="E3554" t="str">
            <v>SDR 26</v>
          </cell>
          <cell r="F3554" t="str">
            <v>12X6 CROSS GXGXGXG SDR26</v>
          </cell>
          <cell r="G3554">
            <v>12.734999999999999</v>
          </cell>
          <cell r="H3554">
            <v>5.7764941199999997</v>
          </cell>
          <cell r="I3554">
            <v>1</v>
          </cell>
          <cell r="J3554">
            <v>11</v>
          </cell>
          <cell r="K3554">
            <v>1621.6801111111113</v>
          </cell>
          <cell r="L3554">
            <v>124.1486</v>
          </cell>
          <cell r="M3554" t="str">
            <v>SPECFIT</v>
          </cell>
          <cell r="N3554" t="str">
            <v>(80)260126</v>
          </cell>
          <cell r="O3554" t="str">
            <v>BOX</v>
          </cell>
          <cell r="P3554" t="str">
            <v>D</v>
          </cell>
          <cell r="Q3554" t="str">
            <v>F</v>
          </cell>
          <cell r="R3554">
            <v>1043.2705882352941</v>
          </cell>
          <cell r="S3554">
            <v>1116.2995294117648</v>
          </cell>
          <cell r="T3554">
            <v>1364.03</v>
          </cell>
          <cell r="U3554">
            <v>1364.03</v>
          </cell>
          <cell r="V3554">
            <v>1459.5121000000001</v>
          </cell>
          <cell r="W3554">
            <v>1459.5121000000001</v>
          </cell>
          <cell r="X3554">
            <v>1459.5121000000001</v>
          </cell>
          <cell r="Y3554">
            <v>1459.5121000000001</v>
          </cell>
          <cell r="Z3554">
            <v>1621.6801111111113</v>
          </cell>
          <cell r="AB3554" t="str">
            <v/>
          </cell>
          <cell r="AC3554">
            <v>1676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I3554" t="str">
            <v/>
          </cell>
          <cell r="AJ3554" t="str">
            <v/>
          </cell>
          <cell r="AM3554" t="e">
            <v>#N/A</v>
          </cell>
        </row>
        <row r="3555">
          <cell r="A3555" t="str">
            <v>ACTIVE</v>
          </cell>
          <cell r="B3555" t="str">
            <v>37-1644</v>
          </cell>
          <cell r="C3555">
            <v>28867018</v>
          </cell>
          <cell r="D3555" t="str">
            <v>37-1644</v>
          </cell>
          <cell r="E3555" t="str">
            <v>SDR 26</v>
          </cell>
          <cell r="F3555" t="str">
            <v>12X8 CROSS GXGXGXG SDR26</v>
          </cell>
          <cell r="G3555">
            <v>15.84</v>
          </cell>
          <cell r="H3555">
            <v>7.1848972799999995</v>
          </cell>
          <cell r="I3555">
            <v>1</v>
          </cell>
          <cell r="J3555">
            <v>9</v>
          </cell>
          <cell r="K3555">
            <v>1878.6941111111112</v>
          </cell>
          <cell r="L3555">
            <v>143.83189999999999</v>
          </cell>
          <cell r="M3555" t="str">
            <v>SPECFIT</v>
          </cell>
          <cell r="N3555" t="str">
            <v>(80)260128</v>
          </cell>
          <cell r="O3555" t="str">
            <v>BOX</v>
          </cell>
          <cell r="P3555" t="str">
            <v>D</v>
          </cell>
          <cell r="Q3555" t="str">
            <v>F</v>
          </cell>
          <cell r="R3555">
            <v>1208.6823529411765</v>
          </cell>
          <cell r="S3555">
            <v>1293.2901176470589</v>
          </cell>
          <cell r="T3555">
            <v>1580.21</v>
          </cell>
          <cell r="U3555">
            <v>1580.21</v>
          </cell>
          <cell r="V3555">
            <v>1690.8247000000001</v>
          </cell>
          <cell r="W3555">
            <v>1690.8247000000001</v>
          </cell>
          <cell r="X3555">
            <v>1690.8247000000001</v>
          </cell>
          <cell r="Y3555">
            <v>1690.8247000000001</v>
          </cell>
          <cell r="Z3555">
            <v>1878.6941111111112</v>
          </cell>
          <cell r="AB3555" t="str">
            <v/>
          </cell>
          <cell r="AC3555">
            <v>1677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I3555" t="str">
            <v/>
          </cell>
          <cell r="AJ3555" t="str">
            <v/>
          </cell>
          <cell r="AM3555" t="e">
            <v>#N/A</v>
          </cell>
        </row>
        <row r="3556">
          <cell r="A3556" t="str">
            <v>ACTIVE</v>
          </cell>
          <cell r="B3556" t="str">
            <v>37-1645</v>
          </cell>
          <cell r="C3556">
            <v>28867026</v>
          </cell>
          <cell r="D3556" t="str">
            <v>37-1645</v>
          </cell>
          <cell r="E3556" t="str">
            <v>SDR 26</v>
          </cell>
          <cell r="F3556" t="str">
            <v>12X10 CROSS GXGXGXG SDR26</v>
          </cell>
          <cell r="G3556">
            <v>19.440000000000001</v>
          </cell>
          <cell r="H3556">
            <v>8.8178284800000011</v>
          </cell>
          <cell r="I3556">
            <v>1</v>
          </cell>
          <cell r="J3556">
            <v>7</v>
          </cell>
          <cell r="K3556">
            <v>2204.104888888889</v>
          </cell>
          <cell r="L3556">
            <v>168.7346</v>
          </cell>
          <cell r="M3556" t="str">
            <v>SPECFIT</v>
          </cell>
          <cell r="N3556" t="str">
            <v>(80)2601210</v>
          </cell>
          <cell r="O3556" t="str">
            <v>BOX</v>
          </cell>
          <cell r="P3556" t="str">
            <v>D</v>
          </cell>
          <cell r="Q3556" t="str">
            <v>F</v>
          </cell>
          <cell r="R3556">
            <v>1417.9411764705883</v>
          </cell>
          <cell r="S3556">
            <v>1517.1970588235295</v>
          </cell>
          <cell r="T3556">
            <v>1853.92</v>
          </cell>
          <cell r="U3556">
            <v>1853.92</v>
          </cell>
          <cell r="V3556">
            <v>1983.6944000000001</v>
          </cell>
          <cell r="W3556">
            <v>1983.6944000000001</v>
          </cell>
          <cell r="X3556">
            <v>1983.6944000000001</v>
          </cell>
          <cell r="Y3556">
            <v>1983.6944000000001</v>
          </cell>
          <cell r="Z3556">
            <v>2204.104888888889</v>
          </cell>
          <cell r="AB3556" t="str">
            <v/>
          </cell>
          <cell r="AC3556">
            <v>1678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I3556" t="str">
            <v/>
          </cell>
          <cell r="AJ3556" t="str">
            <v/>
          </cell>
          <cell r="AM3556" t="e">
            <v>#N/A</v>
          </cell>
        </row>
        <row r="3557">
          <cell r="A3557" t="str">
            <v>ACTIVE</v>
          </cell>
          <cell r="B3557" t="str">
            <v>37-1646</v>
          </cell>
          <cell r="C3557">
            <v>28867034</v>
          </cell>
          <cell r="D3557" t="str">
            <v>37-1646</v>
          </cell>
          <cell r="E3557" t="str">
            <v>SDR 26</v>
          </cell>
          <cell r="F3557" t="str">
            <v>12 CROSS GXGXGXG SDR26</v>
          </cell>
          <cell r="G3557">
            <v>24.21</v>
          </cell>
          <cell r="H3557">
            <v>10.98146232</v>
          </cell>
          <cell r="I3557">
            <v>1</v>
          </cell>
          <cell r="J3557">
            <v>6</v>
          </cell>
          <cell r="K3557">
            <v>2581.3155555555554</v>
          </cell>
          <cell r="L3557">
            <v>197.6199</v>
          </cell>
          <cell r="M3557" t="str">
            <v>SPECFIT</v>
          </cell>
          <cell r="N3557" t="str">
            <v>(80)26012</v>
          </cell>
          <cell r="O3557" t="str">
            <v>BOX</v>
          </cell>
          <cell r="P3557" t="str">
            <v>D</v>
          </cell>
          <cell r="Q3557" t="str">
            <v>F</v>
          </cell>
          <cell r="R3557">
            <v>1660.6823529411765</v>
          </cell>
          <cell r="S3557">
            <v>1776.930117647059</v>
          </cell>
          <cell r="T3557">
            <v>2171.1999999999998</v>
          </cell>
          <cell r="U3557">
            <v>2171.1999999999998</v>
          </cell>
          <cell r="V3557">
            <v>2323.1839999999997</v>
          </cell>
          <cell r="W3557">
            <v>2323.1839999999997</v>
          </cell>
          <cell r="X3557">
            <v>2323.1839999999997</v>
          </cell>
          <cell r="Y3557">
            <v>2323.1839999999997</v>
          </cell>
          <cell r="Z3557">
            <v>2581.3155555555554</v>
          </cell>
          <cell r="AB3557" t="str">
            <v/>
          </cell>
          <cell r="AC3557">
            <v>1679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I3557" t="str">
            <v/>
          </cell>
          <cell r="AJ3557" t="str">
            <v/>
          </cell>
          <cell r="AM3557" t="e">
            <v>#N/A</v>
          </cell>
        </row>
        <row r="3558">
          <cell r="A3558" t="str">
            <v>ACTIVE</v>
          </cell>
          <cell r="B3558" t="str">
            <v>37-1647</v>
          </cell>
          <cell r="C3558">
            <v>28867042</v>
          </cell>
          <cell r="D3558" t="str">
            <v>37-1647</v>
          </cell>
          <cell r="E3558" t="str">
            <v>SDR 26</v>
          </cell>
          <cell r="F3558" t="str">
            <v>15X4 CROSS GXGXGXG SDR26</v>
          </cell>
          <cell r="G3558">
            <v>16.875</v>
          </cell>
          <cell r="H3558">
            <v>7.6543650000000003</v>
          </cell>
          <cell r="I3558">
            <v>1</v>
          </cell>
          <cell r="J3558">
            <v>8</v>
          </cell>
          <cell r="K3558">
            <v>2310.3796666666667</v>
          </cell>
          <cell r="L3558">
            <v>176.88120000000001</v>
          </cell>
          <cell r="M3558" t="str">
            <v>SPECFIT</v>
          </cell>
          <cell r="N3558" t="str">
            <v>(80)260154</v>
          </cell>
          <cell r="O3558" t="str">
            <v>BOX</v>
          </cell>
          <cell r="P3558" t="str">
            <v>D</v>
          </cell>
          <cell r="Q3558" t="str">
            <v>F</v>
          </cell>
          <cell r="R3558">
            <v>1486.4</v>
          </cell>
          <cell r="S3558">
            <v>1590.4480000000001</v>
          </cell>
          <cell r="T3558">
            <v>1943.31</v>
          </cell>
          <cell r="U3558">
            <v>1943.31</v>
          </cell>
          <cell r="V3558">
            <v>2079.3416999999999</v>
          </cell>
          <cell r="W3558">
            <v>2079.3416999999999</v>
          </cell>
          <cell r="X3558">
            <v>2079.3416999999999</v>
          </cell>
          <cell r="Y3558">
            <v>2079.3416999999999</v>
          </cell>
          <cell r="Z3558">
            <v>2310.3796666666667</v>
          </cell>
          <cell r="AB3558" t="str">
            <v/>
          </cell>
          <cell r="AC3558">
            <v>1680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I3558" t="str">
            <v/>
          </cell>
          <cell r="AJ3558" t="str">
            <v/>
          </cell>
          <cell r="AM3558" t="e">
            <v>#N/A</v>
          </cell>
        </row>
        <row r="3559">
          <cell r="A3559" t="str">
            <v>ACTIVE</v>
          </cell>
          <cell r="B3559" t="str">
            <v>37-1648</v>
          </cell>
          <cell r="C3559">
            <v>28867050</v>
          </cell>
          <cell r="D3559" t="str">
            <v>37-1648</v>
          </cell>
          <cell r="E3559" t="str">
            <v>SDR 26</v>
          </cell>
          <cell r="F3559" t="str">
            <v>15X6 CROSS GXGXGXG SDR26</v>
          </cell>
          <cell r="G3559">
            <v>19.350000000000001</v>
          </cell>
          <cell r="H3559">
            <v>8.7770052000000014</v>
          </cell>
          <cell r="I3559">
            <v>1</v>
          </cell>
          <cell r="J3559">
            <v>7</v>
          </cell>
          <cell r="K3559">
            <v>2667.6764444444448</v>
          </cell>
          <cell r="L3559">
            <v>204.2353</v>
          </cell>
          <cell r="M3559" t="str">
            <v>SPECFIT</v>
          </cell>
          <cell r="N3559" t="str">
            <v>(80)260156</v>
          </cell>
          <cell r="O3559" t="str">
            <v>BOX</v>
          </cell>
          <cell r="P3559" t="str">
            <v>D</v>
          </cell>
          <cell r="Q3559" t="str">
            <v>F</v>
          </cell>
          <cell r="R3559">
            <v>1716.2705882352941</v>
          </cell>
          <cell r="S3559">
            <v>1836.4095294117649</v>
          </cell>
          <cell r="T3559">
            <v>2243.84</v>
          </cell>
          <cell r="U3559">
            <v>2243.84</v>
          </cell>
          <cell r="V3559">
            <v>2400.9088000000002</v>
          </cell>
          <cell r="W3559">
            <v>2400.9088000000002</v>
          </cell>
          <cell r="X3559">
            <v>2400.9088000000002</v>
          </cell>
          <cell r="Y3559">
            <v>2400.9088000000002</v>
          </cell>
          <cell r="Z3559">
            <v>2667.6764444444448</v>
          </cell>
          <cell r="AB3559" t="str">
            <v/>
          </cell>
          <cell r="AC3559">
            <v>1681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I3559" t="str">
            <v/>
          </cell>
          <cell r="AJ3559" t="str">
            <v/>
          </cell>
          <cell r="AM3559" t="e">
            <v>#N/A</v>
          </cell>
        </row>
        <row r="3560">
          <cell r="A3560" t="str">
            <v>ACTIVE</v>
          </cell>
          <cell r="B3560" t="str">
            <v>37-1649</v>
          </cell>
          <cell r="C3560">
            <v>28867069</v>
          </cell>
          <cell r="D3560" t="str">
            <v>37-1649</v>
          </cell>
          <cell r="E3560" t="str">
            <v>SDR 26</v>
          </cell>
          <cell r="F3560" t="str">
            <v>15X8 CROSS GXGXGXG SDR26</v>
          </cell>
          <cell r="G3560">
            <v>22.95</v>
          </cell>
          <cell r="H3560">
            <v>10.409936399999999</v>
          </cell>
          <cell r="I3560">
            <v>1</v>
          </cell>
          <cell r="J3560">
            <v>6</v>
          </cell>
          <cell r="K3560">
            <v>2820.2584444444442</v>
          </cell>
          <cell r="L3560">
            <v>215.90710000000001</v>
          </cell>
          <cell r="M3560" t="str">
            <v>SPECFIT</v>
          </cell>
          <cell r="N3560" t="str">
            <v>(80)260158</v>
          </cell>
          <cell r="O3560" t="str">
            <v>BOX</v>
          </cell>
          <cell r="P3560" t="str">
            <v>D</v>
          </cell>
          <cell r="Q3560" t="str">
            <v>F</v>
          </cell>
          <cell r="R3560">
            <v>1814.3529411764707</v>
          </cell>
          <cell r="S3560">
            <v>1941.3576470588239</v>
          </cell>
          <cell r="T3560">
            <v>2372.1799999999998</v>
          </cell>
          <cell r="U3560">
            <v>2372.1799999999998</v>
          </cell>
          <cell r="V3560">
            <v>2538.2325999999998</v>
          </cell>
          <cell r="W3560">
            <v>2538.2325999999998</v>
          </cell>
          <cell r="X3560">
            <v>2538.2325999999998</v>
          </cell>
          <cell r="Y3560">
            <v>2538.2325999999998</v>
          </cell>
          <cell r="Z3560">
            <v>2820.2584444444442</v>
          </cell>
          <cell r="AB3560" t="str">
            <v/>
          </cell>
          <cell r="AC3560">
            <v>1682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I3560" t="str">
            <v/>
          </cell>
          <cell r="AJ3560" t="str">
            <v/>
          </cell>
          <cell r="AM3560" t="e">
            <v>#N/A</v>
          </cell>
        </row>
        <row r="3561">
          <cell r="A3561" t="str">
            <v>ACTIVE</v>
          </cell>
          <cell r="B3561" t="str">
            <v>37-1650</v>
          </cell>
          <cell r="C3561">
            <v>28867077</v>
          </cell>
          <cell r="D3561" t="str">
            <v>37-1650</v>
          </cell>
          <cell r="E3561" t="str">
            <v>SDR 26</v>
          </cell>
          <cell r="F3561" t="str">
            <v>15X10 CROSS GXGXGXG SDR26</v>
          </cell>
          <cell r="G3561">
            <v>27.18</v>
          </cell>
          <cell r="H3561">
            <v>12.328630560000001</v>
          </cell>
          <cell r="I3561">
            <v>1</v>
          </cell>
          <cell r="J3561">
            <v>5</v>
          </cell>
          <cell r="K3561">
            <v>2943.2846666666669</v>
          </cell>
          <cell r="L3561">
            <v>225.3331</v>
          </cell>
          <cell r="M3561" t="str">
            <v>SPECFIT</v>
          </cell>
          <cell r="N3561" t="str">
            <v>(80)2601510</v>
          </cell>
          <cell r="O3561" t="str">
            <v>BOX</v>
          </cell>
          <cell r="P3561" t="str">
            <v>D</v>
          </cell>
          <cell r="Q3561" t="str">
            <v>F</v>
          </cell>
          <cell r="R3561">
            <v>1893.5647058823529</v>
          </cell>
          <cell r="S3561">
            <v>2026.1142352941176</v>
          </cell>
          <cell r="T3561">
            <v>2475.66</v>
          </cell>
          <cell r="U3561">
            <v>2475.66</v>
          </cell>
          <cell r="V3561">
            <v>2648.9562000000001</v>
          </cell>
          <cell r="W3561">
            <v>2648.9562000000001</v>
          </cell>
          <cell r="X3561">
            <v>2648.9562000000001</v>
          </cell>
          <cell r="Y3561">
            <v>2648.9562000000001</v>
          </cell>
          <cell r="Z3561">
            <v>2943.2846666666669</v>
          </cell>
          <cell r="AB3561" t="str">
            <v/>
          </cell>
          <cell r="AC3561">
            <v>1683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I3561" t="str">
            <v/>
          </cell>
          <cell r="AJ3561" t="str">
            <v/>
          </cell>
          <cell r="AM3561" t="e">
            <v>#N/A</v>
          </cell>
        </row>
        <row r="3562">
          <cell r="A3562" t="str">
            <v>ACTIVE</v>
          </cell>
          <cell r="B3562" t="str">
            <v>37-1651</v>
          </cell>
          <cell r="C3562">
            <v>28867085</v>
          </cell>
          <cell r="D3562" t="str">
            <v>37-1651</v>
          </cell>
          <cell r="E3562" t="str">
            <v>SDR 26</v>
          </cell>
          <cell r="F3562" t="str">
            <v>15X12 CROSS GXGXGXG SDR26</v>
          </cell>
          <cell r="G3562">
            <v>31.545000000000002</v>
          </cell>
          <cell r="H3562">
            <v>14.30855964</v>
          </cell>
          <cell r="I3562">
            <v>1</v>
          </cell>
          <cell r="J3562">
            <v>4</v>
          </cell>
          <cell r="K3562">
            <v>3180.5036666666665</v>
          </cell>
          <cell r="L3562">
            <v>243.49629999999999</v>
          </cell>
          <cell r="M3562" t="str">
            <v>SPECFIT</v>
          </cell>
          <cell r="N3562" t="str">
            <v>(80)2601512</v>
          </cell>
          <cell r="O3562" t="str">
            <v>BOX</v>
          </cell>
          <cell r="P3562" t="str">
            <v>D</v>
          </cell>
          <cell r="Q3562" t="str">
            <v>F</v>
          </cell>
          <cell r="R3562">
            <v>2046.1882352941177</v>
          </cell>
          <cell r="S3562">
            <v>2189.4214117647061</v>
          </cell>
          <cell r="T3562">
            <v>2675.19</v>
          </cell>
          <cell r="U3562">
            <v>2675.19</v>
          </cell>
          <cell r="V3562">
            <v>2862.4533000000001</v>
          </cell>
          <cell r="W3562">
            <v>2862.4533000000001</v>
          </cell>
          <cell r="X3562">
            <v>2862.4533000000001</v>
          </cell>
          <cell r="Y3562">
            <v>2862.4533000000001</v>
          </cell>
          <cell r="Z3562">
            <v>3180.5036666666665</v>
          </cell>
          <cell r="AB3562" t="str">
            <v/>
          </cell>
          <cell r="AC3562">
            <v>1684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I3562" t="str">
            <v/>
          </cell>
          <cell r="AJ3562" t="str">
            <v/>
          </cell>
          <cell r="AM3562" t="e">
            <v>#N/A</v>
          </cell>
        </row>
        <row r="3563">
          <cell r="A3563" t="str">
            <v>ACTIVE</v>
          </cell>
          <cell r="B3563" t="str">
            <v>37-1652</v>
          </cell>
          <cell r="C3563">
            <v>28867093</v>
          </cell>
          <cell r="D3563" t="str">
            <v>37-1652</v>
          </cell>
          <cell r="E3563" t="str">
            <v>SDR 26</v>
          </cell>
          <cell r="F3563" t="str">
            <v>15 CROSS GXGXGXG SDR26</v>
          </cell>
          <cell r="G3563">
            <v>41.85</v>
          </cell>
          <cell r="H3563">
            <v>18.982825200000001</v>
          </cell>
          <cell r="I3563">
            <v>1</v>
          </cell>
          <cell r="J3563">
            <v>3</v>
          </cell>
          <cell r="K3563">
            <v>3831.0280000000002</v>
          </cell>
          <cell r="L3563">
            <v>293.29610000000002</v>
          </cell>
          <cell r="M3563" t="str">
            <v>SPECFIT</v>
          </cell>
          <cell r="N3563" t="str">
            <v>(80)26015</v>
          </cell>
          <cell r="O3563" t="str">
            <v>BOX</v>
          </cell>
          <cell r="P3563" t="str">
            <v>D</v>
          </cell>
          <cell r="Q3563" t="str">
            <v>F</v>
          </cell>
          <cell r="R3563">
            <v>2464.6823529411768</v>
          </cell>
          <cell r="S3563">
            <v>2637.2101176470592</v>
          </cell>
          <cell r="T3563">
            <v>3222.36</v>
          </cell>
          <cell r="U3563">
            <v>3222.36</v>
          </cell>
          <cell r="V3563">
            <v>3447.9252000000001</v>
          </cell>
          <cell r="W3563">
            <v>3447.9252000000001</v>
          </cell>
          <cell r="X3563">
            <v>3447.9252000000001</v>
          </cell>
          <cell r="Y3563">
            <v>3447.9252000000001</v>
          </cell>
          <cell r="Z3563">
            <v>3831.0280000000002</v>
          </cell>
          <cell r="AB3563" t="str">
            <v/>
          </cell>
          <cell r="AC3563">
            <v>1685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I3563" t="str">
            <v/>
          </cell>
          <cell r="AJ3563" t="str">
            <v/>
          </cell>
          <cell r="AM3563" t="e">
            <v>#N/A</v>
          </cell>
        </row>
        <row r="3564">
          <cell r="A3564" t="str">
            <v>ACTIVE</v>
          </cell>
          <cell r="B3564" t="str">
            <v>37-1653</v>
          </cell>
          <cell r="C3564">
            <v>28867107</v>
          </cell>
          <cell r="D3564" t="str">
            <v>37-1653</v>
          </cell>
          <cell r="E3564" t="str">
            <v>SDR 26</v>
          </cell>
          <cell r="F3564" t="str">
            <v>18X4 CROSS GXGXGXG SDR26</v>
          </cell>
          <cell r="G3564">
            <v>32.4</v>
          </cell>
          <cell r="H3564">
            <v>14.6963808</v>
          </cell>
          <cell r="I3564">
            <v>1</v>
          </cell>
          <cell r="J3564">
            <v>4</v>
          </cell>
          <cell r="K3564">
            <v>5124.2656666666671</v>
          </cell>
          <cell r="L3564">
            <v>392.30509999999998</v>
          </cell>
          <cell r="M3564" t="str">
            <v>SPECFIT</v>
          </cell>
          <cell r="N3564" t="str">
            <v>(80)260184</v>
          </cell>
          <cell r="O3564" t="str">
            <v>BOX</v>
          </cell>
          <cell r="P3564" t="str">
            <v>D</v>
          </cell>
          <cell r="Q3564" t="str">
            <v>F</v>
          </cell>
          <cell r="R3564">
            <v>3296.6823529411763</v>
          </cell>
          <cell r="S3564">
            <v>3527.450117647059</v>
          </cell>
          <cell r="T3564">
            <v>4310.13</v>
          </cell>
          <cell r="U3564">
            <v>4310.13</v>
          </cell>
          <cell r="V3564">
            <v>4611.8391000000001</v>
          </cell>
          <cell r="W3564">
            <v>4611.8391000000001</v>
          </cell>
          <cell r="X3564">
            <v>4611.8391000000001</v>
          </cell>
          <cell r="Y3564">
            <v>4611.8391000000001</v>
          </cell>
          <cell r="Z3564">
            <v>5124.2656666666671</v>
          </cell>
          <cell r="AB3564" t="str">
            <v/>
          </cell>
          <cell r="AC3564">
            <v>1686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I3564" t="str">
            <v/>
          </cell>
          <cell r="AJ3564" t="str">
            <v/>
          </cell>
          <cell r="AM3564" t="e">
            <v>#N/A</v>
          </cell>
        </row>
        <row r="3565">
          <cell r="A3565" t="str">
            <v>ACTIVE</v>
          </cell>
          <cell r="B3565" t="str">
            <v>37-1654</v>
          </cell>
          <cell r="C3565">
            <v>28867115</v>
          </cell>
          <cell r="D3565" t="str">
            <v>37-1654</v>
          </cell>
          <cell r="E3565" t="str">
            <v>SDR 26</v>
          </cell>
          <cell r="F3565" t="str">
            <v>18X6 CROSS GXGXGXG SDR26</v>
          </cell>
          <cell r="G3565">
            <v>35.549999999999997</v>
          </cell>
          <cell r="H3565">
            <v>16.125195599999998</v>
          </cell>
          <cell r="I3565">
            <v>1</v>
          </cell>
          <cell r="J3565">
            <v>4</v>
          </cell>
          <cell r="K3565">
            <v>5848.8577777777782</v>
          </cell>
          <cell r="L3565">
            <v>447.79079999999999</v>
          </cell>
          <cell r="M3565" t="str">
            <v>SPECFIT</v>
          </cell>
          <cell r="N3565" t="str">
            <v>(80)260186</v>
          </cell>
          <cell r="O3565" t="str">
            <v>BOX</v>
          </cell>
          <cell r="P3565" t="str">
            <v>D</v>
          </cell>
          <cell r="Q3565" t="str">
            <v>F</v>
          </cell>
          <cell r="R3565">
            <v>3762.9529411764711</v>
          </cell>
          <cell r="S3565">
            <v>4026.3596470588245</v>
          </cell>
          <cell r="T3565">
            <v>4919.6000000000004</v>
          </cell>
          <cell r="U3565">
            <v>4919.6000000000004</v>
          </cell>
          <cell r="V3565">
            <v>5263.9720000000007</v>
          </cell>
          <cell r="W3565">
            <v>5263.9720000000007</v>
          </cell>
          <cell r="X3565">
            <v>5263.9720000000007</v>
          </cell>
          <cell r="Y3565">
            <v>5263.9720000000007</v>
          </cell>
          <cell r="Z3565">
            <v>5848.8577777777782</v>
          </cell>
          <cell r="AB3565" t="str">
            <v/>
          </cell>
          <cell r="AC3565">
            <v>1687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I3565" t="str">
            <v/>
          </cell>
          <cell r="AJ3565" t="str">
            <v/>
          </cell>
          <cell r="AM3565" t="e">
            <v>#N/A</v>
          </cell>
        </row>
        <row r="3566">
          <cell r="A3566" t="str">
            <v>ACTIVE</v>
          </cell>
          <cell r="B3566" t="str">
            <v>37-1655</v>
          </cell>
          <cell r="C3566">
            <v>28867123</v>
          </cell>
          <cell r="D3566" t="str">
            <v>37-1655</v>
          </cell>
          <cell r="E3566" t="str">
            <v>SDR 26</v>
          </cell>
          <cell r="F3566" t="str">
            <v>18X8 CROSS GXGXGXG SDR26</v>
          </cell>
          <cell r="G3566">
            <v>39.6</v>
          </cell>
          <cell r="H3566">
            <v>17.9622432</v>
          </cell>
          <cell r="I3566">
            <v>1</v>
          </cell>
          <cell r="J3566">
            <v>3</v>
          </cell>
          <cell r="K3566">
            <v>6110.9721111111112</v>
          </cell>
          <cell r="L3566">
            <v>467.85</v>
          </cell>
          <cell r="M3566" t="str">
            <v>SPECFIT</v>
          </cell>
          <cell r="N3566" t="str">
            <v>(80)260188</v>
          </cell>
          <cell r="O3566" t="str">
            <v>BOX</v>
          </cell>
          <cell r="P3566" t="str">
            <v>D</v>
          </cell>
          <cell r="Q3566" t="str">
            <v>F</v>
          </cell>
          <cell r="R3566">
            <v>3931.5176470588235</v>
          </cell>
          <cell r="S3566">
            <v>4206.7238823529415</v>
          </cell>
          <cell r="T3566">
            <v>5140.07</v>
          </cell>
          <cell r="U3566">
            <v>5140.07</v>
          </cell>
          <cell r="V3566">
            <v>5499.8748999999998</v>
          </cell>
          <cell r="W3566">
            <v>5499.8748999999998</v>
          </cell>
          <cell r="X3566">
            <v>5499.8748999999998</v>
          </cell>
          <cell r="Y3566">
            <v>5499.8748999999998</v>
          </cell>
          <cell r="Z3566">
            <v>6110.9721111111112</v>
          </cell>
          <cell r="AB3566" t="str">
            <v/>
          </cell>
          <cell r="AC3566">
            <v>1688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I3566" t="str">
            <v/>
          </cell>
          <cell r="AJ3566" t="str">
            <v/>
          </cell>
          <cell r="AM3566" t="e">
            <v>#N/A</v>
          </cell>
        </row>
        <row r="3567">
          <cell r="A3567" t="str">
            <v>ACTIVE</v>
          </cell>
          <cell r="B3567" t="str">
            <v>37-1656</v>
          </cell>
          <cell r="C3567">
            <v>28867131</v>
          </cell>
          <cell r="D3567" t="str">
            <v>37-1656</v>
          </cell>
          <cell r="E3567" t="str">
            <v>SDR 26</v>
          </cell>
          <cell r="F3567" t="str">
            <v>18X10 CROSS GXGXGXG SDR26</v>
          </cell>
          <cell r="G3567">
            <v>44.1</v>
          </cell>
          <cell r="H3567">
            <v>20.003407200000002</v>
          </cell>
          <cell r="I3567">
            <v>1</v>
          </cell>
          <cell r="J3567">
            <v>3</v>
          </cell>
          <cell r="K3567">
            <v>7426.4182222222225</v>
          </cell>
          <cell r="L3567">
            <v>568.56050000000005</v>
          </cell>
          <cell r="M3567" t="str">
            <v>SPECFIT</v>
          </cell>
          <cell r="N3567" t="str">
            <v>(80)2601810</v>
          </cell>
          <cell r="O3567" t="str">
            <v>BOX</v>
          </cell>
          <cell r="P3567" t="str">
            <v>D</v>
          </cell>
          <cell r="Q3567" t="str">
            <v>F</v>
          </cell>
          <cell r="R3567">
            <v>4777.8235294117649</v>
          </cell>
          <cell r="S3567">
            <v>5112.2711764705891</v>
          </cell>
          <cell r="T3567">
            <v>6246.52</v>
          </cell>
          <cell r="U3567">
            <v>6246.52</v>
          </cell>
          <cell r="V3567">
            <v>6683.7764000000006</v>
          </cell>
          <cell r="W3567">
            <v>6683.7764000000006</v>
          </cell>
          <cell r="X3567">
            <v>6683.7764000000006</v>
          </cell>
          <cell r="Y3567">
            <v>6683.7764000000006</v>
          </cell>
          <cell r="Z3567">
            <v>7426.4182222222225</v>
          </cell>
          <cell r="AB3567" t="str">
            <v/>
          </cell>
          <cell r="AC3567">
            <v>1689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I3567" t="str">
            <v/>
          </cell>
          <cell r="AJ3567" t="str">
            <v/>
          </cell>
          <cell r="AM3567" t="e">
            <v>#N/A</v>
          </cell>
        </row>
        <row r="3568">
          <cell r="A3568" t="str">
            <v>ACTIVE</v>
          </cell>
          <cell r="B3568" t="str">
            <v>37-1657</v>
          </cell>
          <cell r="C3568">
            <v>28867140</v>
          </cell>
          <cell r="D3568" t="str">
            <v>37-1657</v>
          </cell>
          <cell r="E3568" t="str">
            <v>SDR 26</v>
          </cell>
          <cell r="F3568" t="str">
            <v>18X12 CROSS GXGXGXG SDR26</v>
          </cell>
          <cell r="G3568">
            <v>49.05</v>
          </cell>
          <cell r="H3568">
            <v>22.2486876</v>
          </cell>
          <cell r="I3568">
            <v>1</v>
          </cell>
          <cell r="J3568">
            <v>3</v>
          </cell>
          <cell r="K3568">
            <v>8135.7212222222224</v>
          </cell>
          <cell r="L3568">
            <v>622.87049999999999</v>
          </cell>
          <cell r="M3568" t="str">
            <v>SPECFIT</v>
          </cell>
          <cell r="N3568" t="str">
            <v>(80)2601812</v>
          </cell>
          <cell r="O3568" t="str">
            <v>BOX</v>
          </cell>
          <cell r="P3568" t="str">
            <v>D</v>
          </cell>
          <cell r="Q3568" t="str">
            <v>F</v>
          </cell>
          <cell r="R3568">
            <v>5234.2117647058822</v>
          </cell>
          <cell r="S3568">
            <v>5600.6065882352941</v>
          </cell>
          <cell r="T3568">
            <v>6843.13</v>
          </cell>
          <cell r="U3568">
            <v>6843.13</v>
          </cell>
          <cell r="V3568">
            <v>7322.1491000000005</v>
          </cell>
          <cell r="W3568">
            <v>7322.1491000000005</v>
          </cell>
          <cell r="X3568">
            <v>7322.1491000000005</v>
          </cell>
          <cell r="Y3568">
            <v>7322.1491000000005</v>
          </cell>
          <cell r="Z3568">
            <v>8135.7212222222224</v>
          </cell>
          <cell r="AB3568" t="str">
            <v/>
          </cell>
          <cell r="AC3568">
            <v>1690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I3568" t="str">
            <v/>
          </cell>
          <cell r="AJ3568" t="str">
            <v/>
          </cell>
          <cell r="AM3568" t="e">
            <v>#N/A</v>
          </cell>
        </row>
        <row r="3569">
          <cell r="A3569" t="str">
            <v>ACTIVE</v>
          </cell>
          <cell r="B3569" t="str">
            <v>37-1658</v>
          </cell>
          <cell r="C3569">
            <v>28867158</v>
          </cell>
          <cell r="D3569" t="str">
            <v>37-1658</v>
          </cell>
          <cell r="E3569" t="str">
            <v>SDR 26</v>
          </cell>
          <cell r="F3569" t="str">
            <v>18X15 CROSS GXGXGXG SDR26</v>
          </cell>
          <cell r="G3569">
            <v>59.4</v>
          </cell>
          <cell r="H3569">
            <v>26.943364799999998</v>
          </cell>
          <cell r="I3569">
            <v>1</v>
          </cell>
          <cell r="J3569">
            <v>2</v>
          </cell>
          <cell r="K3569">
            <v>9265.3202222222226</v>
          </cell>
          <cell r="L3569">
            <v>709.3578</v>
          </cell>
          <cell r="M3569" t="str">
            <v>SPECFIT</v>
          </cell>
          <cell r="N3569" t="str">
            <v>(80)2601815</v>
          </cell>
          <cell r="O3569" t="str">
            <v>BOX</v>
          </cell>
          <cell r="P3569" t="str">
            <v>D</v>
          </cell>
          <cell r="Q3569" t="str">
            <v>F</v>
          </cell>
          <cell r="R3569">
            <v>5961.0000000000009</v>
          </cell>
          <cell r="S3569">
            <v>6378.2700000000013</v>
          </cell>
          <cell r="T3569">
            <v>7793.26</v>
          </cell>
          <cell r="U3569">
            <v>7793.26</v>
          </cell>
          <cell r="V3569">
            <v>8338.7882000000009</v>
          </cell>
          <cell r="W3569">
            <v>8338.7882000000009</v>
          </cell>
          <cell r="X3569">
            <v>8338.7882000000009</v>
          </cell>
          <cell r="Y3569">
            <v>8338.7882000000009</v>
          </cell>
          <cell r="Z3569">
            <v>9265.3202222222226</v>
          </cell>
          <cell r="AB3569" t="str">
            <v/>
          </cell>
          <cell r="AC3569">
            <v>1691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I3569" t="str">
            <v/>
          </cell>
          <cell r="AJ3569" t="str">
            <v/>
          </cell>
          <cell r="AM3569" t="e">
            <v>#N/A</v>
          </cell>
        </row>
        <row r="3570">
          <cell r="A3570" t="str">
            <v>ACTIVE</v>
          </cell>
          <cell r="B3570" t="str">
            <v>37-1659</v>
          </cell>
          <cell r="C3570">
            <v>28867166</v>
          </cell>
          <cell r="D3570" t="str">
            <v>37-1659</v>
          </cell>
          <cell r="E3570" t="str">
            <v>SDR 26</v>
          </cell>
          <cell r="F3570" t="str">
            <v>18 CROSS GXGXGXG SDR26</v>
          </cell>
          <cell r="G3570">
            <v>81</v>
          </cell>
          <cell r="H3570">
            <v>36.740952</v>
          </cell>
          <cell r="I3570">
            <v>1</v>
          </cell>
          <cell r="J3570">
            <v>2</v>
          </cell>
          <cell r="K3570">
            <v>12550.529333333334</v>
          </cell>
          <cell r="L3570">
            <v>962.79849999999999</v>
          </cell>
          <cell r="M3570" t="str">
            <v>SPECFIT</v>
          </cell>
          <cell r="N3570" t="str">
            <v>(80)26018</v>
          </cell>
          <cell r="O3570" t="str">
            <v>BOX</v>
          </cell>
          <cell r="P3570" t="str">
            <v>D</v>
          </cell>
          <cell r="Q3570" t="str">
            <v>F</v>
          </cell>
          <cell r="R3570">
            <v>8090.7529411764708</v>
          </cell>
          <cell r="S3570">
            <v>8657.1056470588246</v>
          </cell>
          <cell r="T3570">
            <v>10556.52</v>
          </cell>
          <cell r="U3570">
            <v>10556.52</v>
          </cell>
          <cell r="V3570">
            <v>11295.476400000001</v>
          </cell>
          <cell r="W3570">
            <v>11295.476400000001</v>
          </cell>
          <cell r="X3570">
            <v>11295.476400000001</v>
          </cell>
          <cell r="Y3570">
            <v>11295.476400000001</v>
          </cell>
          <cell r="Z3570">
            <v>12550.529333333334</v>
          </cell>
          <cell r="AB3570" t="str">
            <v/>
          </cell>
          <cell r="AC3570">
            <v>1692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I3570" t="str">
            <v/>
          </cell>
          <cell r="AJ3570" t="str">
            <v/>
          </cell>
          <cell r="AM3570" t="e">
            <v>#N/A</v>
          </cell>
        </row>
        <row r="3571">
          <cell r="A3571" t="str">
            <v>ACTIVE</v>
          </cell>
          <cell r="B3571" t="str">
            <v>37-1660</v>
          </cell>
          <cell r="C3571">
            <v>28867174</v>
          </cell>
          <cell r="D3571" t="str">
            <v>37-1660</v>
          </cell>
          <cell r="E3571" t="str">
            <v>SDR 26</v>
          </cell>
          <cell r="F3571" t="str">
            <v>21X4 CROSS GXGXGXG SDR26</v>
          </cell>
          <cell r="G3571">
            <v>0.01</v>
          </cell>
          <cell r="H3571">
            <v>4.5359199999999997E-3</v>
          </cell>
          <cell r="I3571">
            <v>1</v>
          </cell>
          <cell r="J3571" t="str">
            <v>-</v>
          </cell>
          <cell r="K3571">
            <v>6468.744864052288</v>
          </cell>
          <cell r="L3571">
            <v>605.12019999999995</v>
          </cell>
          <cell r="M3571" t="str">
            <v>SPECFIT</v>
          </cell>
          <cell r="N3571" t="str">
            <v>(80)260214</v>
          </cell>
          <cell r="O3571" t="str">
            <v>BOX</v>
          </cell>
          <cell r="P3571" t="str">
            <v>D</v>
          </cell>
          <cell r="Q3571" t="str">
            <v>F</v>
          </cell>
          <cell r="R3571">
            <v>5085.0470588235294</v>
          </cell>
          <cell r="S3571">
            <v>5441.000352941177</v>
          </cell>
          <cell r="T3571">
            <v>5441.000352941177</v>
          </cell>
          <cell r="U3571">
            <v>5441.000352941177</v>
          </cell>
          <cell r="V3571">
            <v>5821.8703776470593</v>
          </cell>
          <cell r="W3571">
            <v>5821.8703776470593</v>
          </cell>
          <cell r="X3571">
            <v>5821.8703776470593</v>
          </cell>
          <cell r="Y3571">
            <v>5821.8703776470593</v>
          </cell>
          <cell r="Z3571">
            <v>6468.744864052288</v>
          </cell>
          <cell r="AB3571" t="str">
            <v/>
          </cell>
          <cell r="AC3571">
            <v>1693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I3571" t="str">
            <v/>
          </cell>
          <cell r="AJ3571" t="str">
            <v/>
          </cell>
          <cell r="AM3571" t="e">
            <v>#N/A</v>
          </cell>
        </row>
        <row r="3572">
          <cell r="A3572" t="str">
            <v>ACTIVE</v>
          </cell>
          <cell r="B3572" t="str">
            <v>37-1661</v>
          </cell>
          <cell r="C3572">
            <v>28867182</v>
          </cell>
          <cell r="D3572" t="str">
            <v>37-1661</v>
          </cell>
          <cell r="E3572" t="str">
            <v>SDR 26</v>
          </cell>
          <cell r="F3572" t="str">
            <v>21X6 CROSS GXGXGXG SDR26</v>
          </cell>
          <cell r="G3572">
            <v>0.01</v>
          </cell>
          <cell r="H3572">
            <v>4.5359199999999997E-3</v>
          </cell>
          <cell r="I3572">
            <v>1</v>
          </cell>
          <cell r="J3572" t="str">
            <v>-</v>
          </cell>
          <cell r="K3572">
            <v>7064.9758588235309</v>
          </cell>
          <cell r="L3572">
            <v>660.89480000000003</v>
          </cell>
          <cell r="M3572" t="str">
            <v>SPECFIT</v>
          </cell>
          <cell r="N3572" t="str">
            <v>(80)260216</v>
          </cell>
          <cell r="O3572" t="str">
            <v>BOX</v>
          </cell>
          <cell r="P3572" t="str">
            <v>D</v>
          </cell>
          <cell r="Q3572" t="str">
            <v>F</v>
          </cell>
          <cell r="R3572">
            <v>5553.7411764705885</v>
          </cell>
          <cell r="S3572">
            <v>5942.5030588235304</v>
          </cell>
          <cell r="T3572">
            <v>5942.5030588235304</v>
          </cell>
          <cell r="U3572">
            <v>5942.5030588235304</v>
          </cell>
          <cell r="V3572">
            <v>6358.4782729411781</v>
          </cell>
          <cell r="W3572">
            <v>6358.4782729411781</v>
          </cell>
          <cell r="X3572">
            <v>6358.4782729411781</v>
          </cell>
          <cell r="Y3572">
            <v>6358.4782729411781</v>
          </cell>
          <cell r="Z3572">
            <v>7064.9758588235309</v>
          </cell>
          <cell r="AB3572" t="str">
            <v/>
          </cell>
          <cell r="AC3572">
            <v>1694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I3572" t="str">
            <v/>
          </cell>
          <cell r="AJ3572" t="str">
            <v/>
          </cell>
          <cell r="AM3572" t="e">
            <v>#N/A</v>
          </cell>
        </row>
        <row r="3573">
          <cell r="A3573" t="str">
            <v>ACTIVE</v>
          </cell>
          <cell r="B3573" t="str">
            <v>37-1662</v>
          </cell>
          <cell r="C3573">
            <v>28867190</v>
          </cell>
          <cell r="D3573" t="str">
            <v>37-1662</v>
          </cell>
          <cell r="E3573" t="str">
            <v>SDR 26</v>
          </cell>
          <cell r="F3573" t="str">
            <v>21X8 CROSS GXGXGXG SDR26</v>
          </cell>
          <cell r="G3573">
            <v>0.01</v>
          </cell>
          <cell r="H3573">
            <v>4.5359199999999997E-3</v>
          </cell>
          <cell r="I3573">
            <v>1</v>
          </cell>
          <cell r="J3573" t="str">
            <v>-</v>
          </cell>
          <cell r="K3573">
            <v>8088.4565947712435</v>
          </cell>
          <cell r="L3573">
            <v>756.63580000000002</v>
          </cell>
          <cell r="M3573" t="str">
            <v>SPECFIT</v>
          </cell>
          <cell r="N3573" t="str">
            <v>(80)260218</v>
          </cell>
          <cell r="O3573" t="str">
            <v>BOX</v>
          </cell>
          <cell r="P3573" t="str">
            <v>D</v>
          </cell>
          <cell r="Q3573" t="str">
            <v>F</v>
          </cell>
          <cell r="R3573">
            <v>6358.2941176470595</v>
          </cell>
          <cell r="S3573">
            <v>6803.3747058823537</v>
          </cell>
          <cell r="T3573">
            <v>6803.3747058823537</v>
          </cell>
          <cell r="U3573">
            <v>6803.3747058823537</v>
          </cell>
          <cell r="V3573">
            <v>7279.6109352941194</v>
          </cell>
          <cell r="W3573">
            <v>7279.6109352941194</v>
          </cell>
          <cell r="X3573">
            <v>7279.6109352941194</v>
          </cell>
          <cell r="Y3573">
            <v>7279.6109352941194</v>
          </cell>
          <cell r="Z3573">
            <v>8088.4565947712435</v>
          </cell>
          <cell r="AB3573" t="str">
            <v/>
          </cell>
          <cell r="AC3573">
            <v>1695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I3573" t="str">
            <v/>
          </cell>
          <cell r="AJ3573" t="str">
            <v/>
          </cell>
          <cell r="AM3573" t="e">
            <v>#N/A</v>
          </cell>
        </row>
        <row r="3574">
          <cell r="A3574" t="str">
            <v>ACTIVE</v>
          </cell>
          <cell r="B3574" t="str">
            <v>37-1663</v>
          </cell>
          <cell r="C3574">
            <v>28867204</v>
          </cell>
          <cell r="D3574" t="str">
            <v>37-1663</v>
          </cell>
          <cell r="E3574" t="str">
            <v>SDR 26</v>
          </cell>
          <cell r="F3574" t="str">
            <v>21X10 CROSS GXGXGXG SDR26</v>
          </cell>
          <cell r="G3574">
            <v>74.295000000000002</v>
          </cell>
          <cell r="H3574">
            <v>33.69961764</v>
          </cell>
          <cell r="I3574">
            <v>1</v>
          </cell>
          <cell r="J3574">
            <v>2</v>
          </cell>
          <cell r="K3574">
            <v>8893.3138117647068</v>
          </cell>
          <cell r="L3574">
            <v>831.9271</v>
          </cell>
          <cell r="M3574" t="str">
            <v>SPECFIT</v>
          </cell>
          <cell r="N3574" t="str">
            <v>(80)2602110</v>
          </cell>
          <cell r="O3574" t="str">
            <v>BOX</v>
          </cell>
          <cell r="P3574" t="str">
            <v>D</v>
          </cell>
          <cell r="Q3574" t="str">
            <v>F</v>
          </cell>
          <cell r="R3574">
            <v>6990.9882352941177</v>
          </cell>
          <cell r="S3574">
            <v>7480.3574117647067</v>
          </cell>
          <cell r="T3574">
            <v>7480.3574117647067</v>
          </cell>
          <cell r="U3574">
            <v>7480.3574117647067</v>
          </cell>
          <cell r="V3574">
            <v>8003.9824305882366</v>
          </cell>
          <cell r="W3574">
            <v>8003.9824305882366</v>
          </cell>
          <cell r="X3574">
            <v>8003.9824305882366</v>
          </cell>
          <cell r="Y3574">
            <v>8003.9824305882366</v>
          </cell>
          <cell r="Z3574">
            <v>8893.3138117647068</v>
          </cell>
          <cell r="AB3574" t="str">
            <v/>
          </cell>
          <cell r="AC3574">
            <v>1696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I3574" t="str">
            <v/>
          </cell>
          <cell r="AJ3574" t="str">
            <v/>
          </cell>
          <cell r="AM3574" t="e">
            <v>#N/A</v>
          </cell>
        </row>
        <row r="3575">
          <cell r="A3575" t="str">
            <v>ACTIVE</v>
          </cell>
          <cell r="B3575" t="str">
            <v>37-1664</v>
          </cell>
          <cell r="C3575">
            <v>28867212</v>
          </cell>
          <cell r="D3575" t="str">
            <v>37-1664</v>
          </cell>
          <cell r="E3575" t="str">
            <v>SDR 26</v>
          </cell>
          <cell r="F3575" t="str">
            <v>21X12 CROSS GXGXGXG SDR26</v>
          </cell>
          <cell r="G3575">
            <v>81.314999999999998</v>
          </cell>
          <cell r="H3575">
            <v>36.88383348</v>
          </cell>
          <cell r="I3575">
            <v>1</v>
          </cell>
          <cell r="J3575">
            <v>2</v>
          </cell>
          <cell r="K3575">
            <v>9787.5779908496752</v>
          </cell>
          <cell r="L3575">
            <v>915.58159999999998</v>
          </cell>
          <cell r="M3575" t="str">
            <v>SPECFIT</v>
          </cell>
          <cell r="N3575" t="str">
            <v>(80)2602112</v>
          </cell>
          <cell r="O3575" t="str">
            <v>BOX</v>
          </cell>
          <cell r="P3575" t="str">
            <v>D</v>
          </cell>
          <cell r="Q3575" t="str">
            <v>F</v>
          </cell>
          <cell r="R3575">
            <v>7693.964705882353</v>
          </cell>
          <cell r="S3575">
            <v>8232.5422352941187</v>
          </cell>
          <cell r="T3575">
            <v>8232.5422352941187</v>
          </cell>
          <cell r="U3575">
            <v>8232.5422352941187</v>
          </cell>
          <cell r="V3575">
            <v>8808.8201917647075</v>
          </cell>
          <cell r="W3575">
            <v>8808.8201917647075</v>
          </cell>
          <cell r="X3575">
            <v>8808.8201917647075</v>
          </cell>
          <cell r="Y3575">
            <v>8808.8201917647075</v>
          </cell>
          <cell r="Z3575">
            <v>9787.5779908496752</v>
          </cell>
          <cell r="AB3575" t="str">
            <v/>
          </cell>
          <cell r="AC3575">
            <v>1697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I3575" t="str">
            <v/>
          </cell>
          <cell r="AJ3575" t="str">
            <v/>
          </cell>
          <cell r="AM3575" t="e">
            <v>#N/A</v>
          </cell>
        </row>
        <row r="3576">
          <cell r="A3576" t="str">
            <v>ACTIVE</v>
          </cell>
          <cell r="B3576" t="str">
            <v>37-1665</v>
          </cell>
          <cell r="C3576">
            <v>28867220</v>
          </cell>
          <cell r="D3576" t="str">
            <v>37-1665</v>
          </cell>
          <cell r="E3576" t="str">
            <v>SDR 26</v>
          </cell>
          <cell r="F3576" t="str">
            <v>21X15 CROSS GXGXGXG SDR26</v>
          </cell>
          <cell r="G3576">
            <v>95.355000000000004</v>
          </cell>
          <cell r="H3576">
            <v>43.25226516</v>
          </cell>
          <cell r="I3576">
            <v>1</v>
          </cell>
          <cell r="J3576">
            <v>1</v>
          </cell>
          <cell r="K3576">
            <v>10761.41646143791</v>
          </cell>
          <cell r="L3576">
            <v>1006.6790999999999</v>
          </cell>
          <cell r="M3576" t="str">
            <v>SPECFIT</v>
          </cell>
          <cell r="N3576" t="str">
            <v>(80)2602115</v>
          </cell>
          <cell r="O3576" t="str">
            <v>BOX</v>
          </cell>
          <cell r="P3576" t="str">
            <v>D</v>
          </cell>
          <cell r="Q3576" t="str">
            <v>F</v>
          </cell>
          <cell r="R3576">
            <v>8459.4941176470584</v>
          </cell>
          <cell r="S3576">
            <v>9051.6587058823534</v>
          </cell>
          <cell r="T3576">
            <v>9051.6587058823534</v>
          </cell>
          <cell r="U3576">
            <v>9051.6587058823534</v>
          </cell>
          <cell r="V3576">
            <v>9685.2748152941185</v>
          </cell>
          <cell r="W3576">
            <v>9685.2748152941185</v>
          </cell>
          <cell r="X3576">
            <v>9685.2748152941185</v>
          </cell>
          <cell r="Y3576">
            <v>9685.2748152941185</v>
          </cell>
          <cell r="Z3576">
            <v>10761.41646143791</v>
          </cell>
          <cell r="AB3576" t="str">
            <v/>
          </cell>
          <cell r="AC3576">
            <v>1698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I3576" t="str">
            <v/>
          </cell>
          <cell r="AJ3576" t="str">
            <v/>
          </cell>
          <cell r="AM3576" t="e">
            <v>#N/A</v>
          </cell>
        </row>
        <row r="3577">
          <cell r="A3577" t="str">
            <v>ACTIVE</v>
          </cell>
          <cell r="B3577" t="str">
            <v>37-1666</v>
          </cell>
          <cell r="C3577">
            <v>28867239</v>
          </cell>
          <cell r="D3577" t="str">
            <v>37-1666</v>
          </cell>
          <cell r="E3577" t="str">
            <v>SDR 26</v>
          </cell>
          <cell r="F3577" t="str">
            <v>21X18 CROSS GXGXGXG SDR26</v>
          </cell>
          <cell r="G3577">
            <v>117</v>
          </cell>
          <cell r="H3577">
            <v>53.070264000000002</v>
          </cell>
          <cell r="I3577">
            <v>1</v>
          </cell>
          <cell r="J3577">
            <v>1</v>
          </cell>
          <cell r="K3577">
            <v>11834.554428758172</v>
          </cell>
          <cell r="L3577">
            <v>1107.0654999999999</v>
          </cell>
          <cell r="M3577" t="str">
            <v>SPECFIT</v>
          </cell>
          <cell r="N3577" t="str">
            <v>(80)2602118</v>
          </cell>
          <cell r="O3577" t="str">
            <v>BOX</v>
          </cell>
          <cell r="P3577" t="str">
            <v>D</v>
          </cell>
          <cell r="Q3577" t="str">
            <v>F</v>
          </cell>
          <cell r="R3577">
            <v>9303.0823529411773</v>
          </cell>
          <cell r="S3577">
            <v>9954.2981176470603</v>
          </cell>
          <cell r="T3577">
            <v>9954.2981176470603</v>
          </cell>
          <cell r="U3577">
            <v>9954.2981176470603</v>
          </cell>
          <cell r="V3577">
            <v>10651.098985882356</v>
          </cell>
          <cell r="W3577">
            <v>10651.098985882356</v>
          </cell>
          <cell r="X3577">
            <v>10651.098985882356</v>
          </cell>
          <cell r="Y3577">
            <v>10651.098985882356</v>
          </cell>
          <cell r="Z3577">
            <v>11834.554428758172</v>
          </cell>
          <cell r="AB3577" t="str">
            <v/>
          </cell>
          <cell r="AC3577">
            <v>1699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I3577" t="str">
            <v/>
          </cell>
          <cell r="AJ3577" t="str">
            <v/>
          </cell>
          <cell r="AM3577" t="e">
            <v>#N/A</v>
          </cell>
        </row>
        <row r="3578">
          <cell r="A3578" t="str">
            <v>ACTIVE</v>
          </cell>
          <cell r="B3578" t="str">
            <v>37-1667</v>
          </cell>
          <cell r="C3578">
            <v>28867247</v>
          </cell>
          <cell r="D3578" t="str">
            <v>37-1667</v>
          </cell>
          <cell r="E3578" t="str">
            <v>SDR 26</v>
          </cell>
          <cell r="F3578" t="str">
            <v>21 CROSS GXGXGXG SDR26</v>
          </cell>
          <cell r="G3578">
            <v>142.74</v>
          </cell>
          <cell r="H3578">
            <v>64.745722080000007</v>
          </cell>
          <cell r="I3578">
            <v>1</v>
          </cell>
          <cell r="J3578">
            <v>1</v>
          </cell>
          <cell r="K3578">
            <v>14795.669911111114</v>
          </cell>
          <cell r="L3578">
            <v>1384.0648000000001</v>
          </cell>
          <cell r="M3578" t="str">
            <v>SPECFIT</v>
          </cell>
          <cell r="N3578" t="str">
            <v>(80)26021</v>
          </cell>
          <cell r="O3578" t="str">
            <v>BOX</v>
          </cell>
          <cell r="P3578" t="str">
            <v>D</v>
          </cell>
          <cell r="Q3578" t="str">
            <v>F</v>
          </cell>
          <cell r="R3578">
            <v>11630.800000000001</v>
          </cell>
          <cell r="S3578">
            <v>12444.956000000002</v>
          </cell>
          <cell r="T3578">
            <v>12444.956000000002</v>
          </cell>
          <cell r="U3578">
            <v>12444.956000000002</v>
          </cell>
          <cell r="V3578">
            <v>13316.102920000003</v>
          </cell>
          <cell r="W3578">
            <v>13316.102920000003</v>
          </cell>
          <cell r="X3578">
            <v>13316.102920000003</v>
          </cell>
          <cell r="Y3578">
            <v>13316.102920000003</v>
          </cell>
          <cell r="Z3578">
            <v>14795.669911111114</v>
          </cell>
          <cell r="AB3578" t="str">
            <v/>
          </cell>
          <cell r="AC3578">
            <v>1700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I3578" t="str">
            <v/>
          </cell>
          <cell r="AJ3578" t="str">
            <v/>
          </cell>
          <cell r="AM3578" t="e">
            <v>#N/A</v>
          </cell>
        </row>
        <row r="3579">
          <cell r="A3579" t="str">
            <v>ACTIVE</v>
          </cell>
          <cell r="B3579" t="str">
            <v>37-1668</v>
          </cell>
          <cell r="C3579">
            <v>28867255</v>
          </cell>
          <cell r="D3579" t="str">
            <v>37-1668</v>
          </cell>
          <cell r="E3579" t="str">
            <v>SDR 26</v>
          </cell>
          <cell r="F3579" t="str">
            <v>24X4 CROSS GXGXGXG SDR26</v>
          </cell>
          <cell r="G3579">
            <v>79.56</v>
          </cell>
          <cell r="H3579">
            <v>36.087779519999998</v>
          </cell>
          <cell r="I3579">
            <v>1</v>
          </cell>
          <cell r="J3579">
            <v>2</v>
          </cell>
          <cell r="K3579">
            <v>10016.12397647059</v>
          </cell>
          <cell r="L3579">
            <v>936.96079999999995</v>
          </cell>
          <cell r="M3579" t="str">
            <v>SPECFIT</v>
          </cell>
          <cell r="N3579" t="str">
            <v>(80)260244</v>
          </cell>
          <cell r="O3579" t="str">
            <v>BOX</v>
          </cell>
          <cell r="P3579" t="str">
            <v>D</v>
          </cell>
          <cell r="Q3579" t="str">
            <v>F</v>
          </cell>
          <cell r="R3579">
            <v>7873.623529411765</v>
          </cell>
          <cell r="S3579">
            <v>8424.7771764705885</v>
          </cell>
          <cell r="T3579">
            <v>8424.7771764705885</v>
          </cell>
          <cell r="U3579">
            <v>8424.7771764705885</v>
          </cell>
          <cell r="V3579">
            <v>9014.5115788235307</v>
          </cell>
          <cell r="W3579">
            <v>9014.5115788235307</v>
          </cell>
          <cell r="X3579">
            <v>9014.5115788235307</v>
          </cell>
          <cell r="Y3579">
            <v>9014.5115788235307</v>
          </cell>
          <cell r="Z3579">
            <v>10016.12397647059</v>
          </cell>
          <cell r="AB3579" t="str">
            <v/>
          </cell>
          <cell r="AC3579">
            <v>1701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I3579" t="str">
            <v/>
          </cell>
          <cell r="AJ3579" t="str">
            <v/>
          </cell>
          <cell r="AM3579" t="e">
            <v>#N/A</v>
          </cell>
        </row>
        <row r="3580">
          <cell r="A3580" t="str">
            <v>ACTIVE</v>
          </cell>
          <cell r="B3580" t="str">
            <v>37-1669</v>
          </cell>
          <cell r="C3580">
            <v>28867263</v>
          </cell>
          <cell r="D3580" t="str">
            <v>37-1669</v>
          </cell>
          <cell r="E3580" t="str">
            <v>SDR 26</v>
          </cell>
          <cell r="F3580" t="str">
            <v>24X6 CROSS GXGXGXG SDR26</v>
          </cell>
          <cell r="G3580">
            <v>84.24</v>
          </cell>
          <cell r="H3580">
            <v>38.210590079999996</v>
          </cell>
          <cell r="I3580">
            <v>1</v>
          </cell>
          <cell r="J3580">
            <v>2</v>
          </cell>
          <cell r="K3580">
            <v>11188.651236601308</v>
          </cell>
          <cell r="L3580">
            <v>1046.6455000000001</v>
          </cell>
          <cell r="M3580" t="str">
            <v>SPECFIT</v>
          </cell>
          <cell r="N3580" t="str">
            <v>(80)260246</v>
          </cell>
          <cell r="O3580" t="str">
            <v>BOX</v>
          </cell>
          <cell r="P3580" t="str">
            <v>D</v>
          </cell>
          <cell r="Q3580" t="str">
            <v>F</v>
          </cell>
          <cell r="R3580">
            <v>8795.3411764705888</v>
          </cell>
          <cell r="S3580">
            <v>9411.0150588235301</v>
          </cell>
          <cell r="T3580">
            <v>9411.0150588235301</v>
          </cell>
          <cell r="U3580">
            <v>9411.0150588235301</v>
          </cell>
          <cell r="V3580">
            <v>10069.786112941178</v>
          </cell>
          <cell r="W3580">
            <v>10069.786112941178</v>
          </cell>
          <cell r="X3580">
            <v>10069.786112941178</v>
          </cell>
          <cell r="Y3580">
            <v>10069.786112941178</v>
          </cell>
          <cell r="Z3580">
            <v>11188.651236601308</v>
          </cell>
          <cell r="AB3580" t="str">
            <v/>
          </cell>
          <cell r="AC3580">
            <v>1702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I3580" t="str">
            <v/>
          </cell>
          <cell r="AJ3580" t="str">
            <v/>
          </cell>
          <cell r="AM3580" t="e">
            <v>#N/A</v>
          </cell>
        </row>
        <row r="3581">
          <cell r="A3581" t="str">
            <v>ACTIVE</v>
          </cell>
          <cell r="B3581" t="str">
            <v>37-1670</v>
          </cell>
          <cell r="C3581">
            <v>28867271</v>
          </cell>
          <cell r="D3581" t="str">
            <v>37-1670</v>
          </cell>
          <cell r="E3581" t="str">
            <v>SDR 26</v>
          </cell>
          <cell r="F3581" t="str">
            <v>24X8 CROSS GXGXGXG SDR26</v>
          </cell>
          <cell r="G3581">
            <v>90.674999999999997</v>
          </cell>
          <cell r="H3581">
            <v>41.129454599999995</v>
          </cell>
          <cell r="I3581">
            <v>1</v>
          </cell>
          <cell r="J3581">
            <v>1</v>
          </cell>
          <cell r="K3581">
            <v>11466.899351633989</v>
          </cell>
          <cell r="L3581">
            <v>1072.6739</v>
          </cell>
          <cell r="M3581" t="str">
            <v>SPECFIT</v>
          </cell>
          <cell r="N3581" t="str">
            <v>(80)260248</v>
          </cell>
          <cell r="O3581" t="str">
            <v>BOX</v>
          </cell>
          <cell r="P3581" t="str">
            <v>D</v>
          </cell>
          <cell r="Q3581" t="str">
            <v>F</v>
          </cell>
          <cell r="R3581">
            <v>9014.0705882352941</v>
          </cell>
          <cell r="S3581">
            <v>9645.0555294117657</v>
          </cell>
          <cell r="T3581">
            <v>9645.0555294117657</v>
          </cell>
          <cell r="U3581">
            <v>9645.0555294117657</v>
          </cell>
          <cell r="V3581">
            <v>10320.20941647059</v>
          </cell>
          <cell r="W3581">
            <v>10320.20941647059</v>
          </cell>
          <cell r="X3581">
            <v>10320.20941647059</v>
          </cell>
          <cell r="Y3581">
            <v>10320.20941647059</v>
          </cell>
          <cell r="Z3581">
            <v>11466.899351633989</v>
          </cell>
          <cell r="AB3581" t="str">
            <v/>
          </cell>
          <cell r="AC3581">
            <v>1703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I3581" t="str">
            <v/>
          </cell>
          <cell r="AJ3581" t="str">
            <v/>
          </cell>
          <cell r="AM3581" t="e">
            <v>#N/A</v>
          </cell>
        </row>
        <row r="3582">
          <cell r="A3582" t="str">
            <v>ACTIVE</v>
          </cell>
          <cell r="B3582" t="str">
            <v>37-1671</v>
          </cell>
          <cell r="C3582">
            <v>28867280</v>
          </cell>
          <cell r="D3582" t="str">
            <v>37-1671</v>
          </cell>
          <cell r="E3582" t="str">
            <v>SDR 26</v>
          </cell>
          <cell r="F3582" t="str">
            <v>24X10 CROSS GXGXGXG SDR26</v>
          </cell>
          <cell r="G3582">
            <v>97.694999999999993</v>
          </cell>
          <cell r="H3582">
            <v>44.313670439999996</v>
          </cell>
          <cell r="I3582">
            <v>1</v>
          </cell>
          <cell r="J3582">
            <v>1</v>
          </cell>
          <cell r="K3582">
            <v>13762.221810457519</v>
          </cell>
          <cell r="L3582">
            <v>1287.3905</v>
          </cell>
          <cell r="M3582" t="str">
            <v>SPECFIT</v>
          </cell>
          <cell r="N3582" t="str">
            <v>(80)2602410</v>
          </cell>
          <cell r="O3582" t="str">
            <v>BOX</v>
          </cell>
          <cell r="P3582" t="str">
            <v>D</v>
          </cell>
          <cell r="Q3582" t="str">
            <v>F</v>
          </cell>
          <cell r="R3582">
            <v>10818.411764705883</v>
          </cell>
          <cell r="S3582">
            <v>11575.700588235295</v>
          </cell>
          <cell r="T3582">
            <v>11575.700588235295</v>
          </cell>
          <cell r="U3582">
            <v>11575.700588235295</v>
          </cell>
          <cell r="V3582">
            <v>12385.999629411766</v>
          </cell>
          <cell r="W3582">
            <v>12385.999629411766</v>
          </cell>
          <cell r="X3582">
            <v>12385.999629411766</v>
          </cell>
          <cell r="Y3582">
            <v>12385.999629411766</v>
          </cell>
          <cell r="Z3582">
            <v>13762.221810457519</v>
          </cell>
          <cell r="AB3582" t="str">
            <v/>
          </cell>
          <cell r="AC3582">
            <v>1704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I3582" t="str">
            <v/>
          </cell>
          <cell r="AJ3582" t="str">
            <v/>
          </cell>
          <cell r="AM3582" t="e">
            <v>#N/A</v>
          </cell>
        </row>
        <row r="3583">
          <cell r="A3583" t="str">
            <v>ACTIVE</v>
          </cell>
          <cell r="B3583" t="str">
            <v>37-1672</v>
          </cell>
          <cell r="C3583">
            <v>28867298</v>
          </cell>
          <cell r="D3583" t="str">
            <v>37-1672</v>
          </cell>
          <cell r="E3583" t="str">
            <v>SDR 26</v>
          </cell>
          <cell r="F3583" t="str">
            <v>24X12 CROSS GXGXGXG SDR26</v>
          </cell>
          <cell r="G3583">
            <v>105.88500000000001</v>
          </cell>
          <cell r="H3583">
            <v>48.028588920000004</v>
          </cell>
          <cell r="I3583">
            <v>1</v>
          </cell>
          <cell r="J3583">
            <v>1</v>
          </cell>
          <cell r="K3583">
            <v>16504.803569934644</v>
          </cell>
          <cell r="L3583">
            <v>1543.9455</v>
          </cell>
          <cell r="M3583" t="str">
            <v>SPECFIT</v>
          </cell>
          <cell r="N3583" t="str">
            <v>(80)2602412</v>
          </cell>
          <cell r="O3583" t="str">
            <v>BOX</v>
          </cell>
          <cell r="P3583" t="str">
            <v>D</v>
          </cell>
          <cell r="Q3583" t="str">
            <v>F</v>
          </cell>
          <cell r="R3583">
            <v>12974.341176470589</v>
          </cell>
          <cell r="S3583">
            <v>13882.545058823531</v>
          </cell>
          <cell r="T3583">
            <v>13882.545058823531</v>
          </cell>
          <cell r="U3583">
            <v>13882.545058823531</v>
          </cell>
          <cell r="V3583">
            <v>14854.323212941179</v>
          </cell>
          <cell r="W3583">
            <v>14854.323212941179</v>
          </cell>
          <cell r="X3583">
            <v>14854.323212941179</v>
          </cell>
          <cell r="Y3583">
            <v>14854.323212941179</v>
          </cell>
          <cell r="Z3583">
            <v>16504.803569934644</v>
          </cell>
          <cell r="AB3583" t="str">
            <v/>
          </cell>
          <cell r="AC3583">
            <v>1705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I3583" t="str">
            <v/>
          </cell>
          <cell r="AJ3583" t="str">
            <v/>
          </cell>
          <cell r="AM3583" t="e">
            <v>#N/A</v>
          </cell>
        </row>
        <row r="3584">
          <cell r="A3584" t="str">
            <v>ACTIVE</v>
          </cell>
          <cell r="B3584" t="str">
            <v>37-1673</v>
          </cell>
          <cell r="C3584">
            <v>28867301</v>
          </cell>
          <cell r="D3584" t="str">
            <v>37-1673</v>
          </cell>
          <cell r="E3584" t="str">
            <v>SDR 26</v>
          </cell>
          <cell r="F3584" t="str">
            <v>24X15 CROSS GXGXGXG SDR26</v>
          </cell>
          <cell r="G3584">
            <v>121.68</v>
          </cell>
          <cell r="H3584">
            <v>55.193074559999999</v>
          </cell>
          <cell r="I3584">
            <v>1</v>
          </cell>
          <cell r="J3584">
            <v>1</v>
          </cell>
          <cell r="K3584">
            <v>19813.684298039221</v>
          </cell>
          <cell r="L3584">
            <v>1853.4756</v>
          </cell>
          <cell r="M3584" t="str">
            <v>SPECFIT</v>
          </cell>
          <cell r="N3584" t="str">
            <v>(80)2602415</v>
          </cell>
          <cell r="O3584" t="str">
            <v>BOX</v>
          </cell>
          <cell r="P3584" t="str">
            <v>D</v>
          </cell>
          <cell r="Q3584" t="str">
            <v>F</v>
          </cell>
          <cell r="R3584">
            <v>15575.435294117648</v>
          </cell>
          <cell r="S3584">
            <v>16665.715764705885</v>
          </cell>
          <cell r="T3584">
            <v>16665.715764705885</v>
          </cell>
          <cell r="U3584">
            <v>16665.715764705885</v>
          </cell>
          <cell r="V3584">
            <v>17832.315868235299</v>
          </cell>
          <cell r="W3584">
            <v>17832.315868235299</v>
          </cell>
          <cell r="X3584">
            <v>17832.315868235299</v>
          </cell>
          <cell r="Y3584">
            <v>17832.315868235299</v>
          </cell>
          <cell r="Z3584">
            <v>19813.684298039221</v>
          </cell>
          <cell r="AB3584" t="str">
            <v/>
          </cell>
          <cell r="AC3584">
            <v>1706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I3584" t="str">
            <v/>
          </cell>
          <cell r="AJ3584" t="str">
            <v/>
          </cell>
          <cell r="AM3584" t="e">
            <v>#N/A</v>
          </cell>
        </row>
        <row r="3585">
          <cell r="A3585" t="str">
            <v>ACTIVE</v>
          </cell>
          <cell r="B3585" t="str">
            <v>37-1674</v>
          </cell>
          <cell r="C3585">
            <v>28867310</v>
          </cell>
          <cell r="D3585" t="str">
            <v>37-1674</v>
          </cell>
          <cell r="E3585" t="str">
            <v>SDR 26</v>
          </cell>
          <cell r="F3585" t="str">
            <v>24X18 CROSS GXGXGXG SDR26</v>
          </cell>
          <cell r="G3585">
            <v>144.495</v>
          </cell>
          <cell r="H3585">
            <v>65.541776040000002</v>
          </cell>
          <cell r="I3585">
            <v>1</v>
          </cell>
          <cell r="J3585">
            <v>1</v>
          </cell>
          <cell r="K3585">
            <v>23778.405650980396</v>
          </cell>
          <cell r="L3585">
            <v>2224.3569000000002</v>
          </cell>
          <cell r="M3585" t="str">
            <v>SPECFIT</v>
          </cell>
          <cell r="N3585" t="str">
            <v>(80)2602418</v>
          </cell>
          <cell r="O3585" t="str">
            <v>BOX</v>
          </cell>
          <cell r="P3585" t="str">
            <v>D</v>
          </cell>
          <cell r="Q3585" t="str">
            <v>F</v>
          </cell>
          <cell r="R3585">
            <v>18692.082352941179</v>
          </cell>
          <cell r="S3585">
            <v>20000.528117647063</v>
          </cell>
          <cell r="T3585">
            <v>20000.528117647063</v>
          </cell>
          <cell r="U3585">
            <v>20000.528117647063</v>
          </cell>
          <cell r="V3585">
            <v>21400.565085882357</v>
          </cell>
          <cell r="W3585">
            <v>21400.565085882357</v>
          </cell>
          <cell r="X3585">
            <v>21400.565085882357</v>
          </cell>
          <cell r="Y3585">
            <v>21400.565085882357</v>
          </cell>
          <cell r="Z3585">
            <v>23778.405650980396</v>
          </cell>
          <cell r="AB3585" t="str">
            <v/>
          </cell>
          <cell r="AC3585">
            <v>1707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I3585" t="str">
            <v/>
          </cell>
          <cell r="AJ3585" t="str">
            <v/>
          </cell>
          <cell r="AM3585" t="e">
            <v>#N/A</v>
          </cell>
        </row>
        <row r="3586">
          <cell r="A3586" t="str">
            <v>ACTIVE</v>
          </cell>
          <cell r="B3586" t="str">
            <v>37-1675</v>
          </cell>
          <cell r="C3586">
            <v>28867328</v>
          </cell>
          <cell r="D3586" t="str">
            <v>37-1675</v>
          </cell>
          <cell r="E3586" t="str">
            <v>SDR 26</v>
          </cell>
          <cell r="F3586" t="str">
            <v>24X21 CROSS GXGXGXG SDR26</v>
          </cell>
          <cell r="G3586">
            <v>171.405</v>
          </cell>
          <cell r="H3586">
            <v>77.747936760000002</v>
          </cell>
          <cell r="I3586">
            <v>1</v>
          </cell>
          <cell r="J3586">
            <v>1</v>
          </cell>
          <cell r="K3586">
            <v>28528.094389542486</v>
          </cell>
          <cell r="L3586">
            <v>2668.6687999999999</v>
          </cell>
          <cell r="M3586" t="str">
            <v>SPECFIT</v>
          </cell>
          <cell r="N3586" t="str">
            <v>(80)2602421</v>
          </cell>
          <cell r="O3586" t="str">
            <v>BOX</v>
          </cell>
          <cell r="P3586" t="str">
            <v>D</v>
          </cell>
          <cell r="Q3586" t="str">
            <v>F</v>
          </cell>
          <cell r="R3586">
            <v>22425.788235294116</v>
          </cell>
          <cell r="S3586">
            <v>23995.593411764705</v>
          </cell>
          <cell r="T3586">
            <v>23995.593411764705</v>
          </cell>
          <cell r="U3586">
            <v>23995.593411764705</v>
          </cell>
          <cell r="V3586">
            <v>25675.284950588237</v>
          </cell>
          <cell r="W3586">
            <v>25675.284950588237</v>
          </cell>
          <cell r="X3586">
            <v>25675.284950588237</v>
          </cell>
          <cell r="Y3586">
            <v>25675.284950588237</v>
          </cell>
          <cell r="Z3586">
            <v>28528.094389542486</v>
          </cell>
          <cell r="AB3586" t="str">
            <v/>
          </cell>
          <cell r="AC3586">
            <v>1708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I3586" t="str">
            <v/>
          </cell>
          <cell r="AJ3586" t="str">
            <v/>
          </cell>
          <cell r="AM3586" t="e">
            <v>#N/A</v>
          </cell>
        </row>
        <row r="3587">
          <cell r="A3587" t="str">
            <v>ACTIVE</v>
          </cell>
          <cell r="B3587" t="str">
            <v>37-1676</v>
          </cell>
          <cell r="C3587">
            <v>28867336</v>
          </cell>
          <cell r="D3587" t="str">
            <v>37-1676</v>
          </cell>
          <cell r="E3587" t="str">
            <v>SDR 26</v>
          </cell>
          <cell r="F3587" t="str">
            <v>24 CROSS GXGXGXG SDR26</v>
          </cell>
          <cell r="G3587">
            <v>205.92</v>
          </cell>
          <cell r="H3587">
            <v>93.403664639999988</v>
          </cell>
          <cell r="I3587">
            <v>1</v>
          </cell>
          <cell r="J3587">
            <v>1</v>
          </cell>
          <cell r="K3587">
            <v>35662.587379084966</v>
          </cell>
          <cell r="L3587">
            <v>3336.0659999999998</v>
          </cell>
          <cell r="M3587" t="str">
            <v>SPECFIT</v>
          </cell>
          <cell r="N3587" t="str">
            <v>(80)26024</v>
          </cell>
          <cell r="O3587" t="str">
            <v>BOX</v>
          </cell>
          <cell r="P3587" t="str">
            <v>D</v>
          </cell>
          <cell r="Q3587" t="str">
            <v>F</v>
          </cell>
          <cell r="R3587">
            <v>28034.176470588234</v>
          </cell>
          <cell r="S3587">
            <v>29996.568823529411</v>
          </cell>
          <cell r="T3587">
            <v>29996.568823529411</v>
          </cell>
          <cell r="U3587">
            <v>29996.568823529411</v>
          </cell>
          <cell r="V3587">
            <v>32096.328641176471</v>
          </cell>
          <cell r="W3587">
            <v>32096.328641176471</v>
          </cell>
          <cell r="X3587">
            <v>32096.328641176471</v>
          </cell>
          <cell r="Y3587">
            <v>32096.328641176471</v>
          </cell>
          <cell r="Z3587">
            <v>35662.587379084966</v>
          </cell>
          <cell r="AB3587" t="str">
            <v/>
          </cell>
          <cell r="AC3587">
            <v>1709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I3587" t="str">
            <v/>
          </cell>
          <cell r="AJ3587" t="str">
            <v/>
          </cell>
          <cell r="AM3587" t="e">
            <v>#N/A</v>
          </cell>
        </row>
        <row r="3588">
          <cell r="A3588" t="str">
            <v>ACTIVE</v>
          </cell>
          <cell r="B3588" t="str">
            <v>37-1677</v>
          </cell>
          <cell r="C3588">
            <v>28867344</v>
          </cell>
          <cell r="D3588" t="str">
            <v>37-1677</v>
          </cell>
          <cell r="E3588" t="str">
            <v>SDR 26</v>
          </cell>
          <cell r="F3588" t="str">
            <v>27X4 CROSS GXGXGXG SDR26</v>
          </cell>
          <cell r="G3588">
            <v>110.565</v>
          </cell>
          <cell r="H3588">
            <v>50.151399479999995</v>
          </cell>
          <cell r="I3588">
            <v>1</v>
          </cell>
          <cell r="J3588">
            <v>1</v>
          </cell>
          <cell r="K3588">
            <v>10767.357968627453</v>
          </cell>
          <cell r="L3588">
            <v>1007.2345</v>
          </cell>
          <cell r="M3588" t="str">
            <v>SPECFIT</v>
          </cell>
          <cell r="N3588" t="str">
            <v>(80)260274</v>
          </cell>
          <cell r="O3588" t="str">
            <v>BOX</v>
          </cell>
          <cell r="P3588" t="str">
            <v>D</v>
          </cell>
          <cell r="Q3588" t="str">
            <v>F</v>
          </cell>
          <cell r="R3588">
            <v>8464.1647058823528</v>
          </cell>
          <cell r="S3588">
            <v>9056.6562352941182</v>
          </cell>
          <cell r="T3588">
            <v>9056.6562352941182</v>
          </cell>
          <cell r="U3588">
            <v>9056.6562352941182</v>
          </cell>
          <cell r="V3588">
            <v>9690.6221717647077</v>
          </cell>
          <cell r="W3588">
            <v>9690.6221717647077</v>
          </cell>
          <cell r="X3588">
            <v>9690.6221717647077</v>
          </cell>
          <cell r="Y3588">
            <v>9690.6221717647077</v>
          </cell>
          <cell r="Z3588">
            <v>10767.357968627453</v>
          </cell>
          <cell r="AB3588" t="str">
            <v/>
          </cell>
          <cell r="AC3588">
            <v>1710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I3588" t="str">
            <v/>
          </cell>
          <cell r="AJ3588" t="str">
            <v/>
          </cell>
          <cell r="AM3588" t="e">
            <v>#N/A</v>
          </cell>
        </row>
        <row r="3589">
          <cell r="A3589" t="str">
            <v>ACTIVE</v>
          </cell>
          <cell r="B3589" t="str">
            <v>37-1678</v>
          </cell>
          <cell r="C3589">
            <v>28867352</v>
          </cell>
          <cell r="D3589" t="str">
            <v>37-1678</v>
          </cell>
          <cell r="E3589" t="str">
            <v>SDR 26</v>
          </cell>
          <cell r="F3589" t="str">
            <v>27X6 CROSS GXGXGXG SDR26</v>
          </cell>
          <cell r="G3589">
            <v>116.41500000000001</v>
          </cell>
          <cell r="H3589">
            <v>52.804912680000001</v>
          </cell>
          <cell r="I3589">
            <v>1</v>
          </cell>
          <cell r="J3589">
            <v>1</v>
          </cell>
          <cell r="K3589">
            <v>11214.362847058825</v>
          </cell>
          <cell r="L3589">
            <v>1049.0506</v>
          </cell>
          <cell r="M3589" t="str">
            <v>SPECFIT</v>
          </cell>
          <cell r="N3589" t="str">
            <v>(80)260276</v>
          </cell>
          <cell r="O3589" t="str">
            <v>BOX</v>
          </cell>
          <cell r="P3589" t="str">
            <v>D</v>
          </cell>
          <cell r="Q3589" t="str">
            <v>F</v>
          </cell>
          <cell r="R3589">
            <v>8815.552941176471</v>
          </cell>
          <cell r="S3589">
            <v>9432.6416470588247</v>
          </cell>
          <cell r="T3589">
            <v>9432.6416470588247</v>
          </cell>
          <cell r="U3589">
            <v>9432.6416470588247</v>
          </cell>
          <cell r="V3589">
            <v>10092.926562352943</v>
          </cell>
          <cell r="W3589">
            <v>10092.926562352943</v>
          </cell>
          <cell r="X3589">
            <v>10092.926562352943</v>
          </cell>
          <cell r="Y3589">
            <v>10092.926562352943</v>
          </cell>
          <cell r="Z3589">
            <v>11214.362847058825</v>
          </cell>
          <cell r="AB3589" t="str">
            <v/>
          </cell>
          <cell r="AC3589">
            <v>1711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I3589" t="str">
            <v/>
          </cell>
          <cell r="AJ3589" t="str">
            <v/>
          </cell>
          <cell r="AM3589" t="e">
            <v>#N/A</v>
          </cell>
        </row>
        <row r="3590">
          <cell r="A3590" t="str">
            <v>ACTIVE</v>
          </cell>
          <cell r="B3590" t="str">
            <v>37-1679</v>
          </cell>
          <cell r="C3590">
            <v>28867360</v>
          </cell>
          <cell r="D3590" t="str">
            <v>37-1679</v>
          </cell>
          <cell r="E3590" t="str">
            <v>SDR 26</v>
          </cell>
          <cell r="F3590" t="str">
            <v>27X8 CROSS GXGXGXG SDR26</v>
          </cell>
          <cell r="G3590">
            <v>124.02</v>
          </cell>
          <cell r="H3590">
            <v>56.254479839999995</v>
          </cell>
          <cell r="I3590">
            <v>1</v>
          </cell>
          <cell r="J3590">
            <v>1</v>
          </cell>
          <cell r="K3590">
            <v>11453.65443006536</v>
          </cell>
          <cell r="L3590">
            <v>1071.4353000000001</v>
          </cell>
          <cell r="M3590" t="str">
            <v>SPECFIT</v>
          </cell>
          <cell r="N3590" t="str">
            <v>(80)260278</v>
          </cell>
          <cell r="O3590" t="str">
            <v>BOX</v>
          </cell>
          <cell r="P3590" t="str">
            <v>D</v>
          </cell>
          <cell r="Q3590" t="str">
            <v>F</v>
          </cell>
          <cell r="R3590">
            <v>9003.6588235294112</v>
          </cell>
          <cell r="S3590">
            <v>9633.9149411764702</v>
          </cell>
          <cell r="T3590">
            <v>9633.9149411764702</v>
          </cell>
          <cell r="U3590">
            <v>9633.9149411764702</v>
          </cell>
          <cell r="V3590">
            <v>10308.288987058824</v>
          </cell>
          <cell r="W3590">
            <v>10308.288987058824</v>
          </cell>
          <cell r="X3590">
            <v>10308.288987058824</v>
          </cell>
          <cell r="Y3590">
            <v>10308.288987058824</v>
          </cell>
          <cell r="Z3590">
            <v>11453.65443006536</v>
          </cell>
          <cell r="AB3590" t="str">
            <v/>
          </cell>
          <cell r="AC3590">
            <v>1712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I3590" t="str">
            <v/>
          </cell>
          <cell r="AJ3590" t="str">
            <v/>
          </cell>
          <cell r="AM3590" t="e">
            <v>#N/A</v>
          </cell>
        </row>
        <row r="3591">
          <cell r="A3591" t="str">
            <v>ACTIVE</v>
          </cell>
          <cell r="B3591" t="str">
            <v>37-1680</v>
          </cell>
          <cell r="C3591">
            <v>28867379</v>
          </cell>
          <cell r="D3591" t="str">
            <v>37-1680</v>
          </cell>
          <cell r="E3591" t="str">
            <v>SDR 26</v>
          </cell>
          <cell r="F3591" t="str">
            <v>27X10 CROSS GXGXGXG SDR26</v>
          </cell>
          <cell r="G3591">
            <v>132.21</v>
          </cell>
          <cell r="H3591">
            <v>59.969398320000003</v>
          </cell>
          <cell r="I3591">
            <v>1</v>
          </cell>
          <cell r="J3591">
            <v>1</v>
          </cell>
          <cell r="K3591">
            <v>14294.323439215688</v>
          </cell>
          <cell r="L3591">
            <v>1337.1663000000001</v>
          </cell>
          <cell r="M3591" t="str">
            <v>SPECFIT</v>
          </cell>
          <cell r="N3591" t="str">
            <v>(80)2602710</v>
          </cell>
          <cell r="O3591" t="str">
            <v>BOX</v>
          </cell>
          <cell r="P3591" t="str">
            <v>D</v>
          </cell>
          <cell r="Q3591" t="str">
            <v>F</v>
          </cell>
          <cell r="R3591">
            <v>11236.694117647059</v>
          </cell>
          <cell r="S3591">
            <v>12023.262705882355</v>
          </cell>
          <cell r="T3591">
            <v>12023.262705882355</v>
          </cell>
          <cell r="U3591">
            <v>12023.262705882355</v>
          </cell>
          <cell r="V3591">
            <v>12864.891095294121</v>
          </cell>
          <cell r="W3591">
            <v>12864.891095294121</v>
          </cell>
          <cell r="X3591">
            <v>12864.891095294121</v>
          </cell>
          <cell r="Y3591">
            <v>12864.891095294121</v>
          </cell>
          <cell r="Z3591">
            <v>14294.323439215688</v>
          </cell>
          <cell r="AB3591" t="str">
            <v/>
          </cell>
          <cell r="AC3591">
            <v>1713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I3591" t="str">
            <v/>
          </cell>
          <cell r="AJ3591" t="str">
            <v/>
          </cell>
          <cell r="AM3591" t="e">
            <v>#N/A</v>
          </cell>
        </row>
        <row r="3592">
          <cell r="A3592" t="str">
            <v>ACTIVE</v>
          </cell>
          <cell r="B3592" t="str">
            <v>37-1681</v>
          </cell>
          <cell r="C3592">
            <v>28867387</v>
          </cell>
          <cell r="D3592" t="str">
            <v>37-1681</v>
          </cell>
          <cell r="E3592" t="str">
            <v>SDR 26</v>
          </cell>
          <cell r="F3592" t="str">
            <v>27X12 CROSS GXGXGXG SDR26</v>
          </cell>
          <cell r="G3592">
            <v>141.57</v>
          </cell>
          <cell r="H3592">
            <v>64.215019439999992</v>
          </cell>
          <cell r="I3592">
            <v>1</v>
          </cell>
          <cell r="J3592">
            <v>1</v>
          </cell>
          <cell r="K3592">
            <v>18211.557632679738</v>
          </cell>
          <cell r="L3592">
            <v>1703.604</v>
          </cell>
          <cell r="M3592" t="str">
            <v>SPECFIT</v>
          </cell>
          <cell r="N3592" t="str">
            <v>(80)2602712</v>
          </cell>
          <cell r="O3592" t="str">
            <v>BOX</v>
          </cell>
          <cell r="P3592" t="str">
            <v>D</v>
          </cell>
          <cell r="Q3592" t="str">
            <v>F</v>
          </cell>
          <cell r="R3592">
            <v>14316.011764705883</v>
          </cell>
          <cell r="S3592">
            <v>15318.132588235296</v>
          </cell>
          <cell r="T3592">
            <v>15318.132588235296</v>
          </cell>
          <cell r="U3592">
            <v>15318.132588235296</v>
          </cell>
          <cell r="V3592">
            <v>16390.401869411766</v>
          </cell>
          <cell r="W3592">
            <v>16390.401869411766</v>
          </cell>
          <cell r="X3592">
            <v>16390.401869411766</v>
          </cell>
          <cell r="Y3592">
            <v>16390.401869411766</v>
          </cell>
          <cell r="Z3592">
            <v>18211.557632679738</v>
          </cell>
          <cell r="AB3592" t="str">
            <v/>
          </cell>
          <cell r="AC3592">
            <v>1714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I3592" t="str">
            <v/>
          </cell>
          <cell r="AJ3592" t="str">
            <v/>
          </cell>
          <cell r="AM3592" t="e">
            <v>#N/A</v>
          </cell>
        </row>
        <row r="3593">
          <cell r="A3593" t="str">
            <v>ACTIVE</v>
          </cell>
          <cell r="B3593" t="str">
            <v>37-1682</v>
          </cell>
          <cell r="C3593">
            <v>28867395</v>
          </cell>
          <cell r="D3593" t="str">
            <v>37-1682</v>
          </cell>
          <cell r="E3593" t="str">
            <v>SDR 26</v>
          </cell>
          <cell r="F3593" t="str">
            <v>27X15 CROSS GXGXGXG SDR26</v>
          </cell>
          <cell r="G3593">
            <v>158.535</v>
          </cell>
          <cell r="H3593">
            <v>71.910207720000002</v>
          </cell>
          <cell r="I3593">
            <v>1</v>
          </cell>
          <cell r="J3593">
            <v>1</v>
          </cell>
          <cell r="K3593">
            <v>20583.790432679743</v>
          </cell>
          <cell r="L3593">
            <v>1925.5155999999999</v>
          </cell>
          <cell r="M3593" t="str">
            <v>SPECFIT</v>
          </cell>
          <cell r="N3593" t="str">
            <v>(80)2602715</v>
          </cell>
          <cell r="O3593" t="str">
            <v>BOX</v>
          </cell>
          <cell r="P3593" t="str">
            <v>D</v>
          </cell>
          <cell r="Q3593" t="str">
            <v>F</v>
          </cell>
          <cell r="R3593">
            <v>16180.811764705883</v>
          </cell>
          <cell r="S3593">
            <v>17313.468588235297</v>
          </cell>
          <cell r="T3593">
            <v>17313.468588235297</v>
          </cell>
          <cell r="U3593">
            <v>17313.468588235297</v>
          </cell>
          <cell r="V3593">
            <v>18525.411389411769</v>
          </cell>
          <cell r="W3593">
            <v>18525.411389411769</v>
          </cell>
          <cell r="X3593">
            <v>18525.411389411769</v>
          </cell>
          <cell r="Y3593">
            <v>18525.411389411769</v>
          </cell>
          <cell r="Z3593">
            <v>20583.790432679743</v>
          </cell>
          <cell r="AB3593" t="str">
            <v/>
          </cell>
          <cell r="AC3593">
            <v>1715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I3593" t="str">
            <v/>
          </cell>
          <cell r="AJ3593" t="str">
            <v/>
          </cell>
          <cell r="AM3593" t="e">
            <v>#N/A</v>
          </cell>
        </row>
        <row r="3594">
          <cell r="A3594" t="str">
            <v>ACTIVE</v>
          </cell>
          <cell r="B3594" t="str">
            <v>37-1683</v>
          </cell>
          <cell r="C3594">
            <v>28867409</v>
          </cell>
          <cell r="D3594" t="str">
            <v>37-1683</v>
          </cell>
          <cell r="E3594" t="str">
            <v>SDR 26</v>
          </cell>
          <cell r="F3594" t="str">
            <v>27X18 CROSS GXGXGXG SDR26</v>
          </cell>
          <cell r="G3594">
            <v>183.10499999999999</v>
          </cell>
          <cell r="H3594">
            <v>83.05496316</v>
          </cell>
          <cell r="I3594">
            <v>1</v>
          </cell>
          <cell r="J3594">
            <v>1</v>
          </cell>
          <cell r="K3594">
            <v>24702.931108496738</v>
          </cell>
          <cell r="L3594">
            <v>2310.8422999999998</v>
          </cell>
          <cell r="M3594" t="str">
            <v>SPECFIT</v>
          </cell>
          <cell r="N3594" t="str">
            <v>(80)2602718</v>
          </cell>
          <cell r="O3594" t="str">
            <v>BOX</v>
          </cell>
          <cell r="P3594" t="str">
            <v>D</v>
          </cell>
          <cell r="Q3594" t="str">
            <v>F</v>
          </cell>
          <cell r="R3594">
            <v>19418.847058823529</v>
          </cell>
          <cell r="S3594">
            <v>20778.166352941178</v>
          </cell>
          <cell r="T3594">
            <v>20778.166352941178</v>
          </cell>
          <cell r="U3594">
            <v>20778.166352941178</v>
          </cell>
          <cell r="V3594">
            <v>22232.637997647063</v>
          </cell>
          <cell r="W3594">
            <v>22232.637997647063</v>
          </cell>
          <cell r="X3594">
            <v>22232.637997647063</v>
          </cell>
          <cell r="Y3594">
            <v>22232.637997647063</v>
          </cell>
          <cell r="Z3594">
            <v>24702.931108496738</v>
          </cell>
          <cell r="AB3594" t="str">
            <v/>
          </cell>
          <cell r="AC3594">
            <v>1716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I3594" t="str">
            <v/>
          </cell>
          <cell r="AJ3594" t="str">
            <v/>
          </cell>
          <cell r="AM3594" t="e">
            <v>#N/A</v>
          </cell>
        </row>
        <row r="3595">
          <cell r="A3595" t="str">
            <v>ACTIVE</v>
          </cell>
          <cell r="B3595" t="str">
            <v>37-1684</v>
          </cell>
          <cell r="C3595">
            <v>28867417</v>
          </cell>
          <cell r="D3595" t="str">
            <v>37-1684</v>
          </cell>
          <cell r="E3595" t="str">
            <v>SDR 26</v>
          </cell>
          <cell r="F3595" t="str">
            <v>27X21 CROSS GXGXGXG SDR26</v>
          </cell>
          <cell r="G3595">
            <v>211.77</v>
          </cell>
          <cell r="H3595">
            <v>96.057177840000008</v>
          </cell>
          <cell r="I3595">
            <v>1</v>
          </cell>
          <cell r="J3595">
            <v>1</v>
          </cell>
          <cell r="K3595">
            <v>29650.440607843135</v>
          </cell>
          <cell r="L3595">
            <v>2773.6581000000001</v>
          </cell>
          <cell r="M3595" t="str">
            <v>SPECFIT</v>
          </cell>
          <cell r="N3595" t="str">
            <v>(80)2602721</v>
          </cell>
          <cell r="O3595" t="str">
            <v>BOX</v>
          </cell>
          <cell r="P3595" t="str">
            <v>D</v>
          </cell>
          <cell r="Q3595" t="str">
            <v>F</v>
          </cell>
          <cell r="R3595">
            <v>23308.058823529409</v>
          </cell>
          <cell r="S3595">
            <v>24939.622941176469</v>
          </cell>
          <cell r="T3595">
            <v>24939.622941176469</v>
          </cell>
          <cell r="U3595">
            <v>24939.622941176469</v>
          </cell>
          <cell r="V3595">
            <v>26685.396547058823</v>
          </cell>
          <cell r="W3595">
            <v>26685.396547058823</v>
          </cell>
          <cell r="X3595">
            <v>26685.396547058823</v>
          </cell>
          <cell r="Y3595">
            <v>26685.396547058823</v>
          </cell>
          <cell r="Z3595">
            <v>29650.440607843135</v>
          </cell>
          <cell r="AB3595" t="str">
            <v/>
          </cell>
          <cell r="AC3595">
            <v>1717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I3595" t="str">
            <v/>
          </cell>
          <cell r="AJ3595" t="str">
            <v/>
          </cell>
          <cell r="AM3595" t="e">
            <v>#N/A</v>
          </cell>
        </row>
        <row r="3596">
          <cell r="A3596" t="str">
            <v>ACTIVE</v>
          </cell>
          <cell r="B3596" t="str">
            <v>37-1685</v>
          </cell>
          <cell r="C3596">
            <v>28867425</v>
          </cell>
          <cell r="D3596" t="str">
            <v>37-1685</v>
          </cell>
          <cell r="E3596" t="str">
            <v>SDR 26</v>
          </cell>
          <cell r="F3596" t="str">
            <v>27X24 CROSS GXGXGXG SDR26</v>
          </cell>
          <cell r="G3596">
            <v>238.68</v>
          </cell>
          <cell r="H3596">
            <v>108.26333856000001</v>
          </cell>
          <cell r="I3596">
            <v>1</v>
          </cell>
          <cell r="J3596">
            <v>1</v>
          </cell>
          <cell r="K3596">
            <v>35578.268861437915</v>
          </cell>
          <cell r="L3596">
            <v>3328.1786000000002</v>
          </cell>
          <cell r="M3596" t="str">
            <v>SPECFIT</v>
          </cell>
          <cell r="N3596" t="str">
            <v>(80)2602724</v>
          </cell>
          <cell r="O3596" t="str">
            <v>BOX</v>
          </cell>
          <cell r="P3596" t="str">
            <v>D</v>
          </cell>
          <cell r="Q3596" t="str">
            <v>F</v>
          </cell>
          <cell r="R3596">
            <v>27967.894117647058</v>
          </cell>
          <cell r="S3596">
            <v>29925.646705882355</v>
          </cell>
          <cell r="T3596">
            <v>29925.646705882355</v>
          </cell>
          <cell r="U3596">
            <v>29925.646705882355</v>
          </cell>
          <cell r="V3596">
            <v>32020.441975294121</v>
          </cell>
          <cell r="W3596">
            <v>32020.441975294121</v>
          </cell>
          <cell r="X3596">
            <v>32020.441975294121</v>
          </cell>
          <cell r="Y3596">
            <v>32020.441975294121</v>
          </cell>
          <cell r="Z3596">
            <v>35578.268861437915</v>
          </cell>
          <cell r="AB3596" t="str">
            <v/>
          </cell>
          <cell r="AC3596">
            <v>1718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I3596" t="str">
            <v/>
          </cell>
          <cell r="AJ3596" t="str">
            <v/>
          </cell>
          <cell r="AM3596" t="e">
            <v>#N/A</v>
          </cell>
        </row>
        <row r="3597">
          <cell r="A3597" t="str">
            <v>ACTIVE</v>
          </cell>
          <cell r="B3597" t="str">
            <v>37-1686</v>
          </cell>
          <cell r="C3597">
            <v>28867433</v>
          </cell>
          <cell r="D3597" t="str">
            <v>37-1686</v>
          </cell>
          <cell r="E3597" t="str">
            <v>SDR 26</v>
          </cell>
          <cell r="F3597" t="str">
            <v>27 CROSS GXGXGXG SDR26</v>
          </cell>
          <cell r="G3597">
            <v>282.55500000000001</v>
          </cell>
          <cell r="H3597">
            <v>128.16468756</v>
          </cell>
          <cell r="I3597">
            <v>1</v>
          </cell>
          <cell r="J3597" t="str">
            <v>-</v>
          </cell>
          <cell r="K3597">
            <v>44469.77178562092</v>
          </cell>
          <cell r="L3597">
            <v>4159.9372000000003</v>
          </cell>
          <cell r="M3597" t="str">
            <v>SPECFIT</v>
          </cell>
          <cell r="N3597" t="str">
            <v>(80)26027</v>
          </cell>
          <cell r="O3597" t="str">
            <v>BOX</v>
          </cell>
          <cell r="P3597" t="str">
            <v>D</v>
          </cell>
          <cell r="Q3597" t="str">
            <v>F</v>
          </cell>
          <cell r="R3597">
            <v>34957.458823529414</v>
          </cell>
          <cell r="S3597">
            <v>37404.480941176473</v>
          </cell>
          <cell r="T3597">
            <v>37404.480941176473</v>
          </cell>
          <cell r="U3597">
            <v>37404.480941176473</v>
          </cell>
          <cell r="V3597">
            <v>40022.79460705883</v>
          </cell>
          <cell r="W3597">
            <v>40022.79460705883</v>
          </cell>
          <cell r="X3597">
            <v>40022.79460705883</v>
          </cell>
          <cell r="Y3597">
            <v>40022.79460705883</v>
          </cell>
          <cell r="Z3597">
            <v>44469.77178562092</v>
          </cell>
          <cell r="AB3597" t="str">
            <v/>
          </cell>
          <cell r="AC3597">
            <v>1719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I3597" t="str">
            <v/>
          </cell>
          <cell r="AJ3597" t="str">
            <v/>
          </cell>
          <cell r="AM3597" t="e">
            <v>#N/A</v>
          </cell>
        </row>
        <row r="3598">
          <cell r="A3598" t="str">
            <v>ACTIVE</v>
          </cell>
          <cell r="B3598" t="str">
            <v>37-1687</v>
          </cell>
          <cell r="C3598">
            <v>28867603</v>
          </cell>
          <cell r="D3598" t="str">
            <v>37-1687</v>
          </cell>
          <cell r="E3598" t="str">
            <v>SDR 26</v>
          </cell>
          <cell r="F3598" t="str">
            <v>10 ELBOW 90 GXG SDR26</v>
          </cell>
          <cell r="G3598">
            <v>9.6750000000000007</v>
          </cell>
          <cell r="H3598">
            <v>4.3885026000000007</v>
          </cell>
          <cell r="I3598">
            <v>1</v>
          </cell>
          <cell r="J3598">
            <v>14</v>
          </cell>
          <cell r="K3598">
            <v>892.93877777777789</v>
          </cell>
          <cell r="L3598">
            <v>132.43946</v>
          </cell>
          <cell r="M3598" t="str">
            <v>SPECFIT</v>
          </cell>
          <cell r="N3598" t="str">
            <v>(80)37010</v>
          </cell>
          <cell r="O3598" t="str">
            <v>BOX</v>
          </cell>
          <cell r="P3598" t="str">
            <v>D</v>
          </cell>
          <cell r="Q3598" t="str">
            <v>F</v>
          </cell>
          <cell r="R3598">
            <v>1026.3671529066664</v>
          </cell>
          <cell r="S3598">
            <v>1098.2128536101332</v>
          </cell>
          <cell r="T3598">
            <v>751.07</v>
          </cell>
          <cell r="U3598">
            <v>751.07</v>
          </cell>
          <cell r="V3598">
            <v>803.64490000000012</v>
          </cell>
          <cell r="W3598">
            <v>803.64490000000012</v>
          </cell>
          <cell r="X3598">
            <v>803.64490000000012</v>
          </cell>
          <cell r="Y3598">
            <v>803.64490000000012</v>
          </cell>
          <cell r="Z3598">
            <v>892.93877777777789</v>
          </cell>
          <cell r="AB3598" t="str">
            <v/>
          </cell>
          <cell r="AC3598">
            <v>1723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I3598" t="str">
            <v/>
          </cell>
          <cell r="AJ3598" t="str">
            <v/>
          </cell>
          <cell r="AM3598" t="e">
            <v>#N/A</v>
          </cell>
        </row>
        <row r="3599">
          <cell r="A3599" t="str">
            <v>ACTIVE</v>
          </cell>
          <cell r="B3599" t="str">
            <v>37-1688</v>
          </cell>
          <cell r="C3599">
            <v>28867611</v>
          </cell>
          <cell r="D3599" t="str">
            <v>37-1688</v>
          </cell>
          <cell r="E3599" t="str">
            <v>SDR 26</v>
          </cell>
          <cell r="F3599" t="str">
            <v>12 ELBOW 90 GXG SDR26</v>
          </cell>
          <cell r="G3599">
            <v>15.885</v>
          </cell>
          <cell r="H3599">
            <v>7.2053089200000002</v>
          </cell>
          <cell r="I3599">
            <v>1</v>
          </cell>
          <cell r="J3599">
            <v>8</v>
          </cell>
          <cell r="K3599">
            <v>1179.7820000000002</v>
          </cell>
          <cell r="L3599">
            <v>174.98464000000001</v>
          </cell>
          <cell r="M3599" t="str">
            <v>SPECFIT</v>
          </cell>
          <cell r="N3599" t="str">
            <v>(80)37012</v>
          </cell>
          <cell r="O3599" t="str">
            <v>BOX</v>
          </cell>
          <cell r="P3599" t="str">
            <v>D</v>
          </cell>
          <cell r="Q3599" t="str">
            <v>F</v>
          </cell>
          <cell r="R3599">
            <v>1356.0754240444446</v>
          </cell>
          <cell r="S3599">
            <v>1451.0007037275559</v>
          </cell>
          <cell r="T3599">
            <v>992.34</v>
          </cell>
          <cell r="U3599">
            <v>992.34</v>
          </cell>
          <cell r="V3599">
            <v>1061.8038000000001</v>
          </cell>
          <cell r="W3599">
            <v>1061.8038000000001</v>
          </cell>
          <cell r="X3599">
            <v>1061.8038000000001</v>
          </cell>
          <cell r="Y3599">
            <v>1061.8038000000001</v>
          </cell>
          <cell r="Z3599">
            <v>1179.7820000000002</v>
          </cell>
          <cell r="AB3599" t="str">
            <v/>
          </cell>
          <cell r="AC3599">
            <v>1724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I3599" t="str">
            <v/>
          </cell>
          <cell r="AJ3599" t="str">
            <v/>
          </cell>
          <cell r="AM3599" t="e">
            <v>#N/A</v>
          </cell>
        </row>
        <row r="3600">
          <cell r="A3600" t="str">
            <v>ACTIVE</v>
          </cell>
          <cell r="B3600" t="str">
            <v>37-1689</v>
          </cell>
          <cell r="C3600">
            <v>28867620</v>
          </cell>
          <cell r="D3600" t="str">
            <v>37-1689</v>
          </cell>
          <cell r="E3600" t="str">
            <v>SDR 26</v>
          </cell>
          <cell r="F3600" t="str">
            <v>15 ELBOW 90 GXG SDR26</v>
          </cell>
          <cell r="G3600">
            <v>28.484999999999999</v>
          </cell>
          <cell r="H3600">
            <v>12.92056812</v>
          </cell>
          <cell r="I3600">
            <v>1</v>
          </cell>
          <cell r="J3600">
            <v>5</v>
          </cell>
          <cell r="K3600">
            <v>2178.9717777777778</v>
          </cell>
          <cell r="L3600">
            <v>162.2353</v>
          </cell>
          <cell r="M3600" t="str">
            <v>SPECFIT</v>
          </cell>
          <cell r="N3600" t="str">
            <v>(80)37015</v>
          </cell>
          <cell r="O3600" t="str">
            <v>BOX</v>
          </cell>
          <cell r="P3600" t="str">
            <v>D</v>
          </cell>
          <cell r="Q3600" t="str">
            <v>F</v>
          </cell>
          <cell r="R3600">
            <v>1752.3058823529414</v>
          </cell>
          <cell r="S3600">
            <v>1874.9672941176473</v>
          </cell>
          <cell r="T3600">
            <v>1832.78</v>
          </cell>
          <cell r="U3600">
            <v>1832.78</v>
          </cell>
          <cell r="V3600">
            <v>1961.0746000000001</v>
          </cell>
          <cell r="W3600">
            <v>1961.0746000000001</v>
          </cell>
          <cell r="X3600">
            <v>1961.0746000000001</v>
          </cell>
          <cell r="Y3600">
            <v>1961.0746000000001</v>
          </cell>
          <cell r="Z3600">
            <v>2178.9717777777778</v>
          </cell>
          <cell r="AB3600" t="str">
            <v/>
          </cell>
          <cell r="AC3600">
            <v>1725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I3600" t="str">
            <v/>
          </cell>
          <cell r="AJ3600" t="str">
            <v/>
          </cell>
          <cell r="AM3600" t="e">
            <v>#N/A</v>
          </cell>
        </row>
        <row r="3601">
          <cell r="A3601" t="str">
            <v>ACTIVE</v>
          </cell>
          <cell r="B3601" t="str">
            <v>37-1690</v>
          </cell>
          <cell r="C3601">
            <v>28867638</v>
          </cell>
          <cell r="D3601" t="str">
            <v>37-1690</v>
          </cell>
          <cell r="E3601" t="str">
            <v>SDR 26</v>
          </cell>
          <cell r="F3601" t="str">
            <v>18 ELBOW 90 GXG SDR26</v>
          </cell>
          <cell r="G3601">
            <v>64.8</v>
          </cell>
          <cell r="H3601">
            <v>29.3927616</v>
          </cell>
          <cell r="I3601">
            <v>1</v>
          </cell>
          <cell r="J3601">
            <v>2</v>
          </cell>
          <cell r="K3601">
            <v>3796.3362222222222</v>
          </cell>
          <cell r="L3601">
            <v>404.8621</v>
          </cell>
          <cell r="M3601" t="str">
            <v>SPECFIT</v>
          </cell>
          <cell r="N3601" t="str">
            <v>(80)37018</v>
          </cell>
          <cell r="O3601" t="str">
            <v>BOX</v>
          </cell>
          <cell r="P3601" t="str">
            <v>D</v>
          </cell>
          <cell r="Q3601" t="str">
            <v>F</v>
          </cell>
          <cell r="R3601">
            <v>3303.1176470588239</v>
          </cell>
          <cell r="S3601">
            <v>3534.3358823529416</v>
          </cell>
          <cell r="T3601">
            <v>3193.18</v>
          </cell>
          <cell r="U3601">
            <v>3193.18</v>
          </cell>
          <cell r="V3601">
            <v>3416.7026000000001</v>
          </cell>
          <cell r="W3601">
            <v>3416.7026000000001</v>
          </cell>
          <cell r="X3601">
            <v>3416.7026000000001</v>
          </cell>
          <cell r="Y3601">
            <v>3416.7026000000001</v>
          </cell>
          <cell r="Z3601">
            <v>3796.3362222222222</v>
          </cell>
          <cell r="AB3601" t="str">
            <v/>
          </cell>
          <cell r="AC3601">
            <v>1726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I3601" t="str">
            <v/>
          </cell>
          <cell r="AJ3601" t="str">
            <v/>
          </cell>
          <cell r="AM3601" t="e">
            <v>#N/A</v>
          </cell>
        </row>
        <row r="3602">
          <cell r="A3602" t="str">
            <v>ACTIVE</v>
          </cell>
          <cell r="B3602" t="str">
            <v>37-1691</v>
          </cell>
          <cell r="C3602">
            <v>28867646</v>
          </cell>
          <cell r="D3602" t="str">
            <v>37-1691</v>
          </cell>
          <cell r="E3602" t="str">
            <v>SDR 26</v>
          </cell>
          <cell r="F3602" t="str">
            <v>21 ELBOW 90 GXG SDR26</v>
          </cell>
          <cell r="G3602">
            <v>96.75</v>
          </cell>
          <cell r="H3602">
            <v>43.885025999999996</v>
          </cell>
          <cell r="I3602">
            <v>1</v>
          </cell>
          <cell r="J3602">
            <v>1</v>
          </cell>
          <cell r="K3602">
            <v>6878.2809999999999</v>
          </cell>
          <cell r="L3602">
            <v>728.0394</v>
          </cell>
          <cell r="M3602" t="str">
            <v>SPECFIT</v>
          </cell>
          <cell r="N3602" t="str">
            <v>(80)37021</v>
          </cell>
          <cell r="O3602" t="str">
            <v>BOX</v>
          </cell>
          <cell r="P3602" t="str">
            <v>D</v>
          </cell>
          <cell r="Q3602" t="str">
            <v>F</v>
          </cell>
          <cell r="R3602">
            <v>6117.9882352941177</v>
          </cell>
          <cell r="S3602">
            <v>6546.2474117647062</v>
          </cell>
          <cell r="T3602">
            <v>5785.47</v>
          </cell>
          <cell r="U3602">
            <v>5785.47</v>
          </cell>
          <cell r="V3602">
            <v>6190.4529000000002</v>
          </cell>
          <cell r="W3602">
            <v>6190.4529000000002</v>
          </cell>
          <cell r="X3602">
            <v>6190.4529000000002</v>
          </cell>
          <cell r="Y3602">
            <v>6190.4529000000002</v>
          </cell>
          <cell r="Z3602">
            <v>6878.2809999999999</v>
          </cell>
          <cell r="AB3602" t="str">
            <v/>
          </cell>
          <cell r="AC3602">
            <v>1727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I3602" t="str">
            <v/>
          </cell>
          <cell r="AJ3602" t="str">
            <v/>
          </cell>
          <cell r="AM3602" t="e">
            <v>#N/A</v>
          </cell>
        </row>
        <row r="3603">
          <cell r="A3603" t="str">
            <v>ACTIVE</v>
          </cell>
          <cell r="B3603" t="str">
            <v>37-1692</v>
          </cell>
          <cell r="C3603">
            <v>28867654</v>
          </cell>
          <cell r="D3603" t="str">
            <v>37-1692</v>
          </cell>
          <cell r="E3603" t="str">
            <v>SDR 26</v>
          </cell>
          <cell r="F3603" t="str">
            <v>24 ELBOW 90 GXG SDR26</v>
          </cell>
          <cell r="G3603">
            <v>140.048</v>
          </cell>
          <cell r="H3603">
            <v>63.524652416000002</v>
          </cell>
          <cell r="I3603">
            <v>1</v>
          </cell>
          <cell r="J3603">
            <v>1</v>
          </cell>
          <cell r="K3603">
            <v>8493.0298888888901</v>
          </cell>
          <cell r="L3603">
            <v>996.4117</v>
          </cell>
          <cell r="M3603" t="str">
            <v>SPECFIT</v>
          </cell>
          <cell r="N3603" t="str">
            <v>(80)37024</v>
          </cell>
          <cell r="O3603" t="str">
            <v>BOX</v>
          </cell>
          <cell r="P3603" t="str">
            <v>D</v>
          </cell>
          <cell r="Q3603" t="str">
            <v>F</v>
          </cell>
          <cell r="R3603">
            <v>8180.1294117647058</v>
          </cell>
          <cell r="S3603">
            <v>8752.7384705882359</v>
          </cell>
          <cell r="T3603">
            <v>7143.67</v>
          </cell>
          <cell r="U3603">
            <v>7143.67</v>
          </cell>
          <cell r="V3603">
            <v>7643.7269000000006</v>
          </cell>
          <cell r="W3603">
            <v>7643.7269000000006</v>
          </cell>
          <cell r="X3603">
            <v>7643.7269000000006</v>
          </cell>
          <cell r="Y3603">
            <v>7643.7269000000006</v>
          </cell>
          <cell r="Z3603">
            <v>8493.0298888888901</v>
          </cell>
          <cell r="AB3603" t="str">
            <v/>
          </cell>
          <cell r="AC3603">
            <v>1728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I3603" t="str">
            <v/>
          </cell>
          <cell r="AJ3603" t="str">
            <v/>
          </cell>
          <cell r="AM3603" t="e">
            <v>#N/A</v>
          </cell>
        </row>
        <row r="3604">
          <cell r="A3604" t="str">
            <v>INACTIVE</v>
          </cell>
          <cell r="B3604" t="str">
            <v>37-1693</v>
          </cell>
          <cell r="C3604">
            <v>28867662</v>
          </cell>
          <cell r="D3604" t="str">
            <v>37-1693</v>
          </cell>
          <cell r="E3604" t="str">
            <v>SDR 26</v>
          </cell>
          <cell r="F3604" t="str">
            <v>27 ELBOW 90 GXG SDR26</v>
          </cell>
          <cell r="G3604">
            <v>408.75</v>
          </cell>
          <cell r="H3604">
            <v>185.40573000000001</v>
          </cell>
          <cell r="I3604">
            <v>1</v>
          </cell>
          <cell r="J3604">
            <v>1</v>
          </cell>
          <cell r="K3604">
            <v>11003.177436601307</v>
          </cell>
          <cell r="L3604">
            <v>1029.2951</v>
          </cell>
          <cell r="M3604" t="str">
            <v>SPECFIT</v>
          </cell>
          <cell r="N3604" t="str">
            <v>(80)37027</v>
          </cell>
          <cell r="O3604" t="str">
            <v>BOX</v>
          </cell>
          <cell r="P3604" t="str">
            <v>D</v>
          </cell>
          <cell r="Q3604" t="str">
            <v>F</v>
          </cell>
          <cell r="R3604">
            <v>8649.5411764705877</v>
          </cell>
          <cell r="S3604">
            <v>9255.0090588235289</v>
          </cell>
          <cell r="T3604">
            <v>9255.0090588235289</v>
          </cell>
          <cell r="U3604">
            <v>9255.0090588235289</v>
          </cell>
          <cell r="V3604">
            <v>9902.859692941176</v>
          </cell>
          <cell r="W3604">
            <v>9902.859692941176</v>
          </cell>
          <cell r="X3604">
            <v>9902.859692941176</v>
          </cell>
          <cell r="Y3604">
            <v>9902.859692941176</v>
          </cell>
          <cell r="Z3604">
            <v>11003.177436601307</v>
          </cell>
          <cell r="AB3604" t="str">
            <v/>
          </cell>
          <cell r="AC3604">
            <v>1729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I3604" t="str">
            <v/>
          </cell>
          <cell r="AJ3604" t="str">
            <v/>
          </cell>
          <cell r="AM3604" t="e">
            <v>#N/A</v>
          </cell>
        </row>
        <row r="3605">
          <cell r="A3605" t="str">
            <v>ACTIVE</v>
          </cell>
          <cell r="B3605" t="str">
            <v>37-1694</v>
          </cell>
          <cell r="C3605">
            <v>28867670</v>
          </cell>
          <cell r="D3605" t="str">
            <v>37-1694</v>
          </cell>
          <cell r="E3605" t="str">
            <v>SDR 26</v>
          </cell>
          <cell r="F3605" t="str">
            <v>30 ELBOW 90 GXG SDR26</v>
          </cell>
          <cell r="G3605">
            <v>0.01</v>
          </cell>
          <cell r="H3605">
            <v>4.5359199999999997E-3</v>
          </cell>
          <cell r="I3605">
            <v>1</v>
          </cell>
          <cell r="J3605" t="str">
            <v>-</v>
          </cell>
          <cell r="K3605">
            <v>13798.439562091506</v>
          </cell>
          <cell r="L3605">
            <v>1290.7788</v>
          </cell>
          <cell r="M3605" t="str">
            <v>SPECFIT</v>
          </cell>
          <cell r="N3605" t="str">
            <v>(80)37030</v>
          </cell>
          <cell r="O3605" t="str">
            <v>BOX</v>
          </cell>
          <cell r="P3605" t="str">
            <v>D</v>
          </cell>
          <cell r="Q3605" t="str">
            <v>F</v>
          </cell>
          <cell r="R3605">
            <v>10846.882352941177</v>
          </cell>
          <cell r="S3605">
            <v>11606.16411764706</v>
          </cell>
          <cell r="T3605">
            <v>11606.16411764706</v>
          </cell>
          <cell r="U3605">
            <v>11606.16411764706</v>
          </cell>
          <cell r="V3605">
            <v>12418.595605882356</v>
          </cell>
          <cell r="W3605">
            <v>12418.595605882356</v>
          </cell>
          <cell r="X3605">
            <v>12418.595605882356</v>
          </cell>
          <cell r="Y3605">
            <v>12418.595605882356</v>
          </cell>
          <cell r="Z3605">
            <v>13798.439562091506</v>
          </cell>
          <cell r="AB3605" t="str">
            <v/>
          </cell>
          <cell r="AC3605">
            <v>1730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I3605" t="str">
            <v/>
          </cell>
          <cell r="AJ3605" t="str">
            <v/>
          </cell>
          <cell r="AM3605" t="e">
            <v>#N/A</v>
          </cell>
        </row>
        <row r="3606">
          <cell r="A3606" t="str">
            <v>ACTIVE</v>
          </cell>
          <cell r="B3606" t="str">
            <v>37-1695</v>
          </cell>
          <cell r="C3606">
            <v>28867689</v>
          </cell>
          <cell r="D3606" t="str">
            <v>37-1695</v>
          </cell>
          <cell r="E3606" t="str">
            <v>SDR 26</v>
          </cell>
          <cell r="F3606" t="str">
            <v>36 ELBOW 90 GXG SDR26</v>
          </cell>
          <cell r="G3606">
            <v>0.01</v>
          </cell>
          <cell r="H3606">
            <v>4.5359199999999997E-3</v>
          </cell>
          <cell r="I3606">
            <v>1</v>
          </cell>
          <cell r="J3606" t="str">
            <v>-</v>
          </cell>
          <cell r="K3606">
            <v>17656.288615686277</v>
          </cell>
          <cell r="L3606">
            <v>1651.6621</v>
          </cell>
          <cell r="M3606" t="str">
            <v>SPECFIT</v>
          </cell>
          <cell r="N3606" t="str">
            <v>(80)37036</v>
          </cell>
          <cell r="O3606" t="str">
            <v>BOX</v>
          </cell>
          <cell r="P3606" t="str">
            <v>D</v>
          </cell>
          <cell r="Q3606" t="str">
            <v>F</v>
          </cell>
          <cell r="R3606">
            <v>13879.517647058825</v>
          </cell>
          <cell r="S3606">
            <v>14851.083882352943</v>
          </cell>
          <cell r="T3606">
            <v>14851.083882352943</v>
          </cell>
          <cell r="U3606">
            <v>14851.083882352943</v>
          </cell>
          <cell r="V3606">
            <v>15890.659754117651</v>
          </cell>
          <cell r="W3606">
            <v>15890.659754117651</v>
          </cell>
          <cell r="X3606">
            <v>15890.659754117651</v>
          </cell>
          <cell r="Y3606">
            <v>15890.659754117651</v>
          </cell>
          <cell r="Z3606">
            <v>17656.288615686277</v>
          </cell>
          <cell r="AB3606" t="str">
            <v/>
          </cell>
          <cell r="AC3606">
            <v>1731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I3606" t="str">
            <v/>
          </cell>
          <cell r="AJ3606" t="str">
            <v/>
          </cell>
          <cell r="AM3606" t="e">
            <v>#N/A</v>
          </cell>
        </row>
        <row r="3607">
          <cell r="A3607" t="str">
            <v>ACTIVE</v>
          </cell>
          <cell r="B3607" t="str">
            <v>37-1696</v>
          </cell>
          <cell r="C3607">
            <v>28867808</v>
          </cell>
          <cell r="D3607" t="str">
            <v>37-1696</v>
          </cell>
          <cell r="E3607" t="str">
            <v>SDR 26</v>
          </cell>
          <cell r="F3607" t="str">
            <v>10 ELBOW 90 GXS SDR26</v>
          </cell>
          <cell r="G3607">
            <v>9.36</v>
          </cell>
          <cell r="H3607">
            <v>4.24562112</v>
          </cell>
          <cell r="I3607">
            <v>1</v>
          </cell>
          <cell r="J3607">
            <v>14</v>
          </cell>
          <cell r="K3607">
            <v>892.93877777777789</v>
          </cell>
          <cell r="L3607">
            <v>85.452299999999994</v>
          </cell>
          <cell r="M3607" t="str">
            <v>SPECFIT</v>
          </cell>
          <cell r="N3607" t="str">
            <v>(80)46010</v>
          </cell>
          <cell r="O3607" t="str">
            <v>BOX</v>
          </cell>
          <cell r="P3607" t="str">
            <v>D</v>
          </cell>
          <cell r="Q3607" t="str">
            <v>F</v>
          </cell>
          <cell r="R3607">
            <v>718.09411764705885</v>
          </cell>
          <cell r="S3607">
            <v>768.36070588235305</v>
          </cell>
          <cell r="T3607">
            <v>751.07</v>
          </cell>
          <cell r="U3607">
            <v>751.07</v>
          </cell>
          <cell r="V3607">
            <v>803.64490000000012</v>
          </cell>
          <cell r="W3607">
            <v>803.64490000000012</v>
          </cell>
          <cell r="X3607">
            <v>803.64490000000012</v>
          </cell>
          <cell r="Y3607">
            <v>803.64490000000012</v>
          </cell>
          <cell r="Z3607">
            <v>892.93877777777789</v>
          </cell>
          <cell r="AB3607" t="str">
            <v/>
          </cell>
          <cell r="AC3607">
            <v>1763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I3607" t="str">
            <v/>
          </cell>
          <cell r="AJ3607" t="str">
            <v/>
          </cell>
          <cell r="AM3607" t="e">
            <v>#N/A</v>
          </cell>
        </row>
        <row r="3608">
          <cell r="A3608" t="str">
            <v>ACTIVE</v>
          </cell>
          <cell r="B3608" t="str">
            <v>37-1697</v>
          </cell>
          <cell r="C3608">
            <v>28867816</v>
          </cell>
          <cell r="D3608" t="str">
            <v>37-1697</v>
          </cell>
          <cell r="E3608" t="str">
            <v>SDR 26</v>
          </cell>
          <cell r="F3608" t="str">
            <v>12 ELBOW 90 GXS SDR26</v>
          </cell>
          <cell r="G3608">
            <v>15.345000000000001</v>
          </cell>
          <cell r="H3608">
            <v>6.9603692400000003</v>
          </cell>
          <cell r="I3608">
            <v>1</v>
          </cell>
          <cell r="J3608">
            <v>9</v>
          </cell>
          <cell r="K3608">
            <v>1179.7820000000002</v>
          </cell>
          <cell r="L3608">
            <v>133.73313999999999</v>
          </cell>
          <cell r="M3608" t="str">
            <v>SPECFIT</v>
          </cell>
          <cell r="N3608" t="str">
            <v>(80)46012</v>
          </cell>
          <cell r="O3608" t="str">
            <v>BOX</v>
          </cell>
          <cell r="P3608" t="str">
            <v>D</v>
          </cell>
          <cell r="Q3608" t="str">
            <v>F</v>
          </cell>
          <cell r="R3608">
            <v>948.76470588235304</v>
          </cell>
          <cell r="S3608">
            <v>1015.1782352941178</v>
          </cell>
          <cell r="T3608">
            <v>992.34</v>
          </cell>
          <cell r="U3608">
            <v>992.34</v>
          </cell>
          <cell r="V3608">
            <v>1061.8038000000001</v>
          </cell>
          <cell r="W3608">
            <v>1061.8038000000001</v>
          </cell>
          <cell r="X3608">
            <v>1061.8038000000001</v>
          </cell>
          <cell r="Y3608">
            <v>1061.8038000000001</v>
          </cell>
          <cell r="Z3608">
            <v>1179.7820000000002</v>
          </cell>
          <cell r="AB3608" t="str">
            <v/>
          </cell>
          <cell r="AC3608">
            <v>1764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I3608" t="str">
            <v/>
          </cell>
          <cell r="AJ3608" t="str">
            <v/>
          </cell>
          <cell r="AM3608" t="e">
            <v>#N/A</v>
          </cell>
        </row>
        <row r="3609">
          <cell r="A3609" t="str">
            <v>ACTIVE</v>
          </cell>
          <cell r="B3609" t="str">
            <v>37-1698</v>
          </cell>
          <cell r="C3609">
            <v>28867824</v>
          </cell>
          <cell r="D3609" t="str">
            <v>37-1698</v>
          </cell>
          <cell r="E3609" t="str">
            <v>SDR 26</v>
          </cell>
          <cell r="F3609" t="str">
            <v>15 ELBOW 90 GXS SDR26</v>
          </cell>
          <cell r="G3609">
            <v>27.99</v>
          </cell>
          <cell r="H3609">
            <v>12.69604008</v>
          </cell>
          <cell r="I3609">
            <v>1</v>
          </cell>
          <cell r="J3609">
            <v>5</v>
          </cell>
          <cell r="K3609">
            <v>2178.9717777777778</v>
          </cell>
          <cell r="L3609">
            <v>162.2353</v>
          </cell>
          <cell r="M3609" t="str">
            <v>SPECFIT</v>
          </cell>
          <cell r="N3609" t="str">
            <v>(80)46015</v>
          </cell>
          <cell r="O3609" t="str">
            <v>BOX</v>
          </cell>
          <cell r="P3609" t="str">
            <v>D</v>
          </cell>
          <cell r="Q3609" t="str">
            <v>F</v>
          </cell>
          <cell r="R3609">
            <v>1752.3058823529414</v>
          </cell>
          <cell r="S3609">
            <v>1874.9672941176473</v>
          </cell>
          <cell r="T3609">
            <v>1832.78</v>
          </cell>
          <cell r="U3609">
            <v>1832.78</v>
          </cell>
          <cell r="V3609">
            <v>1961.0746000000001</v>
          </cell>
          <cell r="W3609">
            <v>1961.0746000000001</v>
          </cell>
          <cell r="X3609">
            <v>1961.0746000000001</v>
          </cell>
          <cell r="Y3609">
            <v>1961.0746000000001</v>
          </cell>
          <cell r="Z3609">
            <v>2178.9717777777778</v>
          </cell>
          <cell r="AB3609" t="str">
            <v/>
          </cell>
          <cell r="AC3609">
            <v>1765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I3609" t="str">
            <v/>
          </cell>
          <cell r="AJ3609" t="str">
            <v/>
          </cell>
          <cell r="AM3609" t="e">
            <v>#N/A</v>
          </cell>
        </row>
        <row r="3610">
          <cell r="A3610" t="str">
            <v>ACTIVE</v>
          </cell>
          <cell r="B3610" t="str">
            <v>37-1699</v>
          </cell>
          <cell r="C3610">
            <v>28867832</v>
          </cell>
          <cell r="D3610" t="str">
            <v>37-1699</v>
          </cell>
          <cell r="E3610" t="str">
            <v>SDR 26</v>
          </cell>
          <cell r="F3610" t="str">
            <v>18 ELBOW 90 GXS SDR26</v>
          </cell>
          <cell r="G3610">
            <v>61.65</v>
          </cell>
          <cell r="H3610">
            <v>27.963946799999999</v>
          </cell>
          <cell r="I3610">
            <v>1</v>
          </cell>
          <cell r="J3610">
            <v>2</v>
          </cell>
          <cell r="K3610">
            <v>3796.3362222222222</v>
          </cell>
          <cell r="L3610">
            <v>292.95260000000002</v>
          </cell>
          <cell r="M3610" t="str">
            <v>SPECFIT</v>
          </cell>
          <cell r="N3610" t="str">
            <v>(80)46018</v>
          </cell>
          <cell r="O3610" t="str">
            <v>BOX</v>
          </cell>
          <cell r="P3610" t="str">
            <v>D</v>
          </cell>
          <cell r="Q3610" t="str">
            <v>F</v>
          </cell>
          <cell r="R3610">
            <v>3052.9882352941177</v>
          </cell>
          <cell r="S3610">
            <v>3266.697411764706</v>
          </cell>
          <cell r="T3610">
            <v>3193.18</v>
          </cell>
          <cell r="U3610">
            <v>3193.18</v>
          </cell>
          <cell r="V3610">
            <v>3416.7026000000001</v>
          </cell>
          <cell r="W3610">
            <v>3416.7026000000001</v>
          </cell>
          <cell r="X3610">
            <v>3416.7026000000001</v>
          </cell>
          <cell r="Y3610">
            <v>3416.7026000000001</v>
          </cell>
          <cell r="Z3610">
            <v>3796.3362222222222</v>
          </cell>
          <cell r="AB3610" t="str">
            <v/>
          </cell>
          <cell r="AC3610">
            <v>1766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I3610" t="str">
            <v/>
          </cell>
          <cell r="AJ3610" t="str">
            <v/>
          </cell>
          <cell r="AM3610" t="e">
            <v>#N/A</v>
          </cell>
        </row>
        <row r="3611">
          <cell r="A3611" t="str">
            <v>ACTIVE</v>
          </cell>
          <cell r="B3611" t="str">
            <v>37-1700</v>
          </cell>
          <cell r="C3611">
            <v>28867840</v>
          </cell>
          <cell r="D3611" t="str">
            <v>37-1700</v>
          </cell>
          <cell r="E3611" t="str">
            <v>SDR 26</v>
          </cell>
          <cell r="F3611" t="str">
            <v>21 ELBOW 90 GXS SDR26</v>
          </cell>
          <cell r="G3611">
            <v>97.11</v>
          </cell>
          <cell r="H3611">
            <v>44.048319120000002</v>
          </cell>
          <cell r="I3611">
            <v>1</v>
          </cell>
          <cell r="J3611">
            <v>1</v>
          </cell>
          <cell r="K3611">
            <v>6878.2809999999999</v>
          </cell>
          <cell r="L3611">
            <v>658.23969999999997</v>
          </cell>
          <cell r="M3611" t="str">
            <v>SPECFIT</v>
          </cell>
          <cell r="N3611" t="str">
            <v>(80)46021</v>
          </cell>
          <cell r="O3611" t="str">
            <v>BOX</v>
          </cell>
          <cell r="P3611" t="str">
            <v>D</v>
          </cell>
          <cell r="Q3611" t="str">
            <v>F</v>
          </cell>
          <cell r="R3611">
            <v>5531.4352941176476</v>
          </cell>
          <cell r="S3611">
            <v>5918.635764705883</v>
          </cell>
          <cell r="T3611">
            <v>5785.47</v>
          </cell>
          <cell r="U3611">
            <v>5785.47</v>
          </cell>
          <cell r="V3611">
            <v>6190.4529000000002</v>
          </cell>
          <cell r="W3611">
            <v>6190.4529000000002</v>
          </cell>
          <cell r="X3611">
            <v>6190.4529000000002</v>
          </cell>
          <cell r="Y3611">
            <v>6190.4529000000002</v>
          </cell>
          <cell r="Z3611">
            <v>6878.2809999999999</v>
          </cell>
          <cell r="AB3611" t="str">
            <v/>
          </cell>
          <cell r="AC3611">
            <v>1767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I3611" t="str">
            <v/>
          </cell>
          <cell r="AJ3611" t="str">
            <v/>
          </cell>
          <cell r="AM3611" t="e">
            <v>#N/A</v>
          </cell>
        </row>
        <row r="3612">
          <cell r="A3612" t="str">
            <v>ACTIVE</v>
          </cell>
          <cell r="B3612" t="str">
            <v>37-1701</v>
          </cell>
          <cell r="C3612">
            <v>28867859</v>
          </cell>
          <cell r="D3612" t="str">
            <v>37-1701</v>
          </cell>
          <cell r="E3612" t="str">
            <v>SDR 26</v>
          </cell>
          <cell r="F3612" t="str">
            <v>24 ELBOW 90 GXS SDR26</v>
          </cell>
          <cell r="G3612">
            <v>136.88999999999999</v>
          </cell>
          <cell r="H3612">
            <v>62.092208879999994</v>
          </cell>
          <cell r="I3612">
            <v>1</v>
          </cell>
          <cell r="J3612">
            <v>1</v>
          </cell>
          <cell r="K3612">
            <v>8493.0298888888901</v>
          </cell>
          <cell r="L3612">
            <v>812.76959999999997</v>
          </cell>
          <cell r="M3612" t="str">
            <v>SPECFIT</v>
          </cell>
          <cell r="N3612" t="str">
            <v>(80)46024</v>
          </cell>
          <cell r="O3612" t="str">
            <v>BOX</v>
          </cell>
          <cell r="P3612" t="str">
            <v>D</v>
          </cell>
          <cell r="Q3612" t="str">
            <v>F</v>
          </cell>
          <cell r="R3612">
            <v>6830</v>
          </cell>
          <cell r="S3612">
            <v>7308.1</v>
          </cell>
          <cell r="T3612">
            <v>7143.67</v>
          </cell>
          <cell r="U3612">
            <v>7143.67</v>
          </cell>
          <cell r="V3612">
            <v>7643.7269000000006</v>
          </cell>
          <cell r="W3612">
            <v>7643.7269000000006</v>
          </cell>
          <cell r="X3612">
            <v>7643.7269000000006</v>
          </cell>
          <cell r="Y3612">
            <v>7643.7269000000006</v>
          </cell>
          <cell r="Z3612">
            <v>8493.0298888888901</v>
          </cell>
          <cell r="AB3612" t="str">
            <v/>
          </cell>
          <cell r="AC3612">
            <v>1768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I3612" t="str">
            <v/>
          </cell>
          <cell r="AJ3612" t="str">
            <v/>
          </cell>
          <cell r="AM3612" t="e">
            <v>#N/A</v>
          </cell>
        </row>
        <row r="3613">
          <cell r="A3613" t="str">
            <v>ACTIVE</v>
          </cell>
          <cell r="B3613" t="str">
            <v>37-1702</v>
          </cell>
          <cell r="C3613">
            <v>28867867</v>
          </cell>
          <cell r="D3613" t="str">
            <v>37-1702</v>
          </cell>
          <cell r="E3613" t="str">
            <v>SDR 26</v>
          </cell>
          <cell r="F3613" t="str">
            <v>27 ELBOW 90 GXS SDR26</v>
          </cell>
          <cell r="G3613">
            <v>188.95500000000001</v>
          </cell>
          <cell r="H3613">
            <v>85.708476360000006</v>
          </cell>
          <cell r="I3613">
            <v>1</v>
          </cell>
          <cell r="J3613">
            <v>1</v>
          </cell>
          <cell r="K3613">
            <v>11176.304275816992</v>
          </cell>
          <cell r="L3613">
            <v>1045.4902</v>
          </cell>
          <cell r="M3613" t="str">
            <v>SPECFIT</v>
          </cell>
          <cell r="N3613" t="str">
            <v>(80)46027</v>
          </cell>
          <cell r="O3613" t="str">
            <v>BOX</v>
          </cell>
          <cell r="P3613" t="str">
            <v>D</v>
          </cell>
          <cell r="Q3613" t="str">
            <v>F</v>
          </cell>
          <cell r="R3613">
            <v>8785.6352941176465</v>
          </cell>
          <cell r="S3613">
            <v>9400.6297647058818</v>
          </cell>
          <cell r="T3613">
            <v>9400.6297647058818</v>
          </cell>
          <cell r="U3613">
            <v>9400.6297647058818</v>
          </cell>
          <cell r="V3613">
            <v>10058.673848235294</v>
          </cell>
          <cell r="W3613">
            <v>10058.673848235294</v>
          </cell>
          <cell r="X3613">
            <v>10058.673848235294</v>
          </cell>
          <cell r="Y3613">
            <v>10058.673848235294</v>
          </cell>
          <cell r="Z3613">
            <v>11176.304275816992</v>
          </cell>
          <cell r="AB3613" t="str">
            <v/>
          </cell>
          <cell r="AC3613">
            <v>1769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I3613" t="str">
            <v/>
          </cell>
          <cell r="AJ3613" t="str">
            <v/>
          </cell>
          <cell r="AM3613" t="e">
            <v>#N/A</v>
          </cell>
        </row>
        <row r="3614">
          <cell r="A3614" t="str">
            <v>ACTIVE</v>
          </cell>
          <cell r="B3614" t="str">
            <v>37-1703</v>
          </cell>
          <cell r="C3614">
            <v>28867875</v>
          </cell>
          <cell r="D3614" t="str">
            <v>37-1703</v>
          </cell>
          <cell r="E3614" t="str">
            <v>SDR 26</v>
          </cell>
          <cell r="F3614" t="str">
            <v>30 ELBOW 90 GXS SDR26</v>
          </cell>
          <cell r="G3614">
            <v>0.01</v>
          </cell>
          <cell r="H3614">
            <v>4.5359199999999997E-3</v>
          </cell>
          <cell r="I3614">
            <v>1</v>
          </cell>
          <cell r="J3614" t="str">
            <v>-</v>
          </cell>
          <cell r="K3614">
            <v>17242.388558169936</v>
          </cell>
          <cell r="L3614">
            <v>1612.9435000000001</v>
          </cell>
          <cell r="M3614" t="str">
            <v>SPECFIT</v>
          </cell>
          <cell r="N3614" t="str">
            <v>(80)46030</v>
          </cell>
          <cell r="O3614" t="str">
            <v>BOX</v>
          </cell>
          <cell r="P3614" t="str">
            <v>D</v>
          </cell>
          <cell r="Q3614" t="str">
            <v>F</v>
          </cell>
          <cell r="R3614">
            <v>13554.152941176471</v>
          </cell>
          <cell r="S3614">
            <v>14502.943647058824</v>
          </cell>
          <cell r="T3614">
            <v>14502.943647058824</v>
          </cell>
          <cell r="U3614">
            <v>14502.943647058824</v>
          </cell>
          <cell r="V3614">
            <v>15518.149702352943</v>
          </cell>
          <cell r="W3614">
            <v>15518.149702352943</v>
          </cell>
          <cell r="X3614">
            <v>15518.149702352943</v>
          </cell>
          <cell r="Y3614">
            <v>15518.149702352943</v>
          </cell>
          <cell r="Z3614">
            <v>17242.388558169936</v>
          </cell>
          <cell r="AB3614" t="str">
            <v/>
          </cell>
          <cell r="AC3614">
            <v>1770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I3614" t="str">
            <v/>
          </cell>
          <cell r="AJ3614" t="str">
            <v/>
          </cell>
          <cell r="AM3614" t="e">
            <v>#N/A</v>
          </cell>
        </row>
        <row r="3615">
          <cell r="A3615" t="str">
            <v>ACTIVE</v>
          </cell>
          <cell r="B3615" t="str">
            <v>37-1704</v>
          </cell>
          <cell r="C3615">
            <v>28867883</v>
          </cell>
          <cell r="D3615" t="str">
            <v>37-1704</v>
          </cell>
          <cell r="E3615" t="str">
            <v>SDR 26</v>
          </cell>
          <cell r="F3615" t="str">
            <v>36 ELBOW 90 GXS SDR26</v>
          </cell>
          <cell r="G3615">
            <v>0.01</v>
          </cell>
          <cell r="H3615">
            <v>4.5359199999999997E-3</v>
          </cell>
          <cell r="I3615">
            <v>1</v>
          </cell>
          <cell r="J3615" t="str">
            <v>-</v>
          </cell>
          <cell r="K3615">
            <v>22070.259749019609</v>
          </cell>
          <cell r="L3615">
            <v>2064.5688</v>
          </cell>
          <cell r="M3615" t="str">
            <v>SPECFIT</v>
          </cell>
          <cell r="N3615" t="str">
            <v>(80)46036</v>
          </cell>
          <cell r="O3615" t="str">
            <v>BOX</v>
          </cell>
          <cell r="P3615" t="str">
            <v>D</v>
          </cell>
          <cell r="Q3615" t="str">
            <v>F</v>
          </cell>
          <cell r="R3615">
            <v>17349.317647058822</v>
          </cell>
          <cell r="S3615">
            <v>18563.769882352943</v>
          </cell>
          <cell r="T3615">
            <v>18563.769882352943</v>
          </cell>
          <cell r="U3615">
            <v>18563.769882352943</v>
          </cell>
          <cell r="V3615">
            <v>19863.233774117649</v>
          </cell>
          <cell r="W3615">
            <v>19863.233774117649</v>
          </cell>
          <cell r="X3615">
            <v>19863.233774117649</v>
          </cell>
          <cell r="Y3615">
            <v>19863.233774117649</v>
          </cell>
          <cell r="Z3615">
            <v>22070.259749019609</v>
          </cell>
          <cell r="AB3615" t="str">
            <v/>
          </cell>
          <cell r="AC3615">
            <v>1771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I3615" t="str">
            <v/>
          </cell>
          <cell r="AJ3615" t="str">
            <v/>
          </cell>
          <cell r="AM3615" t="e">
            <v>#N/A</v>
          </cell>
        </row>
        <row r="3616">
          <cell r="A3616" t="str">
            <v>ACTIVE</v>
          </cell>
          <cell r="B3616" t="str">
            <v>37-153</v>
          </cell>
          <cell r="C3616">
            <v>28867921</v>
          </cell>
          <cell r="D3616" t="str">
            <v>37-153</v>
          </cell>
          <cell r="E3616" t="str">
            <v>SDR 26</v>
          </cell>
          <cell r="F3616" t="str">
            <v>5 ELBOW 45 GXG SDR26</v>
          </cell>
          <cell r="G3616">
            <v>0.01</v>
          </cell>
          <cell r="H3616">
            <v>4.5359199999999997E-3</v>
          </cell>
          <cell r="I3616">
            <v>1</v>
          </cell>
          <cell r="J3616" t="str">
            <v>-</v>
          </cell>
          <cell r="K3616">
            <v>113.81652941176471</v>
          </cell>
          <cell r="L3616">
            <v>9.9563919999999992</v>
          </cell>
          <cell r="M3616" t="str">
            <v>SPECFIT</v>
          </cell>
          <cell r="N3616" t="str">
            <v>(80)3505</v>
          </cell>
          <cell r="O3616" t="str">
            <v>BOX</v>
          </cell>
          <cell r="P3616" t="str">
            <v>D</v>
          </cell>
          <cell r="Q3616" t="str">
            <v>F</v>
          </cell>
          <cell r="R3616">
            <v>89.470588235294116</v>
          </cell>
          <cell r="S3616">
            <v>95.733529411764707</v>
          </cell>
          <cell r="T3616">
            <v>95.733529411764707</v>
          </cell>
          <cell r="U3616">
            <v>95.733529411764707</v>
          </cell>
          <cell r="V3616">
            <v>102.43487647058824</v>
          </cell>
          <cell r="W3616">
            <v>102.43487647058824</v>
          </cell>
          <cell r="X3616">
            <v>102.43487647058824</v>
          </cell>
          <cell r="Y3616">
            <v>102.43487647058824</v>
          </cell>
          <cell r="Z3616">
            <v>113.81652941176471</v>
          </cell>
          <cell r="AB3616" t="str">
            <v/>
          </cell>
          <cell r="AC3616">
            <v>1736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I3616" t="str">
            <v/>
          </cell>
          <cell r="AJ3616" t="str">
            <v/>
          </cell>
          <cell r="AM3616" t="e">
            <v>#N/A</v>
          </cell>
        </row>
        <row r="3617">
          <cell r="A3617" t="str">
            <v>ACTIVE</v>
          </cell>
          <cell r="B3617" t="str">
            <v>37-154</v>
          </cell>
          <cell r="C3617">
            <v>28867930</v>
          </cell>
          <cell r="D3617" t="str">
            <v>37-154</v>
          </cell>
          <cell r="E3617" t="str">
            <v>SDR 26</v>
          </cell>
          <cell r="F3617" t="str">
            <v>10 ELBOW 45 GXG SDR26</v>
          </cell>
          <cell r="G3617">
            <v>6.8849999999999998</v>
          </cell>
          <cell r="H3617">
            <v>3.1229809199999998</v>
          </cell>
          <cell r="I3617">
            <v>1</v>
          </cell>
          <cell r="J3617">
            <v>20</v>
          </cell>
          <cell r="K3617">
            <v>288.99511111111116</v>
          </cell>
          <cell r="L3617">
            <v>84.475450000000009</v>
          </cell>
          <cell r="M3617" t="str">
            <v>SPECFIT</v>
          </cell>
          <cell r="N3617" t="str">
            <v>(80)35010</v>
          </cell>
          <cell r="O3617" t="str">
            <v>BOX</v>
          </cell>
          <cell r="P3617" t="str">
            <v>D</v>
          </cell>
          <cell r="Q3617" t="str">
            <v>F</v>
          </cell>
          <cell r="R3617">
            <v>623.23529411764707</v>
          </cell>
          <cell r="S3617">
            <v>666.86176470588236</v>
          </cell>
          <cell r="T3617">
            <v>243.08</v>
          </cell>
          <cell r="U3617">
            <v>243.08</v>
          </cell>
          <cell r="V3617">
            <v>260.09560000000005</v>
          </cell>
          <cell r="W3617">
            <v>260.09560000000005</v>
          </cell>
          <cell r="X3617">
            <v>260.09560000000005</v>
          </cell>
          <cell r="Y3617">
            <v>260.09560000000005</v>
          </cell>
          <cell r="Z3617">
            <v>288.99511111111116</v>
          </cell>
          <cell r="AB3617" t="str">
            <v/>
          </cell>
          <cell r="AC3617">
            <v>1739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I3617" t="str">
            <v/>
          </cell>
          <cell r="AJ3617" t="str">
            <v/>
          </cell>
          <cell r="AM3617" t="e">
            <v>#N/A</v>
          </cell>
        </row>
        <row r="3618">
          <cell r="A3618" t="str">
            <v>ACTIVE</v>
          </cell>
          <cell r="B3618" t="str">
            <v>37-158</v>
          </cell>
          <cell r="C3618">
            <v>28867948</v>
          </cell>
          <cell r="D3618" t="str">
            <v>37-158</v>
          </cell>
          <cell r="E3618" t="str">
            <v>SDR 26</v>
          </cell>
          <cell r="F3618" t="str">
            <v>12 ELBOW 45 GXG SDR26</v>
          </cell>
          <cell r="G3618">
            <v>11.34</v>
          </cell>
          <cell r="H3618">
            <v>5.1437332800000002</v>
          </cell>
          <cell r="I3618">
            <v>1</v>
          </cell>
          <cell r="J3618">
            <v>12</v>
          </cell>
          <cell r="K3618">
            <v>884.67600000000004</v>
          </cell>
          <cell r="L3618">
            <v>131.21478999999999</v>
          </cell>
          <cell r="M3618" t="str">
            <v>SPECFIT</v>
          </cell>
          <cell r="N3618" t="str">
            <v>(80)35012</v>
          </cell>
          <cell r="O3618" t="str">
            <v>BOX</v>
          </cell>
          <cell r="P3618" t="str">
            <v>D</v>
          </cell>
          <cell r="Q3618" t="str">
            <v>F</v>
          </cell>
          <cell r="R3618">
            <v>711.44705882352946</v>
          </cell>
          <cell r="S3618">
            <v>761.24835294117656</v>
          </cell>
          <cell r="T3618">
            <v>744.12</v>
          </cell>
          <cell r="U3618">
            <v>744.12</v>
          </cell>
          <cell r="V3618">
            <v>796.2084000000001</v>
          </cell>
          <cell r="W3618">
            <v>796.2084000000001</v>
          </cell>
          <cell r="X3618">
            <v>796.2084000000001</v>
          </cell>
          <cell r="Y3618">
            <v>796.2084000000001</v>
          </cell>
          <cell r="Z3618">
            <v>884.67600000000004</v>
          </cell>
          <cell r="AB3618" t="str">
            <v/>
          </cell>
          <cell r="AC3618">
            <v>1740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I3618" t="str">
            <v/>
          </cell>
          <cell r="AJ3618" t="str">
            <v/>
          </cell>
          <cell r="AM3618" t="e">
            <v>#N/A</v>
          </cell>
        </row>
        <row r="3619">
          <cell r="A3619" t="str">
            <v>ACTIVE</v>
          </cell>
          <cell r="B3619" t="str">
            <v>37-159</v>
          </cell>
          <cell r="C3619">
            <v>28867956</v>
          </cell>
          <cell r="D3619" t="str">
            <v>37-159</v>
          </cell>
          <cell r="E3619" t="str">
            <v>SDR 26</v>
          </cell>
          <cell r="F3619" t="str">
            <v>15 ELBOW 45 GXG SDR26</v>
          </cell>
          <cell r="G3619">
            <v>20.925000000000001</v>
          </cell>
          <cell r="H3619">
            <v>9.4914126000000003</v>
          </cell>
          <cell r="I3619">
            <v>1</v>
          </cell>
          <cell r="J3619">
            <v>6</v>
          </cell>
          <cell r="K3619">
            <v>1775.8195555555558</v>
          </cell>
          <cell r="L3619">
            <v>175.03819999999999</v>
          </cell>
          <cell r="M3619" t="str">
            <v>SPECFIT</v>
          </cell>
          <cell r="N3619" t="str">
            <v>(80)35015</v>
          </cell>
          <cell r="O3619" t="str">
            <v>BOX</v>
          </cell>
          <cell r="P3619" t="str">
            <v>D</v>
          </cell>
          <cell r="Q3619" t="str">
            <v>F</v>
          </cell>
          <cell r="R3619">
            <v>1241.835294117647</v>
          </cell>
          <cell r="S3619">
            <v>1328.7637647058823</v>
          </cell>
          <cell r="T3619">
            <v>1493.68</v>
          </cell>
          <cell r="U3619">
            <v>1493.68</v>
          </cell>
          <cell r="V3619">
            <v>1598.2376000000002</v>
          </cell>
          <cell r="W3619">
            <v>1598.2376000000002</v>
          </cell>
          <cell r="X3619">
            <v>1598.2376000000002</v>
          </cell>
          <cell r="Y3619">
            <v>1598.2376000000002</v>
          </cell>
          <cell r="Z3619">
            <v>1775.8195555555558</v>
          </cell>
          <cell r="AB3619" t="str">
            <v/>
          </cell>
          <cell r="AC3619">
            <v>1741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I3619" t="str">
            <v/>
          </cell>
          <cell r="AJ3619" t="str">
            <v/>
          </cell>
          <cell r="AM3619" t="e">
            <v>#N/A</v>
          </cell>
        </row>
        <row r="3620">
          <cell r="A3620" t="str">
            <v>ACTIVE</v>
          </cell>
          <cell r="B3620" t="str">
            <v>37-160</v>
          </cell>
          <cell r="C3620">
            <v>28867964</v>
          </cell>
          <cell r="D3620" t="str">
            <v>37-160</v>
          </cell>
          <cell r="E3620" t="str">
            <v>SDR 26</v>
          </cell>
          <cell r="F3620" t="str">
            <v>18 ELBOW 45 GXG SDR26</v>
          </cell>
          <cell r="G3620">
            <v>45.45</v>
          </cell>
          <cell r="H3620">
            <v>20.615756400000002</v>
          </cell>
          <cell r="I3620">
            <v>1</v>
          </cell>
          <cell r="J3620">
            <v>3</v>
          </cell>
          <cell r="K3620">
            <v>3167.1524444444449</v>
          </cell>
          <cell r="L3620">
            <v>469.75209999999998</v>
          </cell>
          <cell r="M3620" t="str">
            <v>SPECFIT</v>
          </cell>
          <cell r="N3620" t="str">
            <v>(80)35018</v>
          </cell>
          <cell r="O3620" t="str">
            <v>BOX</v>
          </cell>
          <cell r="P3620" t="str">
            <v>D</v>
          </cell>
          <cell r="Q3620" t="str">
            <v>F</v>
          </cell>
          <cell r="R3620">
            <v>2547</v>
          </cell>
          <cell r="S3620">
            <v>2725.29</v>
          </cell>
          <cell r="T3620">
            <v>2663.96</v>
          </cell>
          <cell r="U3620">
            <v>2663.96</v>
          </cell>
          <cell r="V3620">
            <v>2850.4372000000003</v>
          </cell>
          <cell r="W3620">
            <v>2850.4372000000003</v>
          </cell>
          <cell r="X3620">
            <v>2850.4372000000003</v>
          </cell>
          <cell r="Y3620">
            <v>2850.4372000000003</v>
          </cell>
          <cell r="Z3620">
            <v>3167.1524444444449</v>
          </cell>
          <cell r="AB3620" t="str">
            <v/>
          </cell>
          <cell r="AC3620">
            <v>1742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I3620" t="str">
            <v/>
          </cell>
          <cell r="AJ3620" t="str">
            <v/>
          </cell>
          <cell r="AM3620" t="e">
            <v>#N/A</v>
          </cell>
        </row>
        <row r="3621">
          <cell r="A3621" t="str">
            <v>ACTIVE</v>
          </cell>
          <cell r="B3621" t="str">
            <v>37-161</v>
          </cell>
          <cell r="C3621">
            <v>28867972</v>
          </cell>
          <cell r="D3621" t="str">
            <v>37-161</v>
          </cell>
          <cell r="E3621" t="str">
            <v>SDR 26</v>
          </cell>
          <cell r="F3621" t="str">
            <v>21 ELBOW 45 GXG SDR26</v>
          </cell>
          <cell r="G3621">
            <v>52.064999999999998</v>
          </cell>
          <cell r="H3621">
            <v>23.616267479999998</v>
          </cell>
          <cell r="I3621">
            <v>1</v>
          </cell>
          <cell r="J3621">
            <v>3</v>
          </cell>
          <cell r="K3621">
            <v>5784.1584444444452</v>
          </cell>
          <cell r="L3621">
            <v>553.53560000000004</v>
          </cell>
          <cell r="M3621" t="str">
            <v>SPECFIT</v>
          </cell>
          <cell r="N3621" t="str">
            <v>(80)35021</v>
          </cell>
          <cell r="O3621" t="str">
            <v>BOX</v>
          </cell>
          <cell r="P3621" t="str">
            <v>D</v>
          </cell>
          <cell r="Q3621" t="str">
            <v>F</v>
          </cell>
          <cell r="R3621">
            <v>4651.5647058823533</v>
          </cell>
          <cell r="S3621">
            <v>4977.1742352941183</v>
          </cell>
          <cell r="T3621">
            <v>4865.18</v>
          </cell>
          <cell r="U3621">
            <v>4865.18</v>
          </cell>
          <cell r="V3621">
            <v>5205.7426000000005</v>
          </cell>
          <cell r="W3621">
            <v>5205.7426000000005</v>
          </cell>
          <cell r="X3621">
            <v>5205.7426000000005</v>
          </cell>
          <cell r="Y3621">
            <v>5205.7426000000005</v>
          </cell>
          <cell r="Z3621">
            <v>5784.1584444444452</v>
          </cell>
          <cell r="AB3621" t="str">
            <v/>
          </cell>
          <cell r="AC3621">
            <v>1743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I3621" t="str">
            <v/>
          </cell>
          <cell r="AJ3621" t="str">
            <v/>
          </cell>
          <cell r="AM3621" t="e">
            <v>#N/A</v>
          </cell>
        </row>
        <row r="3622">
          <cell r="A3622" t="str">
            <v>ACTIVE</v>
          </cell>
          <cell r="B3622" t="str">
            <v>37-162</v>
          </cell>
          <cell r="C3622">
            <v>28867980</v>
          </cell>
          <cell r="D3622" t="str">
            <v>37-162</v>
          </cell>
          <cell r="E3622" t="str">
            <v>SDR 26</v>
          </cell>
          <cell r="F3622" t="str">
            <v>24 ELBOW 45 GXG SDR26</v>
          </cell>
          <cell r="G3622">
            <v>73.125</v>
          </cell>
          <cell r="H3622">
            <v>33.168914999999998</v>
          </cell>
          <cell r="I3622">
            <v>1</v>
          </cell>
          <cell r="J3622">
            <v>2</v>
          </cell>
          <cell r="K3622">
            <v>7896.7664444444454</v>
          </cell>
          <cell r="L3622">
            <v>773.54442000000006</v>
          </cell>
          <cell r="M3622" t="str">
            <v>SPECFIT</v>
          </cell>
          <cell r="N3622" t="str">
            <v>(80)35024</v>
          </cell>
          <cell r="O3622" t="str">
            <v>BOX</v>
          </cell>
          <cell r="P3622" t="str">
            <v>D</v>
          </cell>
          <cell r="Q3622" t="str">
            <v>F</v>
          </cell>
          <cell r="R3622">
            <v>6350.4941176470593</v>
          </cell>
          <cell r="S3622">
            <v>6795.0287058823542</v>
          </cell>
          <cell r="T3622">
            <v>6642.14</v>
          </cell>
          <cell r="U3622">
            <v>6642.14</v>
          </cell>
          <cell r="V3622">
            <v>7107.0898000000007</v>
          </cell>
          <cell r="W3622">
            <v>7107.0898000000007</v>
          </cell>
          <cell r="X3622">
            <v>7107.0898000000007</v>
          </cell>
          <cell r="Y3622">
            <v>7107.0898000000007</v>
          </cell>
          <cell r="Z3622">
            <v>7896.7664444444454</v>
          </cell>
          <cell r="AB3622" t="str">
            <v/>
          </cell>
          <cell r="AC3622">
            <v>1744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I3622" t="str">
            <v/>
          </cell>
          <cell r="AJ3622" t="str">
            <v/>
          </cell>
          <cell r="AM3622" t="e">
            <v>#N/A</v>
          </cell>
        </row>
        <row r="3623">
          <cell r="A3623" t="str">
            <v>ACTIVE</v>
          </cell>
          <cell r="B3623" t="str">
            <v>37-163</v>
          </cell>
          <cell r="C3623">
            <v>28867998</v>
          </cell>
          <cell r="D3623" t="str">
            <v>37-163</v>
          </cell>
          <cell r="E3623" t="str">
            <v>SDR 26</v>
          </cell>
          <cell r="F3623" t="str">
            <v>27 ELBOW 45 GXG SDR26</v>
          </cell>
          <cell r="G3623">
            <v>106.47</v>
          </cell>
          <cell r="H3623">
            <v>48.293940239999998</v>
          </cell>
          <cell r="I3623">
            <v>1</v>
          </cell>
          <cell r="J3623">
            <v>1</v>
          </cell>
          <cell r="K3623">
            <v>8648.0058915032696</v>
          </cell>
          <cell r="L3623">
            <v>808.9796</v>
          </cell>
          <cell r="M3623" t="str">
            <v>SPECFIT</v>
          </cell>
          <cell r="N3623" t="str">
            <v>(80)35027</v>
          </cell>
          <cell r="O3623" t="str">
            <v>BOX</v>
          </cell>
          <cell r="P3623" t="str">
            <v>D</v>
          </cell>
          <cell r="Q3623" t="str">
            <v>F</v>
          </cell>
          <cell r="R3623">
            <v>6798.1529411764714</v>
          </cell>
          <cell r="S3623">
            <v>7274.0236470588252</v>
          </cell>
          <cell r="T3623">
            <v>7274.0236470588252</v>
          </cell>
          <cell r="U3623">
            <v>7274.0236470588252</v>
          </cell>
          <cell r="V3623">
            <v>7783.2053023529434</v>
          </cell>
          <cell r="W3623">
            <v>7783.2053023529434</v>
          </cell>
          <cell r="X3623">
            <v>7783.2053023529434</v>
          </cell>
          <cell r="Y3623">
            <v>7783.2053023529434</v>
          </cell>
          <cell r="Z3623">
            <v>8648.0058915032696</v>
          </cell>
          <cell r="AB3623" t="str">
            <v/>
          </cell>
          <cell r="AC3623">
            <v>1745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I3623" t="str">
            <v/>
          </cell>
          <cell r="AJ3623" t="str">
            <v/>
          </cell>
          <cell r="AM3623" t="e">
            <v>#N/A</v>
          </cell>
        </row>
        <row r="3624">
          <cell r="A3624" t="str">
            <v>ACTIVE</v>
          </cell>
          <cell r="B3624" t="str">
            <v>37-164</v>
          </cell>
          <cell r="C3624">
            <v>28868006</v>
          </cell>
          <cell r="D3624" t="str">
            <v>37-164</v>
          </cell>
          <cell r="E3624" t="str">
            <v>SDR 26</v>
          </cell>
          <cell r="F3624" t="str">
            <v>30 ELBOW 45 GXG SDR26</v>
          </cell>
          <cell r="G3624">
            <v>141.75</v>
          </cell>
          <cell r="H3624">
            <v>64.296666000000002</v>
          </cell>
          <cell r="I3624">
            <v>1</v>
          </cell>
          <cell r="J3624">
            <v>1</v>
          </cell>
          <cell r="K3624">
            <v>11113.192598692811</v>
          </cell>
          <cell r="L3624">
            <v>1039.5858000000001</v>
          </cell>
          <cell r="M3624" t="str">
            <v>SPECFIT</v>
          </cell>
          <cell r="N3624" t="str">
            <v>(80)35030</v>
          </cell>
          <cell r="O3624" t="str">
            <v>BOX</v>
          </cell>
          <cell r="P3624" t="str">
            <v>D</v>
          </cell>
          <cell r="Q3624" t="str">
            <v>F</v>
          </cell>
          <cell r="R3624">
            <v>8736.0235294117647</v>
          </cell>
          <cell r="S3624">
            <v>9347.5451764705886</v>
          </cell>
          <cell r="T3624">
            <v>9347.5451764705886</v>
          </cell>
          <cell r="U3624">
            <v>9347.5451764705886</v>
          </cell>
          <cell r="V3624">
            <v>10001.873338823531</v>
          </cell>
          <cell r="W3624">
            <v>10001.873338823531</v>
          </cell>
          <cell r="X3624">
            <v>10001.873338823531</v>
          </cell>
          <cell r="Y3624">
            <v>10001.873338823531</v>
          </cell>
          <cell r="Z3624">
            <v>11113.192598692811</v>
          </cell>
          <cell r="AB3624" t="str">
            <v/>
          </cell>
          <cell r="AC3624">
            <v>1746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I3624" t="str">
            <v/>
          </cell>
          <cell r="AJ3624" t="str">
            <v/>
          </cell>
          <cell r="AM3624" t="e">
            <v>#N/A</v>
          </cell>
        </row>
        <row r="3625">
          <cell r="A3625" t="str">
            <v>ACTIVE</v>
          </cell>
          <cell r="B3625" t="str">
            <v>37-165</v>
          </cell>
          <cell r="C3625">
            <v>28868014</v>
          </cell>
          <cell r="D3625" t="str">
            <v>37-165</v>
          </cell>
          <cell r="E3625" t="str">
            <v>SDR 26</v>
          </cell>
          <cell r="F3625" t="str">
            <v>36 ELBOW 45 GXG SDR26</v>
          </cell>
          <cell r="G3625">
            <v>243</v>
          </cell>
          <cell r="H3625">
            <v>110.22285599999999</v>
          </cell>
          <cell r="I3625">
            <v>1</v>
          </cell>
          <cell r="J3625">
            <v>1</v>
          </cell>
          <cell r="K3625">
            <v>14224.85120653595</v>
          </cell>
          <cell r="L3625">
            <v>1330.6675</v>
          </cell>
          <cell r="M3625" t="str">
            <v>SPECFIT</v>
          </cell>
          <cell r="N3625" t="str">
            <v>(80)35036</v>
          </cell>
          <cell r="O3625" t="str">
            <v>BOX</v>
          </cell>
          <cell r="P3625" t="str">
            <v>D</v>
          </cell>
          <cell r="Q3625" t="str">
            <v>F</v>
          </cell>
          <cell r="R3625">
            <v>11182.082352941177</v>
          </cell>
          <cell r="S3625">
            <v>11964.828117647061</v>
          </cell>
          <cell r="T3625">
            <v>11964.828117647061</v>
          </cell>
          <cell r="U3625">
            <v>11964.828117647061</v>
          </cell>
          <cell r="V3625">
            <v>12802.366085882355</v>
          </cell>
          <cell r="W3625">
            <v>12802.366085882355</v>
          </cell>
          <cell r="X3625">
            <v>12802.366085882355</v>
          </cell>
          <cell r="Y3625">
            <v>12802.366085882355</v>
          </cell>
          <cell r="Z3625">
            <v>14224.85120653595</v>
          </cell>
          <cell r="AB3625" t="str">
            <v/>
          </cell>
          <cell r="AC3625">
            <v>1747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I3625" t="str">
            <v/>
          </cell>
          <cell r="AJ3625" t="str">
            <v/>
          </cell>
          <cell r="AM3625" t="e">
            <v>#N/A</v>
          </cell>
        </row>
        <row r="3626">
          <cell r="A3626" t="str">
            <v>ACTIVE</v>
          </cell>
          <cell r="B3626" t="str">
            <v>37-166</v>
          </cell>
          <cell r="C3626">
            <v>28868103</v>
          </cell>
          <cell r="D3626" t="str">
            <v>37-166</v>
          </cell>
          <cell r="E3626" t="str">
            <v>SDR 26</v>
          </cell>
          <cell r="F3626" t="str">
            <v>5 ELBOW 45 GXS SDR26</v>
          </cell>
          <cell r="G3626">
            <v>0.01</v>
          </cell>
          <cell r="H3626">
            <v>4.5359199999999997E-3</v>
          </cell>
          <cell r="I3626">
            <v>1</v>
          </cell>
          <cell r="J3626" t="str">
            <v>-</v>
          </cell>
          <cell r="K3626">
            <v>113.81652941176471</v>
          </cell>
          <cell r="L3626">
            <v>10.646100000000001</v>
          </cell>
          <cell r="M3626" t="str">
            <v>SPECFIT</v>
          </cell>
          <cell r="N3626" t="str">
            <v>(80)4405</v>
          </cell>
          <cell r="O3626" t="str">
            <v>BOX</v>
          </cell>
          <cell r="P3626" t="str">
            <v>D</v>
          </cell>
          <cell r="Q3626" t="str">
            <v>F</v>
          </cell>
          <cell r="R3626">
            <v>89.470588235294116</v>
          </cell>
          <cell r="S3626">
            <v>95.733529411764707</v>
          </cell>
          <cell r="T3626">
            <v>95.733529411764707</v>
          </cell>
          <cell r="U3626">
            <v>95.733529411764707</v>
          </cell>
          <cell r="V3626">
            <v>102.43487647058824</v>
          </cell>
          <cell r="W3626">
            <v>102.43487647058824</v>
          </cell>
          <cell r="X3626">
            <v>102.43487647058824</v>
          </cell>
          <cell r="Y3626">
            <v>102.43487647058824</v>
          </cell>
          <cell r="Z3626">
            <v>113.81652941176471</v>
          </cell>
          <cell r="AB3626" t="str">
            <v/>
          </cell>
          <cell r="AC3626">
            <v>1775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I3626" t="str">
            <v/>
          </cell>
          <cell r="AJ3626" t="str">
            <v/>
          </cell>
          <cell r="AM3626" t="e">
            <v>#N/A</v>
          </cell>
        </row>
        <row r="3627">
          <cell r="A3627" t="str">
            <v>ACTIVE</v>
          </cell>
          <cell r="B3627" t="str">
            <v>37-167</v>
          </cell>
          <cell r="C3627">
            <v>28868111</v>
          </cell>
          <cell r="D3627" t="str">
            <v>37-167</v>
          </cell>
          <cell r="E3627" t="str">
            <v>SDR 26</v>
          </cell>
          <cell r="F3627" t="str">
            <v>10 ELBOW 45 GXS SDR26</v>
          </cell>
          <cell r="G3627">
            <v>6.57</v>
          </cell>
          <cell r="H3627">
            <v>2.98009944</v>
          </cell>
          <cell r="I3627">
            <v>1</v>
          </cell>
          <cell r="J3627">
            <v>21</v>
          </cell>
          <cell r="K3627">
            <v>569.54911111111107</v>
          </cell>
          <cell r="L3627">
            <v>84.475450000000009</v>
          </cell>
          <cell r="M3627" t="str">
            <v>SPECFIT</v>
          </cell>
          <cell r="N3627" t="str">
            <v>(80)44010</v>
          </cell>
          <cell r="O3627" t="str">
            <v>BOX</v>
          </cell>
          <cell r="P3627" t="str">
            <v>D</v>
          </cell>
          <cell r="Q3627" t="str">
            <v>F</v>
          </cell>
          <cell r="R3627">
            <v>458.02352941176468</v>
          </cell>
          <cell r="S3627">
            <v>490.08517647058824</v>
          </cell>
          <cell r="T3627">
            <v>479.06</v>
          </cell>
          <cell r="U3627">
            <v>479.06</v>
          </cell>
          <cell r="V3627">
            <v>512.5942</v>
          </cell>
          <cell r="W3627">
            <v>512.5942</v>
          </cell>
          <cell r="X3627">
            <v>512.5942</v>
          </cell>
          <cell r="Y3627">
            <v>512.5942</v>
          </cell>
          <cell r="Z3627">
            <v>569.54911111111107</v>
          </cell>
          <cell r="AB3627" t="str">
            <v/>
          </cell>
          <cell r="AC3627">
            <v>1778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I3627" t="str">
            <v/>
          </cell>
          <cell r="AJ3627" t="str">
            <v/>
          </cell>
          <cell r="AM3627" t="e">
            <v>#N/A</v>
          </cell>
        </row>
        <row r="3628">
          <cell r="A3628" t="str">
            <v>ACTIVE</v>
          </cell>
          <cell r="B3628" t="str">
            <v>37-168</v>
          </cell>
          <cell r="C3628">
            <v>28868120</v>
          </cell>
          <cell r="D3628" t="str">
            <v>37-168</v>
          </cell>
          <cell r="E3628" t="str">
            <v>SDR 26</v>
          </cell>
          <cell r="F3628" t="str">
            <v>12 ELBOW 45 GXS SDR26</v>
          </cell>
          <cell r="G3628">
            <v>10.935</v>
          </cell>
          <cell r="H3628">
            <v>4.9600285199999998</v>
          </cell>
          <cell r="I3628">
            <v>1</v>
          </cell>
          <cell r="J3628">
            <v>12</v>
          </cell>
          <cell r="K3628">
            <v>884.67600000000004</v>
          </cell>
          <cell r="L3628">
            <v>166.84249</v>
          </cell>
          <cell r="M3628" t="str">
            <v>SPECFIT</v>
          </cell>
          <cell r="N3628" t="str">
            <v>(80)44012</v>
          </cell>
          <cell r="O3628" t="str">
            <v>BOX</v>
          </cell>
          <cell r="P3628" t="str">
            <v>D</v>
          </cell>
          <cell r="Q3628" t="str">
            <v>F</v>
          </cell>
          <cell r="R3628">
            <v>711.44705882352946</v>
          </cell>
          <cell r="S3628">
            <v>761.24835294117656</v>
          </cell>
          <cell r="T3628">
            <v>744.12</v>
          </cell>
          <cell r="U3628">
            <v>744.12</v>
          </cell>
          <cell r="V3628">
            <v>796.2084000000001</v>
          </cell>
          <cell r="W3628">
            <v>796.2084000000001</v>
          </cell>
          <cell r="X3628">
            <v>796.2084000000001</v>
          </cell>
          <cell r="Y3628">
            <v>796.2084000000001</v>
          </cell>
          <cell r="Z3628">
            <v>884.67600000000004</v>
          </cell>
          <cell r="AB3628" t="str">
            <v/>
          </cell>
          <cell r="AC3628">
            <v>1779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I3628" t="str">
            <v/>
          </cell>
          <cell r="AJ3628" t="str">
            <v/>
          </cell>
          <cell r="AM3628" t="e">
            <v>#N/A</v>
          </cell>
        </row>
        <row r="3629">
          <cell r="A3629" t="str">
            <v>ACTIVE</v>
          </cell>
          <cell r="B3629" t="str">
            <v>37-169</v>
          </cell>
          <cell r="C3629">
            <v>28868138</v>
          </cell>
          <cell r="D3629" t="str">
            <v>37-169</v>
          </cell>
          <cell r="E3629" t="str">
            <v>SDR 26</v>
          </cell>
          <cell r="F3629" t="str">
            <v>15 ELBOW 45 GXS SDR26</v>
          </cell>
          <cell r="G3629">
            <v>20.43</v>
          </cell>
          <cell r="H3629">
            <v>9.2668845599999994</v>
          </cell>
          <cell r="I3629">
            <v>1</v>
          </cell>
          <cell r="J3629">
            <v>7</v>
          </cell>
          <cell r="K3629">
            <v>1775.8195555555558</v>
          </cell>
          <cell r="L3629">
            <v>132.22110000000001</v>
          </cell>
          <cell r="M3629" t="str">
            <v>SPECFIT</v>
          </cell>
          <cell r="N3629" t="str">
            <v>(80)44015</v>
          </cell>
          <cell r="O3629" t="str">
            <v>BOX</v>
          </cell>
          <cell r="P3629" t="str">
            <v>D</v>
          </cell>
          <cell r="Q3629" t="str">
            <v>F</v>
          </cell>
          <cell r="R3629">
            <v>1428.1058823529413</v>
          </cell>
          <cell r="S3629">
            <v>1528.0732941176473</v>
          </cell>
          <cell r="T3629">
            <v>1493.68</v>
          </cell>
          <cell r="U3629">
            <v>1493.68</v>
          </cell>
          <cell r="V3629">
            <v>1598.2376000000002</v>
          </cell>
          <cell r="W3629">
            <v>1598.2376000000002</v>
          </cell>
          <cell r="X3629">
            <v>1598.2376000000002</v>
          </cell>
          <cell r="Y3629">
            <v>1598.2376000000002</v>
          </cell>
          <cell r="Z3629">
            <v>1775.8195555555558</v>
          </cell>
          <cell r="AB3629" t="str">
            <v/>
          </cell>
          <cell r="AC3629">
            <v>1780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I3629" t="str">
            <v/>
          </cell>
          <cell r="AJ3629" t="str">
            <v/>
          </cell>
          <cell r="AM3629" t="e">
            <v>#N/A</v>
          </cell>
        </row>
        <row r="3630">
          <cell r="A3630" t="str">
            <v>ACTIVE</v>
          </cell>
          <cell r="B3630" t="str">
            <v>37-170</v>
          </cell>
          <cell r="C3630">
            <v>28868146</v>
          </cell>
          <cell r="D3630" t="str">
            <v>37-170</v>
          </cell>
          <cell r="E3630" t="str">
            <v>SDR 26</v>
          </cell>
          <cell r="F3630" t="str">
            <v>18 ELBOW 45 GXS SDR26</v>
          </cell>
          <cell r="G3630">
            <v>42.3</v>
          </cell>
          <cell r="H3630">
            <v>19.186941599999997</v>
          </cell>
          <cell r="I3630">
            <v>1</v>
          </cell>
          <cell r="J3630">
            <v>3</v>
          </cell>
          <cell r="K3630">
            <v>2609.9558888888891</v>
          </cell>
          <cell r="L3630">
            <v>249.76920000000001</v>
          </cell>
          <cell r="M3630" t="str">
            <v>SPECFIT</v>
          </cell>
          <cell r="N3630" t="str">
            <v>(80)44018</v>
          </cell>
          <cell r="O3630" t="str">
            <v>BOX</v>
          </cell>
          <cell r="P3630" t="str">
            <v>D</v>
          </cell>
          <cell r="Q3630" t="str">
            <v>F</v>
          </cell>
          <cell r="R3630">
            <v>2098.9058823529413</v>
          </cell>
          <cell r="S3630">
            <v>2245.8292941176474</v>
          </cell>
          <cell r="T3630">
            <v>2195.29</v>
          </cell>
          <cell r="U3630">
            <v>2195.29</v>
          </cell>
          <cell r="V3630">
            <v>2348.9603000000002</v>
          </cell>
          <cell r="W3630">
            <v>2348.9603000000002</v>
          </cell>
          <cell r="X3630">
            <v>2348.9603000000002</v>
          </cell>
          <cell r="Y3630">
            <v>2348.9603000000002</v>
          </cell>
          <cell r="Z3630">
            <v>2609.9558888888891</v>
          </cell>
          <cell r="AB3630" t="str">
            <v/>
          </cell>
          <cell r="AC3630">
            <v>1781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I3630" t="str">
            <v/>
          </cell>
          <cell r="AJ3630" t="str">
            <v/>
          </cell>
          <cell r="AM3630" t="e">
            <v>#N/A</v>
          </cell>
        </row>
        <row r="3631">
          <cell r="A3631" t="str">
            <v>ACTIVE</v>
          </cell>
          <cell r="B3631" t="str">
            <v>37-171</v>
          </cell>
          <cell r="C3631">
            <v>28868154</v>
          </cell>
          <cell r="D3631" t="str">
            <v>37-171</v>
          </cell>
          <cell r="E3631" t="str">
            <v>SDR 26</v>
          </cell>
          <cell r="F3631" t="str">
            <v>21 ELBOW 45 GXS SDR26</v>
          </cell>
          <cell r="G3631">
            <v>52.064999999999998</v>
          </cell>
          <cell r="H3631">
            <v>23.616267479999998</v>
          </cell>
          <cell r="I3631">
            <v>1</v>
          </cell>
          <cell r="J3631">
            <v>3</v>
          </cell>
          <cell r="K3631">
            <v>5784.1584444444452</v>
          </cell>
          <cell r="L3631">
            <v>478.13510000000002</v>
          </cell>
          <cell r="M3631" t="str">
            <v>SPECFIT</v>
          </cell>
          <cell r="N3631" t="str">
            <v>(80)44021</v>
          </cell>
          <cell r="O3631" t="str">
            <v>BOX</v>
          </cell>
          <cell r="P3631" t="str">
            <v>D</v>
          </cell>
          <cell r="Q3631" t="str">
            <v>F</v>
          </cell>
          <cell r="R3631">
            <v>4017.9529411764711</v>
          </cell>
          <cell r="S3631">
            <v>4299.209647058824</v>
          </cell>
          <cell r="T3631">
            <v>4865.18</v>
          </cell>
          <cell r="U3631">
            <v>4865.18</v>
          </cell>
          <cell r="V3631">
            <v>5205.7426000000005</v>
          </cell>
          <cell r="W3631">
            <v>5205.7426000000005</v>
          </cell>
          <cell r="X3631">
            <v>5205.7426000000005</v>
          </cell>
          <cell r="Y3631">
            <v>5205.7426000000005</v>
          </cell>
          <cell r="Z3631">
            <v>5784.1584444444452</v>
          </cell>
          <cell r="AB3631" t="str">
            <v/>
          </cell>
          <cell r="AC3631">
            <v>1782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I3631" t="str">
            <v/>
          </cell>
          <cell r="AJ3631" t="str">
            <v/>
          </cell>
          <cell r="AM3631" t="e">
            <v>#N/A</v>
          </cell>
        </row>
        <row r="3632">
          <cell r="A3632" t="str">
            <v>ACTIVE</v>
          </cell>
          <cell r="B3632" t="str">
            <v>37-172</v>
          </cell>
          <cell r="C3632">
            <v>28868162</v>
          </cell>
          <cell r="D3632" t="str">
            <v>37-172</v>
          </cell>
          <cell r="E3632" t="str">
            <v>SDR 26</v>
          </cell>
          <cell r="F3632" t="str">
            <v>24 ELBOW 45 GXS SDR26</v>
          </cell>
          <cell r="G3632">
            <v>73.125</v>
          </cell>
          <cell r="H3632">
            <v>33.168914999999998</v>
          </cell>
          <cell r="I3632">
            <v>1</v>
          </cell>
          <cell r="J3632">
            <v>2</v>
          </cell>
          <cell r="K3632">
            <v>7896.7664444444454</v>
          </cell>
          <cell r="L3632">
            <v>688.34879999999998</v>
          </cell>
          <cell r="M3632" t="str">
            <v>SPECFIT</v>
          </cell>
          <cell r="N3632" t="str">
            <v>(80)44024</v>
          </cell>
          <cell r="O3632" t="str">
            <v>BOX</v>
          </cell>
          <cell r="P3632" t="str">
            <v>D</v>
          </cell>
          <cell r="Q3632" t="str">
            <v>F</v>
          </cell>
          <cell r="R3632">
            <v>5784.447058823529</v>
          </cell>
          <cell r="S3632">
            <v>6189.3583529411762</v>
          </cell>
          <cell r="T3632">
            <v>6642.14</v>
          </cell>
          <cell r="U3632">
            <v>6642.14</v>
          </cell>
          <cell r="V3632">
            <v>7107.0898000000007</v>
          </cell>
          <cell r="W3632">
            <v>7107.0898000000007</v>
          </cell>
          <cell r="X3632">
            <v>7107.0898000000007</v>
          </cell>
          <cell r="Y3632">
            <v>7107.0898000000007</v>
          </cell>
          <cell r="Z3632">
            <v>7896.7664444444454</v>
          </cell>
          <cell r="AB3632" t="str">
            <v/>
          </cell>
          <cell r="AC3632">
            <v>1783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I3632" t="str">
            <v/>
          </cell>
          <cell r="AJ3632" t="str">
            <v/>
          </cell>
          <cell r="AM3632" t="e">
            <v>#N/A</v>
          </cell>
        </row>
        <row r="3633">
          <cell r="A3633" t="str">
            <v>ACTIVE</v>
          </cell>
          <cell r="B3633" t="str">
            <v>37-173</v>
          </cell>
          <cell r="C3633">
            <v>28868170</v>
          </cell>
          <cell r="D3633" t="str">
            <v>37-173</v>
          </cell>
          <cell r="E3633" t="str">
            <v>SDR 26</v>
          </cell>
          <cell r="F3633" t="str">
            <v>27 ELBOW 45 GXS SDR26</v>
          </cell>
          <cell r="G3633">
            <v>106.47</v>
          </cell>
          <cell r="H3633">
            <v>48.293940239999998</v>
          </cell>
          <cell r="I3633">
            <v>1</v>
          </cell>
          <cell r="J3633">
            <v>1</v>
          </cell>
          <cell r="K3633">
            <v>8648.1106535947729</v>
          </cell>
          <cell r="L3633">
            <v>808.98889999999994</v>
          </cell>
          <cell r="M3633" t="str">
            <v>SPECFIT</v>
          </cell>
          <cell r="N3633" t="str">
            <v>(80)44027</v>
          </cell>
          <cell r="O3633" t="str">
            <v>BOX</v>
          </cell>
          <cell r="P3633" t="str">
            <v>D</v>
          </cell>
          <cell r="Q3633" t="str">
            <v>F</v>
          </cell>
          <cell r="R3633">
            <v>6798.2352941176468</v>
          </cell>
          <cell r="S3633">
            <v>7274.1117647058827</v>
          </cell>
          <cell r="T3633">
            <v>7274.1117647058827</v>
          </cell>
          <cell r="U3633">
            <v>7274.1117647058827</v>
          </cell>
          <cell r="V3633">
            <v>7783.2995882352952</v>
          </cell>
          <cell r="W3633">
            <v>7783.2995882352952</v>
          </cell>
          <cell r="X3633">
            <v>7783.2995882352952</v>
          </cell>
          <cell r="Y3633">
            <v>7783.2995882352952</v>
          </cell>
          <cell r="Z3633">
            <v>8648.1106535947729</v>
          </cell>
          <cell r="AB3633" t="str">
            <v/>
          </cell>
          <cell r="AC3633">
            <v>1784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I3633" t="str">
            <v/>
          </cell>
          <cell r="AJ3633" t="str">
            <v/>
          </cell>
          <cell r="AM3633" t="e">
            <v>#N/A</v>
          </cell>
        </row>
        <row r="3634">
          <cell r="A3634" t="str">
            <v>ACTIVE</v>
          </cell>
          <cell r="B3634" t="str">
            <v>37-177</v>
          </cell>
          <cell r="C3634">
            <v>28868189</v>
          </cell>
          <cell r="D3634" t="str">
            <v>37-177</v>
          </cell>
          <cell r="E3634" t="str">
            <v>SDR 26</v>
          </cell>
          <cell r="F3634" t="str">
            <v>30 ELBOW 45 GXS SDR26</v>
          </cell>
          <cell r="G3634">
            <v>133.19999999999999</v>
          </cell>
          <cell r="H3634">
            <v>60.418454399999995</v>
          </cell>
          <cell r="I3634">
            <v>1</v>
          </cell>
          <cell r="J3634">
            <v>1</v>
          </cell>
          <cell r="K3634">
            <v>13891.408435294115</v>
          </cell>
          <cell r="L3634">
            <v>1299.4753000000001</v>
          </cell>
          <cell r="M3634" t="str">
            <v>SPECFIT</v>
          </cell>
          <cell r="N3634" t="str">
            <v>(80)44030</v>
          </cell>
          <cell r="O3634" t="str">
            <v>BOX</v>
          </cell>
          <cell r="P3634" t="str">
            <v>D</v>
          </cell>
          <cell r="Q3634" t="str">
            <v>F</v>
          </cell>
          <cell r="R3634">
            <v>10919.964705882352</v>
          </cell>
          <cell r="S3634">
            <v>11684.362235294117</v>
          </cell>
          <cell r="T3634">
            <v>11684.362235294117</v>
          </cell>
          <cell r="U3634">
            <v>11684.362235294117</v>
          </cell>
          <cell r="V3634">
            <v>12502.267591764705</v>
          </cell>
          <cell r="W3634">
            <v>12502.267591764705</v>
          </cell>
          <cell r="X3634">
            <v>12502.267591764705</v>
          </cell>
          <cell r="Y3634">
            <v>12502.267591764705</v>
          </cell>
          <cell r="Z3634">
            <v>13891.408435294115</v>
          </cell>
          <cell r="AB3634" t="str">
            <v/>
          </cell>
          <cell r="AC3634">
            <v>1785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I3634" t="str">
            <v/>
          </cell>
          <cell r="AJ3634" t="str">
            <v/>
          </cell>
          <cell r="AM3634" t="e">
            <v>#N/A</v>
          </cell>
        </row>
        <row r="3635">
          <cell r="A3635" t="str">
            <v>ACTIVE</v>
          </cell>
          <cell r="B3635" t="str">
            <v>37-178</v>
          </cell>
          <cell r="C3635">
            <v>28868197</v>
          </cell>
          <cell r="D3635" t="str">
            <v>37-178</v>
          </cell>
          <cell r="E3635" t="str">
            <v>SDR 26</v>
          </cell>
          <cell r="F3635" t="str">
            <v>36 ELBOW 45 GXS SDR26</v>
          </cell>
          <cell r="G3635">
            <v>213.75</v>
          </cell>
          <cell r="H3635">
            <v>96.955290000000005</v>
          </cell>
          <cell r="I3635">
            <v>1</v>
          </cell>
          <cell r="J3635">
            <v>1</v>
          </cell>
          <cell r="K3635">
            <v>17780.98543660131</v>
          </cell>
          <cell r="L3635">
            <v>1663.3264999999999</v>
          </cell>
          <cell r="M3635" t="str">
            <v>SPECFIT</v>
          </cell>
          <cell r="N3635" t="str">
            <v>(80)44036</v>
          </cell>
          <cell r="O3635" t="str">
            <v>BOX</v>
          </cell>
          <cell r="P3635" t="str">
            <v>D</v>
          </cell>
          <cell r="Q3635" t="str">
            <v>F</v>
          </cell>
          <cell r="R3635">
            <v>13977.541176470588</v>
          </cell>
          <cell r="S3635">
            <v>14955.96905882353</v>
          </cell>
          <cell r="T3635">
            <v>14955.96905882353</v>
          </cell>
          <cell r="U3635">
            <v>14955.96905882353</v>
          </cell>
          <cell r="V3635">
            <v>16002.886892941178</v>
          </cell>
          <cell r="W3635">
            <v>16002.886892941178</v>
          </cell>
          <cell r="X3635">
            <v>16002.886892941178</v>
          </cell>
          <cell r="Y3635">
            <v>16002.886892941178</v>
          </cell>
          <cell r="Z3635">
            <v>17780.98543660131</v>
          </cell>
          <cell r="AB3635" t="str">
            <v/>
          </cell>
          <cell r="AC3635">
            <v>1786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I3635" t="str">
            <v/>
          </cell>
          <cell r="AJ3635" t="str">
            <v/>
          </cell>
          <cell r="AM3635" t="e">
            <v>#N/A</v>
          </cell>
        </row>
        <row r="3636">
          <cell r="A3636" t="str">
            <v>ACTIVE</v>
          </cell>
          <cell r="B3636" t="str">
            <v>37-179</v>
          </cell>
          <cell r="C3636">
            <v>28868308</v>
          </cell>
          <cell r="D3636" t="str">
            <v>37-179</v>
          </cell>
          <cell r="E3636" t="str">
            <v>SDR 26</v>
          </cell>
          <cell r="F3636" t="str">
            <v>5 ELBOW 22.5 GXG SDR26</v>
          </cell>
          <cell r="G3636">
            <v>0.01</v>
          </cell>
          <cell r="H3636">
            <v>4.5359199999999997E-3</v>
          </cell>
          <cell r="I3636">
            <v>1</v>
          </cell>
          <cell r="J3636" t="str">
            <v>-</v>
          </cell>
          <cell r="K3636">
            <v>158.20572418300654</v>
          </cell>
          <cell r="L3636">
            <v>14.798999999999999</v>
          </cell>
          <cell r="M3636" t="str">
            <v>SPECFIT</v>
          </cell>
          <cell r="N3636" t="str">
            <v>(80)3305</v>
          </cell>
          <cell r="O3636" t="str">
            <v>BOX</v>
          </cell>
          <cell r="P3636" t="str">
            <v>D</v>
          </cell>
          <cell r="Q3636" t="str">
            <v>F</v>
          </cell>
          <cell r="R3636">
            <v>124.36470588235294</v>
          </cell>
          <cell r="S3636">
            <v>133.07023529411765</v>
          </cell>
          <cell r="T3636">
            <v>133.07023529411765</v>
          </cell>
          <cell r="U3636">
            <v>133.07023529411765</v>
          </cell>
          <cell r="V3636">
            <v>142.38515176470588</v>
          </cell>
          <cell r="W3636">
            <v>142.38515176470588</v>
          </cell>
          <cell r="X3636">
            <v>142.38515176470588</v>
          </cell>
          <cell r="Y3636">
            <v>142.38515176470588</v>
          </cell>
          <cell r="Z3636">
            <v>158.20572418300654</v>
          </cell>
          <cell r="AB3636" t="str">
            <v/>
          </cell>
          <cell r="AC3636">
            <v>1800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I3636" t="str">
            <v/>
          </cell>
          <cell r="AJ3636" t="str">
            <v/>
          </cell>
          <cell r="AM3636" t="e">
            <v>#N/A</v>
          </cell>
        </row>
        <row r="3637">
          <cell r="A3637" t="str">
            <v>ACTIVE</v>
          </cell>
          <cell r="B3637" t="str">
            <v>37-180</v>
          </cell>
          <cell r="C3637">
            <v>28868316</v>
          </cell>
          <cell r="D3637" t="str">
            <v>37-180</v>
          </cell>
          <cell r="E3637" t="str">
            <v>SDR 26</v>
          </cell>
          <cell r="F3637" t="str">
            <v>10 ELBOW 22.5 GXG SDR26</v>
          </cell>
          <cell r="G3637">
            <v>6.3449999999999998</v>
          </cell>
          <cell r="H3637">
            <v>2.8780412399999999</v>
          </cell>
          <cell r="I3637">
            <v>1</v>
          </cell>
          <cell r="J3637">
            <v>21</v>
          </cell>
          <cell r="K3637">
            <v>624.58277777777778</v>
          </cell>
          <cell r="L3637">
            <v>92.637169999999998</v>
          </cell>
          <cell r="M3637" t="str">
            <v>SPECFIT</v>
          </cell>
          <cell r="N3637" t="str">
            <v>(80)33010</v>
          </cell>
          <cell r="O3637" t="str">
            <v>BOX</v>
          </cell>
          <cell r="P3637" t="str">
            <v>D</v>
          </cell>
          <cell r="Q3637" t="str">
            <v>F</v>
          </cell>
          <cell r="R3637">
            <v>502.29411764705884</v>
          </cell>
          <cell r="S3637">
            <v>537.45470588235298</v>
          </cell>
          <cell r="T3637">
            <v>525.35</v>
          </cell>
          <cell r="U3637">
            <v>525.35</v>
          </cell>
          <cell r="V3637">
            <v>562.12450000000001</v>
          </cell>
          <cell r="W3637">
            <v>562.12450000000001</v>
          </cell>
          <cell r="X3637">
            <v>562.12450000000001</v>
          </cell>
          <cell r="Y3637">
            <v>562.12450000000001</v>
          </cell>
          <cell r="Z3637">
            <v>624.58277777777778</v>
          </cell>
          <cell r="AB3637" t="str">
            <v/>
          </cell>
          <cell r="AC3637">
            <v>1803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I3637" t="str">
            <v/>
          </cell>
          <cell r="AJ3637" t="str">
            <v/>
          </cell>
          <cell r="AM3637" t="e">
            <v>#N/A</v>
          </cell>
        </row>
        <row r="3638">
          <cell r="A3638" t="str">
            <v>ACTIVE</v>
          </cell>
          <cell r="B3638" t="str">
            <v>37-181</v>
          </cell>
          <cell r="C3638">
            <v>28868324</v>
          </cell>
          <cell r="D3638" t="str">
            <v>37-181</v>
          </cell>
          <cell r="E3638" t="str">
            <v>SDR 26</v>
          </cell>
          <cell r="F3638" t="str">
            <v>12 ELBOW 22.5 GXG SDR26</v>
          </cell>
          <cell r="G3638">
            <v>10.53</v>
          </cell>
          <cell r="H3638">
            <v>4.7763237599999995</v>
          </cell>
          <cell r="I3638">
            <v>1</v>
          </cell>
          <cell r="J3638">
            <v>13</v>
          </cell>
          <cell r="K3638">
            <v>839.36744444444446</v>
          </cell>
          <cell r="L3638">
            <v>114.71213</v>
          </cell>
          <cell r="M3638" t="str">
            <v>SPECFIT</v>
          </cell>
          <cell r="N3638" t="str">
            <v>(80)33012</v>
          </cell>
          <cell r="O3638" t="str">
            <v>BOX</v>
          </cell>
          <cell r="P3638" t="str">
            <v>D</v>
          </cell>
          <cell r="Q3638" t="str">
            <v>F</v>
          </cell>
          <cell r="R3638">
            <v>675.01176470588234</v>
          </cell>
          <cell r="S3638">
            <v>722.26258823529417</v>
          </cell>
          <cell r="T3638">
            <v>706.01</v>
          </cell>
          <cell r="U3638">
            <v>706.01</v>
          </cell>
          <cell r="V3638">
            <v>755.4307</v>
          </cell>
          <cell r="W3638">
            <v>755.4307</v>
          </cell>
          <cell r="X3638">
            <v>755.4307</v>
          </cell>
          <cell r="Y3638">
            <v>755.4307</v>
          </cell>
          <cell r="Z3638">
            <v>839.36744444444446</v>
          </cell>
          <cell r="AB3638" t="str">
            <v/>
          </cell>
          <cell r="AC3638">
            <v>1804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I3638" t="str">
            <v/>
          </cell>
          <cell r="AJ3638" t="str">
            <v/>
          </cell>
          <cell r="AM3638" t="e">
            <v>#N/A</v>
          </cell>
        </row>
        <row r="3639">
          <cell r="A3639" t="str">
            <v>ACTIVE</v>
          </cell>
          <cell r="B3639" t="str">
            <v>37-182</v>
          </cell>
          <cell r="C3639">
            <v>28868332</v>
          </cell>
          <cell r="D3639" t="str">
            <v>37-182</v>
          </cell>
          <cell r="E3639" t="str">
            <v>SDR 26</v>
          </cell>
          <cell r="F3639" t="str">
            <v>15 ELBOW 22.5 GXG SDR26</v>
          </cell>
          <cell r="G3639">
            <v>18.675000000000001</v>
          </cell>
          <cell r="H3639">
            <v>8.4708306000000011</v>
          </cell>
          <cell r="I3639">
            <v>1</v>
          </cell>
          <cell r="J3639">
            <v>7</v>
          </cell>
          <cell r="K3639">
            <v>2004.5855555555554</v>
          </cell>
          <cell r="L3639">
            <v>191.8339</v>
          </cell>
          <cell r="M3639" t="str">
            <v>SPECFIT</v>
          </cell>
          <cell r="N3639" t="str">
            <v>(80)33015</v>
          </cell>
          <cell r="O3639" t="str">
            <v>BOX</v>
          </cell>
          <cell r="P3639" t="str">
            <v>D</v>
          </cell>
          <cell r="Q3639" t="str">
            <v>F</v>
          </cell>
          <cell r="R3639">
            <v>1612.0588235294117</v>
          </cell>
          <cell r="S3639">
            <v>1724.9029411764707</v>
          </cell>
          <cell r="T3639">
            <v>1686.1</v>
          </cell>
          <cell r="U3639">
            <v>1686.1</v>
          </cell>
          <cell r="V3639">
            <v>1804.127</v>
          </cell>
          <cell r="W3639">
            <v>1804.127</v>
          </cell>
          <cell r="X3639">
            <v>1804.127</v>
          </cell>
          <cell r="Y3639">
            <v>1804.127</v>
          </cell>
          <cell r="Z3639">
            <v>2004.5855555555554</v>
          </cell>
          <cell r="AB3639" t="str">
            <v/>
          </cell>
          <cell r="AC3639">
            <v>1805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I3639" t="str">
            <v/>
          </cell>
          <cell r="AJ3639" t="str">
            <v/>
          </cell>
          <cell r="AM3639" t="e">
            <v>#N/A</v>
          </cell>
        </row>
        <row r="3640">
          <cell r="A3640" t="str">
            <v>ACTIVE</v>
          </cell>
          <cell r="B3640" t="str">
            <v>37-183</v>
          </cell>
          <cell r="C3640">
            <v>28868340</v>
          </cell>
          <cell r="D3640" t="str">
            <v>37-183</v>
          </cell>
          <cell r="E3640" t="str">
            <v>SDR 26</v>
          </cell>
          <cell r="F3640" t="str">
            <v>18 ELBOW 22.5 GXG SDR26</v>
          </cell>
          <cell r="G3640">
            <v>41.85</v>
          </cell>
          <cell r="H3640">
            <v>18.982825200000001</v>
          </cell>
          <cell r="I3640">
            <v>1</v>
          </cell>
          <cell r="J3640">
            <v>3</v>
          </cell>
          <cell r="K3640">
            <v>3264.7958888888893</v>
          </cell>
          <cell r="L3640">
            <v>243.08</v>
          </cell>
          <cell r="M3640" t="str">
            <v>SPECFIT</v>
          </cell>
          <cell r="N3640" t="str">
            <v>(80)33018</v>
          </cell>
          <cell r="O3640" t="str">
            <v>BOX</v>
          </cell>
          <cell r="P3640" t="str">
            <v>D</v>
          </cell>
          <cell r="Q3640" t="str">
            <v>F</v>
          </cell>
          <cell r="R3640">
            <v>2625.5294117647059</v>
          </cell>
          <cell r="S3640">
            <v>2809.3164705882355</v>
          </cell>
          <cell r="T3640">
            <v>2746.09</v>
          </cell>
          <cell r="U3640">
            <v>2746.09</v>
          </cell>
          <cell r="V3640">
            <v>2938.3163000000004</v>
          </cell>
          <cell r="W3640">
            <v>2938.3163000000004</v>
          </cell>
          <cell r="X3640">
            <v>2938.3163000000004</v>
          </cell>
          <cell r="Y3640">
            <v>2938.3163000000004</v>
          </cell>
          <cell r="Z3640">
            <v>3264.7958888888893</v>
          </cell>
          <cell r="AB3640" t="str">
            <v/>
          </cell>
          <cell r="AC3640">
            <v>1806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I3640" t="str">
            <v/>
          </cell>
          <cell r="AJ3640" t="str">
            <v/>
          </cell>
          <cell r="AM3640" t="e">
            <v>#N/A</v>
          </cell>
        </row>
        <row r="3641">
          <cell r="A3641" t="str">
            <v>ACTIVE</v>
          </cell>
          <cell r="B3641" t="str">
            <v>37-184</v>
          </cell>
          <cell r="C3641">
            <v>28868359</v>
          </cell>
          <cell r="D3641" t="str">
            <v>37-184</v>
          </cell>
          <cell r="E3641" t="str">
            <v>SDR 26</v>
          </cell>
          <cell r="F3641" t="str">
            <v>21 ELBOW 22.5 GXG SDR26</v>
          </cell>
          <cell r="G3641">
            <v>41.534999999999997</v>
          </cell>
          <cell r="H3641">
            <v>18.839943719999997</v>
          </cell>
          <cell r="I3641">
            <v>1</v>
          </cell>
          <cell r="J3641">
            <v>3</v>
          </cell>
          <cell r="K3641">
            <v>4995.83</v>
          </cell>
          <cell r="L3641">
            <v>478.09429999999998</v>
          </cell>
          <cell r="M3641" t="str">
            <v>SPECFIT</v>
          </cell>
          <cell r="N3641" t="str">
            <v>(80)33021</v>
          </cell>
          <cell r="O3641" t="str">
            <v>BOX</v>
          </cell>
          <cell r="P3641" t="str">
            <v>D</v>
          </cell>
          <cell r="Q3641" t="str">
            <v>F</v>
          </cell>
          <cell r="R3641">
            <v>4017.6000000000004</v>
          </cell>
          <cell r="S3641">
            <v>4298.8320000000003</v>
          </cell>
          <cell r="T3641">
            <v>4202.1000000000004</v>
          </cell>
          <cell r="U3641">
            <v>4202.1000000000004</v>
          </cell>
          <cell r="V3641">
            <v>4496.2470000000003</v>
          </cell>
          <cell r="W3641">
            <v>4496.2470000000003</v>
          </cell>
          <cell r="X3641">
            <v>4496.2470000000003</v>
          </cell>
          <cell r="Y3641">
            <v>4496.2470000000003</v>
          </cell>
          <cell r="Z3641">
            <v>4995.83</v>
          </cell>
          <cell r="AB3641" t="str">
            <v/>
          </cell>
          <cell r="AC3641">
            <v>1807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I3641" t="str">
            <v/>
          </cell>
          <cell r="AJ3641" t="str">
            <v/>
          </cell>
          <cell r="AM3641" t="e">
            <v>#N/A</v>
          </cell>
        </row>
        <row r="3642">
          <cell r="A3642" t="str">
            <v>ACTIVE</v>
          </cell>
          <cell r="B3642" t="str">
            <v>37-185</v>
          </cell>
          <cell r="C3642">
            <v>28868367</v>
          </cell>
          <cell r="D3642" t="str">
            <v>37-185</v>
          </cell>
          <cell r="E3642" t="str">
            <v>SDR 26</v>
          </cell>
          <cell r="F3642" t="str">
            <v>24 ELBOW 22.5 GXG SDR26</v>
          </cell>
          <cell r="G3642">
            <v>60.84</v>
          </cell>
          <cell r="H3642">
            <v>27.59653728</v>
          </cell>
          <cell r="I3642">
            <v>1</v>
          </cell>
          <cell r="J3642">
            <v>2</v>
          </cell>
          <cell r="K3642">
            <v>7193.4316666666673</v>
          </cell>
          <cell r="L3642">
            <v>688.40070000000003</v>
          </cell>
          <cell r="M3642" t="str">
            <v>SPECFIT</v>
          </cell>
          <cell r="N3642" t="str">
            <v>(80)33024</v>
          </cell>
          <cell r="O3642" t="str">
            <v>BOX</v>
          </cell>
          <cell r="P3642" t="str">
            <v>D</v>
          </cell>
          <cell r="Q3642" t="str">
            <v>F</v>
          </cell>
          <cell r="R3642">
            <v>5784.8823529411766</v>
          </cell>
          <cell r="S3642">
            <v>6189.8241176470592</v>
          </cell>
          <cell r="T3642">
            <v>6050.55</v>
          </cell>
          <cell r="U3642">
            <v>6050.55</v>
          </cell>
          <cell r="V3642">
            <v>6474.0885000000007</v>
          </cell>
          <cell r="W3642">
            <v>6474.0885000000007</v>
          </cell>
          <cell r="X3642">
            <v>6474.0885000000007</v>
          </cell>
          <cell r="Y3642">
            <v>6474.0885000000007</v>
          </cell>
          <cell r="Z3642">
            <v>7193.4316666666673</v>
          </cell>
          <cell r="AB3642" t="str">
            <v/>
          </cell>
          <cell r="AC3642">
            <v>1808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I3642" t="str">
            <v/>
          </cell>
          <cell r="AJ3642" t="str">
            <v/>
          </cell>
          <cell r="AM3642" t="e">
            <v>#N/A</v>
          </cell>
        </row>
        <row r="3643">
          <cell r="A3643" t="str">
            <v>ACTIVE</v>
          </cell>
          <cell r="B3643" t="str">
            <v>37-186</v>
          </cell>
          <cell r="C3643">
            <v>28868375</v>
          </cell>
          <cell r="D3643" t="str">
            <v>37-186</v>
          </cell>
          <cell r="E3643" t="str">
            <v>SDR 26</v>
          </cell>
          <cell r="F3643" t="str">
            <v>27 ELBOW 22.5 GXG SDR26</v>
          </cell>
          <cell r="G3643">
            <v>88.92</v>
          </cell>
          <cell r="H3643">
            <v>40.333400640000001</v>
          </cell>
          <cell r="I3643">
            <v>1</v>
          </cell>
          <cell r="J3643">
            <v>2</v>
          </cell>
          <cell r="K3643">
            <v>8648.4548718954247</v>
          </cell>
          <cell r="L3643">
            <v>809.0222</v>
          </cell>
          <cell r="M3643" t="str">
            <v>SPECFIT</v>
          </cell>
          <cell r="N3643" t="str">
            <v>(80)33027</v>
          </cell>
          <cell r="O3643" t="str">
            <v>BOX</v>
          </cell>
          <cell r="P3643" t="str">
            <v>D</v>
          </cell>
          <cell r="Q3643" t="str">
            <v>F</v>
          </cell>
          <cell r="R3643">
            <v>6798.5058823529407</v>
          </cell>
          <cell r="S3643">
            <v>7274.401294117647</v>
          </cell>
          <cell r="T3643">
            <v>7274.401294117647</v>
          </cell>
          <cell r="U3643">
            <v>7274.401294117647</v>
          </cell>
          <cell r="V3643">
            <v>7783.6093847058828</v>
          </cell>
          <cell r="W3643">
            <v>7783.6093847058828</v>
          </cell>
          <cell r="X3643">
            <v>7783.6093847058828</v>
          </cell>
          <cell r="Y3643">
            <v>7783.6093847058828</v>
          </cell>
          <cell r="Z3643">
            <v>8648.4548718954247</v>
          </cell>
          <cell r="AB3643" t="str">
            <v/>
          </cell>
          <cell r="AC3643">
            <v>1809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I3643" t="str">
            <v/>
          </cell>
          <cell r="AJ3643" t="str">
            <v/>
          </cell>
          <cell r="AM3643" t="e">
            <v>#N/A</v>
          </cell>
        </row>
        <row r="3644">
          <cell r="A3644" t="str">
            <v>ACTIVE</v>
          </cell>
          <cell r="B3644" t="str">
            <v>37-187</v>
          </cell>
          <cell r="C3644">
            <v>28868383</v>
          </cell>
          <cell r="D3644" t="str">
            <v>37-187</v>
          </cell>
          <cell r="E3644" t="str">
            <v>SDR 26</v>
          </cell>
          <cell r="F3644" t="str">
            <v>30 ELBOW 22.5 GXG SDR26</v>
          </cell>
          <cell r="G3644">
            <v>143.32499999999999</v>
          </cell>
          <cell r="H3644">
            <v>65.011073400000001</v>
          </cell>
          <cell r="I3644">
            <v>1</v>
          </cell>
          <cell r="J3644">
            <v>1</v>
          </cell>
          <cell r="K3644">
            <v>11113.56674901961</v>
          </cell>
          <cell r="L3644">
            <v>1039.6210000000001</v>
          </cell>
          <cell r="M3644" t="str">
            <v>SPECFIT</v>
          </cell>
          <cell r="N3644" t="str">
            <v>(80)33030</v>
          </cell>
          <cell r="O3644" t="str">
            <v>BOX</v>
          </cell>
          <cell r="P3644" t="str">
            <v>D</v>
          </cell>
          <cell r="Q3644" t="str">
            <v>F</v>
          </cell>
          <cell r="R3644">
            <v>8736.3176470588242</v>
          </cell>
          <cell r="S3644">
            <v>9347.8598823529428</v>
          </cell>
          <cell r="T3644">
            <v>9347.8598823529428</v>
          </cell>
          <cell r="U3644">
            <v>9347.8598823529428</v>
          </cell>
          <cell r="V3644">
            <v>10002.210074117649</v>
          </cell>
          <cell r="W3644">
            <v>10002.210074117649</v>
          </cell>
          <cell r="X3644">
            <v>10002.210074117649</v>
          </cell>
          <cell r="Y3644">
            <v>10002.210074117649</v>
          </cell>
          <cell r="Z3644">
            <v>11113.56674901961</v>
          </cell>
          <cell r="AB3644" t="str">
            <v/>
          </cell>
          <cell r="AC3644">
            <v>1810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I3644" t="str">
            <v/>
          </cell>
          <cell r="AJ3644" t="str">
            <v/>
          </cell>
          <cell r="AM3644" t="e">
            <v>#N/A</v>
          </cell>
        </row>
        <row r="3645">
          <cell r="A3645" t="str">
            <v>ACTIVE</v>
          </cell>
          <cell r="B3645" t="str">
            <v>37-188</v>
          </cell>
          <cell r="C3645">
            <v>28868391</v>
          </cell>
          <cell r="D3645" t="str">
            <v>37-188</v>
          </cell>
          <cell r="E3645" t="str">
            <v>SDR 26</v>
          </cell>
          <cell r="F3645" t="str">
            <v>36 ELBOW 22.5 GXG SDR26</v>
          </cell>
          <cell r="G3645">
            <v>231.07499999999999</v>
          </cell>
          <cell r="H3645">
            <v>104.81377139999999</v>
          </cell>
          <cell r="I3645">
            <v>1</v>
          </cell>
          <cell r="J3645">
            <v>1</v>
          </cell>
          <cell r="K3645">
            <v>13997.771890196082</v>
          </cell>
          <cell r="L3645">
            <v>1309.4251999999999</v>
          </cell>
          <cell r="M3645" t="str">
            <v>SPECFIT</v>
          </cell>
          <cell r="N3645" t="str">
            <v>(80)33036</v>
          </cell>
          <cell r="O3645" t="str">
            <v>BOX</v>
          </cell>
          <cell r="P3645" t="str">
            <v>D</v>
          </cell>
          <cell r="Q3645" t="str">
            <v>F</v>
          </cell>
          <cell r="R3645">
            <v>11003.576470588237</v>
          </cell>
          <cell r="S3645">
            <v>11773.826823529414</v>
          </cell>
          <cell r="T3645">
            <v>11773.826823529414</v>
          </cell>
          <cell r="U3645">
            <v>11773.826823529414</v>
          </cell>
          <cell r="V3645">
            <v>12597.994701176474</v>
          </cell>
          <cell r="W3645">
            <v>12597.994701176474</v>
          </cell>
          <cell r="X3645">
            <v>12597.994701176474</v>
          </cell>
          <cell r="Y3645">
            <v>12597.994701176474</v>
          </cell>
          <cell r="Z3645">
            <v>13997.771890196082</v>
          </cell>
          <cell r="AB3645" t="str">
            <v/>
          </cell>
          <cell r="AC3645">
            <v>1811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I3645" t="str">
            <v/>
          </cell>
          <cell r="AJ3645" t="str">
            <v/>
          </cell>
          <cell r="AM3645" t="e">
            <v>#N/A</v>
          </cell>
        </row>
        <row r="3646">
          <cell r="A3646" t="str">
            <v>ACTIVE</v>
          </cell>
          <cell r="B3646" t="str">
            <v>37-189</v>
          </cell>
          <cell r="C3646">
            <v>28868502</v>
          </cell>
          <cell r="D3646" t="str">
            <v>37-189</v>
          </cell>
          <cell r="E3646" t="str">
            <v>SDR 26</v>
          </cell>
          <cell r="F3646" t="str">
            <v>5 ELBOW 22.5 GXS SDR26</v>
          </cell>
          <cell r="G3646">
            <v>0.01</v>
          </cell>
          <cell r="H3646">
            <v>4.5359199999999997E-3</v>
          </cell>
          <cell r="I3646">
            <v>1</v>
          </cell>
          <cell r="J3646" t="str">
            <v>-</v>
          </cell>
          <cell r="K3646">
            <v>158.43021437908499</v>
          </cell>
          <cell r="L3646">
            <v>14.8194</v>
          </cell>
          <cell r="M3646" t="str">
            <v>SPECFIT</v>
          </cell>
          <cell r="N3646" t="str">
            <v>(80)4205</v>
          </cell>
          <cell r="O3646" t="str">
            <v>BOX</v>
          </cell>
          <cell r="P3646" t="str">
            <v>D</v>
          </cell>
          <cell r="Q3646" t="str">
            <v>F</v>
          </cell>
          <cell r="R3646">
            <v>124.54117647058824</v>
          </cell>
          <cell r="S3646">
            <v>133.25905882352941</v>
          </cell>
          <cell r="T3646">
            <v>133.25905882352941</v>
          </cell>
          <cell r="U3646">
            <v>133.25905882352941</v>
          </cell>
          <cell r="V3646">
            <v>142.58719294117648</v>
          </cell>
          <cell r="W3646">
            <v>142.58719294117648</v>
          </cell>
          <cell r="X3646">
            <v>142.58719294117648</v>
          </cell>
          <cell r="Y3646">
            <v>142.58719294117648</v>
          </cell>
          <cell r="Z3646">
            <v>158.43021437908499</v>
          </cell>
          <cell r="AB3646" t="str">
            <v/>
          </cell>
          <cell r="AC3646">
            <v>1837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I3646" t="str">
            <v/>
          </cell>
          <cell r="AJ3646" t="str">
            <v/>
          </cell>
          <cell r="AM3646" t="e">
            <v>#N/A</v>
          </cell>
        </row>
        <row r="3647">
          <cell r="A3647" t="str">
            <v>ACTIVE</v>
          </cell>
          <cell r="B3647" t="str">
            <v>37-190</v>
          </cell>
          <cell r="C3647">
            <v>28868510</v>
          </cell>
          <cell r="D3647" t="str">
            <v>37-190</v>
          </cell>
          <cell r="E3647" t="str">
            <v>SDR 26</v>
          </cell>
          <cell r="F3647" t="str">
            <v>10 ELBOW 22.5 GXS SDR26</v>
          </cell>
          <cell r="G3647">
            <v>6.03</v>
          </cell>
          <cell r="H3647">
            <v>2.7351597600000002</v>
          </cell>
          <cell r="I3647">
            <v>1</v>
          </cell>
          <cell r="J3647">
            <v>22</v>
          </cell>
          <cell r="K3647">
            <v>624.58277777777778</v>
          </cell>
          <cell r="L3647">
            <v>70.800139999999999</v>
          </cell>
          <cell r="M3647" t="str">
            <v>SPECFIT</v>
          </cell>
          <cell r="N3647" t="str">
            <v>(80)42010</v>
          </cell>
          <cell r="O3647" t="str">
            <v>BOX</v>
          </cell>
          <cell r="P3647" t="str">
            <v>D</v>
          </cell>
          <cell r="Q3647" t="str">
            <v>F</v>
          </cell>
          <cell r="R3647">
            <v>502.29411764705884</v>
          </cell>
          <cell r="S3647">
            <v>537.45470588235298</v>
          </cell>
          <cell r="T3647">
            <v>525.35</v>
          </cell>
          <cell r="U3647">
            <v>525.35</v>
          </cell>
          <cell r="V3647">
            <v>562.12450000000001</v>
          </cell>
          <cell r="W3647">
            <v>562.12450000000001</v>
          </cell>
          <cell r="X3647">
            <v>562.12450000000001</v>
          </cell>
          <cell r="Y3647">
            <v>562.12450000000001</v>
          </cell>
          <cell r="Z3647">
            <v>624.58277777777778</v>
          </cell>
          <cell r="AB3647" t="str">
            <v/>
          </cell>
          <cell r="AC3647">
            <v>1840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I3647" t="str">
            <v/>
          </cell>
          <cell r="AJ3647" t="str">
            <v/>
          </cell>
          <cell r="AM3647" t="e">
            <v>#N/A</v>
          </cell>
        </row>
        <row r="3648">
          <cell r="A3648" t="str">
            <v>ACTIVE</v>
          </cell>
          <cell r="B3648" t="str">
            <v>37-191</v>
          </cell>
          <cell r="C3648">
            <v>28868529</v>
          </cell>
          <cell r="D3648" t="str">
            <v>37-191</v>
          </cell>
          <cell r="E3648" t="str">
            <v>SDR 26</v>
          </cell>
          <cell r="F3648" t="str">
            <v>12 ELBOW 22.5 GXS SDR26</v>
          </cell>
          <cell r="G3648">
            <v>10.17</v>
          </cell>
          <cell r="H3648">
            <v>4.6130306399999998</v>
          </cell>
          <cell r="I3648">
            <v>1</v>
          </cell>
          <cell r="J3648">
            <v>13</v>
          </cell>
          <cell r="K3648">
            <v>839.36744444444446</v>
          </cell>
          <cell r="L3648">
            <v>80.325500000000005</v>
          </cell>
          <cell r="M3648" t="str">
            <v>SPECFIT</v>
          </cell>
          <cell r="N3648" t="str">
            <v>(80)42012</v>
          </cell>
          <cell r="O3648" t="str">
            <v>BOX</v>
          </cell>
          <cell r="P3648" t="str">
            <v>D</v>
          </cell>
          <cell r="Q3648" t="str">
            <v>F</v>
          </cell>
          <cell r="R3648">
            <v>675.01176470588234</v>
          </cell>
          <cell r="S3648">
            <v>722.26258823529417</v>
          </cell>
          <cell r="T3648">
            <v>706.01</v>
          </cell>
          <cell r="U3648">
            <v>706.01</v>
          </cell>
          <cell r="V3648">
            <v>755.4307</v>
          </cell>
          <cell r="W3648">
            <v>755.4307</v>
          </cell>
          <cell r="X3648">
            <v>755.4307</v>
          </cell>
          <cell r="Y3648">
            <v>755.4307</v>
          </cell>
          <cell r="Z3648">
            <v>839.36744444444446</v>
          </cell>
          <cell r="AB3648" t="str">
            <v/>
          </cell>
          <cell r="AC3648">
            <v>1841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I3648" t="str">
            <v/>
          </cell>
          <cell r="AJ3648" t="str">
            <v/>
          </cell>
          <cell r="AM3648" t="e">
            <v>#N/A</v>
          </cell>
        </row>
        <row r="3649">
          <cell r="A3649" t="str">
            <v>ACTIVE</v>
          </cell>
          <cell r="B3649" t="str">
            <v>37-192</v>
          </cell>
          <cell r="C3649">
            <v>28868537</v>
          </cell>
          <cell r="D3649" t="str">
            <v>37-192</v>
          </cell>
          <cell r="E3649" t="str">
            <v>SDR 26</v>
          </cell>
          <cell r="F3649" t="str">
            <v>15 ELBOW 22.5 GXS SDR26</v>
          </cell>
          <cell r="G3649">
            <v>18.18</v>
          </cell>
          <cell r="H3649">
            <v>8.2463025600000002</v>
          </cell>
          <cell r="I3649">
            <v>1</v>
          </cell>
          <cell r="J3649">
            <v>7</v>
          </cell>
          <cell r="K3649">
            <v>2004.5855555555554</v>
          </cell>
          <cell r="L3649">
            <v>191.8339</v>
          </cell>
          <cell r="M3649" t="str">
            <v>SPECFIT</v>
          </cell>
          <cell r="N3649" t="str">
            <v>(80)42015</v>
          </cell>
          <cell r="O3649" t="str">
            <v>BOX</v>
          </cell>
          <cell r="P3649" t="str">
            <v>D</v>
          </cell>
          <cell r="Q3649" t="str">
            <v>F</v>
          </cell>
          <cell r="R3649">
            <v>1612.0588235294117</v>
          </cell>
          <cell r="S3649">
            <v>1724.9029411764707</v>
          </cell>
          <cell r="T3649">
            <v>1686.1</v>
          </cell>
          <cell r="U3649">
            <v>1686.1</v>
          </cell>
          <cell r="V3649">
            <v>1804.127</v>
          </cell>
          <cell r="W3649">
            <v>1804.127</v>
          </cell>
          <cell r="X3649">
            <v>1804.127</v>
          </cell>
          <cell r="Y3649">
            <v>1804.127</v>
          </cell>
          <cell r="Z3649">
            <v>2004.5855555555554</v>
          </cell>
          <cell r="AB3649" t="str">
            <v/>
          </cell>
          <cell r="AC3649">
            <v>1842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I3649" t="str">
            <v/>
          </cell>
          <cell r="AJ3649" t="str">
            <v/>
          </cell>
          <cell r="AM3649" t="e">
            <v>#N/A</v>
          </cell>
        </row>
        <row r="3650">
          <cell r="A3650" t="str">
            <v>ACTIVE</v>
          </cell>
          <cell r="B3650" t="str">
            <v>37-193</v>
          </cell>
          <cell r="C3650">
            <v>28868545</v>
          </cell>
          <cell r="D3650" t="str">
            <v>37-193</v>
          </cell>
          <cell r="E3650" t="str">
            <v>SDR 26</v>
          </cell>
          <cell r="F3650" t="str">
            <v>18 ELBOW 22.5 GXS SDR26</v>
          </cell>
          <cell r="G3650">
            <v>38.700000000000003</v>
          </cell>
          <cell r="H3650">
            <v>17.554010400000003</v>
          </cell>
          <cell r="I3650">
            <v>1</v>
          </cell>
          <cell r="J3650">
            <v>3</v>
          </cell>
          <cell r="K3650">
            <v>3264.7958888888893</v>
          </cell>
          <cell r="L3650">
            <v>312.43689999999998</v>
          </cell>
          <cell r="M3650" t="str">
            <v>SPECFIT</v>
          </cell>
          <cell r="N3650" t="str">
            <v>(80)42018</v>
          </cell>
          <cell r="O3650" t="str">
            <v>BOX</v>
          </cell>
          <cell r="P3650" t="str">
            <v>D</v>
          </cell>
          <cell r="Q3650" t="str">
            <v>F</v>
          </cell>
          <cell r="R3650">
            <v>2625.5294117647059</v>
          </cell>
          <cell r="S3650">
            <v>2809.3164705882355</v>
          </cell>
          <cell r="T3650">
            <v>2746.09</v>
          </cell>
          <cell r="U3650">
            <v>2746.09</v>
          </cell>
          <cell r="V3650">
            <v>2938.3163000000004</v>
          </cell>
          <cell r="W3650">
            <v>2938.3163000000004</v>
          </cell>
          <cell r="X3650">
            <v>2938.3163000000004</v>
          </cell>
          <cell r="Y3650">
            <v>2938.3163000000004</v>
          </cell>
          <cell r="Z3650">
            <v>3264.7958888888893</v>
          </cell>
          <cell r="AB3650" t="str">
            <v/>
          </cell>
          <cell r="AC3650">
            <v>1843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I3650" t="str">
            <v/>
          </cell>
          <cell r="AJ3650" t="str">
            <v/>
          </cell>
          <cell r="AM3650" t="e">
            <v>#N/A</v>
          </cell>
        </row>
        <row r="3651">
          <cell r="A3651" t="str">
            <v>ACTIVE</v>
          </cell>
          <cell r="B3651" t="str">
            <v>37-194</v>
          </cell>
          <cell r="C3651">
            <v>28868553</v>
          </cell>
          <cell r="D3651" t="str">
            <v>37-194</v>
          </cell>
          <cell r="E3651" t="str">
            <v>SDR 26</v>
          </cell>
          <cell r="F3651" t="str">
            <v>21 ELBOW 22.5 GXS SDR26</v>
          </cell>
          <cell r="G3651">
            <v>37.799999999999997</v>
          </cell>
          <cell r="H3651">
            <v>17.145777599999999</v>
          </cell>
          <cell r="I3651">
            <v>1</v>
          </cell>
          <cell r="J3651">
            <v>4</v>
          </cell>
          <cell r="K3651">
            <v>4995.83</v>
          </cell>
          <cell r="L3651">
            <v>478.09429999999998</v>
          </cell>
          <cell r="M3651" t="str">
            <v>SPECFIT</v>
          </cell>
          <cell r="N3651" t="str">
            <v>(80)42021</v>
          </cell>
          <cell r="O3651" t="str">
            <v>BOX</v>
          </cell>
          <cell r="P3651" t="str">
            <v>D</v>
          </cell>
          <cell r="Q3651" t="str">
            <v>F</v>
          </cell>
          <cell r="R3651">
            <v>4017.6000000000004</v>
          </cell>
          <cell r="S3651">
            <v>4298.8320000000003</v>
          </cell>
          <cell r="T3651">
            <v>4202.1000000000004</v>
          </cell>
          <cell r="U3651">
            <v>4202.1000000000004</v>
          </cell>
          <cell r="V3651">
            <v>4496.2470000000003</v>
          </cell>
          <cell r="W3651">
            <v>4496.2470000000003</v>
          </cell>
          <cell r="X3651">
            <v>4496.2470000000003</v>
          </cell>
          <cell r="Y3651">
            <v>4496.2470000000003</v>
          </cell>
          <cell r="Z3651">
            <v>4995.83</v>
          </cell>
          <cell r="AB3651" t="str">
            <v/>
          </cell>
          <cell r="AC3651">
            <v>1844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I3651" t="str">
            <v/>
          </cell>
          <cell r="AJ3651" t="str">
            <v/>
          </cell>
          <cell r="AM3651" t="e">
            <v>#N/A</v>
          </cell>
        </row>
        <row r="3652">
          <cell r="A3652" t="str">
            <v>ACTIVE</v>
          </cell>
          <cell r="B3652" t="str">
            <v>37-195</v>
          </cell>
          <cell r="C3652">
            <v>28868561</v>
          </cell>
          <cell r="D3652" t="str">
            <v>37-195</v>
          </cell>
          <cell r="E3652" t="str">
            <v>SDR 26</v>
          </cell>
          <cell r="F3652" t="str">
            <v>24 ELBOW 22.5 GXS SDR26</v>
          </cell>
          <cell r="G3652">
            <v>51.75</v>
          </cell>
          <cell r="H3652">
            <v>23.473386000000001</v>
          </cell>
          <cell r="I3652">
            <v>1</v>
          </cell>
          <cell r="J3652">
            <v>3</v>
          </cell>
          <cell r="K3652">
            <v>7193.3127777777772</v>
          </cell>
          <cell r="L3652">
            <v>688.3895</v>
          </cell>
          <cell r="M3652" t="str">
            <v>SPECFIT</v>
          </cell>
          <cell r="N3652" t="str">
            <v>(80)42024</v>
          </cell>
          <cell r="O3652" t="str">
            <v>BOX</v>
          </cell>
          <cell r="P3652" t="str">
            <v>D</v>
          </cell>
          <cell r="Q3652" t="str">
            <v>F</v>
          </cell>
          <cell r="R3652">
            <v>5784.7882352941178</v>
          </cell>
          <cell r="S3652">
            <v>6189.7234117647067</v>
          </cell>
          <cell r="T3652">
            <v>6050.45</v>
          </cell>
          <cell r="U3652">
            <v>6050.45</v>
          </cell>
          <cell r="V3652">
            <v>6473.9814999999999</v>
          </cell>
          <cell r="W3652">
            <v>6473.9814999999999</v>
          </cell>
          <cell r="X3652">
            <v>6473.9814999999999</v>
          </cell>
          <cell r="Y3652">
            <v>6473.9814999999999</v>
          </cell>
          <cell r="Z3652">
            <v>7193.3127777777772</v>
          </cell>
          <cell r="AB3652" t="str">
            <v/>
          </cell>
          <cell r="AC3652">
            <v>1845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I3652" t="str">
            <v/>
          </cell>
          <cell r="AJ3652" t="str">
            <v/>
          </cell>
          <cell r="AM3652" t="e">
            <v>#N/A</v>
          </cell>
        </row>
        <row r="3653">
          <cell r="A3653" t="str">
            <v>ACTIVE</v>
          </cell>
          <cell r="B3653" t="str">
            <v>37-196</v>
          </cell>
          <cell r="C3653">
            <v>28868570</v>
          </cell>
          <cell r="D3653" t="str">
            <v>37-196</v>
          </cell>
          <cell r="E3653" t="str">
            <v>SDR 26</v>
          </cell>
          <cell r="F3653" t="str">
            <v>27 ELBOW 22.5 GXS SDR26</v>
          </cell>
          <cell r="G3653">
            <v>67.5</v>
          </cell>
          <cell r="H3653">
            <v>30.617460000000001</v>
          </cell>
          <cell r="I3653">
            <v>1</v>
          </cell>
          <cell r="J3653">
            <v>2</v>
          </cell>
          <cell r="K3653">
            <v>8648.4548718954247</v>
          </cell>
          <cell r="L3653">
            <v>809.0222</v>
          </cell>
          <cell r="M3653" t="str">
            <v>SPECFIT</v>
          </cell>
          <cell r="N3653" t="str">
            <v>(80)42027</v>
          </cell>
          <cell r="O3653" t="str">
            <v>BOX</v>
          </cell>
          <cell r="P3653" t="str">
            <v>D</v>
          </cell>
          <cell r="Q3653" t="str">
            <v>F</v>
          </cell>
          <cell r="R3653">
            <v>6798.5058823529407</v>
          </cell>
          <cell r="S3653">
            <v>7274.401294117647</v>
          </cell>
          <cell r="T3653">
            <v>7274.401294117647</v>
          </cell>
          <cell r="U3653">
            <v>7274.401294117647</v>
          </cell>
          <cell r="V3653">
            <v>7783.6093847058828</v>
          </cell>
          <cell r="W3653">
            <v>7783.6093847058828</v>
          </cell>
          <cell r="X3653">
            <v>7783.6093847058828</v>
          </cell>
          <cell r="Y3653">
            <v>7783.6093847058828</v>
          </cell>
          <cell r="Z3653">
            <v>8648.4548718954247</v>
          </cell>
          <cell r="AB3653" t="str">
            <v/>
          </cell>
          <cell r="AC3653">
            <v>1846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I3653" t="str">
            <v/>
          </cell>
          <cell r="AJ3653" t="str">
            <v/>
          </cell>
          <cell r="AM3653" t="e">
            <v>#N/A</v>
          </cell>
        </row>
        <row r="3654">
          <cell r="A3654" t="str">
            <v>ACTIVE</v>
          </cell>
          <cell r="B3654" t="str">
            <v>37-197</v>
          </cell>
          <cell r="C3654">
            <v>28868588</v>
          </cell>
          <cell r="D3654" t="str">
            <v>37-197</v>
          </cell>
          <cell r="E3654" t="str">
            <v>SDR 26</v>
          </cell>
          <cell r="F3654" t="str">
            <v>30 ELBOW 22.5 GXS SDR26</v>
          </cell>
          <cell r="G3654">
            <v>128.25</v>
          </cell>
          <cell r="H3654">
            <v>58.173173999999996</v>
          </cell>
          <cell r="I3654">
            <v>1</v>
          </cell>
          <cell r="J3654">
            <v>1</v>
          </cell>
          <cell r="K3654">
            <v>13891.947211764707</v>
          </cell>
          <cell r="L3654">
            <v>1299.5253</v>
          </cell>
          <cell r="M3654" t="str">
            <v>SPECFIT</v>
          </cell>
          <cell r="N3654" t="str">
            <v>(80)42030</v>
          </cell>
          <cell r="O3654" t="str">
            <v>BOX</v>
          </cell>
          <cell r="P3654" t="str">
            <v>D</v>
          </cell>
          <cell r="Q3654" t="str">
            <v>F</v>
          </cell>
          <cell r="R3654">
            <v>10920.388235294118</v>
          </cell>
          <cell r="S3654">
            <v>11684.815411764706</v>
          </cell>
          <cell r="T3654">
            <v>11684.815411764706</v>
          </cell>
          <cell r="U3654">
            <v>11684.815411764706</v>
          </cell>
          <cell r="V3654">
            <v>12502.752490588236</v>
          </cell>
          <cell r="W3654">
            <v>12502.752490588236</v>
          </cell>
          <cell r="X3654">
            <v>12502.752490588236</v>
          </cell>
          <cell r="Y3654">
            <v>12502.752490588236</v>
          </cell>
          <cell r="Z3654">
            <v>13891.947211764707</v>
          </cell>
          <cell r="AB3654" t="str">
            <v/>
          </cell>
          <cell r="AC3654">
            <v>1847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I3654" t="str">
            <v/>
          </cell>
          <cell r="AJ3654" t="str">
            <v/>
          </cell>
          <cell r="AM3654" t="e">
            <v>#N/A</v>
          </cell>
        </row>
        <row r="3655">
          <cell r="A3655" t="str">
            <v>ACTIVE</v>
          </cell>
          <cell r="B3655" t="str">
            <v>37-198</v>
          </cell>
          <cell r="C3655">
            <v>28868596</v>
          </cell>
          <cell r="D3655" t="str">
            <v>37-198</v>
          </cell>
          <cell r="E3655" t="str">
            <v>SDR 26</v>
          </cell>
          <cell r="F3655" t="str">
            <v>36 ELBOW 22.5 GXS SDR26</v>
          </cell>
          <cell r="G3655">
            <v>184.5</v>
          </cell>
          <cell r="H3655">
            <v>83.687724000000003</v>
          </cell>
          <cell r="I3655">
            <v>1</v>
          </cell>
          <cell r="J3655">
            <v>1</v>
          </cell>
          <cell r="K3655">
            <v>17781.673873202617</v>
          </cell>
          <cell r="L3655">
            <v>1663.3913</v>
          </cell>
          <cell r="M3655" t="str">
            <v>SPECFIT</v>
          </cell>
          <cell r="N3655" t="str">
            <v>(80)42036</v>
          </cell>
          <cell r="O3655" t="str">
            <v>BOX</v>
          </cell>
          <cell r="P3655" t="str">
            <v>D</v>
          </cell>
          <cell r="Q3655" t="str">
            <v>F</v>
          </cell>
          <cell r="R3655">
            <v>13978.082352941177</v>
          </cell>
          <cell r="S3655">
            <v>14956.54811764706</v>
          </cell>
          <cell r="T3655">
            <v>14956.54811764706</v>
          </cell>
          <cell r="U3655">
            <v>14956.54811764706</v>
          </cell>
          <cell r="V3655">
            <v>16003.506485882355</v>
          </cell>
          <cell r="W3655">
            <v>16003.506485882355</v>
          </cell>
          <cell r="X3655">
            <v>16003.506485882355</v>
          </cell>
          <cell r="Y3655">
            <v>16003.506485882355</v>
          </cell>
          <cell r="Z3655">
            <v>17781.673873202617</v>
          </cell>
          <cell r="AB3655" t="str">
            <v/>
          </cell>
          <cell r="AC3655">
            <v>1848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I3655" t="str">
            <v/>
          </cell>
          <cell r="AJ3655" t="str">
            <v/>
          </cell>
          <cell r="AM3655" t="e">
            <v>#N/A</v>
          </cell>
        </row>
        <row r="3656">
          <cell r="A3656" t="str">
            <v>ACTIVE</v>
          </cell>
          <cell r="B3656" t="str">
            <v>37-199</v>
          </cell>
          <cell r="C3656">
            <v>28868707</v>
          </cell>
          <cell r="D3656" t="str">
            <v>37-199</v>
          </cell>
          <cell r="E3656" t="str">
            <v>SDR 26</v>
          </cell>
          <cell r="F3656" t="str">
            <v>4 ELBOW 30 GXG SDR26</v>
          </cell>
          <cell r="G3656">
            <v>0.58499999999999996</v>
          </cell>
          <cell r="H3656">
            <v>0.26535132</v>
          </cell>
          <cell r="I3656">
            <v>1</v>
          </cell>
          <cell r="J3656">
            <v>231</v>
          </cell>
          <cell r="K3656">
            <v>89.487666666666669</v>
          </cell>
          <cell r="L3656">
            <v>8.5632000000000001</v>
          </cell>
          <cell r="M3656" t="str">
            <v>SPECFIT</v>
          </cell>
          <cell r="N3656" t="str">
            <v>(80)3404</v>
          </cell>
          <cell r="O3656" t="str">
            <v>BOX</v>
          </cell>
          <cell r="P3656" t="str">
            <v>D</v>
          </cell>
          <cell r="Q3656" t="str">
            <v>F</v>
          </cell>
          <cell r="R3656">
            <v>71.964705882352945</v>
          </cell>
          <cell r="S3656">
            <v>77.002235294117654</v>
          </cell>
          <cell r="T3656">
            <v>75.27</v>
          </cell>
          <cell r="U3656">
            <v>75.27</v>
          </cell>
          <cell r="V3656">
            <v>80.538899999999998</v>
          </cell>
          <cell r="W3656">
            <v>80.538899999999998</v>
          </cell>
          <cell r="X3656">
            <v>80.538899999999998</v>
          </cell>
          <cell r="Y3656">
            <v>80.538899999999998</v>
          </cell>
          <cell r="Z3656">
            <v>89.487666666666669</v>
          </cell>
          <cell r="AB3656" t="str">
            <v/>
          </cell>
          <cell r="AC3656">
            <v>1748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I3656" t="str">
            <v/>
          </cell>
          <cell r="AJ3656" t="str">
            <v/>
          </cell>
          <cell r="AM3656" t="e">
            <v>#N/A</v>
          </cell>
        </row>
        <row r="3657">
          <cell r="A3657" t="str">
            <v>ACTIVE</v>
          </cell>
          <cell r="B3657" t="str">
            <v>37-200</v>
          </cell>
          <cell r="C3657">
            <v>28868715</v>
          </cell>
          <cell r="D3657" t="str">
            <v>37-200</v>
          </cell>
          <cell r="E3657" t="str">
            <v>SDR 26</v>
          </cell>
          <cell r="F3657" t="str">
            <v>6 ELBOW 30 GXG SDR26</v>
          </cell>
          <cell r="G3657">
            <v>1.7549999999999999</v>
          </cell>
          <cell r="H3657">
            <v>0.79605395999999995</v>
          </cell>
          <cell r="I3657">
            <v>1</v>
          </cell>
          <cell r="J3657">
            <v>77</v>
          </cell>
          <cell r="K3657">
            <v>162.49733333333333</v>
          </cell>
          <cell r="L3657">
            <v>11.82</v>
          </cell>
          <cell r="M3657" t="str">
            <v>SPECFIT</v>
          </cell>
          <cell r="N3657" t="str">
            <v>(80)3406</v>
          </cell>
          <cell r="O3657" t="str">
            <v>BOX</v>
          </cell>
          <cell r="P3657" t="str">
            <v>D</v>
          </cell>
          <cell r="Q3657" t="str">
            <v>F</v>
          </cell>
          <cell r="R3657">
            <v>99.329411764705895</v>
          </cell>
          <cell r="S3657">
            <v>106.28247058823531</v>
          </cell>
          <cell r="T3657">
            <v>136.68</v>
          </cell>
          <cell r="U3657">
            <v>136.68</v>
          </cell>
          <cell r="V3657">
            <v>146.24760000000001</v>
          </cell>
          <cell r="W3657">
            <v>146.24760000000001</v>
          </cell>
          <cell r="X3657">
            <v>146.24760000000001</v>
          </cell>
          <cell r="Y3657">
            <v>146.24760000000001</v>
          </cell>
          <cell r="Z3657">
            <v>162.49733333333333</v>
          </cell>
          <cell r="AB3657" t="str">
            <v/>
          </cell>
          <cell r="AC3657">
            <v>1749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I3657" t="str">
            <v/>
          </cell>
          <cell r="AJ3657" t="str">
            <v/>
          </cell>
          <cell r="AM3657" t="e">
            <v>#N/A</v>
          </cell>
        </row>
        <row r="3658">
          <cell r="A3658" t="str">
            <v>ACTIVE</v>
          </cell>
          <cell r="B3658" t="str">
            <v>37-201</v>
          </cell>
          <cell r="C3658">
            <v>28868723</v>
          </cell>
          <cell r="D3658" t="str">
            <v>37-201</v>
          </cell>
          <cell r="E3658" t="str">
            <v>SDR 26</v>
          </cell>
          <cell r="F3658" t="str">
            <v>8 ELBOW 30 GXG SDR26</v>
          </cell>
          <cell r="G3658">
            <v>2.9249999999999998</v>
          </cell>
          <cell r="H3658">
            <v>1.3267566</v>
          </cell>
          <cell r="I3658">
            <v>1</v>
          </cell>
          <cell r="J3658">
            <v>46</v>
          </cell>
          <cell r="K3658">
            <v>298.69644444444447</v>
          </cell>
          <cell r="L3658">
            <v>29.44049</v>
          </cell>
          <cell r="M3658" t="str">
            <v>SPECFIT</v>
          </cell>
          <cell r="N3658" t="str">
            <v>(80)3408</v>
          </cell>
          <cell r="O3658" t="str">
            <v>BOX</v>
          </cell>
          <cell r="P3658" t="str">
            <v>D</v>
          </cell>
          <cell r="Q3658" t="str">
            <v>F</v>
          </cell>
          <cell r="R3658">
            <v>240.2</v>
          </cell>
          <cell r="S3658">
            <v>257.01400000000001</v>
          </cell>
          <cell r="T3658">
            <v>251.24</v>
          </cell>
          <cell r="U3658">
            <v>251.24</v>
          </cell>
          <cell r="V3658">
            <v>268.82680000000005</v>
          </cell>
          <cell r="W3658">
            <v>268.82680000000005</v>
          </cell>
          <cell r="X3658">
            <v>268.82680000000005</v>
          </cell>
          <cell r="Y3658">
            <v>268.82680000000005</v>
          </cell>
          <cell r="Z3658">
            <v>298.69644444444447</v>
          </cell>
          <cell r="AB3658" t="str">
            <v/>
          </cell>
          <cell r="AC3658">
            <v>1750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I3658" t="str">
            <v/>
          </cell>
          <cell r="AJ3658" t="str">
            <v/>
          </cell>
          <cell r="AM3658" t="e">
            <v>#N/A</v>
          </cell>
        </row>
        <row r="3659">
          <cell r="A3659" t="str">
            <v>ACTIVE</v>
          </cell>
          <cell r="B3659" t="str">
            <v>37-202</v>
          </cell>
          <cell r="C3659">
            <v>28868731</v>
          </cell>
          <cell r="D3659" t="str">
            <v>37-202</v>
          </cell>
          <cell r="E3659" t="str">
            <v>SDR 26</v>
          </cell>
          <cell r="F3659" t="str">
            <v>10 ELBOW 30 GXG SDR26</v>
          </cell>
          <cell r="G3659">
            <v>5.85</v>
          </cell>
          <cell r="H3659">
            <v>2.6535131999999999</v>
          </cell>
          <cell r="I3659">
            <v>1</v>
          </cell>
          <cell r="J3659">
            <v>23</v>
          </cell>
          <cell r="K3659">
            <v>655.81488888888896</v>
          </cell>
          <cell r="L3659">
            <v>59.771999999999998</v>
          </cell>
          <cell r="M3659" t="str">
            <v>SPECFIT</v>
          </cell>
          <cell r="N3659" t="str">
            <v>(80)34010</v>
          </cell>
          <cell r="O3659" t="str">
            <v>BOX</v>
          </cell>
          <cell r="P3659" t="str">
            <v>D</v>
          </cell>
          <cell r="Q3659" t="str">
            <v>F</v>
          </cell>
          <cell r="R3659">
            <v>502.29411764705884</v>
          </cell>
          <cell r="S3659">
            <v>537.45470588235298</v>
          </cell>
          <cell r="T3659">
            <v>551.62</v>
          </cell>
          <cell r="U3659">
            <v>551.62</v>
          </cell>
          <cell r="V3659">
            <v>590.23340000000007</v>
          </cell>
          <cell r="W3659">
            <v>590.23340000000007</v>
          </cell>
          <cell r="X3659">
            <v>590.23340000000007</v>
          </cell>
          <cell r="Y3659">
            <v>590.23340000000007</v>
          </cell>
          <cell r="Z3659">
            <v>655.81488888888896</v>
          </cell>
          <cell r="AB3659" t="str">
            <v/>
          </cell>
          <cell r="AC3659">
            <v>1751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I3659" t="str">
            <v/>
          </cell>
          <cell r="AJ3659" t="str">
            <v/>
          </cell>
          <cell r="AM3659" t="e">
            <v>#N/A</v>
          </cell>
        </row>
        <row r="3660">
          <cell r="A3660" t="str">
            <v>ACTIVE</v>
          </cell>
          <cell r="B3660" t="str">
            <v>37-203</v>
          </cell>
          <cell r="C3660">
            <v>28868740</v>
          </cell>
          <cell r="D3660" t="str">
            <v>37-203</v>
          </cell>
          <cell r="E3660" t="str">
            <v>SDR 26</v>
          </cell>
          <cell r="F3660" t="str">
            <v>12 ELBOW 30 GXG SDR26</v>
          </cell>
          <cell r="G3660">
            <v>8.7750000000000004</v>
          </cell>
          <cell r="H3660">
            <v>3.9802698000000003</v>
          </cell>
          <cell r="I3660">
            <v>1</v>
          </cell>
          <cell r="J3660">
            <v>15</v>
          </cell>
          <cell r="K3660">
            <v>881.33522222222211</v>
          </cell>
          <cell r="L3660">
            <v>80.325500000000005</v>
          </cell>
          <cell r="M3660" t="str">
            <v>SPECFIT</v>
          </cell>
          <cell r="N3660" t="str">
            <v>(80)34012</v>
          </cell>
          <cell r="O3660" t="str">
            <v>BOX</v>
          </cell>
          <cell r="P3660" t="str">
            <v>D</v>
          </cell>
          <cell r="Q3660" t="str">
            <v>F</v>
          </cell>
          <cell r="R3660">
            <v>675.01176470588234</v>
          </cell>
          <cell r="S3660">
            <v>722.26258823529417</v>
          </cell>
          <cell r="T3660">
            <v>741.31</v>
          </cell>
          <cell r="U3660">
            <v>741.31</v>
          </cell>
          <cell r="V3660">
            <v>793.20169999999996</v>
          </cell>
          <cell r="W3660">
            <v>793.20169999999996</v>
          </cell>
          <cell r="X3660">
            <v>793.20169999999996</v>
          </cell>
          <cell r="Y3660">
            <v>793.20169999999996</v>
          </cell>
          <cell r="Z3660">
            <v>881.33522222222211</v>
          </cell>
          <cell r="AB3660" t="str">
            <v/>
          </cell>
          <cell r="AC3660">
            <v>1752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I3660" t="str">
            <v/>
          </cell>
          <cell r="AJ3660" t="str">
            <v/>
          </cell>
          <cell r="AM3660" t="e">
            <v>#N/A</v>
          </cell>
        </row>
        <row r="3661">
          <cell r="A3661" t="str">
            <v>ACTIVE</v>
          </cell>
          <cell r="B3661" t="str">
            <v>37-204</v>
          </cell>
          <cell r="C3661">
            <v>28868758</v>
          </cell>
          <cell r="D3661" t="str">
            <v>37-204</v>
          </cell>
          <cell r="E3661" t="str">
            <v>SDR 26</v>
          </cell>
          <cell r="F3661" t="str">
            <v>15 ELBOW 30 GXG SDR26</v>
          </cell>
          <cell r="G3661">
            <v>16.965</v>
          </cell>
          <cell r="H3661">
            <v>7.69518828</v>
          </cell>
          <cell r="I3661">
            <v>1</v>
          </cell>
          <cell r="J3661">
            <v>8</v>
          </cell>
          <cell r="K3661">
            <v>2104.797</v>
          </cell>
          <cell r="L3661">
            <v>191.8339</v>
          </cell>
          <cell r="M3661" t="str">
            <v>SPECFIT</v>
          </cell>
          <cell r="N3661" t="str">
            <v>(80)34015</v>
          </cell>
          <cell r="O3661" t="str">
            <v>BOX</v>
          </cell>
          <cell r="P3661" t="str">
            <v>D</v>
          </cell>
          <cell r="Q3661" t="str">
            <v>F</v>
          </cell>
          <cell r="R3661">
            <v>1612.0588235294117</v>
          </cell>
          <cell r="S3661">
            <v>1724.9029411764707</v>
          </cell>
          <cell r="T3661">
            <v>1770.39</v>
          </cell>
          <cell r="U3661">
            <v>1770.39</v>
          </cell>
          <cell r="V3661">
            <v>1894.3173000000002</v>
          </cell>
          <cell r="W3661">
            <v>1894.3173000000002</v>
          </cell>
          <cell r="X3661">
            <v>1894.3173000000002</v>
          </cell>
          <cell r="Y3661">
            <v>1894.3173000000002</v>
          </cell>
          <cell r="Z3661">
            <v>2104.797</v>
          </cell>
          <cell r="AB3661" t="str">
            <v/>
          </cell>
          <cell r="AC3661">
            <v>1753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I3661" t="str">
            <v/>
          </cell>
          <cell r="AJ3661" t="str">
            <v/>
          </cell>
          <cell r="AM3661" t="e">
            <v>#N/A</v>
          </cell>
        </row>
        <row r="3662">
          <cell r="A3662" t="str">
            <v>ACTIVE</v>
          </cell>
          <cell r="B3662" t="str">
            <v>37-205</v>
          </cell>
          <cell r="C3662">
            <v>28868766</v>
          </cell>
          <cell r="D3662" t="str">
            <v>37-205</v>
          </cell>
          <cell r="E3662" t="str">
            <v>SDR 26</v>
          </cell>
          <cell r="F3662" t="str">
            <v>18 ELBOW 30 GXG SDR26</v>
          </cell>
          <cell r="G3662">
            <v>30.42</v>
          </cell>
          <cell r="H3662">
            <v>13.79826864</v>
          </cell>
          <cell r="I3662">
            <v>1</v>
          </cell>
          <cell r="J3662">
            <v>4</v>
          </cell>
          <cell r="K3662">
            <v>3428.0303333333331</v>
          </cell>
          <cell r="L3662">
            <v>312.43689999999998</v>
          </cell>
          <cell r="M3662" t="str">
            <v>SPECFIT</v>
          </cell>
          <cell r="N3662" t="str">
            <v>(80)34018</v>
          </cell>
          <cell r="O3662" t="str">
            <v>BOX</v>
          </cell>
          <cell r="P3662" t="str">
            <v>D</v>
          </cell>
          <cell r="Q3662" t="str">
            <v>F</v>
          </cell>
          <cell r="R3662">
            <v>2625.5294117647059</v>
          </cell>
          <cell r="S3662">
            <v>2809.3164705882355</v>
          </cell>
          <cell r="T3662">
            <v>2883.39</v>
          </cell>
          <cell r="U3662">
            <v>2883.39</v>
          </cell>
          <cell r="V3662">
            <v>3085.2273</v>
          </cell>
          <cell r="W3662">
            <v>3085.2273</v>
          </cell>
          <cell r="X3662">
            <v>3085.2273</v>
          </cell>
          <cell r="Y3662">
            <v>3085.2273</v>
          </cell>
          <cell r="Z3662">
            <v>3428.0303333333331</v>
          </cell>
          <cell r="AB3662" t="str">
            <v/>
          </cell>
          <cell r="AC3662">
            <v>1754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I3662" t="str">
            <v/>
          </cell>
          <cell r="AJ3662" t="str">
            <v/>
          </cell>
          <cell r="AM3662" t="e">
            <v>#N/A</v>
          </cell>
        </row>
        <row r="3663">
          <cell r="A3663" t="str">
            <v>ACTIVE</v>
          </cell>
          <cell r="B3663" t="str">
            <v>37-206</v>
          </cell>
          <cell r="C3663">
            <v>28868774</v>
          </cell>
          <cell r="D3663" t="str">
            <v>37-206</v>
          </cell>
          <cell r="E3663" t="str">
            <v>SDR 26</v>
          </cell>
          <cell r="F3663" t="str">
            <v>21 ELBOW 30 GXG SDR26</v>
          </cell>
          <cell r="G3663">
            <v>46.8</v>
          </cell>
          <cell r="H3663">
            <v>21.228105599999999</v>
          </cell>
          <cell r="I3663">
            <v>1</v>
          </cell>
          <cell r="J3663">
            <v>3</v>
          </cell>
          <cell r="K3663">
            <v>5245.6393333333335</v>
          </cell>
          <cell r="L3663">
            <v>478.09429999999998</v>
          </cell>
          <cell r="M3663" t="str">
            <v>SPECFIT</v>
          </cell>
          <cell r="N3663" t="str">
            <v>(80)34021</v>
          </cell>
          <cell r="O3663" t="str">
            <v>BOX</v>
          </cell>
          <cell r="P3663" t="str">
            <v>D</v>
          </cell>
          <cell r="Q3663" t="str">
            <v>F</v>
          </cell>
          <cell r="R3663">
            <v>4017.6000000000004</v>
          </cell>
          <cell r="S3663">
            <v>4298.8320000000003</v>
          </cell>
          <cell r="T3663">
            <v>4412.22</v>
          </cell>
          <cell r="U3663">
            <v>4412.22</v>
          </cell>
          <cell r="V3663">
            <v>4721.0754000000006</v>
          </cell>
          <cell r="W3663">
            <v>4721.0754000000006</v>
          </cell>
          <cell r="X3663">
            <v>4721.0754000000006</v>
          </cell>
          <cell r="Y3663">
            <v>4721.0754000000006</v>
          </cell>
          <cell r="Z3663">
            <v>5245.6393333333335</v>
          </cell>
          <cell r="AB3663" t="str">
            <v/>
          </cell>
          <cell r="AC3663">
            <v>1755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I3663" t="str">
            <v/>
          </cell>
          <cell r="AJ3663" t="str">
            <v/>
          </cell>
          <cell r="AM3663" t="e">
            <v>#N/A</v>
          </cell>
        </row>
        <row r="3664">
          <cell r="A3664" t="str">
            <v>ACTIVE</v>
          </cell>
          <cell r="B3664" t="str">
            <v>37-207</v>
          </cell>
          <cell r="C3664">
            <v>28868782</v>
          </cell>
          <cell r="D3664" t="str">
            <v>37-207</v>
          </cell>
          <cell r="E3664" t="str">
            <v>SDR 26</v>
          </cell>
          <cell r="F3664" t="str">
            <v>24 ELBOW 30 GXG SDR26</v>
          </cell>
          <cell r="G3664">
            <v>65.52</v>
          </cell>
          <cell r="H3664">
            <v>29.719347839999998</v>
          </cell>
          <cell r="I3664">
            <v>1</v>
          </cell>
          <cell r="J3664">
            <v>2</v>
          </cell>
          <cell r="K3664">
            <v>7553.0943333333325</v>
          </cell>
          <cell r="L3664">
            <v>688.40070000000003</v>
          </cell>
          <cell r="M3664" t="str">
            <v>SPECFIT</v>
          </cell>
          <cell r="N3664" t="str">
            <v>(80)34024</v>
          </cell>
          <cell r="O3664" t="str">
            <v>BOX</v>
          </cell>
          <cell r="P3664" t="str">
            <v>D</v>
          </cell>
          <cell r="Q3664" t="str">
            <v>F</v>
          </cell>
          <cell r="R3664">
            <v>5784.8823529411766</v>
          </cell>
          <cell r="S3664">
            <v>6189.8241176470592</v>
          </cell>
          <cell r="T3664">
            <v>6353.07</v>
          </cell>
          <cell r="U3664">
            <v>6353.07</v>
          </cell>
          <cell r="V3664">
            <v>6797.7848999999997</v>
          </cell>
          <cell r="W3664">
            <v>6797.7848999999997</v>
          </cell>
          <cell r="X3664">
            <v>6797.7848999999997</v>
          </cell>
          <cell r="Y3664">
            <v>6797.7848999999997</v>
          </cell>
          <cell r="Z3664">
            <v>7553.0943333333325</v>
          </cell>
          <cell r="AB3664" t="str">
            <v/>
          </cell>
          <cell r="AC3664">
            <v>1756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I3664" t="str">
            <v/>
          </cell>
          <cell r="AJ3664" t="str">
            <v/>
          </cell>
          <cell r="AM3664" t="e">
            <v>#N/A</v>
          </cell>
        </row>
        <row r="3665">
          <cell r="A3665" t="str">
            <v>ACTIVE</v>
          </cell>
          <cell r="B3665" t="str">
            <v>37-208</v>
          </cell>
          <cell r="C3665">
            <v>28868790</v>
          </cell>
          <cell r="D3665" t="str">
            <v>37-208</v>
          </cell>
          <cell r="E3665" t="str">
            <v>SDR 26</v>
          </cell>
          <cell r="F3665" t="str">
            <v>27 ELBOW 30 GXG SDR26</v>
          </cell>
          <cell r="G3665">
            <v>95.94</v>
          </cell>
          <cell r="H3665">
            <v>43.517616480000001</v>
          </cell>
          <cell r="I3665">
            <v>1</v>
          </cell>
          <cell r="J3665">
            <v>1</v>
          </cell>
          <cell r="K3665">
            <v>8648.4548718954247</v>
          </cell>
          <cell r="L3665">
            <v>809.0222</v>
          </cell>
          <cell r="M3665" t="str">
            <v>SPECFIT</v>
          </cell>
          <cell r="N3665" t="str">
            <v>(80)34027</v>
          </cell>
          <cell r="O3665" t="str">
            <v>BOX</v>
          </cell>
          <cell r="P3665" t="str">
            <v>D</v>
          </cell>
          <cell r="Q3665" t="str">
            <v>F</v>
          </cell>
          <cell r="R3665">
            <v>6798.5058823529407</v>
          </cell>
          <cell r="S3665">
            <v>7274.401294117647</v>
          </cell>
          <cell r="T3665">
            <v>7274.401294117647</v>
          </cell>
          <cell r="U3665">
            <v>7274.401294117647</v>
          </cell>
          <cell r="V3665">
            <v>7783.6093847058828</v>
          </cell>
          <cell r="W3665">
            <v>7783.6093847058828</v>
          </cell>
          <cell r="X3665">
            <v>7783.6093847058828</v>
          </cell>
          <cell r="Y3665">
            <v>7783.6093847058828</v>
          </cell>
          <cell r="Z3665">
            <v>8648.4548718954247</v>
          </cell>
          <cell r="AB3665" t="str">
            <v/>
          </cell>
          <cell r="AC3665">
            <v>1757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I3665" t="str">
            <v/>
          </cell>
          <cell r="AJ3665" t="str">
            <v/>
          </cell>
          <cell r="AM3665" t="e">
            <v>#N/A</v>
          </cell>
        </row>
        <row r="3666">
          <cell r="A3666" t="str">
            <v>ACTIVE</v>
          </cell>
          <cell r="B3666" t="str">
            <v>37-209</v>
          </cell>
          <cell r="C3666">
            <v>28868804</v>
          </cell>
          <cell r="D3666" t="str">
            <v>37-209</v>
          </cell>
          <cell r="E3666" t="str">
            <v>SDR 26</v>
          </cell>
          <cell r="F3666" t="str">
            <v>30 ELBOW 30 GXG SDR26</v>
          </cell>
          <cell r="G3666">
            <v>157.94999999999999</v>
          </cell>
          <cell r="H3666">
            <v>71.644856399999995</v>
          </cell>
          <cell r="I3666">
            <v>1</v>
          </cell>
          <cell r="J3666">
            <v>1</v>
          </cell>
          <cell r="K3666">
            <v>11113.162666666667</v>
          </cell>
          <cell r="L3666">
            <v>1039.5839000000001</v>
          </cell>
          <cell r="M3666" t="str">
            <v>SPECFIT</v>
          </cell>
          <cell r="N3666" t="str">
            <v>(80)34030</v>
          </cell>
          <cell r="O3666" t="str">
            <v>BOX</v>
          </cell>
          <cell r="P3666" t="str">
            <v>D</v>
          </cell>
          <cell r="Q3666" t="str">
            <v>F</v>
          </cell>
          <cell r="R3666">
            <v>8736</v>
          </cell>
          <cell r="S3666">
            <v>9347.52</v>
          </cell>
          <cell r="T3666">
            <v>9347.52</v>
          </cell>
          <cell r="U3666">
            <v>9347.52</v>
          </cell>
          <cell r="V3666">
            <v>10001.8464</v>
          </cell>
          <cell r="W3666">
            <v>10001.8464</v>
          </cell>
          <cell r="X3666">
            <v>10001.8464</v>
          </cell>
          <cell r="Y3666">
            <v>10001.8464</v>
          </cell>
          <cell r="Z3666">
            <v>11113.162666666667</v>
          </cell>
          <cell r="AB3666" t="str">
            <v/>
          </cell>
          <cell r="AC3666">
            <v>1758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I3666" t="str">
            <v/>
          </cell>
          <cell r="AJ3666" t="str">
            <v/>
          </cell>
          <cell r="AM3666" t="e">
            <v>#N/A</v>
          </cell>
        </row>
        <row r="3667">
          <cell r="A3667" t="str">
            <v>ACTIVE</v>
          </cell>
          <cell r="B3667" t="str">
            <v>37-210</v>
          </cell>
          <cell r="C3667">
            <v>28868812</v>
          </cell>
          <cell r="D3667" t="str">
            <v>37-210</v>
          </cell>
          <cell r="E3667" t="str">
            <v>SDR 26</v>
          </cell>
          <cell r="F3667" t="str">
            <v>36 ELBOW 30 GXG SDR26</v>
          </cell>
          <cell r="G3667">
            <v>252.72</v>
          </cell>
          <cell r="H3667">
            <v>114.63177023999999</v>
          </cell>
          <cell r="I3667">
            <v>1</v>
          </cell>
          <cell r="J3667">
            <v>1</v>
          </cell>
          <cell r="K3667">
            <v>14224.85120653595</v>
          </cell>
          <cell r="L3667">
            <v>1330.6675</v>
          </cell>
          <cell r="M3667" t="str">
            <v>SPECFIT</v>
          </cell>
          <cell r="N3667" t="str">
            <v>(80)34036</v>
          </cell>
          <cell r="O3667" t="str">
            <v>BOX</v>
          </cell>
          <cell r="P3667" t="str">
            <v>D</v>
          </cell>
          <cell r="Q3667" t="str">
            <v>F</v>
          </cell>
          <cell r="R3667">
            <v>11182.082352941177</v>
          </cell>
          <cell r="S3667">
            <v>11964.828117647061</v>
          </cell>
          <cell r="T3667">
            <v>11964.828117647061</v>
          </cell>
          <cell r="U3667">
            <v>11964.828117647061</v>
          </cell>
          <cell r="V3667">
            <v>12802.366085882355</v>
          </cell>
          <cell r="W3667">
            <v>12802.366085882355</v>
          </cell>
          <cell r="X3667">
            <v>12802.366085882355</v>
          </cell>
          <cell r="Y3667">
            <v>12802.366085882355</v>
          </cell>
          <cell r="Z3667">
            <v>14224.85120653595</v>
          </cell>
          <cell r="AB3667" t="str">
            <v/>
          </cell>
          <cell r="AC3667">
            <v>1759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I3667" t="str">
            <v/>
          </cell>
          <cell r="AJ3667" t="str">
            <v/>
          </cell>
          <cell r="AM3667" t="e">
            <v>#N/A</v>
          </cell>
        </row>
        <row r="3668">
          <cell r="A3668" t="str">
            <v>ACTIVE</v>
          </cell>
          <cell r="B3668" t="str">
            <v>37-211</v>
          </cell>
          <cell r="C3668">
            <v>28868901</v>
          </cell>
          <cell r="D3668" t="str">
            <v>37-211</v>
          </cell>
          <cell r="E3668" t="str">
            <v>SDR 26</v>
          </cell>
          <cell r="F3668" t="str">
            <v>4 ELBOW 30 GXS SDR26</v>
          </cell>
          <cell r="G3668">
            <v>0.63</v>
          </cell>
          <cell r="H3668">
            <v>0.28576296000000001</v>
          </cell>
          <cell r="I3668">
            <v>1</v>
          </cell>
          <cell r="J3668">
            <v>214</v>
          </cell>
          <cell r="K3668">
            <v>89.487666666666669</v>
          </cell>
          <cell r="L3668">
            <v>8.1854999999999993</v>
          </cell>
          <cell r="M3668" t="str">
            <v>SPECFIT</v>
          </cell>
          <cell r="N3668" t="str">
            <v>(80)4304</v>
          </cell>
          <cell r="O3668" t="str">
            <v>BOX</v>
          </cell>
          <cell r="P3668" t="str">
            <v>D</v>
          </cell>
          <cell r="Q3668" t="str">
            <v>F</v>
          </cell>
          <cell r="R3668">
            <v>68.788235294117641</v>
          </cell>
          <cell r="S3668">
            <v>73.603411764705882</v>
          </cell>
          <cell r="T3668">
            <v>75.27</v>
          </cell>
          <cell r="U3668">
            <v>75.27</v>
          </cell>
          <cell r="V3668">
            <v>80.538899999999998</v>
          </cell>
          <cell r="W3668">
            <v>80.538899999999998</v>
          </cell>
          <cell r="X3668">
            <v>80.538899999999998</v>
          </cell>
          <cell r="Y3668">
            <v>80.538899999999998</v>
          </cell>
          <cell r="Z3668">
            <v>89.487666666666669</v>
          </cell>
          <cell r="AB3668" t="str">
            <v/>
          </cell>
          <cell r="AC3668">
            <v>1787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I3668" t="str">
            <v/>
          </cell>
          <cell r="AJ3668" t="str">
            <v/>
          </cell>
          <cell r="AM3668" t="e">
            <v>#N/A</v>
          </cell>
        </row>
        <row r="3669">
          <cell r="A3669" t="str">
            <v>ACTIVE</v>
          </cell>
          <cell r="B3669" t="str">
            <v>37-212</v>
          </cell>
          <cell r="C3669">
            <v>28868910</v>
          </cell>
          <cell r="D3669" t="str">
            <v>37-212</v>
          </cell>
          <cell r="E3669" t="str">
            <v>SDR 26</v>
          </cell>
          <cell r="F3669" t="str">
            <v>6 ELBOW 30 GXS SDR26</v>
          </cell>
          <cell r="G3669">
            <v>1.89</v>
          </cell>
          <cell r="H3669">
            <v>0.85728887999999992</v>
          </cell>
          <cell r="I3669">
            <v>1</v>
          </cell>
          <cell r="J3669">
            <v>71</v>
          </cell>
          <cell r="K3669">
            <v>162.49733333333333</v>
          </cell>
          <cell r="L3669">
            <v>11.2219</v>
          </cell>
          <cell r="M3669" t="str">
            <v>SPECFIT</v>
          </cell>
          <cell r="N3669" t="str">
            <v>(80)4306</v>
          </cell>
          <cell r="O3669" t="str">
            <v>BOX</v>
          </cell>
          <cell r="P3669" t="str">
            <v>D</v>
          </cell>
          <cell r="Q3669" t="str">
            <v>F</v>
          </cell>
          <cell r="R3669">
            <v>94.305882352941168</v>
          </cell>
          <cell r="S3669">
            <v>100.90729411764706</v>
          </cell>
          <cell r="T3669">
            <v>136.68</v>
          </cell>
          <cell r="U3669">
            <v>136.68</v>
          </cell>
          <cell r="V3669">
            <v>146.24760000000001</v>
          </cell>
          <cell r="W3669">
            <v>146.24760000000001</v>
          </cell>
          <cell r="X3669">
            <v>146.24760000000001</v>
          </cell>
          <cell r="Y3669">
            <v>146.24760000000001</v>
          </cell>
          <cell r="Z3669">
            <v>162.49733333333333</v>
          </cell>
          <cell r="AB3669" t="str">
            <v/>
          </cell>
          <cell r="AC3669">
            <v>1788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I3669" t="str">
            <v/>
          </cell>
          <cell r="AJ3669" t="str">
            <v/>
          </cell>
          <cell r="AM3669" t="e">
            <v>#N/A</v>
          </cell>
        </row>
        <row r="3670">
          <cell r="A3670" t="str">
            <v>ACTIVE</v>
          </cell>
          <cell r="B3670" t="str">
            <v>37-213</v>
          </cell>
          <cell r="C3670">
            <v>28868928</v>
          </cell>
          <cell r="D3670" t="str">
            <v>37-213</v>
          </cell>
          <cell r="E3670" t="str">
            <v>SDR 26</v>
          </cell>
          <cell r="F3670" t="str">
            <v>8 ELBOW 30 GXS SDR26</v>
          </cell>
          <cell r="G3670">
            <v>3.15</v>
          </cell>
          <cell r="H3670">
            <v>1.4288148000000001</v>
          </cell>
          <cell r="I3670">
            <v>1</v>
          </cell>
          <cell r="J3670">
            <v>43</v>
          </cell>
          <cell r="K3670">
            <v>298.69644444444447</v>
          </cell>
          <cell r="L3670">
            <v>28.583500000000001</v>
          </cell>
          <cell r="M3670" t="str">
            <v>SPECFIT</v>
          </cell>
          <cell r="N3670" t="str">
            <v>(80)4308</v>
          </cell>
          <cell r="O3670" t="str">
            <v>BOX</v>
          </cell>
          <cell r="P3670" t="str">
            <v>D</v>
          </cell>
          <cell r="Q3670" t="str">
            <v>F</v>
          </cell>
          <cell r="R3670">
            <v>240.2</v>
          </cell>
          <cell r="S3670">
            <v>257.01400000000001</v>
          </cell>
          <cell r="T3670">
            <v>251.24</v>
          </cell>
          <cell r="U3670">
            <v>251.24</v>
          </cell>
          <cell r="V3670">
            <v>268.82680000000005</v>
          </cell>
          <cell r="W3670">
            <v>268.82680000000005</v>
          </cell>
          <cell r="X3670">
            <v>268.82680000000005</v>
          </cell>
          <cell r="Y3670">
            <v>268.82680000000005</v>
          </cell>
          <cell r="Z3670">
            <v>298.69644444444447</v>
          </cell>
          <cell r="AB3670" t="str">
            <v/>
          </cell>
          <cell r="AC3670">
            <v>1789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I3670" t="str">
            <v/>
          </cell>
          <cell r="AJ3670" t="str">
            <v/>
          </cell>
          <cell r="AM3670" t="e">
            <v>#N/A</v>
          </cell>
        </row>
        <row r="3671">
          <cell r="A3671" t="str">
            <v>ACTIVE</v>
          </cell>
          <cell r="B3671" t="str">
            <v>37-214</v>
          </cell>
          <cell r="C3671">
            <v>28868936</v>
          </cell>
          <cell r="D3671" t="str">
            <v>37-214</v>
          </cell>
          <cell r="E3671" t="str">
            <v>SDR 26</v>
          </cell>
          <cell r="F3671" t="str">
            <v>10 ELBOW 30 GXS SDR26</v>
          </cell>
          <cell r="G3671">
            <v>6.165</v>
          </cell>
          <cell r="H3671">
            <v>2.7963946800000001</v>
          </cell>
          <cell r="I3671">
            <v>1</v>
          </cell>
          <cell r="J3671">
            <v>22</v>
          </cell>
          <cell r="K3671">
            <v>655.81488888888896</v>
          </cell>
          <cell r="L3671">
            <v>59.771999999999998</v>
          </cell>
          <cell r="M3671" t="str">
            <v>SPECFIT</v>
          </cell>
          <cell r="N3671" t="str">
            <v>(80)43010</v>
          </cell>
          <cell r="O3671" t="str">
            <v>BOX</v>
          </cell>
          <cell r="P3671" t="str">
            <v>D</v>
          </cell>
          <cell r="Q3671" t="str">
            <v>F</v>
          </cell>
          <cell r="R3671">
            <v>502.29411764705884</v>
          </cell>
          <cell r="S3671">
            <v>537.45470588235298</v>
          </cell>
          <cell r="T3671">
            <v>551.62</v>
          </cell>
          <cell r="U3671">
            <v>551.62</v>
          </cell>
          <cell r="V3671">
            <v>590.23340000000007</v>
          </cell>
          <cell r="W3671">
            <v>590.23340000000007</v>
          </cell>
          <cell r="X3671">
            <v>590.23340000000007</v>
          </cell>
          <cell r="Y3671">
            <v>590.23340000000007</v>
          </cell>
          <cell r="Z3671">
            <v>655.81488888888896</v>
          </cell>
          <cell r="AB3671" t="str">
            <v/>
          </cell>
          <cell r="AC3671">
            <v>1790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I3671" t="str">
            <v/>
          </cell>
          <cell r="AJ3671" t="str">
            <v/>
          </cell>
          <cell r="AM3671" t="e">
            <v>#N/A</v>
          </cell>
        </row>
        <row r="3672">
          <cell r="A3672" t="str">
            <v>ACTIVE</v>
          </cell>
          <cell r="B3672" t="str">
            <v>37-215</v>
          </cell>
          <cell r="C3672">
            <v>28868944</v>
          </cell>
          <cell r="D3672" t="str">
            <v>37-215</v>
          </cell>
          <cell r="E3672" t="str">
            <v>SDR 26</v>
          </cell>
          <cell r="F3672" t="str">
            <v>12 ELBOW 30 GXS SDR26</v>
          </cell>
          <cell r="G3672">
            <v>9.2249999999999996</v>
          </cell>
          <cell r="H3672">
            <v>4.1843861999999996</v>
          </cell>
          <cell r="I3672">
            <v>1</v>
          </cell>
          <cell r="J3672">
            <v>15</v>
          </cell>
          <cell r="K3672">
            <v>881.33522222222211</v>
          </cell>
          <cell r="L3672">
            <v>80.325500000000005</v>
          </cell>
          <cell r="M3672" t="str">
            <v>SPECFIT</v>
          </cell>
          <cell r="N3672" t="str">
            <v>(80)43012</v>
          </cell>
          <cell r="O3672" t="str">
            <v>BOX</v>
          </cell>
          <cell r="P3672" t="str">
            <v>D</v>
          </cell>
          <cell r="Q3672" t="str">
            <v>F</v>
          </cell>
          <cell r="R3672">
            <v>675.01176470588234</v>
          </cell>
          <cell r="S3672">
            <v>722.26258823529417</v>
          </cell>
          <cell r="T3672">
            <v>741.31</v>
          </cell>
          <cell r="U3672">
            <v>741.31</v>
          </cell>
          <cell r="V3672">
            <v>793.20169999999996</v>
          </cell>
          <cell r="W3672">
            <v>793.20169999999996</v>
          </cell>
          <cell r="X3672">
            <v>793.20169999999996</v>
          </cell>
          <cell r="Y3672">
            <v>793.20169999999996</v>
          </cell>
          <cell r="Z3672">
            <v>881.33522222222211</v>
          </cell>
          <cell r="AB3672" t="str">
            <v/>
          </cell>
          <cell r="AC3672">
            <v>1791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I3672" t="str">
            <v/>
          </cell>
          <cell r="AJ3672" t="str">
            <v/>
          </cell>
          <cell r="AM3672" t="e">
            <v>#N/A</v>
          </cell>
        </row>
        <row r="3673">
          <cell r="A3673" t="str">
            <v>ACTIVE</v>
          </cell>
          <cell r="B3673" t="str">
            <v>37-216</v>
          </cell>
          <cell r="C3673">
            <v>28868952</v>
          </cell>
          <cell r="D3673" t="str">
            <v>37-216</v>
          </cell>
          <cell r="E3673" t="str">
            <v>SDR 26</v>
          </cell>
          <cell r="F3673" t="str">
            <v>15 ELBOW 30 GXS SDR26</v>
          </cell>
          <cell r="G3673">
            <v>17.324999999999999</v>
          </cell>
          <cell r="H3673">
            <v>7.8584813999999996</v>
          </cell>
          <cell r="I3673">
            <v>1</v>
          </cell>
          <cell r="J3673">
            <v>8</v>
          </cell>
          <cell r="K3673">
            <v>2104.797</v>
          </cell>
          <cell r="L3673">
            <v>191.8339</v>
          </cell>
          <cell r="M3673" t="str">
            <v>SPECFIT</v>
          </cell>
          <cell r="N3673" t="str">
            <v>(80)43015</v>
          </cell>
          <cell r="O3673" t="str">
            <v>BOX</v>
          </cell>
          <cell r="P3673" t="str">
            <v>D</v>
          </cell>
          <cell r="Q3673" t="str">
            <v>F</v>
          </cell>
          <cell r="R3673">
            <v>1612.0588235294117</v>
          </cell>
          <cell r="S3673">
            <v>1724.9029411764707</v>
          </cell>
          <cell r="T3673">
            <v>1770.39</v>
          </cell>
          <cell r="U3673">
            <v>1770.39</v>
          </cell>
          <cell r="V3673">
            <v>1894.3173000000002</v>
          </cell>
          <cell r="W3673">
            <v>1894.3173000000002</v>
          </cell>
          <cell r="X3673">
            <v>1894.3173000000002</v>
          </cell>
          <cell r="Y3673">
            <v>1894.3173000000002</v>
          </cell>
          <cell r="Z3673">
            <v>2104.797</v>
          </cell>
          <cell r="AB3673" t="str">
            <v/>
          </cell>
          <cell r="AC3673">
            <v>1792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I3673" t="str">
            <v/>
          </cell>
          <cell r="AJ3673" t="str">
            <v/>
          </cell>
          <cell r="AM3673" t="e">
            <v>#N/A</v>
          </cell>
        </row>
        <row r="3674">
          <cell r="A3674" t="str">
            <v>ACTIVE</v>
          </cell>
          <cell r="B3674" t="str">
            <v>37-217</v>
          </cell>
          <cell r="C3674">
            <v>28868960</v>
          </cell>
          <cell r="D3674" t="str">
            <v>37-217</v>
          </cell>
          <cell r="E3674" t="str">
            <v>SDR 26</v>
          </cell>
          <cell r="F3674" t="str">
            <v>18 ELBOW 30 GXS SDR26</v>
          </cell>
          <cell r="G3674">
            <v>31.05</v>
          </cell>
          <cell r="H3674">
            <v>14.084031599999999</v>
          </cell>
          <cell r="I3674">
            <v>1</v>
          </cell>
          <cell r="J3674">
            <v>4</v>
          </cell>
          <cell r="K3674">
            <v>3428.0303333333331</v>
          </cell>
          <cell r="L3674">
            <v>312.43689999999998</v>
          </cell>
          <cell r="M3674" t="str">
            <v>SPECFIT</v>
          </cell>
          <cell r="N3674" t="str">
            <v>(80)43018</v>
          </cell>
          <cell r="O3674" t="str">
            <v>BOX</v>
          </cell>
          <cell r="P3674" t="str">
            <v>D</v>
          </cell>
          <cell r="Q3674" t="str">
            <v>F</v>
          </cell>
          <cell r="R3674">
            <v>2625.5294117647059</v>
          </cell>
          <cell r="S3674">
            <v>2809.3164705882355</v>
          </cell>
          <cell r="T3674">
            <v>2883.39</v>
          </cell>
          <cell r="U3674">
            <v>2883.39</v>
          </cell>
          <cell r="V3674">
            <v>3085.2273</v>
          </cell>
          <cell r="W3674">
            <v>3085.2273</v>
          </cell>
          <cell r="X3674">
            <v>3085.2273</v>
          </cell>
          <cell r="Y3674">
            <v>3085.2273</v>
          </cell>
          <cell r="Z3674">
            <v>3428.0303333333331</v>
          </cell>
          <cell r="AB3674" t="str">
            <v/>
          </cell>
          <cell r="AC3674">
            <v>1793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I3674" t="str">
            <v/>
          </cell>
          <cell r="AJ3674" t="str">
            <v/>
          </cell>
          <cell r="AM3674" t="e">
            <v>#N/A</v>
          </cell>
        </row>
        <row r="3675">
          <cell r="A3675" t="str">
            <v>ACTIVE</v>
          </cell>
          <cell r="B3675" t="str">
            <v>37-218</v>
          </cell>
          <cell r="C3675">
            <v>28868979</v>
          </cell>
          <cell r="D3675" t="str">
            <v>37-218</v>
          </cell>
          <cell r="E3675" t="str">
            <v>SDR 26</v>
          </cell>
          <cell r="F3675" t="str">
            <v>21 ELBOW 30 GXS SDR26</v>
          </cell>
          <cell r="G3675">
            <v>49.5</v>
          </cell>
          <cell r="H3675">
            <v>22.452804</v>
          </cell>
          <cell r="I3675">
            <v>1</v>
          </cell>
          <cell r="J3675">
            <v>3</v>
          </cell>
          <cell r="K3675">
            <v>5245.6393333333335</v>
          </cell>
          <cell r="L3675">
            <v>478.09429999999998</v>
          </cell>
          <cell r="M3675" t="str">
            <v>SPECFIT</v>
          </cell>
          <cell r="N3675" t="str">
            <v>(80)43021</v>
          </cell>
          <cell r="O3675" t="str">
            <v>BOX</v>
          </cell>
          <cell r="P3675" t="str">
            <v>D</v>
          </cell>
          <cell r="Q3675" t="str">
            <v>F</v>
          </cell>
          <cell r="R3675">
            <v>4017.6000000000004</v>
          </cell>
          <cell r="S3675">
            <v>4298.8320000000003</v>
          </cell>
          <cell r="T3675">
            <v>4412.22</v>
          </cell>
          <cell r="U3675">
            <v>4412.22</v>
          </cell>
          <cell r="V3675">
            <v>4721.0754000000006</v>
          </cell>
          <cell r="W3675">
            <v>4721.0754000000006</v>
          </cell>
          <cell r="X3675">
            <v>4721.0754000000006</v>
          </cell>
          <cell r="Y3675">
            <v>4721.0754000000006</v>
          </cell>
          <cell r="Z3675">
            <v>5245.6393333333335</v>
          </cell>
          <cell r="AB3675" t="str">
            <v/>
          </cell>
          <cell r="AC3675">
            <v>1794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I3675" t="str">
            <v/>
          </cell>
          <cell r="AJ3675" t="str">
            <v/>
          </cell>
          <cell r="AM3675" t="e">
            <v>#N/A</v>
          </cell>
        </row>
        <row r="3676">
          <cell r="A3676" t="str">
            <v>ACTIVE</v>
          </cell>
          <cell r="B3676" t="str">
            <v>37-219</v>
          </cell>
          <cell r="C3676">
            <v>28868987</v>
          </cell>
          <cell r="D3676" t="str">
            <v>37-219</v>
          </cell>
          <cell r="E3676" t="str">
            <v>SDR 26</v>
          </cell>
          <cell r="F3676" t="str">
            <v>24 ELBOW 30 GXS SDR26</v>
          </cell>
          <cell r="G3676">
            <v>68.400000000000006</v>
          </cell>
          <cell r="H3676">
            <v>31.025692800000002</v>
          </cell>
          <cell r="I3676">
            <v>1</v>
          </cell>
          <cell r="J3676">
            <v>2</v>
          </cell>
          <cell r="K3676">
            <v>7553.0943333333325</v>
          </cell>
          <cell r="L3676">
            <v>688.3895</v>
          </cell>
          <cell r="M3676" t="str">
            <v>SPECFIT</v>
          </cell>
          <cell r="N3676" t="str">
            <v>(80)43024</v>
          </cell>
          <cell r="O3676" t="str">
            <v>BOX</v>
          </cell>
          <cell r="P3676" t="str">
            <v>D</v>
          </cell>
          <cell r="Q3676" t="str">
            <v>F</v>
          </cell>
          <cell r="R3676">
            <v>5784.7882352941178</v>
          </cell>
          <cell r="S3676">
            <v>6189.7234117647067</v>
          </cell>
          <cell r="T3676">
            <v>6353.07</v>
          </cell>
          <cell r="U3676">
            <v>6353.07</v>
          </cell>
          <cell r="V3676">
            <v>6797.7848999999997</v>
          </cell>
          <cell r="W3676">
            <v>6797.7848999999997</v>
          </cell>
          <cell r="X3676">
            <v>6797.7848999999997</v>
          </cell>
          <cell r="Y3676">
            <v>6797.7848999999997</v>
          </cell>
          <cell r="Z3676">
            <v>7553.0943333333325</v>
          </cell>
          <cell r="AB3676" t="str">
            <v/>
          </cell>
          <cell r="AC3676">
            <v>1795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I3676" t="str">
            <v/>
          </cell>
          <cell r="AJ3676" t="str">
            <v/>
          </cell>
          <cell r="AM3676" t="e">
            <v>#N/A</v>
          </cell>
        </row>
        <row r="3677">
          <cell r="A3677" t="str">
            <v>ACTIVE</v>
          </cell>
          <cell r="B3677" t="str">
            <v>37-220</v>
          </cell>
          <cell r="C3677">
            <v>28868995</v>
          </cell>
          <cell r="D3677" t="str">
            <v>37-220</v>
          </cell>
          <cell r="E3677" t="str">
            <v>SDR 26</v>
          </cell>
          <cell r="F3677" t="str">
            <v>27 ELBOW 30 GXS SDR26</v>
          </cell>
          <cell r="G3677">
            <v>99</v>
          </cell>
          <cell r="H3677">
            <v>44.905608000000001</v>
          </cell>
          <cell r="I3677">
            <v>1</v>
          </cell>
          <cell r="J3677">
            <v>1</v>
          </cell>
          <cell r="K3677">
            <v>8648.4548718954247</v>
          </cell>
          <cell r="L3677">
            <v>809.0222</v>
          </cell>
          <cell r="M3677" t="str">
            <v>SPECFIT</v>
          </cell>
          <cell r="N3677" t="str">
            <v>(80)43027</v>
          </cell>
          <cell r="O3677" t="str">
            <v>BOX</v>
          </cell>
          <cell r="P3677" t="str">
            <v>D</v>
          </cell>
          <cell r="Q3677" t="str">
            <v>F</v>
          </cell>
          <cell r="R3677">
            <v>6798.5058823529407</v>
          </cell>
          <cell r="S3677">
            <v>7274.401294117647</v>
          </cell>
          <cell r="T3677">
            <v>7274.401294117647</v>
          </cell>
          <cell r="U3677">
            <v>7274.401294117647</v>
          </cell>
          <cell r="V3677">
            <v>7783.6093847058828</v>
          </cell>
          <cell r="W3677">
            <v>7783.6093847058828</v>
          </cell>
          <cell r="X3677">
            <v>7783.6093847058828</v>
          </cell>
          <cell r="Y3677">
            <v>7783.6093847058828</v>
          </cell>
          <cell r="Z3677">
            <v>8648.4548718954247</v>
          </cell>
          <cell r="AB3677" t="str">
            <v/>
          </cell>
          <cell r="AC3677">
            <v>1796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I3677" t="str">
            <v/>
          </cell>
          <cell r="AJ3677" t="str">
            <v/>
          </cell>
          <cell r="AM3677" t="e">
            <v>#N/A</v>
          </cell>
        </row>
        <row r="3678">
          <cell r="A3678" t="str">
            <v>ACTIVE</v>
          </cell>
          <cell r="B3678" t="str">
            <v>37-221</v>
          </cell>
          <cell r="C3678">
            <v>28869002</v>
          </cell>
          <cell r="D3678" t="str">
            <v>37-221</v>
          </cell>
          <cell r="E3678" t="str">
            <v>SDR 26</v>
          </cell>
          <cell r="F3678" t="str">
            <v>30 ELBOW 30 GXS SDR26</v>
          </cell>
          <cell r="G3678">
            <v>162</v>
          </cell>
          <cell r="H3678">
            <v>73.481904</v>
          </cell>
          <cell r="I3678">
            <v>1</v>
          </cell>
          <cell r="J3678">
            <v>1</v>
          </cell>
          <cell r="K3678">
            <v>13891.408435294115</v>
          </cell>
          <cell r="L3678">
            <v>1299.4753000000001</v>
          </cell>
          <cell r="M3678" t="str">
            <v>SPECFIT</v>
          </cell>
          <cell r="N3678" t="str">
            <v>(80)43030</v>
          </cell>
          <cell r="O3678" t="str">
            <v>BOX</v>
          </cell>
          <cell r="P3678" t="str">
            <v>D</v>
          </cell>
          <cell r="Q3678" t="str">
            <v>F</v>
          </cell>
          <cell r="R3678">
            <v>10919.964705882352</v>
          </cell>
          <cell r="S3678">
            <v>11684.362235294117</v>
          </cell>
          <cell r="T3678">
            <v>11684.362235294117</v>
          </cell>
          <cell r="U3678">
            <v>11684.362235294117</v>
          </cell>
          <cell r="V3678">
            <v>12502.267591764705</v>
          </cell>
          <cell r="W3678">
            <v>12502.267591764705</v>
          </cell>
          <cell r="X3678">
            <v>12502.267591764705</v>
          </cell>
          <cell r="Y3678">
            <v>12502.267591764705</v>
          </cell>
          <cell r="Z3678">
            <v>13891.408435294115</v>
          </cell>
          <cell r="AB3678" t="str">
            <v/>
          </cell>
          <cell r="AC3678">
            <v>1797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I3678" t="str">
            <v/>
          </cell>
          <cell r="AJ3678" t="str">
            <v/>
          </cell>
          <cell r="AM3678" t="e">
            <v>#N/A</v>
          </cell>
        </row>
        <row r="3679">
          <cell r="A3679" t="str">
            <v>ACTIVE</v>
          </cell>
          <cell r="B3679" t="str">
            <v>37-222</v>
          </cell>
          <cell r="C3679">
            <v>28869010</v>
          </cell>
          <cell r="D3679" t="str">
            <v>37-222</v>
          </cell>
          <cell r="E3679" t="str">
            <v>SDR 26</v>
          </cell>
          <cell r="F3679" t="str">
            <v>36 ELBOW 30 GXS SDR26</v>
          </cell>
          <cell r="G3679">
            <v>257.85000000000002</v>
          </cell>
          <cell r="H3679">
            <v>116.9586972</v>
          </cell>
          <cell r="I3679">
            <v>1</v>
          </cell>
          <cell r="J3679">
            <v>1</v>
          </cell>
          <cell r="K3679">
            <v>17780.98543660131</v>
          </cell>
          <cell r="L3679">
            <v>1663.3264999999999</v>
          </cell>
          <cell r="M3679" t="str">
            <v>SPECFIT</v>
          </cell>
          <cell r="N3679" t="str">
            <v>(80)43036</v>
          </cell>
          <cell r="O3679" t="str">
            <v>BOX</v>
          </cell>
          <cell r="P3679" t="str">
            <v>D</v>
          </cell>
          <cell r="Q3679" t="str">
            <v>F</v>
          </cell>
          <cell r="R3679">
            <v>13977.541176470588</v>
          </cell>
          <cell r="S3679">
            <v>14955.96905882353</v>
          </cell>
          <cell r="T3679">
            <v>14955.96905882353</v>
          </cell>
          <cell r="U3679">
            <v>14955.96905882353</v>
          </cell>
          <cell r="V3679">
            <v>16002.886892941178</v>
          </cell>
          <cell r="W3679">
            <v>16002.886892941178</v>
          </cell>
          <cell r="X3679">
            <v>16002.886892941178</v>
          </cell>
          <cell r="Y3679">
            <v>16002.886892941178</v>
          </cell>
          <cell r="Z3679">
            <v>17780.98543660131</v>
          </cell>
          <cell r="AB3679" t="str">
            <v/>
          </cell>
          <cell r="AC3679">
            <v>1798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I3679" t="str">
            <v/>
          </cell>
          <cell r="AJ3679" t="str">
            <v/>
          </cell>
          <cell r="AM3679" t="e">
            <v>#N/A</v>
          </cell>
        </row>
        <row r="3680">
          <cell r="A3680" t="str">
            <v>ACTIVE</v>
          </cell>
          <cell r="B3680" t="str">
            <v>37-223</v>
          </cell>
          <cell r="C3680">
            <v>28869100</v>
          </cell>
          <cell r="D3680" t="str">
            <v>37-223</v>
          </cell>
          <cell r="E3680" t="str">
            <v>SDR 26</v>
          </cell>
          <cell r="F3680" t="str">
            <v>4 ELBOW 11.25 GXG SDR26</v>
          </cell>
          <cell r="G3680">
            <v>0.5625</v>
          </cell>
          <cell r="H3680">
            <v>0.25514550000000003</v>
          </cell>
          <cell r="I3680">
            <v>1</v>
          </cell>
          <cell r="J3680">
            <v>240</v>
          </cell>
          <cell r="K3680">
            <v>89.487666666666669</v>
          </cell>
          <cell r="L3680">
            <v>10.775345</v>
          </cell>
          <cell r="M3680" t="str">
            <v>SPECFIT</v>
          </cell>
          <cell r="N3680" t="str">
            <v>(80)3104</v>
          </cell>
          <cell r="O3680" t="str">
            <v>BOX</v>
          </cell>
          <cell r="P3680" t="str">
            <v>D</v>
          </cell>
          <cell r="Q3680" t="str">
            <v>F</v>
          </cell>
          <cell r="R3680">
            <v>71.964705882352945</v>
          </cell>
          <cell r="S3680">
            <v>77.002235294117654</v>
          </cell>
          <cell r="T3680">
            <v>75.27</v>
          </cell>
          <cell r="U3680">
            <v>75.27</v>
          </cell>
          <cell r="V3680">
            <v>80.538899999999998</v>
          </cell>
          <cell r="W3680">
            <v>80.538899999999998</v>
          </cell>
          <cell r="X3680">
            <v>80.538899999999998</v>
          </cell>
          <cell r="Y3680">
            <v>80.538899999999998</v>
          </cell>
          <cell r="Z3680">
            <v>89.487666666666669</v>
          </cell>
          <cell r="AB3680" t="str">
            <v/>
          </cell>
          <cell r="AC3680">
            <v>1812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I3680" t="str">
            <v/>
          </cell>
          <cell r="AJ3680" t="str">
            <v/>
          </cell>
          <cell r="AM3680" t="e">
            <v>#N/A</v>
          </cell>
        </row>
        <row r="3681">
          <cell r="A3681" t="str">
            <v>ACTIVE</v>
          </cell>
          <cell r="B3681" t="str">
            <v>37-224</v>
          </cell>
          <cell r="C3681">
            <v>28869118</v>
          </cell>
          <cell r="D3681" t="str">
            <v>37-224</v>
          </cell>
          <cell r="E3681" t="str">
            <v>SDR 26</v>
          </cell>
          <cell r="F3681" t="str">
            <v>6 ELBOW 11.25 GXG SDR26</v>
          </cell>
          <cell r="G3681">
            <v>1.125</v>
          </cell>
          <cell r="H3681">
            <v>0.51029100000000005</v>
          </cell>
          <cell r="I3681">
            <v>1</v>
          </cell>
          <cell r="J3681">
            <v>120</v>
          </cell>
          <cell r="K3681">
            <v>158.53833333333336</v>
          </cell>
          <cell r="L3681">
            <v>18.320609999999999</v>
          </cell>
          <cell r="M3681" t="str">
            <v>SPECFIT</v>
          </cell>
          <cell r="N3681" t="str">
            <v>(80)3106</v>
          </cell>
          <cell r="O3681" t="str">
            <v>BOX</v>
          </cell>
          <cell r="P3681" t="str">
            <v>D</v>
          </cell>
          <cell r="Q3681" t="str">
            <v>F</v>
          </cell>
          <cell r="R3681">
            <v>99.329411764705895</v>
          </cell>
          <cell r="S3681">
            <v>106.28247058823531</v>
          </cell>
          <cell r="T3681">
            <v>133.35</v>
          </cell>
          <cell r="U3681">
            <v>133.35</v>
          </cell>
          <cell r="V3681">
            <v>142.68450000000001</v>
          </cell>
          <cell r="W3681">
            <v>142.68450000000001</v>
          </cell>
          <cell r="X3681">
            <v>142.68450000000001</v>
          </cell>
          <cell r="Y3681">
            <v>142.68450000000001</v>
          </cell>
          <cell r="Z3681">
            <v>158.53833333333336</v>
          </cell>
          <cell r="AB3681" t="str">
            <v/>
          </cell>
          <cell r="AC3681">
            <v>1813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I3681" t="str">
            <v/>
          </cell>
          <cell r="AJ3681" t="str">
            <v/>
          </cell>
          <cell r="AM3681" t="e">
            <v>#N/A</v>
          </cell>
        </row>
        <row r="3682">
          <cell r="A3682" t="str">
            <v>ACTIVE</v>
          </cell>
          <cell r="B3682" t="str">
            <v>37-225</v>
          </cell>
          <cell r="C3682">
            <v>28869126</v>
          </cell>
          <cell r="D3682" t="str">
            <v>37-225</v>
          </cell>
          <cell r="E3682" t="str">
            <v>SDR 26</v>
          </cell>
          <cell r="F3682" t="str">
            <v>8 ELBOW 11.25 GXG SDR26</v>
          </cell>
          <cell r="G3682">
            <v>2.8125</v>
          </cell>
          <cell r="H3682">
            <v>1.2757274999999999</v>
          </cell>
          <cell r="I3682">
            <v>1</v>
          </cell>
          <cell r="J3682">
            <v>48</v>
          </cell>
          <cell r="K3682">
            <v>298.69644444444447</v>
          </cell>
          <cell r="L3682">
            <v>44.301330000000007</v>
          </cell>
          <cell r="M3682" t="str">
            <v>SPECFIT</v>
          </cell>
          <cell r="N3682" t="str">
            <v>(80)3108</v>
          </cell>
          <cell r="O3682" t="str">
            <v>BOX</v>
          </cell>
          <cell r="P3682" t="str">
            <v>D</v>
          </cell>
          <cell r="Q3682" t="str">
            <v>F</v>
          </cell>
          <cell r="R3682">
            <v>240.2</v>
          </cell>
          <cell r="S3682">
            <v>257.01400000000001</v>
          </cell>
          <cell r="T3682">
            <v>251.24</v>
          </cell>
          <cell r="U3682">
            <v>251.24</v>
          </cell>
          <cell r="V3682">
            <v>268.82680000000005</v>
          </cell>
          <cell r="W3682">
            <v>268.82680000000005</v>
          </cell>
          <cell r="X3682">
            <v>268.82680000000005</v>
          </cell>
          <cell r="Y3682">
            <v>268.82680000000005</v>
          </cell>
          <cell r="Z3682">
            <v>298.69644444444447</v>
          </cell>
          <cell r="AB3682" t="str">
            <v/>
          </cell>
          <cell r="AC3682">
            <v>1814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I3682" t="str">
            <v/>
          </cell>
          <cell r="AJ3682" t="str">
            <v/>
          </cell>
          <cell r="AM3682" t="e">
            <v>#N/A</v>
          </cell>
        </row>
        <row r="3683">
          <cell r="A3683" t="str">
            <v>ACTIVE</v>
          </cell>
          <cell r="B3683" t="str">
            <v>37-226</v>
          </cell>
          <cell r="C3683">
            <v>28869134</v>
          </cell>
          <cell r="D3683" t="str">
            <v>37-226</v>
          </cell>
          <cell r="E3683" t="str">
            <v>SDR 26</v>
          </cell>
          <cell r="F3683" t="str">
            <v>10 ELBOW 11.25 GXG SDR26</v>
          </cell>
          <cell r="G3683">
            <v>5.0625</v>
          </cell>
          <cell r="H3683">
            <v>2.2963095</v>
          </cell>
          <cell r="I3683">
            <v>1</v>
          </cell>
          <cell r="J3683">
            <v>27</v>
          </cell>
          <cell r="K3683">
            <v>624.58277777777778</v>
          </cell>
          <cell r="L3683">
            <v>59.771999999999998</v>
          </cell>
          <cell r="M3683" t="str">
            <v>SPECFIT</v>
          </cell>
          <cell r="N3683" t="str">
            <v>(80)31010</v>
          </cell>
          <cell r="O3683" t="str">
            <v>BOX</v>
          </cell>
          <cell r="P3683" t="str">
            <v>D</v>
          </cell>
          <cell r="Q3683" t="str">
            <v>F</v>
          </cell>
          <cell r="R3683">
            <v>502.29411764705884</v>
          </cell>
          <cell r="S3683">
            <v>537.45470588235298</v>
          </cell>
          <cell r="T3683">
            <v>525.35</v>
          </cell>
          <cell r="U3683">
            <v>525.35</v>
          </cell>
          <cell r="V3683">
            <v>562.12450000000001</v>
          </cell>
          <cell r="W3683">
            <v>562.12450000000001</v>
          </cell>
          <cell r="X3683">
            <v>562.12450000000001</v>
          </cell>
          <cell r="Y3683">
            <v>562.12450000000001</v>
          </cell>
          <cell r="Z3683">
            <v>624.58277777777778</v>
          </cell>
          <cell r="AB3683" t="str">
            <v/>
          </cell>
          <cell r="AC3683">
            <v>1815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I3683" t="str">
            <v/>
          </cell>
          <cell r="AJ3683" t="str">
            <v/>
          </cell>
          <cell r="AM3683" t="e">
            <v>#N/A</v>
          </cell>
        </row>
        <row r="3684">
          <cell r="A3684" t="str">
            <v>ACTIVE</v>
          </cell>
          <cell r="B3684" t="str">
            <v>37-227</v>
          </cell>
          <cell r="C3684">
            <v>28869142</v>
          </cell>
          <cell r="D3684" t="str">
            <v>37-227</v>
          </cell>
          <cell r="E3684" t="str">
            <v>SDR 26</v>
          </cell>
          <cell r="F3684" t="str">
            <v>12 ELBOW 11.25 GXG SDR26</v>
          </cell>
          <cell r="G3684">
            <v>7.875</v>
          </cell>
          <cell r="H3684">
            <v>3.5720369999999999</v>
          </cell>
          <cell r="I3684">
            <v>1</v>
          </cell>
          <cell r="J3684">
            <v>17</v>
          </cell>
          <cell r="K3684">
            <v>839.36744444444446</v>
          </cell>
          <cell r="L3684">
            <v>80.325500000000005</v>
          </cell>
          <cell r="M3684" t="str">
            <v>SPECFIT</v>
          </cell>
          <cell r="N3684" t="str">
            <v>(80)31012</v>
          </cell>
          <cell r="O3684" t="str">
            <v>BOX</v>
          </cell>
          <cell r="P3684" t="str">
            <v>D</v>
          </cell>
          <cell r="Q3684" t="str">
            <v>F</v>
          </cell>
          <cell r="R3684">
            <v>675.01176470588234</v>
          </cell>
          <cell r="S3684">
            <v>722.26258823529417</v>
          </cell>
          <cell r="T3684">
            <v>706.01</v>
          </cell>
          <cell r="U3684">
            <v>706.01</v>
          </cell>
          <cell r="V3684">
            <v>755.4307</v>
          </cell>
          <cell r="W3684">
            <v>755.4307</v>
          </cell>
          <cell r="X3684">
            <v>755.4307</v>
          </cell>
          <cell r="Y3684">
            <v>755.4307</v>
          </cell>
          <cell r="Z3684">
            <v>839.36744444444446</v>
          </cell>
          <cell r="AB3684" t="str">
            <v/>
          </cell>
          <cell r="AC3684">
            <v>1816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I3684" t="str">
            <v/>
          </cell>
          <cell r="AJ3684" t="str">
            <v/>
          </cell>
          <cell r="AM3684" t="e">
            <v>#N/A</v>
          </cell>
        </row>
        <row r="3685">
          <cell r="A3685" t="str">
            <v>ACTIVE</v>
          </cell>
          <cell r="B3685" t="str">
            <v>37-228</v>
          </cell>
          <cell r="C3685">
            <v>28869150</v>
          </cell>
          <cell r="D3685" t="str">
            <v>37-228</v>
          </cell>
          <cell r="E3685" t="str">
            <v>SDR 26</v>
          </cell>
          <cell r="F3685" t="str">
            <v>15 ELBOW 11.25 GXG SDR26</v>
          </cell>
          <cell r="G3685">
            <v>14.625</v>
          </cell>
          <cell r="H3685">
            <v>6.6337830000000002</v>
          </cell>
          <cell r="I3685">
            <v>1</v>
          </cell>
          <cell r="J3685">
            <v>9</v>
          </cell>
          <cell r="K3685">
            <v>839.36744444444446</v>
          </cell>
          <cell r="L3685">
            <v>192.31212400000001</v>
          </cell>
          <cell r="M3685" t="str">
            <v>SPECFIT</v>
          </cell>
          <cell r="N3685" t="str">
            <v>(80)31015</v>
          </cell>
          <cell r="O3685" t="str">
            <v>BOX</v>
          </cell>
          <cell r="P3685" t="str">
            <v>D</v>
          </cell>
          <cell r="Q3685" t="str">
            <v>F</v>
          </cell>
          <cell r="R3685">
            <v>1612.0588235294117</v>
          </cell>
          <cell r="S3685">
            <v>1724.9029411764707</v>
          </cell>
          <cell r="T3685">
            <v>706.01</v>
          </cell>
          <cell r="U3685">
            <v>706.01</v>
          </cell>
          <cell r="V3685">
            <v>755.4307</v>
          </cell>
          <cell r="W3685">
            <v>755.4307</v>
          </cell>
          <cell r="X3685">
            <v>755.4307</v>
          </cell>
          <cell r="Y3685">
            <v>755.4307</v>
          </cell>
          <cell r="Z3685">
            <v>839.36744444444446</v>
          </cell>
          <cell r="AB3685" t="str">
            <v/>
          </cell>
          <cell r="AC3685">
            <v>1817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I3685" t="str">
            <v/>
          </cell>
          <cell r="AJ3685" t="str">
            <v/>
          </cell>
          <cell r="AM3685" t="e">
            <v>#N/A</v>
          </cell>
        </row>
        <row r="3686">
          <cell r="A3686" t="str">
            <v>ACTIVE</v>
          </cell>
          <cell r="B3686" t="str">
            <v>37-229</v>
          </cell>
          <cell r="C3686">
            <v>28869169</v>
          </cell>
          <cell r="D3686" t="str">
            <v>37-229</v>
          </cell>
          <cell r="E3686" t="str">
            <v>SDR 26</v>
          </cell>
          <cell r="F3686" t="str">
            <v>18 ELBOW 11.25 GXG SDR26</v>
          </cell>
          <cell r="G3686">
            <v>25.875</v>
          </cell>
          <cell r="H3686">
            <v>11.736693000000001</v>
          </cell>
          <cell r="I3686">
            <v>1</v>
          </cell>
          <cell r="J3686">
            <v>5</v>
          </cell>
          <cell r="K3686">
            <v>3264.7958888888893</v>
          </cell>
          <cell r="L3686">
            <v>346.237281</v>
          </cell>
          <cell r="M3686" t="str">
            <v>SPECFIT</v>
          </cell>
          <cell r="N3686" t="str">
            <v>(80)31018</v>
          </cell>
          <cell r="O3686" t="str">
            <v>BOX</v>
          </cell>
          <cell r="P3686" t="str">
            <v>D</v>
          </cell>
          <cell r="Q3686" t="str">
            <v>F</v>
          </cell>
          <cell r="R3686">
            <v>2625.5294117647059</v>
          </cell>
          <cell r="S3686">
            <v>2809.3164705882355</v>
          </cell>
          <cell r="T3686">
            <v>2746.09</v>
          </cell>
          <cell r="U3686">
            <v>2746.09</v>
          </cell>
          <cell r="V3686">
            <v>2938.3163000000004</v>
          </cell>
          <cell r="W3686">
            <v>2938.3163000000004</v>
          </cell>
          <cell r="X3686">
            <v>2938.3163000000004</v>
          </cell>
          <cell r="Y3686">
            <v>2938.3163000000004</v>
          </cell>
          <cell r="Z3686">
            <v>3264.7958888888893</v>
          </cell>
          <cell r="AB3686" t="str">
            <v/>
          </cell>
          <cell r="AC3686">
            <v>1818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I3686" t="str">
            <v/>
          </cell>
          <cell r="AJ3686" t="str">
            <v/>
          </cell>
          <cell r="AM3686" t="e">
            <v>#N/A</v>
          </cell>
        </row>
        <row r="3687">
          <cell r="A3687" t="str">
            <v>ACTIVE</v>
          </cell>
          <cell r="B3687" t="str">
            <v>37-230</v>
          </cell>
          <cell r="C3687">
            <v>28869177</v>
          </cell>
          <cell r="D3687" t="str">
            <v>37-230</v>
          </cell>
          <cell r="E3687" t="str">
            <v>SDR 26</v>
          </cell>
          <cell r="F3687" t="str">
            <v>21 ELBOW 11.25 GXG SDR26</v>
          </cell>
          <cell r="G3687">
            <v>39.9375</v>
          </cell>
          <cell r="H3687">
            <v>18.115330499999999</v>
          </cell>
          <cell r="I3687">
            <v>1</v>
          </cell>
          <cell r="J3687">
            <v>3</v>
          </cell>
          <cell r="K3687">
            <v>4995.83</v>
          </cell>
          <cell r="L3687">
            <v>478.09429999999998</v>
          </cell>
          <cell r="M3687" t="str">
            <v>SPECFIT</v>
          </cell>
          <cell r="N3687" t="str">
            <v>(80)31021</v>
          </cell>
          <cell r="O3687" t="str">
            <v>BOX</v>
          </cell>
          <cell r="P3687" t="str">
            <v>D</v>
          </cell>
          <cell r="Q3687" t="str">
            <v>F</v>
          </cell>
          <cell r="R3687">
            <v>4017.6000000000004</v>
          </cell>
          <cell r="S3687">
            <v>4298.8320000000003</v>
          </cell>
          <cell r="T3687">
            <v>4202.1000000000004</v>
          </cell>
          <cell r="U3687">
            <v>4202.1000000000004</v>
          </cell>
          <cell r="V3687">
            <v>4496.2470000000003</v>
          </cell>
          <cell r="W3687">
            <v>4496.2470000000003</v>
          </cell>
          <cell r="X3687">
            <v>4496.2470000000003</v>
          </cell>
          <cell r="Y3687">
            <v>4496.2470000000003</v>
          </cell>
          <cell r="Z3687">
            <v>4995.83</v>
          </cell>
          <cell r="AB3687" t="str">
            <v/>
          </cell>
          <cell r="AC3687">
            <v>1819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I3687" t="str">
            <v/>
          </cell>
          <cell r="AJ3687" t="str">
            <v/>
          </cell>
          <cell r="AM3687" t="e">
            <v>#N/A</v>
          </cell>
        </row>
        <row r="3688">
          <cell r="A3688" t="str">
            <v>ACTIVE</v>
          </cell>
          <cell r="B3688" t="str">
            <v>37-231</v>
          </cell>
          <cell r="C3688">
            <v>28869185</v>
          </cell>
          <cell r="D3688" t="str">
            <v>37-231</v>
          </cell>
          <cell r="E3688" t="str">
            <v>SDR 26</v>
          </cell>
          <cell r="F3688" t="str">
            <v>24 ELBOW 11.25 GXG SDR26</v>
          </cell>
          <cell r="G3688">
            <v>55.6875</v>
          </cell>
          <cell r="H3688">
            <v>25.259404499999999</v>
          </cell>
          <cell r="I3688">
            <v>1</v>
          </cell>
          <cell r="J3688">
            <v>2</v>
          </cell>
          <cell r="K3688">
            <v>7193.4316666666673</v>
          </cell>
          <cell r="L3688">
            <v>688.40070000000003</v>
          </cell>
          <cell r="M3688" t="str">
            <v>SPECFIT</v>
          </cell>
          <cell r="N3688" t="str">
            <v>(80)31024</v>
          </cell>
          <cell r="O3688" t="str">
            <v>BOX</v>
          </cell>
          <cell r="P3688" t="str">
            <v>D</v>
          </cell>
          <cell r="Q3688" t="str">
            <v>F</v>
          </cell>
          <cell r="R3688">
            <v>5784.8823529411766</v>
          </cell>
          <cell r="S3688">
            <v>6189.8241176470592</v>
          </cell>
          <cell r="T3688">
            <v>6050.55</v>
          </cell>
          <cell r="U3688">
            <v>6050.55</v>
          </cell>
          <cell r="V3688">
            <v>6474.0885000000007</v>
          </cell>
          <cell r="W3688">
            <v>6474.0885000000007</v>
          </cell>
          <cell r="X3688">
            <v>6474.0885000000007</v>
          </cell>
          <cell r="Y3688">
            <v>6474.0885000000007</v>
          </cell>
          <cell r="Z3688">
            <v>7193.4316666666673</v>
          </cell>
          <cell r="AB3688" t="str">
            <v/>
          </cell>
          <cell r="AC3688">
            <v>1820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I3688" t="str">
            <v/>
          </cell>
          <cell r="AJ3688" t="str">
            <v/>
          </cell>
          <cell r="AM3688" t="e">
            <v>#N/A</v>
          </cell>
        </row>
        <row r="3689">
          <cell r="A3689" t="str">
            <v>ACTIVE</v>
          </cell>
          <cell r="B3689" t="str">
            <v>37-232</v>
          </cell>
          <cell r="C3689">
            <v>28869193</v>
          </cell>
          <cell r="D3689" t="str">
            <v>37-232</v>
          </cell>
          <cell r="E3689" t="str">
            <v>SDR 26</v>
          </cell>
          <cell r="F3689" t="str">
            <v>27 ELBOW 11.25 GXG SDR26</v>
          </cell>
          <cell r="G3689">
            <v>81.5625</v>
          </cell>
          <cell r="H3689">
            <v>36.996097499999998</v>
          </cell>
          <cell r="I3689">
            <v>1</v>
          </cell>
          <cell r="J3689">
            <v>2</v>
          </cell>
          <cell r="K3689">
            <v>8648.4548718954247</v>
          </cell>
          <cell r="L3689">
            <v>809.0222</v>
          </cell>
          <cell r="M3689" t="str">
            <v>SPECFIT</v>
          </cell>
          <cell r="N3689" t="str">
            <v>(80)31027</v>
          </cell>
          <cell r="O3689" t="str">
            <v>BOX</v>
          </cell>
          <cell r="P3689" t="str">
            <v>D</v>
          </cell>
          <cell r="Q3689" t="str">
            <v>F</v>
          </cell>
          <cell r="R3689">
            <v>6798.5058823529407</v>
          </cell>
          <cell r="S3689">
            <v>7274.401294117647</v>
          </cell>
          <cell r="T3689">
            <v>7274.401294117647</v>
          </cell>
          <cell r="U3689">
            <v>7274.401294117647</v>
          </cell>
          <cell r="V3689">
            <v>7783.6093847058828</v>
          </cell>
          <cell r="W3689">
            <v>7783.6093847058828</v>
          </cell>
          <cell r="X3689">
            <v>7783.6093847058828</v>
          </cell>
          <cell r="Y3689">
            <v>7783.6093847058828</v>
          </cell>
          <cell r="Z3689">
            <v>8648.4548718954247</v>
          </cell>
          <cell r="AB3689" t="str">
            <v/>
          </cell>
          <cell r="AC3689">
            <v>1821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I3689" t="str">
            <v/>
          </cell>
          <cell r="AJ3689" t="str">
            <v/>
          </cell>
          <cell r="AM3689" t="e">
            <v>#N/A</v>
          </cell>
        </row>
        <row r="3690">
          <cell r="A3690" t="str">
            <v>ACTIVE</v>
          </cell>
          <cell r="B3690" t="str">
            <v>37-233</v>
          </cell>
          <cell r="C3690">
            <v>28869207</v>
          </cell>
          <cell r="D3690" t="str">
            <v>37-233</v>
          </cell>
          <cell r="E3690" t="str">
            <v>SDR 26</v>
          </cell>
          <cell r="F3690" t="str">
            <v>30 ELBOW 11.25 GXG SDR26</v>
          </cell>
          <cell r="G3690">
            <v>136.125</v>
          </cell>
          <cell r="H3690">
            <v>61.745210999999998</v>
          </cell>
          <cell r="I3690">
            <v>1</v>
          </cell>
          <cell r="J3690">
            <v>1</v>
          </cell>
          <cell r="K3690">
            <v>11113.192598692811</v>
          </cell>
          <cell r="L3690">
            <v>1039.5858000000001</v>
          </cell>
          <cell r="M3690" t="str">
            <v>SPECFIT</v>
          </cell>
          <cell r="N3690" t="str">
            <v>(80)31030</v>
          </cell>
          <cell r="O3690" t="str">
            <v>BOX</v>
          </cell>
          <cell r="P3690" t="str">
            <v>D</v>
          </cell>
          <cell r="Q3690" t="str">
            <v>F</v>
          </cell>
          <cell r="R3690">
            <v>8736.0235294117647</v>
          </cell>
          <cell r="S3690">
            <v>9347.5451764705886</v>
          </cell>
          <cell r="T3690">
            <v>9347.5451764705886</v>
          </cell>
          <cell r="U3690">
            <v>9347.5451764705886</v>
          </cell>
          <cell r="V3690">
            <v>10001.873338823531</v>
          </cell>
          <cell r="W3690">
            <v>10001.873338823531</v>
          </cell>
          <cell r="X3690">
            <v>10001.873338823531</v>
          </cell>
          <cell r="Y3690">
            <v>10001.873338823531</v>
          </cell>
          <cell r="Z3690">
            <v>11113.192598692811</v>
          </cell>
          <cell r="AB3690" t="str">
            <v/>
          </cell>
          <cell r="AC3690">
            <v>1822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I3690" t="str">
            <v/>
          </cell>
          <cell r="AJ3690" t="str">
            <v/>
          </cell>
          <cell r="AM3690" t="e">
            <v>#N/A</v>
          </cell>
        </row>
        <row r="3691">
          <cell r="A3691" t="str">
            <v>ACTIVE</v>
          </cell>
          <cell r="B3691" t="str">
            <v>37-234</v>
          </cell>
          <cell r="C3691">
            <v>28869215</v>
          </cell>
          <cell r="D3691" t="str">
            <v>37-234</v>
          </cell>
          <cell r="E3691" t="str">
            <v>SDR 26</v>
          </cell>
          <cell r="F3691" t="str">
            <v>36 ELBOW 11.25 GXG SDR26</v>
          </cell>
          <cell r="G3691">
            <v>216</v>
          </cell>
          <cell r="H3691">
            <v>97.975871999999995</v>
          </cell>
          <cell r="I3691">
            <v>1</v>
          </cell>
          <cell r="J3691">
            <v>1</v>
          </cell>
          <cell r="K3691">
            <v>14224.85120653595</v>
          </cell>
          <cell r="L3691">
            <v>1330.6675</v>
          </cell>
          <cell r="M3691" t="str">
            <v>SPECFIT</v>
          </cell>
          <cell r="N3691" t="str">
            <v>(80)31036</v>
          </cell>
          <cell r="O3691" t="str">
            <v>BOX</v>
          </cell>
          <cell r="P3691" t="str">
            <v>D</v>
          </cell>
          <cell r="Q3691" t="str">
            <v>F</v>
          </cell>
          <cell r="R3691">
            <v>11182.082352941177</v>
          </cell>
          <cell r="S3691">
            <v>11964.828117647061</v>
          </cell>
          <cell r="T3691">
            <v>11964.828117647061</v>
          </cell>
          <cell r="U3691">
            <v>11964.828117647061</v>
          </cell>
          <cell r="V3691">
            <v>12802.366085882355</v>
          </cell>
          <cell r="W3691">
            <v>12802.366085882355</v>
          </cell>
          <cell r="X3691">
            <v>12802.366085882355</v>
          </cell>
          <cell r="Y3691">
            <v>12802.366085882355</v>
          </cell>
          <cell r="Z3691">
            <v>14224.85120653595</v>
          </cell>
          <cell r="AB3691" t="str">
            <v/>
          </cell>
          <cell r="AC3691">
            <v>1823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I3691" t="str">
            <v/>
          </cell>
          <cell r="AJ3691" t="str">
            <v/>
          </cell>
          <cell r="AM3691" t="e">
            <v>#N/A</v>
          </cell>
        </row>
        <row r="3692">
          <cell r="A3692" t="str">
            <v>ACTIVE</v>
          </cell>
          <cell r="B3692" t="str">
            <v>37-235</v>
          </cell>
          <cell r="C3692">
            <v>28869304</v>
          </cell>
          <cell r="D3692" t="str">
            <v>37-235</v>
          </cell>
          <cell r="E3692" t="str">
            <v>SDR 26</v>
          </cell>
          <cell r="F3692" t="str">
            <v>4 ELBOW 11.25 GXS SDR26</v>
          </cell>
          <cell r="G3692">
            <v>0.01</v>
          </cell>
          <cell r="H3692">
            <v>4.5359199999999997E-3</v>
          </cell>
          <cell r="I3692">
            <v>1</v>
          </cell>
          <cell r="J3692" t="str">
            <v>-</v>
          </cell>
          <cell r="K3692">
            <v>85.540555555555557</v>
          </cell>
          <cell r="L3692">
            <v>9.873270999999999</v>
          </cell>
          <cell r="M3692" t="str">
            <v>SPECFIT</v>
          </cell>
          <cell r="N3692" t="str">
            <v>(80)4004</v>
          </cell>
          <cell r="O3692" t="str">
            <v>BOX</v>
          </cell>
          <cell r="P3692" t="str">
            <v>D</v>
          </cell>
          <cell r="Q3692" t="str">
            <v>F</v>
          </cell>
          <cell r="R3692">
            <v>68.788235294117641</v>
          </cell>
          <cell r="S3692">
            <v>73.603411764705882</v>
          </cell>
          <cell r="T3692">
            <v>71.95</v>
          </cell>
          <cell r="U3692">
            <v>71.95</v>
          </cell>
          <cell r="V3692">
            <v>76.986500000000007</v>
          </cell>
          <cell r="W3692">
            <v>76.986500000000007</v>
          </cell>
          <cell r="X3692">
            <v>76.986500000000007</v>
          </cell>
          <cell r="Y3692">
            <v>76.986500000000007</v>
          </cell>
          <cell r="Z3692">
            <v>85.540555555555557</v>
          </cell>
          <cell r="AB3692" t="str">
            <v/>
          </cell>
          <cell r="AC3692">
            <v>1849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I3692" t="str">
            <v/>
          </cell>
          <cell r="AJ3692" t="str">
            <v/>
          </cell>
          <cell r="AM3692" t="e">
            <v>#N/A</v>
          </cell>
        </row>
        <row r="3693">
          <cell r="A3693" t="str">
            <v>ACTIVE</v>
          </cell>
          <cell r="B3693" t="str">
            <v>37-236</v>
          </cell>
          <cell r="C3693">
            <v>28869312</v>
          </cell>
          <cell r="D3693" t="str">
            <v>37-236</v>
          </cell>
          <cell r="E3693" t="str">
            <v>SDR 26</v>
          </cell>
          <cell r="F3693" t="str">
            <v>6 ELBOW 11.25 GXS SDR26</v>
          </cell>
          <cell r="G3693">
            <v>1.35</v>
          </cell>
          <cell r="H3693">
            <v>0.61234920000000004</v>
          </cell>
          <cell r="I3693">
            <v>1</v>
          </cell>
          <cell r="J3693">
            <v>100</v>
          </cell>
          <cell r="K3693">
            <v>117.2601111111111</v>
          </cell>
          <cell r="L3693">
            <v>15.957378</v>
          </cell>
          <cell r="M3693" t="str">
            <v>SPECFIT</v>
          </cell>
          <cell r="N3693" t="str">
            <v>(80)4006</v>
          </cell>
          <cell r="O3693" t="str">
            <v>BOX</v>
          </cell>
          <cell r="P3693" t="str">
            <v>D</v>
          </cell>
          <cell r="Q3693" t="str">
            <v>F</v>
          </cell>
          <cell r="R3693">
            <v>94.305882352941168</v>
          </cell>
          <cell r="S3693">
            <v>100.90729411764706</v>
          </cell>
          <cell r="T3693">
            <v>98.63</v>
          </cell>
          <cell r="U3693">
            <v>98.63</v>
          </cell>
          <cell r="V3693">
            <v>105.5341</v>
          </cell>
          <cell r="W3693">
            <v>105.5341</v>
          </cell>
          <cell r="X3693">
            <v>105.5341</v>
          </cell>
          <cell r="Y3693">
            <v>105.5341</v>
          </cell>
          <cell r="Z3693">
            <v>117.2601111111111</v>
          </cell>
          <cell r="AB3693" t="str">
            <v/>
          </cell>
          <cell r="AC3693">
            <v>1850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I3693" t="str">
            <v/>
          </cell>
          <cell r="AJ3693" t="str">
            <v/>
          </cell>
          <cell r="AM3693" t="e">
            <v>#N/A</v>
          </cell>
        </row>
        <row r="3694">
          <cell r="A3694" t="str">
            <v>ACTIVE</v>
          </cell>
          <cell r="B3694" t="str">
            <v>37-237</v>
          </cell>
          <cell r="C3694">
            <v>28869320</v>
          </cell>
          <cell r="D3694" t="str">
            <v>37-237</v>
          </cell>
          <cell r="E3694" t="str">
            <v>SDR 26</v>
          </cell>
          <cell r="F3694" t="str">
            <v>8 ELBOW 11.25 GXS SDR26</v>
          </cell>
          <cell r="G3694">
            <v>3.15</v>
          </cell>
          <cell r="H3694">
            <v>1.4288148000000001</v>
          </cell>
          <cell r="I3694">
            <v>1</v>
          </cell>
          <cell r="J3694">
            <v>43</v>
          </cell>
          <cell r="K3694">
            <v>298.69644444444447</v>
          </cell>
          <cell r="L3694">
            <v>28.583500000000001</v>
          </cell>
          <cell r="M3694" t="str">
            <v>SPECFIT</v>
          </cell>
          <cell r="N3694" t="str">
            <v>(80)4008</v>
          </cell>
          <cell r="O3694" t="str">
            <v>BOX</v>
          </cell>
          <cell r="P3694" t="str">
            <v>D</v>
          </cell>
          <cell r="Q3694" t="str">
            <v>F</v>
          </cell>
          <cell r="R3694">
            <v>240.2</v>
          </cell>
          <cell r="S3694">
            <v>257.01400000000001</v>
          </cell>
          <cell r="T3694">
            <v>251.24</v>
          </cell>
          <cell r="U3694">
            <v>251.24</v>
          </cell>
          <cell r="V3694">
            <v>268.82680000000005</v>
          </cell>
          <cell r="W3694">
            <v>268.82680000000005</v>
          </cell>
          <cell r="X3694">
            <v>268.82680000000005</v>
          </cell>
          <cell r="Y3694">
            <v>268.82680000000005</v>
          </cell>
          <cell r="Z3694">
            <v>298.69644444444447</v>
          </cell>
          <cell r="AB3694" t="str">
            <v/>
          </cell>
          <cell r="AC3694">
            <v>1851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I3694" t="str">
            <v/>
          </cell>
          <cell r="AJ3694" t="str">
            <v/>
          </cell>
          <cell r="AM3694" t="e">
            <v>#N/A</v>
          </cell>
        </row>
        <row r="3695">
          <cell r="A3695" t="str">
            <v>ACTIVE</v>
          </cell>
          <cell r="B3695" t="str">
            <v>37-238</v>
          </cell>
          <cell r="C3695">
            <v>28869339</v>
          </cell>
          <cell r="D3695" t="str">
            <v>37-238</v>
          </cell>
          <cell r="E3695" t="str">
            <v>SDR 26</v>
          </cell>
          <cell r="F3695" t="str">
            <v>10 ELBOW 11.25 GXS SDR26</v>
          </cell>
          <cell r="G3695">
            <v>5.4</v>
          </cell>
          <cell r="H3695">
            <v>2.4493968000000002</v>
          </cell>
          <cell r="I3695">
            <v>1</v>
          </cell>
          <cell r="J3695">
            <v>25</v>
          </cell>
          <cell r="K3695">
            <v>624.58277777777778</v>
          </cell>
          <cell r="L3695">
            <v>59.771999999999998</v>
          </cell>
          <cell r="M3695" t="str">
            <v>SPECFIT</v>
          </cell>
          <cell r="N3695" t="str">
            <v>(80)40010</v>
          </cell>
          <cell r="O3695" t="str">
            <v>BOX</v>
          </cell>
          <cell r="P3695" t="str">
            <v>D</v>
          </cell>
          <cell r="Q3695" t="str">
            <v>F</v>
          </cell>
          <cell r="R3695">
            <v>502.29411764705884</v>
          </cell>
          <cell r="S3695">
            <v>537.45470588235298</v>
          </cell>
          <cell r="T3695">
            <v>525.35</v>
          </cell>
          <cell r="U3695">
            <v>525.35</v>
          </cell>
          <cell r="V3695">
            <v>562.12450000000001</v>
          </cell>
          <cell r="W3695">
            <v>562.12450000000001</v>
          </cell>
          <cell r="X3695">
            <v>562.12450000000001</v>
          </cell>
          <cell r="Y3695">
            <v>562.12450000000001</v>
          </cell>
          <cell r="Z3695">
            <v>624.58277777777778</v>
          </cell>
          <cell r="AB3695" t="str">
            <v/>
          </cell>
          <cell r="AC3695">
            <v>1852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I3695" t="str">
            <v/>
          </cell>
          <cell r="AJ3695" t="str">
            <v/>
          </cell>
          <cell r="AM3695" t="e">
            <v>#N/A</v>
          </cell>
        </row>
        <row r="3696">
          <cell r="A3696" t="str">
            <v>ACTIVE</v>
          </cell>
          <cell r="B3696" t="str">
            <v>37-239</v>
          </cell>
          <cell r="C3696">
            <v>28869347</v>
          </cell>
          <cell r="D3696" t="str">
            <v>37-239</v>
          </cell>
          <cell r="E3696" t="str">
            <v>SDR 26</v>
          </cell>
          <cell r="F3696" t="str">
            <v>12 ELBOW 11.25 GXS SDR26</v>
          </cell>
          <cell r="G3696">
            <v>8.3249999999999993</v>
          </cell>
          <cell r="H3696">
            <v>3.7761533999999997</v>
          </cell>
          <cell r="I3696">
            <v>1</v>
          </cell>
          <cell r="J3696">
            <v>16</v>
          </cell>
          <cell r="K3696">
            <v>839.36744444444446</v>
          </cell>
          <cell r="L3696">
            <v>80.325500000000005</v>
          </cell>
          <cell r="M3696" t="str">
            <v>SPECFIT</v>
          </cell>
          <cell r="N3696" t="str">
            <v>(80)40012</v>
          </cell>
          <cell r="O3696" t="str">
            <v>BOX</v>
          </cell>
          <cell r="P3696" t="str">
            <v>D</v>
          </cell>
          <cell r="Q3696" t="str">
            <v>F</v>
          </cell>
          <cell r="R3696">
            <v>675.01176470588234</v>
          </cell>
          <cell r="S3696">
            <v>722.26258823529417</v>
          </cell>
          <cell r="T3696">
            <v>706.01</v>
          </cell>
          <cell r="U3696">
            <v>706.01</v>
          </cell>
          <cell r="V3696">
            <v>755.4307</v>
          </cell>
          <cell r="W3696">
            <v>755.4307</v>
          </cell>
          <cell r="X3696">
            <v>755.4307</v>
          </cell>
          <cell r="Y3696">
            <v>755.4307</v>
          </cell>
          <cell r="Z3696">
            <v>839.36744444444446</v>
          </cell>
          <cell r="AB3696" t="str">
            <v/>
          </cell>
          <cell r="AC3696">
            <v>1853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I3696" t="str">
            <v/>
          </cell>
          <cell r="AJ3696" t="str">
            <v/>
          </cell>
          <cell r="AM3696" t="e">
            <v>#N/A</v>
          </cell>
        </row>
        <row r="3697">
          <cell r="A3697" t="str">
            <v>ACTIVE</v>
          </cell>
          <cell r="B3697" t="str">
            <v>37-240</v>
          </cell>
          <cell r="C3697">
            <v>28869355</v>
          </cell>
          <cell r="D3697" t="str">
            <v>37-240</v>
          </cell>
          <cell r="E3697" t="str">
            <v>SDR 26</v>
          </cell>
          <cell r="F3697" t="str">
            <v>15 ELBOW 11.25 GXS SDR26</v>
          </cell>
          <cell r="G3697">
            <v>15.074999999999999</v>
          </cell>
          <cell r="H3697">
            <v>6.8378993999999995</v>
          </cell>
          <cell r="I3697">
            <v>1</v>
          </cell>
          <cell r="J3697">
            <v>9</v>
          </cell>
          <cell r="K3697">
            <v>2004.5855555555554</v>
          </cell>
          <cell r="L3697">
            <v>191.8339</v>
          </cell>
          <cell r="M3697" t="str">
            <v>SPECFIT</v>
          </cell>
          <cell r="N3697" t="str">
            <v>(80)40015</v>
          </cell>
          <cell r="O3697" t="str">
            <v>BOX</v>
          </cell>
          <cell r="P3697" t="str">
            <v>D</v>
          </cell>
          <cell r="Q3697" t="str">
            <v>F</v>
          </cell>
          <cell r="R3697">
            <v>1612.0588235294117</v>
          </cell>
          <cell r="S3697">
            <v>1724.9029411764707</v>
          </cell>
          <cell r="T3697">
            <v>1686.1</v>
          </cell>
          <cell r="U3697">
            <v>1686.1</v>
          </cell>
          <cell r="V3697">
            <v>1804.127</v>
          </cell>
          <cell r="W3697">
            <v>1804.127</v>
          </cell>
          <cell r="X3697">
            <v>1804.127</v>
          </cell>
          <cell r="Y3697">
            <v>1804.127</v>
          </cell>
          <cell r="Z3697">
            <v>2004.5855555555554</v>
          </cell>
          <cell r="AB3697" t="str">
            <v/>
          </cell>
          <cell r="AC3697">
            <v>1854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I3697" t="str">
            <v/>
          </cell>
          <cell r="AJ3697" t="str">
            <v/>
          </cell>
          <cell r="AM3697" t="e">
            <v>#N/A</v>
          </cell>
        </row>
        <row r="3698">
          <cell r="A3698" t="str">
            <v>ACTIVE</v>
          </cell>
          <cell r="B3698" t="str">
            <v>37-241</v>
          </cell>
          <cell r="C3698">
            <v>28869363</v>
          </cell>
          <cell r="D3698" t="str">
            <v>37-241</v>
          </cell>
          <cell r="E3698" t="str">
            <v>SDR 26</v>
          </cell>
          <cell r="F3698" t="str">
            <v>18 ELBOW 11.25 GXS SDR26</v>
          </cell>
          <cell r="G3698">
            <v>26.55</v>
          </cell>
          <cell r="H3698">
            <v>12.042867600000001</v>
          </cell>
          <cell r="I3698">
            <v>1</v>
          </cell>
          <cell r="J3698">
            <v>5</v>
          </cell>
          <cell r="K3698">
            <v>3264.7958888888893</v>
          </cell>
          <cell r="L3698">
            <v>312.43689999999998</v>
          </cell>
          <cell r="M3698" t="str">
            <v>SPECFIT</v>
          </cell>
          <cell r="N3698" t="str">
            <v>(80)40018</v>
          </cell>
          <cell r="O3698" t="str">
            <v>BOX</v>
          </cell>
          <cell r="P3698" t="str">
            <v>D</v>
          </cell>
          <cell r="Q3698" t="str">
            <v>F</v>
          </cell>
          <cell r="R3698">
            <v>2625.5294117647059</v>
          </cell>
          <cell r="S3698">
            <v>2809.3164705882355</v>
          </cell>
          <cell r="T3698">
            <v>2746.09</v>
          </cell>
          <cell r="U3698">
            <v>2746.09</v>
          </cell>
          <cell r="V3698">
            <v>2938.3163000000004</v>
          </cell>
          <cell r="W3698">
            <v>2938.3163000000004</v>
          </cell>
          <cell r="X3698">
            <v>2938.3163000000004</v>
          </cell>
          <cell r="Y3698">
            <v>2938.3163000000004</v>
          </cell>
          <cell r="Z3698">
            <v>3264.7958888888893</v>
          </cell>
          <cell r="AB3698" t="str">
            <v/>
          </cell>
          <cell r="AC3698">
            <v>1855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I3698" t="str">
            <v/>
          </cell>
          <cell r="AJ3698" t="str">
            <v/>
          </cell>
          <cell r="AM3698" t="e">
            <v>#N/A</v>
          </cell>
        </row>
        <row r="3699">
          <cell r="A3699" t="str">
            <v>ACTIVE</v>
          </cell>
          <cell r="B3699" t="str">
            <v>37-242</v>
          </cell>
          <cell r="C3699">
            <v>28869371</v>
          </cell>
          <cell r="D3699" t="str">
            <v>37-242</v>
          </cell>
          <cell r="E3699" t="str">
            <v>SDR 26</v>
          </cell>
          <cell r="F3699" t="str">
            <v>21 ELBOW 11.25 GXS SDR26</v>
          </cell>
          <cell r="G3699">
            <v>40.950000000000003</v>
          </cell>
          <cell r="H3699">
            <v>18.5745924</v>
          </cell>
          <cell r="I3699">
            <v>1</v>
          </cell>
          <cell r="J3699">
            <v>3</v>
          </cell>
          <cell r="K3699">
            <v>4995.83</v>
          </cell>
          <cell r="L3699">
            <v>478.09429999999998</v>
          </cell>
          <cell r="M3699" t="str">
            <v>SPECFIT</v>
          </cell>
          <cell r="N3699" t="str">
            <v>(80)40021</v>
          </cell>
          <cell r="O3699" t="str">
            <v>BOX</v>
          </cell>
          <cell r="P3699" t="str">
            <v>D</v>
          </cell>
          <cell r="Q3699" t="str">
            <v>F</v>
          </cell>
          <cell r="R3699">
            <v>4017.6000000000004</v>
          </cell>
          <cell r="S3699">
            <v>4298.8320000000003</v>
          </cell>
          <cell r="T3699">
            <v>4202.1000000000004</v>
          </cell>
          <cell r="U3699">
            <v>4202.1000000000004</v>
          </cell>
          <cell r="V3699">
            <v>4496.2470000000003</v>
          </cell>
          <cell r="W3699">
            <v>4496.2470000000003</v>
          </cell>
          <cell r="X3699">
            <v>4496.2470000000003</v>
          </cell>
          <cell r="Y3699">
            <v>4496.2470000000003</v>
          </cell>
          <cell r="Z3699">
            <v>4995.83</v>
          </cell>
          <cell r="AB3699" t="str">
            <v/>
          </cell>
          <cell r="AC3699">
            <v>1856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I3699" t="str">
            <v/>
          </cell>
          <cell r="AJ3699" t="str">
            <v/>
          </cell>
          <cell r="AM3699" t="e">
            <v>#N/A</v>
          </cell>
        </row>
        <row r="3700">
          <cell r="A3700" t="str">
            <v>ACTIVE</v>
          </cell>
          <cell r="B3700" t="str">
            <v>37-243</v>
          </cell>
          <cell r="C3700">
            <v>28869380</v>
          </cell>
          <cell r="D3700" t="str">
            <v>37-243</v>
          </cell>
          <cell r="E3700" t="str">
            <v>SDR 26</v>
          </cell>
          <cell r="F3700" t="str">
            <v>24 ELBOW 11.25 GXS SDR26</v>
          </cell>
          <cell r="G3700">
            <v>56.7</v>
          </cell>
          <cell r="H3700">
            <v>25.7186664</v>
          </cell>
          <cell r="I3700">
            <v>1</v>
          </cell>
          <cell r="J3700">
            <v>2</v>
          </cell>
          <cell r="K3700">
            <v>7193.3127777777772</v>
          </cell>
          <cell r="L3700">
            <v>688.3895</v>
          </cell>
          <cell r="M3700" t="str">
            <v>SPECFIT</v>
          </cell>
          <cell r="N3700" t="str">
            <v>(80)40024</v>
          </cell>
          <cell r="O3700" t="str">
            <v>BOX</v>
          </cell>
          <cell r="P3700" t="str">
            <v>D</v>
          </cell>
          <cell r="Q3700" t="str">
            <v>F</v>
          </cell>
          <cell r="R3700">
            <v>5784.7882352941178</v>
          </cell>
          <cell r="S3700">
            <v>6189.7234117647067</v>
          </cell>
          <cell r="T3700">
            <v>6050.45</v>
          </cell>
          <cell r="U3700">
            <v>6050.45</v>
          </cell>
          <cell r="V3700">
            <v>6473.9814999999999</v>
          </cell>
          <cell r="W3700">
            <v>6473.9814999999999</v>
          </cell>
          <cell r="X3700">
            <v>6473.9814999999999</v>
          </cell>
          <cell r="Y3700">
            <v>6473.9814999999999</v>
          </cell>
          <cell r="Z3700">
            <v>7193.3127777777772</v>
          </cell>
          <cell r="AB3700" t="str">
            <v/>
          </cell>
          <cell r="AC3700">
            <v>1857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I3700" t="str">
            <v/>
          </cell>
          <cell r="AJ3700" t="str">
            <v/>
          </cell>
          <cell r="AM3700" t="e">
            <v>#N/A</v>
          </cell>
        </row>
        <row r="3701">
          <cell r="A3701" t="str">
            <v>ACTIVE</v>
          </cell>
          <cell r="B3701" t="str">
            <v>37-244</v>
          </cell>
          <cell r="C3701">
            <v>28869398</v>
          </cell>
          <cell r="D3701" t="str">
            <v>37-244</v>
          </cell>
          <cell r="E3701" t="str">
            <v>SDR 26</v>
          </cell>
          <cell r="F3701" t="str">
            <v>27 ELBOW 11.25 GXS SDR26</v>
          </cell>
          <cell r="G3701">
            <v>82.35</v>
          </cell>
          <cell r="H3701">
            <v>37.353301199999997</v>
          </cell>
          <cell r="I3701">
            <v>1</v>
          </cell>
          <cell r="J3701">
            <v>2</v>
          </cell>
          <cell r="K3701">
            <v>8648.4548718954247</v>
          </cell>
          <cell r="L3701">
            <v>809.0222</v>
          </cell>
          <cell r="M3701" t="str">
            <v>SPECFIT</v>
          </cell>
          <cell r="N3701" t="str">
            <v>(80)40027</v>
          </cell>
          <cell r="O3701" t="str">
            <v>BOX</v>
          </cell>
          <cell r="P3701" t="str">
            <v>D</v>
          </cell>
          <cell r="Q3701" t="str">
            <v>F</v>
          </cell>
          <cell r="R3701">
            <v>6798.5058823529407</v>
          </cell>
          <cell r="S3701">
            <v>7274.401294117647</v>
          </cell>
          <cell r="T3701">
            <v>7274.401294117647</v>
          </cell>
          <cell r="U3701">
            <v>7274.401294117647</v>
          </cell>
          <cell r="V3701">
            <v>7783.6093847058828</v>
          </cell>
          <cell r="W3701">
            <v>7783.6093847058828</v>
          </cell>
          <cell r="X3701">
            <v>7783.6093847058828</v>
          </cell>
          <cell r="Y3701">
            <v>7783.6093847058828</v>
          </cell>
          <cell r="Z3701">
            <v>8648.4548718954247</v>
          </cell>
          <cell r="AB3701" t="str">
            <v/>
          </cell>
          <cell r="AC3701">
            <v>1858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I3701" t="str">
            <v/>
          </cell>
          <cell r="AJ3701" t="str">
            <v/>
          </cell>
          <cell r="AM3701" t="e">
            <v>#N/A</v>
          </cell>
        </row>
        <row r="3702">
          <cell r="A3702" t="str">
            <v>ACTIVE</v>
          </cell>
          <cell r="B3702" t="str">
            <v>37-245</v>
          </cell>
          <cell r="C3702">
            <v>28869401</v>
          </cell>
          <cell r="D3702" t="str">
            <v>37-245</v>
          </cell>
          <cell r="E3702" t="str">
            <v>SDR 26</v>
          </cell>
          <cell r="F3702" t="str">
            <v>30 ELBOW 11.25 GXS SDR26</v>
          </cell>
          <cell r="G3702">
            <v>137.69999999999999</v>
          </cell>
          <cell r="H3702">
            <v>62.459618399999997</v>
          </cell>
          <cell r="I3702">
            <v>1</v>
          </cell>
          <cell r="J3702">
            <v>1</v>
          </cell>
          <cell r="K3702">
            <v>13891.408435294115</v>
          </cell>
          <cell r="L3702">
            <v>1299.4753000000001</v>
          </cell>
          <cell r="M3702" t="str">
            <v>SPECFIT</v>
          </cell>
          <cell r="N3702" t="str">
            <v>(80)40030</v>
          </cell>
          <cell r="O3702" t="str">
            <v>BOX</v>
          </cell>
          <cell r="P3702" t="str">
            <v>D</v>
          </cell>
          <cell r="Q3702" t="str">
            <v>F</v>
          </cell>
          <cell r="R3702">
            <v>10919.964705882352</v>
          </cell>
          <cell r="S3702">
            <v>11684.362235294117</v>
          </cell>
          <cell r="T3702">
            <v>11684.362235294117</v>
          </cell>
          <cell r="U3702">
            <v>11684.362235294117</v>
          </cell>
          <cell r="V3702">
            <v>12502.267591764705</v>
          </cell>
          <cell r="W3702">
            <v>12502.267591764705</v>
          </cell>
          <cell r="X3702">
            <v>12502.267591764705</v>
          </cell>
          <cell r="Y3702">
            <v>12502.267591764705</v>
          </cell>
          <cell r="Z3702">
            <v>13891.408435294115</v>
          </cell>
          <cell r="AB3702" t="str">
            <v/>
          </cell>
          <cell r="AC3702">
            <v>1859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I3702" t="str">
            <v/>
          </cell>
          <cell r="AJ3702" t="str">
            <v/>
          </cell>
          <cell r="AM3702" t="e">
            <v>#N/A</v>
          </cell>
        </row>
        <row r="3703">
          <cell r="A3703" t="str">
            <v>ACTIVE</v>
          </cell>
          <cell r="B3703" t="str">
            <v>37-246</v>
          </cell>
          <cell r="C3703">
            <v>28869410</v>
          </cell>
          <cell r="D3703" t="str">
            <v>37-246</v>
          </cell>
          <cell r="E3703" t="str">
            <v>SDR 26</v>
          </cell>
          <cell r="F3703" t="str">
            <v>36 ELBOW 11.25 GXS SDR26</v>
          </cell>
          <cell r="G3703">
            <v>219.15</v>
          </cell>
          <cell r="H3703">
            <v>99.404686800000007</v>
          </cell>
          <cell r="I3703">
            <v>1</v>
          </cell>
          <cell r="J3703">
            <v>1</v>
          </cell>
          <cell r="K3703">
            <v>17364.256802614378</v>
          </cell>
          <cell r="L3703">
            <v>1624.3432</v>
          </cell>
          <cell r="M3703" t="str">
            <v>SPECFIT</v>
          </cell>
          <cell r="N3703" t="str">
            <v>(80)40036</v>
          </cell>
          <cell r="O3703" t="str">
            <v>BOX</v>
          </cell>
          <cell r="P3703" t="str">
            <v>D</v>
          </cell>
          <cell r="Q3703" t="str">
            <v>F</v>
          </cell>
          <cell r="R3703">
            <v>13649.952941176471</v>
          </cell>
          <cell r="S3703">
            <v>14605.449647058824</v>
          </cell>
          <cell r="T3703">
            <v>14605.449647058824</v>
          </cell>
          <cell r="U3703">
            <v>14605.449647058824</v>
          </cell>
          <cell r="V3703">
            <v>15627.831122352942</v>
          </cell>
          <cell r="W3703">
            <v>15627.831122352942</v>
          </cell>
          <cell r="X3703">
            <v>15627.831122352942</v>
          </cell>
          <cell r="Y3703">
            <v>15627.831122352942</v>
          </cell>
          <cell r="Z3703">
            <v>17364.256802614378</v>
          </cell>
          <cell r="AB3703" t="str">
            <v/>
          </cell>
          <cell r="AC3703">
            <v>1860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I3703" t="str">
            <v/>
          </cell>
          <cell r="AJ3703" t="str">
            <v/>
          </cell>
          <cell r="AM3703" t="e">
            <v>#N/A</v>
          </cell>
        </row>
        <row r="3704">
          <cell r="A3704" t="str">
            <v>ACTIVE</v>
          </cell>
          <cell r="B3704" t="str">
            <v>37-2704</v>
          </cell>
          <cell r="C3704">
            <v>28869509</v>
          </cell>
          <cell r="D3704" t="str">
            <v>37-2704</v>
          </cell>
          <cell r="E3704" t="str">
            <v>SDR 26</v>
          </cell>
          <cell r="F3704" t="str">
            <v>10 STOP COUPLING GXG SDR26</v>
          </cell>
          <cell r="G3704">
            <v>4.9950000000000001</v>
          </cell>
          <cell r="H3704">
            <v>2.2656920400000002</v>
          </cell>
          <cell r="I3704">
            <v>1</v>
          </cell>
          <cell r="J3704">
            <v>27</v>
          </cell>
          <cell r="K3704">
            <v>351.45933333333335</v>
          </cell>
          <cell r="L3704">
            <v>52.126239999999996</v>
          </cell>
          <cell r="M3704" t="str">
            <v>SPECFIT</v>
          </cell>
          <cell r="N3704" t="str">
            <v>(80)24010</v>
          </cell>
          <cell r="O3704" t="str">
            <v>BOX</v>
          </cell>
          <cell r="P3704" t="str">
            <v>D</v>
          </cell>
          <cell r="Q3704" t="str">
            <v>F</v>
          </cell>
          <cell r="R3704">
            <v>282.63529411764705</v>
          </cell>
          <cell r="S3704">
            <v>302.41976470588236</v>
          </cell>
          <cell r="T3704">
            <v>295.62</v>
          </cell>
          <cell r="U3704">
            <v>295.62</v>
          </cell>
          <cell r="V3704">
            <v>316.3134</v>
          </cell>
          <cell r="W3704">
            <v>316.3134</v>
          </cell>
          <cell r="X3704">
            <v>316.3134</v>
          </cell>
          <cell r="Y3704">
            <v>316.3134</v>
          </cell>
          <cell r="Z3704">
            <v>351.45933333333335</v>
          </cell>
          <cell r="AB3704" t="str">
            <v/>
          </cell>
          <cell r="AC3704">
            <v>1827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I3704" t="str">
            <v/>
          </cell>
          <cell r="AJ3704" t="str">
            <v/>
          </cell>
          <cell r="AM3704" t="e">
            <v>#N/A</v>
          </cell>
        </row>
        <row r="3705">
          <cell r="A3705" t="str">
            <v>ACTIVE</v>
          </cell>
          <cell r="B3705" t="str">
            <v>37-1705</v>
          </cell>
          <cell r="C3705">
            <v>28869517</v>
          </cell>
          <cell r="D3705" t="str">
            <v>37-1705</v>
          </cell>
          <cell r="E3705" t="str">
            <v>SDR 26</v>
          </cell>
          <cell r="F3705" t="str">
            <v>12 STOP COUPLING GXG SDR26</v>
          </cell>
          <cell r="G3705">
            <v>7.4249999999999998</v>
          </cell>
          <cell r="H3705">
            <v>3.3679205999999997</v>
          </cell>
          <cell r="I3705">
            <v>1</v>
          </cell>
          <cell r="J3705">
            <v>18</v>
          </cell>
          <cell r="K3705">
            <v>510.18788888888889</v>
          </cell>
          <cell r="L3705">
            <v>75.67204000000001</v>
          </cell>
          <cell r="M3705" t="str">
            <v>SPECFIT</v>
          </cell>
          <cell r="N3705" t="str">
            <v>(80)24012</v>
          </cell>
          <cell r="O3705" t="str">
            <v>BOX</v>
          </cell>
          <cell r="P3705" t="str">
            <v>D</v>
          </cell>
          <cell r="Q3705" t="str">
            <v>F</v>
          </cell>
          <cell r="R3705">
            <v>410.29411764705884</v>
          </cell>
          <cell r="S3705">
            <v>439.01470588235298</v>
          </cell>
          <cell r="T3705">
            <v>429.13</v>
          </cell>
          <cell r="U3705">
            <v>429.13</v>
          </cell>
          <cell r="V3705">
            <v>459.16910000000001</v>
          </cell>
          <cell r="W3705">
            <v>459.16910000000001</v>
          </cell>
          <cell r="X3705">
            <v>459.16910000000001</v>
          </cell>
          <cell r="Y3705">
            <v>459.16910000000001</v>
          </cell>
          <cell r="Z3705">
            <v>510.18788888888889</v>
          </cell>
          <cell r="AB3705" t="str">
            <v/>
          </cell>
          <cell r="AC3705">
            <v>1828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I3705" t="str">
            <v/>
          </cell>
          <cell r="AJ3705" t="str">
            <v/>
          </cell>
          <cell r="AM3705" t="e">
            <v>#N/A</v>
          </cell>
        </row>
        <row r="3706">
          <cell r="A3706" t="str">
            <v>ACTIVE</v>
          </cell>
          <cell r="B3706" t="str">
            <v>37-1706</v>
          </cell>
          <cell r="C3706">
            <v>28869525</v>
          </cell>
          <cell r="D3706" t="str">
            <v>37-1706</v>
          </cell>
          <cell r="E3706" t="str">
            <v>SDR 26</v>
          </cell>
          <cell r="F3706" t="str">
            <v>15 STOP COUPLING GXG SDR26</v>
          </cell>
          <cell r="G3706">
            <v>10.935</v>
          </cell>
          <cell r="H3706">
            <v>4.9600285199999998</v>
          </cell>
          <cell r="I3706">
            <v>1</v>
          </cell>
          <cell r="J3706">
            <v>12</v>
          </cell>
          <cell r="K3706">
            <v>1055.4717777777778</v>
          </cell>
          <cell r="L3706">
            <v>101.0067</v>
          </cell>
          <cell r="M3706" t="str">
            <v>SPECFIT</v>
          </cell>
          <cell r="N3706" t="str">
            <v>(80)24015</v>
          </cell>
          <cell r="O3706" t="str">
            <v>BOX</v>
          </cell>
          <cell r="P3706" t="str">
            <v>D</v>
          </cell>
          <cell r="Q3706" t="str">
            <v>F</v>
          </cell>
          <cell r="R3706">
            <v>848.80000000000007</v>
          </cell>
          <cell r="S3706">
            <v>908.21600000000012</v>
          </cell>
          <cell r="T3706">
            <v>887.78</v>
          </cell>
          <cell r="U3706">
            <v>887.78</v>
          </cell>
          <cell r="V3706">
            <v>949.92460000000005</v>
          </cell>
          <cell r="W3706">
            <v>949.92460000000005</v>
          </cell>
          <cell r="X3706">
            <v>949.92460000000005</v>
          </cell>
          <cell r="Y3706">
            <v>949.92460000000005</v>
          </cell>
          <cell r="Z3706">
            <v>1055.4717777777778</v>
          </cell>
          <cell r="AB3706" t="str">
            <v/>
          </cell>
          <cell r="AC3706">
            <v>1829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I3706" t="str">
            <v/>
          </cell>
          <cell r="AJ3706" t="str">
            <v/>
          </cell>
          <cell r="AM3706" t="e">
            <v>#N/A</v>
          </cell>
        </row>
        <row r="3707">
          <cell r="A3707" t="str">
            <v>ACTIVE</v>
          </cell>
          <cell r="B3707" t="str">
            <v>37-1707</v>
          </cell>
          <cell r="C3707">
            <v>28869533</v>
          </cell>
          <cell r="D3707" t="str">
            <v>37-1707</v>
          </cell>
          <cell r="E3707" t="str">
            <v>SDR 26</v>
          </cell>
          <cell r="F3707" t="str">
            <v>18 STOP COUPLING GXG SDR26</v>
          </cell>
          <cell r="G3707">
            <v>26.1</v>
          </cell>
          <cell r="H3707">
            <v>11.838751200000001</v>
          </cell>
          <cell r="I3707">
            <v>1</v>
          </cell>
          <cell r="J3707">
            <v>5</v>
          </cell>
          <cell r="K3707">
            <v>2246.5125555555555</v>
          </cell>
          <cell r="L3707">
            <v>214.9888</v>
          </cell>
          <cell r="M3707" t="str">
            <v>SPECFIT</v>
          </cell>
          <cell r="N3707" t="str">
            <v>(80)24018</v>
          </cell>
          <cell r="O3707" t="str">
            <v>BOX</v>
          </cell>
          <cell r="P3707" t="str">
            <v>D</v>
          </cell>
          <cell r="Q3707" t="str">
            <v>F</v>
          </cell>
          <cell r="R3707">
            <v>1806.6352941176472</v>
          </cell>
          <cell r="S3707">
            <v>1933.0997647058825</v>
          </cell>
          <cell r="T3707">
            <v>1889.59</v>
          </cell>
          <cell r="U3707">
            <v>1889.59</v>
          </cell>
          <cell r="V3707">
            <v>2021.8613</v>
          </cell>
          <cell r="W3707">
            <v>2021.8613</v>
          </cell>
          <cell r="X3707">
            <v>2021.8613</v>
          </cell>
          <cell r="Y3707">
            <v>2021.8613</v>
          </cell>
          <cell r="Z3707">
            <v>2246.5125555555555</v>
          </cell>
          <cell r="AB3707" t="str">
            <v/>
          </cell>
          <cell r="AC3707">
            <v>1830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I3707" t="str">
            <v/>
          </cell>
          <cell r="AJ3707" t="str">
            <v/>
          </cell>
          <cell r="AM3707" t="e">
            <v>#N/A</v>
          </cell>
        </row>
        <row r="3708">
          <cell r="A3708" t="str">
            <v>ACTIVE</v>
          </cell>
          <cell r="B3708" t="str">
            <v>37-1708</v>
          </cell>
          <cell r="C3708">
            <v>28869541</v>
          </cell>
          <cell r="D3708" t="str">
            <v>37-1708</v>
          </cell>
          <cell r="E3708" t="str">
            <v>SDR 26</v>
          </cell>
          <cell r="F3708" t="str">
            <v>21 STOP COUPLING GXG SDR26</v>
          </cell>
          <cell r="G3708">
            <v>43.29</v>
          </cell>
          <cell r="H3708">
            <v>19.635997679999999</v>
          </cell>
          <cell r="I3708">
            <v>1</v>
          </cell>
          <cell r="J3708">
            <v>3</v>
          </cell>
          <cell r="K3708">
            <v>4128.7020000000002</v>
          </cell>
          <cell r="L3708">
            <v>395.11009999999999</v>
          </cell>
          <cell r="M3708" t="str">
            <v>SPECFIT</v>
          </cell>
          <cell r="N3708" t="str">
            <v>(80)24021</v>
          </cell>
          <cell r="O3708" t="str">
            <v>BOX</v>
          </cell>
          <cell r="P3708" t="str">
            <v>D</v>
          </cell>
          <cell r="Q3708" t="str">
            <v>F</v>
          </cell>
          <cell r="R3708">
            <v>3320.2588235294115</v>
          </cell>
          <cell r="S3708">
            <v>3552.6769411764703</v>
          </cell>
          <cell r="T3708">
            <v>3472.74</v>
          </cell>
          <cell r="U3708">
            <v>3472.74</v>
          </cell>
          <cell r="V3708">
            <v>3715.8317999999999</v>
          </cell>
          <cell r="W3708">
            <v>3715.8317999999999</v>
          </cell>
          <cell r="X3708">
            <v>3715.8317999999999</v>
          </cell>
          <cell r="Y3708">
            <v>3715.8317999999999</v>
          </cell>
          <cell r="Z3708">
            <v>4128.7020000000002</v>
          </cell>
          <cell r="AB3708" t="str">
            <v/>
          </cell>
          <cell r="AC3708">
            <v>1831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I3708" t="str">
            <v/>
          </cell>
          <cell r="AJ3708" t="str">
            <v/>
          </cell>
          <cell r="AM3708" t="e">
            <v>#N/A</v>
          </cell>
        </row>
        <row r="3709">
          <cell r="A3709" t="str">
            <v>ACTIVE</v>
          </cell>
          <cell r="B3709" t="str">
            <v>37-1709</v>
          </cell>
          <cell r="C3709">
            <v>28869550</v>
          </cell>
          <cell r="D3709" t="str">
            <v>37-1709</v>
          </cell>
          <cell r="E3709" t="str">
            <v>SDR 26</v>
          </cell>
          <cell r="F3709" t="str">
            <v>24 STOP COUPLING GXG SDR26</v>
          </cell>
          <cell r="G3709">
            <v>63.18</v>
          </cell>
          <cell r="H3709">
            <v>28.657942559999999</v>
          </cell>
          <cell r="I3709">
            <v>1</v>
          </cell>
          <cell r="J3709">
            <v>2</v>
          </cell>
          <cell r="K3709">
            <v>6014.8742222222227</v>
          </cell>
          <cell r="L3709">
            <v>575.61279999999999</v>
          </cell>
          <cell r="M3709" t="str">
            <v>SPECFIT</v>
          </cell>
          <cell r="N3709" t="str">
            <v>(80)24024</v>
          </cell>
          <cell r="O3709" t="str">
            <v>BOX</v>
          </cell>
          <cell r="P3709" t="str">
            <v>D</v>
          </cell>
          <cell r="Q3709" t="str">
            <v>F</v>
          </cell>
          <cell r="R3709">
            <v>4837.0941176470587</v>
          </cell>
          <cell r="S3709">
            <v>5175.6907058823535</v>
          </cell>
          <cell r="T3709">
            <v>5059.24</v>
          </cell>
          <cell r="U3709">
            <v>5059.24</v>
          </cell>
          <cell r="V3709">
            <v>5413.3868000000002</v>
          </cell>
          <cell r="W3709">
            <v>5413.3868000000002</v>
          </cell>
          <cell r="X3709">
            <v>5413.3868000000002</v>
          </cell>
          <cell r="Y3709">
            <v>5413.3868000000002</v>
          </cell>
          <cell r="Z3709">
            <v>6014.8742222222227</v>
          </cell>
          <cell r="AB3709" t="str">
            <v/>
          </cell>
          <cell r="AC3709">
            <v>1832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I3709" t="str">
            <v/>
          </cell>
          <cell r="AJ3709" t="str">
            <v/>
          </cell>
          <cell r="AM3709" t="e">
            <v>#N/A</v>
          </cell>
        </row>
        <row r="3710">
          <cell r="A3710" t="str">
            <v>ACTIVE</v>
          </cell>
          <cell r="B3710" t="str">
            <v>37-1710</v>
          </cell>
          <cell r="C3710">
            <v>28869568</v>
          </cell>
          <cell r="D3710" t="str">
            <v>37-1710</v>
          </cell>
          <cell r="E3710" t="str">
            <v>SDR 26</v>
          </cell>
          <cell r="F3710" t="str">
            <v>27 STOP COUPLING GXG SDR26</v>
          </cell>
          <cell r="G3710">
            <v>84.825000000000003</v>
          </cell>
          <cell r="H3710">
            <v>38.475941400000004</v>
          </cell>
          <cell r="I3710">
            <v>1</v>
          </cell>
          <cell r="J3710">
            <v>2</v>
          </cell>
          <cell r="K3710">
            <v>6425.0441058823535</v>
          </cell>
          <cell r="L3710">
            <v>601.03210000000001</v>
          </cell>
          <cell r="M3710" t="str">
            <v>SPECFIT</v>
          </cell>
          <cell r="N3710" t="str">
            <v>(80)24027</v>
          </cell>
          <cell r="O3710" t="str">
            <v>BOX</v>
          </cell>
          <cell r="P3710" t="str">
            <v>D</v>
          </cell>
          <cell r="Q3710" t="str">
            <v>F</v>
          </cell>
          <cell r="R3710">
            <v>5050.6941176470591</v>
          </cell>
          <cell r="S3710">
            <v>5404.2427058823532</v>
          </cell>
          <cell r="T3710">
            <v>5404.2427058823532</v>
          </cell>
          <cell r="U3710">
            <v>5404.2427058823532</v>
          </cell>
          <cell r="V3710">
            <v>5782.5396952941182</v>
          </cell>
          <cell r="W3710">
            <v>5782.5396952941182</v>
          </cell>
          <cell r="X3710">
            <v>5782.5396952941182</v>
          </cell>
          <cell r="Y3710">
            <v>5782.5396952941182</v>
          </cell>
          <cell r="Z3710">
            <v>6425.0441058823535</v>
          </cell>
          <cell r="AB3710" t="str">
            <v/>
          </cell>
          <cell r="AC3710">
            <v>1833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I3710" t="str">
            <v/>
          </cell>
          <cell r="AJ3710" t="str">
            <v/>
          </cell>
          <cell r="AM3710" t="e">
            <v>#N/A</v>
          </cell>
        </row>
        <row r="3711">
          <cell r="A3711" t="str">
            <v>ACTIVE</v>
          </cell>
          <cell r="B3711" t="str">
            <v>37-1711</v>
          </cell>
          <cell r="C3711">
            <v>28869576</v>
          </cell>
          <cell r="D3711" t="str">
            <v>37-1711</v>
          </cell>
          <cell r="E3711" t="str">
            <v>SDR 26</v>
          </cell>
          <cell r="F3711" t="str">
            <v>30 STOP COUPLING GXG SDR26</v>
          </cell>
          <cell r="G3711">
            <v>146.25</v>
          </cell>
          <cell r="H3711">
            <v>66.337829999999997</v>
          </cell>
          <cell r="I3711">
            <v>1</v>
          </cell>
          <cell r="J3711">
            <v>1</v>
          </cell>
          <cell r="K3711">
            <v>8256.4500915032695</v>
          </cell>
          <cell r="L3711">
            <v>772.35140000000001</v>
          </cell>
          <cell r="M3711" t="str">
            <v>SPECFIT</v>
          </cell>
          <cell r="N3711" t="str">
            <v>(80)24030</v>
          </cell>
          <cell r="O3711" t="str">
            <v>BOX</v>
          </cell>
          <cell r="P3711" t="str">
            <v>D</v>
          </cell>
          <cell r="Q3711" t="str">
            <v>F</v>
          </cell>
          <cell r="R3711">
            <v>6490.3529411764712</v>
          </cell>
          <cell r="S3711">
            <v>6944.6776470588247</v>
          </cell>
          <cell r="T3711">
            <v>6944.6776470588247</v>
          </cell>
          <cell r="U3711">
            <v>6944.6776470588247</v>
          </cell>
          <cell r="V3711">
            <v>7430.8050823529429</v>
          </cell>
          <cell r="W3711">
            <v>7430.8050823529429</v>
          </cell>
          <cell r="X3711">
            <v>7430.8050823529429</v>
          </cell>
          <cell r="Y3711">
            <v>7430.8050823529429</v>
          </cell>
          <cell r="Z3711">
            <v>8256.4500915032695</v>
          </cell>
          <cell r="AB3711" t="str">
            <v/>
          </cell>
          <cell r="AC3711">
            <v>1834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I3711" t="str">
            <v/>
          </cell>
          <cell r="AJ3711" t="str">
            <v/>
          </cell>
          <cell r="AM3711" t="e">
            <v>#N/A</v>
          </cell>
        </row>
        <row r="3712">
          <cell r="A3712" t="str">
            <v>ACTIVE</v>
          </cell>
          <cell r="B3712" t="str">
            <v>37-1712</v>
          </cell>
          <cell r="C3712">
            <v>28869584</v>
          </cell>
          <cell r="D3712" t="str">
            <v>37-1712</v>
          </cell>
          <cell r="E3712" t="str">
            <v>SDR 26</v>
          </cell>
          <cell r="F3712" t="str">
            <v>36 STOP COUPLING GXG SDR26</v>
          </cell>
          <cell r="G3712">
            <v>239.26499999999999</v>
          </cell>
          <cell r="H3712">
            <v>108.52868987999999</v>
          </cell>
          <cell r="I3712">
            <v>1</v>
          </cell>
          <cell r="J3712">
            <v>1</v>
          </cell>
          <cell r="K3712">
            <v>10568.235164705882</v>
          </cell>
          <cell r="L3712">
            <v>988.60839999999996</v>
          </cell>
          <cell r="M3712" t="str">
            <v>SPECFIT</v>
          </cell>
          <cell r="N3712" t="str">
            <v>(80)24036</v>
          </cell>
          <cell r="O3712" t="str">
            <v>BOX</v>
          </cell>
          <cell r="P3712" t="str">
            <v>D</v>
          </cell>
          <cell r="Q3712" t="str">
            <v>F</v>
          </cell>
          <cell r="R3712">
            <v>8307.6352941176465</v>
          </cell>
          <cell r="S3712">
            <v>8889.1697647058827</v>
          </cell>
          <cell r="T3712">
            <v>8889.1697647058827</v>
          </cell>
          <cell r="U3712">
            <v>8889.1697647058827</v>
          </cell>
          <cell r="V3712">
            <v>9511.4116482352947</v>
          </cell>
          <cell r="W3712">
            <v>9511.4116482352947</v>
          </cell>
          <cell r="X3712">
            <v>9511.4116482352947</v>
          </cell>
          <cell r="Y3712">
            <v>9511.4116482352947</v>
          </cell>
          <cell r="Z3712">
            <v>10568.235164705882</v>
          </cell>
          <cell r="AB3712" t="str">
            <v/>
          </cell>
          <cell r="AC3712">
            <v>1835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I3712" t="str">
            <v/>
          </cell>
          <cell r="AJ3712" t="str">
            <v/>
          </cell>
          <cell r="AM3712" t="e">
            <v>#N/A</v>
          </cell>
        </row>
        <row r="3713">
          <cell r="A3713" t="str">
            <v>ACTIVE</v>
          </cell>
          <cell r="B3713" t="str">
            <v>37-1713</v>
          </cell>
          <cell r="C3713">
            <v>28869606</v>
          </cell>
          <cell r="D3713" t="str">
            <v>37-1713</v>
          </cell>
          <cell r="E3713" t="str">
            <v>SDR 26</v>
          </cell>
          <cell r="F3713" t="str">
            <v>10 REPAIR COUPLING GXG SDR26</v>
          </cell>
          <cell r="G3713">
            <v>4.9950000000000001</v>
          </cell>
          <cell r="H3713">
            <v>2.2656920400000002</v>
          </cell>
          <cell r="I3713">
            <v>1</v>
          </cell>
          <cell r="J3713">
            <v>27</v>
          </cell>
          <cell r="K3713">
            <v>351.45933333333335</v>
          </cell>
          <cell r="L3713">
            <v>39.837310000000002</v>
          </cell>
          <cell r="M3713" t="str">
            <v>SPECFIT</v>
          </cell>
          <cell r="N3713" t="str">
            <v>(80)22010</v>
          </cell>
          <cell r="O3713" t="str">
            <v>BOX</v>
          </cell>
          <cell r="P3713" t="str">
            <v>D</v>
          </cell>
          <cell r="Q3713" t="str">
            <v>F</v>
          </cell>
          <cell r="R3713">
            <v>282.63529411764705</v>
          </cell>
          <cell r="S3713">
            <v>302.41976470588236</v>
          </cell>
          <cell r="T3713">
            <v>295.62</v>
          </cell>
          <cell r="U3713">
            <v>295.62</v>
          </cell>
          <cell r="V3713">
            <v>316.3134</v>
          </cell>
          <cell r="W3713">
            <v>316.3134</v>
          </cell>
          <cell r="X3713">
            <v>316.3134</v>
          </cell>
          <cell r="Y3713">
            <v>316.3134</v>
          </cell>
          <cell r="Z3713">
            <v>351.45933333333335</v>
          </cell>
          <cell r="AB3713" t="str">
            <v/>
          </cell>
          <cell r="AC3713">
            <v>1864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I3713" t="str">
            <v/>
          </cell>
          <cell r="AJ3713" t="str">
            <v/>
          </cell>
          <cell r="AM3713" t="e">
            <v>#N/A</v>
          </cell>
        </row>
        <row r="3714">
          <cell r="A3714" t="str">
            <v>ACTIVE</v>
          </cell>
          <cell r="B3714" t="str">
            <v>37-1714</v>
          </cell>
          <cell r="C3714">
            <v>28869614</v>
          </cell>
          <cell r="D3714" t="str">
            <v>37-1714</v>
          </cell>
          <cell r="E3714" t="str">
            <v>SDR 26</v>
          </cell>
          <cell r="F3714" t="str">
            <v>12 REPAIR COUPLING GXG SDR26</v>
          </cell>
          <cell r="G3714">
            <v>7.4249999999999998</v>
          </cell>
          <cell r="H3714">
            <v>3.3679205999999997</v>
          </cell>
          <cell r="I3714">
            <v>1</v>
          </cell>
          <cell r="J3714">
            <v>18</v>
          </cell>
          <cell r="K3714">
            <v>510.18788888888889</v>
          </cell>
          <cell r="L3714">
            <v>57.832440000000005</v>
          </cell>
          <cell r="M3714" t="str">
            <v>SPECFIT</v>
          </cell>
          <cell r="N3714" t="str">
            <v>(80)22012</v>
          </cell>
          <cell r="O3714" t="str">
            <v>BOX</v>
          </cell>
          <cell r="P3714" t="str">
            <v>D</v>
          </cell>
          <cell r="Q3714" t="str">
            <v>F</v>
          </cell>
          <cell r="R3714">
            <v>410.29411764705884</v>
          </cell>
          <cell r="S3714">
            <v>439.01470588235298</v>
          </cell>
          <cell r="T3714">
            <v>429.13</v>
          </cell>
          <cell r="U3714">
            <v>429.13</v>
          </cell>
          <cell r="V3714">
            <v>459.16910000000001</v>
          </cell>
          <cell r="W3714">
            <v>459.16910000000001</v>
          </cell>
          <cell r="X3714">
            <v>459.16910000000001</v>
          </cell>
          <cell r="Y3714">
            <v>459.16910000000001</v>
          </cell>
          <cell r="Z3714">
            <v>510.18788888888889</v>
          </cell>
          <cell r="AB3714" t="str">
            <v/>
          </cell>
          <cell r="AC3714">
            <v>1865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I3714" t="str">
            <v/>
          </cell>
          <cell r="AJ3714" t="str">
            <v/>
          </cell>
          <cell r="AM3714" t="e">
            <v>#N/A</v>
          </cell>
        </row>
        <row r="3715">
          <cell r="A3715" t="str">
            <v>ACTIVE</v>
          </cell>
          <cell r="B3715" t="str">
            <v>37-1715</v>
          </cell>
          <cell r="C3715">
            <v>28869622</v>
          </cell>
          <cell r="D3715" t="str">
            <v>37-1715</v>
          </cell>
          <cell r="E3715" t="str">
            <v>SDR 26</v>
          </cell>
          <cell r="F3715" t="str">
            <v>15 REPAIR COUPLING GXG SDR26</v>
          </cell>
          <cell r="G3715">
            <v>12.42</v>
          </cell>
          <cell r="H3715">
            <v>5.6336126399999999</v>
          </cell>
          <cell r="I3715">
            <v>1</v>
          </cell>
          <cell r="J3715">
            <v>11</v>
          </cell>
          <cell r="K3715">
            <v>1055.4717777777778</v>
          </cell>
          <cell r="L3715">
            <v>78.578700000000012</v>
          </cell>
          <cell r="M3715" t="str">
            <v>SPECFIT</v>
          </cell>
          <cell r="N3715" t="str">
            <v>(80)22015</v>
          </cell>
          <cell r="O3715" t="str">
            <v>BOX</v>
          </cell>
          <cell r="P3715" t="str">
            <v>D</v>
          </cell>
          <cell r="Q3715" t="str">
            <v>F</v>
          </cell>
          <cell r="R3715">
            <v>848.80000000000007</v>
          </cell>
          <cell r="S3715">
            <v>908.21600000000012</v>
          </cell>
          <cell r="T3715">
            <v>887.78</v>
          </cell>
          <cell r="U3715">
            <v>887.78</v>
          </cell>
          <cell r="V3715">
            <v>949.92460000000005</v>
          </cell>
          <cell r="W3715">
            <v>949.92460000000005</v>
          </cell>
          <cell r="X3715">
            <v>949.92460000000005</v>
          </cell>
          <cell r="Y3715">
            <v>949.92460000000005</v>
          </cell>
          <cell r="Z3715">
            <v>1055.4717777777778</v>
          </cell>
          <cell r="AB3715" t="str">
            <v/>
          </cell>
          <cell r="AC3715">
            <v>1866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I3715" t="str">
            <v/>
          </cell>
          <cell r="AJ3715" t="str">
            <v/>
          </cell>
          <cell r="AM3715" t="e">
            <v>#N/A</v>
          </cell>
        </row>
        <row r="3716">
          <cell r="A3716" t="str">
            <v>ACTIVE</v>
          </cell>
          <cell r="B3716" t="str">
            <v>37-1716</v>
          </cell>
          <cell r="C3716">
            <v>28869630</v>
          </cell>
          <cell r="D3716" t="str">
            <v>37-1716</v>
          </cell>
          <cell r="E3716" t="str">
            <v>SDR 26</v>
          </cell>
          <cell r="F3716" t="str">
            <v>18 REPAIR COUPLING GXG SDR26</v>
          </cell>
          <cell r="G3716">
            <v>17.100000000000001</v>
          </cell>
          <cell r="H3716">
            <v>7.7564232000000004</v>
          </cell>
          <cell r="I3716">
            <v>1</v>
          </cell>
          <cell r="J3716">
            <v>8</v>
          </cell>
          <cell r="K3716">
            <v>2246.5125555555555</v>
          </cell>
          <cell r="L3716">
            <v>191.44445200000001</v>
          </cell>
          <cell r="M3716" t="str">
            <v>SPECFIT</v>
          </cell>
          <cell r="N3716" t="str">
            <v>(80)22018</v>
          </cell>
          <cell r="O3716" t="str">
            <v>BOX</v>
          </cell>
          <cell r="P3716" t="str">
            <v>D</v>
          </cell>
          <cell r="Q3716" t="str">
            <v>F</v>
          </cell>
          <cell r="R3716">
            <v>1806.6352941176472</v>
          </cell>
          <cell r="S3716">
            <v>1933.0997647058825</v>
          </cell>
          <cell r="T3716">
            <v>1889.59</v>
          </cell>
          <cell r="U3716">
            <v>1889.59</v>
          </cell>
          <cell r="V3716">
            <v>2021.8613</v>
          </cell>
          <cell r="W3716">
            <v>2021.8613</v>
          </cell>
          <cell r="X3716">
            <v>2021.8613</v>
          </cell>
          <cell r="Y3716">
            <v>2021.8613</v>
          </cell>
          <cell r="Z3716">
            <v>2246.5125555555555</v>
          </cell>
          <cell r="AB3716" t="str">
            <v/>
          </cell>
          <cell r="AC3716">
            <v>1867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I3716" t="str">
            <v/>
          </cell>
          <cell r="AJ3716" t="str">
            <v/>
          </cell>
          <cell r="AM3716" t="e">
            <v>#N/A</v>
          </cell>
        </row>
        <row r="3717">
          <cell r="A3717" t="str">
            <v>ACTIVE</v>
          </cell>
          <cell r="B3717" t="str">
            <v>37-1717</v>
          </cell>
          <cell r="C3717">
            <v>28869649</v>
          </cell>
          <cell r="D3717" t="str">
            <v>37-1717</v>
          </cell>
          <cell r="E3717" t="str">
            <v>SDR 26</v>
          </cell>
          <cell r="F3717" t="str">
            <v>21 REPAIR COUPLING GXG SDR26</v>
          </cell>
          <cell r="G3717">
            <v>0.01</v>
          </cell>
          <cell r="H3717">
            <v>4.5359199999999997E-3</v>
          </cell>
          <cell r="I3717">
            <v>1</v>
          </cell>
          <cell r="J3717" t="str">
            <v>-</v>
          </cell>
          <cell r="K3717">
            <v>4128.7733333333335</v>
          </cell>
          <cell r="L3717">
            <v>395.11750000000001</v>
          </cell>
          <cell r="M3717" t="str">
            <v>SPECFIT</v>
          </cell>
          <cell r="N3717" t="str">
            <v>(80)22021</v>
          </cell>
          <cell r="O3717" t="str">
            <v>BOX</v>
          </cell>
          <cell r="P3717" t="str">
            <v>D</v>
          </cell>
          <cell r="Q3717" t="str">
            <v>F</v>
          </cell>
          <cell r="R3717">
            <v>3320.3176470588237</v>
          </cell>
          <cell r="S3717">
            <v>3552.7398823529415</v>
          </cell>
          <cell r="T3717">
            <v>3472.8</v>
          </cell>
          <cell r="U3717">
            <v>3472.8</v>
          </cell>
          <cell r="V3717">
            <v>3715.8960000000002</v>
          </cell>
          <cell r="W3717">
            <v>3715.8960000000002</v>
          </cell>
          <cell r="X3717">
            <v>3715.8960000000002</v>
          </cell>
          <cell r="Y3717">
            <v>3715.8960000000002</v>
          </cell>
          <cell r="Z3717">
            <v>4128.7733333333335</v>
          </cell>
          <cell r="AB3717" t="str">
            <v/>
          </cell>
          <cell r="AC3717">
            <v>1868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I3717" t="str">
            <v/>
          </cell>
          <cell r="AJ3717" t="str">
            <v/>
          </cell>
          <cell r="AM3717" t="e">
            <v>#N/A</v>
          </cell>
        </row>
        <row r="3718">
          <cell r="A3718" t="str">
            <v>ACTIVE</v>
          </cell>
          <cell r="B3718" t="str">
            <v>37-1718</v>
          </cell>
          <cell r="C3718">
            <v>28869657</v>
          </cell>
          <cell r="D3718" t="str">
            <v>37-1718</v>
          </cell>
          <cell r="E3718" t="str">
            <v>SDR 26</v>
          </cell>
          <cell r="F3718" t="str">
            <v>24 REPAIR COUPLING GXG SDR26</v>
          </cell>
          <cell r="G3718">
            <v>0.01</v>
          </cell>
          <cell r="H3718">
            <v>4.5359199999999997E-3</v>
          </cell>
          <cell r="I3718">
            <v>1</v>
          </cell>
          <cell r="J3718" t="str">
            <v>-</v>
          </cell>
          <cell r="K3718">
            <v>6014.8742222222227</v>
          </cell>
          <cell r="L3718">
            <v>575.61279999999999</v>
          </cell>
          <cell r="M3718" t="str">
            <v>SPECFIT</v>
          </cell>
          <cell r="N3718" t="str">
            <v>(80)22024</v>
          </cell>
          <cell r="O3718" t="str">
            <v>BOX</v>
          </cell>
          <cell r="P3718" t="str">
            <v>D</v>
          </cell>
          <cell r="Q3718" t="str">
            <v>F</v>
          </cell>
          <cell r="R3718">
            <v>4837.0941176470587</v>
          </cell>
          <cell r="S3718">
            <v>5175.6907058823535</v>
          </cell>
          <cell r="T3718">
            <v>5059.24</v>
          </cell>
          <cell r="U3718">
            <v>5059.24</v>
          </cell>
          <cell r="V3718">
            <v>5413.3868000000002</v>
          </cell>
          <cell r="W3718">
            <v>5413.3868000000002</v>
          </cell>
          <cell r="X3718">
            <v>5413.3868000000002</v>
          </cell>
          <cell r="Y3718">
            <v>5413.3868000000002</v>
          </cell>
          <cell r="Z3718">
            <v>6014.8742222222227</v>
          </cell>
          <cell r="AB3718" t="str">
            <v/>
          </cell>
          <cell r="AC3718">
            <v>1869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I3718" t="str">
            <v/>
          </cell>
          <cell r="AJ3718" t="str">
            <v/>
          </cell>
          <cell r="AM3718" t="e">
            <v>#N/A</v>
          </cell>
        </row>
        <row r="3719">
          <cell r="A3719" t="str">
            <v>ACTIVE</v>
          </cell>
          <cell r="B3719" t="str">
            <v>37-1719</v>
          </cell>
          <cell r="C3719">
            <v>28869665</v>
          </cell>
          <cell r="D3719" t="str">
            <v>37-1719</v>
          </cell>
          <cell r="E3719" t="str">
            <v>SDR 26</v>
          </cell>
          <cell r="F3719" t="str">
            <v>27 REPAIR COUPLING GXG SDR26</v>
          </cell>
          <cell r="G3719">
            <v>0.01</v>
          </cell>
          <cell r="H3719">
            <v>4.5359199999999997E-3</v>
          </cell>
          <cell r="I3719">
            <v>1</v>
          </cell>
          <cell r="J3719" t="str">
            <v>-</v>
          </cell>
          <cell r="K3719">
            <v>6425.0441058823535</v>
          </cell>
          <cell r="L3719">
            <v>601.03210000000001</v>
          </cell>
          <cell r="M3719" t="str">
            <v>SPECFIT</v>
          </cell>
          <cell r="N3719" t="str">
            <v>(80)22027</v>
          </cell>
          <cell r="O3719" t="str">
            <v>BOX</v>
          </cell>
          <cell r="P3719" t="str">
            <v>D</v>
          </cell>
          <cell r="Q3719" t="str">
            <v>F</v>
          </cell>
          <cell r="R3719">
            <v>5050.6941176470591</v>
          </cell>
          <cell r="S3719">
            <v>5404.2427058823532</v>
          </cell>
          <cell r="T3719">
            <v>5404.2427058823532</v>
          </cell>
          <cell r="U3719">
            <v>5404.2427058823532</v>
          </cell>
          <cell r="V3719">
            <v>5782.5396952941182</v>
          </cell>
          <cell r="W3719">
            <v>5782.5396952941182</v>
          </cell>
          <cell r="X3719">
            <v>5782.5396952941182</v>
          </cell>
          <cell r="Y3719">
            <v>5782.5396952941182</v>
          </cell>
          <cell r="Z3719">
            <v>6425.0441058823535</v>
          </cell>
          <cell r="AB3719" t="str">
            <v/>
          </cell>
          <cell r="AC3719">
            <v>1870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I3719" t="str">
            <v/>
          </cell>
          <cell r="AJ3719" t="str">
            <v/>
          </cell>
          <cell r="AM3719" t="e">
            <v>#N/A</v>
          </cell>
        </row>
        <row r="3720">
          <cell r="A3720" t="str">
            <v>ACTIVE</v>
          </cell>
          <cell r="B3720" t="str">
            <v>37-1720</v>
          </cell>
          <cell r="C3720">
            <v>28869673</v>
          </cell>
          <cell r="D3720" t="str">
            <v>37-1720</v>
          </cell>
          <cell r="E3720" t="str">
            <v>SDR 26</v>
          </cell>
          <cell r="F3720" t="str">
            <v>30 REPAIR COUPLING GXG SDR26</v>
          </cell>
          <cell r="G3720">
            <v>0.01</v>
          </cell>
          <cell r="H3720">
            <v>4.5359199999999997E-3</v>
          </cell>
          <cell r="I3720">
            <v>1</v>
          </cell>
          <cell r="J3720" t="str">
            <v>-</v>
          </cell>
          <cell r="K3720">
            <v>8256.4500915032695</v>
          </cell>
          <cell r="L3720">
            <v>772.35140000000001</v>
          </cell>
          <cell r="M3720" t="str">
            <v>SPECFIT</v>
          </cell>
          <cell r="N3720" t="str">
            <v>(80)22030</v>
          </cell>
          <cell r="O3720" t="str">
            <v>BOX</v>
          </cell>
          <cell r="P3720" t="str">
            <v>D</v>
          </cell>
          <cell r="Q3720" t="str">
            <v>F</v>
          </cell>
          <cell r="R3720">
            <v>6490.3529411764712</v>
          </cell>
          <cell r="S3720">
            <v>6944.6776470588247</v>
          </cell>
          <cell r="T3720">
            <v>6944.6776470588247</v>
          </cell>
          <cell r="U3720">
            <v>6944.6776470588247</v>
          </cell>
          <cell r="V3720">
            <v>7430.8050823529429</v>
          </cell>
          <cell r="W3720">
            <v>7430.8050823529429</v>
          </cell>
          <cell r="X3720">
            <v>7430.8050823529429</v>
          </cell>
          <cell r="Y3720">
            <v>7430.8050823529429</v>
          </cell>
          <cell r="Z3720">
            <v>8256.4500915032695</v>
          </cell>
          <cell r="AB3720" t="str">
            <v/>
          </cell>
          <cell r="AC3720">
            <v>1871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I3720" t="str">
            <v/>
          </cell>
          <cell r="AJ3720" t="str">
            <v/>
          </cell>
          <cell r="AM3720" t="e">
            <v>#N/A</v>
          </cell>
        </row>
        <row r="3721">
          <cell r="A3721" t="str">
            <v>ACTIVE</v>
          </cell>
          <cell r="B3721" t="str">
            <v>37-1721</v>
          </cell>
          <cell r="C3721">
            <v>28869681</v>
          </cell>
          <cell r="D3721" t="str">
            <v>37-1721</v>
          </cell>
          <cell r="E3721" t="str">
            <v>SDR 26</v>
          </cell>
          <cell r="F3721" t="str">
            <v>36 REPAIR COUPLING GXG SDR26</v>
          </cell>
          <cell r="G3721">
            <v>0.01</v>
          </cell>
          <cell r="H3721">
            <v>4.5359199999999997E-3</v>
          </cell>
          <cell r="I3721">
            <v>1</v>
          </cell>
          <cell r="J3721" t="str">
            <v>-</v>
          </cell>
          <cell r="K3721">
            <v>10568.235164705882</v>
          </cell>
          <cell r="L3721">
            <v>988.60839999999996</v>
          </cell>
          <cell r="M3721" t="str">
            <v>SPECFIT</v>
          </cell>
          <cell r="N3721" t="str">
            <v>(80)22036</v>
          </cell>
          <cell r="O3721" t="str">
            <v>BOX</v>
          </cell>
          <cell r="P3721" t="str">
            <v>D</v>
          </cell>
          <cell r="Q3721" t="str">
            <v>F</v>
          </cell>
          <cell r="R3721">
            <v>8307.6352941176465</v>
          </cell>
          <cell r="S3721">
            <v>8889.1697647058827</v>
          </cell>
          <cell r="T3721">
            <v>8889.1697647058827</v>
          </cell>
          <cell r="U3721">
            <v>8889.1697647058827</v>
          </cell>
          <cell r="V3721">
            <v>9511.4116482352947</v>
          </cell>
          <cell r="W3721">
            <v>9511.4116482352947</v>
          </cell>
          <cell r="X3721">
            <v>9511.4116482352947</v>
          </cell>
          <cell r="Y3721">
            <v>9511.4116482352947</v>
          </cell>
          <cell r="Z3721">
            <v>10568.235164705882</v>
          </cell>
          <cell r="AB3721" t="str">
            <v/>
          </cell>
          <cell r="AC3721">
            <v>1872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I3721" t="str">
            <v/>
          </cell>
          <cell r="AJ3721" t="str">
            <v/>
          </cell>
          <cell r="AM3721" t="e">
            <v>#N/A</v>
          </cell>
        </row>
        <row r="3722">
          <cell r="A3722" t="str">
            <v>ACTIVE</v>
          </cell>
          <cell r="B3722" t="str">
            <v>37-1722</v>
          </cell>
          <cell r="C3722">
            <v>28869800</v>
          </cell>
          <cell r="D3722" t="str">
            <v>37-1722</v>
          </cell>
          <cell r="E3722" t="str">
            <v>SDR 26</v>
          </cell>
          <cell r="F3722" t="str">
            <v>10X4 INCR COUPLING CONC GXG SDR26</v>
          </cell>
          <cell r="G3722">
            <v>6.0750000000000002</v>
          </cell>
          <cell r="H3722">
            <v>2.7555714</v>
          </cell>
          <cell r="I3722">
            <v>1</v>
          </cell>
          <cell r="J3722">
            <v>22</v>
          </cell>
          <cell r="K3722">
            <v>481.01255555555554</v>
          </cell>
          <cell r="L3722">
            <v>40.973400000000005</v>
          </cell>
          <cell r="M3722" t="str">
            <v>SPECFIT</v>
          </cell>
          <cell r="N3722" t="str">
            <v>(80)600104</v>
          </cell>
          <cell r="O3722" t="str">
            <v>BOX</v>
          </cell>
          <cell r="P3722" t="str">
            <v>D</v>
          </cell>
          <cell r="Q3722" t="str">
            <v>F</v>
          </cell>
          <cell r="R3722">
            <v>386.82352941176475</v>
          </cell>
          <cell r="S3722">
            <v>413.90117647058833</v>
          </cell>
          <cell r="T3722">
            <v>404.59</v>
          </cell>
          <cell r="U3722">
            <v>404.59</v>
          </cell>
          <cell r="V3722">
            <v>432.91129999999998</v>
          </cell>
          <cell r="W3722">
            <v>432.91129999999998</v>
          </cell>
          <cell r="X3722">
            <v>432.91129999999998</v>
          </cell>
          <cell r="Y3722">
            <v>432.91129999999998</v>
          </cell>
          <cell r="Z3722">
            <v>481.01255555555554</v>
          </cell>
          <cell r="AB3722" t="str">
            <v/>
          </cell>
          <cell r="AC3722">
            <v>1876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I3722" t="str">
            <v/>
          </cell>
          <cell r="AJ3722" t="str">
            <v/>
          </cell>
          <cell r="AM3722" t="e">
            <v>#N/A</v>
          </cell>
        </row>
        <row r="3723">
          <cell r="A3723" t="str">
            <v>ACTIVE</v>
          </cell>
          <cell r="B3723" t="str">
            <v>37-1723</v>
          </cell>
          <cell r="C3723">
            <v>28869819</v>
          </cell>
          <cell r="D3723" t="str">
            <v>37-1723</v>
          </cell>
          <cell r="E3723" t="str">
            <v>SDR 26</v>
          </cell>
          <cell r="F3723" t="str">
            <v>10X6 INCR COUPLING CONC GXG SDR26</v>
          </cell>
          <cell r="G3723">
            <v>6.6150000000000002</v>
          </cell>
          <cell r="H3723">
            <v>3.0005110799999999</v>
          </cell>
          <cell r="I3723">
            <v>1</v>
          </cell>
          <cell r="J3723">
            <v>20</v>
          </cell>
          <cell r="K3723">
            <v>569.54911111111107</v>
          </cell>
          <cell r="L3723">
            <v>56.139119999999998</v>
          </cell>
          <cell r="M3723" t="str">
            <v>SPECFIT</v>
          </cell>
          <cell r="N3723" t="str">
            <v>(80)600106</v>
          </cell>
          <cell r="O3723" t="str">
            <v>BOX</v>
          </cell>
          <cell r="P3723" t="str">
            <v>D</v>
          </cell>
          <cell r="Q3723" t="str">
            <v>F</v>
          </cell>
          <cell r="R3723">
            <v>598.09411764705885</v>
          </cell>
          <cell r="S3723">
            <v>639.96070588235295</v>
          </cell>
          <cell r="T3723">
            <v>479.06</v>
          </cell>
          <cell r="U3723">
            <v>479.06</v>
          </cell>
          <cell r="V3723">
            <v>512.5942</v>
          </cell>
          <cell r="W3723">
            <v>512.5942</v>
          </cell>
          <cell r="X3723">
            <v>512.5942</v>
          </cell>
          <cell r="Y3723">
            <v>512.5942</v>
          </cell>
          <cell r="Z3723">
            <v>569.54911111111107</v>
          </cell>
          <cell r="AB3723" t="str">
            <v/>
          </cell>
          <cell r="AC3723">
            <v>1877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I3723" t="str">
            <v/>
          </cell>
          <cell r="AJ3723" t="str">
            <v/>
          </cell>
          <cell r="AM3723" t="e">
            <v>#N/A</v>
          </cell>
        </row>
        <row r="3724">
          <cell r="A3724" t="str">
            <v>ACTIVE</v>
          </cell>
          <cell r="B3724" t="str">
            <v>37-1724</v>
          </cell>
          <cell r="C3724">
            <v>28869827</v>
          </cell>
          <cell r="D3724" t="str">
            <v>37-1724</v>
          </cell>
          <cell r="E3724" t="str">
            <v>SDR 26</v>
          </cell>
          <cell r="F3724" t="str">
            <v>10X8 INCR COUPLING CONC GXG SDR26</v>
          </cell>
          <cell r="G3724">
            <v>3.7755000000000001</v>
          </cell>
          <cell r="H3724">
            <v>1.7125365960000001</v>
          </cell>
          <cell r="I3724">
            <v>1</v>
          </cell>
          <cell r="J3724">
            <v>36</v>
          </cell>
          <cell r="K3724">
            <v>660.68933333333337</v>
          </cell>
          <cell r="L3724">
            <v>65.123809999999992</v>
          </cell>
          <cell r="M3724" t="str">
            <v>SPECFIT</v>
          </cell>
          <cell r="N3724" t="str">
            <v>(80)600108</v>
          </cell>
          <cell r="O3724" t="str">
            <v>BOX</v>
          </cell>
          <cell r="P3724" t="str">
            <v>D</v>
          </cell>
          <cell r="Q3724" t="str">
            <v>F</v>
          </cell>
          <cell r="R3724">
            <v>703.16470588235302</v>
          </cell>
          <cell r="S3724">
            <v>752.3862352941178</v>
          </cell>
          <cell r="T3724">
            <v>555.72</v>
          </cell>
          <cell r="U3724">
            <v>555.72</v>
          </cell>
          <cell r="V3724">
            <v>594.62040000000002</v>
          </cell>
          <cell r="W3724">
            <v>594.62040000000002</v>
          </cell>
          <cell r="X3724">
            <v>594.62040000000002</v>
          </cell>
          <cell r="Y3724">
            <v>594.62040000000002</v>
          </cell>
          <cell r="Z3724">
            <v>660.68933333333337</v>
          </cell>
          <cell r="AB3724" t="str">
            <v/>
          </cell>
          <cell r="AC3724">
            <v>1878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I3724" t="str">
            <v/>
          </cell>
          <cell r="AJ3724" t="str">
            <v/>
          </cell>
          <cell r="AM3724" t="e">
            <v>#N/A</v>
          </cell>
        </row>
        <row r="3725">
          <cell r="A3725" t="str">
            <v>ACTIVE</v>
          </cell>
          <cell r="B3725" t="str">
            <v>37-1725</v>
          </cell>
          <cell r="C3725">
            <v>28869835</v>
          </cell>
          <cell r="D3725" t="str">
            <v>37-1725</v>
          </cell>
          <cell r="E3725" t="str">
            <v>SDR 26</v>
          </cell>
          <cell r="F3725" t="str">
            <v>12X4 INCR COUPLING CONC GXG SDR26</v>
          </cell>
          <cell r="G3725">
            <v>8.73</v>
          </cell>
          <cell r="H3725">
            <v>3.95985816</v>
          </cell>
          <cell r="I3725">
            <v>1</v>
          </cell>
          <cell r="J3725">
            <v>15</v>
          </cell>
          <cell r="K3725">
            <v>727.69511111111115</v>
          </cell>
          <cell r="L3725">
            <v>69.640500000000003</v>
          </cell>
          <cell r="M3725" t="str">
            <v>SPECFIT</v>
          </cell>
          <cell r="N3725" t="str">
            <v>(80)600124</v>
          </cell>
          <cell r="O3725" t="str">
            <v>BOX</v>
          </cell>
          <cell r="P3725" t="str">
            <v>D</v>
          </cell>
          <cell r="Q3725" t="str">
            <v>F</v>
          </cell>
          <cell r="R3725">
            <v>585.22352941176473</v>
          </cell>
          <cell r="S3725">
            <v>626.18917647058834</v>
          </cell>
          <cell r="T3725">
            <v>612.08000000000004</v>
          </cell>
          <cell r="U3725">
            <v>612.08000000000004</v>
          </cell>
          <cell r="V3725">
            <v>654.92560000000003</v>
          </cell>
          <cell r="W3725">
            <v>654.92560000000003</v>
          </cell>
          <cell r="X3725">
            <v>654.92560000000003</v>
          </cell>
          <cell r="Y3725">
            <v>654.92560000000003</v>
          </cell>
          <cell r="Z3725">
            <v>727.69511111111115</v>
          </cell>
          <cell r="AB3725" t="str">
            <v/>
          </cell>
          <cell r="AC3725">
            <v>1879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I3725" t="str">
            <v/>
          </cell>
          <cell r="AJ3725" t="str">
            <v/>
          </cell>
          <cell r="AM3725" t="e">
            <v>#N/A</v>
          </cell>
        </row>
        <row r="3726">
          <cell r="A3726" t="str">
            <v>ACTIVE</v>
          </cell>
          <cell r="B3726" t="str">
            <v>37-1726</v>
          </cell>
          <cell r="C3726">
            <v>28869843</v>
          </cell>
          <cell r="D3726" t="str">
            <v>37-1726</v>
          </cell>
          <cell r="E3726" t="str">
            <v>SDR 26</v>
          </cell>
          <cell r="F3726" t="str">
            <v>12X6 INCR COUPLING CONC GXG SDR26</v>
          </cell>
          <cell r="G3726">
            <v>9.27</v>
          </cell>
          <cell r="H3726">
            <v>4.2047978399999995</v>
          </cell>
          <cell r="I3726">
            <v>1</v>
          </cell>
          <cell r="J3726">
            <v>15</v>
          </cell>
          <cell r="K3726">
            <v>1240.1894444444447</v>
          </cell>
          <cell r="L3726">
            <v>122.24555000000001</v>
          </cell>
          <cell r="M3726" t="str">
            <v>SPECFIT</v>
          </cell>
          <cell r="N3726" t="str">
            <v>(80)600126</v>
          </cell>
          <cell r="O3726" t="str">
            <v>BOX</v>
          </cell>
          <cell r="P3726" t="str">
            <v>D</v>
          </cell>
          <cell r="Q3726" t="str">
            <v>F</v>
          </cell>
          <cell r="R3726">
            <v>997.35294117647061</v>
          </cell>
          <cell r="S3726">
            <v>1067.1676470588236</v>
          </cell>
          <cell r="T3726">
            <v>1043.1500000000001</v>
          </cell>
          <cell r="U3726">
            <v>1043.1500000000001</v>
          </cell>
          <cell r="V3726">
            <v>1116.1705000000002</v>
          </cell>
          <cell r="W3726">
            <v>1116.1705000000002</v>
          </cell>
          <cell r="X3726">
            <v>1116.1705000000002</v>
          </cell>
          <cell r="Y3726">
            <v>1116.1705000000002</v>
          </cell>
          <cell r="Z3726">
            <v>1240.1894444444447</v>
          </cell>
          <cell r="AB3726" t="str">
            <v/>
          </cell>
          <cell r="AC3726">
            <v>1880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I3726" t="str">
            <v/>
          </cell>
          <cell r="AJ3726" t="str">
            <v/>
          </cell>
          <cell r="AM3726" t="e">
            <v>#N/A</v>
          </cell>
        </row>
        <row r="3727">
          <cell r="A3727" t="str">
            <v>ACTIVE</v>
          </cell>
          <cell r="B3727" t="str">
            <v>37-1727</v>
          </cell>
          <cell r="C3727">
            <v>28869851</v>
          </cell>
          <cell r="D3727" t="str">
            <v>37-1727</v>
          </cell>
          <cell r="E3727" t="str">
            <v>SDR 26</v>
          </cell>
          <cell r="F3727" t="str">
            <v>12X8 INCR COUPLING CONC GXG SDR26</v>
          </cell>
          <cell r="G3727">
            <v>10.35</v>
          </cell>
          <cell r="H3727">
            <v>4.6946772000000001</v>
          </cell>
          <cell r="I3727">
            <v>1</v>
          </cell>
          <cell r="J3727">
            <v>13</v>
          </cell>
          <cell r="K3727">
            <v>881.20444444444445</v>
          </cell>
          <cell r="L3727">
            <v>86.859899999999996</v>
          </cell>
          <cell r="M3727" t="str">
            <v>SPECFIT</v>
          </cell>
          <cell r="N3727" t="str">
            <v>(80)600128</v>
          </cell>
          <cell r="O3727" t="str">
            <v>BOX</v>
          </cell>
          <cell r="P3727" t="str">
            <v>D</v>
          </cell>
          <cell r="Q3727" t="str">
            <v>F</v>
          </cell>
          <cell r="R3727">
            <v>708.65882352941185</v>
          </cell>
          <cell r="S3727">
            <v>758.26494117647076</v>
          </cell>
          <cell r="T3727">
            <v>741.2</v>
          </cell>
          <cell r="U3727">
            <v>741.2</v>
          </cell>
          <cell r="V3727">
            <v>793.08400000000006</v>
          </cell>
          <cell r="W3727">
            <v>793.08400000000006</v>
          </cell>
          <cell r="X3727">
            <v>793.08400000000006</v>
          </cell>
          <cell r="Y3727">
            <v>793.08400000000006</v>
          </cell>
          <cell r="Z3727">
            <v>881.20444444444445</v>
          </cell>
          <cell r="AB3727" t="str">
            <v/>
          </cell>
          <cell r="AC3727">
            <v>1881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I3727" t="str">
            <v/>
          </cell>
          <cell r="AJ3727" t="str">
            <v/>
          </cell>
          <cell r="AM3727" t="e">
            <v>#N/A</v>
          </cell>
        </row>
        <row r="3728">
          <cell r="A3728" t="str">
            <v>ACTIVE</v>
          </cell>
          <cell r="B3728" t="str">
            <v>37-1728</v>
          </cell>
          <cell r="C3728">
            <v>28869860</v>
          </cell>
          <cell r="D3728" t="str">
            <v>37-1728</v>
          </cell>
          <cell r="E3728" t="str">
            <v>SDR 26</v>
          </cell>
          <cell r="F3728" t="str">
            <v>12X10 INCR COUPLING CONC GXG SDR26</v>
          </cell>
          <cell r="G3728">
            <v>5.6654999999999998</v>
          </cell>
          <cell r="H3728">
            <v>2.5698254759999997</v>
          </cell>
          <cell r="I3728">
            <v>1</v>
          </cell>
          <cell r="J3728">
            <v>24</v>
          </cell>
          <cell r="K3728">
            <v>1021.422</v>
          </cell>
          <cell r="L3728">
            <v>97.748099999999994</v>
          </cell>
          <cell r="M3728" t="str">
            <v>SPECFIT</v>
          </cell>
          <cell r="N3728" t="str">
            <v>(80)6001210</v>
          </cell>
          <cell r="O3728" t="str">
            <v>BOX</v>
          </cell>
          <cell r="P3728" t="str">
            <v>D</v>
          </cell>
          <cell r="Q3728" t="str">
            <v>F</v>
          </cell>
          <cell r="R3728">
            <v>821.42352941176478</v>
          </cell>
          <cell r="S3728">
            <v>878.92317647058837</v>
          </cell>
          <cell r="T3728">
            <v>859.14</v>
          </cell>
          <cell r="U3728">
            <v>859.14</v>
          </cell>
          <cell r="V3728">
            <v>919.27980000000002</v>
          </cell>
          <cell r="W3728">
            <v>919.27980000000002</v>
          </cell>
          <cell r="X3728">
            <v>919.27980000000002</v>
          </cell>
          <cell r="Y3728">
            <v>919.27980000000002</v>
          </cell>
          <cell r="Z3728">
            <v>1021.422</v>
          </cell>
          <cell r="AB3728" t="str">
            <v/>
          </cell>
          <cell r="AC3728">
            <v>1882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I3728" t="str">
            <v/>
          </cell>
          <cell r="AJ3728" t="str">
            <v/>
          </cell>
          <cell r="AM3728" t="e">
            <v>#N/A</v>
          </cell>
        </row>
        <row r="3729">
          <cell r="A3729" t="str">
            <v>ACTIVE</v>
          </cell>
          <cell r="B3729" t="str">
            <v>37-1729</v>
          </cell>
          <cell r="C3729">
            <v>28869878</v>
          </cell>
          <cell r="D3729" t="str">
            <v>37-1729</v>
          </cell>
          <cell r="E3729" t="str">
            <v>SDR 26</v>
          </cell>
          <cell r="F3729" t="str">
            <v>15X4 INCR COUPLING CONC GXG SDR26</v>
          </cell>
          <cell r="G3729">
            <v>13.41</v>
          </cell>
          <cell r="H3729">
            <v>6.08266872</v>
          </cell>
          <cell r="I3729">
            <v>1</v>
          </cell>
          <cell r="J3729">
            <v>10</v>
          </cell>
          <cell r="K3729">
            <v>1222.2847777777777</v>
          </cell>
          <cell r="L3729">
            <v>116.9704</v>
          </cell>
          <cell r="M3729" t="str">
            <v>SPECFIT</v>
          </cell>
          <cell r="N3729" t="str">
            <v>(80)600154</v>
          </cell>
          <cell r="O3729" t="str">
            <v>BOX</v>
          </cell>
          <cell r="P3729" t="str">
            <v>D</v>
          </cell>
          <cell r="Q3729" t="str">
            <v>F</v>
          </cell>
          <cell r="R3729">
            <v>982.95294117647063</v>
          </cell>
          <cell r="S3729">
            <v>1051.7596470588237</v>
          </cell>
          <cell r="T3729">
            <v>1028.0899999999999</v>
          </cell>
          <cell r="U3729">
            <v>1028.0899999999999</v>
          </cell>
          <cell r="V3729">
            <v>1100.0563</v>
          </cell>
          <cell r="W3729">
            <v>1100.0563</v>
          </cell>
          <cell r="X3729">
            <v>1100.0563</v>
          </cell>
          <cell r="Y3729">
            <v>1100.0563</v>
          </cell>
          <cell r="Z3729">
            <v>1222.2847777777777</v>
          </cell>
          <cell r="AB3729" t="str">
            <v/>
          </cell>
          <cell r="AC3729">
            <v>1883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I3729" t="str">
            <v/>
          </cell>
          <cell r="AJ3729" t="str">
            <v/>
          </cell>
          <cell r="AM3729" t="e">
            <v>#N/A</v>
          </cell>
        </row>
        <row r="3730">
          <cell r="A3730" t="str">
            <v>ACTIVE</v>
          </cell>
          <cell r="B3730" t="str">
            <v>37-1730</v>
          </cell>
          <cell r="C3730">
            <v>28869886</v>
          </cell>
          <cell r="D3730" t="str">
            <v>37-1730</v>
          </cell>
          <cell r="E3730" t="str">
            <v>SDR 26</v>
          </cell>
          <cell r="F3730" t="str">
            <v>15X6 INCR COUPLING CONC GXG SDR26</v>
          </cell>
          <cell r="G3730">
            <v>13.95</v>
          </cell>
          <cell r="H3730">
            <v>6.3276083999999999</v>
          </cell>
          <cell r="I3730">
            <v>1</v>
          </cell>
          <cell r="J3730">
            <v>10</v>
          </cell>
          <cell r="K3730">
            <v>1584.123111111111</v>
          </cell>
          <cell r="L3730">
            <v>151.59710000000001</v>
          </cell>
          <cell r="M3730" t="str">
            <v>SPECFIT</v>
          </cell>
          <cell r="N3730" t="str">
            <v>(80)600156</v>
          </cell>
          <cell r="O3730" t="str">
            <v>BOX</v>
          </cell>
          <cell r="P3730" t="str">
            <v>D</v>
          </cell>
          <cell r="Q3730" t="str">
            <v>F</v>
          </cell>
          <cell r="R3730">
            <v>1273.9294117647057</v>
          </cell>
          <cell r="S3730">
            <v>1363.1044705882352</v>
          </cell>
          <cell r="T3730">
            <v>1332.44</v>
          </cell>
          <cell r="U3730">
            <v>1332.44</v>
          </cell>
          <cell r="V3730">
            <v>1425.7108000000001</v>
          </cell>
          <cell r="W3730">
            <v>1425.7108000000001</v>
          </cell>
          <cell r="X3730">
            <v>1425.7108000000001</v>
          </cell>
          <cell r="Y3730">
            <v>1425.7108000000001</v>
          </cell>
          <cell r="Z3730">
            <v>1584.123111111111</v>
          </cell>
          <cell r="AB3730" t="str">
            <v/>
          </cell>
          <cell r="AC3730">
            <v>1884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I3730" t="str">
            <v/>
          </cell>
          <cell r="AJ3730" t="str">
            <v/>
          </cell>
          <cell r="AM3730" t="e">
            <v>#N/A</v>
          </cell>
        </row>
        <row r="3731">
          <cell r="A3731" t="str">
            <v>ACTIVE</v>
          </cell>
          <cell r="B3731" t="str">
            <v>37-1731</v>
          </cell>
          <cell r="C3731">
            <v>28869894</v>
          </cell>
          <cell r="D3731" t="str">
            <v>37-1731</v>
          </cell>
          <cell r="E3731" t="str">
            <v>SDR 26</v>
          </cell>
          <cell r="F3731" t="str">
            <v>15X8 INCR COUPLING CONC GXG SDR26</v>
          </cell>
          <cell r="G3731">
            <v>15.03</v>
          </cell>
          <cell r="H3731">
            <v>6.8174877599999997</v>
          </cell>
          <cell r="I3731">
            <v>1</v>
          </cell>
          <cell r="J3731">
            <v>9</v>
          </cell>
          <cell r="K3731">
            <v>1344.787888888889</v>
          </cell>
          <cell r="L3731">
            <v>128.69409999999999</v>
          </cell>
          <cell r="M3731" t="str">
            <v>SPECFIT</v>
          </cell>
          <cell r="N3731" t="str">
            <v>(80)600158</v>
          </cell>
          <cell r="O3731" t="str">
            <v>BOX</v>
          </cell>
          <cell r="P3731" t="str">
            <v>D</v>
          </cell>
          <cell r="Q3731" t="str">
            <v>F</v>
          </cell>
          <cell r="R3731">
            <v>1081.4705882352941</v>
          </cell>
          <cell r="S3731">
            <v>1157.1735294117648</v>
          </cell>
          <cell r="T3731">
            <v>1131.1300000000001</v>
          </cell>
          <cell r="U3731">
            <v>1131.1300000000001</v>
          </cell>
          <cell r="V3731">
            <v>1210.3091000000002</v>
          </cell>
          <cell r="W3731">
            <v>1210.3091000000002</v>
          </cell>
          <cell r="X3731">
            <v>1210.3091000000002</v>
          </cell>
          <cell r="Y3731">
            <v>1210.3091000000002</v>
          </cell>
          <cell r="Z3731">
            <v>1344.787888888889</v>
          </cell>
          <cell r="AB3731" t="str">
            <v/>
          </cell>
          <cell r="AC3731">
            <v>1885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I3731" t="str">
            <v/>
          </cell>
          <cell r="AJ3731" t="str">
            <v/>
          </cell>
          <cell r="AM3731" t="e">
            <v>#N/A</v>
          </cell>
        </row>
        <row r="3732">
          <cell r="A3732" t="str">
            <v>ACTIVE</v>
          </cell>
          <cell r="B3732" t="str">
            <v>37-1732</v>
          </cell>
          <cell r="C3732">
            <v>28869908</v>
          </cell>
          <cell r="D3732" t="str">
            <v>37-1732</v>
          </cell>
          <cell r="E3732" t="str">
            <v>SDR 26</v>
          </cell>
          <cell r="F3732" t="str">
            <v>15X10 INCR COUPLING CONC GXG SDR26</v>
          </cell>
          <cell r="G3732">
            <v>16.38</v>
          </cell>
          <cell r="H3732">
            <v>7.4298369599999994</v>
          </cell>
          <cell r="I3732">
            <v>1</v>
          </cell>
          <cell r="J3732">
            <v>8</v>
          </cell>
          <cell r="K3732">
            <v>1482.1996666666666</v>
          </cell>
          <cell r="L3732">
            <v>141.8434</v>
          </cell>
          <cell r="M3732" t="str">
            <v>SPECFIT</v>
          </cell>
          <cell r="N3732" t="str">
            <v>(80)6001510</v>
          </cell>
          <cell r="O3732" t="str">
            <v>BOX</v>
          </cell>
          <cell r="P3732" t="str">
            <v>D</v>
          </cell>
          <cell r="Q3732" t="str">
            <v>F</v>
          </cell>
          <cell r="R3732">
            <v>1191.964705882353</v>
          </cell>
          <cell r="S3732">
            <v>1275.4022352941176</v>
          </cell>
          <cell r="T3732">
            <v>1246.71</v>
          </cell>
          <cell r="U3732">
            <v>1246.71</v>
          </cell>
          <cell r="V3732">
            <v>1333.9797000000001</v>
          </cell>
          <cell r="W3732">
            <v>1333.9797000000001</v>
          </cell>
          <cell r="X3732">
            <v>1333.9797000000001</v>
          </cell>
          <cell r="Y3732">
            <v>1333.9797000000001</v>
          </cell>
          <cell r="Z3732">
            <v>1482.1996666666666</v>
          </cell>
          <cell r="AB3732" t="str">
            <v/>
          </cell>
          <cell r="AC3732">
            <v>1886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I3732" t="str">
            <v/>
          </cell>
          <cell r="AJ3732" t="str">
            <v/>
          </cell>
          <cell r="AM3732" t="e">
            <v>#N/A</v>
          </cell>
        </row>
        <row r="3733">
          <cell r="A3733" t="str">
            <v>ACTIVE</v>
          </cell>
          <cell r="B3733" t="str">
            <v>37-1733</v>
          </cell>
          <cell r="C3733">
            <v>28869916</v>
          </cell>
          <cell r="D3733" t="str">
            <v>37-1733</v>
          </cell>
          <cell r="E3733" t="str">
            <v>SDR 26</v>
          </cell>
          <cell r="F3733" t="str">
            <v>15X12 INCR COUPLING CONC GXG SDR26</v>
          </cell>
          <cell r="G3733">
            <v>7.9065000000000003</v>
          </cell>
          <cell r="H3733">
            <v>3.5863251480000002</v>
          </cell>
          <cell r="I3733">
            <v>1</v>
          </cell>
          <cell r="J3733">
            <v>17</v>
          </cell>
          <cell r="K3733">
            <v>1611.7291111111113</v>
          </cell>
          <cell r="L3733">
            <v>154.23920000000001</v>
          </cell>
          <cell r="M3733" t="str">
            <v>SPECFIT</v>
          </cell>
          <cell r="N3733" t="str">
            <v>(80)6001512</v>
          </cell>
          <cell r="O3733" t="str">
            <v>BOX</v>
          </cell>
          <cell r="P3733" t="str">
            <v>D</v>
          </cell>
          <cell r="Q3733" t="str">
            <v>F</v>
          </cell>
          <cell r="R3733">
            <v>1296.129411764706</v>
          </cell>
          <cell r="S3733">
            <v>1386.8584705882356</v>
          </cell>
          <cell r="T3733">
            <v>1355.66</v>
          </cell>
          <cell r="U3733">
            <v>1355.66</v>
          </cell>
          <cell r="V3733">
            <v>1450.5562000000002</v>
          </cell>
          <cell r="W3733">
            <v>1450.5562000000002</v>
          </cell>
          <cell r="X3733">
            <v>1450.5562000000002</v>
          </cell>
          <cell r="Y3733">
            <v>1450.5562000000002</v>
          </cell>
          <cell r="Z3733">
            <v>1611.7291111111113</v>
          </cell>
          <cell r="AB3733" t="str">
            <v/>
          </cell>
          <cell r="AC3733">
            <v>1887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I3733" t="str">
            <v/>
          </cell>
          <cell r="AJ3733" t="str">
            <v/>
          </cell>
          <cell r="AM3733" t="e">
            <v>#N/A</v>
          </cell>
        </row>
        <row r="3734">
          <cell r="A3734" t="str">
            <v>ACTIVE</v>
          </cell>
          <cell r="B3734" t="str">
            <v>37-1734</v>
          </cell>
          <cell r="C3734">
            <v>28869924</v>
          </cell>
          <cell r="D3734" t="str">
            <v>37-1734</v>
          </cell>
          <cell r="E3734" t="str">
            <v>SDR 26</v>
          </cell>
          <cell r="F3734" t="str">
            <v>18X4 INCR COUPLING CONC GXG SDR26</v>
          </cell>
          <cell r="G3734">
            <v>22.05</v>
          </cell>
          <cell r="H3734">
            <v>10.001703600000001</v>
          </cell>
          <cell r="I3734">
            <v>1</v>
          </cell>
          <cell r="J3734">
            <v>6</v>
          </cell>
          <cell r="K3734">
            <v>1615.9853333333333</v>
          </cell>
          <cell r="L3734">
            <v>154.64840000000001</v>
          </cell>
          <cell r="M3734" t="str">
            <v>SPECFIT</v>
          </cell>
          <cell r="N3734" t="str">
            <v>(80)600184</v>
          </cell>
          <cell r="O3734" t="str">
            <v>BOX</v>
          </cell>
          <cell r="P3734" t="str">
            <v>D</v>
          </cell>
          <cell r="Q3734" t="str">
            <v>F</v>
          </cell>
          <cell r="R3734">
            <v>1299.5764705882355</v>
          </cell>
          <cell r="S3734">
            <v>1390.546823529412</v>
          </cell>
          <cell r="T3734">
            <v>1359.24</v>
          </cell>
          <cell r="U3734">
            <v>1359.24</v>
          </cell>
          <cell r="V3734">
            <v>1454.3868</v>
          </cell>
          <cell r="W3734">
            <v>1454.3868</v>
          </cell>
          <cell r="X3734">
            <v>1454.3868</v>
          </cell>
          <cell r="Y3734">
            <v>1454.3868</v>
          </cell>
          <cell r="Z3734">
            <v>1615.9853333333333</v>
          </cell>
          <cell r="AB3734" t="str">
            <v/>
          </cell>
          <cell r="AC3734">
            <v>1888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I3734" t="str">
            <v/>
          </cell>
          <cell r="AJ3734" t="str">
            <v/>
          </cell>
          <cell r="AM3734" t="e">
            <v>#N/A</v>
          </cell>
        </row>
        <row r="3735">
          <cell r="A3735" t="str">
            <v>ACTIVE</v>
          </cell>
          <cell r="B3735" t="str">
            <v>37-1735</v>
          </cell>
          <cell r="C3735">
            <v>28869932</v>
          </cell>
          <cell r="D3735" t="str">
            <v>37-1735</v>
          </cell>
          <cell r="E3735" t="str">
            <v>SDR 26</v>
          </cell>
          <cell r="F3735" t="str">
            <v>18X6 INCR COUPLING CONC GXG SDR26</v>
          </cell>
          <cell r="G3735">
            <v>22.5</v>
          </cell>
          <cell r="H3735">
            <v>10.205819999999999</v>
          </cell>
          <cell r="I3735">
            <v>1</v>
          </cell>
          <cell r="J3735">
            <v>6</v>
          </cell>
          <cell r="K3735">
            <v>1644.0431111111111</v>
          </cell>
          <cell r="L3735">
            <v>140.03880000000001</v>
          </cell>
          <cell r="M3735" t="str">
            <v>SPECFIT</v>
          </cell>
          <cell r="N3735" t="str">
            <v>(80)600186</v>
          </cell>
          <cell r="O3735" t="str">
            <v>BOX</v>
          </cell>
          <cell r="P3735" t="str">
            <v>D</v>
          </cell>
          <cell r="Q3735" t="str">
            <v>F</v>
          </cell>
          <cell r="R3735">
            <v>1322.1294117647058</v>
          </cell>
          <cell r="S3735">
            <v>1414.6784705882353</v>
          </cell>
          <cell r="T3735">
            <v>1382.84</v>
          </cell>
          <cell r="U3735">
            <v>1382.84</v>
          </cell>
          <cell r="V3735">
            <v>1479.6387999999999</v>
          </cell>
          <cell r="W3735">
            <v>1479.6387999999999</v>
          </cell>
          <cell r="X3735">
            <v>1479.6387999999999</v>
          </cell>
          <cell r="Y3735">
            <v>1479.6387999999999</v>
          </cell>
          <cell r="Z3735">
            <v>1644.0431111111111</v>
          </cell>
          <cell r="AB3735" t="str">
            <v/>
          </cell>
          <cell r="AC3735">
            <v>1889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I3735" t="str">
            <v/>
          </cell>
          <cell r="AJ3735" t="str">
            <v/>
          </cell>
          <cell r="AM3735" t="e">
            <v>#N/A</v>
          </cell>
        </row>
        <row r="3736">
          <cell r="A3736" t="str">
            <v>ACTIVE</v>
          </cell>
          <cell r="B3736" t="str">
            <v>37-1736</v>
          </cell>
          <cell r="C3736">
            <v>28869940</v>
          </cell>
          <cell r="D3736" t="str">
            <v>37-1736</v>
          </cell>
          <cell r="E3736" t="str">
            <v>SDR 26</v>
          </cell>
          <cell r="F3736" t="str">
            <v>18X8 INCR COUPLING CONC GXG SDR26</v>
          </cell>
          <cell r="G3736">
            <v>23.4</v>
          </cell>
          <cell r="H3736">
            <v>10.6140528</v>
          </cell>
          <cell r="I3736">
            <v>1</v>
          </cell>
          <cell r="J3736">
            <v>6</v>
          </cell>
          <cell r="K3736">
            <v>1668.2607777777778</v>
          </cell>
          <cell r="L3736">
            <v>159.65110000000001</v>
          </cell>
          <cell r="M3736" t="str">
            <v>SPECFIT</v>
          </cell>
          <cell r="N3736" t="str">
            <v>(80)600188</v>
          </cell>
          <cell r="O3736" t="str">
            <v>BOX</v>
          </cell>
          <cell r="P3736" t="str">
            <v>D</v>
          </cell>
          <cell r="Q3736" t="str">
            <v>F</v>
          </cell>
          <cell r="R3736">
            <v>1341.6117647058823</v>
          </cell>
          <cell r="S3736">
            <v>1435.524588235294</v>
          </cell>
          <cell r="T3736">
            <v>1403.21</v>
          </cell>
          <cell r="U3736">
            <v>1403.21</v>
          </cell>
          <cell r="V3736">
            <v>1501.4347</v>
          </cell>
          <cell r="W3736">
            <v>1501.4347</v>
          </cell>
          <cell r="X3736">
            <v>1501.4347</v>
          </cell>
          <cell r="Y3736">
            <v>1501.4347</v>
          </cell>
          <cell r="Z3736">
            <v>1668.2607777777778</v>
          </cell>
          <cell r="AB3736" t="str">
            <v/>
          </cell>
          <cell r="AC3736">
            <v>1890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I3736" t="str">
            <v/>
          </cell>
          <cell r="AJ3736" t="str">
            <v/>
          </cell>
          <cell r="AM3736" t="e">
            <v>#N/A</v>
          </cell>
        </row>
        <row r="3737">
          <cell r="A3737" t="str">
            <v>ACTIVE</v>
          </cell>
          <cell r="B3737" t="str">
            <v>37-1737</v>
          </cell>
          <cell r="C3737">
            <v>28869959</v>
          </cell>
          <cell r="D3737" t="str">
            <v>37-1737</v>
          </cell>
          <cell r="E3737" t="str">
            <v>SDR 26</v>
          </cell>
          <cell r="F3737" t="str">
            <v>18X10 INCR COUPLING CONC GXG SDR26</v>
          </cell>
          <cell r="G3737">
            <v>24.75</v>
          </cell>
          <cell r="H3737">
            <v>11.226402</v>
          </cell>
          <cell r="I3737">
            <v>1</v>
          </cell>
          <cell r="J3737">
            <v>5</v>
          </cell>
          <cell r="K3737">
            <v>1726.873</v>
          </cell>
          <cell r="L3737">
            <v>165.2593</v>
          </cell>
          <cell r="M3737" t="str">
            <v>SPECFIT</v>
          </cell>
          <cell r="N3737" t="str">
            <v>(80)6001810</v>
          </cell>
          <cell r="O3737" t="str">
            <v>BOX</v>
          </cell>
          <cell r="P3737" t="str">
            <v>D</v>
          </cell>
          <cell r="Q3737" t="str">
            <v>F</v>
          </cell>
          <cell r="R3737">
            <v>1388.7411764705882</v>
          </cell>
          <cell r="S3737">
            <v>1485.9530588235295</v>
          </cell>
          <cell r="T3737">
            <v>1452.51</v>
          </cell>
          <cell r="U3737">
            <v>1452.51</v>
          </cell>
          <cell r="V3737">
            <v>1554.1857</v>
          </cell>
          <cell r="W3737">
            <v>1554.1857</v>
          </cell>
          <cell r="X3737">
            <v>1554.1857</v>
          </cell>
          <cell r="Y3737">
            <v>1554.1857</v>
          </cell>
          <cell r="Z3737">
            <v>1726.873</v>
          </cell>
          <cell r="AB3737" t="str">
            <v/>
          </cell>
          <cell r="AC3737">
            <v>1891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I3737" t="str">
            <v/>
          </cell>
          <cell r="AJ3737" t="str">
            <v/>
          </cell>
          <cell r="AM3737" t="e">
            <v>#N/A</v>
          </cell>
        </row>
        <row r="3738">
          <cell r="A3738" t="str">
            <v>ACTIVE</v>
          </cell>
          <cell r="B3738" t="str">
            <v>37-1738</v>
          </cell>
          <cell r="C3738">
            <v>28869967</v>
          </cell>
          <cell r="D3738" t="str">
            <v>37-1738</v>
          </cell>
          <cell r="E3738" t="str">
            <v>SDR 26</v>
          </cell>
          <cell r="F3738" t="str">
            <v>18X12 INCR COUPLING CONC GXG SDR26</v>
          </cell>
          <cell r="G3738">
            <v>26.55</v>
          </cell>
          <cell r="H3738">
            <v>12.042867600000001</v>
          </cell>
          <cell r="I3738">
            <v>1</v>
          </cell>
          <cell r="J3738">
            <v>5</v>
          </cell>
          <cell r="K3738">
            <v>1763.7404444444446</v>
          </cell>
          <cell r="L3738">
            <v>150.23580000000001</v>
          </cell>
          <cell r="M3738" t="str">
            <v>SPECFIT</v>
          </cell>
          <cell r="N3738" t="str">
            <v>(80)6001812</v>
          </cell>
          <cell r="O3738" t="str">
            <v>BOX</v>
          </cell>
          <cell r="P3738" t="str">
            <v>D</v>
          </cell>
          <cell r="Q3738" t="str">
            <v>F</v>
          </cell>
          <cell r="R3738">
            <v>1418.4</v>
          </cell>
          <cell r="S3738">
            <v>1517.6880000000001</v>
          </cell>
          <cell r="T3738">
            <v>1483.52</v>
          </cell>
          <cell r="U3738">
            <v>1483.52</v>
          </cell>
          <cell r="V3738">
            <v>1587.3664000000001</v>
          </cell>
          <cell r="W3738">
            <v>1587.3664000000001</v>
          </cell>
          <cell r="X3738">
            <v>1587.3664000000001</v>
          </cell>
          <cell r="Y3738">
            <v>1587.3664000000001</v>
          </cell>
          <cell r="Z3738">
            <v>1763.7404444444446</v>
          </cell>
          <cell r="AB3738" t="str">
            <v/>
          </cell>
          <cell r="AC3738">
            <v>1892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I3738" t="str">
            <v/>
          </cell>
          <cell r="AJ3738" t="str">
            <v/>
          </cell>
          <cell r="AM3738" t="e">
            <v>#N/A</v>
          </cell>
        </row>
        <row r="3739">
          <cell r="A3739" t="str">
            <v>ACTIVE</v>
          </cell>
          <cell r="B3739" t="str">
            <v>37-1739</v>
          </cell>
          <cell r="C3739">
            <v>28869975</v>
          </cell>
          <cell r="D3739" t="str">
            <v>37-1739</v>
          </cell>
          <cell r="E3739" t="str">
            <v>SDR 26</v>
          </cell>
          <cell r="F3739" t="str">
            <v>18X15 INCR COUPLING CONC GXG SDR26</v>
          </cell>
          <cell r="G3739">
            <v>30.15</v>
          </cell>
          <cell r="H3739">
            <v>13.675798799999999</v>
          </cell>
          <cell r="I3739">
            <v>1</v>
          </cell>
          <cell r="J3739">
            <v>4</v>
          </cell>
          <cell r="K3739">
            <v>1836.9403333333332</v>
          </cell>
          <cell r="L3739">
            <v>175.79249999999999</v>
          </cell>
          <cell r="M3739" t="str">
            <v>SPECFIT</v>
          </cell>
          <cell r="N3739" t="str">
            <v>(80)6001815</v>
          </cell>
          <cell r="O3739" t="str">
            <v>BOX</v>
          </cell>
          <cell r="P3739" t="str">
            <v>D</v>
          </cell>
          <cell r="Q3739" t="str">
            <v>F</v>
          </cell>
          <cell r="R3739">
            <v>1477.258823529412</v>
          </cell>
          <cell r="S3739">
            <v>1580.666941176471</v>
          </cell>
          <cell r="T3739">
            <v>1545.09</v>
          </cell>
          <cell r="U3739">
            <v>1545.09</v>
          </cell>
          <cell r="V3739">
            <v>1653.2463</v>
          </cell>
          <cell r="W3739">
            <v>1653.2463</v>
          </cell>
          <cell r="X3739">
            <v>1653.2463</v>
          </cell>
          <cell r="Y3739">
            <v>1653.2463</v>
          </cell>
          <cell r="Z3739">
            <v>1836.9403333333332</v>
          </cell>
          <cell r="AB3739" t="str">
            <v/>
          </cell>
          <cell r="AC3739">
            <v>1893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I3739" t="str">
            <v/>
          </cell>
          <cell r="AJ3739" t="str">
            <v/>
          </cell>
          <cell r="AM3739" t="e">
            <v>#N/A</v>
          </cell>
        </row>
        <row r="3740">
          <cell r="A3740" t="str">
            <v>ACTIVE</v>
          </cell>
          <cell r="B3740" t="str">
            <v>37-1740</v>
          </cell>
          <cell r="C3740">
            <v>28869983</v>
          </cell>
          <cell r="D3740" t="str">
            <v>37-1740</v>
          </cell>
          <cell r="E3740" t="str">
            <v>SDR 26</v>
          </cell>
          <cell r="F3740" t="str">
            <v>21X4 INCR COUPLING CONC GXG SDR26</v>
          </cell>
          <cell r="G3740">
            <v>45.36</v>
          </cell>
          <cell r="H3740">
            <v>20.574933120000001</v>
          </cell>
          <cell r="I3740">
            <v>1</v>
          </cell>
          <cell r="J3740">
            <v>3</v>
          </cell>
          <cell r="K3740">
            <v>5238.6248888888886</v>
          </cell>
          <cell r="L3740">
            <v>240.55799999999999</v>
          </cell>
          <cell r="M3740" t="str">
            <v>SPECFIT</v>
          </cell>
          <cell r="N3740" t="str">
            <v>(80)600214</v>
          </cell>
          <cell r="O3740" t="str">
            <v>BOX</v>
          </cell>
          <cell r="P3740" t="str">
            <v>D</v>
          </cell>
          <cell r="Q3740" t="str">
            <v>F</v>
          </cell>
          <cell r="R3740">
            <v>2021.5058823529412</v>
          </cell>
          <cell r="S3740">
            <v>2163.0112941176471</v>
          </cell>
          <cell r="T3740">
            <v>4406.32</v>
          </cell>
          <cell r="U3740">
            <v>4406.32</v>
          </cell>
          <cell r="V3740">
            <v>4714.7623999999996</v>
          </cell>
          <cell r="W3740">
            <v>4714.7623999999996</v>
          </cell>
          <cell r="X3740">
            <v>4714.7623999999996</v>
          </cell>
          <cell r="Y3740">
            <v>4714.7623999999996</v>
          </cell>
          <cell r="Z3740">
            <v>5238.6248888888886</v>
          </cell>
          <cell r="AB3740" t="str">
            <v/>
          </cell>
          <cell r="AC3740">
            <v>1894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I3740" t="str">
            <v/>
          </cell>
          <cell r="AJ3740" t="str">
            <v/>
          </cell>
          <cell r="AM3740" t="e">
            <v>#N/A</v>
          </cell>
        </row>
        <row r="3741">
          <cell r="A3741" t="str">
            <v>ACTIVE</v>
          </cell>
          <cell r="B3741" t="str">
            <v>37-1741</v>
          </cell>
          <cell r="C3741">
            <v>28869998</v>
          </cell>
          <cell r="D3741" t="str">
            <v>37-1741</v>
          </cell>
          <cell r="E3741" t="str">
            <v>SDR 26</v>
          </cell>
          <cell r="F3741" t="str">
            <v>21X6 INCR COUPLING CONC GXG SDR26</v>
          </cell>
          <cell r="G3741">
            <v>45.36</v>
          </cell>
          <cell r="H3741">
            <v>20.574933120000001</v>
          </cell>
          <cell r="I3741">
            <v>1</v>
          </cell>
          <cell r="J3741">
            <v>3</v>
          </cell>
          <cell r="K3741">
            <v>2539.8114444444445</v>
          </cell>
          <cell r="L3741">
            <v>243.0557</v>
          </cell>
          <cell r="M3741" t="str">
            <v>SPECFIT</v>
          </cell>
          <cell r="N3741" t="str">
            <v>(80)600216</v>
          </cell>
          <cell r="O3741" t="str">
            <v>BOX</v>
          </cell>
          <cell r="P3741" t="str">
            <v>D</v>
          </cell>
          <cell r="Q3741" t="str">
            <v>F</v>
          </cell>
          <cell r="R3741">
            <v>2042.4941176470588</v>
          </cell>
          <cell r="S3741">
            <v>2185.4687058823529</v>
          </cell>
          <cell r="T3741">
            <v>2136.29</v>
          </cell>
          <cell r="U3741">
            <v>2136.29</v>
          </cell>
          <cell r="V3741">
            <v>2285.8303000000001</v>
          </cell>
          <cell r="W3741">
            <v>2285.8303000000001</v>
          </cell>
          <cell r="X3741">
            <v>2285.8303000000001</v>
          </cell>
          <cell r="Y3741">
            <v>2285.8303000000001</v>
          </cell>
          <cell r="Z3741">
            <v>2539.8114444444445</v>
          </cell>
          <cell r="AB3741" t="str">
            <v/>
          </cell>
          <cell r="AC3741">
            <v>1895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I3741" t="str">
            <v/>
          </cell>
          <cell r="AJ3741" t="str">
            <v/>
          </cell>
          <cell r="AM3741" t="e">
            <v>#N/A</v>
          </cell>
        </row>
        <row r="3742">
          <cell r="A3742" t="str">
            <v>ACTIVE</v>
          </cell>
          <cell r="B3742" t="str">
            <v>37-1742</v>
          </cell>
          <cell r="C3742">
            <v>28870000</v>
          </cell>
          <cell r="D3742" t="str">
            <v>37-1742</v>
          </cell>
          <cell r="E3742" t="str">
            <v>SDR 26</v>
          </cell>
          <cell r="F3742" t="str">
            <v>21X8 INCR COUPLING CONC GXG SDR26</v>
          </cell>
          <cell r="G3742">
            <v>46.44</v>
          </cell>
          <cell r="H3742">
            <v>21.064812480000001</v>
          </cell>
          <cell r="I3742">
            <v>1</v>
          </cell>
          <cell r="J3742">
            <v>3</v>
          </cell>
          <cell r="K3742">
            <v>2575.8466666666668</v>
          </cell>
          <cell r="L3742">
            <v>246.505</v>
          </cell>
          <cell r="M3742" t="str">
            <v>SPECFIT</v>
          </cell>
          <cell r="N3742" t="str">
            <v>(80)600218</v>
          </cell>
          <cell r="O3742" t="str">
            <v>BOX</v>
          </cell>
          <cell r="P3742" t="str">
            <v>D</v>
          </cell>
          <cell r="Q3742" t="str">
            <v>F</v>
          </cell>
          <cell r="R3742">
            <v>2071.4823529411765</v>
          </cell>
          <cell r="S3742">
            <v>2216.486117647059</v>
          </cell>
          <cell r="T3742">
            <v>2166.6</v>
          </cell>
          <cell r="U3742">
            <v>2166.6</v>
          </cell>
          <cell r="V3742">
            <v>2318.2620000000002</v>
          </cell>
          <cell r="W3742">
            <v>2318.2620000000002</v>
          </cell>
          <cell r="X3742">
            <v>2318.2620000000002</v>
          </cell>
          <cell r="Y3742">
            <v>2318.2620000000002</v>
          </cell>
          <cell r="Z3742">
            <v>2575.8466666666668</v>
          </cell>
          <cell r="AB3742" t="str">
            <v/>
          </cell>
          <cell r="AC3742">
            <v>1896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I3742" t="str">
            <v/>
          </cell>
          <cell r="AJ3742" t="str">
            <v/>
          </cell>
          <cell r="AM3742" t="e">
            <v>#N/A</v>
          </cell>
        </row>
        <row r="3743">
          <cell r="A3743" t="str">
            <v>ACTIVE</v>
          </cell>
          <cell r="B3743" t="str">
            <v>37-1743</v>
          </cell>
          <cell r="C3743">
            <v>28870019</v>
          </cell>
          <cell r="D3743" t="str">
            <v>37-1743</v>
          </cell>
          <cell r="E3743" t="str">
            <v>SDR 26</v>
          </cell>
          <cell r="F3743" t="str">
            <v>21X10 INCR COUPLING CONC GXG SDR26</v>
          </cell>
          <cell r="G3743">
            <v>48.06</v>
          </cell>
          <cell r="H3743">
            <v>21.799631520000002</v>
          </cell>
          <cell r="I3743">
            <v>1</v>
          </cell>
          <cell r="J3743">
            <v>3</v>
          </cell>
          <cell r="K3743">
            <v>2608.7669999999998</v>
          </cell>
          <cell r="L3743">
            <v>249.65440000000001</v>
          </cell>
          <cell r="M3743" t="str">
            <v>SPECFIT</v>
          </cell>
          <cell r="N3743" t="str">
            <v>(80)6002110</v>
          </cell>
          <cell r="O3743" t="str">
            <v>BOX</v>
          </cell>
          <cell r="P3743" t="str">
            <v>D</v>
          </cell>
          <cell r="Q3743" t="str">
            <v>F</v>
          </cell>
          <cell r="R3743">
            <v>2097.9411764705883</v>
          </cell>
          <cell r="S3743">
            <v>2244.7970588235298</v>
          </cell>
          <cell r="T3743">
            <v>2194.29</v>
          </cell>
          <cell r="U3743">
            <v>2194.29</v>
          </cell>
          <cell r="V3743">
            <v>2347.8903</v>
          </cell>
          <cell r="W3743">
            <v>2347.8903</v>
          </cell>
          <cell r="X3743">
            <v>2347.8903</v>
          </cell>
          <cell r="Y3743">
            <v>2347.8903</v>
          </cell>
          <cell r="Z3743">
            <v>2608.7669999999998</v>
          </cell>
          <cell r="AB3743" t="str">
            <v/>
          </cell>
          <cell r="AC3743">
            <v>1897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I3743" t="str">
            <v/>
          </cell>
          <cell r="AJ3743" t="str">
            <v/>
          </cell>
          <cell r="AM3743" t="e">
            <v>#N/A</v>
          </cell>
        </row>
        <row r="3744">
          <cell r="A3744" t="str">
            <v>ACTIVE</v>
          </cell>
          <cell r="B3744" t="str">
            <v>37-1744</v>
          </cell>
          <cell r="C3744">
            <v>28870027</v>
          </cell>
          <cell r="D3744" t="str">
            <v>37-1744</v>
          </cell>
          <cell r="E3744" t="str">
            <v>SDR 26</v>
          </cell>
          <cell r="F3744" t="str">
            <v>21X12 INCR COUPLING CONC GXG SDR26</v>
          </cell>
          <cell r="G3744">
            <v>49.68</v>
          </cell>
          <cell r="H3744">
            <v>22.53445056</v>
          </cell>
          <cell r="I3744">
            <v>1</v>
          </cell>
          <cell r="J3744">
            <v>3</v>
          </cell>
          <cell r="K3744">
            <v>2745.3584444444446</v>
          </cell>
          <cell r="L3744">
            <v>262.726</v>
          </cell>
          <cell r="M3744" t="str">
            <v>SPECFIT</v>
          </cell>
          <cell r="N3744" t="str">
            <v>(80)6002112</v>
          </cell>
          <cell r="O3744" t="str">
            <v>BOX</v>
          </cell>
          <cell r="P3744" t="str">
            <v>D</v>
          </cell>
          <cell r="Q3744" t="str">
            <v>F</v>
          </cell>
          <cell r="R3744">
            <v>2207.7882352941174</v>
          </cell>
          <cell r="S3744">
            <v>2362.3334117647059</v>
          </cell>
          <cell r="T3744">
            <v>2309.1799999999998</v>
          </cell>
          <cell r="U3744">
            <v>2309.1799999999998</v>
          </cell>
          <cell r="V3744">
            <v>2470.8226</v>
          </cell>
          <cell r="W3744">
            <v>2470.8226</v>
          </cell>
          <cell r="X3744">
            <v>2470.8226</v>
          </cell>
          <cell r="Y3744">
            <v>2470.8226</v>
          </cell>
          <cell r="Z3744">
            <v>2745.3584444444446</v>
          </cell>
          <cell r="AB3744" t="str">
            <v/>
          </cell>
          <cell r="AC3744">
            <v>1898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I3744" t="str">
            <v/>
          </cell>
          <cell r="AJ3744" t="str">
            <v/>
          </cell>
          <cell r="AM3744" t="e">
            <v>#N/A</v>
          </cell>
        </row>
        <row r="3745">
          <cell r="A3745" t="str">
            <v>ACTIVE</v>
          </cell>
          <cell r="B3745" t="str">
            <v>37-1745</v>
          </cell>
          <cell r="C3745">
            <v>28870035</v>
          </cell>
          <cell r="D3745" t="str">
            <v>37-1745</v>
          </cell>
          <cell r="E3745" t="str">
            <v>SDR 26</v>
          </cell>
          <cell r="F3745" t="str">
            <v>21X15 INCR COUPLING CONC GXG SDR26</v>
          </cell>
          <cell r="G3745">
            <v>54.54</v>
          </cell>
          <cell r="H3745">
            <v>24.738907680000001</v>
          </cell>
          <cell r="I3745">
            <v>1</v>
          </cell>
          <cell r="J3745">
            <v>2</v>
          </cell>
          <cell r="K3745">
            <v>3171.1589999999997</v>
          </cell>
          <cell r="L3745">
            <v>303.47570000000002</v>
          </cell>
          <cell r="M3745" t="str">
            <v>SPECFIT</v>
          </cell>
          <cell r="N3745" t="str">
            <v>(80)6002115</v>
          </cell>
          <cell r="O3745" t="str">
            <v>BOX</v>
          </cell>
          <cell r="P3745" t="str">
            <v>D</v>
          </cell>
          <cell r="Q3745" t="str">
            <v>F</v>
          </cell>
          <cell r="R3745">
            <v>2550.223529411765</v>
          </cell>
          <cell r="S3745">
            <v>2728.7391764705885</v>
          </cell>
          <cell r="T3745">
            <v>2667.33</v>
          </cell>
          <cell r="U3745">
            <v>2667.33</v>
          </cell>
          <cell r="V3745">
            <v>2854.0430999999999</v>
          </cell>
          <cell r="W3745">
            <v>2854.0430999999999</v>
          </cell>
          <cell r="X3745">
            <v>2854.0430999999999</v>
          </cell>
          <cell r="Y3745">
            <v>2854.0430999999999</v>
          </cell>
          <cell r="Z3745">
            <v>3171.1589999999997</v>
          </cell>
          <cell r="AB3745" t="str">
            <v/>
          </cell>
          <cell r="AC3745">
            <v>1899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I3745" t="str">
            <v/>
          </cell>
          <cell r="AJ3745" t="str">
            <v/>
          </cell>
          <cell r="AM3745" t="e">
            <v>#N/A</v>
          </cell>
        </row>
        <row r="3746">
          <cell r="A3746" t="str">
            <v>ACTIVE</v>
          </cell>
          <cell r="B3746" t="str">
            <v>37-1746</v>
          </cell>
          <cell r="C3746">
            <v>28870043</v>
          </cell>
          <cell r="D3746" t="str">
            <v>37-1746</v>
          </cell>
          <cell r="E3746" t="str">
            <v>SDR 26</v>
          </cell>
          <cell r="F3746" t="str">
            <v>21X18 INCR COUPLING CONC GXG SDR26</v>
          </cell>
          <cell r="G3746">
            <v>61.56</v>
          </cell>
          <cell r="H3746">
            <v>27.923123520000001</v>
          </cell>
          <cell r="I3746">
            <v>1</v>
          </cell>
          <cell r="J3746">
            <v>2</v>
          </cell>
          <cell r="K3746">
            <v>3416.8072222222218</v>
          </cell>
          <cell r="L3746">
            <v>326.98230000000001</v>
          </cell>
          <cell r="M3746" t="str">
            <v>SPECFIT</v>
          </cell>
          <cell r="N3746" t="str">
            <v>(80)6002118</v>
          </cell>
          <cell r="O3746" t="str">
            <v>BOX</v>
          </cell>
          <cell r="P3746" t="str">
            <v>D</v>
          </cell>
          <cell r="Q3746" t="str">
            <v>F</v>
          </cell>
          <cell r="R3746">
            <v>2747.7529411764708</v>
          </cell>
          <cell r="S3746">
            <v>2940.0956470588239</v>
          </cell>
          <cell r="T3746">
            <v>2873.95</v>
          </cell>
          <cell r="U3746">
            <v>2873.95</v>
          </cell>
          <cell r="V3746">
            <v>3075.1264999999999</v>
          </cell>
          <cell r="W3746">
            <v>3075.1264999999999</v>
          </cell>
          <cell r="X3746">
            <v>3075.1264999999999</v>
          </cell>
          <cell r="Y3746">
            <v>3075.1264999999999</v>
          </cell>
          <cell r="Z3746">
            <v>3416.8072222222218</v>
          </cell>
          <cell r="AB3746" t="str">
            <v/>
          </cell>
          <cell r="AC3746">
            <v>1900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I3746" t="str">
            <v/>
          </cell>
          <cell r="AJ3746" t="str">
            <v/>
          </cell>
          <cell r="AM3746" t="e">
            <v>#N/A</v>
          </cell>
        </row>
        <row r="3747">
          <cell r="A3747" t="str">
            <v>ACTIVE</v>
          </cell>
          <cell r="B3747" t="str">
            <v>37-1747</v>
          </cell>
          <cell r="C3747">
            <v>28870051</v>
          </cell>
          <cell r="D3747" t="str">
            <v>37-1747</v>
          </cell>
          <cell r="E3747" t="str">
            <v>SDR 26</v>
          </cell>
          <cell r="F3747" t="str">
            <v>24X4 INCR COUPLING CONC GXG SDR26</v>
          </cell>
          <cell r="G3747">
            <v>56.16</v>
          </cell>
          <cell r="H3747">
            <v>25.473726719999998</v>
          </cell>
          <cell r="I3747">
            <v>1</v>
          </cell>
          <cell r="J3747">
            <v>2</v>
          </cell>
          <cell r="K3747">
            <v>5238.6248888888886</v>
          </cell>
          <cell r="L3747">
            <v>501.3288</v>
          </cell>
          <cell r="M3747" t="str">
            <v>SPECFIT</v>
          </cell>
          <cell r="N3747" t="str">
            <v>(80)600244</v>
          </cell>
          <cell r="O3747" t="str">
            <v>BOX</v>
          </cell>
          <cell r="P3747" t="str">
            <v>D</v>
          </cell>
          <cell r="Q3747" t="str">
            <v>F</v>
          </cell>
          <cell r="R3747">
            <v>4212.8470588235296</v>
          </cell>
          <cell r="S3747">
            <v>4507.7463529411771</v>
          </cell>
          <cell r="T3747">
            <v>4406.32</v>
          </cell>
          <cell r="U3747">
            <v>4406.32</v>
          </cell>
          <cell r="V3747">
            <v>4714.7623999999996</v>
          </cell>
          <cell r="W3747">
            <v>4714.7623999999996</v>
          </cell>
          <cell r="X3747">
            <v>4714.7623999999996</v>
          </cell>
          <cell r="Y3747">
            <v>4714.7623999999996</v>
          </cell>
          <cell r="Z3747">
            <v>5238.6248888888886</v>
          </cell>
          <cell r="AB3747" t="str">
            <v/>
          </cell>
          <cell r="AC3747">
            <v>1901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I3747" t="str">
            <v/>
          </cell>
          <cell r="AJ3747" t="str">
            <v/>
          </cell>
          <cell r="AM3747" t="e">
            <v>#N/A</v>
          </cell>
        </row>
        <row r="3748">
          <cell r="A3748" t="str">
            <v>ACTIVE</v>
          </cell>
          <cell r="B3748" t="str">
            <v>37-1748</v>
          </cell>
          <cell r="C3748">
            <v>28870060</v>
          </cell>
          <cell r="D3748" t="str">
            <v>37-1748</v>
          </cell>
          <cell r="E3748" t="str">
            <v>SDR 26</v>
          </cell>
          <cell r="F3748" t="str">
            <v>24X6 INCR COUPLING CONC GXG SDR26</v>
          </cell>
          <cell r="G3748">
            <v>56.7</v>
          </cell>
          <cell r="H3748">
            <v>25.7186664</v>
          </cell>
          <cell r="I3748">
            <v>1</v>
          </cell>
          <cell r="J3748">
            <v>2</v>
          </cell>
          <cell r="K3748">
            <v>5290.5436666666665</v>
          </cell>
          <cell r="L3748">
            <v>506.29640000000001</v>
          </cell>
          <cell r="M3748" t="str">
            <v>SPECFIT</v>
          </cell>
          <cell r="N3748" t="str">
            <v>(80)600246</v>
          </cell>
          <cell r="O3748" t="str">
            <v>BOX</v>
          </cell>
          <cell r="P3748" t="str">
            <v>D</v>
          </cell>
          <cell r="Q3748" t="str">
            <v>F</v>
          </cell>
          <cell r="R3748">
            <v>4254.6000000000004</v>
          </cell>
          <cell r="S3748">
            <v>4552.4220000000005</v>
          </cell>
          <cell r="T3748">
            <v>4449.99</v>
          </cell>
          <cell r="U3748">
            <v>4449.99</v>
          </cell>
          <cell r="V3748">
            <v>4761.4893000000002</v>
          </cell>
          <cell r="W3748">
            <v>4761.4893000000002</v>
          </cell>
          <cell r="X3748">
            <v>4761.4893000000002</v>
          </cell>
          <cell r="Y3748">
            <v>4761.4893000000002</v>
          </cell>
          <cell r="Z3748">
            <v>5290.5436666666665</v>
          </cell>
          <cell r="AB3748" t="str">
            <v/>
          </cell>
          <cell r="AC3748">
            <v>1902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I3748" t="str">
            <v/>
          </cell>
          <cell r="AJ3748" t="str">
            <v/>
          </cell>
          <cell r="AM3748" t="e">
            <v>#N/A</v>
          </cell>
        </row>
        <row r="3749">
          <cell r="A3749" t="str">
            <v>ACTIVE</v>
          </cell>
          <cell r="B3749" t="str">
            <v>37-1749</v>
          </cell>
          <cell r="C3749">
            <v>28870078</v>
          </cell>
          <cell r="D3749" t="str">
            <v>37-1749</v>
          </cell>
          <cell r="E3749" t="str">
            <v>SDR 26</v>
          </cell>
          <cell r="F3749" t="str">
            <v>24X8 INCR COUPLING CONC GXG SDR26</v>
          </cell>
          <cell r="G3749">
            <v>57.24</v>
          </cell>
          <cell r="H3749">
            <v>25.963606080000002</v>
          </cell>
          <cell r="I3749">
            <v>1</v>
          </cell>
          <cell r="J3749">
            <v>2</v>
          </cell>
          <cell r="K3749">
            <v>5351.4028888888897</v>
          </cell>
          <cell r="L3749">
            <v>512.12120000000004</v>
          </cell>
          <cell r="M3749" t="str">
            <v>SPECFIT</v>
          </cell>
          <cell r="N3749" t="str">
            <v>(80)600248</v>
          </cell>
          <cell r="O3749" t="str">
            <v>BOX</v>
          </cell>
          <cell r="P3749" t="str">
            <v>D</v>
          </cell>
          <cell r="Q3749" t="str">
            <v>F</v>
          </cell>
          <cell r="R3749">
            <v>4303.5411764705887</v>
          </cell>
          <cell r="S3749">
            <v>4604.7890588235305</v>
          </cell>
          <cell r="T3749">
            <v>4501.18</v>
          </cell>
          <cell r="U3749">
            <v>4501.18</v>
          </cell>
          <cell r="V3749">
            <v>4816.2626000000009</v>
          </cell>
          <cell r="W3749">
            <v>4816.2626000000009</v>
          </cell>
          <cell r="X3749">
            <v>4816.2626000000009</v>
          </cell>
          <cell r="Y3749">
            <v>4816.2626000000009</v>
          </cell>
          <cell r="Z3749">
            <v>5351.4028888888897</v>
          </cell>
          <cell r="AB3749" t="str">
            <v/>
          </cell>
          <cell r="AC3749">
            <v>1903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I3749" t="str">
            <v/>
          </cell>
          <cell r="AJ3749" t="str">
            <v/>
          </cell>
          <cell r="AM3749" t="e">
            <v>#N/A</v>
          </cell>
        </row>
        <row r="3750">
          <cell r="A3750" t="str">
            <v>ACTIVE</v>
          </cell>
          <cell r="B3750" t="str">
            <v>37-1750</v>
          </cell>
          <cell r="C3750">
            <v>28870086</v>
          </cell>
          <cell r="D3750" t="str">
            <v>37-1750</v>
          </cell>
          <cell r="E3750" t="str">
            <v>SDR 26</v>
          </cell>
          <cell r="F3750" t="str">
            <v>24X10 INCR COUPLING CONC GXG SDR26</v>
          </cell>
          <cell r="G3750">
            <v>58.86</v>
          </cell>
          <cell r="H3750">
            <v>26.69842512</v>
          </cell>
          <cell r="I3750">
            <v>1</v>
          </cell>
          <cell r="J3750">
            <v>2</v>
          </cell>
          <cell r="K3750">
            <v>5378.8662222222219</v>
          </cell>
          <cell r="L3750">
            <v>514.74850000000004</v>
          </cell>
          <cell r="M3750" t="str">
            <v>SPECFIT</v>
          </cell>
          <cell r="N3750" t="str">
            <v>(80)6002410</v>
          </cell>
          <cell r="O3750" t="str">
            <v>BOX</v>
          </cell>
          <cell r="P3750" t="str">
            <v>D</v>
          </cell>
          <cell r="Q3750" t="str">
            <v>F</v>
          </cell>
          <cell r="R3750">
            <v>4325.623529411765</v>
          </cell>
          <cell r="S3750">
            <v>4628.4171764705889</v>
          </cell>
          <cell r="T3750">
            <v>4524.28</v>
          </cell>
          <cell r="U3750">
            <v>4524.28</v>
          </cell>
          <cell r="V3750">
            <v>4840.9795999999997</v>
          </cell>
          <cell r="W3750">
            <v>4840.9795999999997</v>
          </cell>
          <cell r="X3750">
            <v>4840.9795999999997</v>
          </cell>
          <cell r="Y3750">
            <v>4840.9795999999997</v>
          </cell>
          <cell r="Z3750">
            <v>5378.8662222222219</v>
          </cell>
          <cell r="AB3750" t="str">
            <v/>
          </cell>
          <cell r="AC3750">
            <v>1904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I3750" t="str">
            <v/>
          </cell>
          <cell r="AJ3750" t="str">
            <v/>
          </cell>
          <cell r="AM3750" t="e">
            <v>#N/A</v>
          </cell>
        </row>
        <row r="3751">
          <cell r="A3751" t="str">
            <v>ACTIVE</v>
          </cell>
          <cell r="B3751" t="str">
            <v>37-1751</v>
          </cell>
          <cell r="C3751">
            <v>28870094</v>
          </cell>
          <cell r="D3751" t="str">
            <v>37-1751</v>
          </cell>
          <cell r="E3751" t="str">
            <v>SDR 26</v>
          </cell>
          <cell r="F3751" t="str">
            <v>24X12 INCR COUPLING CONC GXG SDR26</v>
          </cell>
          <cell r="G3751">
            <v>61.02</v>
          </cell>
          <cell r="H3751">
            <v>27.678183840000003</v>
          </cell>
          <cell r="I3751">
            <v>1</v>
          </cell>
          <cell r="J3751">
            <v>2</v>
          </cell>
          <cell r="K3751">
            <v>5546.0240000000003</v>
          </cell>
          <cell r="L3751">
            <v>530.74540000000002</v>
          </cell>
          <cell r="M3751" t="str">
            <v>SPECFIT</v>
          </cell>
          <cell r="N3751" t="str">
            <v>(80)6002412</v>
          </cell>
          <cell r="O3751" t="str">
            <v>BOX</v>
          </cell>
          <cell r="P3751" t="str">
            <v>D</v>
          </cell>
          <cell r="Q3751" t="str">
            <v>F</v>
          </cell>
          <cell r="R3751">
            <v>4460.0470588235294</v>
          </cell>
          <cell r="S3751">
            <v>4772.250352941177</v>
          </cell>
          <cell r="T3751">
            <v>4664.88</v>
          </cell>
          <cell r="U3751">
            <v>4664.88</v>
          </cell>
          <cell r="V3751">
            <v>4991.4216000000006</v>
          </cell>
          <cell r="W3751">
            <v>4991.4216000000006</v>
          </cell>
          <cell r="X3751">
            <v>4991.4216000000006</v>
          </cell>
          <cell r="Y3751">
            <v>4991.4216000000006</v>
          </cell>
          <cell r="Z3751">
            <v>5546.0240000000003</v>
          </cell>
          <cell r="AB3751" t="str">
            <v/>
          </cell>
          <cell r="AC3751">
            <v>1905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I3751" t="str">
            <v/>
          </cell>
          <cell r="AJ3751" t="str">
            <v/>
          </cell>
          <cell r="AM3751" t="e">
            <v>#N/A</v>
          </cell>
        </row>
        <row r="3752">
          <cell r="A3752" t="str">
            <v>ACTIVE</v>
          </cell>
          <cell r="B3752" t="str">
            <v>37-1752</v>
          </cell>
          <cell r="C3752">
            <v>28870108</v>
          </cell>
          <cell r="D3752" t="str">
            <v>37-1752</v>
          </cell>
          <cell r="E3752" t="str">
            <v>SDR 26</v>
          </cell>
          <cell r="F3752" t="str">
            <v>24X15 INCR COUPLING CONC GXG SDR26</v>
          </cell>
          <cell r="G3752">
            <v>65.34</v>
          </cell>
          <cell r="H3752">
            <v>29.637701280000002</v>
          </cell>
          <cell r="I3752">
            <v>1</v>
          </cell>
          <cell r="J3752">
            <v>2</v>
          </cell>
          <cell r="K3752">
            <v>5684.1253333333334</v>
          </cell>
          <cell r="L3752">
            <v>543.96140000000003</v>
          </cell>
          <cell r="M3752" t="str">
            <v>SPECFIT</v>
          </cell>
          <cell r="N3752" t="str">
            <v>(80)6002415</v>
          </cell>
          <cell r="O3752" t="str">
            <v>BOX</v>
          </cell>
          <cell r="P3752" t="str">
            <v>D</v>
          </cell>
          <cell r="Q3752" t="str">
            <v>F</v>
          </cell>
          <cell r="R3752">
            <v>4571.1058823529411</v>
          </cell>
          <cell r="S3752">
            <v>4891.0832941176468</v>
          </cell>
          <cell r="T3752">
            <v>4781.04</v>
          </cell>
          <cell r="U3752">
            <v>4781.04</v>
          </cell>
          <cell r="V3752">
            <v>5115.7128000000002</v>
          </cell>
          <cell r="W3752">
            <v>5115.7128000000002</v>
          </cell>
          <cell r="X3752">
            <v>5115.7128000000002</v>
          </cell>
          <cell r="Y3752">
            <v>5115.7128000000002</v>
          </cell>
          <cell r="Z3752">
            <v>5684.1253333333334</v>
          </cell>
          <cell r="AB3752" t="str">
            <v/>
          </cell>
          <cell r="AC3752">
            <v>1906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I3752" t="str">
            <v/>
          </cell>
          <cell r="AJ3752" t="str">
            <v/>
          </cell>
          <cell r="AM3752" t="e">
            <v>#N/A</v>
          </cell>
        </row>
        <row r="3753">
          <cell r="A3753" t="str">
            <v>ACTIVE</v>
          </cell>
          <cell r="B3753" t="str">
            <v>37-1753</v>
          </cell>
          <cell r="C3753">
            <v>28870116</v>
          </cell>
          <cell r="D3753" t="str">
            <v>37-1753</v>
          </cell>
          <cell r="E3753" t="str">
            <v>SDR 26</v>
          </cell>
          <cell r="F3753" t="str">
            <v>24X18 INCR COUPLING CONC GXG SDR26</v>
          </cell>
          <cell r="G3753">
            <v>72.900000000000006</v>
          </cell>
          <cell r="H3753">
            <v>33.066856800000004</v>
          </cell>
          <cell r="I3753">
            <v>1</v>
          </cell>
          <cell r="J3753">
            <v>2</v>
          </cell>
          <cell r="K3753">
            <v>5989.3249999999998</v>
          </cell>
          <cell r="L3753">
            <v>573.16890000000001</v>
          </cell>
          <cell r="M3753" t="str">
            <v>SPECFIT</v>
          </cell>
          <cell r="N3753" t="str">
            <v>(80)6002418</v>
          </cell>
          <cell r="O3753" t="str">
            <v>BOX</v>
          </cell>
          <cell r="P3753" t="str">
            <v>D</v>
          </cell>
          <cell r="Q3753" t="str">
            <v>F</v>
          </cell>
          <cell r="R3753">
            <v>4816.552941176471</v>
          </cell>
          <cell r="S3753">
            <v>5153.7116470588244</v>
          </cell>
          <cell r="T3753">
            <v>5037.75</v>
          </cell>
          <cell r="U3753">
            <v>5037.75</v>
          </cell>
          <cell r="V3753">
            <v>5390.3924999999999</v>
          </cell>
          <cell r="W3753">
            <v>5390.3924999999999</v>
          </cell>
          <cell r="X3753">
            <v>5390.3924999999999</v>
          </cell>
          <cell r="Y3753">
            <v>5390.3924999999999</v>
          </cell>
          <cell r="Z3753">
            <v>5989.3249999999998</v>
          </cell>
          <cell r="AB3753" t="str">
            <v/>
          </cell>
          <cell r="AC3753">
            <v>1907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I3753" t="str">
            <v/>
          </cell>
          <cell r="AJ3753" t="str">
            <v/>
          </cell>
          <cell r="AM3753" t="e">
            <v>#N/A</v>
          </cell>
        </row>
        <row r="3754">
          <cell r="A3754" t="str">
            <v>ACTIVE</v>
          </cell>
          <cell r="B3754" t="str">
            <v>37-1754</v>
          </cell>
          <cell r="C3754">
            <v>28870124</v>
          </cell>
          <cell r="D3754" t="str">
            <v>37-1754</v>
          </cell>
          <cell r="E3754" t="str">
            <v>SDR 26</v>
          </cell>
          <cell r="F3754" t="str">
            <v>24X21 INCR COUPLING CONC GXG SDR26</v>
          </cell>
          <cell r="G3754">
            <v>0.01</v>
          </cell>
          <cell r="H3754">
            <v>4.5359199999999997E-3</v>
          </cell>
          <cell r="I3754">
            <v>1</v>
          </cell>
          <cell r="J3754" t="str">
            <v>-</v>
          </cell>
          <cell r="K3754">
            <v>6496.5050000000001</v>
          </cell>
          <cell r="L3754">
            <v>621.70590000000004</v>
          </cell>
          <cell r="M3754" t="str">
            <v>SPECFIT</v>
          </cell>
          <cell r="N3754" t="str">
            <v>(80)6002421</v>
          </cell>
          <cell r="O3754" t="str">
            <v>BOX</v>
          </cell>
          <cell r="P3754" t="str">
            <v>D</v>
          </cell>
          <cell r="Q3754" t="str">
            <v>F</v>
          </cell>
          <cell r="R3754">
            <v>5224.4235294117652</v>
          </cell>
          <cell r="S3754">
            <v>5590.1331764705892</v>
          </cell>
          <cell r="T3754">
            <v>5464.35</v>
          </cell>
          <cell r="U3754">
            <v>5464.35</v>
          </cell>
          <cell r="V3754">
            <v>5846.8545000000004</v>
          </cell>
          <cell r="W3754">
            <v>5846.8545000000004</v>
          </cell>
          <cell r="X3754">
            <v>5846.8545000000004</v>
          </cell>
          <cell r="Y3754">
            <v>5846.8545000000004</v>
          </cell>
          <cell r="Z3754">
            <v>6496.5050000000001</v>
          </cell>
          <cell r="AB3754" t="str">
            <v/>
          </cell>
          <cell r="AC3754">
            <v>1908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I3754" t="str">
            <v/>
          </cell>
          <cell r="AJ3754" t="str">
            <v/>
          </cell>
          <cell r="AM3754" t="e">
            <v>#N/A</v>
          </cell>
        </row>
        <row r="3755">
          <cell r="A3755" t="str">
            <v>ACTIVE</v>
          </cell>
          <cell r="B3755" t="str">
            <v>37-1755</v>
          </cell>
          <cell r="C3755">
            <v>28870132</v>
          </cell>
          <cell r="D3755" t="str">
            <v>37-1755</v>
          </cell>
          <cell r="E3755" t="str">
            <v>SDR 26</v>
          </cell>
          <cell r="F3755" t="str">
            <v>27X4 INCR COUPLING CONC GXG SDR26</v>
          </cell>
          <cell r="G3755">
            <v>86.4</v>
          </cell>
          <cell r="H3755">
            <v>39.190348800000002</v>
          </cell>
          <cell r="I3755">
            <v>1</v>
          </cell>
          <cell r="J3755">
            <v>2</v>
          </cell>
          <cell r="K3755">
            <v>5094.8050000000003</v>
          </cell>
          <cell r="L3755">
            <v>476.59460000000001</v>
          </cell>
          <cell r="M3755" t="str">
            <v>SPECFIT</v>
          </cell>
          <cell r="N3755" t="str">
            <v>(80)600274</v>
          </cell>
          <cell r="O3755" t="str">
            <v>BOX</v>
          </cell>
          <cell r="P3755" t="str">
            <v>D</v>
          </cell>
          <cell r="Q3755" t="str">
            <v>F</v>
          </cell>
          <cell r="R3755">
            <v>4005</v>
          </cell>
          <cell r="S3755">
            <v>4285.3500000000004</v>
          </cell>
          <cell r="T3755">
            <v>4285.3500000000004</v>
          </cell>
          <cell r="U3755">
            <v>4285.3500000000004</v>
          </cell>
          <cell r="V3755">
            <v>4585.3245000000006</v>
          </cell>
          <cell r="W3755">
            <v>4585.3245000000006</v>
          </cell>
          <cell r="X3755">
            <v>4585.3245000000006</v>
          </cell>
          <cell r="Y3755">
            <v>4585.3245000000006</v>
          </cell>
          <cell r="Z3755">
            <v>5094.8050000000003</v>
          </cell>
          <cell r="AB3755" t="str">
            <v/>
          </cell>
          <cell r="AC3755">
            <v>1909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I3755" t="str">
            <v/>
          </cell>
          <cell r="AJ3755" t="str">
            <v/>
          </cell>
          <cell r="AM3755" t="e">
            <v>#N/A</v>
          </cell>
        </row>
        <row r="3756">
          <cell r="A3756" t="str">
            <v>ACTIVE</v>
          </cell>
          <cell r="B3756" t="str">
            <v>37-1756</v>
          </cell>
          <cell r="C3756">
            <v>28870140</v>
          </cell>
          <cell r="D3756" t="str">
            <v>37-1756</v>
          </cell>
          <cell r="E3756" t="str">
            <v>SDR 26</v>
          </cell>
          <cell r="F3756" t="str">
            <v>27X6 INCR COUPLING CONC GXG SDR26</v>
          </cell>
          <cell r="G3756">
            <v>87.48</v>
          </cell>
          <cell r="H3756">
            <v>39.680228159999999</v>
          </cell>
          <cell r="I3756">
            <v>1</v>
          </cell>
          <cell r="J3756">
            <v>2</v>
          </cell>
          <cell r="K3756">
            <v>5117.8526601307203</v>
          </cell>
          <cell r="L3756">
            <v>478.74979999999999</v>
          </cell>
          <cell r="M3756" t="str">
            <v>SPECFIT</v>
          </cell>
          <cell r="N3756" t="str">
            <v>(80)600276</v>
          </cell>
          <cell r="O3756" t="str">
            <v>BOX</v>
          </cell>
          <cell r="P3756" t="str">
            <v>D</v>
          </cell>
          <cell r="Q3756" t="str">
            <v>F</v>
          </cell>
          <cell r="R3756">
            <v>4023.1176470588239</v>
          </cell>
          <cell r="S3756">
            <v>4304.7358823529421</v>
          </cell>
          <cell r="T3756">
            <v>4304.7358823529421</v>
          </cell>
          <cell r="U3756">
            <v>4304.7358823529421</v>
          </cell>
          <cell r="V3756">
            <v>4606.0673941176483</v>
          </cell>
          <cell r="W3756">
            <v>4606.0673941176483</v>
          </cell>
          <cell r="X3756">
            <v>4606.0673941176483</v>
          </cell>
          <cell r="Y3756">
            <v>4606.0673941176483</v>
          </cell>
          <cell r="Z3756">
            <v>5117.8526601307203</v>
          </cell>
          <cell r="AB3756" t="str">
            <v/>
          </cell>
          <cell r="AC3756">
            <v>1910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I3756" t="str">
            <v/>
          </cell>
          <cell r="AJ3756" t="str">
            <v/>
          </cell>
          <cell r="AM3756" t="e">
            <v>#N/A</v>
          </cell>
        </row>
        <row r="3757">
          <cell r="A3757" t="str">
            <v>ACTIVE</v>
          </cell>
          <cell r="B3757" t="str">
            <v>37-1757</v>
          </cell>
          <cell r="C3757">
            <v>28870159</v>
          </cell>
          <cell r="D3757" t="str">
            <v>37-1757</v>
          </cell>
          <cell r="E3757" t="str">
            <v>SDR 26</v>
          </cell>
          <cell r="F3757" t="str">
            <v>27X8 INCR COUPLING CONC GXG SDR26</v>
          </cell>
          <cell r="G3757">
            <v>88.02</v>
          </cell>
          <cell r="H3757">
            <v>39.92516784</v>
          </cell>
          <cell r="I3757">
            <v>1</v>
          </cell>
          <cell r="J3757">
            <v>2</v>
          </cell>
          <cell r="K3757">
            <v>5172.6582000000008</v>
          </cell>
          <cell r="L3757">
            <v>483.8766</v>
          </cell>
          <cell r="M3757" t="str">
            <v>SPECFIT</v>
          </cell>
          <cell r="N3757" t="str">
            <v>(80)600278</v>
          </cell>
          <cell r="O3757" t="str">
            <v>BOX</v>
          </cell>
          <cell r="P3757" t="str">
            <v>D</v>
          </cell>
          <cell r="Q3757" t="str">
            <v>F</v>
          </cell>
          <cell r="R3757">
            <v>4066.2000000000003</v>
          </cell>
          <cell r="S3757">
            <v>4350.8340000000007</v>
          </cell>
          <cell r="T3757">
            <v>4350.8340000000007</v>
          </cell>
          <cell r="U3757">
            <v>4350.8340000000007</v>
          </cell>
          <cell r="V3757">
            <v>4655.3923800000011</v>
          </cell>
          <cell r="W3757">
            <v>4655.3923800000011</v>
          </cell>
          <cell r="X3757">
            <v>4655.3923800000011</v>
          </cell>
          <cell r="Y3757">
            <v>4655.3923800000011</v>
          </cell>
          <cell r="Z3757">
            <v>5172.6582000000008</v>
          </cell>
          <cell r="AB3757" t="str">
            <v/>
          </cell>
          <cell r="AC3757">
            <v>1911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I3757" t="str">
            <v/>
          </cell>
          <cell r="AJ3757" t="str">
            <v/>
          </cell>
          <cell r="AM3757" t="e">
            <v>#N/A</v>
          </cell>
        </row>
        <row r="3758">
          <cell r="A3758" t="str">
            <v>ACTIVE</v>
          </cell>
          <cell r="B3758" t="str">
            <v>37-1758</v>
          </cell>
          <cell r="C3758">
            <v>28870167</v>
          </cell>
          <cell r="D3758" t="str">
            <v>37-1758</v>
          </cell>
          <cell r="E3758" t="str">
            <v>SDR 26</v>
          </cell>
          <cell r="F3758" t="str">
            <v>27X10 INCR COUPLING CONC GXG SDR26</v>
          </cell>
          <cell r="G3758">
            <v>89.64</v>
          </cell>
          <cell r="H3758">
            <v>40.659986879999998</v>
          </cell>
          <cell r="I3758">
            <v>1</v>
          </cell>
          <cell r="J3758">
            <v>2</v>
          </cell>
          <cell r="K3758">
            <v>5231.63925751634</v>
          </cell>
          <cell r="L3758">
            <v>489.39400000000001</v>
          </cell>
          <cell r="M3758" t="str">
            <v>SPECFIT</v>
          </cell>
          <cell r="N3758" t="str">
            <v>(80)6002710</v>
          </cell>
          <cell r="O3758" t="str">
            <v>BOX</v>
          </cell>
          <cell r="P3758" t="str">
            <v>D</v>
          </cell>
          <cell r="Q3758" t="str">
            <v>F</v>
          </cell>
          <cell r="R3758">
            <v>4112.5647058823524</v>
          </cell>
          <cell r="S3758">
            <v>4400.4442352941178</v>
          </cell>
          <cell r="T3758">
            <v>4400.4442352941178</v>
          </cell>
          <cell r="U3758">
            <v>4400.4442352941178</v>
          </cell>
          <cell r="V3758">
            <v>4708.4753317647064</v>
          </cell>
          <cell r="W3758">
            <v>4708.4753317647064</v>
          </cell>
          <cell r="X3758">
            <v>4708.4753317647064</v>
          </cell>
          <cell r="Y3758">
            <v>4708.4753317647064</v>
          </cell>
          <cell r="Z3758">
            <v>5231.63925751634</v>
          </cell>
          <cell r="AB3758" t="str">
            <v/>
          </cell>
          <cell r="AC3758">
            <v>1912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I3758" t="str">
            <v/>
          </cell>
          <cell r="AJ3758" t="str">
            <v/>
          </cell>
          <cell r="AM3758" t="e">
            <v>#N/A</v>
          </cell>
        </row>
        <row r="3759">
          <cell r="A3759" t="str">
            <v>ACTIVE</v>
          </cell>
          <cell r="B3759" t="str">
            <v>37-1759</v>
          </cell>
          <cell r="C3759">
            <v>28870175</v>
          </cell>
          <cell r="D3759" t="str">
            <v>37-1759</v>
          </cell>
          <cell r="E3759" t="str">
            <v>SDR 26</v>
          </cell>
          <cell r="F3759" t="str">
            <v>27X12 INCR COUPLING CONC GXG SDR26</v>
          </cell>
          <cell r="G3759">
            <v>91.26</v>
          </cell>
          <cell r="H3759">
            <v>41.394805920000003</v>
          </cell>
          <cell r="I3759">
            <v>1</v>
          </cell>
          <cell r="J3759">
            <v>1</v>
          </cell>
          <cell r="K3759">
            <v>5499.8900758169948</v>
          </cell>
          <cell r="L3759">
            <v>514.48739999999998</v>
          </cell>
          <cell r="M3759" t="str">
            <v>SPECFIT</v>
          </cell>
          <cell r="N3759" t="str">
            <v>(80)6002712</v>
          </cell>
          <cell r="O3759" t="str">
            <v>BOX</v>
          </cell>
          <cell r="P3759" t="str">
            <v>D</v>
          </cell>
          <cell r="Q3759" t="str">
            <v>F</v>
          </cell>
          <cell r="R3759">
            <v>4323.4352941176476</v>
          </cell>
          <cell r="S3759">
            <v>4626.0757647058836</v>
          </cell>
          <cell r="T3759">
            <v>4626.0757647058836</v>
          </cell>
          <cell r="U3759">
            <v>4626.0757647058836</v>
          </cell>
          <cell r="V3759">
            <v>4949.9010682352955</v>
          </cell>
          <cell r="W3759">
            <v>4949.9010682352955</v>
          </cell>
          <cell r="X3759">
            <v>4949.9010682352955</v>
          </cell>
          <cell r="Y3759">
            <v>4949.9010682352955</v>
          </cell>
          <cell r="Z3759">
            <v>5499.8900758169948</v>
          </cell>
          <cell r="AB3759" t="str">
            <v/>
          </cell>
          <cell r="AC3759">
            <v>1913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I3759" t="str">
            <v/>
          </cell>
          <cell r="AJ3759" t="str">
            <v/>
          </cell>
          <cell r="AM3759" t="e">
            <v>#N/A</v>
          </cell>
        </row>
        <row r="3760">
          <cell r="A3760" t="str">
            <v>ACTIVE</v>
          </cell>
          <cell r="B3760" t="str">
            <v>37-1760</v>
          </cell>
          <cell r="C3760">
            <v>28870183</v>
          </cell>
          <cell r="D3760" t="str">
            <v>37-1760</v>
          </cell>
          <cell r="E3760" t="str">
            <v>SDR 26</v>
          </cell>
          <cell r="F3760" t="str">
            <v>27X15 INCR COUPLING CONC GXG SDR26</v>
          </cell>
          <cell r="G3760">
            <v>96.12</v>
          </cell>
          <cell r="H3760">
            <v>43.599263040000004</v>
          </cell>
          <cell r="I3760">
            <v>1</v>
          </cell>
          <cell r="J3760">
            <v>1</v>
          </cell>
          <cell r="K3760">
            <v>5529.6724418300664</v>
          </cell>
          <cell r="L3760">
            <v>517.27390000000003</v>
          </cell>
          <cell r="M3760" t="str">
            <v>SPECFIT</v>
          </cell>
          <cell r="N3760" t="str">
            <v>(80)6002715</v>
          </cell>
          <cell r="O3760" t="str">
            <v>BOX</v>
          </cell>
          <cell r="P3760" t="str">
            <v>D</v>
          </cell>
          <cell r="Q3760" t="str">
            <v>F</v>
          </cell>
          <cell r="R3760">
            <v>4346.8470588235296</v>
          </cell>
          <cell r="S3760">
            <v>4651.1263529411772</v>
          </cell>
          <cell r="T3760">
            <v>4651.1263529411772</v>
          </cell>
          <cell r="U3760">
            <v>4651.1263529411772</v>
          </cell>
          <cell r="V3760">
            <v>4976.7051976470602</v>
          </cell>
          <cell r="W3760">
            <v>4976.7051976470602</v>
          </cell>
          <cell r="X3760">
            <v>4976.7051976470602</v>
          </cell>
          <cell r="Y3760">
            <v>4976.7051976470602</v>
          </cell>
          <cell r="Z3760">
            <v>5529.6724418300664</v>
          </cell>
          <cell r="AB3760" t="str">
            <v/>
          </cell>
          <cell r="AC3760">
            <v>1914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I3760" t="str">
            <v/>
          </cell>
          <cell r="AJ3760" t="str">
            <v/>
          </cell>
          <cell r="AM3760" t="e">
            <v>#N/A</v>
          </cell>
        </row>
        <row r="3761">
          <cell r="A3761" t="str">
            <v>ACTIVE</v>
          </cell>
          <cell r="B3761" t="str">
            <v>37-1761</v>
          </cell>
          <cell r="C3761">
            <v>28870191</v>
          </cell>
          <cell r="D3761" t="str">
            <v>37-1761</v>
          </cell>
          <cell r="E3761" t="str">
            <v>SDR 26</v>
          </cell>
          <cell r="F3761" t="str">
            <v>27X18 INCR COUPLING CONC GXG SDR26</v>
          </cell>
          <cell r="G3761">
            <v>103.14</v>
          </cell>
          <cell r="H3761">
            <v>46.783478879999997</v>
          </cell>
          <cell r="I3761">
            <v>1</v>
          </cell>
          <cell r="J3761">
            <v>1</v>
          </cell>
          <cell r="K3761">
            <v>5757.4401947712422</v>
          </cell>
          <cell r="L3761">
            <v>538.58100000000002</v>
          </cell>
          <cell r="M3761" t="str">
            <v>SPECFIT</v>
          </cell>
          <cell r="N3761" t="str">
            <v>(80)6002718</v>
          </cell>
          <cell r="O3761" t="str">
            <v>BOX</v>
          </cell>
          <cell r="P3761" t="str">
            <v>D</v>
          </cell>
          <cell r="Q3761" t="str">
            <v>F</v>
          </cell>
          <cell r="R3761">
            <v>4525.8941176470589</v>
          </cell>
          <cell r="S3761">
            <v>4842.7067058823532</v>
          </cell>
          <cell r="T3761">
            <v>4842.7067058823532</v>
          </cell>
          <cell r="U3761">
            <v>4842.7067058823532</v>
          </cell>
          <cell r="V3761">
            <v>5181.6961752941179</v>
          </cell>
          <cell r="W3761">
            <v>5181.6961752941179</v>
          </cell>
          <cell r="X3761">
            <v>5181.6961752941179</v>
          </cell>
          <cell r="Y3761">
            <v>5181.6961752941179</v>
          </cell>
          <cell r="Z3761">
            <v>5757.4401947712422</v>
          </cell>
          <cell r="AB3761" t="str">
            <v/>
          </cell>
          <cell r="AC3761">
            <v>1915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I3761" t="str">
            <v/>
          </cell>
          <cell r="AJ3761" t="str">
            <v/>
          </cell>
          <cell r="AM3761" t="e">
            <v>#N/A</v>
          </cell>
        </row>
        <row r="3762">
          <cell r="A3762" t="str">
            <v>ACTIVE</v>
          </cell>
          <cell r="B3762" t="str">
            <v>37-1762</v>
          </cell>
          <cell r="C3762">
            <v>28870205</v>
          </cell>
          <cell r="D3762" t="str">
            <v>37-1762</v>
          </cell>
          <cell r="E3762" t="str">
            <v>SDR 26</v>
          </cell>
          <cell r="F3762" t="str">
            <v>27X21 INCR COUPLING CONC GXG SDR26</v>
          </cell>
          <cell r="G3762">
            <v>112.86</v>
          </cell>
          <cell r="H3762">
            <v>51.192393119999998</v>
          </cell>
          <cell r="I3762">
            <v>1</v>
          </cell>
          <cell r="J3762">
            <v>1</v>
          </cell>
          <cell r="K3762">
            <v>6635.1220313725498</v>
          </cell>
          <cell r="L3762">
            <v>620.68389999999999</v>
          </cell>
          <cell r="M3762" t="str">
            <v>SPECFIT</v>
          </cell>
          <cell r="N3762" t="str">
            <v>(80)6002721</v>
          </cell>
          <cell r="O3762" t="str">
            <v>BOX</v>
          </cell>
          <cell r="P3762" t="str">
            <v>D</v>
          </cell>
          <cell r="Q3762" t="str">
            <v>F</v>
          </cell>
          <cell r="R3762">
            <v>5215.8352941176472</v>
          </cell>
          <cell r="S3762">
            <v>5580.943764705883</v>
          </cell>
          <cell r="T3762">
            <v>5580.943764705883</v>
          </cell>
          <cell r="U3762">
            <v>5580.943764705883</v>
          </cell>
          <cell r="V3762">
            <v>5971.609828235295</v>
          </cell>
          <cell r="W3762">
            <v>5971.609828235295</v>
          </cell>
          <cell r="X3762">
            <v>5971.609828235295</v>
          </cell>
          <cell r="Y3762">
            <v>5971.609828235295</v>
          </cell>
          <cell r="Z3762">
            <v>6635.1220313725498</v>
          </cell>
          <cell r="AB3762" t="str">
            <v/>
          </cell>
          <cell r="AC3762">
            <v>1916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I3762" t="str">
            <v/>
          </cell>
          <cell r="AJ3762" t="str">
            <v/>
          </cell>
          <cell r="AM3762" t="e">
            <v>#N/A</v>
          </cell>
        </row>
        <row r="3763">
          <cell r="A3763" t="str">
            <v>ACTIVE</v>
          </cell>
          <cell r="B3763" t="str">
            <v>37-1763</v>
          </cell>
          <cell r="C3763">
            <v>28870213</v>
          </cell>
          <cell r="D3763" t="str">
            <v>37-1763</v>
          </cell>
          <cell r="E3763" t="str">
            <v>SDR 26</v>
          </cell>
          <cell r="F3763" t="str">
            <v>27X24 INCR COUPLING CONC GXG SDR26</v>
          </cell>
          <cell r="G3763">
            <v>0.01</v>
          </cell>
          <cell r="H3763">
            <v>4.5359199999999997E-3</v>
          </cell>
          <cell r="I3763">
            <v>1</v>
          </cell>
          <cell r="J3763" t="str">
            <v>-</v>
          </cell>
          <cell r="K3763">
            <v>7187.712132026144</v>
          </cell>
          <cell r="L3763">
            <v>672.3759</v>
          </cell>
          <cell r="M3763" t="str">
            <v>SPECFIT</v>
          </cell>
          <cell r="N3763" t="str">
            <v>(80)6002724</v>
          </cell>
          <cell r="O3763" t="str">
            <v>BOX</v>
          </cell>
          <cell r="P3763" t="str">
            <v>D</v>
          </cell>
          <cell r="Q3763" t="str">
            <v>F</v>
          </cell>
          <cell r="R3763">
            <v>5650.2235294117645</v>
          </cell>
          <cell r="S3763">
            <v>6045.7391764705881</v>
          </cell>
          <cell r="T3763">
            <v>6045.7391764705881</v>
          </cell>
          <cell r="U3763">
            <v>6045.7391764705881</v>
          </cell>
          <cell r="V3763">
            <v>6468.9409188235295</v>
          </cell>
          <cell r="W3763">
            <v>6468.9409188235295</v>
          </cell>
          <cell r="X3763">
            <v>6468.9409188235295</v>
          </cell>
          <cell r="Y3763">
            <v>6468.9409188235295</v>
          </cell>
          <cell r="Z3763">
            <v>7187.712132026144</v>
          </cell>
          <cell r="AB3763" t="str">
            <v/>
          </cell>
          <cell r="AC3763">
            <v>1917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I3763" t="str">
            <v/>
          </cell>
          <cell r="AJ3763" t="str">
            <v/>
          </cell>
          <cell r="AM3763" t="e">
            <v>#N/A</v>
          </cell>
        </row>
        <row r="3764">
          <cell r="A3764" t="str">
            <v>ACTIVE</v>
          </cell>
          <cell r="B3764" t="str">
            <v>37-1764</v>
          </cell>
          <cell r="C3764">
            <v>28870221</v>
          </cell>
          <cell r="D3764" t="str">
            <v>37-1764</v>
          </cell>
          <cell r="E3764" t="str">
            <v>SDR 26</v>
          </cell>
          <cell r="F3764" t="str">
            <v>30X4 INCR COUPLING CONC GXG SDR26</v>
          </cell>
          <cell r="G3764">
            <v>138.24</v>
          </cell>
          <cell r="H3764">
            <v>62.704558080000005</v>
          </cell>
          <cell r="I3764">
            <v>1</v>
          </cell>
          <cell r="J3764">
            <v>1</v>
          </cell>
          <cell r="K3764">
            <v>6521.3504000000003</v>
          </cell>
          <cell r="L3764">
            <v>610.04150000000004</v>
          </cell>
          <cell r="M3764" t="str">
            <v>SPECFIT</v>
          </cell>
          <cell r="N3764" t="str">
            <v>(80)600304</v>
          </cell>
          <cell r="O3764" t="str">
            <v>BOX</v>
          </cell>
          <cell r="P3764" t="str">
            <v>D</v>
          </cell>
          <cell r="Q3764" t="str">
            <v>F</v>
          </cell>
          <cell r="R3764">
            <v>5126.3999999999996</v>
          </cell>
          <cell r="S3764">
            <v>5485.2479999999996</v>
          </cell>
          <cell r="T3764">
            <v>5485.2479999999996</v>
          </cell>
          <cell r="U3764">
            <v>5485.2479999999996</v>
          </cell>
          <cell r="V3764">
            <v>5869.2153600000001</v>
          </cell>
          <cell r="W3764">
            <v>5869.2153600000001</v>
          </cell>
          <cell r="X3764">
            <v>5869.2153600000001</v>
          </cell>
          <cell r="Y3764">
            <v>5869.2153600000001</v>
          </cell>
          <cell r="Z3764">
            <v>6521.3504000000003</v>
          </cell>
          <cell r="AB3764" t="str">
            <v/>
          </cell>
          <cell r="AC3764">
            <v>1918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I3764" t="str">
            <v/>
          </cell>
          <cell r="AJ3764" t="str">
            <v/>
          </cell>
          <cell r="AM3764" t="e">
            <v>#N/A</v>
          </cell>
        </row>
        <row r="3765">
          <cell r="A3765" t="str">
            <v>ACTIVE</v>
          </cell>
          <cell r="B3765" t="str">
            <v>37-1765</v>
          </cell>
          <cell r="C3765">
            <v>28870230</v>
          </cell>
          <cell r="D3765" t="str">
            <v>37-1765</v>
          </cell>
          <cell r="E3765" t="str">
            <v>SDR 26</v>
          </cell>
          <cell r="F3765" t="str">
            <v>30X6 INCR COUPLING CONC GXG SDR26</v>
          </cell>
          <cell r="G3765">
            <v>138.78</v>
          </cell>
          <cell r="H3765">
            <v>62.94949776</v>
          </cell>
          <cell r="I3765">
            <v>1</v>
          </cell>
          <cell r="J3765">
            <v>1</v>
          </cell>
          <cell r="K3765">
            <v>6550.8633777777795</v>
          </cell>
          <cell r="L3765">
            <v>612.8021</v>
          </cell>
          <cell r="M3765" t="str">
            <v>SPECFIT</v>
          </cell>
          <cell r="N3765" t="str">
            <v>(80)600306</v>
          </cell>
          <cell r="O3765" t="str">
            <v>BOX</v>
          </cell>
          <cell r="P3765" t="str">
            <v>D</v>
          </cell>
          <cell r="Q3765" t="str">
            <v>F</v>
          </cell>
          <cell r="R3765">
            <v>5149.6000000000004</v>
          </cell>
          <cell r="S3765">
            <v>5510.072000000001</v>
          </cell>
          <cell r="T3765">
            <v>5510.072000000001</v>
          </cell>
          <cell r="U3765">
            <v>5510.072000000001</v>
          </cell>
          <cell r="V3765">
            <v>5895.7770400000018</v>
          </cell>
          <cell r="W3765">
            <v>5895.7770400000018</v>
          </cell>
          <cell r="X3765">
            <v>5895.7770400000018</v>
          </cell>
          <cell r="Y3765">
            <v>5895.7770400000018</v>
          </cell>
          <cell r="Z3765">
            <v>6550.8633777777795</v>
          </cell>
          <cell r="AB3765" t="str">
            <v/>
          </cell>
          <cell r="AC3765">
            <v>1919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I3765" t="str">
            <v/>
          </cell>
          <cell r="AJ3765" t="str">
            <v/>
          </cell>
          <cell r="AM3765" t="e">
            <v>#N/A</v>
          </cell>
        </row>
        <row r="3766">
          <cell r="A3766" t="str">
            <v>ACTIVE</v>
          </cell>
          <cell r="B3766" t="str">
            <v>37-1766</v>
          </cell>
          <cell r="C3766">
            <v>28870248</v>
          </cell>
          <cell r="D3766" t="str">
            <v>37-1766</v>
          </cell>
          <cell r="E3766" t="str">
            <v>SDR 26</v>
          </cell>
          <cell r="F3766" t="str">
            <v>30X8 INCR COUPLING CONC GXG SDR26</v>
          </cell>
          <cell r="G3766">
            <v>139.86000000000001</v>
          </cell>
          <cell r="H3766">
            <v>63.439377120000003</v>
          </cell>
          <cell r="I3766">
            <v>1</v>
          </cell>
          <cell r="J3766">
            <v>1</v>
          </cell>
          <cell r="K3766">
            <v>8385.0979398692834</v>
          </cell>
          <cell r="L3766">
            <v>784.38610000000006</v>
          </cell>
          <cell r="M3766" t="str">
            <v>SPECFIT</v>
          </cell>
          <cell r="N3766" t="str">
            <v>(80)600308</v>
          </cell>
          <cell r="O3766" t="str">
            <v>BOX</v>
          </cell>
          <cell r="P3766" t="str">
            <v>D</v>
          </cell>
          <cell r="Q3766" t="str">
            <v>F</v>
          </cell>
          <cell r="R3766">
            <v>6591.4823529411769</v>
          </cell>
          <cell r="S3766">
            <v>7052.88611764706</v>
          </cell>
          <cell r="T3766">
            <v>7052.88611764706</v>
          </cell>
          <cell r="U3766">
            <v>7052.88611764706</v>
          </cell>
          <cell r="V3766">
            <v>7546.5881458823551</v>
          </cell>
          <cell r="W3766">
            <v>7546.5881458823551</v>
          </cell>
          <cell r="X3766">
            <v>7546.5881458823551</v>
          </cell>
          <cell r="Y3766">
            <v>7546.5881458823551</v>
          </cell>
          <cell r="Z3766">
            <v>8385.0979398692834</v>
          </cell>
          <cell r="AB3766" t="str">
            <v/>
          </cell>
          <cell r="AC3766">
            <v>1920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I3766" t="str">
            <v/>
          </cell>
          <cell r="AJ3766" t="str">
            <v/>
          </cell>
          <cell r="AM3766" t="e">
            <v>#N/A</v>
          </cell>
        </row>
        <row r="3767">
          <cell r="A3767" t="str">
            <v>ACTIVE</v>
          </cell>
          <cell r="B3767" t="str">
            <v>37-1767</v>
          </cell>
          <cell r="C3767">
            <v>28870256</v>
          </cell>
          <cell r="D3767" t="str">
            <v>37-1767</v>
          </cell>
          <cell r="E3767" t="str">
            <v>SDR 26</v>
          </cell>
          <cell r="F3767" t="str">
            <v>30X10 INCR COUPLING CONC GXG SDR26</v>
          </cell>
          <cell r="G3767">
            <v>141.47999999999999</v>
          </cell>
          <cell r="H3767">
            <v>64.174196159999994</v>
          </cell>
          <cell r="I3767">
            <v>1</v>
          </cell>
          <cell r="J3767">
            <v>1</v>
          </cell>
          <cell r="K3767">
            <v>10732.921172549019</v>
          </cell>
          <cell r="L3767">
            <v>1004.0128999999999</v>
          </cell>
          <cell r="M3767" t="str">
            <v>SPECFIT</v>
          </cell>
          <cell r="N3767" t="str">
            <v>(80)6003010</v>
          </cell>
          <cell r="O3767" t="str">
            <v>BOX</v>
          </cell>
          <cell r="P3767" t="str">
            <v>D</v>
          </cell>
          <cell r="Q3767" t="str">
            <v>F</v>
          </cell>
          <cell r="R3767">
            <v>8437.0941176470587</v>
          </cell>
          <cell r="S3767">
            <v>9027.6907058823526</v>
          </cell>
          <cell r="T3767">
            <v>9027.6907058823526</v>
          </cell>
          <cell r="U3767">
            <v>9027.6907058823526</v>
          </cell>
          <cell r="V3767">
            <v>9659.6290552941173</v>
          </cell>
          <cell r="W3767">
            <v>9659.6290552941173</v>
          </cell>
          <cell r="X3767">
            <v>9659.6290552941173</v>
          </cell>
          <cell r="Y3767">
            <v>9659.6290552941173</v>
          </cell>
          <cell r="Z3767">
            <v>10732.921172549019</v>
          </cell>
          <cell r="AB3767" t="str">
            <v/>
          </cell>
          <cell r="AC3767">
            <v>1921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I3767" t="str">
            <v/>
          </cell>
          <cell r="AJ3767" t="str">
            <v/>
          </cell>
          <cell r="AM3767" t="e">
            <v>#N/A</v>
          </cell>
        </row>
        <row r="3768">
          <cell r="A3768" t="str">
            <v>ACTIVE</v>
          </cell>
          <cell r="B3768" t="str">
            <v>37-1768</v>
          </cell>
          <cell r="C3768">
            <v>28870264</v>
          </cell>
          <cell r="D3768" t="str">
            <v>37-1768</v>
          </cell>
          <cell r="E3768" t="str">
            <v>SDR 26</v>
          </cell>
          <cell r="F3768" t="str">
            <v>30X12 INCR COUPLING CONC GXG SDR26</v>
          </cell>
          <cell r="G3768">
            <v>143.1</v>
          </cell>
          <cell r="H3768">
            <v>64.909015199999999</v>
          </cell>
          <cell r="I3768">
            <v>1</v>
          </cell>
          <cell r="J3768">
            <v>1</v>
          </cell>
          <cell r="K3768">
            <v>13738.141495424839</v>
          </cell>
          <cell r="L3768">
            <v>1285.1373000000001</v>
          </cell>
          <cell r="M3768" t="str">
            <v>SPECFIT</v>
          </cell>
          <cell r="N3768" t="str">
            <v>(80)6003012</v>
          </cell>
          <cell r="O3768" t="str">
            <v>BOX</v>
          </cell>
          <cell r="P3768" t="str">
            <v>D</v>
          </cell>
          <cell r="Q3768" t="str">
            <v>F</v>
          </cell>
          <cell r="R3768">
            <v>10799.482352941177</v>
          </cell>
          <cell r="S3768">
            <v>11555.44611764706</v>
          </cell>
          <cell r="T3768">
            <v>11555.44611764706</v>
          </cell>
          <cell r="U3768">
            <v>11555.44611764706</v>
          </cell>
          <cell r="V3768">
            <v>12364.327345882355</v>
          </cell>
          <cell r="W3768">
            <v>12364.327345882355</v>
          </cell>
          <cell r="X3768">
            <v>12364.327345882355</v>
          </cell>
          <cell r="Y3768">
            <v>12364.327345882355</v>
          </cell>
          <cell r="Z3768">
            <v>13738.141495424839</v>
          </cell>
          <cell r="AB3768" t="str">
            <v/>
          </cell>
          <cell r="AC3768">
            <v>1922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I3768" t="str">
            <v/>
          </cell>
          <cell r="AJ3768" t="str">
            <v/>
          </cell>
          <cell r="AM3768" t="e">
            <v>#N/A</v>
          </cell>
        </row>
        <row r="3769">
          <cell r="A3769" t="str">
            <v>ACTIVE</v>
          </cell>
          <cell r="B3769" t="str">
            <v>37-1769</v>
          </cell>
          <cell r="C3769">
            <v>28870272</v>
          </cell>
          <cell r="D3769" t="str">
            <v>37-1769</v>
          </cell>
          <cell r="E3769" t="str">
            <v>SDR 26</v>
          </cell>
          <cell r="F3769" t="str">
            <v>30X15 INCR COUPLING CONC GXG SDR26</v>
          </cell>
          <cell r="G3769">
            <v>147.41999999999999</v>
          </cell>
          <cell r="H3769">
            <v>66.868532639999998</v>
          </cell>
          <cell r="I3769">
            <v>1</v>
          </cell>
          <cell r="J3769">
            <v>1</v>
          </cell>
          <cell r="K3769">
            <v>17584.825903267974</v>
          </cell>
          <cell r="L3769">
            <v>1644.9763</v>
          </cell>
          <cell r="M3769" t="str">
            <v>SPECFIT</v>
          </cell>
          <cell r="N3769" t="str">
            <v>(80)6003015</v>
          </cell>
          <cell r="O3769" t="str">
            <v>BOX</v>
          </cell>
          <cell r="P3769" t="str">
            <v>D</v>
          </cell>
          <cell r="Q3769" t="str">
            <v>F</v>
          </cell>
          <cell r="R3769">
            <v>13823.341176470589</v>
          </cell>
          <cell r="S3769">
            <v>14790.975058823531</v>
          </cell>
          <cell r="T3769">
            <v>14790.975058823531</v>
          </cell>
          <cell r="U3769">
            <v>14790.975058823531</v>
          </cell>
          <cell r="V3769">
            <v>15826.343312941179</v>
          </cell>
          <cell r="W3769">
            <v>15826.343312941179</v>
          </cell>
          <cell r="X3769">
            <v>15826.343312941179</v>
          </cell>
          <cell r="Y3769">
            <v>15826.343312941179</v>
          </cell>
          <cell r="Z3769">
            <v>17584.825903267974</v>
          </cell>
          <cell r="AB3769" t="str">
            <v/>
          </cell>
          <cell r="AC3769">
            <v>1923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I3769" t="str">
            <v/>
          </cell>
          <cell r="AJ3769" t="str">
            <v/>
          </cell>
          <cell r="AM3769" t="e">
            <v>#N/A</v>
          </cell>
        </row>
        <row r="3770">
          <cell r="A3770" t="str">
            <v>ACTIVE</v>
          </cell>
          <cell r="B3770" t="str">
            <v>37-1770</v>
          </cell>
          <cell r="C3770">
            <v>28870280</v>
          </cell>
          <cell r="D3770" t="str">
            <v>37-1770</v>
          </cell>
          <cell r="E3770" t="str">
            <v>SDR 26</v>
          </cell>
          <cell r="F3770" t="str">
            <v>30X18 INCR COUPLING CONC GXG SDR26</v>
          </cell>
          <cell r="G3770">
            <v>154.97999999999999</v>
          </cell>
          <cell r="H3770">
            <v>70.297688159999993</v>
          </cell>
          <cell r="I3770">
            <v>1</v>
          </cell>
          <cell r="J3770">
            <v>1</v>
          </cell>
          <cell r="K3770">
            <v>22508.569373856215</v>
          </cell>
          <cell r="L3770">
            <v>2105.5702000000001</v>
          </cell>
          <cell r="M3770" t="str">
            <v>SPECFIT</v>
          </cell>
          <cell r="N3770" t="str">
            <v>(80)6003018</v>
          </cell>
          <cell r="O3770" t="str">
            <v>BOX</v>
          </cell>
          <cell r="P3770" t="str">
            <v>D</v>
          </cell>
          <cell r="Q3770" t="str">
            <v>F</v>
          </cell>
          <cell r="R3770">
            <v>17693.870588235295</v>
          </cell>
          <cell r="S3770">
            <v>18932.441529411768</v>
          </cell>
          <cell r="T3770">
            <v>18932.441529411768</v>
          </cell>
          <cell r="U3770">
            <v>18932.441529411768</v>
          </cell>
          <cell r="V3770">
            <v>20257.712436470592</v>
          </cell>
          <cell r="W3770">
            <v>20257.712436470592</v>
          </cell>
          <cell r="X3770">
            <v>20257.712436470592</v>
          </cell>
          <cell r="Y3770">
            <v>20257.712436470592</v>
          </cell>
          <cell r="Z3770">
            <v>22508.569373856215</v>
          </cell>
          <cell r="AB3770" t="str">
            <v/>
          </cell>
          <cell r="AC3770">
            <v>1924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I3770" t="str">
            <v/>
          </cell>
          <cell r="AJ3770" t="str">
            <v/>
          </cell>
          <cell r="AM3770" t="e">
            <v>#N/A</v>
          </cell>
        </row>
        <row r="3771">
          <cell r="A3771" t="str">
            <v>ACTIVE</v>
          </cell>
          <cell r="B3771" t="str">
            <v>37-1771</v>
          </cell>
          <cell r="C3771">
            <v>28870299</v>
          </cell>
          <cell r="D3771" t="str">
            <v>37-1771</v>
          </cell>
          <cell r="E3771" t="str">
            <v>SDR 26</v>
          </cell>
          <cell r="F3771" t="str">
            <v>30X21 INCR COUPLING CONC GXG SDR26</v>
          </cell>
          <cell r="G3771">
            <v>164.7</v>
          </cell>
          <cell r="H3771">
            <v>74.706602399999994</v>
          </cell>
          <cell r="I3771">
            <v>1</v>
          </cell>
          <cell r="J3771">
            <v>1</v>
          </cell>
          <cell r="K3771">
            <v>28810.952036601309</v>
          </cell>
          <cell r="L3771">
            <v>2695.1286</v>
          </cell>
          <cell r="M3771" t="str">
            <v>SPECFIT</v>
          </cell>
          <cell r="N3771" t="str">
            <v>(80)6003021</v>
          </cell>
          <cell r="O3771" t="str">
            <v>BOX</v>
          </cell>
          <cell r="P3771" t="str">
            <v>D</v>
          </cell>
          <cell r="Q3771" t="str">
            <v>F</v>
          </cell>
          <cell r="R3771">
            <v>22648.141176470588</v>
          </cell>
          <cell r="S3771">
            <v>24233.511058823529</v>
          </cell>
          <cell r="T3771">
            <v>24233.511058823529</v>
          </cell>
          <cell r="U3771">
            <v>24233.511058823529</v>
          </cell>
          <cell r="V3771">
            <v>25929.856832941179</v>
          </cell>
          <cell r="W3771">
            <v>25929.856832941179</v>
          </cell>
          <cell r="X3771">
            <v>25929.856832941179</v>
          </cell>
          <cell r="Y3771">
            <v>25929.856832941179</v>
          </cell>
          <cell r="Z3771">
            <v>28810.952036601309</v>
          </cell>
          <cell r="AB3771" t="str">
            <v/>
          </cell>
          <cell r="AC3771">
            <v>1925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I3771" t="str">
            <v/>
          </cell>
          <cell r="AJ3771" t="str">
            <v/>
          </cell>
          <cell r="AM3771" t="e">
            <v>#N/A</v>
          </cell>
        </row>
        <row r="3772">
          <cell r="A3772" t="str">
            <v>ACTIVE</v>
          </cell>
          <cell r="B3772" t="str">
            <v>37-1772</v>
          </cell>
          <cell r="C3772">
            <v>28870302</v>
          </cell>
          <cell r="D3772" t="str">
            <v>37-1772</v>
          </cell>
          <cell r="E3772" t="str">
            <v>SDR 26</v>
          </cell>
          <cell r="F3772" t="str">
            <v>30X24 INCR COUPLING CONC GXG SDR26</v>
          </cell>
          <cell r="G3772">
            <v>173.88</v>
          </cell>
          <cell r="H3772">
            <v>78.870576959999994</v>
          </cell>
          <cell r="I3772">
            <v>1</v>
          </cell>
          <cell r="J3772">
            <v>1</v>
          </cell>
          <cell r="K3772">
            <v>36878.022198692808</v>
          </cell>
          <cell r="L3772">
            <v>3449.7647999999999</v>
          </cell>
          <cell r="M3772" t="str">
            <v>SPECFIT</v>
          </cell>
          <cell r="N3772" t="str">
            <v>(80)6003024</v>
          </cell>
          <cell r="O3772" t="str">
            <v>BOX</v>
          </cell>
          <cell r="P3772" t="str">
            <v>D</v>
          </cell>
          <cell r="Q3772" t="str">
            <v>F</v>
          </cell>
          <cell r="R3772">
            <v>28989.623529411765</v>
          </cell>
          <cell r="S3772">
            <v>31018.897176470589</v>
          </cell>
          <cell r="T3772">
            <v>31018.897176470589</v>
          </cell>
          <cell r="U3772">
            <v>31018.897176470589</v>
          </cell>
          <cell r="V3772">
            <v>33190.21997882353</v>
          </cell>
          <cell r="W3772">
            <v>33190.21997882353</v>
          </cell>
          <cell r="X3772">
            <v>33190.21997882353</v>
          </cell>
          <cell r="Y3772">
            <v>33190.21997882353</v>
          </cell>
          <cell r="Z3772">
            <v>36878.022198692808</v>
          </cell>
          <cell r="AB3772" t="str">
            <v/>
          </cell>
          <cell r="AC3772">
            <v>1926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I3772" t="str">
            <v/>
          </cell>
          <cell r="AJ3772" t="str">
            <v/>
          </cell>
          <cell r="AM3772" t="e">
            <v>#N/A</v>
          </cell>
        </row>
        <row r="3773">
          <cell r="A3773" t="str">
            <v>ACTIVE</v>
          </cell>
          <cell r="B3773" t="str">
            <v>37-1773</v>
          </cell>
          <cell r="C3773">
            <v>28870310</v>
          </cell>
          <cell r="D3773" t="str">
            <v>37-1773</v>
          </cell>
          <cell r="E3773" t="str">
            <v>SDR 26</v>
          </cell>
          <cell r="F3773" t="str">
            <v>30X27 INCR COUPLING CONC GXG SDR26</v>
          </cell>
          <cell r="G3773">
            <v>0.01</v>
          </cell>
          <cell r="H3773">
            <v>4.5359199999999997E-3</v>
          </cell>
          <cell r="I3773">
            <v>1</v>
          </cell>
          <cell r="J3773" t="str">
            <v>-</v>
          </cell>
          <cell r="K3773">
            <v>47203.852849673211</v>
          </cell>
          <cell r="L3773">
            <v>4415.6979000000001</v>
          </cell>
          <cell r="M3773" t="str">
            <v>SPECFIT</v>
          </cell>
          <cell r="N3773" t="str">
            <v>(80)6003027</v>
          </cell>
          <cell r="O3773" t="str">
            <v>BOX</v>
          </cell>
          <cell r="P3773" t="str">
            <v>D</v>
          </cell>
          <cell r="Q3773" t="str">
            <v>F</v>
          </cell>
          <cell r="R3773">
            <v>37106.705882352944</v>
          </cell>
          <cell r="S3773">
            <v>39704.175294117653</v>
          </cell>
          <cell r="T3773">
            <v>39704.175294117653</v>
          </cell>
          <cell r="U3773">
            <v>39704.175294117653</v>
          </cell>
          <cell r="V3773">
            <v>42483.46756470589</v>
          </cell>
          <cell r="W3773">
            <v>42483.46756470589</v>
          </cell>
          <cell r="X3773">
            <v>42483.46756470589</v>
          </cell>
          <cell r="Y3773">
            <v>42483.46756470589</v>
          </cell>
          <cell r="Z3773">
            <v>47203.852849673211</v>
          </cell>
          <cell r="AB3773" t="str">
            <v/>
          </cell>
          <cell r="AC3773">
            <v>1927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I3773" t="str">
            <v/>
          </cell>
          <cell r="AJ3773" t="str">
            <v/>
          </cell>
          <cell r="AM3773" t="e">
            <v>#N/A</v>
          </cell>
        </row>
        <row r="3774">
          <cell r="A3774" t="str">
            <v>ACTIVE</v>
          </cell>
          <cell r="B3774" t="str">
            <v>37-1774</v>
          </cell>
          <cell r="C3774">
            <v>28870329</v>
          </cell>
          <cell r="D3774" t="str">
            <v>37-1774</v>
          </cell>
          <cell r="E3774" t="str">
            <v>SDR 26</v>
          </cell>
          <cell r="F3774" t="str">
            <v>36X4 INCR COUPLING CONC GXG SDR26</v>
          </cell>
          <cell r="G3774">
            <v>228.42</v>
          </cell>
          <cell r="H3774">
            <v>103.60948463999999</v>
          </cell>
          <cell r="I3774">
            <v>1</v>
          </cell>
          <cell r="J3774">
            <v>1</v>
          </cell>
          <cell r="K3774">
            <v>8347.338688888889</v>
          </cell>
          <cell r="L3774">
            <v>780.85350000000005</v>
          </cell>
          <cell r="M3774" t="str">
            <v>SPECFIT</v>
          </cell>
          <cell r="N3774" t="str">
            <v>(80)600364</v>
          </cell>
          <cell r="O3774" t="str">
            <v>BOX</v>
          </cell>
          <cell r="P3774" t="str">
            <v>D</v>
          </cell>
          <cell r="Q3774" t="str">
            <v>F</v>
          </cell>
          <cell r="R3774">
            <v>6561.8</v>
          </cell>
          <cell r="S3774">
            <v>7021.1260000000002</v>
          </cell>
          <cell r="T3774">
            <v>7021.1260000000002</v>
          </cell>
          <cell r="U3774">
            <v>7021.1260000000002</v>
          </cell>
          <cell r="V3774">
            <v>7512.6048200000005</v>
          </cell>
          <cell r="W3774">
            <v>7512.6048200000005</v>
          </cell>
          <cell r="X3774">
            <v>7512.6048200000005</v>
          </cell>
          <cell r="Y3774">
            <v>7512.6048200000005</v>
          </cell>
          <cell r="Z3774">
            <v>8347.338688888889</v>
          </cell>
          <cell r="AB3774" t="str">
            <v/>
          </cell>
          <cell r="AC3774">
            <v>1928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I3774" t="str">
            <v/>
          </cell>
          <cell r="AJ3774" t="str">
            <v/>
          </cell>
          <cell r="AM3774" t="e">
            <v>#N/A</v>
          </cell>
        </row>
        <row r="3775">
          <cell r="A3775" t="str">
            <v>ACTIVE</v>
          </cell>
          <cell r="B3775" t="str">
            <v>37-1775</v>
          </cell>
          <cell r="C3775">
            <v>28870337</v>
          </cell>
          <cell r="D3775" t="str">
            <v>37-1775</v>
          </cell>
          <cell r="E3775" t="str">
            <v>SDR 26</v>
          </cell>
          <cell r="F3775" t="str">
            <v>36X6 INCR COUPLING CONC GXG SDR26</v>
          </cell>
          <cell r="G3775">
            <v>228.96</v>
          </cell>
          <cell r="H3775">
            <v>103.85442432000001</v>
          </cell>
          <cell r="I3775">
            <v>1</v>
          </cell>
          <cell r="J3775">
            <v>1</v>
          </cell>
          <cell r="K3775">
            <v>8385.0979398692834</v>
          </cell>
          <cell r="L3775">
            <v>784.38610000000006</v>
          </cell>
          <cell r="M3775" t="str">
            <v>SPECFIT</v>
          </cell>
          <cell r="N3775" t="str">
            <v>(80)600366</v>
          </cell>
          <cell r="O3775" t="str">
            <v>BOX</v>
          </cell>
          <cell r="P3775" t="str">
            <v>D</v>
          </cell>
          <cell r="Q3775" t="str">
            <v>F</v>
          </cell>
          <cell r="R3775">
            <v>6591.4823529411769</v>
          </cell>
          <cell r="S3775">
            <v>7052.88611764706</v>
          </cell>
          <cell r="T3775">
            <v>7052.88611764706</v>
          </cell>
          <cell r="U3775">
            <v>7052.88611764706</v>
          </cell>
          <cell r="V3775">
            <v>7546.5881458823551</v>
          </cell>
          <cell r="W3775">
            <v>7546.5881458823551</v>
          </cell>
          <cell r="X3775">
            <v>7546.5881458823551</v>
          </cell>
          <cell r="Y3775">
            <v>7546.5881458823551</v>
          </cell>
          <cell r="Z3775">
            <v>8385.0979398692834</v>
          </cell>
          <cell r="AB3775" t="str">
            <v/>
          </cell>
          <cell r="AC3775">
            <v>1929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I3775" t="str">
            <v/>
          </cell>
          <cell r="AJ3775" t="str">
            <v/>
          </cell>
          <cell r="AM3775" t="e">
            <v>#N/A</v>
          </cell>
        </row>
        <row r="3776">
          <cell r="A3776" t="str">
            <v>ACTIVE</v>
          </cell>
          <cell r="B3776" t="str">
            <v>37-1776</v>
          </cell>
          <cell r="C3776">
            <v>28870345</v>
          </cell>
          <cell r="D3776" t="str">
            <v>37-1776</v>
          </cell>
          <cell r="E3776" t="str">
            <v>SDR 26</v>
          </cell>
          <cell r="F3776" t="str">
            <v>36X8 INCR COUPLING CONC GXG SDR26</v>
          </cell>
          <cell r="G3776">
            <v>230.04</v>
          </cell>
          <cell r="H3776">
            <v>104.34430368</v>
          </cell>
          <cell r="I3776">
            <v>1</v>
          </cell>
          <cell r="J3776">
            <v>1</v>
          </cell>
          <cell r="K3776">
            <v>10732.921172549019</v>
          </cell>
          <cell r="L3776">
            <v>1004.0128999999999</v>
          </cell>
          <cell r="M3776" t="str">
            <v>SPECFIT</v>
          </cell>
          <cell r="N3776" t="str">
            <v>(80)600368</v>
          </cell>
          <cell r="O3776" t="str">
            <v>BOX</v>
          </cell>
          <cell r="P3776" t="str">
            <v>D</v>
          </cell>
          <cell r="Q3776" t="str">
            <v>F</v>
          </cell>
          <cell r="R3776">
            <v>8437.0941176470587</v>
          </cell>
          <cell r="S3776">
            <v>9027.6907058823526</v>
          </cell>
          <cell r="T3776">
            <v>9027.6907058823526</v>
          </cell>
          <cell r="U3776">
            <v>9027.6907058823526</v>
          </cell>
          <cell r="V3776">
            <v>9659.6290552941173</v>
          </cell>
          <cell r="W3776">
            <v>9659.6290552941173</v>
          </cell>
          <cell r="X3776">
            <v>9659.6290552941173</v>
          </cell>
          <cell r="Y3776">
            <v>9659.6290552941173</v>
          </cell>
          <cell r="Z3776">
            <v>10732.921172549019</v>
          </cell>
          <cell r="AB3776" t="str">
            <v/>
          </cell>
          <cell r="AC3776">
            <v>1930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I3776" t="str">
            <v/>
          </cell>
          <cell r="AJ3776" t="str">
            <v/>
          </cell>
          <cell r="AM3776" t="e">
            <v>#N/A</v>
          </cell>
        </row>
        <row r="3777">
          <cell r="A3777" t="str">
            <v>ACTIVE</v>
          </cell>
          <cell r="B3777" t="str">
            <v>37-1777</v>
          </cell>
          <cell r="C3777">
            <v>28870353</v>
          </cell>
          <cell r="D3777" t="str">
            <v>37-1777</v>
          </cell>
          <cell r="E3777" t="str">
            <v>SDR 26</v>
          </cell>
          <cell r="F3777" t="str">
            <v>36X10 INCR COUPLING CONC GXG SDR26</v>
          </cell>
          <cell r="G3777">
            <v>231.66</v>
          </cell>
          <cell r="H3777">
            <v>105.07912272</v>
          </cell>
          <cell r="I3777">
            <v>1</v>
          </cell>
          <cell r="J3777">
            <v>1</v>
          </cell>
          <cell r="K3777">
            <v>13738.141495424839</v>
          </cell>
          <cell r="L3777">
            <v>1285.1373000000001</v>
          </cell>
          <cell r="M3777" t="str">
            <v>SPECFIT</v>
          </cell>
          <cell r="N3777" t="str">
            <v>(80)6003610</v>
          </cell>
          <cell r="O3777" t="str">
            <v>BOX</v>
          </cell>
          <cell r="P3777" t="str">
            <v>D</v>
          </cell>
          <cell r="Q3777" t="str">
            <v>F</v>
          </cell>
          <cell r="R3777">
            <v>10799.482352941177</v>
          </cell>
          <cell r="S3777">
            <v>11555.44611764706</v>
          </cell>
          <cell r="T3777">
            <v>11555.44611764706</v>
          </cell>
          <cell r="U3777">
            <v>11555.44611764706</v>
          </cell>
          <cell r="V3777">
            <v>12364.327345882355</v>
          </cell>
          <cell r="W3777">
            <v>12364.327345882355</v>
          </cell>
          <cell r="X3777">
            <v>12364.327345882355</v>
          </cell>
          <cell r="Y3777">
            <v>12364.327345882355</v>
          </cell>
          <cell r="Z3777">
            <v>13738.141495424839</v>
          </cell>
          <cell r="AB3777" t="str">
            <v/>
          </cell>
          <cell r="AC3777">
            <v>1931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I3777" t="str">
            <v/>
          </cell>
          <cell r="AJ3777" t="str">
            <v/>
          </cell>
          <cell r="AM3777" t="e">
            <v>#N/A</v>
          </cell>
        </row>
        <row r="3778">
          <cell r="A3778" t="str">
            <v>ACTIVE</v>
          </cell>
          <cell r="B3778" t="str">
            <v>37-1778</v>
          </cell>
          <cell r="C3778">
            <v>28870361</v>
          </cell>
          <cell r="D3778" t="str">
            <v>37-1778</v>
          </cell>
          <cell r="E3778" t="str">
            <v>SDR 26</v>
          </cell>
          <cell r="F3778" t="str">
            <v>36X12 INCR COUPLING CONC GXG SDR26</v>
          </cell>
          <cell r="G3778">
            <v>233.28</v>
          </cell>
          <cell r="H3778">
            <v>105.81394176000001</v>
          </cell>
          <cell r="I3778">
            <v>1</v>
          </cell>
          <cell r="J3778">
            <v>1</v>
          </cell>
          <cell r="K3778">
            <v>17584.825903267974</v>
          </cell>
          <cell r="L3778">
            <v>1644.9763</v>
          </cell>
          <cell r="M3778" t="str">
            <v>SPECFIT</v>
          </cell>
          <cell r="N3778" t="str">
            <v>(80)6003612</v>
          </cell>
          <cell r="O3778" t="str">
            <v>BOX</v>
          </cell>
          <cell r="P3778" t="str">
            <v>D</v>
          </cell>
          <cell r="Q3778" t="str">
            <v>F</v>
          </cell>
          <cell r="R3778">
            <v>13823.341176470589</v>
          </cell>
          <cell r="S3778">
            <v>14790.975058823531</v>
          </cell>
          <cell r="T3778">
            <v>14790.975058823531</v>
          </cell>
          <cell r="U3778">
            <v>14790.975058823531</v>
          </cell>
          <cell r="V3778">
            <v>15826.343312941179</v>
          </cell>
          <cell r="W3778">
            <v>15826.343312941179</v>
          </cell>
          <cell r="X3778">
            <v>15826.343312941179</v>
          </cell>
          <cell r="Y3778">
            <v>15826.343312941179</v>
          </cell>
          <cell r="Z3778">
            <v>17584.825903267974</v>
          </cell>
          <cell r="AB3778" t="str">
            <v/>
          </cell>
          <cell r="AC3778">
            <v>1932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I3778" t="str">
            <v/>
          </cell>
          <cell r="AJ3778" t="str">
            <v/>
          </cell>
          <cell r="AM3778" t="e">
            <v>#N/A</v>
          </cell>
        </row>
        <row r="3779">
          <cell r="A3779" t="str">
            <v>ACTIVE</v>
          </cell>
          <cell r="B3779" t="str">
            <v>37-1779</v>
          </cell>
          <cell r="C3779">
            <v>28870370</v>
          </cell>
          <cell r="D3779" t="str">
            <v>37-1779</v>
          </cell>
          <cell r="E3779" t="str">
            <v>SDR 26</v>
          </cell>
          <cell r="F3779" t="str">
            <v>36X15 INCR COUPLING CONC GXG SDR26</v>
          </cell>
          <cell r="G3779">
            <v>238.14</v>
          </cell>
          <cell r="H3779">
            <v>108.01839887999999</v>
          </cell>
          <cell r="I3779">
            <v>1</v>
          </cell>
          <cell r="J3779">
            <v>1</v>
          </cell>
          <cell r="K3779">
            <v>22508.569373856215</v>
          </cell>
          <cell r="L3779">
            <v>2105.5702000000001</v>
          </cell>
          <cell r="M3779" t="str">
            <v>SPECFIT</v>
          </cell>
          <cell r="N3779" t="str">
            <v>(80)6003615</v>
          </cell>
          <cell r="O3779" t="str">
            <v>BOX</v>
          </cell>
          <cell r="P3779" t="str">
            <v>D</v>
          </cell>
          <cell r="Q3779" t="str">
            <v>F</v>
          </cell>
          <cell r="R3779">
            <v>17693.870588235295</v>
          </cell>
          <cell r="S3779">
            <v>18932.441529411768</v>
          </cell>
          <cell r="T3779">
            <v>18932.441529411768</v>
          </cell>
          <cell r="U3779">
            <v>18932.441529411768</v>
          </cell>
          <cell r="V3779">
            <v>20257.712436470592</v>
          </cell>
          <cell r="W3779">
            <v>20257.712436470592</v>
          </cell>
          <cell r="X3779">
            <v>20257.712436470592</v>
          </cell>
          <cell r="Y3779">
            <v>20257.712436470592</v>
          </cell>
          <cell r="Z3779">
            <v>22508.569373856215</v>
          </cell>
          <cell r="AB3779" t="str">
            <v/>
          </cell>
          <cell r="AC3779">
            <v>1933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I3779" t="str">
            <v/>
          </cell>
          <cell r="AJ3779" t="str">
            <v/>
          </cell>
          <cell r="AM3779" t="e">
            <v>#N/A</v>
          </cell>
        </row>
        <row r="3780">
          <cell r="A3780" t="str">
            <v>ACTIVE</v>
          </cell>
          <cell r="B3780" t="str">
            <v>37-1780</v>
          </cell>
          <cell r="C3780">
            <v>28870388</v>
          </cell>
          <cell r="D3780" t="str">
            <v>37-1780</v>
          </cell>
          <cell r="E3780" t="str">
            <v>SDR 26</v>
          </cell>
          <cell r="F3780" t="str">
            <v>36X18 INCR COUPLING CONC GXG SDR26</v>
          </cell>
          <cell r="G3780">
            <v>245.16</v>
          </cell>
          <cell r="H3780">
            <v>111.20261472</v>
          </cell>
          <cell r="I3780">
            <v>1</v>
          </cell>
          <cell r="J3780">
            <v>1</v>
          </cell>
          <cell r="K3780">
            <v>28810.952036601309</v>
          </cell>
          <cell r="L3780">
            <v>2695.1286</v>
          </cell>
          <cell r="M3780" t="str">
            <v>SPECFIT</v>
          </cell>
          <cell r="N3780" t="str">
            <v>(80)6003618</v>
          </cell>
          <cell r="O3780" t="str">
            <v>BOX</v>
          </cell>
          <cell r="P3780" t="str">
            <v>D</v>
          </cell>
          <cell r="Q3780" t="str">
            <v>F</v>
          </cell>
          <cell r="R3780">
            <v>22648.141176470588</v>
          </cell>
          <cell r="S3780">
            <v>24233.511058823529</v>
          </cell>
          <cell r="T3780">
            <v>24233.511058823529</v>
          </cell>
          <cell r="U3780">
            <v>24233.511058823529</v>
          </cell>
          <cell r="V3780">
            <v>25929.856832941179</v>
          </cell>
          <cell r="W3780">
            <v>25929.856832941179</v>
          </cell>
          <cell r="X3780">
            <v>25929.856832941179</v>
          </cell>
          <cell r="Y3780">
            <v>25929.856832941179</v>
          </cell>
          <cell r="Z3780">
            <v>28810.952036601309</v>
          </cell>
          <cell r="AB3780" t="str">
            <v/>
          </cell>
          <cell r="AC3780">
            <v>1934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I3780" t="str">
            <v/>
          </cell>
          <cell r="AJ3780" t="str">
            <v/>
          </cell>
          <cell r="AM3780" t="e">
            <v>#N/A</v>
          </cell>
        </row>
        <row r="3781">
          <cell r="A3781" t="str">
            <v>ACTIVE</v>
          </cell>
          <cell r="B3781" t="str">
            <v>37-1781</v>
          </cell>
          <cell r="C3781">
            <v>28870396</v>
          </cell>
          <cell r="D3781" t="str">
            <v>37-1781</v>
          </cell>
          <cell r="E3781" t="str">
            <v>SDR 26</v>
          </cell>
          <cell r="F3781" t="str">
            <v>36X21 INCR COUPLING CONC GXG SDR26</v>
          </cell>
          <cell r="G3781">
            <v>254.88</v>
          </cell>
          <cell r="H3781">
            <v>115.61152896</v>
          </cell>
          <cell r="I3781">
            <v>1</v>
          </cell>
          <cell r="J3781">
            <v>1</v>
          </cell>
          <cell r="K3781">
            <v>36878.022198692808</v>
          </cell>
          <cell r="L3781">
            <v>3449.7647999999999</v>
          </cell>
          <cell r="M3781" t="str">
            <v>SPECFIT</v>
          </cell>
          <cell r="N3781" t="str">
            <v>(80)6003621</v>
          </cell>
          <cell r="O3781" t="str">
            <v>BOX</v>
          </cell>
          <cell r="P3781" t="str">
            <v>D</v>
          </cell>
          <cell r="Q3781" t="str">
            <v>F</v>
          </cell>
          <cell r="R3781">
            <v>28989.623529411765</v>
          </cell>
          <cell r="S3781">
            <v>31018.897176470589</v>
          </cell>
          <cell r="T3781">
            <v>31018.897176470589</v>
          </cell>
          <cell r="U3781">
            <v>31018.897176470589</v>
          </cell>
          <cell r="V3781">
            <v>33190.21997882353</v>
          </cell>
          <cell r="W3781">
            <v>33190.21997882353</v>
          </cell>
          <cell r="X3781">
            <v>33190.21997882353</v>
          </cell>
          <cell r="Y3781">
            <v>33190.21997882353</v>
          </cell>
          <cell r="Z3781">
            <v>36878.022198692808</v>
          </cell>
          <cell r="AB3781" t="str">
            <v/>
          </cell>
          <cell r="AC3781">
            <v>1935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I3781" t="str">
            <v/>
          </cell>
          <cell r="AJ3781" t="str">
            <v/>
          </cell>
          <cell r="AM3781" t="e">
            <v>#N/A</v>
          </cell>
        </row>
        <row r="3782">
          <cell r="A3782" t="str">
            <v>ACTIVE</v>
          </cell>
          <cell r="B3782" t="str">
            <v>37-1782</v>
          </cell>
          <cell r="C3782">
            <v>28870400</v>
          </cell>
          <cell r="D3782" t="str">
            <v>37-1782</v>
          </cell>
          <cell r="E3782" t="str">
            <v>SDR 26</v>
          </cell>
          <cell r="F3782" t="str">
            <v>36X24 INCR COUPLING CONC GXG SDR26</v>
          </cell>
          <cell r="G3782">
            <v>264.06</v>
          </cell>
          <cell r="H3782">
            <v>119.77550352</v>
          </cell>
          <cell r="I3782">
            <v>1</v>
          </cell>
          <cell r="J3782">
            <v>1</v>
          </cell>
          <cell r="K3782">
            <v>47203.852849673211</v>
          </cell>
          <cell r="L3782">
            <v>4415.6979000000001</v>
          </cell>
          <cell r="M3782" t="str">
            <v>SPECFIT</v>
          </cell>
          <cell r="N3782" t="str">
            <v>(80)6003624</v>
          </cell>
          <cell r="O3782" t="str">
            <v>BOX</v>
          </cell>
          <cell r="P3782" t="str">
            <v>D</v>
          </cell>
          <cell r="Q3782" t="str">
            <v>F</v>
          </cell>
          <cell r="R3782">
            <v>37106.705882352944</v>
          </cell>
          <cell r="S3782">
            <v>39704.175294117653</v>
          </cell>
          <cell r="T3782">
            <v>39704.175294117653</v>
          </cell>
          <cell r="U3782">
            <v>39704.175294117653</v>
          </cell>
          <cell r="V3782">
            <v>42483.46756470589</v>
          </cell>
          <cell r="W3782">
            <v>42483.46756470589</v>
          </cell>
          <cell r="X3782">
            <v>42483.46756470589</v>
          </cell>
          <cell r="Y3782">
            <v>42483.46756470589</v>
          </cell>
          <cell r="Z3782">
            <v>47203.852849673211</v>
          </cell>
          <cell r="AB3782" t="str">
            <v/>
          </cell>
          <cell r="AC3782">
            <v>1936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I3782" t="str">
            <v/>
          </cell>
          <cell r="AJ3782" t="str">
            <v/>
          </cell>
          <cell r="AM3782" t="e">
            <v>#N/A</v>
          </cell>
        </row>
        <row r="3783">
          <cell r="A3783" t="str">
            <v>ACTIVE</v>
          </cell>
          <cell r="B3783" t="str">
            <v>37-1783</v>
          </cell>
          <cell r="C3783">
            <v>28870418</v>
          </cell>
          <cell r="D3783" t="str">
            <v>37-1783</v>
          </cell>
          <cell r="E3783" t="str">
            <v>SDR 26</v>
          </cell>
          <cell r="F3783" t="str">
            <v>36X27 INCR COUPLING CONC GXG SDR26</v>
          </cell>
          <cell r="G3783">
            <v>278.10000000000002</v>
          </cell>
          <cell r="H3783">
            <v>126.14393520000002</v>
          </cell>
          <cell r="I3783">
            <v>1</v>
          </cell>
          <cell r="J3783" t="str">
            <v>-</v>
          </cell>
          <cell r="K3783">
            <v>60420.952600000004</v>
          </cell>
          <cell r="L3783">
            <v>5652.0944</v>
          </cell>
          <cell r="M3783" t="str">
            <v>SPECFIT</v>
          </cell>
          <cell r="N3783" t="str">
            <v>(80)6003627</v>
          </cell>
          <cell r="O3783" t="str">
            <v>BOX</v>
          </cell>
          <cell r="P3783" t="str">
            <v>D</v>
          </cell>
          <cell r="Q3783" t="str">
            <v>F</v>
          </cell>
          <cell r="R3783">
            <v>47496.6</v>
          </cell>
          <cell r="S3783">
            <v>50821.362000000001</v>
          </cell>
          <cell r="T3783">
            <v>50821.362000000001</v>
          </cell>
          <cell r="U3783">
            <v>50821.362000000001</v>
          </cell>
          <cell r="V3783">
            <v>54378.857340000002</v>
          </cell>
          <cell r="W3783">
            <v>54378.857340000002</v>
          </cell>
          <cell r="X3783">
            <v>54378.857340000002</v>
          </cell>
          <cell r="Y3783">
            <v>54378.857340000002</v>
          </cell>
          <cell r="Z3783">
            <v>60420.952600000004</v>
          </cell>
          <cell r="AB3783" t="str">
            <v/>
          </cell>
          <cell r="AC3783">
            <v>1937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I3783" t="str">
            <v/>
          </cell>
          <cell r="AJ3783" t="str">
            <v/>
          </cell>
          <cell r="AM3783" t="e">
            <v>#N/A</v>
          </cell>
        </row>
        <row r="3784">
          <cell r="A3784" t="str">
            <v>ACTIVE</v>
          </cell>
          <cell r="B3784" t="str">
            <v>37-1784</v>
          </cell>
          <cell r="C3784">
            <v>28870426</v>
          </cell>
          <cell r="D3784" t="str">
            <v>37-1784</v>
          </cell>
          <cell r="E3784" t="str">
            <v>SDR 26</v>
          </cell>
          <cell r="F3784" t="str">
            <v>36X30 INCR COUPLING CONC GXG SDR26</v>
          </cell>
          <cell r="G3784">
            <v>0.01</v>
          </cell>
          <cell r="H3784">
            <v>4.5359199999999997E-3</v>
          </cell>
          <cell r="I3784">
            <v>1</v>
          </cell>
          <cell r="J3784" t="str">
            <v>-</v>
          </cell>
          <cell r="K3784">
            <v>77338.788198692811</v>
          </cell>
          <cell r="L3784">
            <v>7234.6788999999999</v>
          </cell>
          <cell r="M3784" t="str">
            <v>SPECFIT</v>
          </cell>
          <cell r="N3784" t="str">
            <v>(80)6003630</v>
          </cell>
          <cell r="O3784" t="str">
            <v>BOX</v>
          </cell>
          <cell r="P3784" t="str">
            <v>D</v>
          </cell>
          <cell r="Q3784" t="str">
            <v>F</v>
          </cell>
          <cell r="R3784">
            <v>60795.623529411765</v>
          </cell>
          <cell r="S3784">
            <v>65051.317176470591</v>
          </cell>
          <cell r="T3784">
            <v>65051.317176470591</v>
          </cell>
          <cell r="U3784">
            <v>65051.317176470591</v>
          </cell>
          <cell r="V3784">
            <v>69604.909378823533</v>
          </cell>
          <cell r="W3784">
            <v>69604.909378823533</v>
          </cell>
          <cell r="X3784">
            <v>69604.909378823533</v>
          </cell>
          <cell r="Y3784">
            <v>69604.909378823533</v>
          </cell>
          <cell r="Z3784">
            <v>77338.788198692811</v>
          </cell>
          <cell r="AB3784" t="str">
            <v/>
          </cell>
          <cell r="AC3784">
            <v>1938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I3784" t="str">
            <v/>
          </cell>
          <cell r="AJ3784" t="str">
            <v/>
          </cell>
          <cell r="AM3784" t="e">
            <v>#N/A</v>
          </cell>
        </row>
        <row r="3785">
          <cell r="A3785" t="str">
            <v>ACTIVE</v>
          </cell>
          <cell r="B3785" t="str">
            <v>37-1785</v>
          </cell>
          <cell r="C3785">
            <v>28870434</v>
          </cell>
          <cell r="D3785" t="str">
            <v>37-1785</v>
          </cell>
          <cell r="E3785" t="str">
            <v>SDR 26</v>
          </cell>
          <cell r="F3785" t="str">
            <v>6X4 RED BUSHING CON SXG SDR26</v>
          </cell>
          <cell r="G3785">
            <v>1.8</v>
          </cell>
          <cell r="H3785">
            <v>0.81646560000000001</v>
          </cell>
          <cell r="I3785">
            <v>5</v>
          </cell>
          <cell r="J3785" t="str">
            <v>-</v>
          </cell>
          <cell r="K3785">
            <v>120.58900000000001</v>
          </cell>
          <cell r="L3785">
            <v>18.730550000000001</v>
          </cell>
          <cell r="M3785" t="str">
            <v>PTI</v>
          </cell>
          <cell r="N3785" t="str">
            <v>H1216</v>
          </cell>
          <cell r="O3785" t="str">
            <v>BOX</v>
          </cell>
          <cell r="P3785" t="str">
            <v>D</v>
          </cell>
          <cell r="Q3785" t="str">
            <v>M</v>
          </cell>
          <cell r="R3785">
            <v>139.27058823529413</v>
          </cell>
          <cell r="S3785">
            <v>149.01952941176472</v>
          </cell>
          <cell r="T3785">
            <v>101.43</v>
          </cell>
          <cell r="U3785">
            <v>101.43</v>
          </cell>
          <cell r="V3785">
            <v>108.53010000000002</v>
          </cell>
          <cell r="W3785">
            <v>108.53010000000002</v>
          </cell>
          <cell r="X3785">
            <v>108.53010000000002</v>
          </cell>
          <cell r="Y3785">
            <v>108.53010000000002</v>
          </cell>
          <cell r="Z3785">
            <v>120.58900000000001</v>
          </cell>
          <cell r="AB3785" t="str">
            <v/>
          </cell>
          <cell r="AC3785">
            <v>1939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I3785" t="str">
            <v/>
          </cell>
          <cell r="AJ3785" t="str">
            <v/>
          </cell>
          <cell r="AM3785" t="e">
            <v>#N/A</v>
          </cell>
        </row>
        <row r="3786">
          <cell r="A3786" t="str">
            <v>ACTIVE</v>
          </cell>
          <cell r="B3786" t="str">
            <v>37-1786</v>
          </cell>
          <cell r="C3786">
            <v>28870442</v>
          </cell>
          <cell r="D3786" t="str">
            <v>37-1786</v>
          </cell>
          <cell r="E3786" t="str">
            <v>SDR 26</v>
          </cell>
          <cell r="F3786" t="str">
            <v>8X4 RED BUSHING CON SXG SDR26</v>
          </cell>
          <cell r="G3786">
            <v>4.1399999999999997</v>
          </cell>
          <cell r="H3786">
            <v>1.8778708799999999</v>
          </cell>
          <cell r="I3786">
            <v>1</v>
          </cell>
          <cell r="J3786">
            <v>33</v>
          </cell>
          <cell r="K3786">
            <v>230.45422222222223</v>
          </cell>
          <cell r="L3786">
            <v>22.714590000000001</v>
          </cell>
          <cell r="M3786" t="str">
            <v>SPECFIT</v>
          </cell>
          <cell r="N3786" t="str">
            <v>(80)62084</v>
          </cell>
          <cell r="O3786" t="str">
            <v>BOX</v>
          </cell>
          <cell r="P3786" t="str">
            <v>D</v>
          </cell>
          <cell r="Q3786" t="str">
            <v>F</v>
          </cell>
          <cell r="R3786">
            <v>256.10588235294119</v>
          </cell>
          <cell r="S3786">
            <v>274.03329411764707</v>
          </cell>
          <cell r="T3786">
            <v>193.84</v>
          </cell>
          <cell r="U3786">
            <v>193.84</v>
          </cell>
          <cell r="V3786">
            <v>207.40880000000001</v>
          </cell>
          <cell r="W3786">
            <v>207.40880000000001</v>
          </cell>
          <cell r="X3786">
            <v>207.40880000000001</v>
          </cell>
          <cell r="Y3786">
            <v>207.40880000000001</v>
          </cell>
          <cell r="Z3786">
            <v>230.45422222222223</v>
          </cell>
          <cell r="AB3786" t="str">
            <v/>
          </cell>
          <cell r="AC3786">
            <v>1940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I3786" t="str">
            <v/>
          </cell>
          <cell r="AJ3786" t="str">
            <v/>
          </cell>
          <cell r="AM3786" t="e">
            <v>#N/A</v>
          </cell>
        </row>
        <row r="3787">
          <cell r="A3787" t="str">
            <v>ACTIVE</v>
          </cell>
          <cell r="B3787" t="str">
            <v>37-1787</v>
          </cell>
          <cell r="C3787">
            <v>28870450</v>
          </cell>
          <cell r="D3787" t="str">
            <v>37-1787</v>
          </cell>
          <cell r="E3787" t="str">
            <v>SDR 26</v>
          </cell>
          <cell r="F3787" t="str">
            <v>8X6 RED BUSHING CON SXG SDR26</v>
          </cell>
          <cell r="G3787">
            <v>4.68</v>
          </cell>
          <cell r="H3787">
            <v>2.12281056</v>
          </cell>
          <cell r="I3787">
            <v>1</v>
          </cell>
          <cell r="J3787">
            <v>29</v>
          </cell>
          <cell r="K3787">
            <v>240.964</v>
          </cell>
          <cell r="L3787">
            <v>36.443460000000002</v>
          </cell>
          <cell r="M3787" t="str">
            <v>SPECFIT</v>
          </cell>
          <cell r="N3787" t="str">
            <v>(80)62086</v>
          </cell>
          <cell r="O3787" t="str">
            <v>BOX</v>
          </cell>
          <cell r="P3787" t="str">
            <v>D</v>
          </cell>
          <cell r="Q3787" t="str">
            <v>F</v>
          </cell>
          <cell r="R3787">
            <v>368.4358033944057</v>
          </cell>
          <cell r="S3787">
            <v>394.22630963201414</v>
          </cell>
          <cell r="T3787">
            <v>202.68</v>
          </cell>
          <cell r="U3787">
            <v>202.68</v>
          </cell>
          <cell r="V3787">
            <v>216.86760000000001</v>
          </cell>
          <cell r="W3787">
            <v>216.86760000000001</v>
          </cell>
          <cell r="X3787">
            <v>216.86760000000001</v>
          </cell>
          <cell r="Y3787">
            <v>216.86760000000001</v>
          </cell>
          <cell r="Z3787">
            <v>240.964</v>
          </cell>
          <cell r="AB3787" t="str">
            <v/>
          </cell>
          <cell r="AC3787">
            <v>1941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I3787" t="str">
            <v/>
          </cell>
          <cell r="AJ3787" t="str">
            <v/>
          </cell>
          <cell r="AM3787" t="e">
            <v>#N/A</v>
          </cell>
        </row>
        <row r="3788">
          <cell r="A3788" t="str">
            <v>ACTIVE</v>
          </cell>
          <cell r="B3788" t="str">
            <v>37-1788</v>
          </cell>
          <cell r="C3788">
            <v>28870469</v>
          </cell>
          <cell r="D3788" t="str">
            <v>37-1788</v>
          </cell>
          <cell r="E3788" t="str">
            <v>SDR 26</v>
          </cell>
          <cell r="F3788" t="str">
            <v>10X4 RED BUSHING CON SXG SDR26</v>
          </cell>
          <cell r="G3788">
            <v>5.58</v>
          </cell>
          <cell r="H3788">
            <v>2.53104336</v>
          </cell>
          <cell r="I3788">
            <v>1</v>
          </cell>
          <cell r="J3788">
            <v>24</v>
          </cell>
          <cell r="K3788">
            <v>480.52511111111119</v>
          </cell>
          <cell r="L3788">
            <v>45.985700000000001</v>
          </cell>
          <cell r="M3788" t="str">
            <v>SPECFIT</v>
          </cell>
          <cell r="N3788" t="str">
            <v>(80)620104</v>
          </cell>
          <cell r="O3788" t="str">
            <v>BOX</v>
          </cell>
          <cell r="P3788" t="str">
            <v>D</v>
          </cell>
          <cell r="Q3788" t="str">
            <v>F</v>
          </cell>
          <cell r="R3788">
            <v>386.43529411764712</v>
          </cell>
          <cell r="S3788">
            <v>413.48576470588245</v>
          </cell>
          <cell r="T3788">
            <v>404.18</v>
          </cell>
          <cell r="U3788">
            <v>404.18</v>
          </cell>
          <cell r="V3788">
            <v>432.47260000000006</v>
          </cell>
          <cell r="W3788">
            <v>432.47260000000006</v>
          </cell>
          <cell r="X3788">
            <v>432.47260000000006</v>
          </cell>
          <cell r="Y3788">
            <v>432.47260000000006</v>
          </cell>
          <cell r="Z3788">
            <v>480.52511111111119</v>
          </cell>
          <cell r="AB3788" t="str">
            <v/>
          </cell>
          <cell r="AC3788">
            <v>1942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I3788" t="str">
            <v/>
          </cell>
          <cell r="AJ3788" t="str">
            <v/>
          </cell>
          <cell r="AM3788" t="e">
            <v>#N/A</v>
          </cell>
        </row>
        <row r="3789">
          <cell r="A3789" t="str">
            <v>ACTIVE</v>
          </cell>
          <cell r="B3789" t="str">
            <v>37-1789</v>
          </cell>
          <cell r="C3789">
            <v>28870477</v>
          </cell>
          <cell r="D3789" t="str">
            <v>37-1789</v>
          </cell>
          <cell r="E3789" t="str">
            <v>SDR 26</v>
          </cell>
          <cell r="F3789" t="str">
            <v>10X6 RED BUSHING CON SXG SDR26</v>
          </cell>
          <cell r="G3789">
            <v>6.12</v>
          </cell>
          <cell r="H3789">
            <v>2.7759830399999998</v>
          </cell>
          <cell r="I3789">
            <v>1</v>
          </cell>
          <cell r="J3789">
            <v>22</v>
          </cell>
          <cell r="K3789">
            <v>569.54911111111107</v>
          </cell>
          <cell r="L3789">
            <v>59.275367000000003</v>
          </cell>
          <cell r="M3789" t="str">
            <v>SPECFIT</v>
          </cell>
          <cell r="N3789" t="str">
            <v>(80)620106</v>
          </cell>
          <cell r="O3789" t="str">
            <v>BOX</v>
          </cell>
          <cell r="P3789" t="str">
            <v>D</v>
          </cell>
          <cell r="Q3789" t="str">
            <v>F</v>
          </cell>
          <cell r="R3789">
            <v>458.02352941176468</v>
          </cell>
          <cell r="S3789">
            <v>490.08517647058824</v>
          </cell>
          <cell r="T3789">
            <v>479.06</v>
          </cell>
          <cell r="U3789">
            <v>479.06</v>
          </cell>
          <cell r="V3789">
            <v>512.5942</v>
          </cell>
          <cell r="W3789">
            <v>512.5942</v>
          </cell>
          <cell r="X3789">
            <v>512.5942</v>
          </cell>
          <cell r="Y3789">
            <v>512.5942</v>
          </cell>
          <cell r="Z3789">
            <v>569.54911111111107</v>
          </cell>
          <cell r="AB3789" t="str">
            <v/>
          </cell>
          <cell r="AC3789">
            <v>1943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I3789" t="str">
            <v/>
          </cell>
          <cell r="AJ3789" t="str">
            <v/>
          </cell>
          <cell r="AM3789" t="e">
            <v>#N/A</v>
          </cell>
        </row>
        <row r="3790">
          <cell r="A3790" t="str">
            <v>ACTIVE</v>
          </cell>
          <cell r="B3790" t="str">
            <v>37-1790</v>
          </cell>
          <cell r="C3790">
            <v>28870485</v>
          </cell>
          <cell r="D3790" t="str">
            <v>37-1790</v>
          </cell>
          <cell r="E3790" t="str">
            <v>SDR 26</v>
          </cell>
          <cell r="F3790" t="str">
            <v>10X8 RED BUSHING CON SXG SDR26</v>
          </cell>
          <cell r="G3790">
            <v>7.2</v>
          </cell>
          <cell r="H3790">
            <v>3.2658624000000001</v>
          </cell>
          <cell r="I3790">
            <v>1</v>
          </cell>
          <cell r="J3790">
            <v>19</v>
          </cell>
          <cell r="K3790">
            <v>660.68933333333337</v>
          </cell>
          <cell r="L3790">
            <v>67.769982999999996</v>
          </cell>
          <cell r="M3790" t="str">
            <v>SPECFIT</v>
          </cell>
          <cell r="N3790" t="str">
            <v>(80)620108</v>
          </cell>
          <cell r="O3790" t="str">
            <v>BOX</v>
          </cell>
          <cell r="P3790" t="str">
            <v>D</v>
          </cell>
          <cell r="Q3790" t="str">
            <v>F</v>
          </cell>
          <cell r="R3790">
            <v>531.32941176470592</v>
          </cell>
          <cell r="S3790">
            <v>568.52247058823536</v>
          </cell>
          <cell r="T3790">
            <v>555.72</v>
          </cell>
          <cell r="U3790">
            <v>555.72</v>
          </cell>
          <cell r="V3790">
            <v>594.62040000000002</v>
          </cell>
          <cell r="W3790">
            <v>594.62040000000002</v>
          </cell>
          <cell r="X3790">
            <v>594.62040000000002</v>
          </cell>
          <cell r="Y3790">
            <v>594.62040000000002</v>
          </cell>
          <cell r="Z3790">
            <v>660.68933333333337</v>
          </cell>
          <cell r="AB3790" t="str">
            <v/>
          </cell>
          <cell r="AC3790">
            <v>1944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I3790" t="str">
            <v/>
          </cell>
          <cell r="AJ3790" t="str">
            <v/>
          </cell>
          <cell r="AM3790" t="e">
            <v>#N/A</v>
          </cell>
        </row>
        <row r="3791">
          <cell r="A3791" t="str">
            <v>ACTIVE</v>
          </cell>
          <cell r="B3791" t="str">
            <v>37-1791</v>
          </cell>
          <cell r="C3791">
            <v>28870493</v>
          </cell>
          <cell r="D3791" t="str">
            <v>37-1791</v>
          </cell>
          <cell r="E3791" t="str">
            <v>SDR 26</v>
          </cell>
          <cell r="F3791" t="str">
            <v>12X4 RED BUSHING CON SXG SDR26</v>
          </cell>
          <cell r="G3791">
            <v>7.92</v>
          </cell>
          <cell r="H3791">
            <v>3.5924486399999997</v>
          </cell>
          <cell r="I3791">
            <v>1</v>
          </cell>
          <cell r="J3791">
            <v>17</v>
          </cell>
          <cell r="K3791">
            <v>727.69511111111115</v>
          </cell>
          <cell r="L3791">
            <v>98.079174999999992</v>
          </cell>
          <cell r="M3791" t="str">
            <v>SPECFIT</v>
          </cell>
          <cell r="N3791" t="str">
            <v>(80)620124</v>
          </cell>
          <cell r="O3791" t="str">
            <v>BOX</v>
          </cell>
          <cell r="P3791" t="str">
            <v>D</v>
          </cell>
          <cell r="Q3791" t="str">
            <v>F</v>
          </cell>
          <cell r="R3791">
            <v>585.22352941176473</v>
          </cell>
          <cell r="S3791">
            <v>626.18917647058834</v>
          </cell>
          <cell r="T3791">
            <v>612.08000000000004</v>
          </cell>
          <cell r="U3791">
            <v>612.08000000000004</v>
          </cell>
          <cell r="V3791">
            <v>654.92560000000003</v>
          </cell>
          <cell r="W3791">
            <v>654.92560000000003</v>
          </cell>
          <cell r="X3791">
            <v>654.92560000000003</v>
          </cell>
          <cell r="Y3791">
            <v>654.92560000000003</v>
          </cell>
          <cell r="Z3791">
            <v>727.69511111111115</v>
          </cell>
          <cell r="AB3791" t="str">
            <v/>
          </cell>
          <cell r="AC3791">
            <v>1945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I3791" t="str">
            <v/>
          </cell>
          <cell r="AJ3791" t="str">
            <v/>
          </cell>
          <cell r="AM3791" t="e">
            <v>#N/A</v>
          </cell>
        </row>
        <row r="3792">
          <cell r="A3792" t="str">
            <v>ACTIVE</v>
          </cell>
          <cell r="B3792" t="str">
            <v>37-1792</v>
          </cell>
          <cell r="C3792">
            <v>28870507</v>
          </cell>
          <cell r="D3792" t="str">
            <v>37-1792</v>
          </cell>
          <cell r="E3792" t="str">
            <v>SDR 26</v>
          </cell>
          <cell r="F3792" t="str">
            <v>12X6 RED BUSHING CON SXG SDR26</v>
          </cell>
          <cell r="G3792">
            <v>8.4600000000000009</v>
          </cell>
          <cell r="H3792">
            <v>3.8373883200000005</v>
          </cell>
          <cell r="I3792">
            <v>1</v>
          </cell>
          <cell r="J3792">
            <v>16</v>
          </cell>
          <cell r="K3792">
            <v>765.00244444444456</v>
          </cell>
          <cell r="L3792">
            <v>75.404240000000001</v>
          </cell>
          <cell r="M3792" t="str">
            <v>SPECFIT</v>
          </cell>
          <cell r="N3792" t="str">
            <v>(80)620126</v>
          </cell>
          <cell r="O3792" t="str">
            <v>BOX</v>
          </cell>
          <cell r="P3792" t="str">
            <v>D</v>
          </cell>
          <cell r="Q3792" t="str">
            <v>F</v>
          </cell>
          <cell r="R3792">
            <v>615.19999999999993</v>
          </cell>
          <cell r="S3792">
            <v>658.26400000000001</v>
          </cell>
          <cell r="T3792">
            <v>643.46</v>
          </cell>
          <cell r="U3792">
            <v>643.46</v>
          </cell>
          <cell r="V3792">
            <v>688.50220000000013</v>
          </cell>
          <cell r="W3792">
            <v>688.50220000000013</v>
          </cell>
          <cell r="X3792">
            <v>688.50220000000013</v>
          </cell>
          <cell r="Y3792">
            <v>688.50220000000013</v>
          </cell>
          <cell r="Z3792">
            <v>765.00244444444456</v>
          </cell>
          <cell r="AB3792" t="str">
            <v/>
          </cell>
          <cell r="AC3792">
            <v>1946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I3792" t="str">
            <v/>
          </cell>
          <cell r="AJ3792" t="str">
            <v/>
          </cell>
          <cell r="AM3792" t="e">
            <v>#N/A</v>
          </cell>
        </row>
        <row r="3793">
          <cell r="A3793" t="str">
            <v>ACTIVE</v>
          </cell>
          <cell r="B3793" t="str">
            <v>37-1793</v>
          </cell>
          <cell r="C3793">
            <v>28870515</v>
          </cell>
          <cell r="D3793" t="str">
            <v>37-1793</v>
          </cell>
          <cell r="E3793" t="str">
            <v>SDR 26</v>
          </cell>
          <cell r="F3793" t="str">
            <v>12X8 RED BUSHING CON SXG SDR26</v>
          </cell>
          <cell r="G3793">
            <v>9.5399999999999991</v>
          </cell>
          <cell r="H3793">
            <v>4.3272676799999994</v>
          </cell>
          <cell r="I3793">
            <v>1</v>
          </cell>
          <cell r="J3793">
            <v>14</v>
          </cell>
          <cell r="K3793">
            <v>881.20444444444445</v>
          </cell>
          <cell r="L3793">
            <v>75.066400000000002</v>
          </cell>
          <cell r="M3793" t="str">
            <v>SPECFIT</v>
          </cell>
          <cell r="N3793" t="str">
            <v>(80)620128</v>
          </cell>
          <cell r="O3793" t="str">
            <v>BOX</v>
          </cell>
          <cell r="P3793" t="str">
            <v>D</v>
          </cell>
          <cell r="Q3793" t="str">
            <v>F</v>
          </cell>
          <cell r="R3793">
            <v>708.65882352941185</v>
          </cell>
          <cell r="S3793">
            <v>758.26494117647076</v>
          </cell>
          <cell r="T3793">
            <v>741.2</v>
          </cell>
          <cell r="U3793">
            <v>741.2</v>
          </cell>
          <cell r="V3793">
            <v>793.08400000000006</v>
          </cell>
          <cell r="W3793">
            <v>793.08400000000006</v>
          </cell>
          <cell r="X3793">
            <v>793.08400000000006</v>
          </cell>
          <cell r="Y3793">
            <v>793.08400000000006</v>
          </cell>
          <cell r="Z3793">
            <v>881.20444444444445</v>
          </cell>
          <cell r="AB3793" t="str">
            <v/>
          </cell>
          <cell r="AC3793">
            <v>1947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I3793" t="str">
            <v/>
          </cell>
          <cell r="AJ3793" t="str">
            <v/>
          </cell>
          <cell r="AM3793" t="e">
            <v>#N/A</v>
          </cell>
        </row>
        <row r="3794">
          <cell r="A3794" t="str">
            <v>ACTIVE</v>
          </cell>
          <cell r="B3794" t="str">
            <v>37-1794</v>
          </cell>
          <cell r="C3794">
            <v>28870523</v>
          </cell>
          <cell r="D3794" t="str">
            <v>37-1794</v>
          </cell>
          <cell r="E3794" t="str">
            <v>SDR 26</v>
          </cell>
          <cell r="F3794" t="str">
            <v>12X10 RED BUSHING CON SXG SDR26</v>
          </cell>
          <cell r="G3794">
            <v>10.89</v>
          </cell>
          <cell r="H3794">
            <v>4.93961688</v>
          </cell>
          <cell r="I3794">
            <v>1</v>
          </cell>
          <cell r="J3794">
            <v>12</v>
          </cell>
          <cell r="K3794">
            <v>1021.422</v>
          </cell>
          <cell r="L3794">
            <v>115.78230000000001</v>
          </cell>
          <cell r="M3794" t="str">
            <v>SPECFIT</v>
          </cell>
          <cell r="N3794" t="str">
            <v>(80)6201210</v>
          </cell>
          <cell r="O3794" t="str">
            <v>BOX</v>
          </cell>
          <cell r="P3794" t="str">
            <v>D</v>
          </cell>
          <cell r="Q3794" t="str">
            <v>F</v>
          </cell>
          <cell r="R3794">
            <v>821.42352941176478</v>
          </cell>
          <cell r="S3794">
            <v>878.92317647058837</v>
          </cell>
          <cell r="T3794">
            <v>859.14</v>
          </cell>
          <cell r="U3794">
            <v>859.14</v>
          </cell>
          <cell r="V3794">
            <v>919.27980000000002</v>
          </cell>
          <cell r="W3794">
            <v>919.27980000000002</v>
          </cell>
          <cell r="X3794">
            <v>919.27980000000002</v>
          </cell>
          <cell r="Y3794">
            <v>919.27980000000002</v>
          </cell>
          <cell r="Z3794">
            <v>1021.422</v>
          </cell>
          <cell r="AB3794" t="str">
            <v/>
          </cell>
          <cell r="AC3794">
            <v>1948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I3794" t="str">
            <v/>
          </cell>
          <cell r="AJ3794" t="str">
            <v/>
          </cell>
          <cell r="AM3794" t="e">
            <v>#N/A</v>
          </cell>
        </row>
        <row r="3795">
          <cell r="A3795" t="str">
            <v>ACTIVE</v>
          </cell>
          <cell r="B3795" t="str">
            <v>37-1795</v>
          </cell>
          <cell r="C3795">
            <v>28870531</v>
          </cell>
          <cell r="D3795" t="str">
            <v>37-1795</v>
          </cell>
          <cell r="E3795" t="str">
            <v>SDR 26</v>
          </cell>
          <cell r="F3795" t="str">
            <v>15X4 RED BUSHING CON SXG SDR26</v>
          </cell>
          <cell r="G3795">
            <v>12.105</v>
          </cell>
          <cell r="H3795">
            <v>5.4907311600000002</v>
          </cell>
          <cell r="I3795">
            <v>1</v>
          </cell>
          <cell r="J3795">
            <v>11</v>
          </cell>
          <cell r="K3795">
            <v>1222.2847777777777</v>
          </cell>
          <cell r="L3795">
            <v>116.9704</v>
          </cell>
          <cell r="M3795" t="str">
            <v>SPECFIT</v>
          </cell>
          <cell r="N3795" t="str">
            <v>(80)620154</v>
          </cell>
          <cell r="O3795" t="str">
            <v>BOX</v>
          </cell>
          <cell r="P3795" t="str">
            <v>D</v>
          </cell>
          <cell r="Q3795" t="str">
            <v>F</v>
          </cell>
          <cell r="R3795">
            <v>982.95294117647063</v>
          </cell>
          <cell r="S3795">
            <v>1051.7596470588237</v>
          </cell>
          <cell r="T3795">
            <v>1028.0899999999999</v>
          </cell>
          <cell r="U3795">
            <v>1028.0899999999999</v>
          </cell>
          <cell r="V3795">
            <v>1100.0563</v>
          </cell>
          <cell r="W3795">
            <v>1100.0563</v>
          </cell>
          <cell r="X3795">
            <v>1100.0563</v>
          </cell>
          <cell r="Y3795">
            <v>1100.0563</v>
          </cell>
          <cell r="Z3795">
            <v>1222.2847777777777</v>
          </cell>
          <cell r="AB3795" t="str">
            <v/>
          </cell>
          <cell r="AC3795">
            <v>1949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I3795" t="str">
            <v/>
          </cell>
          <cell r="AJ3795" t="str">
            <v/>
          </cell>
          <cell r="AM3795" t="e">
            <v>#N/A</v>
          </cell>
        </row>
        <row r="3796">
          <cell r="A3796" t="str">
            <v>ACTIVE</v>
          </cell>
          <cell r="B3796" t="str">
            <v>37-1796</v>
          </cell>
          <cell r="C3796">
            <v>28870540</v>
          </cell>
          <cell r="D3796" t="str">
            <v>37-1796</v>
          </cell>
          <cell r="E3796" t="str">
            <v>SDR 26</v>
          </cell>
          <cell r="F3796" t="str">
            <v>15X6 RED BUSHING CON SXG SDR26</v>
          </cell>
          <cell r="G3796">
            <v>12.645</v>
          </cell>
          <cell r="H3796">
            <v>5.73567084</v>
          </cell>
          <cell r="I3796">
            <v>1</v>
          </cell>
          <cell r="J3796">
            <v>11</v>
          </cell>
          <cell r="K3796">
            <v>1240.1894444444447</v>
          </cell>
          <cell r="L3796">
            <v>118.6849</v>
          </cell>
          <cell r="M3796" t="str">
            <v>SPECFIT</v>
          </cell>
          <cell r="N3796" t="str">
            <v>(80)620156</v>
          </cell>
          <cell r="O3796" t="str">
            <v>BOX</v>
          </cell>
          <cell r="P3796" t="str">
            <v>D</v>
          </cell>
          <cell r="Q3796" t="str">
            <v>F</v>
          </cell>
          <cell r="R3796">
            <v>997.35294117647061</v>
          </cell>
          <cell r="S3796">
            <v>1067.1676470588236</v>
          </cell>
          <cell r="T3796">
            <v>1043.1500000000001</v>
          </cell>
          <cell r="U3796">
            <v>1043.1500000000001</v>
          </cell>
          <cell r="V3796">
            <v>1116.1705000000002</v>
          </cell>
          <cell r="W3796">
            <v>1116.1705000000002</v>
          </cell>
          <cell r="X3796">
            <v>1116.1705000000002</v>
          </cell>
          <cell r="Y3796">
            <v>1116.1705000000002</v>
          </cell>
          <cell r="Z3796">
            <v>1240.1894444444447</v>
          </cell>
          <cell r="AB3796" t="str">
            <v/>
          </cell>
          <cell r="AC3796">
            <v>1950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I3796" t="str">
            <v/>
          </cell>
          <cell r="AJ3796" t="str">
            <v/>
          </cell>
          <cell r="AM3796" t="e">
            <v>#N/A</v>
          </cell>
        </row>
        <row r="3797">
          <cell r="A3797" t="str">
            <v>ACTIVE</v>
          </cell>
          <cell r="B3797" t="str">
            <v>37-1797</v>
          </cell>
          <cell r="C3797">
            <v>28870558</v>
          </cell>
          <cell r="D3797" t="str">
            <v>37-1797</v>
          </cell>
          <cell r="E3797" t="str">
            <v>SDR 26</v>
          </cell>
          <cell r="F3797" t="str">
            <v>15X8 RED BUSHING CON SXG SDR26</v>
          </cell>
          <cell r="G3797">
            <v>13.725</v>
          </cell>
          <cell r="H3797">
            <v>6.2255501999999998</v>
          </cell>
          <cell r="I3797">
            <v>1</v>
          </cell>
          <cell r="J3797">
            <v>10</v>
          </cell>
          <cell r="K3797">
            <v>1344.799777777778</v>
          </cell>
          <cell r="L3797">
            <v>128.69589999999999</v>
          </cell>
          <cell r="M3797" t="str">
            <v>SPECFIT</v>
          </cell>
          <cell r="N3797" t="str">
            <v>(80)620158</v>
          </cell>
          <cell r="O3797" t="str">
            <v>BOX</v>
          </cell>
          <cell r="P3797" t="str">
            <v>D</v>
          </cell>
          <cell r="Q3797" t="str">
            <v>F</v>
          </cell>
          <cell r="R3797">
            <v>1081.4823529411765</v>
          </cell>
          <cell r="S3797">
            <v>1157.1861176470588</v>
          </cell>
          <cell r="T3797">
            <v>1131.1400000000001</v>
          </cell>
          <cell r="U3797">
            <v>1131.1400000000001</v>
          </cell>
          <cell r="V3797">
            <v>1210.3198000000002</v>
          </cell>
          <cell r="W3797">
            <v>1210.3198000000002</v>
          </cell>
          <cell r="X3797">
            <v>1210.3198000000002</v>
          </cell>
          <cell r="Y3797">
            <v>1210.3198000000002</v>
          </cell>
          <cell r="Z3797">
            <v>1344.799777777778</v>
          </cell>
          <cell r="AB3797" t="str">
            <v/>
          </cell>
          <cell r="AC3797">
            <v>1951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I3797" t="str">
            <v/>
          </cell>
          <cell r="AJ3797" t="str">
            <v/>
          </cell>
          <cell r="AM3797" t="e">
            <v>#N/A</v>
          </cell>
        </row>
        <row r="3798">
          <cell r="A3798" t="str">
            <v>ACTIVE</v>
          </cell>
          <cell r="B3798" t="str">
            <v>37-1798</v>
          </cell>
          <cell r="C3798">
            <v>28870566</v>
          </cell>
          <cell r="D3798" t="str">
            <v>37-1798</v>
          </cell>
          <cell r="E3798" t="str">
            <v>SDR 26</v>
          </cell>
          <cell r="F3798" t="str">
            <v>15X10 RED BUSHING CON SXG SDR26</v>
          </cell>
          <cell r="G3798">
            <v>15.074999999999999</v>
          </cell>
          <cell r="H3798">
            <v>6.8378993999999995</v>
          </cell>
          <cell r="I3798">
            <v>1</v>
          </cell>
          <cell r="J3798">
            <v>9</v>
          </cell>
          <cell r="K3798">
            <v>1482.1996666666666</v>
          </cell>
          <cell r="L3798">
            <v>141.8434</v>
          </cell>
          <cell r="M3798" t="str">
            <v>SPECFIT</v>
          </cell>
          <cell r="N3798" t="str">
            <v>(80)6201510</v>
          </cell>
          <cell r="O3798" t="str">
            <v>BOX</v>
          </cell>
          <cell r="P3798" t="str">
            <v>D</v>
          </cell>
          <cell r="Q3798" t="str">
            <v>F</v>
          </cell>
          <cell r="R3798">
            <v>1191.964705882353</v>
          </cell>
          <cell r="S3798">
            <v>1275.4022352941176</v>
          </cell>
          <cell r="T3798">
            <v>1246.71</v>
          </cell>
          <cell r="U3798">
            <v>1246.71</v>
          </cell>
          <cell r="V3798">
            <v>1333.9797000000001</v>
          </cell>
          <cell r="W3798">
            <v>1333.9797000000001</v>
          </cell>
          <cell r="X3798">
            <v>1333.9797000000001</v>
          </cell>
          <cell r="Y3798">
            <v>1333.9797000000001</v>
          </cell>
          <cell r="Z3798">
            <v>1482.1996666666666</v>
          </cell>
          <cell r="AB3798" t="str">
            <v/>
          </cell>
          <cell r="AC3798">
            <v>1952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I3798" t="str">
            <v/>
          </cell>
          <cell r="AJ3798" t="str">
            <v/>
          </cell>
          <cell r="AM3798" t="e">
            <v>#N/A</v>
          </cell>
        </row>
        <row r="3799">
          <cell r="A3799" t="str">
            <v>ACTIVE</v>
          </cell>
          <cell r="B3799" t="str">
            <v>37-1799</v>
          </cell>
          <cell r="C3799">
            <v>28870574</v>
          </cell>
          <cell r="D3799" t="str">
            <v>37-1799</v>
          </cell>
          <cell r="E3799" t="str">
            <v>SDR 26</v>
          </cell>
          <cell r="F3799" t="str">
            <v>15X12 RED BUSHING CON SXG SDR26</v>
          </cell>
          <cell r="G3799">
            <v>16.605</v>
          </cell>
          <cell r="H3799">
            <v>7.5318951600000004</v>
          </cell>
          <cell r="I3799">
            <v>1</v>
          </cell>
          <cell r="J3799">
            <v>8</v>
          </cell>
          <cell r="K3799">
            <v>1611.7291111111113</v>
          </cell>
          <cell r="L3799">
            <v>137.28870000000001</v>
          </cell>
          <cell r="M3799" t="str">
            <v>SPECFIT</v>
          </cell>
          <cell r="N3799" t="str">
            <v>(80)6201512</v>
          </cell>
          <cell r="O3799" t="str">
            <v>BOX</v>
          </cell>
          <cell r="P3799" t="str">
            <v>D</v>
          </cell>
          <cell r="Q3799" t="str">
            <v>F</v>
          </cell>
          <cell r="R3799">
            <v>1296.129411764706</v>
          </cell>
          <cell r="S3799">
            <v>1386.8584705882356</v>
          </cell>
          <cell r="T3799">
            <v>1355.66</v>
          </cell>
          <cell r="U3799">
            <v>1355.66</v>
          </cell>
          <cell r="V3799">
            <v>1450.5562000000002</v>
          </cell>
          <cell r="W3799">
            <v>1450.5562000000002</v>
          </cell>
          <cell r="X3799">
            <v>1450.5562000000002</v>
          </cell>
          <cell r="Y3799">
            <v>1450.5562000000002</v>
          </cell>
          <cell r="Z3799">
            <v>1611.7291111111113</v>
          </cell>
          <cell r="AB3799" t="str">
            <v/>
          </cell>
          <cell r="AC3799">
            <v>1953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I3799" t="str">
            <v/>
          </cell>
          <cell r="AJ3799" t="str">
            <v/>
          </cell>
          <cell r="AM3799" t="e">
            <v>#N/A</v>
          </cell>
        </row>
        <row r="3800">
          <cell r="A3800" t="str">
            <v>ACTIVE</v>
          </cell>
          <cell r="B3800" t="str">
            <v>37-1800</v>
          </cell>
          <cell r="C3800">
            <v>28870582</v>
          </cell>
          <cell r="D3800" t="str">
            <v>37-1800</v>
          </cell>
          <cell r="E3800" t="str">
            <v>SDR 26</v>
          </cell>
          <cell r="F3800" t="str">
            <v>18X4 RED BUSHING CON SXG SDR26</v>
          </cell>
          <cell r="G3800">
            <v>18.899999999999999</v>
          </cell>
          <cell r="H3800">
            <v>8.5728887999999994</v>
          </cell>
          <cell r="I3800">
            <v>1</v>
          </cell>
          <cell r="J3800">
            <v>7</v>
          </cell>
          <cell r="K3800">
            <v>1509.8413333333335</v>
          </cell>
          <cell r="L3800">
            <v>144.48920000000001</v>
          </cell>
          <cell r="M3800" t="str">
            <v>SPECFIT</v>
          </cell>
          <cell r="N3800" t="str">
            <v>(80)620184</v>
          </cell>
          <cell r="O3800" t="str">
            <v>BOX</v>
          </cell>
          <cell r="P3800" t="str">
            <v>D</v>
          </cell>
          <cell r="Q3800" t="str">
            <v>F</v>
          </cell>
          <cell r="R3800">
            <v>1214.2</v>
          </cell>
          <cell r="S3800">
            <v>1299.1940000000002</v>
          </cell>
          <cell r="T3800">
            <v>1269.96</v>
          </cell>
          <cell r="U3800">
            <v>1269.96</v>
          </cell>
          <cell r="V3800">
            <v>1358.8572000000001</v>
          </cell>
          <cell r="W3800">
            <v>1358.8572000000001</v>
          </cell>
          <cell r="X3800">
            <v>1358.8572000000001</v>
          </cell>
          <cell r="Y3800">
            <v>1358.8572000000001</v>
          </cell>
          <cell r="Z3800">
            <v>1509.8413333333335</v>
          </cell>
          <cell r="AB3800" t="str">
            <v/>
          </cell>
          <cell r="AC3800">
            <v>1954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I3800" t="str">
            <v/>
          </cell>
          <cell r="AJ3800" t="str">
            <v/>
          </cell>
          <cell r="AM3800" t="e">
            <v>#N/A</v>
          </cell>
        </row>
        <row r="3801">
          <cell r="A3801" t="str">
            <v>ACTIVE</v>
          </cell>
          <cell r="B3801" t="str">
            <v>37-1801</v>
          </cell>
          <cell r="C3801">
            <v>28870590</v>
          </cell>
          <cell r="D3801" t="str">
            <v>37-1801</v>
          </cell>
          <cell r="E3801" t="str">
            <v>SDR 26</v>
          </cell>
          <cell r="F3801" t="str">
            <v>18X6 RED BUSHING CON SXG SDR26</v>
          </cell>
          <cell r="G3801">
            <v>19.350000000000001</v>
          </cell>
          <cell r="H3801">
            <v>8.7770052000000014</v>
          </cell>
          <cell r="I3801">
            <v>1</v>
          </cell>
          <cell r="J3801">
            <v>7</v>
          </cell>
          <cell r="K3801">
            <v>1672.2435555555555</v>
          </cell>
          <cell r="L3801">
            <v>160.0307</v>
          </cell>
          <cell r="M3801" t="str">
            <v>SPECFIT</v>
          </cell>
          <cell r="N3801" t="str">
            <v>(80)620186</v>
          </cell>
          <cell r="O3801" t="str">
            <v>BOX</v>
          </cell>
          <cell r="P3801" t="str">
            <v>D</v>
          </cell>
          <cell r="Q3801" t="str">
            <v>F</v>
          </cell>
          <cell r="R3801">
            <v>1344.8</v>
          </cell>
          <cell r="S3801">
            <v>1438.9359999999999</v>
          </cell>
          <cell r="T3801">
            <v>1406.56</v>
          </cell>
          <cell r="U3801">
            <v>1406.56</v>
          </cell>
          <cell r="V3801">
            <v>1505.0192</v>
          </cell>
          <cell r="W3801">
            <v>1505.0192</v>
          </cell>
          <cell r="X3801">
            <v>1505.0192</v>
          </cell>
          <cell r="Y3801">
            <v>1505.0192</v>
          </cell>
          <cell r="Z3801">
            <v>1672.2435555555555</v>
          </cell>
          <cell r="AB3801" t="str">
            <v/>
          </cell>
          <cell r="AC3801">
            <v>1955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I3801" t="str">
            <v/>
          </cell>
          <cell r="AJ3801" t="str">
            <v/>
          </cell>
          <cell r="AM3801" t="e">
            <v>#N/A</v>
          </cell>
        </row>
        <row r="3802">
          <cell r="A3802" t="str">
            <v>ACTIVE</v>
          </cell>
          <cell r="B3802" t="str">
            <v>37-1802</v>
          </cell>
          <cell r="C3802">
            <v>28870604</v>
          </cell>
          <cell r="D3802" t="str">
            <v>37-1802</v>
          </cell>
          <cell r="E3802" t="str">
            <v>SDR 26</v>
          </cell>
          <cell r="F3802" t="str">
            <v>18X8 RED BUSHING CON SXG SDR26</v>
          </cell>
          <cell r="G3802">
            <v>20.25</v>
          </cell>
          <cell r="H3802">
            <v>9.185238</v>
          </cell>
          <cell r="I3802">
            <v>1</v>
          </cell>
          <cell r="J3802">
            <v>7</v>
          </cell>
          <cell r="K3802">
            <v>1712.963</v>
          </cell>
          <cell r="L3802">
            <v>163.9263</v>
          </cell>
          <cell r="M3802" t="str">
            <v>SPECFIT</v>
          </cell>
          <cell r="N3802" t="str">
            <v>(80)620188</v>
          </cell>
          <cell r="O3802" t="str">
            <v>BOX</v>
          </cell>
          <cell r="P3802" t="str">
            <v>D</v>
          </cell>
          <cell r="Q3802" t="str">
            <v>F</v>
          </cell>
          <cell r="R3802">
            <v>1377.5411764705884</v>
          </cell>
          <cell r="S3802">
            <v>1473.9690588235296</v>
          </cell>
          <cell r="T3802">
            <v>1440.81</v>
          </cell>
          <cell r="U3802">
            <v>1440.81</v>
          </cell>
          <cell r="V3802">
            <v>1541.6667</v>
          </cell>
          <cell r="W3802">
            <v>1541.6667</v>
          </cell>
          <cell r="X3802">
            <v>1541.6667</v>
          </cell>
          <cell r="Y3802">
            <v>1541.6667</v>
          </cell>
          <cell r="Z3802">
            <v>1712.963</v>
          </cell>
          <cell r="AB3802" t="str">
            <v/>
          </cell>
          <cell r="AC3802">
            <v>1956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I3802" t="str">
            <v/>
          </cell>
          <cell r="AJ3802" t="str">
            <v/>
          </cell>
          <cell r="AM3802" t="e">
            <v>#N/A</v>
          </cell>
        </row>
        <row r="3803">
          <cell r="A3803" t="str">
            <v>ACTIVE</v>
          </cell>
          <cell r="B3803" t="str">
            <v>37-1803</v>
          </cell>
          <cell r="C3803">
            <v>28870612</v>
          </cell>
          <cell r="D3803" t="str">
            <v>37-1803</v>
          </cell>
          <cell r="E3803" t="str">
            <v>SDR 26</v>
          </cell>
          <cell r="F3803" t="str">
            <v>18X10 RED BUSHING CON SXG SDR26</v>
          </cell>
          <cell r="G3803">
            <v>21.6</v>
          </cell>
          <cell r="H3803">
            <v>9.7975872000000006</v>
          </cell>
          <cell r="I3803">
            <v>1</v>
          </cell>
          <cell r="J3803">
            <v>6</v>
          </cell>
          <cell r="K3803">
            <v>1737.049888888889</v>
          </cell>
          <cell r="L3803">
            <v>166.23320000000001</v>
          </cell>
          <cell r="M3803" t="str">
            <v>SPECFIT</v>
          </cell>
          <cell r="N3803" t="str">
            <v>(80)6201810</v>
          </cell>
          <cell r="O3803" t="str">
            <v>BOX</v>
          </cell>
          <cell r="P3803" t="str">
            <v>D</v>
          </cell>
          <cell r="Q3803" t="str">
            <v>F</v>
          </cell>
          <cell r="R3803">
            <v>1396.9294117647059</v>
          </cell>
          <cell r="S3803">
            <v>1494.7144705882354</v>
          </cell>
          <cell r="T3803">
            <v>1461.07</v>
          </cell>
          <cell r="U3803">
            <v>1461.07</v>
          </cell>
          <cell r="V3803">
            <v>1563.3449000000001</v>
          </cell>
          <cell r="W3803">
            <v>1563.3449000000001</v>
          </cell>
          <cell r="X3803">
            <v>1563.3449000000001</v>
          </cell>
          <cell r="Y3803">
            <v>1563.3449000000001</v>
          </cell>
          <cell r="Z3803">
            <v>1737.049888888889</v>
          </cell>
          <cell r="AB3803" t="str">
            <v/>
          </cell>
          <cell r="AC3803">
            <v>1957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I3803" t="str">
            <v/>
          </cell>
          <cell r="AJ3803" t="str">
            <v/>
          </cell>
          <cell r="AM3803" t="e">
            <v>#N/A</v>
          </cell>
        </row>
        <row r="3804">
          <cell r="A3804" t="str">
            <v>ACTIVE</v>
          </cell>
          <cell r="B3804" t="str">
            <v>37-1804</v>
          </cell>
          <cell r="C3804">
            <v>28870620</v>
          </cell>
          <cell r="D3804" t="str">
            <v>37-1804</v>
          </cell>
          <cell r="E3804" t="str">
            <v>SDR 26</v>
          </cell>
          <cell r="F3804" t="str">
            <v>18X12 RED BUSHING CON SXG SDR26</v>
          </cell>
          <cell r="G3804">
            <v>22.95</v>
          </cell>
          <cell r="H3804">
            <v>10.409936399999999</v>
          </cell>
          <cell r="I3804">
            <v>1</v>
          </cell>
          <cell r="J3804">
            <v>6</v>
          </cell>
          <cell r="K3804">
            <v>1761.5410000000002</v>
          </cell>
          <cell r="L3804">
            <v>168.5772</v>
          </cell>
          <cell r="M3804" t="str">
            <v>SPECFIT</v>
          </cell>
          <cell r="N3804" t="str">
            <v>(80)6201812</v>
          </cell>
          <cell r="O3804" t="str">
            <v>BOX</v>
          </cell>
          <cell r="P3804" t="str">
            <v>D</v>
          </cell>
          <cell r="Q3804" t="str">
            <v>F</v>
          </cell>
          <cell r="R3804">
            <v>1416.6235294117648</v>
          </cell>
          <cell r="S3804">
            <v>1515.7871764705885</v>
          </cell>
          <cell r="T3804">
            <v>1481.67</v>
          </cell>
          <cell r="U3804">
            <v>1481.67</v>
          </cell>
          <cell r="V3804">
            <v>1585.3869000000002</v>
          </cell>
          <cell r="W3804">
            <v>1585.3869000000002</v>
          </cell>
          <cell r="X3804">
            <v>1585.3869000000002</v>
          </cell>
          <cell r="Y3804">
            <v>1585.3869000000002</v>
          </cell>
          <cell r="Z3804">
            <v>1761.5410000000002</v>
          </cell>
          <cell r="AB3804" t="str">
            <v/>
          </cell>
          <cell r="AC3804">
            <v>1958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I3804" t="str">
            <v/>
          </cell>
          <cell r="AJ3804" t="str">
            <v/>
          </cell>
          <cell r="AM3804" t="e">
            <v>#N/A</v>
          </cell>
        </row>
        <row r="3805">
          <cell r="A3805" t="str">
            <v>ACTIVE</v>
          </cell>
          <cell r="B3805" t="str">
            <v>37-1805</v>
          </cell>
          <cell r="C3805">
            <v>28870639</v>
          </cell>
          <cell r="D3805" t="str">
            <v>37-1805</v>
          </cell>
          <cell r="E3805" t="str">
            <v>SDR 26</v>
          </cell>
          <cell r="F3805" t="str">
            <v>18X15 RED BUSHING CON SXG SDR26</v>
          </cell>
          <cell r="G3805">
            <v>30.15</v>
          </cell>
          <cell r="H3805">
            <v>13.675798799999999</v>
          </cell>
          <cell r="I3805">
            <v>1</v>
          </cell>
          <cell r="J3805">
            <v>4</v>
          </cell>
          <cell r="K3805">
            <v>1776.0930000000003</v>
          </cell>
          <cell r="L3805">
            <v>169.96950000000001</v>
          </cell>
          <cell r="M3805" t="str">
            <v>SPECFIT</v>
          </cell>
          <cell r="N3805" t="str">
            <v>(80)6201815</v>
          </cell>
          <cell r="O3805" t="str">
            <v>BOX</v>
          </cell>
          <cell r="P3805" t="str">
            <v>D</v>
          </cell>
          <cell r="Q3805" t="str">
            <v>F</v>
          </cell>
          <cell r="R3805">
            <v>1428.3176470588235</v>
          </cell>
          <cell r="S3805">
            <v>1528.2998823529413</v>
          </cell>
          <cell r="T3805">
            <v>1493.91</v>
          </cell>
          <cell r="U3805">
            <v>1493.91</v>
          </cell>
          <cell r="V3805">
            <v>1598.4837000000002</v>
          </cell>
          <cell r="W3805">
            <v>1598.4837000000002</v>
          </cell>
          <cell r="X3805">
            <v>1598.4837000000002</v>
          </cell>
          <cell r="Y3805">
            <v>1598.4837000000002</v>
          </cell>
          <cell r="Z3805">
            <v>1776.0930000000003</v>
          </cell>
          <cell r="AB3805" t="str">
            <v/>
          </cell>
          <cell r="AC3805">
            <v>1959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I3805" t="str">
            <v/>
          </cell>
          <cell r="AJ3805" t="str">
            <v/>
          </cell>
          <cell r="AM3805" t="e">
            <v>#N/A</v>
          </cell>
        </row>
        <row r="3806">
          <cell r="A3806" t="str">
            <v>ACTIVE</v>
          </cell>
          <cell r="B3806" t="str">
            <v>37-1806</v>
          </cell>
          <cell r="C3806">
            <v>28870647</v>
          </cell>
          <cell r="D3806" t="str">
            <v>37-1806</v>
          </cell>
          <cell r="E3806" t="str">
            <v>SDR 26</v>
          </cell>
          <cell r="F3806" t="str">
            <v>21X4 RED BUSHING CON SXG SDR26</v>
          </cell>
          <cell r="G3806">
            <v>45.36</v>
          </cell>
          <cell r="H3806">
            <v>20.574933120000001</v>
          </cell>
          <cell r="I3806">
            <v>1</v>
          </cell>
          <cell r="J3806">
            <v>3</v>
          </cell>
          <cell r="K3806">
            <v>2087.2727777777777</v>
          </cell>
          <cell r="L3806">
            <v>199.74719999999999</v>
          </cell>
          <cell r="M3806" t="str">
            <v>SPECFIT</v>
          </cell>
          <cell r="N3806" t="str">
            <v>(80)620214</v>
          </cell>
          <cell r="O3806" t="str">
            <v>BOX</v>
          </cell>
          <cell r="P3806" t="str">
            <v>D</v>
          </cell>
          <cell r="Q3806" t="str">
            <v>F</v>
          </cell>
          <cell r="R3806">
            <v>1678.5529411764705</v>
          </cell>
          <cell r="S3806">
            <v>1796.0516470588236</v>
          </cell>
          <cell r="T3806">
            <v>1755.65</v>
          </cell>
          <cell r="U3806">
            <v>1755.65</v>
          </cell>
          <cell r="V3806">
            <v>1878.5455000000002</v>
          </cell>
          <cell r="W3806">
            <v>1878.5455000000002</v>
          </cell>
          <cell r="X3806">
            <v>1878.5455000000002</v>
          </cell>
          <cell r="Y3806">
            <v>1878.5455000000002</v>
          </cell>
          <cell r="Z3806">
            <v>2087.2727777777777</v>
          </cell>
          <cell r="AB3806" t="str">
            <v/>
          </cell>
          <cell r="AC3806">
            <v>1960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I3806" t="str">
            <v/>
          </cell>
          <cell r="AJ3806" t="str">
            <v/>
          </cell>
          <cell r="AM3806" t="e">
            <v>#N/A</v>
          </cell>
        </row>
        <row r="3807">
          <cell r="A3807" t="str">
            <v>ACTIVE</v>
          </cell>
          <cell r="B3807" t="str">
            <v>37-1807</v>
          </cell>
          <cell r="C3807">
            <v>28870655</v>
          </cell>
          <cell r="D3807" t="str">
            <v>37-1807</v>
          </cell>
          <cell r="E3807" t="str">
            <v>SDR 26</v>
          </cell>
          <cell r="F3807" t="str">
            <v>21X6 RED BUSHING CON SXG SDR26</v>
          </cell>
          <cell r="G3807">
            <v>45.36</v>
          </cell>
          <cell r="H3807">
            <v>20.574933120000001</v>
          </cell>
          <cell r="I3807">
            <v>1</v>
          </cell>
          <cell r="J3807">
            <v>3</v>
          </cell>
          <cell r="K3807">
            <v>2284.4024444444444</v>
          </cell>
          <cell r="L3807">
            <v>218.614</v>
          </cell>
          <cell r="M3807" t="str">
            <v>SPECFIT</v>
          </cell>
          <cell r="N3807" t="str">
            <v>(80)620216</v>
          </cell>
          <cell r="O3807" t="str">
            <v>BOX</v>
          </cell>
          <cell r="P3807" t="str">
            <v>D</v>
          </cell>
          <cell r="Q3807" t="str">
            <v>F</v>
          </cell>
          <cell r="R3807">
            <v>1837.0941176470587</v>
          </cell>
          <cell r="S3807">
            <v>1965.6907058823529</v>
          </cell>
          <cell r="T3807">
            <v>1921.46</v>
          </cell>
          <cell r="U3807">
            <v>1921.46</v>
          </cell>
          <cell r="V3807">
            <v>2055.9621999999999</v>
          </cell>
          <cell r="W3807">
            <v>2055.9621999999999</v>
          </cell>
          <cell r="X3807">
            <v>2055.9621999999999</v>
          </cell>
          <cell r="Y3807">
            <v>2055.9621999999999</v>
          </cell>
          <cell r="Z3807">
            <v>2284.4024444444444</v>
          </cell>
          <cell r="AB3807" t="str">
            <v/>
          </cell>
          <cell r="AC3807">
            <v>1961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I3807" t="str">
            <v/>
          </cell>
          <cell r="AJ3807" t="str">
            <v/>
          </cell>
          <cell r="AM3807" t="e">
            <v>#N/A</v>
          </cell>
        </row>
        <row r="3808">
          <cell r="A3808" t="str">
            <v>ACTIVE</v>
          </cell>
          <cell r="B3808" t="str">
            <v>37-1808</v>
          </cell>
          <cell r="C3808">
            <v>28870663</v>
          </cell>
          <cell r="D3808" t="str">
            <v>37-1808</v>
          </cell>
          <cell r="E3808" t="str">
            <v>SDR 26</v>
          </cell>
          <cell r="F3808" t="str">
            <v>21X8 RED BUSHING CON SXG SDR26</v>
          </cell>
          <cell r="G3808">
            <v>46.44</v>
          </cell>
          <cell r="H3808">
            <v>21.064812480000001</v>
          </cell>
          <cell r="I3808">
            <v>1</v>
          </cell>
          <cell r="J3808">
            <v>3</v>
          </cell>
          <cell r="K3808">
            <v>2298.1578888888894</v>
          </cell>
          <cell r="L3808">
            <v>219.93039999999999</v>
          </cell>
          <cell r="M3808" t="str">
            <v>SPECFIT</v>
          </cell>
          <cell r="N3808" t="str">
            <v>(80)620218</v>
          </cell>
          <cell r="O3808" t="str">
            <v>BOX</v>
          </cell>
          <cell r="P3808" t="str">
            <v>D</v>
          </cell>
          <cell r="Q3808" t="str">
            <v>F</v>
          </cell>
          <cell r="R3808">
            <v>1848.164705882353</v>
          </cell>
          <cell r="S3808">
            <v>1977.5362352941179</v>
          </cell>
          <cell r="T3808">
            <v>1933.03</v>
          </cell>
          <cell r="U3808">
            <v>1933.03</v>
          </cell>
          <cell r="V3808">
            <v>2068.3421000000003</v>
          </cell>
          <cell r="W3808">
            <v>2068.3421000000003</v>
          </cell>
          <cell r="X3808">
            <v>2068.3421000000003</v>
          </cell>
          <cell r="Y3808">
            <v>2068.3421000000003</v>
          </cell>
          <cell r="Z3808">
            <v>2298.1578888888894</v>
          </cell>
          <cell r="AB3808" t="str">
            <v/>
          </cell>
          <cell r="AC3808">
            <v>1962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I3808" t="str">
            <v/>
          </cell>
          <cell r="AJ3808" t="str">
            <v/>
          </cell>
          <cell r="AM3808" t="e">
            <v>#N/A</v>
          </cell>
        </row>
        <row r="3809">
          <cell r="A3809" t="str">
            <v>ACTIVE</v>
          </cell>
          <cell r="B3809" t="str">
            <v>37-1809</v>
          </cell>
          <cell r="C3809">
            <v>28870671</v>
          </cell>
          <cell r="D3809" t="str">
            <v>37-1809</v>
          </cell>
          <cell r="E3809" t="str">
            <v>SDR 26</v>
          </cell>
          <cell r="F3809" t="str">
            <v>21X10 RED BUSHING CON SXG SDR26</v>
          </cell>
          <cell r="G3809">
            <v>48.06</v>
          </cell>
          <cell r="H3809">
            <v>21.799631520000002</v>
          </cell>
          <cell r="I3809">
            <v>1</v>
          </cell>
          <cell r="J3809">
            <v>3</v>
          </cell>
          <cell r="K3809">
            <v>2325.454777777778</v>
          </cell>
          <cell r="L3809">
            <v>222.5429</v>
          </cell>
          <cell r="M3809" t="str">
            <v>SPECFIT</v>
          </cell>
          <cell r="N3809" t="str">
            <v>(80)6202110</v>
          </cell>
          <cell r="O3809" t="str">
            <v>BOX</v>
          </cell>
          <cell r="P3809" t="str">
            <v>D</v>
          </cell>
          <cell r="Q3809" t="str">
            <v>F</v>
          </cell>
          <cell r="R3809">
            <v>1870.1176470588234</v>
          </cell>
          <cell r="S3809">
            <v>2001.0258823529412</v>
          </cell>
          <cell r="T3809">
            <v>1955.99</v>
          </cell>
          <cell r="U3809">
            <v>1955.99</v>
          </cell>
          <cell r="V3809">
            <v>2092.9093000000003</v>
          </cell>
          <cell r="W3809">
            <v>2092.9093000000003</v>
          </cell>
          <cell r="X3809">
            <v>2092.9093000000003</v>
          </cell>
          <cell r="Y3809">
            <v>2092.9093000000003</v>
          </cell>
          <cell r="Z3809">
            <v>2325.454777777778</v>
          </cell>
          <cell r="AB3809" t="str">
            <v/>
          </cell>
          <cell r="AC3809">
            <v>1963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I3809" t="str">
            <v/>
          </cell>
          <cell r="AJ3809" t="str">
            <v/>
          </cell>
          <cell r="AM3809" t="e">
            <v>#N/A</v>
          </cell>
        </row>
        <row r="3810">
          <cell r="A3810" t="str">
            <v>ACTIVE</v>
          </cell>
          <cell r="B3810" t="str">
            <v>37-1810</v>
          </cell>
          <cell r="C3810">
            <v>28870680</v>
          </cell>
          <cell r="D3810" t="str">
            <v>37-1810</v>
          </cell>
          <cell r="E3810" t="str">
            <v>SDR 26</v>
          </cell>
          <cell r="F3810" t="str">
            <v>21X12 RED BUSHING CON SXG SDR26</v>
          </cell>
          <cell r="G3810">
            <v>49.68</v>
          </cell>
          <cell r="H3810">
            <v>22.53445056</v>
          </cell>
          <cell r="I3810">
            <v>1</v>
          </cell>
          <cell r="J3810">
            <v>3</v>
          </cell>
          <cell r="K3810">
            <v>2381.0828888888886</v>
          </cell>
          <cell r="L3810">
            <v>227.86600000000001</v>
          </cell>
          <cell r="M3810" t="str">
            <v>SPECFIT</v>
          </cell>
          <cell r="N3810" t="str">
            <v>(80)6202112</v>
          </cell>
          <cell r="O3810" t="str">
            <v>BOX</v>
          </cell>
          <cell r="P3810" t="str">
            <v>D</v>
          </cell>
          <cell r="Q3810" t="str">
            <v>F</v>
          </cell>
          <cell r="R3810">
            <v>1914.8470588235293</v>
          </cell>
          <cell r="S3810">
            <v>2048.8863529411765</v>
          </cell>
          <cell r="T3810">
            <v>2002.78</v>
          </cell>
          <cell r="U3810">
            <v>2002.78</v>
          </cell>
          <cell r="V3810">
            <v>2142.9746</v>
          </cell>
          <cell r="W3810">
            <v>2142.9746</v>
          </cell>
          <cell r="X3810">
            <v>2142.9746</v>
          </cell>
          <cell r="Y3810">
            <v>2142.9746</v>
          </cell>
          <cell r="Z3810">
            <v>2381.0828888888886</v>
          </cell>
          <cell r="AB3810" t="str">
            <v/>
          </cell>
          <cell r="AC3810">
            <v>1964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I3810" t="str">
            <v/>
          </cell>
          <cell r="AJ3810" t="str">
            <v/>
          </cell>
          <cell r="AM3810" t="e">
            <v>#N/A</v>
          </cell>
        </row>
        <row r="3811">
          <cell r="A3811" t="str">
            <v>ACTIVE</v>
          </cell>
          <cell r="B3811" t="str">
            <v>37-1811</v>
          </cell>
          <cell r="C3811">
            <v>28870698</v>
          </cell>
          <cell r="D3811" t="str">
            <v>37-1811</v>
          </cell>
          <cell r="E3811" t="str">
            <v>SDR 26</v>
          </cell>
          <cell r="F3811" t="str">
            <v>21X15 RED BUSHING CON SXG SDR26</v>
          </cell>
          <cell r="G3811">
            <v>54.54</v>
          </cell>
          <cell r="H3811">
            <v>24.738907680000001</v>
          </cell>
          <cell r="I3811">
            <v>1</v>
          </cell>
          <cell r="J3811">
            <v>2</v>
          </cell>
          <cell r="K3811">
            <v>2472.8413333333333</v>
          </cell>
          <cell r="L3811">
            <v>236.64760000000001</v>
          </cell>
          <cell r="M3811" t="str">
            <v>SPECFIT</v>
          </cell>
          <cell r="N3811" t="str">
            <v>(80)6202115</v>
          </cell>
          <cell r="O3811" t="str">
            <v>BOX</v>
          </cell>
          <cell r="P3811" t="str">
            <v>D</v>
          </cell>
          <cell r="Q3811" t="str">
            <v>F</v>
          </cell>
          <cell r="R3811">
            <v>1988.6470588235293</v>
          </cell>
          <cell r="S3811">
            <v>2127.8523529411764</v>
          </cell>
          <cell r="T3811">
            <v>2079.96</v>
          </cell>
          <cell r="U3811">
            <v>2079.96</v>
          </cell>
          <cell r="V3811">
            <v>2225.5572000000002</v>
          </cell>
          <cell r="W3811">
            <v>2225.5572000000002</v>
          </cell>
          <cell r="X3811">
            <v>2225.5572000000002</v>
          </cell>
          <cell r="Y3811">
            <v>2225.5572000000002</v>
          </cell>
          <cell r="Z3811">
            <v>2472.8413333333333</v>
          </cell>
          <cell r="AB3811" t="str">
            <v/>
          </cell>
          <cell r="AC3811">
            <v>1965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I3811" t="str">
            <v/>
          </cell>
          <cell r="AJ3811" t="str">
            <v/>
          </cell>
          <cell r="AM3811" t="e">
            <v>#N/A</v>
          </cell>
        </row>
        <row r="3812">
          <cell r="A3812" t="str">
            <v>ACTIVE</v>
          </cell>
          <cell r="B3812" t="str">
            <v>37-1812</v>
          </cell>
          <cell r="C3812">
            <v>28870701</v>
          </cell>
          <cell r="D3812" t="str">
            <v>37-1812</v>
          </cell>
          <cell r="E3812" t="str">
            <v>SDR 26</v>
          </cell>
          <cell r="F3812" t="str">
            <v>21X18 RED BUSHING CON SXG SDR26</v>
          </cell>
          <cell r="G3812">
            <v>61.56</v>
          </cell>
          <cell r="H3812">
            <v>27.923123520000001</v>
          </cell>
          <cell r="I3812">
            <v>1</v>
          </cell>
          <cell r="J3812">
            <v>2</v>
          </cell>
          <cell r="K3812">
            <v>2681.3130000000001</v>
          </cell>
          <cell r="L3812">
            <v>256.59750000000003</v>
          </cell>
          <cell r="M3812" t="str">
            <v>SPECFIT</v>
          </cell>
          <cell r="N3812" t="str">
            <v>(80)6202118</v>
          </cell>
          <cell r="O3812" t="str">
            <v>BOX</v>
          </cell>
          <cell r="P3812" t="str">
            <v>D</v>
          </cell>
          <cell r="Q3812" t="str">
            <v>F</v>
          </cell>
          <cell r="R3812">
            <v>2156.2823529411762</v>
          </cell>
          <cell r="S3812">
            <v>2307.2221176470589</v>
          </cell>
          <cell r="T3812">
            <v>2255.31</v>
          </cell>
          <cell r="U3812">
            <v>2255.31</v>
          </cell>
          <cell r="V3812">
            <v>2413.1817000000001</v>
          </cell>
          <cell r="W3812">
            <v>2413.1817000000001</v>
          </cell>
          <cell r="X3812">
            <v>2413.1817000000001</v>
          </cell>
          <cell r="Y3812">
            <v>2413.1817000000001</v>
          </cell>
          <cell r="Z3812">
            <v>2681.3130000000001</v>
          </cell>
          <cell r="AB3812" t="str">
            <v/>
          </cell>
          <cell r="AC3812">
            <v>1966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I3812" t="str">
            <v/>
          </cell>
          <cell r="AJ3812" t="str">
            <v/>
          </cell>
          <cell r="AM3812" t="e">
            <v>#N/A</v>
          </cell>
        </row>
        <row r="3813">
          <cell r="A3813" t="str">
            <v>ACTIVE</v>
          </cell>
          <cell r="B3813" t="str">
            <v>37-1813</v>
          </cell>
          <cell r="C3813">
            <v>28870710</v>
          </cell>
          <cell r="D3813" t="str">
            <v>37-1813</v>
          </cell>
          <cell r="E3813" t="str">
            <v>SDR 26</v>
          </cell>
          <cell r="F3813" t="str">
            <v>24X4 RED BUSHING CON SXG SDR26</v>
          </cell>
          <cell r="G3813">
            <v>56.16</v>
          </cell>
          <cell r="H3813">
            <v>25.473726719999998</v>
          </cell>
          <cell r="I3813">
            <v>1</v>
          </cell>
          <cell r="J3813">
            <v>2</v>
          </cell>
          <cell r="K3813">
            <v>4631.6971111111116</v>
          </cell>
          <cell r="L3813">
            <v>443.24540000000002</v>
          </cell>
          <cell r="M3813" t="str">
            <v>SPECFIT</v>
          </cell>
          <cell r="N3813" t="str">
            <v>(80)620244</v>
          </cell>
          <cell r="O3813" t="str">
            <v>BOX</v>
          </cell>
          <cell r="P3813" t="str">
            <v>D</v>
          </cell>
          <cell r="Q3813" t="str">
            <v>F</v>
          </cell>
          <cell r="R3813">
            <v>3724.7529411764708</v>
          </cell>
          <cell r="S3813">
            <v>3985.4856470588238</v>
          </cell>
          <cell r="T3813">
            <v>3895.82</v>
          </cell>
          <cell r="U3813">
            <v>3895.82</v>
          </cell>
          <cell r="V3813">
            <v>4168.5274000000009</v>
          </cell>
          <cell r="W3813">
            <v>4168.5274000000009</v>
          </cell>
          <cell r="X3813">
            <v>4168.5274000000009</v>
          </cell>
          <cell r="Y3813">
            <v>4168.5274000000009</v>
          </cell>
          <cell r="Z3813">
            <v>4631.6971111111116</v>
          </cell>
          <cell r="AB3813" t="str">
            <v/>
          </cell>
          <cell r="AC3813">
            <v>1967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I3813" t="str">
            <v/>
          </cell>
          <cell r="AJ3813" t="str">
            <v/>
          </cell>
          <cell r="AM3813" t="e">
            <v>#N/A</v>
          </cell>
        </row>
        <row r="3814">
          <cell r="A3814" t="str">
            <v>ACTIVE</v>
          </cell>
          <cell r="B3814" t="str">
            <v>37-1814</v>
          </cell>
          <cell r="C3814">
            <v>28870728</v>
          </cell>
          <cell r="D3814" t="str">
            <v>37-1814</v>
          </cell>
          <cell r="E3814" t="str">
            <v>SDR 26</v>
          </cell>
          <cell r="F3814" t="str">
            <v>24X6 RED BUSHING CON SXG SDR26</v>
          </cell>
          <cell r="G3814">
            <v>56.7</v>
          </cell>
          <cell r="H3814">
            <v>25.7186664</v>
          </cell>
          <cell r="I3814">
            <v>1</v>
          </cell>
          <cell r="J3814">
            <v>2</v>
          </cell>
          <cell r="K3814">
            <v>4686.6356666666679</v>
          </cell>
          <cell r="L3814">
            <v>448.50369999999998</v>
          </cell>
          <cell r="M3814" t="str">
            <v>SPECFIT</v>
          </cell>
          <cell r="N3814" t="str">
            <v>(80)620246</v>
          </cell>
          <cell r="O3814" t="str">
            <v>BOX</v>
          </cell>
          <cell r="P3814" t="str">
            <v>D</v>
          </cell>
          <cell r="Q3814" t="str">
            <v>F</v>
          </cell>
          <cell r="R3814">
            <v>3768.9411764705883</v>
          </cell>
          <cell r="S3814">
            <v>4032.7670588235296</v>
          </cell>
          <cell r="T3814">
            <v>3942.03</v>
          </cell>
          <cell r="U3814">
            <v>3942.03</v>
          </cell>
          <cell r="V3814">
            <v>4217.9721000000009</v>
          </cell>
          <cell r="W3814">
            <v>4217.9721000000009</v>
          </cell>
          <cell r="X3814">
            <v>4217.9721000000009</v>
          </cell>
          <cell r="Y3814">
            <v>4217.9721000000009</v>
          </cell>
          <cell r="Z3814">
            <v>4686.6356666666679</v>
          </cell>
          <cell r="AB3814" t="str">
            <v/>
          </cell>
          <cell r="AC3814">
            <v>1968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I3814" t="str">
            <v/>
          </cell>
          <cell r="AJ3814" t="str">
            <v/>
          </cell>
          <cell r="AM3814" t="e">
            <v>#N/A</v>
          </cell>
        </row>
        <row r="3815">
          <cell r="A3815" t="str">
            <v>ACTIVE</v>
          </cell>
          <cell r="B3815" t="str">
            <v>37-1815</v>
          </cell>
          <cell r="C3815">
            <v>28870736</v>
          </cell>
          <cell r="D3815" t="str">
            <v>37-1815</v>
          </cell>
          <cell r="E3815" t="str">
            <v>SDR 26</v>
          </cell>
          <cell r="F3815" t="str">
            <v>24X8 RED BUSHING CON SXG SDR26</v>
          </cell>
          <cell r="G3815">
            <v>57.24</v>
          </cell>
          <cell r="H3815">
            <v>25.963606080000002</v>
          </cell>
          <cell r="I3815">
            <v>1</v>
          </cell>
          <cell r="J3815">
            <v>2</v>
          </cell>
          <cell r="K3815">
            <v>4919.2536666666665</v>
          </cell>
          <cell r="L3815">
            <v>454.1026</v>
          </cell>
          <cell r="M3815" t="str">
            <v>SPECFIT</v>
          </cell>
          <cell r="N3815" t="str">
            <v>(80)620248</v>
          </cell>
          <cell r="O3815" t="str">
            <v>BOX</v>
          </cell>
          <cell r="P3815" t="str">
            <v>D</v>
          </cell>
          <cell r="Q3815" t="str">
            <v>F</v>
          </cell>
          <cell r="R3815">
            <v>3815.9882352941181</v>
          </cell>
          <cell r="S3815">
            <v>4083.1074117647067</v>
          </cell>
          <cell r="T3815">
            <v>4137.6899999999996</v>
          </cell>
          <cell r="U3815">
            <v>4137.6899999999996</v>
          </cell>
          <cell r="V3815">
            <v>4427.3283000000001</v>
          </cell>
          <cell r="W3815">
            <v>4427.3283000000001</v>
          </cell>
          <cell r="X3815">
            <v>4427.3283000000001</v>
          </cell>
          <cell r="Y3815">
            <v>4427.3283000000001</v>
          </cell>
          <cell r="Z3815">
            <v>4919.2536666666665</v>
          </cell>
          <cell r="AB3815" t="str">
            <v/>
          </cell>
          <cell r="AC3815">
            <v>1969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I3815" t="str">
            <v/>
          </cell>
          <cell r="AJ3815" t="str">
            <v/>
          </cell>
          <cell r="AM3815" t="e">
            <v>#N/A</v>
          </cell>
        </row>
        <row r="3816">
          <cell r="A3816" t="str">
            <v>ACTIVE</v>
          </cell>
          <cell r="B3816" t="str">
            <v>37-1816</v>
          </cell>
          <cell r="C3816">
            <v>28870744</v>
          </cell>
          <cell r="D3816" t="str">
            <v>37-1816</v>
          </cell>
          <cell r="E3816" t="str">
            <v>SDR 26</v>
          </cell>
          <cell r="F3816" t="str">
            <v>24X10 RED BUSHING CON SXG SDR26</v>
          </cell>
          <cell r="G3816">
            <v>58.86</v>
          </cell>
          <cell r="H3816">
            <v>26.69842512</v>
          </cell>
          <cell r="I3816">
            <v>1</v>
          </cell>
          <cell r="J3816">
            <v>2</v>
          </cell>
          <cell r="K3816">
            <v>4855.9096666666665</v>
          </cell>
          <cell r="L3816">
            <v>464.70429999999999</v>
          </cell>
          <cell r="M3816" t="str">
            <v>SPECFIT</v>
          </cell>
          <cell r="N3816" t="str">
            <v>(80)6202410</v>
          </cell>
          <cell r="O3816" t="str">
            <v>BOX</v>
          </cell>
          <cell r="P3816" t="str">
            <v>D</v>
          </cell>
          <cell r="Q3816" t="str">
            <v>F</v>
          </cell>
          <cell r="R3816">
            <v>3905.0823529411769</v>
          </cell>
          <cell r="S3816">
            <v>4178.4381176470597</v>
          </cell>
          <cell r="T3816">
            <v>4084.41</v>
          </cell>
          <cell r="U3816">
            <v>4084.41</v>
          </cell>
          <cell r="V3816">
            <v>4370.3186999999998</v>
          </cell>
          <cell r="W3816">
            <v>4370.3186999999998</v>
          </cell>
          <cell r="X3816">
            <v>4370.3186999999998</v>
          </cell>
          <cell r="Y3816">
            <v>4370.3186999999998</v>
          </cell>
          <cell r="Z3816">
            <v>4855.9096666666665</v>
          </cell>
          <cell r="AB3816" t="str">
            <v/>
          </cell>
          <cell r="AC3816">
            <v>1970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I3816" t="str">
            <v/>
          </cell>
          <cell r="AJ3816" t="str">
            <v/>
          </cell>
          <cell r="AM3816" t="e">
            <v>#N/A</v>
          </cell>
        </row>
        <row r="3817">
          <cell r="A3817" t="str">
            <v>ACTIVE</v>
          </cell>
          <cell r="B3817" t="str">
            <v>37-1817</v>
          </cell>
          <cell r="C3817">
            <v>28870752</v>
          </cell>
          <cell r="D3817" t="str">
            <v>37-1817</v>
          </cell>
          <cell r="E3817" t="str">
            <v>SDR 26</v>
          </cell>
          <cell r="F3817" t="str">
            <v>24X12 RED BUSHING CON SXG SDR26</v>
          </cell>
          <cell r="G3817">
            <v>61.02</v>
          </cell>
          <cell r="H3817">
            <v>27.678183840000003</v>
          </cell>
          <cell r="I3817">
            <v>1</v>
          </cell>
          <cell r="J3817">
            <v>2</v>
          </cell>
          <cell r="K3817">
            <v>4918.9326666666675</v>
          </cell>
          <cell r="L3817">
            <v>470.7346</v>
          </cell>
          <cell r="M3817" t="str">
            <v>SPECFIT</v>
          </cell>
          <cell r="N3817" t="str">
            <v>(80)6202412</v>
          </cell>
          <cell r="O3817" t="str">
            <v>BOX</v>
          </cell>
          <cell r="P3817" t="str">
            <v>D</v>
          </cell>
          <cell r="Q3817" t="str">
            <v>F</v>
          </cell>
          <cell r="R3817">
            <v>3955.7647058823532</v>
          </cell>
          <cell r="S3817">
            <v>4232.6682352941179</v>
          </cell>
          <cell r="T3817">
            <v>4137.42</v>
          </cell>
          <cell r="U3817">
            <v>4137.42</v>
          </cell>
          <cell r="V3817">
            <v>4427.0394000000006</v>
          </cell>
          <cell r="W3817">
            <v>4427.0394000000006</v>
          </cell>
          <cell r="X3817">
            <v>4427.0394000000006</v>
          </cell>
          <cell r="Y3817">
            <v>4427.0394000000006</v>
          </cell>
          <cell r="Z3817">
            <v>4918.9326666666675</v>
          </cell>
          <cell r="AB3817" t="str">
            <v/>
          </cell>
          <cell r="AC3817">
            <v>1971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I3817" t="str">
            <v/>
          </cell>
          <cell r="AJ3817" t="str">
            <v/>
          </cell>
          <cell r="AM3817" t="e">
            <v>#N/A</v>
          </cell>
        </row>
        <row r="3818">
          <cell r="A3818" t="str">
            <v>ACTIVE</v>
          </cell>
          <cell r="B3818" t="str">
            <v>37-1818</v>
          </cell>
          <cell r="C3818">
            <v>28870760</v>
          </cell>
          <cell r="D3818" t="str">
            <v>37-1818</v>
          </cell>
          <cell r="E3818" t="str">
            <v>SDR 26</v>
          </cell>
          <cell r="F3818" t="str">
            <v>24X15 RED BUSHING CON SXG SDR26</v>
          </cell>
          <cell r="G3818">
            <v>65.34</v>
          </cell>
          <cell r="H3818">
            <v>29.637701280000002</v>
          </cell>
          <cell r="I3818">
            <v>1</v>
          </cell>
          <cell r="J3818">
            <v>2</v>
          </cell>
          <cell r="K3818">
            <v>5058.9956666666667</v>
          </cell>
          <cell r="L3818">
            <v>484.13760000000002</v>
          </cell>
          <cell r="M3818" t="str">
            <v>SPECFIT</v>
          </cell>
          <cell r="N3818" t="str">
            <v>(80)6202415</v>
          </cell>
          <cell r="O3818" t="str">
            <v>BOX</v>
          </cell>
          <cell r="P3818" t="str">
            <v>D</v>
          </cell>
          <cell r="Q3818" t="str">
            <v>F</v>
          </cell>
          <cell r="R3818">
            <v>4068.3882352941177</v>
          </cell>
          <cell r="S3818">
            <v>4353.175411764706</v>
          </cell>
          <cell r="T3818">
            <v>4255.2299999999996</v>
          </cell>
          <cell r="U3818">
            <v>4255.2299999999996</v>
          </cell>
          <cell r="V3818">
            <v>4553.0960999999998</v>
          </cell>
          <cell r="W3818">
            <v>4553.0960999999998</v>
          </cell>
          <cell r="X3818">
            <v>4553.0960999999998</v>
          </cell>
          <cell r="Y3818">
            <v>4553.0960999999998</v>
          </cell>
          <cell r="Z3818">
            <v>5058.9956666666667</v>
          </cell>
          <cell r="AB3818" t="str">
            <v/>
          </cell>
          <cell r="AC3818">
            <v>1972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I3818" t="str">
            <v/>
          </cell>
          <cell r="AJ3818" t="str">
            <v/>
          </cell>
          <cell r="AM3818" t="e">
            <v>#N/A</v>
          </cell>
        </row>
        <row r="3819">
          <cell r="A3819" t="str">
            <v>ACTIVE</v>
          </cell>
          <cell r="B3819" t="str">
            <v>37-1819</v>
          </cell>
          <cell r="C3819">
            <v>28870779</v>
          </cell>
          <cell r="D3819" t="str">
            <v>37-1819</v>
          </cell>
          <cell r="E3819" t="str">
            <v>SDR 26</v>
          </cell>
          <cell r="F3819" t="str">
            <v>24X18 RED BUSHING CON SXG SDR26</v>
          </cell>
          <cell r="G3819">
            <v>72.900000000000006</v>
          </cell>
          <cell r="H3819">
            <v>33.066856800000004</v>
          </cell>
          <cell r="I3819">
            <v>1</v>
          </cell>
          <cell r="J3819">
            <v>2</v>
          </cell>
          <cell r="K3819">
            <v>5279.9625555555558</v>
          </cell>
          <cell r="L3819">
            <v>505.28359999999998</v>
          </cell>
          <cell r="M3819" t="str">
            <v>SPECFIT</v>
          </cell>
          <cell r="N3819" t="str">
            <v>(80)6202418</v>
          </cell>
          <cell r="O3819" t="str">
            <v>BOX</v>
          </cell>
          <cell r="P3819" t="str">
            <v>D</v>
          </cell>
          <cell r="Q3819" t="str">
            <v>F</v>
          </cell>
          <cell r="R3819">
            <v>4246.0823529411764</v>
          </cell>
          <cell r="S3819">
            <v>4543.3081176470587</v>
          </cell>
          <cell r="T3819">
            <v>4441.09</v>
          </cell>
          <cell r="U3819">
            <v>4441.09</v>
          </cell>
          <cell r="V3819">
            <v>4751.9663</v>
          </cell>
          <cell r="W3819">
            <v>4751.9663</v>
          </cell>
          <cell r="X3819">
            <v>4751.9663</v>
          </cell>
          <cell r="Y3819">
            <v>4751.9663</v>
          </cell>
          <cell r="Z3819">
            <v>5279.9625555555558</v>
          </cell>
          <cell r="AB3819" t="str">
            <v/>
          </cell>
          <cell r="AC3819">
            <v>1973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I3819" t="str">
            <v/>
          </cell>
          <cell r="AJ3819" t="str">
            <v/>
          </cell>
          <cell r="AM3819" t="e">
            <v>#N/A</v>
          </cell>
        </row>
        <row r="3820">
          <cell r="A3820" t="str">
            <v>ACTIVE</v>
          </cell>
          <cell r="B3820" t="str">
            <v>37-1820</v>
          </cell>
          <cell r="C3820">
            <v>28870787</v>
          </cell>
          <cell r="D3820" t="str">
            <v>37-1820</v>
          </cell>
          <cell r="E3820" t="str">
            <v>SDR 26</v>
          </cell>
          <cell r="F3820" t="str">
            <v>24X21 RED BUSHING CON SXG SDR26</v>
          </cell>
          <cell r="G3820">
            <v>0.01</v>
          </cell>
          <cell r="H3820">
            <v>4.5359199999999997E-3</v>
          </cell>
          <cell r="I3820">
            <v>1</v>
          </cell>
          <cell r="J3820" t="str">
            <v>-</v>
          </cell>
          <cell r="K3820">
            <v>6205.9167777777784</v>
          </cell>
          <cell r="L3820">
            <v>593.89639999999997</v>
          </cell>
          <cell r="M3820" t="str">
            <v>SPECFIT</v>
          </cell>
          <cell r="N3820" t="str">
            <v>(80)6202421</v>
          </cell>
          <cell r="O3820" t="str">
            <v>BOX</v>
          </cell>
          <cell r="P3820" t="str">
            <v>D</v>
          </cell>
          <cell r="Q3820" t="str">
            <v>F</v>
          </cell>
          <cell r="R3820">
            <v>4990.7294117647061</v>
          </cell>
          <cell r="S3820">
            <v>5340.0804705882356</v>
          </cell>
          <cell r="T3820">
            <v>5219.93</v>
          </cell>
          <cell r="U3820">
            <v>5219.93</v>
          </cell>
          <cell r="V3820">
            <v>5585.3251000000009</v>
          </cell>
          <cell r="W3820">
            <v>5585.3251000000009</v>
          </cell>
          <cell r="X3820">
            <v>5585.3251000000009</v>
          </cell>
          <cell r="Y3820">
            <v>5585.3251000000009</v>
          </cell>
          <cell r="Z3820">
            <v>6205.9167777777784</v>
          </cell>
          <cell r="AB3820" t="str">
            <v/>
          </cell>
          <cell r="AC3820">
            <v>1974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I3820" t="str">
            <v/>
          </cell>
          <cell r="AJ3820" t="str">
            <v/>
          </cell>
          <cell r="AM3820" t="e">
            <v>#N/A</v>
          </cell>
        </row>
        <row r="3821">
          <cell r="A3821" t="str">
            <v>ACTIVE</v>
          </cell>
          <cell r="B3821" t="str">
            <v>37-1821</v>
          </cell>
          <cell r="C3821">
            <v>28870795</v>
          </cell>
          <cell r="D3821" t="str">
            <v>37-1821</v>
          </cell>
          <cell r="E3821" t="str">
            <v>SDR 26</v>
          </cell>
          <cell r="F3821" t="str">
            <v>27X4 RED BUSHING CON SXG SDR26</v>
          </cell>
          <cell r="G3821">
            <v>86.4</v>
          </cell>
          <cell r="H3821">
            <v>39.190348800000002</v>
          </cell>
          <cell r="I3821">
            <v>1</v>
          </cell>
          <cell r="J3821">
            <v>2</v>
          </cell>
          <cell r="K3821">
            <v>4479.5222705882361</v>
          </cell>
          <cell r="L3821">
            <v>419.03699999999998</v>
          </cell>
          <cell r="M3821" t="str">
            <v>SPECFIT</v>
          </cell>
          <cell r="N3821" t="str">
            <v>(80)620274</v>
          </cell>
          <cell r="O3821" t="str">
            <v>BOX</v>
          </cell>
          <cell r="P3821" t="str">
            <v>D</v>
          </cell>
          <cell r="Q3821" t="str">
            <v>F</v>
          </cell>
          <cell r="R3821">
            <v>3521.329411764706</v>
          </cell>
          <cell r="S3821">
            <v>3767.8224705882358</v>
          </cell>
          <cell r="T3821">
            <v>3767.8224705882358</v>
          </cell>
          <cell r="U3821">
            <v>3767.8224705882358</v>
          </cell>
          <cell r="V3821">
            <v>4031.5700435294125</v>
          </cell>
          <cell r="W3821">
            <v>4031.5700435294125</v>
          </cell>
          <cell r="X3821">
            <v>4031.5700435294125</v>
          </cell>
          <cell r="Y3821">
            <v>4031.5700435294125</v>
          </cell>
          <cell r="Z3821">
            <v>4479.5222705882361</v>
          </cell>
          <cell r="AB3821" t="str">
            <v/>
          </cell>
          <cell r="AC3821">
            <v>1975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I3821" t="str">
            <v/>
          </cell>
          <cell r="AJ3821" t="str">
            <v/>
          </cell>
          <cell r="AM3821" t="e">
            <v>#N/A</v>
          </cell>
        </row>
        <row r="3822">
          <cell r="A3822" t="str">
            <v>ACTIVE</v>
          </cell>
          <cell r="B3822" t="str">
            <v>37-1822</v>
          </cell>
          <cell r="C3822">
            <v>28870809</v>
          </cell>
          <cell r="D3822" t="str">
            <v>37-1822</v>
          </cell>
          <cell r="E3822" t="str">
            <v>SDR 26</v>
          </cell>
          <cell r="F3822" t="str">
            <v>27X6 RED BUSHING CON SXG SDR26</v>
          </cell>
          <cell r="G3822">
            <v>87.48</v>
          </cell>
          <cell r="H3822">
            <v>39.680228159999999</v>
          </cell>
          <cell r="I3822">
            <v>1</v>
          </cell>
          <cell r="J3822">
            <v>2</v>
          </cell>
          <cell r="K3822">
            <v>4513.1658679738566</v>
          </cell>
          <cell r="L3822">
            <v>422.18459999999999</v>
          </cell>
          <cell r="M3822" t="str">
            <v>SPECFIT</v>
          </cell>
          <cell r="N3822" t="str">
            <v>(80)620276</v>
          </cell>
          <cell r="O3822" t="str">
            <v>BOX</v>
          </cell>
          <cell r="P3822" t="str">
            <v>D</v>
          </cell>
          <cell r="Q3822" t="str">
            <v>F</v>
          </cell>
          <cell r="R3822">
            <v>3547.7764705882355</v>
          </cell>
          <cell r="S3822">
            <v>3796.1208235294121</v>
          </cell>
          <cell r="T3822">
            <v>3796.1208235294121</v>
          </cell>
          <cell r="U3822">
            <v>3796.1208235294121</v>
          </cell>
          <cell r="V3822">
            <v>4061.8492811764713</v>
          </cell>
          <cell r="W3822">
            <v>4061.8492811764713</v>
          </cell>
          <cell r="X3822">
            <v>4061.8492811764713</v>
          </cell>
          <cell r="Y3822">
            <v>4061.8492811764713</v>
          </cell>
          <cell r="Z3822">
            <v>4513.1658679738566</v>
          </cell>
          <cell r="AB3822" t="str">
            <v/>
          </cell>
          <cell r="AC3822">
            <v>1976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I3822" t="str">
            <v/>
          </cell>
          <cell r="AJ3822" t="str">
            <v/>
          </cell>
          <cell r="AM3822" t="e">
            <v>#N/A</v>
          </cell>
        </row>
        <row r="3823">
          <cell r="A3823" t="str">
            <v>ACTIVE</v>
          </cell>
          <cell r="B3823" t="str">
            <v>37-1823</v>
          </cell>
          <cell r="C3823">
            <v>28870817</v>
          </cell>
          <cell r="D3823" t="str">
            <v>37-1823</v>
          </cell>
          <cell r="E3823" t="str">
            <v>SDR 26</v>
          </cell>
          <cell r="F3823" t="str">
            <v>27X8 RED BUSHING CON SXG SDR26</v>
          </cell>
          <cell r="G3823">
            <v>88.02</v>
          </cell>
          <cell r="H3823">
            <v>39.92516784</v>
          </cell>
          <cell r="I3823">
            <v>1</v>
          </cell>
          <cell r="J3823">
            <v>2</v>
          </cell>
          <cell r="K3823">
            <v>4575.2149581699359</v>
          </cell>
          <cell r="L3823">
            <v>427.98899999999998</v>
          </cell>
          <cell r="M3823" t="str">
            <v>SPECFIT</v>
          </cell>
          <cell r="N3823" t="str">
            <v>(80)620278</v>
          </cell>
          <cell r="O3823" t="str">
            <v>BOX</v>
          </cell>
          <cell r="P3823" t="str">
            <v>D</v>
          </cell>
          <cell r="Q3823" t="str">
            <v>F</v>
          </cell>
          <cell r="R3823">
            <v>3596.552941176471</v>
          </cell>
          <cell r="S3823">
            <v>3848.3116470588243</v>
          </cell>
          <cell r="T3823">
            <v>3848.3116470588243</v>
          </cell>
          <cell r="U3823">
            <v>3848.3116470588243</v>
          </cell>
          <cell r="V3823">
            <v>4117.6934623529423</v>
          </cell>
          <cell r="W3823">
            <v>4117.6934623529423</v>
          </cell>
          <cell r="X3823">
            <v>4117.6934623529423</v>
          </cell>
          <cell r="Y3823">
            <v>4117.6934623529423</v>
          </cell>
          <cell r="Z3823">
            <v>4575.2149581699359</v>
          </cell>
          <cell r="AB3823" t="str">
            <v/>
          </cell>
          <cell r="AC3823">
            <v>1977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I3823" t="str">
            <v/>
          </cell>
          <cell r="AJ3823" t="str">
            <v/>
          </cell>
          <cell r="AM3823" t="e">
            <v>#N/A</v>
          </cell>
        </row>
        <row r="3824">
          <cell r="A3824" t="str">
            <v>ACTIVE</v>
          </cell>
          <cell r="B3824" t="str">
            <v>37-1824</v>
          </cell>
          <cell r="C3824">
            <v>28870825</v>
          </cell>
          <cell r="D3824" t="str">
            <v>37-1824</v>
          </cell>
          <cell r="E3824" t="str">
            <v>SDR 26</v>
          </cell>
          <cell r="F3824" t="str">
            <v>27X10 RED BUSHING CON SXG SDR26</v>
          </cell>
          <cell r="G3824">
            <v>89.64</v>
          </cell>
          <cell r="H3824">
            <v>40.659986879999998</v>
          </cell>
          <cell r="I3824">
            <v>1</v>
          </cell>
          <cell r="J3824">
            <v>2</v>
          </cell>
          <cell r="K3824">
            <v>4635.4381947712427</v>
          </cell>
          <cell r="L3824">
            <v>433.62310000000002</v>
          </cell>
          <cell r="M3824" t="str">
            <v>SPECFIT</v>
          </cell>
          <cell r="N3824" t="str">
            <v>(80)6202710</v>
          </cell>
          <cell r="O3824" t="str">
            <v>BOX</v>
          </cell>
          <cell r="P3824" t="str">
            <v>D</v>
          </cell>
          <cell r="Q3824" t="str">
            <v>F</v>
          </cell>
          <cell r="R3824">
            <v>3643.8941176470589</v>
          </cell>
          <cell r="S3824">
            <v>3898.9667058823534</v>
          </cell>
          <cell r="T3824">
            <v>3898.9667058823534</v>
          </cell>
          <cell r="U3824">
            <v>3898.9667058823534</v>
          </cell>
          <cell r="V3824">
            <v>4171.8943752941186</v>
          </cell>
          <cell r="W3824">
            <v>4171.8943752941186</v>
          </cell>
          <cell r="X3824">
            <v>4171.8943752941186</v>
          </cell>
          <cell r="Y3824">
            <v>4171.8943752941186</v>
          </cell>
          <cell r="Z3824">
            <v>4635.4381947712427</v>
          </cell>
          <cell r="AB3824" t="str">
            <v/>
          </cell>
          <cell r="AC3824">
            <v>1978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I3824" t="str">
            <v/>
          </cell>
          <cell r="AJ3824" t="str">
            <v/>
          </cell>
          <cell r="AM3824" t="e">
            <v>#N/A</v>
          </cell>
        </row>
        <row r="3825">
          <cell r="A3825" t="str">
            <v>ACTIVE</v>
          </cell>
          <cell r="B3825" t="str">
            <v>37-1825</v>
          </cell>
          <cell r="C3825">
            <v>28870833</v>
          </cell>
          <cell r="D3825" t="str">
            <v>37-1825</v>
          </cell>
          <cell r="E3825" t="str">
            <v>SDR 26</v>
          </cell>
          <cell r="F3825" t="str">
            <v>27X12 RED BUSHING CON SXG SDR26</v>
          </cell>
          <cell r="G3825">
            <v>91.26</v>
          </cell>
          <cell r="H3825">
            <v>41.394805920000003</v>
          </cell>
          <cell r="I3825">
            <v>1</v>
          </cell>
          <cell r="J3825">
            <v>1</v>
          </cell>
          <cell r="K3825">
            <v>4643.2354875817</v>
          </cell>
          <cell r="L3825">
            <v>434.3526</v>
          </cell>
          <cell r="M3825" t="str">
            <v>SPECFIT</v>
          </cell>
          <cell r="N3825" t="str">
            <v>(80)6202712</v>
          </cell>
          <cell r="O3825" t="str">
            <v>BOX</v>
          </cell>
          <cell r="P3825" t="str">
            <v>D</v>
          </cell>
          <cell r="Q3825" t="str">
            <v>F</v>
          </cell>
          <cell r="R3825">
            <v>3650.0235294117647</v>
          </cell>
          <cell r="S3825">
            <v>3905.5251764705886</v>
          </cell>
          <cell r="T3825">
            <v>3905.5251764705886</v>
          </cell>
          <cell r="U3825">
            <v>3905.5251764705886</v>
          </cell>
          <cell r="V3825">
            <v>4178.9119388235304</v>
          </cell>
          <cell r="W3825">
            <v>4178.9119388235304</v>
          </cell>
          <cell r="X3825">
            <v>4178.9119388235304</v>
          </cell>
          <cell r="Y3825">
            <v>4178.9119388235304</v>
          </cell>
          <cell r="Z3825">
            <v>4643.2354875817</v>
          </cell>
          <cell r="AB3825" t="str">
            <v/>
          </cell>
          <cell r="AC3825">
            <v>1979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I3825" t="str">
            <v/>
          </cell>
          <cell r="AJ3825" t="str">
            <v/>
          </cell>
          <cell r="AM3825" t="e">
            <v>#N/A</v>
          </cell>
        </row>
        <row r="3826">
          <cell r="A3826" t="str">
            <v>ACTIVE</v>
          </cell>
          <cell r="B3826" t="str">
            <v>37-1826</v>
          </cell>
          <cell r="C3826">
            <v>28870841</v>
          </cell>
          <cell r="D3826" t="str">
            <v>37-1826</v>
          </cell>
          <cell r="E3826" t="str">
            <v>SDR 26</v>
          </cell>
          <cell r="F3826" t="str">
            <v>27X15 RED BUSHING CON SXG SDR26</v>
          </cell>
          <cell r="G3826">
            <v>96.12</v>
          </cell>
          <cell r="H3826">
            <v>43.599263040000004</v>
          </cell>
          <cell r="I3826">
            <v>1</v>
          </cell>
          <cell r="J3826">
            <v>1</v>
          </cell>
          <cell r="K3826">
            <v>4902.6862901960785</v>
          </cell>
          <cell r="L3826">
            <v>458.62209999999999</v>
          </cell>
          <cell r="M3826" t="str">
            <v>SPECFIT</v>
          </cell>
          <cell r="N3826" t="str">
            <v>(80)6202715</v>
          </cell>
          <cell r="O3826" t="str">
            <v>BOX</v>
          </cell>
          <cell r="P3826" t="str">
            <v>D</v>
          </cell>
          <cell r="Q3826" t="str">
            <v>F</v>
          </cell>
          <cell r="R3826">
            <v>3853.9764705882353</v>
          </cell>
          <cell r="S3826">
            <v>4123.7548235294116</v>
          </cell>
          <cell r="T3826">
            <v>4123.7548235294116</v>
          </cell>
          <cell r="U3826">
            <v>4123.7548235294116</v>
          </cell>
          <cell r="V3826">
            <v>4412.4176611764706</v>
          </cell>
          <cell r="W3826">
            <v>4412.4176611764706</v>
          </cell>
          <cell r="X3826">
            <v>4412.4176611764706</v>
          </cell>
          <cell r="Y3826">
            <v>4412.4176611764706</v>
          </cell>
          <cell r="Z3826">
            <v>4902.6862901960785</v>
          </cell>
          <cell r="AB3826" t="str">
            <v/>
          </cell>
          <cell r="AC3826">
            <v>1980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I3826" t="str">
            <v/>
          </cell>
          <cell r="AJ3826" t="str">
            <v/>
          </cell>
          <cell r="AM3826" t="e">
            <v>#N/A</v>
          </cell>
        </row>
        <row r="3827">
          <cell r="A3827" t="str">
            <v>ACTIVE</v>
          </cell>
          <cell r="B3827" t="str">
            <v>37-1827</v>
          </cell>
          <cell r="C3827">
            <v>28870850</v>
          </cell>
          <cell r="D3827" t="str">
            <v>37-1827</v>
          </cell>
          <cell r="E3827" t="str">
            <v>SDR 26</v>
          </cell>
          <cell r="F3827" t="str">
            <v>27X18 RED BUSHING CON SXG SDR26</v>
          </cell>
          <cell r="G3827">
            <v>103.14</v>
          </cell>
          <cell r="H3827">
            <v>46.783478879999997</v>
          </cell>
          <cell r="I3827">
            <v>1</v>
          </cell>
          <cell r="J3827">
            <v>1</v>
          </cell>
          <cell r="K3827">
            <v>5160.7901516339871</v>
          </cell>
          <cell r="L3827">
            <v>482.76749999999998</v>
          </cell>
          <cell r="M3827" t="str">
            <v>SPECFIT</v>
          </cell>
          <cell r="N3827" t="str">
            <v>(80)6202718</v>
          </cell>
          <cell r="O3827" t="str">
            <v>BOX</v>
          </cell>
          <cell r="P3827" t="str">
            <v>D</v>
          </cell>
          <cell r="Q3827" t="str">
            <v>F</v>
          </cell>
          <cell r="R3827">
            <v>4056.8705882352942</v>
          </cell>
          <cell r="S3827">
            <v>4340.8515294117651</v>
          </cell>
          <cell r="T3827">
            <v>4340.8515294117651</v>
          </cell>
          <cell r="U3827">
            <v>4340.8515294117651</v>
          </cell>
          <cell r="V3827">
            <v>4644.7111364705888</v>
          </cell>
          <cell r="W3827">
            <v>4644.7111364705888</v>
          </cell>
          <cell r="X3827">
            <v>4644.7111364705888</v>
          </cell>
          <cell r="Y3827">
            <v>4644.7111364705888</v>
          </cell>
          <cell r="Z3827">
            <v>5160.7901516339871</v>
          </cell>
          <cell r="AB3827" t="str">
            <v/>
          </cell>
          <cell r="AC3827">
            <v>1981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I3827" t="str">
            <v/>
          </cell>
          <cell r="AJ3827" t="str">
            <v/>
          </cell>
          <cell r="AM3827" t="e">
            <v>#N/A</v>
          </cell>
        </row>
        <row r="3828">
          <cell r="A3828" t="str">
            <v>ACTIVE</v>
          </cell>
          <cell r="B3828" t="str">
            <v>37-1828</v>
          </cell>
          <cell r="C3828">
            <v>28870868</v>
          </cell>
          <cell r="D3828" t="str">
            <v>37-1828</v>
          </cell>
          <cell r="E3828" t="str">
            <v>SDR 26</v>
          </cell>
          <cell r="F3828" t="str">
            <v>27X21 RED BUSHING CON SXG SDR26</v>
          </cell>
          <cell r="G3828">
            <v>112.86</v>
          </cell>
          <cell r="H3828">
            <v>51.192393119999998</v>
          </cell>
          <cell r="I3828">
            <v>1</v>
          </cell>
          <cell r="J3828">
            <v>1</v>
          </cell>
          <cell r="K3828">
            <v>6016.4420169934647</v>
          </cell>
          <cell r="L3828">
            <v>562.80970000000002</v>
          </cell>
          <cell r="M3828" t="str">
            <v>SPECFIT</v>
          </cell>
          <cell r="N3828" t="str">
            <v>(80)6202721</v>
          </cell>
          <cell r="O3828" t="str">
            <v>BOX</v>
          </cell>
          <cell r="P3828" t="str">
            <v>D</v>
          </cell>
          <cell r="Q3828" t="str">
            <v>F</v>
          </cell>
          <cell r="R3828">
            <v>4729.4941176470593</v>
          </cell>
          <cell r="S3828">
            <v>5060.5587058823539</v>
          </cell>
          <cell r="T3828">
            <v>5060.5587058823539</v>
          </cell>
          <cell r="U3828">
            <v>5060.5587058823539</v>
          </cell>
          <cell r="V3828">
            <v>5414.7978152941187</v>
          </cell>
          <cell r="W3828">
            <v>5414.7978152941187</v>
          </cell>
          <cell r="X3828">
            <v>5414.7978152941187</v>
          </cell>
          <cell r="Y3828">
            <v>5414.7978152941187</v>
          </cell>
          <cell r="Z3828">
            <v>6016.4420169934647</v>
          </cell>
          <cell r="AB3828" t="str">
            <v/>
          </cell>
          <cell r="AC3828">
            <v>1982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I3828" t="str">
            <v/>
          </cell>
          <cell r="AJ3828" t="str">
            <v/>
          </cell>
          <cell r="AM3828" t="e">
            <v>#N/A</v>
          </cell>
        </row>
        <row r="3829">
          <cell r="A3829" t="str">
            <v>ACTIVE</v>
          </cell>
          <cell r="B3829" t="str">
            <v>37-1829</v>
          </cell>
          <cell r="C3829">
            <v>28870876</v>
          </cell>
          <cell r="D3829" t="str">
            <v>37-1829</v>
          </cell>
          <cell r="E3829" t="str">
            <v>SDR 26</v>
          </cell>
          <cell r="F3829" t="str">
            <v>27X24 RED BUSHING CON SXG SDR26</v>
          </cell>
          <cell r="G3829">
            <v>0.01</v>
          </cell>
          <cell r="H3829">
            <v>4.5359199999999997E-3</v>
          </cell>
          <cell r="I3829">
            <v>1</v>
          </cell>
          <cell r="J3829" t="str">
            <v>-</v>
          </cell>
          <cell r="K3829">
            <v>7187.712132026144</v>
          </cell>
          <cell r="L3829">
            <v>672.3759</v>
          </cell>
          <cell r="M3829" t="str">
            <v>SPECFIT</v>
          </cell>
          <cell r="N3829" t="str">
            <v>(80)6202724</v>
          </cell>
          <cell r="O3829" t="str">
            <v>BOX</v>
          </cell>
          <cell r="P3829" t="str">
            <v>D</v>
          </cell>
          <cell r="Q3829" t="str">
            <v>F</v>
          </cell>
          <cell r="R3829">
            <v>5650.2235294117645</v>
          </cell>
          <cell r="S3829">
            <v>6045.7391764705881</v>
          </cell>
          <cell r="T3829">
            <v>6045.7391764705881</v>
          </cell>
          <cell r="U3829">
            <v>6045.7391764705881</v>
          </cell>
          <cell r="V3829">
            <v>6468.9409188235295</v>
          </cell>
          <cell r="W3829">
            <v>6468.9409188235295</v>
          </cell>
          <cell r="X3829">
            <v>6468.9409188235295</v>
          </cell>
          <cell r="Y3829">
            <v>6468.9409188235295</v>
          </cell>
          <cell r="Z3829">
            <v>7187.712132026144</v>
          </cell>
          <cell r="AB3829" t="str">
            <v/>
          </cell>
          <cell r="AC3829">
            <v>1983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I3829" t="str">
            <v/>
          </cell>
          <cell r="AJ3829" t="str">
            <v/>
          </cell>
          <cell r="AM3829" t="e">
            <v>#N/A</v>
          </cell>
        </row>
        <row r="3830">
          <cell r="A3830" t="str">
            <v>ACTIVE</v>
          </cell>
          <cell r="B3830" t="str">
            <v>37-1830</v>
          </cell>
          <cell r="C3830">
            <v>28870884</v>
          </cell>
          <cell r="D3830" t="str">
            <v>37-1830</v>
          </cell>
          <cell r="E3830" t="str">
            <v>SDR 26</v>
          </cell>
          <cell r="F3830" t="str">
            <v>30X4 RED BUSHING CON SXG SDR26</v>
          </cell>
          <cell r="G3830">
            <v>138.24</v>
          </cell>
          <cell r="H3830">
            <v>62.704558080000005</v>
          </cell>
          <cell r="I3830">
            <v>1</v>
          </cell>
          <cell r="J3830">
            <v>1</v>
          </cell>
          <cell r="K3830">
            <v>5733.7639620915043</v>
          </cell>
          <cell r="L3830">
            <v>536.36659999999995</v>
          </cell>
          <cell r="M3830" t="str">
            <v>SPECFIT</v>
          </cell>
          <cell r="N3830" t="str">
            <v>(80)620304</v>
          </cell>
          <cell r="O3830" t="str">
            <v>BOX</v>
          </cell>
          <cell r="P3830" t="str">
            <v>D</v>
          </cell>
          <cell r="Q3830" t="str">
            <v>F</v>
          </cell>
          <cell r="R3830">
            <v>4507.2823529411762</v>
          </cell>
          <cell r="S3830">
            <v>4822.7921176470591</v>
          </cell>
          <cell r="T3830">
            <v>4822.7921176470591</v>
          </cell>
          <cell r="U3830">
            <v>4822.7921176470591</v>
          </cell>
          <cell r="V3830">
            <v>5160.3875658823536</v>
          </cell>
          <cell r="W3830">
            <v>5160.3875658823536</v>
          </cell>
          <cell r="X3830">
            <v>5160.3875658823536</v>
          </cell>
          <cell r="Y3830">
            <v>5160.3875658823536</v>
          </cell>
          <cell r="Z3830">
            <v>5733.7639620915043</v>
          </cell>
          <cell r="AB3830" t="str">
            <v/>
          </cell>
          <cell r="AC3830">
            <v>1984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I3830" t="str">
            <v/>
          </cell>
          <cell r="AJ3830" t="str">
            <v/>
          </cell>
          <cell r="AM3830" t="e">
            <v>#N/A</v>
          </cell>
        </row>
        <row r="3831">
          <cell r="A3831" t="str">
            <v>ACTIVE</v>
          </cell>
          <cell r="B3831" t="str">
            <v>37-1831</v>
          </cell>
          <cell r="C3831">
            <v>28870892</v>
          </cell>
          <cell r="D3831" t="str">
            <v>37-1831</v>
          </cell>
          <cell r="E3831" t="str">
            <v>SDR 26</v>
          </cell>
          <cell r="F3831" t="str">
            <v>30X6 RED BUSHING CON SXG SDR26</v>
          </cell>
          <cell r="G3831">
            <v>138.78</v>
          </cell>
          <cell r="H3831">
            <v>62.94949776</v>
          </cell>
          <cell r="I3831">
            <v>1</v>
          </cell>
          <cell r="J3831">
            <v>1</v>
          </cell>
          <cell r="K3831">
            <v>5776.8660797385628</v>
          </cell>
          <cell r="L3831">
            <v>540.39729999999997</v>
          </cell>
          <cell r="M3831" t="str">
            <v>SPECFIT</v>
          </cell>
          <cell r="N3831" t="str">
            <v>(80)620306</v>
          </cell>
          <cell r="O3831" t="str">
            <v>BOX</v>
          </cell>
          <cell r="P3831" t="str">
            <v>D</v>
          </cell>
          <cell r="Q3831" t="str">
            <v>F</v>
          </cell>
          <cell r="R3831">
            <v>4541.1647058823528</v>
          </cell>
          <cell r="S3831">
            <v>4859.0462352941177</v>
          </cell>
          <cell r="T3831">
            <v>4859.0462352941177</v>
          </cell>
          <cell r="U3831">
            <v>4859.0462352941177</v>
          </cell>
          <cell r="V3831">
            <v>5199.1794717647062</v>
          </cell>
          <cell r="W3831">
            <v>5199.1794717647062</v>
          </cell>
          <cell r="X3831">
            <v>5199.1794717647062</v>
          </cell>
          <cell r="Y3831">
            <v>5199.1794717647062</v>
          </cell>
          <cell r="Z3831">
            <v>5776.8660797385628</v>
          </cell>
          <cell r="AB3831" t="str">
            <v/>
          </cell>
          <cell r="AC3831">
            <v>1985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I3831" t="str">
            <v/>
          </cell>
          <cell r="AJ3831" t="str">
            <v/>
          </cell>
          <cell r="AM3831" t="e">
            <v>#N/A</v>
          </cell>
        </row>
        <row r="3832">
          <cell r="A3832" t="str">
            <v>ACTIVE</v>
          </cell>
          <cell r="B3832" t="str">
            <v>37-1832</v>
          </cell>
          <cell r="C3832">
            <v>28870906</v>
          </cell>
          <cell r="D3832" t="str">
            <v>37-1832</v>
          </cell>
          <cell r="E3832" t="str">
            <v>SDR 26</v>
          </cell>
          <cell r="F3832" t="str">
            <v>30X8 RED BUSHING CON SXG SDR26</v>
          </cell>
          <cell r="G3832">
            <v>139.86000000000001</v>
          </cell>
          <cell r="H3832">
            <v>63.439377120000003</v>
          </cell>
          <cell r="I3832">
            <v>1</v>
          </cell>
          <cell r="J3832">
            <v>1</v>
          </cell>
          <cell r="K3832">
            <v>7394.3927725490203</v>
          </cell>
          <cell r="L3832">
            <v>691.70929999999998</v>
          </cell>
          <cell r="M3832" t="str">
            <v>SPECFIT</v>
          </cell>
          <cell r="N3832" t="str">
            <v>(80)620308</v>
          </cell>
          <cell r="O3832" t="str">
            <v>BOX</v>
          </cell>
          <cell r="P3832" t="str">
            <v>D</v>
          </cell>
          <cell r="Q3832" t="str">
            <v>F</v>
          </cell>
          <cell r="R3832">
            <v>5812.6941176470591</v>
          </cell>
          <cell r="S3832">
            <v>6219.5827058823534</v>
          </cell>
          <cell r="T3832">
            <v>6219.5827058823534</v>
          </cell>
          <cell r="U3832">
            <v>6219.5827058823534</v>
          </cell>
          <cell r="V3832">
            <v>6654.9534952941185</v>
          </cell>
          <cell r="W3832">
            <v>6654.9534952941185</v>
          </cell>
          <cell r="X3832">
            <v>6654.9534952941185</v>
          </cell>
          <cell r="Y3832">
            <v>6654.9534952941185</v>
          </cell>
          <cell r="Z3832">
            <v>7394.3927725490203</v>
          </cell>
          <cell r="AB3832" t="str">
            <v/>
          </cell>
          <cell r="AC3832">
            <v>1986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I3832" t="str">
            <v/>
          </cell>
          <cell r="AJ3832" t="str">
            <v/>
          </cell>
          <cell r="AM3832" t="e">
            <v>#N/A</v>
          </cell>
        </row>
        <row r="3833">
          <cell r="A3833" t="str">
            <v>ACTIVE</v>
          </cell>
          <cell r="B3833" t="str">
            <v>37-1833</v>
          </cell>
          <cell r="C3833">
            <v>28870914</v>
          </cell>
          <cell r="D3833" t="str">
            <v>37-1833</v>
          </cell>
          <cell r="E3833" t="str">
            <v>SDR 26</v>
          </cell>
          <cell r="F3833" t="str">
            <v>30X10 RED BUSHING CON SXG SDR26</v>
          </cell>
          <cell r="G3833">
            <v>141.47999999999999</v>
          </cell>
          <cell r="H3833">
            <v>64.174196159999994</v>
          </cell>
          <cell r="I3833">
            <v>1</v>
          </cell>
          <cell r="J3833">
            <v>1</v>
          </cell>
          <cell r="K3833">
            <v>9464.8059869281042</v>
          </cell>
          <cell r="L3833">
            <v>885.38729999999998</v>
          </cell>
          <cell r="M3833" t="str">
            <v>SPECFIT</v>
          </cell>
          <cell r="N3833" t="str">
            <v>(80)6203010</v>
          </cell>
          <cell r="O3833" t="str">
            <v>BOX</v>
          </cell>
          <cell r="P3833" t="str">
            <v>D</v>
          </cell>
          <cell r="Q3833" t="str">
            <v>F</v>
          </cell>
          <cell r="R3833">
            <v>7440.2352941176468</v>
          </cell>
          <cell r="S3833">
            <v>7961.0517647058823</v>
          </cell>
          <cell r="T3833">
            <v>7961.0517647058823</v>
          </cell>
          <cell r="U3833">
            <v>7961.0517647058823</v>
          </cell>
          <cell r="V3833">
            <v>8518.3253882352947</v>
          </cell>
          <cell r="W3833">
            <v>8518.3253882352947</v>
          </cell>
          <cell r="X3833">
            <v>8518.3253882352947</v>
          </cell>
          <cell r="Y3833">
            <v>8518.3253882352947</v>
          </cell>
          <cell r="Z3833">
            <v>9464.8059869281042</v>
          </cell>
          <cell r="AB3833" t="str">
            <v/>
          </cell>
          <cell r="AC3833">
            <v>1987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I3833" t="str">
            <v/>
          </cell>
          <cell r="AJ3833" t="str">
            <v/>
          </cell>
          <cell r="AM3833" t="e">
            <v>#N/A</v>
          </cell>
        </row>
        <row r="3834">
          <cell r="A3834" t="str">
            <v>ACTIVE</v>
          </cell>
          <cell r="B3834" t="str">
            <v>37-1834</v>
          </cell>
          <cell r="C3834">
            <v>28870922</v>
          </cell>
          <cell r="D3834" t="str">
            <v>37-1834</v>
          </cell>
          <cell r="E3834" t="str">
            <v>SDR 26</v>
          </cell>
          <cell r="F3834" t="str">
            <v>30X12 RED BUSHING CON SXG SDR26</v>
          </cell>
          <cell r="G3834">
            <v>143.1</v>
          </cell>
          <cell r="H3834">
            <v>64.909015199999999</v>
          </cell>
          <cell r="I3834">
            <v>1</v>
          </cell>
          <cell r="J3834">
            <v>1</v>
          </cell>
          <cell r="K3834">
            <v>12114.942683660134</v>
          </cell>
          <cell r="L3834">
            <v>1133.2956999999999</v>
          </cell>
          <cell r="M3834" t="str">
            <v>SPECFIT</v>
          </cell>
          <cell r="N3834" t="str">
            <v>(80)6203012</v>
          </cell>
          <cell r="O3834" t="str">
            <v>BOX</v>
          </cell>
          <cell r="P3834" t="str">
            <v>D</v>
          </cell>
          <cell r="Q3834" t="str">
            <v>F</v>
          </cell>
          <cell r="R3834">
            <v>9523.4941176470602</v>
          </cell>
          <cell r="S3834">
            <v>10190.138705882355</v>
          </cell>
          <cell r="T3834">
            <v>10190.138705882355</v>
          </cell>
          <cell r="U3834">
            <v>10190.138705882355</v>
          </cell>
          <cell r="V3834">
            <v>10903.44841529412</v>
          </cell>
          <cell r="W3834">
            <v>10903.44841529412</v>
          </cell>
          <cell r="X3834">
            <v>10903.44841529412</v>
          </cell>
          <cell r="Y3834">
            <v>10903.44841529412</v>
          </cell>
          <cell r="Z3834">
            <v>12114.942683660134</v>
          </cell>
          <cell r="AB3834" t="str">
            <v/>
          </cell>
          <cell r="AC3834">
            <v>1988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I3834" t="str">
            <v/>
          </cell>
          <cell r="AJ3834" t="str">
            <v/>
          </cell>
          <cell r="AM3834" t="e">
            <v>#N/A</v>
          </cell>
        </row>
        <row r="3835">
          <cell r="A3835" t="str">
            <v>ACTIVE</v>
          </cell>
          <cell r="B3835" t="str">
            <v>37-1835</v>
          </cell>
          <cell r="C3835">
            <v>28870930</v>
          </cell>
          <cell r="D3835" t="str">
            <v>37-1835</v>
          </cell>
          <cell r="E3835" t="str">
            <v>SDR 26</v>
          </cell>
          <cell r="F3835" t="str">
            <v>30X15 RED BUSHING CON SXG SDR26</v>
          </cell>
          <cell r="G3835">
            <v>147.41999999999999</v>
          </cell>
          <cell r="H3835">
            <v>66.868532639999998</v>
          </cell>
          <cell r="I3835">
            <v>1</v>
          </cell>
          <cell r="J3835">
            <v>1</v>
          </cell>
          <cell r="K3835">
            <v>15507.109274509805</v>
          </cell>
          <cell r="L3835">
            <v>1450.6169</v>
          </cell>
          <cell r="M3835" t="str">
            <v>SPECFIT</v>
          </cell>
          <cell r="N3835" t="str">
            <v>(80)6203015</v>
          </cell>
          <cell r="O3835" t="str">
            <v>BOX</v>
          </cell>
          <cell r="P3835" t="str">
            <v>D</v>
          </cell>
          <cell r="Q3835" t="str">
            <v>F</v>
          </cell>
          <cell r="R3835">
            <v>12190.058823529411</v>
          </cell>
          <cell r="S3835">
            <v>13043.36294117647</v>
          </cell>
          <cell r="T3835">
            <v>13043.36294117647</v>
          </cell>
          <cell r="U3835">
            <v>13043.36294117647</v>
          </cell>
          <cell r="V3835">
            <v>13956.398347058825</v>
          </cell>
          <cell r="W3835">
            <v>13956.398347058825</v>
          </cell>
          <cell r="X3835">
            <v>13956.398347058825</v>
          </cell>
          <cell r="Y3835">
            <v>13956.398347058825</v>
          </cell>
          <cell r="Z3835">
            <v>15507.109274509805</v>
          </cell>
          <cell r="AB3835" t="str">
            <v/>
          </cell>
          <cell r="AC3835">
            <v>1989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I3835" t="str">
            <v/>
          </cell>
          <cell r="AJ3835" t="str">
            <v/>
          </cell>
          <cell r="AM3835" t="e">
            <v>#N/A</v>
          </cell>
        </row>
        <row r="3836">
          <cell r="A3836" t="str">
            <v>ACTIVE</v>
          </cell>
          <cell r="B3836" t="str">
            <v>37-1836</v>
          </cell>
          <cell r="C3836">
            <v>28870949</v>
          </cell>
          <cell r="D3836" t="str">
            <v>37-1836</v>
          </cell>
          <cell r="E3836" t="str">
            <v>SDR 26</v>
          </cell>
          <cell r="F3836" t="str">
            <v>30X18 RED BUSHING CON SXG SDR26</v>
          </cell>
          <cell r="G3836">
            <v>154.97999999999999</v>
          </cell>
          <cell r="H3836">
            <v>70.297688159999993</v>
          </cell>
          <cell r="I3836">
            <v>1</v>
          </cell>
          <cell r="J3836">
            <v>1</v>
          </cell>
          <cell r="K3836">
            <v>19849.123816993462</v>
          </cell>
          <cell r="L3836">
            <v>1856.7916</v>
          </cell>
          <cell r="M3836" t="str">
            <v>SPECFIT</v>
          </cell>
          <cell r="N3836" t="str">
            <v>(80)6203018</v>
          </cell>
          <cell r="O3836" t="str">
            <v>BOX</v>
          </cell>
          <cell r="P3836" t="str">
            <v>D</v>
          </cell>
          <cell r="Q3836" t="str">
            <v>F</v>
          </cell>
          <cell r="R3836">
            <v>15603.294117647058</v>
          </cell>
          <cell r="S3836">
            <v>16695.524705882352</v>
          </cell>
          <cell r="T3836">
            <v>16695.524705882352</v>
          </cell>
          <cell r="U3836">
            <v>16695.524705882352</v>
          </cell>
          <cell r="V3836">
            <v>17864.211435294117</v>
          </cell>
          <cell r="W3836">
            <v>17864.211435294117</v>
          </cell>
          <cell r="X3836">
            <v>17864.211435294117</v>
          </cell>
          <cell r="Y3836">
            <v>17864.211435294117</v>
          </cell>
          <cell r="Z3836">
            <v>19849.123816993462</v>
          </cell>
          <cell r="AB3836" t="str">
            <v/>
          </cell>
          <cell r="AC3836">
            <v>1990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I3836" t="str">
            <v/>
          </cell>
          <cell r="AJ3836" t="str">
            <v/>
          </cell>
          <cell r="AM3836" t="e">
            <v>#N/A</v>
          </cell>
        </row>
        <row r="3837">
          <cell r="A3837" t="str">
            <v>ACTIVE</v>
          </cell>
          <cell r="B3837" t="str">
            <v>37-1837</v>
          </cell>
          <cell r="C3837">
            <v>28870957</v>
          </cell>
          <cell r="D3837" t="str">
            <v>37-1837</v>
          </cell>
          <cell r="E3837" t="str">
            <v>SDR 26</v>
          </cell>
          <cell r="F3837" t="str">
            <v>30X21 RED BUSHING CON SXG SDR26</v>
          </cell>
          <cell r="G3837">
            <v>164.7</v>
          </cell>
          <cell r="H3837">
            <v>74.706602399999994</v>
          </cell>
          <cell r="I3837">
            <v>1</v>
          </cell>
          <cell r="J3837">
            <v>1</v>
          </cell>
          <cell r="K3837">
            <v>25406.872499346406</v>
          </cell>
          <cell r="L3837">
            <v>2376.6927999999998</v>
          </cell>
          <cell r="M3837" t="str">
            <v>SPECFIT</v>
          </cell>
          <cell r="N3837" t="str">
            <v>(80)6203021</v>
          </cell>
          <cell r="O3837" t="str">
            <v>BOX</v>
          </cell>
          <cell r="P3837" t="str">
            <v>D</v>
          </cell>
          <cell r="Q3837" t="str">
            <v>F</v>
          </cell>
          <cell r="R3837">
            <v>19972.211764705884</v>
          </cell>
          <cell r="S3837">
            <v>21370.266588235296</v>
          </cell>
          <cell r="T3837">
            <v>21370.266588235296</v>
          </cell>
          <cell r="U3837">
            <v>21370.266588235296</v>
          </cell>
          <cell r="V3837">
            <v>22866.185249411767</v>
          </cell>
          <cell r="W3837">
            <v>22866.185249411767</v>
          </cell>
          <cell r="X3837">
            <v>22866.185249411767</v>
          </cell>
          <cell r="Y3837">
            <v>22866.185249411767</v>
          </cell>
          <cell r="Z3837">
            <v>25406.872499346406</v>
          </cell>
          <cell r="AB3837" t="str">
            <v/>
          </cell>
          <cell r="AC3837">
            <v>1991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I3837" t="str">
            <v/>
          </cell>
          <cell r="AJ3837" t="str">
            <v/>
          </cell>
          <cell r="AM3837" t="e">
            <v>#N/A</v>
          </cell>
        </row>
        <row r="3838">
          <cell r="A3838" t="str">
            <v>ACTIVE</v>
          </cell>
          <cell r="B3838" t="str">
            <v>37-1838</v>
          </cell>
          <cell r="C3838">
            <v>28870965</v>
          </cell>
          <cell r="D3838" t="str">
            <v>37-1838</v>
          </cell>
          <cell r="E3838" t="str">
            <v>SDR 26</v>
          </cell>
          <cell r="F3838" t="str">
            <v>30X24 RED BUSHING CON SXG SDR26</v>
          </cell>
          <cell r="G3838">
            <v>173.88</v>
          </cell>
          <cell r="H3838">
            <v>78.870576959999994</v>
          </cell>
          <cell r="I3838">
            <v>1</v>
          </cell>
          <cell r="J3838">
            <v>1</v>
          </cell>
          <cell r="K3838">
            <v>32520.787220915037</v>
          </cell>
          <cell r="L3838">
            <v>3042.1662999999999</v>
          </cell>
          <cell r="M3838" t="str">
            <v>SPECFIT</v>
          </cell>
          <cell r="N3838" t="str">
            <v>(80)6203024</v>
          </cell>
          <cell r="O3838" t="str">
            <v>BOX</v>
          </cell>
          <cell r="P3838" t="str">
            <v>D</v>
          </cell>
          <cell r="Q3838" t="str">
            <v>F</v>
          </cell>
          <cell r="R3838">
            <v>25564.423529411764</v>
          </cell>
          <cell r="S3838">
            <v>27353.933176470589</v>
          </cell>
          <cell r="T3838">
            <v>27353.933176470589</v>
          </cell>
          <cell r="U3838">
            <v>27353.933176470589</v>
          </cell>
          <cell r="V3838">
            <v>29268.708498823533</v>
          </cell>
          <cell r="W3838">
            <v>29268.708498823533</v>
          </cell>
          <cell r="X3838">
            <v>29268.708498823533</v>
          </cell>
          <cell r="Y3838">
            <v>29268.708498823533</v>
          </cell>
          <cell r="Z3838">
            <v>32520.787220915037</v>
          </cell>
          <cell r="AB3838" t="str">
            <v/>
          </cell>
          <cell r="AC3838">
            <v>1992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I3838" t="str">
            <v/>
          </cell>
          <cell r="AJ3838" t="str">
            <v/>
          </cell>
          <cell r="AM3838" t="e">
            <v>#N/A</v>
          </cell>
        </row>
        <row r="3839">
          <cell r="A3839" t="str">
            <v>ACTIVE</v>
          </cell>
          <cell r="B3839" t="str">
            <v>37-1839</v>
          </cell>
          <cell r="C3839">
            <v>28870973</v>
          </cell>
          <cell r="D3839" t="str">
            <v>37-1839</v>
          </cell>
          <cell r="E3839" t="str">
            <v>SDR 26</v>
          </cell>
          <cell r="F3839" t="str">
            <v>30X27 RED BUSHING CON SXG SDR26</v>
          </cell>
          <cell r="G3839">
            <v>0.01</v>
          </cell>
          <cell r="H3839">
            <v>4.5359199999999997E-3</v>
          </cell>
          <cell r="I3839">
            <v>1</v>
          </cell>
          <cell r="J3839" t="str">
            <v>-</v>
          </cell>
          <cell r="K3839">
            <v>41626.618418300655</v>
          </cell>
          <cell r="L3839">
            <v>3893.973</v>
          </cell>
          <cell r="M3839" t="str">
            <v>SPECFIT</v>
          </cell>
          <cell r="N3839" t="str">
            <v>(80)6203027</v>
          </cell>
          <cell r="O3839" t="str">
            <v>BOX</v>
          </cell>
          <cell r="P3839" t="str">
            <v>D</v>
          </cell>
          <cell r="Q3839" t="str">
            <v>F</v>
          </cell>
          <cell r="R3839">
            <v>32722.470588235294</v>
          </cell>
          <cell r="S3839">
            <v>35013.043529411763</v>
          </cell>
          <cell r="T3839">
            <v>35013.043529411763</v>
          </cell>
          <cell r="U3839">
            <v>35013.043529411763</v>
          </cell>
          <cell r="V3839">
            <v>37463.956576470591</v>
          </cell>
          <cell r="W3839">
            <v>37463.956576470591</v>
          </cell>
          <cell r="X3839">
            <v>37463.956576470591</v>
          </cell>
          <cell r="Y3839">
            <v>37463.956576470591</v>
          </cell>
          <cell r="Z3839">
            <v>41626.618418300655</v>
          </cell>
          <cell r="AB3839" t="str">
            <v/>
          </cell>
          <cell r="AC3839">
            <v>1993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I3839" t="str">
            <v/>
          </cell>
          <cell r="AJ3839" t="str">
            <v/>
          </cell>
          <cell r="AM3839" t="e">
            <v>#N/A</v>
          </cell>
        </row>
        <row r="3840">
          <cell r="A3840" t="str">
            <v>ACTIVE</v>
          </cell>
          <cell r="B3840" t="str">
            <v>37-1840</v>
          </cell>
          <cell r="C3840">
            <v>28870981</v>
          </cell>
          <cell r="D3840" t="str">
            <v>37-1840</v>
          </cell>
          <cell r="E3840" t="str">
            <v>SDR 26</v>
          </cell>
          <cell r="F3840" t="str">
            <v>36X4 RED BUSHING CON SXG SDR26</v>
          </cell>
          <cell r="G3840">
            <v>228.42</v>
          </cell>
          <cell r="H3840">
            <v>103.60948463999999</v>
          </cell>
          <cell r="I3840">
            <v>1</v>
          </cell>
          <cell r="J3840">
            <v>1</v>
          </cell>
          <cell r="K3840">
            <v>7339.2280483660143</v>
          </cell>
          <cell r="L3840">
            <v>686.54920000000004</v>
          </cell>
          <cell r="M3840" t="str">
            <v>SPECFIT</v>
          </cell>
          <cell r="N3840" t="str">
            <v>(80)620364</v>
          </cell>
          <cell r="O3840" t="str">
            <v>BOX</v>
          </cell>
          <cell r="P3840" t="str">
            <v>D</v>
          </cell>
          <cell r="Q3840" t="str">
            <v>F</v>
          </cell>
          <cell r="R3840">
            <v>5769.3294117647065</v>
          </cell>
          <cell r="S3840">
            <v>6173.1824705882364</v>
          </cell>
          <cell r="T3840">
            <v>6173.1824705882364</v>
          </cell>
          <cell r="U3840">
            <v>6173.1824705882364</v>
          </cell>
          <cell r="V3840">
            <v>6605.305243529413</v>
          </cell>
          <cell r="W3840">
            <v>6605.305243529413</v>
          </cell>
          <cell r="X3840">
            <v>6605.305243529413</v>
          </cell>
          <cell r="Y3840">
            <v>6605.305243529413</v>
          </cell>
          <cell r="Z3840">
            <v>7339.2280483660143</v>
          </cell>
          <cell r="AB3840" t="str">
            <v/>
          </cell>
          <cell r="AC3840">
            <v>1994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I3840" t="str">
            <v/>
          </cell>
          <cell r="AJ3840" t="str">
            <v/>
          </cell>
          <cell r="AM3840" t="e">
            <v>#N/A</v>
          </cell>
        </row>
        <row r="3841">
          <cell r="A3841" t="str">
            <v>ACTIVE</v>
          </cell>
          <cell r="B3841" t="str">
            <v>37-1841</v>
          </cell>
          <cell r="C3841">
            <v>28870990</v>
          </cell>
          <cell r="D3841" t="str">
            <v>37-1841</v>
          </cell>
          <cell r="E3841" t="str">
            <v>SDR 26</v>
          </cell>
          <cell r="F3841" t="str">
            <v>36X6 RED BUSHING CON SXG SDR26</v>
          </cell>
          <cell r="G3841">
            <v>228.96</v>
          </cell>
          <cell r="H3841">
            <v>103.85442432000001</v>
          </cell>
          <cell r="I3841">
            <v>1</v>
          </cell>
          <cell r="J3841">
            <v>1</v>
          </cell>
          <cell r="K3841">
            <v>7394.3927725490203</v>
          </cell>
          <cell r="L3841">
            <v>691.70929999999998</v>
          </cell>
          <cell r="M3841" t="str">
            <v>SPECFIT</v>
          </cell>
          <cell r="N3841" t="str">
            <v>(80)620366</v>
          </cell>
          <cell r="O3841" t="str">
            <v>BOX</v>
          </cell>
          <cell r="P3841" t="str">
            <v>D</v>
          </cell>
          <cell r="Q3841" t="str">
            <v>F</v>
          </cell>
          <cell r="R3841">
            <v>5812.6941176470591</v>
          </cell>
          <cell r="S3841">
            <v>6219.5827058823534</v>
          </cell>
          <cell r="T3841">
            <v>6219.5827058823534</v>
          </cell>
          <cell r="U3841">
            <v>6219.5827058823534</v>
          </cell>
          <cell r="V3841">
            <v>6654.9534952941185</v>
          </cell>
          <cell r="W3841">
            <v>6654.9534952941185</v>
          </cell>
          <cell r="X3841">
            <v>6654.9534952941185</v>
          </cell>
          <cell r="Y3841">
            <v>6654.9534952941185</v>
          </cell>
          <cell r="Z3841">
            <v>7394.3927725490203</v>
          </cell>
          <cell r="AB3841" t="str">
            <v/>
          </cell>
          <cell r="AC3841">
            <v>1995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I3841" t="str">
            <v/>
          </cell>
          <cell r="AJ3841" t="str">
            <v/>
          </cell>
          <cell r="AM3841" t="e">
            <v>#N/A</v>
          </cell>
        </row>
        <row r="3842">
          <cell r="A3842" t="str">
            <v>ACTIVE</v>
          </cell>
          <cell r="B3842" t="str">
            <v>37-1842</v>
          </cell>
          <cell r="C3842">
            <v>28871007</v>
          </cell>
          <cell r="D3842" t="str">
            <v>37-1842</v>
          </cell>
          <cell r="E3842" t="str">
            <v>SDR 26</v>
          </cell>
          <cell r="F3842" t="str">
            <v>36X8 RED BUSHING CON SXG SDR26</v>
          </cell>
          <cell r="G3842">
            <v>230.04</v>
          </cell>
          <cell r="H3842">
            <v>104.34430368</v>
          </cell>
          <cell r="I3842">
            <v>1</v>
          </cell>
          <cell r="J3842">
            <v>1</v>
          </cell>
          <cell r="K3842">
            <v>9464.8059869281042</v>
          </cell>
          <cell r="L3842">
            <v>885.38729999999998</v>
          </cell>
          <cell r="M3842" t="str">
            <v>SPECFIT</v>
          </cell>
          <cell r="N3842" t="str">
            <v>(80)620368</v>
          </cell>
          <cell r="O3842" t="str">
            <v>BOX</v>
          </cell>
          <cell r="P3842" t="str">
            <v>D</v>
          </cell>
          <cell r="Q3842" t="str">
            <v>F</v>
          </cell>
          <cell r="R3842">
            <v>7440.2352941176468</v>
          </cell>
          <cell r="S3842">
            <v>7961.0517647058823</v>
          </cell>
          <cell r="T3842">
            <v>7961.0517647058823</v>
          </cell>
          <cell r="U3842">
            <v>7961.0517647058823</v>
          </cell>
          <cell r="V3842">
            <v>8518.3253882352947</v>
          </cell>
          <cell r="W3842">
            <v>8518.3253882352947</v>
          </cell>
          <cell r="X3842">
            <v>8518.3253882352947</v>
          </cell>
          <cell r="Y3842">
            <v>8518.3253882352947</v>
          </cell>
          <cell r="Z3842">
            <v>9464.8059869281042</v>
          </cell>
          <cell r="AB3842" t="str">
            <v/>
          </cell>
          <cell r="AC3842">
            <v>1996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I3842" t="str">
            <v/>
          </cell>
          <cell r="AJ3842" t="str">
            <v/>
          </cell>
          <cell r="AM3842" t="e">
            <v>#N/A</v>
          </cell>
        </row>
        <row r="3843">
          <cell r="A3843" t="str">
            <v>ACTIVE</v>
          </cell>
          <cell r="B3843" t="str">
            <v>37-1843</v>
          </cell>
          <cell r="C3843">
            <v>28871015</v>
          </cell>
          <cell r="D3843" t="str">
            <v>37-1843</v>
          </cell>
          <cell r="E3843" t="str">
            <v>SDR 26</v>
          </cell>
          <cell r="F3843" t="str">
            <v>36X10 RED BUSHING CON SXG SDR26</v>
          </cell>
          <cell r="G3843">
            <v>231.66</v>
          </cell>
          <cell r="H3843">
            <v>105.07912272</v>
          </cell>
          <cell r="I3843">
            <v>1</v>
          </cell>
          <cell r="J3843">
            <v>1</v>
          </cell>
          <cell r="K3843">
            <v>12114.942683660134</v>
          </cell>
          <cell r="L3843">
            <v>1133.2956999999999</v>
          </cell>
          <cell r="M3843" t="str">
            <v>SPECFIT</v>
          </cell>
          <cell r="N3843" t="str">
            <v>(80)6203610</v>
          </cell>
          <cell r="O3843" t="str">
            <v>BOX</v>
          </cell>
          <cell r="P3843" t="str">
            <v>D</v>
          </cell>
          <cell r="Q3843" t="str">
            <v>F</v>
          </cell>
          <cell r="R3843">
            <v>9523.4941176470602</v>
          </cell>
          <cell r="S3843">
            <v>10190.138705882355</v>
          </cell>
          <cell r="T3843">
            <v>10190.138705882355</v>
          </cell>
          <cell r="U3843">
            <v>10190.138705882355</v>
          </cell>
          <cell r="V3843">
            <v>10903.44841529412</v>
          </cell>
          <cell r="W3843">
            <v>10903.44841529412</v>
          </cell>
          <cell r="X3843">
            <v>10903.44841529412</v>
          </cell>
          <cell r="Y3843">
            <v>10903.44841529412</v>
          </cell>
          <cell r="Z3843">
            <v>12114.942683660134</v>
          </cell>
          <cell r="AB3843" t="str">
            <v/>
          </cell>
          <cell r="AC3843">
            <v>1997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I3843" t="str">
            <v/>
          </cell>
          <cell r="AJ3843" t="str">
            <v/>
          </cell>
          <cell r="AM3843" t="e">
            <v>#N/A</v>
          </cell>
        </row>
        <row r="3844">
          <cell r="A3844" t="str">
            <v>ACTIVE</v>
          </cell>
          <cell r="B3844" t="str">
            <v>37-1844</v>
          </cell>
          <cell r="C3844">
            <v>28871023</v>
          </cell>
          <cell r="D3844" t="str">
            <v>37-1844</v>
          </cell>
          <cell r="E3844" t="str">
            <v>SDR 26</v>
          </cell>
          <cell r="F3844" t="str">
            <v>36X12 RED BUSHING CON SXG SDR26</v>
          </cell>
          <cell r="G3844">
            <v>233.28</v>
          </cell>
          <cell r="H3844">
            <v>105.81394176000001</v>
          </cell>
          <cell r="I3844">
            <v>1</v>
          </cell>
          <cell r="J3844">
            <v>1</v>
          </cell>
          <cell r="K3844">
            <v>15507.109274509805</v>
          </cell>
          <cell r="L3844">
            <v>1450.6169</v>
          </cell>
          <cell r="M3844" t="str">
            <v>SPECFIT</v>
          </cell>
          <cell r="N3844" t="str">
            <v>(80)6203612</v>
          </cell>
          <cell r="O3844" t="str">
            <v>BOX</v>
          </cell>
          <cell r="P3844" t="str">
            <v>D</v>
          </cell>
          <cell r="Q3844" t="str">
            <v>F</v>
          </cell>
          <cell r="R3844">
            <v>12190.058823529411</v>
          </cell>
          <cell r="S3844">
            <v>13043.36294117647</v>
          </cell>
          <cell r="T3844">
            <v>13043.36294117647</v>
          </cell>
          <cell r="U3844">
            <v>13043.36294117647</v>
          </cell>
          <cell r="V3844">
            <v>13956.398347058825</v>
          </cell>
          <cell r="W3844">
            <v>13956.398347058825</v>
          </cell>
          <cell r="X3844">
            <v>13956.398347058825</v>
          </cell>
          <cell r="Y3844">
            <v>13956.398347058825</v>
          </cell>
          <cell r="Z3844">
            <v>15507.109274509805</v>
          </cell>
          <cell r="AB3844" t="str">
            <v/>
          </cell>
          <cell r="AC3844">
            <v>1998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I3844" t="str">
            <v/>
          </cell>
          <cell r="AJ3844" t="str">
            <v/>
          </cell>
          <cell r="AM3844" t="e">
            <v>#N/A</v>
          </cell>
        </row>
        <row r="3845">
          <cell r="A3845" t="str">
            <v>ACTIVE</v>
          </cell>
          <cell r="B3845" t="str">
            <v>37-1845</v>
          </cell>
          <cell r="C3845">
            <v>28871031</v>
          </cell>
          <cell r="D3845" t="str">
            <v>37-1845</v>
          </cell>
          <cell r="E3845" t="str">
            <v>SDR 26</v>
          </cell>
          <cell r="F3845" t="str">
            <v>36X15 RED BUSHING CON SXG SDR26</v>
          </cell>
          <cell r="G3845">
            <v>238.14</v>
          </cell>
          <cell r="H3845">
            <v>108.01839887999999</v>
          </cell>
          <cell r="I3845">
            <v>1</v>
          </cell>
          <cell r="J3845">
            <v>1</v>
          </cell>
          <cell r="K3845">
            <v>19849.123816993462</v>
          </cell>
          <cell r="L3845">
            <v>1856.7916</v>
          </cell>
          <cell r="M3845" t="str">
            <v>SPECFIT</v>
          </cell>
          <cell r="N3845" t="str">
            <v>(80)6203615</v>
          </cell>
          <cell r="O3845" t="str">
            <v>BOX</v>
          </cell>
          <cell r="P3845" t="str">
            <v>D</v>
          </cell>
          <cell r="Q3845" t="str">
            <v>F</v>
          </cell>
          <cell r="R3845">
            <v>15603.294117647058</v>
          </cell>
          <cell r="S3845">
            <v>16695.524705882352</v>
          </cell>
          <cell r="T3845">
            <v>16695.524705882352</v>
          </cell>
          <cell r="U3845">
            <v>16695.524705882352</v>
          </cell>
          <cell r="V3845">
            <v>17864.211435294117</v>
          </cell>
          <cell r="W3845">
            <v>17864.211435294117</v>
          </cell>
          <cell r="X3845">
            <v>17864.211435294117</v>
          </cell>
          <cell r="Y3845">
            <v>17864.211435294117</v>
          </cell>
          <cell r="Z3845">
            <v>19849.123816993462</v>
          </cell>
          <cell r="AB3845" t="str">
            <v/>
          </cell>
          <cell r="AC3845">
            <v>1999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I3845" t="str">
            <v/>
          </cell>
          <cell r="AJ3845" t="str">
            <v/>
          </cell>
          <cell r="AM3845" t="e">
            <v>#N/A</v>
          </cell>
        </row>
        <row r="3846">
          <cell r="A3846" t="str">
            <v>ACTIVE</v>
          </cell>
          <cell r="B3846" t="str">
            <v>37-1846</v>
          </cell>
          <cell r="C3846">
            <v>28871040</v>
          </cell>
          <cell r="D3846" t="str">
            <v>37-1846</v>
          </cell>
          <cell r="E3846" t="str">
            <v>SDR 26</v>
          </cell>
          <cell r="F3846" t="str">
            <v>36X18 RED BUSHING CON SXG SDR26</v>
          </cell>
          <cell r="G3846">
            <v>245.16</v>
          </cell>
          <cell r="H3846">
            <v>111.20261472</v>
          </cell>
          <cell r="I3846">
            <v>1</v>
          </cell>
          <cell r="J3846">
            <v>1</v>
          </cell>
          <cell r="K3846">
            <v>25406.872499346406</v>
          </cell>
          <cell r="L3846">
            <v>2376.6927999999998</v>
          </cell>
          <cell r="M3846" t="str">
            <v>SPECFIT</v>
          </cell>
          <cell r="N3846" t="str">
            <v>(80)6203618</v>
          </cell>
          <cell r="O3846" t="str">
            <v>BOX</v>
          </cell>
          <cell r="P3846" t="str">
            <v>D</v>
          </cell>
          <cell r="Q3846" t="str">
            <v>F</v>
          </cell>
          <cell r="R3846">
            <v>19972.211764705884</v>
          </cell>
          <cell r="S3846">
            <v>21370.266588235296</v>
          </cell>
          <cell r="T3846">
            <v>21370.266588235296</v>
          </cell>
          <cell r="U3846">
            <v>21370.266588235296</v>
          </cell>
          <cell r="V3846">
            <v>22866.185249411767</v>
          </cell>
          <cell r="W3846">
            <v>22866.185249411767</v>
          </cell>
          <cell r="X3846">
            <v>22866.185249411767</v>
          </cell>
          <cell r="Y3846">
            <v>22866.185249411767</v>
          </cell>
          <cell r="Z3846">
            <v>25406.872499346406</v>
          </cell>
          <cell r="AB3846" t="str">
            <v/>
          </cell>
          <cell r="AC3846">
            <v>2000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I3846" t="str">
            <v/>
          </cell>
          <cell r="AJ3846" t="str">
            <v/>
          </cell>
          <cell r="AM3846" t="e">
            <v>#N/A</v>
          </cell>
        </row>
        <row r="3847">
          <cell r="A3847" t="str">
            <v>ACTIVE</v>
          </cell>
          <cell r="B3847" t="str">
            <v>37-1847</v>
          </cell>
          <cell r="C3847">
            <v>28871058</v>
          </cell>
          <cell r="D3847" t="str">
            <v>37-1847</v>
          </cell>
          <cell r="E3847" t="str">
            <v>SDR 26</v>
          </cell>
          <cell r="F3847" t="str">
            <v>36X21 RED BUSHING CON SXG SDR26</v>
          </cell>
          <cell r="G3847">
            <v>254.88</v>
          </cell>
          <cell r="H3847">
            <v>115.61152896</v>
          </cell>
          <cell r="I3847">
            <v>1</v>
          </cell>
          <cell r="J3847">
            <v>1</v>
          </cell>
          <cell r="K3847">
            <v>32520.787220915037</v>
          </cell>
          <cell r="L3847">
            <v>3042.1662999999999</v>
          </cell>
          <cell r="M3847" t="str">
            <v>SPECFIT</v>
          </cell>
          <cell r="N3847" t="str">
            <v>(80)6203621</v>
          </cell>
          <cell r="O3847" t="str">
            <v>BOX</v>
          </cell>
          <cell r="P3847" t="str">
            <v>D</v>
          </cell>
          <cell r="Q3847" t="str">
            <v>F</v>
          </cell>
          <cell r="R3847">
            <v>25564.423529411764</v>
          </cell>
          <cell r="S3847">
            <v>27353.933176470589</v>
          </cell>
          <cell r="T3847">
            <v>27353.933176470589</v>
          </cell>
          <cell r="U3847">
            <v>27353.933176470589</v>
          </cell>
          <cell r="V3847">
            <v>29268.708498823533</v>
          </cell>
          <cell r="W3847">
            <v>29268.708498823533</v>
          </cell>
          <cell r="X3847">
            <v>29268.708498823533</v>
          </cell>
          <cell r="Y3847">
            <v>29268.708498823533</v>
          </cell>
          <cell r="Z3847">
            <v>32520.787220915037</v>
          </cell>
          <cell r="AB3847" t="str">
            <v/>
          </cell>
          <cell r="AC3847">
            <v>2001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I3847" t="str">
            <v/>
          </cell>
          <cell r="AJ3847" t="str">
            <v/>
          </cell>
          <cell r="AM3847" t="e">
            <v>#N/A</v>
          </cell>
        </row>
        <row r="3848">
          <cell r="A3848" t="str">
            <v>ACTIVE</v>
          </cell>
          <cell r="B3848" t="str">
            <v>37-1848</v>
          </cell>
          <cell r="C3848">
            <v>28871066</v>
          </cell>
          <cell r="D3848" t="str">
            <v>37-1848</v>
          </cell>
          <cell r="E3848" t="str">
            <v>SDR 26</v>
          </cell>
          <cell r="F3848" t="str">
            <v>36X24 RED BUSHING CON SXG SDR26</v>
          </cell>
          <cell r="G3848">
            <v>264.06</v>
          </cell>
          <cell r="H3848">
            <v>119.77550352</v>
          </cell>
          <cell r="I3848">
            <v>1</v>
          </cell>
          <cell r="J3848">
            <v>1</v>
          </cell>
          <cell r="K3848">
            <v>41626.618418300655</v>
          </cell>
          <cell r="L3848">
            <v>3893.973</v>
          </cell>
          <cell r="M3848" t="str">
            <v>SPECFIT</v>
          </cell>
          <cell r="N3848" t="str">
            <v>(80)6203624</v>
          </cell>
          <cell r="O3848" t="str">
            <v>BOX</v>
          </cell>
          <cell r="P3848" t="str">
            <v>D</v>
          </cell>
          <cell r="Q3848" t="str">
            <v>F</v>
          </cell>
          <cell r="R3848">
            <v>32722.470588235294</v>
          </cell>
          <cell r="S3848">
            <v>35013.043529411763</v>
          </cell>
          <cell r="T3848">
            <v>35013.043529411763</v>
          </cell>
          <cell r="U3848">
            <v>35013.043529411763</v>
          </cell>
          <cell r="V3848">
            <v>37463.956576470591</v>
          </cell>
          <cell r="W3848">
            <v>37463.956576470591</v>
          </cell>
          <cell r="X3848">
            <v>37463.956576470591</v>
          </cell>
          <cell r="Y3848">
            <v>37463.956576470591</v>
          </cell>
          <cell r="Z3848">
            <v>41626.618418300655</v>
          </cell>
          <cell r="AB3848" t="str">
            <v/>
          </cell>
          <cell r="AC3848">
            <v>2002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I3848" t="str">
            <v/>
          </cell>
          <cell r="AJ3848" t="str">
            <v/>
          </cell>
          <cell r="AM3848" t="e">
            <v>#N/A</v>
          </cell>
        </row>
        <row r="3849">
          <cell r="A3849" t="str">
            <v>ACTIVE</v>
          </cell>
          <cell r="B3849" t="str">
            <v>37-1849</v>
          </cell>
          <cell r="C3849">
            <v>28871074</v>
          </cell>
          <cell r="D3849" t="str">
            <v>37-1849</v>
          </cell>
          <cell r="E3849" t="str">
            <v>SDR 26</v>
          </cell>
          <cell r="F3849" t="str">
            <v>36X27 RED BUSHING CON SXG SDR26</v>
          </cell>
          <cell r="G3849">
            <v>278.10000000000002</v>
          </cell>
          <cell r="H3849">
            <v>126.14393520000002</v>
          </cell>
          <cell r="I3849">
            <v>1</v>
          </cell>
          <cell r="J3849" t="str">
            <v>-</v>
          </cell>
          <cell r="K3849">
            <v>53282.07456862746</v>
          </cell>
          <cell r="L3849">
            <v>4984.2861000000003</v>
          </cell>
          <cell r="M3849" t="str">
            <v>SPECFIT</v>
          </cell>
          <cell r="N3849" t="str">
            <v>(80)6203627</v>
          </cell>
          <cell r="O3849" t="str">
            <v>BOX</v>
          </cell>
          <cell r="P3849" t="str">
            <v>D</v>
          </cell>
          <cell r="Q3849" t="str">
            <v>F</v>
          </cell>
          <cell r="R3849">
            <v>41884.764705882357</v>
          </cell>
          <cell r="S3849">
            <v>44816.698235294127</v>
          </cell>
          <cell r="T3849">
            <v>44816.698235294127</v>
          </cell>
          <cell r="U3849">
            <v>44816.698235294127</v>
          </cell>
          <cell r="V3849">
            <v>47953.867111764717</v>
          </cell>
          <cell r="W3849">
            <v>47953.867111764717</v>
          </cell>
          <cell r="X3849">
            <v>47953.867111764717</v>
          </cell>
          <cell r="Y3849">
            <v>47953.867111764717</v>
          </cell>
          <cell r="Z3849">
            <v>53282.07456862746</v>
          </cell>
          <cell r="AB3849" t="str">
            <v/>
          </cell>
          <cell r="AC3849">
            <v>2003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I3849" t="str">
            <v/>
          </cell>
          <cell r="AJ3849" t="str">
            <v/>
          </cell>
          <cell r="AM3849" t="e">
            <v>#N/A</v>
          </cell>
        </row>
        <row r="3850">
          <cell r="A3850" t="str">
            <v>ACTIVE</v>
          </cell>
          <cell r="B3850" t="str">
            <v>37-1850</v>
          </cell>
          <cell r="C3850">
            <v>28871082</v>
          </cell>
          <cell r="D3850" t="str">
            <v>37-1850</v>
          </cell>
          <cell r="E3850" t="str">
            <v>SDR 26</v>
          </cell>
          <cell r="F3850" t="str">
            <v>36X30 RED BUSHING CON SXG SDR26</v>
          </cell>
          <cell r="G3850">
            <v>0.01</v>
          </cell>
          <cell r="H3850">
            <v>4.5359199999999997E-3</v>
          </cell>
          <cell r="I3850">
            <v>1</v>
          </cell>
          <cell r="J3850" t="str">
            <v>-</v>
          </cell>
          <cell r="K3850">
            <v>68201.049461437913</v>
          </cell>
          <cell r="L3850">
            <v>6379.8856999999998</v>
          </cell>
          <cell r="M3850" t="str">
            <v>SPECFIT</v>
          </cell>
          <cell r="N3850" t="str">
            <v>(80)6203630</v>
          </cell>
          <cell r="O3850" t="str">
            <v>BOX</v>
          </cell>
          <cell r="P3850" t="str">
            <v>D</v>
          </cell>
          <cell r="Q3850" t="str">
            <v>F</v>
          </cell>
          <cell r="R3850">
            <v>53612.49411764706</v>
          </cell>
          <cell r="S3850">
            <v>57365.368705882356</v>
          </cell>
          <cell r="T3850">
            <v>57365.368705882356</v>
          </cell>
          <cell r="U3850">
            <v>57365.368705882356</v>
          </cell>
          <cell r="V3850">
            <v>61380.944515294126</v>
          </cell>
          <cell r="W3850">
            <v>61380.944515294126</v>
          </cell>
          <cell r="X3850">
            <v>61380.944515294126</v>
          </cell>
          <cell r="Y3850">
            <v>61380.944515294126</v>
          </cell>
          <cell r="Z3850">
            <v>68201.049461437913</v>
          </cell>
          <cell r="AB3850" t="str">
            <v/>
          </cell>
          <cell r="AC3850">
            <v>2004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I3850" t="str">
            <v/>
          </cell>
          <cell r="AJ3850" t="str">
            <v/>
          </cell>
          <cell r="AM3850" t="e">
            <v>#N/A</v>
          </cell>
        </row>
        <row r="3851">
          <cell r="A3851" t="str">
            <v>ACTIVE</v>
          </cell>
          <cell r="B3851" t="str">
            <v>37-1852</v>
          </cell>
          <cell r="C3851">
            <v>28871210</v>
          </cell>
          <cell r="D3851" t="str">
            <v>37-1852</v>
          </cell>
          <cell r="E3851" t="str">
            <v>SDR 26</v>
          </cell>
          <cell r="F3851" t="str">
            <v>8X4 INCR COUPLING ECC GXG SDR26</v>
          </cell>
          <cell r="G3851">
            <v>0.01</v>
          </cell>
          <cell r="H3851">
            <v>4.5359199999999997E-3</v>
          </cell>
          <cell r="I3851">
            <v>1</v>
          </cell>
          <cell r="J3851" t="str">
            <v>-</v>
          </cell>
          <cell r="K3851">
            <v>256.01533333333333</v>
          </cell>
          <cell r="L3851">
            <v>29.019220000000001</v>
          </cell>
          <cell r="M3851" t="str">
            <v>SPECFIT</v>
          </cell>
          <cell r="N3851" t="str">
            <v>(80)61084</v>
          </cell>
          <cell r="O3851" t="str">
            <v>BOX</v>
          </cell>
          <cell r="P3851" t="str">
            <v>D</v>
          </cell>
          <cell r="Q3851" t="str">
            <v>F</v>
          </cell>
          <cell r="R3851">
            <v>205.88235294117646</v>
          </cell>
          <cell r="S3851">
            <v>220.29411764705884</v>
          </cell>
          <cell r="T3851">
            <v>215.34</v>
          </cell>
          <cell r="U3851">
            <v>215.34</v>
          </cell>
          <cell r="V3851">
            <v>230.41380000000001</v>
          </cell>
          <cell r="W3851">
            <v>230.41380000000001</v>
          </cell>
          <cell r="X3851">
            <v>230.41380000000001</v>
          </cell>
          <cell r="Y3851">
            <v>230.41380000000001</v>
          </cell>
          <cell r="Z3851">
            <v>256.01533333333333</v>
          </cell>
          <cell r="AB3851" t="str">
            <v/>
          </cell>
          <cell r="AC3851">
            <v>2006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I3851" t="str">
            <v/>
          </cell>
          <cell r="AJ3851" t="str">
            <v/>
          </cell>
          <cell r="AM3851" t="e">
            <v>#N/A</v>
          </cell>
        </row>
        <row r="3852">
          <cell r="A3852" t="str">
            <v>ACTIVE</v>
          </cell>
          <cell r="B3852" t="str">
            <v>37-1853</v>
          </cell>
          <cell r="C3852">
            <v>28871228</v>
          </cell>
          <cell r="D3852" t="str">
            <v>37-1853</v>
          </cell>
          <cell r="E3852" t="str">
            <v>SDR 26</v>
          </cell>
          <cell r="F3852" t="str">
            <v>8X6 INCR COUPLING ECC GXG SDR26</v>
          </cell>
          <cell r="G3852">
            <v>0.01</v>
          </cell>
          <cell r="H3852">
            <v>4.5359199999999997E-3</v>
          </cell>
          <cell r="I3852">
            <v>1</v>
          </cell>
          <cell r="J3852" t="str">
            <v>-</v>
          </cell>
          <cell r="K3852">
            <v>288.5552222222222</v>
          </cell>
          <cell r="L3852">
            <v>26.141400000000001</v>
          </cell>
          <cell r="M3852" t="str">
            <v>SPECFIT</v>
          </cell>
          <cell r="N3852" t="str">
            <v>(80)61086</v>
          </cell>
          <cell r="O3852" t="str">
            <v>BOX</v>
          </cell>
          <cell r="P3852" t="str">
            <v>D</v>
          </cell>
          <cell r="Q3852" t="str">
            <v>F</v>
          </cell>
          <cell r="R3852">
            <v>213.27058823529413</v>
          </cell>
          <cell r="S3852">
            <v>228.19952941176473</v>
          </cell>
          <cell r="T3852">
            <v>242.71</v>
          </cell>
          <cell r="U3852">
            <v>242.71</v>
          </cell>
          <cell r="V3852">
            <v>259.69970000000001</v>
          </cell>
          <cell r="W3852">
            <v>259.69970000000001</v>
          </cell>
          <cell r="X3852">
            <v>259.69970000000001</v>
          </cell>
          <cell r="Y3852">
            <v>259.69970000000001</v>
          </cell>
          <cell r="Z3852">
            <v>288.5552222222222</v>
          </cell>
          <cell r="AB3852" t="str">
            <v/>
          </cell>
          <cell r="AC3852">
            <v>2007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I3852" t="str">
            <v/>
          </cell>
          <cell r="AJ3852" t="str">
            <v/>
          </cell>
          <cell r="AM3852" t="e">
            <v>#N/A</v>
          </cell>
        </row>
        <row r="3853">
          <cell r="A3853" t="str">
            <v>ACTIVE</v>
          </cell>
          <cell r="B3853" t="str">
            <v>37-1854</v>
          </cell>
          <cell r="C3853">
            <v>28871236</v>
          </cell>
          <cell r="D3853" t="str">
            <v>37-1854</v>
          </cell>
          <cell r="E3853" t="str">
            <v>SDR 26</v>
          </cell>
          <cell r="F3853" t="str">
            <v>10X4 INCR COUPLING ECC GXG SDR26</v>
          </cell>
          <cell r="G3853">
            <v>4.68</v>
          </cell>
          <cell r="H3853">
            <v>2.12281056</v>
          </cell>
          <cell r="I3853">
            <v>1</v>
          </cell>
          <cell r="J3853">
            <v>29</v>
          </cell>
          <cell r="K3853">
            <v>493.06788888888894</v>
          </cell>
          <cell r="L3853">
            <v>46.031999999999996</v>
          </cell>
          <cell r="M3853" t="str">
            <v>SPECFIT</v>
          </cell>
          <cell r="N3853" t="str">
            <v>(80)610104</v>
          </cell>
          <cell r="O3853" t="str">
            <v>BOX</v>
          </cell>
          <cell r="P3853" t="str">
            <v>D</v>
          </cell>
          <cell r="Q3853" t="str">
            <v>F</v>
          </cell>
          <cell r="R3853">
            <v>386.82352941176475</v>
          </cell>
          <cell r="S3853">
            <v>413.90117647058833</v>
          </cell>
          <cell r="T3853">
            <v>414.73</v>
          </cell>
          <cell r="U3853">
            <v>414.73</v>
          </cell>
          <cell r="V3853">
            <v>443.76110000000006</v>
          </cell>
          <cell r="W3853">
            <v>443.76110000000006</v>
          </cell>
          <cell r="X3853">
            <v>443.76110000000006</v>
          </cell>
          <cell r="Y3853">
            <v>443.76110000000006</v>
          </cell>
          <cell r="Z3853">
            <v>493.06788888888894</v>
          </cell>
          <cell r="AB3853" t="str">
            <v/>
          </cell>
          <cell r="AC3853">
            <v>2008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I3853" t="str">
            <v/>
          </cell>
          <cell r="AJ3853" t="str">
            <v/>
          </cell>
          <cell r="AM3853" t="e">
            <v>#N/A</v>
          </cell>
        </row>
        <row r="3854">
          <cell r="A3854" t="str">
            <v>ACTIVE</v>
          </cell>
          <cell r="B3854" t="str">
            <v>37-1855</v>
          </cell>
          <cell r="C3854">
            <v>28871244</v>
          </cell>
          <cell r="D3854" t="str">
            <v>37-1855</v>
          </cell>
          <cell r="E3854" t="str">
            <v>SDR 26</v>
          </cell>
          <cell r="F3854" t="str">
            <v>10X6 INCR COUPLING ECC GXG SDR26</v>
          </cell>
          <cell r="G3854">
            <v>5.58</v>
          </cell>
          <cell r="H3854">
            <v>2.53104336</v>
          </cell>
          <cell r="I3854">
            <v>1</v>
          </cell>
          <cell r="J3854">
            <v>24</v>
          </cell>
          <cell r="K3854">
            <v>583.78011111111107</v>
          </cell>
          <cell r="L3854">
            <v>73.567750000000004</v>
          </cell>
          <cell r="M3854" t="str">
            <v>SPECFIT</v>
          </cell>
          <cell r="N3854" t="str">
            <v>(80)610106</v>
          </cell>
          <cell r="O3854" t="str">
            <v>BOX</v>
          </cell>
          <cell r="P3854" t="str">
            <v>D</v>
          </cell>
          <cell r="Q3854" t="str">
            <v>F</v>
          </cell>
          <cell r="R3854">
            <v>458.02352941176468</v>
          </cell>
          <cell r="S3854">
            <v>490.08517647058824</v>
          </cell>
          <cell r="T3854">
            <v>491.03</v>
          </cell>
          <cell r="U3854">
            <v>491.03</v>
          </cell>
          <cell r="V3854">
            <v>525.40210000000002</v>
          </cell>
          <cell r="W3854">
            <v>525.40210000000002</v>
          </cell>
          <cell r="X3854">
            <v>525.40210000000002</v>
          </cell>
          <cell r="Y3854">
            <v>525.40210000000002</v>
          </cell>
          <cell r="Z3854">
            <v>583.78011111111107</v>
          </cell>
          <cell r="AB3854" t="str">
            <v/>
          </cell>
          <cell r="AC3854">
            <v>2009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I3854" t="str">
            <v/>
          </cell>
          <cell r="AJ3854" t="str">
            <v/>
          </cell>
          <cell r="AM3854" t="e">
            <v>#N/A</v>
          </cell>
        </row>
        <row r="3855">
          <cell r="A3855" t="str">
            <v>ACTIVE</v>
          </cell>
          <cell r="B3855" t="str">
            <v>37-1856</v>
          </cell>
          <cell r="C3855">
            <v>28871252</v>
          </cell>
          <cell r="D3855" t="str">
            <v>37-1856</v>
          </cell>
          <cell r="E3855" t="str">
            <v>SDR 26</v>
          </cell>
          <cell r="F3855" t="str">
            <v>10X8 INCR COUPLING ECC GXG SDR26</v>
          </cell>
          <cell r="G3855">
            <v>6.12</v>
          </cell>
          <cell r="H3855">
            <v>2.7759830399999998</v>
          </cell>
          <cell r="I3855">
            <v>1</v>
          </cell>
          <cell r="J3855">
            <v>22</v>
          </cell>
          <cell r="K3855">
            <v>677.20299999999997</v>
          </cell>
          <cell r="L3855">
            <v>49.192799999999998</v>
          </cell>
          <cell r="M3855" t="str">
            <v>SPECFIT</v>
          </cell>
          <cell r="N3855" t="str">
            <v>(80)610108</v>
          </cell>
          <cell r="O3855" t="str">
            <v>BOX</v>
          </cell>
          <cell r="P3855" t="str">
            <v>D</v>
          </cell>
          <cell r="Q3855" t="str">
            <v>F</v>
          </cell>
          <cell r="R3855">
            <v>531.32941176470592</v>
          </cell>
          <cell r="S3855">
            <v>568.52247058823536</v>
          </cell>
          <cell r="T3855">
            <v>569.61</v>
          </cell>
          <cell r="U3855">
            <v>569.61</v>
          </cell>
          <cell r="V3855">
            <v>609.48270000000002</v>
          </cell>
          <cell r="W3855">
            <v>609.48270000000002</v>
          </cell>
          <cell r="X3855">
            <v>609.48270000000002</v>
          </cell>
          <cell r="Y3855">
            <v>609.48270000000002</v>
          </cell>
          <cell r="Z3855">
            <v>677.20299999999997</v>
          </cell>
          <cell r="AB3855" t="str">
            <v/>
          </cell>
          <cell r="AC3855">
            <v>2010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I3855" t="str">
            <v/>
          </cell>
          <cell r="AJ3855" t="str">
            <v/>
          </cell>
          <cell r="AM3855" t="e">
            <v>#N/A</v>
          </cell>
        </row>
        <row r="3856">
          <cell r="A3856" t="str">
            <v>ACTIVE</v>
          </cell>
          <cell r="B3856" t="str">
            <v>37-1857</v>
          </cell>
          <cell r="C3856">
            <v>28871260</v>
          </cell>
          <cell r="D3856" t="str">
            <v>37-1857</v>
          </cell>
          <cell r="E3856" t="str">
            <v>SDR 26</v>
          </cell>
          <cell r="F3856" t="str">
            <v>12X4 INCR COUPLING ECC GXG SDR26</v>
          </cell>
          <cell r="G3856">
            <v>7.2</v>
          </cell>
          <cell r="H3856">
            <v>3.2658624000000001</v>
          </cell>
          <cell r="I3856">
            <v>1</v>
          </cell>
          <cell r="J3856">
            <v>19</v>
          </cell>
          <cell r="K3856">
            <v>745.93266666666659</v>
          </cell>
          <cell r="L3856">
            <v>69.640500000000003</v>
          </cell>
          <cell r="M3856" t="str">
            <v>SPECFIT</v>
          </cell>
          <cell r="N3856" t="str">
            <v>(80)610124</v>
          </cell>
          <cell r="O3856" t="str">
            <v>BOX</v>
          </cell>
          <cell r="P3856" t="str">
            <v>D</v>
          </cell>
          <cell r="Q3856" t="str">
            <v>F</v>
          </cell>
          <cell r="R3856">
            <v>585.22352941176473</v>
          </cell>
          <cell r="S3856">
            <v>626.18917647058834</v>
          </cell>
          <cell r="T3856">
            <v>627.41999999999996</v>
          </cell>
          <cell r="U3856">
            <v>627.41999999999996</v>
          </cell>
          <cell r="V3856">
            <v>671.33939999999996</v>
          </cell>
          <cell r="W3856">
            <v>671.33939999999996</v>
          </cell>
          <cell r="X3856">
            <v>671.33939999999996</v>
          </cell>
          <cell r="Y3856">
            <v>671.33939999999996</v>
          </cell>
          <cell r="Z3856">
            <v>745.93266666666659</v>
          </cell>
          <cell r="AB3856" t="str">
            <v/>
          </cell>
          <cell r="AC3856">
            <v>2011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I3856" t="str">
            <v/>
          </cell>
          <cell r="AJ3856" t="str">
            <v/>
          </cell>
          <cell r="AM3856" t="e">
            <v>#N/A</v>
          </cell>
        </row>
        <row r="3857">
          <cell r="A3857" t="str">
            <v>ACTIVE</v>
          </cell>
          <cell r="B3857" t="str">
            <v>37-1858</v>
          </cell>
          <cell r="C3857">
            <v>28871279</v>
          </cell>
          <cell r="D3857" t="str">
            <v>37-1858</v>
          </cell>
          <cell r="E3857" t="str">
            <v>SDR 26</v>
          </cell>
          <cell r="F3857" t="str">
            <v>12X6 INCR COUPLING ECC GXG SDR26</v>
          </cell>
          <cell r="G3857">
            <v>7.92</v>
          </cell>
          <cell r="H3857">
            <v>3.5924486399999997</v>
          </cell>
          <cell r="I3857">
            <v>1</v>
          </cell>
          <cell r="J3857">
            <v>17</v>
          </cell>
          <cell r="K3857">
            <v>1240.1894444444447</v>
          </cell>
          <cell r="L3857">
            <v>140.58264</v>
          </cell>
          <cell r="M3857" t="str">
            <v>SPECFIT</v>
          </cell>
          <cell r="N3857" t="str">
            <v>(80)610126</v>
          </cell>
          <cell r="O3857" t="str">
            <v>BOX</v>
          </cell>
          <cell r="P3857" t="str">
            <v>D</v>
          </cell>
          <cell r="Q3857" t="str">
            <v>F</v>
          </cell>
          <cell r="R3857">
            <v>997.35294117647061</v>
          </cell>
          <cell r="S3857">
            <v>1067.1676470588236</v>
          </cell>
          <cell r="T3857">
            <v>1043.1500000000001</v>
          </cell>
          <cell r="U3857">
            <v>1043.1500000000001</v>
          </cell>
          <cell r="V3857">
            <v>1116.1705000000002</v>
          </cell>
          <cell r="W3857">
            <v>1116.1705000000002</v>
          </cell>
          <cell r="X3857">
            <v>1116.1705000000002</v>
          </cell>
          <cell r="Y3857">
            <v>1116.1705000000002</v>
          </cell>
          <cell r="Z3857">
            <v>1240.1894444444447</v>
          </cell>
          <cell r="AB3857" t="str">
            <v/>
          </cell>
          <cell r="AC3857">
            <v>2012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I3857" t="str">
            <v/>
          </cell>
          <cell r="AJ3857" t="str">
            <v/>
          </cell>
          <cell r="AM3857" t="e">
            <v>#N/A</v>
          </cell>
        </row>
        <row r="3858">
          <cell r="A3858" t="str">
            <v>ACTIVE</v>
          </cell>
          <cell r="B3858" t="str">
            <v>37-1859</v>
          </cell>
          <cell r="C3858">
            <v>28871287</v>
          </cell>
          <cell r="D3858" t="str">
            <v>37-1859</v>
          </cell>
          <cell r="E3858" t="str">
            <v>SDR 26</v>
          </cell>
          <cell r="F3858" t="str">
            <v>12X8 INCR COUPLING ECC GXG SDR26</v>
          </cell>
          <cell r="G3858">
            <v>8.4600000000000009</v>
          </cell>
          <cell r="H3858">
            <v>3.8373883200000005</v>
          </cell>
          <cell r="I3858">
            <v>1</v>
          </cell>
          <cell r="J3858">
            <v>16</v>
          </cell>
          <cell r="K3858">
            <v>903.28211111111102</v>
          </cell>
          <cell r="L3858">
            <v>131.98007999999999</v>
          </cell>
          <cell r="M3858" t="str">
            <v>SPECFIT</v>
          </cell>
          <cell r="N3858" t="str">
            <v>(80)610128</v>
          </cell>
          <cell r="O3858" t="str">
            <v>BOX</v>
          </cell>
          <cell r="P3858" t="str">
            <v>D</v>
          </cell>
          <cell r="Q3858" t="str">
            <v>F</v>
          </cell>
          <cell r="R3858">
            <v>708.65882352941185</v>
          </cell>
          <cell r="S3858">
            <v>758.26494117647076</v>
          </cell>
          <cell r="T3858">
            <v>759.77</v>
          </cell>
          <cell r="U3858">
            <v>759.77</v>
          </cell>
          <cell r="V3858">
            <v>812.95389999999998</v>
          </cell>
          <cell r="W3858">
            <v>812.95389999999998</v>
          </cell>
          <cell r="X3858">
            <v>812.95389999999998</v>
          </cell>
          <cell r="Y3858">
            <v>812.95389999999998</v>
          </cell>
          <cell r="Z3858">
            <v>903.28211111111102</v>
          </cell>
          <cell r="AB3858" t="str">
            <v/>
          </cell>
          <cell r="AC3858">
            <v>2013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I3858" t="str">
            <v/>
          </cell>
          <cell r="AJ3858" t="str">
            <v/>
          </cell>
          <cell r="AM3858" t="e">
            <v>#N/A</v>
          </cell>
        </row>
        <row r="3859">
          <cell r="A3859" t="str">
            <v>ACTIVE</v>
          </cell>
          <cell r="B3859" t="str">
            <v>37-1860</v>
          </cell>
          <cell r="C3859">
            <v>28871295</v>
          </cell>
          <cell r="D3859" t="str">
            <v>37-1860</v>
          </cell>
          <cell r="E3859" t="str">
            <v>SDR 26</v>
          </cell>
          <cell r="F3859" t="str">
            <v>12X10 INCR COUPLING ECC GXG SDR26</v>
          </cell>
          <cell r="G3859">
            <v>9.5399999999999991</v>
          </cell>
          <cell r="H3859">
            <v>4.3272676799999994</v>
          </cell>
          <cell r="I3859">
            <v>1</v>
          </cell>
          <cell r="J3859">
            <v>14</v>
          </cell>
          <cell r="K3859">
            <v>1046.9593333333335</v>
          </cell>
          <cell r="L3859">
            <v>97.748099999999994</v>
          </cell>
          <cell r="M3859" t="str">
            <v>SPECFIT</v>
          </cell>
          <cell r="N3859" t="str">
            <v>(80)6101210</v>
          </cell>
          <cell r="O3859" t="str">
            <v>BOX</v>
          </cell>
          <cell r="P3859" t="str">
            <v>D</v>
          </cell>
          <cell r="Q3859" t="str">
            <v>F</v>
          </cell>
          <cell r="R3859">
            <v>821.42352941176478</v>
          </cell>
          <cell r="S3859">
            <v>878.92317647058837</v>
          </cell>
          <cell r="T3859">
            <v>880.62</v>
          </cell>
          <cell r="U3859">
            <v>880.62</v>
          </cell>
          <cell r="V3859">
            <v>942.26340000000005</v>
          </cell>
          <cell r="W3859">
            <v>942.26340000000005</v>
          </cell>
          <cell r="X3859">
            <v>942.26340000000005</v>
          </cell>
          <cell r="Y3859">
            <v>942.26340000000005</v>
          </cell>
          <cell r="Z3859">
            <v>1046.9593333333335</v>
          </cell>
          <cell r="AB3859" t="str">
            <v/>
          </cell>
          <cell r="AC3859">
            <v>2014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I3859" t="str">
            <v/>
          </cell>
          <cell r="AJ3859" t="str">
            <v/>
          </cell>
          <cell r="AM3859" t="e">
            <v>#N/A</v>
          </cell>
        </row>
        <row r="3860">
          <cell r="A3860" t="str">
            <v>ACTIVE</v>
          </cell>
          <cell r="B3860" t="str">
            <v>37-1861</v>
          </cell>
          <cell r="C3860">
            <v>28871309</v>
          </cell>
          <cell r="D3860" t="str">
            <v>37-1861</v>
          </cell>
          <cell r="E3860" t="str">
            <v>SDR 26</v>
          </cell>
          <cell r="F3860" t="str">
            <v>15X4 INCR COUPLING ECC GXG SDR26</v>
          </cell>
          <cell r="G3860">
            <v>10.89</v>
          </cell>
          <cell r="H3860">
            <v>4.93961688</v>
          </cell>
          <cell r="I3860">
            <v>1</v>
          </cell>
          <cell r="J3860">
            <v>12</v>
          </cell>
          <cell r="K3860">
            <v>1252.9105555555554</v>
          </cell>
          <cell r="L3860">
            <v>116.9704</v>
          </cell>
          <cell r="M3860" t="str">
            <v>SPECFIT</v>
          </cell>
          <cell r="N3860" t="str">
            <v>(80)610154</v>
          </cell>
          <cell r="O3860" t="str">
            <v>BOX</v>
          </cell>
          <cell r="P3860" t="str">
            <v>D</v>
          </cell>
          <cell r="Q3860" t="str">
            <v>F</v>
          </cell>
          <cell r="R3860">
            <v>982.95294117647063</v>
          </cell>
          <cell r="S3860">
            <v>1051.7596470588237</v>
          </cell>
          <cell r="T3860">
            <v>1053.8499999999999</v>
          </cell>
          <cell r="U3860">
            <v>1053.8499999999999</v>
          </cell>
          <cell r="V3860">
            <v>1127.6195</v>
          </cell>
          <cell r="W3860">
            <v>1127.6195</v>
          </cell>
          <cell r="X3860">
            <v>1127.6195</v>
          </cell>
          <cell r="Y3860">
            <v>1127.6195</v>
          </cell>
          <cell r="Z3860">
            <v>1252.9105555555554</v>
          </cell>
          <cell r="AB3860" t="str">
            <v/>
          </cell>
          <cell r="AC3860">
            <v>2015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I3860" t="str">
            <v/>
          </cell>
          <cell r="AJ3860" t="str">
            <v/>
          </cell>
          <cell r="AM3860" t="e">
            <v>#N/A</v>
          </cell>
        </row>
        <row r="3861">
          <cell r="A3861" t="str">
            <v>ACTIVE</v>
          </cell>
          <cell r="B3861" t="str">
            <v>37-1862</v>
          </cell>
          <cell r="C3861">
            <v>28871317</v>
          </cell>
          <cell r="D3861" t="str">
            <v>37-1862</v>
          </cell>
          <cell r="E3861" t="str">
            <v>SDR 26</v>
          </cell>
          <cell r="F3861" t="str">
            <v>15X6 INCR COUPLING ECC GXG SDR26</v>
          </cell>
          <cell r="G3861">
            <v>12.105</v>
          </cell>
          <cell r="H3861">
            <v>5.4907311600000002</v>
          </cell>
          <cell r="I3861">
            <v>1</v>
          </cell>
          <cell r="J3861">
            <v>11</v>
          </cell>
          <cell r="K3861">
            <v>1584.123111111111</v>
          </cell>
          <cell r="L3861">
            <v>151.59710000000001</v>
          </cell>
          <cell r="M3861" t="str">
            <v>SPECFIT</v>
          </cell>
          <cell r="N3861" t="str">
            <v>(80)610156</v>
          </cell>
          <cell r="O3861" t="str">
            <v>BOX</v>
          </cell>
          <cell r="P3861" t="str">
            <v>D</v>
          </cell>
          <cell r="Q3861" t="str">
            <v>F</v>
          </cell>
          <cell r="R3861">
            <v>1273.9294117647057</v>
          </cell>
          <cell r="S3861">
            <v>1363.1044705882352</v>
          </cell>
          <cell r="T3861">
            <v>1332.44</v>
          </cell>
          <cell r="U3861">
            <v>1332.44</v>
          </cell>
          <cell r="V3861">
            <v>1425.7108000000001</v>
          </cell>
          <cell r="W3861">
            <v>1425.7108000000001</v>
          </cell>
          <cell r="X3861">
            <v>1425.7108000000001</v>
          </cell>
          <cell r="Y3861">
            <v>1425.7108000000001</v>
          </cell>
          <cell r="Z3861">
            <v>1584.123111111111</v>
          </cell>
          <cell r="AB3861" t="str">
            <v/>
          </cell>
          <cell r="AC3861">
            <v>2016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I3861" t="str">
            <v/>
          </cell>
          <cell r="AJ3861" t="str">
            <v/>
          </cell>
          <cell r="AM3861" t="e">
            <v>#N/A</v>
          </cell>
        </row>
        <row r="3862">
          <cell r="A3862" t="str">
            <v>ACTIVE</v>
          </cell>
          <cell r="B3862" t="str">
            <v>37-1863</v>
          </cell>
          <cell r="C3862">
            <v>28871325</v>
          </cell>
          <cell r="D3862" t="str">
            <v>37-1863</v>
          </cell>
          <cell r="E3862" t="str">
            <v>SDR 26</v>
          </cell>
          <cell r="F3862" t="str">
            <v>15X8 INCR COUPLING ECC GXG SDR26</v>
          </cell>
          <cell r="G3862">
            <v>12.645</v>
          </cell>
          <cell r="H3862">
            <v>5.73567084</v>
          </cell>
          <cell r="I3862">
            <v>1</v>
          </cell>
          <cell r="J3862">
            <v>11</v>
          </cell>
          <cell r="K3862">
            <v>1378.469111111111</v>
          </cell>
          <cell r="L3862">
            <v>128.69409999999999</v>
          </cell>
          <cell r="M3862" t="str">
            <v>SPECFIT</v>
          </cell>
          <cell r="N3862" t="str">
            <v>(80)610158</v>
          </cell>
          <cell r="O3862" t="str">
            <v>BOX</v>
          </cell>
          <cell r="P3862" t="str">
            <v>D</v>
          </cell>
          <cell r="Q3862" t="str">
            <v>F</v>
          </cell>
          <cell r="R3862">
            <v>1081.4705882352941</v>
          </cell>
          <cell r="S3862">
            <v>1157.1735294117648</v>
          </cell>
          <cell r="T3862">
            <v>1159.46</v>
          </cell>
          <cell r="U3862">
            <v>1159.46</v>
          </cell>
          <cell r="V3862">
            <v>1240.6222</v>
          </cell>
          <cell r="W3862">
            <v>1240.6222</v>
          </cell>
          <cell r="X3862">
            <v>1240.6222</v>
          </cell>
          <cell r="Y3862">
            <v>1240.6222</v>
          </cell>
          <cell r="Z3862">
            <v>1378.469111111111</v>
          </cell>
          <cell r="AB3862" t="str">
            <v/>
          </cell>
          <cell r="AC3862">
            <v>2017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I3862" t="str">
            <v/>
          </cell>
          <cell r="AJ3862" t="str">
            <v/>
          </cell>
          <cell r="AM3862" t="e">
            <v>#N/A</v>
          </cell>
        </row>
        <row r="3863">
          <cell r="A3863" t="str">
            <v>ACTIVE</v>
          </cell>
          <cell r="B3863" t="str">
            <v>37-1864</v>
          </cell>
          <cell r="C3863">
            <v>28871333</v>
          </cell>
          <cell r="D3863" t="str">
            <v>37-1864</v>
          </cell>
          <cell r="E3863" t="str">
            <v>SDR 26</v>
          </cell>
          <cell r="F3863" t="str">
            <v>15X10 INCR COUPLING ECC GXG SDR26</v>
          </cell>
          <cell r="G3863">
            <v>13.725</v>
          </cell>
          <cell r="H3863">
            <v>6.2255501999999998</v>
          </cell>
          <cell r="I3863">
            <v>1</v>
          </cell>
          <cell r="J3863">
            <v>10</v>
          </cell>
          <cell r="K3863">
            <v>1519.2335555555553</v>
          </cell>
          <cell r="L3863">
            <v>141.8434</v>
          </cell>
          <cell r="M3863" t="str">
            <v>SPECFIT</v>
          </cell>
          <cell r="N3863" t="str">
            <v>(80)6101510</v>
          </cell>
          <cell r="O3863" t="str">
            <v>BOX</v>
          </cell>
          <cell r="P3863" t="str">
            <v>D</v>
          </cell>
          <cell r="Q3863" t="str">
            <v>F</v>
          </cell>
          <cell r="R3863">
            <v>1191.964705882353</v>
          </cell>
          <cell r="S3863">
            <v>1275.4022352941176</v>
          </cell>
          <cell r="T3863">
            <v>1277.8599999999999</v>
          </cell>
          <cell r="U3863">
            <v>1277.8599999999999</v>
          </cell>
          <cell r="V3863">
            <v>1367.3101999999999</v>
          </cell>
          <cell r="W3863">
            <v>1367.3101999999999</v>
          </cell>
          <cell r="X3863">
            <v>1367.3101999999999</v>
          </cell>
          <cell r="Y3863">
            <v>1367.3101999999999</v>
          </cell>
          <cell r="Z3863">
            <v>1519.2335555555553</v>
          </cell>
          <cell r="AB3863" t="str">
            <v/>
          </cell>
          <cell r="AC3863">
            <v>2018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I3863" t="str">
            <v/>
          </cell>
          <cell r="AJ3863" t="str">
            <v/>
          </cell>
          <cell r="AM3863" t="e">
            <v>#N/A</v>
          </cell>
        </row>
        <row r="3864">
          <cell r="A3864" t="str">
            <v>ACTIVE</v>
          </cell>
          <cell r="B3864" t="str">
            <v>37-1865</v>
          </cell>
          <cell r="C3864">
            <v>28871341</v>
          </cell>
          <cell r="D3864" t="str">
            <v>37-1865</v>
          </cell>
          <cell r="E3864" t="str">
            <v>SDR 26</v>
          </cell>
          <cell r="F3864" t="str">
            <v>15X12 INCR COUPLING ECC GXG SDR26</v>
          </cell>
          <cell r="G3864">
            <v>15.074999999999999</v>
          </cell>
          <cell r="H3864">
            <v>6.8378993999999995</v>
          </cell>
          <cell r="I3864">
            <v>1</v>
          </cell>
          <cell r="J3864">
            <v>9</v>
          </cell>
          <cell r="K3864">
            <v>1651.9967777777777</v>
          </cell>
          <cell r="L3864">
            <v>154.23920000000001</v>
          </cell>
          <cell r="M3864" t="str">
            <v>SPECFIT</v>
          </cell>
          <cell r="N3864" t="str">
            <v>(80)6101512</v>
          </cell>
          <cell r="O3864" t="str">
            <v>BOX</v>
          </cell>
          <cell r="P3864" t="str">
            <v>D</v>
          </cell>
          <cell r="Q3864" t="str">
            <v>F</v>
          </cell>
          <cell r="R3864">
            <v>1296.129411764706</v>
          </cell>
          <cell r="S3864">
            <v>1386.8584705882356</v>
          </cell>
          <cell r="T3864">
            <v>1389.53</v>
          </cell>
          <cell r="U3864">
            <v>1389.53</v>
          </cell>
          <cell r="V3864">
            <v>1486.7971</v>
          </cell>
          <cell r="W3864">
            <v>1486.7971</v>
          </cell>
          <cell r="X3864">
            <v>1486.7971</v>
          </cell>
          <cell r="Y3864">
            <v>1486.7971</v>
          </cell>
          <cell r="Z3864">
            <v>1651.9967777777777</v>
          </cell>
          <cell r="AB3864" t="str">
            <v/>
          </cell>
          <cell r="AC3864">
            <v>2019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I3864" t="str">
            <v/>
          </cell>
          <cell r="AJ3864" t="str">
            <v/>
          </cell>
          <cell r="AM3864" t="e">
            <v>#N/A</v>
          </cell>
        </row>
        <row r="3865">
          <cell r="A3865" t="str">
            <v>ACTIVE</v>
          </cell>
          <cell r="B3865" t="str">
            <v>37-1866</v>
          </cell>
          <cell r="C3865">
            <v>28871350</v>
          </cell>
          <cell r="D3865" t="str">
            <v>37-1866</v>
          </cell>
          <cell r="E3865" t="str">
            <v>SDR 26</v>
          </cell>
          <cell r="F3865" t="str">
            <v>18X4 INCR COUPLING ECC GXG SDR26</v>
          </cell>
          <cell r="G3865">
            <v>16.605</v>
          </cell>
          <cell r="H3865">
            <v>7.5318951600000004</v>
          </cell>
          <cell r="I3865">
            <v>1</v>
          </cell>
          <cell r="J3865">
            <v>8</v>
          </cell>
          <cell r="K3865">
            <v>1693.3106666666667</v>
          </cell>
          <cell r="L3865">
            <v>154.64840000000001</v>
          </cell>
          <cell r="M3865" t="str">
            <v>SPECFIT</v>
          </cell>
          <cell r="N3865" t="str">
            <v>(80)610184</v>
          </cell>
          <cell r="O3865" t="str">
            <v>BOX</v>
          </cell>
          <cell r="P3865" t="str">
            <v>D</v>
          </cell>
          <cell r="Q3865" t="str">
            <v>F</v>
          </cell>
          <cell r="R3865">
            <v>1299.5764705882355</v>
          </cell>
          <cell r="S3865">
            <v>1390.546823529412</v>
          </cell>
          <cell r="T3865">
            <v>1424.28</v>
          </cell>
          <cell r="U3865">
            <v>1424.28</v>
          </cell>
          <cell r="V3865">
            <v>1523.9796000000001</v>
          </cell>
          <cell r="W3865">
            <v>1523.9796000000001</v>
          </cell>
          <cell r="X3865">
            <v>1523.9796000000001</v>
          </cell>
          <cell r="Y3865">
            <v>1523.9796000000001</v>
          </cell>
          <cell r="Z3865">
            <v>1693.3106666666667</v>
          </cell>
          <cell r="AB3865" t="str">
            <v/>
          </cell>
          <cell r="AC3865">
            <v>2020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I3865" t="str">
            <v/>
          </cell>
          <cell r="AJ3865" t="str">
            <v/>
          </cell>
          <cell r="AM3865" t="e">
            <v>#N/A</v>
          </cell>
        </row>
        <row r="3866">
          <cell r="A3866" t="str">
            <v>ACTIVE</v>
          </cell>
          <cell r="B3866" t="str">
            <v>37-1867</v>
          </cell>
          <cell r="C3866">
            <v>28871368</v>
          </cell>
          <cell r="D3866" t="str">
            <v>37-1867</v>
          </cell>
          <cell r="E3866" t="str">
            <v>SDR 26</v>
          </cell>
          <cell r="F3866" t="str">
            <v>18X6 INCR COUPLING ECC GXG SDR26</v>
          </cell>
          <cell r="G3866">
            <v>18.899999999999999</v>
          </cell>
          <cell r="H3866">
            <v>8.5728887999999994</v>
          </cell>
          <cell r="I3866">
            <v>1</v>
          </cell>
          <cell r="J3866">
            <v>7</v>
          </cell>
          <cell r="K3866">
            <v>1714.0330000000001</v>
          </cell>
          <cell r="L3866">
            <v>157.3331</v>
          </cell>
          <cell r="M3866" t="str">
            <v>SPECFIT</v>
          </cell>
          <cell r="N3866" t="str">
            <v>(80)610186</v>
          </cell>
          <cell r="O3866" t="str">
            <v>BOX</v>
          </cell>
          <cell r="P3866" t="str">
            <v>D</v>
          </cell>
          <cell r="Q3866" t="str">
            <v>F</v>
          </cell>
          <cell r="R3866">
            <v>1322.1294117647058</v>
          </cell>
          <cell r="S3866">
            <v>1414.6784705882353</v>
          </cell>
          <cell r="T3866">
            <v>1441.71</v>
          </cell>
          <cell r="U3866">
            <v>1441.71</v>
          </cell>
          <cell r="V3866">
            <v>1542.6297000000002</v>
          </cell>
          <cell r="W3866">
            <v>1542.6297000000002</v>
          </cell>
          <cell r="X3866">
            <v>1542.6297000000002</v>
          </cell>
          <cell r="Y3866">
            <v>1542.6297000000002</v>
          </cell>
          <cell r="Z3866">
            <v>1714.0330000000001</v>
          </cell>
          <cell r="AB3866" t="str">
            <v/>
          </cell>
          <cell r="AC3866">
            <v>2021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I3866" t="str">
            <v/>
          </cell>
          <cell r="AJ3866" t="str">
            <v/>
          </cell>
          <cell r="AM3866" t="e">
            <v>#N/A</v>
          </cell>
        </row>
        <row r="3867">
          <cell r="A3867" t="str">
            <v>ACTIVE</v>
          </cell>
          <cell r="B3867" t="str">
            <v>37-1868</v>
          </cell>
          <cell r="C3867">
            <v>28871376</v>
          </cell>
          <cell r="D3867" t="str">
            <v>37-1868</v>
          </cell>
          <cell r="E3867" t="str">
            <v>SDR 26</v>
          </cell>
          <cell r="F3867" t="str">
            <v>18X8 INCR COUPLING ECC GXG SDR26</v>
          </cell>
          <cell r="G3867">
            <v>19.350000000000001</v>
          </cell>
          <cell r="H3867">
            <v>8.7770052000000014</v>
          </cell>
          <cell r="I3867">
            <v>1</v>
          </cell>
          <cell r="J3867">
            <v>7</v>
          </cell>
          <cell r="K3867">
            <v>1755.7154444444445</v>
          </cell>
          <cell r="L3867">
            <v>159.65110000000001</v>
          </cell>
          <cell r="M3867" t="str">
            <v>SPECFIT</v>
          </cell>
          <cell r="N3867" t="str">
            <v>(80)610188</v>
          </cell>
          <cell r="O3867" t="str">
            <v>BOX</v>
          </cell>
          <cell r="P3867" t="str">
            <v>D</v>
          </cell>
          <cell r="Q3867" t="str">
            <v>F</v>
          </cell>
          <cell r="R3867">
            <v>1341.6117647058823</v>
          </cell>
          <cell r="S3867">
            <v>1435.524588235294</v>
          </cell>
          <cell r="T3867">
            <v>1476.77</v>
          </cell>
          <cell r="U3867">
            <v>1476.77</v>
          </cell>
          <cell r="V3867">
            <v>1580.1439</v>
          </cell>
          <cell r="W3867">
            <v>1580.1439</v>
          </cell>
          <cell r="X3867">
            <v>1580.1439</v>
          </cell>
          <cell r="Y3867">
            <v>1580.1439</v>
          </cell>
          <cell r="Z3867">
            <v>1755.7154444444445</v>
          </cell>
          <cell r="AB3867" t="str">
            <v/>
          </cell>
          <cell r="AC3867">
            <v>2022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I3867" t="str">
            <v/>
          </cell>
          <cell r="AJ3867" t="str">
            <v/>
          </cell>
          <cell r="AM3867" t="e">
            <v>#N/A</v>
          </cell>
        </row>
        <row r="3868">
          <cell r="A3868" t="str">
            <v>ACTIVE</v>
          </cell>
          <cell r="B3868" t="str">
            <v>37-1869</v>
          </cell>
          <cell r="C3868">
            <v>28871384</v>
          </cell>
          <cell r="D3868" t="str">
            <v>37-1869</v>
          </cell>
          <cell r="E3868" t="str">
            <v>SDR 26</v>
          </cell>
          <cell r="F3868" t="str">
            <v>18X10 INCR COUPLING ECC GXG SDR26</v>
          </cell>
          <cell r="G3868">
            <v>20.25</v>
          </cell>
          <cell r="H3868">
            <v>9.185238</v>
          </cell>
          <cell r="I3868">
            <v>1</v>
          </cell>
          <cell r="J3868">
            <v>7</v>
          </cell>
          <cell r="K3868">
            <v>1780.491888888889</v>
          </cell>
          <cell r="L3868">
            <v>165.2593</v>
          </cell>
          <cell r="M3868" t="str">
            <v>SPECFIT</v>
          </cell>
          <cell r="N3868" t="str">
            <v>(80)6101810</v>
          </cell>
          <cell r="O3868" t="str">
            <v>BOX</v>
          </cell>
          <cell r="P3868" t="str">
            <v>D</v>
          </cell>
          <cell r="Q3868" t="str">
            <v>F</v>
          </cell>
          <cell r="R3868">
            <v>1388.7411764705882</v>
          </cell>
          <cell r="S3868">
            <v>1485.9530588235295</v>
          </cell>
          <cell r="T3868">
            <v>1497.61</v>
          </cell>
          <cell r="U3868">
            <v>1497.61</v>
          </cell>
          <cell r="V3868">
            <v>1602.4427000000001</v>
          </cell>
          <cell r="W3868">
            <v>1602.4427000000001</v>
          </cell>
          <cell r="X3868">
            <v>1602.4427000000001</v>
          </cell>
          <cell r="Y3868">
            <v>1602.4427000000001</v>
          </cell>
          <cell r="Z3868">
            <v>1780.491888888889</v>
          </cell>
          <cell r="AB3868" t="str">
            <v/>
          </cell>
          <cell r="AC3868">
            <v>2023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I3868" t="str">
            <v/>
          </cell>
          <cell r="AJ3868" t="str">
            <v/>
          </cell>
          <cell r="AM3868" t="e">
            <v>#N/A</v>
          </cell>
        </row>
        <row r="3869">
          <cell r="A3869" t="str">
            <v>ACTIVE</v>
          </cell>
          <cell r="B3869" t="str">
            <v>37-1870</v>
          </cell>
          <cell r="C3869">
            <v>28871392</v>
          </cell>
          <cell r="D3869" t="str">
            <v>37-1870</v>
          </cell>
          <cell r="E3869" t="str">
            <v>SDR 26</v>
          </cell>
          <cell r="F3869" t="str">
            <v>18X12 INCR COUPLING ECC GXG SDR26</v>
          </cell>
          <cell r="G3869">
            <v>21.6</v>
          </cell>
          <cell r="H3869">
            <v>9.7975872000000006</v>
          </cell>
          <cell r="I3869">
            <v>1</v>
          </cell>
          <cell r="J3869">
            <v>6</v>
          </cell>
          <cell r="K3869">
            <v>1805.5655555555559</v>
          </cell>
          <cell r="L3869">
            <v>168.78829999999999</v>
          </cell>
          <cell r="M3869" t="str">
            <v>SPECFIT</v>
          </cell>
          <cell r="N3869" t="str">
            <v>(80)6101812</v>
          </cell>
          <cell r="O3869" t="str">
            <v>BOX</v>
          </cell>
          <cell r="P3869" t="str">
            <v>D</v>
          </cell>
          <cell r="Q3869" t="str">
            <v>F</v>
          </cell>
          <cell r="R3869">
            <v>1418.4</v>
          </cell>
          <cell r="S3869">
            <v>1517.6880000000001</v>
          </cell>
          <cell r="T3869">
            <v>1518.7</v>
          </cell>
          <cell r="U3869">
            <v>1518.7</v>
          </cell>
          <cell r="V3869">
            <v>1625.0090000000002</v>
          </cell>
          <cell r="W3869">
            <v>1625.0090000000002</v>
          </cell>
          <cell r="X3869">
            <v>1625.0090000000002</v>
          </cell>
          <cell r="Y3869">
            <v>1625.0090000000002</v>
          </cell>
          <cell r="Z3869">
            <v>1805.5655555555559</v>
          </cell>
          <cell r="AB3869" t="str">
            <v/>
          </cell>
          <cell r="AC3869">
            <v>2024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I3869" t="str">
            <v/>
          </cell>
          <cell r="AJ3869" t="str">
            <v/>
          </cell>
          <cell r="AM3869" t="e">
            <v>#N/A</v>
          </cell>
        </row>
        <row r="3870">
          <cell r="A3870" t="str">
            <v>ACTIVE</v>
          </cell>
          <cell r="B3870" t="str">
            <v>37-1871</v>
          </cell>
          <cell r="C3870">
            <v>28871406</v>
          </cell>
          <cell r="D3870" t="str">
            <v>37-1871</v>
          </cell>
          <cell r="E3870" t="str">
            <v>SDR 26</v>
          </cell>
          <cell r="F3870" t="str">
            <v>18X15 INCR COUPLING ECC GXG SDR26</v>
          </cell>
          <cell r="G3870">
            <v>30.15</v>
          </cell>
          <cell r="H3870">
            <v>13.675798799999999</v>
          </cell>
          <cell r="I3870">
            <v>1</v>
          </cell>
          <cell r="J3870">
            <v>4</v>
          </cell>
          <cell r="K3870">
            <v>1836.9403333333332</v>
          </cell>
          <cell r="L3870">
            <v>175.79249999999999</v>
          </cell>
          <cell r="M3870" t="str">
            <v>SPECFIT</v>
          </cell>
          <cell r="N3870" t="str">
            <v>(80)6101815</v>
          </cell>
          <cell r="O3870" t="str">
            <v>BOX</v>
          </cell>
          <cell r="P3870" t="str">
            <v>D</v>
          </cell>
          <cell r="Q3870" t="str">
            <v>F</v>
          </cell>
          <cell r="R3870">
            <v>1477.258823529412</v>
          </cell>
          <cell r="S3870">
            <v>1580.666941176471</v>
          </cell>
          <cell r="T3870">
            <v>1545.09</v>
          </cell>
          <cell r="U3870">
            <v>1545.09</v>
          </cell>
          <cell r="V3870">
            <v>1653.2463</v>
          </cell>
          <cell r="W3870">
            <v>1653.2463</v>
          </cell>
          <cell r="X3870">
            <v>1653.2463</v>
          </cell>
          <cell r="Y3870">
            <v>1653.2463</v>
          </cell>
          <cell r="Z3870">
            <v>1836.9403333333332</v>
          </cell>
          <cell r="AB3870" t="str">
            <v/>
          </cell>
          <cell r="AC3870">
            <v>2025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I3870" t="str">
            <v/>
          </cell>
          <cell r="AJ3870" t="str">
            <v/>
          </cell>
          <cell r="AM3870" t="e">
            <v>#N/A</v>
          </cell>
        </row>
        <row r="3871">
          <cell r="A3871" t="str">
            <v>ACTIVE</v>
          </cell>
          <cell r="B3871" t="str">
            <v>37-1872</v>
          </cell>
          <cell r="C3871">
            <v>28871414</v>
          </cell>
          <cell r="D3871" t="str">
            <v>37-1872</v>
          </cell>
          <cell r="E3871" t="str">
            <v>SDR 26</v>
          </cell>
          <cell r="F3871" t="str">
            <v>21X4 INCR COUPLING ECC GXG SDR26</v>
          </cell>
          <cell r="G3871">
            <v>45.36</v>
          </cell>
          <cell r="H3871">
            <v>20.574933120000001</v>
          </cell>
          <cell r="I3871">
            <v>1</v>
          </cell>
          <cell r="J3871">
            <v>3</v>
          </cell>
          <cell r="K3871">
            <v>2513.7034444444444</v>
          </cell>
          <cell r="L3871">
            <v>240.55799999999999</v>
          </cell>
          <cell r="M3871" t="str">
            <v>SPECFIT</v>
          </cell>
          <cell r="N3871" t="str">
            <v>(80)610214</v>
          </cell>
          <cell r="O3871" t="str">
            <v>BOX</v>
          </cell>
          <cell r="P3871" t="str">
            <v>D</v>
          </cell>
          <cell r="Q3871" t="str">
            <v>F</v>
          </cell>
          <cell r="R3871">
            <v>2021.5058823529412</v>
          </cell>
          <cell r="S3871">
            <v>2163.0112941176471</v>
          </cell>
          <cell r="T3871">
            <v>2114.33</v>
          </cell>
          <cell r="U3871">
            <v>2114.33</v>
          </cell>
          <cell r="V3871">
            <v>2262.3330999999998</v>
          </cell>
          <cell r="W3871">
            <v>2262.3330999999998</v>
          </cell>
          <cell r="X3871">
            <v>2262.3330999999998</v>
          </cell>
          <cell r="Y3871">
            <v>2262.3330999999998</v>
          </cell>
          <cell r="Z3871">
            <v>2513.7034444444444</v>
          </cell>
          <cell r="AB3871" t="str">
            <v/>
          </cell>
          <cell r="AC3871">
            <v>2026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I3871" t="str">
            <v/>
          </cell>
          <cell r="AJ3871" t="str">
            <v/>
          </cell>
          <cell r="AM3871" t="e">
            <v>#N/A</v>
          </cell>
        </row>
        <row r="3872">
          <cell r="A3872" t="str">
            <v>ACTIVE</v>
          </cell>
          <cell r="B3872" t="str">
            <v>37-1873</v>
          </cell>
          <cell r="C3872">
            <v>28871422</v>
          </cell>
          <cell r="D3872" t="str">
            <v>37-1873</v>
          </cell>
          <cell r="E3872" t="str">
            <v>SDR 26</v>
          </cell>
          <cell r="F3872" t="str">
            <v>12X6 INCR COUPLING ECC GXG SDR26</v>
          </cell>
          <cell r="G3872">
            <v>45.36</v>
          </cell>
          <cell r="H3872">
            <v>20.574933120000001</v>
          </cell>
          <cell r="I3872">
            <v>1</v>
          </cell>
          <cell r="J3872">
            <v>3</v>
          </cell>
          <cell r="K3872">
            <v>1240.1894444444447</v>
          </cell>
          <cell r="L3872">
            <v>243.0557</v>
          </cell>
          <cell r="M3872" t="str">
            <v>SPECFIT</v>
          </cell>
          <cell r="N3872" t="str">
            <v>(80)610216</v>
          </cell>
          <cell r="O3872" t="str">
            <v>BOX</v>
          </cell>
          <cell r="P3872" t="str">
            <v>D</v>
          </cell>
          <cell r="Q3872" t="str">
            <v>F</v>
          </cell>
          <cell r="R3872">
            <v>2042.4941176470588</v>
          </cell>
          <cell r="S3872">
            <v>2185.4687058823529</v>
          </cell>
          <cell r="T3872">
            <v>1043.1500000000001</v>
          </cell>
          <cell r="U3872">
            <v>1043.1500000000001</v>
          </cell>
          <cell r="V3872">
            <v>1116.1705000000002</v>
          </cell>
          <cell r="W3872">
            <v>1116.1705000000002</v>
          </cell>
          <cell r="X3872">
            <v>1116.1705000000002</v>
          </cell>
          <cell r="Y3872">
            <v>1116.1705000000002</v>
          </cell>
          <cell r="Z3872">
            <v>1240.1894444444447</v>
          </cell>
          <cell r="AB3872" t="str">
            <v/>
          </cell>
          <cell r="AC3872">
            <v>2027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I3872" t="str">
            <v/>
          </cell>
          <cell r="AJ3872" t="str">
            <v/>
          </cell>
          <cell r="AM3872" t="e">
            <v>#N/A</v>
          </cell>
        </row>
        <row r="3873">
          <cell r="A3873" t="str">
            <v>ACTIVE</v>
          </cell>
          <cell r="B3873" t="str">
            <v>37-1874</v>
          </cell>
          <cell r="C3873">
            <v>28871430</v>
          </cell>
          <cell r="D3873" t="str">
            <v>37-1874</v>
          </cell>
          <cell r="E3873" t="str">
            <v>SDR 26</v>
          </cell>
          <cell r="F3873" t="str">
            <v>21X8 INCR COUPLING ECC GXG SDR26</v>
          </cell>
          <cell r="G3873">
            <v>46.44</v>
          </cell>
          <cell r="H3873">
            <v>21.064812480000001</v>
          </cell>
          <cell r="I3873">
            <v>1</v>
          </cell>
          <cell r="J3873">
            <v>3</v>
          </cell>
          <cell r="K3873">
            <v>2575.8466666666668</v>
          </cell>
          <cell r="L3873">
            <v>246.505</v>
          </cell>
          <cell r="M3873" t="str">
            <v>SPECFIT</v>
          </cell>
          <cell r="N3873" t="str">
            <v>(80)610218</v>
          </cell>
          <cell r="O3873" t="str">
            <v>BOX</v>
          </cell>
          <cell r="P3873" t="str">
            <v>D</v>
          </cell>
          <cell r="Q3873" t="str">
            <v>F</v>
          </cell>
          <cell r="R3873">
            <v>2071.4823529411765</v>
          </cell>
          <cell r="S3873">
            <v>2216.486117647059</v>
          </cell>
          <cell r="T3873">
            <v>2166.6</v>
          </cell>
          <cell r="U3873">
            <v>2166.6</v>
          </cell>
          <cell r="V3873">
            <v>2318.2620000000002</v>
          </cell>
          <cell r="W3873">
            <v>2318.2620000000002</v>
          </cell>
          <cell r="X3873">
            <v>2318.2620000000002</v>
          </cell>
          <cell r="Y3873">
            <v>2318.2620000000002</v>
          </cell>
          <cell r="Z3873">
            <v>2575.8466666666668</v>
          </cell>
          <cell r="AB3873" t="str">
            <v/>
          </cell>
          <cell r="AC3873">
            <v>2028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I3873" t="str">
            <v/>
          </cell>
          <cell r="AJ3873" t="str">
            <v/>
          </cell>
          <cell r="AM3873" t="e">
            <v>#N/A</v>
          </cell>
        </row>
        <row r="3874">
          <cell r="A3874" t="str">
            <v>ACTIVE</v>
          </cell>
          <cell r="B3874" t="str">
            <v>37-1875</v>
          </cell>
          <cell r="C3874">
            <v>28871449</v>
          </cell>
          <cell r="D3874" t="str">
            <v>37-1875</v>
          </cell>
          <cell r="E3874" t="str">
            <v>SDR 26</v>
          </cell>
          <cell r="F3874" t="str">
            <v>21X10 INCR COUPLING ECC GXG SDR26</v>
          </cell>
          <cell r="G3874">
            <v>48.06</v>
          </cell>
          <cell r="H3874">
            <v>21.799631520000002</v>
          </cell>
          <cell r="I3874">
            <v>1</v>
          </cell>
          <cell r="J3874">
            <v>3</v>
          </cell>
          <cell r="K3874">
            <v>2608.7669999999998</v>
          </cell>
          <cell r="L3874">
            <v>249.65440000000001</v>
          </cell>
          <cell r="M3874" t="str">
            <v>SPECFIT</v>
          </cell>
          <cell r="N3874" t="str">
            <v>(80)6102110</v>
          </cell>
          <cell r="O3874" t="str">
            <v>BOX</v>
          </cell>
          <cell r="P3874" t="str">
            <v>D</v>
          </cell>
          <cell r="Q3874" t="str">
            <v>F</v>
          </cell>
          <cell r="R3874">
            <v>2097.9411764705883</v>
          </cell>
          <cell r="S3874">
            <v>2244.7970588235298</v>
          </cell>
          <cell r="T3874">
            <v>2194.29</v>
          </cell>
          <cell r="U3874">
            <v>2194.29</v>
          </cell>
          <cell r="V3874">
            <v>2347.8903</v>
          </cell>
          <cell r="W3874">
            <v>2347.8903</v>
          </cell>
          <cell r="X3874">
            <v>2347.8903</v>
          </cell>
          <cell r="Y3874">
            <v>2347.8903</v>
          </cell>
          <cell r="Z3874">
            <v>2608.7669999999998</v>
          </cell>
          <cell r="AB3874" t="str">
            <v/>
          </cell>
          <cell r="AC3874">
            <v>2029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I3874" t="str">
            <v/>
          </cell>
          <cell r="AJ3874" t="str">
            <v/>
          </cell>
          <cell r="AM3874" t="e">
            <v>#N/A</v>
          </cell>
        </row>
        <row r="3875">
          <cell r="A3875" t="str">
            <v>ACTIVE</v>
          </cell>
          <cell r="B3875" t="str">
            <v>37-1876</v>
          </cell>
          <cell r="C3875">
            <v>28871457</v>
          </cell>
          <cell r="D3875" t="str">
            <v>37-1876</v>
          </cell>
          <cell r="E3875" t="str">
            <v>SDR 26</v>
          </cell>
          <cell r="F3875" t="str">
            <v>21X12 INCR COUPLING ECC GXG SDR26</v>
          </cell>
          <cell r="G3875">
            <v>49.68</v>
          </cell>
          <cell r="H3875">
            <v>22.53445056</v>
          </cell>
          <cell r="I3875">
            <v>1</v>
          </cell>
          <cell r="J3875">
            <v>3</v>
          </cell>
          <cell r="K3875">
            <v>2745.3584444444446</v>
          </cell>
          <cell r="L3875">
            <v>262.726</v>
          </cell>
          <cell r="M3875" t="str">
            <v>SPECFIT</v>
          </cell>
          <cell r="N3875" t="str">
            <v>(80)6102112</v>
          </cell>
          <cell r="O3875" t="str">
            <v>BOX</v>
          </cell>
          <cell r="P3875" t="str">
            <v>D</v>
          </cell>
          <cell r="Q3875" t="str">
            <v>F</v>
          </cell>
          <cell r="R3875">
            <v>2207.7882352941174</v>
          </cell>
          <cell r="S3875">
            <v>2362.3334117647059</v>
          </cell>
          <cell r="T3875">
            <v>2309.1799999999998</v>
          </cell>
          <cell r="U3875">
            <v>2309.1799999999998</v>
          </cell>
          <cell r="V3875">
            <v>2470.8226</v>
          </cell>
          <cell r="W3875">
            <v>2470.8226</v>
          </cell>
          <cell r="X3875">
            <v>2470.8226</v>
          </cell>
          <cell r="Y3875">
            <v>2470.8226</v>
          </cell>
          <cell r="Z3875">
            <v>2745.3584444444446</v>
          </cell>
          <cell r="AB3875" t="str">
            <v/>
          </cell>
          <cell r="AC3875">
            <v>2030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I3875" t="str">
            <v/>
          </cell>
          <cell r="AJ3875" t="str">
            <v/>
          </cell>
          <cell r="AM3875" t="e">
            <v>#N/A</v>
          </cell>
        </row>
        <row r="3876">
          <cell r="A3876" t="str">
            <v>ACTIVE</v>
          </cell>
          <cell r="B3876" t="str">
            <v>37-1877</v>
          </cell>
          <cell r="C3876">
            <v>28871465</v>
          </cell>
          <cell r="D3876" t="str">
            <v>37-1877</v>
          </cell>
          <cell r="E3876" t="str">
            <v>SDR 26</v>
          </cell>
          <cell r="F3876" t="str">
            <v>21X15 INCR COUPLING ECC GXG SDR26</v>
          </cell>
          <cell r="G3876">
            <v>54.54</v>
          </cell>
          <cell r="H3876">
            <v>24.738907680000001</v>
          </cell>
          <cell r="I3876">
            <v>1</v>
          </cell>
          <cell r="J3876">
            <v>2</v>
          </cell>
          <cell r="K3876">
            <v>1651.9967777777777</v>
          </cell>
          <cell r="L3876">
            <v>303.47570000000002</v>
          </cell>
          <cell r="M3876" t="str">
            <v>SPECFIT</v>
          </cell>
          <cell r="N3876" t="str">
            <v>(80)6102115</v>
          </cell>
          <cell r="O3876" t="str">
            <v>BOX</v>
          </cell>
          <cell r="P3876" t="str">
            <v>D</v>
          </cell>
          <cell r="Q3876" t="str">
            <v>F</v>
          </cell>
          <cell r="R3876">
            <v>2550.223529411765</v>
          </cell>
          <cell r="S3876">
            <v>2728.7391764705885</v>
          </cell>
          <cell r="T3876">
            <v>1389.53</v>
          </cell>
          <cell r="U3876">
            <v>1389.53</v>
          </cell>
          <cell r="V3876">
            <v>1486.7971</v>
          </cell>
          <cell r="W3876">
            <v>1486.7971</v>
          </cell>
          <cell r="X3876">
            <v>1486.7971</v>
          </cell>
          <cell r="Y3876">
            <v>1486.7971</v>
          </cell>
          <cell r="Z3876">
            <v>1651.9967777777777</v>
          </cell>
          <cell r="AB3876" t="str">
            <v/>
          </cell>
          <cell r="AC3876">
            <v>2031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I3876" t="str">
            <v/>
          </cell>
          <cell r="AJ3876" t="str">
            <v/>
          </cell>
          <cell r="AM3876" t="e">
            <v>#N/A</v>
          </cell>
        </row>
        <row r="3877">
          <cell r="A3877" t="str">
            <v>ACTIVE</v>
          </cell>
          <cell r="B3877" t="str">
            <v>37-1878</v>
          </cell>
          <cell r="C3877">
            <v>28871473</v>
          </cell>
          <cell r="D3877" t="str">
            <v>37-1878</v>
          </cell>
          <cell r="E3877" t="str">
            <v>SDR 26</v>
          </cell>
          <cell r="F3877" t="str">
            <v>21X18 INCR COUPLING ECC GXG SDR26</v>
          </cell>
          <cell r="G3877">
            <v>61.56</v>
          </cell>
          <cell r="H3877">
            <v>27.923123520000001</v>
          </cell>
          <cell r="I3877">
            <v>1</v>
          </cell>
          <cell r="J3877">
            <v>2</v>
          </cell>
          <cell r="K3877">
            <v>3416.8072222222218</v>
          </cell>
          <cell r="L3877">
            <v>326.98230000000001</v>
          </cell>
          <cell r="M3877" t="str">
            <v>SPECFIT</v>
          </cell>
          <cell r="N3877" t="str">
            <v>(80)6102118</v>
          </cell>
          <cell r="O3877" t="str">
            <v>BOX</v>
          </cell>
          <cell r="P3877" t="str">
            <v>D</v>
          </cell>
          <cell r="Q3877" t="str">
            <v>F</v>
          </cell>
          <cell r="R3877">
            <v>2747.7529411764708</v>
          </cell>
          <cell r="S3877">
            <v>2940.0956470588239</v>
          </cell>
          <cell r="T3877">
            <v>2873.95</v>
          </cell>
          <cell r="U3877">
            <v>2873.95</v>
          </cell>
          <cell r="V3877">
            <v>3075.1264999999999</v>
          </cell>
          <cell r="W3877">
            <v>3075.1264999999999</v>
          </cell>
          <cell r="X3877">
            <v>3075.1264999999999</v>
          </cell>
          <cell r="Y3877">
            <v>3075.1264999999999</v>
          </cell>
          <cell r="Z3877">
            <v>3416.8072222222218</v>
          </cell>
          <cell r="AB3877" t="str">
            <v/>
          </cell>
          <cell r="AC3877">
            <v>2032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I3877" t="str">
            <v/>
          </cell>
          <cell r="AJ3877" t="str">
            <v/>
          </cell>
          <cell r="AM3877" t="e">
            <v>#N/A</v>
          </cell>
        </row>
        <row r="3878">
          <cell r="A3878" t="str">
            <v>ACTIVE</v>
          </cell>
          <cell r="B3878" t="str">
            <v>37-1879</v>
          </cell>
          <cell r="C3878">
            <v>28871481</v>
          </cell>
          <cell r="D3878" t="str">
            <v>37-1879</v>
          </cell>
          <cell r="E3878" t="str">
            <v>SDR 26</v>
          </cell>
          <cell r="F3878" t="str">
            <v>24X4 INCR COUPLING ECC GXG SDR26</v>
          </cell>
          <cell r="G3878">
            <v>56.16</v>
          </cell>
          <cell r="H3878">
            <v>25.473726719999998</v>
          </cell>
          <cell r="I3878">
            <v>1</v>
          </cell>
          <cell r="J3878">
            <v>2</v>
          </cell>
          <cell r="K3878">
            <v>5238.6248888888886</v>
          </cell>
          <cell r="L3878">
            <v>501.3288</v>
          </cell>
          <cell r="M3878" t="str">
            <v>SPECFIT</v>
          </cell>
          <cell r="N3878" t="str">
            <v>(80)610244</v>
          </cell>
          <cell r="O3878" t="str">
            <v>BOX</v>
          </cell>
          <cell r="P3878" t="str">
            <v>D</v>
          </cell>
          <cell r="Q3878" t="str">
            <v>F</v>
          </cell>
          <cell r="R3878">
            <v>4212.8470588235296</v>
          </cell>
          <cell r="S3878">
            <v>4507.7463529411771</v>
          </cell>
          <cell r="T3878">
            <v>4406.32</v>
          </cell>
          <cell r="U3878">
            <v>4406.32</v>
          </cell>
          <cell r="V3878">
            <v>4714.7623999999996</v>
          </cell>
          <cell r="W3878">
            <v>4714.7623999999996</v>
          </cell>
          <cell r="X3878">
            <v>4714.7623999999996</v>
          </cell>
          <cell r="Y3878">
            <v>4714.7623999999996</v>
          </cell>
          <cell r="Z3878">
            <v>5238.6248888888886</v>
          </cell>
          <cell r="AB3878" t="str">
            <v/>
          </cell>
          <cell r="AC3878">
            <v>2033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I3878" t="str">
            <v/>
          </cell>
          <cell r="AJ3878" t="str">
            <v/>
          </cell>
          <cell r="AM3878" t="e">
            <v>#N/A</v>
          </cell>
        </row>
        <row r="3879">
          <cell r="A3879" t="str">
            <v>ACTIVE</v>
          </cell>
          <cell r="B3879" t="str">
            <v>37-1880</v>
          </cell>
          <cell r="C3879">
            <v>28871490</v>
          </cell>
          <cell r="D3879" t="str">
            <v>37-1880</v>
          </cell>
          <cell r="E3879" t="str">
            <v>SDR 26</v>
          </cell>
          <cell r="F3879" t="str">
            <v>24X6 INCR COUPLING ECC GXG SDR26</v>
          </cell>
          <cell r="G3879">
            <v>56.7</v>
          </cell>
          <cell r="H3879">
            <v>25.7186664</v>
          </cell>
          <cell r="I3879">
            <v>1</v>
          </cell>
          <cell r="J3879">
            <v>2</v>
          </cell>
          <cell r="K3879">
            <v>5290.5436666666665</v>
          </cell>
          <cell r="L3879">
            <v>506.29640000000001</v>
          </cell>
          <cell r="M3879" t="str">
            <v>SPECFIT</v>
          </cell>
          <cell r="N3879" t="str">
            <v>(80)610246</v>
          </cell>
          <cell r="O3879" t="str">
            <v>BOX</v>
          </cell>
          <cell r="P3879" t="str">
            <v>D</v>
          </cell>
          <cell r="Q3879" t="str">
            <v>F</v>
          </cell>
          <cell r="R3879">
            <v>4254.6000000000004</v>
          </cell>
          <cell r="S3879">
            <v>4552.4220000000005</v>
          </cell>
          <cell r="T3879">
            <v>4449.99</v>
          </cell>
          <cell r="U3879">
            <v>4449.99</v>
          </cell>
          <cell r="V3879">
            <v>4761.4893000000002</v>
          </cell>
          <cell r="W3879">
            <v>4761.4893000000002</v>
          </cell>
          <cell r="X3879">
            <v>4761.4893000000002</v>
          </cell>
          <cell r="Y3879">
            <v>4761.4893000000002</v>
          </cell>
          <cell r="Z3879">
            <v>5290.5436666666665</v>
          </cell>
          <cell r="AB3879" t="str">
            <v/>
          </cell>
          <cell r="AC3879">
            <v>2034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I3879" t="str">
            <v/>
          </cell>
          <cell r="AJ3879" t="str">
            <v/>
          </cell>
          <cell r="AM3879" t="e">
            <v>#N/A</v>
          </cell>
        </row>
        <row r="3880">
          <cell r="A3880" t="str">
            <v>ACTIVE</v>
          </cell>
          <cell r="B3880" t="str">
            <v>37-1881</v>
          </cell>
          <cell r="C3880">
            <v>28871503</v>
          </cell>
          <cell r="D3880" t="str">
            <v>37-1881</v>
          </cell>
          <cell r="E3880" t="str">
            <v>SDR 26</v>
          </cell>
          <cell r="F3880" t="str">
            <v>24X8 INCR COUPLING ECC GXG SDR26</v>
          </cell>
          <cell r="G3880">
            <v>57.24</v>
          </cell>
          <cell r="H3880">
            <v>25.963606080000002</v>
          </cell>
          <cell r="I3880">
            <v>1</v>
          </cell>
          <cell r="J3880">
            <v>2</v>
          </cell>
          <cell r="K3880">
            <v>5351.4028888888897</v>
          </cell>
          <cell r="L3880">
            <v>512.12120000000004</v>
          </cell>
          <cell r="M3880" t="str">
            <v>SPECFIT</v>
          </cell>
          <cell r="N3880" t="str">
            <v>(80)610248</v>
          </cell>
          <cell r="O3880" t="str">
            <v>BOX</v>
          </cell>
          <cell r="P3880" t="str">
            <v>D</v>
          </cell>
          <cell r="Q3880" t="str">
            <v>F</v>
          </cell>
          <cell r="R3880">
            <v>4303.5411764705887</v>
          </cell>
          <cell r="S3880">
            <v>4604.7890588235305</v>
          </cell>
          <cell r="T3880">
            <v>4501.18</v>
          </cell>
          <cell r="U3880">
            <v>4501.18</v>
          </cell>
          <cell r="V3880">
            <v>4816.2626000000009</v>
          </cell>
          <cell r="W3880">
            <v>4816.2626000000009</v>
          </cell>
          <cell r="X3880">
            <v>4816.2626000000009</v>
          </cell>
          <cell r="Y3880">
            <v>4816.2626000000009</v>
          </cell>
          <cell r="Z3880">
            <v>5351.4028888888897</v>
          </cell>
          <cell r="AB3880" t="str">
            <v/>
          </cell>
          <cell r="AC3880">
            <v>2035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I3880" t="str">
            <v/>
          </cell>
          <cell r="AJ3880" t="str">
            <v/>
          </cell>
          <cell r="AM3880" t="e">
            <v>#N/A</v>
          </cell>
        </row>
        <row r="3881">
          <cell r="A3881" t="str">
            <v>ACTIVE</v>
          </cell>
          <cell r="B3881" t="str">
            <v>37-1882</v>
          </cell>
          <cell r="C3881">
            <v>28871511</v>
          </cell>
          <cell r="D3881" t="str">
            <v>37-1882</v>
          </cell>
          <cell r="E3881" t="str">
            <v>SDR 26</v>
          </cell>
          <cell r="F3881" t="str">
            <v>24X10 INCR COUPLING ECC GXG SDR26</v>
          </cell>
          <cell r="G3881">
            <v>58.86</v>
          </cell>
          <cell r="H3881">
            <v>26.69842512</v>
          </cell>
          <cell r="I3881">
            <v>1</v>
          </cell>
          <cell r="J3881">
            <v>2</v>
          </cell>
          <cell r="K3881">
            <v>5378.8662222222219</v>
          </cell>
          <cell r="L3881">
            <v>514.74850000000004</v>
          </cell>
          <cell r="M3881" t="str">
            <v>SPECFIT</v>
          </cell>
          <cell r="N3881" t="str">
            <v>(80)6102410</v>
          </cell>
          <cell r="O3881" t="str">
            <v>BOX</v>
          </cell>
          <cell r="P3881" t="str">
            <v>D</v>
          </cell>
          <cell r="Q3881" t="str">
            <v>F</v>
          </cell>
          <cell r="R3881">
            <v>4325.623529411765</v>
          </cell>
          <cell r="S3881">
            <v>4628.4171764705889</v>
          </cell>
          <cell r="T3881">
            <v>4524.28</v>
          </cell>
          <cell r="U3881">
            <v>4524.28</v>
          </cell>
          <cell r="V3881">
            <v>4840.9795999999997</v>
          </cell>
          <cell r="W3881">
            <v>4840.9795999999997</v>
          </cell>
          <cell r="X3881">
            <v>4840.9795999999997</v>
          </cell>
          <cell r="Y3881">
            <v>4840.9795999999997</v>
          </cell>
          <cell r="Z3881">
            <v>5378.8662222222219</v>
          </cell>
          <cell r="AB3881" t="str">
            <v/>
          </cell>
          <cell r="AC3881">
            <v>2036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I3881" t="str">
            <v/>
          </cell>
          <cell r="AJ3881" t="str">
            <v/>
          </cell>
          <cell r="AM3881" t="e">
            <v>#N/A</v>
          </cell>
        </row>
        <row r="3882">
          <cell r="A3882" t="str">
            <v>ACTIVE</v>
          </cell>
          <cell r="B3882" t="str">
            <v>37-1883</v>
          </cell>
          <cell r="C3882">
            <v>28871520</v>
          </cell>
          <cell r="D3882" t="str">
            <v>37-1883</v>
          </cell>
          <cell r="E3882" t="str">
            <v>SDR 26</v>
          </cell>
          <cell r="F3882" t="str">
            <v>24X12 INCR COUPLING ECC GXG SDR26</v>
          </cell>
          <cell r="G3882">
            <v>61.02</v>
          </cell>
          <cell r="H3882">
            <v>27.678183840000003</v>
          </cell>
          <cell r="I3882">
            <v>1</v>
          </cell>
          <cell r="J3882">
            <v>2</v>
          </cell>
          <cell r="K3882">
            <v>5546.0240000000003</v>
          </cell>
          <cell r="L3882">
            <v>530.74540000000002</v>
          </cell>
          <cell r="M3882" t="str">
            <v>SPECFIT</v>
          </cell>
          <cell r="N3882" t="str">
            <v>(80)6102412</v>
          </cell>
          <cell r="O3882" t="str">
            <v>BOX</v>
          </cell>
          <cell r="P3882" t="str">
            <v>D</v>
          </cell>
          <cell r="Q3882" t="str">
            <v>F</v>
          </cell>
          <cell r="R3882">
            <v>4460.0470588235294</v>
          </cell>
          <cell r="S3882">
            <v>4772.250352941177</v>
          </cell>
          <cell r="T3882">
            <v>4664.88</v>
          </cell>
          <cell r="U3882">
            <v>4664.88</v>
          </cell>
          <cell r="V3882">
            <v>4991.4216000000006</v>
          </cell>
          <cell r="W3882">
            <v>4991.4216000000006</v>
          </cell>
          <cell r="X3882">
            <v>4991.4216000000006</v>
          </cell>
          <cell r="Y3882">
            <v>4991.4216000000006</v>
          </cell>
          <cell r="Z3882">
            <v>5546.0240000000003</v>
          </cell>
          <cell r="AB3882" t="str">
            <v/>
          </cell>
          <cell r="AC3882">
            <v>2037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I3882" t="str">
            <v/>
          </cell>
          <cell r="AJ3882" t="str">
            <v/>
          </cell>
          <cell r="AM3882" t="e">
            <v>#N/A</v>
          </cell>
        </row>
        <row r="3883">
          <cell r="A3883" t="str">
            <v>ACTIVE</v>
          </cell>
          <cell r="B3883" t="str">
            <v>37-1884</v>
          </cell>
          <cell r="C3883">
            <v>28871538</v>
          </cell>
          <cell r="D3883" t="str">
            <v>37-1884</v>
          </cell>
          <cell r="E3883" t="str">
            <v>SDR 26</v>
          </cell>
          <cell r="F3883" t="str">
            <v>24X15 INCR COUPLING ECC GXG SDR26</v>
          </cell>
          <cell r="G3883">
            <v>65.34</v>
          </cell>
          <cell r="H3883">
            <v>29.637701280000002</v>
          </cell>
          <cell r="I3883">
            <v>1</v>
          </cell>
          <cell r="J3883">
            <v>2</v>
          </cell>
          <cell r="K3883">
            <v>5684.1253333333334</v>
          </cell>
          <cell r="L3883">
            <v>543.96140000000003</v>
          </cell>
          <cell r="M3883" t="str">
            <v>SPECFIT</v>
          </cell>
          <cell r="N3883" t="str">
            <v>(80)6102415</v>
          </cell>
          <cell r="O3883" t="str">
            <v>BOX</v>
          </cell>
          <cell r="P3883" t="str">
            <v>D</v>
          </cell>
          <cell r="Q3883" t="str">
            <v>F</v>
          </cell>
          <cell r="R3883">
            <v>4571.1058823529411</v>
          </cell>
          <cell r="S3883">
            <v>4891.0832941176468</v>
          </cell>
          <cell r="T3883">
            <v>4781.04</v>
          </cell>
          <cell r="U3883">
            <v>4781.04</v>
          </cell>
          <cell r="V3883">
            <v>5115.7128000000002</v>
          </cell>
          <cell r="W3883">
            <v>5115.7128000000002</v>
          </cell>
          <cell r="X3883">
            <v>5115.7128000000002</v>
          </cell>
          <cell r="Y3883">
            <v>5115.7128000000002</v>
          </cell>
          <cell r="Z3883">
            <v>5684.1253333333334</v>
          </cell>
          <cell r="AB3883" t="str">
            <v/>
          </cell>
          <cell r="AC3883">
            <v>2038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I3883" t="str">
            <v/>
          </cell>
          <cell r="AJ3883" t="str">
            <v/>
          </cell>
          <cell r="AM3883" t="e">
            <v>#N/A</v>
          </cell>
        </row>
        <row r="3884">
          <cell r="A3884" t="str">
            <v>ACTIVE</v>
          </cell>
          <cell r="B3884" t="str">
            <v>37-1885</v>
          </cell>
          <cell r="C3884">
            <v>28871546</v>
          </cell>
          <cell r="D3884" t="str">
            <v>37-1885</v>
          </cell>
          <cell r="E3884" t="str">
            <v>SDR 26</v>
          </cell>
          <cell r="F3884" t="str">
            <v>24X18 INCR COUPLING ECC GXG SDR26</v>
          </cell>
          <cell r="G3884">
            <v>72.900000000000006</v>
          </cell>
          <cell r="H3884">
            <v>33.066856800000004</v>
          </cell>
          <cell r="I3884">
            <v>1</v>
          </cell>
          <cell r="J3884">
            <v>2</v>
          </cell>
          <cell r="K3884">
            <v>5989.3249999999998</v>
          </cell>
          <cell r="L3884">
            <v>573.16890000000001</v>
          </cell>
          <cell r="M3884" t="str">
            <v>SPECFIT</v>
          </cell>
          <cell r="N3884" t="str">
            <v>(80)6102418</v>
          </cell>
          <cell r="O3884" t="str">
            <v>BOX</v>
          </cell>
          <cell r="P3884" t="str">
            <v>D</v>
          </cell>
          <cell r="Q3884" t="str">
            <v>F</v>
          </cell>
          <cell r="R3884">
            <v>4816.552941176471</v>
          </cell>
          <cell r="S3884">
            <v>5153.7116470588244</v>
          </cell>
          <cell r="T3884">
            <v>5037.75</v>
          </cell>
          <cell r="U3884">
            <v>5037.75</v>
          </cell>
          <cell r="V3884">
            <v>5390.3924999999999</v>
          </cell>
          <cell r="W3884">
            <v>5390.3924999999999</v>
          </cell>
          <cell r="X3884">
            <v>5390.3924999999999</v>
          </cell>
          <cell r="Y3884">
            <v>5390.3924999999999</v>
          </cell>
          <cell r="Z3884">
            <v>5989.3249999999998</v>
          </cell>
          <cell r="AB3884" t="str">
            <v/>
          </cell>
          <cell r="AC3884">
            <v>2039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I3884" t="str">
            <v/>
          </cell>
          <cell r="AJ3884" t="str">
            <v/>
          </cell>
          <cell r="AM3884" t="e">
            <v>#N/A</v>
          </cell>
        </row>
        <row r="3885">
          <cell r="A3885" t="str">
            <v>ACTIVE</v>
          </cell>
          <cell r="B3885" t="str">
            <v>37-1886</v>
          </cell>
          <cell r="C3885">
            <v>28871554</v>
          </cell>
          <cell r="D3885" t="str">
            <v>37-1886</v>
          </cell>
          <cell r="E3885" t="str">
            <v>SDR 26</v>
          </cell>
          <cell r="F3885" t="str">
            <v>24X21 INCR COUPLING ECC GXG SDR26</v>
          </cell>
          <cell r="G3885">
            <v>0.01</v>
          </cell>
          <cell r="H3885">
            <v>4.5359199999999997E-3</v>
          </cell>
          <cell r="I3885">
            <v>1</v>
          </cell>
          <cell r="J3885" t="str">
            <v>-</v>
          </cell>
          <cell r="K3885">
            <v>6496.5050000000001</v>
          </cell>
          <cell r="L3885">
            <v>621.70590000000004</v>
          </cell>
          <cell r="M3885" t="str">
            <v>SPECFIT</v>
          </cell>
          <cell r="N3885" t="str">
            <v>(80)6102421</v>
          </cell>
          <cell r="O3885" t="str">
            <v>BOX</v>
          </cell>
          <cell r="P3885" t="str">
            <v>D</v>
          </cell>
          <cell r="Q3885" t="str">
            <v>F</v>
          </cell>
          <cell r="R3885">
            <v>5224.4235294117652</v>
          </cell>
          <cell r="S3885">
            <v>5590.1331764705892</v>
          </cell>
          <cell r="T3885">
            <v>5464.35</v>
          </cell>
          <cell r="U3885">
            <v>5464.35</v>
          </cell>
          <cell r="V3885">
            <v>5846.8545000000004</v>
          </cell>
          <cell r="W3885">
            <v>5846.8545000000004</v>
          </cell>
          <cell r="X3885">
            <v>5846.8545000000004</v>
          </cell>
          <cell r="Y3885">
            <v>5846.8545000000004</v>
          </cell>
          <cell r="Z3885">
            <v>6496.5050000000001</v>
          </cell>
          <cell r="AB3885" t="str">
            <v/>
          </cell>
          <cell r="AC3885">
            <v>2040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I3885" t="str">
            <v/>
          </cell>
          <cell r="AJ3885" t="str">
            <v/>
          </cell>
          <cell r="AM3885" t="e">
            <v>#N/A</v>
          </cell>
        </row>
        <row r="3886">
          <cell r="A3886" t="str">
            <v>ACTIVE</v>
          </cell>
          <cell r="B3886" t="str">
            <v>37-1887</v>
          </cell>
          <cell r="C3886">
            <v>28871562</v>
          </cell>
          <cell r="D3886" t="str">
            <v>37-1887</v>
          </cell>
          <cell r="E3886" t="str">
            <v>SDR 26</v>
          </cell>
          <cell r="F3886" t="str">
            <v>27X4 INCR COUPLING ECC GXG SDR26</v>
          </cell>
          <cell r="G3886">
            <v>86.4</v>
          </cell>
          <cell r="H3886">
            <v>39.190348800000002</v>
          </cell>
          <cell r="I3886">
            <v>1</v>
          </cell>
          <cell r="J3886">
            <v>2</v>
          </cell>
          <cell r="K3886">
            <v>5094.8050000000003</v>
          </cell>
          <cell r="L3886">
            <v>476.59460000000001</v>
          </cell>
          <cell r="M3886" t="str">
            <v>SPECFIT</v>
          </cell>
          <cell r="N3886" t="str">
            <v>(80)610274</v>
          </cell>
          <cell r="O3886" t="str">
            <v>BOX</v>
          </cell>
          <cell r="P3886" t="str">
            <v>D</v>
          </cell>
          <cell r="Q3886" t="str">
            <v>F</v>
          </cell>
          <cell r="R3886">
            <v>4005</v>
          </cell>
          <cell r="S3886">
            <v>4285.3500000000004</v>
          </cell>
          <cell r="T3886">
            <v>4285.3500000000004</v>
          </cell>
          <cell r="U3886">
            <v>4285.3500000000004</v>
          </cell>
          <cell r="V3886">
            <v>4585.3245000000006</v>
          </cell>
          <cell r="W3886">
            <v>4585.3245000000006</v>
          </cell>
          <cell r="X3886">
            <v>4585.3245000000006</v>
          </cell>
          <cell r="Y3886">
            <v>4585.3245000000006</v>
          </cell>
          <cell r="Z3886">
            <v>5094.8050000000003</v>
          </cell>
          <cell r="AB3886" t="str">
            <v/>
          </cell>
          <cell r="AC3886">
            <v>2041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I3886" t="str">
            <v/>
          </cell>
          <cell r="AJ3886" t="str">
            <v/>
          </cell>
          <cell r="AM3886" t="e">
            <v>#N/A</v>
          </cell>
        </row>
        <row r="3887">
          <cell r="A3887" t="str">
            <v>ACTIVE</v>
          </cell>
          <cell r="B3887" t="str">
            <v>37-1888</v>
          </cell>
          <cell r="C3887">
            <v>28871570</v>
          </cell>
          <cell r="D3887" t="str">
            <v>37-1888</v>
          </cell>
          <cell r="E3887" t="str">
            <v>SDR 26</v>
          </cell>
          <cell r="F3887" t="str">
            <v>27X6 INCR COUPLING ECC GXG SDR26</v>
          </cell>
          <cell r="G3887">
            <v>87.48</v>
          </cell>
          <cell r="H3887">
            <v>39.680228159999999</v>
          </cell>
          <cell r="I3887">
            <v>1</v>
          </cell>
          <cell r="J3887">
            <v>2</v>
          </cell>
          <cell r="K3887">
            <v>5117.8227281045765</v>
          </cell>
          <cell r="L3887">
            <v>478.74790000000002</v>
          </cell>
          <cell r="M3887" t="str">
            <v>SPECFIT</v>
          </cell>
          <cell r="N3887" t="str">
            <v>(80)610276</v>
          </cell>
          <cell r="O3887" t="str">
            <v>BOX</v>
          </cell>
          <cell r="P3887" t="str">
            <v>D</v>
          </cell>
          <cell r="Q3887" t="str">
            <v>F</v>
          </cell>
          <cell r="R3887">
            <v>4023.0941176470592</v>
          </cell>
          <cell r="S3887">
            <v>4304.710705882354</v>
          </cell>
          <cell r="T3887">
            <v>4304.710705882354</v>
          </cell>
          <cell r="U3887">
            <v>4304.710705882354</v>
          </cell>
          <cell r="V3887">
            <v>4606.0404552941191</v>
          </cell>
          <cell r="W3887">
            <v>4606.0404552941191</v>
          </cell>
          <cell r="X3887">
            <v>4606.0404552941191</v>
          </cell>
          <cell r="Y3887">
            <v>4606.0404552941191</v>
          </cell>
          <cell r="Z3887">
            <v>5117.8227281045765</v>
          </cell>
          <cell r="AB3887" t="str">
            <v/>
          </cell>
          <cell r="AC3887">
            <v>2042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I3887" t="str">
            <v/>
          </cell>
          <cell r="AJ3887" t="str">
            <v/>
          </cell>
          <cell r="AM3887" t="e">
            <v>#N/A</v>
          </cell>
        </row>
        <row r="3888">
          <cell r="A3888" t="str">
            <v>ACTIVE</v>
          </cell>
          <cell r="B3888" t="str">
            <v>37-1889</v>
          </cell>
          <cell r="C3888">
            <v>28871589</v>
          </cell>
          <cell r="D3888" t="str">
            <v>37-1889</v>
          </cell>
          <cell r="E3888" t="str">
            <v>SDR 26</v>
          </cell>
          <cell r="F3888" t="str">
            <v>27X8 INCR COUPLING ECC GXG SDR26</v>
          </cell>
          <cell r="G3888">
            <v>88.02</v>
          </cell>
          <cell r="H3888">
            <v>39.92516784</v>
          </cell>
          <cell r="I3888">
            <v>1</v>
          </cell>
          <cell r="J3888">
            <v>2</v>
          </cell>
          <cell r="K3888">
            <v>5172.6582000000008</v>
          </cell>
          <cell r="L3888">
            <v>483.8766</v>
          </cell>
          <cell r="M3888" t="str">
            <v>SPECFIT</v>
          </cell>
          <cell r="N3888" t="str">
            <v>(80)610278</v>
          </cell>
          <cell r="O3888" t="str">
            <v>BOX</v>
          </cell>
          <cell r="P3888" t="str">
            <v>D</v>
          </cell>
          <cell r="Q3888" t="str">
            <v>F</v>
          </cell>
          <cell r="R3888">
            <v>4066.2000000000003</v>
          </cell>
          <cell r="S3888">
            <v>4350.8340000000007</v>
          </cell>
          <cell r="T3888">
            <v>4350.8340000000007</v>
          </cell>
          <cell r="U3888">
            <v>4350.8340000000007</v>
          </cell>
          <cell r="V3888">
            <v>4655.3923800000011</v>
          </cell>
          <cell r="W3888">
            <v>4655.3923800000011</v>
          </cell>
          <cell r="X3888">
            <v>4655.3923800000011</v>
          </cell>
          <cell r="Y3888">
            <v>4655.3923800000011</v>
          </cell>
          <cell r="Z3888">
            <v>5172.6582000000008</v>
          </cell>
          <cell r="AB3888" t="str">
            <v/>
          </cell>
          <cell r="AC3888">
            <v>2043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I3888" t="str">
            <v/>
          </cell>
          <cell r="AJ3888" t="str">
            <v/>
          </cell>
          <cell r="AM3888" t="e">
            <v>#N/A</v>
          </cell>
        </row>
        <row r="3889">
          <cell r="A3889" t="str">
            <v>ACTIVE</v>
          </cell>
          <cell r="B3889" t="str">
            <v>37-1890</v>
          </cell>
          <cell r="C3889">
            <v>28871597</v>
          </cell>
          <cell r="D3889" t="str">
            <v>37-1890</v>
          </cell>
          <cell r="E3889" t="str">
            <v>SDR 26</v>
          </cell>
          <cell r="F3889" t="str">
            <v>27X10 INCR COUPLING ECC GXG SDR26</v>
          </cell>
          <cell r="G3889">
            <v>89.64</v>
          </cell>
          <cell r="H3889">
            <v>40.659986879999998</v>
          </cell>
          <cell r="I3889">
            <v>1</v>
          </cell>
          <cell r="J3889">
            <v>2</v>
          </cell>
          <cell r="K3889">
            <v>5231.63925751634</v>
          </cell>
          <cell r="L3889">
            <v>489.39400000000001</v>
          </cell>
          <cell r="M3889" t="str">
            <v>SPECFIT</v>
          </cell>
          <cell r="N3889" t="str">
            <v>(80)6102710</v>
          </cell>
          <cell r="O3889" t="str">
            <v>BOX</v>
          </cell>
          <cell r="P3889" t="str">
            <v>D</v>
          </cell>
          <cell r="Q3889" t="str">
            <v>F</v>
          </cell>
          <cell r="R3889">
            <v>4112.5647058823524</v>
          </cell>
          <cell r="S3889">
            <v>4400.4442352941178</v>
          </cell>
          <cell r="T3889">
            <v>4400.4442352941178</v>
          </cell>
          <cell r="U3889">
            <v>4400.4442352941178</v>
          </cell>
          <cell r="V3889">
            <v>4708.4753317647064</v>
          </cell>
          <cell r="W3889">
            <v>4708.4753317647064</v>
          </cell>
          <cell r="X3889">
            <v>4708.4753317647064</v>
          </cell>
          <cell r="Y3889">
            <v>4708.4753317647064</v>
          </cell>
          <cell r="Z3889">
            <v>5231.63925751634</v>
          </cell>
          <cell r="AB3889" t="str">
            <v/>
          </cell>
          <cell r="AC3889">
            <v>2044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I3889" t="str">
            <v/>
          </cell>
          <cell r="AJ3889" t="str">
            <v/>
          </cell>
          <cell r="AM3889" t="e">
            <v>#N/A</v>
          </cell>
        </row>
        <row r="3890">
          <cell r="A3890" t="str">
            <v>ACTIVE</v>
          </cell>
          <cell r="B3890" t="str">
            <v>37-1891</v>
          </cell>
          <cell r="C3890">
            <v>28871600</v>
          </cell>
          <cell r="D3890" t="str">
            <v>37-1891</v>
          </cell>
          <cell r="E3890" t="str">
            <v>SDR 26</v>
          </cell>
          <cell r="F3890" t="str">
            <v>27X12 INCR COUPLING ECC GXG SDR26</v>
          </cell>
          <cell r="G3890">
            <v>91.26</v>
          </cell>
          <cell r="H3890">
            <v>41.394805920000003</v>
          </cell>
          <cell r="I3890">
            <v>1</v>
          </cell>
          <cell r="J3890">
            <v>1</v>
          </cell>
          <cell r="K3890">
            <v>5499.9050418300658</v>
          </cell>
          <cell r="L3890">
            <v>514.48929999999996</v>
          </cell>
          <cell r="M3890" t="str">
            <v>SPECFIT</v>
          </cell>
          <cell r="N3890" t="str">
            <v>(80)6102712</v>
          </cell>
          <cell r="O3890" t="str">
            <v>BOX</v>
          </cell>
          <cell r="P3890" t="str">
            <v>D</v>
          </cell>
          <cell r="Q3890" t="str">
            <v>F</v>
          </cell>
          <cell r="R3890">
            <v>4323.447058823529</v>
          </cell>
          <cell r="S3890">
            <v>4626.0883529411767</v>
          </cell>
          <cell r="T3890">
            <v>4626.0883529411767</v>
          </cell>
          <cell r="U3890">
            <v>4626.0883529411767</v>
          </cell>
          <cell r="V3890">
            <v>4949.9145376470597</v>
          </cell>
          <cell r="W3890">
            <v>4949.9145376470597</v>
          </cell>
          <cell r="X3890">
            <v>4949.9145376470597</v>
          </cell>
          <cell r="Y3890">
            <v>4949.9145376470597</v>
          </cell>
          <cell r="Z3890">
            <v>5499.9050418300658</v>
          </cell>
          <cell r="AB3890" t="str">
            <v/>
          </cell>
          <cell r="AC3890">
            <v>2045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I3890" t="str">
            <v/>
          </cell>
          <cell r="AJ3890" t="str">
            <v/>
          </cell>
          <cell r="AM3890" t="e">
            <v>#N/A</v>
          </cell>
        </row>
        <row r="3891">
          <cell r="A3891" t="str">
            <v>ACTIVE</v>
          </cell>
          <cell r="B3891" t="str">
            <v>37-1892</v>
          </cell>
          <cell r="C3891">
            <v>28871619</v>
          </cell>
          <cell r="D3891" t="str">
            <v>37-1892</v>
          </cell>
          <cell r="E3891" t="str">
            <v>SDR 26</v>
          </cell>
          <cell r="F3891" t="str">
            <v>27X15 INCR COUPLING ECC GXG SDR26</v>
          </cell>
          <cell r="G3891">
            <v>96.12</v>
          </cell>
          <cell r="H3891">
            <v>43.599263040000004</v>
          </cell>
          <cell r="I3891">
            <v>1</v>
          </cell>
          <cell r="J3891">
            <v>1</v>
          </cell>
          <cell r="K3891">
            <v>5529.6275437908507</v>
          </cell>
          <cell r="L3891">
            <v>517.27020000000005</v>
          </cell>
          <cell r="M3891" t="str">
            <v>SPECFIT</v>
          </cell>
          <cell r="N3891" t="str">
            <v>(80)6102715</v>
          </cell>
          <cell r="O3891" t="str">
            <v>BOX</v>
          </cell>
          <cell r="P3891" t="str">
            <v>D</v>
          </cell>
          <cell r="Q3891" t="str">
            <v>F</v>
          </cell>
          <cell r="R3891">
            <v>4346.8117647058825</v>
          </cell>
          <cell r="S3891">
            <v>4651.088588235295</v>
          </cell>
          <cell r="T3891">
            <v>4651.088588235295</v>
          </cell>
          <cell r="U3891">
            <v>4651.088588235295</v>
          </cell>
          <cell r="V3891">
            <v>4976.6647894117659</v>
          </cell>
          <cell r="W3891">
            <v>4976.6647894117659</v>
          </cell>
          <cell r="X3891">
            <v>4976.6647894117659</v>
          </cell>
          <cell r="Y3891">
            <v>4976.6647894117659</v>
          </cell>
          <cell r="Z3891">
            <v>5529.6275437908507</v>
          </cell>
          <cell r="AB3891" t="str">
            <v/>
          </cell>
          <cell r="AC3891">
            <v>2046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I3891" t="str">
            <v/>
          </cell>
          <cell r="AJ3891" t="str">
            <v/>
          </cell>
          <cell r="AM3891" t="e">
            <v>#N/A</v>
          </cell>
        </row>
        <row r="3892">
          <cell r="A3892" t="str">
            <v>ACTIVE</v>
          </cell>
          <cell r="B3892" t="str">
            <v>37-1893</v>
          </cell>
          <cell r="C3892">
            <v>28871627</v>
          </cell>
          <cell r="D3892" t="str">
            <v>37-1893</v>
          </cell>
          <cell r="E3892" t="str">
            <v>SDR 26</v>
          </cell>
          <cell r="F3892" t="str">
            <v>27X18 INCR COUPLING ECC GXG SDR26</v>
          </cell>
          <cell r="G3892">
            <v>103.14</v>
          </cell>
          <cell r="H3892">
            <v>46.783478879999997</v>
          </cell>
          <cell r="I3892">
            <v>1</v>
          </cell>
          <cell r="J3892">
            <v>1</v>
          </cell>
          <cell r="K3892">
            <v>5757.4850928104579</v>
          </cell>
          <cell r="L3892">
            <v>538.5847</v>
          </cell>
          <cell r="M3892" t="str">
            <v>SPECFIT</v>
          </cell>
          <cell r="N3892" t="str">
            <v>(80)6102718</v>
          </cell>
          <cell r="O3892" t="str">
            <v>BOX</v>
          </cell>
          <cell r="P3892" t="str">
            <v>D</v>
          </cell>
          <cell r="Q3892" t="str">
            <v>F</v>
          </cell>
          <cell r="R3892">
            <v>4525.9294117647059</v>
          </cell>
          <cell r="S3892">
            <v>4842.7444705882353</v>
          </cell>
          <cell r="T3892">
            <v>4842.7444705882353</v>
          </cell>
          <cell r="U3892">
            <v>4842.7444705882353</v>
          </cell>
          <cell r="V3892">
            <v>5181.7365835294122</v>
          </cell>
          <cell r="W3892">
            <v>5181.7365835294122</v>
          </cell>
          <cell r="X3892">
            <v>5181.7365835294122</v>
          </cell>
          <cell r="Y3892">
            <v>5181.7365835294122</v>
          </cell>
          <cell r="Z3892">
            <v>5757.4850928104579</v>
          </cell>
          <cell r="AB3892" t="str">
            <v/>
          </cell>
          <cell r="AC3892">
            <v>2047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I3892" t="str">
            <v/>
          </cell>
          <cell r="AJ3892" t="str">
            <v/>
          </cell>
          <cell r="AM3892" t="e">
            <v>#N/A</v>
          </cell>
        </row>
        <row r="3893">
          <cell r="A3893" t="str">
            <v>ACTIVE</v>
          </cell>
          <cell r="B3893" t="str">
            <v>37-1894</v>
          </cell>
          <cell r="C3893">
            <v>28871635</v>
          </cell>
          <cell r="D3893" t="str">
            <v>37-1894</v>
          </cell>
          <cell r="E3893" t="str">
            <v>SDR 26</v>
          </cell>
          <cell r="F3893" t="str">
            <v>27X21 INCR COUPLING ECC GXG SDR26</v>
          </cell>
          <cell r="G3893">
            <v>112.86</v>
          </cell>
          <cell r="H3893">
            <v>51.192393119999998</v>
          </cell>
          <cell r="I3893">
            <v>1</v>
          </cell>
          <cell r="J3893">
            <v>1</v>
          </cell>
          <cell r="K3893">
            <v>6635.1220313725498</v>
          </cell>
          <cell r="L3893">
            <v>620.68389999999999</v>
          </cell>
          <cell r="M3893" t="str">
            <v>SPECFIT</v>
          </cell>
          <cell r="N3893" t="str">
            <v>(80)6102721</v>
          </cell>
          <cell r="O3893" t="str">
            <v>BOX</v>
          </cell>
          <cell r="P3893" t="str">
            <v>D</v>
          </cell>
          <cell r="Q3893" t="str">
            <v>F</v>
          </cell>
          <cell r="R3893">
            <v>5215.8352941176472</v>
          </cell>
          <cell r="S3893">
            <v>5580.943764705883</v>
          </cell>
          <cell r="T3893">
            <v>5580.943764705883</v>
          </cell>
          <cell r="U3893">
            <v>5580.943764705883</v>
          </cell>
          <cell r="V3893">
            <v>5971.609828235295</v>
          </cell>
          <cell r="W3893">
            <v>5971.609828235295</v>
          </cell>
          <cell r="X3893">
            <v>5971.609828235295</v>
          </cell>
          <cell r="Y3893">
            <v>5971.609828235295</v>
          </cell>
          <cell r="Z3893">
            <v>6635.1220313725498</v>
          </cell>
          <cell r="AB3893" t="str">
            <v/>
          </cell>
          <cell r="AC3893">
            <v>2048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I3893" t="str">
            <v/>
          </cell>
          <cell r="AJ3893" t="str">
            <v/>
          </cell>
          <cell r="AM3893" t="e">
            <v>#N/A</v>
          </cell>
        </row>
        <row r="3894">
          <cell r="A3894" t="str">
            <v>ACTIVE</v>
          </cell>
          <cell r="B3894" t="str">
            <v>37-1895</v>
          </cell>
          <cell r="C3894">
            <v>28871643</v>
          </cell>
          <cell r="D3894" t="str">
            <v>37-1895</v>
          </cell>
          <cell r="E3894" t="str">
            <v>SDR 26</v>
          </cell>
          <cell r="F3894" t="str">
            <v>27X24 INCR COUPLING ECC GXG SDR26</v>
          </cell>
          <cell r="G3894">
            <v>0.01</v>
          </cell>
          <cell r="H3894">
            <v>4.5359199999999997E-3</v>
          </cell>
          <cell r="I3894">
            <v>1</v>
          </cell>
          <cell r="J3894" t="str">
            <v>-</v>
          </cell>
          <cell r="K3894">
            <v>7187.712132026144</v>
          </cell>
          <cell r="L3894">
            <v>672.3759</v>
          </cell>
          <cell r="M3894" t="str">
            <v>SPECFIT</v>
          </cell>
          <cell r="N3894" t="str">
            <v>(80)6102724</v>
          </cell>
          <cell r="O3894" t="str">
            <v>BOX</v>
          </cell>
          <cell r="P3894" t="str">
            <v>D</v>
          </cell>
          <cell r="Q3894" t="str">
            <v>F</v>
          </cell>
          <cell r="R3894">
            <v>5650.2235294117645</v>
          </cell>
          <cell r="S3894">
            <v>6045.7391764705881</v>
          </cell>
          <cell r="T3894">
            <v>6045.7391764705881</v>
          </cell>
          <cell r="U3894">
            <v>6045.7391764705881</v>
          </cell>
          <cell r="V3894">
            <v>6468.9409188235295</v>
          </cell>
          <cell r="W3894">
            <v>6468.9409188235295</v>
          </cell>
          <cell r="X3894">
            <v>6468.9409188235295</v>
          </cell>
          <cell r="Y3894">
            <v>6468.9409188235295</v>
          </cell>
          <cell r="Z3894">
            <v>7187.712132026144</v>
          </cell>
          <cell r="AB3894" t="str">
            <v/>
          </cell>
          <cell r="AC3894">
            <v>2049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I3894" t="str">
            <v/>
          </cell>
          <cell r="AJ3894" t="str">
            <v/>
          </cell>
          <cell r="AM3894" t="e">
            <v>#N/A</v>
          </cell>
        </row>
        <row r="3895">
          <cell r="A3895" t="str">
            <v>ACTIVE</v>
          </cell>
          <cell r="B3895" t="str">
            <v>37-1896</v>
          </cell>
          <cell r="C3895">
            <v>28871651</v>
          </cell>
          <cell r="D3895" t="str">
            <v>37-1896</v>
          </cell>
          <cell r="E3895" t="str">
            <v>SDR 26</v>
          </cell>
          <cell r="F3895" t="str">
            <v>30X4 INCR COUPLING ECC GXG SDR26</v>
          </cell>
          <cell r="G3895">
            <v>138.24</v>
          </cell>
          <cell r="H3895">
            <v>62.704558080000005</v>
          </cell>
          <cell r="I3895">
            <v>1</v>
          </cell>
          <cell r="J3895">
            <v>1</v>
          </cell>
          <cell r="K3895">
            <v>6521.3504000000003</v>
          </cell>
          <cell r="L3895">
            <v>610.04150000000004</v>
          </cell>
          <cell r="M3895" t="str">
            <v>SPECFIT</v>
          </cell>
          <cell r="N3895" t="str">
            <v>(80)610304</v>
          </cell>
          <cell r="O3895" t="str">
            <v>BOX</v>
          </cell>
          <cell r="P3895" t="str">
            <v>D</v>
          </cell>
          <cell r="Q3895" t="str">
            <v>F</v>
          </cell>
          <cell r="R3895">
            <v>5126.3999999999996</v>
          </cell>
          <cell r="S3895">
            <v>5485.2479999999996</v>
          </cell>
          <cell r="T3895">
            <v>5485.2479999999996</v>
          </cell>
          <cell r="U3895">
            <v>5485.2479999999996</v>
          </cell>
          <cell r="V3895">
            <v>5869.2153600000001</v>
          </cell>
          <cell r="W3895">
            <v>5869.2153600000001</v>
          </cell>
          <cell r="X3895">
            <v>5869.2153600000001</v>
          </cell>
          <cell r="Y3895">
            <v>5869.2153600000001</v>
          </cell>
          <cell r="Z3895">
            <v>6521.3504000000003</v>
          </cell>
          <cell r="AB3895" t="str">
            <v/>
          </cell>
          <cell r="AC3895">
            <v>2050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I3895" t="str">
            <v/>
          </cell>
          <cell r="AJ3895" t="str">
            <v/>
          </cell>
          <cell r="AM3895" t="e">
            <v>#N/A</v>
          </cell>
        </row>
        <row r="3896">
          <cell r="A3896" t="str">
            <v>ACTIVE</v>
          </cell>
          <cell r="B3896" t="str">
            <v>37-1897</v>
          </cell>
          <cell r="C3896">
            <v>28871660</v>
          </cell>
          <cell r="D3896" t="str">
            <v>37-1897</v>
          </cell>
          <cell r="E3896" t="str">
            <v>SDR 26</v>
          </cell>
          <cell r="F3896" t="str">
            <v>30X6 INCR COUPLING ECC GXG SDR26</v>
          </cell>
          <cell r="G3896">
            <v>138.78</v>
          </cell>
          <cell r="H3896">
            <v>62.94949776</v>
          </cell>
          <cell r="I3896">
            <v>1</v>
          </cell>
          <cell r="J3896">
            <v>1</v>
          </cell>
          <cell r="K3896">
            <v>6550.8035137254901</v>
          </cell>
          <cell r="L3896">
            <v>612.79650000000004</v>
          </cell>
          <cell r="M3896" t="str">
            <v>SPECFIT</v>
          </cell>
          <cell r="N3896" t="str">
            <v>(80)610306</v>
          </cell>
          <cell r="O3896" t="str">
            <v>BOX</v>
          </cell>
          <cell r="P3896" t="str">
            <v>D</v>
          </cell>
          <cell r="Q3896" t="str">
            <v>F</v>
          </cell>
          <cell r="R3896">
            <v>5149.552941176471</v>
          </cell>
          <cell r="S3896">
            <v>5510.0216470588239</v>
          </cell>
          <cell r="T3896">
            <v>5510.0216470588239</v>
          </cell>
          <cell r="U3896">
            <v>5510.0216470588239</v>
          </cell>
          <cell r="V3896">
            <v>5895.7231623529415</v>
          </cell>
          <cell r="W3896">
            <v>5895.7231623529415</v>
          </cell>
          <cell r="X3896">
            <v>5895.7231623529415</v>
          </cell>
          <cell r="Y3896">
            <v>5895.7231623529415</v>
          </cell>
          <cell r="Z3896">
            <v>6550.8035137254901</v>
          </cell>
          <cell r="AB3896" t="str">
            <v/>
          </cell>
          <cell r="AC3896">
            <v>2051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I3896" t="str">
            <v/>
          </cell>
          <cell r="AJ3896" t="str">
            <v/>
          </cell>
          <cell r="AM3896" t="e">
            <v>#N/A</v>
          </cell>
        </row>
        <row r="3897">
          <cell r="A3897" t="str">
            <v>ACTIVE</v>
          </cell>
          <cell r="B3897" t="str">
            <v>37-1898</v>
          </cell>
          <cell r="C3897">
            <v>28871678</v>
          </cell>
          <cell r="D3897" t="str">
            <v>37-1898</v>
          </cell>
          <cell r="E3897" t="str">
            <v>SDR 26</v>
          </cell>
          <cell r="F3897" t="str">
            <v>30X8 INCR COUPLING ECC GXG SDR26</v>
          </cell>
          <cell r="G3897">
            <v>139.86000000000001</v>
          </cell>
          <cell r="H3897">
            <v>63.439377120000003</v>
          </cell>
          <cell r="I3897">
            <v>1</v>
          </cell>
          <cell r="J3897">
            <v>1</v>
          </cell>
          <cell r="K3897">
            <v>8385.038075816994</v>
          </cell>
          <cell r="L3897">
            <v>784.38059999999996</v>
          </cell>
          <cell r="M3897" t="str">
            <v>SPECFIT</v>
          </cell>
          <cell r="N3897" t="str">
            <v>(80)610308</v>
          </cell>
          <cell r="O3897" t="str">
            <v>BOX</v>
          </cell>
          <cell r="P3897" t="str">
            <v>D</v>
          </cell>
          <cell r="Q3897" t="str">
            <v>F</v>
          </cell>
          <cell r="R3897">
            <v>6591.4352941176476</v>
          </cell>
          <cell r="S3897">
            <v>7052.8357647058829</v>
          </cell>
          <cell r="T3897">
            <v>7052.8357647058829</v>
          </cell>
          <cell r="U3897">
            <v>7052.8357647058829</v>
          </cell>
          <cell r="V3897">
            <v>7546.5342682352948</v>
          </cell>
          <cell r="W3897">
            <v>7546.5342682352948</v>
          </cell>
          <cell r="X3897">
            <v>7546.5342682352948</v>
          </cell>
          <cell r="Y3897">
            <v>7546.5342682352948</v>
          </cell>
          <cell r="Z3897">
            <v>8385.038075816994</v>
          </cell>
          <cell r="AB3897" t="str">
            <v/>
          </cell>
          <cell r="AC3897">
            <v>2052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I3897" t="str">
            <v/>
          </cell>
          <cell r="AJ3897" t="str">
            <v/>
          </cell>
          <cell r="AM3897" t="e">
            <v>#N/A</v>
          </cell>
        </row>
        <row r="3898">
          <cell r="A3898" t="str">
            <v>ACTIVE</v>
          </cell>
          <cell r="B3898" t="str">
            <v>37-1899</v>
          </cell>
          <cell r="C3898">
            <v>28871686</v>
          </cell>
          <cell r="D3898" t="str">
            <v>37-1899</v>
          </cell>
          <cell r="E3898" t="str">
            <v>SDR 26</v>
          </cell>
          <cell r="F3898" t="str">
            <v>30X10 INCR COUPLING ECC GXG SDR26</v>
          </cell>
          <cell r="G3898">
            <v>141.47999999999999</v>
          </cell>
          <cell r="H3898">
            <v>64.174196159999994</v>
          </cell>
          <cell r="I3898">
            <v>1</v>
          </cell>
          <cell r="J3898">
            <v>1</v>
          </cell>
          <cell r="K3898">
            <v>10732.876274509805</v>
          </cell>
          <cell r="L3898">
            <v>1004.0092</v>
          </cell>
          <cell r="M3898" t="str">
            <v>SPECFIT</v>
          </cell>
          <cell r="N3898" t="str">
            <v>(80)6103010</v>
          </cell>
          <cell r="O3898" t="str">
            <v>BOX</v>
          </cell>
          <cell r="P3898" t="str">
            <v>D</v>
          </cell>
          <cell r="Q3898" t="str">
            <v>F</v>
          </cell>
          <cell r="R3898">
            <v>8437.0588235294126</v>
          </cell>
          <cell r="S3898">
            <v>9027.6529411764714</v>
          </cell>
          <cell r="T3898">
            <v>9027.6529411764714</v>
          </cell>
          <cell r="U3898">
            <v>9027.6529411764714</v>
          </cell>
          <cell r="V3898">
            <v>9659.5886470588248</v>
          </cell>
          <cell r="W3898">
            <v>9659.5886470588248</v>
          </cell>
          <cell r="X3898">
            <v>9659.5886470588248</v>
          </cell>
          <cell r="Y3898">
            <v>9659.5886470588248</v>
          </cell>
          <cell r="Z3898">
            <v>10732.876274509805</v>
          </cell>
          <cell r="AB3898" t="str">
            <v/>
          </cell>
          <cell r="AC3898">
            <v>2053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I3898" t="str">
            <v/>
          </cell>
          <cell r="AJ3898" t="str">
            <v/>
          </cell>
          <cell r="AM3898" t="e">
            <v>#N/A</v>
          </cell>
        </row>
        <row r="3899">
          <cell r="A3899" t="str">
            <v>ACTIVE</v>
          </cell>
          <cell r="B3899" t="str">
            <v>37-1900</v>
          </cell>
          <cell r="C3899">
            <v>28871694</v>
          </cell>
          <cell r="D3899" t="str">
            <v>37-1900</v>
          </cell>
          <cell r="E3899" t="str">
            <v>SDR 26</v>
          </cell>
          <cell r="F3899" t="str">
            <v>30X12 INCR COUPLING ECC GXG SDR26</v>
          </cell>
          <cell r="G3899">
            <v>143.1</v>
          </cell>
          <cell r="H3899">
            <v>64.909015199999999</v>
          </cell>
          <cell r="I3899">
            <v>1</v>
          </cell>
          <cell r="J3899">
            <v>1</v>
          </cell>
          <cell r="K3899">
            <v>13738.051699346406</v>
          </cell>
          <cell r="L3899">
            <v>1285.1298999999999</v>
          </cell>
          <cell r="M3899" t="str">
            <v>SPECFIT</v>
          </cell>
          <cell r="N3899" t="str">
            <v>(80)6103012</v>
          </cell>
          <cell r="O3899" t="str">
            <v>BOX</v>
          </cell>
          <cell r="P3899" t="str">
            <v>D</v>
          </cell>
          <cell r="Q3899" t="str">
            <v>F</v>
          </cell>
          <cell r="R3899">
            <v>10799.411764705883</v>
          </cell>
          <cell r="S3899">
            <v>11555.370588235295</v>
          </cell>
          <cell r="T3899">
            <v>11555.370588235295</v>
          </cell>
          <cell r="U3899">
            <v>11555.370588235295</v>
          </cell>
          <cell r="V3899">
            <v>12364.246529411766</v>
          </cell>
          <cell r="W3899">
            <v>12364.246529411766</v>
          </cell>
          <cell r="X3899">
            <v>12364.246529411766</v>
          </cell>
          <cell r="Y3899">
            <v>12364.246529411766</v>
          </cell>
          <cell r="Z3899">
            <v>13738.051699346406</v>
          </cell>
          <cell r="AB3899" t="str">
            <v/>
          </cell>
          <cell r="AC3899">
            <v>2054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I3899" t="str">
            <v/>
          </cell>
          <cell r="AJ3899" t="str">
            <v/>
          </cell>
          <cell r="AM3899" t="e">
            <v>#N/A</v>
          </cell>
        </row>
        <row r="3900">
          <cell r="A3900" t="str">
            <v>ACTIVE</v>
          </cell>
          <cell r="B3900" t="str">
            <v>37-1901</v>
          </cell>
          <cell r="C3900">
            <v>28871708</v>
          </cell>
          <cell r="D3900" t="str">
            <v>37-1901</v>
          </cell>
          <cell r="E3900" t="str">
            <v>SDR 26</v>
          </cell>
          <cell r="F3900" t="str">
            <v>30X15 INCR COUPLING ECC GXG SDR26</v>
          </cell>
          <cell r="G3900">
            <v>147.41999999999999</v>
          </cell>
          <cell r="H3900">
            <v>66.868532639999998</v>
          </cell>
          <cell r="I3900">
            <v>1</v>
          </cell>
          <cell r="J3900">
            <v>1</v>
          </cell>
          <cell r="K3900">
            <v>17584.721141176477</v>
          </cell>
          <cell r="L3900">
            <v>1644.9670000000001</v>
          </cell>
          <cell r="M3900" t="str">
            <v>SPECFIT</v>
          </cell>
          <cell r="N3900" t="str">
            <v>(80)6103015</v>
          </cell>
          <cell r="O3900" t="str">
            <v>BOX</v>
          </cell>
          <cell r="P3900" t="str">
            <v>D</v>
          </cell>
          <cell r="Q3900" t="str">
            <v>F</v>
          </cell>
          <cell r="R3900">
            <v>13823.258823529413</v>
          </cell>
          <cell r="S3900">
            <v>14790.886941176474</v>
          </cell>
          <cell r="T3900">
            <v>14790.886941176474</v>
          </cell>
          <cell r="U3900">
            <v>14790.886941176474</v>
          </cell>
          <cell r="V3900">
            <v>15826.249027058828</v>
          </cell>
          <cell r="W3900">
            <v>15826.249027058828</v>
          </cell>
          <cell r="X3900">
            <v>15826.249027058828</v>
          </cell>
          <cell r="Y3900">
            <v>15826.249027058828</v>
          </cell>
          <cell r="Z3900">
            <v>17584.721141176477</v>
          </cell>
          <cell r="AB3900" t="str">
            <v/>
          </cell>
          <cell r="AC3900">
            <v>2055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I3900" t="str">
            <v/>
          </cell>
          <cell r="AJ3900" t="str">
            <v/>
          </cell>
          <cell r="AM3900" t="e">
            <v>#N/A</v>
          </cell>
        </row>
        <row r="3901">
          <cell r="A3901" t="str">
            <v>ACTIVE</v>
          </cell>
          <cell r="B3901" t="str">
            <v>37-1902</v>
          </cell>
          <cell r="C3901">
            <v>28871716</v>
          </cell>
          <cell r="D3901" t="str">
            <v>37-1902</v>
          </cell>
          <cell r="E3901" t="str">
            <v>SDR 26</v>
          </cell>
          <cell r="F3901" t="str">
            <v>30X18 INCR COUPLING ECC GXG SDR26</v>
          </cell>
          <cell r="G3901">
            <v>154.97999999999999</v>
          </cell>
          <cell r="H3901">
            <v>70.297688159999993</v>
          </cell>
          <cell r="I3901">
            <v>1</v>
          </cell>
          <cell r="J3901">
            <v>1</v>
          </cell>
          <cell r="K3901">
            <v>22508.434679738566</v>
          </cell>
          <cell r="L3901">
            <v>2105.5572999999999</v>
          </cell>
          <cell r="M3901" t="str">
            <v>SPECFIT</v>
          </cell>
          <cell r="N3901" t="str">
            <v>(80)6103018</v>
          </cell>
          <cell r="O3901" t="str">
            <v>BOX</v>
          </cell>
          <cell r="P3901" t="str">
            <v>D</v>
          </cell>
          <cell r="Q3901" t="str">
            <v>F</v>
          </cell>
          <cell r="R3901">
            <v>17693.764705882353</v>
          </cell>
          <cell r="S3901">
            <v>18932.328235294121</v>
          </cell>
          <cell r="T3901">
            <v>18932.328235294121</v>
          </cell>
          <cell r="U3901">
            <v>18932.328235294121</v>
          </cell>
          <cell r="V3901">
            <v>20257.591211764709</v>
          </cell>
          <cell r="W3901">
            <v>20257.591211764709</v>
          </cell>
          <cell r="X3901">
            <v>20257.591211764709</v>
          </cell>
          <cell r="Y3901">
            <v>20257.591211764709</v>
          </cell>
          <cell r="Z3901">
            <v>22508.434679738566</v>
          </cell>
          <cell r="AB3901" t="str">
            <v/>
          </cell>
          <cell r="AC3901">
            <v>2056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I3901" t="str">
            <v/>
          </cell>
          <cell r="AJ3901" t="str">
            <v/>
          </cell>
          <cell r="AM3901" t="e">
            <v>#N/A</v>
          </cell>
        </row>
        <row r="3902">
          <cell r="A3902" t="str">
            <v>ACTIVE</v>
          </cell>
          <cell r="B3902" t="str">
            <v>37-1903</v>
          </cell>
          <cell r="C3902">
            <v>28871724</v>
          </cell>
          <cell r="D3902" t="str">
            <v>37-1903</v>
          </cell>
          <cell r="E3902" t="str">
            <v>SDR 26</v>
          </cell>
          <cell r="F3902" t="str">
            <v>30X21 INCR COUPLING ECC GXG SDR26</v>
          </cell>
          <cell r="G3902">
            <v>164.7</v>
          </cell>
          <cell r="H3902">
            <v>74.706602399999994</v>
          </cell>
          <cell r="I3902">
            <v>1</v>
          </cell>
          <cell r="J3902">
            <v>1</v>
          </cell>
          <cell r="K3902">
            <v>28810.802376470594</v>
          </cell>
          <cell r="L3902">
            <v>2695.1138000000001</v>
          </cell>
          <cell r="M3902" t="str">
            <v>SPECFIT</v>
          </cell>
          <cell r="N3902" t="str">
            <v>(80)6103021</v>
          </cell>
          <cell r="O3902" t="str">
            <v>BOX</v>
          </cell>
          <cell r="P3902" t="str">
            <v>D</v>
          </cell>
          <cell r="Q3902" t="str">
            <v>F</v>
          </cell>
          <cell r="R3902">
            <v>22648.023529411767</v>
          </cell>
          <cell r="S3902">
            <v>24233.385176470591</v>
          </cell>
          <cell r="T3902">
            <v>24233.385176470591</v>
          </cell>
          <cell r="U3902">
            <v>24233.385176470591</v>
          </cell>
          <cell r="V3902">
            <v>25929.722138823534</v>
          </cell>
          <cell r="W3902">
            <v>25929.722138823534</v>
          </cell>
          <cell r="X3902">
            <v>25929.722138823534</v>
          </cell>
          <cell r="Y3902">
            <v>25929.722138823534</v>
          </cell>
          <cell r="Z3902">
            <v>28810.802376470594</v>
          </cell>
          <cell r="AB3902" t="str">
            <v/>
          </cell>
          <cell r="AC3902">
            <v>2057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I3902" t="str">
            <v/>
          </cell>
          <cell r="AJ3902" t="str">
            <v/>
          </cell>
          <cell r="AM3902" t="e">
            <v>#N/A</v>
          </cell>
        </row>
        <row r="3903">
          <cell r="A3903" t="str">
            <v>ACTIVE</v>
          </cell>
          <cell r="B3903" t="str">
            <v>37-1904</v>
          </cell>
          <cell r="C3903">
            <v>28871732</v>
          </cell>
          <cell r="D3903" t="str">
            <v>37-1904</v>
          </cell>
          <cell r="E3903" t="str">
            <v>SDR 26</v>
          </cell>
          <cell r="F3903" t="str">
            <v>30X24 INCR COUPLING ECC GXG SDR26</v>
          </cell>
          <cell r="G3903">
            <v>173.88</v>
          </cell>
          <cell r="H3903">
            <v>78.870576959999994</v>
          </cell>
          <cell r="I3903">
            <v>1</v>
          </cell>
          <cell r="J3903">
            <v>1</v>
          </cell>
          <cell r="K3903">
            <v>36877.812674509805</v>
          </cell>
          <cell r="L3903">
            <v>3449.7444</v>
          </cell>
          <cell r="M3903" t="str">
            <v>SPECFIT</v>
          </cell>
          <cell r="N3903" t="str">
            <v>(80)6103024</v>
          </cell>
          <cell r="O3903" t="str">
            <v>BOX</v>
          </cell>
          <cell r="P3903" t="str">
            <v>D</v>
          </cell>
          <cell r="Q3903" t="str">
            <v>F</v>
          </cell>
          <cell r="R3903">
            <v>28989.458823529414</v>
          </cell>
          <cell r="S3903">
            <v>31018.720941176474</v>
          </cell>
          <cell r="T3903">
            <v>31018.720941176474</v>
          </cell>
          <cell r="U3903">
            <v>31018.720941176474</v>
          </cell>
          <cell r="V3903">
            <v>33190.031407058828</v>
          </cell>
          <cell r="W3903">
            <v>33190.031407058828</v>
          </cell>
          <cell r="X3903">
            <v>33190.031407058828</v>
          </cell>
          <cell r="Y3903">
            <v>33190.031407058828</v>
          </cell>
          <cell r="Z3903">
            <v>36877.812674509805</v>
          </cell>
          <cell r="AB3903" t="str">
            <v/>
          </cell>
          <cell r="AC3903">
            <v>2058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I3903" t="str">
            <v/>
          </cell>
          <cell r="AJ3903" t="str">
            <v/>
          </cell>
          <cell r="AM3903" t="e">
            <v>#N/A</v>
          </cell>
        </row>
        <row r="3904">
          <cell r="A3904" t="str">
            <v>ACTIVE</v>
          </cell>
          <cell r="B3904" t="str">
            <v>37-1905</v>
          </cell>
          <cell r="C3904">
            <v>28871740</v>
          </cell>
          <cell r="D3904" t="str">
            <v>37-1905</v>
          </cell>
          <cell r="E3904" t="str">
            <v>SDR 26</v>
          </cell>
          <cell r="F3904" t="str">
            <v>30X27 INCR COUPLING ECC GXG SDR26</v>
          </cell>
          <cell r="G3904">
            <v>0.01</v>
          </cell>
          <cell r="H3904">
            <v>4.5359199999999997E-3</v>
          </cell>
          <cell r="I3904">
            <v>1</v>
          </cell>
          <cell r="J3904" t="str">
            <v>-</v>
          </cell>
          <cell r="K3904">
            <v>47203.598427450983</v>
          </cell>
          <cell r="L3904">
            <v>4415.6737999999996</v>
          </cell>
          <cell r="M3904" t="str">
            <v>SPECFIT</v>
          </cell>
          <cell r="N3904" t="str">
            <v>(80)6103027</v>
          </cell>
          <cell r="O3904" t="str">
            <v>BOX</v>
          </cell>
          <cell r="P3904" t="str">
            <v>D</v>
          </cell>
          <cell r="Q3904" t="str">
            <v>F</v>
          </cell>
          <cell r="R3904">
            <v>37106.50588235294</v>
          </cell>
          <cell r="S3904">
            <v>39703.961294117646</v>
          </cell>
          <cell r="T3904">
            <v>39703.961294117646</v>
          </cell>
          <cell r="U3904">
            <v>39703.961294117646</v>
          </cell>
          <cell r="V3904">
            <v>42483.238584705883</v>
          </cell>
          <cell r="W3904">
            <v>42483.238584705883</v>
          </cell>
          <cell r="X3904">
            <v>42483.238584705883</v>
          </cell>
          <cell r="Y3904">
            <v>42483.238584705883</v>
          </cell>
          <cell r="Z3904">
            <v>47203.598427450983</v>
          </cell>
          <cell r="AB3904" t="str">
            <v/>
          </cell>
          <cell r="AC3904">
            <v>2059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I3904" t="str">
            <v/>
          </cell>
          <cell r="AJ3904" t="str">
            <v/>
          </cell>
          <cell r="AM3904" t="e">
            <v>#N/A</v>
          </cell>
        </row>
        <row r="3905">
          <cell r="A3905" t="str">
            <v>ACTIVE</v>
          </cell>
          <cell r="B3905" t="str">
            <v>37-1906</v>
          </cell>
          <cell r="C3905">
            <v>28871759</v>
          </cell>
          <cell r="D3905" t="str">
            <v>37-1906</v>
          </cell>
          <cell r="E3905" t="str">
            <v>SDR 26</v>
          </cell>
          <cell r="F3905" t="str">
            <v>36X4 INCR COUPLING ECC GXG SDR26</v>
          </cell>
          <cell r="G3905">
            <v>228.42</v>
          </cell>
          <cell r="H3905">
            <v>103.60948463999999</v>
          </cell>
          <cell r="I3905">
            <v>1</v>
          </cell>
          <cell r="J3905">
            <v>1</v>
          </cell>
          <cell r="K3905">
            <v>8347.338688888889</v>
          </cell>
          <cell r="L3905">
            <v>780.85350000000005</v>
          </cell>
          <cell r="M3905" t="str">
            <v>SPECFIT</v>
          </cell>
          <cell r="N3905" t="str">
            <v>(80)610364</v>
          </cell>
          <cell r="O3905" t="str">
            <v>BOX</v>
          </cell>
          <cell r="P3905" t="str">
            <v>D</v>
          </cell>
          <cell r="Q3905" t="str">
            <v>F</v>
          </cell>
          <cell r="R3905">
            <v>6561.8</v>
          </cell>
          <cell r="S3905">
            <v>7021.1260000000002</v>
          </cell>
          <cell r="T3905">
            <v>7021.1260000000002</v>
          </cell>
          <cell r="U3905">
            <v>7021.1260000000002</v>
          </cell>
          <cell r="V3905">
            <v>7512.6048200000005</v>
          </cell>
          <cell r="W3905">
            <v>7512.6048200000005</v>
          </cell>
          <cell r="X3905">
            <v>7512.6048200000005</v>
          </cell>
          <cell r="Y3905">
            <v>7512.6048200000005</v>
          </cell>
          <cell r="Z3905">
            <v>8347.338688888889</v>
          </cell>
          <cell r="AB3905" t="str">
            <v/>
          </cell>
          <cell r="AC3905">
            <v>2060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I3905" t="str">
            <v/>
          </cell>
          <cell r="AJ3905" t="str">
            <v/>
          </cell>
          <cell r="AM3905" t="e">
            <v>#N/A</v>
          </cell>
        </row>
        <row r="3906">
          <cell r="A3906" t="str">
            <v>ACTIVE</v>
          </cell>
          <cell r="B3906" t="str">
            <v>37-1907</v>
          </cell>
          <cell r="C3906">
            <v>28871767</v>
          </cell>
          <cell r="D3906" t="str">
            <v>37-1907</v>
          </cell>
          <cell r="E3906" t="str">
            <v>SDR 26</v>
          </cell>
          <cell r="F3906" t="str">
            <v>36X6 INCR COUPLING ECC GXG SDR26</v>
          </cell>
          <cell r="G3906">
            <v>228.96</v>
          </cell>
          <cell r="H3906">
            <v>103.85442432000001</v>
          </cell>
          <cell r="I3906">
            <v>1</v>
          </cell>
          <cell r="J3906">
            <v>1</v>
          </cell>
          <cell r="K3906">
            <v>8385.038075816994</v>
          </cell>
          <cell r="L3906">
            <v>784.38059999999996</v>
          </cell>
          <cell r="M3906" t="str">
            <v>SPECFIT</v>
          </cell>
          <cell r="N3906" t="str">
            <v>(80)610366</v>
          </cell>
          <cell r="O3906" t="str">
            <v>BOX</v>
          </cell>
          <cell r="P3906" t="str">
            <v>D</v>
          </cell>
          <cell r="Q3906" t="str">
            <v>F</v>
          </cell>
          <cell r="R3906">
            <v>6591.4352941176476</v>
          </cell>
          <cell r="S3906">
            <v>7052.8357647058829</v>
          </cell>
          <cell r="T3906">
            <v>7052.8357647058829</v>
          </cell>
          <cell r="U3906">
            <v>7052.8357647058829</v>
          </cell>
          <cell r="V3906">
            <v>7546.5342682352948</v>
          </cell>
          <cell r="W3906">
            <v>7546.5342682352948</v>
          </cell>
          <cell r="X3906">
            <v>7546.5342682352948</v>
          </cell>
          <cell r="Y3906">
            <v>7546.5342682352948</v>
          </cell>
          <cell r="Z3906">
            <v>8385.038075816994</v>
          </cell>
          <cell r="AB3906" t="str">
            <v/>
          </cell>
          <cell r="AC3906">
            <v>2061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I3906" t="str">
            <v/>
          </cell>
          <cell r="AJ3906" t="str">
            <v/>
          </cell>
          <cell r="AM3906" t="e">
            <v>#N/A</v>
          </cell>
        </row>
        <row r="3907">
          <cell r="A3907" t="str">
            <v>ACTIVE</v>
          </cell>
          <cell r="B3907" t="str">
            <v>37-1908</v>
          </cell>
          <cell r="C3907">
            <v>28871775</v>
          </cell>
          <cell r="D3907" t="str">
            <v>37-1908</v>
          </cell>
          <cell r="E3907" t="str">
            <v>SDR 26</v>
          </cell>
          <cell r="F3907" t="str">
            <v>36X8 INCR COUPLING ECC GXG SDR26</v>
          </cell>
          <cell r="G3907">
            <v>230.04</v>
          </cell>
          <cell r="H3907">
            <v>104.34430368</v>
          </cell>
          <cell r="I3907">
            <v>1</v>
          </cell>
          <cell r="J3907">
            <v>1</v>
          </cell>
          <cell r="K3907">
            <v>10732.876274509805</v>
          </cell>
          <cell r="L3907">
            <v>1004.0092</v>
          </cell>
          <cell r="M3907" t="str">
            <v>SPECFIT</v>
          </cell>
          <cell r="N3907" t="str">
            <v>(80)610368</v>
          </cell>
          <cell r="O3907" t="str">
            <v>BOX</v>
          </cell>
          <cell r="P3907" t="str">
            <v>D</v>
          </cell>
          <cell r="Q3907" t="str">
            <v>F</v>
          </cell>
          <cell r="R3907">
            <v>8437.0588235294126</v>
          </cell>
          <cell r="S3907">
            <v>9027.6529411764714</v>
          </cell>
          <cell r="T3907">
            <v>9027.6529411764714</v>
          </cell>
          <cell r="U3907">
            <v>9027.6529411764714</v>
          </cell>
          <cell r="V3907">
            <v>9659.5886470588248</v>
          </cell>
          <cell r="W3907">
            <v>9659.5886470588248</v>
          </cell>
          <cell r="X3907">
            <v>9659.5886470588248</v>
          </cell>
          <cell r="Y3907">
            <v>9659.5886470588248</v>
          </cell>
          <cell r="Z3907">
            <v>10732.876274509805</v>
          </cell>
          <cell r="AB3907" t="str">
            <v/>
          </cell>
          <cell r="AC3907">
            <v>2062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I3907" t="str">
            <v/>
          </cell>
          <cell r="AJ3907" t="str">
            <v/>
          </cell>
          <cell r="AM3907" t="e">
            <v>#N/A</v>
          </cell>
        </row>
        <row r="3908">
          <cell r="A3908" t="str">
            <v>ACTIVE</v>
          </cell>
          <cell r="B3908" t="str">
            <v>37-1909</v>
          </cell>
          <cell r="C3908">
            <v>28871783</v>
          </cell>
          <cell r="D3908" t="str">
            <v>37-1909</v>
          </cell>
          <cell r="E3908" t="str">
            <v>SDR 26</v>
          </cell>
          <cell r="F3908" t="str">
            <v>36X10 INCR COUPLING ECC GXG SDR26</v>
          </cell>
          <cell r="G3908">
            <v>231.66</v>
          </cell>
          <cell r="H3908">
            <v>105.07912272</v>
          </cell>
          <cell r="I3908">
            <v>1</v>
          </cell>
          <cell r="J3908">
            <v>1</v>
          </cell>
          <cell r="K3908">
            <v>13738.051699346406</v>
          </cell>
          <cell r="L3908">
            <v>1285.1298999999999</v>
          </cell>
          <cell r="M3908" t="str">
            <v>SPECFIT</v>
          </cell>
          <cell r="N3908" t="str">
            <v>(80)6103610</v>
          </cell>
          <cell r="O3908" t="str">
            <v>BOX</v>
          </cell>
          <cell r="P3908" t="str">
            <v>D</v>
          </cell>
          <cell r="Q3908" t="str">
            <v>F</v>
          </cell>
          <cell r="R3908">
            <v>10799.411764705883</v>
          </cell>
          <cell r="S3908">
            <v>11555.370588235295</v>
          </cell>
          <cell r="T3908">
            <v>11555.370588235295</v>
          </cell>
          <cell r="U3908">
            <v>11555.370588235295</v>
          </cell>
          <cell r="V3908">
            <v>12364.246529411766</v>
          </cell>
          <cell r="W3908">
            <v>12364.246529411766</v>
          </cell>
          <cell r="X3908">
            <v>12364.246529411766</v>
          </cell>
          <cell r="Y3908">
            <v>12364.246529411766</v>
          </cell>
          <cell r="Z3908">
            <v>13738.051699346406</v>
          </cell>
          <cell r="AB3908" t="str">
            <v/>
          </cell>
          <cell r="AC3908">
            <v>2063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I3908" t="str">
            <v/>
          </cell>
          <cell r="AJ3908" t="str">
            <v/>
          </cell>
          <cell r="AM3908" t="e">
            <v>#N/A</v>
          </cell>
        </row>
        <row r="3909">
          <cell r="A3909" t="str">
            <v>ACTIVE</v>
          </cell>
          <cell r="B3909" t="str">
            <v>37-1910</v>
          </cell>
          <cell r="C3909">
            <v>28871791</v>
          </cell>
          <cell r="D3909" t="str">
            <v>37-1910</v>
          </cell>
          <cell r="E3909" t="str">
            <v>SDR 26</v>
          </cell>
          <cell r="F3909" t="str">
            <v>36X12 INCR COUPLING ECC GXG SDR26</v>
          </cell>
          <cell r="G3909">
            <v>233.28</v>
          </cell>
          <cell r="H3909">
            <v>105.81394176000001</v>
          </cell>
          <cell r="I3909">
            <v>1</v>
          </cell>
          <cell r="J3909">
            <v>1</v>
          </cell>
          <cell r="K3909">
            <v>17584.721141176477</v>
          </cell>
          <cell r="L3909">
            <v>1644.9670000000001</v>
          </cell>
          <cell r="M3909" t="str">
            <v>SPECFIT</v>
          </cell>
          <cell r="N3909" t="str">
            <v>(80)6103612</v>
          </cell>
          <cell r="O3909" t="str">
            <v>BOX</v>
          </cell>
          <cell r="P3909" t="str">
            <v>D</v>
          </cell>
          <cell r="Q3909" t="str">
            <v>F</v>
          </cell>
          <cell r="R3909">
            <v>13823.258823529413</v>
          </cell>
          <cell r="S3909">
            <v>14790.886941176474</v>
          </cell>
          <cell r="T3909">
            <v>14790.886941176474</v>
          </cell>
          <cell r="U3909">
            <v>14790.886941176474</v>
          </cell>
          <cell r="V3909">
            <v>15826.249027058828</v>
          </cell>
          <cell r="W3909">
            <v>15826.249027058828</v>
          </cell>
          <cell r="X3909">
            <v>15826.249027058828</v>
          </cell>
          <cell r="Y3909">
            <v>15826.249027058828</v>
          </cell>
          <cell r="Z3909">
            <v>17584.721141176477</v>
          </cell>
          <cell r="AB3909" t="str">
            <v/>
          </cell>
          <cell r="AC3909">
            <v>2064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I3909" t="str">
            <v/>
          </cell>
          <cell r="AJ3909" t="str">
            <v/>
          </cell>
          <cell r="AM3909" t="e">
            <v>#N/A</v>
          </cell>
        </row>
        <row r="3910">
          <cell r="A3910" t="str">
            <v>ACTIVE</v>
          </cell>
          <cell r="B3910" t="str">
            <v>37-1911</v>
          </cell>
          <cell r="C3910">
            <v>28871805</v>
          </cell>
          <cell r="D3910" t="str">
            <v>37-1911</v>
          </cell>
          <cell r="E3910" t="str">
            <v>SDR 26</v>
          </cell>
          <cell r="F3910" t="str">
            <v>36X15 INCR COUPLING ECC GXG SDR26</v>
          </cell>
          <cell r="G3910">
            <v>238.14</v>
          </cell>
          <cell r="H3910">
            <v>108.01839887999999</v>
          </cell>
          <cell r="I3910">
            <v>1</v>
          </cell>
          <cell r="J3910">
            <v>1</v>
          </cell>
          <cell r="K3910">
            <v>22508.434679738566</v>
          </cell>
          <cell r="L3910">
            <v>2105.5572999999999</v>
          </cell>
          <cell r="M3910" t="str">
            <v>SPECFIT</v>
          </cell>
          <cell r="N3910" t="str">
            <v>(80)6103615</v>
          </cell>
          <cell r="O3910" t="str">
            <v>BOX</v>
          </cell>
          <cell r="P3910" t="str">
            <v>D</v>
          </cell>
          <cell r="Q3910" t="str">
            <v>F</v>
          </cell>
          <cell r="R3910">
            <v>17693.764705882353</v>
          </cell>
          <cell r="S3910">
            <v>18932.328235294121</v>
          </cell>
          <cell r="T3910">
            <v>18932.328235294121</v>
          </cell>
          <cell r="U3910">
            <v>18932.328235294121</v>
          </cell>
          <cell r="V3910">
            <v>20257.591211764709</v>
          </cell>
          <cell r="W3910">
            <v>20257.591211764709</v>
          </cell>
          <cell r="X3910">
            <v>20257.591211764709</v>
          </cell>
          <cell r="Y3910">
            <v>20257.591211764709</v>
          </cell>
          <cell r="Z3910">
            <v>22508.434679738566</v>
          </cell>
          <cell r="AB3910" t="str">
            <v/>
          </cell>
          <cell r="AC3910">
            <v>2065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I3910" t="str">
            <v/>
          </cell>
          <cell r="AJ3910" t="str">
            <v/>
          </cell>
          <cell r="AM3910" t="e">
            <v>#N/A</v>
          </cell>
        </row>
        <row r="3911">
          <cell r="A3911" t="str">
            <v>ACTIVE</v>
          </cell>
          <cell r="B3911" t="str">
            <v>37-1912</v>
          </cell>
          <cell r="C3911">
            <v>28871813</v>
          </cell>
          <cell r="D3911" t="str">
            <v>37-1912</v>
          </cell>
          <cell r="E3911" t="str">
            <v>SDR 26</v>
          </cell>
          <cell r="F3911" t="str">
            <v>36X18 INCR COUPLING ECC GXG SDR26</v>
          </cell>
          <cell r="G3911">
            <v>245.16</v>
          </cell>
          <cell r="H3911">
            <v>111.20261472</v>
          </cell>
          <cell r="I3911">
            <v>1</v>
          </cell>
          <cell r="J3911">
            <v>1</v>
          </cell>
          <cell r="K3911">
            <v>28810.802376470594</v>
          </cell>
          <cell r="L3911">
            <v>2695.1138000000001</v>
          </cell>
          <cell r="M3911" t="str">
            <v>SPECFIT</v>
          </cell>
          <cell r="N3911" t="str">
            <v>(80)6103618</v>
          </cell>
          <cell r="O3911" t="str">
            <v>BOX</v>
          </cell>
          <cell r="P3911" t="str">
            <v>D</v>
          </cell>
          <cell r="Q3911" t="str">
            <v>F</v>
          </cell>
          <cell r="R3911">
            <v>22648.023529411767</v>
          </cell>
          <cell r="S3911">
            <v>24233.385176470591</v>
          </cell>
          <cell r="T3911">
            <v>24233.385176470591</v>
          </cell>
          <cell r="U3911">
            <v>24233.385176470591</v>
          </cell>
          <cell r="V3911">
            <v>25929.722138823534</v>
          </cell>
          <cell r="W3911">
            <v>25929.722138823534</v>
          </cell>
          <cell r="X3911">
            <v>25929.722138823534</v>
          </cell>
          <cell r="Y3911">
            <v>25929.722138823534</v>
          </cell>
          <cell r="Z3911">
            <v>28810.802376470594</v>
          </cell>
          <cell r="AB3911" t="str">
            <v/>
          </cell>
          <cell r="AC3911">
            <v>2066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I3911" t="str">
            <v/>
          </cell>
          <cell r="AJ3911" t="str">
            <v/>
          </cell>
          <cell r="AM3911" t="e">
            <v>#N/A</v>
          </cell>
        </row>
        <row r="3912">
          <cell r="A3912" t="str">
            <v>ACTIVE</v>
          </cell>
          <cell r="B3912" t="str">
            <v>37-1913</v>
          </cell>
          <cell r="C3912">
            <v>28871821</v>
          </cell>
          <cell r="D3912" t="str">
            <v>37-1913</v>
          </cell>
          <cell r="E3912" t="str">
            <v>SDR 26</v>
          </cell>
          <cell r="F3912" t="str">
            <v>36X21 INCR COUPLING ECC GXG SDR26</v>
          </cell>
          <cell r="G3912">
            <v>254.88</v>
          </cell>
          <cell r="H3912">
            <v>115.61152896</v>
          </cell>
          <cell r="I3912">
            <v>1</v>
          </cell>
          <cell r="J3912">
            <v>1</v>
          </cell>
          <cell r="K3912">
            <v>36877.812674509805</v>
          </cell>
          <cell r="L3912">
            <v>3449.7444</v>
          </cell>
          <cell r="M3912" t="str">
            <v>SPECFIT</v>
          </cell>
          <cell r="N3912" t="str">
            <v>(80)6103611</v>
          </cell>
          <cell r="O3912" t="str">
            <v>BOX</v>
          </cell>
          <cell r="P3912" t="str">
            <v>D</v>
          </cell>
          <cell r="Q3912" t="str">
            <v>F</v>
          </cell>
          <cell r="R3912">
            <v>28989.458823529414</v>
          </cell>
          <cell r="S3912">
            <v>31018.720941176474</v>
          </cell>
          <cell r="T3912">
            <v>31018.720941176474</v>
          </cell>
          <cell r="U3912">
            <v>31018.720941176474</v>
          </cell>
          <cell r="V3912">
            <v>33190.031407058828</v>
          </cell>
          <cell r="W3912">
            <v>33190.031407058828</v>
          </cell>
          <cell r="X3912">
            <v>33190.031407058828</v>
          </cell>
          <cell r="Y3912">
            <v>33190.031407058828</v>
          </cell>
          <cell r="Z3912">
            <v>36877.812674509805</v>
          </cell>
          <cell r="AB3912" t="str">
            <v/>
          </cell>
          <cell r="AC3912">
            <v>2067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I3912" t="str">
            <v/>
          </cell>
          <cell r="AJ3912" t="str">
            <v/>
          </cell>
          <cell r="AM3912" t="e">
            <v>#N/A</v>
          </cell>
        </row>
        <row r="3913">
          <cell r="A3913" t="str">
            <v>ACTIVE</v>
          </cell>
          <cell r="B3913" t="str">
            <v>37-1914</v>
          </cell>
          <cell r="C3913">
            <v>28871830</v>
          </cell>
          <cell r="D3913" t="str">
            <v>37-1914</v>
          </cell>
          <cell r="E3913" t="str">
            <v>SDR 26</v>
          </cell>
          <cell r="F3913" t="str">
            <v>36X24 INCR COUPLING ECC GXG SDR26</v>
          </cell>
          <cell r="G3913">
            <v>264.06</v>
          </cell>
          <cell r="H3913">
            <v>119.77550352</v>
          </cell>
          <cell r="I3913">
            <v>1</v>
          </cell>
          <cell r="J3913">
            <v>1</v>
          </cell>
          <cell r="K3913">
            <v>47203.598427450983</v>
          </cell>
          <cell r="L3913">
            <v>4415.6737999999996</v>
          </cell>
          <cell r="M3913" t="str">
            <v>SPECFIT</v>
          </cell>
          <cell r="N3913" t="str">
            <v>(80)6103614</v>
          </cell>
          <cell r="O3913" t="str">
            <v>BOX</v>
          </cell>
          <cell r="P3913" t="str">
            <v>D</v>
          </cell>
          <cell r="Q3913" t="str">
            <v>F</v>
          </cell>
          <cell r="R3913">
            <v>37106.50588235294</v>
          </cell>
          <cell r="S3913">
            <v>39703.961294117646</v>
          </cell>
          <cell r="T3913">
            <v>39703.961294117646</v>
          </cell>
          <cell r="U3913">
            <v>39703.961294117646</v>
          </cell>
          <cell r="V3913">
            <v>42483.238584705883</v>
          </cell>
          <cell r="W3913">
            <v>42483.238584705883</v>
          </cell>
          <cell r="X3913">
            <v>42483.238584705883</v>
          </cell>
          <cell r="Y3913">
            <v>42483.238584705883</v>
          </cell>
          <cell r="Z3913">
            <v>47203.598427450983</v>
          </cell>
          <cell r="AB3913" t="str">
            <v/>
          </cell>
          <cell r="AC3913">
            <v>2068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I3913" t="str">
            <v/>
          </cell>
          <cell r="AJ3913" t="str">
            <v/>
          </cell>
          <cell r="AM3913" t="e">
            <v>#N/A</v>
          </cell>
        </row>
        <row r="3914">
          <cell r="A3914" t="str">
            <v>ACTIVE</v>
          </cell>
          <cell r="B3914" t="str">
            <v>37-1915</v>
          </cell>
          <cell r="C3914">
            <v>28871848</v>
          </cell>
          <cell r="D3914" t="str">
            <v>37-1915</v>
          </cell>
          <cell r="E3914" t="str">
            <v>SDR 26</v>
          </cell>
          <cell r="F3914" t="str">
            <v>36X27 INCR COUPLING ECC GXG SDR26</v>
          </cell>
          <cell r="G3914">
            <v>278.10000000000002</v>
          </cell>
          <cell r="H3914">
            <v>126.14393520000002</v>
          </cell>
          <cell r="I3914">
            <v>1</v>
          </cell>
          <cell r="J3914" t="str">
            <v>-</v>
          </cell>
          <cell r="K3914">
            <v>60420.593415686293</v>
          </cell>
          <cell r="L3914">
            <v>5652.0610999999999</v>
          </cell>
          <cell r="M3914" t="str">
            <v>SPECFIT</v>
          </cell>
          <cell r="N3914" t="str">
            <v>(80)6103617</v>
          </cell>
          <cell r="O3914" t="str">
            <v>BOX</v>
          </cell>
          <cell r="P3914" t="str">
            <v>D</v>
          </cell>
          <cell r="Q3914" t="str">
            <v>F</v>
          </cell>
          <cell r="R3914">
            <v>47496.31764705883</v>
          </cell>
          <cell r="S3914">
            <v>50821.059882352951</v>
          </cell>
          <cell r="T3914">
            <v>50821.059882352951</v>
          </cell>
          <cell r="U3914">
            <v>50821.059882352951</v>
          </cell>
          <cell r="V3914">
            <v>54378.534074117662</v>
          </cell>
          <cell r="W3914">
            <v>54378.534074117662</v>
          </cell>
          <cell r="X3914">
            <v>54378.534074117662</v>
          </cell>
          <cell r="Y3914">
            <v>54378.534074117662</v>
          </cell>
          <cell r="Z3914">
            <v>60420.593415686293</v>
          </cell>
          <cell r="AB3914" t="str">
            <v/>
          </cell>
          <cell r="AC3914">
            <v>2069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I3914" t="str">
            <v/>
          </cell>
          <cell r="AJ3914" t="str">
            <v/>
          </cell>
          <cell r="AM3914" t="e">
            <v>#N/A</v>
          </cell>
        </row>
        <row r="3915">
          <cell r="A3915" t="str">
            <v>ACTIVE</v>
          </cell>
          <cell r="B3915" t="str">
            <v>37-1916</v>
          </cell>
          <cell r="C3915">
            <v>28871856</v>
          </cell>
          <cell r="D3915" t="str">
            <v>37-1916</v>
          </cell>
          <cell r="E3915" t="str">
            <v>SDR 26</v>
          </cell>
          <cell r="F3915" t="str">
            <v>36X30 INCR COUPLING ECC GXG SDR26</v>
          </cell>
          <cell r="G3915">
            <v>0.01</v>
          </cell>
          <cell r="H3915">
            <v>4.5359199999999997E-3</v>
          </cell>
          <cell r="I3915">
            <v>1</v>
          </cell>
          <cell r="J3915" t="str">
            <v>-</v>
          </cell>
          <cell r="K3915">
            <v>77338.354184313721</v>
          </cell>
          <cell r="L3915">
            <v>7234.6381000000001</v>
          </cell>
          <cell r="M3915" t="str">
            <v>SPECFIT</v>
          </cell>
          <cell r="N3915" t="str">
            <v>(80)6103630</v>
          </cell>
          <cell r="O3915" t="str">
            <v>BOX</v>
          </cell>
          <cell r="P3915" t="str">
            <v>D</v>
          </cell>
          <cell r="Q3915" t="str">
            <v>F</v>
          </cell>
          <cell r="R3915">
            <v>60795.282352941176</v>
          </cell>
          <cell r="S3915">
            <v>65050.952117647059</v>
          </cell>
          <cell r="T3915">
            <v>65050.952117647059</v>
          </cell>
          <cell r="U3915">
            <v>65050.952117647059</v>
          </cell>
          <cell r="V3915">
            <v>69604.518765882356</v>
          </cell>
          <cell r="W3915">
            <v>69604.518765882356</v>
          </cell>
          <cell r="X3915">
            <v>69604.518765882356</v>
          </cell>
          <cell r="Y3915">
            <v>69604.518765882356</v>
          </cell>
          <cell r="Z3915">
            <v>77338.354184313721</v>
          </cell>
          <cell r="AB3915" t="str">
            <v/>
          </cell>
          <cell r="AC3915">
            <v>2070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I3915" t="str">
            <v/>
          </cell>
          <cell r="AJ3915" t="str">
            <v/>
          </cell>
          <cell r="AM3915" t="e">
            <v>#N/A</v>
          </cell>
        </row>
        <row r="3916">
          <cell r="A3916" t="str">
            <v>ACTIVE</v>
          </cell>
          <cell r="B3916" t="str">
            <v>37-1918</v>
          </cell>
          <cell r="C3916">
            <v>28871929</v>
          </cell>
          <cell r="D3916" t="str">
            <v>37-1918</v>
          </cell>
          <cell r="E3916" t="str">
            <v>SDR 26</v>
          </cell>
          <cell r="F3916" t="str">
            <v>10 CAP GASKET SDR26</v>
          </cell>
          <cell r="G3916">
            <v>5.76</v>
          </cell>
          <cell r="H3916">
            <v>2.6126899199999998</v>
          </cell>
          <cell r="I3916">
            <v>1</v>
          </cell>
          <cell r="J3916">
            <v>23</v>
          </cell>
          <cell r="K3916">
            <v>378.38766666666669</v>
          </cell>
          <cell r="L3916">
            <v>42.890230000000003</v>
          </cell>
          <cell r="M3916" t="str">
            <v>SPECFIT</v>
          </cell>
          <cell r="N3916" t="str">
            <v>(80)19010</v>
          </cell>
          <cell r="O3916" t="str">
            <v>BOX</v>
          </cell>
          <cell r="P3916" t="str">
            <v>D</v>
          </cell>
          <cell r="Q3916" t="str">
            <v>F</v>
          </cell>
          <cell r="R3916">
            <v>304.29411764705878</v>
          </cell>
          <cell r="S3916">
            <v>325.59470588235291</v>
          </cell>
          <cell r="T3916">
            <v>318.27</v>
          </cell>
          <cell r="U3916">
            <v>318.27</v>
          </cell>
          <cell r="V3916">
            <v>340.5489</v>
          </cell>
          <cell r="W3916">
            <v>340.5489</v>
          </cell>
          <cell r="X3916">
            <v>340.5489</v>
          </cell>
          <cell r="Y3916">
            <v>340.5489</v>
          </cell>
          <cell r="Z3916">
            <v>378.38766666666669</v>
          </cell>
          <cell r="AB3916" t="str">
            <v/>
          </cell>
          <cell r="AC3916">
            <v>2075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I3916" t="str">
            <v/>
          </cell>
          <cell r="AJ3916" t="str">
            <v/>
          </cell>
          <cell r="AM3916" t="e">
            <v>#N/A</v>
          </cell>
        </row>
        <row r="3917">
          <cell r="A3917" t="str">
            <v>ACTIVE</v>
          </cell>
          <cell r="B3917" t="str">
            <v>37-1919</v>
          </cell>
          <cell r="C3917">
            <v>28871937</v>
          </cell>
          <cell r="D3917" t="str">
            <v>37-1919</v>
          </cell>
          <cell r="E3917" t="str">
            <v>SDR 26</v>
          </cell>
          <cell r="F3917" t="str">
            <v>12 CAP GASKET SDR26</v>
          </cell>
          <cell r="G3917">
            <v>8.4149999999999991</v>
          </cell>
          <cell r="H3917">
            <v>3.8169766799999998</v>
          </cell>
          <cell r="I3917">
            <v>1</v>
          </cell>
          <cell r="J3917">
            <v>16</v>
          </cell>
          <cell r="K3917">
            <v>595.24099999999999</v>
          </cell>
          <cell r="L3917">
            <v>57.221650000000004</v>
          </cell>
          <cell r="M3917" t="str">
            <v>SPECFIT</v>
          </cell>
          <cell r="N3917" t="str">
            <v>(80)19012</v>
          </cell>
          <cell r="O3917" t="str">
            <v>BOX</v>
          </cell>
          <cell r="P3917" t="str">
            <v>D</v>
          </cell>
          <cell r="Q3917" t="str">
            <v>F</v>
          </cell>
          <cell r="R3917">
            <v>478.70588235294116</v>
          </cell>
          <cell r="S3917">
            <v>512.21529411764709</v>
          </cell>
          <cell r="T3917">
            <v>500.67</v>
          </cell>
          <cell r="U3917">
            <v>500.67</v>
          </cell>
          <cell r="V3917">
            <v>535.71690000000001</v>
          </cell>
          <cell r="W3917">
            <v>535.71690000000001</v>
          </cell>
          <cell r="X3917">
            <v>535.71690000000001</v>
          </cell>
          <cell r="Y3917">
            <v>535.71690000000001</v>
          </cell>
          <cell r="Z3917">
            <v>595.24099999999999</v>
          </cell>
          <cell r="AB3917" t="str">
            <v/>
          </cell>
          <cell r="AC3917">
            <v>2076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I3917" t="str">
            <v/>
          </cell>
          <cell r="AJ3917" t="str">
            <v/>
          </cell>
          <cell r="AM3917" t="e">
            <v>#N/A</v>
          </cell>
        </row>
        <row r="3918">
          <cell r="A3918" t="str">
            <v>ACTIVE</v>
          </cell>
          <cell r="B3918" t="str">
            <v>37-1920</v>
          </cell>
          <cell r="C3918">
            <v>28871945</v>
          </cell>
          <cell r="D3918" t="str">
            <v>37-1920</v>
          </cell>
          <cell r="E3918" t="str">
            <v>SDR 26</v>
          </cell>
          <cell r="F3918" t="str">
            <v>15 CAP GASKET SDR26</v>
          </cell>
          <cell r="G3918">
            <v>13.095000000000001</v>
          </cell>
          <cell r="H3918">
            <v>5.9397872400000002</v>
          </cell>
          <cell r="I3918">
            <v>1</v>
          </cell>
          <cell r="J3918">
            <v>10</v>
          </cell>
          <cell r="K3918">
            <v>990.36822222222224</v>
          </cell>
          <cell r="L3918">
            <v>73.737700000000004</v>
          </cell>
          <cell r="M3918" t="str">
            <v>SPECFIT</v>
          </cell>
          <cell r="N3918" t="str">
            <v>(80)19015</v>
          </cell>
          <cell r="O3918" t="str">
            <v>BOX</v>
          </cell>
          <cell r="P3918" t="str">
            <v>D</v>
          </cell>
          <cell r="Q3918" t="str">
            <v>F</v>
          </cell>
          <cell r="R3918">
            <v>796.44705882352946</v>
          </cell>
          <cell r="S3918">
            <v>852.19835294117661</v>
          </cell>
          <cell r="T3918">
            <v>833.02</v>
          </cell>
          <cell r="U3918">
            <v>833.02</v>
          </cell>
          <cell r="V3918">
            <v>891.33140000000003</v>
          </cell>
          <cell r="W3918">
            <v>891.33140000000003</v>
          </cell>
          <cell r="X3918">
            <v>891.33140000000003</v>
          </cell>
          <cell r="Y3918">
            <v>891.33140000000003</v>
          </cell>
          <cell r="Z3918">
            <v>990.36822222222224</v>
          </cell>
          <cell r="AB3918" t="str">
            <v/>
          </cell>
          <cell r="AC3918">
            <v>2077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I3918" t="str">
            <v/>
          </cell>
          <cell r="AJ3918" t="str">
            <v/>
          </cell>
          <cell r="AM3918" t="e">
            <v>#N/A</v>
          </cell>
        </row>
        <row r="3919">
          <cell r="A3919" t="str">
            <v>ACTIVE</v>
          </cell>
          <cell r="B3919" t="str">
            <v>37-1921</v>
          </cell>
          <cell r="C3919">
            <v>28871953</v>
          </cell>
          <cell r="D3919" t="str">
            <v>37-1921</v>
          </cell>
          <cell r="E3919" t="str">
            <v>SDR 26</v>
          </cell>
          <cell r="F3919" t="str">
            <v>18 CAP GASKET SDR26</v>
          </cell>
          <cell r="G3919">
            <v>21.6</v>
          </cell>
          <cell r="H3919">
            <v>9.7975872000000006</v>
          </cell>
          <cell r="I3919">
            <v>1</v>
          </cell>
          <cell r="J3919">
            <v>6</v>
          </cell>
          <cell r="K3919">
            <v>1489.6540000000002</v>
          </cell>
          <cell r="L3919">
            <v>142.5581</v>
          </cell>
          <cell r="M3919" t="str">
            <v>SPECFIT</v>
          </cell>
          <cell r="N3919" t="str">
            <v>(80)19018</v>
          </cell>
          <cell r="O3919" t="str">
            <v>BOX</v>
          </cell>
          <cell r="P3919" t="str">
            <v>D</v>
          </cell>
          <cell r="Q3919" t="str">
            <v>F</v>
          </cell>
          <cell r="R3919">
            <v>1197.9764705882353</v>
          </cell>
          <cell r="S3919">
            <v>1281.8348235294118</v>
          </cell>
          <cell r="T3919">
            <v>1252.98</v>
          </cell>
          <cell r="U3919">
            <v>1252.98</v>
          </cell>
          <cell r="V3919">
            <v>1340.6886000000002</v>
          </cell>
          <cell r="W3919">
            <v>1340.6886000000002</v>
          </cell>
          <cell r="X3919">
            <v>1340.6886000000002</v>
          </cell>
          <cell r="Y3919">
            <v>1340.6886000000002</v>
          </cell>
          <cell r="Z3919">
            <v>1489.6540000000002</v>
          </cell>
          <cell r="AB3919" t="str">
            <v/>
          </cell>
          <cell r="AC3919">
            <v>2078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I3919" t="str">
            <v/>
          </cell>
          <cell r="AJ3919" t="str">
            <v/>
          </cell>
          <cell r="AM3919" t="e">
            <v>#N/A</v>
          </cell>
        </row>
        <row r="3920">
          <cell r="A3920" t="str">
            <v>ACTIVE</v>
          </cell>
          <cell r="B3920" t="str">
            <v>37-1922</v>
          </cell>
          <cell r="C3920">
            <v>28871961</v>
          </cell>
          <cell r="D3920" t="str">
            <v>37-1922</v>
          </cell>
          <cell r="E3920" t="str">
            <v>SDR 26</v>
          </cell>
          <cell r="F3920" t="str">
            <v>21 CAP GASKET SDR26</v>
          </cell>
          <cell r="G3920">
            <v>52.65</v>
          </cell>
          <cell r="H3920">
            <v>23.881618799999998</v>
          </cell>
          <cell r="I3920">
            <v>1</v>
          </cell>
          <cell r="J3920">
            <v>3</v>
          </cell>
          <cell r="K3920">
            <v>3484.027</v>
          </cell>
          <cell r="L3920">
            <v>333.41629999999998</v>
          </cell>
          <cell r="M3920" t="str">
            <v>SPECFIT</v>
          </cell>
          <cell r="N3920" t="str">
            <v>(80)19021</v>
          </cell>
          <cell r="O3920" t="str">
            <v>BOX</v>
          </cell>
          <cell r="P3920" t="str">
            <v>D</v>
          </cell>
          <cell r="Q3920" t="str">
            <v>F</v>
          </cell>
          <cell r="R3920">
            <v>2801.8235294117649</v>
          </cell>
          <cell r="S3920">
            <v>2997.9511764705885</v>
          </cell>
          <cell r="T3920">
            <v>2930.49</v>
          </cell>
          <cell r="U3920">
            <v>2930.49</v>
          </cell>
          <cell r="V3920">
            <v>3135.6242999999999</v>
          </cell>
          <cell r="W3920">
            <v>3135.6242999999999</v>
          </cell>
          <cell r="X3920">
            <v>3135.6242999999999</v>
          </cell>
          <cell r="Y3920">
            <v>3135.6242999999999</v>
          </cell>
          <cell r="Z3920">
            <v>3484.027</v>
          </cell>
          <cell r="AB3920" t="str">
            <v/>
          </cell>
          <cell r="AC3920">
            <v>2079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I3920" t="str">
            <v/>
          </cell>
          <cell r="AJ3920" t="str">
            <v/>
          </cell>
          <cell r="AM3920" t="e">
            <v>#N/A</v>
          </cell>
        </row>
        <row r="3921">
          <cell r="A3921" t="str">
            <v>ACTIVE</v>
          </cell>
          <cell r="B3921" t="str">
            <v>37-1923</v>
          </cell>
          <cell r="C3921">
            <v>28871970</v>
          </cell>
          <cell r="D3921" t="str">
            <v>37-1923</v>
          </cell>
          <cell r="E3921" t="str">
            <v>SDR 26</v>
          </cell>
          <cell r="F3921" t="str">
            <v>24 CAP GASKET SDR26</v>
          </cell>
          <cell r="G3921">
            <v>68.58</v>
          </cell>
          <cell r="H3921">
            <v>31.107339359999997</v>
          </cell>
          <cell r="I3921">
            <v>1</v>
          </cell>
          <cell r="J3921">
            <v>2</v>
          </cell>
          <cell r="K3921">
            <v>4023.9490000000001</v>
          </cell>
          <cell r="L3921">
            <v>385.08609999999999</v>
          </cell>
          <cell r="M3921" t="str">
            <v>SPECFIT</v>
          </cell>
          <cell r="N3921" t="str">
            <v>(80)19024</v>
          </cell>
          <cell r="O3921" t="str">
            <v>BOX</v>
          </cell>
          <cell r="P3921" t="str">
            <v>D</v>
          </cell>
          <cell r="Q3921" t="str">
            <v>F</v>
          </cell>
          <cell r="R3921">
            <v>3236.0235294117647</v>
          </cell>
          <cell r="S3921">
            <v>3462.5451764705886</v>
          </cell>
          <cell r="T3921">
            <v>3384.63</v>
          </cell>
          <cell r="U3921">
            <v>3384.63</v>
          </cell>
          <cell r="V3921">
            <v>3621.5541000000003</v>
          </cell>
          <cell r="W3921">
            <v>3621.5541000000003</v>
          </cell>
          <cell r="X3921">
            <v>3621.5541000000003</v>
          </cell>
          <cell r="Y3921">
            <v>3621.5541000000003</v>
          </cell>
          <cell r="Z3921">
            <v>4023.9490000000001</v>
          </cell>
          <cell r="AB3921" t="str">
            <v/>
          </cell>
          <cell r="AC3921">
            <v>2080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I3921" t="str">
            <v/>
          </cell>
          <cell r="AJ3921" t="str">
            <v/>
          </cell>
          <cell r="AM3921" t="e">
            <v>#N/A</v>
          </cell>
        </row>
        <row r="3922">
          <cell r="A3922" t="str">
            <v>ACTIVE</v>
          </cell>
          <cell r="B3922" t="str">
            <v>37-1924</v>
          </cell>
          <cell r="C3922">
            <v>28871988</v>
          </cell>
          <cell r="D3922" t="str">
            <v>37-1924</v>
          </cell>
          <cell r="E3922" t="str">
            <v>SDR 26</v>
          </cell>
          <cell r="F3922" t="str">
            <v>27 CAP GASKET SDR26</v>
          </cell>
          <cell r="G3922">
            <v>103.14</v>
          </cell>
          <cell r="H3922">
            <v>46.783478879999997</v>
          </cell>
          <cell r="I3922">
            <v>1</v>
          </cell>
          <cell r="J3922">
            <v>1</v>
          </cell>
          <cell r="K3922">
            <v>6425.0441058823535</v>
          </cell>
          <cell r="L3922">
            <v>601.03210000000001</v>
          </cell>
          <cell r="M3922" t="str">
            <v>SPECFIT</v>
          </cell>
          <cell r="N3922" t="str">
            <v>(80)19027</v>
          </cell>
          <cell r="O3922" t="str">
            <v>BOX</v>
          </cell>
          <cell r="P3922" t="str">
            <v>D</v>
          </cell>
          <cell r="Q3922" t="str">
            <v>F</v>
          </cell>
          <cell r="R3922">
            <v>5050.6941176470591</v>
          </cell>
          <cell r="S3922">
            <v>5404.2427058823532</v>
          </cell>
          <cell r="T3922">
            <v>5404.2427058823532</v>
          </cell>
          <cell r="U3922">
            <v>5404.2427058823532</v>
          </cell>
          <cell r="V3922">
            <v>5782.5396952941182</v>
          </cell>
          <cell r="W3922">
            <v>5782.5396952941182</v>
          </cell>
          <cell r="X3922">
            <v>5782.5396952941182</v>
          </cell>
          <cell r="Y3922">
            <v>5782.5396952941182</v>
          </cell>
          <cell r="Z3922">
            <v>6425.0441058823535</v>
          </cell>
          <cell r="AB3922" t="str">
            <v/>
          </cell>
          <cell r="AC3922">
            <v>2081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I3922" t="str">
            <v/>
          </cell>
          <cell r="AJ3922" t="str">
            <v/>
          </cell>
          <cell r="AM3922" t="e">
            <v>#N/A</v>
          </cell>
        </row>
        <row r="3923">
          <cell r="A3923" t="str">
            <v>ACTIVE</v>
          </cell>
          <cell r="B3923" t="str">
            <v>37-1925</v>
          </cell>
          <cell r="C3923">
            <v>28871998</v>
          </cell>
          <cell r="D3923" t="str">
            <v>37-1925</v>
          </cell>
          <cell r="E3923" t="str">
            <v>SDR 26</v>
          </cell>
          <cell r="F3923" t="str">
            <v>30 CAP GASKET SDR26</v>
          </cell>
          <cell r="G3923">
            <v>141.75</v>
          </cell>
          <cell r="H3923">
            <v>64.296666000000002</v>
          </cell>
          <cell r="I3923">
            <v>1</v>
          </cell>
          <cell r="J3923">
            <v>1</v>
          </cell>
          <cell r="K3923">
            <v>8256.4500915032695</v>
          </cell>
          <cell r="L3923">
            <v>772.35140000000001</v>
          </cell>
          <cell r="M3923" t="str">
            <v>SPECFIT</v>
          </cell>
          <cell r="N3923" t="str">
            <v>(80)19030</v>
          </cell>
          <cell r="O3923" t="str">
            <v>BOX</v>
          </cell>
          <cell r="P3923" t="str">
            <v>D</v>
          </cell>
          <cell r="Q3923" t="str">
            <v>F</v>
          </cell>
          <cell r="R3923">
            <v>6490.3529411764712</v>
          </cell>
          <cell r="S3923">
            <v>6944.6776470588247</v>
          </cell>
          <cell r="T3923">
            <v>6944.6776470588247</v>
          </cell>
          <cell r="U3923">
            <v>6944.6776470588247</v>
          </cell>
          <cell r="V3923">
            <v>7430.8050823529429</v>
          </cell>
          <cell r="W3923">
            <v>7430.8050823529429</v>
          </cell>
          <cell r="X3923">
            <v>7430.8050823529429</v>
          </cell>
          <cell r="Y3923">
            <v>7430.8050823529429</v>
          </cell>
          <cell r="Z3923">
            <v>8256.4500915032695</v>
          </cell>
          <cell r="AB3923" t="str">
            <v/>
          </cell>
          <cell r="AC3923">
            <v>2082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I3923" t="str">
            <v/>
          </cell>
          <cell r="AJ3923" t="str">
            <v/>
          </cell>
          <cell r="AM3923" t="e">
            <v>#N/A</v>
          </cell>
        </row>
        <row r="3924">
          <cell r="A3924" t="str">
            <v>ACTIVE</v>
          </cell>
          <cell r="B3924" t="str">
            <v>37-1926</v>
          </cell>
          <cell r="C3924">
            <v>28872003</v>
          </cell>
          <cell r="D3924" t="str">
            <v>37-1926</v>
          </cell>
          <cell r="E3924" t="str">
            <v>SDR 26</v>
          </cell>
          <cell r="F3924" t="str">
            <v>36 CAP GASKET SDR26</v>
          </cell>
          <cell r="G3924">
            <v>225</v>
          </cell>
          <cell r="H3924">
            <v>102.0582</v>
          </cell>
          <cell r="I3924">
            <v>1</v>
          </cell>
          <cell r="J3924">
            <v>1</v>
          </cell>
          <cell r="K3924">
            <v>10568.235164705882</v>
          </cell>
          <cell r="L3924">
            <v>988.60839999999996</v>
          </cell>
          <cell r="M3924" t="str">
            <v>SPECFIT</v>
          </cell>
          <cell r="N3924" t="str">
            <v>(80)19036</v>
          </cell>
          <cell r="O3924" t="str">
            <v>BOX</v>
          </cell>
          <cell r="P3924" t="str">
            <v>D</v>
          </cell>
          <cell r="Q3924" t="str">
            <v>F</v>
          </cell>
          <cell r="R3924">
            <v>8307.6352941176465</v>
          </cell>
          <cell r="S3924">
            <v>8889.1697647058827</v>
          </cell>
          <cell r="T3924">
            <v>8889.1697647058827</v>
          </cell>
          <cell r="U3924">
            <v>8889.1697647058827</v>
          </cell>
          <cell r="V3924">
            <v>9511.4116482352947</v>
          </cell>
          <cell r="W3924">
            <v>9511.4116482352947</v>
          </cell>
          <cell r="X3924">
            <v>9511.4116482352947</v>
          </cell>
          <cell r="Y3924">
            <v>9511.4116482352947</v>
          </cell>
          <cell r="Z3924">
            <v>10568.235164705882</v>
          </cell>
          <cell r="AB3924" t="str">
            <v/>
          </cell>
          <cell r="AC3924">
            <v>2083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I3924" t="str">
            <v/>
          </cell>
          <cell r="AJ3924" t="str">
            <v/>
          </cell>
          <cell r="AM3924" t="e">
            <v>#N/A</v>
          </cell>
        </row>
        <row r="3925">
          <cell r="A3925" t="str">
            <v>ACTIVE</v>
          </cell>
          <cell r="B3925" t="str">
            <v>37-1927</v>
          </cell>
          <cell r="C3925">
            <v>28872100</v>
          </cell>
          <cell r="D3925" t="str">
            <v>37-1927</v>
          </cell>
          <cell r="E3925" t="str">
            <v>SDR 26</v>
          </cell>
          <cell r="F3925" t="str">
            <v>10 PERMANENT PLUG SDR26</v>
          </cell>
          <cell r="G3925">
            <v>5.2649999999999997</v>
          </cell>
          <cell r="H3925">
            <v>2.3881618799999997</v>
          </cell>
          <cell r="I3925">
            <v>1</v>
          </cell>
          <cell r="J3925">
            <v>26</v>
          </cell>
          <cell r="K3925">
            <v>350.73411111111113</v>
          </cell>
          <cell r="L3925">
            <v>34.572980000000001</v>
          </cell>
          <cell r="M3925" t="str">
            <v>SPECFIT</v>
          </cell>
          <cell r="N3925" t="str">
            <v>(80)56010</v>
          </cell>
          <cell r="O3925" t="str">
            <v>BOX</v>
          </cell>
          <cell r="P3925" t="str">
            <v>D</v>
          </cell>
          <cell r="Q3925" t="str">
            <v>F</v>
          </cell>
          <cell r="R3925">
            <v>282.07058823529411</v>
          </cell>
          <cell r="S3925">
            <v>301.81552941176471</v>
          </cell>
          <cell r="T3925">
            <v>295.01</v>
          </cell>
          <cell r="U3925">
            <v>295.01</v>
          </cell>
          <cell r="V3925">
            <v>315.66070000000002</v>
          </cell>
          <cell r="W3925">
            <v>315.66070000000002</v>
          </cell>
          <cell r="X3925">
            <v>315.66070000000002</v>
          </cell>
          <cell r="Y3925">
            <v>315.66070000000002</v>
          </cell>
          <cell r="Z3925">
            <v>350.73411111111113</v>
          </cell>
          <cell r="AB3925" t="str">
            <v/>
          </cell>
          <cell r="AC3925">
            <v>2105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I3925" t="str">
            <v/>
          </cell>
          <cell r="AJ3925" t="str">
            <v/>
          </cell>
          <cell r="AM3925" t="e">
            <v>#N/A</v>
          </cell>
        </row>
        <row r="3926">
          <cell r="A3926" t="str">
            <v>ACTIVE</v>
          </cell>
          <cell r="B3926" t="str">
            <v>37-1928</v>
          </cell>
          <cell r="C3926">
            <v>28872119</v>
          </cell>
          <cell r="D3926" t="str">
            <v>37-1928</v>
          </cell>
          <cell r="E3926" t="str">
            <v>SDR 26</v>
          </cell>
          <cell r="F3926" t="str">
            <v>12 PERMANENT PLUG SDR26</v>
          </cell>
          <cell r="G3926">
            <v>7.6050000000000004</v>
          </cell>
          <cell r="H3926">
            <v>3.44956716</v>
          </cell>
          <cell r="I3926">
            <v>1</v>
          </cell>
          <cell r="J3926">
            <v>18</v>
          </cell>
          <cell r="K3926">
            <v>418.13222222222225</v>
          </cell>
          <cell r="L3926">
            <v>41.215450000000004</v>
          </cell>
          <cell r="M3926" t="str">
            <v>SPECFIT</v>
          </cell>
          <cell r="N3926" t="str">
            <v>(80)56012</v>
          </cell>
          <cell r="O3926" t="str">
            <v>BOX</v>
          </cell>
          <cell r="P3926" t="str">
            <v>D</v>
          </cell>
          <cell r="Q3926" t="str">
            <v>F</v>
          </cell>
          <cell r="R3926">
            <v>461.65882352941179</v>
          </cell>
          <cell r="S3926">
            <v>493.97494117647062</v>
          </cell>
          <cell r="T3926">
            <v>351.7</v>
          </cell>
          <cell r="U3926">
            <v>351.7</v>
          </cell>
          <cell r="V3926">
            <v>376.31900000000002</v>
          </cell>
          <cell r="W3926">
            <v>376.31900000000002</v>
          </cell>
          <cell r="X3926">
            <v>376.31900000000002</v>
          </cell>
          <cell r="Y3926">
            <v>376.31900000000002</v>
          </cell>
          <cell r="Z3926">
            <v>418.13222222222225</v>
          </cell>
          <cell r="AB3926" t="str">
            <v/>
          </cell>
          <cell r="AC3926">
            <v>2106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I3926" t="str">
            <v/>
          </cell>
          <cell r="AJ3926" t="str">
            <v/>
          </cell>
          <cell r="AM3926" t="e">
            <v>#N/A</v>
          </cell>
        </row>
        <row r="3927">
          <cell r="A3927" t="str">
            <v>ACTIVE</v>
          </cell>
          <cell r="B3927" t="str">
            <v>37-1929</v>
          </cell>
          <cell r="C3927">
            <v>28872127</v>
          </cell>
          <cell r="D3927" t="str">
            <v>37-1929</v>
          </cell>
          <cell r="E3927" t="str">
            <v>SDR 26</v>
          </cell>
          <cell r="F3927" t="str">
            <v>15 PERMANENT PLUG SDR26</v>
          </cell>
          <cell r="G3927">
            <v>0.01</v>
          </cell>
          <cell r="H3927">
            <v>4.5359199999999997E-3</v>
          </cell>
          <cell r="I3927">
            <v>1</v>
          </cell>
          <cell r="J3927" t="str">
            <v>-</v>
          </cell>
          <cell r="K3927">
            <v>769.19922222222226</v>
          </cell>
          <cell r="L3927">
            <v>65.518299999999996</v>
          </cell>
          <cell r="M3927" t="str">
            <v>SPECFIT</v>
          </cell>
          <cell r="N3927" t="str">
            <v>(80)56015</v>
          </cell>
          <cell r="O3927" t="str">
            <v>BOX</v>
          </cell>
          <cell r="P3927" t="str">
            <v>D</v>
          </cell>
          <cell r="Q3927" t="str">
            <v>F</v>
          </cell>
          <cell r="R3927">
            <v>618.57647058823522</v>
          </cell>
          <cell r="S3927">
            <v>661.87682352941169</v>
          </cell>
          <cell r="T3927">
            <v>646.99</v>
          </cell>
          <cell r="U3927">
            <v>646.99</v>
          </cell>
          <cell r="V3927">
            <v>692.27930000000003</v>
          </cell>
          <cell r="W3927">
            <v>692.27930000000003</v>
          </cell>
          <cell r="X3927">
            <v>692.27930000000003</v>
          </cell>
          <cell r="Y3927">
            <v>692.27930000000003</v>
          </cell>
          <cell r="Z3927">
            <v>769.19922222222226</v>
          </cell>
          <cell r="AB3927" t="str">
            <v/>
          </cell>
          <cell r="AC3927">
            <v>2107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I3927" t="str">
            <v/>
          </cell>
          <cell r="AJ3927" t="str">
            <v/>
          </cell>
          <cell r="AM3927" t="e">
            <v>#N/A</v>
          </cell>
        </row>
        <row r="3928">
          <cell r="A3928" t="str">
            <v>ACTIVE</v>
          </cell>
          <cell r="B3928" t="str">
            <v>37-1930</v>
          </cell>
          <cell r="C3928">
            <v>28872135</v>
          </cell>
          <cell r="D3928" t="str">
            <v>37-1930</v>
          </cell>
          <cell r="E3928" t="str">
            <v>SDR 26</v>
          </cell>
          <cell r="F3928" t="str">
            <v>18 PERMANENT PLUG SDR26</v>
          </cell>
          <cell r="G3928">
            <v>0.01</v>
          </cell>
          <cell r="H3928">
            <v>4.5359199999999997E-3</v>
          </cell>
          <cell r="I3928">
            <v>1</v>
          </cell>
          <cell r="J3928" t="str">
            <v>-</v>
          </cell>
          <cell r="K3928">
            <v>1206.8529999999998</v>
          </cell>
          <cell r="L3928">
            <v>118.959541</v>
          </cell>
          <cell r="M3928" t="str">
            <v>SPECFIT</v>
          </cell>
          <cell r="N3928" t="str">
            <v>(80)56018</v>
          </cell>
          <cell r="O3928" t="str">
            <v>BOX</v>
          </cell>
          <cell r="P3928" t="str">
            <v>D</v>
          </cell>
          <cell r="Q3928" t="str">
            <v>F</v>
          </cell>
          <cell r="R3928">
            <v>970.55294117647065</v>
          </cell>
          <cell r="S3928">
            <v>1038.4916470588237</v>
          </cell>
          <cell r="T3928">
            <v>1015.11</v>
          </cell>
          <cell r="U3928">
            <v>1015.11</v>
          </cell>
          <cell r="V3928">
            <v>1086.1677</v>
          </cell>
          <cell r="W3928">
            <v>1086.1677</v>
          </cell>
          <cell r="X3928">
            <v>1086.1677</v>
          </cell>
          <cell r="Y3928">
            <v>1086.1677</v>
          </cell>
          <cell r="Z3928">
            <v>1206.8529999999998</v>
          </cell>
          <cell r="AB3928" t="str">
            <v/>
          </cell>
          <cell r="AC3928">
            <v>2108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I3928" t="str">
            <v/>
          </cell>
          <cell r="AJ3928" t="str">
            <v/>
          </cell>
          <cell r="AM3928" t="e">
            <v>#N/A</v>
          </cell>
        </row>
        <row r="3929">
          <cell r="A3929" t="str">
            <v>ACTIVE</v>
          </cell>
          <cell r="B3929" t="str">
            <v>37-1931</v>
          </cell>
          <cell r="C3929">
            <v>28872143</v>
          </cell>
          <cell r="D3929" t="str">
            <v>37-1931</v>
          </cell>
          <cell r="E3929" t="str">
            <v>SDR 26</v>
          </cell>
          <cell r="F3929" t="str">
            <v>21 PERMANENT PLUG SDR26</v>
          </cell>
          <cell r="G3929">
            <v>52.65</v>
          </cell>
          <cell r="H3929">
            <v>23.881618799999998</v>
          </cell>
          <cell r="I3929">
            <v>1</v>
          </cell>
          <cell r="J3929">
            <v>3</v>
          </cell>
          <cell r="K3929">
            <v>2573.9087777777777</v>
          </cell>
          <cell r="L3929">
            <v>246.31989999999999</v>
          </cell>
          <cell r="M3929" t="str">
            <v>SPECFIT</v>
          </cell>
          <cell r="N3929" t="str">
            <v>(80)56021</v>
          </cell>
          <cell r="O3929" t="str">
            <v>BOX</v>
          </cell>
          <cell r="P3929" t="str">
            <v>D</v>
          </cell>
          <cell r="Q3929" t="str">
            <v>F</v>
          </cell>
          <cell r="R3929">
            <v>2069.9176470588236</v>
          </cell>
          <cell r="S3929">
            <v>2214.8118823529412</v>
          </cell>
          <cell r="T3929">
            <v>2164.9699999999998</v>
          </cell>
          <cell r="U3929">
            <v>2164.9699999999998</v>
          </cell>
          <cell r="V3929">
            <v>2316.5178999999998</v>
          </cell>
          <cell r="W3929">
            <v>2316.5178999999998</v>
          </cell>
          <cell r="X3929">
            <v>2316.5178999999998</v>
          </cell>
          <cell r="Y3929">
            <v>2316.5178999999998</v>
          </cell>
          <cell r="Z3929">
            <v>2573.9087777777777</v>
          </cell>
          <cell r="AB3929" t="str">
            <v/>
          </cell>
          <cell r="AC3929">
            <v>2109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I3929" t="str">
            <v/>
          </cell>
          <cell r="AJ3929" t="str">
            <v/>
          </cell>
          <cell r="AM3929" t="e">
            <v>#N/A</v>
          </cell>
        </row>
        <row r="3930">
          <cell r="A3930" t="str">
            <v>ACTIVE</v>
          </cell>
          <cell r="B3930" t="str">
            <v>37-1932</v>
          </cell>
          <cell r="C3930">
            <v>28872151</v>
          </cell>
          <cell r="D3930" t="str">
            <v>37-1932</v>
          </cell>
          <cell r="E3930" t="str">
            <v>SDR 26</v>
          </cell>
          <cell r="F3930" t="str">
            <v>24 PERMANENT PLUG SDR26</v>
          </cell>
          <cell r="G3930">
            <v>68.58</v>
          </cell>
          <cell r="H3930">
            <v>31.107339359999997</v>
          </cell>
          <cell r="I3930">
            <v>1</v>
          </cell>
          <cell r="J3930">
            <v>2</v>
          </cell>
          <cell r="K3930">
            <v>3870.19</v>
          </cell>
          <cell r="L3930">
            <v>370.37040000000002</v>
          </cell>
          <cell r="M3930" t="str">
            <v>SPECFIT</v>
          </cell>
          <cell r="N3930" t="str">
            <v>(80)56024</v>
          </cell>
          <cell r="O3930" t="str">
            <v>BOX</v>
          </cell>
          <cell r="P3930" t="str">
            <v>D</v>
          </cell>
          <cell r="Q3930" t="str">
            <v>F</v>
          </cell>
          <cell r="R3930">
            <v>3112.3647058823531</v>
          </cell>
          <cell r="S3930">
            <v>3330.2302352941178</v>
          </cell>
          <cell r="T3930">
            <v>3255.3</v>
          </cell>
          <cell r="U3930">
            <v>3255.3</v>
          </cell>
          <cell r="V3930">
            <v>3483.1710000000003</v>
          </cell>
          <cell r="W3930">
            <v>3483.1710000000003</v>
          </cell>
          <cell r="X3930">
            <v>3483.1710000000003</v>
          </cell>
          <cell r="Y3930">
            <v>3483.1710000000003</v>
          </cell>
          <cell r="Z3930">
            <v>3870.19</v>
          </cell>
          <cell r="AB3930" t="str">
            <v/>
          </cell>
          <cell r="AC3930">
            <v>2110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I3930" t="str">
            <v/>
          </cell>
          <cell r="AJ3930" t="str">
            <v/>
          </cell>
          <cell r="AM3930" t="e">
            <v>#N/A</v>
          </cell>
        </row>
        <row r="3931">
          <cell r="A3931" t="str">
            <v>ACTIVE</v>
          </cell>
          <cell r="B3931" t="str">
            <v>37-1933</v>
          </cell>
          <cell r="C3931">
            <v>28872160</v>
          </cell>
          <cell r="D3931" t="str">
            <v>37-1933</v>
          </cell>
          <cell r="E3931" t="str">
            <v>SDR 26</v>
          </cell>
          <cell r="F3931" t="str">
            <v>27 PERMANENT PLUG SDR26</v>
          </cell>
          <cell r="G3931">
            <v>103.14</v>
          </cell>
          <cell r="H3931">
            <v>46.783478879999997</v>
          </cell>
          <cell r="I3931">
            <v>1</v>
          </cell>
          <cell r="J3931">
            <v>1</v>
          </cell>
          <cell r="K3931">
            <v>4482.6651333333339</v>
          </cell>
          <cell r="L3931">
            <v>419.33139999999997</v>
          </cell>
          <cell r="M3931" t="str">
            <v>SPECFIT</v>
          </cell>
          <cell r="N3931" t="str">
            <v>(80)56027</v>
          </cell>
          <cell r="O3931" t="str">
            <v>BOX</v>
          </cell>
          <cell r="P3931" t="str">
            <v>D</v>
          </cell>
          <cell r="Q3931" t="str">
            <v>F</v>
          </cell>
          <cell r="R3931">
            <v>3523.8</v>
          </cell>
          <cell r="S3931">
            <v>3770.4660000000003</v>
          </cell>
          <cell r="T3931">
            <v>3770.4660000000003</v>
          </cell>
          <cell r="U3931">
            <v>3770.4660000000003</v>
          </cell>
          <cell r="V3931">
            <v>4034.3986200000004</v>
          </cell>
          <cell r="W3931">
            <v>4034.3986200000004</v>
          </cell>
          <cell r="X3931">
            <v>4034.3986200000004</v>
          </cell>
          <cell r="Y3931">
            <v>4034.3986200000004</v>
          </cell>
          <cell r="Z3931">
            <v>4482.6651333333339</v>
          </cell>
          <cell r="AB3931" t="str">
            <v/>
          </cell>
          <cell r="AC3931">
            <v>2111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I3931" t="str">
            <v/>
          </cell>
          <cell r="AJ3931" t="str">
            <v/>
          </cell>
          <cell r="AM3931" t="e">
            <v>#N/A</v>
          </cell>
        </row>
        <row r="3932">
          <cell r="A3932" t="str">
            <v>ACTIVE</v>
          </cell>
          <cell r="B3932" t="str">
            <v>37-1934</v>
          </cell>
          <cell r="C3932">
            <v>28872178</v>
          </cell>
          <cell r="D3932" t="str">
            <v>37-1934</v>
          </cell>
          <cell r="E3932" t="str">
            <v>SDR 26</v>
          </cell>
          <cell r="F3932" t="str">
            <v>30 PERMANENT PLUG SDR26</v>
          </cell>
          <cell r="G3932">
            <v>141.75</v>
          </cell>
          <cell r="H3932">
            <v>64.296666000000002</v>
          </cell>
          <cell r="I3932">
            <v>1</v>
          </cell>
          <cell r="J3932">
            <v>1</v>
          </cell>
          <cell r="K3932">
            <v>8014.7789124183009</v>
          </cell>
          <cell r="L3932">
            <v>749.74459999999999</v>
          </cell>
          <cell r="M3932" t="str">
            <v>SPECFIT</v>
          </cell>
          <cell r="N3932" t="str">
            <v>(80)56030</v>
          </cell>
          <cell r="O3932" t="str">
            <v>BOX</v>
          </cell>
          <cell r="P3932" t="str">
            <v>D</v>
          </cell>
          <cell r="Q3932" t="str">
            <v>F</v>
          </cell>
          <cell r="R3932">
            <v>6300.376470588235</v>
          </cell>
          <cell r="S3932">
            <v>6741.4028235294118</v>
          </cell>
          <cell r="T3932">
            <v>6741.4028235294118</v>
          </cell>
          <cell r="U3932">
            <v>6741.4028235294118</v>
          </cell>
          <cell r="V3932">
            <v>7213.3010211764713</v>
          </cell>
          <cell r="W3932">
            <v>7213.3010211764713</v>
          </cell>
          <cell r="X3932">
            <v>7213.3010211764713</v>
          </cell>
          <cell r="Y3932">
            <v>7213.3010211764713</v>
          </cell>
          <cell r="Z3932">
            <v>8014.7789124183009</v>
          </cell>
          <cell r="AB3932" t="str">
            <v/>
          </cell>
          <cell r="AC3932">
            <v>2112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I3932" t="str">
            <v/>
          </cell>
          <cell r="AJ3932" t="str">
            <v/>
          </cell>
          <cell r="AM3932" t="e">
            <v>#N/A</v>
          </cell>
        </row>
        <row r="3933">
          <cell r="A3933" t="str">
            <v>ACTIVE</v>
          </cell>
          <cell r="B3933" t="str">
            <v>37-1935</v>
          </cell>
          <cell r="C3933">
            <v>28872186</v>
          </cell>
          <cell r="D3933" t="str">
            <v>37-1935</v>
          </cell>
          <cell r="E3933" t="str">
            <v>SDR 26</v>
          </cell>
          <cell r="F3933" t="str">
            <v>36 PERMANENT PLUG SDR26</v>
          </cell>
          <cell r="G3933">
            <v>225</v>
          </cell>
          <cell r="H3933">
            <v>102.0582</v>
          </cell>
          <cell r="I3933">
            <v>1</v>
          </cell>
          <cell r="J3933">
            <v>1</v>
          </cell>
          <cell r="K3933">
            <v>10258.91760653595</v>
          </cell>
          <cell r="L3933">
            <v>959.67319999999995</v>
          </cell>
          <cell r="M3933" t="str">
            <v>SPECFIT</v>
          </cell>
          <cell r="N3933" t="str">
            <v>(80)56036</v>
          </cell>
          <cell r="O3933" t="str">
            <v>BOX</v>
          </cell>
          <cell r="P3933" t="str">
            <v>D</v>
          </cell>
          <cell r="Q3933" t="str">
            <v>F</v>
          </cell>
          <cell r="R3933">
            <v>8064.4823529411769</v>
          </cell>
          <cell r="S3933">
            <v>8628.9961176470606</v>
          </cell>
          <cell r="T3933">
            <v>8628.9961176470606</v>
          </cell>
          <cell r="U3933">
            <v>8628.9961176470606</v>
          </cell>
          <cell r="V3933">
            <v>9233.0258458823555</v>
          </cell>
          <cell r="W3933">
            <v>9233.0258458823555</v>
          </cell>
          <cell r="X3933">
            <v>9233.0258458823555</v>
          </cell>
          <cell r="Y3933">
            <v>9233.0258458823555</v>
          </cell>
          <cell r="Z3933">
            <v>10258.91760653595</v>
          </cell>
          <cell r="AB3933" t="str">
            <v/>
          </cell>
          <cell r="AC3933">
            <v>2113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I3933" t="str">
            <v/>
          </cell>
          <cell r="AJ3933" t="str">
            <v/>
          </cell>
          <cell r="AM3933" t="e">
            <v>#N/A</v>
          </cell>
        </row>
        <row r="3934">
          <cell r="A3934" t="str">
            <v>ACTIVE</v>
          </cell>
          <cell r="B3934" t="str">
            <v>37-2935</v>
          </cell>
          <cell r="C3934">
            <v>28872305</v>
          </cell>
          <cell r="D3934" t="str">
            <v>37-2935</v>
          </cell>
          <cell r="E3934" t="str">
            <v>SDR 26</v>
          </cell>
          <cell r="F3934" t="str">
            <v>4 TEMPORARY PLUG SDR26</v>
          </cell>
          <cell r="G3934">
            <v>0.01</v>
          </cell>
          <cell r="H3934">
            <v>4.5359199999999997E-3</v>
          </cell>
          <cell r="I3934">
            <v>1</v>
          </cell>
          <cell r="J3934" t="str">
            <v>-</v>
          </cell>
          <cell r="K3934">
            <v>14.040777777777778</v>
          </cell>
          <cell r="L3934">
            <v>1.698</v>
          </cell>
          <cell r="M3934" t="str">
            <v>SPECFIT</v>
          </cell>
          <cell r="N3934" t="str">
            <v>(80)5804</v>
          </cell>
          <cell r="O3934" t="str">
            <v>BOX</v>
          </cell>
          <cell r="P3934" t="str">
            <v>D</v>
          </cell>
          <cell r="Q3934" t="str">
            <v>F</v>
          </cell>
          <cell r="R3934">
            <v>14.270588235294118</v>
          </cell>
          <cell r="S3934">
            <v>15.269529411764708</v>
          </cell>
          <cell r="T3934">
            <v>11.81</v>
          </cell>
          <cell r="U3934">
            <v>11.81</v>
          </cell>
          <cell r="V3934">
            <v>12.636700000000001</v>
          </cell>
          <cell r="W3934">
            <v>12.636700000000001</v>
          </cell>
          <cell r="X3934">
            <v>12.636700000000001</v>
          </cell>
          <cell r="Y3934">
            <v>12.636700000000001</v>
          </cell>
          <cell r="Z3934">
            <v>14.040777777777778</v>
          </cell>
          <cell r="AB3934" t="str">
            <v/>
          </cell>
          <cell r="AC3934">
            <v>2096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I3934" t="str">
            <v/>
          </cell>
          <cell r="AJ3934" t="str">
            <v/>
          </cell>
          <cell r="AM3934" t="e">
            <v>#N/A</v>
          </cell>
        </row>
        <row r="3935">
          <cell r="A3935" t="str">
            <v>ACTIVE</v>
          </cell>
          <cell r="B3935" t="str">
            <v>37-1936</v>
          </cell>
          <cell r="C3935">
            <v>28872313</v>
          </cell>
          <cell r="D3935" t="str">
            <v>37-1936</v>
          </cell>
          <cell r="E3935" t="str">
            <v>SDR 26</v>
          </cell>
          <cell r="F3935" t="str">
            <v>6 TEMPORARY PLUG SDR26</v>
          </cell>
          <cell r="G3935">
            <v>0.01</v>
          </cell>
          <cell r="H3935">
            <v>4.5359199999999997E-3</v>
          </cell>
          <cell r="I3935">
            <v>1</v>
          </cell>
          <cell r="J3935" t="str">
            <v>-</v>
          </cell>
          <cell r="K3935">
            <v>20.817444444444444</v>
          </cell>
          <cell r="L3935">
            <v>1.9903999999999999</v>
          </cell>
          <cell r="M3935" t="str">
            <v>SPECFIT</v>
          </cell>
          <cell r="N3935" t="str">
            <v>(80)5806</v>
          </cell>
          <cell r="O3935" t="str">
            <v>BOX</v>
          </cell>
          <cell r="P3935" t="str">
            <v>D</v>
          </cell>
          <cell r="Q3935" t="str">
            <v>F</v>
          </cell>
          <cell r="R3935">
            <v>16.729411764705883</v>
          </cell>
          <cell r="S3935">
            <v>17.900470588235297</v>
          </cell>
          <cell r="T3935">
            <v>17.510000000000002</v>
          </cell>
          <cell r="U3935">
            <v>17.510000000000002</v>
          </cell>
          <cell r="V3935">
            <v>18.735700000000001</v>
          </cell>
          <cell r="W3935">
            <v>18.735700000000001</v>
          </cell>
          <cell r="X3935">
            <v>18.735700000000001</v>
          </cell>
          <cell r="Y3935">
            <v>18.735700000000001</v>
          </cell>
          <cell r="Z3935">
            <v>20.817444444444444</v>
          </cell>
          <cell r="AB3935" t="str">
            <v/>
          </cell>
          <cell r="AC3935">
            <v>2097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I3935" t="str">
            <v/>
          </cell>
          <cell r="AJ3935" t="str">
            <v/>
          </cell>
          <cell r="AM3935" t="e">
            <v>#N/A</v>
          </cell>
        </row>
        <row r="3936">
          <cell r="A3936" t="str">
            <v>ACTIVE</v>
          </cell>
          <cell r="B3936" t="str">
            <v>37-1937</v>
          </cell>
          <cell r="C3936">
            <v>28872321</v>
          </cell>
          <cell r="D3936" t="str">
            <v>37-1937</v>
          </cell>
          <cell r="E3936" t="str">
            <v>SDR 26</v>
          </cell>
          <cell r="F3936" t="str">
            <v>8 TEMPORARY PLUG SDR26</v>
          </cell>
          <cell r="G3936">
            <v>0.01</v>
          </cell>
          <cell r="H3936">
            <v>4.5359199999999997E-3</v>
          </cell>
          <cell r="I3936">
            <v>1</v>
          </cell>
          <cell r="J3936" t="str">
            <v>-</v>
          </cell>
          <cell r="K3936">
            <v>143.91500000000002</v>
          </cell>
          <cell r="L3936">
            <v>4.1139999999999999</v>
          </cell>
          <cell r="M3936" t="str">
            <v>SPECFIT</v>
          </cell>
          <cell r="N3936" t="str">
            <v>(80)5808</v>
          </cell>
          <cell r="O3936" t="str">
            <v>BOX</v>
          </cell>
          <cell r="P3936" t="str">
            <v>D</v>
          </cell>
          <cell r="Q3936" t="str">
            <v>F</v>
          </cell>
          <cell r="R3936">
            <v>34.576470588235296</v>
          </cell>
          <cell r="S3936">
            <v>36.99682352941177</v>
          </cell>
          <cell r="T3936">
            <v>121.05</v>
          </cell>
          <cell r="U3936">
            <v>121.05</v>
          </cell>
          <cell r="V3936">
            <v>129.52350000000001</v>
          </cell>
          <cell r="W3936">
            <v>129.52350000000001</v>
          </cell>
          <cell r="X3936">
            <v>129.52350000000001</v>
          </cell>
          <cell r="Y3936">
            <v>129.52350000000001</v>
          </cell>
          <cell r="Z3936">
            <v>143.91500000000002</v>
          </cell>
          <cell r="AB3936" t="str">
            <v/>
          </cell>
          <cell r="AC3936">
            <v>2098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I3936" t="str">
            <v/>
          </cell>
          <cell r="AJ3936" t="str">
            <v/>
          </cell>
          <cell r="AM3936" t="e">
            <v>#N/A</v>
          </cell>
        </row>
        <row r="3937">
          <cell r="A3937" t="str">
            <v>ACTIVE</v>
          </cell>
          <cell r="B3937" t="str">
            <v>37-1938</v>
          </cell>
          <cell r="C3937">
            <v>28872402</v>
          </cell>
          <cell r="D3937" t="str">
            <v>37-1938</v>
          </cell>
          <cell r="E3937" t="str">
            <v>SDR 26</v>
          </cell>
          <cell r="F3937" t="str">
            <v>4 SAND MANHOLE ADAPT NOSTOP GXSLIP</v>
          </cell>
          <cell r="G3937">
            <v>0.01</v>
          </cell>
          <cell r="H3937">
            <v>4.5359199999999997E-3</v>
          </cell>
          <cell r="I3937">
            <v>1</v>
          </cell>
          <cell r="J3937" t="str">
            <v>-</v>
          </cell>
          <cell r="K3937">
            <v>73.152333333333345</v>
          </cell>
          <cell r="L3937">
            <v>7.0004999999999997</v>
          </cell>
          <cell r="M3937" t="str">
            <v>SPECFIT</v>
          </cell>
          <cell r="N3937" t="str">
            <v>(80)1644-PT</v>
          </cell>
          <cell r="O3937" t="str">
            <v>BOX</v>
          </cell>
          <cell r="P3937" t="str">
            <v>D</v>
          </cell>
          <cell r="Q3937" t="str">
            <v>F</v>
          </cell>
          <cell r="R3937">
            <v>58.835294117647059</v>
          </cell>
          <cell r="S3937">
            <v>62.953764705882357</v>
          </cell>
          <cell r="T3937">
            <v>61.53</v>
          </cell>
          <cell r="U3937">
            <v>61.53</v>
          </cell>
          <cell r="V3937">
            <v>65.837100000000007</v>
          </cell>
          <cell r="W3937">
            <v>65.837100000000007</v>
          </cell>
          <cell r="X3937">
            <v>65.837100000000007</v>
          </cell>
          <cell r="Y3937">
            <v>65.837100000000007</v>
          </cell>
          <cell r="Z3937">
            <v>73.152333333333345</v>
          </cell>
          <cell r="AB3937" t="str">
            <v/>
          </cell>
          <cell r="AC3937">
            <v>2114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I3937" t="str">
            <v/>
          </cell>
          <cell r="AJ3937" t="str">
            <v/>
          </cell>
          <cell r="AM3937" t="e">
            <v>#N/A</v>
          </cell>
        </row>
        <row r="3938">
          <cell r="A3938" t="str">
            <v>ACTIVE</v>
          </cell>
          <cell r="B3938" t="str">
            <v>37-1939</v>
          </cell>
          <cell r="C3938">
            <v>28872410</v>
          </cell>
          <cell r="D3938" t="str">
            <v>37-1939</v>
          </cell>
          <cell r="E3938" t="str">
            <v>SDR 26</v>
          </cell>
          <cell r="F3938" t="str">
            <v>6 SAND MANHOLE ADAPT NOSTOP GXSLIP</v>
          </cell>
          <cell r="G3938">
            <v>0.01</v>
          </cell>
          <cell r="H3938">
            <v>4.5359199999999997E-3</v>
          </cell>
          <cell r="I3938">
            <v>1</v>
          </cell>
          <cell r="J3938" t="str">
            <v>-</v>
          </cell>
          <cell r="K3938">
            <v>136.16344444444445</v>
          </cell>
          <cell r="L3938">
            <v>13.030900000000001</v>
          </cell>
          <cell r="M3938" t="str">
            <v>SPECFIT</v>
          </cell>
          <cell r="N3938" t="str">
            <v>(80)1646-PT</v>
          </cell>
          <cell r="O3938" t="str">
            <v>BOX</v>
          </cell>
          <cell r="P3938" t="str">
            <v>D</v>
          </cell>
          <cell r="Q3938" t="str">
            <v>F</v>
          </cell>
          <cell r="R3938">
            <v>109.50588235294117</v>
          </cell>
          <cell r="S3938">
            <v>117.17129411764707</v>
          </cell>
          <cell r="T3938">
            <v>114.53</v>
          </cell>
          <cell r="U3938">
            <v>114.53</v>
          </cell>
          <cell r="V3938">
            <v>122.54710000000001</v>
          </cell>
          <cell r="W3938">
            <v>122.54710000000001</v>
          </cell>
          <cell r="X3938">
            <v>122.54710000000001</v>
          </cell>
          <cell r="Y3938">
            <v>122.54710000000001</v>
          </cell>
          <cell r="Z3938">
            <v>136.16344444444445</v>
          </cell>
          <cell r="AB3938" t="str">
            <v/>
          </cell>
          <cell r="AC3938">
            <v>2115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I3938" t="str">
            <v/>
          </cell>
          <cell r="AJ3938" t="str">
            <v/>
          </cell>
          <cell r="AM3938" t="e">
            <v>#N/A</v>
          </cell>
        </row>
        <row r="3939">
          <cell r="A3939" t="str">
            <v>ACTIVE</v>
          </cell>
          <cell r="B3939" t="str">
            <v>37-1940</v>
          </cell>
          <cell r="C3939">
            <v>28872429</v>
          </cell>
          <cell r="D3939" t="str">
            <v>37-1940</v>
          </cell>
          <cell r="E3939" t="str">
            <v>SDR 26</v>
          </cell>
          <cell r="F3939" t="str">
            <v>8 SAND MANHOLE ADAPT NOSTOP GXSLIP</v>
          </cell>
          <cell r="G3939">
            <v>0.01</v>
          </cell>
          <cell r="H3939">
            <v>4.5359199999999997E-3</v>
          </cell>
          <cell r="I3939">
            <v>1</v>
          </cell>
          <cell r="J3939" t="str">
            <v>-</v>
          </cell>
          <cell r="K3939">
            <v>150.51333333333332</v>
          </cell>
          <cell r="L3939">
            <v>14.4047</v>
          </cell>
          <cell r="M3939" t="str">
            <v>SPECFIT</v>
          </cell>
          <cell r="N3939" t="str">
            <v>(80)1648-PT</v>
          </cell>
          <cell r="O3939" t="str">
            <v>BOX</v>
          </cell>
          <cell r="P3939" t="str">
            <v>D</v>
          </cell>
          <cell r="Q3939" t="str">
            <v>F</v>
          </cell>
          <cell r="R3939">
            <v>121.05882352941177</v>
          </cell>
          <cell r="S3939">
            <v>129.53294117647059</v>
          </cell>
          <cell r="T3939">
            <v>126.6</v>
          </cell>
          <cell r="U3939">
            <v>126.6</v>
          </cell>
          <cell r="V3939">
            <v>135.46199999999999</v>
          </cell>
          <cell r="W3939">
            <v>135.46199999999999</v>
          </cell>
          <cell r="X3939">
            <v>135.46199999999999</v>
          </cell>
          <cell r="Y3939">
            <v>135.46199999999999</v>
          </cell>
          <cell r="Z3939">
            <v>150.51333333333332</v>
          </cell>
          <cell r="AB3939" t="str">
            <v/>
          </cell>
          <cell r="AC3939">
            <v>2116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I3939" t="str">
            <v/>
          </cell>
          <cell r="AJ3939" t="str">
            <v/>
          </cell>
          <cell r="AM3939" t="e">
            <v>#N/A</v>
          </cell>
        </row>
        <row r="3940">
          <cell r="A3940" t="str">
            <v>ACTIVE</v>
          </cell>
          <cell r="B3940" t="str">
            <v>37-1941</v>
          </cell>
          <cell r="C3940">
            <v>28872437</v>
          </cell>
          <cell r="D3940" t="str">
            <v>37-1941</v>
          </cell>
          <cell r="E3940" t="str">
            <v>SDR 26</v>
          </cell>
          <cell r="F3940" t="str">
            <v>10 SAND MANHOLE ADAPT NOSTOP GXSLIP</v>
          </cell>
          <cell r="G3940">
            <v>0.01</v>
          </cell>
          <cell r="H3940">
            <v>4.5359199999999997E-3</v>
          </cell>
          <cell r="I3940">
            <v>1</v>
          </cell>
          <cell r="J3940" t="str">
            <v>-</v>
          </cell>
          <cell r="K3940">
            <v>281.71911111111115</v>
          </cell>
          <cell r="L3940">
            <v>26.959700000000002</v>
          </cell>
          <cell r="M3940" t="str">
            <v>SPECFIT</v>
          </cell>
          <cell r="N3940" t="str">
            <v>(80)16410-PT</v>
          </cell>
          <cell r="O3940" t="str">
            <v>BOX</v>
          </cell>
          <cell r="P3940" t="str">
            <v>D</v>
          </cell>
          <cell r="Q3940" t="str">
            <v>F</v>
          </cell>
          <cell r="R3940">
            <v>226.5529411764706</v>
          </cell>
          <cell r="S3940">
            <v>242.41164705882355</v>
          </cell>
          <cell r="T3940">
            <v>236.96</v>
          </cell>
          <cell r="U3940">
            <v>236.96</v>
          </cell>
          <cell r="V3940">
            <v>253.54720000000003</v>
          </cell>
          <cell r="W3940">
            <v>253.54720000000003</v>
          </cell>
          <cell r="X3940">
            <v>253.54720000000003</v>
          </cell>
          <cell r="Y3940">
            <v>253.54720000000003</v>
          </cell>
          <cell r="Z3940">
            <v>281.71911111111115</v>
          </cell>
          <cell r="AB3940" t="str">
            <v/>
          </cell>
          <cell r="AC3940">
            <v>2117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I3940" t="str">
            <v/>
          </cell>
          <cell r="AJ3940" t="str">
            <v/>
          </cell>
          <cell r="AM3940" t="e">
            <v>#N/A</v>
          </cell>
        </row>
        <row r="3941">
          <cell r="A3941" t="str">
            <v>ACTIVE</v>
          </cell>
          <cell r="B3941" t="str">
            <v>37-1942</v>
          </cell>
          <cell r="C3941">
            <v>28872445</v>
          </cell>
          <cell r="D3941" t="str">
            <v>37-1942</v>
          </cell>
          <cell r="E3941" t="str">
            <v>SDR 26</v>
          </cell>
          <cell r="F3941" t="str">
            <v>12 SAND MANHOLE ADAPT NOSTOP GXSLIP</v>
          </cell>
          <cell r="G3941">
            <v>0.01</v>
          </cell>
          <cell r="H3941">
            <v>4.5359199999999997E-3</v>
          </cell>
          <cell r="I3941">
            <v>1</v>
          </cell>
          <cell r="J3941" t="str">
            <v>-</v>
          </cell>
          <cell r="K3941">
            <v>413.04377777777779</v>
          </cell>
          <cell r="L3941">
            <v>39.527700000000003</v>
          </cell>
          <cell r="M3941" t="str">
            <v>SPECFIT</v>
          </cell>
          <cell r="N3941" t="str">
            <v>(80)16412-PT</v>
          </cell>
          <cell r="O3941" t="str">
            <v>BOX</v>
          </cell>
          <cell r="P3941" t="str">
            <v>D</v>
          </cell>
          <cell r="Q3941" t="str">
            <v>F</v>
          </cell>
          <cell r="R3941">
            <v>332.1764705882353</v>
          </cell>
          <cell r="S3941">
            <v>355.42882352941177</v>
          </cell>
          <cell r="T3941">
            <v>347.42</v>
          </cell>
          <cell r="U3941">
            <v>347.42</v>
          </cell>
          <cell r="V3941">
            <v>371.73940000000005</v>
          </cell>
          <cell r="W3941">
            <v>371.73940000000005</v>
          </cell>
          <cell r="X3941">
            <v>371.73940000000005</v>
          </cell>
          <cell r="Y3941">
            <v>371.73940000000005</v>
          </cell>
          <cell r="Z3941">
            <v>413.04377777777779</v>
          </cell>
          <cell r="AB3941" t="str">
            <v/>
          </cell>
          <cell r="AC3941">
            <v>2118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I3941" t="str">
            <v/>
          </cell>
          <cell r="AJ3941" t="str">
            <v/>
          </cell>
          <cell r="AM3941" t="e">
            <v>#N/A</v>
          </cell>
        </row>
        <row r="3942">
          <cell r="A3942" t="str">
            <v>ACTIVE</v>
          </cell>
          <cell r="B3942" t="str">
            <v>37-1943</v>
          </cell>
          <cell r="C3942">
            <v>28872453</v>
          </cell>
          <cell r="D3942" t="str">
            <v>37-1943</v>
          </cell>
          <cell r="E3942" t="str">
            <v>SDR 26</v>
          </cell>
          <cell r="F3942" t="str">
            <v>15 SAND MANHOLE ADAPT NOSTOP GXSLIP</v>
          </cell>
          <cell r="G3942">
            <v>5.85</v>
          </cell>
          <cell r="H3942">
            <v>2.6535131999999999</v>
          </cell>
          <cell r="I3942">
            <v>1</v>
          </cell>
          <cell r="J3942">
            <v>23</v>
          </cell>
          <cell r="K3942">
            <v>540.72205228758185</v>
          </cell>
          <cell r="L3942">
            <v>50.581099999999999</v>
          </cell>
          <cell r="M3942" t="str">
            <v>SPECFIT</v>
          </cell>
          <cell r="N3942" t="str">
            <v>(80)16415-PT</v>
          </cell>
          <cell r="O3942" t="str">
            <v>BOX</v>
          </cell>
          <cell r="P3942" t="str">
            <v>D</v>
          </cell>
          <cell r="Q3942" t="str">
            <v>F</v>
          </cell>
          <cell r="R3942">
            <v>425.05882352941177</v>
          </cell>
          <cell r="S3942">
            <v>454.81294117647064</v>
          </cell>
          <cell r="T3942">
            <v>454.81294117647064</v>
          </cell>
          <cell r="U3942">
            <v>454.81294117647064</v>
          </cell>
          <cell r="V3942">
            <v>486.64984705882364</v>
          </cell>
          <cell r="W3942">
            <v>486.64984705882364</v>
          </cell>
          <cell r="X3942">
            <v>486.64984705882364</v>
          </cell>
          <cell r="Y3942">
            <v>486.64984705882364</v>
          </cell>
          <cell r="Z3942">
            <v>540.72205228758185</v>
          </cell>
          <cell r="AB3942" t="str">
            <v/>
          </cell>
          <cell r="AC3942">
            <v>2119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I3942" t="str">
            <v/>
          </cell>
          <cell r="AJ3942" t="str">
            <v/>
          </cell>
          <cell r="AM3942" t="e">
            <v>#N/A</v>
          </cell>
        </row>
        <row r="3943">
          <cell r="A3943" t="str">
            <v>ACTIVE</v>
          </cell>
          <cell r="B3943" t="str">
            <v>37-1944</v>
          </cell>
          <cell r="C3943">
            <v>28872461</v>
          </cell>
          <cell r="D3943" t="str">
            <v>37-1944</v>
          </cell>
          <cell r="E3943" t="str">
            <v>SDR 26</v>
          </cell>
          <cell r="F3943" t="str">
            <v>18 SAND MANHOLE ADAPT NOSTOP GXSLIP</v>
          </cell>
          <cell r="G3943">
            <v>8.5500000000000007</v>
          </cell>
          <cell r="H3943">
            <v>3.8782116000000002</v>
          </cell>
          <cell r="I3943">
            <v>1</v>
          </cell>
          <cell r="J3943">
            <v>16</v>
          </cell>
          <cell r="K3943">
            <v>1172.8415464052291</v>
          </cell>
          <cell r="L3943">
            <v>109.71250000000001</v>
          </cell>
          <cell r="M3943" t="str">
            <v>SPECFIT</v>
          </cell>
          <cell r="N3943" t="str">
            <v>(80)16418-PT</v>
          </cell>
          <cell r="O3943" t="str">
            <v>BOX</v>
          </cell>
          <cell r="P3943" t="str">
            <v>D</v>
          </cell>
          <cell r="Q3943" t="str">
            <v>F</v>
          </cell>
          <cell r="R3943">
            <v>921.96470588235297</v>
          </cell>
          <cell r="S3943">
            <v>986.50223529411778</v>
          </cell>
          <cell r="T3943">
            <v>986.50223529411778</v>
          </cell>
          <cell r="U3943">
            <v>986.50223529411778</v>
          </cell>
          <cell r="V3943">
            <v>1055.5573917647062</v>
          </cell>
          <cell r="W3943">
            <v>1055.5573917647062</v>
          </cell>
          <cell r="X3943">
            <v>1055.5573917647062</v>
          </cell>
          <cell r="Y3943">
            <v>1055.5573917647062</v>
          </cell>
          <cell r="Z3943">
            <v>1172.8415464052291</v>
          </cell>
          <cell r="AB3943" t="str">
            <v/>
          </cell>
          <cell r="AC3943">
            <v>2120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I3943" t="str">
            <v/>
          </cell>
          <cell r="AJ3943" t="str">
            <v/>
          </cell>
          <cell r="AM3943" t="e">
            <v>#N/A</v>
          </cell>
        </row>
        <row r="3944">
          <cell r="A3944" t="str">
            <v>ACTIVE</v>
          </cell>
          <cell r="B3944" t="str">
            <v>37-1945</v>
          </cell>
          <cell r="C3944">
            <v>28872470</v>
          </cell>
          <cell r="D3944" t="str">
            <v>37-1945</v>
          </cell>
          <cell r="E3944" t="str">
            <v>SDR 26</v>
          </cell>
          <cell r="F3944" t="str">
            <v>21 SAND MANHOLE ADAPT NOSTOP GXSLIP</v>
          </cell>
          <cell r="G3944">
            <v>15.75</v>
          </cell>
          <cell r="H3944">
            <v>7.1440739999999998</v>
          </cell>
          <cell r="I3944">
            <v>1</v>
          </cell>
          <cell r="J3944">
            <v>9</v>
          </cell>
          <cell r="K3944">
            <v>1847.9434300653595</v>
          </cell>
          <cell r="L3944">
            <v>172.86529999999999</v>
          </cell>
          <cell r="M3944" t="str">
            <v>SPECFIT</v>
          </cell>
          <cell r="N3944" t="str">
            <v>(80)16421-PT</v>
          </cell>
          <cell r="O3944" t="str">
            <v>BOX</v>
          </cell>
          <cell r="P3944" t="str">
            <v>D</v>
          </cell>
          <cell r="Q3944" t="str">
            <v>F</v>
          </cell>
          <cell r="R3944">
            <v>1452.6588235294118</v>
          </cell>
          <cell r="S3944">
            <v>1554.3449411764707</v>
          </cell>
          <cell r="T3944">
            <v>1554.3449411764707</v>
          </cell>
          <cell r="U3944">
            <v>1554.3449411764707</v>
          </cell>
          <cell r="V3944">
            <v>1663.1490870588236</v>
          </cell>
          <cell r="W3944">
            <v>1663.1490870588236</v>
          </cell>
          <cell r="X3944">
            <v>1663.1490870588236</v>
          </cell>
          <cell r="Y3944">
            <v>1663.1490870588236</v>
          </cell>
          <cell r="Z3944">
            <v>1847.9434300653595</v>
          </cell>
          <cell r="AB3944" t="str">
            <v/>
          </cell>
          <cell r="AC3944">
            <v>2121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I3944" t="str">
            <v/>
          </cell>
          <cell r="AJ3944" t="str">
            <v/>
          </cell>
          <cell r="AM3944" t="e">
            <v>#N/A</v>
          </cell>
        </row>
        <row r="3945">
          <cell r="A3945" t="str">
            <v>ACTIVE</v>
          </cell>
          <cell r="B3945" t="str">
            <v>37-1946</v>
          </cell>
          <cell r="C3945">
            <v>28872488</v>
          </cell>
          <cell r="D3945" t="str">
            <v>37-1946</v>
          </cell>
          <cell r="E3945" t="str">
            <v>SDR 26</v>
          </cell>
          <cell r="F3945" t="str">
            <v>24 SAND MANHOLE ADAPT NOSTOP GXSLIP</v>
          </cell>
          <cell r="G3945">
            <v>20.7</v>
          </cell>
          <cell r="H3945">
            <v>9.3893544000000002</v>
          </cell>
          <cell r="I3945">
            <v>1</v>
          </cell>
          <cell r="J3945">
            <v>7</v>
          </cell>
          <cell r="K3945">
            <v>3077.3565058823528</v>
          </cell>
          <cell r="L3945">
            <v>287.87119999999999</v>
          </cell>
          <cell r="M3945" t="str">
            <v>SPECFIT</v>
          </cell>
          <cell r="N3945" t="str">
            <v>(80)16424-PT</v>
          </cell>
          <cell r="O3945" t="str">
            <v>BOX</v>
          </cell>
          <cell r="P3945" t="str">
            <v>D</v>
          </cell>
          <cell r="Q3945" t="str">
            <v>F</v>
          </cell>
          <cell r="R3945">
            <v>2419.0941176470587</v>
          </cell>
          <cell r="S3945">
            <v>2588.4307058823529</v>
          </cell>
          <cell r="T3945">
            <v>2588.4307058823529</v>
          </cell>
          <cell r="U3945">
            <v>2588.4307058823529</v>
          </cell>
          <cell r="V3945">
            <v>2769.6208552941175</v>
          </cell>
          <cell r="W3945">
            <v>2769.6208552941175</v>
          </cell>
          <cell r="X3945">
            <v>2769.6208552941175</v>
          </cell>
          <cell r="Y3945">
            <v>2769.6208552941175</v>
          </cell>
          <cell r="Z3945">
            <v>3077.3565058823528</v>
          </cell>
          <cell r="AB3945" t="str">
            <v/>
          </cell>
          <cell r="AC3945">
            <v>2122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I3945" t="str">
            <v/>
          </cell>
          <cell r="AJ3945" t="str">
            <v/>
          </cell>
          <cell r="AM3945" t="e">
            <v>#N/A</v>
          </cell>
        </row>
        <row r="3946">
          <cell r="A3946" t="str">
            <v>ACTIVE</v>
          </cell>
          <cell r="B3946" t="str">
            <v>37-1947</v>
          </cell>
          <cell r="C3946">
            <v>28872496</v>
          </cell>
          <cell r="D3946" t="str">
            <v>37-1947</v>
          </cell>
          <cell r="E3946" t="str">
            <v>SDR 26</v>
          </cell>
          <cell r="F3946" t="str">
            <v>27 SAND MANHOLE ADAPT NOSTOP GXSLIP</v>
          </cell>
          <cell r="G3946">
            <v>28.8</v>
          </cell>
          <cell r="H3946">
            <v>13.0634496</v>
          </cell>
          <cell r="I3946">
            <v>1</v>
          </cell>
          <cell r="J3946">
            <v>5</v>
          </cell>
          <cell r="K3946">
            <v>3573.9886836601313</v>
          </cell>
          <cell r="L3946">
            <v>334.32909999999998</v>
          </cell>
          <cell r="M3946" t="str">
            <v>SPECFIT</v>
          </cell>
          <cell r="N3946" t="str">
            <v>(80)16427-PT</v>
          </cell>
          <cell r="O3946" t="str">
            <v>BOX</v>
          </cell>
          <cell r="P3946" t="str">
            <v>D</v>
          </cell>
          <cell r="Q3946" t="str">
            <v>F</v>
          </cell>
          <cell r="R3946">
            <v>2809.4941176470593</v>
          </cell>
          <cell r="S3946">
            <v>3006.1587058823534</v>
          </cell>
          <cell r="T3946">
            <v>3006.1587058823534</v>
          </cell>
          <cell r="U3946">
            <v>3006.1587058823534</v>
          </cell>
          <cell r="V3946">
            <v>3216.5898152941181</v>
          </cell>
          <cell r="W3946">
            <v>3216.5898152941181</v>
          </cell>
          <cell r="X3946">
            <v>3216.5898152941181</v>
          </cell>
          <cell r="Y3946">
            <v>3216.5898152941181</v>
          </cell>
          <cell r="Z3946">
            <v>3573.9886836601313</v>
          </cell>
          <cell r="AB3946" t="str">
            <v/>
          </cell>
          <cell r="AC3946">
            <v>2123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I3946" t="str">
            <v/>
          </cell>
          <cell r="AJ3946" t="str">
            <v/>
          </cell>
          <cell r="AM3946" t="e">
            <v>#N/A</v>
          </cell>
        </row>
        <row r="3947">
          <cell r="A3947" t="str">
            <v>ACTIVE</v>
          </cell>
          <cell r="B3947" t="str">
            <v>37-1948</v>
          </cell>
          <cell r="C3947">
            <v>28872500</v>
          </cell>
          <cell r="D3947" t="str">
            <v>37-1948</v>
          </cell>
          <cell r="E3947" t="str">
            <v>SDR 26</v>
          </cell>
          <cell r="F3947" t="str">
            <v>30 SAND MANHOLE ADAPT NOSTOP GXSLIP</v>
          </cell>
          <cell r="G3947">
            <v>39.6</v>
          </cell>
          <cell r="H3947">
            <v>17.9622432</v>
          </cell>
          <cell r="I3947">
            <v>1</v>
          </cell>
          <cell r="J3947">
            <v>3</v>
          </cell>
          <cell r="K3947">
            <v>4574.7061137254905</v>
          </cell>
          <cell r="L3947">
            <v>427.9409</v>
          </cell>
          <cell r="M3947" t="str">
            <v>SPECFIT</v>
          </cell>
          <cell r="N3947" t="str">
            <v>(80)16430-PT</v>
          </cell>
          <cell r="O3947" t="str">
            <v>BOX</v>
          </cell>
          <cell r="P3947" t="str">
            <v>D</v>
          </cell>
          <cell r="Q3947" t="str">
            <v>F</v>
          </cell>
          <cell r="R3947">
            <v>3596.1529411764709</v>
          </cell>
          <cell r="S3947">
            <v>3847.883647058824</v>
          </cell>
          <cell r="T3947">
            <v>3847.883647058824</v>
          </cell>
          <cell r="U3947">
            <v>3847.883647058824</v>
          </cell>
          <cell r="V3947">
            <v>4117.2355023529417</v>
          </cell>
          <cell r="W3947">
            <v>4117.2355023529417</v>
          </cell>
          <cell r="X3947">
            <v>4117.2355023529417</v>
          </cell>
          <cell r="Y3947">
            <v>4117.2355023529417</v>
          </cell>
          <cell r="Z3947">
            <v>4574.7061137254905</v>
          </cell>
          <cell r="AB3947" t="str">
            <v/>
          </cell>
          <cell r="AC3947">
            <v>2124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I3947" t="str">
            <v/>
          </cell>
          <cell r="AJ3947" t="str">
            <v/>
          </cell>
          <cell r="AM3947" t="e">
            <v>#N/A</v>
          </cell>
        </row>
        <row r="3948">
          <cell r="A3948" t="str">
            <v>ACTIVE</v>
          </cell>
          <cell r="B3948" t="str">
            <v>37-1949</v>
          </cell>
          <cell r="C3948">
            <v>28872518</v>
          </cell>
          <cell r="D3948" t="str">
            <v>37-1949</v>
          </cell>
          <cell r="E3948" t="str">
            <v>SDR 26</v>
          </cell>
          <cell r="F3948" t="str">
            <v>36 SAND MANHOLE ADAPT NOSTOP GXSLIP</v>
          </cell>
          <cell r="G3948">
            <v>49.5</v>
          </cell>
          <cell r="H3948">
            <v>22.452804</v>
          </cell>
          <cell r="I3948">
            <v>1</v>
          </cell>
          <cell r="J3948">
            <v>3</v>
          </cell>
          <cell r="K3948">
            <v>5855.5873084967325</v>
          </cell>
          <cell r="L3948">
            <v>547.76260000000002</v>
          </cell>
          <cell r="M3948" t="str">
            <v>SPECFIT</v>
          </cell>
          <cell r="N3948" t="str">
            <v>(80)16436-PT</v>
          </cell>
          <cell r="O3948" t="str">
            <v>BOX</v>
          </cell>
          <cell r="P3948" t="str">
            <v>D</v>
          </cell>
          <cell r="Q3948" t="str">
            <v>F</v>
          </cell>
          <cell r="R3948">
            <v>4603.0470588235294</v>
          </cell>
          <cell r="S3948">
            <v>4925.2603529411763</v>
          </cell>
          <cell r="T3948">
            <v>4925.2603529411763</v>
          </cell>
          <cell r="U3948">
            <v>4925.2603529411763</v>
          </cell>
          <cell r="V3948">
            <v>5270.0285776470591</v>
          </cell>
          <cell r="W3948">
            <v>5270.0285776470591</v>
          </cell>
          <cell r="X3948">
            <v>5270.0285776470591</v>
          </cell>
          <cell r="Y3948">
            <v>5270.0285776470591</v>
          </cell>
          <cell r="Z3948">
            <v>5855.5873084967325</v>
          </cell>
          <cell r="AB3948" t="str">
            <v/>
          </cell>
          <cell r="AC3948">
            <v>2125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I3948" t="str">
            <v/>
          </cell>
          <cell r="AJ3948" t="str">
            <v/>
          </cell>
          <cell r="AM3948" t="e">
            <v>#N/A</v>
          </cell>
        </row>
        <row r="3949">
          <cell r="A3949" t="str">
            <v>ACTIVE</v>
          </cell>
          <cell r="B3949" t="str">
            <v>37-1950</v>
          </cell>
          <cell r="C3949">
            <v>28872607</v>
          </cell>
          <cell r="D3949" t="str">
            <v>37-1950</v>
          </cell>
          <cell r="E3949" t="str">
            <v>SDR 26</v>
          </cell>
          <cell r="F3949" t="str">
            <v>4 SAND MANHOLE ADAPTER STOP GXSLIP</v>
          </cell>
          <cell r="G3949">
            <v>0.67500000000000004</v>
          </cell>
          <cell r="H3949">
            <v>0.30617460000000002</v>
          </cell>
          <cell r="I3949">
            <v>1</v>
          </cell>
          <cell r="J3949">
            <v>200</v>
          </cell>
          <cell r="K3949">
            <v>74.84503137254903</v>
          </cell>
          <cell r="L3949">
            <v>7.0004999999999997</v>
          </cell>
          <cell r="M3949" t="str">
            <v>SPECFIT</v>
          </cell>
          <cell r="N3949" t="str">
            <v>(80)1664-PT</v>
          </cell>
          <cell r="O3949" t="str">
            <v>BOX</v>
          </cell>
          <cell r="P3949" t="str">
            <v>D</v>
          </cell>
          <cell r="Q3949" t="str">
            <v>F</v>
          </cell>
          <cell r="R3949">
            <v>58.835294117647059</v>
          </cell>
          <cell r="S3949">
            <v>62.953764705882357</v>
          </cell>
          <cell r="T3949">
            <v>62.953764705882357</v>
          </cell>
          <cell r="U3949">
            <v>62.953764705882357</v>
          </cell>
          <cell r="V3949">
            <v>67.360528235294126</v>
          </cell>
          <cell r="W3949">
            <v>67.360528235294126</v>
          </cell>
          <cell r="X3949">
            <v>67.360528235294126</v>
          </cell>
          <cell r="Y3949">
            <v>67.360528235294126</v>
          </cell>
          <cell r="Z3949">
            <v>74.84503137254903</v>
          </cell>
          <cell r="AB3949" t="str">
            <v/>
          </cell>
          <cell r="AC3949">
            <v>2084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I3949" t="str">
            <v/>
          </cell>
          <cell r="AJ3949" t="str">
            <v/>
          </cell>
          <cell r="AM3949" t="e">
            <v>#N/A</v>
          </cell>
        </row>
        <row r="3950">
          <cell r="A3950" t="str">
            <v>ACTIVE</v>
          </cell>
          <cell r="B3950" t="str">
            <v>37-1951</v>
          </cell>
          <cell r="C3950">
            <v>28872615</v>
          </cell>
          <cell r="D3950" t="str">
            <v>37-1951</v>
          </cell>
          <cell r="E3950" t="str">
            <v>SDR 26</v>
          </cell>
          <cell r="F3950" t="str">
            <v>6 SAND MANHOLE ADAPTER STOP GXSLIP</v>
          </cell>
          <cell r="G3950">
            <v>1.35</v>
          </cell>
          <cell r="H3950">
            <v>0.61234920000000004</v>
          </cell>
          <cell r="I3950">
            <v>1</v>
          </cell>
          <cell r="J3950">
            <v>100</v>
          </cell>
          <cell r="K3950">
            <v>139.30364967320264</v>
          </cell>
          <cell r="L3950">
            <v>13.030900000000001</v>
          </cell>
          <cell r="M3950" t="str">
            <v>SPECFIT</v>
          </cell>
          <cell r="N3950" t="str">
            <v>(80)1666-PT</v>
          </cell>
          <cell r="O3950" t="str">
            <v>BOX</v>
          </cell>
          <cell r="P3950" t="str">
            <v>D</v>
          </cell>
          <cell r="Q3950" t="str">
            <v>F</v>
          </cell>
          <cell r="R3950">
            <v>109.50588235294117</v>
          </cell>
          <cell r="S3950">
            <v>117.17129411764707</v>
          </cell>
          <cell r="T3950">
            <v>117.17129411764707</v>
          </cell>
          <cell r="U3950">
            <v>117.17129411764707</v>
          </cell>
          <cell r="V3950">
            <v>125.37328470588237</v>
          </cell>
          <cell r="W3950">
            <v>125.37328470588237</v>
          </cell>
          <cell r="X3950">
            <v>125.37328470588237</v>
          </cell>
          <cell r="Y3950">
            <v>125.37328470588237</v>
          </cell>
          <cell r="Z3950">
            <v>139.30364967320264</v>
          </cell>
          <cell r="AB3950" t="str">
            <v/>
          </cell>
          <cell r="AC3950">
            <v>2085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I3950" t="str">
            <v/>
          </cell>
          <cell r="AJ3950" t="str">
            <v/>
          </cell>
          <cell r="AM3950" t="e">
            <v>#N/A</v>
          </cell>
        </row>
        <row r="3951">
          <cell r="A3951" t="str">
            <v>ACTIVE</v>
          </cell>
          <cell r="B3951" t="str">
            <v>37-1952</v>
          </cell>
          <cell r="C3951">
            <v>28872623</v>
          </cell>
          <cell r="D3951" t="str">
            <v>37-1952</v>
          </cell>
          <cell r="E3951" t="str">
            <v>SDR 26</v>
          </cell>
          <cell r="F3951" t="str">
            <v>8 SAND MANHOLE ADAPTER STOP GXSLIP</v>
          </cell>
          <cell r="G3951">
            <v>2.7</v>
          </cell>
          <cell r="H3951">
            <v>1.2246984000000001</v>
          </cell>
          <cell r="I3951">
            <v>1</v>
          </cell>
          <cell r="J3951">
            <v>50</v>
          </cell>
          <cell r="K3951">
            <v>154.00027450980392</v>
          </cell>
          <cell r="L3951">
            <v>14.4047</v>
          </cell>
          <cell r="M3951" t="str">
            <v>SPECFIT</v>
          </cell>
          <cell r="N3951" t="str">
            <v>(80)1668-PT</v>
          </cell>
          <cell r="O3951" t="str">
            <v>BOX</v>
          </cell>
          <cell r="P3951" t="str">
            <v>D</v>
          </cell>
          <cell r="Q3951" t="str">
            <v>F</v>
          </cell>
          <cell r="R3951">
            <v>121.05882352941177</v>
          </cell>
          <cell r="S3951">
            <v>129.53294117647059</v>
          </cell>
          <cell r="T3951">
            <v>129.53294117647059</v>
          </cell>
          <cell r="U3951">
            <v>129.53294117647059</v>
          </cell>
          <cell r="V3951">
            <v>138.60024705882353</v>
          </cell>
          <cell r="W3951">
            <v>138.60024705882353</v>
          </cell>
          <cell r="X3951">
            <v>138.60024705882353</v>
          </cell>
          <cell r="Y3951">
            <v>138.60024705882353</v>
          </cell>
          <cell r="Z3951">
            <v>154.00027450980392</v>
          </cell>
          <cell r="AB3951" t="str">
            <v/>
          </cell>
          <cell r="AC3951">
            <v>2086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I3951" t="str">
            <v/>
          </cell>
          <cell r="AJ3951" t="str">
            <v/>
          </cell>
          <cell r="AM3951" t="e">
            <v>#N/A</v>
          </cell>
        </row>
        <row r="3952">
          <cell r="A3952" t="str">
            <v>ACTIVE</v>
          </cell>
          <cell r="B3952" t="str">
            <v>37-1953</v>
          </cell>
          <cell r="C3952">
            <v>28872631</v>
          </cell>
          <cell r="D3952" t="str">
            <v>37-1953</v>
          </cell>
          <cell r="E3952" t="str">
            <v>SDR 26</v>
          </cell>
          <cell r="F3952" t="str">
            <v>10 SAND MANHOLE ADAPTER STOP GXSLIP</v>
          </cell>
          <cell r="G3952">
            <v>5.85</v>
          </cell>
          <cell r="H3952">
            <v>2.6535131999999999</v>
          </cell>
          <cell r="I3952">
            <v>1</v>
          </cell>
          <cell r="J3952">
            <v>23</v>
          </cell>
          <cell r="K3952">
            <v>288.20051372549023</v>
          </cell>
          <cell r="L3952">
            <v>26.959700000000002</v>
          </cell>
          <cell r="M3952" t="str">
            <v>SPECFIT</v>
          </cell>
          <cell r="N3952" t="str">
            <v>(80)16610-PT</v>
          </cell>
          <cell r="O3952" t="str">
            <v>BOX</v>
          </cell>
          <cell r="P3952" t="str">
            <v>D</v>
          </cell>
          <cell r="Q3952" t="str">
            <v>F</v>
          </cell>
          <cell r="R3952">
            <v>226.5529411764706</v>
          </cell>
          <cell r="S3952">
            <v>242.41164705882355</v>
          </cell>
          <cell r="T3952">
            <v>242.41164705882355</v>
          </cell>
          <cell r="U3952">
            <v>242.41164705882355</v>
          </cell>
          <cell r="V3952">
            <v>259.38046235294121</v>
          </cell>
          <cell r="W3952">
            <v>259.38046235294121</v>
          </cell>
          <cell r="X3952">
            <v>259.38046235294121</v>
          </cell>
          <cell r="Y3952">
            <v>259.38046235294121</v>
          </cell>
          <cell r="Z3952">
            <v>288.20051372549023</v>
          </cell>
          <cell r="AB3952" t="str">
            <v/>
          </cell>
          <cell r="AC3952">
            <v>2087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I3952" t="str">
            <v/>
          </cell>
          <cell r="AJ3952" t="str">
            <v/>
          </cell>
          <cell r="AM3952" t="e">
            <v>#N/A</v>
          </cell>
        </row>
        <row r="3953">
          <cell r="A3953" t="str">
            <v>ACTIVE</v>
          </cell>
          <cell r="B3953" t="str">
            <v>37-1954</v>
          </cell>
          <cell r="C3953">
            <v>28872640</v>
          </cell>
          <cell r="D3953" t="str">
            <v>37-1954</v>
          </cell>
          <cell r="E3953" t="str">
            <v>SDR 26</v>
          </cell>
          <cell r="F3953" t="str">
            <v>12 SAND MANHOLE ADAPTER STOP GXSLIP</v>
          </cell>
          <cell r="G3953">
            <v>7.65</v>
          </cell>
          <cell r="H3953">
            <v>3.4699788000000003</v>
          </cell>
          <cell r="I3953">
            <v>1</v>
          </cell>
          <cell r="J3953">
            <v>18</v>
          </cell>
          <cell r="K3953">
            <v>422.56537908496733</v>
          </cell>
          <cell r="L3953">
            <v>39.527700000000003</v>
          </cell>
          <cell r="M3953" t="str">
            <v>SPECFIT</v>
          </cell>
          <cell r="N3953" t="str">
            <v>(80)16612-PT</v>
          </cell>
          <cell r="O3953" t="str">
            <v>BOX</v>
          </cell>
          <cell r="P3953" t="str">
            <v>D</v>
          </cell>
          <cell r="Q3953" t="str">
            <v>F</v>
          </cell>
          <cell r="R3953">
            <v>332.1764705882353</v>
          </cell>
          <cell r="S3953">
            <v>355.42882352941177</v>
          </cell>
          <cell r="T3953">
            <v>355.42882352941177</v>
          </cell>
          <cell r="U3953">
            <v>355.42882352941177</v>
          </cell>
          <cell r="V3953">
            <v>380.30884117647059</v>
          </cell>
          <cell r="W3953">
            <v>380.30884117647059</v>
          </cell>
          <cell r="X3953">
            <v>380.30884117647059</v>
          </cell>
          <cell r="Y3953">
            <v>380.30884117647059</v>
          </cell>
          <cell r="Z3953">
            <v>422.56537908496733</v>
          </cell>
          <cell r="AB3953" t="str">
            <v/>
          </cell>
          <cell r="AC3953">
            <v>2088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I3953" t="str">
            <v/>
          </cell>
          <cell r="AJ3953" t="str">
            <v/>
          </cell>
          <cell r="AM3953" t="e">
            <v>#N/A</v>
          </cell>
        </row>
        <row r="3954">
          <cell r="A3954" t="str">
            <v>ACTIVE</v>
          </cell>
          <cell r="B3954" t="str">
            <v>37-1955</v>
          </cell>
          <cell r="C3954">
            <v>28872658</v>
          </cell>
          <cell r="D3954" t="str">
            <v>37-1955</v>
          </cell>
          <cell r="E3954" t="str">
            <v>SDR 26</v>
          </cell>
          <cell r="F3954" t="str">
            <v>15 SAND MANHOLE ADAPTER STOP GXSLIP</v>
          </cell>
          <cell r="G3954">
            <v>9</v>
          </cell>
          <cell r="H3954">
            <v>4.0823280000000004</v>
          </cell>
          <cell r="I3954">
            <v>1</v>
          </cell>
          <cell r="J3954">
            <v>15</v>
          </cell>
          <cell r="K3954">
            <v>540.72205228758185</v>
          </cell>
          <cell r="L3954">
            <v>50.581099999999999</v>
          </cell>
          <cell r="M3954" t="str">
            <v>SPECFIT</v>
          </cell>
          <cell r="N3954" t="str">
            <v>(80)16615-PT</v>
          </cell>
          <cell r="O3954" t="str">
            <v>BOX</v>
          </cell>
          <cell r="P3954" t="str">
            <v>D</v>
          </cell>
          <cell r="Q3954" t="str">
            <v>F</v>
          </cell>
          <cell r="R3954">
            <v>425.05882352941177</v>
          </cell>
          <cell r="S3954">
            <v>454.81294117647064</v>
          </cell>
          <cell r="T3954">
            <v>454.81294117647064</v>
          </cell>
          <cell r="U3954">
            <v>454.81294117647064</v>
          </cell>
          <cell r="V3954">
            <v>486.64984705882364</v>
          </cell>
          <cell r="W3954">
            <v>486.64984705882364</v>
          </cell>
          <cell r="X3954">
            <v>486.64984705882364</v>
          </cell>
          <cell r="Y3954">
            <v>486.64984705882364</v>
          </cell>
          <cell r="Z3954">
            <v>540.72205228758185</v>
          </cell>
          <cell r="AB3954" t="str">
            <v/>
          </cell>
          <cell r="AC3954">
            <v>2089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I3954" t="str">
            <v/>
          </cell>
          <cell r="AJ3954" t="str">
            <v/>
          </cell>
          <cell r="AM3954" t="e">
            <v>#N/A</v>
          </cell>
        </row>
        <row r="3955">
          <cell r="A3955" t="str">
            <v>ACTIVE</v>
          </cell>
          <cell r="B3955" t="str">
            <v>37-1956</v>
          </cell>
          <cell r="C3955">
            <v>28872666</v>
          </cell>
          <cell r="D3955" t="str">
            <v>37-1956</v>
          </cell>
          <cell r="E3955" t="str">
            <v>SDR 26</v>
          </cell>
          <cell r="F3955" t="str">
            <v>18 SAND MANHOLE ADAPTER STOP GXSLIP</v>
          </cell>
          <cell r="G3955">
            <v>13.05</v>
          </cell>
          <cell r="H3955">
            <v>5.9193756000000004</v>
          </cell>
          <cell r="I3955">
            <v>1</v>
          </cell>
          <cell r="J3955">
            <v>10</v>
          </cell>
          <cell r="K3955">
            <v>1172.8415464052291</v>
          </cell>
          <cell r="L3955">
            <v>109.71250000000001</v>
          </cell>
          <cell r="M3955" t="str">
            <v>SPECFIT</v>
          </cell>
          <cell r="N3955" t="str">
            <v>(80)16618-PT</v>
          </cell>
          <cell r="O3955" t="str">
            <v>BOX</v>
          </cell>
          <cell r="P3955" t="str">
            <v>D</v>
          </cell>
          <cell r="Q3955" t="str">
            <v>F</v>
          </cell>
          <cell r="R3955">
            <v>921.96470588235297</v>
          </cell>
          <cell r="S3955">
            <v>986.50223529411778</v>
          </cell>
          <cell r="T3955">
            <v>986.50223529411778</v>
          </cell>
          <cell r="U3955">
            <v>986.50223529411778</v>
          </cell>
          <cell r="V3955">
            <v>1055.5573917647062</v>
          </cell>
          <cell r="W3955">
            <v>1055.5573917647062</v>
          </cell>
          <cell r="X3955">
            <v>1055.5573917647062</v>
          </cell>
          <cell r="Y3955">
            <v>1055.5573917647062</v>
          </cell>
          <cell r="Z3955">
            <v>1172.8415464052291</v>
          </cell>
          <cell r="AB3955" t="str">
            <v/>
          </cell>
          <cell r="AC3955">
            <v>2090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I3955" t="str">
            <v/>
          </cell>
          <cell r="AJ3955" t="str">
            <v/>
          </cell>
          <cell r="AM3955" t="e">
            <v>#N/A</v>
          </cell>
        </row>
        <row r="3956">
          <cell r="A3956" t="str">
            <v>ACTIVE</v>
          </cell>
          <cell r="B3956" t="str">
            <v>37-1957</v>
          </cell>
          <cell r="C3956">
            <v>28872674</v>
          </cell>
          <cell r="D3956" t="str">
            <v>37-1957</v>
          </cell>
          <cell r="E3956" t="str">
            <v>SDR 26</v>
          </cell>
          <cell r="F3956" t="str">
            <v>21 SAND MANHOLE ADAPTER STOP GXSLIP</v>
          </cell>
          <cell r="G3956">
            <v>21.15</v>
          </cell>
          <cell r="H3956">
            <v>9.5934707999999986</v>
          </cell>
          <cell r="I3956">
            <v>1</v>
          </cell>
          <cell r="J3956">
            <v>6</v>
          </cell>
          <cell r="K3956">
            <v>1847.9434300653595</v>
          </cell>
          <cell r="L3956">
            <v>172.86529999999999</v>
          </cell>
          <cell r="M3956" t="str">
            <v>SPECFIT</v>
          </cell>
          <cell r="N3956" t="str">
            <v>(80)16621-PT</v>
          </cell>
          <cell r="O3956" t="str">
            <v>BOX</v>
          </cell>
          <cell r="P3956" t="str">
            <v>D</v>
          </cell>
          <cell r="Q3956" t="str">
            <v>F</v>
          </cell>
          <cell r="R3956">
            <v>1452.6588235294118</v>
          </cell>
          <cell r="S3956">
            <v>1554.3449411764707</v>
          </cell>
          <cell r="T3956">
            <v>1554.3449411764707</v>
          </cell>
          <cell r="U3956">
            <v>1554.3449411764707</v>
          </cell>
          <cell r="V3956">
            <v>1663.1490870588236</v>
          </cell>
          <cell r="W3956">
            <v>1663.1490870588236</v>
          </cell>
          <cell r="X3956">
            <v>1663.1490870588236</v>
          </cell>
          <cell r="Y3956">
            <v>1663.1490870588236</v>
          </cell>
          <cell r="Z3956">
            <v>1847.9434300653595</v>
          </cell>
          <cell r="AB3956" t="str">
            <v/>
          </cell>
          <cell r="AC3956">
            <v>2091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I3956" t="str">
            <v/>
          </cell>
          <cell r="AJ3956" t="str">
            <v/>
          </cell>
          <cell r="AM3956" t="e">
            <v>#N/A</v>
          </cell>
        </row>
        <row r="3957">
          <cell r="A3957" t="str">
            <v>ACTIVE</v>
          </cell>
          <cell r="B3957" t="str">
            <v>37-1958</v>
          </cell>
          <cell r="C3957">
            <v>28872682</v>
          </cell>
          <cell r="D3957" t="str">
            <v>37-1958</v>
          </cell>
          <cell r="E3957" t="str">
            <v>SDR 26</v>
          </cell>
          <cell r="F3957" t="str">
            <v>24 SAND MANHOLE ADAPTER STOP GXSLIP</v>
          </cell>
          <cell r="G3957">
            <v>31.5</v>
          </cell>
          <cell r="H3957">
            <v>14.288148</v>
          </cell>
          <cell r="I3957">
            <v>1</v>
          </cell>
          <cell r="J3957">
            <v>4</v>
          </cell>
          <cell r="K3957">
            <v>3077.3565058823528</v>
          </cell>
          <cell r="L3957">
            <v>287.87119999999999</v>
          </cell>
          <cell r="M3957" t="str">
            <v>SPECFIT</v>
          </cell>
          <cell r="N3957" t="str">
            <v>(80)16624-PT</v>
          </cell>
          <cell r="O3957" t="str">
            <v>BOX</v>
          </cell>
          <cell r="P3957" t="str">
            <v>D</v>
          </cell>
          <cell r="Q3957" t="str">
            <v>F</v>
          </cell>
          <cell r="R3957">
            <v>2419.0941176470587</v>
          </cell>
          <cell r="S3957">
            <v>2588.4307058823529</v>
          </cell>
          <cell r="T3957">
            <v>2588.4307058823529</v>
          </cell>
          <cell r="U3957">
            <v>2588.4307058823529</v>
          </cell>
          <cell r="V3957">
            <v>2769.6208552941175</v>
          </cell>
          <cell r="W3957">
            <v>2769.6208552941175</v>
          </cell>
          <cell r="X3957">
            <v>2769.6208552941175</v>
          </cell>
          <cell r="Y3957">
            <v>2769.6208552941175</v>
          </cell>
          <cell r="Z3957">
            <v>3077.3565058823528</v>
          </cell>
          <cell r="AB3957" t="str">
            <v/>
          </cell>
          <cell r="AC3957">
            <v>2092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I3957" t="str">
            <v/>
          </cell>
          <cell r="AJ3957" t="str">
            <v/>
          </cell>
          <cell r="AM3957" t="e">
            <v>#N/A</v>
          </cell>
        </row>
        <row r="3958">
          <cell r="A3958" t="str">
            <v>ACTIVE</v>
          </cell>
          <cell r="B3958" t="str">
            <v>37-1959</v>
          </cell>
          <cell r="C3958">
            <v>28872690</v>
          </cell>
          <cell r="D3958" t="str">
            <v>37-1959</v>
          </cell>
          <cell r="E3958" t="str">
            <v>SDR 26</v>
          </cell>
          <cell r="F3958" t="str">
            <v>27 SAND MANHOLE ADAPTER STOP GXSLIP</v>
          </cell>
          <cell r="G3958">
            <v>42.3</v>
          </cell>
          <cell r="H3958">
            <v>19.186941599999997</v>
          </cell>
          <cell r="I3958">
            <v>1</v>
          </cell>
          <cell r="J3958">
            <v>3</v>
          </cell>
          <cell r="K3958">
            <v>3573.9886836601313</v>
          </cell>
          <cell r="L3958">
            <v>334.32909999999998</v>
          </cell>
          <cell r="M3958" t="str">
            <v>SPECFIT</v>
          </cell>
          <cell r="N3958" t="str">
            <v>(80)16627-PT</v>
          </cell>
          <cell r="O3958" t="str">
            <v>BOX</v>
          </cell>
          <cell r="P3958" t="str">
            <v>D</v>
          </cell>
          <cell r="Q3958" t="str">
            <v>F</v>
          </cell>
          <cell r="R3958">
            <v>2809.4941176470593</v>
          </cell>
          <cell r="S3958">
            <v>3006.1587058823534</v>
          </cell>
          <cell r="T3958">
            <v>3006.1587058823534</v>
          </cell>
          <cell r="U3958">
            <v>3006.1587058823534</v>
          </cell>
          <cell r="V3958">
            <v>3216.5898152941181</v>
          </cell>
          <cell r="W3958">
            <v>3216.5898152941181</v>
          </cell>
          <cell r="X3958">
            <v>3216.5898152941181</v>
          </cell>
          <cell r="Y3958">
            <v>3216.5898152941181</v>
          </cell>
          <cell r="Z3958">
            <v>3573.9886836601313</v>
          </cell>
          <cell r="AB3958" t="str">
            <v/>
          </cell>
          <cell r="AC3958">
            <v>2093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I3958" t="str">
            <v/>
          </cell>
          <cell r="AJ3958" t="str">
            <v/>
          </cell>
          <cell r="AM3958" t="e">
            <v>#N/A</v>
          </cell>
        </row>
        <row r="3959">
          <cell r="A3959" t="str">
            <v>ACTIVE</v>
          </cell>
          <cell r="B3959" t="str">
            <v>37-1960</v>
          </cell>
          <cell r="C3959">
            <v>28872704</v>
          </cell>
          <cell r="D3959" t="str">
            <v>37-1960</v>
          </cell>
          <cell r="E3959" t="str">
            <v>SDR 26</v>
          </cell>
          <cell r="F3959" t="str">
            <v>30 SAND MANHOLE ADAPTER STOP GXSLIP</v>
          </cell>
          <cell r="G3959">
            <v>58.5</v>
          </cell>
          <cell r="H3959">
            <v>26.535132000000001</v>
          </cell>
          <cell r="I3959">
            <v>1</v>
          </cell>
          <cell r="J3959">
            <v>2</v>
          </cell>
          <cell r="K3959">
            <v>4574.7061137254905</v>
          </cell>
          <cell r="L3959">
            <v>427.9409</v>
          </cell>
          <cell r="M3959" t="str">
            <v>SPECFIT</v>
          </cell>
          <cell r="N3959" t="str">
            <v>(80)16630-PT</v>
          </cell>
          <cell r="O3959" t="str">
            <v>BOX</v>
          </cell>
          <cell r="P3959" t="str">
            <v>D</v>
          </cell>
          <cell r="Q3959" t="str">
            <v>F</v>
          </cell>
          <cell r="R3959">
            <v>3596.1529411764709</v>
          </cell>
          <cell r="S3959">
            <v>3847.883647058824</v>
          </cell>
          <cell r="T3959">
            <v>3847.883647058824</v>
          </cell>
          <cell r="U3959">
            <v>3847.883647058824</v>
          </cell>
          <cell r="V3959">
            <v>4117.2355023529417</v>
          </cell>
          <cell r="W3959">
            <v>4117.2355023529417</v>
          </cell>
          <cell r="X3959">
            <v>4117.2355023529417</v>
          </cell>
          <cell r="Y3959">
            <v>4117.2355023529417</v>
          </cell>
          <cell r="Z3959">
            <v>4574.7061137254905</v>
          </cell>
          <cell r="AB3959" t="str">
            <v/>
          </cell>
          <cell r="AC3959">
            <v>2094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I3959" t="str">
            <v/>
          </cell>
          <cell r="AJ3959" t="str">
            <v/>
          </cell>
          <cell r="AM3959" t="e">
            <v>#N/A</v>
          </cell>
        </row>
        <row r="3960">
          <cell r="A3960" t="str">
            <v>ACTIVE</v>
          </cell>
          <cell r="B3960" t="str">
            <v>37-1961</v>
          </cell>
          <cell r="C3960">
            <v>28872712</v>
          </cell>
          <cell r="D3960" t="str">
            <v>37-1961</v>
          </cell>
          <cell r="E3960" t="str">
            <v>SDR 26</v>
          </cell>
          <cell r="F3960" t="str">
            <v>36 SAND MANHOLE ADAPTER STOP GXSLIP</v>
          </cell>
          <cell r="G3960">
            <v>85.5</v>
          </cell>
          <cell r="H3960">
            <v>38.782116000000002</v>
          </cell>
          <cell r="I3960">
            <v>1</v>
          </cell>
          <cell r="J3960">
            <v>2</v>
          </cell>
          <cell r="K3960">
            <v>5855.5873084967325</v>
          </cell>
          <cell r="L3960">
            <v>547.76260000000002</v>
          </cell>
          <cell r="M3960" t="str">
            <v>SPECFIT</v>
          </cell>
          <cell r="N3960" t="str">
            <v>(80)16636-PT</v>
          </cell>
          <cell r="O3960" t="str">
            <v>BOX</v>
          </cell>
          <cell r="P3960" t="str">
            <v>D</v>
          </cell>
          <cell r="Q3960" t="str">
            <v>F</v>
          </cell>
          <cell r="R3960">
            <v>4603.0470588235294</v>
          </cell>
          <cell r="S3960">
            <v>4925.2603529411763</v>
          </cell>
          <cell r="T3960">
            <v>4925.2603529411763</v>
          </cell>
          <cell r="U3960">
            <v>4925.2603529411763</v>
          </cell>
          <cell r="V3960">
            <v>5270.0285776470591</v>
          </cell>
          <cell r="W3960">
            <v>5270.0285776470591</v>
          </cell>
          <cell r="X3960">
            <v>5270.0285776470591</v>
          </cell>
          <cell r="Y3960">
            <v>5270.0285776470591</v>
          </cell>
          <cell r="Z3960">
            <v>5855.5873084967325</v>
          </cell>
          <cell r="AB3960" t="str">
            <v/>
          </cell>
          <cell r="AC3960">
            <v>2095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I3960" t="str">
            <v/>
          </cell>
          <cell r="AJ3960" t="str">
            <v/>
          </cell>
          <cell r="AM3960" t="e">
            <v>#N/A</v>
          </cell>
        </row>
        <row r="3961">
          <cell r="A3961" t="str">
            <v>ACTIVE</v>
          </cell>
          <cell r="B3961" t="str">
            <v>37-1962</v>
          </cell>
          <cell r="C3961">
            <v>28872801</v>
          </cell>
          <cell r="D3961" t="str">
            <v>37-1962</v>
          </cell>
          <cell r="E3961" t="str">
            <v>SDR 26</v>
          </cell>
          <cell r="F3961" t="str">
            <v>4 ADAPTER SEWER BY IPS GXG SDR26</v>
          </cell>
          <cell r="G3961">
            <v>0.01</v>
          </cell>
          <cell r="H3961">
            <v>4.5359199999999997E-3</v>
          </cell>
          <cell r="I3961">
            <v>6</v>
          </cell>
          <cell r="J3961" t="str">
            <v>-</v>
          </cell>
          <cell r="K3961">
            <v>106.63144444444444</v>
          </cell>
          <cell r="L3961">
            <v>13.51154</v>
          </cell>
          <cell r="M3961" t="str">
            <v>PTI</v>
          </cell>
          <cell r="N3961" t="str">
            <v>H657</v>
          </cell>
          <cell r="O3961" t="str">
            <v>BOX</v>
          </cell>
          <cell r="P3961" t="str">
            <v>D</v>
          </cell>
          <cell r="Q3961" t="str">
            <v>M</v>
          </cell>
          <cell r="R3961">
            <v>196.20000000000002</v>
          </cell>
          <cell r="S3961">
            <v>209.93400000000003</v>
          </cell>
          <cell r="T3961">
            <v>89.69</v>
          </cell>
          <cell r="U3961">
            <v>89.69</v>
          </cell>
          <cell r="V3961">
            <v>95.968299999999999</v>
          </cell>
          <cell r="W3961">
            <v>95.968299999999999</v>
          </cell>
          <cell r="X3961">
            <v>95.968299999999999</v>
          </cell>
          <cell r="Y3961">
            <v>95.968299999999999</v>
          </cell>
          <cell r="Z3961">
            <v>106.63144444444444</v>
          </cell>
          <cell r="AB3961" t="str">
            <v/>
          </cell>
          <cell r="AC3961">
            <v>2126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I3961" t="str">
            <v/>
          </cell>
          <cell r="AJ3961" t="str">
            <v/>
          </cell>
          <cell r="AM3961" t="e">
            <v>#N/A</v>
          </cell>
        </row>
        <row r="3962">
          <cell r="A3962" t="str">
            <v>ACTIVE</v>
          </cell>
          <cell r="B3962" t="str">
            <v>37-1963</v>
          </cell>
          <cell r="C3962">
            <v>28872810</v>
          </cell>
          <cell r="D3962" t="str">
            <v>37-1963</v>
          </cell>
          <cell r="E3962" t="str">
            <v>SDR 26</v>
          </cell>
          <cell r="F3962" t="str">
            <v>6X4 ADAPTER SEWER BY IPS GXG SDR26</v>
          </cell>
          <cell r="G3962">
            <v>0.01</v>
          </cell>
          <cell r="H3962">
            <v>4.5359199999999997E-3</v>
          </cell>
          <cell r="I3962">
            <v>4</v>
          </cell>
          <cell r="J3962" t="str">
            <v>-</v>
          </cell>
          <cell r="K3962">
            <v>143.03522222222225</v>
          </cell>
          <cell r="L3962">
            <v>18.12697</v>
          </cell>
          <cell r="M3962" t="str">
            <v>PTI</v>
          </cell>
          <cell r="N3962" t="str">
            <v>H658</v>
          </cell>
          <cell r="O3962" t="str">
            <v>BOX</v>
          </cell>
          <cell r="P3962" t="str">
            <v>D</v>
          </cell>
          <cell r="Q3962" t="str">
            <v>M</v>
          </cell>
          <cell r="R3962">
            <v>255.69411764705885</v>
          </cell>
          <cell r="S3962">
            <v>273.59270588235296</v>
          </cell>
          <cell r="T3962">
            <v>120.31</v>
          </cell>
          <cell r="U3962">
            <v>120.31</v>
          </cell>
          <cell r="V3962">
            <v>128.73170000000002</v>
          </cell>
          <cell r="W3962">
            <v>128.73170000000002</v>
          </cell>
          <cell r="X3962">
            <v>128.73170000000002</v>
          </cell>
          <cell r="Y3962">
            <v>128.73170000000002</v>
          </cell>
          <cell r="Z3962">
            <v>143.03522222222225</v>
          </cell>
          <cell r="AB3962" t="str">
            <v/>
          </cell>
          <cell r="AC3962">
            <v>2127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I3962" t="str">
            <v/>
          </cell>
          <cell r="AJ3962" t="str">
            <v/>
          </cell>
          <cell r="AM3962" t="e">
            <v>#N/A</v>
          </cell>
        </row>
        <row r="3963">
          <cell r="A3963" t="str">
            <v>ACTIVE</v>
          </cell>
          <cell r="B3963" t="str">
            <v>37-1964</v>
          </cell>
          <cell r="C3963">
            <v>28872828</v>
          </cell>
          <cell r="D3963" t="str">
            <v>37-1964</v>
          </cell>
          <cell r="E3963" t="str">
            <v>SDR 26</v>
          </cell>
          <cell r="F3963" t="str">
            <v>6 ADAPTER SEWER BY IPS GXG SDR26</v>
          </cell>
          <cell r="G3963">
            <v>0.01</v>
          </cell>
          <cell r="H3963">
            <v>4.5359199999999997E-3</v>
          </cell>
          <cell r="I3963">
            <v>3</v>
          </cell>
          <cell r="J3963" t="str">
            <v>-</v>
          </cell>
          <cell r="K3963">
            <v>156.51722222222224</v>
          </cell>
          <cell r="L3963">
            <v>19.835740000000001</v>
          </cell>
          <cell r="M3963" t="str">
            <v>PTI</v>
          </cell>
          <cell r="N3963" t="str">
            <v>H659</v>
          </cell>
          <cell r="O3963" t="str">
            <v>BOX</v>
          </cell>
          <cell r="P3963" t="str">
            <v>D</v>
          </cell>
          <cell r="Q3963" t="str">
            <v>M</v>
          </cell>
          <cell r="R3963">
            <v>279.7294117647059</v>
          </cell>
          <cell r="S3963">
            <v>299.31047058823532</v>
          </cell>
          <cell r="T3963">
            <v>131.65</v>
          </cell>
          <cell r="U3963">
            <v>131.65</v>
          </cell>
          <cell r="V3963">
            <v>140.86550000000003</v>
          </cell>
          <cell r="W3963">
            <v>140.86550000000003</v>
          </cell>
          <cell r="X3963">
            <v>140.86550000000003</v>
          </cell>
          <cell r="Y3963">
            <v>140.86550000000003</v>
          </cell>
          <cell r="Z3963">
            <v>156.51722222222224</v>
          </cell>
          <cell r="AB3963" t="str">
            <v/>
          </cell>
          <cell r="AC3963">
            <v>2128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I3963" t="str">
            <v/>
          </cell>
          <cell r="AJ3963" t="str">
            <v/>
          </cell>
          <cell r="AM3963" t="e">
            <v>#N/A</v>
          </cell>
        </row>
        <row r="3964">
          <cell r="A3964" t="str">
            <v>ACTIVE</v>
          </cell>
          <cell r="B3964" t="str">
            <v>37-1965</v>
          </cell>
          <cell r="C3964">
            <v>28872836</v>
          </cell>
          <cell r="D3964" t="str">
            <v>37-1965</v>
          </cell>
          <cell r="E3964" t="str">
            <v>SDR 26</v>
          </cell>
          <cell r="F3964" t="str">
            <v>8 ADAPTER SEWER BY IPS GXG SDR26</v>
          </cell>
          <cell r="G3964">
            <v>0.01</v>
          </cell>
          <cell r="H3964">
            <v>4.5359199999999997E-3</v>
          </cell>
          <cell r="I3964">
            <v>1</v>
          </cell>
          <cell r="J3964" t="str">
            <v>-</v>
          </cell>
          <cell r="K3964">
            <v>310.64953333333335</v>
          </cell>
          <cell r="L3964">
            <v>29.745370000000001</v>
          </cell>
          <cell r="M3964" t="str">
            <v>SPECFIT</v>
          </cell>
          <cell r="N3964" t="str">
            <v>(80)1058-IPS</v>
          </cell>
          <cell r="O3964" t="str">
            <v>BOX</v>
          </cell>
          <cell r="P3964" t="str">
            <v>D</v>
          </cell>
          <cell r="Q3964" t="str">
            <v>F</v>
          </cell>
          <cell r="R3964">
            <v>244.2</v>
          </cell>
          <cell r="S3964">
            <v>261.29399999999998</v>
          </cell>
          <cell r="T3964">
            <v>261.29399999999998</v>
          </cell>
          <cell r="U3964">
            <v>261.29399999999998</v>
          </cell>
          <cell r="V3964">
            <v>279.58458000000002</v>
          </cell>
          <cell r="W3964">
            <v>279.58458000000002</v>
          </cell>
          <cell r="X3964">
            <v>279.58458000000002</v>
          </cell>
          <cell r="Y3964">
            <v>279.58458000000002</v>
          </cell>
          <cell r="Z3964">
            <v>310.64953333333335</v>
          </cell>
          <cell r="AB3964" t="str">
            <v/>
          </cell>
          <cell r="AC3964">
            <v>2129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I3964" t="str">
            <v/>
          </cell>
          <cell r="AJ3964" t="str">
            <v/>
          </cell>
          <cell r="AM3964" t="e">
            <v>#N/A</v>
          </cell>
        </row>
        <row r="3965">
          <cell r="A3965" t="str">
            <v>ACTIVE</v>
          </cell>
          <cell r="B3965" t="str">
            <v>37-1966</v>
          </cell>
          <cell r="C3965">
            <v>28872844</v>
          </cell>
          <cell r="D3965" t="str">
            <v>37-1966</v>
          </cell>
          <cell r="E3965" t="str">
            <v>SDR 26</v>
          </cell>
          <cell r="F3965" t="str">
            <v>10 ADAPTER SEWER BY IPS GXG SDR26</v>
          </cell>
          <cell r="G3965">
            <v>0.01</v>
          </cell>
          <cell r="H3965">
            <v>4.5359199999999997E-3</v>
          </cell>
          <cell r="I3965">
            <v>1</v>
          </cell>
          <cell r="J3965" t="str">
            <v>-</v>
          </cell>
          <cell r="K3965">
            <v>465.65253071895432</v>
          </cell>
          <cell r="L3965">
            <v>36.411529999999999</v>
          </cell>
          <cell r="M3965" t="str">
            <v>SPECFIT</v>
          </cell>
          <cell r="N3965" t="str">
            <v>(80)10510-IPS</v>
          </cell>
          <cell r="O3965" t="str">
            <v>BOX</v>
          </cell>
          <cell r="P3965" t="str">
            <v>D</v>
          </cell>
          <cell r="Q3965" t="str">
            <v>F</v>
          </cell>
          <cell r="R3965">
            <v>366.04705882352943</v>
          </cell>
          <cell r="S3965">
            <v>391.67035294117653</v>
          </cell>
          <cell r="T3965">
            <v>391.67035294117653</v>
          </cell>
          <cell r="U3965">
            <v>391.67035294117653</v>
          </cell>
          <cell r="V3965">
            <v>419.0872776470589</v>
          </cell>
          <cell r="W3965">
            <v>419.0872776470589</v>
          </cell>
          <cell r="X3965">
            <v>419.0872776470589</v>
          </cell>
          <cell r="Y3965">
            <v>419.0872776470589</v>
          </cell>
          <cell r="Z3965">
            <v>465.65253071895432</v>
          </cell>
          <cell r="AB3965" t="str">
            <v/>
          </cell>
          <cell r="AC3965">
            <v>2130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I3965" t="str">
            <v/>
          </cell>
          <cell r="AJ3965" t="str">
            <v/>
          </cell>
          <cell r="AM3965" t="e">
            <v>#N/A</v>
          </cell>
        </row>
        <row r="3966">
          <cell r="A3966" t="str">
            <v>ACTIVE</v>
          </cell>
          <cell r="B3966" t="str">
            <v>37-1967</v>
          </cell>
          <cell r="C3966">
            <v>28872852</v>
          </cell>
          <cell r="D3966" t="str">
            <v>37-1967</v>
          </cell>
          <cell r="E3966" t="str">
            <v>SDR 26</v>
          </cell>
          <cell r="F3966" t="str">
            <v>12 ADAPTER SEWER BY IPS GXG SDR26</v>
          </cell>
          <cell r="G3966">
            <v>0.01</v>
          </cell>
          <cell r="H3966">
            <v>4.5359199999999997E-3</v>
          </cell>
          <cell r="I3966">
            <v>1</v>
          </cell>
          <cell r="J3966" t="str">
            <v>-</v>
          </cell>
          <cell r="K3966">
            <v>685.36856862745105</v>
          </cell>
          <cell r="L3966">
            <v>64.111900000000006</v>
          </cell>
          <cell r="M3966" t="str">
            <v>SPECFIT</v>
          </cell>
          <cell r="N3966" t="str">
            <v>(80)10512-IPS</v>
          </cell>
          <cell r="O3966" t="str">
            <v>BOX</v>
          </cell>
          <cell r="P3966" t="str">
            <v>D</v>
          </cell>
          <cell r="Q3966" t="str">
            <v>F</v>
          </cell>
          <cell r="R3966">
            <v>538.76470588235293</v>
          </cell>
          <cell r="S3966">
            <v>576.47823529411767</v>
          </cell>
          <cell r="T3966">
            <v>576.47823529411767</v>
          </cell>
          <cell r="U3966">
            <v>576.47823529411767</v>
          </cell>
          <cell r="V3966">
            <v>616.83171176470591</v>
          </cell>
          <cell r="W3966">
            <v>616.83171176470591</v>
          </cell>
          <cell r="X3966">
            <v>616.83171176470591</v>
          </cell>
          <cell r="Y3966">
            <v>616.83171176470591</v>
          </cell>
          <cell r="Z3966">
            <v>685.36856862745105</v>
          </cell>
          <cell r="AB3966" t="str">
            <v/>
          </cell>
          <cell r="AC3966">
            <v>2131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I3966" t="str">
            <v/>
          </cell>
          <cell r="AJ3966" t="str">
            <v/>
          </cell>
          <cell r="AM3966" t="e">
            <v>#N/A</v>
          </cell>
        </row>
        <row r="3967">
          <cell r="A3967" t="str">
            <v>ACTIVE</v>
          </cell>
          <cell r="B3967" t="str">
            <v>37-1968</v>
          </cell>
          <cell r="C3967">
            <v>28872860</v>
          </cell>
          <cell r="D3967" t="str">
            <v>37-1968</v>
          </cell>
          <cell r="E3967" t="str">
            <v>SDR 26</v>
          </cell>
          <cell r="F3967" t="str">
            <v>15X14 ADAPTER SEWER X IPS GXG SDR26</v>
          </cell>
          <cell r="G3967">
            <v>0.01</v>
          </cell>
          <cell r="H3967">
            <v>4.5359199999999997E-3</v>
          </cell>
          <cell r="I3967">
            <v>1</v>
          </cell>
          <cell r="J3967" t="str">
            <v>-</v>
          </cell>
          <cell r="K3967">
            <v>2278.1265098039216</v>
          </cell>
          <cell r="L3967">
            <v>213.10769999999999</v>
          </cell>
          <cell r="M3967" t="str">
            <v>SPECFIT</v>
          </cell>
          <cell r="N3967" t="str">
            <v>(80)10515-14IPS</v>
          </cell>
          <cell r="O3967" t="str">
            <v>BOX</v>
          </cell>
          <cell r="P3967" t="str">
            <v>D</v>
          </cell>
          <cell r="Q3967" t="str">
            <v>F</v>
          </cell>
          <cell r="R3967">
            <v>1790.8235294117649</v>
          </cell>
          <cell r="S3967">
            <v>1916.1811764705885</v>
          </cell>
          <cell r="T3967">
            <v>1916.1811764705885</v>
          </cell>
          <cell r="U3967">
            <v>1916.1811764705885</v>
          </cell>
          <cell r="V3967">
            <v>2050.3138588235297</v>
          </cell>
          <cell r="W3967">
            <v>2050.3138588235297</v>
          </cell>
          <cell r="X3967">
            <v>2050.3138588235297</v>
          </cell>
          <cell r="Y3967">
            <v>2050.3138588235297</v>
          </cell>
          <cell r="Z3967">
            <v>2278.1265098039216</v>
          </cell>
          <cell r="AB3967" t="str">
            <v/>
          </cell>
          <cell r="AC3967">
            <v>2132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I3967" t="str">
            <v/>
          </cell>
          <cell r="AJ3967" t="str">
            <v/>
          </cell>
          <cell r="AM3967" t="e">
            <v>#N/A</v>
          </cell>
        </row>
        <row r="3968">
          <cell r="A3968" t="str">
            <v>ACTIVE</v>
          </cell>
          <cell r="B3968" t="str">
            <v>37-1969</v>
          </cell>
          <cell r="C3968">
            <v>28872879</v>
          </cell>
          <cell r="D3968" t="str">
            <v>37-1969</v>
          </cell>
          <cell r="E3968" t="str">
            <v>SDR 26</v>
          </cell>
          <cell r="F3968" t="str">
            <v>15X16 ADAPTER SEWER X IPS GXG SDR26</v>
          </cell>
          <cell r="G3968">
            <v>0.01</v>
          </cell>
          <cell r="H3968">
            <v>4.5359199999999997E-3</v>
          </cell>
          <cell r="I3968">
            <v>1</v>
          </cell>
          <cell r="J3968" t="str">
            <v>-</v>
          </cell>
          <cell r="K3968">
            <v>2847.7180013071898</v>
          </cell>
          <cell r="L3968">
            <v>266.39010000000002</v>
          </cell>
          <cell r="M3968" t="str">
            <v>SPECFIT</v>
          </cell>
          <cell r="N3968" t="str">
            <v>(80)10515-16IPS</v>
          </cell>
          <cell r="O3968" t="str">
            <v>BOX</v>
          </cell>
          <cell r="P3968" t="str">
            <v>D</v>
          </cell>
          <cell r="Q3968" t="str">
            <v>F</v>
          </cell>
          <cell r="R3968">
            <v>2238.5764705882352</v>
          </cell>
          <cell r="S3968">
            <v>2395.276823529412</v>
          </cell>
          <cell r="T3968">
            <v>2395.276823529412</v>
          </cell>
          <cell r="U3968">
            <v>2395.276823529412</v>
          </cell>
          <cell r="V3968">
            <v>2562.9462011764708</v>
          </cell>
          <cell r="W3968">
            <v>2562.9462011764708</v>
          </cell>
          <cell r="X3968">
            <v>2562.9462011764708</v>
          </cell>
          <cell r="Y3968">
            <v>2562.9462011764708</v>
          </cell>
          <cell r="Z3968">
            <v>2847.7180013071898</v>
          </cell>
          <cell r="AB3968" t="str">
            <v/>
          </cell>
          <cell r="AC3968">
            <v>2133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I3968" t="str">
            <v/>
          </cell>
          <cell r="AJ3968" t="str">
            <v/>
          </cell>
          <cell r="AM3968" t="e">
            <v>#N/A</v>
          </cell>
        </row>
        <row r="3969">
          <cell r="A3969" t="str">
            <v>ACTIVE</v>
          </cell>
          <cell r="B3969" t="str">
            <v>37-1970</v>
          </cell>
          <cell r="C3969">
            <v>28872887</v>
          </cell>
          <cell r="D3969" t="str">
            <v>37-1970</v>
          </cell>
          <cell r="E3969" t="str">
            <v>SDR 26</v>
          </cell>
          <cell r="F3969" t="str">
            <v>18 ADAPTER SEWER BY IPS GXG SDR26</v>
          </cell>
          <cell r="G3969">
            <v>0.01</v>
          </cell>
          <cell r="H3969">
            <v>4.5359199999999997E-3</v>
          </cell>
          <cell r="I3969">
            <v>1</v>
          </cell>
          <cell r="J3969" t="str">
            <v>-</v>
          </cell>
          <cell r="K3969">
            <v>4619.6041529411768</v>
          </cell>
          <cell r="L3969">
            <v>432.14190000000002</v>
          </cell>
          <cell r="M3969" t="str">
            <v>SPECFIT</v>
          </cell>
          <cell r="N3969" t="str">
            <v>(80)10518-IPS</v>
          </cell>
          <cell r="O3969" t="str">
            <v>BOX</v>
          </cell>
          <cell r="P3969" t="str">
            <v>D</v>
          </cell>
          <cell r="Q3969" t="str">
            <v>F</v>
          </cell>
          <cell r="R3969">
            <v>3631.4470588235295</v>
          </cell>
          <cell r="S3969">
            <v>3885.6483529411767</v>
          </cell>
          <cell r="T3969">
            <v>3885.6483529411767</v>
          </cell>
          <cell r="U3969">
            <v>3885.6483529411767</v>
          </cell>
          <cell r="V3969">
            <v>4157.6437376470594</v>
          </cell>
          <cell r="W3969">
            <v>4157.6437376470594</v>
          </cell>
          <cell r="X3969">
            <v>4157.6437376470594</v>
          </cell>
          <cell r="Y3969">
            <v>4157.6437376470594</v>
          </cell>
          <cell r="Z3969">
            <v>4619.6041529411768</v>
          </cell>
          <cell r="AB3969" t="str">
            <v/>
          </cell>
          <cell r="AC3969">
            <v>2134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I3969" t="str">
            <v/>
          </cell>
          <cell r="AJ3969" t="str">
            <v/>
          </cell>
          <cell r="AM3969" t="e">
            <v>#N/A</v>
          </cell>
        </row>
        <row r="3970">
          <cell r="A3970" t="str">
            <v>ACTIVE</v>
          </cell>
          <cell r="B3970" t="str">
            <v>37-1971</v>
          </cell>
          <cell r="C3970">
            <v>28872895</v>
          </cell>
          <cell r="D3970" t="str">
            <v>37-1971</v>
          </cell>
          <cell r="E3970" t="str">
            <v>SDR 26</v>
          </cell>
          <cell r="F3970" t="str">
            <v>21X20 ADAPTER SEWER X IPS GXG SDR26</v>
          </cell>
          <cell r="G3970">
            <v>0.01</v>
          </cell>
          <cell r="H3970">
            <v>4.5359199999999997E-3</v>
          </cell>
          <cell r="I3970">
            <v>1</v>
          </cell>
          <cell r="J3970" t="str">
            <v>-</v>
          </cell>
          <cell r="K3970">
            <v>5331.2530405228772</v>
          </cell>
          <cell r="L3970">
            <v>498.71260000000001</v>
          </cell>
          <cell r="M3970" t="str">
            <v>SPECFIT</v>
          </cell>
          <cell r="N3970" t="str">
            <v>(80)10521-20IPS</v>
          </cell>
          <cell r="O3970" t="str">
            <v>BOX</v>
          </cell>
          <cell r="P3970" t="str">
            <v>D</v>
          </cell>
          <cell r="Q3970" t="str">
            <v>F</v>
          </cell>
          <cell r="R3970">
            <v>4190.8705882352942</v>
          </cell>
          <cell r="S3970">
            <v>4484.2315294117652</v>
          </cell>
          <cell r="T3970">
            <v>4484.2315294117652</v>
          </cell>
          <cell r="U3970">
            <v>4484.2315294117652</v>
          </cell>
          <cell r="V3970">
            <v>4798.1277364705893</v>
          </cell>
          <cell r="W3970">
            <v>4798.1277364705893</v>
          </cell>
          <cell r="X3970">
            <v>4798.1277364705893</v>
          </cell>
          <cell r="Y3970">
            <v>4798.1277364705893</v>
          </cell>
          <cell r="Z3970">
            <v>5331.2530405228772</v>
          </cell>
          <cell r="AB3970" t="str">
            <v/>
          </cell>
          <cell r="AC3970">
            <v>2135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I3970" t="str">
            <v/>
          </cell>
          <cell r="AJ3970" t="str">
            <v/>
          </cell>
          <cell r="AM3970" t="e">
            <v>#N/A</v>
          </cell>
        </row>
        <row r="3971">
          <cell r="A3971" t="str">
            <v>ACTIVE</v>
          </cell>
          <cell r="B3971" t="str">
            <v>37-1972</v>
          </cell>
          <cell r="C3971">
            <v>28873000</v>
          </cell>
          <cell r="D3971" t="str">
            <v>37-1972</v>
          </cell>
          <cell r="E3971" t="str">
            <v>SDR 26</v>
          </cell>
          <cell r="F3971" t="str">
            <v>4 ADAPTER GXH SDR26</v>
          </cell>
          <cell r="G3971">
            <v>1.8</v>
          </cell>
          <cell r="H3971">
            <v>0.81646560000000001</v>
          </cell>
          <cell r="I3971">
            <v>6</v>
          </cell>
          <cell r="J3971" t="str">
            <v>-</v>
          </cell>
          <cell r="K3971">
            <v>57.86322222222222</v>
          </cell>
          <cell r="L3971">
            <v>8.0939460000000008</v>
          </cell>
          <cell r="M3971" t="str">
            <v>PTI</v>
          </cell>
          <cell r="N3971" t="str">
            <v>H644</v>
          </cell>
          <cell r="O3971" t="str">
            <v>BOX</v>
          </cell>
          <cell r="P3971" t="str">
            <v>D</v>
          </cell>
          <cell r="Q3971" t="str">
            <v>M</v>
          </cell>
          <cell r="R3971">
            <v>41</v>
          </cell>
          <cell r="S3971">
            <v>43.870000000000005</v>
          </cell>
          <cell r="T3971">
            <v>48.67</v>
          </cell>
          <cell r="U3971">
            <v>48.67</v>
          </cell>
          <cell r="V3971">
            <v>52.076900000000002</v>
          </cell>
          <cell r="W3971">
            <v>52.076900000000002</v>
          </cell>
          <cell r="X3971">
            <v>52.076900000000002</v>
          </cell>
          <cell r="Y3971">
            <v>52.076900000000002</v>
          </cell>
          <cell r="Z3971">
            <v>57.86322222222222</v>
          </cell>
          <cell r="AB3971" t="str">
            <v/>
          </cell>
          <cell r="AC3971">
            <v>2099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I3971" t="str">
            <v/>
          </cell>
          <cell r="AJ3971" t="str">
            <v/>
          </cell>
          <cell r="AM3971" t="e">
            <v>#N/A</v>
          </cell>
        </row>
        <row r="3972">
          <cell r="A3972" t="str">
            <v>ACTIVE</v>
          </cell>
          <cell r="B3972" t="str">
            <v>37-1973</v>
          </cell>
          <cell r="C3972">
            <v>28873018</v>
          </cell>
          <cell r="D3972" t="str">
            <v>37-1973</v>
          </cell>
          <cell r="E3972" t="str">
            <v>SDR 26</v>
          </cell>
          <cell r="F3972" t="str">
            <v>6 ADAPTER GXH SDR26</v>
          </cell>
          <cell r="G3972">
            <v>2.7</v>
          </cell>
          <cell r="H3972">
            <v>1.2246984000000001</v>
          </cell>
          <cell r="I3972">
            <v>4</v>
          </cell>
          <cell r="J3972" t="str">
            <v>-</v>
          </cell>
          <cell r="K3972">
            <v>106.01322222222223</v>
          </cell>
          <cell r="L3972">
            <v>14.463672000000001</v>
          </cell>
          <cell r="M3972" t="str">
            <v>PTI</v>
          </cell>
          <cell r="N3972" t="str">
            <v>H646</v>
          </cell>
          <cell r="O3972" t="str">
            <v>BOX</v>
          </cell>
          <cell r="P3972" t="str">
            <v>D</v>
          </cell>
          <cell r="Q3972" t="str">
            <v>M</v>
          </cell>
          <cell r="R3972">
            <v>90.011764705882356</v>
          </cell>
          <cell r="S3972">
            <v>96.312588235294129</v>
          </cell>
          <cell r="T3972">
            <v>89.17</v>
          </cell>
          <cell r="U3972">
            <v>89.17</v>
          </cell>
          <cell r="V3972">
            <v>95.411900000000003</v>
          </cell>
          <cell r="W3972">
            <v>95.411900000000003</v>
          </cell>
          <cell r="X3972">
            <v>95.411900000000003</v>
          </cell>
          <cell r="Y3972">
            <v>95.411900000000003</v>
          </cell>
          <cell r="Z3972">
            <v>106.01322222222223</v>
          </cell>
          <cell r="AB3972" t="str">
            <v/>
          </cell>
          <cell r="AC3972">
            <v>2100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I3972" t="str">
            <v/>
          </cell>
          <cell r="AJ3972" t="str">
            <v/>
          </cell>
          <cell r="AM3972" t="e">
            <v>#N/A</v>
          </cell>
        </row>
        <row r="3973">
          <cell r="A3973" t="str">
            <v>ACTIVE</v>
          </cell>
          <cell r="B3973" t="str">
            <v>37-1974</v>
          </cell>
          <cell r="C3973">
            <v>28873026</v>
          </cell>
          <cell r="D3973" t="str">
            <v>37-1974</v>
          </cell>
          <cell r="E3973" t="str">
            <v>SDR 26</v>
          </cell>
          <cell r="F3973" t="str">
            <v>8 ADAPTER GXH SDR26</v>
          </cell>
          <cell r="G3973">
            <v>3.6</v>
          </cell>
          <cell r="H3973">
            <v>1.6329312</v>
          </cell>
          <cell r="I3973">
            <v>4</v>
          </cell>
          <cell r="J3973" t="str">
            <v>-</v>
          </cell>
          <cell r="K3973">
            <v>231.95222222222222</v>
          </cell>
          <cell r="L3973">
            <v>42.86551</v>
          </cell>
          <cell r="M3973" t="str">
            <v>PTI</v>
          </cell>
          <cell r="N3973" t="str">
            <v>H648</v>
          </cell>
          <cell r="O3973" t="str">
            <v>BOX</v>
          </cell>
          <cell r="P3973" t="str">
            <v>D</v>
          </cell>
          <cell r="Q3973" t="str">
            <v>M</v>
          </cell>
          <cell r="R3973">
            <v>208.16470588235293</v>
          </cell>
          <cell r="S3973">
            <v>222.73623529411765</v>
          </cell>
          <cell r="T3973">
            <v>195.1</v>
          </cell>
          <cell r="U3973">
            <v>195.1</v>
          </cell>
          <cell r="V3973">
            <v>208.75700000000001</v>
          </cell>
          <cell r="W3973">
            <v>208.75700000000001</v>
          </cell>
          <cell r="X3973">
            <v>208.75700000000001</v>
          </cell>
          <cell r="Y3973">
            <v>208.75700000000001</v>
          </cell>
          <cell r="Z3973">
            <v>231.95222222222222</v>
          </cell>
          <cell r="AB3973" t="str">
            <v/>
          </cell>
          <cell r="AC3973">
            <v>2101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I3973" t="str">
            <v/>
          </cell>
          <cell r="AJ3973" t="str">
            <v/>
          </cell>
          <cell r="AM3973" t="e">
            <v>#N/A</v>
          </cell>
        </row>
        <row r="3974">
          <cell r="A3974" t="str">
            <v>ACTIVE</v>
          </cell>
          <cell r="B3974" t="str">
            <v>37-1975</v>
          </cell>
          <cell r="C3974">
            <v>28873034</v>
          </cell>
          <cell r="D3974" t="str">
            <v>37-1975</v>
          </cell>
          <cell r="E3974" t="str">
            <v>SDR 26</v>
          </cell>
          <cell r="F3974" t="str">
            <v>4 ADAPTER GXS SDR26</v>
          </cell>
          <cell r="G3974">
            <v>0.495</v>
          </cell>
          <cell r="H3974">
            <v>0.22452803999999998</v>
          </cell>
          <cell r="I3974">
            <v>1</v>
          </cell>
          <cell r="J3974">
            <v>273</v>
          </cell>
          <cell r="K3974">
            <v>61.762777777777785</v>
          </cell>
          <cell r="L3974">
            <v>8.9459619999999997</v>
          </cell>
          <cell r="M3974" t="str">
            <v>SPECFIT</v>
          </cell>
          <cell r="N3974" t="str">
            <v>(80)1344</v>
          </cell>
          <cell r="O3974" t="str">
            <v>BOX</v>
          </cell>
          <cell r="P3974" t="str">
            <v>D</v>
          </cell>
          <cell r="Q3974" t="str">
            <v>F</v>
          </cell>
          <cell r="R3974">
            <v>72.988235294117644</v>
          </cell>
          <cell r="S3974">
            <v>78.097411764705882</v>
          </cell>
          <cell r="T3974">
            <v>51.95</v>
          </cell>
          <cell r="U3974">
            <v>51.95</v>
          </cell>
          <cell r="V3974">
            <v>55.586500000000008</v>
          </cell>
          <cell r="W3974">
            <v>55.586500000000008</v>
          </cell>
          <cell r="X3974">
            <v>55.586500000000008</v>
          </cell>
          <cell r="Y3974">
            <v>55.586500000000008</v>
          </cell>
          <cell r="Z3974">
            <v>61.762777777777785</v>
          </cell>
          <cell r="AB3974" t="str">
            <v/>
          </cell>
          <cell r="AC3974">
            <v>2136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I3974" t="str">
            <v/>
          </cell>
          <cell r="AJ3974" t="str">
            <v/>
          </cell>
          <cell r="AM3974" t="e">
            <v>#N/A</v>
          </cell>
        </row>
        <row r="3975">
          <cell r="A3975" t="str">
            <v>ACTIVE</v>
          </cell>
          <cell r="B3975" t="str">
            <v>37-1976</v>
          </cell>
          <cell r="C3975">
            <v>28873042</v>
          </cell>
          <cell r="D3975" t="str">
            <v>37-1976</v>
          </cell>
          <cell r="E3975" t="str">
            <v>SDR 26</v>
          </cell>
          <cell r="F3975" t="str">
            <v>6 ADAPTER GXS SDR26</v>
          </cell>
          <cell r="G3975">
            <v>1.08</v>
          </cell>
          <cell r="H3975">
            <v>0.48987936000000004</v>
          </cell>
          <cell r="I3975">
            <v>1</v>
          </cell>
          <cell r="J3975">
            <v>125</v>
          </cell>
          <cell r="K3975">
            <v>102.98155555555556</v>
          </cell>
          <cell r="L3975">
            <v>7.669689</v>
          </cell>
          <cell r="M3975" t="str">
            <v>SPECFIT</v>
          </cell>
          <cell r="N3975" t="str">
            <v>(80)1346</v>
          </cell>
          <cell r="O3975" t="str">
            <v>BOX</v>
          </cell>
          <cell r="P3975" t="str">
            <v>D</v>
          </cell>
          <cell r="Q3975" t="str">
            <v>F</v>
          </cell>
          <cell r="R3975">
            <v>82.423529411764704</v>
          </cell>
          <cell r="S3975">
            <v>88.193176470588242</v>
          </cell>
          <cell r="T3975">
            <v>86.62</v>
          </cell>
          <cell r="U3975">
            <v>86.62</v>
          </cell>
          <cell r="V3975">
            <v>92.683400000000006</v>
          </cell>
          <cell r="W3975">
            <v>92.683400000000006</v>
          </cell>
          <cell r="X3975">
            <v>92.683400000000006</v>
          </cell>
          <cell r="Y3975">
            <v>92.683400000000006</v>
          </cell>
          <cell r="Z3975">
            <v>102.98155555555556</v>
          </cell>
          <cell r="AB3975" t="str">
            <v/>
          </cell>
          <cell r="AC3975">
            <v>2137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I3975" t="str">
            <v/>
          </cell>
          <cell r="AJ3975" t="str">
            <v/>
          </cell>
          <cell r="AM3975" t="e">
            <v>#N/A</v>
          </cell>
        </row>
        <row r="3976">
          <cell r="A3976" t="str">
            <v>ACTIVE</v>
          </cell>
          <cell r="B3976" t="str">
            <v>37-1977</v>
          </cell>
          <cell r="C3976">
            <v>28873050</v>
          </cell>
          <cell r="D3976" t="str">
            <v>37-1977</v>
          </cell>
          <cell r="E3976" t="str">
            <v>SDR 26</v>
          </cell>
          <cell r="F3976" t="str">
            <v>8 ADAPTER GXS SDR26</v>
          </cell>
          <cell r="G3976">
            <v>2.4300000000000002</v>
          </cell>
          <cell r="H3976">
            <v>1.1022285600000001</v>
          </cell>
          <cell r="I3976">
            <v>1</v>
          </cell>
          <cell r="J3976">
            <v>56</v>
          </cell>
          <cell r="K3976">
            <v>218.45833333333334</v>
          </cell>
          <cell r="L3976">
            <v>20.9053</v>
          </cell>
          <cell r="M3976" t="str">
            <v>SPECFIT</v>
          </cell>
          <cell r="N3976" t="str">
            <v>(80)1348</v>
          </cell>
          <cell r="O3976" t="str">
            <v>BOX</v>
          </cell>
          <cell r="P3976" t="str">
            <v>D</v>
          </cell>
          <cell r="Q3976" t="str">
            <v>F</v>
          </cell>
          <cell r="R3976">
            <v>175.6823529411765</v>
          </cell>
          <cell r="S3976">
            <v>187.98011764705888</v>
          </cell>
          <cell r="T3976">
            <v>183.75</v>
          </cell>
          <cell r="U3976">
            <v>183.75</v>
          </cell>
          <cell r="V3976">
            <v>196.61250000000001</v>
          </cell>
          <cell r="W3976">
            <v>196.61250000000001</v>
          </cell>
          <cell r="X3976">
            <v>196.61250000000001</v>
          </cell>
          <cell r="Y3976">
            <v>196.61250000000001</v>
          </cell>
          <cell r="Z3976">
            <v>218.45833333333334</v>
          </cell>
          <cell r="AB3976" t="str">
            <v/>
          </cell>
          <cell r="AC3976">
            <v>2138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I3976" t="str">
            <v/>
          </cell>
          <cell r="AJ3976" t="str">
            <v/>
          </cell>
          <cell r="AM3976" t="e">
            <v>#N/A</v>
          </cell>
        </row>
        <row r="3977">
          <cell r="A3977" t="str">
            <v>ACTIVE</v>
          </cell>
          <cell r="B3977" t="str">
            <v>37-1978</v>
          </cell>
          <cell r="C3977">
            <v>28873069</v>
          </cell>
          <cell r="D3977" t="str">
            <v>37-1978</v>
          </cell>
          <cell r="E3977" t="str">
            <v>SDR 26</v>
          </cell>
          <cell r="F3977" t="str">
            <v>10 ADAPTER GXS SDR26</v>
          </cell>
          <cell r="G3977">
            <v>4.2300000000000004</v>
          </cell>
          <cell r="H3977">
            <v>1.9186941600000003</v>
          </cell>
          <cell r="I3977">
            <v>1</v>
          </cell>
          <cell r="J3977">
            <v>32</v>
          </cell>
          <cell r="K3977">
            <v>259.27288888888893</v>
          </cell>
          <cell r="L3977">
            <v>24.880500000000001</v>
          </cell>
          <cell r="M3977" t="str">
            <v>SPECFIT</v>
          </cell>
          <cell r="N3977" t="str">
            <v>(80)13410</v>
          </cell>
          <cell r="O3977" t="str">
            <v>BOX</v>
          </cell>
          <cell r="P3977" t="str">
            <v>D</v>
          </cell>
          <cell r="Q3977" t="str">
            <v>F</v>
          </cell>
          <cell r="R3977">
            <v>209.08235294117648</v>
          </cell>
          <cell r="S3977">
            <v>223.71811764705885</v>
          </cell>
          <cell r="T3977">
            <v>218.08</v>
          </cell>
          <cell r="U3977">
            <v>218.08</v>
          </cell>
          <cell r="V3977">
            <v>233.34560000000002</v>
          </cell>
          <cell r="W3977">
            <v>233.34560000000002</v>
          </cell>
          <cell r="X3977">
            <v>233.34560000000002</v>
          </cell>
          <cell r="Y3977">
            <v>233.34560000000002</v>
          </cell>
          <cell r="Z3977">
            <v>259.27288888888893</v>
          </cell>
          <cell r="AB3977" t="str">
            <v/>
          </cell>
          <cell r="AC3977">
            <v>2139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I3977" t="str">
            <v/>
          </cell>
          <cell r="AJ3977" t="str">
            <v/>
          </cell>
          <cell r="AM3977" t="e">
            <v>#N/A</v>
          </cell>
        </row>
        <row r="3978">
          <cell r="A3978" t="str">
            <v>ACTIVE</v>
          </cell>
          <cell r="B3978" t="str">
            <v>37-1979</v>
          </cell>
          <cell r="C3978">
            <v>28873077</v>
          </cell>
          <cell r="D3978" t="str">
            <v>37-1979</v>
          </cell>
          <cell r="E3978" t="str">
            <v>SDR 26</v>
          </cell>
          <cell r="F3978" t="str">
            <v>12 ADAPTER GXS SDR26</v>
          </cell>
          <cell r="G3978">
            <v>6.48</v>
          </cell>
          <cell r="H3978">
            <v>2.9392761600000004</v>
          </cell>
          <cell r="I3978">
            <v>1</v>
          </cell>
          <cell r="J3978">
            <v>21</v>
          </cell>
          <cell r="K3978">
            <v>388.21977777777778</v>
          </cell>
          <cell r="L3978">
            <v>37.152200000000001</v>
          </cell>
          <cell r="M3978" t="str">
            <v>SPECFIT</v>
          </cell>
          <cell r="N3978" t="str">
            <v>(80)13412</v>
          </cell>
          <cell r="O3978" t="str">
            <v>BOX</v>
          </cell>
          <cell r="P3978" t="str">
            <v>D</v>
          </cell>
          <cell r="Q3978" t="str">
            <v>F</v>
          </cell>
          <cell r="R3978">
            <v>312.21176470588233</v>
          </cell>
          <cell r="S3978">
            <v>334.06658823529409</v>
          </cell>
          <cell r="T3978">
            <v>326.54000000000002</v>
          </cell>
          <cell r="U3978">
            <v>326.54000000000002</v>
          </cell>
          <cell r="V3978">
            <v>349.39780000000002</v>
          </cell>
          <cell r="W3978">
            <v>349.39780000000002</v>
          </cell>
          <cell r="X3978">
            <v>349.39780000000002</v>
          </cell>
          <cell r="Y3978">
            <v>349.39780000000002</v>
          </cell>
          <cell r="Z3978">
            <v>388.21977777777778</v>
          </cell>
          <cell r="AB3978" t="str">
            <v/>
          </cell>
          <cell r="AC3978">
            <v>2140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I3978" t="str">
            <v/>
          </cell>
          <cell r="AJ3978" t="str">
            <v/>
          </cell>
          <cell r="AM3978" t="e">
            <v>#N/A</v>
          </cell>
        </row>
        <row r="3979">
          <cell r="A3979" t="str">
            <v>ACTIVE</v>
          </cell>
          <cell r="B3979" t="str">
            <v>37-1980</v>
          </cell>
          <cell r="C3979">
            <v>28873085</v>
          </cell>
          <cell r="D3979" t="str">
            <v>37-1980</v>
          </cell>
          <cell r="E3979" t="str">
            <v>SDR 26</v>
          </cell>
          <cell r="F3979" t="str">
            <v>15 ADAPTER GXS SDR26</v>
          </cell>
          <cell r="G3979">
            <v>11.43</v>
          </cell>
          <cell r="H3979">
            <v>5.1845565599999999</v>
          </cell>
          <cell r="I3979">
            <v>1</v>
          </cell>
          <cell r="J3979">
            <v>12</v>
          </cell>
          <cell r="K3979">
            <v>586.24111111111119</v>
          </cell>
          <cell r="L3979">
            <v>56.1023</v>
          </cell>
          <cell r="M3979" t="str">
            <v>SPECFIT</v>
          </cell>
          <cell r="N3979" t="str">
            <v>(80)13415</v>
          </cell>
          <cell r="O3979" t="str">
            <v>BOX</v>
          </cell>
          <cell r="P3979" t="str">
            <v>D</v>
          </cell>
          <cell r="Q3979" t="str">
            <v>F</v>
          </cell>
          <cell r="R3979">
            <v>471.4588235294118</v>
          </cell>
          <cell r="S3979">
            <v>504.46094117647067</v>
          </cell>
          <cell r="T3979">
            <v>493.1</v>
          </cell>
          <cell r="U3979">
            <v>493.1</v>
          </cell>
          <cell r="V3979">
            <v>527.61700000000008</v>
          </cell>
          <cell r="W3979">
            <v>527.61700000000008</v>
          </cell>
          <cell r="X3979">
            <v>527.61700000000008</v>
          </cell>
          <cell r="Y3979">
            <v>527.61700000000008</v>
          </cell>
          <cell r="Z3979">
            <v>586.24111111111119</v>
          </cell>
          <cell r="AB3979" t="str">
            <v/>
          </cell>
          <cell r="AC3979">
            <v>2141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I3979" t="str">
            <v/>
          </cell>
          <cell r="AJ3979" t="str">
            <v/>
          </cell>
          <cell r="AM3979" t="e">
            <v>#N/A</v>
          </cell>
        </row>
        <row r="3980">
          <cell r="A3980" t="str">
            <v>ACTIVE</v>
          </cell>
          <cell r="B3980" t="str">
            <v>37-1981</v>
          </cell>
          <cell r="C3980">
            <v>28873093</v>
          </cell>
          <cell r="D3980" t="str">
            <v>37-1981</v>
          </cell>
          <cell r="E3980" t="str">
            <v>SDR 26</v>
          </cell>
          <cell r="F3980" t="str">
            <v>18 ADAPTER GXS SDR26</v>
          </cell>
          <cell r="G3980">
            <v>19.8</v>
          </cell>
          <cell r="H3980">
            <v>8.9811215999999998</v>
          </cell>
          <cell r="I3980">
            <v>1</v>
          </cell>
          <cell r="J3980">
            <v>7</v>
          </cell>
          <cell r="K3980">
            <v>1456.5672222222224</v>
          </cell>
          <cell r="L3980">
            <v>124.51519999999999</v>
          </cell>
          <cell r="M3980" t="str">
            <v>SPECFIT</v>
          </cell>
          <cell r="N3980" t="str">
            <v>(80)13418</v>
          </cell>
          <cell r="O3980" t="str">
            <v>BOX</v>
          </cell>
          <cell r="P3980" t="str">
            <v>D</v>
          </cell>
          <cell r="Q3980" t="str">
            <v>F</v>
          </cell>
          <cell r="R3980">
            <v>1046.3529411764705</v>
          </cell>
          <cell r="S3980">
            <v>1119.5976470588234</v>
          </cell>
          <cell r="T3980">
            <v>1225.1500000000001</v>
          </cell>
          <cell r="U3980">
            <v>1225.1500000000001</v>
          </cell>
          <cell r="V3980">
            <v>1310.9105000000002</v>
          </cell>
          <cell r="W3980">
            <v>1310.9105000000002</v>
          </cell>
          <cell r="X3980">
            <v>1310.9105000000002</v>
          </cell>
          <cell r="Y3980">
            <v>1310.9105000000002</v>
          </cell>
          <cell r="Z3980">
            <v>1456.5672222222224</v>
          </cell>
          <cell r="AB3980" t="str">
            <v/>
          </cell>
          <cell r="AC3980">
            <v>2142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I3980" t="str">
            <v/>
          </cell>
          <cell r="AJ3980" t="str">
            <v/>
          </cell>
          <cell r="AM3980" t="e">
            <v>#N/A</v>
          </cell>
        </row>
        <row r="3981">
          <cell r="A3981" t="str">
            <v>ACTIVE</v>
          </cell>
          <cell r="B3981" t="str">
            <v>37-1982</v>
          </cell>
          <cell r="C3981">
            <v>28873107</v>
          </cell>
          <cell r="D3981" t="str">
            <v>37-1982</v>
          </cell>
          <cell r="E3981" t="str">
            <v>SDR 26</v>
          </cell>
          <cell r="F3981" t="str">
            <v>21 ADAPTER GXS SDR26</v>
          </cell>
          <cell r="G3981">
            <v>0.01</v>
          </cell>
          <cell r="H3981">
            <v>4.5359199999999997E-3</v>
          </cell>
          <cell r="I3981">
            <v>1</v>
          </cell>
          <cell r="J3981" t="str">
            <v>-</v>
          </cell>
          <cell r="K3981">
            <v>1543.4036666666666</v>
          </cell>
          <cell r="L3981">
            <v>147.70160000000001</v>
          </cell>
          <cell r="M3981" t="str">
            <v>SPECFIT</v>
          </cell>
          <cell r="N3981" t="str">
            <v>(80)13421</v>
          </cell>
          <cell r="O3981" t="str">
            <v>BOX</v>
          </cell>
          <cell r="P3981" t="str">
            <v>D</v>
          </cell>
          <cell r="Q3981" t="str">
            <v>F</v>
          </cell>
          <cell r="R3981">
            <v>1241.2</v>
          </cell>
          <cell r="S3981">
            <v>1328.0840000000001</v>
          </cell>
          <cell r="T3981">
            <v>1298.19</v>
          </cell>
          <cell r="U3981">
            <v>1298.19</v>
          </cell>
          <cell r="V3981">
            <v>1389.0633</v>
          </cell>
          <cell r="W3981">
            <v>1389.0633</v>
          </cell>
          <cell r="X3981">
            <v>1389.0633</v>
          </cell>
          <cell r="Y3981">
            <v>1389.0633</v>
          </cell>
          <cell r="Z3981">
            <v>1543.4036666666666</v>
          </cell>
          <cell r="AB3981" t="str">
            <v/>
          </cell>
          <cell r="AC3981">
            <v>2143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I3981" t="str">
            <v/>
          </cell>
          <cell r="AJ3981" t="str">
            <v/>
          </cell>
          <cell r="AM3981" t="e">
            <v>#N/A</v>
          </cell>
        </row>
        <row r="3982">
          <cell r="A3982" t="str">
            <v>ACTIVE</v>
          </cell>
          <cell r="B3982" t="str">
            <v>37-1983</v>
          </cell>
          <cell r="C3982">
            <v>28873115</v>
          </cell>
          <cell r="D3982" t="str">
            <v>37-1983</v>
          </cell>
          <cell r="E3982" t="str">
            <v>SDR 26</v>
          </cell>
          <cell r="F3982" t="str">
            <v>24 ADAPTER GXS SDR26</v>
          </cell>
          <cell r="G3982">
            <v>0.01</v>
          </cell>
          <cell r="H3982">
            <v>4.5359199999999997E-3</v>
          </cell>
          <cell r="I3982">
            <v>1</v>
          </cell>
          <cell r="J3982" t="str">
            <v>-</v>
          </cell>
          <cell r="K3982">
            <v>2789.9536666666668</v>
          </cell>
          <cell r="L3982">
            <v>266.99369999999999</v>
          </cell>
          <cell r="M3982" t="str">
            <v>SPECFIT</v>
          </cell>
          <cell r="N3982" t="str">
            <v>(80)13424</v>
          </cell>
          <cell r="O3982" t="str">
            <v>BOX</v>
          </cell>
          <cell r="P3982" t="str">
            <v>D</v>
          </cell>
          <cell r="Q3982" t="str">
            <v>F</v>
          </cell>
          <cell r="R3982">
            <v>2243.6470588235293</v>
          </cell>
          <cell r="S3982">
            <v>2400.7023529411763</v>
          </cell>
          <cell r="T3982">
            <v>2346.69</v>
          </cell>
          <cell r="U3982">
            <v>2346.69</v>
          </cell>
          <cell r="V3982">
            <v>2510.9583000000002</v>
          </cell>
          <cell r="W3982">
            <v>2510.9583000000002</v>
          </cell>
          <cell r="X3982">
            <v>2510.9583000000002</v>
          </cell>
          <cell r="Y3982">
            <v>2510.9583000000002</v>
          </cell>
          <cell r="Z3982">
            <v>2789.9536666666668</v>
          </cell>
          <cell r="AB3982" t="str">
            <v/>
          </cell>
          <cell r="AC3982">
            <v>2144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I3982" t="str">
            <v/>
          </cell>
          <cell r="AJ3982" t="str">
            <v/>
          </cell>
          <cell r="AM3982" t="e">
            <v>#N/A</v>
          </cell>
        </row>
        <row r="3983">
          <cell r="A3983" t="str">
            <v>ACTIVE</v>
          </cell>
          <cell r="B3983" t="str">
            <v>37-1984</v>
          </cell>
          <cell r="C3983">
            <v>28873123</v>
          </cell>
          <cell r="D3983" t="str">
            <v>37-1984</v>
          </cell>
          <cell r="E3983" t="str">
            <v>SDR 26</v>
          </cell>
          <cell r="F3983" t="str">
            <v>27 ADAPTER GXS SDR26</v>
          </cell>
          <cell r="G3983">
            <v>0.01</v>
          </cell>
          <cell r="H3983">
            <v>4.5359199999999997E-3</v>
          </cell>
          <cell r="I3983">
            <v>1</v>
          </cell>
          <cell r="J3983" t="str">
            <v>-</v>
          </cell>
          <cell r="K3983">
            <v>3079.3469856209153</v>
          </cell>
          <cell r="L3983">
            <v>288.0582</v>
          </cell>
          <cell r="M3983" t="str">
            <v>SPECFIT</v>
          </cell>
          <cell r="N3983" t="str">
            <v>(80)13427</v>
          </cell>
          <cell r="O3983" t="str">
            <v>BOX</v>
          </cell>
          <cell r="P3983" t="str">
            <v>D</v>
          </cell>
          <cell r="Q3983" t="str">
            <v>F</v>
          </cell>
          <cell r="R3983">
            <v>2420.6588235294116</v>
          </cell>
          <cell r="S3983">
            <v>2590.1049411764707</v>
          </cell>
          <cell r="T3983">
            <v>2590.1049411764707</v>
          </cell>
          <cell r="U3983">
            <v>2590.1049411764707</v>
          </cell>
          <cell r="V3983">
            <v>2771.4122870588239</v>
          </cell>
          <cell r="W3983">
            <v>2771.4122870588239</v>
          </cell>
          <cell r="X3983">
            <v>2771.4122870588239</v>
          </cell>
          <cell r="Y3983">
            <v>2771.4122870588239</v>
          </cell>
          <cell r="Z3983">
            <v>3079.3469856209153</v>
          </cell>
          <cell r="AB3983" t="str">
            <v/>
          </cell>
          <cell r="AC3983">
            <v>2145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I3983" t="str">
            <v/>
          </cell>
          <cell r="AJ3983" t="str">
            <v/>
          </cell>
          <cell r="AM3983" t="e">
            <v>#N/A</v>
          </cell>
        </row>
        <row r="3984">
          <cell r="A3984" t="str">
            <v>ACTIVE</v>
          </cell>
          <cell r="B3984" t="str">
            <v>37-1985</v>
          </cell>
          <cell r="C3984">
            <v>28873131</v>
          </cell>
          <cell r="D3984" t="str">
            <v>37-1985</v>
          </cell>
          <cell r="E3984" t="str">
            <v>SDR 26</v>
          </cell>
          <cell r="F3984" t="str">
            <v>30 ADAPTER GXS SDR26</v>
          </cell>
          <cell r="G3984">
            <v>0.01</v>
          </cell>
          <cell r="H3984">
            <v>4.5359199999999997E-3</v>
          </cell>
          <cell r="I3984">
            <v>1</v>
          </cell>
          <cell r="J3984" t="str">
            <v>-</v>
          </cell>
          <cell r="K3984">
            <v>3941.5539647058827</v>
          </cell>
          <cell r="L3984">
            <v>368.7133</v>
          </cell>
          <cell r="M3984" t="str">
            <v>SPECFIT</v>
          </cell>
          <cell r="N3984" t="str">
            <v>(80)13430</v>
          </cell>
          <cell r="O3984" t="str">
            <v>BOX</v>
          </cell>
          <cell r="P3984" t="str">
            <v>D</v>
          </cell>
          <cell r="Q3984" t="str">
            <v>F</v>
          </cell>
          <cell r="R3984">
            <v>3098.4352941176471</v>
          </cell>
          <cell r="S3984">
            <v>3315.3257647058826</v>
          </cell>
          <cell r="T3984">
            <v>3315.3257647058826</v>
          </cell>
          <cell r="U3984">
            <v>3315.3257647058826</v>
          </cell>
          <cell r="V3984">
            <v>3547.3985682352945</v>
          </cell>
          <cell r="W3984">
            <v>3547.3985682352945</v>
          </cell>
          <cell r="X3984">
            <v>3547.3985682352945</v>
          </cell>
          <cell r="Y3984">
            <v>3547.3985682352945</v>
          </cell>
          <cell r="Z3984">
            <v>3941.5539647058827</v>
          </cell>
          <cell r="AB3984" t="str">
            <v/>
          </cell>
          <cell r="AC3984">
            <v>2146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I3984" t="str">
            <v/>
          </cell>
          <cell r="AJ3984" t="str">
            <v/>
          </cell>
          <cell r="AM3984" t="e">
            <v>#N/A</v>
          </cell>
        </row>
        <row r="3985">
          <cell r="A3985" t="str">
            <v>ACTIVE</v>
          </cell>
          <cell r="B3985" t="str">
            <v>37-1986</v>
          </cell>
          <cell r="C3985">
            <v>28873140</v>
          </cell>
          <cell r="D3985" t="str">
            <v>37-1986</v>
          </cell>
          <cell r="E3985" t="str">
            <v>SDR 26</v>
          </cell>
          <cell r="F3985" t="str">
            <v>36 ADAPTER GXS SDR26</v>
          </cell>
          <cell r="G3985">
            <v>0.01</v>
          </cell>
          <cell r="H3985">
            <v>4.5359199999999997E-3</v>
          </cell>
          <cell r="I3985">
            <v>1</v>
          </cell>
          <cell r="J3985" t="str">
            <v>-</v>
          </cell>
          <cell r="K3985">
            <v>5045.1926666666668</v>
          </cell>
          <cell r="L3985">
            <v>471.9529</v>
          </cell>
          <cell r="M3985" t="str">
            <v>SPECFIT</v>
          </cell>
          <cell r="N3985" t="str">
            <v>(80)13436</v>
          </cell>
          <cell r="O3985" t="str">
            <v>BOX</v>
          </cell>
          <cell r="P3985" t="str">
            <v>D</v>
          </cell>
          <cell r="Q3985" t="str">
            <v>F</v>
          </cell>
          <cell r="R3985">
            <v>3966</v>
          </cell>
          <cell r="S3985">
            <v>4243.62</v>
          </cell>
          <cell r="T3985">
            <v>4243.62</v>
          </cell>
          <cell r="U3985">
            <v>4243.62</v>
          </cell>
          <cell r="V3985">
            <v>4540.6734000000006</v>
          </cell>
          <cell r="W3985">
            <v>4540.6734000000006</v>
          </cell>
          <cell r="X3985">
            <v>4540.6734000000006</v>
          </cell>
          <cell r="Y3985">
            <v>4540.6734000000006</v>
          </cell>
          <cell r="Z3985">
            <v>5045.1926666666668</v>
          </cell>
          <cell r="AB3985" t="str">
            <v/>
          </cell>
          <cell r="AC3985">
            <v>2147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I3985" t="str">
            <v/>
          </cell>
          <cell r="AJ3985" t="str">
            <v/>
          </cell>
          <cell r="AM3985" t="e">
            <v>#N/A</v>
          </cell>
        </row>
        <row r="3986">
          <cell r="A3986" t="str">
            <v>ACTIVE</v>
          </cell>
          <cell r="B3986" t="str">
            <v>37-1987</v>
          </cell>
          <cell r="C3986">
            <v>28873204</v>
          </cell>
          <cell r="D3986" t="str">
            <v>37-1987</v>
          </cell>
          <cell r="E3986" t="str">
            <v>SDR 26</v>
          </cell>
          <cell r="F3986" t="str">
            <v>4 VANSTONE FLGEXFEM150#BPXSDR35</v>
          </cell>
          <cell r="G3986">
            <v>2.25</v>
          </cell>
          <cell r="H3986">
            <v>1.0205820000000001</v>
          </cell>
          <cell r="I3986">
            <v>1</v>
          </cell>
          <cell r="J3986">
            <v>60</v>
          </cell>
          <cell r="K3986">
            <v>561.7792326797387</v>
          </cell>
          <cell r="L3986">
            <v>52.551099999999998</v>
          </cell>
          <cell r="M3986" t="str">
            <v>SPECFIT</v>
          </cell>
          <cell r="N3986" t="str">
            <v>(80)5304</v>
          </cell>
          <cell r="O3986" t="str">
            <v>BOX</v>
          </cell>
          <cell r="P3986" t="str">
            <v>D</v>
          </cell>
          <cell r="Q3986" t="str">
            <v>F</v>
          </cell>
          <cell r="R3986">
            <v>441.61176470588236</v>
          </cell>
          <cell r="S3986">
            <v>472.52458823529417</v>
          </cell>
          <cell r="T3986">
            <v>472.52458823529417</v>
          </cell>
          <cell r="U3986">
            <v>472.52458823529417</v>
          </cell>
          <cell r="V3986">
            <v>505.60130941176482</v>
          </cell>
          <cell r="W3986">
            <v>505.60130941176482</v>
          </cell>
          <cell r="X3986">
            <v>505.60130941176482</v>
          </cell>
          <cell r="Y3986">
            <v>505.60130941176482</v>
          </cell>
          <cell r="Z3986">
            <v>561.7792326797387</v>
          </cell>
          <cell r="AB3986" t="str">
            <v/>
          </cell>
          <cell r="AC3986">
            <v>2148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I3986" t="str">
            <v/>
          </cell>
          <cell r="AJ3986" t="str">
            <v/>
          </cell>
          <cell r="AM3986" t="e">
            <v>#N/A</v>
          </cell>
        </row>
        <row r="3987">
          <cell r="A3987" t="str">
            <v>ACTIVE</v>
          </cell>
          <cell r="B3987" t="str">
            <v>37-1988</v>
          </cell>
          <cell r="C3987">
            <v>28873212</v>
          </cell>
          <cell r="D3987" t="str">
            <v>37-1988</v>
          </cell>
          <cell r="E3987" t="str">
            <v>SDR 26</v>
          </cell>
          <cell r="F3987" t="str">
            <v>6 VANSTONE FLGEXFEM150#BPXSDR35</v>
          </cell>
          <cell r="G3987">
            <v>3.6</v>
          </cell>
          <cell r="H3987">
            <v>1.6329312</v>
          </cell>
          <cell r="I3987">
            <v>1</v>
          </cell>
          <cell r="J3987">
            <v>38</v>
          </cell>
          <cell r="K3987">
            <v>725.08836732026145</v>
          </cell>
          <cell r="L3987">
            <v>52.7669</v>
          </cell>
          <cell r="M3987" t="str">
            <v>SPECFIT</v>
          </cell>
          <cell r="N3987" t="str">
            <v>(80)5306</v>
          </cell>
          <cell r="O3987" t="str">
            <v>BOX</v>
          </cell>
          <cell r="P3987" t="str">
            <v>D</v>
          </cell>
          <cell r="Q3987" t="str">
            <v>F</v>
          </cell>
          <cell r="R3987">
            <v>569.98823529411766</v>
          </cell>
          <cell r="S3987">
            <v>609.88741176470592</v>
          </cell>
          <cell r="T3987">
            <v>609.88741176470592</v>
          </cell>
          <cell r="U3987">
            <v>609.88741176470592</v>
          </cell>
          <cell r="V3987">
            <v>652.57953058823534</v>
          </cell>
          <cell r="W3987">
            <v>652.57953058823534</v>
          </cell>
          <cell r="X3987">
            <v>652.57953058823534</v>
          </cell>
          <cell r="Y3987">
            <v>652.57953058823534</v>
          </cell>
          <cell r="Z3987">
            <v>725.08836732026145</v>
          </cell>
          <cell r="AB3987" t="str">
            <v/>
          </cell>
          <cell r="AC3987">
            <v>2149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I3987" t="str">
            <v/>
          </cell>
          <cell r="AJ3987" t="str">
            <v/>
          </cell>
          <cell r="AM3987" t="e">
            <v>#N/A</v>
          </cell>
        </row>
        <row r="3988">
          <cell r="A3988" t="str">
            <v>ACTIVE</v>
          </cell>
          <cell r="B3988" t="str">
            <v>37-1989</v>
          </cell>
          <cell r="C3988">
            <v>28873220</v>
          </cell>
          <cell r="D3988" t="str">
            <v>37-1989</v>
          </cell>
          <cell r="E3988" t="str">
            <v>SDR 26</v>
          </cell>
          <cell r="F3988" t="str">
            <v>8 VANSTONE FLGEXFEM150#BPXSDR35</v>
          </cell>
          <cell r="G3988">
            <v>6.0750000000000002</v>
          </cell>
          <cell r="H3988">
            <v>2.7555714</v>
          </cell>
          <cell r="I3988">
            <v>1</v>
          </cell>
          <cell r="J3988">
            <v>22</v>
          </cell>
          <cell r="K3988">
            <v>1079.4087267973857</v>
          </cell>
          <cell r="L3988">
            <v>100.9734</v>
          </cell>
          <cell r="M3988" t="str">
            <v>SPECFIT</v>
          </cell>
          <cell r="N3988" t="str">
            <v>(80)5308</v>
          </cell>
          <cell r="O3988" t="str">
            <v>BOX</v>
          </cell>
          <cell r="P3988" t="str">
            <v>D</v>
          </cell>
          <cell r="Q3988" t="str">
            <v>F</v>
          </cell>
          <cell r="R3988">
            <v>848.51764705882351</v>
          </cell>
          <cell r="S3988">
            <v>907.91388235294119</v>
          </cell>
          <cell r="T3988">
            <v>907.91388235294119</v>
          </cell>
          <cell r="U3988">
            <v>907.91388235294119</v>
          </cell>
          <cell r="V3988">
            <v>971.46785411764711</v>
          </cell>
          <cell r="W3988">
            <v>971.46785411764711</v>
          </cell>
          <cell r="X3988">
            <v>971.46785411764711</v>
          </cell>
          <cell r="Y3988">
            <v>971.46785411764711</v>
          </cell>
          <cell r="Z3988">
            <v>1079.4087267973857</v>
          </cell>
          <cell r="AB3988" t="str">
            <v/>
          </cell>
          <cell r="AC3988">
            <v>2150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I3988" t="str">
            <v/>
          </cell>
          <cell r="AJ3988" t="str">
            <v/>
          </cell>
          <cell r="AM3988" t="e">
            <v>#N/A</v>
          </cell>
        </row>
        <row r="3989">
          <cell r="A3989" t="str">
            <v>ACTIVE</v>
          </cell>
          <cell r="B3989" t="str">
            <v>37-1990</v>
          </cell>
          <cell r="C3989">
            <v>28873239</v>
          </cell>
          <cell r="D3989" t="str">
            <v>37-1990</v>
          </cell>
          <cell r="E3989" t="str">
            <v>SDR 26</v>
          </cell>
          <cell r="F3989" t="str">
            <v>10 VANSTONE FLGEXFEM150#BPXSDR35</v>
          </cell>
          <cell r="G3989">
            <v>11.025</v>
          </cell>
          <cell r="H3989">
            <v>5.0008518000000004</v>
          </cell>
          <cell r="I3989">
            <v>1</v>
          </cell>
          <cell r="J3989">
            <v>12</v>
          </cell>
          <cell r="K3989">
            <v>2582.6549437908502</v>
          </cell>
          <cell r="L3989">
            <v>241.59479999999999</v>
          </cell>
          <cell r="M3989" t="str">
            <v>SPECFIT</v>
          </cell>
          <cell r="N3989" t="str">
            <v>(80)53010</v>
          </cell>
          <cell r="O3989" t="str">
            <v>BOX</v>
          </cell>
          <cell r="P3989" t="str">
            <v>D</v>
          </cell>
          <cell r="Q3989" t="str">
            <v>F</v>
          </cell>
          <cell r="R3989">
            <v>2030.2117647058824</v>
          </cell>
          <cell r="S3989">
            <v>2172.3265882352944</v>
          </cell>
          <cell r="T3989">
            <v>2172.3265882352944</v>
          </cell>
          <cell r="U3989">
            <v>2172.3265882352944</v>
          </cell>
          <cell r="V3989">
            <v>2324.3894494117653</v>
          </cell>
          <cell r="W3989">
            <v>2324.3894494117653</v>
          </cell>
          <cell r="X3989">
            <v>2324.3894494117653</v>
          </cell>
          <cell r="Y3989">
            <v>2324.3894494117653</v>
          </cell>
          <cell r="Z3989">
            <v>2582.6549437908502</v>
          </cell>
          <cell r="AB3989" t="str">
            <v/>
          </cell>
          <cell r="AC3989">
            <v>2151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I3989" t="str">
            <v/>
          </cell>
          <cell r="AJ3989" t="str">
            <v/>
          </cell>
          <cell r="AM3989" t="e">
            <v>#N/A</v>
          </cell>
        </row>
        <row r="3990">
          <cell r="A3990" t="str">
            <v>ACTIVE</v>
          </cell>
          <cell r="B3990" t="str">
            <v>37-1991</v>
          </cell>
          <cell r="C3990">
            <v>28873247</v>
          </cell>
          <cell r="D3990" t="str">
            <v>37-1991</v>
          </cell>
          <cell r="E3990" t="str">
            <v>SDR 26</v>
          </cell>
          <cell r="F3990" t="str">
            <v>12 VANSTONE FLGEXFEM150#BPXSDR35</v>
          </cell>
          <cell r="G3990">
            <v>15.75</v>
          </cell>
          <cell r="H3990">
            <v>7.1440739999999998</v>
          </cell>
          <cell r="I3990">
            <v>1</v>
          </cell>
          <cell r="J3990">
            <v>9</v>
          </cell>
          <cell r="K3990">
            <v>2752.1001437908499</v>
          </cell>
          <cell r="L3990">
            <v>257.44549999999998</v>
          </cell>
          <cell r="M3990" t="str">
            <v>SPECFIT</v>
          </cell>
          <cell r="N3990" t="str">
            <v>(80)53012</v>
          </cell>
          <cell r="O3990" t="str">
            <v>BOX</v>
          </cell>
          <cell r="P3990" t="str">
            <v>D</v>
          </cell>
          <cell r="Q3990" t="str">
            <v>F</v>
          </cell>
          <cell r="R3990">
            <v>2163.4117647058824</v>
          </cell>
          <cell r="S3990">
            <v>2314.8505882352943</v>
          </cell>
          <cell r="T3990">
            <v>2314.8505882352943</v>
          </cell>
          <cell r="U3990">
            <v>2314.8505882352943</v>
          </cell>
          <cell r="V3990">
            <v>2476.890129411765</v>
          </cell>
          <cell r="W3990">
            <v>2476.890129411765</v>
          </cell>
          <cell r="X3990">
            <v>2476.890129411765</v>
          </cell>
          <cell r="Y3990">
            <v>2476.890129411765</v>
          </cell>
          <cell r="Z3990">
            <v>2752.1001437908499</v>
          </cell>
          <cell r="AB3990" t="str">
            <v/>
          </cell>
          <cell r="AC3990">
            <v>2152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I3990" t="str">
            <v/>
          </cell>
          <cell r="AJ3990" t="str">
            <v/>
          </cell>
          <cell r="AM3990" t="e">
            <v>#N/A</v>
          </cell>
        </row>
        <row r="3991">
          <cell r="A3991" t="str">
            <v>ACTIVE</v>
          </cell>
          <cell r="B3991" t="str">
            <v>37-1992</v>
          </cell>
          <cell r="C3991">
            <v>28873255</v>
          </cell>
          <cell r="D3991" t="str">
            <v>37-1992</v>
          </cell>
          <cell r="E3991" t="str">
            <v>SDR 26</v>
          </cell>
          <cell r="F3991" t="str">
            <v>14X15 VANSTONE FLGEXFEM150#BPXSDR35</v>
          </cell>
          <cell r="G3991">
            <v>33.299999999999997</v>
          </cell>
          <cell r="H3991">
            <v>15.104613599999999</v>
          </cell>
          <cell r="I3991">
            <v>1</v>
          </cell>
          <cell r="J3991">
            <v>4</v>
          </cell>
          <cell r="K3991">
            <v>8898.2226640522877</v>
          </cell>
          <cell r="L3991">
            <v>832.38630000000001</v>
          </cell>
          <cell r="M3991" t="str">
            <v>SPECFIT</v>
          </cell>
          <cell r="N3991" t="str">
            <v>(80)5301415</v>
          </cell>
          <cell r="O3991" t="str">
            <v>BOX</v>
          </cell>
          <cell r="P3991" t="str">
            <v>D</v>
          </cell>
          <cell r="Q3991" t="str">
            <v>F</v>
          </cell>
          <cell r="R3991">
            <v>6994.8470588235296</v>
          </cell>
          <cell r="S3991">
            <v>7484.4863529411768</v>
          </cell>
          <cell r="T3991">
            <v>7484.4863529411768</v>
          </cell>
          <cell r="U3991">
            <v>7484.4863529411768</v>
          </cell>
          <cell r="V3991">
            <v>8008.4003976470594</v>
          </cell>
          <cell r="W3991">
            <v>8008.4003976470594</v>
          </cell>
          <cell r="X3991">
            <v>8008.4003976470594</v>
          </cell>
          <cell r="Y3991">
            <v>8008.4003976470594</v>
          </cell>
          <cell r="Z3991">
            <v>8898.2226640522877</v>
          </cell>
          <cell r="AB3991" t="str">
            <v/>
          </cell>
          <cell r="AC3991">
            <v>2153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I3991" t="str">
            <v/>
          </cell>
          <cell r="AJ3991" t="str">
            <v/>
          </cell>
          <cell r="AM3991" t="e">
            <v>#N/A</v>
          </cell>
        </row>
        <row r="3992">
          <cell r="A3992" t="str">
            <v>ACTIVE</v>
          </cell>
          <cell r="B3992" t="str">
            <v>37-1993</v>
          </cell>
          <cell r="C3992">
            <v>28873263</v>
          </cell>
          <cell r="D3992" t="str">
            <v>37-1993</v>
          </cell>
          <cell r="E3992" t="str">
            <v>SDR 26</v>
          </cell>
          <cell r="F3992" t="str">
            <v>16X15 VANSTONE FLGEXFEM150#BPXSDR35</v>
          </cell>
          <cell r="G3992">
            <v>36</v>
          </cell>
          <cell r="H3992">
            <v>16.329312000000002</v>
          </cell>
          <cell r="I3992">
            <v>1</v>
          </cell>
          <cell r="J3992">
            <v>4</v>
          </cell>
          <cell r="K3992">
            <v>12083.274600000001</v>
          </cell>
          <cell r="L3992">
            <v>1130.3333</v>
          </cell>
          <cell r="M3992" t="str">
            <v>SPECFIT</v>
          </cell>
          <cell r="N3992" t="str">
            <v>(80)5301615</v>
          </cell>
          <cell r="O3992" t="str">
            <v>BOX</v>
          </cell>
          <cell r="P3992" t="str">
            <v>D</v>
          </cell>
          <cell r="Q3992" t="str">
            <v>F</v>
          </cell>
          <cell r="R3992">
            <v>9498.6</v>
          </cell>
          <cell r="S3992">
            <v>10163.502</v>
          </cell>
          <cell r="T3992">
            <v>10163.502</v>
          </cell>
          <cell r="U3992">
            <v>10163.502</v>
          </cell>
          <cell r="V3992">
            <v>10874.94714</v>
          </cell>
          <cell r="W3992">
            <v>10874.94714</v>
          </cell>
          <cell r="X3992">
            <v>10874.94714</v>
          </cell>
          <cell r="Y3992">
            <v>10874.94714</v>
          </cell>
          <cell r="Z3992">
            <v>12083.274600000001</v>
          </cell>
          <cell r="AB3992" t="str">
            <v/>
          </cell>
          <cell r="AC3992">
            <v>2154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I3992" t="str">
            <v/>
          </cell>
          <cell r="AJ3992" t="str">
            <v/>
          </cell>
          <cell r="AM3992" t="e">
            <v>#N/A</v>
          </cell>
        </row>
        <row r="3993">
          <cell r="A3993" t="str">
            <v>ACTIVE</v>
          </cell>
          <cell r="B3993" t="str">
            <v>37-1994</v>
          </cell>
          <cell r="C3993">
            <v>28873271</v>
          </cell>
          <cell r="D3993" t="str">
            <v>37-1994</v>
          </cell>
          <cell r="E3993" t="str">
            <v>SDR 26</v>
          </cell>
          <cell r="F3993" t="str">
            <v>18 VANSTONE FLGEXFEM150#BPXSDR35</v>
          </cell>
          <cell r="G3993">
            <v>51.3</v>
          </cell>
          <cell r="H3993">
            <v>23.269269599999998</v>
          </cell>
          <cell r="I3993">
            <v>1</v>
          </cell>
          <cell r="J3993">
            <v>3</v>
          </cell>
          <cell r="K3993">
            <v>12615.495956862746</v>
          </cell>
          <cell r="L3993">
            <v>1180.1202000000001</v>
          </cell>
          <cell r="M3993" t="str">
            <v>SPECFIT</v>
          </cell>
          <cell r="N3993" t="str">
            <v>(80)53018</v>
          </cell>
          <cell r="O3993" t="str">
            <v>BOX</v>
          </cell>
          <cell r="P3993" t="str">
            <v>D</v>
          </cell>
          <cell r="Q3993" t="str">
            <v>F</v>
          </cell>
          <cell r="R3993">
            <v>9916.9764705882353</v>
          </cell>
          <cell r="S3993">
            <v>10611.164823529412</v>
          </cell>
          <cell r="T3993">
            <v>10611.164823529412</v>
          </cell>
          <cell r="U3993">
            <v>10611.164823529412</v>
          </cell>
          <cell r="V3993">
            <v>11353.946361176471</v>
          </cell>
          <cell r="W3993">
            <v>11353.946361176471</v>
          </cell>
          <cell r="X3993">
            <v>11353.946361176471</v>
          </cell>
          <cell r="Y3993">
            <v>11353.946361176471</v>
          </cell>
          <cell r="Z3993">
            <v>12615.495956862746</v>
          </cell>
          <cell r="AB3993" t="str">
            <v/>
          </cell>
          <cell r="AC3993">
            <v>2155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I3993" t="str">
            <v/>
          </cell>
          <cell r="AJ3993" t="str">
            <v/>
          </cell>
          <cell r="AM3993" t="e">
            <v>#N/A</v>
          </cell>
        </row>
        <row r="3994">
          <cell r="A3994" t="str">
            <v>ACTIVE</v>
          </cell>
          <cell r="B3994" t="str">
            <v>37-1995</v>
          </cell>
          <cell r="C3994">
            <v>28873280</v>
          </cell>
          <cell r="D3994" t="str">
            <v>37-1995</v>
          </cell>
          <cell r="E3994" t="str">
            <v>SDR 26</v>
          </cell>
          <cell r="F3994" t="str">
            <v>20X21 VANSTONE FLGEXFEM150#BPXSDR35</v>
          </cell>
          <cell r="G3994">
            <v>80.55</v>
          </cell>
          <cell r="H3994">
            <v>36.536835599999996</v>
          </cell>
          <cell r="I3994">
            <v>1</v>
          </cell>
          <cell r="J3994">
            <v>2</v>
          </cell>
          <cell r="K3994">
            <v>15839.549322875817</v>
          </cell>
          <cell r="L3994">
            <v>1481.7147</v>
          </cell>
          <cell r="M3994" t="str">
            <v>SPECFIT</v>
          </cell>
          <cell r="N3994" t="str">
            <v>(80)5302021</v>
          </cell>
          <cell r="O3994" t="str">
            <v>BOX</v>
          </cell>
          <cell r="P3994" t="str">
            <v>D</v>
          </cell>
          <cell r="Q3994" t="str">
            <v>F</v>
          </cell>
          <cell r="R3994">
            <v>12451.388235294118</v>
          </cell>
          <cell r="S3994">
            <v>13322.985411764706</v>
          </cell>
          <cell r="T3994">
            <v>13322.985411764706</v>
          </cell>
          <cell r="U3994">
            <v>13322.985411764706</v>
          </cell>
          <cell r="V3994">
            <v>14255.594390588236</v>
          </cell>
          <cell r="W3994">
            <v>14255.594390588236</v>
          </cell>
          <cell r="X3994">
            <v>14255.594390588236</v>
          </cell>
          <cell r="Y3994">
            <v>14255.594390588236</v>
          </cell>
          <cell r="Z3994">
            <v>15839.549322875817</v>
          </cell>
          <cell r="AB3994" t="str">
            <v/>
          </cell>
          <cell r="AC3994">
            <v>2156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I3994" t="str">
            <v/>
          </cell>
          <cell r="AJ3994" t="str">
            <v/>
          </cell>
          <cell r="AM3994" t="e">
            <v>#N/A</v>
          </cell>
        </row>
        <row r="3995">
          <cell r="A3995" t="str">
            <v>ACTIVE</v>
          </cell>
          <cell r="B3995" t="str">
            <v>37-1996</v>
          </cell>
          <cell r="C3995">
            <v>28873298</v>
          </cell>
          <cell r="D3995" t="str">
            <v>37-1996</v>
          </cell>
          <cell r="E3995" t="str">
            <v>SDR 26</v>
          </cell>
          <cell r="F3995" t="str">
            <v>24 VANSTONE FLGEXFEM150#BPXSDR35</v>
          </cell>
          <cell r="G3995">
            <v>114.3</v>
          </cell>
          <cell r="H3995">
            <v>51.8455656</v>
          </cell>
          <cell r="I3995">
            <v>1</v>
          </cell>
          <cell r="J3995">
            <v>1</v>
          </cell>
          <cell r="K3995">
            <v>22542.138141176471</v>
          </cell>
          <cell r="L3995">
            <v>2108.7103999999999</v>
          </cell>
          <cell r="M3995" t="str">
            <v>SPECFIT</v>
          </cell>
          <cell r="N3995" t="str">
            <v>(80)53024</v>
          </cell>
          <cell r="O3995" t="str">
            <v>BOX</v>
          </cell>
          <cell r="P3995" t="str">
            <v>D</v>
          </cell>
          <cell r="Q3995" t="str">
            <v>F</v>
          </cell>
          <cell r="R3995">
            <v>17720.25882352941</v>
          </cell>
          <cell r="S3995">
            <v>18960.676941176469</v>
          </cell>
          <cell r="T3995">
            <v>18960.676941176469</v>
          </cell>
          <cell r="U3995">
            <v>18960.676941176469</v>
          </cell>
          <cell r="V3995">
            <v>20287.924327058823</v>
          </cell>
          <cell r="W3995">
            <v>20287.924327058823</v>
          </cell>
          <cell r="X3995">
            <v>20287.924327058823</v>
          </cell>
          <cell r="Y3995">
            <v>20287.924327058823</v>
          </cell>
          <cell r="Z3995">
            <v>22542.138141176471</v>
          </cell>
          <cell r="AB3995" t="str">
            <v/>
          </cell>
          <cell r="AC3995">
            <v>2157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I3995" t="str">
            <v/>
          </cell>
          <cell r="AJ3995" t="str">
            <v/>
          </cell>
          <cell r="AM3995" t="e">
            <v>#N/A</v>
          </cell>
        </row>
        <row r="3996">
          <cell r="A3996" t="str">
            <v>ACTIVE</v>
          </cell>
          <cell r="B3996" t="str">
            <v>37-1997</v>
          </cell>
          <cell r="C3996">
            <v>28873301</v>
          </cell>
          <cell r="D3996" t="str">
            <v>37-1997</v>
          </cell>
          <cell r="E3996" t="str">
            <v>SDR 26</v>
          </cell>
          <cell r="F3996" t="str">
            <v>24X27 VANSTONE FLGEXFEM150#BPXSDR35</v>
          </cell>
          <cell r="G3996">
            <v>132.30000000000001</v>
          </cell>
          <cell r="H3996">
            <v>60.010221600000001</v>
          </cell>
          <cell r="I3996">
            <v>1</v>
          </cell>
          <cell r="J3996">
            <v>1</v>
          </cell>
          <cell r="K3996">
            <v>26376.610282352944</v>
          </cell>
          <cell r="L3996">
            <v>2467.4070000000002</v>
          </cell>
          <cell r="M3996" t="str">
            <v>SPECFIT</v>
          </cell>
          <cell r="N3996" t="str">
            <v>(80)5302427</v>
          </cell>
          <cell r="O3996" t="str">
            <v>BOX</v>
          </cell>
          <cell r="P3996" t="str">
            <v>D</v>
          </cell>
          <cell r="Q3996" t="str">
            <v>F</v>
          </cell>
          <cell r="R3996">
            <v>20734.517647058823</v>
          </cell>
          <cell r="S3996">
            <v>22185.933882352943</v>
          </cell>
          <cell r="T3996">
            <v>22185.933882352943</v>
          </cell>
          <cell r="U3996">
            <v>22185.933882352943</v>
          </cell>
          <cell r="V3996">
            <v>23738.949254117651</v>
          </cell>
          <cell r="W3996">
            <v>23738.949254117651</v>
          </cell>
          <cell r="X3996">
            <v>23738.949254117651</v>
          </cell>
          <cell r="Y3996">
            <v>23738.949254117651</v>
          </cell>
          <cell r="Z3996">
            <v>26376.610282352944</v>
          </cell>
          <cell r="AB3996" t="str">
            <v/>
          </cell>
          <cell r="AC3996">
            <v>2158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I3996" t="str">
            <v/>
          </cell>
          <cell r="AJ3996" t="str">
            <v/>
          </cell>
          <cell r="AM3996" t="e">
            <v>#N/A</v>
          </cell>
        </row>
        <row r="3997">
          <cell r="A3997" t="str">
            <v>ACTIVE</v>
          </cell>
          <cell r="B3997" t="str">
            <v>37-1998</v>
          </cell>
          <cell r="C3997">
            <v>28873310</v>
          </cell>
          <cell r="D3997" t="str">
            <v>37-1998</v>
          </cell>
          <cell r="E3997" t="str">
            <v>SDR 26</v>
          </cell>
          <cell r="F3997" t="str">
            <v>26X27 VANSTONE FLGEXFEM150#BPXSDR35</v>
          </cell>
          <cell r="G3997">
            <v>146.25</v>
          </cell>
          <cell r="H3997">
            <v>66.337829999999997</v>
          </cell>
          <cell r="I3997">
            <v>1</v>
          </cell>
          <cell r="J3997">
            <v>1</v>
          </cell>
          <cell r="K3997">
            <v>30211.082423529417</v>
          </cell>
          <cell r="L3997">
            <v>2826.1037000000001</v>
          </cell>
          <cell r="M3997" t="str">
            <v>SPECFIT</v>
          </cell>
          <cell r="N3997" t="str">
            <v>(80)5302627</v>
          </cell>
          <cell r="O3997" t="str">
            <v>BOX</v>
          </cell>
          <cell r="P3997" t="str">
            <v>D</v>
          </cell>
          <cell r="Q3997" t="str">
            <v>F</v>
          </cell>
          <cell r="R3997">
            <v>23748.776470588236</v>
          </cell>
          <cell r="S3997">
            <v>25411.190823529414</v>
          </cell>
          <cell r="T3997">
            <v>25411.190823529414</v>
          </cell>
          <cell r="U3997">
            <v>25411.190823529414</v>
          </cell>
          <cell r="V3997">
            <v>27189.974181176476</v>
          </cell>
          <cell r="W3997">
            <v>27189.974181176476</v>
          </cell>
          <cell r="X3997">
            <v>27189.974181176476</v>
          </cell>
          <cell r="Y3997">
            <v>27189.974181176476</v>
          </cell>
          <cell r="Z3997">
            <v>30211.082423529417</v>
          </cell>
          <cell r="AB3997" t="str">
            <v/>
          </cell>
          <cell r="AC3997">
            <v>2159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I3997" t="str">
            <v/>
          </cell>
          <cell r="AJ3997" t="str">
            <v/>
          </cell>
          <cell r="AM3997" t="e">
            <v>#N/A</v>
          </cell>
        </row>
        <row r="3998">
          <cell r="A3998" t="str">
            <v>ACTIVE</v>
          </cell>
          <cell r="B3998" t="str">
            <v>37-1999</v>
          </cell>
          <cell r="C3998">
            <v>28873328</v>
          </cell>
          <cell r="D3998" t="str">
            <v>37-1999</v>
          </cell>
          <cell r="E3998" t="str">
            <v>SDR 26</v>
          </cell>
          <cell r="F3998" t="str">
            <v>28X27 VANSTONE FLGEXFEM150#BPXSDR35</v>
          </cell>
          <cell r="G3998">
            <v>153</v>
          </cell>
          <cell r="H3998">
            <v>69.399575999999996</v>
          </cell>
          <cell r="I3998">
            <v>1</v>
          </cell>
          <cell r="J3998">
            <v>1</v>
          </cell>
          <cell r="K3998">
            <v>33232.301414379093</v>
          </cell>
          <cell r="L3998">
            <v>3108.7240999999999</v>
          </cell>
          <cell r="M3998" t="str">
            <v>SPECFIT</v>
          </cell>
          <cell r="N3998" t="str">
            <v>(80)5302827</v>
          </cell>
          <cell r="O3998" t="str">
            <v>BOX</v>
          </cell>
          <cell r="P3998" t="str">
            <v>D</v>
          </cell>
          <cell r="Q3998" t="str">
            <v>F</v>
          </cell>
          <cell r="R3998">
            <v>26123.74117647059</v>
          </cell>
          <cell r="S3998">
            <v>27952.403058823533</v>
          </cell>
          <cell r="T3998">
            <v>27952.403058823533</v>
          </cell>
          <cell r="U3998">
            <v>27952.403058823533</v>
          </cell>
          <cell r="V3998">
            <v>29909.071272941183</v>
          </cell>
          <cell r="W3998">
            <v>29909.071272941183</v>
          </cell>
          <cell r="X3998">
            <v>29909.071272941183</v>
          </cell>
          <cell r="Y3998">
            <v>29909.071272941183</v>
          </cell>
          <cell r="Z3998">
            <v>33232.301414379093</v>
          </cell>
          <cell r="AB3998" t="str">
            <v/>
          </cell>
          <cell r="AC3998">
            <v>2160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I3998" t="str">
            <v/>
          </cell>
          <cell r="AJ3998" t="str">
            <v/>
          </cell>
          <cell r="AM3998" t="e">
            <v>#N/A</v>
          </cell>
        </row>
        <row r="3999">
          <cell r="A3999" t="str">
            <v>ACTIVE</v>
          </cell>
          <cell r="B3999" t="str">
            <v>37-2000</v>
          </cell>
          <cell r="C3999">
            <v>28873336</v>
          </cell>
          <cell r="D3999" t="str">
            <v>37-2000</v>
          </cell>
          <cell r="E3999" t="str">
            <v>SDR 26</v>
          </cell>
          <cell r="F3999" t="str">
            <v>30 VANSTONE FLGEXFEM150#BPXSDR35</v>
          </cell>
          <cell r="G3999">
            <v>242.55</v>
          </cell>
          <cell r="H3999">
            <v>110.0187396</v>
          </cell>
          <cell r="I3999">
            <v>1</v>
          </cell>
          <cell r="J3999">
            <v>1</v>
          </cell>
          <cell r="K3999">
            <v>44213.179491503273</v>
          </cell>
          <cell r="L3999">
            <v>4135.9344000000001</v>
          </cell>
          <cell r="M3999" t="str">
            <v>SPECFIT</v>
          </cell>
          <cell r="N3999" t="str">
            <v>(80)53030</v>
          </cell>
          <cell r="O3999" t="str">
            <v>BOX</v>
          </cell>
          <cell r="P3999" t="str">
            <v>D</v>
          </cell>
          <cell r="Q3999" t="str">
            <v>F</v>
          </cell>
          <cell r="R3999">
            <v>34755.75294117647</v>
          </cell>
          <cell r="S3999">
            <v>37188.655647058826</v>
          </cell>
          <cell r="T3999">
            <v>37188.655647058826</v>
          </cell>
          <cell r="U3999">
            <v>37188.655647058826</v>
          </cell>
          <cell r="V3999">
            <v>39791.861542352948</v>
          </cell>
          <cell r="W3999">
            <v>39791.861542352948</v>
          </cell>
          <cell r="X3999">
            <v>39791.861542352948</v>
          </cell>
          <cell r="Y3999">
            <v>39791.861542352948</v>
          </cell>
          <cell r="Z3999">
            <v>44213.179491503273</v>
          </cell>
          <cell r="AB3999" t="str">
            <v/>
          </cell>
          <cell r="AC3999">
            <v>2161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I3999" t="str">
            <v/>
          </cell>
          <cell r="AJ3999" t="str">
            <v/>
          </cell>
          <cell r="AM3999" t="e">
            <v>#N/A</v>
          </cell>
        </row>
        <row r="4000">
          <cell r="A4000" t="str">
            <v>ACTIVE</v>
          </cell>
          <cell r="B4000" t="str">
            <v>37-2002</v>
          </cell>
          <cell r="C4000">
            <v>28873344</v>
          </cell>
          <cell r="D4000" t="str">
            <v>37-2002</v>
          </cell>
          <cell r="E4000" t="str">
            <v>SDR 26</v>
          </cell>
          <cell r="F4000" t="str">
            <v>36 VANSTONE FLGEXFEM150#BPXSDR35</v>
          </cell>
          <cell r="G4000">
            <v>371.25</v>
          </cell>
          <cell r="H4000">
            <v>168.39603</v>
          </cell>
          <cell r="I4000">
            <v>1</v>
          </cell>
          <cell r="J4000" t="str">
            <v>-</v>
          </cell>
          <cell r="K4000">
            <v>58784.583696732036</v>
          </cell>
          <cell r="L4000">
            <v>5499.0198</v>
          </cell>
          <cell r="M4000" t="str">
            <v>SPECFIT</v>
          </cell>
          <cell r="N4000" t="str">
            <v>(80)53036</v>
          </cell>
          <cell r="O4000" t="str">
            <v>BOX</v>
          </cell>
          <cell r="P4000" t="str">
            <v>D</v>
          </cell>
          <cell r="Q4000" t="str">
            <v>F</v>
          </cell>
          <cell r="R4000">
            <v>46210.258823529417</v>
          </cell>
          <cell r="S4000">
            <v>49444.976941176479</v>
          </cell>
          <cell r="T4000">
            <v>49444.976941176479</v>
          </cell>
          <cell r="U4000">
            <v>49444.976941176479</v>
          </cell>
          <cell r="V4000">
            <v>52906.125327058835</v>
          </cell>
          <cell r="W4000">
            <v>52906.125327058835</v>
          </cell>
          <cell r="X4000">
            <v>52906.125327058835</v>
          </cell>
          <cell r="Y4000">
            <v>52906.125327058835</v>
          </cell>
          <cell r="Z4000">
            <v>58784.583696732036</v>
          </cell>
          <cell r="AB4000" t="str">
            <v/>
          </cell>
          <cell r="AC4000">
            <v>2162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I4000" t="str">
            <v/>
          </cell>
          <cell r="AJ4000" t="str">
            <v/>
          </cell>
          <cell r="AM4000" t="e">
            <v>#N/A</v>
          </cell>
        </row>
        <row r="4001">
          <cell r="A4001" t="str">
            <v>ACTIVE</v>
          </cell>
          <cell r="B4001" t="str">
            <v>37-3696</v>
          </cell>
          <cell r="C4001">
            <v>29860074</v>
          </cell>
          <cell r="D4001" t="str">
            <v>37-3696</v>
          </cell>
          <cell r="E4001" t="str">
            <v>SDR 26</v>
          </cell>
          <cell r="F4001" t="str">
            <v>8X6 TEE WYE GXGXH with DWV Branch</v>
          </cell>
          <cell r="G4001">
            <v>9.6820000000000004</v>
          </cell>
          <cell r="H4001">
            <v>4.3916777439999999</v>
          </cell>
          <cell r="I4001">
            <v>1</v>
          </cell>
          <cell r="J4001">
            <v>39</v>
          </cell>
          <cell r="K4001">
            <v>237.69170781699344</v>
          </cell>
          <cell r="L4001">
            <v>0</v>
          </cell>
          <cell r="M4001" t="str">
            <v>NA</v>
          </cell>
          <cell r="N4001" t="str">
            <v>37-3696</v>
          </cell>
          <cell r="O4001" t="str">
            <v>BOX</v>
          </cell>
          <cell r="P4001" t="str">
            <v>D</v>
          </cell>
          <cell r="Q4001" t="str">
            <v>M</v>
          </cell>
          <cell r="T4001">
            <v>199.92760470588235</v>
          </cell>
          <cell r="U4001">
            <v>199.92760470588235</v>
          </cell>
          <cell r="V4001">
            <v>213.92253703529411</v>
          </cell>
          <cell r="W4001">
            <v>213.92253703529411</v>
          </cell>
          <cell r="X4001">
            <v>213.92253703529411</v>
          </cell>
          <cell r="Y4001">
            <v>213.92253703529411</v>
          </cell>
          <cell r="Z4001">
            <v>237.69170781699344</v>
          </cell>
          <cell r="AD4001" t="str">
            <v>US-4919</v>
          </cell>
          <cell r="AE4001">
            <v>14</v>
          </cell>
          <cell r="AF4001">
            <v>0.80934475308641984</v>
          </cell>
          <cell r="AG4001">
            <v>0</v>
          </cell>
          <cell r="AI4001" t="str">
            <v/>
          </cell>
          <cell r="AJ4001" t="str">
            <v/>
          </cell>
          <cell r="AM4001" t="e">
            <v>#N/A</v>
          </cell>
        </row>
        <row r="4002">
          <cell r="A4002" t="str">
            <v>ACTIVE</v>
          </cell>
          <cell r="B4002" t="str">
            <v>37-1482</v>
          </cell>
          <cell r="C4002">
            <v>29860080</v>
          </cell>
          <cell r="D4002" t="str">
            <v>37-1482</v>
          </cell>
          <cell r="E4002" t="str">
            <v>SDR 26</v>
          </cell>
          <cell r="F4002" t="str">
            <v>8X4 WYE SXGXG SDR26</v>
          </cell>
          <cell r="G4002">
            <v>7.9101999999999997</v>
          </cell>
          <cell r="H4002">
            <v>3.5880034383999999</v>
          </cell>
          <cell r="I4002">
            <v>1</v>
          </cell>
          <cell r="J4002">
            <v>45</v>
          </cell>
          <cell r="K4002">
            <v>303.00022222222225</v>
          </cell>
          <cell r="L4002">
            <v>8.6859900000000003</v>
          </cell>
          <cell r="M4002" t="str">
            <v>SPECFIT</v>
          </cell>
          <cell r="N4002" t="str">
            <v>37-1482</v>
          </cell>
          <cell r="O4002" t="str">
            <v>BOX</v>
          </cell>
          <cell r="P4002" t="str">
            <v>D</v>
          </cell>
          <cell r="Q4002" t="str">
            <v>F</v>
          </cell>
          <cell r="R4002">
            <v>211.97647058823532</v>
          </cell>
          <cell r="S4002">
            <v>226.8148235294118</v>
          </cell>
          <cell r="T4002">
            <v>254.86</v>
          </cell>
          <cell r="U4002">
            <v>254.86</v>
          </cell>
          <cell r="V4002">
            <v>272.70020000000005</v>
          </cell>
          <cell r="W4002">
            <v>272.70020000000005</v>
          </cell>
          <cell r="X4002">
            <v>272.70020000000005</v>
          </cell>
          <cell r="Y4002">
            <v>272.70020000000005</v>
          </cell>
          <cell r="Z4002">
            <v>303.00022222222225</v>
          </cell>
          <cell r="AA4002" t="str">
            <v>CRATE</v>
          </cell>
          <cell r="AB4002">
            <v>43000451</v>
          </cell>
          <cell r="AC4002">
            <v>1513</v>
          </cell>
          <cell r="AD4002" t="str">
            <v>US-4915</v>
          </cell>
          <cell r="AE4002">
            <v>16</v>
          </cell>
          <cell r="AF4002">
            <v>0.80934475308641984</v>
          </cell>
          <cell r="AG4002">
            <v>0</v>
          </cell>
          <cell r="AI4002" t="str">
            <v/>
          </cell>
          <cell r="AJ4002" t="str">
            <v/>
          </cell>
          <cell r="AM4002" t="e">
            <v>#N/A</v>
          </cell>
        </row>
        <row r="4003">
          <cell r="A4003" t="str">
            <v>ACTIVE</v>
          </cell>
          <cell r="B4003" t="str">
            <v>37-1851</v>
          </cell>
          <cell r="C4003">
            <v>29860081</v>
          </cell>
          <cell r="D4003" t="str">
            <v>37-1851</v>
          </cell>
          <cell r="E4003" t="str">
            <v>SDR 26</v>
          </cell>
          <cell r="F4003" t="str">
            <v>6X4 INCR COUPLING ECC GXG SDR26</v>
          </cell>
          <cell r="G4003">
            <v>2.1659999999999999</v>
          </cell>
          <cell r="H4003">
            <v>0.98248027199999999</v>
          </cell>
          <cell r="I4003">
            <v>12</v>
          </cell>
          <cell r="J4003">
            <v>216</v>
          </cell>
          <cell r="K4003">
            <v>133.77377777777778</v>
          </cell>
          <cell r="L4003">
            <v>12.8</v>
          </cell>
          <cell r="M4003" t="str">
            <v>SPECFIT</v>
          </cell>
          <cell r="N4003" t="str">
            <v>37-1851</v>
          </cell>
          <cell r="O4003" t="str">
            <v>BOX</v>
          </cell>
          <cell r="P4003" t="str">
            <v>D</v>
          </cell>
          <cell r="Q4003" t="str">
            <v>F</v>
          </cell>
          <cell r="R4003">
            <v>107.5764705882353</v>
          </cell>
          <cell r="S4003">
            <v>115.10682352941177</v>
          </cell>
          <cell r="T4003">
            <v>112.52</v>
          </cell>
          <cell r="U4003">
            <v>112.52</v>
          </cell>
          <cell r="V4003">
            <v>120.3964</v>
          </cell>
          <cell r="W4003">
            <v>120.3964</v>
          </cell>
          <cell r="X4003">
            <v>120.3964</v>
          </cell>
          <cell r="Y4003">
            <v>120.3964</v>
          </cell>
          <cell r="Z4003">
            <v>133.77377777777778</v>
          </cell>
          <cell r="AA4003" t="str">
            <v>T-14</v>
          </cell>
          <cell r="AB4003">
            <v>43000456</v>
          </cell>
          <cell r="AC4003">
            <v>2005</v>
          </cell>
          <cell r="AD4003" t="str">
            <v>US-4916</v>
          </cell>
          <cell r="AE4003">
            <v>55</v>
          </cell>
          <cell r="AF4003">
            <v>0.71499166666666658</v>
          </cell>
          <cell r="AG4003">
            <v>0</v>
          </cell>
          <cell r="AI4003" t="str">
            <v/>
          </cell>
          <cell r="AJ4003" t="str">
            <v/>
          </cell>
          <cell r="AM4003" t="e">
            <v>#N/A</v>
          </cell>
        </row>
        <row r="4004">
          <cell r="A4004" t="str">
            <v>ACTIVE</v>
          </cell>
          <cell r="B4004" t="str">
            <v>37-1483</v>
          </cell>
          <cell r="C4004">
            <v>29860082</v>
          </cell>
          <cell r="D4004" t="str">
            <v>37-1483</v>
          </cell>
          <cell r="E4004" t="str">
            <v>SDR 26</v>
          </cell>
          <cell r="F4004" t="str">
            <v>8X6 WYE SXGXG SDR26</v>
          </cell>
          <cell r="G4004">
            <v>10.292</v>
          </cell>
          <cell r="H4004">
            <v>4.6683688639999996</v>
          </cell>
          <cell r="I4004">
            <v>1</v>
          </cell>
          <cell r="J4004">
            <v>34</v>
          </cell>
          <cell r="K4004">
            <v>347.80944444444447</v>
          </cell>
          <cell r="L4004">
            <v>11.011215</v>
          </cell>
          <cell r="M4004" t="str">
            <v>SPECFIT</v>
          </cell>
          <cell r="N4004" t="str">
            <v>37-1483</v>
          </cell>
          <cell r="O4004" t="str">
            <v>BOX</v>
          </cell>
          <cell r="P4004" t="str">
            <v>D</v>
          </cell>
          <cell r="Q4004" t="str">
            <v>F</v>
          </cell>
          <cell r="R4004">
            <v>239.64705882352939</v>
          </cell>
          <cell r="S4004">
            <v>256.42235294117648</v>
          </cell>
          <cell r="T4004">
            <v>292.55</v>
          </cell>
          <cell r="U4004">
            <v>292.55</v>
          </cell>
          <cell r="V4004">
            <v>313.02850000000001</v>
          </cell>
          <cell r="W4004">
            <v>313.02850000000001</v>
          </cell>
          <cell r="X4004">
            <v>313.02850000000001</v>
          </cell>
          <cell r="Y4004">
            <v>313.02850000000001</v>
          </cell>
          <cell r="Z4004">
            <v>347.80944444444447</v>
          </cell>
          <cell r="AA4004" t="str">
            <v>CRATE</v>
          </cell>
          <cell r="AB4004">
            <v>43000461</v>
          </cell>
          <cell r="AC4004">
            <v>1514</v>
          </cell>
          <cell r="AD4004" t="str">
            <v>US-4917</v>
          </cell>
          <cell r="AE4004">
            <v>15</v>
          </cell>
          <cell r="AF4004">
            <v>0.80934475308641984</v>
          </cell>
          <cell r="AG4004">
            <v>0</v>
          </cell>
          <cell r="AI4004" t="str">
            <v/>
          </cell>
          <cell r="AJ4004" t="str">
            <v/>
          </cell>
          <cell r="AM4004" t="e">
            <v>#N/A</v>
          </cell>
        </row>
        <row r="4005">
          <cell r="A4005" t="str">
            <v>ACTIVE</v>
          </cell>
          <cell r="B4005" t="str">
            <v>37-1110</v>
          </cell>
          <cell r="C4005">
            <v>29860083</v>
          </cell>
          <cell r="D4005" t="str">
            <v>37-1110</v>
          </cell>
          <cell r="E4005" t="str">
            <v>SDR 26</v>
          </cell>
          <cell r="F4005" t="str">
            <v>4 TEE SXGXG SDR26</v>
          </cell>
          <cell r="G4005">
            <v>1.698</v>
          </cell>
          <cell r="H4005">
            <v>0.77019921599999996</v>
          </cell>
          <cell r="I4005">
            <v>10</v>
          </cell>
          <cell r="J4005">
            <v>180</v>
          </cell>
          <cell r="K4005">
            <v>198.05700000000002</v>
          </cell>
          <cell r="L4005">
            <v>18.420000000000002</v>
          </cell>
          <cell r="M4005" t="str">
            <v>PTI</v>
          </cell>
          <cell r="N4005" t="str">
            <v>37-1110</v>
          </cell>
          <cell r="O4005" t="str">
            <v>BOX</v>
          </cell>
          <cell r="P4005" t="str">
            <v>D</v>
          </cell>
          <cell r="Q4005" t="str">
            <v>M</v>
          </cell>
          <cell r="R4005">
            <v>126.5764705882353</v>
          </cell>
          <cell r="S4005">
            <v>135.43682352941178</v>
          </cell>
          <cell r="T4005">
            <v>166.59</v>
          </cell>
          <cell r="U4005">
            <v>166.59</v>
          </cell>
          <cell r="V4005">
            <v>178.25130000000001</v>
          </cell>
          <cell r="W4005">
            <v>178.25130000000001</v>
          </cell>
          <cell r="X4005">
            <v>178.25130000000001</v>
          </cell>
          <cell r="Y4005">
            <v>178.25130000000001</v>
          </cell>
          <cell r="Z4005">
            <v>198.05700000000002</v>
          </cell>
          <cell r="AA4005" t="str">
            <v>T-14</v>
          </cell>
          <cell r="AB4005">
            <v>43000466</v>
          </cell>
          <cell r="AC4005">
            <v>1118</v>
          </cell>
          <cell r="AD4005" t="str">
            <v>US-4918</v>
          </cell>
          <cell r="AE4005">
            <v>85</v>
          </cell>
          <cell r="AF4005">
            <v>0.72099999999999997</v>
          </cell>
          <cell r="AG4005">
            <v>0</v>
          </cell>
          <cell r="AI4005" t="str">
            <v/>
          </cell>
          <cell r="AJ4005" t="str">
            <v/>
          </cell>
          <cell r="AM4005" t="e">
            <v>#N/A</v>
          </cell>
        </row>
        <row r="4006">
          <cell r="A4006" t="str">
            <v>ACTIVE</v>
          </cell>
          <cell r="B4006" t="str">
            <v>37-786</v>
          </cell>
          <cell r="C4006">
            <v>29860785</v>
          </cell>
          <cell r="D4006" t="str">
            <v>37-786</v>
          </cell>
          <cell r="E4006" t="str">
            <v>SDR 26</v>
          </cell>
          <cell r="F4006" t="str">
            <v>8X4 TEE SDR26 CLASS 160 X SCH40 GLUE</v>
          </cell>
          <cell r="G4006">
            <v>9.5549999999999997</v>
          </cell>
          <cell r="H4006">
            <v>4.3340715599999999</v>
          </cell>
          <cell r="I4006">
            <v>1</v>
          </cell>
          <cell r="J4006" t="str">
            <v>-</v>
          </cell>
          <cell r="K4006">
            <v>290.46933333333328</v>
          </cell>
          <cell r="L4006">
            <v>90.125</v>
          </cell>
          <cell r="M4006" t="str">
            <v>SPECFIT</v>
          </cell>
          <cell r="N4006">
            <v>0</v>
          </cell>
          <cell r="O4006" t="str">
            <v>BOX</v>
          </cell>
          <cell r="P4006" t="str">
            <v>D</v>
          </cell>
          <cell r="Q4006" t="str">
            <v>F</v>
          </cell>
          <cell r="R4006">
            <v>233.61176470588236</v>
          </cell>
          <cell r="S4006">
            <v>249.96458823529414</v>
          </cell>
          <cell r="T4006">
            <v>244.32</v>
          </cell>
          <cell r="U4006">
            <v>244.32</v>
          </cell>
          <cell r="V4006">
            <v>261.42239999999998</v>
          </cell>
          <cell r="W4006">
            <v>261.42239999999998</v>
          </cell>
          <cell r="X4006">
            <v>261.42239999999998</v>
          </cell>
          <cell r="Y4006">
            <v>261.42239999999998</v>
          </cell>
          <cell r="Z4006">
            <v>290.46933333333328</v>
          </cell>
          <cell r="AB4006" t="str">
            <v/>
          </cell>
          <cell r="AC4006">
            <v>1509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I4006" t="str">
            <v/>
          </cell>
          <cell r="AJ4006" t="str">
            <v/>
          </cell>
          <cell r="AM4006" t="e">
            <v>#N/A</v>
          </cell>
        </row>
        <row r="4007">
          <cell r="A4007" t="str">
            <v>ACTIVE</v>
          </cell>
          <cell r="B4007" t="str">
            <v>37-1039</v>
          </cell>
          <cell r="C4007">
            <v>29861358</v>
          </cell>
          <cell r="D4007" t="str">
            <v>37-1039</v>
          </cell>
          <cell r="E4007" t="str">
            <v>SDR 26</v>
          </cell>
          <cell r="F4007" t="str">
            <v>6 DOUBLE WYE GXGXGXG SDR26</v>
          </cell>
          <cell r="G4007">
            <v>11.356999999999999</v>
          </cell>
          <cell r="H4007">
            <v>5.1514443439999997</v>
          </cell>
          <cell r="I4007">
            <v>2</v>
          </cell>
          <cell r="J4007">
            <v>12</v>
          </cell>
          <cell r="K4007">
            <v>435.22844444444445</v>
          </cell>
          <cell r="L4007">
            <v>67.357261999999992</v>
          </cell>
          <cell r="M4007" t="str">
            <v>PTI</v>
          </cell>
          <cell r="N4007" t="str">
            <v>H366-6</v>
          </cell>
          <cell r="O4007" t="str">
            <v>BOX</v>
          </cell>
          <cell r="P4007" t="str">
            <v>D</v>
          </cell>
          <cell r="Q4007" t="str">
            <v>M</v>
          </cell>
          <cell r="R4007">
            <v>332.47058823529414</v>
          </cell>
          <cell r="S4007">
            <v>355.74352941176477</v>
          </cell>
          <cell r="T4007">
            <v>366.08</v>
          </cell>
          <cell r="U4007">
            <v>366.08</v>
          </cell>
          <cell r="V4007">
            <v>391.7056</v>
          </cell>
          <cell r="W4007">
            <v>391.7056</v>
          </cell>
          <cell r="X4007">
            <v>391.7056</v>
          </cell>
          <cell r="Y4007">
            <v>391.7056</v>
          </cell>
          <cell r="Z4007">
            <v>435.22844444444445</v>
          </cell>
          <cell r="AB4007" t="str">
            <v/>
          </cell>
          <cell r="AC4007">
            <v>1590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I4007" t="str">
            <v/>
          </cell>
          <cell r="AJ4007" t="str">
            <v/>
          </cell>
          <cell r="AM4007" t="e">
            <v>#N/A</v>
          </cell>
        </row>
        <row r="4008">
          <cell r="A4008" t="str">
            <v>ACTIVE</v>
          </cell>
          <cell r="B4008" t="str">
            <v>37-1038</v>
          </cell>
          <cell r="C4008">
            <v>29861366</v>
          </cell>
          <cell r="D4008" t="str">
            <v>37-1038</v>
          </cell>
          <cell r="E4008" t="str">
            <v>SDR 26</v>
          </cell>
          <cell r="F4008" t="str">
            <v>6X4 DOUBLE WYE GXGXGXG SDR26</v>
          </cell>
          <cell r="G4008">
            <v>7.9690000000000003</v>
          </cell>
          <cell r="H4008">
            <v>3.6146746480000003</v>
          </cell>
          <cell r="I4008">
            <v>3</v>
          </cell>
          <cell r="J4008">
            <v>15</v>
          </cell>
          <cell r="K4008">
            <v>160.59511111111112</v>
          </cell>
          <cell r="L4008">
            <v>45.239660000000001</v>
          </cell>
          <cell r="M4008" t="str">
            <v>PTI</v>
          </cell>
          <cell r="N4008" t="str">
            <v>H366-4</v>
          </cell>
          <cell r="O4008" t="str">
            <v>BOX</v>
          </cell>
          <cell r="P4008" t="str">
            <v>D</v>
          </cell>
          <cell r="Q4008" t="str">
            <v>M</v>
          </cell>
          <cell r="R4008">
            <v>499.31764705882358</v>
          </cell>
          <cell r="S4008">
            <v>534.26988235294129</v>
          </cell>
          <cell r="T4008">
            <v>135.08000000000001</v>
          </cell>
          <cell r="U4008">
            <v>135.08000000000001</v>
          </cell>
          <cell r="V4008">
            <v>144.53560000000002</v>
          </cell>
          <cell r="W4008">
            <v>144.53560000000002</v>
          </cell>
          <cell r="X4008">
            <v>144.53560000000002</v>
          </cell>
          <cell r="Y4008">
            <v>144.53560000000002</v>
          </cell>
          <cell r="Z4008">
            <v>160.59511111111112</v>
          </cell>
          <cell r="AB4008" t="str">
            <v/>
          </cell>
          <cell r="AC4008">
            <v>1589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I4008" t="str">
            <v/>
          </cell>
          <cell r="AJ4008" t="str">
            <v/>
          </cell>
          <cell r="AM4008" t="e">
            <v>#N/A</v>
          </cell>
        </row>
        <row r="4009">
          <cell r="A4009" t="str">
            <v>ACTIVE</v>
          </cell>
          <cell r="B4009" t="str">
            <v>37-2001</v>
          </cell>
          <cell r="C4009">
            <v>29862575</v>
          </cell>
          <cell r="D4009" t="str">
            <v>37-2001</v>
          </cell>
          <cell r="E4009" t="str">
            <v>SDR 26</v>
          </cell>
          <cell r="F4009" t="str">
            <v>6 TWO WAY CLEANOUT TEE GXGXG SDR 26</v>
          </cell>
          <cell r="G4009">
            <v>8.17</v>
          </cell>
          <cell r="H4009">
            <v>3.7058466399999999</v>
          </cell>
          <cell r="I4009">
            <v>2</v>
          </cell>
          <cell r="J4009">
            <v>21</v>
          </cell>
          <cell r="K4009">
            <v>759.33144444444451</v>
          </cell>
          <cell r="L4009">
            <v>126.70030000000001</v>
          </cell>
          <cell r="M4009" t="str">
            <v>PTI</v>
          </cell>
          <cell r="N4009" t="str">
            <v>H1006</v>
          </cell>
          <cell r="O4009" t="str">
            <v>BOX</v>
          </cell>
          <cell r="P4009" t="str">
            <v>D</v>
          </cell>
          <cell r="Q4009" t="str">
            <v>M</v>
          </cell>
          <cell r="R4009">
            <v>862.58823529411768</v>
          </cell>
          <cell r="S4009">
            <v>922.96941176470602</v>
          </cell>
          <cell r="T4009">
            <v>638.69000000000005</v>
          </cell>
          <cell r="U4009">
            <v>638.69000000000005</v>
          </cell>
          <cell r="V4009">
            <v>683.39830000000006</v>
          </cell>
          <cell r="W4009">
            <v>683.39830000000006</v>
          </cell>
          <cell r="X4009">
            <v>683.39830000000006</v>
          </cell>
          <cell r="Y4009">
            <v>683.39830000000006</v>
          </cell>
          <cell r="Z4009">
            <v>759.33144444444451</v>
          </cell>
          <cell r="AB4009" t="str">
            <v/>
          </cell>
          <cell r="AC4009">
            <v>1117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I4009" t="str">
            <v/>
          </cell>
          <cell r="AJ4009" t="str">
            <v/>
          </cell>
          <cell r="AM4009" t="e">
            <v>#N/A</v>
          </cell>
        </row>
        <row r="4010">
          <cell r="A4010" t="str">
            <v>ACTIVE</v>
          </cell>
          <cell r="B4010" t="str">
            <v>37-3490</v>
          </cell>
          <cell r="C4010">
            <v>29866309</v>
          </cell>
          <cell r="D4010" t="str">
            <v>37-3490</v>
          </cell>
          <cell r="E4010" t="str">
            <v>SDR 26</v>
          </cell>
          <cell r="F4010" t="str">
            <v>4 ELBOW 90 LONG TURN GXG SDR26</v>
          </cell>
          <cell r="G4010">
            <v>2.2000000000000002</v>
          </cell>
          <cell r="H4010">
            <v>0.99790240000000008</v>
          </cell>
          <cell r="I4010">
            <v>6</v>
          </cell>
          <cell r="J4010" t="str">
            <v>-</v>
          </cell>
          <cell r="K4010">
            <v>125.91522222222223</v>
          </cell>
          <cell r="L4010">
            <v>18.783080000000002</v>
          </cell>
          <cell r="M4010" t="str">
            <v>PTI</v>
          </cell>
          <cell r="N4010" t="str">
            <v>H256</v>
          </cell>
          <cell r="O4010" t="str">
            <v>BOX</v>
          </cell>
          <cell r="P4010" t="str">
            <v>D</v>
          </cell>
          <cell r="Q4010" t="str">
            <v>M</v>
          </cell>
          <cell r="R4010">
            <v>132.63529411764705</v>
          </cell>
          <cell r="S4010">
            <v>141.91976470588236</v>
          </cell>
          <cell r="T4010">
            <v>105.91</v>
          </cell>
          <cell r="U4010">
            <v>105.91</v>
          </cell>
          <cell r="V4010">
            <v>113.3237</v>
          </cell>
          <cell r="W4010">
            <v>113.3237</v>
          </cell>
          <cell r="X4010">
            <v>113.3237</v>
          </cell>
          <cell r="Y4010">
            <v>113.3237</v>
          </cell>
          <cell r="Z4010">
            <v>125.91522222222223</v>
          </cell>
          <cell r="AB4010" t="str">
            <v/>
          </cell>
          <cell r="AC4010">
            <v>1732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I4010" t="str">
            <v/>
          </cell>
          <cell r="AJ4010" t="str">
            <v/>
          </cell>
          <cell r="AM4010" t="e">
            <v>#N/A</v>
          </cell>
        </row>
        <row r="4011">
          <cell r="A4011" t="str">
            <v>ACTIVE</v>
          </cell>
          <cell r="B4011" t="str">
            <v>37-3690</v>
          </cell>
          <cell r="C4011">
            <v>29866325</v>
          </cell>
          <cell r="D4011" t="str">
            <v>37-3690</v>
          </cell>
          <cell r="E4011" t="str">
            <v>SDR 26</v>
          </cell>
          <cell r="F4011" t="str">
            <v>6 ELBOW 90 LONG TURN GXG SDR26</v>
          </cell>
          <cell r="G4011">
            <v>5.29</v>
          </cell>
          <cell r="H4011">
            <v>2.3995016800000002</v>
          </cell>
          <cell r="I4011">
            <v>4</v>
          </cell>
          <cell r="J4011">
            <v>24</v>
          </cell>
          <cell r="K4011">
            <v>268.95044444444449</v>
          </cell>
          <cell r="L4011">
            <v>44.877099999999999</v>
          </cell>
          <cell r="M4011" t="str">
            <v>PTI</v>
          </cell>
          <cell r="N4011" t="str">
            <v>H257</v>
          </cell>
          <cell r="O4011" t="str">
            <v>BOX</v>
          </cell>
          <cell r="P4011" t="str">
            <v>D</v>
          </cell>
          <cell r="Q4011" t="str">
            <v>M</v>
          </cell>
          <cell r="R4011">
            <v>355.29411764705884</v>
          </cell>
          <cell r="S4011">
            <v>380.16470588235296</v>
          </cell>
          <cell r="T4011">
            <v>226.22</v>
          </cell>
          <cell r="U4011">
            <v>226.22</v>
          </cell>
          <cell r="V4011">
            <v>242.05540000000002</v>
          </cell>
          <cell r="W4011">
            <v>242.05540000000002</v>
          </cell>
          <cell r="X4011">
            <v>242.05540000000002</v>
          </cell>
          <cell r="Y4011">
            <v>242.05540000000002</v>
          </cell>
          <cell r="Z4011">
            <v>268.95044444444449</v>
          </cell>
          <cell r="AB4011" t="str">
            <v/>
          </cell>
          <cell r="AC4011">
            <v>1733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I4011" t="str">
            <v/>
          </cell>
          <cell r="AJ4011" t="str">
            <v/>
          </cell>
          <cell r="AM4011" t="e">
            <v>#N/A</v>
          </cell>
        </row>
        <row r="4012">
          <cell r="A4012" t="str">
            <v>ACTIVE</v>
          </cell>
          <cell r="B4012" t="str">
            <v>37-2003</v>
          </cell>
          <cell r="C4012">
            <v>29866589</v>
          </cell>
          <cell r="D4012" t="str">
            <v>37-2003</v>
          </cell>
          <cell r="E4012" t="str">
            <v>SDR 26</v>
          </cell>
          <cell r="F4012" t="str">
            <v>6X4 REDUCER BUSHING ECC SXG SDR26</v>
          </cell>
          <cell r="G4012">
            <v>1.98</v>
          </cell>
          <cell r="H4012">
            <v>0.89811215999999994</v>
          </cell>
          <cell r="I4012">
            <v>16</v>
          </cell>
          <cell r="J4012">
            <v>288</v>
          </cell>
          <cell r="K4012">
            <v>120.60088888888889</v>
          </cell>
          <cell r="L4012">
            <v>18.259325</v>
          </cell>
          <cell r="M4012" t="str">
            <v>SPECFIT</v>
          </cell>
          <cell r="N4012" t="str">
            <v>(80)63064</v>
          </cell>
          <cell r="O4012" t="str">
            <v>BOX</v>
          </cell>
          <cell r="P4012" t="str">
            <v>D</v>
          </cell>
          <cell r="Q4012" t="str">
            <v>F</v>
          </cell>
          <cell r="R4012">
            <v>111.7764705882353</v>
          </cell>
          <cell r="S4012">
            <v>119.60082352941177</v>
          </cell>
          <cell r="T4012">
            <v>101.44</v>
          </cell>
          <cell r="U4012">
            <v>101.44</v>
          </cell>
          <cell r="V4012">
            <v>108.5408</v>
          </cell>
          <cell r="W4012">
            <v>108.5408</v>
          </cell>
          <cell r="X4012">
            <v>108.5408</v>
          </cell>
          <cell r="Y4012">
            <v>108.5408</v>
          </cell>
          <cell r="Z4012">
            <v>120.60088888888889</v>
          </cell>
          <cell r="AA4012" t="str">
            <v>T-14</v>
          </cell>
          <cell r="AB4012">
            <v>43000454</v>
          </cell>
          <cell r="AC4012">
            <v>2071</v>
          </cell>
          <cell r="AD4012" t="str">
            <v>US-4916</v>
          </cell>
          <cell r="AE4012">
            <v>55</v>
          </cell>
          <cell r="AF4012">
            <v>0.71499166666666658</v>
          </cell>
          <cell r="AG4012">
            <v>0</v>
          </cell>
          <cell r="AI4012" t="str">
            <v/>
          </cell>
          <cell r="AJ4012" t="str">
            <v/>
          </cell>
          <cell r="AM4012" t="e">
            <v>#N/A</v>
          </cell>
        </row>
        <row r="4013">
          <cell r="A4013" t="str">
            <v>ACTIVE</v>
          </cell>
          <cell r="B4013" t="str">
            <v>37-2004</v>
          </cell>
          <cell r="C4013">
            <v>29867585</v>
          </cell>
          <cell r="D4013" t="str">
            <v>37-2004</v>
          </cell>
          <cell r="E4013" t="str">
            <v>SDR 26</v>
          </cell>
          <cell r="F4013" t="str">
            <v>4 TWO WAY CLEANOUT TEE GXGXG SDR 26</v>
          </cell>
          <cell r="G4013">
            <v>3.22</v>
          </cell>
          <cell r="H4013">
            <v>1.4605662400000001</v>
          </cell>
          <cell r="I4013">
            <v>6</v>
          </cell>
          <cell r="J4013" t="str">
            <v>-</v>
          </cell>
          <cell r="K4013">
            <v>133.72622222222225</v>
          </cell>
          <cell r="L4013">
            <v>17.404219000000001</v>
          </cell>
          <cell r="M4013" t="str">
            <v>PTI</v>
          </cell>
          <cell r="N4013" t="str">
            <v>H1004</v>
          </cell>
          <cell r="O4013" t="str">
            <v>BOX</v>
          </cell>
          <cell r="P4013" t="str">
            <v>D</v>
          </cell>
          <cell r="Q4013" t="str">
            <v>M</v>
          </cell>
          <cell r="R4013">
            <v>112.22352941176472</v>
          </cell>
          <cell r="S4013">
            <v>120.07917647058825</v>
          </cell>
          <cell r="T4013">
            <v>112.48</v>
          </cell>
          <cell r="U4013">
            <v>112.48</v>
          </cell>
          <cell r="V4013">
            <v>120.35360000000001</v>
          </cell>
          <cell r="W4013">
            <v>120.35360000000001</v>
          </cell>
          <cell r="X4013">
            <v>120.35360000000001</v>
          </cell>
          <cell r="Y4013">
            <v>120.35360000000001</v>
          </cell>
          <cell r="Z4013">
            <v>133.72622222222225</v>
          </cell>
          <cell r="AB4013" t="str">
            <v/>
          </cell>
          <cell r="AC4013">
            <v>1116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I4013" t="str">
            <v/>
          </cell>
          <cell r="AJ4013" t="str">
            <v/>
          </cell>
          <cell r="AM4013" t="e">
            <v>#N/A</v>
          </cell>
        </row>
        <row r="4014">
          <cell r="A4014" t="str">
            <v>ACTIVE</v>
          </cell>
          <cell r="B4014" t="str">
            <v>37-2111</v>
          </cell>
          <cell r="C4014">
            <v>29869014</v>
          </cell>
          <cell r="D4014" t="str">
            <v>37-2111</v>
          </cell>
          <cell r="E4014" t="str">
            <v>SDR 26</v>
          </cell>
          <cell r="F4014" t="str">
            <v>8X4 TEE WYE SXGXG SDR26</v>
          </cell>
          <cell r="G4014">
            <v>8.4979999999999993</v>
          </cell>
          <cell r="H4014">
            <v>3.8546248159999998</v>
          </cell>
          <cell r="I4014">
            <v>3</v>
          </cell>
          <cell r="J4014">
            <v>15</v>
          </cell>
          <cell r="K4014">
            <v>303.00022222222225</v>
          </cell>
          <cell r="L4014">
            <v>28.963600000000003</v>
          </cell>
          <cell r="M4014" t="str">
            <v>PTI</v>
          </cell>
          <cell r="N4014" t="str">
            <v>H178-4</v>
          </cell>
          <cell r="O4014" t="str">
            <v>BOX</v>
          </cell>
          <cell r="P4014" t="str">
            <v>D</v>
          </cell>
          <cell r="Q4014" t="str">
            <v>M</v>
          </cell>
          <cell r="R4014">
            <v>584.44705882352935</v>
          </cell>
          <cell r="S4014">
            <v>625.35835294117646</v>
          </cell>
          <cell r="T4014">
            <v>254.86</v>
          </cell>
          <cell r="U4014">
            <v>254.86</v>
          </cell>
          <cell r="V4014">
            <v>272.70020000000005</v>
          </cell>
          <cell r="W4014">
            <v>272.70020000000005</v>
          </cell>
          <cell r="X4014">
            <v>272.70020000000005</v>
          </cell>
          <cell r="Y4014">
            <v>272.70020000000005</v>
          </cell>
          <cell r="Z4014">
            <v>303.00022222222225</v>
          </cell>
          <cell r="AB4014" t="str">
            <v/>
          </cell>
          <cell r="AC4014">
            <v>1276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I4014" t="str">
            <v/>
          </cell>
          <cell r="AJ4014" t="str">
            <v/>
          </cell>
          <cell r="AM4014" t="e">
            <v>#N/A</v>
          </cell>
        </row>
        <row r="4015">
          <cell r="A4015" t="str">
            <v>ACTIVE</v>
          </cell>
          <cell r="B4015" t="str">
            <v>489-007</v>
          </cell>
          <cell r="C4015">
            <v>22550838</v>
          </cell>
          <cell r="D4015" t="str">
            <v>489-007</v>
          </cell>
          <cell r="E4015" t="str">
            <v>SCH 40</v>
          </cell>
          <cell r="F4015" t="str">
            <v>3/4 P TRAP SCH40</v>
          </cell>
          <cell r="G4015">
            <v>0.24690000000000001</v>
          </cell>
          <cell r="H4015">
            <v>0.11199186480000001</v>
          </cell>
          <cell r="I4015">
            <v>50</v>
          </cell>
          <cell r="J4015">
            <v>3000</v>
          </cell>
          <cell r="K4015">
            <v>7.6111111111111107</v>
          </cell>
          <cell r="L4015">
            <v>0.53570300000000004</v>
          </cell>
          <cell r="M4015" t="str">
            <v>BRAMEC</v>
          </cell>
          <cell r="N4015" t="str">
            <v>#0356</v>
          </cell>
          <cell r="O4015" t="str">
            <v>BOX</v>
          </cell>
          <cell r="P4015" t="str">
            <v>C</v>
          </cell>
          <cell r="Q4015" t="str">
            <v>M</v>
          </cell>
          <cell r="R4015">
            <v>4.5744680851063828</v>
          </cell>
          <cell r="S4015">
            <v>5.1691489361702123</v>
          </cell>
          <cell r="T4015">
            <v>6.51</v>
          </cell>
          <cell r="U4015">
            <v>6.51</v>
          </cell>
          <cell r="V4015">
            <v>6.51</v>
          </cell>
          <cell r="W4015">
            <v>6.85</v>
          </cell>
          <cell r="X4015">
            <v>6.85</v>
          </cell>
          <cell r="Y4015">
            <v>6.85</v>
          </cell>
          <cell r="Z4015">
            <v>7.6111111111111107</v>
          </cell>
          <cell r="AC4015">
            <v>628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I4015" t="str">
            <v/>
          </cell>
          <cell r="AJ4015" t="str">
            <v/>
          </cell>
        </row>
        <row r="4016">
          <cell r="A4016" t="str">
            <v>ACTIVE</v>
          </cell>
          <cell r="B4016" t="str">
            <v>488-007</v>
          </cell>
          <cell r="C4016">
            <v>22550839</v>
          </cell>
          <cell r="D4016" t="str">
            <v>488-007</v>
          </cell>
          <cell r="E4016" t="str">
            <v>SCH 40</v>
          </cell>
          <cell r="F4016" t="str">
            <v>3/4 RUNNING TRAP SCH40</v>
          </cell>
          <cell r="G4016">
            <v>0.24690000000000001</v>
          </cell>
          <cell r="H4016">
            <v>0.11199186480000001</v>
          </cell>
          <cell r="I4016">
            <v>50</v>
          </cell>
          <cell r="J4016">
            <v>3000</v>
          </cell>
          <cell r="K4016">
            <v>7.6111111111111107</v>
          </cell>
          <cell r="L4016">
            <v>0.72532600000000003</v>
          </cell>
          <cell r="M4016" t="str">
            <v>BRAMEC</v>
          </cell>
          <cell r="N4016" t="str">
            <v>#0357</v>
          </cell>
          <cell r="O4016" t="str">
            <v>BOX</v>
          </cell>
          <cell r="P4016" t="str">
            <v>D</v>
          </cell>
          <cell r="Q4016" t="str">
            <v>M</v>
          </cell>
          <cell r="R4016">
            <v>4.5862884160756501</v>
          </cell>
          <cell r="S4016">
            <v>5.1825059101654842</v>
          </cell>
          <cell r="T4016">
            <v>6.51</v>
          </cell>
          <cell r="U4016">
            <v>6.51</v>
          </cell>
          <cell r="V4016">
            <v>6.51</v>
          </cell>
          <cell r="W4016">
            <v>6.85</v>
          </cell>
          <cell r="X4016">
            <v>6.85</v>
          </cell>
          <cell r="Y4016">
            <v>6.85</v>
          </cell>
          <cell r="Z4016">
            <v>7.6111111111111107</v>
          </cell>
          <cell r="AC4016">
            <v>627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I4016" t="str">
            <v/>
          </cell>
          <cell r="AJ4016" t="str">
            <v/>
          </cell>
        </row>
        <row r="4017">
          <cell r="A4017" t="str">
            <v>ACTIVE</v>
          </cell>
          <cell r="B4017" t="str">
            <v>450-020</v>
          </cell>
          <cell r="C4017">
            <v>22551142</v>
          </cell>
          <cell r="D4017" t="str">
            <v>450-020</v>
          </cell>
          <cell r="E4017" t="str">
            <v>SCH 40</v>
          </cell>
          <cell r="F4017" t="str">
            <v>2 PLUG MIPT</v>
          </cell>
          <cell r="G4017">
            <v>0.16600000000000001</v>
          </cell>
          <cell r="H4017">
            <v>7.5296271999999997E-2</v>
          </cell>
          <cell r="I4017">
            <v>50</v>
          </cell>
          <cell r="J4017" t="str">
            <v>-</v>
          </cell>
          <cell r="K4017">
            <v>6.0555555555555554</v>
          </cell>
          <cell r="L4017">
            <v>0.56135000000000002</v>
          </cell>
          <cell r="M4017" t="str">
            <v>DURA</v>
          </cell>
          <cell r="N4017" t="str">
            <v>450-020</v>
          </cell>
          <cell r="O4017">
            <v>5</v>
          </cell>
          <cell r="P4017" t="str">
            <v>D</v>
          </cell>
          <cell r="Q4017" t="str">
            <v>M</v>
          </cell>
          <cell r="R4017">
            <v>5.5200945626477544</v>
          </cell>
          <cell r="S4017">
            <v>6.2377068557919619</v>
          </cell>
          <cell r="T4017">
            <v>5.18</v>
          </cell>
          <cell r="U4017">
            <v>5.18</v>
          </cell>
          <cell r="V4017">
            <v>5.18</v>
          </cell>
          <cell r="W4017">
            <v>5.45</v>
          </cell>
          <cell r="X4017">
            <v>5.45</v>
          </cell>
          <cell r="Y4017">
            <v>5.45</v>
          </cell>
          <cell r="Z4017">
            <v>6.0555555555555554</v>
          </cell>
          <cell r="AB4017" t="str">
            <v/>
          </cell>
          <cell r="AC4017">
            <v>551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I4017" t="str">
            <v>00812361018385</v>
          </cell>
          <cell r="AJ4017" t="str">
            <v/>
          </cell>
        </row>
        <row r="4018">
          <cell r="A4018" t="str">
            <v>ACTIVE</v>
          </cell>
          <cell r="B4018" t="str">
            <v>450-025</v>
          </cell>
          <cell r="C4018">
            <v>22551144</v>
          </cell>
          <cell r="D4018" t="str">
            <v>450-025</v>
          </cell>
          <cell r="E4018" t="str">
            <v>SCH 40</v>
          </cell>
          <cell r="F4018" t="str">
            <v>2-1/2 PLUG MIPT</v>
          </cell>
          <cell r="G4018">
            <v>0.34100000000000003</v>
          </cell>
          <cell r="H4018">
            <v>0.15467487200000002</v>
          </cell>
          <cell r="I4018">
            <v>25</v>
          </cell>
          <cell r="J4018" t="str">
            <v>-</v>
          </cell>
          <cell r="K4018">
            <v>8.6021505376344081</v>
          </cell>
          <cell r="L4018">
            <v>0.76219999999999999</v>
          </cell>
          <cell r="M4018" t="str">
            <v>DURA</v>
          </cell>
          <cell r="N4018" t="str">
            <v>450-025</v>
          </cell>
          <cell r="O4018">
            <v>5</v>
          </cell>
          <cell r="P4018" t="str">
            <v>D</v>
          </cell>
          <cell r="Q4018" t="str">
            <v>M</v>
          </cell>
          <cell r="R4018">
            <v>7.671394799054374</v>
          </cell>
          <cell r="S4018">
            <v>8.6686761229314424</v>
          </cell>
          <cell r="T4018">
            <v>7.2</v>
          </cell>
          <cell r="U4018">
            <v>7.2</v>
          </cell>
          <cell r="V4018">
            <v>7.2</v>
          </cell>
          <cell r="W4018">
            <v>7.7419354838709671</v>
          </cell>
          <cell r="X4018">
            <v>7.7419354838709671</v>
          </cell>
          <cell r="Y4018">
            <v>7.7419354838709671</v>
          </cell>
          <cell r="Z4018">
            <v>8.6021505376344081</v>
          </cell>
          <cell r="AB4018" t="str">
            <v/>
          </cell>
          <cell r="AC4018">
            <v>552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I4018" t="str">
            <v/>
          </cell>
          <cell r="AJ4018" t="str">
            <v/>
          </cell>
        </row>
        <row r="4019">
          <cell r="A4019" t="str">
            <v>ACTIVE</v>
          </cell>
          <cell r="B4019" t="str">
            <v>450-030</v>
          </cell>
          <cell r="C4019">
            <v>22551146</v>
          </cell>
          <cell r="D4019" t="str">
            <v>450-030</v>
          </cell>
          <cell r="E4019" t="str">
            <v>SCH 40</v>
          </cell>
          <cell r="F4019" t="str">
            <v>3 PLUG MIPT</v>
          </cell>
          <cell r="G4019">
            <v>0.46600000000000003</v>
          </cell>
          <cell r="H4019">
            <v>0.21137387200000002</v>
          </cell>
          <cell r="I4019">
            <v>25</v>
          </cell>
          <cell r="J4019" t="str">
            <v>-</v>
          </cell>
          <cell r="K4019">
            <v>13.010752688172042</v>
          </cell>
          <cell r="L4019">
            <v>1.15463</v>
          </cell>
          <cell r="M4019" t="str">
            <v>DURA</v>
          </cell>
          <cell r="N4019" t="str">
            <v>450-030</v>
          </cell>
          <cell r="O4019">
            <v>5</v>
          </cell>
          <cell r="P4019" t="str">
            <v>D</v>
          </cell>
          <cell r="Q4019" t="str">
            <v>M</v>
          </cell>
          <cell r="R4019">
            <v>11.619385342789599</v>
          </cell>
          <cell r="S4019">
            <v>13.129905437352246</v>
          </cell>
          <cell r="T4019">
            <v>10.89</v>
          </cell>
          <cell r="U4019">
            <v>10.89</v>
          </cell>
          <cell r="V4019">
            <v>10.89</v>
          </cell>
          <cell r="W4019">
            <v>11.709677419354838</v>
          </cell>
          <cell r="X4019">
            <v>11.709677419354838</v>
          </cell>
          <cell r="Y4019">
            <v>11.709677419354838</v>
          </cell>
          <cell r="Z4019">
            <v>13.010752688172042</v>
          </cell>
          <cell r="AB4019" t="str">
            <v/>
          </cell>
          <cell r="AC4019">
            <v>553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I4019" t="str">
            <v/>
          </cell>
          <cell r="AJ4019" t="str">
            <v/>
          </cell>
        </row>
        <row r="4020">
          <cell r="A4020" t="str">
            <v>ACTIVE</v>
          </cell>
          <cell r="B4020" t="str">
            <v>450-040</v>
          </cell>
          <cell r="C4020">
            <v>22551148</v>
          </cell>
          <cell r="D4020" t="str">
            <v>450-040</v>
          </cell>
          <cell r="E4020" t="str">
            <v>SCH 40</v>
          </cell>
          <cell r="F4020" t="str">
            <v>4 PLUG MIPT</v>
          </cell>
          <cell r="G4020">
            <v>0.76400000000000001</v>
          </cell>
          <cell r="H4020">
            <v>0.34654428799999998</v>
          </cell>
          <cell r="I4020">
            <v>10</v>
          </cell>
          <cell r="J4020" t="str">
            <v>-</v>
          </cell>
          <cell r="K4020">
            <v>29.366786140979684</v>
          </cell>
          <cell r="L4020">
            <v>2.74186</v>
          </cell>
          <cell r="M4020" t="str">
            <v>DURA</v>
          </cell>
          <cell r="N4020" t="str">
            <v>450-040</v>
          </cell>
          <cell r="O4020" t="str">
            <v>BOX</v>
          </cell>
          <cell r="P4020" t="str">
            <v>D</v>
          </cell>
          <cell r="Q4020" t="str">
            <v>M</v>
          </cell>
          <cell r="R4020">
            <v>26.217494089834517</v>
          </cell>
          <cell r="S4020">
            <v>29.625768321513</v>
          </cell>
          <cell r="T4020">
            <v>24.58</v>
          </cell>
          <cell r="U4020">
            <v>24.58</v>
          </cell>
          <cell r="V4020">
            <v>24.58</v>
          </cell>
          <cell r="W4020">
            <v>26.430107526881716</v>
          </cell>
          <cell r="X4020">
            <v>26.430107526881716</v>
          </cell>
          <cell r="Y4020">
            <v>26.430107526881716</v>
          </cell>
          <cell r="Z4020">
            <v>29.366786140979684</v>
          </cell>
          <cell r="AB4020" t="str">
            <v/>
          </cell>
          <cell r="AC4020">
            <v>554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I4020" t="str">
            <v/>
          </cell>
          <cell r="AJ4020" t="str">
            <v/>
          </cell>
        </row>
        <row r="4021">
          <cell r="A4021" t="str">
            <v>ACTIVE</v>
          </cell>
          <cell r="B4021" t="str">
            <v>450-002</v>
          </cell>
          <cell r="C4021">
            <v>22551152</v>
          </cell>
          <cell r="D4021" t="str">
            <v>450-002</v>
          </cell>
          <cell r="E4021" t="str">
            <v>SCH 40</v>
          </cell>
          <cell r="F4021" t="str">
            <v>1/4 PLUG MIPT</v>
          </cell>
          <cell r="G4021">
            <v>1.7000000000000001E-2</v>
          </cell>
          <cell r="H4021">
            <v>7.7110640000000001E-3</v>
          </cell>
          <cell r="I4021">
            <v>500</v>
          </cell>
          <cell r="J4021" t="str">
            <v>-</v>
          </cell>
          <cell r="K4021">
            <v>1.6487455197132614</v>
          </cell>
          <cell r="L4021">
            <v>0.14626</v>
          </cell>
          <cell r="M4021" t="str">
            <v>DURA</v>
          </cell>
          <cell r="N4021" t="str">
            <v>450-002</v>
          </cell>
          <cell r="O4021">
            <v>10</v>
          </cell>
          <cell r="P4021" t="str">
            <v>D</v>
          </cell>
          <cell r="Q4021" t="str">
            <v>M</v>
          </cell>
          <cell r="R4021">
            <v>1.4657210401891254</v>
          </cell>
          <cell r="S4021">
            <v>1.6562647754137116</v>
          </cell>
          <cell r="T4021">
            <v>1.38</v>
          </cell>
          <cell r="U4021">
            <v>1.38</v>
          </cell>
          <cell r="V4021">
            <v>1.38</v>
          </cell>
          <cell r="W4021">
            <v>1.4838709677419353</v>
          </cell>
          <cell r="X4021">
            <v>1.4838709677419353</v>
          </cell>
          <cell r="Y4021">
            <v>1.4838709677419353</v>
          </cell>
          <cell r="Z4021">
            <v>1.6487455197132614</v>
          </cell>
          <cell r="AB4021" t="str">
            <v/>
          </cell>
          <cell r="AC4021">
            <v>544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I4021" t="str">
            <v/>
          </cell>
          <cell r="AJ4021" t="str">
            <v/>
          </cell>
        </row>
        <row r="4022">
          <cell r="A4022" t="str">
            <v>ACTIVE</v>
          </cell>
          <cell r="B4022" t="str">
            <v>450-003</v>
          </cell>
          <cell r="C4022">
            <v>22551154</v>
          </cell>
          <cell r="D4022" t="str">
            <v>450-003</v>
          </cell>
          <cell r="E4022" t="str">
            <v>SCH 40</v>
          </cell>
          <cell r="F4022" t="str">
            <v>3/8 PLUG MIPT</v>
          </cell>
          <cell r="G4022">
            <v>2.5999999999999999E-2</v>
          </cell>
          <cell r="H4022">
            <v>1.1793392E-2</v>
          </cell>
          <cell r="I4022">
            <v>500</v>
          </cell>
          <cell r="J4022" t="str">
            <v>-</v>
          </cell>
          <cell r="K4022">
            <v>2.5209080047789723</v>
          </cell>
          <cell r="L4022">
            <v>0.22248000000000001</v>
          </cell>
          <cell r="M4022" t="str">
            <v>DURA</v>
          </cell>
          <cell r="N4022" t="str">
            <v>450-003</v>
          </cell>
          <cell r="O4022">
            <v>10</v>
          </cell>
          <cell r="P4022" t="str">
            <v>D</v>
          </cell>
          <cell r="Q4022" t="str">
            <v>M</v>
          </cell>
          <cell r="R4022">
            <v>2.2340425531914891</v>
          </cell>
          <cell r="S4022">
            <v>2.5244680851063825</v>
          </cell>
          <cell r="T4022">
            <v>2.11</v>
          </cell>
          <cell r="U4022">
            <v>2.11</v>
          </cell>
          <cell r="V4022">
            <v>2.11</v>
          </cell>
          <cell r="W4022">
            <v>2.268817204301075</v>
          </cell>
          <cell r="X4022">
            <v>2.268817204301075</v>
          </cell>
          <cell r="Y4022">
            <v>2.268817204301075</v>
          </cell>
          <cell r="Z4022">
            <v>2.5209080047789723</v>
          </cell>
          <cell r="AB4022" t="str">
            <v/>
          </cell>
          <cell r="AC4022">
            <v>545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I4022" t="str">
            <v/>
          </cell>
          <cell r="AJ4022" t="str">
            <v/>
          </cell>
        </row>
        <row r="4023">
          <cell r="A4023" t="str">
            <v>ACTIVE</v>
          </cell>
          <cell r="B4023" t="str">
            <v>449-005</v>
          </cell>
          <cell r="C4023">
            <v>22551163</v>
          </cell>
          <cell r="D4023" t="str">
            <v>449-005</v>
          </cell>
          <cell r="E4023" t="str">
            <v>SCH 40</v>
          </cell>
          <cell r="F4023" t="str">
            <v>1/2 SPIGOT PLUG</v>
          </cell>
          <cell r="G4023">
            <v>2.5000000000000001E-2</v>
          </cell>
          <cell r="H4023">
            <v>1.1339800000000001E-2</v>
          </cell>
          <cell r="I4023">
            <v>250</v>
          </cell>
          <cell r="J4023" t="str">
            <v>-</v>
          </cell>
          <cell r="K4023">
            <v>1.9222222222222221</v>
          </cell>
          <cell r="L4023">
            <v>0.18735700000000002</v>
          </cell>
          <cell r="M4023" t="str">
            <v>DURA</v>
          </cell>
          <cell r="N4023" t="str">
            <v>449-005</v>
          </cell>
          <cell r="O4023">
            <v>10</v>
          </cell>
          <cell r="P4023" t="str">
            <v>D</v>
          </cell>
          <cell r="Q4023" t="str">
            <v>M</v>
          </cell>
          <cell r="R4023">
            <v>1.7494089834515367</v>
          </cell>
          <cell r="S4023">
            <v>1.9768321513002363</v>
          </cell>
          <cell r="T4023">
            <v>1.64</v>
          </cell>
          <cell r="U4023">
            <v>1.64</v>
          </cell>
          <cell r="V4023">
            <v>1.64</v>
          </cell>
          <cell r="W4023">
            <v>1.73</v>
          </cell>
          <cell r="X4023">
            <v>1.73</v>
          </cell>
          <cell r="Y4023">
            <v>1.73</v>
          </cell>
          <cell r="Z4023">
            <v>1.9222222222222221</v>
          </cell>
          <cell r="AB4023" t="str">
            <v/>
          </cell>
          <cell r="AC4023">
            <v>535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I4023" t="str">
            <v/>
          </cell>
          <cell r="AJ4023" t="str">
            <v/>
          </cell>
        </row>
        <row r="4024">
          <cell r="A4024" t="str">
            <v>ACTIVE</v>
          </cell>
          <cell r="B4024" t="str">
            <v>449-007</v>
          </cell>
          <cell r="C4024">
            <v>22551165</v>
          </cell>
          <cell r="D4024" t="str">
            <v>449-007</v>
          </cell>
          <cell r="E4024" t="str">
            <v>SCH 40</v>
          </cell>
          <cell r="F4024" t="str">
            <v>3/4 SPIGOT PLUG</v>
          </cell>
          <cell r="G4024">
            <v>3.9E-2</v>
          </cell>
          <cell r="H4024">
            <v>1.7690088E-2</v>
          </cell>
          <cell r="I4024">
            <v>250</v>
          </cell>
          <cell r="J4024" t="str">
            <v>-</v>
          </cell>
          <cell r="K4024">
            <v>2.2444444444444445</v>
          </cell>
          <cell r="L4024">
            <v>0.20806000000000002</v>
          </cell>
          <cell r="M4024" t="str">
            <v>DURA</v>
          </cell>
          <cell r="N4024" t="str">
            <v>449-007</v>
          </cell>
          <cell r="O4024">
            <v>10</v>
          </cell>
          <cell r="P4024" t="str">
            <v>D</v>
          </cell>
          <cell r="Q4024" t="str">
            <v>M</v>
          </cell>
          <cell r="R4024">
            <v>2.0449172576832151</v>
          </cell>
          <cell r="S4024">
            <v>2.3107565011820328</v>
          </cell>
          <cell r="T4024">
            <v>1.92</v>
          </cell>
          <cell r="U4024">
            <v>1.92</v>
          </cell>
          <cell r="V4024">
            <v>1.92</v>
          </cell>
          <cell r="W4024">
            <v>2.02</v>
          </cell>
          <cell r="X4024">
            <v>2.02</v>
          </cell>
          <cell r="Y4024">
            <v>2.02</v>
          </cell>
          <cell r="Z4024">
            <v>2.2444444444444445</v>
          </cell>
          <cell r="AB4024" t="str">
            <v/>
          </cell>
          <cell r="AC4024">
            <v>536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I4024" t="str">
            <v>00812361018361</v>
          </cell>
          <cell r="AJ4024" t="str">
            <v/>
          </cell>
        </row>
        <row r="4025">
          <cell r="A4025" t="str">
            <v>ACTIVE</v>
          </cell>
          <cell r="B4025" t="str">
            <v>449-010</v>
          </cell>
          <cell r="C4025">
            <v>22551167</v>
          </cell>
          <cell r="D4025" t="str">
            <v>449-010</v>
          </cell>
          <cell r="E4025" t="str">
            <v>SCH 40</v>
          </cell>
          <cell r="F4025" t="str">
            <v>1 SPIGOT PLUG</v>
          </cell>
          <cell r="G4025">
            <v>6.2E-2</v>
          </cell>
          <cell r="H4025">
            <v>2.8122703999999998E-2</v>
          </cell>
          <cell r="I4025">
            <v>250</v>
          </cell>
          <cell r="J4025" t="str">
            <v>-</v>
          </cell>
          <cell r="K4025">
            <v>2.7</v>
          </cell>
          <cell r="L4025">
            <v>0.27027200000000001</v>
          </cell>
          <cell r="M4025" t="str">
            <v>DURA</v>
          </cell>
          <cell r="N4025" t="str">
            <v>449-010</v>
          </cell>
          <cell r="O4025">
            <v>10</v>
          </cell>
          <cell r="P4025" t="str">
            <v>D</v>
          </cell>
          <cell r="Q4025" t="str">
            <v>M</v>
          </cell>
          <cell r="R4025">
            <v>2.458628841607565</v>
          </cell>
          <cell r="S4025">
            <v>2.778250591016548</v>
          </cell>
          <cell r="T4025">
            <v>2.31</v>
          </cell>
          <cell r="U4025">
            <v>2.31</v>
          </cell>
          <cell r="V4025">
            <v>2.31</v>
          </cell>
          <cell r="W4025">
            <v>2.4300000000000002</v>
          </cell>
          <cell r="X4025">
            <v>2.4300000000000002</v>
          </cell>
          <cell r="Y4025">
            <v>2.4300000000000002</v>
          </cell>
          <cell r="Z4025">
            <v>2.7</v>
          </cell>
          <cell r="AB4025" t="str">
            <v/>
          </cell>
          <cell r="AC4025">
            <v>537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I4025" t="str">
            <v>00812361018378</v>
          </cell>
          <cell r="AJ4025" t="str">
            <v/>
          </cell>
        </row>
        <row r="4026">
          <cell r="A4026" t="str">
            <v>ACTIVE</v>
          </cell>
          <cell r="B4026" t="str">
            <v>449-012</v>
          </cell>
          <cell r="C4026">
            <v>22551175</v>
          </cell>
          <cell r="D4026" t="str">
            <v>449-012</v>
          </cell>
          <cell r="E4026" t="str">
            <v>SCH 40</v>
          </cell>
          <cell r="F4026" t="str">
            <v>1-1/4 SPIGOT PLUG</v>
          </cell>
          <cell r="G4026">
            <v>9.6000000000000002E-2</v>
          </cell>
          <cell r="H4026">
            <v>4.3544831999999999E-2</v>
          </cell>
          <cell r="I4026">
            <v>125</v>
          </cell>
          <cell r="J4026" t="str">
            <v>-</v>
          </cell>
          <cell r="K4026">
            <v>3.6798088410991632</v>
          </cell>
          <cell r="L4026">
            <v>0.32400000000000001</v>
          </cell>
          <cell r="M4026" t="str">
            <v>DURA</v>
          </cell>
          <cell r="N4026" t="str">
            <v>449-012</v>
          </cell>
          <cell r="O4026">
            <v>5</v>
          </cell>
          <cell r="P4026" t="str">
            <v>D</v>
          </cell>
          <cell r="Q4026" t="str">
            <v>M</v>
          </cell>
          <cell r="R4026">
            <v>3.191489361702128</v>
          </cell>
          <cell r="S4026">
            <v>3.6063829787234045</v>
          </cell>
          <cell r="T4026">
            <v>3.08</v>
          </cell>
          <cell r="U4026">
            <v>3.08</v>
          </cell>
          <cell r="V4026">
            <v>3.08</v>
          </cell>
          <cell r="W4026">
            <v>3.311827956989247</v>
          </cell>
          <cell r="X4026">
            <v>3.311827956989247</v>
          </cell>
          <cell r="Y4026">
            <v>3.311827956989247</v>
          </cell>
          <cell r="Z4026">
            <v>3.6798088410991632</v>
          </cell>
          <cell r="AB4026" t="str">
            <v/>
          </cell>
          <cell r="AC4026">
            <v>538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I4026" t="str">
            <v/>
          </cell>
          <cell r="AJ4026" t="str">
            <v/>
          </cell>
        </row>
        <row r="4027">
          <cell r="A4027" t="str">
            <v>ACTIVE</v>
          </cell>
          <cell r="B4027" t="str">
            <v>449-015</v>
          </cell>
          <cell r="C4027">
            <v>22551177</v>
          </cell>
          <cell r="D4027" t="str">
            <v>449-015</v>
          </cell>
          <cell r="E4027" t="str">
            <v>SCH 40</v>
          </cell>
          <cell r="F4027" t="str">
            <v>1-1/2 SPIGOT PLUG</v>
          </cell>
          <cell r="G4027">
            <v>0.14000000000000001</v>
          </cell>
          <cell r="H4027">
            <v>6.3502880000000012E-2</v>
          </cell>
          <cell r="I4027">
            <v>50</v>
          </cell>
          <cell r="J4027" t="str">
            <v>-</v>
          </cell>
          <cell r="K4027">
            <v>4.5999999999999996</v>
          </cell>
          <cell r="L4027">
            <v>0.52633000000000008</v>
          </cell>
          <cell r="M4027" t="str">
            <v>DURA</v>
          </cell>
          <cell r="N4027" t="str">
            <v>449-015</v>
          </cell>
          <cell r="O4027">
            <v>5</v>
          </cell>
          <cell r="P4027" t="str">
            <v>D</v>
          </cell>
          <cell r="Q4027" t="str">
            <v>M</v>
          </cell>
          <cell r="R4027">
            <v>4.1843971631205674</v>
          </cell>
          <cell r="S4027">
            <v>4.7283687943262409</v>
          </cell>
          <cell r="T4027">
            <v>3.93</v>
          </cell>
          <cell r="U4027">
            <v>3.93</v>
          </cell>
          <cell r="V4027">
            <v>3.93</v>
          </cell>
          <cell r="W4027">
            <v>4.1399999999999997</v>
          </cell>
          <cell r="X4027">
            <v>4.1399999999999997</v>
          </cell>
          <cell r="Y4027">
            <v>4.1399999999999997</v>
          </cell>
          <cell r="Z4027">
            <v>4.5999999999999996</v>
          </cell>
          <cell r="AB4027" t="str">
            <v/>
          </cell>
          <cell r="AC4027">
            <v>539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I4027" t="str">
            <v/>
          </cell>
          <cell r="AJ4027" t="str">
            <v/>
          </cell>
        </row>
        <row r="4028">
          <cell r="A4028" t="str">
            <v>ACTIVE</v>
          </cell>
          <cell r="B4028" t="str">
            <v>449-020</v>
          </cell>
          <cell r="C4028">
            <v>22551179</v>
          </cell>
          <cell r="D4028" t="str">
            <v>449-020</v>
          </cell>
          <cell r="E4028" t="str">
            <v>SCH 40</v>
          </cell>
          <cell r="F4028" t="str">
            <v>2 SPIGOT PLUG</v>
          </cell>
          <cell r="G4028">
            <v>0.152</v>
          </cell>
          <cell r="H4028">
            <v>6.8945984000000002E-2</v>
          </cell>
          <cell r="I4028">
            <v>50</v>
          </cell>
          <cell r="J4028" t="str">
            <v>-</v>
          </cell>
          <cell r="K4028">
            <v>5.677777777777778</v>
          </cell>
          <cell r="L4028">
            <v>0.54178000000000004</v>
          </cell>
          <cell r="M4028" t="str">
            <v>DURA</v>
          </cell>
          <cell r="N4028" t="str">
            <v>449-020</v>
          </cell>
          <cell r="O4028">
            <v>5</v>
          </cell>
          <cell r="P4028" t="str">
            <v>D</v>
          </cell>
          <cell r="Q4028" t="str">
            <v>M</v>
          </cell>
          <cell r="R4028">
            <v>5.1773049645390072</v>
          </cell>
          <cell r="S4028">
            <v>5.8503546099290773</v>
          </cell>
          <cell r="T4028">
            <v>4.8499999999999996</v>
          </cell>
          <cell r="U4028">
            <v>4.8499999999999996</v>
          </cell>
          <cell r="V4028">
            <v>4.8499999999999996</v>
          </cell>
          <cell r="W4028">
            <v>5.1100000000000003</v>
          </cell>
          <cell r="X4028">
            <v>5.1100000000000003</v>
          </cell>
          <cell r="Y4028">
            <v>5.1100000000000003</v>
          </cell>
          <cell r="Z4028">
            <v>5.677777777777778</v>
          </cell>
          <cell r="AB4028" t="str">
            <v/>
          </cell>
          <cell r="AC4028">
            <v>540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I4028" t="str">
            <v/>
          </cell>
          <cell r="AJ4028" t="str">
            <v/>
          </cell>
        </row>
        <row r="4029">
          <cell r="A4029" t="str">
            <v>ACTIVE</v>
          </cell>
          <cell r="B4029" t="str">
            <v>449-025</v>
          </cell>
          <cell r="C4029">
            <v>22551181</v>
          </cell>
          <cell r="D4029" t="str">
            <v>449-025</v>
          </cell>
          <cell r="E4029" t="str">
            <v>SCH 40</v>
          </cell>
          <cell r="F4029" t="str">
            <v>2-1/2 SPIGOT PLUG</v>
          </cell>
          <cell r="G4029">
            <v>0.374</v>
          </cell>
          <cell r="H4029">
            <v>0.169643408</v>
          </cell>
          <cell r="I4029">
            <v>25</v>
          </cell>
          <cell r="J4029" t="str">
            <v>-</v>
          </cell>
          <cell r="K4029">
            <v>9.9522102747909198</v>
          </cell>
          <cell r="L4029">
            <v>0.9012</v>
          </cell>
          <cell r="M4029" t="str">
            <v>DURA</v>
          </cell>
          <cell r="N4029" t="str">
            <v>449-025</v>
          </cell>
          <cell r="O4029">
            <v>5</v>
          </cell>
          <cell r="P4029" t="str">
            <v>D</v>
          </cell>
          <cell r="Q4029" t="str">
            <v>M</v>
          </cell>
          <cell r="R4029">
            <v>8.8770685579196211</v>
          </cell>
          <cell r="S4029">
            <v>10.031087470449171</v>
          </cell>
          <cell r="T4029">
            <v>8.33</v>
          </cell>
          <cell r="U4029">
            <v>8.33</v>
          </cell>
          <cell r="V4029">
            <v>8.33</v>
          </cell>
          <cell r="W4029">
            <v>8.956989247311828</v>
          </cell>
          <cell r="X4029">
            <v>8.956989247311828</v>
          </cell>
          <cell r="Y4029">
            <v>8.956989247311828</v>
          </cell>
          <cell r="Z4029">
            <v>9.9522102747909198</v>
          </cell>
          <cell r="AB4029" t="str">
            <v/>
          </cell>
          <cell r="AC4029">
            <v>541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I4029" t="str">
            <v/>
          </cell>
          <cell r="AJ4029" t="str">
            <v/>
          </cell>
        </row>
        <row r="4030">
          <cell r="A4030" t="str">
            <v>ACTIVE</v>
          </cell>
          <cell r="B4030" t="str">
            <v>449-030</v>
          </cell>
          <cell r="C4030">
            <v>22551183</v>
          </cell>
          <cell r="D4030" t="str">
            <v>449-030</v>
          </cell>
          <cell r="E4030" t="str">
            <v>SCH 40</v>
          </cell>
          <cell r="F4030" t="str">
            <v>3 SPIGOT PLUG</v>
          </cell>
          <cell r="G4030">
            <v>0.38200000000000001</v>
          </cell>
          <cell r="H4030">
            <v>0.17327214399999999</v>
          </cell>
          <cell r="I4030">
            <v>25</v>
          </cell>
          <cell r="J4030" t="str">
            <v>-</v>
          </cell>
          <cell r="K4030">
            <v>13.118279569892472</v>
          </cell>
          <cell r="L4030">
            <v>1.4728999999999999</v>
          </cell>
          <cell r="M4030" t="str">
            <v>DURA</v>
          </cell>
          <cell r="N4030" t="str">
            <v>449-030</v>
          </cell>
          <cell r="O4030">
            <v>5</v>
          </cell>
          <cell r="P4030" t="str">
            <v>D</v>
          </cell>
          <cell r="Q4030" t="str">
            <v>M</v>
          </cell>
          <cell r="R4030">
            <v>11.713947990543737</v>
          </cell>
          <cell r="S4030">
            <v>13.236761229314421</v>
          </cell>
          <cell r="T4030">
            <v>10.98</v>
          </cell>
          <cell r="U4030">
            <v>10.98</v>
          </cell>
          <cell r="V4030">
            <v>10.98</v>
          </cell>
          <cell r="W4030">
            <v>11.806451612903226</v>
          </cell>
          <cell r="X4030">
            <v>11.806451612903226</v>
          </cell>
          <cell r="Y4030">
            <v>11.806451612903226</v>
          </cell>
          <cell r="Z4030">
            <v>13.118279569892472</v>
          </cell>
          <cell r="AB4030" t="str">
            <v/>
          </cell>
          <cell r="AC4030">
            <v>542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I4030" t="str">
            <v/>
          </cell>
          <cell r="AJ4030" t="str">
            <v/>
          </cell>
        </row>
        <row r="4031">
          <cell r="A4031" t="str">
            <v>ACTIVE</v>
          </cell>
          <cell r="B4031" t="str">
            <v>449-040</v>
          </cell>
          <cell r="C4031">
            <v>22551185</v>
          </cell>
          <cell r="D4031" t="str">
            <v>449-040</v>
          </cell>
          <cell r="E4031" t="str">
            <v>SCH 40</v>
          </cell>
          <cell r="F4031" t="str">
            <v>4 SPIGOT PLUG</v>
          </cell>
          <cell r="G4031">
            <v>0.72899999999999998</v>
          </cell>
          <cell r="H4031">
            <v>0.330668568</v>
          </cell>
          <cell r="I4031">
            <v>10</v>
          </cell>
          <cell r="J4031" t="str">
            <v>-</v>
          </cell>
          <cell r="K4031">
            <v>29.701314217443247</v>
          </cell>
          <cell r="L4031">
            <v>2.77379</v>
          </cell>
          <cell r="M4031" t="str">
            <v>DURA</v>
          </cell>
          <cell r="N4031" t="str">
            <v>449-040</v>
          </cell>
          <cell r="O4031" t="str">
            <v>BOX</v>
          </cell>
          <cell r="P4031" t="str">
            <v>D</v>
          </cell>
          <cell r="Q4031" t="str">
            <v>M</v>
          </cell>
          <cell r="R4031">
            <v>26.524822695035461</v>
          </cell>
          <cell r="S4031">
            <v>29.973049645390066</v>
          </cell>
          <cell r="T4031">
            <v>24.86</v>
          </cell>
          <cell r="U4031">
            <v>24.86</v>
          </cell>
          <cell r="V4031">
            <v>24.86</v>
          </cell>
          <cell r="W4031">
            <v>26.731182795698924</v>
          </cell>
          <cell r="X4031">
            <v>26.731182795698924</v>
          </cell>
          <cell r="Y4031">
            <v>26.731182795698924</v>
          </cell>
          <cell r="Z4031">
            <v>29.701314217443247</v>
          </cell>
          <cell r="AB4031" t="str">
            <v/>
          </cell>
          <cell r="AC4031">
            <v>543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I4031" t="str">
            <v/>
          </cell>
          <cell r="AJ4031" t="str">
            <v/>
          </cell>
        </row>
        <row r="4032">
          <cell r="A4032" t="str">
            <v>ACTIVE</v>
          </cell>
          <cell r="B4032" t="str">
            <v>435-002</v>
          </cell>
          <cell r="C4032">
            <v>22552023</v>
          </cell>
          <cell r="D4032" t="str">
            <v>435-002</v>
          </cell>
          <cell r="E4032" t="str">
            <v>SCH 40</v>
          </cell>
          <cell r="F4032" t="str">
            <v>1/4 FEMALE ADAPTER SLIP X FIPT</v>
          </cell>
          <cell r="G4032">
            <v>0.03</v>
          </cell>
          <cell r="H4032">
            <v>1.360776E-2</v>
          </cell>
          <cell r="I4032">
            <v>250</v>
          </cell>
          <cell r="J4032" t="str">
            <v>-</v>
          </cell>
          <cell r="K4032">
            <v>3.3094384707287934</v>
          </cell>
          <cell r="L4032">
            <v>0.29899999999999999</v>
          </cell>
          <cell r="M4032" t="str">
            <v>DURA</v>
          </cell>
          <cell r="N4032" t="str">
            <v>435-002</v>
          </cell>
          <cell r="O4032">
            <v>10</v>
          </cell>
          <cell r="P4032" t="str">
            <v>D</v>
          </cell>
          <cell r="Q4032" t="str">
            <v>M</v>
          </cell>
          <cell r="R4032">
            <v>2.9432624113475181</v>
          </cell>
          <cell r="S4032">
            <v>3.3258865248226952</v>
          </cell>
          <cell r="T4032">
            <v>2.77</v>
          </cell>
          <cell r="U4032">
            <v>2.77</v>
          </cell>
          <cell r="V4032">
            <v>2.77</v>
          </cell>
          <cell r="W4032">
            <v>2.978494623655914</v>
          </cell>
          <cell r="X4032">
            <v>2.978494623655914</v>
          </cell>
          <cell r="Y4032">
            <v>2.978494623655914</v>
          </cell>
          <cell r="Z4032">
            <v>3.3094384707287934</v>
          </cell>
          <cell r="AB4032" t="str">
            <v/>
          </cell>
          <cell r="AC4032">
            <v>322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I4032" t="str">
            <v/>
          </cell>
          <cell r="AJ4032" t="str">
            <v/>
          </cell>
        </row>
        <row r="4033">
          <cell r="A4033" t="str">
            <v>ACTIVE</v>
          </cell>
          <cell r="B4033" t="str">
            <v>435-053</v>
          </cell>
          <cell r="C4033">
            <v>22552122</v>
          </cell>
          <cell r="D4033" t="str">
            <v>435-053</v>
          </cell>
          <cell r="E4033" t="str">
            <v>SCH 40</v>
          </cell>
          <cell r="F4033" t="str">
            <v>3/8X1/2 RED FEM ADAPTER SLIPXFIPT</v>
          </cell>
          <cell r="G4033">
            <v>3.6999999999999998E-2</v>
          </cell>
          <cell r="H4033">
            <v>1.6782903999999998E-2</v>
          </cell>
          <cell r="I4033">
            <v>250</v>
          </cell>
          <cell r="J4033" t="str">
            <v>-</v>
          </cell>
          <cell r="K4033">
            <v>1.8040621266427717</v>
          </cell>
          <cell r="L4033">
            <v>0.16320000000000001</v>
          </cell>
          <cell r="M4033" t="str">
            <v>DURA</v>
          </cell>
          <cell r="N4033" t="str">
            <v>435-053</v>
          </cell>
          <cell r="O4033">
            <v>10</v>
          </cell>
          <cell r="P4033" t="str">
            <v>D</v>
          </cell>
          <cell r="Q4033" t="str">
            <v>M</v>
          </cell>
          <cell r="R4033">
            <v>1.6075650118203311</v>
          </cell>
          <cell r="S4033">
            <v>1.816548463356974</v>
          </cell>
          <cell r="T4033">
            <v>1.51</v>
          </cell>
          <cell r="U4033">
            <v>1.51</v>
          </cell>
          <cell r="V4033">
            <v>1.51</v>
          </cell>
          <cell r="W4033">
            <v>1.6236559139784945</v>
          </cell>
          <cell r="X4033">
            <v>1.6236559139784945</v>
          </cell>
          <cell r="Y4033">
            <v>1.6236559139784945</v>
          </cell>
          <cell r="Z4033">
            <v>1.8040621266427717</v>
          </cell>
          <cell r="AB4033" t="str">
            <v/>
          </cell>
          <cell r="AC4033">
            <v>333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I4033" t="str">
            <v/>
          </cell>
          <cell r="AJ4033" t="str">
            <v/>
          </cell>
        </row>
        <row r="4034">
          <cell r="A4034" t="str">
            <v>ACTIVE</v>
          </cell>
          <cell r="B4034" t="str">
            <v>435-072</v>
          </cell>
          <cell r="C4034">
            <v>22552124</v>
          </cell>
          <cell r="D4034" t="str">
            <v>435-072</v>
          </cell>
          <cell r="E4034" t="str">
            <v>SCH 40</v>
          </cell>
          <cell r="F4034" t="str">
            <v>1/2X1/4 RED FEM ADAPTER SLIPXFIPT</v>
          </cell>
          <cell r="G4034">
            <v>3.5000000000000003E-2</v>
          </cell>
          <cell r="H4034">
            <v>1.5875720000000003E-2</v>
          </cell>
          <cell r="I4034">
            <v>250</v>
          </cell>
          <cell r="J4034" t="str">
            <v>-</v>
          </cell>
          <cell r="K4034">
            <v>1.8040621266427717</v>
          </cell>
          <cell r="L4034">
            <v>0.16320000000000001</v>
          </cell>
          <cell r="M4034" t="str">
            <v>DURA</v>
          </cell>
          <cell r="N4034" t="str">
            <v>435-072</v>
          </cell>
          <cell r="O4034">
            <v>10</v>
          </cell>
          <cell r="P4034" t="str">
            <v>D</v>
          </cell>
          <cell r="Q4034" t="str">
            <v>M</v>
          </cell>
          <cell r="R4034">
            <v>1.6075650118203311</v>
          </cell>
          <cell r="S4034">
            <v>1.816548463356974</v>
          </cell>
          <cell r="T4034">
            <v>1.51</v>
          </cell>
          <cell r="U4034">
            <v>1.51</v>
          </cell>
          <cell r="V4034">
            <v>1.51</v>
          </cell>
          <cell r="W4034">
            <v>1.6236559139784945</v>
          </cell>
          <cell r="X4034">
            <v>1.6236559139784945</v>
          </cell>
          <cell r="Y4034">
            <v>1.6236559139784945</v>
          </cell>
          <cell r="Z4034">
            <v>1.8040621266427717</v>
          </cell>
          <cell r="AB4034" t="str">
            <v/>
          </cell>
          <cell r="AC4034">
            <v>334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I4034" t="str">
            <v/>
          </cell>
          <cell r="AJ4034" t="str">
            <v/>
          </cell>
        </row>
        <row r="4035">
          <cell r="A4035" t="str">
            <v>ACTIVE</v>
          </cell>
          <cell r="B4035" t="str">
            <v>435-073</v>
          </cell>
          <cell r="C4035">
            <v>22552126</v>
          </cell>
          <cell r="D4035" t="str">
            <v>435-073</v>
          </cell>
          <cell r="E4035" t="str">
            <v>SCH 40</v>
          </cell>
          <cell r="F4035" t="str">
            <v>1/2X3/8 RED FEM ADAPTER SLIPXFIPT</v>
          </cell>
          <cell r="G4035">
            <v>3.1E-2</v>
          </cell>
          <cell r="H4035">
            <v>1.4061351999999999E-2</v>
          </cell>
          <cell r="I4035">
            <v>250</v>
          </cell>
          <cell r="J4035" t="str">
            <v>-</v>
          </cell>
          <cell r="K4035">
            <v>1.8040621266427717</v>
          </cell>
          <cell r="L4035">
            <v>0.16320000000000001</v>
          </cell>
          <cell r="M4035" t="str">
            <v>DURA</v>
          </cell>
          <cell r="N4035" t="str">
            <v>435-073</v>
          </cell>
          <cell r="O4035">
            <v>10</v>
          </cell>
          <cell r="P4035" t="str">
            <v>D</v>
          </cell>
          <cell r="Q4035" t="str">
            <v>M</v>
          </cell>
          <cell r="R4035">
            <v>1.6075650118203311</v>
          </cell>
          <cell r="S4035">
            <v>1.816548463356974</v>
          </cell>
          <cell r="T4035">
            <v>1.51</v>
          </cell>
          <cell r="U4035">
            <v>1.51</v>
          </cell>
          <cell r="V4035">
            <v>1.51</v>
          </cell>
          <cell r="W4035">
            <v>1.6236559139784945</v>
          </cell>
          <cell r="X4035">
            <v>1.6236559139784945</v>
          </cell>
          <cell r="Y4035">
            <v>1.6236559139784945</v>
          </cell>
          <cell r="Z4035">
            <v>1.8040621266427717</v>
          </cell>
          <cell r="AB4035" t="str">
            <v/>
          </cell>
          <cell r="AC4035">
            <v>335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I4035" t="str">
            <v/>
          </cell>
          <cell r="AJ4035" t="str">
            <v/>
          </cell>
        </row>
        <row r="4036">
          <cell r="A4036" t="str">
            <v>ACTIVE</v>
          </cell>
          <cell r="B4036" t="str">
            <v>435-074</v>
          </cell>
          <cell r="C4036">
            <v>22552128</v>
          </cell>
          <cell r="D4036" t="str">
            <v>435-074</v>
          </cell>
          <cell r="E4036" t="str">
            <v>SCH 40</v>
          </cell>
          <cell r="F4036" t="str">
            <v>1/2X3/4 RED FEM ADAPTER SLIPXFIPT</v>
          </cell>
          <cell r="G4036">
            <v>5.0999999999999997E-2</v>
          </cell>
          <cell r="H4036">
            <v>2.3133191999999997E-2</v>
          </cell>
          <cell r="I4036">
            <v>250</v>
          </cell>
          <cell r="J4036" t="str">
            <v>-</v>
          </cell>
          <cell r="K4036">
            <v>1.8040621266427717</v>
          </cell>
          <cell r="L4036">
            <v>0.15553</v>
          </cell>
          <cell r="M4036" t="str">
            <v>DURA</v>
          </cell>
          <cell r="N4036" t="str">
            <v>435-074</v>
          </cell>
          <cell r="O4036">
            <v>10</v>
          </cell>
          <cell r="P4036" t="str">
            <v>D</v>
          </cell>
          <cell r="Q4036" t="str">
            <v>M</v>
          </cell>
          <cell r="R4036">
            <v>1.6075650118203311</v>
          </cell>
          <cell r="S4036">
            <v>1.816548463356974</v>
          </cell>
          <cell r="T4036">
            <v>1.51</v>
          </cell>
          <cell r="U4036">
            <v>1.51</v>
          </cell>
          <cell r="V4036">
            <v>1.51</v>
          </cell>
          <cell r="W4036">
            <v>1.6236559139784945</v>
          </cell>
          <cell r="X4036">
            <v>1.6236559139784945</v>
          </cell>
          <cell r="Y4036">
            <v>1.6236559139784945</v>
          </cell>
          <cell r="Z4036">
            <v>1.8040621266427717</v>
          </cell>
          <cell r="AB4036" t="str">
            <v/>
          </cell>
          <cell r="AC4036">
            <v>336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I4036" t="str">
            <v/>
          </cell>
          <cell r="AJ4036" t="str">
            <v/>
          </cell>
        </row>
        <row r="4037">
          <cell r="A4037" t="str">
            <v>ACTIVE</v>
          </cell>
          <cell r="B4037" t="str">
            <v>435-101</v>
          </cell>
          <cell r="C4037">
            <v>22552130</v>
          </cell>
          <cell r="D4037" t="str">
            <v>435-101</v>
          </cell>
          <cell r="E4037" t="str">
            <v>SCH 40</v>
          </cell>
          <cell r="F4037" t="str">
            <v>3/4X1/2 RED FEM ADAPTER SLIPXFIPT</v>
          </cell>
          <cell r="G4037">
            <v>5.0999999999999997E-2</v>
          </cell>
          <cell r="H4037">
            <v>2.3133191999999997E-2</v>
          </cell>
          <cell r="I4037">
            <v>250</v>
          </cell>
          <cell r="J4037" t="str">
            <v>-</v>
          </cell>
          <cell r="K4037">
            <v>1.7666666666666666</v>
          </cell>
          <cell r="L4037">
            <v>0.187254</v>
          </cell>
          <cell r="M4037" t="str">
            <v>DURA</v>
          </cell>
          <cell r="N4037" t="str">
            <v>435-101</v>
          </cell>
          <cell r="O4037">
            <v>10</v>
          </cell>
          <cell r="P4037" t="str">
            <v>D</v>
          </cell>
          <cell r="Q4037" t="str">
            <v>M</v>
          </cell>
          <cell r="R4037">
            <v>1.6075650118203311</v>
          </cell>
          <cell r="S4037">
            <v>1.816548463356974</v>
          </cell>
          <cell r="T4037">
            <v>1.51</v>
          </cell>
          <cell r="U4037">
            <v>1.51</v>
          </cell>
          <cell r="V4037">
            <v>1.51</v>
          </cell>
          <cell r="W4037">
            <v>1.59</v>
          </cell>
          <cell r="X4037">
            <v>1.59</v>
          </cell>
          <cell r="Y4037">
            <v>1.59</v>
          </cell>
          <cell r="Z4037">
            <v>1.7666666666666666</v>
          </cell>
          <cell r="AB4037" t="str">
            <v/>
          </cell>
          <cell r="AC4037">
            <v>337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I4037" t="str">
            <v/>
          </cell>
          <cell r="AJ4037" t="str">
            <v/>
          </cell>
        </row>
        <row r="4038">
          <cell r="A4038" t="str">
            <v>ACTIVE</v>
          </cell>
          <cell r="B4038" t="str">
            <v>435-102</v>
          </cell>
          <cell r="C4038">
            <v>22552132</v>
          </cell>
          <cell r="D4038" t="str">
            <v>435-102</v>
          </cell>
          <cell r="E4038" t="str">
            <v>SCH 40</v>
          </cell>
          <cell r="F4038" t="str">
            <v>3/4X1 RED FEM ADAPTER SLIPXFIPT</v>
          </cell>
          <cell r="G4038">
            <v>9.0999999999999998E-2</v>
          </cell>
          <cell r="H4038">
            <v>4.1276871999999999E-2</v>
          </cell>
          <cell r="I4038">
            <v>100</v>
          </cell>
          <cell r="J4038" t="str">
            <v>-</v>
          </cell>
          <cell r="K4038">
            <v>2.4014336917562722</v>
          </cell>
          <cell r="L4038">
            <v>0.22351000000000001</v>
          </cell>
          <cell r="M4038" t="str">
            <v>DURA</v>
          </cell>
          <cell r="N4038" t="str">
            <v>435-102</v>
          </cell>
          <cell r="O4038">
            <v>10</v>
          </cell>
          <cell r="P4038" t="str">
            <v>D</v>
          </cell>
          <cell r="Q4038" t="str">
            <v>M</v>
          </cell>
          <cell r="R4038">
            <v>2.1394799054373523</v>
          </cell>
          <cell r="S4038">
            <v>2.4176122931442081</v>
          </cell>
          <cell r="T4038">
            <v>2.0099999999999998</v>
          </cell>
          <cell r="U4038">
            <v>2.0099999999999998</v>
          </cell>
          <cell r="V4038">
            <v>2.0099999999999998</v>
          </cell>
          <cell r="W4038">
            <v>2.161290322580645</v>
          </cell>
          <cell r="X4038">
            <v>2.161290322580645</v>
          </cell>
          <cell r="Y4038">
            <v>2.161290322580645</v>
          </cell>
          <cell r="Z4038">
            <v>2.4014336917562722</v>
          </cell>
          <cell r="AB4038" t="str">
            <v/>
          </cell>
          <cell r="AC4038">
            <v>338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I4038" t="str">
            <v/>
          </cell>
          <cell r="AJ4038" t="str">
            <v/>
          </cell>
        </row>
        <row r="4039">
          <cell r="A4039" t="str">
            <v>ACTIVE</v>
          </cell>
          <cell r="B4039" t="str">
            <v>435-130</v>
          </cell>
          <cell r="C4039">
            <v>22552134</v>
          </cell>
          <cell r="D4039" t="str">
            <v>435-130</v>
          </cell>
          <cell r="E4039" t="str">
            <v>SCH 40</v>
          </cell>
          <cell r="F4039" t="str">
            <v>1X1/2 RED FEM ADAPTER SLIPXFIPT</v>
          </cell>
          <cell r="G4039">
            <v>9.2999999999999999E-2</v>
          </cell>
          <cell r="H4039">
            <v>4.2184055999999998E-2</v>
          </cell>
          <cell r="I4039">
            <v>100</v>
          </cell>
          <cell r="J4039" t="str">
            <v>-</v>
          </cell>
          <cell r="K4039">
            <v>2.4014336917562722</v>
          </cell>
          <cell r="L4039">
            <v>0.18643000000000001</v>
          </cell>
          <cell r="M4039" t="str">
            <v>DURA</v>
          </cell>
          <cell r="N4039" t="str">
            <v>435-130</v>
          </cell>
          <cell r="O4039">
            <v>10</v>
          </cell>
          <cell r="P4039" t="str">
            <v>D</v>
          </cell>
          <cell r="Q4039" t="str">
            <v>M</v>
          </cell>
          <cell r="R4039">
            <v>2.1394799054373523</v>
          </cell>
          <cell r="S4039">
            <v>2.4176122931442081</v>
          </cell>
          <cell r="T4039">
            <v>2.0099999999999998</v>
          </cell>
          <cell r="U4039">
            <v>2.0099999999999998</v>
          </cell>
          <cell r="V4039">
            <v>2.0099999999999998</v>
          </cell>
          <cell r="W4039">
            <v>2.161290322580645</v>
          </cell>
          <cell r="X4039">
            <v>2.161290322580645</v>
          </cell>
          <cell r="Y4039">
            <v>2.161290322580645</v>
          </cell>
          <cell r="Z4039">
            <v>2.4014336917562722</v>
          </cell>
          <cell r="AB4039" t="str">
            <v/>
          </cell>
          <cell r="AC4039">
            <v>339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I4039" t="str">
            <v/>
          </cell>
          <cell r="AJ4039" t="str">
            <v/>
          </cell>
        </row>
        <row r="4040">
          <cell r="A4040" t="str">
            <v>ACTIVE</v>
          </cell>
          <cell r="B4040" t="str">
            <v>435-131</v>
          </cell>
          <cell r="C4040">
            <v>22552136</v>
          </cell>
          <cell r="D4040" t="str">
            <v>435-131</v>
          </cell>
          <cell r="E4040" t="str">
            <v>SCH 40</v>
          </cell>
          <cell r="F4040" t="str">
            <v>1X3/4 RED FEM ADAPTER SLIPXFIPT</v>
          </cell>
          <cell r="G4040">
            <v>9.4E-2</v>
          </cell>
          <cell r="H4040">
            <v>4.2637648E-2</v>
          </cell>
          <cell r="I4040">
            <v>100</v>
          </cell>
          <cell r="J4040" t="str">
            <v>-</v>
          </cell>
          <cell r="K4040">
            <v>2.3666666666666667</v>
          </cell>
          <cell r="L4040">
            <v>0.27604000000000001</v>
          </cell>
          <cell r="M4040" t="str">
            <v>DURA</v>
          </cell>
          <cell r="N4040" t="str">
            <v>435-131</v>
          </cell>
          <cell r="O4040">
            <v>10</v>
          </cell>
          <cell r="P4040" t="str">
            <v>D</v>
          </cell>
          <cell r="Q4040" t="str">
            <v>M</v>
          </cell>
          <cell r="R4040">
            <v>2.1394799054373523</v>
          </cell>
          <cell r="S4040">
            <v>2.4176122931442081</v>
          </cell>
          <cell r="T4040">
            <v>2.02</v>
          </cell>
          <cell r="U4040">
            <v>2.02</v>
          </cell>
          <cell r="V4040">
            <v>2.02</v>
          </cell>
          <cell r="W4040">
            <v>2.13</v>
          </cell>
          <cell r="X4040">
            <v>2.13</v>
          </cell>
          <cell r="Y4040">
            <v>2.13</v>
          </cell>
          <cell r="Z4040">
            <v>2.3666666666666667</v>
          </cell>
          <cell r="AB4040" t="str">
            <v/>
          </cell>
          <cell r="AC4040">
            <v>340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I4040" t="str">
            <v>00812361018255</v>
          </cell>
          <cell r="AJ4040" t="str">
            <v/>
          </cell>
        </row>
        <row r="4041">
          <cell r="A4041" t="str">
            <v>ACTIVE</v>
          </cell>
          <cell r="B4041" t="str">
            <v>435-132</v>
          </cell>
          <cell r="C4041">
            <v>22552139</v>
          </cell>
          <cell r="D4041" t="str">
            <v>435-132</v>
          </cell>
          <cell r="E4041" t="str">
            <v>SCH 40</v>
          </cell>
          <cell r="F4041" t="str">
            <v>1X1-1/4 RED FEM ADAPTER SLIPXFIPT</v>
          </cell>
          <cell r="G4041">
            <v>0.14099999999999999</v>
          </cell>
          <cell r="H4041">
            <v>6.3956471999999986E-2</v>
          </cell>
          <cell r="I4041">
            <v>50</v>
          </cell>
          <cell r="J4041" t="str">
            <v>-</v>
          </cell>
          <cell r="K4041">
            <v>4.814814814814814</v>
          </cell>
          <cell r="L4041">
            <v>0.437</v>
          </cell>
          <cell r="M4041" t="str">
            <v>DURA</v>
          </cell>
          <cell r="N4041" t="str">
            <v>435-132</v>
          </cell>
          <cell r="O4041">
            <v>10</v>
          </cell>
          <cell r="P4041" t="str">
            <v>D</v>
          </cell>
          <cell r="Q4041" t="str">
            <v>M</v>
          </cell>
          <cell r="R4041">
            <v>4.3026004728132392</v>
          </cell>
          <cell r="S4041">
            <v>4.8619385342789601</v>
          </cell>
          <cell r="T4041">
            <v>4.03</v>
          </cell>
          <cell r="U4041">
            <v>4.03</v>
          </cell>
          <cell r="V4041">
            <v>4.03</v>
          </cell>
          <cell r="W4041">
            <v>4.333333333333333</v>
          </cell>
          <cell r="X4041">
            <v>4.333333333333333</v>
          </cell>
          <cell r="Y4041">
            <v>4.333333333333333</v>
          </cell>
          <cell r="Z4041">
            <v>4.814814814814814</v>
          </cell>
          <cell r="AB4041" t="str">
            <v/>
          </cell>
          <cell r="AC4041">
            <v>341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I4041" t="str">
            <v/>
          </cell>
          <cell r="AJ4041" t="str">
            <v/>
          </cell>
        </row>
        <row r="4042">
          <cell r="A4042" t="str">
            <v>ACTIVE</v>
          </cell>
          <cell r="B4042" t="str">
            <v>435-168</v>
          </cell>
          <cell r="C4042">
            <v>22552141</v>
          </cell>
          <cell r="D4042" t="str">
            <v>435-168</v>
          </cell>
          <cell r="E4042" t="str">
            <v>SCH 40</v>
          </cell>
          <cell r="F4042" t="str">
            <v>1-1/4X1 RED FEM ADAPTER SLIPXFIPT</v>
          </cell>
          <cell r="G4042">
            <v>0.14000000000000001</v>
          </cell>
          <cell r="H4042">
            <v>6.3502880000000012E-2</v>
          </cell>
          <cell r="I4042">
            <v>50</v>
          </cell>
          <cell r="J4042" t="str">
            <v>-</v>
          </cell>
          <cell r="K4042">
            <v>4.814814814814814</v>
          </cell>
          <cell r="L4042">
            <v>0.437</v>
          </cell>
          <cell r="M4042" t="str">
            <v>DURA</v>
          </cell>
          <cell r="N4042" t="str">
            <v>435-168</v>
          </cell>
          <cell r="O4042">
            <v>10</v>
          </cell>
          <cell r="P4042" t="str">
            <v>D</v>
          </cell>
          <cell r="Q4042" t="str">
            <v>M</v>
          </cell>
          <cell r="R4042">
            <v>4.3026004728132392</v>
          </cell>
          <cell r="S4042">
            <v>4.8619385342789601</v>
          </cell>
          <cell r="T4042">
            <v>4.03</v>
          </cell>
          <cell r="U4042">
            <v>4.03</v>
          </cell>
          <cell r="V4042">
            <v>4.03</v>
          </cell>
          <cell r="W4042">
            <v>4.333333333333333</v>
          </cell>
          <cell r="X4042">
            <v>4.333333333333333</v>
          </cell>
          <cell r="Y4042">
            <v>4.333333333333333</v>
          </cell>
          <cell r="Z4042">
            <v>4.814814814814814</v>
          </cell>
          <cell r="AB4042" t="str">
            <v/>
          </cell>
          <cell r="AC4042">
            <v>342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I4042" t="str">
            <v/>
          </cell>
          <cell r="AJ4042" t="str">
            <v/>
          </cell>
        </row>
        <row r="4043">
          <cell r="A4043" t="str">
            <v>ACTIVE</v>
          </cell>
          <cell r="B4043" t="str">
            <v>435-169</v>
          </cell>
          <cell r="C4043">
            <v>22552143</v>
          </cell>
          <cell r="D4043" t="str">
            <v>435-169</v>
          </cell>
          <cell r="E4043" t="str">
            <v>SCH 40</v>
          </cell>
          <cell r="F4043" t="str">
            <v>1-1/4X1-1/2 RED FEM ADAPTER SXFIPT</v>
          </cell>
          <cell r="G4043">
            <v>0.16</v>
          </cell>
          <cell r="H4043">
            <v>7.2574719999999995E-2</v>
          </cell>
          <cell r="I4043">
            <v>50</v>
          </cell>
          <cell r="J4043" t="str">
            <v>-</v>
          </cell>
          <cell r="K4043">
            <v>4.814814814814814</v>
          </cell>
          <cell r="L4043">
            <v>0.437</v>
          </cell>
          <cell r="M4043" t="str">
            <v>DURA</v>
          </cell>
          <cell r="N4043" t="str">
            <v>435-169</v>
          </cell>
          <cell r="O4043">
            <v>5</v>
          </cell>
          <cell r="P4043" t="str">
            <v>D</v>
          </cell>
          <cell r="Q4043" t="str">
            <v>M</v>
          </cell>
          <cell r="R4043">
            <v>4.3026004728132392</v>
          </cell>
          <cell r="S4043">
            <v>4.8619385342789601</v>
          </cell>
          <cell r="T4043">
            <v>4.03</v>
          </cell>
          <cell r="U4043">
            <v>4.03</v>
          </cell>
          <cell r="V4043">
            <v>4.03</v>
          </cell>
          <cell r="W4043">
            <v>4.333333333333333</v>
          </cell>
          <cell r="X4043">
            <v>4.333333333333333</v>
          </cell>
          <cell r="Y4043">
            <v>4.333333333333333</v>
          </cell>
          <cell r="Z4043">
            <v>4.814814814814814</v>
          </cell>
          <cell r="AB4043" t="str">
            <v/>
          </cell>
          <cell r="AC4043">
            <v>343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I4043" t="str">
            <v/>
          </cell>
          <cell r="AJ4043" t="str">
            <v/>
          </cell>
        </row>
        <row r="4044">
          <cell r="A4044" t="str">
            <v>ACTIVE</v>
          </cell>
          <cell r="B4044" t="str">
            <v>435-212</v>
          </cell>
          <cell r="C4044">
            <v>22552145</v>
          </cell>
          <cell r="D4044" t="str">
            <v>435-212</v>
          </cell>
          <cell r="E4044" t="str">
            <v>SCH 40</v>
          </cell>
          <cell r="F4044" t="str">
            <v>1-1/2X1-1/4 RED FEM ADAPTER SXFIPT</v>
          </cell>
          <cell r="G4044">
            <v>0.17899999999999999</v>
          </cell>
          <cell r="H4044">
            <v>8.119296799999999E-2</v>
          </cell>
          <cell r="I4044">
            <v>50</v>
          </cell>
          <cell r="J4044" t="str">
            <v>-</v>
          </cell>
          <cell r="K4044">
            <v>4.814814814814814</v>
          </cell>
          <cell r="L4044">
            <v>0.437</v>
          </cell>
          <cell r="M4044" t="str">
            <v>DURA</v>
          </cell>
          <cell r="N4044" t="str">
            <v>435-212</v>
          </cell>
          <cell r="O4044">
            <v>5</v>
          </cell>
          <cell r="P4044" t="str">
            <v>D</v>
          </cell>
          <cell r="Q4044" t="str">
            <v>M</v>
          </cell>
          <cell r="R4044">
            <v>4.3026004728132392</v>
          </cell>
          <cell r="S4044">
            <v>4.8619385342789601</v>
          </cell>
          <cell r="T4044">
            <v>4.03</v>
          </cell>
          <cell r="U4044">
            <v>4.03</v>
          </cell>
          <cell r="V4044">
            <v>4.03</v>
          </cell>
          <cell r="W4044">
            <v>4.333333333333333</v>
          </cell>
          <cell r="X4044">
            <v>4.333333333333333</v>
          </cell>
          <cell r="Y4044">
            <v>4.333333333333333</v>
          </cell>
          <cell r="Z4044">
            <v>4.814814814814814</v>
          </cell>
          <cell r="AB4044" t="str">
            <v/>
          </cell>
          <cell r="AC4044">
            <v>344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I4044" t="str">
            <v/>
          </cell>
          <cell r="AJ4044" t="str">
            <v/>
          </cell>
        </row>
        <row r="4045">
          <cell r="A4045" t="str">
            <v>ACTIVE</v>
          </cell>
          <cell r="B4045" t="str">
            <v>435-213</v>
          </cell>
          <cell r="C4045">
            <v>22552147</v>
          </cell>
          <cell r="D4045" t="str">
            <v>435-213</v>
          </cell>
          <cell r="E4045" t="str">
            <v>SCH 40</v>
          </cell>
          <cell r="F4045" t="str">
            <v>1-1/2X2 RED FEM ADAPTER SLIPXFIPT</v>
          </cell>
          <cell r="G4045">
            <v>0.22900000000000001</v>
          </cell>
          <cell r="H4045">
            <v>0.103872568</v>
          </cell>
          <cell r="I4045">
            <v>25</v>
          </cell>
          <cell r="J4045" t="str">
            <v>-</v>
          </cell>
          <cell r="K4045">
            <v>4.814814814814814</v>
          </cell>
          <cell r="L4045">
            <v>0.54178000000000004</v>
          </cell>
          <cell r="M4045" t="str">
            <v>DURA</v>
          </cell>
          <cell r="N4045" t="str">
            <v>435-213</v>
          </cell>
          <cell r="O4045">
            <v>5</v>
          </cell>
          <cell r="P4045" t="str">
            <v>D</v>
          </cell>
          <cell r="Q4045" t="str">
            <v>M</v>
          </cell>
          <cell r="R4045">
            <v>4.3026004728132392</v>
          </cell>
          <cell r="S4045">
            <v>4.8619385342789601</v>
          </cell>
          <cell r="T4045">
            <v>4.03</v>
          </cell>
          <cell r="U4045">
            <v>4.03</v>
          </cell>
          <cell r="V4045">
            <v>4.03</v>
          </cell>
          <cell r="W4045">
            <v>4.333333333333333</v>
          </cell>
          <cell r="X4045">
            <v>4.333333333333333</v>
          </cell>
          <cell r="Y4045">
            <v>4.333333333333333</v>
          </cell>
          <cell r="Z4045">
            <v>4.814814814814814</v>
          </cell>
          <cell r="AB4045" t="str">
            <v/>
          </cell>
          <cell r="AC4045">
            <v>345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I4045" t="str">
            <v/>
          </cell>
          <cell r="AJ4045" t="str">
            <v/>
          </cell>
        </row>
        <row r="4046">
          <cell r="A4046" t="str">
            <v>ACTIVE</v>
          </cell>
          <cell r="B4046" t="str">
            <v>436-003</v>
          </cell>
          <cell r="C4046">
            <v>22552228</v>
          </cell>
          <cell r="D4046" t="str">
            <v>436-003</v>
          </cell>
          <cell r="E4046" t="str">
            <v>SCH 40</v>
          </cell>
          <cell r="F4046" t="str">
            <v>3/8 MALE ADAPTER MIPT X SLIP</v>
          </cell>
          <cell r="G4046">
            <v>0.03</v>
          </cell>
          <cell r="H4046">
            <v>1.360776E-2</v>
          </cell>
          <cell r="I4046">
            <v>250</v>
          </cell>
          <cell r="J4046" t="str">
            <v>-</v>
          </cell>
          <cell r="K4046">
            <v>3.0704898446833928</v>
          </cell>
          <cell r="L4046">
            <v>0.27839999999999998</v>
          </cell>
          <cell r="M4046" t="str">
            <v>DURA</v>
          </cell>
          <cell r="N4046" t="str">
            <v>436-003</v>
          </cell>
          <cell r="O4046">
            <v>10</v>
          </cell>
          <cell r="P4046" t="str">
            <v>D</v>
          </cell>
          <cell r="Q4046" t="str">
            <v>M</v>
          </cell>
          <cell r="R4046">
            <v>2.7423167848699763</v>
          </cell>
          <cell r="S4046">
            <v>3.0988179669030731</v>
          </cell>
          <cell r="T4046">
            <v>2.57</v>
          </cell>
          <cell r="U4046">
            <v>2.57</v>
          </cell>
          <cell r="V4046">
            <v>2.57</v>
          </cell>
          <cell r="W4046">
            <v>2.7634408602150535</v>
          </cell>
          <cell r="X4046">
            <v>2.7634408602150535</v>
          </cell>
          <cell r="Y4046">
            <v>2.7634408602150535</v>
          </cell>
          <cell r="Z4046">
            <v>3.0704898446833928</v>
          </cell>
          <cell r="AB4046" t="str">
            <v/>
          </cell>
          <cell r="AC4046">
            <v>346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I4046" t="str">
            <v/>
          </cell>
          <cell r="AJ4046" t="str">
            <v/>
          </cell>
        </row>
        <row r="4047">
          <cell r="A4047" t="str">
            <v>ACTIVE</v>
          </cell>
          <cell r="B4047" t="str">
            <v>436-060</v>
          </cell>
          <cell r="C4047">
            <v>22552268</v>
          </cell>
          <cell r="D4047" t="str">
            <v>436-060</v>
          </cell>
          <cell r="E4047" t="str">
            <v>SCH 40</v>
          </cell>
          <cell r="F4047" t="str">
            <v>6 MALE ADAPTER MIPT X SLIP</v>
          </cell>
          <cell r="G4047">
            <v>2.8769999999999998</v>
          </cell>
          <cell r="H4047">
            <v>1.3049841839999998</v>
          </cell>
          <cell r="I4047">
            <v>3</v>
          </cell>
          <cell r="J4047" t="str">
            <v>-</v>
          </cell>
          <cell r="K4047">
            <v>48.411111111111111</v>
          </cell>
          <cell r="L4047">
            <v>3.9990780000000004</v>
          </cell>
          <cell r="M4047" t="str">
            <v>DURA</v>
          </cell>
          <cell r="N4047" t="str">
            <v>436-060</v>
          </cell>
          <cell r="O4047" t="str">
            <v>BOX</v>
          </cell>
          <cell r="P4047" t="str">
            <v>D</v>
          </cell>
          <cell r="Q4047" t="str">
            <v>M</v>
          </cell>
          <cell r="R4047">
            <v>47.15130023640662</v>
          </cell>
          <cell r="S4047">
            <v>53.280969267139476</v>
          </cell>
          <cell r="T4047">
            <v>41.39</v>
          </cell>
          <cell r="U4047">
            <v>41.39</v>
          </cell>
          <cell r="V4047">
            <v>41.39</v>
          </cell>
          <cell r="W4047">
            <v>43.57</v>
          </cell>
          <cell r="X4047">
            <v>43.57</v>
          </cell>
          <cell r="Y4047">
            <v>43.57</v>
          </cell>
          <cell r="Z4047">
            <v>48.411111111111111</v>
          </cell>
          <cell r="AB4047" t="str">
            <v/>
          </cell>
          <cell r="AC4047">
            <v>357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I4047" t="str">
            <v>00812361018262</v>
          </cell>
          <cell r="AJ4047" t="str">
            <v/>
          </cell>
        </row>
        <row r="4048">
          <cell r="A4048" t="str">
            <v>ACTIVE</v>
          </cell>
          <cell r="B4048" t="str">
            <v>436-080</v>
          </cell>
          <cell r="C4048">
            <v>22552270</v>
          </cell>
          <cell r="D4048" t="str">
            <v>436-080</v>
          </cell>
          <cell r="E4048" t="str">
            <v>SCH 40</v>
          </cell>
          <cell r="F4048" t="str">
            <v>8 MALE ADAPTER MIPT X SLIP</v>
          </cell>
          <cell r="G4048">
            <v>5.96</v>
          </cell>
          <cell r="H4048">
            <v>2.7034083199999999</v>
          </cell>
          <cell r="I4048">
            <v>4</v>
          </cell>
          <cell r="J4048" t="str">
            <v>-</v>
          </cell>
          <cell r="K4048">
            <v>224.71923536439664</v>
          </cell>
          <cell r="L4048">
            <v>17.485279999999999</v>
          </cell>
          <cell r="M4048" t="str">
            <v>DURA</v>
          </cell>
          <cell r="N4048" t="str">
            <v>436-080</v>
          </cell>
          <cell r="O4048" t="str">
            <v>BOX</v>
          </cell>
          <cell r="P4048" t="str">
            <v>D</v>
          </cell>
          <cell r="Q4048" t="str">
            <v>M</v>
          </cell>
          <cell r="R4048">
            <v>200.66193853427893</v>
          </cell>
          <cell r="S4048">
            <v>226.74799054373517</v>
          </cell>
          <cell r="T4048">
            <v>188.09</v>
          </cell>
          <cell r="U4048">
            <v>188.09</v>
          </cell>
          <cell r="V4048">
            <v>188.09</v>
          </cell>
          <cell r="W4048">
            <v>202.24731182795699</v>
          </cell>
          <cell r="X4048">
            <v>202.24731182795699</v>
          </cell>
          <cell r="Y4048">
            <v>202.24731182795699</v>
          </cell>
          <cell r="Z4048">
            <v>224.71923536439664</v>
          </cell>
          <cell r="AB4048" t="str">
            <v/>
          </cell>
          <cell r="AC4048">
            <v>358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I4048" t="str">
            <v/>
          </cell>
          <cell r="AJ4048" t="str">
            <v/>
          </cell>
        </row>
        <row r="4049">
          <cell r="A4049" t="str">
            <v>ACTIVE</v>
          </cell>
          <cell r="B4049" t="str">
            <v>436-102</v>
          </cell>
          <cell r="C4049">
            <v>22552295</v>
          </cell>
          <cell r="D4049" t="str">
            <v>436-102</v>
          </cell>
          <cell r="E4049" t="str">
            <v>SCH 40</v>
          </cell>
          <cell r="F4049" t="str">
            <v>3/4X1 RED MALE ADAPTER MIPT X S</v>
          </cell>
          <cell r="G4049">
            <v>0.113</v>
          </cell>
          <cell r="H4049">
            <v>5.1255896000000002E-2</v>
          </cell>
          <cell r="I4049">
            <v>100</v>
          </cell>
          <cell r="J4049" t="str">
            <v>-</v>
          </cell>
          <cell r="K4049">
            <v>2.2444444444444445</v>
          </cell>
          <cell r="L4049">
            <v>0.20806000000000002</v>
          </cell>
          <cell r="M4049" t="str">
            <v>DURA</v>
          </cell>
          <cell r="N4049" t="str">
            <v>436-102</v>
          </cell>
          <cell r="O4049">
            <v>10</v>
          </cell>
          <cell r="P4049" t="str">
            <v>D</v>
          </cell>
          <cell r="Q4049" t="str">
            <v>M</v>
          </cell>
          <cell r="R4049">
            <v>2.1158392434988182</v>
          </cell>
          <cell r="S4049">
            <v>2.3908983451536643</v>
          </cell>
          <cell r="T4049">
            <v>1.92</v>
          </cell>
          <cell r="U4049">
            <v>1.92</v>
          </cell>
          <cell r="V4049">
            <v>1.92</v>
          </cell>
          <cell r="W4049">
            <v>2.02</v>
          </cell>
          <cell r="X4049">
            <v>2.02</v>
          </cell>
          <cell r="Y4049">
            <v>2.02</v>
          </cell>
          <cell r="Z4049">
            <v>2.2444444444444445</v>
          </cell>
          <cell r="AB4049" t="str">
            <v/>
          </cell>
          <cell r="AC4049">
            <v>370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I4049" t="str">
            <v>00812361018286</v>
          </cell>
          <cell r="AJ4049" t="str">
            <v/>
          </cell>
        </row>
        <row r="4050">
          <cell r="A4050" t="str">
            <v>ACTIVE</v>
          </cell>
          <cell r="B4050" t="str">
            <v>438-250</v>
          </cell>
          <cell r="C4050">
            <v>22552631</v>
          </cell>
          <cell r="D4050" t="str">
            <v>438-250</v>
          </cell>
          <cell r="E4050" t="str">
            <v>SCH 40</v>
          </cell>
          <cell r="F4050" t="str">
            <v>2X1-1/4 REDUCER BUSHING SPGX FIPT</v>
          </cell>
          <cell r="G4050">
            <v>0.161</v>
          </cell>
          <cell r="H4050">
            <v>7.3028311999999998E-2</v>
          </cell>
          <cell r="I4050">
            <v>50</v>
          </cell>
          <cell r="J4050" t="str">
            <v>-</v>
          </cell>
          <cell r="K4050">
            <v>5.6989247311827942</v>
          </cell>
          <cell r="L4050">
            <v>0.79546899999999998</v>
          </cell>
          <cell r="M4050" t="str">
            <v>DURA</v>
          </cell>
          <cell r="N4050" t="str">
            <v>438-250</v>
          </cell>
          <cell r="O4050">
            <v>5</v>
          </cell>
          <cell r="P4050" t="str">
            <v>D</v>
          </cell>
          <cell r="Q4050" t="str">
            <v>M</v>
          </cell>
          <cell r="R4050">
            <v>5.0709219858156027</v>
          </cell>
          <cell r="S4050">
            <v>5.730141843971631</v>
          </cell>
          <cell r="T4050">
            <v>4.7699999999999996</v>
          </cell>
          <cell r="U4050">
            <v>4.7699999999999996</v>
          </cell>
          <cell r="V4050">
            <v>4.7699999999999996</v>
          </cell>
          <cell r="W4050">
            <v>5.1290322580645151</v>
          </cell>
          <cell r="X4050">
            <v>5.1290322580645151</v>
          </cell>
          <cell r="Y4050">
            <v>5.1290322580645151</v>
          </cell>
          <cell r="Z4050">
            <v>5.6989247311827942</v>
          </cell>
          <cell r="AB4050" t="str">
            <v/>
          </cell>
          <cell r="AC4050">
            <v>467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I4050" t="str">
            <v/>
          </cell>
          <cell r="AJ4050" t="str">
            <v/>
          </cell>
        </row>
        <row r="4051">
          <cell r="A4051" t="str">
            <v>ACTIVE</v>
          </cell>
          <cell r="B4051" t="str">
            <v>437-209</v>
          </cell>
          <cell r="C4051">
            <v>22552632</v>
          </cell>
          <cell r="D4051" t="str">
            <v>437-209</v>
          </cell>
          <cell r="E4051" t="str">
            <v>SCH 40</v>
          </cell>
          <cell r="F4051" t="str">
            <v>1-1/2X1/2 REDUCER BUSHING SPGX S</v>
          </cell>
          <cell r="G4051">
            <v>0.13200000000000001</v>
          </cell>
          <cell r="H4051">
            <v>5.9874144000000004E-2</v>
          </cell>
          <cell r="I4051">
            <v>100</v>
          </cell>
          <cell r="J4051" t="str">
            <v>-</v>
          </cell>
          <cell r="K4051">
            <v>2.3777777777777778</v>
          </cell>
          <cell r="L4051">
            <v>0.19456700000000002</v>
          </cell>
          <cell r="M4051" t="str">
            <v>DURA</v>
          </cell>
          <cell r="N4051" t="str">
            <v>437-209</v>
          </cell>
          <cell r="O4051">
            <v>5</v>
          </cell>
          <cell r="P4051" t="str">
            <v>D</v>
          </cell>
          <cell r="Q4051" t="str">
            <v>M</v>
          </cell>
          <cell r="R4051">
            <v>2.1631205673758864</v>
          </cell>
          <cell r="S4051">
            <v>2.4443262411347515</v>
          </cell>
          <cell r="T4051">
            <v>2.0299999999999998</v>
          </cell>
          <cell r="U4051">
            <v>2.0299999999999998</v>
          </cell>
          <cell r="V4051">
            <v>2.0299999999999998</v>
          </cell>
          <cell r="W4051">
            <v>2.14</v>
          </cell>
          <cell r="X4051">
            <v>2.14</v>
          </cell>
          <cell r="Y4051">
            <v>2.14</v>
          </cell>
          <cell r="Z4051">
            <v>2.3777777777777778</v>
          </cell>
          <cell r="AB4051" t="str">
            <v/>
          </cell>
          <cell r="AC4051">
            <v>400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I4051" t="str">
            <v/>
          </cell>
          <cell r="AJ4051" t="str">
            <v/>
          </cell>
        </row>
        <row r="4052">
          <cell r="A4052" t="str">
            <v>ACTIVE</v>
          </cell>
          <cell r="B4052" t="str">
            <v>437-072</v>
          </cell>
          <cell r="C4052">
            <v>22552635</v>
          </cell>
          <cell r="D4052" t="str">
            <v>437-072</v>
          </cell>
          <cell r="E4052" t="str">
            <v>SCH 40</v>
          </cell>
          <cell r="F4052" t="str">
            <v>1/2X1/4 REDUCER BUSHING SPGX SLIP</v>
          </cell>
          <cell r="G4052">
            <v>2.3E-2</v>
          </cell>
          <cell r="H4052">
            <v>1.0432616E-2</v>
          </cell>
          <cell r="I4052">
            <v>500</v>
          </cell>
          <cell r="J4052" t="str">
            <v>-</v>
          </cell>
          <cell r="K4052">
            <v>1.6965352449223414</v>
          </cell>
          <cell r="L4052">
            <v>0.154</v>
          </cell>
          <cell r="M4052" t="str">
            <v>DURA</v>
          </cell>
          <cell r="N4052" t="str">
            <v>437-072</v>
          </cell>
          <cell r="O4052">
            <v>10</v>
          </cell>
          <cell r="P4052" t="str">
            <v>D</v>
          </cell>
          <cell r="Q4052" t="str">
            <v>M</v>
          </cell>
          <cell r="R4052">
            <v>1.513002364066194</v>
          </cell>
          <cell r="S4052">
            <v>1.7096926713947991</v>
          </cell>
          <cell r="T4052">
            <v>1.42</v>
          </cell>
          <cell r="U4052">
            <v>1.42</v>
          </cell>
          <cell r="V4052">
            <v>1.42</v>
          </cell>
          <cell r="W4052">
            <v>1.5268817204301073</v>
          </cell>
          <cell r="X4052">
            <v>1.5268817204301073</v>
          </cell>
          <cell r="Y4052">
            <v>1.5268817204301073</v>
          </cell>
          <cell r="Z4052">
            <v>1.6965352449223414</v>
          </cell>
          <cell r="AB4052" t="str">
            <v/>
          </cell>
          <cell r="AC4052">
            <v>392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I4052" t="str">
            <v/>
          </cell>
          <cell r="AJ4052" t="str">
            <v/>
          </cell>
        </row>
        <row r="4053">
          <cell r="A4053" t="str">
            <v>ACTIVE</v>
          </cell>
          <cell r="B4053" t="str">
            <v>437-073</v>
          </cell>
          <cell r="C4053">
            <v>22552637</v>
          </cell>
          <cell r="D4053" t="str">
            <v>437-073</v>
          </cell>
          <cell r="E4053" t="str">
            <v>SCH 40</v>
          </cell>
          <cell r="F4053" t="str">
            <v>1/2X3/8 REDUCER BUSHING SPGX SLIP</v>
          </cell>
          <cell r="G4053">
            <v>1.6E-2</v>
          </cell>
          <cell r="H4053">
            <v>7.2574720000000001E-3</v>
          </cell>
          <cell r="I4053">
            <v>500</v>
          </cell>
          <cell r="J4053" t="str">
            <v>-</v>
          </cell>
          <cell r="K4053">
            <v>1.6965352449223414</v>
          </cell>
          <cell r="L4053">
            <v>0.154</v>
          </cell>
          <cell r="M4053" t="str">
            <v>DURA</v>
          </cell>
          <cell r="N4053" t="str">
            <v>437-073</v>
          </cell>
          <cell r="O4053">
            <v>10</v>
          </cell>
          <cell r="P4053" t="str">
            <v>D</v>
          </cell>
          <cell r="Q4053" t="str">
            <v>M</v>
          </cell>
          <cell r="R4053">
            <v>1.513002364066194</v>
          </cell>
          <cell r="S4053">
            <v>1.7096926713947991</v>
          </cell>
          <cell r="T4053">
            <v>1.42</v>
          </cell>
          <cell r="U4053">
            <v>1.42</v>
          </cell>
          <cell r="V4053">
            <v>1.42</v>
          </cell>
          <cell r="W4053">
            <v>1.5268817204301073</v>
          </cell>
          <cell r="X4053">
            <v>1.5268817204301073</v>
          </cell>
          <cell r="Y4053">
            <v>1.5268817204301073</v>
          </cell>
          <cell r="Z4053">
            <v>1.6965352449223414</v>
          </cell>
          <cell r="AB4053" t="str">
            <v/>
          </cell>
          <cell r="AC4053">
            <v>393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I4053" t="str">
            <v/>
          </cell>
          <cell r="AJ4053" t="str">
            <v/>
          </cell>
        </row>
        <row r="4054">
          <cell r="A4054" t="str">
            <v>ACTIVE</v>
          </cell>
          <cell r="B4054" t="str">
            <v>437-287</v>
          </cell>
          <cell r="C4054">
            <v>22552639</v>
          </cell>
          <cell r="D4054" t="str">
            <v>437-287</v>
          </cell>
          <cell r="E4054" t="str">
            <v>SCH 40</v>
          </cell>
          <cell r="F4054" t="str">
            <v>2-1/2X1/2 REDUCER BUSHING SPGX S</v>
          </cell>
          <cell r="G4054">
            <v>0.377</v>
          </cell>
          <cell r="H4054">
            <v>0.171004184</v>
          </cell>
          <cell r="I4054">
            <v>25</v>
          </cell>
          <cell r="J4054" t="str">
            <v>-</v>
          </cell>
          <cell r="K4054">
            <v>6.4396654719235356</v>
          </cell>
          <cell r="L4054">
            <v>0.58320000000000005</v>
          </cell>
          <cell r="M4054" t="str">
            <v>DURA</v>
          </cell>
          <cell r="N4054" t="str">
            <v>437-287</v>
          </cell>
          <cell r="O4054">
            <v>5</v>
          </cell>
          <cell r="P4054" t="str">
            <v>D</v>
          </cell>
          <cell r="Q4054" t="str">
            <v>M</v>
          </cell>
          <cell r="R4054">
            <v>5.7446808510638299</v>
          </cell>
          <cell r="S4054">
            <v>6.4914893617021274</v>
          </cell>
          <cell r="T4054">
            <v>5.39</v>
          </cell>
          <cell r="U4054">
            <v>5.39</v>
          </cell>
          <cell r="V4054">
            <v>5.39</v>
          </cell>
          <cell r="W4054">
            <v>5.7956989247311821</v>
          </cell>
          <cell r="X4054">
            <v>5.7956989247311821</v>
          </cell>
          <cell r="Y4054">
            <v>5.7956989247311821</v>
          </cell>
          <cell r="Z4054">
            <v>6.4396654719235356</v>
          </cell>
          <cell r="AB4054" t="str">
            <v/>
          </cell>
          <cell r="AC4054">
            <v>409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I4054" t="str">
            <v/>
          </cell>
          <cell r="AJ4054" t="str">
            <v/>
          </cell>
        </row>
        <row r="4055">
          <cell r="A4055" t="str">
            <v>ACTIVE</v>
          </cell>
          <cell r="B4055" t="str">
            <v>437-288</v>
          </cell>
          <cell r="C4055">
            <v>22552641</v>
          </cell>
          <cell r="D4055" t="str">
            <v>437-288</v>
          </cell>
          <cell r="E4055" t="str">
            <v>SCH 40</v>
          </cell>
          <cell r="F4055" t="str">
            <v>2-1/2X3/4 REDUCER BUSHING SPGX S</v>
          </cell>
          <cell r="G4055">
            <v>0.36899999999999999</v>
          </cell>
          <cell r="H4055">
            <v>0.16737544799999998</v>
          </cell>
          <cell r="I4055">
            <v>25</v>
          </cell>
          <cell r="J4055" t="str">
            <v>-</v>
          </cell>
          <cell r="K4055">
            <v>6.4396654719235356</v>
          </cell>
          <cell r="L4055">
            <v>0.58320000000000005</v>
          </cell>
          <cell r="M4055" t="str">
            <v>DURA</v>
          </cell>
          <cell r="N4055" t="str">
            <v>437-288</v>
          </cell>
          <cell r="O4055">
            <v>5</v>
          </cell>
          <cell r="P4055" t="str">
            <v>D</v>
          </cell>
          <cell r="Q4055" t="str">
            <v>M</v>
          </cell>
          <cell r="R4055">
            <v>5.7446808510638299</v>
          </cell>
          <cell r="S4055">
            <v>6.4914893617021274</v>
          </cell>
          <cell r="T4055">
            <v>5.39</v>
          </cell>
          <cell r="U4055">
            <v>5.39</v>
          </cell>
          <cell r="V4055">
            <v>5.39</v>
          </cell>
          <cell r="W4055">
            <v>5.7956989247311821</v>
          </cell>
          <cell r="X4055">
            <v>5.7956989247311821</v>
          </cell>
          <cell r="Y4055">
            <v>5.7956989247311821</v>
          </cell>
          <cell r="Z4055">
            <v>6.4396654719235356</v>
          </cell>
          <cell r="AB4055" t="str">
            <v/>
          </cell>
          <cell r="AC4055">
            <v>410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I4055" t="str">
            <v/>
          </cell>
          <cell r="AJ4055" t="str">
            <v/>
          </cell>
        </row>
        <row r="4056">
          <cell r="A4056" t="str">
            <v>ACTIVE</v>
          </cell>
          <cell r="B4056" t="str">
            <v>437-289</v>
          </cell>
          <cell r="C4056">
            <v>22552643</v>
          </cell>
          <cell r="D4056" t="str">
            <v>437-289</v>
          </cell>
          <cell r="E4056" t="str">
            <v>SCH 40</v>
          </cell>
          <cell r="F4056" t="str">
            <v>2-1/2X1 REDUCER BUSHING SPGX SLIP</v>
          </cell>
          <cell r="G4056">
            <v>0.38</v>
          </cell>
          <cell r="H4056">
            <v>0.17236496000000001</v>
          </cell>
          <cell r="I4056">
            <v>25</v>
          </cell>
          <cell r="J4056" t="str">
            <v>-</v>
          </cell>
          <cell r="K4056">
            <v>6.4396654719235356</v>
          </cell>
          <cell r="L4056">
            <v>0.58320000000000005</v>
          </cell>
          <cell r="M4056" t="str">
            <v>DURA</v>
          </cell>
          <cell r="N4056" t="str">
            <v>437-289</v>
          </cell>
          <cell r="O4056">
            <v>5</v>
          </cell>
          <cell r="P4056" t="str">
            <v>D</v>
          </cell>
          <cell r="Q4056" t="str">
            <v>M</v>
          </cell>
          <cell r="R4056">
            <v>5.7446808510638299</v>
          </cell>
          <cell r="S4056">
            <v>6.4914893617021274</v>
          </cell>
          <cell r="T4056">
            <v>5.39</v>
          </cell>
          <cell r="U4056">
            <v>5.39</v>
          </cell>
          <cell r="V4056">
            <v>5.39</v>
          </cell>
          <cell r="W4056">
            <v>5.7956989247311821</v>
          </cell>
          <cell r="X4056">
            <v>5.7956989247311821</v>
          </cell>
          <cell r="Y4056">
            <v>5.7956989247311821</v>
          </cell>
          <cell r="Z4056">
            <v>6.4396654719235356</v>
          </cell>
          <cell r="AB4056" t="str">
            <v/>
          </cell>
          <cell r="AC4056">
            <v>411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I4056" t="str">
            <v/>
          </cell>
          <cell r="AJ4056" t="str">
            <v/>
          </cell>
        </row>
        <row r="4057">
          <cell r="A4057" t="str">
            <v>ACTIVE</v>
          </cell>
          <cell r="B4057" t="str">
            <v>437-333</v>
          </cell>
          <cell r="C4057">
            <v>22552645</v>
          </cell>
          <cell r="D4057" t="str">
            <v>437-333</v>
          </cell>
          <cell r="E4057" t="str">
            <v>SCH 40</v>
          </cell>
          <cell r="F4057" t="str">
            <v>3X1/2 REDUCER BUSHING SPGX SLIP</v>
          </cell>
          <cell r="G4057">
            <v>0.44800000000000001</v>
          </cell>
          <cell r="H4057">
            <v>0.203209216</v>
          </cell>
          <cell r="I4057">
            <v>25</v>
          </cell>
          <cell r="J4057" t="str">
            <v>-</v>
          </cell>
          <cell r="K4057">
            <v>9.4862604540023909</v>
          </cell>
          <cell r="L4057">
            <v>0.85919999999999996</v>
          </cell>
          <cell r="M4057" t="str">
            <v>DURA</v>
          </cell>
          <cell r="N4057" t="str">
            <v>437-333</v>
          </cell>
          <cell r="O4057">
            <v>5</v>
          </cell>
          <cell r="P4057" t="str">
            <v>D</v>
          </cell>
          <cell r="Q4057" t="str">
            <v>M</v>
          </cell>
          <cell r="R4057">
            <v>8.463356973995273</v>
          </cell>
          <cell r="S4057">
            <v>9.5635933806146571</v>
          </cell>
          <cell r="T4057">
            <v>7.9400000000000013</v>
          </cell>
          <cell r="U4057">
            <v>7.9400000000000013</v>
          </cell>
          <cell r="V4057">
            <v>7.9400000000000013</v>
          </cell>
          <cell r="W4057">
            <v>8.5376344086021518</v>
          </cell>
          <cell r="X4057">
            <v>8.5376344086021518</v>
          </cell>
          <cell r="Y4057">
            <v>8.5376344086021518</v>
          </cell>
          <cell r="Z4057">
            <v>9.4862604540023909</v>
          </cell>
          <cell r="AB4057" t="str">
            <v/>
          </cell>
          <cell r="AC4057">
            <v>415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I4057" t="str">
            <v/>
          </cell>
          <cell r="AJ4057" t="str">
            <v/>
          </cell>
        </row>
        <row r="4058">
          <cell r="A4058" t="str">
            <v>ACTIVE</v>
          </cell>
          <cell r="B4058" t="str">
            <v>437-334</v>
          </cell>
          <cell r="C4058">
            <v>22552647</v>
          </cell>
          <cell r="D4058" t="str">
            <v>437-334</v>
          </cell>
          <cell r="E4058" t="str">
            <v>SCH 40</v>
          </cell>
          <cell r="F4058" t="str">
            <v>3X3/4 REDUCER BUSHING SPGX SLIP</v>
          </cell>
          <cell r="G4058">
            <v>0.44400000000000001</v>
          </cell>
          <cell r="H4058">
            <v>0.20139484799999999</v>
          </cell>
          <cell r="I4058">
            <v>25</v>
          </cell>
          <cell r="J4058" t="str">
            <v>-</v>
          </cell>
          <cell r="K4058">
            <v>9.4862604540023909</v>
          </cell>
          <cell r="L4058">
            <v>0.84048</v>
          </cell>
          <cell r="M4058" t="str">
            <v>DURA</v>
          </cell>
          <cell r="N4058" t="str">
            <v>437-334</v>
          </cell>
          <cell r="O4058">
            <v>5</v>
          </cell>
          <cell r="P4058" t="str">
            <v>D</v>
          </cell>
          <cell r="Q4058" t="str">
            <v>M</v>
          </cell>
          <cell r="R4058">
            <v>8.463356973995273</v>
          </cell>
          <cell r="S4058">
            <v>9.5635933806146571</v>
          </cell>
          <cell r="T4058">
            <v>7.9400000000000013</v>
          </cell>
          <cell r="U4058">
            <v>7.9400000000000013</v>
          </cell>
          <cell r="V4058">
            <v>7.9400000000000013</v>
          </cell>
          <cell r="W4058">
            <v>8.5376344086021518</v>
          </cell>
          <cell r="X4058">
            <v>8.5376344086021518</v>
          </cell>
          <cell r="Y4058">
            <v>8.5376344086021518</v>
          </cell>
          <cell r="Z4058">
            <v>9.4862604540023909</v>
          </cell>
          <cell r="AB4058" t="str">
            <v/>
          </cell>
          <cell r="AC4058">
            <v>416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I4058" t="str">
            <v/>
          </cell>
          <cell r="AJ4058" t="str">
            <v/>
          </cell>
        </row>
        <row r="4059">
          <cell r="A4059" t="str">
            <v>ACTIVE</v>
          </cell>
          <cell r="B4059" t="str">
            <v>437-335</v>
          </cell>
          <cell r="C4059">
            <v>22552649</v>
          </cell>
          <cell r="D4059" t="str">
            <v>437-335</v>
          </cell>
          <cell r="E4059" t="str">
            <v>SCH 40</v>
          </cell>
          <cell r="F4059" t="str">
            <v>3X1 REDUCER BUSHING SPGX SLIP</v>
          </cell>
          <cell r="G4059">
            <v>0.44800000000000001</v>
          </cell>
          <cell r="H4059">
            <v>0.203209216</v>
          </cell>
          <cell r="I4059">
            <v>25</v>
          </cell>
          <cell r="J4059" t="str">
            <v>-</v>
          </cell>
          <cell r="K4059">
            <v>9.9111111111111114</v>
          </cell>
          <cell r="L4059">
            <v>0.84048</v>
          </cell>
          <cell r="M4059" t="str">
            <v>DURA</v>
          </cell>
          <cell r="N4059" t="str">
            <v>437-335</v>
          </cell>
          <cell r="O4059">
            <v>5</v>
          </cell>
          <cell r="P4059" t="str">
            <v>D</v>
          </cell>
          <cell r="Q4059" t="str">
            <v>M</v>
          </cell>
          <cell r="R4059">
            <v>8.463356973995273</v>
          </cell>
          <cell r="S4059">
            <v>9.5635933806146571</v>
          </cell>
          <cell r="T4059">
            <v>8.4700000000000006</v>
          </cell>
          <cell r="U4059">
            <v>8.4700000000000006</v>
          </cell>
          <cell r="V4059">
            <v>8.4700000000000006</v>
          </cell>
          <cell r="W4059">
            <v>8.92</v>
          </cell>
          <cell r="X4059">
            <v>8.92</v>
          </cell>
          <cell r="Y4059">
            <v>8.92</v>
          </cell>
          <cell r="Z4059">
            <v>9.9111111111111114</v>
          </cell>
          <cell r="AB4059" t="str">
            <v/>
          </cell>
          <cell r="AC4059">
            <v>417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I4059" t="str">
            <v/>
          </cell>
          <cell r="AJ4059" t="str">
            <v/>
          </cell>
        </row>
        <row r="4060">
          <cell r="A4060" t="str">
            <v>ACTIVE</v>
          </cell>
          <cell r="B4060" t="str">
            <v>437-336</v>
          </cell>
          <cell r="C4060">
            <v>22552651</v>
          </cell>
          <cell r="D4060" t="str">
            <v>437-336</v>
          </cell>
          <cell r="E4060" t="str">
            <v>SCH 40</v>
          </cell>
          <cell r="F4060" t="str">
            <v>3X1-1/4 REDUCER BUSHING SPGX SLIP</v>
          </cell>
          <cell r="G4060">
            <v>0.44800000000000001</v>
          </cell>
          <cell r="H4060">
            <v>0.203209216</v>
          </cell>
          <cell r="I4060">
            <v>25</v>
          </cell>
          <cell r="J4060" t="str">
            <v>-</v>
          </cell>
          <cell r="K4060">
            <v>9.4862604540023909</v>
          </cell>
          <cell r="L4060">
            <v>0.84048</v>
          </cell>
          <cell r="M4060" t="str">
            <v>DURA</v>
          </cell>
          <cell r="N4060" t="str">
            <v>437-336</v>
          </cell>
          <cell r="O4060">
            <v>5</v>
          </cell>
          <cell r="P4060" t="str">
            <v>D</v>
          </cell>
          <cell r="Q4060" t="str">
            <v>M</v>
          </cell>
          <cell r="R4060">
            <v>8.463356973995273</v>
          </cell>
          <cell r="S4060">
            <v>9.5635933806146571</v>
          </cell>
          <cell r="T4060">
            <v>7.9400000000000013</v>
          </cell>
          <cell r="U4060">
            <v>7.9400000000000013</v>
          </cell>
          <cell r="V4060">
            <v>7.9400000000000013</v>
          </cell>
          <cell r="W4060">
            <v>8.5376344086021518</v>
          </cell>
          <cell r="X4060">
            <v>8.5376344086021518</v>
          </cell>
          <cell r="Y4060">
            <v>8.5376344086021518</v>
          </cell>
          <cell r="Z4060">
            <v>9.4862604540023909</v>
          </cell>
          <cell r="AB4060" t="str">
            <v/>
          </cell>
          <cell r="AC4060">
            <v>418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I4060" t="str">
            <v/>
          </cell>
          <cell r="AJ4060" t="str">
            <v/>
          </cell>
        </row>
        <row r="4061">
          <cell r="A4061" t="str">
            <v>ACTIVE</v>
          </cell>
          <cell r="B4061" t="str">
            <v>437-421</v>
          </cell>
          <cell r="C4061">
            <v>22552653</v>
          </cell>
          <cell r="D4061" t="str">
            <v>437-421</v>
          </cell>
          <cell r="E4061" t="str">
            <v>SCH 40</v>
          </cell>
          <cell r="F4061" t="str">
            <v>4X2-1/2 REDUCER BUSHING SPGX SLIP</v>
          </cell>
          <cell r="G4061">
            <v>0.89</v>
          </cell>
          <cell r="H4061">
            <v>0.40369687999999998</v>
          </cell>
          <cell r="I4061">
            <v>10</v>
          </cell>
          <cell r="J4061" t="str">
            <v>-</v>
          </cell>
          <cell r="K4061">
            <v>21.218637992831543</v>
          </cell>
          <cell r="L4061">
            <v>2.4318300000000002</v>
          </cell>
          <cell r="M4061" t="str">
            <v>DURA</v>
          </cell>
          <cell r="N4061" t="str">
            <v>437-421</v>
          </cell>
          <cell r="O4061" t="str">
            <v>BOX</v>
          </cell>
          <cell r="P4061" t="str">
            <v>D</v>
          </cell>
          <cell r="Q4061" t="str">
            <v>M</v>
          </cell>
          <cell r="R4061">
            <v>18.947990543735227</v>
          </cell>
          <cell r="S4061">
            <v>21.411229314420805</v>
          </cell>
          <cell r="T4061">
            <v>17.760000000000002</v>
          </cell>
          <cell r="U4061">
            <v>17.760000000000002</v>
          </cell>
          <cell r="V4061">
            <v>17.760000000000002</v>
          </cell>
          <cell r="W4061">
            <v>19.096774193548388</v>
          </cell>
          <cell r="X4061">
            <v>19.096774193548388</v>
          </cell>
          <cell r="Y4061">
            <v>19.096774193548388</v>
          </cell>
          <cell r="Z4061">
            <v>21.218637992831543</v>
          </cell>
          <cell r="AB4061" t="str">
            <v/>
          </cell>
          <cell r="AC4061">
            <v>423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I4061" t="str">
            <v/>
          </cell>
          <cell r="AJ4061" t="str">
            <v/>
          </cell>
        </row>
        <row r="4062">
          <cell r="A4062" t="str">
            <v>ACTIVE</v>
          </cell>
          <cell r="B4062" t="str">
            <v>437-486</v>
          </cell>
          <cell r="C4062">
            <v>22552655</v>
          </cell>
          <cell r="D4062" t="str">
            <v>437-486</v>
          </cell>
          <cell r="E4062" t="str">
            <v>SCH 40</v>
          </cell>
          <cell r="F4062" t="str">
            <v>5X2 REDUCER BUSHING SPGX SLIP</v>
          </cell>
          <cell r="G4062">
            <v>1.714</v>
          </cell>
          <cell r="H4062">
            <v>0.77745668800000001</v>
          </cell>
          <cell r="I4062">
            <v>5</v>
          </cell>
          <cell r="J4062" t="str">
            <v>-</v>
          </cell>
          <cell r="K4062">
            <v>29.84468339307049</v>
          </cell>
          <cell r="L4062">
            <v>2.7050000000000001</v>
          </cell>
          <cell r="M4062" t="str">
            <v>DURA</v>
          </cell>
          <cell r="N4062" t="str">
            <v>437-486</v>
          </cell>
          <cell r="O4062" t="str">
            <v>BOX</v>
          </cell>
          <cell r="P4062" t="str">
            <v>D</v>
          </cell>
          <cell r="Q4062" t="str">
            <v>M</v>
          </cell>
          <cell r="R4062">
            <v>26.643026004728132</v>
          </cell>
          <cell r="S4062">
            <v>30.106619385342785</v>
          </cell>
          <cell r="T4062">
            <v>24.98</v>
          </cell>
          <cell r="U4062">
            <v>24.98</v>
          </cell>
          <cell r="V4062">
            <v>24.98</v>
          </cell>
          <cell r="W4062">
            <v>26.86021505376344</v>
          </cell>
          <cell r="X4062">
            <v>26.86021505376344</v>
          </cell>
          <cell r="Y4062">
            <v>26.86021505376344</v>
          </cell>
          <cell r="Z4062">
            <v>29.84468339307049</v>
          </cell>
          <cell r="AB4062" t="str">
            <v/>
          </cell>
          <cell r="AC4062">
            <v>425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I4062" t="str">
            <v/>
          </cell>
          <cell r="AJ4062" t="str">
            <v/>
          </cell>
        </row>
        <row r="4063">
          <cell r="A4063" t="str">
            <v>ACTIVE</v>
          </cell>
          <cell r="B4063" t="str">
            <v>437-487</v>
          </cell>
          <cell r="C4063">
            <v>22552657</v>
          </cell>
          <cell r="D4063" t="str">
            <v>437-487</v>
          </cell>
          <cell r="E4063" t="str">
            <v>SCH 40</v>
          </cell>
          <cell r="F4063" t="str">
            <v>5X2-1/2 REDUCER BUSHING SPGX SLIP</v>
          </cell>
          <cell r="G4063">
            <v>1.6719999999999999</v>
          </cell>
          <cell r="H4063">
            <v>0.75840582400000001</v>
          </cell>
          <cell r="I4063">
            <v>5</v>
          </cell>
          <cell r="J4063" t="str">
            <v>-</v>
          </cell>
          <cell r="K4063">
            <v>29.84468339307049</v>
          </cell>
          <cell r="L4063">
            <v>2.7050000000000001</v>
          </cell>
          <cell r="M4063" t="str">
            <v>DURA</v>
          </cell>
          <cell r="N4063" t="str">
            <v>437-487</v>
          </cell>
          <cell r="O4063" t="str">
            <v>BOX</v>
          </cell>
          <cell r="P4063" t="str">
            <v>D</v>
          </cell>
          <cell r="Q4063" t="str">
            <v>M</v>
          </cell>
          <cell r="R4063">
            <v>26.643026004728132</v>
          </cell>
          <cell r="S4063">
            <v>30.106619385342785</v>
          </cell>
          <cell r="T4063">
            <v>24.98</v>
          </cell>
          <cell r="U4063">
            <v>24.98</v>
          </cell>
          <cell r="V4063">
            <v>24.98</v>
          </cell>
          <cell r="W4063">
            <v>26.86021505376344</v>
          </cell>
          <cell r="X4063">
            <v>26.86021505376344</v>
          </cell>
          <cell r="Y4063">
            <v>26.86021505376344</v>
          </cell>
          <cell r="Z4063">
            <v>29.84468339307049</v>
          </cell>
          <cell r="AB4063" t="str">
            <v/>
          </cell>
          <cell r="AC4063">
            <v>426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I4063" t="str">
            <v/>
          </cell>
          <cell r="AJ4063" t="str">
            <v/>
          </cell>
        </row>
        <row r="4064">
          <cell r="A4064" t="str">
            <v>ACTIVE</v>
          </cell>
          <cell r="B4064" t="str">
            <v>437-488</v>
          </cell>
          <cell r="C4064">
            <v>22552659</v>
          </cell>
          <cell r="D4064" t="str">
            <v>437-488</v>
          </cell>
          <cell r="E4064" t="str">
            <v>SCH 40</v>
          </cell>
          <cell r="F4064" t="str">
            <v>5X3 REDUCER BUSHING SPGX SLIP</v>
          </cell>
          <cell r="G4064">
            <v>1.58</v>
          </cell>
          <cell r="H4064">
            <v>0.71667535999999998</v>
          </cell>
          <cell r="I4064">
            <v>5</v>
          </cell>
          <cell r="J4064" t="str">
            <v>-</v>
          </cell>
          <cell r="K4064">
            <v>29.84468339307049</v>
          </cell>
          <cell r="L4064">
            <v>2.7050000000000001</v>
          </cell>
          <cell r="M4064" t="str">
            <v>DURA</v>
          </cell>
          <cell r="N4064" t="str">
            <v>437-488</v>
          </cell>
          <cell r="O4064" t="str">
            <v>BOX</v>
          </cell>
          <cell r="P4064" t="str">
            <v>D</v>
          </cell>
          <cell r="Q4064" t="str">
            <v>M</v>
          </cell>
          <cell r="R4064">
            <v>26.643026004728132</v>
          </cell>
          <cell r="S4064">
            <v>30.106619385342785</v>
          </cell>
          <cell r="T4064">
            <v>24.98</v>
          </cell>
          <cell r="U4064">
            <v>24.98</v>
          </cell>
          <cell r="V4064">
            <v>24.98</v>
          </cell>
          <cell r="W4064">
            <v>26.86021505376344</v>
          </cell>
          <cell r="X4064">
            <v>26.86021505376344</v>
          </cell>
          <cell r="Y4064">
            <v>26.86021505376344</v>
          </cell>
          <cell r="Z4064">
            <v>29.84468339307049</v>
          </cell>
          <cell r="AB4064" t="str">
            <v/>
          </cell>
          <cell r="AC4064">
            <v>427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I4064" t="str">
            <v/>
          </cell>
          <cell r="AJ4064" t="str">
            <v/>
          </cell>
        </row>
        <row r="4065">
          <cell r="A4065" t="str">
            <v>ACTIVE</v>
          </cell>
          <cell r="B4065" t="str">
            <v>437-490</v>
          </cell>
          <cell r="C4065">
            <v>22552660</v>
          </cell>
          <cell r="D4065" t="str">
            <v>437-490</v>
          </cell>
          <cell r="E4065" t="str">
            <v>SCH 40</v>
          </cell>
          <cell r="F4065" t="str">
            <v>5X4 REDUCER BUSHING SPGX SLIP</v>
          </cell>
          <cell r="G4065">
            <v>1.472</v>
          </cell>
          <cell r="H4065">
            <v>0.66768742400000003</v>
          </cell>
          <cell r="I4065">
            <v>5</v>
          </cell>
          <cell r="J4065" t="str">
            <v>-</v>
          </cell>
          <cell r="K4065">
            <v>29.84468339307049</v>
          </cell>
          <cell r="L4065">
            <v>3.35162</v>
          </cell>
          <cell r="M4065" t="str">
            <v>DURA</v>
          </cell>
          <cell r="N4065" t="str">
            <v>437-490</v>
          </cell>
          <cell r="O4065" t="str">
            <v>BOX</v>
          </cell>
          <cell r="P4065" t="str">
            <v>D</v>
          </cell>
          <cell r="Q4065" t="str">
            <v>M</v>
          </cell>
          <cell r="R4065">
            <v>26.643026004728132</v>
          </cell>
          <cell r="S4065">
            <v>30.106619385342785</v>
          </cell>
          <cell r="T4065">
            <v>24.98</v>
          </cell>
          <cell r="U4065">
            <v>24.98</v>
          </cell>
          <cell r="V4065">
            <v>24.98</v>
          </cell>
          <cell r="W4065">
            <v>26.86021505376344</v>
          </cell>
          <cell r="X4065">
            <v>26.86021505376344</v>
          </cell>
          <cell r="Y4065">
            <v>26.86021505376344</v>
          </cell>
          <cell r="Z4065">
            <v>29.84468339307049</v>
          </cell>
          <cell r="AB4065" t="str">
            <v/>
          </cell>
          <cell r="AC4065">
            <v>428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I4065" t="str">
            <v/>
          </cell>
          <cell r="AJ4065" t="str">
            <v/>
          </cell>
        </row>
        <row r="4066">
          <cell r="A4066" t="str">
            <v>ACTIVE</v>
          </cell>
          <cell r="B4066" t="str">
            <v>437-528</v>
          </cell>
          <cell r="C4066">
            <v>22552662</v>
          </cell>
          <cell r="D4066" t="str">
            <v>437-528</v>
          </cell>
          <cell r="E4066" t="str">
            <v>SCH 40</v>
          </cell>
          <cell r="F4066" t="str">
            <v>6X2 REDUCER BUSHING SPGX SLIP</v>
          </cell>
          <cell r="G4066">
            <v>9.25</v>
          </cell>
          <cell r="H4066">
            <v>4.1957259999999996</v>
          </cell>
          <cell r="I4066">
            <v>2</v>
          </cell>
          <cell r="J4066" t="str">
            <v>-</v>
          </cell>
          <cell r="K4066">
            <v>52.568697729988052</v>
          </cell>
          <cell r="L4066">
            <v>5.9060199999999998</v>
          </cell>
          <cell r="M4066" t="str">
            <v>DURA</v>
          </cell>
          <cell r="N4066" t="str">
            <v>437-528</v>
          </cell>
          <cell r="O4066" t="str">
            <v>BOX</v>
          </cell>
          <cell r="P4066" t="str">
            <v>D</v>
          </cell>
          <cell r="Q4066" t="str">
            <v>M</v>
          </cell>
          <cell r="R4066">
            <v>46.938534278959814</v>
          </cell>
          <cell r="S4066">
            <v>53.040543735224588</v>
          </cell>
          <cell r="T4066">
            <v>44</v>
          </cell>
          <cell r="U4066">
            <v>44</v>
          </cell>
          <cell r="V4066">
            <v>44</v>
          </cell>
          <cell r="W4066">
            <v>47.311827956989248</v>
          </cell>
          <cell r="X4066">
            <v>47.311827956989248</v>
          </cell>
          <cell r="Y4066">
            <v>47.311827956989248</v>
          </cell>
          <cell r="Z4066">
            <v>52.568697729988052</v>
          </cell>
          <cell r="AB4066" t="str">
            <v/>
          </cell>
          <cell r="AC4066">
            <v>429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I4066" t="str">
            <v/>
          </cell>
          <cell r="AJ4066" t="str">
            <v/>
          </cell>
        </row>
        <row r="4067">
          <cell r="A4067" t="str">
            <v>ACTIVE</v>
          </cell>
          <cell r="B4067" t="str">
            <v>437-529</v>
          </cell>
          <cell r="C4067">
            <v>22552664</v>
          </cell>
          <cell r="D4067" t="str">
            <v>437-529</v>
          </cell>
          <cell r="E4067" t="str">
            <v>SCH 40</v>
          </cell>
          <cell r="F4067" t="str">
            <v>6X2-1/2 REDUCER BUSHING SPGX SLIP</v>
          </cell>
          <cell r="G4067">
            <v>2.1579999999999999</v>
          </cell>
          <cell r="H4067">
            <v>0.97885153599999997</v>
          </cell>
          <cell r="I4067">
            <v>4</v>
          </cell>
          <cell r="J4067" t="str">
            <v>-</v>
          </cell>
          <cell r="K4067">
            <v>52.568697729988052</v>
          </cell>
          <cell r="L4067">
            <v>4.6617800000000003</v>
          </cell>
          <cell r="M4067" t="str">
            <v>DURA</v>
          </cell>
          <cell r="N4067" t="str">
            <v>437-529</v>
          </cell>
          <cell r="O4067" t="str">
            <v>BOX</v>
          </cell>
          <cell r="P4067" t="str">
            <v>D</v>
          </cell>
          <cell r="Q4067" t="str">
            <v>M</v>
          </cell>
          <cell r="R4067">
            <v>46.938534278959814</v>
          </cell>
          <cell r="S4067">
            <v>53.040543735224588</v>
          </cell>
          <cell r="T4067">
            <v>44</v>
          </cell>
          <cell r="U4067">
            <v>44</v>
          </cell>
          <cell r="V4067">
            <v>44</v>
          </cell>
          <cell r="W4067">
            <v>47.311827956989248</v>
          </cell>
          <cell r="X4067">
            <v>47.311827956989248</v>
          </cell>
          <cell r="Y4067">
            <v>47.311827956989248</v>
          </cell>
          <cell r="Z4067">
            <v>52.568697729988052</v>
          </cell>
          <cell r="AB4067" t="str">
            <v/>
          </cell>
          <cell r="AC4067">
            <v>430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I4067" t="str">
            <v/>
          </cell>
          <cell r="AJ4067" t="str">
            <v/>
          </cell>
        </row>
        <row r="4068">
          <cell r="A4068" t="str">
            <v>ACTIVE</v>
          </cell>
          <cell r="B4068" t="str">
            <v>437-534</v>
          </cell>
          <cell r="C4068">
            <v>22552666</v>
          </cell>
          <cell r="D4068" t="str">
            <v>437-534</v>
          </cell>
          <cell r="E4068" t="str">
            <v>SCH 40</v>
          </cell>
          <cell r="F4068" t="str">
            <v>6X5 REDUCER BUSHING SPGX SLIP</v>
          </cell>
          <cell r="G4068">
            <v>1.913</v>
          </cell>
          <cell r="H4068">
            <v>0.86772149600000004</v>
          </cell>
          <cell r="I4068">
            <v>4</v>
          </cell>
          <cell r="J4068" t="str">
            <v>-</v>
          </cell>
          <cell r="K4068">
            <v>52.568697729988052</v>
          </cell>
          <cell r="L4068">
            <v>4.7652000000000001</v>
          </cell>
          <cell r="M4068" t="str">
            <v>DURA</v>
          </cell>
          <cell r="N4068" t="str">
            <v>437-534</v>
          </cell>
          <cell r="O4068" t="str">
            <v>BOX</v>
          </cell>
          <cell r="P4068" t="str">
            <v>D</v>
          </cell>
          <cell r="Q4068" t="str">
            <v>M</v>
          </cell>
          <cell r="R4068">
            <v>46.938534278959814</v>
          </cell>
          <cell r="S4068">
            <v>53.040543735224588</v>
          </cell>
          <cell r="T4068">
            <v>44</v>
          </cell>
          <cell r="U4068">
            <v>44</v>
          </cell>
          <cell r="V4068">
            <v>44</v>
          </cell>
          <cell r="W4068">
            <v>47.311827956989248</v>
          </cell>
          <cell r="X4068">
            <v>47.311827956989248</v>
          </cell>
          <cell r="Y4068">
            <v>47.311827956989248</v>
          </cell>
          <cell r="Z4068">
            <v>52.568697729988052</v>
          </cell>
          <cell r="AB4068" t="str">
            <v/>
          </cell>
          <cell r="AC4068">
            <v>433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I4068" t="str">
            <v/>
          </cell>
          <cell r="AJ4068" t="str">
            <v/>
          </cell>
        </row>
        <row r="4069">
          <cell r="A4069" t="str">
            <v>ACTIVE</v>
          </cell>
          <cell r="B4069" t="str">
            <v>437-578</v>
          </cell>
          <cell r="C4069">
            <v>22552668</v>
          </cell>
          <cell r="D4069" t="str">
            <v>437-578</v>
          </cell>
          <cell r="E4069" t="str">
            <v>SCH 40</v>
          </cell>
          <cell r="F4069" t="str">
            <v>8X2 REDUCER BUSHING SPGX SLIP</v>
          </cell>
          <cell r="G4069">
            <v>4.1050000000000004</v>
          </cell>
          <cell r="H4069">
            <v>1.8619951600000002</v>
          </cell>
          <cell r="I4069">
            <v>2</v>
          </cell>
          <cell r="J4069" t="str">
            <v>-</v>
          </cell>
          <cell r="K4069">
            <v>183.2258064516129</v>
          </cell>
          <cell r="L4069">
            <v>20.58764</v>
          </cell>
          <cell r="M4069" t="str">
            <v>DURA</v>
          </cell>
          <cell r="N4069" t="str">
            <v>437-578</v>
          </cell>
          <cell r="O4069" t="str">
            <v>BOX</v>
          </cell>
          <cell r="P4069" t="str">
            <v>D</v>
          </cell>
          <cell r="Q4069" t="str">
            <v>M</v>
          </cell>
          <cell r="R4069">
            <v>163.60520094562648</v>
          </cell>
          <cell r="S4069">
            <v>184.8738770685579</v>
          </cell>
          <cell r="T4069">
            <v>153.36000000000001</v>
          </cell>
          <cell r="U4069">
            <v>153.36000000000001</v>
          </cell>
          <cell r="V4069">
            <v>153.36000000000001</v>
          </cell>
          <cell r="W4069">
            <v>164.90322580645162</v>
          </cell>
          <cell r="X4069">
            <v>164.90322580645162</v>
          </cell>
          <cell r="Y4069">
            <v>164.90322580645162</v>
          </cell>
          <cell r="Z4069">
            <v>183.2258064516129</v>
          </cell>
          <cell r="AB4069" t="str">
            <v/>
          </cell>
          <cell r="AC4069">
            <v>434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I4069" t="str">
            <v/>
          </cell>
          <cell r="AJ4069" t="str">
            <v/>
          </cell>
        </row>
        <row r="4070">
          <cell r="A4070" t="str">
            <v>ACTIVE</v>
          </cell>
          <cell r="B4070" t="str">
            <v>437-579</v>
          </cell>
          <cell r="C4070">
            <v>22552670</v>
          </cell>
          <cell r="D4070" t="str">
            <v>437-579</v>
          </cell>
          <cell r="E4070" t="str">
            <v>SCH 40</v>
          </cell>
          <cell r="F4070" t="str">
            <v>8X2-1/2 REDUCER BUSHING SPGX SLIP</v>
          </cell>
          <cell r="G4070">
            <v>4.165</v>
          </cell>
          <cell r="H4070">
            <v>1.8892106799999999</v>
          </cell>
          <cell r="I4070">
            <v>2</v>
          </cell>
          <cell r="J4070" t="str">
            <v>-</v>
          </cell>
          <cell r="K4070">
            <v>183.2258064516129</v>
          </cell>
          <cell r="L4070">
            <v>20.58764</v>
          </cell>
          <cell r="M4070" t="str">
            <v>DURA</v>
          </cell>
          <cell r="N4070" t="str">
            <v>437-579</v>
          </cell>
          <cell r="O4070" t="str">
            <v>BOX</v>
          </cell>
          <cell r="P4070" t="str">
            <v>D</v>
          </cell>
          <cell r="Q4070" t="str">
            <v>M</v>
          </cell>
          <cell r="R4070">
            <v>163.60520094562648</v>
          </cell>
          <cell r="S4070">
            <v>184.8738770685579</v>
          </cell>
          <cell r="T4070">
            <v>153.36000000000001</v>
          </cell>
          <cell r="U4070">
            <v>153.36000000000001</v>
          </cell>
          <cell r="V4070">
            <v>153.36000000000001</v>
          </cell>
          <cell r="W4070">
            <v>164.90322580645162</v>
          </cell>
          <cell r="X4070">
            <v>164.90322580645162</v>
          </cell>
          <cell r="Y4070">
            <v>164.90322580645162</v>
          </cell>
          <cell r="Z4070">
            <v>183.2258064516129</v>
          </cell>
          <cell r="AB4070" t="str">
            <v/>
          </cell>
          <cell r="AC4070">
            <v>435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I4070" t="str">
            <v/>
          </cell>
          <cell r="AJ4070" t="str">
            <v/>
          </cell>
        </row>
        <row r="4071">
          <cell r="A4071" t="str">
            <v>ACTIVE</v>
          </cell>
          <cell r="B4071" t="str">
            <v>437-580</v>
          </cell>
          <cell r="C4071">
            <v>22552672</v>
          </cell>
          <cell r="D4071" t="str">
            <v>437-580</v>
          </cell>
          <cell r="E4071" t="str">
            <v>SCH 40</v>
          </cell>
          <cell r="F4071" t="str">
            <v>8X3 REDUCER BUSHING SPGX SLIP</v>
          </cell>
          <cell r="G4071">
            <v>4.125</v>
          </cell>
          <cell r="H4071">
            <v>1.871067</v>
          </cell>
          <cell r="I4071">
            <v>2</v>
          </cell>
          <cell r="J4071" t="str">
            <v>-</v>
          </cell>
          <cell r="K4071">
            <v>183.2258064516129</v>
          </cell>
          <cell r="L4071">
            <v>20.58764</v>
          </cell>
          <cell r="M4071" t="str">
            <v>DURA</v>
          </cell>
          <cell r="N4071" t="str">
            <v>437-580</v>
          </cell>
          <cell r="O4071" t="str">
            <v>BOX</v>
          </cell>
          <cell r="P4071" t="str">
            <v>D</v>
          </cell>
          <cell r="Q4071" t="str">
            <v>M</v>
          </cell>
          <cell r="R4071">
            <v>163.60520094562648</v>
          </cell>
          <cell r="S4071">
            <v>184.8738770685579</v>
          </cell>
          <cell r="T4071">
            <v>153.36000000000001</v>
          </cell>
          <cell r="U4071">
            <v>153.36000000000001</v>
          </cell>
          <cell r="V4071">
            <v>153.36000000000001</v>
          </cell>
          <cell r="W4071">
            <v>164.90322580645162</v>
          </cell>
          <cell r="X4071">
            <v>164.90322580645162</v>
          </cell>
          <cell r="Y4071">
            <v>164.90322580645162</v>
          </cell>
          <cell r="Z4071">
            <v>183.2258064516129</v>
          </cell>
          <cell r="AB4071" t="str">
            <v/>
          </cell>
          <cell r="AC4071">
            <v>436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I4071" t="str">
            <v/>
          </cell>
          <cell r="AJ4071" t="str">
            <v/>
          </cell>
        </row>
        <row r="4072">
          <cell r="A4072" t="str">
            <v>ACTIVE</v>
          </cell>
          <cell r="B4072" t="str">
            <v>437-582</v>
          </cell>
          <cell r="C4072">
            <v>22552674</v>
          </cell>
          <cell r="D4072" t="str">
            <v>437-582</v>
          </cell>
          <cell r="E4072" t="str">
            <v>SCH 40</v>
          </cell>
          <cell r="F4072" t="str">
            <v>8X4 REDUCER BUSHING SPGX SLIP</v>
          </cell>
          <cell r="G4072">
            <v>4.3449999999999998</v>
          </cell>
          <cell r="H4072">
            <v>1.97085724</v>
          </cell>
          <cell r="I4072">
            <v>2</v>
          </cell>
          <cell r="J4072" t="str">
            <v>-</v>
          </cell>
          <cell r="K4072">
            <v>179.34444444444443</v>
          </cell>
          <cell r="L4072">
            <v>14.25623</v>
          </cell>
          <cell r="M4072" t="str">
            <v>DURA</v>
          </cell>
          <cell r="N4072" t="str">
            <v>437-582</v>
          </cell>
          <cell r="O4072" t="str">
            <v>BOX</v>
          </cell>
          <cell r="P4072" t="str">
            <v>D</v>
          </cell>
          <cell r="Q4072" t="str">
            <v>M</v>
          </cell>
          <cell r="R4072">
            <v>163.60520094562648</v>
          </cell>
          <cell r="S4072">
            <v>184.8738770685579</v>
          </cell>
          <cell r="T4072">
            <v>153.34</v>
          </cell>
          <cell r="U4072">
            <v>153.34</v>
          </cell>
          <cell r="V4072">
            <v>153.34</v>
          </cell>
          <cell r="W4072">
            <v>161.41</v>
          </cell>
          <cell r="X4072">
            <v>161.41</v>
          </cell>
          <cell r="Y4072">
            <v>161.41</v>
          </cell>
          <cell r="Z4072">
            <v>179.34444444444443</v>
          </cell>
          <cell r="AB4072" t="str">
            <v/>
          </cell>
          <cell r="AC4072">
            <v>437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I4072" t="str">
            <v/>
          </cell>
          <cell r="AJ4072" t="str">
            <v/>
          </cell>
        </row>
        <row r="4073">
          <cell r="A4073" t="str">
            <v>ACTIVE</v>
          </cell>
          <cell r="B4073" t="str">
            <v>437-583</v>
          </cell>
          <cell r="C4073">
            <v>22552676</v>
          </cell>
          <cell r="D4073" t="str">
            <v>437-583</v>
          </cell>
          <cell r="E4073" t="str">
            <v>SCH 40</v>
          </cell>
          <cell r="F4073" t="str">
            <v>8X5 REDUCER BUSHING SPGX SLIP</v>
          </cell>
          <cell r="G4073">
            <v>4.46</v>
          </cell>
          <cell r="H4073">
            <v>2.0230203200000001</v>
          </cell>
          <cell r="I4073">
            <v>2</v>
          </cell>
          <cell r="J4073" t="str">
            <v>-</v>
          </cell>
          <cell r="K4073">
            <v>183.2258064516129</v>
          </cell>
          <cell r="L4073">
            <v>20.58764</v>
          </cell>
          <cell r="M4073" t="str">
            <v>DURA</v>
          </cell>
          <cell r="N4073" t="str">
            <v>437-583</v>
          </cell>
          <cell r="O4073" t="str">
            <v>BOX</v>
          </cell>
          <cell r="P4073" t="str">
            <v>D</v>
          </cell>
          <cell r="Q4073" t="str">
            <v>M</v>
          </cell>
          <cell r="R4073">
            <v>163.60520094562648</v>
          </cell>
          <cell r="S4073">
            <v>184.8738770685579</v>
          </cell>
          <cell r="T4073">
            <v>153.36000000000001</v>
          </cell>
          <cell r="U4073">
            <v>153.36000000000001</v>
          </cell>
          <cell r="V4073">
            <v>153.36000000000001</v>
          </cell>
          <cell r="W4073">
            <v>164.90322580645162</v>
          </cell>
          <cell r="X4073">
            <v>164.90322580645162</v>
          </cell>
          <cell r="Y4073">
            <v>164.90322580645162</v>
          </cell>
          <cell r="Z4073">
            <v>183.2258064516129</v>
          </cell>
          <cell r="AB4073" t="str">
            <v/>
          </cell>
          <cell r="AC4073">
            <v>438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I4073" t="str">
            <v/>
          </cell>
          <cell r="AJ4073" t="str">
            <v/>
          </cell>
        </row>
        <row r="4074">
          <cell r="A4074" t="str">
            <v>ACTIVE</v>
          </cell>
          <cell r="B4074" t="str">
            <v>437-585</v>
          </cell>
          <cell r="C4074">
            <v>22552678</v>
          </cell>
          <cell r="D4074" t="str">
            <v>437-585</v>
          </cell>
          <cell r="E4074" t="str">
            <v>SCH 40</v>
          </cell>
          <cell r="F4074" t="str">
            <v>8X6 REDUCER BUSHING SPGX SLIP</v>
          </cell>
          <cell r="G4074">
            <v>9.17</v>
          </cell>
          <cell r="H4074">
            <v>4.1594386400000003</v>
          </cell>
          <cell r="I4074">
            <v>2</v>
          </cell>
          <cell r="J4074" t="str">
            <v>-</v>
          </cell>
          <cell r="K4074">
            <v>179.34444444444443</v>
          </cell>
          <cell r="L4074">
            <v>14.25623</v>
          </cell>
          <cell r="M4074" t="str">
            <v>DURA</v>
          </cell>
          <cell r="N4074" t="str">
            <v>437-585</v>
          </cell>
          <cell r="O4074" t="str">
            <v>BOX</v>
          </cell>
          <cell r="P4074" t="str">
            <v>D</v>
          </cell>
          <cell r="Q4074" t="str">
            <v>M</v>
          </cell>
          <cell r="R4074">
            <v>175.52009456264778</v>
          </cell>
          <cell r="S4074">
            <v>198.33770685579196</v>
          </cell>
          <cell r="T4074">
            <v>153.34</v>
          </cell>
          <cell r="U4074">
            <v>153.34</v>
          </cell>
          <cell r="V4074">
            <v>153.34</v>
          </cell>
          <cell r="W4074">
            <v>161.41</v>
          </cell>
          <cell r="X4074">
            <v>161.41</v>
          </cell>
          <cell r="Y4074">
            <v>161.41</v>
          </cell>
          <cell r="Z4074">
            <v>179.34444444444443</v>
          </cell>
          <cell r="AB4074" t="str">
            <v/>
          </cell>
          <cell r="AC4074">
            <v>439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I4074" t="str">
            <v/>
          </cell>
          <cell r="AJ4074" t="str">
            <v/>
          </cell>
        </row>
        <row r="4075">
          <cell r="A4075" t="str">
            <v>ACTIVE</v>
          </cell>
          <cell r="B4075" t="str">
            <v>447-050</v>
          </cell>
          <cell r="C4075">
            <v>22552830</v>
          </cell>
          <cell r="D4075" t="str">
            <v>447-050</v>
          </cell>
          <cell r="E4075" t="str">
            <v>SCH 40</v>
          </cell>
          <cell r="F4075" t="str">
            <v>5 CAP SLIP</v>
          </cell>
          <cell r="G4075">
            <v>1.74</v>
          </cell>
          <cell r="H4075">
            <v>0.78925007999999996</v>
          </cell>
          <cell r="I4075">
            <v>5</v>
          </cell>
          <cell r="J4075" t="str">
            <v>-</v>
          </cell>
          <cell r="K4075">
            <v>36.690561529271207</v>
          </cell>
          <cell r="L4075">
            <v>2.8966690000000002</v>
          </cell>
          <cell r="M4075" t="str">
            <v>DURA</v>
          </cell>
          <cell r="N4075" t="str">
            <v>447-050</v>
          </cell>
          <cell r="O4075" t="str">
            <v>BOX</v>
          </cell>
          <cell r="P4075" t="str">
            <v>D</v>
          </cell>
          <cell r="Q4075" t="str">
            <v>M</v>
          </cell>
          <cell r="R4075">
            <v>32.754137115839249</v>
          </cell>
          <cell r="S4075">
            <v>37.012174940898348</v>
          </cell>
          <cell r="T4075">
            <v>30.71</v>
          </cell>
          <cell r="U4075">
            <v>30.71</v>
          </cell>
          <cell r="V4075">
            <v>30.71</v>
          </cell>
          <cell r="W4075">
            <v>33.021505376344088</v>
          </cell>
          <cell r="X4075">
            <v>33.021505376344088</v>
          </cell>
          <cell r="Y4075">
            <v>33.021505376344088</v>
          </cell>
          <cell r="Z4075">
            <v>36.690561529271207</v>
          </cell>
          <cell r="AB4075" t="str">
            <v/>
          </cell>
          <cell r="AC4075">
            <v>521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I4075" t="str">
            <v/>
          </cell>
          <cell r="AJ4075" t="str">
            <v/>
          </cell>
        </row>
        <row r="4076">
          <cell r="A4076" t="str">
            <v>ACTIVE</v>
          </cell>
          <cell r="B4076" t="str">
            <v>447-060</v>
          </cell>
          <cell r="C4076">
            <v>22552848</v>
          </cell>
          <cell r="D4076" t="str">
            <v>447-060</v>
          </cell>
          <cell r="E4076" t="str">
            <v>SCH 40</v>
          </cell>
          <cell r="F4076" t="str">
            <v>6 CAP SLIP</v>
          </cell>
          <cell r="G4076">
            <v>2.9866000000000001</v>
          </cell>
          <cell r="H4076">
            <v>1.3546978672000001</v>
          </cell>
          <cell r="I4076">
            <v>3</v>
          </cell>
          <cell r="J4076" t="str">
            <v>-</v>
          </cell>
          <cell r="K4076">
            <v>51.25555555555556</v>
          </cell>
          <cell r="L4076">
            <v>4.2257809999999996</v>
          </cell>
          <cell r="M4076" t="str">
            <v>DURA</v>
          </cell>
          <cell r="N4076" t="str">
            <v>447-060</v>
          </cell>
          <cell r="O4076" t="str">
            <v>BOX</v>
          </cell>
          <cell r="P4076" t="str">
            <v>C</v>
          </cell>
          <cell r="Q4076" t="str">
            <v>M</v>
          </cell>
          <cell r="R4076">
            <v>46.749408983451538</v>
          </cell>
          <cell r="S4076">
            <v>52.826832151300231</v>
          </cell>
          <cell r="T4076">
            <v>43.82</v>
          </cell>
          <cell r="U4076">
            <v>43.82</v>
          </cell>
          <cell r="V4076">
            <v>43.82</v>
          </cell>
          <cell r="W4076">
            <v>46.13</v>
          </cell>
          <cell r="X4076">
            <v>46.13</v>
          </cell>
          <cell r="Y4076">
            <v>46.13</v>
          </cell>
          <cell r="Z4076">
            <v>51.25555555555556</v>
          </cell>
          <cell r="AB4076" t="str">
            <v/>
          </cell>
          <cell r="AC4076">
            <v>522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I4076" t="str">
            <v/>
          </cell>
          <cell r="AJ4076" t="str">
            <v/>
          </cell>
        </row>
        <row r="4077">
          <cell r="A4077" t="str">
            <v>ACTIVE</v>
          </cell>
          <cell r="B4077" t="str">
            <v>447-080</v>
          </cell>
          <cell r="C4077">
            <v>22552856</v>
          </cell>
          <cell r="D4077" t="str">
            <v>447-080</v>
          </cell>
          <cell r="E4077" t="str">
            <v>SCH 40</v>
          </cell>
          <cell r="F4077" t="str">
            <v>8 CAP SLIP</v>
          </cell>
          <cell r="G4077">
            <v>5.12</v>
          </cell>
          <cell r="H4077">
            <v>2.3223910399999999</v>
          </cell>
          <cell r="I4077">
            <v>2</v>
          </cell>
          <cell r="J4077" t="str">
            <v>-</v>
          </cell>
          <cell r="K4077">
            <v>128.74444444444444</v>
          </cell>
          <cell r="L4077">
            <v>17.511545000000002</v>
          </cell>
          <cell r="M4077" t="str">
            <v>DURA</v>
          </cell>
          <cell r="N4077" t="str">
            <v>447-080</v>
          </cell>
          <cell r="O4077" t="str">
            <v>BOX</v>
          </cell>
          <cell r="P4077" t="str">
            <v>D</v>
          </cell>
          <cell r="Q4077" t="str">
            <v>M</v>
          </cell>
          <cell r="R4077">
            <v>125.99290780141845</v>
          </cell>
          <cell r="S4077">
            <v>142.37198581560284</v>
          </cell>
          <cell r="T4077">
            <v>110.08</v>
          </cell>
          <cell r="U4077">
            <v>110.08</v>
          </cell>
          <cell r="V4077">
            <v>110.08</v>
          </cell>
          <cell r="W4077">
            <v>115.87</v>
          </cell>
          <cell r="X4077">
            <v>115.87</v>
          </cell>
          <cell r="Y4077">
            <v>115.87</v>
          </cell>
          <cell r="Z4077">
            <v>128.74444444444444</v>
          </cell>
          <cell r="AB4077" t="str">
            <v/>
          </cell>
          <cell r="AC4077">
            <v>523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I4077" t="str">
            <v/>
          </cell>
          <cell r="AJ4077" t="str">
            <v/>
          </cell>
        </row>
        <row r="4078">
          <cell r="A4078" t="str">
            <v>ACTIVE</v>
          </cell>
          <cell r="B4078" t="str">
            <v>417-050</v>
          </cell>
          <cell r="C4078">
            <v>22553054</v>
          </cell>
          <cell r="D4078" t="str">
            <v>417-050</v>
          </cell>
          <cell r="E4078" t="str">
            <v>SCH 40</v>
          </cell>
          <cell r="F4078" t="str">
            <v>5 45 ELL SLIP X SLIP</v>
          </cell>
          <cell r="G4078">
            <v>3.58</v>
          </cell>
          <cell r="H4078">
            <v>1.62385936</v>
          </cell>
          <cell r="I4078">
            <v>2</v>
          </cell>
          <cell r="J4078" t="str">
            <v>-</v>
          </cell>
          <cell r="K4078">
            <v>90.346475507765831</v>
          </cell>
          <cell r="L4078">
            <v>10.151680000000001</v>
          </cell>
          <cell r="M4078" t="str">
            <v>DURA</v>
          </cell>
          <cell r="N4078" t="str">
            <v>417-050</v>
          </cell>
          <cell r="O4078" t="str">
            <v>BOX</v>
          </cell>
          <cell r="P4078" t="str">
            <v>D</v>
          </cell>
          <cell r="Q4078" t="str">
            <v>M</v>
          </cell>
          <cell r="R4078">
            <v>80.673758865248217</v>
          </cell>
          <cell r="S4078">
            <v>91.161347517730476</v>
          </cell>
          <cell r="T4078">
            <v>75.62</v>
          </cell>
          <cell r="U4078">
            <v>75.62</v>
          </cell>
          <cell r="V4078">
            <v>75.62</v>
          </cell>
          <cell r="W4078">
            <v>81.311827956989248</v>
          </cell>
          <cell r="X4078">
            <v>81.311827956989248</v>
          </cell>
          <cell r="Y4078">
            <v>81.311827956989248</v>
          </cell>
          <cell r="Z4078">
            <v>90.346475507765831</v>
          </cell>
          <cell r="AB4078" t="str">
            <v/>
          </cell>
          <cell r="AC4078">
            <v>255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I4078" t="str">
            <v/>
          </cell>
          <cell r="AJ4078" t="str">
            <v/>
          </cell>
        </row>
        <row r="4079">
          <cell r="A4079" t="str">
            <v>ACTIVE</v>
          </cell>
          <cell r="B4079" t="str">
            <v>417-060</v>
          </cell>
          <cell r="C4079">
            <v>22553062</v>
          </cell>
          <cell r="D4079" t="str">
            <v>417-060</v>
          </cell>
          <cell r="E4079" t="str">
            <v>SCH 40</v>
          </cell>
          <cell r="F4079" t="str">
            <v>6 45 ELL SLIP X SLIP</v>
          </cell>
          <cell r="G4079">
            <v>4.58</v>
          </cell>
          <cell r="H4079">
            <v>2.07745136</v>
          </cell>
          <cell r="I4079">
            <v>2</v>
          </cell>
          <cell r="J4079" t="str">
            <v>-</v>
          </cell>
          <cell r="K4079">
            <v>110.16666666666667</v>
          </cell>
          <cell r="L4079">
            <v>9.8063210000000005</v>
          </cell>
          <cell r="M4079" t="str">
            <v>DURA</v>
          </cell>
          <cell r="N4079" t="str">
            <v>417-060</v>
          </cell>
          <cell r="O4079" t="str">
            <v>BOX</v>
          </cell>
          <cell r="P4079" t="str">
            <v>D</v>
          </cell>
          <cell r="Q4079" t="str">
            <v>M</v>
          </cell>
          <cell r="R4079">
            <v>107.80141843971633</v>
          </cell>
          <cell r="S4079">
            <v>121.81560283687944</v>
          </cell>
          <cell r="T4079">
            <v>94.19</v>
          </cell>
          <cell r="U4079">
            <v>94.19</v>
          </cell>
          <cell r="V4079">
            <v>94.19</v>
          </cell>
          <cell r="W4079">
            <v>99.15</v>
          </cell>
          <cell r="X4079">
            <v>99.15</v>
          </cell>
          <cell r="Y4079">
            <v>99.15</v>
          </cell>
          <cell r="Z4079">
            <v>110.16666666666667</v>
          </cell>
          <cell r="AB4079" t="str">
            <v/>
          </cell>
          <cell r="AC4079">
            <v>256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I4079" t="str">
            <v>00812361018224</v>
          </cell>
          <cell r="AJ4079" t="str">
            <v/>
          </cell>
        </row>
        <row r="4080">
          <cell r="A4080" t="str">
            <v>ACTIVE</v>
          </cell>
          <cell r="B4080" t="str">
            <v>417-080</v>
          </cell>
          <cell r="C4080">
            <v>22553089</v>
          </cell>
          <cell r="D4080" t="str">
            <v>417-080</v>
          </cell>
          <cell r="E4080" t="str">
            <v>SCH 40</v>
          </cell>
          <cell r="F4080" t="str">
            <v>8 45 ELL SLIP X SLIP</v>
          </cell>
          <cell r="G4080">
            <v>9.4</v>
          </cell>
          <cell r="H4080">
            <v>4.2637647999999997</v>
          </cell>
          <cell r="I4080">
            <v>2</v>
          </cell>
          <cell r="J4080" t="str">
            <v>-</v>
          </cell>
          <cell r="K4080">
            <v>264.9444444444444</v>
          </cell>
          <cell r="L4080">
            <v>27.249165000000001</v>
          </cell>
          <cell r="M4080" t="str">
            <v>DURA</v>
          </cell>
          <cell r="N4080" t="str">
            <v>417-080</v>
          </cell>
          <cell r="O4080" t="str">
            <v>BOX</v>
          </cell>
          <cell r="P4080" t="str">
            <v>D</v>
          </cell>
          <cell r="Q4080" t="str">
            <v>M</v>
          </cell>
          <cell r="R4080">
            <v>241.65484633569741</v>
          </cell>
          <cell r="S4080">
            <v>273.06997635933806</v>
          </cell>
          <cell r="T4080">
            <v>226.53000000000003</v>
          </cell>
          <cell r="U4080">
            <v>226.53000000000003</v>
          </cell>
          <cell r="V4080">
            <v>226.53000000000003</v>
          </cell>
          <cell r="W4080">
            <v>238.45</v>
          </cell>
          <cell r="X4080">
            <v>238.45</v>
          </cell>
          <cell r="Y4080">
            <v>238.45</v>
          </cell>
          <cell r="Z4080">
            <v>264.9444444444444</v>
          </cell>
          <cell r="AB4080" t="str">
            <v/>
          </cell>
          <cell r="AC4080">
            <v>257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I4080" t="str">
            <v/>
          </cell>
          <cell r="AJ4080" t="str">
            <v/>
          </cell>
        </row>
        <row r="4081">
          <cell r="A4081" t="str">
            <v>ACTIVE</v>
          </cell>
          <cell r="B4081" t="str">
            <v>429-006</v>
          </cell>
          <cell r="C4081">
            <v>22553374</v>
          </cell>
          <cell r="D4081" t="str">
            <v>429-006</v>
          </cell>
          <cell r="E4081" t="str">
            <v>SCH 40</v>
          </cell>
          <cell r="F4081" t="str">
            <v>1/2 COUPLING SLIP X SLIP NESTED</v>
          </cell>
          <cell r="G4081">
            <v>3.3000000000000002E-2</v>
          </cell>
          <cell r="H4081">
            <v>1.4968536000000001E-2</v>
          </cell>
          <cell r="I4081">
            <v>250</v>
          </cell>
          <cell r="J4081" t="str">
            <v>-</v>
          </cell>
          <cell r="K4081">
            <v>0.57347670250896055</v>
          </cell>
          <cell r="L4081">
            <v>5.253E-2</v>
          </cell>
          <cell r="M4081" t="str">
            <v>DURA</v>
          </cell>
          <cell r="N4081" t="str">
            <v>429-006</v>
          </cell>
          <cell r="O4081">
            <v>10</v>
          </cell>
          <cell r="P4081" t="str">
            <v>D</v>
          </cell>
          <cell r="Q4081" t="str">
            <v>M</v>
          </cell>
          <cell r="R4081">
            <v>0.52009456264775411</v>
          </cell>
          <cell r="S4081">
            <v>0.58770685579196213</v>
          </cell>
          <cell r="T4081">
            <v>0.48</v>
          </cell>
          <cell r="U4081">
            <v>0.48</v>
          </cell>
          <cell r="V4081">
            <v>0.48</v>
          </cell>
          <cell r="W4081">
            <v>0.5161290322580645</v>
          </cell>
          <cell r="X4081">
            <v>0.5161290322580645</v>
          </cell>
          <cell r="Y4081">
            <v>0.5161290322580645</v>
          </cell>
          <cell r="Z4081">
            <v>0.57347670250896055</v>
          </cell>
          <cell r="AB4081" t="str">
            <v/>
          </cell>
          <cell r="AC4081">
            <v>271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I4081" t="str">
            <v/>
          </cell>
          <cell r="AJ4081" t="str">
            <v/>
          </cell>
        </row>
        <row r="4082">
          <cell r="A4082" t="str">
            <v>ACTIVE</v>
          </cell>
          <cell r="B4082" t="str">
            <v>429-050</v>
          </cell>
          <cell r="C4082">
            <v>22553455</v>
          </cell>
          <cell r="D4082" t="str">
            <v>429-050</v>
          </cell>
          <cell r="E4082" t="str">
            <v>SCH 40</v>
          </cell>
          <cell r="F4082" t="str">
            <v>5 COUPLING SLIP X SLIP</v>
          </cell>
          <cell r="G4082">
            <v>1.996</v>
          </cell>
          <cell r="H4082">
            <v>0.90536963199999998</v>
          </cell>
          <cell r="I4082">
            <v>5</v>
          </cell>
          <cell r="J4082" t="str">
            <v>-</v>
          </cell>
          <cell r="K4082">
            <v>29.378733572281956</v>
          </cell>
          <cell r="L4082">
            <v>2.3035950000000001</v>
          </cell>
          <cell r="M4082" t="str">
            <v>DURA</v>
          </cell>
          <cell r="N4082" t="str">
            <v>429-050</v>
          </cell>
          <cell r="O4082" t="str">
            <v>BOX</v>
          </cell>
          <cell r="P4082" t="str">
            <v>D</v>
          </cell>
          <cell r="Q4082" t="str">
            <v>M</v>
          </cell>
          <cell r="R4082">
            <v>27.163120567375888</v>
          </cell>
          <cell r="S4082">
            <v>30.69432624113475</v>
          </cell>
          <cell r="T4082">
            <v>24.59</v>
          </cell>
          <cell r="U4082">
            <v>24.59</v>
          </cell>
          <cell r="V4082">
            <v>24.59</v>
          </cell>
          <cell r="W4082">
            <v>26.44086021505376</v>
          </cell>
          <cell r="X4082">
            <v>26.44086021505376</v>
          </cell>
          <cell r="Y4082">
            <v>26.44086021505376</v>
          </cell>
          <cell r="Z4082">
            <v>29.378733572281956</v>
          </cell>
          <cell r="AB4082" t="str">
            <v/>
          </cell>
          <cell r="AC4082">
            <v>281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I4082" t="str">
            <v/>
          </cell>
          <cell r="AJ4082" t="str">
            <v/>
          </cell>
        </row>
        <row r="4083">
          <cell r="A4083" t="str">
            <v>ACTIVE</v>
          </cell>
          <cell r="B4083" t="str">
            <v>429-080</v>
          </cell>
          <cell r="C4083">
            <v>22553472</v>
          </cell>
          <cell r="D4083" t="str">
            <v>429-080</v>
          </cell>
          <cell r="E4083" t="str">
            <v>SCH 40</v>
          </cell>
          <cell r="F4083" t="str">
            <v>8 COUPLING SLIP X SLIP</v>
          </cell>
          <cell r="G4083">
            <v>4.766</v>
          </cell>
          <cell r="H4083">
            <v>2.1618194719999999</v>
          </cell>
          <cell r="I4083">
            <v>5</v>
          </cell>
          <cell r="J4083" t="str">
            <v>-</v>
          </cell>
          <cell r="K4083">
            <v>92.75555555555556</v>
          </cell>
          <cell r="L4083">
            <v>7.3717100000000002</v>
          </cell>
          <cell r="M4083" t="str">
            <v>DURA</v>
          </cell>
          <cell r="N4083" t="str">
            <v>429-080</v>
          </cell>
          <cell r="O4083" t="str">
            <v>BOX</v>
          </cell>
          <cell r="P4083" t="str">
            <v>D</v>
          </cell>
          <cell r="Q4083" t="str">
            <v>M</v>
          </cell>
          <cell r="R4083">
            <v>91.288416075650119</v>
          </cell>
          <cell r="S4083">
            <v>103.15591016548463</v>
          </cell>
          <cell r="T4083">
            <v>79.31</v>
          </cell>
          <cell r="U4083">
            <v>79.31</v>
          </cell>
          <cell r="V4083">
            <v>79.31</v>
          </cell>
          <cell r="W4083">
            <v>83.48</v>
          </cell>
          <cell r="X4083">
            <v>83.48</v>
          </cell>
          <cell r="Y4083">
            <v>83.48</v>
          </cell>
          <cell r="Z4083">
            <v>92.75555555555556</v>
          </cell>
          <cell r="AB4083" t="str">
            <v/>
          </cell>
          <cell r="AC4083">
            <v>283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I4083" t="str">
            <v/>
          </cell>
          <cell r="AJ4083" t="str">
            <v/>
          </cell>
        </row>
        <row r="4084">
          <cell r="A4084" t="str">
            <v>ACTIVE</v>
          </cell>
          <cell r="B4084" t="str">
            <v>401-003</v>
          </cell>
          <cell r="C4084">
            <v>22553520</v>
          </cell>
          <cell r="D4084" t="str">
            <v>401-003</v>
          </cell>
          <cell r="E4084" t="str">
            <v>SCH 40</v>
          </cell>
          <cell r="F4084" t="str">
            <v>3/8 TEE SLIP X SLIP X SLIP</v>
          </cell>
          <cell r="G4084">
            <v>0.04</v>
          </cell>
          <cell r="H4084">
            <v>1.8143679999999999E-2</v>
          </cell>
          <cell r="I4084">
            <v>250</v>
          </cell>
          <cell r="J4084" t="str">
            <v>-</v>
          </cell>
          <cell r="K4084">
            <v>3.4528076463560331</v>
          </cell>
          <cell r="L4084">
            <v>0.31319999999999998</v>
          </cell>
          <cell r="M4084" t="str">
            <v>DURA</v>
          </cell>
          <cell r="N4084" t="str">
            <v>401-003</v>
          </cell>
          <cell r="O4084">
            <v>10</v>
          </cell>
          <cell r="P4084" t="str">
            <v>D</v>
          </cell>
          <cell r="Q4084" t="str">
            <v>M</v>
          </cell>
          <cell r="R4084">
            <v>3.0851063829787235</v>
          </cell>
          <cell r="S4084">
            <v>3.4861702127659573</v>
          </cell>
          <cell r="T4084">
            <v>2.89</v>
          </cell>
          <cell r="U4084">
            <v>2.89</v>
          </cell>
          <cell r="V4084">
            <v>2.89</v>
          </cell>
          <cell r="W4084">
            <v>3.10752688172043</v>
          </cell>
          <cell r="X4084">
            <v>3.10752688172043</v>
          </cell>
          <cell r="Y4084">
            <v>3.10752688172043</v>
          </cell>
          <cell r="Z4084">
            <v>3.4528076463560331</v>
          </cell>
          <cell r="AB4084" t="str">
            <v/>
          </cell>
          <cell r="AC4084">
            <v>1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I4084" t="str">
            <v/>
          </cell>
          <cell r="AJ4084" t="str">
            <v/>
          </cell>
        </row>
        <row r="4085">
          <cell r="A4085" t="str">
            <v>ACTIVE</v>
          </cell>
          <cell r="B4085" t="str">
            <v>402-012</v>
          </cell>
          <cell r="C4085">
            <v>22553575</v>
          </cell>
          <cell r="D4085" t="str">
            <v>402-012</v>
          </cell>
          <cell r="E4085" t="str">
            <v>SCH 40</v>
          </cell>
          <cell r="F4085" t="str">
            <v>1-1/4 TEE SLIP X SLIP X FIPT</v>
          </cell>
          <cell r="G4085">
            <v>0.33600000000000002</v>
          </cell>
          <cell r="H4085">
            <v>0.15240691200000001</v>
          </cell>
          <cell r="I4085">
            <v>25</v>
          </cell>
          <cell r="J4085" t="str">
            <v>-</v>
          </cell>
          <cell r="K4085">
            <v>6.6222222222222218</v>
          </cell>
          <cell r="L4085">
            <v>0.59945999999999999</v>
          </cell>
          <cell r="M4085" t="str">
            <v>DURA</v>
          </cell>
          <cell r="N4085" t="str">
            <v>402-012</v>
          </cell>
          <cell r="O4085" t="str">
            <v>BOX</v>
          </cell>
          <cell r="P4085" t="str">
            <v>D</v>
          </cell>
          <cell r="Q4085" t="str">
            <v>M</v>
          </cell>
          <cell r="R4085">
            <v>6.0401891252955089</v>
          </cell>
          <cell r="S4085">
            <v>6.8254137115839244</v>
          </cell>
          <cell r="T4085">
            <v>5.66</v>
          </cell>
          <cell r="U4085">
            <v>5.66</v>
          </cell>
          <cell r="V4085">
            <v>5.66</v>
          </cell>
          <cell r="W4085">
            <v>5.96</v>
          </cell>
          <cell r="X4085">
            <v>5.96</v>
          </cell>
          <cell r="Y4085">
            <v>5.96</v>
          </cell>
          <cell r="Z4085">
            <v>6.6222222222222218</v>
          </cell>
          <cell r="AB4085" t="str">
            <v/>
          </cell>
          <cell r="AC4085">
            <v>85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I4085" t="str">
            <v/>
          </cell>
          <cell r="AJ4085" t="str">
            <v/>
          </cell>
        </row>
        <row r="4086">
          <cell r="A4086" t="str">
            <v>ACTIVE</v>
          </cell>
          <cell r="B4086" t="str">
            <v>402-015</v>
          </cell>
          <cell r="C4086">
            <v>22553579</v>
          </cell>
          <cell r="D4086" t="str">
            <v>402-015</v>
          </cell>
          <cell r="E4086" t="str">
            <v>SCH 40</v>
          </cell>
          <cell r="F4086" t="str">
            <v>1-1/2 TEE SLIP X SLIP X FIPT</v>
          </cell>
          <cell r="G4086">
            <v>0.48399999999999999</v>
          </cell>
          <cell r="H4086">
            <v>0.21953852799999998</v>
          </cell>
          <cell r="I4086">
            <v>25</v>
          </cell>
          <cell r="J4086" t="str">
            <v>-</v>
          </cell>
          <cell r="K4086">
            <v>8.6111111111111107</v>
          </cell>
          <cell r="L4086">
            <v>0.77971000000000001</v>
          </cell>
          <cell r="M4086" t="str">
            <v>DURA</v>
          </cell>
          <cell r="N4086" t="str">
            <v>402-015</v>
          </cell>
          <cell r="O4086" t="str">
            <v>BOX</v>
          </cell>
          <cell r="P4086" t="str">
            <v>D</v>
          </cell>
          <cell r="Q4086" t="str">
            <v>M</v>
          </cell>
          <cell r="R4086">
            <v>7.8486997635933804</v>
          </cell>
          <cell r="S4086">
            <v>8.8690307328605194</v>
          </cell>
          <cell r="T4086">
            <v>7.36</v>
          </cell>
          <cell r="U4086">
            <v>7.36</v>
          </cell>
          <cell r="V4086">
            <v>7.36</v>
          </cell>
          <cell r="W4086">
            <v>7.75</v>
          </cell>
          <cell r="X4086">
            <v>7.75</v>
          </cell>
          <cell r="Y4086">
            <v>7.75</v>
          </cell>
          <cell r="Z4086">
            <v>8.6111111111111107</v>
          </cell>
          <cell r="AB4086" t="str">
            <v/>
          </cell>
          <cell r="AC4086">
            <v>86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I4086" t="str">
            <v/>
          </cell>
          <cell r="AJ4086" t="str">
            <v/>
          </cell>
        </row>
        <row r="4087">
          <cell r="A4087" t="str">
            <v>ACTIVE</v>
          </cell>
          <cell r="B4087" t="str">
            <v>402-020</v>
          </cell>
          <cell r="C4087">
            <v>22553595</v>
          </cell>
          <cell r="D4087" t="str">
            <v>402-020</v>
          </cell>
          <cell r="E4087" t="str">
            <v>SCH 40</v>
          </cell>
          <cell r="F4087" t="str">
            <v>2 TEE SLIP X SLIP X FIPT</v>
          </cell>
          <cell r="G4087">
            <v>0.79700000000000004</v>
          </cell>
          <cell r="H4087">
            <v>0.36151282400000001</v>
          </cell>
          <cell r="I4087">
            <v>15</v>
          </cell>
          <cell r="J4087" t="str">
            <v>-</v>
          </cell>
          <cell r="K4087">
            <v>10.977777777777778</v>
          </cell>
          <cell r="L4087">
            <v>0.98880000000000001</v>
          </cell>
          <cell r="M4087" t="str">
            <v>DURA</v>
          </cell>
          <cell r="N4087" t="str">
            <v>402-020</v>
          </cell>
          <cell r="O4087" t="str">
            <v>BOX</v>
          </cell>
          <cell r="P4087" t="str">
            <v>D</v>
          </cell>
          <cell r="Q4087" t="str">
            <v>M</v>
          </cell>
          <cell r="R4087">
            <v>9.9527186761229327</v>
          </cell>
          <cell r="S4087">
            <v>11.246572104018913</v>
          </cell>
          <cell r="T4087">
            <v>9.39</v>
          </cell>
          <cell r="U4087">
            <v>9.39</v>
          </cell>
          <cell r="V4087">
            <v>9.39</v>
          </cell>
          <cell r="W4087">
            <v>9.8800000000000008</v>
          </cell>
          <cell r="X4087">
            <v>9.8800000000000008</v>
          </cell>
          <cell r="Y4087">
            <v>9.8800000000000008</v>
          </cell>
          <cell r="Z4087">
            <v>10.977777777777778</v>
          </cell>
          <cell r="AB4087" t="str">
            <v/>
          </cell>
          <cell r="AC4087">
            <v>87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I4087" t="str">
            <v/>
          </cell>
          <cell r="AJ4087" t="str">
            <v/>
          </cell>
        </row>
        <row r="4088">
          <cell r="A4088" t="str">
            <v>ACTIVE</v>
          </cell>
          <cell r="B4088" t="str">
            <v>402-025</v>
          </cell>
          <cell r="C4088">
            <v>22553633</v>
          </cell>
          <cell r="D4088" t="str">
            <v>402-025</v>
          </cell>
          <cell r="E4088" t="str">
            <v>SCH 40</v>
          </cell>
          <cell r="F4088" t="str">
            <v>2-1/2 TEE SLIP X SLIP X FIPT</v>
          </cell>
          <cell r="G4088">
            <v>1.423</v>
          </cell>
          <cell r="H4088">
            <v>0.64546141600000007</v>
          </cell>
          <cell r="I4088">
            <v>8</v>
          </cell>
          <cell r="J4088" t="str">
            <v>-</v>
          </cell>
          <cell r="K4088">
            <v>33.894862604540023</v>
          </cell>
          <cell r="L4088">
            <v>3.0720000000000001</v>
          </cell>
          <cell r="M4088" t="str">
            <v>DURA</v>
          </cell>
          <cell r="N4088" t="str">
            <v>402-025</v>
          </cell>
          <cell r="O4088" t="str">
            <v>BOX</v>
          </cell>
          <cell r="P4088" t="str">
            <v>D</v>
          </cell>
          <cell r="Q4088" t="str">
            <v>M</v>
          </cell>
          <cell r="R4088">
            <v>30.260047281323882</v>
          </cell>
          <cell r="S4088">
            <v>34.193853427895981</v>
          </cell>
          <cell r="T4088">
            <v>28.37</v>
          </cell>
          <cell r="U4088">
            <v>28.37</v>
          </cell>
          <cell r="V4088">
            <v>28.37</v>
          </cell>
          <cell r="W4088">
            <v>30.50537634408602</v>
          </cell>
          <cell r="X4088">
            <v>30.50537634408602</v>
          </cell>
          <cell r="Y4088">
            <v>30.50537634408602</v>
          </cell>
          <cell r="Z4088">
            <v>33.894862604540023</v>
          </cell>
          <cell r="AB4088" t="str">
            <v/>
          </cell>
          <cell r="AC4088">
            <v>88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I4088" t="str">
            <v/>
          </cell>
          <cell r="AJ4088" t="str">
            <v/>
          </cell>
        </row>
        <row r="4089">
          <cell r="A4089" t="str">
            <v>ACTIVE</v>
          </cell>
          <cell r="B4089" t="str">
            <v>402-030</v>
          </cell>
          <cell r="C4089">
            <v>22553660</v>
          </cell>
          <cell r="D4089" t="str">
            <v>402-030</v>
          </cell>
          <cell r="E4089" t="str">
            <v>SCH 40</v>
          </cell>
          <cell r="F4089" t="str">
            <v>3 TEE SLIP X SLIP X FIPT</v>
          </cell>
          <cell r="G4089">
            <v>1.736</v>
          </cell>
          <cell r="H4089">
            <v>0.78743571199999995</v>
          </cell>
          <cell r="I4089">
            <v>5</v>
          </cell>
          <cell r="J4089" t="str">
            <v>-</v>
          </cell>
          <cell r="K4089">
            <v>43.189964157706086</v>
          </cell>
          <cell r="L4089">
            <v>3.9144000000000001</v>
          </cell>
          <cell r="M4089" t="str">
            <v>DURA</v>
          </cell>
          <cell r="N4089" t="str">
            <v>402-030</v>
          </cell>
          <cell r="O4089" t="str">
            <v>BOX</v>
          </cell>
          <cell r="P4089" t="str">
            <v>D</v>
          </cell>
          <cell r="Q4089" t="str">
            <v>M</v>
          </cell>
          <cell r="R4089">
            <v>38.557919621749406</v>
          </cell>
          <cell r="S4089">
            <v>43.570449172576822</v>
          </cell>
          <cell r="T4089">
            <v>36.15</v>
          </cell>
          <cell r="U4089">
            <v>36.15</v>
          </cell>
          <cell r="V4089">
            <v>36.15</v>
          </cell>
          <cell r="W4089">
            <v>38.87096774193548</v>
          </cell>
          <cell r="X4089">
            <v>38.87096774193548</v>
          </cell>
          <cell r="Y4089">
            <v>38.87096774193548</v>
          </cell>
          <cell r="Z4089">
            <v>43.189964157706086</v>
          </cell>
          <cell r="AB4089" t="str">
            <v/>
          </cell>
          <cell r="AC4089">
            <v>89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I4089" t="str">
            <v/>
          </cell>
          <cell r="AJ4089" t="str">
            <v/>
          </cell>
        </row>
        <row r="4090">
          <cell r="A4090" t="str">
            <v>ACTIVE</v>
          </cell>
          <cell r="B4090" t="str">
            <v>402-040</v>
          </cell>
          <cell r="C4090">
            <v>22553668</v>
          </cell>
          <cell r="D4090" t="str">
            <v>402-040</v>
          </cell>
          <cell r="E4090" t="str">
            <v>SCH 40</v>
          </cell>
          <cell r="F4090" t="str">
            <v>4 TEE SLIP X SLIP X FIPT</v>
          </cell>
          <cell r="G4090">
            <v>2.83</v>
          </cell>
          <cell r="H4090">
            <v>1.2836653600000001</v>
          </cell>
          <cell r="I4090">
            <v>3</v>
          </cell>
          <cell r="J4090" t="str">
            <v>-</v>
          </cell>
          <cell r="K4090">
            <v>65.997610513739545</v>
          </cell>
          <cell r="L4090">
            <v>5.9832000000000001</v>
          </cell>
          <cell r="M4090" t="str">
            <v>DURA</v>
          </cell>
          <cell r="N4090" t="str">
            <v>402-040</v>
          </cell>
          <cell r="O4090" t="str">
            <v>BOX</v>
          </cell>
          <cell r="P4090" t="str">
            <v>D</v>
          </cell>
          <cell r="Q4090" t="str">
            <v>M</v>
          </cell>
          <cell r="R4090">
            <v>58.936170212765958</v>
          </cell>
          <cell r="S4090">
            <v>66.597872340425525</v>
          </cell>
          <cell r="T4090">
            <v>55.24</v>
          </cell>
          <cell r="U4090">
            <v>55.24</v>
          </cell>
          <cell r="V4090">
            <v>55.24</v>
          </cell>
          <cell r="W4090">
            <v>59.397849462365592</v>
          </cell>
          <cell r="X4090">
            <v>59.397849462365592</v>
          </cell>
          <cell r="Y4090">
            <v>59.397849462365592</v>
          </cell>
          <cell r="Z4090">
            <v>65.997610513739545</v>
          </cell>
          <cell r="AB4090" t="str">
            <v/>
          </cell>
          <cell r="AC4090">
            <v>90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I4090" t="str">
            <v/>
          </cell>
          <cell r="AJ4090" t="str">
            <v/>
          </cell>
        </row>
        <row r="4091">
          <cell r="A4091" t="str">
            <v>ACTIVE</v>
          </cell>
          <cell r="B4091" t="str">
            <v>401-050</v>
          </cell>
          <cell r="C4091">
            <v>22553682</v>
          </cell>
          <cell r="D4091" t="str">
            <v>401-050</v>
          </cell>
          <cell r="E4091" t="str">
            <v>SCH 40</v>
          </cell>
          <cell r="F4091" t="str">
            <v>5 TEE SLIP X SLIP X SLIP</v>
          </cell>
          <cell r="G4091">
            <v>6.01</v>
          </cell>
          <cell r="H4091">
            <v>2.7260879199999999</v>
          </cell>
          <cell r="I4091">
            <v>1</v>
          </cell>
          <cell r="J4091" t="str">
            <v>-</v>
          </cell>
          <cell r="K4091">
            <v>125.36439665471923</v>
          </cell>
          <cell r="L4091">
            <v>9.7530699999999992</v>
          </cell>
          <cell r="M4091" t="str">
            <v>DURA</v>
          </cell>
          <cell r="N4091" t="str">
            <v>401-050</v>
          </cell>
          <cell r="O4091" t="str">
            <v>BOX</v>
          </cell>
          <cell r="P4091" t="str">
            <v>D</v>
          </cell>
          <cell r="Q4091" t="str">
            <v>M</v>
          </cell>
          <cell r="R4091">
            <v>111.92671394799054</v>
          </cell>
          <cell r="S4091">
            <v>126.47718676122929</v>
          </cell>
          <cell r="T4091">
            <v>104.93</v>
          </cell>
          <cell r="U4091">
            <v>104.93</v>
          </cell>
          <cell r="V4091">
            <v>104.93</v>
          </cell>
          <cell r="W4091">
            <v>112.82795698924731</v>
          </cell>
          <cell r="X4091">
            <v>112.82795698924731</v>
          </cell>
          <cell r="Y4091">
            <v>112.82795698924731</v>
          </cell>
          <cell r="Z4091">
            <v>125.36439665471923</v>
          </cell>
          <cell r="AB4091" t="str">
            <v/>
          </cell>
          <cell r="AC4091">
            <v>12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I4091" t="str">
            <v/>
          </cell>
          <cell r="AJ4091" t="str">
            <v/>
          </cell>
        </row>
        <row r="4092">
          <cell r="A4092" t="str">
            <v>ACTIVE</v>
          </cell>
          <cell r="B4092" t="str">
            <v>401-060</v>
          </cell>
          <cell r="C4092">
            <v>22553690</v>
          </cell>
          <cell r="D4092" t="str">
            <v>401-060</v>
          </cell>
          <cell r="E4092" t="str">
            <v>SCH 40</v>
          </cell>
          <cell r="F4092" t="str">
            <v>6 TEE SLIP X SLIP X SLIP</v>
          </cell>
          <cell r="G4092">
            <v>7.96</v>
          </cell>
          <cell r="H4092">
            <v>3.6105923199999999</v>
          </cell>
          <cell r="I4092">
            <v>1</v>
          </cell>
          <cell r="J4092" t="str">
            <v>-</v>
          </cell>
          <cell r="K4092">
            <v>171.03333333333333</v>
          </cell>
          <cell r="L4092">
            <v>15.0586</v>
          </cell>
          <cell r="M4092" t="str">
            <v>DURA</v>
          </cell>
          <cell r="N4092" t="str">
            <v>401-060</v>
          </cell>
          <cell r="O4092" t="str">
            <v>BOX</v>
          </cell>
          <cell r="P4092" t="str">
            <v>D</v>
          </cell>
          <cell r="Q4092" t="str">
            <v>M</v>
          </cell>
          <cell r="R4092">
            <v>155.99290780141845</v>
          </cell>
          <cell r="S4092">
            <v>176.27198581560285</v>
          </cell>
          <cell r="T4092">
            <v>146.22999999999999</v>
          </cell>
          <cell r="U4092">
            <v>146.22999999999999</v>
          </cell>
          <cell r="V4092">
            <v>146.22999999999999</v>
          </cell>
          <cell r="W4092">
            <v>153.93</v>
          </cell>
          <cell r="X4092">
            <v>153.93</v>
          </cell>
          <cell r="Y4092">
            <v>153.93</v>
          </cell>
          <cell r="Z4092">
            <v>171.03333333333333</v>
          </cell>
          <cell r="AB4092" t="str">
            <v/>
          </cell>
          <cell r="AC4092">
            <v>13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I4092" t="str">
            <v/>
          </cell>
          <cell r="AJ4092" t="str">
            <v/>
          </cell>
        </row>
        <row r="4093">
          <cell r="A4093" t="str">
            <v>ACTIVE</v>
          </cell>
          <cell r="B4093" t="str">
            <v>401-080</v>
          </cell>
          <cell r="C4093">
            <v>22553704</v>
          </cell>
          <cell r="D4093" t="str">
            <v>401-080</v>
          </cell>
          <cell r="E4093" t="str">
            <v>SCH 40</v>
          </cell>
          <cell r="F4093" t="str">
            <v>8 TEE SLIP X SLIP X SLIP</v>
          </cell>
          <cell r="G4093">
            <v>15.8</v>
          </cell>
          <cell r="H4093">
            <v>7.1667535999999998</v>
          </cell>
          <cell r="I4093">
            <v>2</v>
          </cell>
          <cell r="J4093" t="str">
            <v>-</v>
          </cell>
          <cell r="K4093">
            <v>396.64444444444445</v>
          </cell>
          <cell r="L4093">
            <v>40.794283</v>
          </cell>
          <cell r="M4093" t="str">
            <v>DURA</v>
          </cell>
          <cell r="N4093" t="str">
            <v>401-080</v>
          </cell>
          <cell r="O4093" t="str">
            <v>BOX</v>
          </cell>
          <cell r="P4093" t="str">
            <v>D</v>
          </cell>
          <cell r="Q4093" t="str">
            <v>M</v>
          </cell>
          <cell r="R4093">
            <v>361.77304964539013</v>
          </cell>
          <cell r="S4093">
            <v>408.80354609929083</v>
          </cell>
          <cell r="T4093">
            <v>339.13</v>
          </cell>
          <cell r="U4093">
            <v>339.13</v>
          </cell>
          <cell r="V4093">
            <v>339.13</v>
          </cell>
          <cell r="W4093">
            <v>356.98</v>
          </cell>
          <cell r="X4093">
            <v>356.98</v>
          </cell>
          <cell r="Y4093">
            <v>356.98</v>
          </cell>
          <cell r="Z4093">
            <v>396.64444444444445</v>
          </cell>
          <cell r="AB4093" t="str">
            <v/>
          </cell>
          <cell r="AC4093">
            <v>14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I4093" t="str">
            <v/>
          </cell>
          <cell r="AJ4093" t="str">
            <v/>
          </cell>
        </row>
        <row r="4094">
          <cell r="A4094" t="str">
            <v>ACTIVE</v>
          </cell>
          <cell r="B4094" t="str">
            <v>401-247</v>
          </cell>
          <cell r="C4094">
            <v>22553836</v>
          </cell>
          <cell r="D4094" t="str">
            <v>401-247</v>
          </cell>
          <cell r="E4094" t="str">
            <v>SCH 40</v>
          </cell>
          <cell r="F4094" t="str">
            <v>2X2X1/2 REDUCING TEE SXSXS</v>
          </cell>
          <cell r="G4094">
            <v>7.15</v>
          </cell>
          <cell r="H4094">
            <v>3.2431828</v>
          </cell>
          <cell r="I4094">
            <v>20</v>
          </cell>
          <cell r="J4094" t="str">
            <v>-</v>
          </cell>
          <cell r="K4094">
            <v>7.0848267622461165</v>
          </cell>
          <cell r="L4094">
            <v>0.64200000000000002</v>
          </cell>
          <cell r="M4094" t="str">
            <v>DURA</v>
          </cell>
          <cell r="N4094" t="str">
            <v>401-247</v>
          </cell>
          <cell r="O4094" t="str">
            <v>BOX</v>
          </cell>
          <cell r="P4094" t="str">
            <v>D</v>
          </cell>
          <cell r="Q4094" t="str">
            <v>M</v>
          </cell>
          <cell r="R4094">
            <v>6.3238770685579198</v>
          </cell>
          <cell r="S4094">
            <v>7.1459810874704486</v>
          </cell>
          <cell r="T4094">
            <v>5.93</v>
          </cell>
          <cell r="U4094">
            <v>5.93</v>
          </cell>
          <cell r="V4094">
            <v>5.93</v>
          </cell>
          <cell r="W4094">
            <v>6.376344086021505</v>
          </cell>
          <cell r="X4094">
            <v>6.376344086021505</v>
          </cell>
          <cell r="Y4094">
            <v>6.376344086021505</v>
          </cell>
          <cell r="Z4094">
            <v>7.0848267622461165</v>
          </cell>
          <cell r="AB4094" t="str">
            <v/>
          </cell>
          <cell r="AC4094">
            <v>48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I4094" t="str">
            <v/>
          </cell>
          <cell r="AJ4094" t="str">
            <v/>
          </cell>
        </row>
        <row r="4095">
          <cell r="A4095" t="str">
            <v>ACTIVE</v>
          </cell>
          <cell r="B4095" t="str">
            <v>401-249</v>
          </cell>
          <cell r="C4095">
            <v>22553844</v>
          </cell>
          <cell r="D4095" t="str">
            <v>401-249</v>
          </cell>
          <cell r="E4095" t="str">
            <v>SCH 40</v>
          </cell>
          <cell r="F4095" t="str">
            <v>2X2X1 REDUCING TEE SXSXS</v>
          </cell>
          <cell r="G4095">
            <v>6.9</v>
          </cell>
          <cell r="H4095">
            <v>3.1297847999999999</v>
          </cell>
          <cell r="I4095">
            <v>15</v>
          </cell>
          <cell r="J4095" t="str">
            <v>-</v>
          </cell>
          <cell r="K4095">
            <v>6.9333333333333336</v>
          </cell>
          <cell r="L4095">
            <v>0.79619000000000006</v>
          </cell>
          <cell r="M4095" t="str">
            <v>DURA</v>
          </cell>
          <cell r="N4095" t="str">
            <v>401-249</v>
          </cell>
          <cell r="O4095" t="str">
            <v>BOX</v>
          </cell>
          <cell r="P4095" t="str">
            <v>D</v>
          </cell>
          <cell r="Q4095" t="str">
            <v>M</v>
          </cell>
          <cell r="R4095">
            <v>6.3238770685579198</v>
          </cell>
          <cell r="S4095">
            <v>7.1459810874704486</v>
          </cell>
          <cell r="T4095">
            <v>5.93</v>
          </cell>
          <cell r="U4095">
            <v>5.93</v>
          </cell>
          <cell r="V4095">
            <v>5.93</v>
          </cell>
          <cell r="W4095">
            <v>6.24</v>
          </cell>
          <cell r="X4095">
            <v>6.24</v>
          </cell>
          <cell r="Y4095">
            <v>6.24</v>
          </cell>
          <cell r="Z4095">
            <v>6.9333333333333336</v>
          </cell>
          <cell r="AB4095" t="str">
            <v/>
          </cell>
          <cell r="AC4095">
            <v>50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I4095" t="str">
            <v/>
          </cell>
          <cell r="AJ4095" t="str">
            <v/>
          </cell>
        </row>
        <row r="4096">
          <cell r="A4096" t="str">
            <v>ACTIVE</v>
          </cell>
          <cell r="B4096" t="str">
            <v>401-250</v>
          </cell>
          <cell r="C4096">
            <v>22553846</v>
          </cell>
          <cell r="D4096" t="str">
            <v>401-250</v>
          </cell>
          <cell r="E4096" t="str">
            <v>SCH 40</v>
          </cell>
          <cell r="F4096" t="str">
            <v>2X2X1-1/4 REDUCING TEE SXSXS</v>
          </cell>
          <cell r="G4096">
            <v>7.48</v>
          </cell>
          <cell r="H4096">
            <v>3.3928681600000004</v>
          </cell>
          <cell r="I4096">
            <v>15</v>
          </cell>
          <cell r="J4096" t="str">
            <v>-</v>
          </cell>
          <cell r="K4096">
            <v>6.9666666666666659</v>
          </cell>
          <cell r="L4096">
            <v>0.71337799999999996</v>
          </cell>
          <cell r="M4096" t="str">
            <v>DURA</v>
          </cell>
          <cell r="N4096" t="str">
            <v>401-250</v>
          </cell>
          <cell r="O4096" t="str">
            <v>BOX</v>
          </cell>
          <cell r="P4096" t="str">
            <v>D</v>
          </cell>
          <cell r="Q4096" t="str">
            <v>M</v>
          </cell>
          <cell r="R4096">
            <v>6.3238770685579198</v>
          </cell>
          <cell r="S4096">
            <v>7.1459810874704486</v>
          </cell>
          <cell r="T4096">
            <v>5.96</v>
          </cell>
          <cell r="U4096">
            <v>5.96</v>
          </cell>
          <cell r="V4096">
            <v>5.96</v>
          </cell>
          <cell r="W4096">
            <v>6.27</v>
          </cell>
          <cell r="X4096">
            <v>6.27</v>
          </cell>
          <cell r="Y4096">
            <v>6.27</v>
          </cell>
          <cell r="Z4096">
            <v>6.9666666666666659</v>
          </cell>
          <cell r="AB4096" t="str">
            <v/>
          </cell>
          <cell r="AC4096">
            <v>51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I4096" t="str">
            <v/>
          </cell>
          <cell r="AJ4096" t="str">
            <v/>
          </cell>
        </row>
        <row r="4097">
          <cell r="A4097" t="str">
            <v>ACTIVE</v>
          </cell>
          <cell r="B4097" t="str">
            <v>401-287</v>
          </cell>
          <cell r="C4097">
            <v>22553850</v>
          </cell>
          <cell r="D4097" t="str">
            <v>401-287</v>
          </cell>
          <cell r="E4097" t="str">
            <v>SCH 40</v>
          </cell>
          <cell r="F4097" t="str">
            <v>2-1/2X2-1/2X1/2 REDUCING TEE SXSXS</v>
          </cell>
          <cell r="G4097">
            <v>0.77500000000000002</v>
          </cell>
          <cell r="H4097">
            <v>0.35153380000000001</v>
          </cell>
          <cell r="I4097">
            <v>10</v>
          </cell>
          <cell r="J4097" t="str">
            <v>-</v>
          </cell>
          <cell r="K4097">
            <v>21.78016726403823</v>
          </cell>
          <cell r="L4097">
            <v>1.974</v>
          </cell>
          <cell r="M4097" t="str">
            <v>DURA</v>
          </cell>
          <cell r="N4097" t="str">
            <v>401-287</v>
          </cell>
          <cell r="O4097" t="str">
            <v>BOX</v>
          </cell>
          <cell r="P4097" t="str">
            <v>D</v>
          </cell>
          <cell r="Q4097" t="str">
            <v>M</v>
          </cell>
          <cell r="R4097">
            <v>19.444444444444443</v>
          </cell>
          <cell r="S4097">
            <v>21.972222222222218</v>
          </cell>
          <cell r="T4097">
            <v>18.23</v>
          </cell>
          <cell r="U4097">
            <v>18.23</v>
          </cell>
          <cell r="V4097">
            <v>18.23</v>
          </cell>
          <cell r="W4097">
            <v>19.602150537634408</v>
          </cell>
          <cell r="X4097">
            <v>19.602150537634408</v>
          </cell>
          <cell r="Y4097">
            <v>19.602150537634408</v>
          </cell>
          <cell r="Z4097">
            <v>21.78016726403823</v>
          </cell>
          <cell r="AB4097" t="str">
            <v/>
          </cell>
          <cell r="AC4097">
            <v>53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I4097" t="str">
            <v/>
          </cell>
          <cell r="AJ4097" t="str">
            <v/>
          </cell>
        </row>
        <row r="4098">
          <cell r="A4098" t="str">
            <v>ACTIVE</v>
          </cell>
          <cell r="B4098" t="str">
            <v>401-288</v>
          </cell>
          <cell r="C4098">
            <v>22553852</v>
          </cell>
          <cell r="D4098" t="str">
            <v>401-288</v>
          </cell>
          <cell r="E4098" t="str">
            <v>SCH 40</v>
          </cell>
          <cell r="F4098" t="str">
            <v>2-1/2X2-1/2X3/4 REDUCING TEE SXSXS</v>
          </cell>
          <cell r="G4098">
            <v>0.79700000000000004</v>
          </cell>
          <cell r="H4098">
            <v>0.36151282400000001</v>
          </cell>
          <cell r="I4098">
            <v>10</v>
          </cell>
          <cell r="J4098" t="str">
            <v>-</v>
          </cell>
          <cell r="K4098">
            <v>21.78016726403823</v>
          </cell>
          <cell r="L4098">
            <v>1.2483599999999999</v>
          </cell>
          <cell r="M4098" t="str">
            <v>DURA</v>
          </cell>
          <cell r="N4098" t="str">
            <v>401-288</v>
          </cell>
          <cell r="O4098" t="str">
            <v>BOX</v>
          </cell>
          <cell r="P4098" t="str">
            <v>D</v>
          </cell>
          <cell r="Q4098" t="str">
            <v>M</v>
          </cell>
          <cell r="R4098">
            <v>19.444444444444443</v>
          </cell>
          <cell r="S4098">
            <v>21.972222222222218</v>
          </cell>
          <cell r="T4098">
            <v>18.23</v>
          </cell>
          <cell r="U4098">
            <v>18.23</v>
          </cell>
          <cell r="V4098">
            <v>18.23</v>
          </cell>
          <cell r="W4098">
            <v>19.602150537634408</v>
          </cell>
          <cell r="X4098">
            <v>19.602150537634408</v>
          </cell>
          <cell r="Y4098">
            <v>19.602150537634408</v>
          </cell>
          <cell r="Z4098">
            <v>21.78016726403823</v>
          </cell>
          <cell r="AB4098" t="str">
            <v/>
          </cell>
          <cell r="AC4098">
            <v>54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I4098" t="str">
            <v/>
          </cell>
          <cell r="AJ4098" t="str">
            <v/>
          </cell>
        </row>
        <row r="4099">
          <cell r="A4099" t="str">
            <v>ACTIVE</v>
          </cell>
          <cell r="B4099" t="str">
            <v>401-289</v>
          </cell>
          <cell r="C4099">
            <v>22553854</v>
          </cell>
          <cell r="D4099" t="str">
            <v>401-289</v>
          </cell>
          <cell r="E4099" t="str">
            <v>SCH 40</v>
          </cell>
          <cell r="F4099" t="str">
            <v>2-1/2X2-1/2X1 REDUCING TEE SXSXS</v>
          </cell>
          <cell r="G4099">
            <v>0.878</v>
          </cell>
          <cell r="H4099">
            <v>0.398253776</v>
          </cell>
          <cell r="I4099">
            <v>10</v>
          </cell>
          <cell r="J4099" t="str">
            <v>-</v>
          </cell>
          <cell r="K4099">
            <v>21.78016726403823</v>
          </cell>
          <cell r="L4099">
            <v>1.974</v>
          </cell>
          <cell r="M4099" t="str">
            <v>DURA</v>
          </cell>
          <cell r="N4099" t="str">
            <v>401-289</v>
          </cell>
          <cell r="O4099" t="str">
            <v>BOX</v>
          </cell>
          <cell r="P4099" t="str">
            <v>D</v>
          </cell>
          <cell r="Q4099" t="str">
            <v>M</v>
          </cell>
          <cell r="R4099">
            <v>19.444444444444443</v>
          </cell>
          <cell r="S4099">
            <v>21.972222222222218</v>
          </cell>
          <cell r="T4099">
            <v>18.23</v>
          </cell>
          <cell r="U4099">
            <v>18.23</v>
          </cell>
          <cell r="V4099">
            <v>18.23</v>
          </cell>
          <cell r="W4099">
            <v>19.602150537634408</v>
          </cell>
          <cell r="X4099">
            <v>19.602150537634408</v>
          </cell>
          <cell r="Y4099">
            <v>19.602150537634408</v>
          </cell>
          <cell r="Z4099">
            <v>21.78016726403823</v>
          </cell>
          <cell r="AB4099" t="str">
            <v/>
          </cell>
          <cell r="AC4099">
            <v>55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I4099" t="str">
            <v/>
          </cell>
          <cell r="AJ4099" t="str">
            <v/>
          </cell>
        </row>
        <row r="4100">
          <cell r="A4100" t="str">
            <v>ACTIVE</v>
          </cell>
          <cell r="B4100" t="str">
            <v>401-290</v>
          </cell>
          <cell r="C4100">
            <v>22553856</v>
          </cell>
          <cell r="D4100" t="str">
            <v>401-290</v>
          </cell>
          <cell r="E4100" t="str">
            <v>SCH 40</v>
          </cell>
          <cell r="F4100" t="str">
            <v>2-1/2X2-1/2X1-1/4 REDUCINGTEE SXSXS</v>
          </cell>
          <cell r="G4100">
            <v>0.93400000000000005</v>
          </cell>
          <cell r="H4100">
            <v>0.42365492800000004</v>
          </cell>
          <cell r="I4100">
            <v>10</v>
          </cell>
          <cell r="J4100" t="str">
            <v>-</v>
          </cell>
          <cell r="K4100">
            <v>21.78016726403823</v>
          </cell>
          <cell r="L4100">
            <v>1.974</v>
          </cell>
          <cell r="M4100" t="str">
            <v>DURA</v>
          </cell>
          <cell r="N4100" t="str">
            <v>401-290</v>
          </cell>
          <cell r="O4100" t="str">
            <v>BOX</v>
          </cell>
          <cell r="P4100" t="str">
            <v>D</v>
          </cell>
          <cell r="Q4100" t="str">
            <v>M</v>
          </cell>
          <cell r="R4100">
            <v>19.444444444444443</v>
          </cell>
          <cell r="S4100">
            <v>21.972222222222218</v>
          </cell>
          <cell r="T4100">
            <v>18.23</v>
          </cell>
          <cell r="U4100">
            <v>18.23</v>
          </cell>
          <cell r="V4100">
            <v>18.23</v>
          </cell>
          <cell r="W4100">
            <v>19.602150537634408</v>
          </cell>
          <cell r="X4100">
            <v>19.602150537634408</v>
          </cell>
          <cell r="Y4100">
            <v>19.602150537634408</v>
          </cell>
          <cell r="Z4100">
            <v>21.78016726403823</v>
          </cell>
          <cell r="AB4100" t="str">
            <v/>
          </cell>
          <cell r="AC4100">
            <v>56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I4100" t="str">
            <v/>
          </cell>
          <cell r="AJ4100" t="str">
            <v/>
          </cell>
        </row>
        <row r="4101">
          <cell r="A4101" t="str">
            <v>ACTIVE</v>
          </cell>
          <cell r="B4101" t="str">
            <v>401-291</v>
          </cell>
          <cell r="C4101">
            <v>22553858</v>
          </cell>
          <cell r="D4101" t="str">
            <v>401-291</v>
          </cell>
          <cell r="E4101" t="str">
            <v>SCH 40</v>
          </cell>
          <cell r="F4101" t="str">
            <v>2-1/2X2-1/2X1-1/2 REDUCINGTEE SXSXS</v>
          </cell>
          <cell r="G4101">
            <v>1.07</v>
          </cell>
          <cell r="H4101">
            <v>0.48534344000000001</v>
          </cell>
          <cell r="I4101">
            <v>10</v>
          </cell>
          <cell r="J4101" t="str">
            <v>-</v>
          </cell>
          <cell r="K4101">
            <v>21.78016726403823</v>
          </cell>
          <cell r="L4101">
            <v>1.974</v>
          </cell>
          <cell r="M4101" t="str">
            <v>DURA</v>
          </cell>
          <cell r="N4101" t="str">
            <v>401-291</v>
          </cell>
          <cell r="O4101" t="str">
            <v>BOX</v>
          </cell>
          <cell r="P4101" t="str">
            <v>D</v>
          </cell>
          <cell r="Q4101" t="str">
            <v>M</v>
          </cell>
          <cell r="R4101">
            <v>19.444444444444443</v>
          </cell>
          <cell r="S4101">
            <v>21.972222222222218</v>
          </cell>
          <cell r="T4101">
            <v>18.23</v>
          </cell>
          <cell r="U4101">
            <v>18.23</v>
          </cell>
          <cell r="V4101">
            <v>18.23</v>
          </cell>
          <cell r="W4101">
            <v>19.602150537634408</v>
          </cell>
          <cell r="X4101">
            <v>19.602150537634408</v>
          </cell>
          <cell r="Y4101">
            <v>19.602150537634408</v>
          </cell>
          <cell r="Z4101">
            <v>21.78016726403823</v>
          </cell>
          <cell r="AB4101" t="str">
            <v/>
          </cell>
          <cell r="AC4101">
            <v>57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I4101" t="str">
            <v/>
          </cell>
          <cell r="AJ4101" t="str">
            <v/>
          </cell>
        </row>
        <row r="4102">
          <cell r="A4102" t="str">
            <v>ACTIVE</v>
          </cell>
          <cell r="B4102" t="str">
            <v>401-292</v>
          </cell>
          <cell r="C4102">
            <v>22553860</v>
          </cell>
          <cell r="D4102" t="str">
            <v>401-292</v>
          </cell>
          <cell r="E4102" t="str">
            <v>SCH 40</v>
          </cell>
          <cell r="F4102" t="str">
            <v>2-1/2X2-1/2X2 REDUCING TEE SXSXS</v>
          </cell>
          <cell r="G4102">
            <v>1.125</v>
          </cell>
          <cell r="H4102">
            <v>0.51029100000000005</v>
          </cell>
          <cell r="I4102">
            <v>10</v>
          </cell>
          <cell r="J4102" t="str">
            <v>-</v>
          </cell>
          <cell r="K4102">
            <v>21.78016726403823</v>
          </cell>
          <cell r="L4102">
            <v>1.974</v>
          </cell>
          <cell r="M4102" t="str">
            <v>DURA</v>
          </cell>
          <cell r="N4102" t="str">
            <v>401-292</v>
          </cell>
          <cell r="O4102" t="str">
            <v>BOX</v>
          </cell>
          <cell r="P4102" t="str">
            <v>D</v>
          </cell>
          <cell r="Q4102" t="str">
            <v>M</v>
          </cell>
          <cell r="R4102">
            <v>19.444444444444443</v>
          </cell>
          <cell r="S4102">
            <v>21.972222222222218</v>
          </cell>
          <cell r="T4102">
            <v>18.23</v>
          </cell>
          <cell r="U4102">
            <v>18.23</v>
          </cell>
          <cell r="V4102">
            <v>18.23</v>
          </cell>
          <cell r="W4102">
            <v>19.602150537634408</v>
          </cell>
          <cell r="X4102">
            <v>19.602150537634408</v>
          </cell>
          <cell r="Y4102">
            <v>19.602150537634408</v>
          </cell>
          <cell r="Z4102">
            <v>21.78016726403823</v>
          </cell>
          <cell r="AB4102" t="str">
            <v/>
          </cell>
          <cell r="AC4102">
            <v>58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I4102" t="str">
            <v/>
          </cell>
          <cell r="AJ4102" t="str">
            <v/>
          </cell>
        </row>
        <row r="4103">
          <cell r="A4103" t="str">
            <v>ACTIVE</v>
          </cell>
          <cell r="B4103" t="str">
            <v>401-333</v>
          </cell>
          <cell r="C4103">
            <v>22553862</v>
          </cell>
          <cell r="D4103" t="str">
            <v>401-333</v>
          </cell>
          <cell r="E4103" t="str">
            <v>SCH 40</v>
          </cell>
          <cell r="F4103" t="str">
            <v>3X3X1/2 REDUCING TEE SXSXS</v>
          </cell>
          <cell r="G4103">
            <v>1.194</v>
          </cell>
          <cell r="H4103">
            <v>0.54158884799999996</v>
          </cell>
          <cell r="I4103">
            <v>5</v>
          </cell>
          <cell r="J4103" t="str">
            <v>-</v>
          </cell>
          <cell r="K4103">
            <v>31.218637992831539</v>
          </cell>
          <cell r="L4103">
            <v>2.5565630000000001</v>
          </cell>
          <cell r="M4103" t="str">
            <v>DURA</v>
          </cell>
          <cell r="N4103" t="str">
            <v>401-333</v>
          </cell>
          <cell r="O4103" t="str">
            <v>BOX</v>
          </cell>
          <cell r="P4103" t="str">
            <v>D</v>
          </cell>
          <cell r="Q4103" t="str">
            <v>M</v>
          </cell>
          <cell r="R4103">
            <v>27.872340425531913</v>
          </cell>
          <cell r="S4103">
            <v>31.495744680851057</v>
          </cell>
          <cell r="T4103">
            <v>26.13</v>
          </cell>
          <cell r="U4103">
            <v>26.13</v>
          </cell>
          <cell r="V4103">
            <v>26.13</v>
          </cell>
          <cell r="W4103">
            <v>28.096774193548384</v>
          </cell>
          <cell r="X4103">
            <v>28.096774193548384</v>
          </cell>
          <cell r="Y4103">
            <v>28.096774193548384</v>
          </cell>
          <cell r="Z4103">
            <v>31.218637992831539</v>
          </cell>
          <cell r="AB4103" t="str">
            <v/>
          </cell>
          <cell r="AC4103">
            <v>59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I4103" t="str">
            <v/>
          </cell>
          <cell r="AJ4103" t="str">
            <v/>
          </cell>
        </row>
        <row r="4104">
          <cell r="A4104" t="str">
            <v>ACTIVE</v>
          </cell>
          <cell r="B4104" t="str">
            <v>401-334</v>
          </cell>
          <cell r="C4104">
            <v>22553864</v>
          </cell>
          <cell r="D4104" t="str">
            <v>401-334</v>
          </cell>
          <cell r="E4104" t="str">
            <v>SCH 40</v>
          </cell>
          <cell r="F4104" t="str">
            <v>3X3X3/4 REDUCING TEE SXSXS</v>
          </cell>
          <cell r="G4104">
            <v>1.056</v>
          </cell>
          <cell r="H4104">
            <v>0.47899315200000003</v>
          </cell>
          <cell r="I4104">
            <v>5</v>
          </cell>
          <cell r="J4104" t="str">
            <v>-</v>
          </cell>
          <cell r="K4104">
            <v>31.218637992831539</v>
          </cell>
          <cell r="L4104">
            <v>2.4287400000000003</v>
          </cell>
          <cell r="M4104" t="str">
            <v>DURA</v>
          </cell>
          <cell r="N4104" t="str">
            <v>401-334</v>
          </cell>
          <cell r="O4104" t="str">
            <v>BOX</v>
          </cell>
          <cell r="P4104" t="str">
            <v>D</v>
          </cell>
          <cell r="Q4104" t="str">
            <v>M</v>
          </cell>
          <cell r="R4104">
            <v>27.872340425531913</v>
          </cell>
          <cell r="S4104">
            <v>31.495744680851057</v>
          </cell>
          <cell r="T4104">
            <v>26.13</v>
          </cell>
          <cell r="U4104">
            <v>26.13</v>
          </cell>
          <cell r="V4104">
            <v>26.13</v>
          </cell>
          <cell r="W4104">
            <v>28.096774193548384</v>
          </cell>
          <cell r="X4104">
            <v>28.096774193548384</v>
          </cell>
          <cell r="Y4104">
            <v>28.096774193548384</v>
          </cell>
          <cell r="Z4104">
            <v>31.218637992831539</v>
          </cell>
          <cell r="AB4104" t="str">
            <v/>
          </cell>
          <cell r="AC4104">
            <v>60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I4104" t="str">
            <v/>
          </cell>
          <cell r="AJ4104" t="str">
            <v/>
          </cell>
        </row>
        <row r="4105">
          <cell r="A4105" t="str">
            <v>ACTIVE</v>
          </cell>
          <cell r="B4105" t="str">
            <v>401-335</v>
          </cell>
          <cell r="C4105">
            <v>22553866</v>
          </cell>
          <cell r="D4105" t="str">
            <v>401-335</v>
          </cell>
          <cell r="E4105" t="str">
            <v>SCH 40</v>
          </cell>
          <cell r="F4105" t="str">
            <v>3X3X1 REDUCING TEE SXSXS</v>
          </cell>
          <cell r="G4105">
            <v>1.1200000000000001</v>
          </cell>
          <cell r="H4105">
            <v>0.50802304000000009</v>
          </cell>
          <cell r="I4105">
            <v>5</v>
          </cell>
          <cell r="J4105" t="str">
            <v>-</v>
          </cell>
          <cell r="K4105">
            <v>31.218637992831539</v>
          </cell>
          <cell r="L4105">
            <v>2.4287400000000003</v>
          </cell>
          <cell r="M4105" t="str">
            <v>DURA</v>
          </cell>
          <cell r="N4105" t="str">
            <v>401-335</v>
          </cell>
          <cell r="O4105" t="str">
            <v>BOX</v>
          </cell>
          <cell r="P4105" t="str">
            <v>D</v>
          </cell>
          <cell r="Q4105" t="str">
            <v>M</v>
          </cell>
          <cell r="R4105">
            <v>27.872340425531913</v>
          </cell>
          <cell r="S4105">
            <v>31.495744680851057</v>
          </cell>
          <cell r="T4105">
            <v>26.13</v>
          </cell>
          <cell r="U4105">
            <v>26.13</v>
          </cell>
          <cell r="V4105">
            <v>26.13</v>
          </cell>
          <cell r="W4105">
            <v>28.096774193548384</v>
          </cell>
          <cell r="X4105">
            <v>28.096774193548384</v>
          </cell>
          <cell r="Y4105">
            <v>28.096774193548384</v>
          </cell>
          <cell r="Z4105">
            <v>31.218637992831539</v>
          </cell>
          <cell r="AB4105" t="str">
            <v/>
          </cell>
          <cell r="AC4105">
            <v>61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I4105" t="str">
            <v/>
          </cell>
          <cell r="AJ4105" t="str">
            <v/>
          </cell>
        </row>
        <row r="4106">
          <cell r="A4106" t="str">
            <v>ACTIVE</v>
          </cell>
          <cell r="B4106" t="str">
            <v>401-337</v>
          </cell>
          <cell r="C4106">
            <v>22553868</v>
          </cell>
          <cell r="D4106" t="str">
            <v>401-337</v>
          </cell>
          <cell r="E4106" t="str">
            <v>SCH 40</v>
          </cell>
          <cell r="F4106" t="str">
            <v>3X3X1-1/2 REDUCING TEE SXSXS</v>
          </cell>
          <cell r="G4106">
            <v>1.238</v>
          </cell>
          <cell r="H4106">
            <v>0.56154689599999996</v>
          </cell>
          <cell r="I4106">
            <v>5</v>
          </cell>
          <cell r="J4106" t="str">
            <v>-</v>
          </cell>
          <cell r="K4106">
            <v>31.218637992831539</v>
          </cell>
          <cell r="L4106">
            <v>2.4287400000000003</v>
          </cell>
          <cell r="M4106" t="str">
            <v>DURA</v>
          </cell>
          <cell r="N4106" t="str">
            <v>401-337</v>
          </cell>
          <cell r="O4106" t="str">
            <v>BOX</v>
          </cell>
          <cell r="P4106" t="str">
            <v>D</v>
          </cell>
          <cell r="Q4106" t="str">
            <v>M</v>
          </cell>
          <cell r="R4106">
            <v>27.872340425531913</v>
          </cell>
          <cell r="S4106">
            <v>31.495744680851057</v>
          </cell>
          <cell r="T4106">
            <v>26.13</v>
          </cell>
          <cell r="U4106">
            <v>26.13</v>
          </cell>
          <cell r="V4106">
            <v>26.13</v>
          </cell>
          <cell r="W4106">
            <v>28.096774193548384</v>
          </cell>
          <cell r="X4106">
            <v>28.096774193548384</v>
          </cell>
          <cell r="Y4106">
            <v>28.096774193548384</v>
          </cell>
          <cell r="Z4106">
            <v>31.218637992831539</v>
          </cell>
          <cell r="AB4106" t="str">
            <v/>
          </cell>
          <cell r="AC4106">
            <v>63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I4106" t="str">
            <v/>
          </cell>
          <cell r="AJ4106" t="str">
            <v/>
          </cell>
        </row>
        <row r="4107">
          <cell r="A4107" t="str">
            <v>ACTIVE</v>
          </cell>
          <cell r="B4107" t="str">
            <v>401-338</v>
          </cell>
          <cell r="C4107">
            <v>22553870</v>
          </cell>
          <cell r="D4107" t="str">
            <v>401-338</v>
          </cell>
          <cell r="E4107" t="str">
            <v>SCH 40</v>
          </cell>
          <cell r="F4107" t="str">
            <v>3X3X2 REDUCING TEE SXSXS</v>
          </cell>
          <cell r="G4107">
            <v>1.3680000000000001</v>
          </cell>
          <cell r="H4107">
            <v>0.62051385600000009</v>
          </cell>
          <cell r="I4107">
            <v>5</v>
          </cell>
          <cell r="J4107" t="str">
            <v>-</v>
          </cell>
          <cell r="K4107">
            <v>30.5</v>
          </cell>
          <cell r="L4107">
            <v>2.4256500000000001</v>
          </cell>
          <cell r="M4107" t="str">
            <v>DURA</v>
          </cell>
          <cell r="N4107" t="str">
            <v>401-338</v>
          </cell>
          <cell r="O4107" t="str">
            <v>BOX</v>
          </cell>
          <cell r="P4107" t="str">
            <v>D</v>
          </cell>
          <cell r="Q4107" t="str">
            <v>M</v>
          </cell>
          <cell r="R4107">
            <v>27.836879432624116</v>
          </cell>
          <cell r="S4107">
            <v>31.455673758865249</v>
          </cell>
          <cell r="T4107">
            <v>26.08</v>
          </cell>
          <cell r="U4107">
            <v>26.08</v>
          </cell>
          <cell r="V4107">
            <v>26.08</v>
          </cell>
          <cell r="W4107">
            <v>27.45</v>
          </cell>
          <cell r="X4107">
            <v>27.45</v>
          </cell>
          <cell r="Y4107">
            <v>27.45</v>
          </cell>
          <cell r="Z4107">
            <v>30.5</v>
          </cell>
          <cell r="AB4107" t="str">
            <v/>
          </cell>
          <cell r="AC4107">
            <v>64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I4107" t="str">
            <v/>
          </cell>
          <cell r="AJ4107" t="str">
            <v/>
          </cell>
        </row>
        <row r="4108">
          <cell r="A4108" t="str">
            <v>ACTIVE</v>
          </cell>
          <cell r="B4108" t="str">
            <v>401-415</v>
          </cell>
          <cell r="C4108">
            <v>22553872</v>
          </cell>
          <cell r="D4108" t="str">
            <v>401-415</v>
          </cell>
          <cell r="E4108" t="str">
            <v>SCH 40</v>
          </cell>
          <cell r="F4108" t="str">
            <v>4X4X1/2 REDUCING TEE SXSXS</v>
          </cell>
          <cell r="G4108">
            <v>1.5880000000000001</v>
          </cell>
          <cell r="H4108">
            <v>0.720304096</v>
          </cell>
          <cell r="I4108">
            <v>5</v>
          </cell>
          <cell r="J4108" t="str">
            <v>-</v>
          </cell>
          <cell r="K4108">
            <v>53.524492234169642</v>
          </cell>
          <cell r="L4108">
            <v>4.8879999999999999</v>
          </cell>
          <cell r="M4108" t="str">
            <v>DURA</v>
          </cell>
          <cell r="N4108" t="str">
            <v>401-415</v>
          </cell>
          <cell r="O4108" t="str">
            <v>BOX</v>
          </cell>
          <cell r="P4108" t="str">
            <v>D</v>
          </cell>
          <cell r="Q4108" t="str">
            <v>M</v>
          </cell>
          <cell r="R4108">
            <v>48.144208037825059</v>
          </cell>
          <cell r="S4108">
            <v>54.402955082742309</v>
          </cell>
          <cell r="T4108">
            <v>44.8</v>
          </cell>
          <cell r="U4108">
            <v>44.8</v>
          </cell>
          <cell r="V4108">
            <v>44.8</v>
          </cell>
          <cell r="W4108">
            <v>48.172043010752681</v>
          </cell>
          <cell r="X4108">
            <v>48.172043010752681</v>
          </cell>
          <cell r="Y4108">
            <v>48.172043010752681</v>
          </cell>
          <cell r="Z4108">
            <v>53.524492234169642</v>
          </cell>
          <cell r="AB4108" t="str">
            <v/>
          </cell>
          <cell r="AC4108">
            <v>65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I4108" t="str">
            <v/>
          </cell>
          <cell r="AJ4108" t="str">
            <v/>
          </cell>
        </row>
        <row r="4109">
          <cell r="A4109" t="str">
            <v>ACTIVE</v>
          </cell>
          <cell r="B4109" t="str">
            <v>401-416</v>
          </cell>
          <cell r="C4109">
            <v>22553874</v>
          </cell>
          <cell r="D4109" t="str">
            <v>401-416</v>
          </cell>
          <cell r="E4109" t="str">
            <v>SCH 40</v>
          </cell>
          <cell r="F4109" t="str">
            <v>4X4X3/4 REDUCING TEE SXSXS</v>
          </cell>
          <cell r="G4109">
            <v>2.0939999999999999</v>
          </cell>
          <cell r="H4109">
            <v>0.94982164799999991</v>
          </cell>
          <cell r="I4109">
            <v>5</v>
          </cell>
          <cell r="J4109" t="str">
            <v>-</v>
          </cell>
          <cell r="K4109">
            <v>51.899641577060926</v>
          </cell>
          <cell r="L4109">
            <v>4.7051999999999996</v>
          </cell>
          <cell r="M4109" t="str">
            <v>DURA</v>
          </cell>
          <cell r="N4109" t="str">
            <v>401-416</v>
          </cell>
          <cell r="O4109" t="str">
            <v>BOX</v>
          </cell>
          <cell r="P4109" t="str">
            <v>D</v>
          </cell>
          <cell r="Q4109" t="str">
            <v>M</v>
          </cell>
          <cell r="R4109">
            <v>46.347517730496456</v>
          </cell>
          <cell r="S4109">
            <v>52.372695035460993</v>
          </cell>
          <cell r="T4109">
            <v>43.44</v>
          </cell>
          <cell r="U4109">
            <v>43.44</v>
          </cell>
          <cell r="V4109">
            <v>43.44</v>
          </cell>
          <cell r="W4109">
            <v>46.709677419354833</v>
          </cell>
          <cell r="X4109">
            <v>46.709677419354833</v>
          </cell>
          <cell r="Y4109">
            <v>46.709677419354833</v>
          </cell>
          <cell r="Z4109">
            <v>51.899641577060926</v>
          </cell>
          <cell r="AB4109" t="str">
            <v/>
          </cell>
          <cell r="AC4109">
            <v>66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I4109" t="str">
            <v/>
          </cell>
          <cell r="AJ4109" t="str">
            <v/>
          </cell>
        </row>
        <row r="4110">
          <cell r="A4110" t="str">
            <v>ACTIVE</v>
          </cell>
          <cell r="B4110" t="str">
            <v>401-417</v>
          </cell>
          <cell r="C4110">
            <v>22553876</v>
          </cell>
          <cell r="D4110" t="str">
            <v>401-417</v>
          </cell>
          <cell r="E4110" t="str">
            <v>SCH 40</v>
          </cell>
          <cell r="F4110" t="str">
            <v>4X4X1/2 REDUCING TEE SXSXS</v>
          </cell>
          <cell r="G4110">
            <v>2.1030000000000002</v>
          </cell>
          <cell r="H4110">
            <v>0.9539039760000001</v>
          </cell>
          <cell r="I4110">
            <v>4</v>
          </cell>
          <cell r="J4110" t="str">
            <v>-</v>
          </cell>
          <cell r="K4110">
            <v>51.899641577060926</v>
          </cell>
          <cell r="L4110">
            <v>4.0386299999999995</v>
          </cell>
          <cell r="M4110" t="str">
            <v>DURA</v>
          </cell>
          <cell r="N4110" t="str">
            <v>401-417</v>
          </cell>
          <cell r="O4110" t="str">
            <v>BOX</v>
          </cell>
          <cell r="P4110" t="str">
            <v>D</v>
          </cell>
          <cell r="Q4110" t="str">
            <v>M</v>
          </cell>
          <cell r="R4110">
            <v>46.347517730496456</v>
          </cell>
          <cell r="S4110">
            <v>52.372695035460993</v>
          </cell>
          <cell r="T4110">
            <v>43.44</v>
          </cell>
          <cell r="U4110">
            <v>43.44</v>
          </cell>
          <cell r="V4110">
            <v>43.44</v>
          </cell>
          <cell r="W4110">
            <v>46.709677419354833</v>
          </cell>
          <cell r="X4110">
            <v>46.709677419354833</v>
          </cell>
          <cell r="Y4110">
            <v>46.709677419354833</v>
          </cell>
          <cell r="Z4110">
            <v>51.899641577060926</v>
          </cell>
          <cell r="AB4110" t="str">
            <v/>
          </cell>
          <cell r="AC4110">
            <v>67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I4110" t="str">
            <v/>
          </cell>
          <cell r="AJ4110" t="str">
            <v/>
          </cell>
        </row>
        <row r="4111">
          <cell r="A4111" t="str">
            <v>ACTIVE</v>
          </cell>
          <cell r="B4111" t="str">
            <v>401-422</v>
          </cell>
          <cell r="C4111">
            <v>22553879</v>
          </cell>
          <cell r="D4111" t="str">
            <v>401-422</v>
          </cell>
          <cell r="E4111" t="str">
            <v>SCH 40</v>
          </cell>
          <cell r="F4111" t="str">
            <v>4X4X3 REDUCING TEE SXSXS</v>
          </cell>
          <cell r="G4111">
            <v>9.34</v>
          </cell>
          <cell r="H4111">
            <v>4.2365492800000002</v>
          </cell>
          <cell r="I4111">
            <v>3</v>
          </cell>
          <cell r="J4111" t="str">
            <v>-</v>
          </cell>
          <cell r="K4111">
            <v>50.811111111111103</v>
          </cell>
          <cell r="L4111">
            <v>4.7051999999999996</v>
          </cell>
          <cell r="M4111" t="str">
            <v>DURA</v>
          </cell>
          <cell r="N4111" t="str">
            <v>401-422</v>
          </cell>
          <cell r="O4111" t="str">
            <v>BOX</v>
          </cell>
          <cell r="P4111" t="str">
            <v>D</v>
          </cell>
          <cell r="Q4111" t="str">
            <v>M</v>
          </cell>
          <cell r="R4111">
            <v>46.347517730496456</v>
          </cell>
          <cell r="S4111">
            <v>52.372695035460993</v>
          </cell>
          <cell r="T4111">
            <v>43.44</v>
          </cell>
          <cell r="U4111">
            <v>43.44</v>
          </cell>
          <cell r="V4111">
            <v>43.44</v>
          </cell>
          <cell r="W4111">
            <v>45.73</v>
          </cell>
          <cell r="X4111">
            <v>45.73</v>
          </cell>
          <cell r="Y4111">
            <v>45.73</v>
          </cell>
          <cell r="Z4111">
            <v>50.811111111111103</v>
          </cell>
          <cell r="AB4111" t="str">
            <v/>
          </cell>
          <cell r="AC4111">
            <v>69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I4111" t="str">
            <v/>
          </cell>
          <cell r="AJ4111" t="str">
            <v/>
          </cell>
        </row>
        <row r="4112">
          <cell r="A4112" t="str">
            <v>ACTIVE</v>
          </cell>
          <cell r="B4112" t="str">
            <v>401-420</v>
          </cell>
          <cell r="C4112">
            <v>22553881</v>
          </cell>
          <cell r="D4112" t="str">
            <v>401-420</v>
          </cell>
          <cell r="E4112" t="str">
            <v>SCH 40</v>
          </cell>
          <cell r="F4112" t="str">
            <v>4X4X2 REDUCING TEE SXSXS</v>
          </cell>
          <cell r="G4112">
            <v>7.81</v>
          </cell>
          <cell r="H4112">
            <v>3.5425535199999998</v>
          </cell>
          <cell r="I4112">
            <v>3</v>
          </cell>
          <cell r="J4112" t="str">
            <v>-</v>
          </cell>
          <cell r="K4112">
            <v>50.811111111111103</v>
          </cell>
          <cell r="L4112">
            <v>5.8318599999999998</v>
          </cell>
          <cell r="M4112" t="str">
            <v>DURA</v>
          </cell>
          <cell r="N4112" t="str">
            <v>401-420</v>
          </cell>
          <cell r="O4112" t="str">
            <v>BOX</v>
          </cell>
          <cell r="P4112" t="str">
            <v>D</v>
          </cell>
          <cell r="Q4112" t="str">
            <v>M</v>
          </cell>
          <cell r="R4112">
            <v>46.347517730496456</v>
          </cell>
          <cell r="S4112">
            <v>52.372695035460993</v>
          </cell>
          <cell r="T4112">
            <v>43.44</v>
          </cell>
          <cell r="U4112">
            <v>43.44</v>
          </cell>
          <cell r="V4112">
            <v>43.44</v>
          </cell>
          <cell r="W4112">
            <v>45.73</v>
          </cell>
          <cell r="X4112">
            <v>45.73</v>
          </cell>
          <cell r="Y4112">
            <v>45.73</v>
          </cell>
          <cell r="Z4112">
            <v>50.811111111111103</v>
          </cell>
          <cell r="AB4112" t="str">
            <v/>
          </cell>
          <cell r="AC4112">
            <v>68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I4112" t="str">
            <v/>
          </cell>
          <cell r="AJ4112" t="str">
            <v/>
          </cell>
        </row>
        <row r="4113">
          <cell r="A4113" t="str">
            <v>ACTIVE</v>
          </cell>
          <cell r="B4113" t="str">
            <v>401-486</v>
          </cell>
          <cell r="C4113">
            <v>22553883</v>
          </cell>
          <cell r="D4113" t="str">
            <v>401-486</v>
          </cell>
          <cell r="E4113" t="str">
            <v>SCH 40</v>
          </cell>
          <cell r="F4113" t="str">
            <v>5X5X2 REDUCING TEE SXSXS</v>
          </cell>
          <cell r="G4113">
            <v>3.0649999999999999</v>
          </cell>
          <cell r="H4113">
            <v>1.3902594799999999</v>
          </cell>
          <cell r="I4113">
            <v>2</v>
          </cell>
          <cell r="J4113" t="str">
            <v>-</v>
          </cell>
          <cell r="K4113">
            <v>121.70848267622461</v>
          </cell>
          <cell r="L4113">
            <v>11.032999999999999</v>
          </cell>
          <cell r="M4113" t="str">
            <v>DURA</v>
          </cell>
          <cell r="N4113" t="str">
            <v>401-486</v>
          </cell>
          <cell r="O4113" t="str">
            <v>BOX</v>
          </cell>
          <cell r="P4113" t="str">
            <v>D</v>
          </cell>
          <cell r="Q4113" t="str">
            <v>M</v>
          </cell>
          <cell r="R4113">
            <v>108.67612293144208</v>
          </cell>
          <cell r="S4113">
            <v>122.80401891252954</v>
          </cell>
          <cell r="T4113">
            <v>101.87</v>
          </cell>
          <cell r="U4113">
            <v>101.87</v>
          </cell>
          <cell r="V4113">
            <v>101.87</v>
          </cell>
          <cell r="W4113">
            <v>109.53763440860214</v>
          </cell>
          <cell r="X4113">
            <v>109.53763440860214</v>
          </cell>
          <cell r="Y4113">
            <v>109.53763440860214</v>
          </cell>
          <cell r="Z4113">
            <v>121.70848267622461</v>
          </cell>
          <cell r="AB4113" t="str">
            <v/>
          </cell>
          <cell r="AC4113">
            <v>70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I4113" t="str">
            <v/>
          </cell>
          <cell r="AJ4113" t="str">
            <v/>
          </cell>
        </row>
        <row r="4114">
          <cell r="A4114" t="str">
            <v>ACTIVE</v>
          </cell>
          <cell r="B4114" t="str">
            <v>401-488</v>
          </cell>
          <cell r="C4114">
            <v>22553885</v>
          </cell>
          <cell r="D4114" t="str">
            <v>401-488</v>
          </cell>
          <cell r="E4114" t="str">
            <v>SCH 40</v>
          </cell>
          <cell r="F4114" t="str">
            <v>5X5X3 REDUCING TEE SXSXS</v>
          </cell>
          <cell r="G4114">
            <v>3.5649999999999999</v>
          </cell>
          <cell r="H4114">
            <v>1.6170554799999999</v>
          </cell>
          <cell r="I4114">
            <v>2</v>
          </cell>
          <cell r="J4114" t="str">
            <v>-</v>
          </cell>
          <cell r="K4114">
            <v>121.70848267622461</v>
          </cell>
          <cell r="L4114">
            <v>11.032999999999999</v>
          </cell>
          <cell r="M4114" t="str">
            <v>DURA</v>
          </cell>
          <cell r="N4114" t="str">
            <v>401-488</v>
          </cell>
          <cell r="O4114" t="str">
            <v>BOX</v>
          </cell>
          <cell r="P4114" t="str">
            <v>D</v>
          </cell>
          <cell r="Q4114" t="str">
            <v>M</v>
          </cell>
          <cell r="R4114">
            <v>108.67612293144208</v>
          </cell>
          <cell r="S4114">
            <v>122.80401891252954</v>
          </cell>
          <cell r="T4114">
            <v>101.87</v>
          </cell>
          <cell r="U4114">
            <v>101.87</v>
          </cell>
          <cell r="V4114">
            <v>101.87</v>
          </cell>
          <cell r="W4114">
            <v>109.53763440860214</v>
          </cell>
          <cell r="X4114">
            <v>109.53763440860214</v>
          </cell>
          <cell r="Y4114">
            <v>109.53763440860214</v>
          </cell>
          <cell r="Z4114">
            <v>121.70848267622461</v>
          </cell>
          <cell r="AB4114" t="str">
            <v/>
          </cell>
          <cell r="AC4114">
            <v>71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I4114" t="str">
            <v/>
          </cell>
          <cell r="AJ4114" t="str">
            <v/>
          </cell>
        </row>
        <row r="4115">
          <cell r="A4115" t="str">
            <v>ACTIVE</v>
          </cell>
          <cell r="B4115" t="str">
            <v>401-490</v>
          </cell>
          <cell r="C4115">
            <v>22553887</v>
          </cell>
          <cell r="D4115" t="str">
            <v>401-490</v>
          </cell>
          <cell r="E4115" t="str">
            <v>SCH 40</v>
          </cell>
          <cell r="F4115" t="str">
            <v>5X5X4 REDUCING TEE SXSXS</v>
          </cell>
          <cell r="G4115">
            <v>4.0750000000000002</v>
          </cell>
          <cell r="H4115">
            <v>1.8483874</v>
          </cell>
          <cell r="I4115">
            <v>2</v>
          </cell>
          <cell r="J4115" t="str">
            <v>-</v>
          </cell>
          <cell r="K4115">
            <v>121.70848267622461</v>
          </cell>
          <cell r="L4115">
            <v>11.032999999999999</v>
          </cell>
          <cell r="M4115" t="str">
            <v>DURA</v>
          </cell>
          <cell r="N4115" t="str">
            <v>401-490</v>
          </cell>
          <cell r="O4115" t="str">
            <v>BOX</v>
          </cell>
          <cell r="P4115" t="str">
            <v>D</v>
          </cell>
          <cell r="Q4115" t="str">
            <v>M</v>
          </cell>
          <cell r="R4115">
            <v>108.67612293144208</v>
          </cell>
          <cell r="S4115">
            <v>122.80401891252954</v>
          </cell>
          <cell r="T4115">
            <v>101.87</v>
          </cell>
          <cell r="U4115">
            <v>101.87</v>
          </cell>
          <cell r="V4115">
            <v>101.87</v>
          </cell>
          <cell r="W4115">
            <v>109.53763440860214</v>
          </cell>
          <cell r="X4115">
            <v>109.53763440860214</v>
          </cell>
          <cell r="Y4115">
            <v>109.53763440860214</v>
          </cell>
          <cell r="Z4115">
            <v>121.70848267622461</v>
          </cell>
          <cell r="AB4115" t="str">
            <v/>
          </cell>
          <cell r="AC4115">
            <v>72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I4115" t="str">
            <v/>
          </cell>
          <cell r="AJ4115" t="str">
            <v/>
          </cell>
        </row>
        <row r="4116">
          <cell r="A4116" t="str">
            <v>ACTIVE</v>
          </cell>
          <cell r="B4116" t="str">
            <v>401-528</v>
          </cell>
          <cell r="C4116">
            <v>22553889</v>
          </cell>
          <cell r="D4116" t="str">
            <v>401-528</v>
          </cell>
          <cell r="E4116" t="str">
            <v>SCH 40</v>
          </cell>
          <cell r="F4116" t="str">
            <v>6X6X2 REDUCING TEE SXSXS</v>
          </cell>
          <cell r="G4116">
            <v>3.6850000000000001</v>
          </cell>
          <cell r="H4116">
            <v>1.67148652</v>
          </cell>
          <cell r="I4116">
            <v>2</v>
          </cell>
          <cell r="J4116" t="str">
            <v>-</v>
          </cell>
          <cell r="K4116">
            <v>174.70728793309436</v>
          </cell>
          <cell r="L4116">
            <v>15.836399999999999</v>
          </cell>
          <cell r="M4116" t="str">
            <v>DURA</v>
          </cell>
          <cell r="N4116" t="str">
            <v>401-528</v>
          </cell>
          <cell r="O4116" t="str">
            <v>BOX</v>
          </cell>
          <cell r="P4116" t="str">
            <v>D</v>
          </cell>
          <cell r="Q4116" t="str">
            <v>M</v>
          </cell>
          <cell r="R4116">
            <v>155.99290780141845</v>
          </cell>
          <cell r="S4116">
            <v>176.27198581560285</v>
          </cell>
          <cell r="T4116">
            <v>146.22999999999999</v>
          </cell>
          <cell r="U4116">
            <v>146.22999999999999</v>
          </cell>
          <cell r="V4116">
            <v>146.22999999999999</v>
          </cell>
          <cell r="W4116">
            <v>157.23655913978493</v>
          </cell>
          <cell r="X4116">
            <v>157.23655913978493</v>
          </cell>
          <cell r="Y4116">
            <v>157.23655913978493</v>
          </cell>
          <cell r="Z4116">
            <v>174.70728793309436</v>
          </cell>
          <cell r="AB4116" t="str">
            <v/>
          </cell>
          <cell r="AC4116">
            <v>73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I4116" t="str">
            <v/>
          </cell>
          <cell r="AJ4116" t="str">
            <v/>
          </cell>
        </row>
        <row r="4117">
          <cell r="A4117" t="str">
            <v>ACTIVE</v>
          </cell>
          <cell r="B4117" t="str">
            <v>401-530</v>
          </cell>
          <cell r="C4117">
            <v>22553891</v>
          </cell>
          <cell r="D4117" t="str">
            <v>401-530</v>
          </cell>
          <cell r="E4117" t="str">
            <v>SCH 40</v>
          </cell>
          <cell r="F4117" t="str">
            <v>6X6X3 REDUCING TEE SXSXS</v>
          </cell>
          <cell r="G4117">
            <v>4.6399999999999997</v>
          </cell>
          <cell r="H4117">
            <v>2.1046668799999999</v>
          </cell>
          <cell r="I4117">
            <v>2</v>
          </cell>
          <cell r="J4117" t="str">
            <v>-</v>
          </cell>
          <cell r="K4117">
            <v>174.70728793309436</v>
          </cell>
          <cell r="L4117">
            <v>16.31108</v>
          </cell>
          <cell r="M4117" t="str">
            <v>DURA</v>
          </cell>
          <cell r="N4117" t="str">
            <v>401-530</v>
          </cell>
          <cell r="O4117" t="str">
            <v>BOX</v>
          </cell>
          <cell r="P4117" t="str">
            <v>D</v>
          </cell>
          <cell r="Q4117" t="str">
            <v>M</v>
          </cell>
          <cell r="R4117">
            <v>155.99290780141845</v>
          </cell>
          <cell r="S4117">
            <v>176.27198581560285</v>
          </cell>
          <cell r="T4117">
            <v>146.22999999999999</v>
          </cell>
          <cell r="U4117">
            <v>146.22999999999999</v>
          </cell>
          <cell r="V4117">
            <v>146.22999999999999</v>
          </cell>
          <cell r="W4117">
            <v>157.23655913978493</v>
          </cell>
          <cell r="X4117">
            <v>157.23655913978493</v>
          </cell>
          <cell r="Y4117">
            <v>157.23655913978493</v>
          </cell>
          <cell r="Z4117">
            <v>174.70728793309436</v>
          </cell>
          <cell r="AB4117" t="str">
            <v/>
          </cell>
          <cell r="AC4117">
            <v>74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I4117" t="str">
            <v/>
          </cell>
          <cell r="AJ4117" t="str">
            <v/>
          </cell>
        </row>
        <row r="4118">
          <cell r="A4118" t="str">
            <v>ACTIVE</v>
          </cell>
          <cell r="B4118" t="str">
            <v>401-532</v>
          </cell>
          <cell r="C4118">
            <v>22553893</v>
          </cell>
          <cell r="D4118" t="str">
            <v>401-532</v>
          </cell>
          <cell r="E4118" t="str">
            <v>SCH 40</v>
          </cell>
          <cell r="F4118" t="str">
            <v>6X6X4 REDUCING TEE SXSXS</v>
          </cell>
          <cell r="G4118">
            <v>5.0049999999999999</v>
          </cell>
          <cell r="H4118">
            <v>2.2702279599999997</v>
          </cell>
          <cell r="I4118">
            <v>2</v>
          </cell>
          <cell r="J4118" t="str">
            <v>-</v>
          </cell>
          <cell r="K4118">
            <v>171.03333333333333</v>
          </cell>
          <cell r="L4118">
            <v>16.31108</v>
          </cell>
          <cell r="M4118" t="str">
            <v>DURA</v>
          </cell>
          <cell r="N4118" t="str">
            <v>401-532</v>
          </cell>
          <cell r="O4118" t="str">
            <v>BOX</v>
          </cell>
          <cell r="P4118" t="str">
            <v>D</v>
          </cell>
          <cell r="Q4118" t="str">
            <v>M</v>
          </cell>
          <cell r="R4118">
            <v>155.99290780141845</v>
          </cell>
          <cell r="S4118">
            <v>176.27198581560285</v>
          </cell>
          <cell r="T4118">
            <v>146.22999999999999</v>
          </cell>
          <cell r="U4118">
            <v>146.22999999999999</v>
          </cell>
          <cell r="V4118">
            <v>146.22999999999999</v>
          </cell>
          <cell r="W4118">
            <v>153.93</v>
          </cell>
          <cell r="X4118">
            <v>153.93</v>
          </cell>
          <cell r="Y4118">
            <v>153.93</v>
          </cell>
          <cell r="Z4118">
            <v>171.03333333333333</v>
          </cell>
          <cell r="AB4118" t="str">
            <v/>
          </cell>
          <cell r="AC4118">
            <v>75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I4118" t="str">
            <v/>
          </cell>
          <cell r="AJ4118" t="str">
            <v/>
          </cell>
        </row>
        <row r="4119">
          <cell r="A4119" t="str">
            <v>ACTIVE</v>
          </cell>
          <cell r="B4119" t="str">
            <v>401-578</v>
          </cell>
          <cell r="C4119">
            <v>22553895</v>
          </cell>
          <cell r="D4119" t="str">
            <v>401-578</v>
          </cell>
          <cell r="E4119" t="str">
            <v>SCH 40</v>
          </cell>
          <cell r="F4119" t="str">
            <v>8X8X2 REDUCING TEE SXSXS</v>
          </cell>
          <cell r="G4119">
            <v>7.16</v>
          </cell>
          <cell r="H4119">
            <v>3.2477187199999999</v>
          </cell>
          <cell r="I4119">
            <v>2</v>
          </cell>
          <cell r="J4119" t="str">
            <v>-</v>
          </cell>
          <cell r="K4119">
            <v>423.11827956989242</v>
          </cell>
          <cell r="L4119">
            <v>38.354399999999998</v>
          </cell>
          <cell r="M4119" t="str">
            <v>DURA</v>
          </cell>
          <cell r="N4119" t="str">
            <v>401-578</v>
          </cell>
          <cell r="O4119" t="str">
            <v>BOX</v>
          </cell>
          <cell r="P4119" t="str">
            <v>D</v>
          </cell>
          <cell r="Q4119" t="str">
            <v>M</v>
          </cell>
          <cell r="R4119">
            <v>377.80141843971637</v>
          </cell>
          <cell r="S4119">
            <v>426.91560283687949</v>
          </cell>
          <cell r="T4119">
            <v>354.15</v>
          </cell>
          <cell r="U4119">
            <v>354.15</v>
          </cell>
          <cell r="V4119">
            <v>354.15</v>
          </cell>
          <cell r="W4119">
            <v>380.80645161290317</v>
          </cell>
          <cell r="X4119">
            <v>380.80645161290317</v>
          </cell>
          <cell r="Y4119">
            <v>380.80645161290317</v>
          </cell>
          <cell r="Z4119">
            <v>423.11827956989242</v>
          </cell>
          <cell r="AB4119" t="str">
            <v/>
          </cell>
          <cell r="AC4119">
            <v>76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I4119" t="str">
            <v/>
          </cell>
          <cell r="AJ4119" t="str">
            <v/>
          </cell>
        </row>
        <row r="4120">
          <cell r="A4120" t="str">
            <v>ACTIVE</v>
          </cell>
          <cell r="B4120" t="str">
            <v>401-580</v>
          </cell>
          <cell r="C4120">
            <v>22553897</v>
          </cell>
          <cell r="D4120" t="str">
            <v>401-580</v>
          </cell>
          <cell r="E4120" t="str">
            <v>SCH 40</v>
          </cell>
          <cell r="F4120" t="str">
            <v>8X8X3 REDUCING TEE SXSXS</v>
          </cell>
          <cell r="G4120">
            <v>7.8949999999999996</v>
          </cell>
          <cell r="H4120">
            <v>3.5811088399999997</v>
          </cell>
          <cell r="I4120">
            <v>2</v>
          </cell>
          <cell r="J4120" t="str">
            <v>-</v>
          </cell>
          <cell r="K4120">
            <v>405.17323775388286</v>
          </cell>
          <cell r="L4120">
            <v>36.727200000000003</v>
          </cell>
          <cell r="M4120" t="str">
            <v>DURA</v>
          </cell>
          <cell r="N4120" t="str">
            <v>401-580</v>
          </cell>
          <cell r="O4120" t="str">
            <v>BOX</v>
          </cell>
          <cell r="P4120" t="str">
            <v>D</v>
          </cell>
          <cell r="Q4120" t="str">
            <v>M</v>
          </cell>
          <cell r="R4120">
            <v>361.77304964539013</v>
          </cell>
          <cell r="S4120">
            <v>408.80354609929083</v>
          </cell>
          <cell r="T4120">
            <v>339.13</v>
          </cell>
          <cell r="U4120">
            <v>339.13</v>
          </cell>
          <cell r="V4120">
            <v>339.13</v>
          </cell>
          <cell r="W4120">
            <v>364.6559139784946</v>
          </cell>
          <cell r="X4120">
            <v>364.6559139784946</v>
          </cell>
          <cell r="Y4120">
            <v>364.6559139784946</v>
          </cell>
          <cell r="Z4120">
            <v>405.17323775388286</v>
          </cell>
          <cell r="AB4120" t="str">
            <v/>
          </cell>
          <cell r="AC4120">
            <v>77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I4120" t="str">
            <v/>
          </cell>
          <cell r="AJ4120" t="str">
            <v/>
          </cell>
        </row>
        <row r="4121">
          <cell r="A4121" t="str">
            <v>ACTIVE</v>
          </cell>
          <cell r="B4121" t="str">
            <v>401-582</v>
          </cell>
          <cell r="C4121">
            <v>22553899</v>
          </cell>
          <cell r="D4121" t="str">
            <v>401-582</v>
          </cell>
          <cell r="E4121" t="str">
            <v>SCH 40</v>
          </cell>
          <cell r="F4121" t="str">
            <v>8X8X4 REDUCING TEE SXSXS</v>
          </cell>
          <cell r="G4121">
            <v>8.3550000000000004</v>
          </cell>
          <cell r="H4121">
            <v>3.7897611600000003</v>
          </cell>
          <cell r="I4121">
            <v>2</v>
          </cell>
          <cell r="J4121" t="str">
            <v>-</v>
          </cell>
          <cell r="K4121">
            <v>405.17323775388286</v>
          </cell>
          <cell r="L4121">
            <v>36.727200000000003</v>
          </cell>
          <cell r="M4121" t="str">
            <v>DURA</v>
          </cell>
          <cell r="N4121" t="str">
            <v>401-582</v>
          </cell>
          <cell r="O4121" t="str">
            <v>BOX</v>
          </cell>
          <cell r="P4121" t="str">
            <v>D</v>
          </cell>
          <cell r="Q4121" t="str">
            <v>M</v>
          </cell>
          <cell r="R4121">
            <v>361.77304964539013</v>
          </cell>
          <cell r="S4121">
            <v>408.80354609929083</v>
          </cell>
          <cell r="T4121">
            <v>339.13</v>
          </cell>
          <cell r="U4121">
            <v>339.13</v>
          </cell>
          <cell r="V4121">
            <v>339.13</v>
          </cell>
          <cell r="W4121">
            <v>364.6559139784946</v>
          </cell>
          <cell r="X4121">
            <v>364.6559139784946</v>
          </cell>
          <cell r="Y4121">
            <v>364.6559139784946</v>
          </cell>
          <cell r="Z4121">
            <v>405.17323775388286</v>
          </cell>
          <cell r="AB4121" t="str">
            <v/>
          </cell>
          <cell r="AC4121">
            <v>78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I4121" t="str">
            <v/>
          </cell>
          <cell r="AJ4121" t="str">
            <v/>
          </cell>
        </row>
        <row r="4122">
          <cell r="A4122" t="str">
            <v>ACTIVE</v>
          </cell>
          <cell r="B4122" t="str">
            <v>401-585</v>
          </cell>
          <cell r="C4122">
            <v>22553901</v>
          </cell>
          <cell r="D4122" t="str">
            <v>401-585</v>
          </cell>
          <cell r="E4122" t="str">
            <v>SCH 40</v>
          </cell>
          <cell r="F4122" t="str">
            <v>8X8X6 REDUCING TEE SXSXS</v>
          </cell>
          <cell r="G4122">
            <v>10.19</v>
          </cell>
          <cell r="H4122">
            <v>4.6221024799999997</v>
          </cell>
          <cell r="I4122">
            <v>2</v>
          </cell>
          <cell r="J4122" t="str">
            <v>-</v>
          </cell>
          <cell r="K4122">
            <v>405.17323775388286</v>
          </cell>
          <cell r="L4122">
            <v>36.727200000000003</v>
          </cell>
          <cell r="M4122" t="str">
            <v>DURA</v>
          </cell>
          <cell r="N4122" t="str">
            <v>401-585</v>
          </cell>
          <cell r="O4122" t="str">
            <v>BOX</v>
          </cell>
          <cell r="P4122" t="str">
            <v>D</v>
          </cell>
          <cell r="Q4122" t="str">
            <v>M</v>
          </cell>
          <cell r="R4122">
            <v>361.77304964539013</v>
          </cell>
          <cell r="S4122">
            <v>408.80354609929083</v>
          </cell>
          <cell r="T4122">
            <v>339.13</v>
          </cell>
          <cell r="U4122">
            <v>339.13</v>
          </cell>
          <cell r="V4122">
            <v>339.13</v>
          </cell>
          <cell r="W4122">
            <v>364.6559139784946</v>
          </cell>
          <cell r="X4122">
            <v>364.6559139784946</v>
          </cell>
          <cell r="Y4122">
            <v>364.6559139784946</v>
          </cell>
          <cell r="Z4122">
            <v>405.17323775388286</v>
          </cell>
          <cell r="AB4122" t="str">
            <v/>
          </cell>
          <cell r="AC4122">
            <v>79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I4122" t="str">
            <v/>
          </cell>
          <cell r="AJ4122" t="str">
            <v/>
          </cell>
        </row>
        <row r="4123">
          <cell r="A4123" t="str">
            <v>ACTIVE</v>
          </cell>
          <cell r="B4123" t="str">
            <v>401-336</v>
          </cell>
          <cell r="C4123">
            <v>22553907</v>
          </cell>
          <cell r="D4123" t="str">
            <v>401-336</v>
          </cell>
          <cell r="E4123" t="str">
            <v>SCH 40</v>
          </cell>
          <cell r="F4123" t="str">
            <v>3X3X1-1/4 REDUCING TEE SXSXS</v>
          </cell>
          <cell r="G4123">
            <v>1.022</v>
          </cell>
          <cell r="H4123">
            <v>0.463571024</v>
          </cell>
          <cell r="I4123">
            <v>5</v>
          </cell>
          <cell r="J4123" t="str">
            <v>-</v>
          </cell>
          <cell r="K4123">
            <v>29.653524492234169</v>
          </cell>
          <cell r="L4123">
            <v>4.1565649999999996</v>
          </cell>
          <cell r="M4123" t="str">
            <v>DURA</v>
          </cell>
          <cell r="N4123" t="str">
            <v>401-336</v>
          </cell>
          <cell r="O4123">
            <v>1</v>
          </cell>
          <cell r="P4123" t="str">
            <v>D</v>
          </cell>
          <cell r="Q4123" t="str">
            <v>M</v>
          </cell>
          <cell r="R4123">
            <v>27.872340425531913</v>
          </cell>
          <cell r="S4123">
            <v>31.495744680851057</v>
          </cell>
          <cell r="T4123">
            <v>24.82</v>
          </cell>
          <cell r="U4123">
            <v>24.82</v>
          </cell>
          <cell r="V4123">
            <v>24.82</v>
          </cell>
          <cell r="W4123">
            <v>26.688172043010752</v>
          </cell>
          <cell r="X4123">
            <v>26.688172043010752</v>
          </cell>
          <cell r="Y4123">
            <v>26.688172043010752</v>
          </cell>
          <cell r="Z4123">
            <v>29.653524492234169</v>
          </cell>
          <cell r="AB4123" t="str">
            <v/>
          </cell>
          <cell r="AC4123">
            <v>62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I4123" t="str">
            <v/>
          </cell>
          <cell r="AJ4123" t="str">
            <v/>
          </cell>
        </row>
        <row r="4124">
          <cell r="A4124" t="str">
            <v>ACTIVE</v>
          </cell>
          <cell r="B4124" t="str">
            <v>438-209</v>
          </cell>
          <cell r="C4124">
            <v>22554140</v>
          </cell>
          <cell r="D4124" t="str">
            <v>438-209</v>
          </cell>
          <cell r="E4124" t="str">
            <v>SCH 40</v>
          </cell>
          <cell r="F4124" t="str">
            <v>1-1/2X1/2 RED BUSHING SPGX FIPT</v>
          </cell>
          <cell r="G4124">
            <v>0.104</v>
          </cell>
          <cell r="H4124">
            <v>4.7173567999999999E-2</v>
          </cell>
          <cell r="I4124">
            <v>100</v>
          </cell>
          <cell r="J4124" t="str">
            <v>-</v>
          </cell>
          <cell r="K4124">
            <v>4.1555555555555559</v>
          </cell>
          <cell r="L4124">
            <v>0.42672900000000002</v>
          </cell>
          <cell r="M4124" t="str">
            <v>DURA</v>
          </cell>
          <cell r="N4124" t="str">
            <v>438-209</v>
          </cell>
          <cell r="O4124">
            <v>5</v>
          </cell>
          <cell r="P4124" t="str">
            <v>D</v>
          </cell>
          <cell r="Q4124" t="str">
            <v>M</v>
          </cell>
          <cell r="R4124">
            <v>3.7825059101654852</v>
          </cell>
          <cell r="S4124">
            <v>4.2742316784869976</v>
          </cell>
          <cell r="T4124">
            <v>3.55</v>
          </cell>
          <cell r="U4124">
            <v>3.55</v>
          </cell>
          <cell r="V4124">
            <v>3.55</v>
          </cell>
          <cell r="W4124">
            <v>3.74</v>
          </cell>
          <cell r="X4124">
            <v>3.74</v>
          </cell>
          <cell r="Y4124">
            <v>3.74</v>
          </cell>
          <cell r="Z4124">
            <v>4.1555555555555559</v>
          </cell>
          <cell r="AB4124" t="str">
            <v/>
          </cell>
          <cell r="AC4124">
            <v>460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I4124" t="str">
            <v>00812361018316</v>
          </cell>
          <cell r="AJ4124" t="str">
            <v/>
          </cell>
        </row>
        <row r="4125">
          <cell r="A4125" t="str">
            <v>ACTIVE</v>
          </cell>
          <cell r="B4125" t="str">
            <v>438-290</v>
          </cell>
          <cell r="C4125">
            <v>22554144</v>
          </cell>
          <cell r="D4125" t="str">
            <v>438-290</v>
          </cell>
          <cell r="E4125" t="str">
            <v>SCH 40</v>
          </cell>
          <cell r="F4125" t="str">
            <v>2-1/2X1-1/4 RED BUSHING SPG X FIPT</v>
          </cell>
          <cell r="G4125">
            <v>0.32500000000000001</v>
          </cell>
          <cell r="H4125">
            <v>0.1474174</v>
          </cell>
          <cell r="I4125">
            <v>25</v>
          </cell>
          <cell r="J4125" t="str">
            <v>-</v>
          </cell>
          <cell r="K4125">
            <v>8.255675029868577</v>
          </cell>
          <cell r="L4125">
            <v>0.748</v>
          </cell>
          <cell r="M4125" t="str">
            <v>DURA</v>
          </cell>
          <cell r="N4125" t="str">
            <v>438-290</v>
          </cell>
          <cell r="O4125">
            <v>5</v>
          </cell>
          <cell r="P4125" t="str">
            <v>D</v>
          </cell>
          <cell r="Q4125" t="str">
            <v>M</v>
          </cell>
          <cell r="R4125">
            <v>7.3640661938534286</v>
          </cell>
          <cell r="S4125">
            <v>8.3213947990543744</v>
          </cell>
          <cell r="T4125">
            <v>6.91</v>
          </cell>
          <cell r="U4125">
            <v>6.91</v>
          </cell>
          <cell r="V4125">
            <v>6.91</v>
          </cell>
          <cell r="W4125">
            <v>7.43010752688172</v>
          </cell>
          <cell r="X4125">
            <v>7.43010752688172</v>
          </cell>
          <cell r="Y4125">
            <v>7.43010752688172</v>
          </cell>
          <cell r="Z4125">
            <v>8.255675029868577</v>
          </cell>
          <cell r="AB4125" t="str">
            <v/>
          </cell>
          <cell r="AC4125">
            <v>472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I4125" t="str">
            <v/>
          </cell>
          <cell r="AJ4125" t="str">
            <v/>
          </cell>
        </row>
        <row r="4126">
          <cell r="A4126" t="str">
            <v>ACTIVE</v>
          </cell>
          <cell r="B4126" t="str">
            <v>438-291</v>
          </cell>
          <cell r="C4126">
            <v>22554146</v>
          </cell>
          <cell r="D4126" t="str">
            <v>438-291</v>
          </cell>
          <cell r="E4126" t="str">
            <v>SCH 40</v>
          </cell>
          <cell r="F4126" t="str">
            <v>2-1/2X1-1/2 RED BUSHING SPG X FIPT</v>
          </cell>
          <cell r="G4126">
            <v>0.34</v>
          </cell>
          <cell r="H4126">
            <v>0.15422128000000002</v>
          </cell>
          <cell r="I4126">
            <v>25</v>
          </cell>
          <cell r="J4126" t="str">
            <v>-</v>
          </cell>
          <cell r="K4126">
            <v>8.255675029868577</v>
          </cell>
          <cell r="L4126">
            <v>0.748</v>
          </cell>
          <cell r="M4126" t="str">
            <v>DURA</v>
          </cell>
          <cell r="N4126" t="str">
            <v>438-291</v>
          </cell>
          <cell r="O4126">
            <v>5</v>
          </cell>
          <cell r="P4126" t="str">
            <v>D</v>
          </cell>
          <cell r="Q4126" t="str">
            <v>M</v>
          </cell>
          <cell r="R4126">
            <v>7.3640661938534286</v>
          </cell>
          <cell r="S4126">
            <v>8.3213947990543744</v>
          </cell>
          <cell r="T4126">
            <v>6.91</v>
          </cell>
          <cell r="U4126">
            <v>6.91</v>
          </cell>
          <cell r="V4126">
            <v>6.91</v>
          </cell>
          <cell r="W4126">
            <v>7.43010752688172</v>
          </cell>
          <cell r="X4126">
            <v>7.43010752688172</v>
          </cell>
          <cell r="Y4126">
            <v>7.43010752688172</v>
          </cell>
          <cell r="Z4126">
            <v>8.255675029868577</v>
          </cell>
          <cell r="AB4126" t="str">
            <v/>
          </cell>
          <cell r="AC4126">
            <v>473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I4126" t="str">
            <v/>
          </cell>
          <cell r="AJ4126" t="str">
            <v/>
          </cell>
        </row>
        <row r="4127">
          <cell r="A4127" t="str">
            <v>ACTIVE</v>
          </cell>
          <cell r="B4127" t="str">
            <v>438-287</v>
          </cell>
          <cell r="C4127">
            <v>22554148</v>
          </cell>
          <cell r="D4127" t="str">
            <v>438-287</v>
          </cell>
          <cell r="E4127" t="str">
            <v>SCH 40</v>
          </cell>
          <cell r="F4127" t="str">
            <v>2-1/2X1/2 RED BUSHING SPG X FIPT</v>
          </cell>
          <cell r="G4127">
            <v>0.33</v>
          </cell>
          <cell r="H4127">
            <v>0.14968536000000002</v>
          </cell>
          <cell r="I4127">
            <v>25</v>
          </cell>
          <cell r="J4127" t="str">
            <v>-</v>
          </cell>
          <cell r="K4127">
            <v>8.255675029868577</v>
          </cell>
          <cell r="L4127">
            <v>0.67568000000000006</v>
          </cell>
          <cell r="M4127" t="str">
            <v>DURA</v>
          </cell>
          <cell r="N4127" t="str">
            <v>438-287</v>
          </cell>
          <cell r="O4127">
            <v>5</v>
          </cell>
          <cell r="P4127" t="str">
            <v>D</v>
          </cell>
          <cell r="Q4127" t="str">
            <v>M</v>
          </cell>
          <cell r="R4127">
            <v>7.3640661938534286</v>
          </cell>
          <cell r="S4127">
            <v>8.3213947990543744</v>
          </cell>
          <cell r="T4127">
            <v>6.91</v>
          </cell>
          <cell r="U4127">
            <v>6.91</v>
          </cell>
          <cell r="V4127">
            <v>6.91</v>
          </cell>
          <cell r="W4127">
            <v>7.43010752688172</v>
          </cell>
          <cell r="X4127">
            <v>7.43010752688172</v>
          </cell>
          <cell r="Y4127">
            <v>7.43010752688172</v>
          </cell>
          <cell r="Z4127">
            <v>8.255675029868577</v>
          </cell>
          <cell r="AB4127" t="str">
            <v/>
          </cell>
          <cell r="AC4127">
            <v>469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I4127" t="str">
            <v/>
          </cell>
          <cell r="AJ4127" t="str">
            <v/>
          </cell>
        </row>
        <row r="4128">
          <cell r="A4128" t="str">
            <v>ACTIVE</v>
          </cell>
          <cell r="B4128" t="str">
            <v>438-071</v>
          </cell>
          <cell r="C4128">
            <v>22554152</v>
          </cell>
          <cell r="D4128" t="str">
            <v>438-071</v>
          </cell>
          <cell r="E4128" t="str">
            <v>SCH 40</v>
          </cell>
          <cell r="F4128" t="str">
            <v>1/2X1/8 REDUCER BUSHING SPGX FIPT</v>
          </cell>
          <cell r="G4128">
            <v>2.3E-2</v>
          </cell>
          <cell r="H4128">
            <v>1.0432616E-2</v>
          </cell>
          <cell r="I4128">
            <v>250</v>
          </cell>
          <cell r="J4128" t="str">
            <v>-</v>
          </cell>
          <cell r="K4128">
            <v>1.9593787335722817</v>
          </cell>
          <cell r="L4128">
            <v>0.17799999999999999</v>
          </cell>
          <cell r="M4128" t="str">
            <v>DURA</v>
          </cell>
          <cell r="N4128" t="str">
            <v>438-071</v>
          </cell>
          <cell r="O4128">
            <v>10</v>
          </cell>
          <cell r="P4128" t="str">
            <v>D</v>
          </cell>
          <cell r="Q4128" t="str">
            <v>M</v>
          </cell>
          <cell r="R4128">
            <v>1.7494089834515367</v>
          </cell>
          <cell r="S4128">
            <v>1.9768321513002363</v>
          </cell>
          <cell r="T4128">
            <v>1.64</v>
          </cell>
          <cell r="U4128">
            <v>1.64</v>
          </cell>
          <cell r="V4128">
            <v>1.64</v>
          </cell>
          <cell r="W4128">
            <v>1.7634408602150535</v>
          </cell>
          <cell r="X4128">
            <v>1.7634408602150535</v>
          </cell>
          <cell r="Y4128">
            <v>1.7634408602150535</v>
          </cell>
          <cell r="Z4128">
            <v>1.9593787335722817</v>
          </cell>
          <cell r="AB4128" t="str">
            <v/>
          </cell>
          <cell r="AC4128">
            <v>447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I4128" t="str">
            <v/>
          </cell>
          <cell r="AJ4128" t="str">
            <v/>
          </cell>
        </row>
        <row r="4129">
          <cell r="A4129" t="str">
            <v>ACTIVE</v>
          </cell>
          <cell r="B4129" t="str">
            <v>438-072</v>
          </cell>
          <cell r="C4129">
            <v>22554154</v>
          </cell>
          <cell r="D4129" t="str">
            <v>438-072</v>
          </cell>
          <cell r="E4129" t="str">
            <v>SCH 40</v>
          </cell>
          <cell r="F4129" t="str">
            <v>1/2X1/4 REDUCER BUSHING SPGX FIPT</v>
          </cell>
          <cell r="G4129">
            <v>2.1999999999999999E-2</v>
          </cell>
          <cell r="H4129">
            <v>9.9790239999999995E-3</v>
          </cell>
          <cell r="I4129">
            <v>250</v>
          </cell>
          <cell r="J4129" t="str">
            <v>-</v>
          </cell>
          <cell r="K4129">
            <v>1.9593787335722817</v>
          </cell>
          <cell r="L4129">
            <v>0.17407</v>
          </cell>
          <cell r="M4129" t="str">
            <v>DURA</v>
          </cell>
          <cell r="N4129" t="str">
            <v>438-072</v>
          </cell>
          <cell r="O4129">
            <v>10</v>
          </cell>
          <cell r="P4129" t="str">
            <v>D</v>
          </cell>
          <cell r="Q4129" t="str">
            <v>M</v>
          </cell>
          <cell r="R4129">
            <v>1.7494089834515367</v>
          </cell>
          <cell r="S4129">
            <v>1.9768321513002363</v>
          </cell>
          <cell r="T4129">
            <v>1.64</v>
          </cell>
          <cell r="U4129">
            <v>1.64</v>
          </cell>
          <cell r="V4129">
            <v>1.64</v>
          </cell>
          <cell r="W4129">
            <v>1.7634408602150535</v>
          </cell>
          <cell r="X4129">
            <v>1.7634408602150535</v>
          </cell>
          <cell r="Y4129">
            <v>1.7634408602150535</v>
          </cell>
          <cell r="Z4129">
            <v>1.9593787335722817</v>
          </cell>
          <cell r="AB4129" t="str">
            <v/>
          </cell>
          <cell r="AC4129">
            <v>448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I4129" t="str">
            <v/>
          </cell>
          <cell r="AJ4129" t="str">
            <v/>
          </cell>
        </row>
        <row r="4130">
          <cell r="A4130" t="str">
            <v>ACTIVE</v>
          </cell>
          <cell r="B4130" t="str">
            <v>438-073</v>
          </cell>
          <cell r="C4130">
            <v>22554156</v>
          </cell>
          <cell r="D4130" t="str">
            <v>438-073</v>
          </cell>
          <cell r="E4130" t="str">
            <v>SCH 40</v>
          </cell>
          <cell r="F4130" t="str">
            <v>1/2X3/8 REDUCER BUSHING SPGX FIPT</v>
          </cell>
          <cell r="G4130">
            <v>1.7999999999999999E-2</v>
          </cell>
          <cell r="H4130">
            <v>8.1646559999999993E-3</v>
          </cell>
          <cell r="I4130">
            <v>250</v>
          </cell>
          <cell r="J4130" t="str">
            <v>-</v>
          </cell>
          <cell r="K4130">
            <v>1.9593787335722817</v>
          </cell>
          <cell r="L4130">
            <v>0.17799999999999999</v>
          </cell>
          <cell r="M4130" t="str">
            <v>DURA</v>
          </cell>
          <cell r="N4130" t="str">
            <v>438-073</v>
          </cell>
          <cell r="O4130">
            <v>10</v>
          </cell>
          <cell r="P4130" t="str">
            <v>D</v>
          </cell>
          <cell r="Q4130" t="str">
            <v>M</v>
          </cell>
          <cell r="R4130">
            <v>1.7494089834515367</v>
          </cell>
          <cell r="S4130">
            <v>1.9768321513002363</v>
          </cell>
          <cell r="T4130">
            <v>1.64</v>
          </cell>
          <cell r="U4130">
            <v>1.64</v>
          </cell>
          <cell r="V4130">
            <v>1.64</v>
          </cell>
          <cell r="W4130">
            <v>1.7634408602150535</v>
          </cell>
          <cell r="X4130">
            <v>1.7634408602150535</v>
          </cell>
          <cell r="Y4130">
            <v>1.7634408602150535</v>
          </cell>
          <cell r="Z4130">
            <v>1.9593787335722817</v>
          </cell>
          <cell r="AB4130" t="str">
            <v/>
          </cell>
          <cell r="AC4130">
            <v>449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I4130" t="str">
            <v/>
          </cell>
          <cell r="AJ4130" t="str">
            <v/>
          </cell>
        </row>
        <row r="4131">
          <cell r="A4131" t="str">
            <v>ACTIVE</v>
          </cell>
          <cell r="B4131" t="str">
            <v>438-098</v>
          </cell>
          <cell r="C4131">
            <v>22554157</v>
          </cell>
          <cell r="D4131" t="str">
            <v>438-098</v>
          </cell>
          <cell r="E4131" t="str">
            <v>SCH 40</v>
          </cell>
          <cell r="F4131" t="str">
            <v>3/4X1/4 REDUCER BUSHING SPGX FIPT</v>
          </cell>
          <cell r="G4131">
            <v>3.6999999999999998E-2</v>
          </cell>
          <cell r="H4131">
            <v>1.6782903999999998E-2</v>
          </cell>
          <cell r="I4131">
            <v>250</v>
          </cell>
          <cell r="J4131" t="str">
            <v>-</v>
          </cell>
          <cell r="K4131">
            <v>1.9593787335722817</v>
          </cell>
          <cell r="L4131">
            <v>0.18334</v>
          </cell>
          <cell r="M4131" t="str">
            <v>DURA</v>
          </cell>
          <cell r="N4131" t="str">
            <v>438-098</v>
          </cell>
          <cell r="O4131">
            <v>10</v>
          </cell>
          <cell r="P4131" t="str">
            <v>D</v>
          </cell>
          <cell r="Q4131" t="str">
            <v>M</v>
          </cell>
          <cell r="R4131">
            <v>1.7494089834515367</v>
          </cell>
          <cell r="S4131">
            <v>1.9768321513002363</v>
          </cell>
          <cell r="T4131">
            <v>1.64</v>
          </cell>
          <cell r="U4131">
            <v>1.64</v>
          </cell>
          <cell r="V4131">
            <v>1.64</v>
          </cell>
          <cell r="W4131">
            <v>1.7634408602150535</v>
          </cell>
          <cell r="X4131">
            <v>1.7634408602150535</v>
          </cell>
          <cell r="Y4131">
            <v>1.7634408602150535</v>
          </cell>
          <cell r="Z4131">
            <v>1.9593787335722817</v>
          </cell>
          <cell r="AB4131" t="str">
            <v/>
          </cell>
          <cell r="AC4131">
            <v>450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I4131" t="str">
            <v/>
          </cell>
          <cell r="AJ4131" t="str">
            <v/>
          </cell>
        </row>
        <row r="4132">
          <cell r="A4132" t="str">
            <v>ACTIVE</v>
          </cell>
          <cell r="B4132" t="str">
            <v>438-247</v>
          </cell>
          <cell r="C4132">
            <v>22554158</v>
          </cell>
          <cell r="D4132" t="str">
            <v>438-247</v>
          </cell>
          <cell r="E4132" t="str">
            <v>SCH 40</v>
          </cell>
          <cell r="F4132" t="str">
            <v>2X1/2 REDUCER BUSHING SPGX FIPT</v>
          </cell>
          <cell r="G4132">
            <v>0.1464</v>
          </cell>
          <cell r="H4132">
            <v>6.6405868800000004E-2</v>
          </cell>
          <cell r="I4132">
            <v>50</v>
          </cell>
          <cell r="J4132" t="str">
            <v>-</v>
          </cell>
          <cell r="K4132">
            <v>5.5666666666666664</v>
          </cell>
          <cell r="L4132">
            <v>0.49027999999999999</v>
          </cell>
          <cell r="M4132" t="str">
            <v>DURA</v>
          </cell>
          <cell r="N4132" t="str">
            <v>438-247</v>
          </cell>
          <cell r="O4132">
            <v>5</v>
          </cell>
          <cell r="P4132" t="str">
            <v>D</v>
          </cell>
          <cell r="Q4132" t="str">
            <v>M</v>
          </cell>
          <cell r="R4132">
            <v>5.0709219858156027</v>
          </cell>
          <cell r="S4132">
            <v>5.730141843971631</v>
          </cell>
          <cell r="T4132">
            <v>4.76</v>
          </cell>
          <cell r="U4132">
            <v>4.76</v>
          </cell>
          <cell r="V4132">
            <v>4.76</v>
          </cell>
          <cell r="W4132">
            <v>5.01</v>
          </cell>
          <cell r="X4132">
            <v>5.01</v>
          </cell>
          <cell r="Y4132">
            <v>5.01</v>
          </cell>
          <cell r="Z4132">
            <v>5.5666666666666664</v>
          </cell>
          <cell r="AB4132" t="str">
            <v/>
          </cell>
          <cell r="AC4132">
            <v>464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I4132" t="str">
            <v/>
          </cell>
          <cell r="AJ4132" t="str">
            <v/>
          </cell>
        </row>
        <row r="4133">
          <cell r="A4133" t="str">
            <v>ACTIVE</v>
          </cell>
          <cell r="B4133" t="str">
            <v>438-099</v>
          </cell>
          <cell r="C4133">
            <v>22554160</v>
          </cell>
          <cell r="D4133" t="str">
            <v>438-099</v>
          </cell>
          <cell r="E4133" t="str">
            <v>SCH 40</v>
          </cell>
          <cell r="F4133" t="str">
            <v>3/4X3/8 REDUCER BUSHING SPGX FIPT</v>
          </cell>
          <cell r="G4133">
            <v>0.04</v>
          </cell>
          <cell r="H4133">
            <v>1.8143679999999999E-2</v>
          </cell>
          <cell r="I4133">
            <v>250</v>
          </cell>
          <cell r="J4133" t="str">
            <v>-</v>
          </cell>
          <cell r="K4133">
            <v>1.9593787335722817</v>
          </cell>
          <cell r="L4133">
            <v>0.17799999999999999</v>
          </cell>
          <cell r="M4133" t="str">
            <v>DURA</v>
          </cell>
          <cell r="N4133" t="str">
            <v>438-099</v>
          </cell>
          <cell r="O4133">
            <v>10</v>
          </cell>
          <cell r="P4133" t="str">
            <v>D</v>
          </cell>
          <cell r="Q4133" t="str">
            <v>M</v>
          </cell>
          <cell r="R4133">
            <v>1.7494089834515367</v>
          </cell>
          <cell r="S4133">
            <v>1.9768321513002363</v>
          </cell>
          <cell r="T4133">
            <v>1.64</v>
          </cell>
          <cell r="U4133">
            <v>1.64</v>
          </cell>
          <cell r="V4133">
            <v>1.64</v>
          </cell>
          <cell r="W4133">
            <v>1.7634408602150535</v>
          </cell>
          <cell r="X4133">
            <v>1.7634408602150535</v>
          </cell>
          <cell r="Y4133">
            <v>1.7634408602150535</v>
          </cell>
          <cell r="Z4133">
            <v>1.9593787335722817</v>
          </cell>
          <cell r="AB4133" t="str">
            <v/>
          </cell>
          <cell r="AC4133">
            <v>451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I4133" t="str">
            <v/>
          </cell>
          <cell r="AJ4133" t="str">
            <v/>
          </cell>
        </row>
        <row r="4134">
          <cell r="A4134" t="str">
            <v>ACTIVE</v>
          </cell>
          <cell r="B4134" t="str">
            <v>438-128</v>
          </cell>
          <cell r="C4134">
            <v>22554162</v>
          </cell>
          <cell r="D4134" t="str">
            <v>438-128</v>
          </cell>
          <cell r="E4134" t="str">
            <v>SCH 40</v>
          </cell>
          <cell r="F4134" t="str">
            <v>1X1/4 REDUCER BUSHING SPGX FIPT</v>
          </cell>
          <cell r="G4134">
            <v>7.5999999999999998E-2</v>
          </cell>
          <cell r="H4134">
            <v>3.4472992000000001E-2</v>
          </cell>
          <cell r="I4134">
            <v>250</v>
          </cell>
          <cell r="J4134" t="str">
            <v>-</v>
          </cell>
          <cell r="K4134">
            <v>2.4014336917562722</v>
          </cell>
          <cell r="L4134">
            <v>0.212592</v>
          </cell>
          <cell r="M4134" t="str">
            <v>DURA</v>
          </cell>
          <cell r="N4134" t="str">
            <v>438-128</v>
          </cell>
          <cell r="O4134">
            <v>10</v>
          </cell>
          <cell r="P4134" t="str">
            <v>D</v>
          </cell>
          <cell r="Q4134" t="str">
            <v>M</v>
          </cell>
          <cell r="R4134">
            <v>2.1394799054373523</v>
          </cell>
          <cell r="S4134">
            <v>2.4176122931442081</v>
          </cell>
          <cell r="T4134">
            <v>2.0099999999999998</v>
          </cell>
          <cell r="U4134">
            <v>2.0099999999999998</v>
          </cell>
          <cell r="V4134">
            <v>2.0099999999999998</v>
          </cell>
          <cell r="W4134">
            <v>2.161290322580645</v>
          </cell>
          <cell r="X4134">
            <v>2.161290322580645</v>
          </cell>
          <cell r="Y4134">
            <v>2.161290322580645</v>
          </cell>
          <cell r="Z4134">
            <v>2.4014336917562722</v>
          </cell>
          <cell r="AB4134" t="str">
            <v/>
          </cell>
          <cell r="AC4134">
            <v>453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I4134" t="str">
            <v/>
          </cell>
          <cell r="AJ4134" t="str">
            <v/>
          </cell>
        </row>
        <row r="4135">
          <cell r="A4135" t="str">
            <v>ACTIVE</v>
          </cell>
          <cell r="B4135" t="str">
            <v>438-129</v>
          </cell>
          <cell r="C4135">
            <v>22554164</v>
          </cell>
          <cell r="D4135" t="str">
            <v>438-129</v>
          </cell>
          <cell r="E4135" t="str">
            <v>SCH 40</v>
          </cell>
          <cell r="F4135" t="str">
            <v>1X3/8 REDUCER BUSHING SPGX FIPT</v>
          </cell>
          <cell r="G4135">
            <v>6.4000000000000001E-2</v>
          </cell>
          <cell r="H4135">
            <v>2.9029888E-2</v>
          </cell>
          <cell r="I4135">
            <v>250</v>
          </cell>
          <cell r="J4135" t="str">
            <v>-</v>
          </cell>
          <cell r="K4135">
            <v>2.4014336917562722</v>
          </cell>
          <cell r="L4135">
            <v>0.2172</v>
          </cell>
          <cell r="M4135" t="str">
            <v>DURA</v>
          </cell>
          <cell r="N4135" t="str">
            <v>438-129</v>
          </cell>
          <cell r="O4135">
            <v>10</v>
          </cell>
          <cell r="P4135" t="str">
            <v>D</v>
          </cell>
          <cell r="Q4135" t="str">
            <v>M</v>
          </cell>
          <cell r="R4135">
            <v>2.1394799054373523</v>
          </cell>
          <cell r="S4135">
            <v>2.4176122931442081</v>
          </cell>
          <cell r="T4135">
            <v>2.0099999999999998</v>
          </cell>
          <cell r="U4135">
            <v>2.0099999999999998</v>
          </cell>
          <cell r="V4135">
            <v>2.0099999999999998</v>
          </cell>
          <cell r="W4135">
            <v>2.161290322580645</v>
          </cell>
          <cell r="X4135">
            <v>2.161290322580645</v>
          </cell>
          <cell r="Y4135">
            <v>2.161290322580645</v>
          </cell>
          <cell r="Z4135">
            <v>2.4014336917562722</v>
          </cell>
          <cell r="AB4135" t="str">
            <v/>
          </cell>
          <cell r="AC4135">
            <v>454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I4135" t="str">
            <v/>
          </cell>
          <cell r="AJ4135" t="str">
            <v/>
          </cell>
        </row>
        <row r="4136">
          <cell r="A4136" t="str">
            <v>ACTIVE</v>
          </cell>
          <cell r="B4136" t="str">
            <v>438-249</v>
          </cell>
          <cell r="C4136">
            <v>22554166</v>
          </cell>
          <cell r="D4136" t="str">
            <v>438-249</v>
          </cell>
          <cell r="E4136" t="str">
            <v>SCH 40</v>
          </cell>
          <cell r="F4136" t="str">
            <v>2X1 REDUCER BUSHING SPGX FIPT</v>
          </cell>
          <cell r="G4136">
            <v>0.16</v>
          </cell>
          <cell r="H4136">
            <v>7.2574719999999995E-2</v>
          </cell>
          <cell r="I4136">
            <v>50</v>
          </cell>
          <cell r="J4136" t="str">
            <v>-</v>
          </cell>
          <cell r="K4136">
            <v>5.6</v>
          </cell>
          <cell r="L4136">
            <v>5.3140790000000004</v>
          </cell>
          <cell r="M4136" t="str">
            <v>DURA</v>
          </cell>
          <cell r="N4136" t="str">
            <v>438-249</v>
          </cell>
          <cell r="O4136">
            <v>5</v>
          </cell>
          <cell r="P4136" t="str">
            <v>D</v>
          </cell>
          <cell r="Q4136" t="str">
            <v>M</v>
          </cell>
          <cell r="R4136">
            <v>5.0709219858156027</v>
          </cell>
          <cell r="S4136">
            <v>5.730141843971631</v>
          </cell>
          <cell r="T4136">
            <v>4.79</v>
          </cell>
          <cell r="U4136">
            <v>4.79</v>
          </cell>
          <cell r="V4136">
            <v>4.79</v>
          </cell>
          <cell r="W4136">
            <v>5.04</v>
          </cell>
          <cell r="X4136">
            <v>5.04</v>
          </cell>
          <cell r="Y4136">
            <v>5.04</v>
          </cell>
          <cell r="Z4136">
            <v>5.6</v>
          </cell>
          <cell r="AB4136" t="str">
            <v/>
          </cell>
          <cell r="AC4136">
            <v>466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I4136" t="str">
            <v>00812361018323</v>
          </cell>
          <cell r="AJ4136" t="str">
            <v/>
          </cell>
        </row>
        <row r="4137">
          <cell r="A4137" t="str">
            <v>ACTIVE</v>
          </cell>
          <cell r="B4137" t="str">
            <v>438-288</v>
          </cell>
          <cell r="C4137">
            <v>22554167</v>
          </cell>
          <cell r="D4137" t="str">
            <v>438-288</v>
          </cell>
          <cell r="E4137" t="str">
            <v>SCH 40</v>
          </cell>
          <cell r="F4137" t="str">
            <v>2-1/2X3/4 RED BUSHING SPG X FIPT</v>
          </cell>
          <cell r="G4137">
            <v>0.31900000000000001</v>
          </cell>
          <cell r="H4137">
            <v>0.14469584799999999</v>
          </cell>
          <cell r="I4137">
            <v>25</v>
          </cell>
          <cell r="J4137" t="str">
            <v>-</v>
          </cell>
          <cell r="K4137">
            <v>8.255675029868577</v>
          </cell>
          <cell r="L4137">
            <v>0.748</v>
          </cell>
          <cell r="M4137" t="str">
            <v>DURA</v>
          </cell>
          <cell r="N4137" t="str">
            <v>438-288</v>
          </cell>
          <cell r="O4137">
            <v>5</v>
          </cell>
          <cell r="P4137" t="str">
            <v>D</v>
          </cell>
          <cell r="Q4137" t="str">
            <v>M</v>
          </cell>
          <cell r="R4137">
            <v>7.3640661938534286</v>
          </cell>
          <cell r="S4137">
            <v>8.3213947990543744</v>
          </cell>
          <cell r="T4137">
            <v>6.91</v>
          </cell>
          <cell r="U4137">
            <v>6.91</v>
          </cell>
          <cell r="V4137">
            <v>6.91</v>
          </cell>
          <cell r="W4137">
            <v>7.43010752688172</v>
          </cell>
          <cell r="X4137">
            <v>7.43010752688172</v>
          </cell>
          <cell r="Y4137">
            <v>7.43010752688172</v>
          </cell>
          <cell r="Z4137">
            <v>8.255675029868577</v>
          </cell>
          <cell r="AB4137" t="str">
            <v/>
          </cell>
          <cell r="AC4137">
            <v>470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I4137" t="str">
            <v/>
          </cell>
          <cell r="AJ4137" t="str">
            <v/>
          </cell>
        </row>
        <row r="4138">
          <cell r="A4138" t="str">
            <v>ACTIVE</v>
          </cell>
          <cell r="B4138" t="str">
            <v>438-289</v>
          </cell>
          <cell r="C4138">
            <v>22554168</v>
          </cell>
          <cell r="D4138" t="str">
            <v>438-289</v>
          </cell>
          <cell r="E4138" t="str">
            <v>SCH 40</v>
          </cell>
          <cell r="F4138" t="str">
            <v>2-1/2X1 REDUCER BUSHING SPGX FIPT</v>
          </cell>
          <cell r="G4138">
            <v>0.32200000000000001</v>
          </cell>
          <cell r="H4138">
            <v>0.146056624</v>
          </cell>
          <cell r="I4138">
            <v>25</v>
          </cell>
          <cell r="J4138" t="str">
            <v>-</v>
          </cell>
          <cell r="K4138">
            <v>8.255675029868577</v>
          </cell>
          <cell r="L4138">
            <v>0.748</v>
          </cell>
          <cell r="M4138" t="str">
            <v>DURA</v>
          </cell>
          <cell r="N4138" t="str">
            <v>438-289</v>
          </cell>
          <cell r="O4138">
            <v>5</v>
          </cell>
          <cell r="P4138" t="str">
            <v>D</v>
          </cell>
          <cell r="Q4138" t="str">
            <v>M</v>
          </cell>
          <cell r="R4138">
            <v>7.3640661938534286</v>
          </cell>
          <cell r="S4138">
            <v>8.3213947990543744</v>
          </cell>
          <cell r="T4138">
            <v>6.91</v>
          </cell>
          <cell r="U4138">
            <v>6.91</v>
          </cell>
          <cell r="V4138">
            <v>6.91</v>
          </cell>
          <cell r="W4138">
            <v>7.43010752688172</v>
          </cell>
          <cell r="X4138">
            <v>7.43010752688172</v>
          </cell>
          <cell r="Y4138">
            <v>7.43010752688172</v>
          </cell>
          <cell r="Z4138">
            <v>8.255675029868577</v>
          </cell>
          <cell r="AB4138" t="str">
            <v/>
          </cell>
          <cell r="AC4138">
            <v>471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I4138" t="str">
            <v/>
          </cell>
          <cell r="AJ4138" t="str">
            <v/>
          </cell>
        </row>
        <row r="4139">
          <cell r="A4139" t="str">
            <v>ACTIVE</v>
          </cell>
          <cell r="B4139" t="str">
            <v>438-292</v>
          </cell>
          <cell r="C4139">
            <v>22554170</v>
          </cell>
          <cell r="D4139" t="str">
            <v>438-292</v>
          </cell>
          <cell r="E4139" t="str">
            <v>SCH 40</v>
          </cell>
          <cell r="F4139" t="str">
            <v>2-1/2X2 REDUCER BUSHING SPGX FIPT</v>
          </cell>
          <cell r="G4139">
            <v>0.28399999999999997</v>
          </cell>
          <cell r="H4139">
            <v>0.12882012799999998</v>
          </cell>
          <cell r="I4139">
            <v>25</v>
          </cell>
          <cell r="J4139" t="str">
            <v>-</v>
          </cell>
          <cell r="K4139">
            <v>8.255675029868577</v>
          </cell>
          <cell r="L4139">
            <v>0.64168999999999998</v>
          </cell>
          <cell r="M4139" t="str">
            <v>DURA</v>
          </cell>
          <cell r="N4139" t="str">
            <v>438-292</v>
          </cell>
          <cell r="O4139">
            <v>5</v>
          </cell>
          <cell r="P4139" t="str">
            <v>D</v>
          </cell>
          <cell r="Q4139" t="str">
            <v>M</v>
          </cell>
          <cell r="R4139">
            <v>7.3640661938534286</v>
          </cell>
          <cell r="S4139">
            <v>8.3213947990543744</v>
          </cell>
          <cell r="T4139">
            <v>6.91</v>
          </cell>
          <cell r="U4139">
            <v>6.91</v>
          </cell>
          <cell r="V4139">
            <v>6.91</v>
          </cell>
          <cell r="W4139">
            <v>7.43010752688172</v>
          </cell>
          <cell r="X4139">
            <v>7.43010752688172</v>
          </cell>
          <cell r="Y4139">
            <v>7.43010752688172</v>
          </cell>
          <cell r="Z4139">
            <v>8.255675029868577</v>
          </cell>
          <cell r="AB4139" t="str">
            <v/>
          </cell>
          <cell r="AC4139">
            <v>474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I4139" t="str">
            <v/>
          </cell>
          <cell r="AJ4139" t="str">
            <v/>
          </cell>
        </row>
        <row r="4140">
          <cell r="A4140" t="str">
            <v>ACTIVE</v>
          </cell>
          <cell r="B4140" t="str">
            <v>438-333</v>
          </cell>
          <cell r="C4140">
            <v>22554172</v>
          </cell>
          <cell r="D4140" t="str">
            <v>438-333</v>
          </cell>
          <cell r="E4140" t="str">
            <v>SCH 40</v>
          </cell>
          <cell r="F4140" t="str">
            <v>3X1/2 REDUCER BUSHING SPGX FIPT</v>
          </cell>
          <cell r="G4140">
            <v>0.45100000000000001</v>
          </cell>
          <cell r="H4140">
            <v>0.20456999200000001</v>
          </cell>
          <cell r="I4140">
            <v>25</v>
          </cell>
          <cell r="J4140" t="str">
            <v>-</v>
          </cell>
          <cell r="K4140">
            <v>9.4862604540023909</v>
          </cell>
          <cell r="L4140">
            <v>0.95388300000000004</v>
          </cell>
          <cell r="M4140" t="str">
            <v>DURA</v>
          </cell>
          <cell r="N4140" t="str">
            <v>438-333</v>
          </cell>
          <cell r="O4140">
            <v>5</v>
          </cell>
          <cell r="P4140" t="str">
            <v>D</v>
          </cell>
          <cell r="Q4140" t="str">
            <v>M</v>
          </cell>
          <cell r="R4140">
            <v>8.463356973995273</v>
          </cell>
          <cell r="S4140">
            <v>9.5635933806146571</v>
          </cell>
          <cell r="T4140">
            <v>7.9400000000000013</v>
          </cell>
          <cell r="U4140">
            <v>7.9400000000000013</v>
          </cell>
          <cell r="V4140">
            <v>7.9400000000000013</v>
          </cell>
          <cell r="W4140">
            <v>8.5376344086021518</v>
          </cell>
          <cell r="X4140">
            <v>8.5376344086021518</v>
          </cell>
          <cell r="Y4140">
            <v>8.5376344086021518</v>
          </cell>
          <cell r="Z4140">
            <v>9.4862604540023909</v>
          </cell>
          <cell r="AB4140" t="str">
            <v/>
          </cell>
          <cell r="AC4140">
            <v>475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I4140" t="str">
            <v/>
          </cell>
          <cell r="AJ4140" t="str">
            <v/>
          </cell>
        </row>
        <row r="4141">
          <cell r="A4141" t="str">
            <v>ACTIVE</v>
          </cell>
          <cell r="B4141" t="str">
            <v>438-334</v>
          </cell>
          <cell r="C4141">
            <v>22554174</v>
          </cell>
          <cell r="D4141" t="str">
            <v>438-334</v>
          </cell>
          <cell r="E4141" t="str">
            <v>SCH 40</v>
          </cell>
          <cell r="F4141" t="str">
            <v>3X3/4 REDUCER BUSHING SPGX FIPT</v>
          </cell>
          <cell r="G4141">
            <v>0.442</v>
          </cell>
          <cell r="H4141">
            <v>0.20048766400000001</v>
          </cell>
          <cell r="I4141">
            <v>25</v>
          </cell>
          <cell r="J4141" t="str">
            <v>-</v>
          </cell>
          <cell r="K4141">
            <v>9.4862604540023909</v>
          </cell>
          <cell r="L4141">
            <v>1.2623680000000002</v>
          </cell>
          <cell r="M4141" t="str">
            <v>DURA</v>
          </cell>
          <cell r="N4141" t="str">
            <v>438-334</v>
          </cell>
          <cell r="O4141">
            <v>5</v>
          </cell>
          <cell r="P4141" t="str">
            <v>D</v>
          </cell>
          <cell r="Q4141" t="str">
            <v>M</v>
          </cell>
          <cell r="R4141">
            <v>8.463356973995273</v>
          </cell>
          <cell r="S4141">
            <v>9.5635933806146571</v>
          </cell>
          <cell r="T4141">
            <v>7.9400000000000013</v>
          </cell>
          <cell r="U4141">
            <v>7.9400000000000013</v>
          </cell>
          <cell r="V4141">
            <v>7.9400000000000013</v>
          </cell>
          <cell r="W4141">
            <v>8.5376344086021518</v>
          </cell>
          <cell r="X4141">
            <v>8.5376344086021518</v>
          </cell>
          <cell r="Y4141">
            <v>8.5376344086021518</v>
          </cell>
          <cell r="Z4141">
            <v>9.4862604540023909</v>
          </cell>
          <cell r="AB4141" t="str">
            <v/>
          </cell>
          <cell r="AC4141">
            <v>476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I4141" t="str">
            <v/>
          </cell>
          <cell r="AJ4141" t="str">
            <v/>
          </cell>
        </row>
        <row r="4142">
          <cell r="A4142" t="str">
            <v>ACTIVE</v>
          </cell>
          <cell r="B4142" t="str">
            <v>438-335</v>
          </cell>
          <cell r="C4142">
            <v>22554176</v>
          </cell>
          <cell r="D4142" t="str">
            <v>438-335</v>
          </cell>
          <cell r="E4142" t="str">
            <v>SCH 40</v>
          </cell>
          <cell r="F4142" t="str">
            <v>3X1 REDUCER BUSHING SPGX FIPT</v>
          </cell>
          <cell r="G4142">
            <v>0.44700000000000001</v>
          </cell>
          <cell r="H4142">
            <v>0.202755624</v>
          </cell>
          <cell r="I4142">
            <v>25</v>
          </cell>
          <cell r="J4142" t="str">
            <v>-</v>
          </cell>
          <cell r="K4142">
            <v>9.4862604540023909</v>
          </cell>
          <cell r="L4142">
            <v>0.84048</v>
          </cell>
          <cell r="M4142" t="str">
            <v>DURA</v>
          </cell>
          <cell r="N4142" t="str">
            <v>438-335</v>
          </cell>
          <cell r="O4142">
            <v>5</v>
          </cell>
          <cell r="P4142" t="str">
            <v>D</v>
          </cell>
          <cell r="Q4142" t="str">
            <v>M</v>
          </cell>
          <cell r="R4142">
            <v>8.463356973995273</v>
          </cell>
          <cell r="S4142">
            <v>9.5635933806146571</v>
          </cell>
          <cell r="T4142">
            <v>7.9400000000000013</v>
          </cell>
          <cell r="U4142">
            <v>7.9400000000000013</v>
          </cell>
          <cell r="V4142">
            <v>7.9400000000000013</v>
          </cell>
          <cell r="W4142">
            <v>8.5376344086021518</v>
          </cell>
          <cell r="X4142">
            <v>8.5376344086021518</v>
          </cell>
          <cell r="Y4142">
            <v>8.5376344086021518</v>
          </cell>
          <cell r="Z4142">
            <v>9.4862604540023909</v>
          </cell>
          <cell r="AB4142" t="str">
            <v/>
          </cell>
          <cell r="AC4142">
            <v>477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I4142" t="str">
            <v/>
          </cell>
          <cell r="AJ4142" t="str">
            <v/>
          </cell>
        </row>
        <row r="4143">
          <cell r="A4143" t="str">
            <v>ACTIVE</v>
          </cell>
          <cell r="B4143" t="str">
            <v>438-336</v>
          </cell>
          <cell r="C4143">
            <v>22554178</v>
          </cell>
          <cell r="D4143" t="str">
            <v>438-336</v>
          </cell>
          <cell r="E4143" t="str">
            <v>SCH 40</v>
          </cell>
          <cell r="F4143" t="str">
            <v>3X1-1/4 REDUCER BUSHING SPGX FIPT</v>
          </cell>
          <cell r="G4143">
            <v>0.45</v>
          </cell>
          <cell r="H4143">
            <v>0.2041164</v>
          </cell>
          <cell r="I4143">
            <v>25</v>
          </cell>
          <cell r="J4143" t="str">
            <v>-</v>
          </cell>
          <cell r="K4143">
            <v>9.4862604540023909</v>
          </cell>
          <cell r="L4143">
            <v>0.73748000000000002</v>
          </cell>
          <cell r="M4143" t="str">
            <v>DURA</v>
          </cell>
          <cell r="N4143" t="str">
            <v>438-336</v>
          </cell>
          <cell r="O4143">
            <v>5</v>
          </cell>
          <cell r="P4143" t="str">
            <v>D</v>
          </cell>
          <cell r="Q4143" t="str">
            <v>M</v>
          </cell>
          <cell r="R4143">
            <v>8.463356973995273</v>
          </cell>
          <cell r="S4143">
            <v>9.5635933806146571</v>
          </cell>
          <cell r="T4143">
            <v>7.9400000000000013</v>
          </cell>
          <cell r="U4143">
            <v>7.9400000000000013</v>
          </cell>
          <cell r="V4143">
            <v>7.9400000000000013</v>
          </cell>
          <cell r="W4143">
            <v>8.5376344086021518</v>
          </cell>
          <cell r="X4143">
            <v>8.5376344086021518</v>
          </cell>
          <cell r="Y4143">
            <v>8.5376344086021518</v>
          </cell>
          <cell r="Z4143">
            <v>9.4862604540023909</v>
          </cell>
          <cell r="AB4143" t="str">
            <v/>
          </cell>
          <cell r="AC4143">
            <v>478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I4143" t="str">
            <v/>
          </cell>
          <cell r="AJ4143" t="str">
            <v/>
          </cell>
        </row>
        <row r="4144">
          <cell r="A4144" t="str">
            <v>ACTIVE</v>
          </cell>
          <cell r="B4144" t="str">
            <v>438-337</v>
          </cell>
          <cell r="C4144">
            <v>22554180</v>
          </cell>
          <cell r="D4144" t="str">
            <v>438-337</v>
          </cell>
          <cell r="E4144" t="str">
            <v>SCH 40</v>
          </cell>
          <cell r="F4144" t="str">
            <v>3X1-1/2 REDUCER BUSHING SPGX FIPT</v>
          </cell>
          <cell r="G4144">
            <v>0.44800000000000001</v>
          </cell>
          <cell r="H4144">
            <v>0.203209216</v>
          </cell>
          <cell r="I4144">
            <v>25</v>
          </cell>
          <cell r="J4144" t="str">
            <v>-</v>
          </cell>
          <cell r="K4144">
            <v>9.4862604540023909</v>
          </cell>
          <cell r="L4144">
            <v>0.85919999999999996</v>
          </cell>
          <cell r="M4144" t="str">
            <v>DURA</v>
          </cell>
          <cell r="N4144" t="str">
            <v>438-337</v>
          </cell>
          <cell r="O4144">
            <v>5</v>
          </cell>
          <cell r="P4144" t="str">
            <v>D</v>
          </cell>
          <cell r="Q4144" t="str">
            <v>M</v>
          </cell>
          <cell r="R4144">
            <v>8.463356973995273</v>
          </cell>
          <cell r="S4144">
            <v>9.5635933806146571</v>
          </cell>
          <cell r="T4144">
            <v>7.9400000000000013</v>
          </cell>
          <cell r="U4144">
            <v>7.9400000000000013</v>
          </cell>
          <cell r="V4144">
            <v>7.9400000000000013</v>
          </cell>
          <cell r="W4144">
            <v>8.5376344086021518</v>
          </cell>
          <cell r="X4144">
            <v>8.5376344086021518</v>
          </cell>
          <cell r="Y4144">
            <v>8.5376344086021518</v>
          </cell>
          <cell r="Z4144">
            <v>9.4862604540023909</v>
          </cell>
          <cell r="AB4144" t="str">
            <v/>
          </cell>
          <cell r="AC4144">
            <v>479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I4144" t="str">
            <v/>
          </cell>
          <cell r="AJ4144" t="str">
            <v/>
          </cell>
        </row>
        <row r="4145">
          <cell r="A4145" t="str">
            <v>ACTIVE</v>
          </cell>
          <cell r="B4145" t="str">
            <v>438-338</v>
          </cell>
          <cell r="C4145">
            <v>22554182</v>
          </cell>
          <cell r="D4145" t="str">
            <v>438-338</v>
          </cell>
          <cell r="E4145" t="str">
            <v>SCH 40</v>
          </cell>
          <cell r="F4145" t="str">
            <v>3X2 REDUCER BUSHING SPGX FIPT</v>
          </cell>
          <cell r="G4145">
            <v>0.435</v>
          </cell>
          <cell r="H4145">
            <v>0.19731251999999999</v>
          </cell>
          <cell r="I4145">
            <v>25</v>
          </cell>
          <cell r="J4145" t="str">
            <v>-</v>
          </cell>
          <cell r="K4145">
            <v>8.844444444444445</v>
          </cell>
          <cell r="L4145">
            <v>0.84048</v>
          </cell>
          <cell r="M4145" t="str">
            <v>DURA</v>
          </cell>
          <cell r="N4145" t="str">
            <v>438-338</v>
          </cell>
          <cell r="O4145">
            <v>5</v>
          </cell>
          <cell r="P4145" t="str">
            <v>D</v>
          </cell>
          <cell r="Q4145" t="str">
            <v>M</v>
          </cell>
          <cell r="R4145">
            <v>8.463356973995273</v>
          </cell>
          <cell r="S4145">
            <v>9.5635933806146571</v>
          </cell>
          <cell r="T4145">
            <v>7.5600000000000005</v>
          </cell>
          <cell r="U4145">
            <v>7.5600000000000005</v>
          </cell>
          <cell r="V4145">
            <v>7.5600000000000005</v>
          </cell>
          <cell r="W4145">
            <v>7.96</v>
          </cell>
          <cell r="X4145">
            <v>7.96</v>
          </cell>
          <cell r="Y4145">
            <v>7.96</v>
          </cell>
          <cell r="Z4145">
            <v>8.844444444444445</v>
          </cell>
          <cell r="AB4145" t="str">
            <v/>
          </cell>
          <cell r="AC4145">
            <v>480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I4145" t="str">
            <v/>
          </cell>
          <cell r="AJ4145" t="str">
            <v/>
          </cell>
        </row>
        <row r="4146">
          <cell r="A4146" t="str">
            <v>ACTIVE</v>
          </cell>
          <cell r="B4146" t="str">
            <v>438-339</v>
          </cell>
          <cell r="C4146">
            <v>22554184</v>
          </cell>
          <cell r="D4146" t="str">
            <v>438-339</v>
          </cell>
          <cell r="E4146" t="str">
            <v>SCH 40</v>
          </cell>
          <cell r="F4146" t="str">
            <v>3X2-1/2 REDUCER BUSHING SPGX FIPT</v>
          </cell>
          <cell r="G4146">
            <v>0.42599999999999999</v>
          </cell>
          <cell r="H4146">
            <v>0.193230192</v>
          </cell>
          <cell r="I4146">
            <v>25</v>
          </cell>
          <cell r="J4146" t="str">
            <v>-</v>
          </cell>
          <cell r="K4146">
            <v>9.3333333333333339</v>
          </cell>
          <cell r="L4146">
            <v>0.85919999999999996</v>
          </cell>
          <cell r="M4146" t="str">
            <v>DURA</v>
          </cell>
          <cell r="N4146" t="str">
            <v>438-339</v>
          </cell>
          <cell r="O4146">
            <v>5</v>
          </cell>
          <cell r="P4146" t="str">
            <v>D</v>
          </cell>
          <cell r="Q4146" t="str">
            <v>M</v>
          </cell>
          <cell r="R4146">
            <v>8.463356973995273</v>
          </cell>
          <cell r="S4146">
            <v>9.5635933806146571</v>
          </cell>
          <cell r="T4146">
            <v>7.98</v>
          </cell>
          <cell r="U4146">
            <v>7.98</v>
          </cell>
          <cell r="V4146">
            <v>7.98</v>
          </cell>
          <cell r="W4146">
            <v>8.4</v>
          </cell>
          <cell r="X4146">
            <v>8.4</v>
          </cell>
          <cell r="Y4146">
            <v>8.4</v>
          </cell>
          <cell r="Z4146">
            <v>9.3333333333333339</v>
          </cell>
          <cell r="AB4146" t="str">
            <v/>
          </cell>
          <cell r="AC4146">
            <v>481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I4146" t="str">
            <v/>
          </cell>
          <cell r="AJ4146" t="str">
            <v/>
          </cell>
        </row>
        <row r="4147">
          <cell r="A4147" t="str">
            <v>ACTIVE</v>
          </cell>
          <cell r="B4147" t="str">
            <v>438-415</v>
          </cell>
          <cell r="C4147">
            <v>22554186</v>
          </cell>
          <cell r="D4147" t="str">
            <v>438-415</v>
          </cell>
          <cell r="E4147" t="str">
            <v>SCH 40</v>
          </cell>
          <cell r="F4147" t="str">
            <v>4X1/2 REDUCER BUSHING SPGX FIPT</v>
          </cell>
          <cell r="G4147">
            <v>0.70899999999999996</v>
          </cell>
          <cell r="H4147">
            <v>0.321596728</v>
          </cell>
          <cell r="I4147">
            <v>10</v>
          </cell>
          <cell r="J4147" t="str">
            <v>-</v>
          </cell>
          <cell r="K4147">
            <v>21.182795698924728</v>
          </cell>
          <cell r="L4147">
            <v>1.92</v>
          </cell>
          <cell r="M4147" t="str">
            <v>DURA</v>
          </cell>
          <cell r="N4147" t="str">
            <v>438-415</v>
          </cell>
          <cell r="O4147" t="str">
            <v>BOX</v>
          </cell>
          <cell r="P4147" t="str">
            <v>D</v>
          </cell>
          <cell r="Q4147" t="str">
            <v>M</v>
          </cell>
          <cell r="R4147">
            <v>18.912529550827422</v>
          </cell>
          <cell r="S4147">
            <v>21.371158392434985</v>
          </cell>
          <cell r="T4147">
            <v>17.73</v>
          </cell>
          <cell r="U4147">
            <v>17.73</v>
          </cell>
          <cell r="V4147">
            <v>17.73</v>
          </cell>
          <cell r="W4147">
            <v>19.064516129032256</v>
          </cell>
          <cell r="X4147">
            <v>19.064516129032256</v>
          </cell>
          <cell r="Y4147">
            <v>19.064516129032256</v>
          </cell>
          <cell r="Z4147">
            <v>21.182795698924728</v>
          </cell>
          <cell r="AB4147" t="str">
            <v/>
          </cell>
          <cell r="AC4147">
            <v>482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I4147" t="str">
            <v/>
          </cell>
          <cell r="AJ4147" t="str">
            <v/>
          </cell>
        </row>
        <row r="4148">
          <cell r="A4148" t="str">
            <v>ACTIVE</v>
          </cell>
          <cell r="B4148" t="str">
            <v>438-416</v>
          </cell>
          <cell r="C4148">
            <v>22554188</v>
          </cell>
          <cell r="D4148" t="str">
            <v>438-416</v>
          </cell>
          <cell r="E4148" t="str">
            <v>SCH 40</v>
          </cell>
          <cell r="F4148" t="str">
            <v>4X3/4 REDUCER BUSHING SPGX FIPT</v>
          </cell>
          <cell r="G4148">
            <v>0.44800000000000001</v>
          </cell>
          <cell r="H4148">
            <v>0.203209216</v>
          </cell>
          <cell r="I4148">
            <v>10</v>
          </cell>
          <cell r="J4148" t="str">
            <v>-</v>
          </cell>
          <cell r="K4148">
            <v>21.182795698924728</v>
          </cell>
          <cell r="L4148">
            <v>1.92</v>
          </cell>
          <cell r="M4148" t="str">
            <v>DURA</v>
          </cell>
          <cell r="N4148" t="str">
            <v>438-416</v>
          </cell>
          <cell r="O4148" t="str">
            <v>BOX</v>
          </cell>
          <cell r="P4148" t="str">
            <v>D</v>
          </cell>
          <cell r="Q4148" t="str">
            <v>M</v>
          </cell>
          <cell r="R4148">
            <v>18.912529550827422</v>
          </cell>
          <cell r="S4148">
            <v>21.371158392434985</v>
          </cell>
          <cell r="T4148">
            <v>17.73</v>
          </cell>
          <cell r="U4148">
            <v>17.73</v>
          </cell>
          <cell r="V4148">
            <v>17.73</v>
          </cell>
          <cell r="W4148">
            <v>19.064516129032256</v>
          </cell>
          <cell r="X4148">
            <v>19.064516129032256</v>
          </cell>
          <cell r="Y4148">
            <v>19.064516129032256</v>
          </cell>
          <cell r="Z4148">
            <v>21.182795698924728</v>
          </cell>
          <cell r="AB4148" t="str">
            <v/>
          </cell>
          <cell r="AC4148">
            <v>483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I4148" t="str">
            <v/>
          </cell>
          <cell r="AJ4148" t="str">
            <v/>
          </cell>
        </row>
        <row r="4149">
          <cell r="A4149" t="str">
            <v>ACTIVE</v>
          </cell>
          <cell r="B4149" t="str">
            <v>438-417</v>
          </cell>
          <cell r="C4149">
            <v>22554190</v>
          </cell>
          <cell r="D4149" t="str">
            <v>438-417</v>
          </cell>
          <cell r="E4149" t="str">
            <v>SCH 40</v>
          </cell>
          <cell r="F4149" t="str">
            <v>4X1 REDUCER BUSHING SPGX FIPT</v>
          </cell>
          <cell r="G4149">
            <v>0.71299999999999997</v>
          </cell>
          <cell r="H4149">
            <v>0.32341109600000001</v>
          </cell>
          <cell r="I4149">
            <v>10</v>
          </cell>
          <cell r="J4149" t="str">
            <v>-</v>
          </cell>
          <cell r="K4149">
            <v>21.182795698924728</v>
          </cell>
          <cell r="L4149">
            <v>0.19158</v>
          </cell>
          <cell r="M4149" t="str">
            <v>DURA</v>
          </cell>
          <cell r="N4149" t="str">
            <v>438-417</v>
          </cell>
          <cell r="O4149" t="str">
            <v>BOX</v>
          </cell>
          <cell r="P4149" t="str">
            <v>D</v>
          </cell>
          <cell r="Q4149" t="str">
            <v>M</v>
          </cell>
          <cell r="R4149">
            <v>18.912529550827422</v>
          </cell>
          <cell r="S4149">
            <v>21.371158392434985</v>
          </cell>
          <cell r="T4149">
            <v>17.73</v>
          </cell>
          <cell r="U4149">
            <v>17.73</v>
          </cell>
          <cell r="V4149">
            <v>17.73</v>
          </cell>
          <cell r="W4149">
            <v>19.064516129032256</v>
          </cell>
          <cell r="X4149">
            <v>19.064516129032256</v>
          </cell>
          <cell r="Y4149">
            <v>19.064516129032256</v>
          </cell>
          <cell r="Z4149">
            <v>21.182795698924728</v>
          </cell>
          <cell r="AB4149" t="str">
            <v/>
          </cell>
          <cell r="AC4149">
            <v>484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I4149" t="str">
            <v/>
          </cell>
          <cell r="AJ4149" t="str">
            <v/>
          </cell>
        </row>
        <row r="4150">
          <cell r="A4150" t="str">
            <v>ACTIVE</v>
          </cell>
          <cell r="B4150" t="str">
            <v>438-418</v>
          </cell>
          <cell r="C4150">
            <v>22554192</v>
          </cell>
          <cell r="D4150" t="str">
            <v>438-418</v>
          </cell>
          <cell r="E4150" t="str">
            <v>SCH 40</v>
          </cell>
          <cell r="F4150" t="str">
            <v>4X1-1/4 REDUCER BUSHING SPGX FIPT</v>
          </cell>
          <cell r="G4150">
            <v>0.71799999999999997</v>
          </cell>
          <cell r="H4150">
            <v>0.32567905599999997</v>
          </cell>
          <cell r="I4150">
            <v>10</v>
          </cell>
          <cell r="J4150" t="str">
            <v>-</v>
          </cell>
          <cell r="K4150">
            <v>21.182795698924728</v>
          </cell>
          <cell r="L4150">
            <v>1.92</v>
          </cell>
          <cell r="M4150" t="str">
            <v>DURA</v>
          </cell>
          <cell r="N4150" t="str">
            <v>438-418</v>
          </cell>
          <cell r="O4150" t="str">
            <v>BOX</v>
          </cell>
          <cell r="P4150" t="str">
            <v>D</v>
          </cell>
          <cell r="Q4150" t="str">
            <v>M</v>
          </cell>
          <cell r="R4150">
            <v>18.912529550827422</v>
          </cell>
          <cell r="S4150">
            <v>21.371158392434985</v>
          </cell>
          <cell r="T4150">
            <v>17.73</v>
          </cell>
          <cell r="U4150">
            <v>17.73</v>
          </cell>
          <cell r="V4150">
            <v>17.73</v>
          </cell>
          <cell r="W4150">
            <v>19.064516129032256</v>
          </cell>
          <cell r="X4150">
            <v>19.064516129032256</v>
          </cell>
          <cell r="Y4150">
            <v>19.064516129032256</v>
          </cell>
          <cell r="Z4150">
            <v>21.182795698924728</v>
          </cell>
          <cell r="AB4150" t="str">
            <v/>
          </cell>
          <cell r="AC4150">
            <v>485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I4150" t="str">
            <v/>
          </cell>
          <cell r="AJ4150" t="str">
            <v/>
          </cell>
        </row>
        <row r="4151">
          <cell r="A4151" t="str">
            <v>ACTIVE</v>
          </cell>
          <cell r="B4151" t="str">
            <v>438-419</v>
          </cell>
          <cell r="C4151">
            <v>22554194</v>
          </cell>
          <cell r="D4151" t="str">
            <v>438-419</v>
          </cell>
          <cell r="E4151" t="str">
            <v>SCH 40</v>
          </cell>
          <cell r="F4151" t="str">
            <v>4X1-1/2 REDUCER BUSHING SPGX FIPT</v>
          </cell>
          <cell r="G4151">
            <v>0.70699999999999996</v>
          </cell>
          <cell r="H4151">
            <v>0.32068954399999999</v>
          </cell>
          <cell r="I4151">
            <v>10</v>
          </cell>
          <cell r="J4151" t="str">
            <v>-</v>
          </cell>
          <cell r="K4151">
            <v>21.182795698924728</v>
          </cell>
          <cell r="L4151">
            <v>1.92</v>
          </cell>
          <cell r="M4151" t="str">
            <v>DURA</v>
          </cell>
          <cell r="N4151" t="str">
            <v>438-419</v>
          </cell>
          <cell r="O4151" t="str">
            <v>BOX</v>
          </cell>
          <cell r="P4151" t="str">
            <v>D</v>
          </cell>
          <cell r="Q4151" t="str">
            <v>M</v>
          </cell>
          <cell r="R4151">
            <v>18.912529550827422</v>
          </cell>
          <cell r="S4151">
            <v>21.371158392434985</v>
          </cell>
          <cell r="T4151">
            <v>17.73</v>
          </cell>
          <cell r="U4151">
            <v>17.73</v>
          </cell>
          <cell r="V4151">
            <v>17.73</v>
          </cell>
          <cell r="W4151">
            <v>19.064516129032256</v>
          </cell>
          <cell r="X4151">
            <v>19.064516129032256</v>
          </cell>
          <cell r="Y4151">
            <v>19.064516129032256</v>
          </cell>
          <cell r="Z4151">
            <v>21.182795698924728</v>
          </cell>
          <cell r="AB4151" t="str">
            <v/>
          </cell>
          <cell r="AC4151">
            <v>486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I4151" t="str">
            <v/>
          </cell>
          <cell r="AJ4151" t="str">
            <v/>
          </cell>
        </row>
        <row r="4152">
          <cell r="A4152" t="str">
            <v>ACTIVE</v>
          </cell>
          <cell r="B4152" t="str">
            <v>438-420</v>
          </cell>
          <cell r="C4152">
            <v>22554196</v>
          </cell>
          <cell r="D4152" t="str">
            <v>438-420</v>
          </cell>
          <cell r="E4152" t="str">
            <v>SCH 40</v>
          </cell>
          <cell r="F4152" t="str">
            <v>4X2 REDUCER BUSHING SPGX FIPT</v>
          </cell>
          <cell r="G4152">
            <v>0.68600000000000005</v>
          </cell>
          <cell r="H4152">
            <v>0.31116411200000005</v>
          </cell>
          <cell r="I4152">
            <v>10</v>
          </cell>
          <cell r="J4152" t="str">
            <v>-</v>
          </cell>
          <cell r="K4152">
            <v>20.844444444444445</v>
          </cell>
          <cell r="L4152">
            <v>1.82619</v>
          </cell>
          <cell r="M4152" t="str">
            <v>DURA</v>
          </cell>
          <cell r="N4152" t="str">
            <v>438-420</v>
          </cell>
          <cell r="O4152" t="str">
            <v>BOX</v>
          </cell>
          <cell r="P4152" t="str">
            <v>D</v>
          </cell>
          <cell r="Q4152" t="str">
            <v>M</v>
          </cell>
          <cell r="R4152">
            <v>18.912529550827422</v>
          </cell>
          <cell r="S4152">
            <v>21.371158392434985</v>
          </cell>
          <cell r="T4152">
            <v>17.82</v>
          </cell>
          <cell r="U4152">
            <v>17.82</v>
          </cell>
          <cell r="V4152">
            <v>17.82</v>
          </cell>
          <cell r="W4152">
            <v>18.760000000000002</v>
          </cell>
          <cell r="X4152">
            <v>18.760000000000002</v>
          </cell>
          <cell r="Y4152">
            <v>18.760000000000002</v>
          </cell>
          <cell r="Z4152">
            <v>20.844444444444445</v>
          </cell>
          <cell r="AB4152" t="str">
            <v/>
          </cell>
          <cell r="AC4152">
            <v>487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I4152" t="str">
            <v/>
          </cell>
          <cell r="AJ4152" t="str">
            <v/>
          </cell>
        </row>
        <row r="4153">
          <cell r="A4153" t="str">
            <v>ACTIVE</v>
          </cell>
          <cell r="B4153" t="str">
            <v>438-421</v>
          </cell>
          <cell r="C4153">
            <v>22554198</v>
          </cell>
          <cell r="D4153" t="str">
            <v>438-421</v>
          </cell>
          <cell r="E4153" t="str">
            <v>SCH 40</v>
          </cell>
          <cell r="F4153" t="str">
            <v>4X2-1/2 REDUCER BUSHING SPGX FIPT</v>
          </cell>
          <cell r="G4153">
            <v>0.748</v>
          </cell>
          <cell r="H4153">
            <v>0.33928681599999999</v>
          </cell>
          <cell r="I4153">
            <v>10</v>
          </cell>
          <cell r="J4153" t="str">
            <v>-</v>
          </cell>
          <cell r="K4153">
            <v>21.182795698924728</v>
          </cell>
          <cell r="L4153">
            <v>1.92</v>
          </cell>
          <cell r="M4153" t="str">
            <v>DURA</v>
          </cell>
          <cell r="N4153" t="str">
            <v>438-421</v>
          </cell>
          <cell r="O4153" t="str">
            <v>BOX</v>
          </cell>
          <cell r="P4153" t="str">
            <v>D</v>
          </cell>
          <cell r="Q4153" t="str">
            <v>M</v>
          </cell>
          <cell r="R4153">
            <v>18.912529550827422</v>
          </cell>
          <cell r="S4153">
            <v>21.371158392434985</v>
          </cell>
          <cell r="T4153">
            <v>17.73</v>
          </cell>
          <cell r="U4153">
            <v>17.73</v>
          </cell>
          <cell r="V4153">
            <v>17.73</v>
          </cell>
          <cell r="W4153">
            <v>19.064516129032256</v>
          </cell>
          <cell r="X4153">
            <v>19.064516129032256</v>
          </cell>
          <cell r="Y4153">
            <v>19.064516129032256</v>
          </cell>
          <cell r="Z4153">
            <v>21.182795698924728</v>
          </cell>
          <cell r="AB4153" t="str">
            <v/>
          </cell>
          <cell r="AC4153">
            <v>488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I4153" t="str">
            <v/>
          </cell>
          <cell r="AJ4153" t="str">
            <v/>
          </cell>
        </row>
        <row r="4154">
          <cell r="A4154" t="str">
            <v>ACTIVE</v>
          </cell>
          <cell r="B4154" t="str">
            <v>438-422</v>
          </cell>
          <cell r="C4154">
            <v>22554200</v>
          </cell>
          <cell r="D4154" t="str">
            <v>438-422</v>
          </cell>
          <cell r="E4154" t="str">
            <v>SCH 40</v>
          </cell>
          <cell r="F4154" t="str">
            <v>4X3 REDUCER BUSHING SPGX FIPT</v>
          </cell>
          <cell r="G4154">
            <v>0.82199999999999995</v>
          </cell>
          <cell r="H4154">
            <v>0.37285262399999997</v>
          </cell>
          <cell r="I4154">
            <v>10</v>
          </cell>
          <cell r="J4154" t="str">
            <v>-</v>
          </cell>
          <cell r="K4154">
            <v>20.844444444444445</v>
          </cell>
          <cell r="L4154">
            <v>1.8787200000000002</v>
          </cell>
          <cell r="M4154" t="str">
            <v>DURA</v>
          </cell>
          <cell r="N4154" t="str">
            <v>438-422</v>
          </cell>
          <cell r="O4154" t="str">
            <v>BOX</v>
          </cell>
          <cell r="P4154" t="str">
            <v>D</v>
          </cell>
          <cell r="Q4154" t="str">
            <v>M</v>
          </cell>
          <cell r="R4154">
            <v>18.912529550827422</v>
          </cell>
          <cell r="S4154">
            <v>21.371158392434985</v>
          </cell>
          <cell r="T4154">
            <v>17.82</v>
          </cell>
          <cell r="U4154">
            <v>17.82</v>
          </cell>
          <cell r="V4154">
            <v>17.82</v>
          </cell>
          <cell r="W4154">
            <v>18.760000000000002</v>
          </cell>
          <cell r="X4154">
            <v>18.760000000000002</v>
          </cell>
          <cell r="Y4154">
            <v>18.760000000000002</v>
          </cell>
          <cell r="Z4154">
            <v>20.844444444444445</v>
          </cell>
          <cell r="AB4154" t="str">
            <v/>
          </cell>
          <cell r="AC4154">
            <v>489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I4154" t="str">
            <v/>
          </cell>
          <cell r="AJ4154" t="str">
            <v/>
          </cell>
        </row>
        <row r="4155">
          <cell r="A4155" t="str">
            <v>ACTIVE</v>
          </cell>
          <cell r="B4155" t="str">
            <v>429-131</v>
          </cell>
          <cell r="C4155">
            <v>22554824</v>
          </cell>
          <cell r="D4155" t="str">
            <v>429-131</v>
          </cell>
          <cell r="E4155" t="str">
            <v>SCH 40</v>
          </cell>
          <cell r="F4155" t="str">
            <v>1X3/4 REDUCER COUPLING S X S</v>
          </cell>
          <cell r="G4155">
            <v>0.10199999999999999</v>
          </cell>
          <cell r="H4155">
            <v>4.6266383999999994E-2</v>
          </cell>
          <cell r="I4155">
            <v>40</v>
          </cell>
          <cell r="J4155" t="str">
            <v>-</v>
          </cell>
          <cell r="K4155">
            <v>2.4777777777777779</v>
          </cell>
          <cell r="L4155">
            <v>0.31816700000000003</v>
          </cell>
          <cell r="M4155" t="str">
            <v>DURA</v>
          </cell>
          <cell r="N4155" t="str">
            <v>429-131</v>
          </cell>
          <cell r="O4155">
            <v>5</v>
          </cell>
          <cell r="P4155" t="str">
            <v>D</v>
          </cell>
          <cell r="Q4155" t="str">
            <v>M</v>
          </cell>
          <cell r="R4155">
            <v>2.7777777777777781</v>
          </cell>
          <cell r="S4155">
            <v>3.1388888888888888</v>
          </cell>
          <cell r="T4155">
            <v>2.12</v>
          </cell>
          <cell r="U4155">
            <v>2.12</v>
          </cell>
          <cell r="V4155">
            <v>2.12</v>
          </cell>
          <cell r="W4155">
            <v>2.23</v>
          </cell>
          <cell r="X4155">
            <v>2.23</v>
          </cell>
          <cell r="Y4155">
            <v>2.23</v>
          </cell>
          <cell r="Z4155">
            <v>2.4777777777777779</v>
          </cell>
          <cell r="AB4155" t="str">
            <v/>
          </cell>
          <cell r="AC4155">
            <v>288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I4155" t="str">
            <v/>
          </cell>
          <cell r="AJ4155" t="str">
            <v/>
          </cell>
        </row>
        <row r="4156">
          <cell r="A4156" t="str">
            <v>ACTIVE</v>
          </cell>
          <cell r="B4156" t="str">
            <v>429-167</v>
          </cell>
          <cell r="C4156">
            <v>22554832</v>
          </cell>
          <cell r="D4156" t="str">
            <v>429-167</v>
          </cell>
          <cell r="E4156" t="str">
            <v>SCH 40</v>
          </cell>
          <cell r="F4156" t="str">
            <v>1-1/4X3/4 REDUCER COUPLING S X S</v>
          </cell>
          <cell r="G4156">
            <v>0.13700000000000001</v>
          </cell>
          <cell r="H4156">
            <v>6.2142104000000004E-2</v>
          </cell>
          <cell r="I4156">
            <v>20</v>
          </cell>
          <cell r="J4156" t="str">
            <v>-</v>
          </cell>
          <cell r="K4156">
            <v>4.2413381123058542</v>
          </cell>
          <cell r="L4156">
            <v>0.389546</v>
          </cell>
          <cell r="M4156" t="str">
            <v>DURA</v>
          </cell>
          <cell r="N4156" t="str">
            <v>429-167</v>
          </cell>
          <cell r="O4156">
            <v>5</v>
          </cell>
          <cell r="P4156" t="str">
            <v>D</v>
          </cell>
          <cell r="Q4156" t="str">
            <v>M</v>
          </cell>
          <cell r="R4156">
            <v>3.7825059101654852</v>
          </cell>
          <cell r="S4156">
            <v>4.2742316784869976</v>
          </cell>
          <cell r="T4156">
            <v>3.55</v>
          </cell>
          <cell r="U4156">
            <v>3.55</v>
          </cell>
          <cell r="V4156">
            <v>3.55</v>
          </cell>
          <cell r="W4156">
            <v>3.8172043010752685</v>
          </cell>
          <cell r="X4156">
            <v>3.8172043010752685</v>
          </cell>
          <cell r="Y4156">
            <v>3.8172043010752685</v>
          </cell>
          <cell r="Z4156">
            <v>4.2413381123058542</v>
          </cell>
          <cell r="AB4156" t="str">
            <v/>
          </cell>
          <cell r="AC4156">
            <v>289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I4156" t="str">
            <v/>
          </cell>
          <cell r="AJ4156" t="str">
            <v/>
          </cell>
        </row>
        <row r="4157">
          <cell r="A4157" t="str">
            <v>ACTIVE</v>
          </cell>
          <cell r="B4157" t="str">
            <v>429-211</v>
          </cell>
          <cell r="C4157">
            <v>22554840</v>
          </cell>
          <cell r="D4157" t="str">
            <v>429-211</v>
          </cell>
          <cell r="E4157" t="str">
            <v>SCH 40</v>
          </cell>
          <cell r="F4157" t="str">
            <v>1-1/2X1 REDUCER COUPLING S X S</v>
          </cell>
          <cell r="G4157">
            <v>0.17899999999999999</v>
          </cell>
          <cell r="H4157">
            <v>8.119296799999999E-2</v>
          </cell>
          <cell r="I4157">
            <v>20</v>
          </cell>
          <cell r="J4157" t="str">
            <v>-</v>
          </cell>
          <cell r="K4157">
            <v>4.492234169653524</v>
          </cell>
          <cell r="L4157">
            <v>0.36770999999999998</v>
          </cell>
          <cell r="M4157" t="str">
            <v>DURA</v>
          </cell>
          <cell r="N4157" t="str">
            <v>429-211</v>
          </cell>
          <cell r="O4157">
            <v>5</v>
          </cell>
          <cell r="P4157" t="str">
            <v>D</v>
          </cell>
          <cell r="Q4157" t="str">
            <v>M</v>
          </cell>
          <cell r="R4157">
            <v>4.0070921985815602</v>
          </cell>
          <cell r="S4157">
            <v>4.5280141843971622</v>
          </cell>
          <cell r="T4157">
            <v>3.76</v>
          </cell>
          <cell r="U4157">
            <v>3.76</v>
          </cell>
          <cell r="V4157">
            <v>3.76</v>
          </cell>
          <cell r="W4157">
            <v>4.043010752688172</v>
          </cell>
          <cell r="X4157">
            <v>4.043010752688172</v>
          </cell>
          <cell r="Y4157">
            <v>4.043010752688172</v>
          </cell>
          <cell r="Z4157">
            <v>4.492234169653524</v>
          </cell>
          <cell r="AB4157" t="str">
            <v/>
          </cell>
          <cell r="AC4157">
            <v>291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I4157" t="str">
            <v/>
          </cell>
          <cell r="AJ4157" t="str">
            <v/>
          </cell>
        </row>
        <row r="4158">
          <cell r="A4158" t="str">
            <v>ACTIVE</v>
          </cell>
          <cell r="B4158" t="str">
            <v>429-212</v>
          </cell>
          <cell r="C4158">
            <v>22554859</v>
          </cell>
          <cell r="D4158" t="str">
            <v>429-212</v>
          </cell>
          <cell r="E4158" t="str">
            <v>SCH 40</v>
          </cell>
          <cell r="F4158" t="str">
            <v>1-1/2X1-1/4 REDUCER COUPLING S X S</v>
          </cell>
          <cell r="G4158">
            <v>0.17699999999999999</v>
          </cell>
          <cell r="H4158">
            <v>8.0285783999999999E-2</v>
          </cell>
          <cell r="I4158">
            <v>30</v>
          </cell>
          <cell r="J4158" t="str">
            <v>-</v>
          </cell>
          <cell r="K4158">
            <v>4.492234169653524</v>
          </cell>
          <cell r="L4158">
            <v>0.34917000000000004</v>
          </cell>
          <cell r="M4158" t="str">
            <v>DURA</v>
          </cell>
          <cell r="N4158" t="str">
            <v>429-212</v>
          </cell>
          <cell r="O4158">
            <v>5</v>
          </cell>
          <cell r="P4158" t="str">
            <v>D</v>
          </cell>
          <cell r="Q4158" t="str">
            <v>M</v>
          </cell>
          <cell r="R4158">
            <v>4.0070921985815602</v>
          </cell>
          <cell r="S4158">
            <v>4.5280141843971622</v>
          </cell>
          <cell r="T4158">
            <v>3.76</v>
          </cell>
          <cell r="U4158">
            <v>3.76</v>
          </cell>
          <cell r="V4158">
            <v>3.76</v>
          </cell>
          <cell r="W4158">
            <v>4.043010752688172</v>
          </cell>
          <cell r="X4158">
            <v>4.043010752688172</v>
          </cell>
          <cell r="Y4158">
            <v>4.043010752688172</v>
          </cell>
          <cell r="Z4158">
            <v>4.492234169653524</v>
          </cell>
          <cell r="AB4158" t="str">
            <v/>
          </cell>
          <cell r="AC4158">
            <v>292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I4158" t="str">
            <v/>
          </cell>
          <cell r="AJ4158" t="str">
            <v/>
          </cell>
        </row>
        <row r="4159">
          <cell r="A4159" t="str">
            <v>ACTIVE</v>
          </cell>
          <cell r="B4159" t="str">
            <v>429-250</v>
          </cell>
          <cell r="C4159">
            <v>22554867</v>
          </cell>
          <cell r="D4159" t="str">
            <v>429-250</v>
          </cell>
          <cell r="E4159" t="str">
            <v>SCH 40</v>
          </cell>
          <cell r="F4159" t="str">
            <v>2X1-1/4 REDUCER COUPLING S X S</v>
          </cell>
          <cell r="G4159">
            <v>0.24299999999999999</v>
          </cell>
          <cell r="H4159">
            <v>0.11022285599999999</v>
          </cell>
          <cell r="I4159">
            <v>30</v>
          </cell>
          <cell r="J4159" t="str">
            <v>-</v>
          </cell>
          <cell r="K4159">
            <v>7.1565113500597368</v>
          </cell>
          <cell r="L4159">
            <v>0.58658500000000002</v>
          </cell>
          <cell r="M4159" t="str">
            <v>DURA</v>
          </cell>
          <cell r="N4159" t="str">
            <v>429-250</v>
          </cell>
          <cell r="O4159">
            <v>1</v>
          </cell>
          <cell r="P4159" t="str">
            <v>D</v>
          </cell>
          <cell r="Q4159" t="str">
            <v>M</v>
          </cell>
          <cell r="R4159">
            <v>6.3947990543735234</v>
          </cell>
          <cell r="S4159">
            <v>7.226122931442081</v>
          </cell>
          <cell r="T4159">
            <v>5.99</v>
          </cell>
          <cell r="U4159">
            <v>5.99</v>
          </cell>
          <cell r="V4159">
            <v>5.99</v>
          </cell>
          <cell r="W4159">
            <v>6.440860215053763</v>
          </cell>
          <cell r="X4159">
            <v>6.440860215053763</v>
          </cell>
          <cell r="Y4159">
            <v>6.440860215053763</v>
          </cell>
          <cell r="Z4159">
            <v>7.1565113500597368</v>
          </cell>
          <cell r="AB4159" t="str">
            <v/>
          </cell>
          <cell r="AC4159">
            <v>293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I4159" t="str">
            <v/>
          </cell>
          <cell r="AJ4159" t="str">
            <v/>
          </cell>
        </row>
        <row r="4160">
          <cell r="A4160" t="str">
            <v>ACTIVE</v>
          </cell>
          <cell r="B4160" t="str">
            <v>402-053</v>
          </cell>
          <cell r="C4160">
            <v>22554988</v>
          </cell>
          <cell r="D4160" t="str">
            <v>402-053</v>
          </cell>
          <cell r="E4160" t="str">
            <v>SCH 40</v>
          </cell>
          <cell r="F4160" t="str">
            <v>3/8X3/8X1/2 REDUCING TEE SXSXFIPT</v>
          </cell>
          <cell r="G4160">
            <v>7.4999999999999997E-2</v>
          </cell>
          <cell r="H4160">
            <v>3.4019399999999998E-2</v>
          </cell>
          <cell r="I4160">
            <v>250</v>
          </cell>
          <cell r="J4160" t="str">
            <v>-</v>
          </cell>
          <cell r="K4160">
            <v>3.0943847072879329</v>
          </cell>
          <cell r="L4160">
            <v>0.28100000000000003</v>
          </cell>
          <cell r="M4160" t="str">
            <v>DURA</v>
          </cell>
          <cell r="N4160" t="str">
            <v>402-053</v>
          </cell>
          <cell r="O4160">
            <v>10</v>
          </cell>
          <cell r="P4160" t="str">
            <v>D</v>
          </cell>
          <cell r="Q4160" t="str">
            <v>M</v>
          </cell>
          <cell r="R4160">
            <v>2.7659574468085109</v>
          </cell>
          <cell r="S4160">
            <v>3.1255319148936169</v>
          </cell>
          <cell r="T4160">
            <v>2.59</v>
          </cell>
          <cell r="U4160">
            <v>2.59</v>
          </cell>
          <cell r="V4160">
            <v>2.59</v>
          </cell>
          <cell r="W4160">
            <v>2.7849462365591395</v>
          </cell>
          <cell r="X4160">
            <v>2.7849462365591395</v>
          </cell>
          <cell r="Y4160">
            <v>2.7849462365591395</v>
          </cell>
          <cell r="Z4160">
            <v>3.0943847072879329</v>
          </cell>
          <cell r="AB4160" t="str">
            <v/>
          </cell>
          <cell r="AC4160">
            <v>91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I4160" t="str">
            <v/>
          </cell>
          <cell r="AJ4160" t="str">
            <v/>
          </cell>
        </row>
        <row r="4161">
          <cell r="A4161" t="str">
            <v>ACTIVE</v>
          </cell>
          <cell r="B4161" t="str">
            <v>402-071</v>
          </cell>
          <cell r="C4161">
            <v>22554990</v>
          </cell>
          <cell r="D4161" t="str">
            <v>402-071</v>
          </cell>
          <cell r="E4161" t="str">
            <v>SCH 40</v>
          </cell>
          <cell r="F4161" t="str">
            <v>1/2X1/2X1/8 REDUCING TEE SXSXFIPT</v>
          </cell>
          <cell r="G4161">
            <v>7.0999999999999994E-2</v>
          </cell>
          <cell r="H4161">
            <v>3.2205031999999995E-2</v>
          </cell>
          <cell r="I4161">
            <v>250</v>
          </cell>
          <cell r="J4161" t="str">
            <v>-</v>
          </cell>
          <cell r="K4161">
            <v>3.1780167264038233</v>
          </cell>
          <cell r="L4161">
            <v>0.26017800000000002</v>
          </cell>
          <cell r="M4161" t="str">
            <v>DURA</v>
          </cell>
          <cell r="N4161" t="str">
            <v>402-071</v>
          </cell>
          <cell r="O4161">
            <v>10</v>
          </cell>
          <cell r="P4161" t="str">
            <v>D</v>
          </cell>
          <cell r="Q4161" t="str">
            <v>M</v>
          </cell>
          <cell r="R4161">
            <v>3.2505910165484635</v>
          </cell>
          <cell r="S4161">
            <v>3.6731678486997632</v>
          </cell>
          <cell r="T4161">
            <v>2.66</v>
          </cell>
          <cell r="U4161">
            <v>2.66</v>
          </cell>
          <cell r="V4161">
            <v>2.66</v>
          </cell>
          <cell r="W4161">
            <v>2.860215053763441</v>
          </cell>
          <cell r="X4161">
            <v>2.860215053763441</v>
          </cell>
          <cell r="Y4161">
            <v>2.860215053763441</v>
          </cell>
          <cell r="Z4161">
            <v>3.1780167264038233</v>
          </cell>
          <cell r="AB4161" t="str">
            <v/>
          </cell>
          <cell r="AC4161">
            <v>92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I4161" t="str">
            <v/>
          </cell>
          <cell r="AJ4161" t="str">
            <v/>
          </cell>
        </row>
        <row r="4162">
          <cell r="A4162" t="str">
            <v>ACTIVE</v>
          </cell>
          <cell r="B4162" t="str">
            <v>402-072</v>
          </cell>
          <cell r="C4162">
            <v>22554992</v>
          </cell>
          <cell r="D4162" t="str">
            <v>402-072</v>
          </cell>
          <cell r="E4162" t="str">
            <v>SCH 40</v>
          </cell>
          <cell r="F4162" t="str">
            <v>1/2X1/2X1/4 REDUCING TEE SXSXFIPT</v>
          </cell>
          <cell r="G4162">
            <v>10.9</v>
          </cell>
          <cell r="H4162">
            <v>4.9441528000000003</v>
          </cell>
          <cell r="I4162">
            <v>150</v>
          </cell>
          <cell r="J4162" t="str">
            <v>-</v>
          </cell>
          <cell r="K4162">
            <v>3.1780167264038233</v>
          </cell>
          <cell r="L4162">
            <v>0.28799999999999998</v>
          </cell>
          <cell r="M4162" t="str">
            <v>DURA</v>
          </cell>
          <cell r="N4162" t="str">
            <v>402-072</v>
          </cell>
          <cell r="O4162">
            <v>10</v>
          </cell>
          <cell r="P4162" t="str">
            <v>D</v>
          </cell>
          <cell r="Q4162" t="str">
            <v>M</v>
          </cell>
          <cell r="R4162">
            <v>2.8368794326241136</v>
          </cell>
          <cell r="S4162">
            <v>3.205673758865248</v>
          </cell>
          <cell r="T4162">
            <v>2.66</v>
          </cell>
          <cell r="U4162">
            <v>2.66</v>
          </cell>
          <cell r="V4162">
            <v>2.66</v>
          </cell>
          <cell r="W4162">
            <v>2.860215053763441</v>
          </cell>
          <cell r="X4162">
            <v>2.860215053763441</v>
          </cell>
          <cell r="Y4162">
            <v>2.860215053763441</v>
          </cell>
          <cell r="Z4162">
            <v>3.1780167264038233</v>
          </cell>
          <cell r="AB4162" t="str">
            <v/>
          </cell>
          <cell r="AC4162">
            <v>93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I4162" t="str">
            <v/>
          </cell>
          <cell r="AJ4162" t="str">
            <v/>
          </cell>
        </row>
        <row r="4163">
          <cell r="A4163" t="str">
            <v>ACTIVE</v>
          </cell>
          <cell r="B4163" t="str">
            <v>402-074</v>
          </cell>
          <cell r="C4163">
            <v>22554994</v>
          </cell>
          <cell r="D4163" t="str">
            <v>402-074</v>
          </cell>
          <cell r="E4163" t="str">
            <v>SCH 40</v>
          </cell>
          <cell r="F4163" t="str">
            <v>1/2X1/2X3/4 REDUCING TEE SXSXFIPT</v>
          </cell>
          <cell r="G4163">
            <v>28.57</v>
          </cell>
          <cell r="H4163">
            <v>12.959123440000001</v>
          </cell>
          <cell r="I4163">
            <v>150</v>
          </cell>
          <cell r="J4163" t="str">
            <v>-</v>
          </cell>
          <cell r="K4163">
            <v>3.1780167264038233</v>
          </cell>
          <cell r="L4163">
            <v>0.28799999999999998</v>
          </cell>
          <cell r="M4163" t="str">
            <v>DURA</v>
          </cell>
          <cell r="N4163" t="str">
            <v>402-074</v>
          </cell>
          <cell r="O4163">
            <v>10</v>
          </cell>
          <cell r="P4163" t="str">
            <v>D</v>
          </cell>
          <cell r="Q4163" t="str">
            <v>M</v>
          </cell>
          <cell r="R4163">
            <v>2.8368794326241136</v>
          </cell>
          <cell r="S4163">
            <v>3.205673758865248</v>
          </cell>
          <cell r="T4163">
            <v>2.66</v>
          </cell>
          <cell r="U4163">
            <v>2.66</v>
          </cell>
          <cell r="V4163">
            <v>2.66</v>
          </cell>
          <cell r="W4163">
            <v>2.860215053763441</v>
          </cell>
          <cell r="X4163">
            <v>2.860215053763441</v>
          </cell>
          <cell r="Y4163">
            <v>2.860215053763441</v>
          </cell>
          <cell r="Z4163">
            <v>3.1780167264038233</v>
          </cell>
          <cell r="AB4163" t="str">
            <v/>
          </cell>
          <cell r="AC4163">
            <v>94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I4163" t="str">
            <v/>
          </cell>
          <cell r="AJ4163" t="str">
            <v/>
          </cell>
        </row>
        <row r="4164">
          <cell r="A4164" t="str">
            <v>ACTIVE</v>
          </cell>
          <cell r="B4164" t="str">
            <v>402-094</v>
          </cell>
          <cell r="C4164">
            <v>22554996</v>
          </cell>
          <cell r="D4164" t="str">
            <v>402-094</v>
          </cell>
          <cell r="E4164" t="str">
            <v>SCH 40</v>
          </cell>
          <cell r="F4164" t="str">
            <v>3/4X1/2X1/2 REDUCING TEE SXSXFIPT</v>
          </cell>
          <cell r="G4164">
            <v>20.94</v>
          </cell>
          <cell r="H4164">
            <v>9.49821648</v>
          </cell>
          <cell r="I4164">
            <v>150</v>
          </cell>
          <cell r="J4164" t="str">
            <v>-</v>
          </cell>
          <cell r="K4164">
            <v>2.2222222222222223</v>
          </cell>
          <cell r="L4164">
            <v>0.20200000000000001</v>
          </cell>
          <cell r="M4164" t="str">
            <v>DURA</v>
          </cell>
          <cell r="N4164" t="str">
            <v>402-094</v>
          </cell>
          <cell r="O4164">
            <v>10</v>
          </cell>
          <cell r="P4164" t="str">
            <v>D</v>
          </cell>
          <cell r="Q4164" t="str">
            <v>M</v>
          </cell>
          <cell r="R4164">
            <v>1.9858156028368796</v>
          </cell>
          <cell r="S4164">
            <v>2.2439716312056737</v>
          </cell>
          <cell r="T4164">
            <v>1.86</v>
          </cell>
          <cell r="U4164">
            <v>1.86</v>
          </cell>
          <cell r="V4164">
            <v>1.86</v>
          </cell>
          <cell r="W4164">
            <v>2</v>
          </cell>
          <cell r="X4164">
            <v>2</v>
          </cell>
          <cell r="Y4164">
            <v>2</v>
          </cell>
          <cell r="Z4164">
            <v>2.2222222222222223</v>
          </cell>
          <cell r="AB4164" t="str">
            <v/>
          </cell>
          <cell r="AC4164">
            <v>95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I4164" t="str">
            <v/>
          </cell>
          <cell r="AJ4164" t="str">
            <v/>
          </cell>
        </row>
        <row r="4165">
          <cell r="A4165" t="str">
            <v>ACTIVE</v>
          </cell>
          <cell r="B4165" t="str">
            <v>402-095</v>
          </cell>
          <cell r="C4165">
            <v>22554998</v>
          </cell>
          <cell r="D4165" t="str">
            <v>402-095</v>
          </cell>
          <cell r="E4165" t="str">
            <v>SCH 40</v>
          </cell>
          <cell r="F4165" t="str">
            <v>3/4X1/2X3/4 REDUCING TEE SXSXFIPT</v>
          </cell>
          <cell r="G4165">
            <v>25.09</v>
          </cell>
          <cell r="H4165">
            <v>11.38062328</v>
          </cell>
          <cell r="I4165">
            <v>150</v>
          </cell>
          <cell r="J4165" t="str">
            <v>-</v>
          </cell>
          <cell r="K4165">
            <v>2.2222222222222223</v>
          </cell>
          <cell r="L4165">
            <v>0.20200000000000001</v>
          </cell>
          <cell r="M4165" t="str">
            <v>DURA</v>
          </cell>
          <cell r="N4165" t="str">
            <v>402-095</v>
          </cell>
          <cell r="O4165">
            <v>10</v>
          </cell>
          <cell r="P4165" t="str">
            <v>D</v>
          </cell>
          <cell r="Q4165" t="str">
            <v>M</v>
          </cell>
          <cell r="R4165">
            <v>1.9858156028368796</v>
          </cell>
          <cell r="S4165">
            <v>2.2439716312056737</v>
          </cell>
          <cell r="T4165">
            <v>1.86</v>
          </cell>
          <cell r="U4165">
            <v>1.86</v>
          </cell>
          <cell r="V4165">
            <v>1.86</v>
          </cell>
          <cell r="W4165">
            <v>2</v>
          </cell>
          <cell r="X4165">
            <v>2</v>
          </cell>
          <cell r="Y4165">
            <v>2</v>
          </cell>
          <cell r="Z4165">
            <v>2.2222222222222223</v>
          </cell>
          <cell r="AB4165" t="str">
            <v/>
          </cell>
          <cell r="AC4165">
            <v>96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I4165" t="str">
            <v/>
          </cell>
          <cell r="AJ4165" t="str">
            <v/>
          </cell>
        </row>
        <row r="4166">
          <cell r="A4166" t="str">
            <v>ACTIVE</v>
          </cell>
          <cell r="B4166" t="str">
            <v>402-101</v>
          </cell>
          <cell r="C4166">
            <v>22555006</v>
          </cell>
          <cell r="D4166" t="str">
            <v>402-101</v>
          </cell>
          <cell r="E4166" t="str">
            <v>SCH 40</v>
          </cell>
          <cell r="F4166" t="str">
            <v>3/4X3/4X1/2 REDUCING TEE SXSXFIPT</v>
          </cell>
          <cell r="G4166">
            <v>9.9000000000000005E-2</v>
          </cell>
          <cell r="H4166">
            <v>4.4905608E-2</v>
          </cell>
          <cell r="I4166">
            <v>100</v>
          </cell>
          <cell r="J4166" t="str">
            <v>-</v>
          </cell>
          <cell r="K4166">
            <v>1.9333333333333333</v>
          </cell>
          <cell r="L4166">
            <v>0.19786300000000001</v>
          </cell>
          <cell r="M4166" t="str">
            <v>DURA</v>
          </cell>
          <cell r="N4166" t="str">
            <v>402-101</v>
          </cell>
          <cell r="O4166">
            <v>10</v>
          </cell>
          <cell r="P4166" t="str">
            <v>D</v>
          </cell>
          <cell r="Q4166" t="str">
            <v>M</v>
          </cell>
          <cell r="R4166">
            <v>2.3167848699763596</v>
          </cell>
          <cell r="S4166">
            <v>2.6179669030732859</v>
          </cell>
          <cell r="T4166">
            <v>1.65</v>
          </cell>
          <cell r="U4166">
            <v>1.65</v>
          </cell>
          <cell r="V4166">
            <v>1.65</v>
          </cell>
          <cell r="W4166">
            <v>1.74</v>
          </cell>
          <cell r="X4166">
            <v>1.74</v>
          </cell>
          <cell r="Y4166">
            <v>1.74</v>
          </cell>
          <cell r="Z4166">
            <v>1.9333333333333333</v>
          </cell>
          <cell r="AB4166" t="str">
            <v/>
          </cell>
          <cell r="AC4166">
            <v>97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I4166" t="str">
            <v>00810673012510</v>
          </cell>
          <cell r="AJ4166" t="str">
            <v/>
          </cell>
        </row>
        <row r="4167">
          <cell r="A4167" t="str">
            <v>ACTIVE</v>
          </cell>
          <cell r="B4167" t="str">
            <v>402-102</v>
          </cell>
          <cell r="C4167">
            <v>22555008</v>
          </cell>
          <cell r="D4167" t="str">
            <v>402-102</v>
          </cell>
          <cell r="E4167" t="str">
            <v>SCH 40</v>
          </cell>
          <cell r="F4167" t="str">
            <v>3/4X3/4X1 REDUCING TEE SXSXFIPT</v>
          </cell>
          <cell r="G4167">
            <v>8.74</v>
          </cell>
          <cell r="H4167">
            <v>3.9643940799999999</v>
          </cell>
          <cell r="I4167">
            <v>50</v>
          </cell>
          <cell r="J4167" t="str">
            <v>-</v>
          </cell>
          <cell r="K4167">
            <v>4.2413381123058542</v>
          </cell>
          <cell r="L4167">
            <v>0.39552000000000004</v>
          </cell>
          <cell r="M4167" t="str">
            <v>DURA</v>
          </cell>
          <cell r="N4167" t="str">
            <v>402-102</v>
          </cell>
          <cell r="O4167">
            <v>10</v>
          </cell>
          <cell r="P4167" t="str">
            <v>D</v>
          </cell>
          <cell r="Q4167" t="str">
            <v>M</v>
          </cell>
          <cell r="R4167">
            <v>3.7825059101654852</v>
          </cell>
          <cell r="S4167">
            <v>4.2742316784869976</v>
          </cell>
          <cell r="T4167">
            <v>3.55</v>
          </cell>
          <cell r="U4167">
            <v>3.55</v>
          </cell>
          <cell r="V4167">
            <v>3.55</v>
          </cell>
          <cell r="W4167">
            <v>3.8172043010752685</v>
          </cell>
          <cell r="X4167">
            <v>3.8172043010752685</v>
          </cell>
          <cell r="Y4167">
            <v>3.8172043010752685</v>
          </cell>
          <cell r="Z4167">
            <v>4.2413381123058542</v>
          </cell>
          <cell r="AB4167" t="str">
            <v/>
          </cell>
          <cell r="AC4167">
            <v>98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I4167" t="str">
            <v/>
          </cell>
          <cell r="AJ4167" t="str">
            <v/>
          </cell>
        </row>
        <row r="4168">
          <cell r="A4168" t="str">
            <v>ACTIVE</v>
          </cell>
          <cell r="B4168" t="str">
            <v>402-122</v>
          </cell>
          <cell r="C4168">
            <v>22555010</v>
          </cell>
          <cell r="D4168" t="str">
            <v>402-122</v>
          </cell>
          <cell r="E4168" t="str">
            <v>SCH 40</v>
          </cell>
          <cell r="F4168" t="str">
            <v>1X1/2X1 REDUCING TEE SXSXFIPT</v>
          </cell>
          <cell r="G4168">
            <v>0.20399999999999999</v>
          </cell>
          <cell r="H4168">
            <v>9.2532767999999987E-2</v>
          </cell>
          <cell r="I4168">
            <v>50</v>
          </cell>
          <cell r="J4168" t="str">
            <v>-</v>
          </cell>
          <cell r="K4168">
            <v>4.2413381123058542</v>
          </cell>
          <cell r="L4168">
            <v>0.38400000000000001</v>
          </cell>
          <cell r="M4168" t="str">
            <v>DURA</v>
          </cell>
          <cell r="N4168" t="str">
            <v>402-122</v>
          </cell>
          <cell r="O4168">
            <v>5</v>
          </cell>
          <cell r="P4168" t="str">
            <v>D</v>
          </cell>
          <cell r="Q4168" t="str">
            <v>M</v>
          </cell>
          <cell r="R4168">
            <v>3.7825059101654852</v>
          </cell>
          <cell r="S4168">
            <v>4.2742316784869976</v>
          </cell>
          <cell r="T4168">
            <v>3.55</v>
          </cell>
          <cell r="U4168">
            <v>3.55</v>
          </cell>
          <cell r="V4168">
            <v>3.55</v>
          </cell>
          <cell r="W4168">
            <v>3.8172043010752685</v>
          </cell>
          <cell r="X4168">
            <v>3.8172043010752685</v>
          </cell>
          <cell r="Y4168">
            <v>3.8172043010752685</v>
          </cell>
          <cell r="Z4168">
            <v>4.2413381123058542</v>
          </cell>
          <cell r="AB4168" t="str">
            <v/>
          </cell>
          <cell r="AC4168">
            <v>99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I4168" t="str">
            <v/>
          </cell>
          <cell r="AJ4168" t="str">
            <v/>
          </cell>
        </row>
        <row r="4169">
          <cell r="A4169" t="str">
            <v>ACTIVE</v>
          </cell>
          <cell r="B4169" t="str">
            <v>402-124</v>
          </cell>
          <cell r="C4169">
            <v>22555012</v>
          </cell>
          <cell r="D4169" t="str">
            <v>402-124</v>
          </cell>
          <cell r="E4169" t="str">
            <v>SCH 40</v>
          </cell>
          <cell r="F4169" t="str">
            <v>1X3/4X1/2 REDUCING TEE SXSXFIPT</v>
          </cell>
          <cell r="G4169">
            <v>0.157</v>
          </cell>
          <cell r="H4169">
            <v>7.1213944000000001E-2</v>
          </cell>
          <cell r="I4169">
            <v>100</v>
          </cell>
          <cell r="J4169" t="str">
            <v>-</v>
          </cell>
          <cell r="K4169">
            <v>4.2413381123058542</v>
          </cell>
          <cell r="L4169">
            <v>0.38400000000000001</v>
          </cell>
          <cell r="M4169" t="str">
            <v>DURA</v>
          </cell>
          <cell r="N4169" t="str">
            <v>402-124</v>
          </cell>
          <cell r="O4169">
            <v>5</v>
          </cell>
          <cell r="P4169" t="str">
            <v>D</v>
          </cell>
          <cell r="Q4169" t="str">
            <v>M</v>
          </cell>
          <cell r="R4169">
            <v>3.7825059101654852</v>
          </cell>
          <cell r="S4169">
            <v>4.2742316784869976</v>
          </cell>
          <cell r="T4169">
            <v>3.55</v>
          </cell>
          <cell r="U4169">
            <v>3.55</v>
          </cell>
          <cell r="V4169">
            <v>3.55</v>
          </cell>
          <cell r="W4169">
            <v>3.8172043010752685</v>
          </cell>
          <cell r="X4169">
            <v>3.8172043010752685</v>
          </cell>
          <cell r="Y4169">
            <v>3.8172043010752685</v>
          </cell>
          <cell r="Z4169">
            <v>4.2413381123058542</v>
          </cell>
          <cell r="AB4169" t="str">
            <v/>
          </cell>
          <cell r="AC4169">
            <v>100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I4169" t="str">
            <v/>
          </cell>
          <cell r="AJ4169" t="str">
            <v/>
          </cell>
        </row>
        <row r="4170">
          <cell r="A4170" t="str">
            <v>ACTIVE</v>
          </cell>
          <cell r="B4170" t="str">
            <v>402-125</v>
          </cell>
          <cell r="C4170">
            <v>22555014</v>
          </cell>
          <cell r="D4170" t="str">
            <v>402-125</v>
          </cell>
          <cell r="E4170" t="str">
            <v>SCH 40</v>
          </cell>
          <cell r="F4170" t="str">
            <v>1X3/4X3/4 REDUCING TEE SXSXFIPT</v>
          </cell>
          <cell r="G4170">
            <v>0.17899999999999999</v>
          </cell>
          <cell r="H4170">
            <v>8.119296799999999E-2</v>
          </cell>
          <cell r="I4170">
            <v>100</v>
          </cell>
          <cell r="J4170" t="str">
            <v>-</v>
          </cell>
          <cell r="K4170">
            <v>4.2413381123058542</v>
          </cell>
          <cell r="L4170">
            <v>0.38400000000000001</v>
          </cell>
          <cell r="M4170" t="str">
            <v>DURA</v>
          </cell>
          <cell r="N4170" t="str">
            <v>402-125</v>
          </cell>
          <cell r="O4170">
            <v>5</v>
          </cell>
          <cell r="P4170" t="str">
            <v>D</v>
          </cell>
          <cell r="Q4170" t="str">
            <v>M</v>
          </cell>
          <cell r="R4170">
            <v>3.7825059101654852</v>
          </cell>
          <cell r="S4170">
            <v>4.2742316784869976</v>
          </cell>
          <cell r="T4170">
            <v>3.55</v>
          </cell>
          <cell r="U4170">
            <v>3.55</v>
          </cell>
          <cell r="V4170">
            <v>3.55</v>
          </cell>
          <cell r="W4170">
            <v>3.8172043010752685</v>
          </cell>
          <cell r="X4170">
            <v>3.8172043010752685</v>
          </cell>
          <cell r="Y4170">
            <v>3.8172043010752685</v>
          </cell>
          <cell r="Z4170">
            <v>4.2413381123058542</v>
          </cell>
          <cell r="AB4170" t="str">
            <v/>
          </cell>
          <cell r="AC4170">
            <v>101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I4170" t="str">
            <v/>
          </cell>
          <cell r="AJ4170" t="str">
            <v/>
          </cell>
        </row>
        <row r="4171">
          <cell r="A4171" t="str">
            <v>ACTIVE</v>
          </cell>
          <cell r="B4171" t="str">
            <v>402-126</v>
          </cell>
          <cell r="C4171">
            <v>22555016</v>
          </cell>
          <cell r="D4171" t="str">
            <v>402-126</v>
          </cell>
          <cell r="E4171" t="str">
            <v>SCH 40</v>
          </cell>
          <cell r="F4171" t="str">
            <v>1X3/4X1 REDUCING TEE SXSXFIPT</v>
          </cell>
          <cell r="G4171">
            <v>0.184</v>
          </cell>
          <cell r="H4171">
            <v>8.3460928000000004E-2</v>
          </cell>
          <cell r="I4171">
            <v>50</v>
          </cell>
          <cell r="J4171" t="str">
            <v>-</v>
          </cell>
          <cell r="K4171">
            <v>4.2413381123058542</v>
          </cell>
          <cell r="L4171">
            <v>0.38400000000000001</v>
          </cell>
          <cell r="M4171" t="str">
            <v>DURA</v>
          </cell>
          <cell r="N4171" t="str">
            <v>402-126</v>
          </cell>
          <cell r="O4171">
            <v>10</v>
          </cell>
          <cell r="P4171" t="str">
            <v>D</v>
          </cell>
          <cell r="Q4171" t="str">
            <v>M</v>
          </cell>
          <cell r="R4171">
            <v>3.7825059101654852</v>
          </cell>
          <cell r="S4171">
            <v>4.2742316784869976</v>
          </cell>
          <cell r="T4171">
            <v>3.55</v>
          </cell>
          <cell r="U4171">
            <v>3.55</v>
          </cell>
          <cell r="V4171">
            <v>3.55</v>
          </cell>
          <cell r="W4171">
            <v>3.8172043010752685</v>
          </cell>
          <cell r="X4171">
            <v>3.8172043010752685</v>
          </cell>
          <cell r="Y4171">
            <v>3.8172043010752685</v>
          </cell>
          <cell r="Z4171">
            <v>4.2413381123058542</v>
          </cell>
          <cell r="AB4171" t="str">
            <v/>
          </cell>
          <cell r="AC4171">
            <v>102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I4171" t="str">
            <v/>
          </cell>
          <cell r="AJ4171" t="str">
            <v/>
          </cell>
        </row>
        <row r="4172">
          <cell r="A4172" t="str">
            <v>ACTIVE</v>
          </cell>
          <cell r="B4172" t="str">
            <v>402-132</v>
          </cell>
          <cell r="C4172">
            <v>22555022</v>
          </cell>
          <cell r="D4172" t="str">
            <v>402-132</v>
          </cell>
          <cell r="E4172" t="str">
            <v>SCH 40</v>
          </cell>
          <cell r="F4172" t="str">
            <v>1X1X1-1/4 REDUCING TEE SXSXFIPT</v>
          </cell>
          <cell r="G4172">
            <v>0.253</v>
          </cell>
          <cell r="H4172">
            <v>0.11475877600000001</v>
          </cell>
          <cell r="I4172">
            <v>50</v>
          </cell>
          <cell r="J4172" t="str">
            <v>-</v>
          </cell>
          <cell r="K4172">
            <v>6.7622461170848265</v>
          </cell>
          <cell r="L4172">
            <v>0.61319999999999997</v>
          </cell>
          <cell r="M4172" t="str">
            <v>DURA</v>
          </cell>
          <cell r="N4172" t="str">
            <v>402-132</v>
          </cell>
          <cell r="O4172">
            <v>10</v>
          </cell>
          <cell r="P4172" t="str">
            <v>D</v>
          </cell>
          <cell r="Q4172" t="str">
            <v>M</v>
          </cell>
          <cell r="R4172">
            <v>6.0401891252955089</v>
          </cell>
          <cell r="S4172">
            <v>6.8254137115839244</v>
          </cell>
          <cell r="T4172">
            <v>5.66</v>
          </cell>
          <cell r="U4172">
            <v>5.66</v>
          </cell>
          <cell r="V4172">
            <v>5.66</v>
          </cell>
          <cell r="W4172">
            <v>6.086021505376344</v>
          </cell>
          <cell r="X4172">
            <v>6.086021505376344</v>
          </cell>
          <cell r="Y4172">
            <v>6.086021505376344</v>
          </cell>
          <cell r="Z4172">
            <v>6.7622461170848265</v>
          </cell>
          <cell r="AB4172" t="str">
            <v/>
          </cell>
          <cell r="AC4172">
            <v>105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I4172" t="str">
            <v/>
          </cell>
          <cell r="AJ4172" t="str">
            <v/>
          </cell>
        </row>
        <row r="4173">
          <cell r="A4173" t="str">
            <v>ACTIVE</v>
          </cell>
          <cell r="B4173" t="str">
            <v>402-156</v>
          </cell>
          <cell r="C4173">
            <v>22555024</v>
          </cell>
          <cell r="D4173" t="str">
            <v>402-156</v>
          </cell>
          <cell r="E4173" t="str">
            <v>SCH 40</v>
          </cell>
          <cell r="F4173" t="str">
            <v>1-1/4X1X1/2 REDUCING TEE SXSXFIPT</v>
          </cell>
          <cell r="G4173">
            <v>0.23400000000000001</v>
          </cell>
          <cell r="H4173">
            <v>0.10614052800000001</v>
          </cell>
          <cell r="I4173">
            <v>50</v>
          </cell>
          <cell r="J4173" t="str">
            <v>-</v>
          </cell>
          <cell r="K4173">
            <v>6.7622461170848265</v>
          </cell>
          <cell r="L4173">
            <v>0.61319999999999997</v>
          </cell>
          <cell r="M4173" t="str">
            <v>DURA</v>
          </cell>
          <cell r="N4173" t="str">
            <v>402-156</v>
          </cell>
          <cell r="O4173">
            <v>10</v>
          </cell>
          <cell r="P4173" t="str">
            <v>D</v>
          </cell>
          <cell r="Q4173" t="str">
            <v>M</v>
          </cell>
          <cell r="R4173">
            <v>6.0401891252955089</v>
          </cell>
          <cell r="S4173">
            <v>6.8254137115839244</v>
          </cell>
          <cell r="T4173">
            <v>5.66</v>
          </cell>
          <cell r="U4173">
            <v>5.66</v>
          </cell>
          <cell r="V4173">
            <v>5.66</v>
          </cell>
          <cell r="W4173">
            <v>6.086021505376344</v>
          </cell>
          <cell r="X4173">
            <v>6.086021505376344</v>
          </cell>
          <cell r="Y4173">
            <v>6.086021505376344</v>
          </cell>
          <cell r="Z4173">
            <v>6.7622461170848265</v>
          </cell>
          <cell r="AB4173" t="str">
            <v/>
          </cell>
          <cell r="AC4173">
            <v>106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I4173" t="str">
            <v/>
          </cell>
          <cell r="AJ4173" t="str">
            <v/>
          </cell>
        </row>
        <row r="4174">
          <cell r="A4174" t="str">
            <v>ACTIVE</v>
          </cell>
          <cell r="B4174" t="str">
            <v>402-157</v>
          </cell>
          <cell r="C4174">
            <v>22555026</v>
          </cell>
          <cell r="D4174" t="str">
            <v>402-157</v>
          </cell>
          <cell r="E4174" t="str">
            <v>SCH 40</v>
          </cell>
          <cell r="F4174" t="str">
            <v>1-1/4X1X3/4 REDUCING TEE SXSXFIPT</v>
          </cell>
          <cell r="G4174">
            <v>0.224</v>
          </cell>
          <cell r="H4174">
            <v>0.101604608</v>
          </cell>
          <cell r="I4174">
            <v>50</v>
          </cell>
          <cell r="J4174" t="str">
            <v>-</v>
          </cell>
          <cell r="K4174">
            <v>6.7622461170848265</v>
          </cell>
          <cell r="L4174">
            <v>0.61319999999999997</v>
          </cell>
          <cell r="M4174" t="str">
            <v>DURA</v>
          </cell>
          <cell r="N4174" t="str">
            <v>402-157</v>
          </cell>
          <cell r="O4174">
            <v>10</v>
          </cell>
          <cell r="P4174" t="str">
            <v>D</v>
          </cell>
          <cell r="Q4174" t="str">
            <v>M</v>
          </cell>
          <cell r="R4174">
            <v>6.0401891252955089</v>
          </cell>
          <cell r="S4174">
            <v>6.8254137115839244</v>
          </cell>
          <cell r="T4174">
            <v>5.66</v>
          </cell>
          <cell r="U4174">
            <v>5.66</v>
          </cell>
          <cell r="V4174">
            <v>5.66</v>
          </cell>
          <cell r="W4174">
            <v>6.086021505376344</v>
          </cell>
          <cell r="X4174">
            <v>6.086021505376344</v>
          </cell>
          <cell r="Y4174">
            <v>6.086021505376344</v>
          </cell>
          <cell r="Z4174">
            <v>6.7622461170848265</v>
          </cell>
          <cell r="AB4174" t="str">
            <v/>
          </cell>
          <cell r="AC4174">
            <v>107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I4174" t="str">
            <v/>
          </cell>
          <cell r="AJ4174" t="str">
            <v/>
          </cell>
        </row>
        <row r="4175">
          <cell r="A4175" t="str">
            <v>ACTIVE</v>
          </cell>
          <cell r="B4175" t="str">
            <v>402-158</v>
          </cell>
          <cell r="C4175">
            <v>22555028</v>
          </cell>
          <cell r="D4175" t="str">
            <v>402-158</v>
          </cell>
          <cell r="E4175" t="str">
            <v>SCH 40</v>
          </cell>
          <cell r="F4175" t="str">
            <v>1-1/4X1X1 REDUCING TEE SXSXFIPT</v>
          </cell>
          <cell r="G4175">
            <v>0.252</v>
          </cell>
          <cell r="H4175">
            <v>0.114305184</v>
          </cell>
          <cell r="I4175">
            <v>50</v>
          </cell>
          <cell r="J4175" t="str">
            <v>-</v>
          </cell>
          <cell r="K4175">
            <v>6.7622461170848265</v>
          </cell>
          <cell r="L4175">
            <v>0.61319999999999997</v>
          </cell>
          <cell r="M4175" t="str">
            <v>DURA</v>
          </cell>
          <cell r="N4175" t="str">
            <v>402-158</v>
          </cell>
          <cell r="O4175">
            <v>10</v>
          </cell>
          <cell r="P4175" t="str">
            <v>D</v>
          </cell>
          <cell r="Q4175" t="str">
            <v>M</v>
          </cell>
          <cell r="R4175">
            <v>6.0401891252955089</v>
          </cell>
          <cell r="S4175">
            <v>6.8254137115839244</v>
          </cell>
          <cell r="T4175">
            <v>5.66</v>
          </cell>
          <cell r="U4175">
            <v>5.66</v>
          </cell>
          <cell r="V4175">
            <v>5.66</v>
          </cell>
          <cell r="W4175">
            <v>6.086021505376344</v>
          </cell>
          <cell r="X4175">
            <v>6.086021505376344</v>
          </cell>
          <cell r="Y4175">
            <v>6.086021505376344</v>
          </cell>
          <cell r="Z4175">
            <v>6.7622461170848265</v>
          </cell>
          <cell r="AB4175" t="str">
            <v/>
          </cell>
          <cell r="AC4175">
            <v>108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I4175" t="str">
            <v/>
          </cell>
          <cell r="AJ4175" t="str">
            <v/>
          </cell>
        </row>
        <row r="4176">
          <cell r="A4176" t="str">
            <v>ACTIVE</v>
          </cell>
          <cell r="B4176" t="str">
            <v>402-166</v>
          </cell>
          <cell r="C4176">
            <v>22555030</v>
          </cell>
          <cell r="D4176" t="str">
            <v>402-166</v>
          </cell>
          <cell r="E4176" t="str">
            <v>SCH 40</v>
          </cell>
          <cell r="F4176" t="str">
            <v>1-1/4X1-1/4X1/2 RED TEE SXSXFIPT</v>
          </cell>
          <cell r="G4176">
            <v>0.26100000000000001</v>
          </cell>
          <cell r="H4176">
            <v>0.118387512</v>
          </cell>
          <cell r="I4176">
            <v>50</v>
          </cell>
          <cell r="J4176" t="str">
            <v>-</v>
          </cell>
          <cell r="K4176">
            <v>6.9333333333333336</v>
          </cell>
          <cell r="L4176">
            <v>0.64200000000000002</v>
          </cell>
          <cell r="M4176" t="str">
            <v>DURA</v>
          </cell>
          <cell r="N4176" t="str">
            <v>402-166</v>
          </cell>
          <cell r="O4176">
            <v>10</v>
          </cell>
          <cell r="P4176" t="str">
            <v>D</v>
          </cell>
          <cell r="Q4176" t="str">
            <v>M</v>
          </cell>
          <cell r="R4176">
            <v>6.3238770685579198</v>
          </cell>
          <cell r="S4176">
            <v>7.1459810874704486</v>
          </cell>
          <cell r="T4176">
            <v>5.93</v>
          </cell>
          <cell r="U4176">
            <v>5.93</v>
          </cell>
          <cell r="V4176">
            <v>5.93</v>
          </cell>
          <cell r="W4176">
            <v>6.24</v>
          </cell>
          <cell r="X4176">
            <v>6.24</v>
          </cell>
          <cell r="Y4176">
            <v>6.24</v>
          </cell>
          <cell r="Z4176">
            <v>6.9333333333333336</v>
          </cell>
          <cell r="AB4176" t="str">
            <v/>
          </cell>
          <cell r="AC4176">
            <v>109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I4176" t="str">
            <v/>
          </cell>
          <cell r="AJ4176" t="str">
            <v/>
          </cell>
        </row>
        <row r="4177">
          <cell r="A4177" t="str">
            <v>ACTIVE</v>
          </cell>
          <cell r="B4177" t="str">
            <v>402-167</v>
          </cell>
          <cell r="C4177">
            <v>22555032</v>
          </cell>
          <cell r="D4177" t="str">
            <v>402-167</v>
          </cell>
          <cell r="E4177" t="str">
            <v>SCH 40</v>
          </cell>
          <cell r="F4177" t="str">
            <v>1-1/4X1-1/4X3/4 RED TEE SXSXFIPT</v>
          </cell>
          <cell r="G4177">
            <v>0.249</v>
          </cell>
          <cell r="H4177">
            <v>0.112944408</v>
          </cell>
          <cell r="I4177">
            <v>50</v>
          </cell>
          <cell r="J4177" t="str">
            <v>-</v>
          </cell>
          <cell r="K4177">
            <v>6.9333333333333336</v>
          </cell>
          <cell r="L4177">
            <v>0.64200000000000002</v>
          </cell>
          <cell r="M4177" t="str">
            <v>DURA</v>
          </cell>
          <cell r="N4177" t="str">
            <v>402-167</v>
          </cell>
          <cell r="O4177">
            <v>10</v>
          </cell>
          <cell r="P4177" t="str">
            <v>D</v>
          </cell>
          <cell r="Q4177" t="str">
            <v>M</v>
          </cell>
          <cell r="R4177">
            <v>6.3238770685579198</v>
          </cell>
          <cell r="S4177">
            <v>7.1459810874704486</v>
          </cell>
          <cell r="T4177">
            <v>5.93</v>
          </cell>
          <cell r="U4177">
            <v>5.93</v>
          </cell>
          <cell r="V4177">
            <v>5.93</v>
          </cell>
          <cell r="W4177">
            <v>6.24</v>
          </cell>
          <cell r="X4177">
            <v>6.24</v>
          </cell>
          <cell r="Y4177">
            <v>6.24</v>
          </cell>
          <cell r="Z4177">
            <v>6.9333333333333336</v>
          </cell>
          <cell r="AB4177" t="str">
            <v/>
          </cell>
          <cell r="AC4177">
            <v>110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I4177" t="str">
            <v/>
          </cell>
          <cell r="AJ4177" t="str">
            <v/>
          </cell>
        </row>
        <row r="4178">
          <cell r="A4178" t="str">
            <v>ACTIVE</v>
          </cell>
          <cell r="B4178" t="str">
            <v>402-168</v>
          </cell>
          <cell r="C4178">
            <v>22555034</v>
          </cell>
          <cell r="D4178" t="str">
            <v>402-168</v>
          </cell>
          <cell r="E4178" t="str">
            <v>SCH 40</v>
          </cell>
          <cell r="F4178" t="str">
            <v>1-1/4X1-1/4X1 RED TEE SXSXFIPT</v>
          </cell>
          <cell r="G4178">
            <v>0.28399999999999997</v>
          </cell>
          <cell r="H4178">
            <v>0.12882012799999998</v>
          </cell>
          <cell r="I4178">
            <v>25</v>
          </cell>
          <cell r="J4178" t="str">
            <v>-</v>
          </cell>
          <cell r="K4178">
            <v>7.0848267622461165</v>
          </cell>
          <cell r="L4178">
            <v>0.64200000000000002</v>
          </cell>
          <cell r="M4178" t="str">
            <v>DURA</v>
          </cell>
          <cell r="N4178" t="str">
            <v>402-168</v>
          </cell>
          <cell r="O4178" t="str">
            <v>BOX</v>
          </cell>
          <cell r="P4178" t="str">
            <v>D</v>
          </cell>
          <cell r="Q4178" t="str">
            <v>M</v>
          </cell>
          <cell r="R4178">
            <v>6.3238770685579198</v>
          </cell>
          <cell r="S4178">
            <v>7.1459810874704486</v>
          </cell>
          <cell r="T4178">
            <v>5.93</v>
          </cell>
          <cell r="U4178">
            <v>5.93</v>
          </cell>
          <cell r="V4178">
            <v>5.93</v>
          </cell>
          <cell r="W4178">
            <v>6.376344086021505</v>
          </cell>
          <cell r="X4178">
            <v>6.376344086021505</v>
          </cell>
          <cell r="Y4178">
            <v>6.376344086021505</v>
          </cell>
          <cell r="Z4178">
            <v>7.0848267622461165</v>
          </cell>
          <cell r="AB4178" t="str">
            <v/>
          </cell>
          <cell r="AC4178">
            <v>111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I4178" t="str">
            <v/>
          </cell>
          <cell r="AJ4178" t="str">
            <v/>
          </cell>
        </row>
        <row r="4179">
          <cell r="A4179" t="str">
            <v>ACTIVE</v>
          </cell>
          <cell r="B4179" t="str">
            <v>402-169</v>
          </cell>
          <cell r="C4179">
            <v>22555036</v>
          </cell>
          <cell r="D4179" t="str">
            <v>402-169</v>
          </cell>
          <cell r="E4179" t="str">
            <v>SCH 40</v>
          </cell>
          <cell r="F4179" t="str">
            <v>1-1/4X1-1/4X1-1/2 RED TEE SXSXFIPT</v>
          </cell>
          <cell r="G4179">
            <v>0.36899999999999999</v>
          </cell>
          <cell r="H4179">
            <v>0.16737544799999998</v>
          </cell>
          <cell r="I4179">
            <v>25</v>
          </cell>
          <cell r="J4179" t="str">
            <v>-</v>
          </cell>
          <cell r="K4179">
            <v>8.6140979689366795</v>
          </cell>
          <cell r="L4179">
            <v>0.78120000000000001</v>
          </cell>
          <cell r="M4179" t="str">
            <v>DURA</v>
          </cell>
          <cell r="N4179" t="str">
            <v>402-169</v>
          </cell>
          <cell r="O4179" t="str">
            <v>BOX</v>
          </cell>
          <cell r="P4179" t="str">
            <v>D</v>
          </cell>
          <cell r="Q4179" t="str">
            <v>M</v>
          </cell>
          <cell r="R4179">
            <v>7.6950354609929077</v>
          </cell>
          <cell r="S4179">
            <v>8.6953900709219845</v>
          </cell>
          <cell r="T4179">
            <v>7.2100000000000009</v>
          </cell>
          <cell r="U4179">
            <v>7.2100000000000009</v>
          </cell>
          <cell r="V4179">
            <v>7.2100000000000009</v>
          </cell>
          <cell r="W4179">
            <v>7.752688172043011</v>
          </cell>
          <cell r="X4179">
            <v>7.752688172043011</v>
          </cell>
          <cell r="Y4179">
            <v>7.752688172043011</v>
          </cell>
          <cell r="Z4179">
            <v>8.6140979689366795</v>
          </cell>
          <cell r="AB4179" t="str">
            <v/>
          </cell>
          <cell r="AC4179">
            <v>112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I4179" t="str">
            <v/>
          </cell>
          <cell r="AJ4179" t="str">
            <v/>
          </cell>
        </row>
        <row r="4180">
          <cell r="A4180" t="str">
            <v>ACTIVE</v>
          </cell>
          <cell r="B4180" t="str">
            <v>402-199</v>
          </cell>
          <cell r="C4180">
            <v>22555038</v>
          </cell>
          <cell r="D4180" t="str">
            <v>402-199</v>
          </cell>
          <cell r="E4180" t="str">
            <v>SCH 40</v>
          </cell>
          <cell r="F4180" t="str">
            <v>1-1/2X1-1/4X1/2 RED TEE SXSXFIPT</v>
          </cell>
          <cell r="G4180">
            <v>0.246</v>
          </cell>
          <cell r="H4180">
            <v>0.111583632</v>
          </cell>
          <cell r="I4180">
            <v>50</v>
          </cell>
          <cell r="J4180" t="str">
            <v>-</v>
          </cell>
          <cell r="K4180">
            <v>8.3512544802867374</v>
          </cell>
          <cell r="L4180">
            <v>0.79700000000000004</v>
          </cell>
          <cell r="M4180" t="str">
            <v>DURA</v>
          </cell>
          <cell r="N4180" t="str">
            <v>402-199</v>
          </cell>
          <cell r="O4180" t="str">
            <v>BOX</v>
          </cell>
          <cell r="P4180" t="str">
            <v>D</v>
          </cell>
          <cell r="Q4180" t="str">
            <v>M</v>
          </cell>
          <cell r="R4180">
            <v>7.8486997635933804</v>
          </cell>
          <cell r="S4180">
            <v>8.8690307328605194</v>
          </cell>
          <cell r="T4180">
            <v>6.99</v>
          </cell>
          <cell r="U4180">
            <v>6.99</v>
          </cell>
          <cell r="V4180">
            <v>6.99</v>
          </cell>
          <cell r="W4180">
            <v>7.5161290322580641</v>
          </cell>
          <cell r="X4180">
            <v>7.5161290322580641</v>
          </cell>
          <cell r="Y4180">
            <v>7.5161290322580641</v>
          </cell>
          <cell r="Z4180">
            <v>8.3512544802867374</v>
          </cell>
          <cell r="AB4180" t="str">
            <v/>
          </cell>
          <cell r="AC4180">
            <v>113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I4180" t="str">
            <v/>
          </cell>
          <cell r="AJ4180" t="str">
            <v/>
          </cell>
        </row>
        <row r="4181">
          <cell r="A4181" t="str">
            <v>ACTIVE</v>
          </cell>
          <cell r="B4181" t="str">
            <v>402-201</v>
          </cell>
          <cell r="C4181">
            <v>22555040</v>
          </cell>
          <cell r="D4181" t="str">
            <v>402-201</v>
          </cell>
          <cell r="E4181" t="str">
            <v>SCH 40</v>
          </cell>
          <cell r="F4181" t="str">
            <v>1-1/2X1-1/4X3/4 RED TEE SXSXFIPT</v>
          </cell>
          <cell r="G4181">
            <v>0.28199999999999997</v>
          </cell>
          <cell r="H4181">
            <v>0.12791294399999997</v>
          </cell>
          <cell r="I4181">
            <v>25</v>
          </cell>
          <cell r="J4181" t="str">
            <v>-</v>
          </cell>
          <cell r="K4181">
            <v>8.3512544802867374</v>
          </cell>
          <cell r="L4181">
            <v>0.79700000000000004</v>
          </cell>
          <cell r="M4181" t="str">
            <v>DURA</v>
          </cell>
          <cell r="N4181" t="str">
            <v>402-201</v>
          </cell>
          <cell r="O4181" t="str">
            <v>BOX</v>
          </cell>
          <cell r="P4181" t="str">
            <v>D</v>
          </cell>
          <cell r="Q4181" t="str">
            <v>M</v>
          </cell>
          <cell r="R4181">
            <v>7.8486997635933804</v>
          </cell>
          <cell r="S4181">
            <v>8.8690307328605194</v>
          </cell>
          <cell r="T4181">
            <v>6.99</v>
          </cell>
          <cell r="U4181">
            <v>6.99</v>
          </cell>
          <cell r="V4181">
            <v>6.99</v>
          </cell>
          <cell r="W4181">
            <v>7.5161290322580641</v>
          </cell>
          <cell r="X4181">
            <v>7.5161290322580641</v>
          </cell>
          <cell r="Y4181">
            <v>7.5161290322580641</v>
          </cell>
          <cell r="Z4181">
            <v>8.3512544802867374</v>
          </cell>
          <cell r="AB4181" t="str">
            <v/>
          </cell>
          <cell r="AC4181">
            <v>114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I4181" t="str">
            <v/>
          </cell>
          <cell r="AJ4181" t="str">
            <v/>
          </cell>
        </row>
        <row r="4182">
          <cell r="A4182" t="str">
            <v>ACTIVE</v>
          </cell>
          <cell r="B4182" t="str">
            <v>402-202</v>
          </cell>
          <cell r="C4182">
            <v>22555042</v>
          </cell>
          <cell r="D4182" t="str">
            <v>402-202</v>
          </cell>
          <cell r="E4182" t="str">
            <v>SCH 40</v>
          </cell>
          <cell r="F4182" t="str">
            <v>1-1/2X1-1/4X1 RED TEE SXSXFIPT</v>
          </cell>
          <cell r="G4182">
            <v>0.312</v>
          </cell>
          <cell r="H4182">
            <v>0.141520704</v>
          </cell>
          <cell r="I4182">
            <v>25</v>
          </cell>
          <cell r="J4182" t="str">
            <v>-</v>
          </cell>
          <cell r="K4182">
            <v>8.3512544802867374</v>
          </cell>
          <cell r="L4182">
            <v>0.79700000000000004</v>
          </cell>
          <cell r="M4182" t="str">
            <v>DURA</v>
          </cell>
          <cell r="N4182" t="str">
            <v>402-202</v>
          </cell>
          <cell r="O4182" t="str">
            <v>BOX</v>
          </cell>
          <cell r="P4182" t="str">
            <v>D</v>
          </cell>
          <cell r="Q4182" t="str">
            <v>M</v>
          </cell>
          <cell r="R4182">
            <v>7.8486997635933804</v>
          </cell>
          <cell r="S4182">
            <v>8.8690307328605194</v>
          </cell>
          <cell r="T4182">
            <v>6.99</v>
          </cell>
          <cell r="U4182">
            <v>6.99</v>
          </cell>
          <cell r="V4182">
            <v>6.99</v>
          </cell>
          <cell r="W4182">
            <v>7.5161290322580641</v>
          </cell>
          <cell r="X4182">
            <v>7.5161290322580641</v>
          </cell>
          <cell r="Y4182">
            <v>7.5161290322580641</v>
          </cell>
          <cell r="Z4182">
            <v>8.3512544802867374</v>
          </cell>
          <cell r="AB4182" t="str">
            <v/>
          </cell>
          <cell r="AC4182">
            <v>115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I4182" t="str">
            <v>00810673013234</v>
          </cell>
          <cell r="AJ4182" t="str">
            <v/>
          </cell>
        </row>
        <row r="4183">
          <cell r="A4183" t="str">
            <v>ACTIVE</v>
          </cell>
          <cell r="B4183" t="str">
            <v>402-209</v>
          </cell>
          <cell r="C4183">
            <v>22555044</v>
          </cell>
          <cell r="D4183" t="str">
            <v>402-209</v>
          </cell>
          <cell r="E4183" t="str">
            <v>SCH 40</v>
          </cell>
          <cell r="F4183" t="str">
            <v>1-1/2X1-1/2X1/2 RED TEE SXSXFIPT</v>
          </cell>
          <cell r="G4183">
            <v>0.29499999999999998</v>
          </cell>
          <cell r="H4183">
            <v>0.13380963999999998</v>
          </cell>
          <cell r="I4183">
            <v>50</v>
          </cell>
          <cell r="J4183" t="str">
            <v>-</v>
          </cell>
          <cell r="K4183">
            <v>8.655555555555555</v>
          </cell>
          <cell r="L4183">
            <v>0.77971000000000001</v>
          </cell>
          <cell r="M4183" t="str">
            <v>DURA</v>
          </cell>
          <cell r="N4183" t="str">
            <v>402-209</v>
          </cell>
          <cell r="O4183" t="str">
            <v>BOX</v>
          </cell>
          <cell r="P4183" t="str">
            <v>D</v>
          </cell>
          <cell r="Q4183" t="str">
            <v>M</v>
          </cell>
          <cell r="R4183">
            <v>7.8486997635933804</v>
          </cell>
          <cell r="S4183">
            <v>8.8690307328605194</v>
          </cell>
          <cell r="T4183">
            <v>7.4</v>
          </cell>
          <cell r="U4183">
            <v>7.4</v>
          </cell>
          <cell r="V4183">
            <v>7.4</v>
          </cell>
          <cell r="W4183">
            <v>7.79</v>
          </cell>
          <cell r="X4183">
            <v>7.79</v>
          </cell>
          <cell r="Y4183">
            <v>7.79</v>
          </cell>
          <cell r="Z4183">
            <v>8.655555555555555</v>
          </cell>
          <cell r="AB4183" t="str">
            <v/>
          </cell>
          <cell r="AC4183">
            <v>116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I4183" t="str">
            <v>00810673013241</v>
          </cell>
          <cell r="AJ4183" t="str">
            <v/>
          </cell>
        </row>
        <row r="4184">
          <cell r="A4184" t="str">
            <v>ACTIVE</v>
          </cell>
          <cell r="B4184" t="str">
            <v>402-211</v>
          </cell>
          <cell r="C4184">
            <v>22555049</v>
          </cell>
          <cell r="D4184" t="str">
            <v>402-211</v>
          </cell>
          <cell r="E4184" t="str">
            <v>SCH 40</v>
          </cell>
          <cell r="F4184" t="str">
            <v>1-1/2X1-1/2X1 RED TEE SXSXFIPT</v>
          </cell>
          <cell r="G4184">
            <v>8.61</v>
          </cell>
          <cell r="H4184">
            <v>3.9054271199999997</v>
          </cell>
          <cell r="I4184">
            <v>25</v>
          </cell>
          <cell r="J4184" t="str">
            <v>-</v>
          </cell>
          <cell r="K4184">
            <v>8.655555555555555</v>
          </cell>
          <cell r="L4184">
            <v>0.68392000000000008</v>
          </cell>
          <cell r="M4184" t="str">
            <v>DURA</v>
          </cell>
          <cell r="N4184" t="str">
            <v>402-211</v>
          </cell>
          <cell r="O4184" t="str">
            <v>BOX</v>
          </cell>
          <cell r="P4184" t="str">
            <v>D</v>
          </cell>
          <cell r="Q4184" t="str">
            <v>M</v>
          </cell>
          <cell r="R4184">
            <v>7.8486997635933804</v>
          </cell>
          <cell r="S4184">
            <v>8.8690307328605194</v>
          </cell>
          <cell r="T4184">
            <v>7.4</v>
          </cell>
          <cell r="U4184">
            <v>7.4</v>
          </cell>
          <cell r="V4184">
            <v>7.4</v>
          </cell>
          <cell r="W4184">
            <v>7.79</v>
          </cell>
          <cell r="X4184">
            <v>7.79</v>
          </cell>
          <cell r="Y4184">
            <v>7.79</v>
          </cell>
          <cell r="Z4184">
            <v>8.655555555555555</v>
          </cell>
          <cell r="AB4184" t="str">
            <v/>
          </cell>
          <cell r="AC4184">
            <v>118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I4184" t="str">
            <v/>
          </cell>
          <cell r="AJ4184" t="str">
            <v/>
          </cell>
        </row>
        <row r="4185">
          <cell r="A4185" t="str">
            <v>ACTIVE</v>
          </cell>
          <cell r="B4185" t="str">
            <v>402-212</v>
          </cell>
          <cell r="C4185">
            <v>22555051</v>
          </cell>
          <cell r="D4185" t="str">
            <v>402-212</v>
          </cell>
          <cell r="E4185" t="str">
            <v>SCH 40</v>
          </cell>
          <cell r="F4185" t="str">
            <v>1-1/2X1-1/2X1-1/4 RED TEE SXSXFIPT</v>
          </cell>
          <cell r="G4185">
            <v>0.39200000000000002</v>
          </cell>
          <cell r="H4185">
            <v>0.17780806400000002</v>
          </cell>
          <cell r="I4185">
            <v>25</v>
          </cell>
          <cell r="J4185" t="str">
            <v>-</v>
          </cell>
          <cell r="K4185">
            <v>8.3512544802867374</v>
          </cell>
          <cell r="L4185">
            <v>0.79700000000000004</v>
          </cell>
          <cell r="M4185" t="str">
            <v>DURA</v>
          </cell>
          <cell r="N4185" t="str">
            <v>402-212</v>
          </cell>
          <cell r="O4185" t="str">
            <v>BOX</v>
          </cell>
          <cell r="P4185" t="str">
            <v>D</v>
          </cell>
          <cell r="Q4185" t="str">
            <v>M</v>
          </cell>
          <cell r="R4185">
            <v>7.8486997635933804</v>
          </cell>
          <cell r="S4185">
            <v>8.8690307328605194</v>
          </cell>
          <cell r="T4185">
            <v>6.99</v>
          </cell>
          <cell r="U4185">
            <v>6.99</v>
          </cell>
          <cell r="V4185">
            <v>6.99</v>
          </cell>
          <cell r="W4185">
            <v>7.5161290322580641</v>
          </cell>
          <cell r="X4185">
            <v>7.5161290322580641</v>
          </cell>
          <cell r="Y4185">
            <v>7.5161290322580641</v>
          </cell>
          <cell r="Z4185">
            <v>8.3512544802867374</v>
          </cell>
          <cell r="AB4185" t="str">
            <v/>
          </cell>
          <cell r="AC4185">
            <v>119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I4185" t="str">
            <v/>
          </cell>
          <cell r="AJ4185" t="str">
            <v/>
          </cell>
        </row>
        <row r="4186">
          <cell r="A4186" t="str">
            <v>ACTIVE</v>
          </cell>
          <cell r="B4186" t="str">
            <v>402-213</v>
          </cell>
          <cell r="C4186">
            <v>22555053</v>
          </cell>
          <cell r="D4186" t="str">
            <v>402-213</v>
          </cell>
          <cell r="E4186" t="str">
            <v>SCH 40</v>
          </cell>
          <cell r="F4186" t="str">
            <v>1-1/2X1-1/2X2 RED TEE SXSXFIPT</v>
          </cell>
          <cell r="G4186">
            <v>0.49199999999999999</v>
          </cell>
          <cell r="H4186">
            <v>0.223167264</v>
          </cell>
          <cell r="I4186">
            <v>25</v>
          </cell>
          <cell r="J4186" t="str">
            <v>-</v>
          </cell>
          <cell r="K4186">
            <v>14.946236559139784</v>
          </cell>
          <cell r="L4186">
            <v>1.4259999999999999</v>
          </cell>
          <cell r="M4186" t="str">
            <v>DURA</v>
          </cell>
          <cell r="N4186" t="str">
            <v>402-213</v>
          </cell>
          <cell r="O4186" t="str">
            <v>BOX</v>
          </cell>
          <cell r="P4186" t="str">
            <v>D</v>
          </cell>
          <cell r="Q4186" t="str">
            <v>M</v>
          </cell>
          <cell r="R4186">
            <v>14.042553191489363</v>
          </cell>
          <cell r="S4186">
            <v>15.868085106382978</v>
          </cell>
          <cell r="T4186">
            <v>12.51</v>
          </cell>
          <cell r="U4186">
            <v>12.51</v>
          </cell>
          <cell r="V4186">
            <v>12.51</v>
          </cell>
          <cell r="W4186">
            <v>13.451612903225806</v>
          </cell>
          <cell r="X4186">
            <v>13.451612903225806</v>
          </cell>
          <cell r="Y4186">
            <v>13.451612903225806</v>
          </cell>
          <cell r="Z4186">
            <v>14.946236559139784</v>
          </cell>
          <cell r="AB4186" t="str">
            <v/>
          </cell>
          <cell r="AC4186">
            <v>120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I4186" t="str">
            <v/>
          </cell>
          <cell r="AJ4186" t="str">
            <v/>
          </cell>
        </row>
        <row r="4187">
          <cell r="A4187" t="str">
            <v>ACTIVE</v>
          </cell>
          <cell r="B4187" t="str">
            <v>402-238</v>
          </cell>
          <cell r="C4187">
            <v>22555055</v>
          </cell>
          <cell r="D4187" t="str">
            <v>402-238</v>
          </cell>
          <cell r="E4187" t="str">
            <v>SCH 40</v>
          </cell>
          <cell r="F4187" t="str">
            <v>2X1-1/2X3/4 REDUCING TEE SXSXFIPT</v>
          </cell>
          <cell r="G4187">
            <v>0.40500000000000003</v>
          </cell>
          <cell r="H4187">
            <v>0.18370476000000002</v>
          </cell>
          <cell r="I4187">
            <v>25</v>
          </cell>
          <cell r="J4187" t="str">
            <v>-</v>
          </cell>
          <cell r="K4187">
            <v>10.513739545997611</v>
          </cell>
          <cell r="L4187">
            <v>1.0032000000000001</v>
          </cell>
          <cell r="M4187" t="str">
            <v>DURA</v>
          </cell>
          <cell r="N4187" t="str">
            <v>402-238</v>
          </cell>
          <cell r="O4187" t="str">
            <v>BOX</v>
          </cell>
          <cell r="P4187" t="str">
            <v>D</v>
          </cell>
          <cell r="Q4187" t="str">
            <v>M</v>
          </cell>
          <cell r="R4187">
            <v>9.8817966903073273</v>
          </cell>
          <cell r="S4187">
            <v>11.166430260047278</v>
          </cell>
          <cell r="T4187">
            <v>8.8000000000000007</v>
          </cell>
          <cell r="U4187">
            <v>8.8000000000000007</v>
          </cell>
          <cell r="V4187">
            <v>8.8000000000000007</v>
          </cell>
          <cell r="W4187">
            <v>9.4623655913978499</v>
          </cell>
          <cell r="X4187">
            <v>9.4623655913978499</v>
          </cell>
          <cell r="Y4187">
            <v>9.4623655913978499</v>
          </cell>
          <cell r="Z4187">
            <v>10.513739545997611</v>
          </cell>
          <cell r="AB4187" t="str">
            <v/>
          </cell>
          <cell r="AC4187">
            <v>121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I4187" t="str">
            <v/>
          </cell>
          <cell r="AJ4187" t="str">
            <v/>
          </cell>
        </row>
        <row r="4188">
          <cell r="A4188" t="str">
            <v>ACTIVE</v>
          </cell>
          <cell r="B4188" t="str">
            <v>402-239</v>
          </cell>
          <cell r="C4188">
            <v>22555057</v>
          </cell>
          <cell r="D4188" t="str">
            <v>402-239</v>
          </cell>
          <cell r="E4188" t="str">
            <v>SCH 40</v>
          </cell>
          <cell r="F4188" t="str">
            <v>2X1-1/2X1 REDUCING TEE SXSXFIPT</v>
          </cell>
          <cell r="G4188">
            <v>0.42899999999999999</v>
          </cell>
          <cell r="H4188">
            <v>0.194590968</v>
          </cell>
          <cell r="I4188">
            <v>25</v>
          </cell>
          <cell r="J4188" t="str">
            <v>-</v>
          </cell>
          <cell r="K4188">
            <v>10.513739545997611</v>
          </cell>
          <cell r="L4188">
            <v>1.0330899999999998</v>
          </cell>
          <cell r="M4188" t="str">
            <v>DURA</v>
          </cell>
          <cell r="N4188" t="str">
            <v>402-239</v>
          </cell>
          <cell r="O4188" t="str">
            <v>BOX</v>
          </cell>
          <cell r="P4188" t="str">
            <v>D</v>
          </cell>
          <cell r="Q4188" t="str">
            <v>M</v>
          </cell>
          <cell r="R4188">
            <v>9.8817966903073273</v>
          </cell>
          <cell r="S4188">
            <v>11.166430260047278</v>
          </cell>
          <cell r="T4188">
            <v>8.8000000000000007</v>
          </cell>
          <cell r="U4188">
            <v>8.8000000000000007</v>
          </cell>
          <cell r="V4188">
            <v>8.8000000000000007</v>
          </cell>
          <cell r="W4188">
            <v>9.4623655913978499</v>
          </cell>
          <cell r="X4188">
            <v>9.4623655913978499</v>
          </cell>
          <cell r="Y4188">
            <v>9.4623655913978499</v>
          </cell>
          <cell r="Z4188">
            <v>10.513739545997611</v>
          </cell>
          <cell r="AB4188" t="str">
            <v/>
          </cell>
          <cell r="AC4188">
            <v>122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I4188" t="str">
            <v/>
          </cell>
          <cell r="AJ4188" t="str">
            <v/>
          </cell>
        </row>
        <row r="4189">
          <cell r="A4189" t="str">
            <v>ACTIVE</v>
          </cell>
          <cell r="B4189" t="str">
            <v>402-247</v>
          </cell>
          <cell r="C4189">
            <v>22555308</v>
          </cell>
          <cell r="D4189" t="str">
            <v>402-247</v>
          </cell>
          <cell r="E4189" t="str">
            <v>SCH 40</v>
          </cell>
          <cell r="F4189" t="str">
            <v>2X2X1/2 REDUCING TEE SXSXFIPT</v>
          </cell>
          <cell r="G4189">
            <v>7.45</v>
          </cell>
          <cell r="H4189">
            <v>0.28000000000000003</v>
          </cell>
          <cell r="I4189">
            <v>20</v>
          </cell>
          <cell r="J4189" t="str">
            <v>-</v>
          </cell>
          <cell r="K4189">
            <v>10.513739545997611</v>
          </cell>
          <cell r="L4189">
            <v>0.86107999999999996</v>
          </cell>
          <cell r="M4189" t="str">
            <v>DURA</v>
          </cell>
          <cell r="N4189" t="str">
            <v>402-247</v>
          </cell>
          <cell r="O4189" t="str">
            <v>BOX</v>
          </cell>
          <cell r="P4189" t="str">
            <v>D</v>
          </cell>
          <cell r="Q4189" t="str">
            <v>M</v>
          </cell>
          <cell r="R4189">
            <v>9.8817966903073273</v>
          </cell>
          <cell r="S4189">
            <v>11.166430260047278</v>
          </cell>
          <cell r="T4189">
            <v>8.8000000000000007</v>
          </cell>
          <cell r="U4189">
            <v>8.8000000000000007</v>
          </cell>
          <cell r="V4189">
            <v>8.8000000000000007</v>
          </cell>
          <cell r="W4189">
            <v>9.4623655913978499</v>
          </cell>
          <cell r="X4189">
            <v>9.4623655913978499</v>
          </cell>
          <cell r="Y4189">
            <v>9.4623655913978499</v>
          </cell>
          <cell r="Z4189">
            <v>10.513739545997611</v>
          </cell>
          <cell r="AB4189" t="str">
            <v/>
          </cell>
          <cell r="AC4189">
            <v>123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I4189" t="str">
            <v/>
          </cell>
          <cell r="AJ4189" t="str">
            <v/>
          </cell>
        </row>
        <row r="4190">
          <cell r="A4190" t="str">
            <v>ACTIVE</v>
          </cell>
          <cell r="B4190" t="str">
            <v>402-248</v>
          </cell>
          <cell r="C4190">
            <v>22555310</v>
          </cell>
          <cell r="D4190" t="str">
            <v>402-248</v>
          </cell>
          <cell r="E4190" t="str">
            <v>SCH 40</v>
          </cell>
          <cell r="F4190" t="str">
            <v>2X2X3/4 REDUCING TEE SXSXFIPT</v>
          </cell>
          <cell r="G4190">
            <v>8.35</v>
          </cell>
          <cell r="H4190">
            <v>0.23719999999999999</v>
          </cell>
          <cell r="I4190">
            <v>20</v>
          </cell>
          <cell r="J4190" t="str">
            <v>-</v>
          </cell>
          <cell r="K4190">
            <v>10.513739545997611</v>
          </cell>
          <cell r="L4190">
            <v>0.86107999999999996</v>
          </cell>
          <cell r="M4190" t="str">
            <v>DURA</v>
          </cell>
          <cell r="N4190" t="str">
            <v>402-248</v>
          </cell>
          <cell r="O4190" t="str">
            <v>BOX</v>
          </cell>
          <cell r="P4190" t="str">
            <v>D</v>
          </cell>
          <cell r="Q4190" t="str">
            <v>M</v>
          </cell>
          <cell r="R4190">
            <v>9.8817966903073273</v>
          </cell>
          <cell r="S4190">
            <v>11.166430260047278</v>
          </cell>
          <cell r="T4190">
            <v>8.8000000000000007</v>
          </cell>
          <cell r="U4190">
            <v>8.8000000000000007</v>
          </cell>
          <cell r="V4190">
            <v>8.8000000000000007</v>
          </cell>
          <cell r="W4190">
            <v>9.4623655913978499</v>
          </cell>
          <cell r="X4190">
            <v>9.4623655913978499</v>
          </cell>
          <cell r="Y4190">
            <v>9.4623655913978499</v>
          </cell>
          <cell r="Z4190">
            <v>10.513739545997611</v>
          </cell>
          <cell r="AB4190" t="str">
            <v/>
          </cell>
          <cell r="AC4190">
            <v>124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I4190" t="str">
            <v/>
          </cell>
          <cell r="AJ4190" t="str">
            <v/>
          </cell>
        </row>
        <row r="4191">
          <cell r="A4191" t="str">
            <v>ACTIVE</v>
          </cell>
          <cell r="B4191" t="str">
            <v>402-249</v>
          </cell>
          <cell r="C4191">
            <v>22555312</v>
          </cell>
          <cell r="D4191" t="str">
            <v>402-249</v>
          </cell>
          <cell r="E4191" t="str">
            <v>SCH 40</v>
          </cell>
          <cell r="F4191" t="str">
            <v>2X2X1 REDUCING TEE SXSXFIPT</v>
          </cell>
          <cell r="G4191">
            <v>7.15</v>
          </cell>
          <cell r="H4191">
            <v>3.2431828</v>
          </cell>
          <cell r="I4191">
            <v>15</v>
          </cell>
          <cell r="J4191" t="str">
            <v>-</v>
          </cell>
          <cell r="K4191">
            <v>10.888888888888889</v>
          </cell>
          <cell r="L4191">
            <v>1.0330899999999998</v>
          </cell>
          <cell r="M4191" t="str">
            <v>DURA</v>
          </cell>
          <cell r="N4191" t="str">
            <v>402-249</v>
          </cell>
          <cell r="O4191" t="str">
            <v>BOX</v>
          </cell>
          <cell r="P4191" t="str">
            <v>D</v>
          </cell>
          <cell r="Q4191" t="str">
            <v>M</v>
          </cell>
          <cell r="R4191">
            <v>9.8817966903073273</v>
          </cell>
          <cell r="S4191">
            <v>11.166430260047278</v>
          </cell>
          <cell r="T4191">
            <v>9.31</v>
          </cell>
          <cell r="U4191">
            <v>9.31</v>
          </cell>
          <cell r="V4191">
            <v>9.31</v>
          </cell>
          <cell r="W4191">
            <v>9.8000000000000007</v>
          </cell>
          <cell r="X4191">
            <v>9.8000000000000007</v>
          </cell>
          <cell r="Y4191">
            <v>9.8000000000000007</v>
          </cell>
          <cell r="Z4191">
            <v>10.888888888888889</v>
          </cell>
          <cell r="AB4191" t="str">
            <v/>
          </cell>
          <cell r="AC4191">
            <v>125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I4191" t="str">
            <v/>
          </cell>
          <cell r="AJ4191" t="str">
            <v/>
          </cell>
        </row>
        <row r="4192">
          <cell r="A4192" t="str">
            <v>ACTIVE</v>
          </cell>
          <cell r="B4192" t="str">
            <v>402-250</v>
          </cell>
          <cell r="C4192">
            <v>22555314</v>
          </cell>
          <cell r="D4192" t="str">
            <v>402-250</v>
          </cell>
          <cell r="E4192" t="str">
            <v>SCH 40</v>
          </cell>
          <cell r="F4192" t="str">
            <v>2X2X1-1/4 REDUCING TEE SXSXFIPT</v>
          </cell>
          <cell r="G4192">
            <v>10.050000000000001</v>
          </cell>
          <cell r="H4192">
            <v>4.5585996</v>
          </cell>
          <cell r="I4192">
            <v>15</v>
          </cell>
          <cell r="J4192" t="str">
            <v>-</v>
          </cell>
          <cell r="K4192">
            <v>10.513739545997611</v>
          </cell>
          <cell r="L4192">
            <v>0.86107999999999996</v>
          </cell>
          <cell r="M4192" t="str">
            <v>DURA</v>
          </cell>
          <cell r="N4192" t="str">
            <v>402-250</v>
          </cell>
          <cell r="O4192" t="str">
            <v>BOX</v>
          </cell>
          <cell r="P4192" t="str">
            <v>D</v>
          </cell>
          <cell r="Q4192" t="str">
            <v>M</v>
          </cell>
          <cell r="R4192">
            <v>9.8817966903073273</v>
          </cell>
          <cell r="S4192">
            <v>11.166430260047278</v>
          </cell>
          <cell r="T4192">
            <v>8.8000000000000007</v>
          </cell>
          <cell r="U4192">
            <v>8.8000000000000007</v>
          </cell>
          <cell r="V4192">
            <v>8.8000000000000007</v>
          </cell>
          <cell r="W4192">
            <v>9.4623655913978499</v>
          </cell>
          <cell r="X4192">
            <v>9.4623655913978499</v>
          </cell>
          <cell r="Y4192">
            <v>9.4623655913978499</v>
          </cell>
          <cell r="Z4192">
            <v>10.513739545997611</v>
          </cell>
          <cell r="AB4192" t="str">
            <v/>
          </cell>
          <cell r="AC4192">
            <v>126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I4192" t="str">
            <v/>
          </cell>
          <cell r="AJ4192" t="str">
            <v/>
          </cell>
        </row>
        <row r="4193">
          <cell r="A4193" t="str">
            <v>ACTIVE</v>
          </cell>
          <cell r="B4193" t="str">
            <v>402-251</v>
          </cell>
          <cell r="C4193">
            <v>22555316</v>
          </cell>
          <cell r="D4193" t="str">
            <v>402-251</v>
          </cell>
          <cell r="E4193" t="str">
            <v>SCH 40</v>
          </cell>
          <cell r="F4193" t="str">
            <v>2X2X1-1/2 REDUCING TEE SXSXFIPT</v>
          </cell>
          <cell r="G4193">
            <v>0.753</v>
          </cell>
          <cell r="H4193">
            <v>0.341554776</v>
          </cell>
          <cell r="I4193">
            <v>10</v>
          </cell>
          <cell r="J4193" t="str">
            <v>-</v>
          </cell>
          <cell r="K4193">
            <v>10.513739545997611</v>
          </cell>
          <cell r="L4193">
            <v>1.2432100000000001</v>
          </cell>
          <cell r="M4193" t="str">
            <v>DURA</v>
          </cell>
          <cell r="N4193" t="str">
            <v>402-251</v>
          </cell>
          <cell r="O4193" t="str">
            <v>BOX</v>
          </cell>
          <cell r="P4193" t="str">
            <v>D</v>
          </cell>
          <cell r="Q4193" t="str">
            <v>M</v>
          </cell>
          <cell r="R4193">
            <v>9.8817966903073273</v>
          </cell>
          <cell r="S4193">
            <v>11.166430260047278</v>
          </cell>
          <cell r="T4193">
            <v>8.8000000000000007</v>
          </cell>
          <cell r="U4193">
            <v>8.8000000000000007</v>
          </cell>
          <cell r="V4193">
            <v>8.8000000000000007</v>
          </cell>
          <cell r="W4193">
            <v>9.4623655913978499</v>
          </cell>
          <cell r="X4193">
            <v>9.4623655913978499</v>
          </cell>
          <cell r="Y4193">
            <v>9.4623655913978499</v>
          </cell>
          <cell r="Z4193">
            <v>10.513739545997611</v>
          </cell>
          <cell r="AB4193" t="str">
            <v/>
          </cell>
          <cell r="AC4193">
            <v>127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I4193" t="str">
            <v/>
          </cell>
          <cell r="AJ4193" t="str">
            <v/>
          </cell>
        </row>
        <row r="4194">
          <cell r="A4194" t="str">
            <v>ACTIVE</v>
          </cell>
          <cell r="B4194" t="str">
            <v>402-287</v>
          </cell>
          <cell r="C4194">
            <v>22555318</v>
          </cell>
          <cell r="D4194" t="str">
            <v>402-287</v>
          </cell>
          <cell r="E4194" t="str">
            <v>SCH 40</v>
          </cell>
          <cell r="F4194" t="str">
            <v>2-1/2X2-1/2X1/2 RED TEE SXSXFIPT</v>
          </cell>
          <cell r="G4194">
            <v>0.75</v>
          </cell>
          <cell r="H4194">
            <v>0.340194</v>
          </cell>
          <cell r="I4194">
            <v>10</v>
          </cell>
          <cell r="J4194" t="str">
            <v>-</v>
          </cell>
          <cell r="K4194">
            <v>23.930704898446834</v>
          </cell>
          <cell r="L4194">
            <v>2.17</v>
          </cell>
          <cell r="M4194" t="str">
            <v>DURA</v>
          </cell>
          <cell r="N4194" t="str">
            <v>402-287</v>
          </cell>
          <cell r="O4194" t="str">
            <v>BOX</v>
          </cell>
          <cell r="P4194" t="str">
            <v>D</v>
          </cell>
          <cell r="Q4194" t="str">
            <v>M</v>
          </cell>
          <cell r="R4194">
            <v>21.371158392434989</v>
          </cell>
          <cell r="S4194">
            <v>24.149408983451536</v>
          </cell>
          <cell r="T4194">
            <v>20.03</v>
          </cell>
          <cell r="U4194">
            <v>20.03</v>
          </cell>
          <cell r="V4194">
            <v>20.03</v>
          </cell>
          <cell r="W4194">
            <v>21.537634408602152</v>
          </cell>
          <cell r="X4194">
            <v>21.537634408602152</v>
          </cell>
          <cell r="Y4194">
            <v>21.537634408602152</v>
          </cell>
          <cell r="Z4194">
            <v>23.930704898446834</v>
          </cell>
          <cell r="AB4194" t="str">
            <v/>
          </cell>
          <cell r="AC4194">
            <v>128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I4194" t="str">
            <v/>
          </cell>
          <cell r="AJ4194" t="str">
            <v/>
          </cell>
        </row>
        <row r="4195">
          <cell r="A4195" t="str">
            <v>ACTIVE</v>
          </cell>
          <cell r="B4195" t="str">
            <v>402-288</v>
          </cell>
          <cell r="C4195">
            <v>22555320</v>
          </cell>
          <cell r="D4195" t="str">
            <v>402-288</v>
          </cell>
          <cell r="E4195" t="str">
            <v>SCH 40</v>
          </cell>
          <cell r="F4195" t="str">
            <v>2-1/2X2-1/2X3/4 RED TEE SXSXFIPT</v>
          </cell>
          <cell r="G4195">
            <v>0.70099999999999996</v>
          </cell>
          <cell r="H4195">
            <v>0.31796799199999998</v>
          </cell>
          <cell r="I4195">
            <v>10</v>
          </cell>
          <cell r="J4195" t="str">
            <v>-</v>
          </cell>
          <cell r="K4195">
            <v>23.930704898446834</v>
          </cell>
          <cell r="L4195">
            <v>2.17</v>
          </cell>
          <cell r="M4195" t="str">
            <v>DURA</v>
          </cell>
          <cell r="N4195" t="str">
            <v>402-288</v>
          </cell>
          <cell r="O4195" t="str">
            <v>BOX</v>
          </cell>
          <cell r="P4195" t="str">
            <v>D</v>
          </cell>
          <cell r="Q4195" t="str">
            <v>M</v>
          </cell>
          <cell r="R4195">
            <v>21.371158392434989</v>
          </cell>
          <cell r="S4195">
            <v>24.149408983451536</v>
          </cell>
          <cell r="T4195">
            <v>20.03</v>
          </cell>
          <cell r="U4195">
            <v>20.03</v>
          </cell>
          <cell r="V4195">
            <v>20.03</v>
          </cell>
          <cell r="W4195">
            <v>21.537634408602152</v>
          </cell>
          <cell r="X4195">
            <v>21.537634408602152</v>
          </cell>
          <cell r="Y4195">
            <v>21.537634408602152</v>
          </cell>
          <cell r="Z4195">
            <v>23.930704898446834</v>
          </cell>
          <cell r="AB4195" t="str">
            <v/>
          </cell>
          <cell r="AC4195">
            <v>129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I4195" t="str">
            <v/>
          </cell>
          <cell r="AJ4195" t="str">
            <v/>
          </cell>
        </row>
        <row r="4196">
          <cell r="A4196" t="str">
            <v>ACTIVE</v>
          </cell>
          <cell r="B4196" t="str">
            <v>402-289</v>
          </cell>
          <cell r="C4196">
            <v>22555322</v>
          </cell>
          <cell r="D4196" t="str">
            <v>402-289</v>
          </cell>
          <cell r="E4196" t="str">
            <v>SCH 40</v>
          </cell>
          <cell r="F4196" t="str">
            <v>2-1/2X2-1/2X1 RED TEE SXSXFIPT</v>
          </cell>
          <cell r="G4196">
            <v>1.0049999999999999</v>
          </cell>
          <cell r="H4196">
            <v>0.45585995999999995</v>
          </cell>
          <cell r="I4196">
            <v>10</v>
          </cell>
          <cell r="J4196" t="str">
            <v>-</v>
          </cell>
          <cell r="K4196">
            <v>23.930704898446834</v>
          </cell>
          <cell r="L4196">
            <v>2.1238600000000001</v>
          </cell>
          <cell r="M4196" t="str">
            <v>DURA</v>
          </cell>
          <cell r="N4196" t="str">
            <v>402-289</v>
          </cell>
          <cell r="O4196" t="str">
            <v>BOX</v>
          </cell>
          <cell r="P4196" t="str">
            <v>D</v>
          </cell>
          <cell r="Q4196" t="str">
            <v>M</v>
          </cell>
          <cell r="R4196">
            <v>21.371158392434989</v>
          </cell>
          <cell r="S4196">
            <v>24.149408983451536</v>
          </cell>
          <cell r="T4196">
            <v>20.03</v>
          </cell>
          <cell r="U4196">
            <v>20.03</v>
          </cell>
          <cell r="V4196">
            <v>20.03</v>
          </cell>
          <cell r="W4196">
            <v>21.537634408602152</v>
          </cell>
          <cell r="X4196">
            <v>21.537634408602152</v>
          </cell>
          <cell r="Y4196">
            <v>21.537634408602152</v>
          </cell>
          <cell r="Z4196">
            <v>23.930704898446834</v>
          </cell>
          <cell r="AB4196" t="str">
            <v/>
          </cell>
          <cell r="AC4196">
            <v>130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I4196" t="str">
            <v/>
          </cell>
          <cell r="AJ4196" t="str">
            <v/>
          </cell>
        </row>
        <row r="4197">
          <cell r="A4197" t="str">
            <v>ACTIVE</v>
          </cell>
          <cell r="B4197" t="str">
            <v>402-290</v>
          </cell>
          <cell r="C4197">
            <v>22555324</v>
          </cell>
          <cell r="D4197" t="str">
            <v>402-290</v>
          </cell>
          <cell r="E4197" t="str">
            <v>SCH 40</v>
          </cell>
          <cell r="F4197" t="str">
            <v>2-1/2X2-1/2X1-1/4 RED TEE SXSXFPT</v>
          </cell>
          <cell r="G4197">
            <v>1.0840000000000001</v>
          </cell>
          <cell r="H4197">
            <v>0.49169372800000005</v>
          </cell>
          <cell r="I4197">
            <v>10</v>
          </cell>
          <cell r="J4197" t="str">
            <v>-</v>
          </cell>
          <cell r="K4197">
            <v>23.930704898446834</v>
          </cell>
          <cell r="L4197">
            <v>2.17</v>
          </cell>
          <cell r="M4197" t="str">
            <v>DURA</v>
          </cell>
          <cell r="N4197" t="str">
            <v>402-290</v>
          </cell>
          <cell r="O4197" t="str">
            <v>BOX</v>
          </cell>
          <cell r="P4197" t="str">
            <v>D</v>
          </cell>
          <cell r="Q4197" t="str">
            <v>M</v>
          </cell>
          <cell r="R4197">
            <v>21.371158392434989</v>
          </cell>
          <cell r="S4197">
            <v>24.149408983451536</v>
          </cell>
          <cell r="T4197">
            <v>20.03</v>
          </cell>
          <cell r="U4197">
            <v>20.03</v>
          </cell>
          <cell r="V4197">
            <v>20.03</v>
          </cell>
          <cell r="W4197">
            <v>21.537634408602152</v>
          </cell>
          <cell r="X4197">
            <v>21.537634408602152</v>
          </cell>
          <cell r="Y4197">
            <v>21.537634408602152</v>
          </cell>
          <cell r="Z4197">
            <v>23.930704898446834</v>
          </cell>
          <cell r="AB4197" t="str">
            <v/>
          </cell>
          <cell r="AC4197">
            <v>131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I4197" t="str">
            <v/>
          </cell>
          <cell r="AJ4197" t="str">
            <v/>
          </cell>
        </row>
        <row r="4198">
          <cell r="A4198" t="str">
            <v>ACTIVE</v>
          </cell>
          <cell r="B4198" t="str">
            <v>402-291</v>
          </cell>
          <cell r="C4198">
            <v>22555326</v>
          </cell>
          <cell r="D4198" t="str">
            <v>402-291</v>
          </cell>
          <cell r="E4198" t="str">
            <v>SCH 40</v>
          </cell>
          <cell r="F4198" t="str">
            <v>2-1/2X2-1/2X1-1/2 RED TEE SXSXFIPT</v>
          </cell>
          <cell r="G4198">
            <v>1.0209999999999999</v>
          </cell>
          <cell r="H4198">
            <v>0.46311743199999994</v>
          </cell>
          <cell r="I4198">
            <v>10</v>
          </cell>
          <cell r="J4198" t="str">
            <v>-</v>
          </cell>
          <cell r="K4198">
            <v>23.930704898446834</v>
          </cell>
          <cell r="L4198">
            <v>2.17</v>
          </cell>
          <cell r="M4198" t="str">
            <v>DURA</v>
          </cell>
          <cell r="N4198" t="str">
            <v>402-291</v>
          </cell>
          <cell r="O4198" t="str">
            <v>BOX</v>
          </cell>
          <cell r="P4198" t="str">
            <v>D</v>
          </cell>
          <cell r="Q4198" t="str">
            <v>M</v>
          </cell>
          <cell r="R4198">
            <v>21.371158392434989</v>
          </cell>
          <cell r="S4198">
            <v>24.149408983451536</v>
          </cell>
          <cell r="T4198">
            <v>20.03</v>
          </cell>
          <cell r="U4198">
            <v>20.03</v>
          </cell>
          <cell r="V4198">
            <v>20.03</v>
          </cell>
          <cell r="W4198">
            <v>21.537634408602152</v>
          </cell>
          <cell r="X4198">
            <v>21.537634408602152</v>
          </cell>
          <cell r="Y4198">
            <v>21.537634408602152</v>
          </cell>
          <cell r="Z4198">
            <v>23.930704898446834</v>
          </cell>
          <cell r="AB4198" t="str">
            <v/>
          </cell>
          <cell r="AC4198">
            <v>132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I4198" t="str">
            <v/>
          </cell>
          <cell r="AJ4198" t="str">
            <v/>
          </cell>
        </row>
        <row r="4199">
          <cell r="A4199" t="str">
            <v>ACTIVE</v>
          </cell>
          <cell r="B4199" t="str">
            <v>402-292</v>
          </cell>
          <cell r="C4199">
            <v>22555328</v>
          </cell>
          <cell r="D4199" t="str">
            <v>402-292</v>
          </cell>
          <cell r="E4199" t="str">
            <v>SCH 40</v>
          </cell>
          <cell r="F4199" t="str">
            <v>2-1/2X2-1/2X2 RED TEE SXSXFIPT</v>
          </cell>
          <cell r="G4199">
            <v>1.319</v>
          </cell>
          <cell r="H4199">
            <v>0.59828784800000001</v>
          </cell>
          <cell r="I4199">
            <v>10</v>
          </cell>
          <cell r="J4199" t="str">
            <v>-</v>
          </cell>
          <cell r="K4199">
            <v>23.930704898446834</v>
          </cell>
          <cell r="L4199">
            <v>2.17</v>
          </cell>
          <cell r="M4199" t="str">
            <v>DURA</v>
          </cell>
          <cell r="N4199" t="str">
            <v>402-292</v>
          </cell>
          <cell r="O4199" t="str">
            <v>BOX</v>
          </cell>
          <cell r="P4199" t="str">
            <v>D</v>
          </cell>
          <cell r="Q4199" t="str">
            <v>M</v>
          </cell>
          <cell r="R4199">
            <v>21.371158392434989</v>
          </cell>
          <cell r="S4199">
            <v>24.149408983451536</v>
          </cell>
          <cell r="T4199">
            <v>20.03</v>
          </cell>
          <cell r="U4199">
            <v>20.03</v>
          </cell>
          <cell r="V4199">
            <v>20.03</v>
          </cell>
          <cell r="W4199">
            <v>21.537634408602152</v>
          </cell>
          <cell r="X4199">
            <v>21.537634408602152</v>
          </cell>
          <cell r="Y4199">
            <v>21.537634408602152</v>
          </cell>
          <cell r="Z4199">
            <v>23.930704898446834</v>
          </cell>
          <cell r="AB4199" t="str">
            <v/>
          </cell>
          <cell r="AC4199">
            <v>133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I4199" t="str">
            <v/>
          </cell>
          <cell r="AJ4199" t="str">
            <v/>
          </cell>
        </row>
        <row r="4200">
          <cell r="A4200" t="str">
            <v>ACTIVE</v>
          </cell>
          <cell r="B4200" t="str">
            <v>402-333</v>
          </cell>
          <cell r="C4200">
            <v>22555330</v>
          </cell>
          <cell r="D4200" t="str">
            <v>402-333</v>
          </cell>
          <cell r="E4200" t="str">
            <v>SCH 40</v>
          </cell>
          <cell r="F4200" t="str">
            <v>3X3X1/2 REDUCING TEE SXSXFIPT</v>
          </cell>
          <cell r="G4200">
            <v>1.1919999999999999</v>
          </cell>
          <cell r="H4200">
            <v>0.54068166399999995</v>
          </cell>
          <cell r="I4200">
            <v>5</v>
          </cell>
          <cell r="J4200" t="str">
            <v>-</v>
          </cell>
          <cell r="K4200">
            <v>34.205495818399037</v>
          </cell>
          <cell r="L4200">
            <v>3.1940300000000001</v>
          </cell>
          <cell r="M4200" t="str">
            <v>DURA</v>
          </cell>
          <cell r="N4200" t="str">
            <v>402-333</v>
          </cell>
          <cell r="O4200" t="str">
            <v>BOX</v>
          </cell>
          <cell r="P4200" t="str">
            <v>D</v>
          </cell>
          <cell r="Q4200" t="str">
            <v>M</v>
          </cell>
          <cell r="R4200">
            <v>30.543735224586289</v>
          </cell>
          <cell r="S4200">
            <v>34.514420803782507</v>
          </cell>
          <cell r="T4200">
            <v>28.63</v>
          </cell>
          <cell r="U4200">
            <v>28.63</v>
          </cell>
          <cell r="V4200">
            <v>28.63</v>
          </cell>
          <cell r="W4200">
            <v>30.784946236559136</v>
          </cell>
          <cell r="X4200">
            <v>30.784946236559136</v>
          </cell>
          <cell r="Y4200">
            <v>30.784946236559136</v>
          </cell>
          <cell r="Z4200">
            <v>34.205495818399037</v>
          </cell>
          <cell r="AB4200" t="str">
            <v/>
          </cell>
          <cell r="AC4200">
            <v>134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I4200" t="str">
            <v/>
          </cell>
          <cell r="AJ4200" t="str">
            <v/>
          </cell>
        </row>
        <row r="4201">
          <cell r="A4201" t="str">
            <v>ACTIVE</v>
          </cell>
          <cell r="B4201" t="str">
            <v>402-334</v>
          </cell>
          <cell r="C4201">
            <v>22555332</v>
          </cell>
          <cell r="D4201" t="str">
            <v>402-334</v>
          </cell>
          <cell r="E4201" t="str">
            <v>SCH 40</v>
          </cell>
          <cell r="F4201" t="str">
            <v>3X3X3/4 REDUCING TEE SXSXFIPT</v>
          </cell>
          <cell r="G4201">
            <v>1.462</v>
          </cell>
          <cell r="H4201">
            <v>0.663151504</v>
          </cell>
          <cell r="I4201">
            <v>5</v>
          </cell>
          <cell r="J4201" t="str">
            <v>-</v>
          </cell>
          <cell r="K4201">
            <v>34.205495818399037</v>
          </cell>
          <cell r="L4201">
            <v>2.6615200000000003</v>
          </cell>
          <cell r="M4201" t="str">
            <v>DURA</v>
          </cell>
          <cell r="N4201" t="str">
            <v>402-334</v>
          </cell>
          <cell r="O4201" t="str">
            <v>BOX</v>
          </cell>
          <cell r="P4201" t="str">
            <v>D</v>
          </cell>
          <cell r="Q4201" t="str">
            <v>M</v>
          </cell>
          <cell r="R4201">
            <v>30.543735224586289</v>
          </cell>
          <cell r="S4201">
            <v>34.514420803782507</v>
          </cell>
          <cell r="T4201">
            <v>28.63</v>
          </cell>
          <cell r="U4201">
            <v>28.63</v>
          </cell>
          <cell r="V4201">
            <v>28.63</v>
          </cell>
          <cell r="W4201">
            <v>30.784946236559136</v>
          </cell>
          <cell r="X4201">
            <v>30.784946236559136</v>
          </cell>
          <cell r="Y4201">
            <v>30.784946236559136</v>
          </cell>
          <cell r="Z4201">
            <v>34.205495818399037</v>
          </cell>
          <cell r="AB4201" t="str">
            <v/>
          </cell>
          <cell r="AC4201">
            <v>135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I4201" t="str">
            <v/>
          </cell>
          <cell r="AJ4201" t="str">
            <v/>
          </cell>
        </row>
        <row r="4202">
          <cell r="A4202" t="str">
            <v>ACTIVE</v>
          </cell>
          <cell r="B4202" t="str">
            <v>402-335</v>
          </cell>
          <cell r="C4202">
            <v>22555334</v>
          </cell>
          <cell r="D4202" t="str">
            <v>402-335</v>
          </cell>
          <cell r="E4202" t="str">
            <v>SCH 40</v>
          </cell>
          <cell r="F4202" t="str">
            <v>3X3X1 REDUCING TEE SXSXFIPT</v>
          </cell>
          <cell r="G4202">
            <v>1.52</v>
          </cell>
          <cell r="H4202">
            <v>0.68945984000000005</v>
          </cell>
          <cell r="I4202">
            <v>5</v>
          </cell>
          <cell r="J4202" t="str">
            <v>-</v>
          </cell>
          <cell r="K4202">
            <v>34.205495818399037</v>
          </cell>
          <cell r="L4202">
            <v>3.101</v>
          </cell>
          <cell r="M4202" t="str">
            <v>DURA</v>
          </cell>
          <cell r="N4202" t="str">
            <v>402-335</v>
          </cell>
          <cell r="O4202" t="str">
            <v>BOX</v>
          </cell>
          <cell r="P4202" t="str">
            <v>D</v>
          </cell>
          <cell r="Q4202" t="str">
            <v>M</v>
          </cell>
          <cell r="R4202">
            <v>30.543735224586289</v>
          </cell>
          <cell r="S4202">
            <v>34.514420803782507</v>
          </cell>
          <cell r="T4202">
            <v>28.63</v>
          </cell>
          <cell r="U4202">
            <v>28.63</v>
          </cell>
          <cell r="V4202">
            <v>28.63</v>
          </cell>
          <cell r="W4202">
            <v>30.784946236559136</v>
          </cell>
          <cell r="X4202">
            <v>30.784946236559136</v>
          </cell>
          <cell r="Y4202">
            <v>30.784946236559136</v>
          </cell>
          <cell r="Z4202">
            <v>34.205495818399037</v>
          </cell>
          <cell r="AB4202" t="str">
            <v/>
          </cell>
          <cell r="AC4202">
            <v>136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I4202" t="str">
            <v/>
          </cell>
          <cell r="AJ4202" t="str">
            <v/>
          </cell>
        </row>
        <row r="4203">
          <cell r="A4203" t="str">
            <v>ACTIVE</v>
          </cell>
          <cell r="B4203" t="str">
            <v>402-337</v>
          </cell>
          <cell r="C4203">
            <v>22555336</v>
          </cell>
          <cell r="D4203" t="str">
            <v>402-337</v>
          </cell>
          <cell r="E4203" t="str">
            <v>SCH 40</v>
          </cell>
          <cell r="F4203" t="str">
            <v>3X3X1-1/2 REDUCING TEE SXSXFIPT</v>
          </cell>
          <cell r="G4203">
            <v>1.766</v>
          </cell>
          <cell r="H4203">
            <v>0.80104347200000003</v>
          </cell>
          <cell r="I4203">
            <v>5</v>
          </cell>
          <cell r="J4203" t="str">
            <v>-</v>
          </cell>
          <cell r="K4203">
            <v>34.205495818399037</v>
          </cell>
          <cell r="L4203">
            <v>3.101</v>
          </cell>
          <cell r="M4203" t="str">
            <v>DURA</v>
          </cell>
          <cell r="N4203" t="str">
            <v>402-337</v>
          </cell>
          <cell r="O4203" t="str">
            <v>BOX</v>
          </cell>
          <cell r="P4203" t="str">
            <v>D</v>
          </cell>
          <cell r="Q4203" t="str">
            <v>M</v>
          </cell>
          <cell r="R4203">
            <v>30.543735224586289</v>
          </cell>
          <cell r="S4203">
            <v>34.514420803782507</v>
          </cell>
          <cell r="T4203">
            <v>28.63</v>
          </cell>
          <cell r="U4203">
            <v>28.63</v>
          </cell>
          <cell r="V4203">
            <v>28.63</v>
          </cell>
          <cell r="W4203">
            <v>30.784946236559136</v>
          </cell>
          <cell r="X4203">
            <v>30.784946236559136</v>
          </cell>
          <cell r="Y4203">
            <v>30.784946236559136</v>
          </cell>
          <cell r="Z4203">
            <v>34.205495818399037</v>
          </cell>
          <cell r="AB4203" t="str">
            <v/>
          </cell>
          <cell r="AC4203">
            <v>137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I4203" t="str">
            <v/>
          </cell>
          <cell r="AJ4203" t="str">
            <v/>
          </cell>
        </row>
        <row r="4204">
          <cell r="A4204" t="str">
            <v>ACTIVE</v>
          </cell>
          <cell r="B4204" t="str">
            <v>402-338</v>
          </cell>
          <cell r="C4204">
            <v>22555338</v>
          </cell>
          <cell r="D4204" t="str">
            <v>402-338</v>
          </cell>
          <cell r="E4204" t="str">
            <v>SCH 40</v>
          </cell>
          <cell r="F4204" t="str">
            <v>3X3X2 REDUCING TEE SXSXFIPT</v>
          </cell>
          <cell r="G4204">
            <v>1.956</v>
          </cell>
          <cell r="H4204">
            <v>0.88722595199999998</v>
          </cell>
          <cell r="I4204">
            <v>5</v>
          </cell>
          <cell r="J4204" t="str">
            <v>-</v>
          </cell>
          <cell r="K4204">
            <v>34.205495818399037</v>
          </cell>
          <cell r="L4204">
            <v>3.101</v>
          </cell>
          <cell r="M4204" t="str">
            <v>DURA</v>
          </cell>
          <cell r="N4204" t="str">
            <v>402-338</v>
          </cell>
          <cell r="O4204" t="str">
            <v>BOX</v>
          </cell>
          <cell r="P4204" t="str">
            <v>D</v>
          </cell>
          <cell r="Q4204" t="str">
            <v>M</v>
          </cell>
          <cell r="R4204">
            <v>30.543735224586289</v>
          </cell>
          <cell r="S4204">
            <v>34.514420803782507</v>
          </cell>
          <cell r="T4204">
            <v>28.63</v>
          </cell>
          <cell r="U4204">
            <v>28.63</v>
          </cell>
          <cell r="V4204">
            <v>28.63</v>
          </cell>
          <cell r="W4204">
            <v>30.784946236559136</v>
          </cell>
          <cell r="X4204">
            <v>30.784946236559136</v>
          </cell>
          <cell r="Y4204">
            <v>30.784946236559136</v>
          </cell>
          <cell r="Z4204">
            <v>34.205495818399037</v>
          </cell>
          <cell r="AB4204" t="str">
            <v/>
          </cell>
          <cell r="AC4204">
            <v>138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I4204" t="str">
            <v/>
          </cell>
          <cell r="AJ4204" t="str">
            <v/>
          </cell>
        </row>
        <row r="4205">
          <cell r="A4205" t="str">
            <v>ACTIVE</v>
          </cell>
          <cell r="B4205" t="str">
            <v>402-415</v>
          </cell>
          <cell r="C4205">
            <v>22555340</v>
          </cell>
          <cell r="D4205" t="str">
            <v>402-415</v>
          </cell>
          <cell r="E4205" t="str">
            <v>SCH 40</v>
          </cell>
          <cell r="F4205" t="str">
            <v>4X4X1/2 REDUCING TEE SXSXFIPT</v>
          </cell>
          <cell r="G4205">
            <v>1.6220000000000001</v>
          </cell>
          <cell r="H4205">
            <v>0.7357262240000001</v>
          </cell>
          <cell r="I4205">
            <v>5</v>
          </cell>
          <cell r="J4205" t="str">
            <v>-</v>
          </cell>
          <cell r="K4205">
            <v>57.144563918757456</v>
          </cell>
          <cell r="L4205">
            <v>5.1803999999999997</v>
          </cell>
          <cell r="M4205" t="str">
            <v>DURA</v>
          </cell>
          <cell r="N4205" t="str">
            <v>402-415</v>
          </cell>
          <cell r="O4205" t="str">
            <v>BOX</v>
          </cell>
          <cell r="P4205" t="str">
            <v>D</v>
          </cell>
          <cell r="Q4205" t="str">
            <v>M</v>
          </cell>
          <cell r="R4205">
            <v>51.028368794326241</v>
          </cell>
          <cell r="S4205">
            <v>57.662056737588649</v>
          </cell>
          <cell r="T4205">
            <v>47.83</v>
          </cell>
          <cell r="U4205">
            <v>47.83</v>
          </cell>
          <cell r="V4205">
            <v>47.83</v>
          </cell>
          <cell r="W4205">
            <v>51.430107526881713</v>
          </cell>
          <cell r="X4205">
            <v>51.430107526881713</v>
          </cell>
          <cell r="Y4205">
            <v>51.430107526881713</v>
          </cell>
          <cell r="Z4205">
            <v>57.144563918757456</v>
          </cell>
          <cell r="AB4205" t="str">
            <v/>
          </cell>
          <cell r="AC4205">
            <v>139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I4205" t="str">
            <v/>
          </cell>
          <cell r="AJ4205" t="str">
            <v/>
          </cell>
        </row>
        <row r="4206">
          <cell r="A4206" t="str">
            <v>ACTIVE</v>
          </cell>
          <cell r="B4206" t="str">
            <v>402-416</v>
          </cell>
          <cell r="C4206">
            <v>22555342</v>
          </cell>
          <cell r="D4206" t="str">
            <v>402-416</v>
          </cell>
          <cell r="E4206" t="str">
            <v>SCH 40</v>
          </cell>
          <cell r="F4206" t="str">
            <v>4X4X3/4 REDUCING TEE SXSXFIPT</v>
          </cell>
          <cell r="G4206">
            <v>2.1179999999999999</v>
          </cell>
          <cell r="H4206">
            <v>0.96070785599999997</v>
          </cell>
          <cell r="I4206">
            <v>5</v>
          </cell>
          <cell r="J4206" t="str">
            <v>-</v>
          </cell>
          <cell r="K4206">
            <v>57.144563918757456</v>
          </cell>
          <cell r="L4206">
            <v>5.1803999999999997</v>
          </cell>
          <cell r="M4206" t="str">
            <v>DURA</v>
          </cell>
          <cell r="N4206" t="str">
            <v>402-416</v>
          </cell>
          <cell r="O4206" t="str">
            <v>BOX</v>
          </cell>
          <cell r="P4206" t="str">
            <v>D</v>
          </cell>
          <cell r="Q4206" t="str">
            <v>M</v>
          </cell>
          <cell r="R4206">
            <v>51.028368794326241</v>
          </cell>
          <cell r="S4206">
            <v>57.662056737588649</v>
          </cell>
          <cell r="T4206">
            <v>47.83</v>
          </cell>
          <cell r="U4206">
            <v>47.83</v>
          </cell>
          <cell r="V4206">
            <v>47.83</v>
          </cell>
          <cell r="W4206">
            <v>51.430107526881713</v>
          </cell>
          <cell r="X4206">
            <v>51.430107526881713</v>
          </cell>
          <cell r="Y4206">
            <v>51.430107526881713</v>
          </cell>
          <cell r="Z4206">
            <v>57.144563918757456</v>
          </cell>
          <cell r="AB4206" t="str">
            <v/>
          </cell>
          <cell r="AC4206">
            <v>140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I4206" t="str">
            <v/>
          </cell>
          <cell r="AJ4206" t="str">
            <v/>
          </cell>
        </row>
        <row r="4207">
          <cell r="A4207" t="str">
            <v>ACTIVE</v>
          </cell>
          <cell r="B4207" t="str">
            <v>402-417</v>
          </cell>
          <cell r="C4207">
            <v>22555344</v>
          </cell>
          <cell r="D4207" t="str">
            <v>402-417</v>
          </cell>
          <cell r="E4207" t="str">
            <v>SCH 40</v>
          </cell>
          <cell r="F4207" t="str">
            <v>4X4X1 REDUCING TEE SXSXFIPT</v>
          </cell>
          <cell r="G4207">
            <v>2.12</v>
          </cell>
          <cell r="H4207">
            <v>0.96161504000000009</v>
          </cell>
          <cell r="I4207">
            <v>4</v>
          </cell>
          <cell r="J4207" t="str">
            <v>-</v>
          </cell>
          <cell r="K4207">
            <v>57.144563918757456</v>
          </cell>
          <cell r="L4207">
            <v>5.1803999999999997</v>
          </cell>
          <cell r="M4207" t="str">
            <v>DURA</v>
          </cell>
          <cell r="N4207" t="str">
            <v>402-417</v>
          </cell>
          <cell r="O4207" t="str">
            <v>BOX</v>
          </cell>
          <cell r="P4207" t="str">
            <v>D</v>
          </cell>
          <cell r="Q4207" t="str">
            <v>M</v>
          </cell>
          <cell r="R4207">
            <v>51.028368794326241</v>
          </cell>
          <cell r="S4207">
            <v>57.662056737588649</v>
          </cell>
          <cell r="T4207">
            <v>47.83</v>
          </cell>
          <cell r="U4207">
            <v>47.83</v>
          </cell>
          <cell r="V4207">
            <v>47.83</v>
          </cell>
          <cell r="W4207">
            <v>51.430107526881713</v>
          </cell>
          <cell r="X4207">
            <v>51.430107526881713</v>
          </cell>
          <cell r="Y4207">
            <v>51.430107526881713</v>
          </cell>
          <cell r="Z4207">
            <v>57.144563918757456</v>
          </cell>
          <cell r="AB4207" t="str">
            <v/>
          </cell>
          <cell r="AC4207">
            <v>141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I4207" t="str">
            <v/>
          </cell>
          <cell r="AJ4207" t="str">
            <v/>
          </cell>
        </row>
        <row r="4208">
          <cell r="A4208" t="str">
            <v>ACTIVE</v>
          </cell>
          <cell r="B4208" t="str">
            <v>402-420</v>
          </cell>
          <cell r="C4208">
            <v>22555346</v>
          </cell>
          <cell r="D4208" t="str">
            <v>402-420</v>
          </cell>
          <cell r="E4208" t="str">
            <v>SCH 40</v>
          </cell>
          <cell r="F4208" t="str">
            <v>4X4X2 REDUCING TEE SXSXFIPT</v>
          </cell>
          <cell r="G4208">
            <v>2.65</v>
          </cell>
          <cell r="H4208">
            <v>1.2020188000000001</v>
          </cell>
          <cell r="I4208">
            <v>3</v>
          </cell>
          <cell r="J4208" t="str">
            <v>-</v>
          </cell>
          <cell r="K4208">
            <v>57.144563918757456</v>
          </cell>
          <cell r="L4208">
            <v>5.1803999999999997</v>
          </cell>
          <cell r="M4208" t="str">
            <v>DURA</v>
          </cell>
          <cell r="N4208" t="str">
            <v>402-420</v>
          </cell>
          <cell r="O4208" t="str">
            <v>BOX</v>
          </cell>
          <cell r="P4208" t="str">
            <v>D</v>
          </cell>
          <cell r="Q4208" t="str">
            <v>M</v>
          </cell>
          <cell r="R4208">
            <v>51.028368794326241</v>
          </cell>
          <cell r="S4208">
            <v>57.662056737588649</v>
          </cell>
          <cell r="T4208">
            <v>47.83</v>
          </cell>
          <cell r="U4208">
            <v>47.83</v>
          </cell>
          <cell r="V4208">
            <v>47.83</v>
          </cell>
          <cell r="W4208">
            <v>51.430107526881713</v>
          </cell>
          <cell r="X4208">
            <v>51.430107526881713</v>
          </cell>
          <cell r="Y4208">
            <v>51.430107526881713</v>
          </cell>
          <cell r="Z4208">
            <v>57.144563918757456</v>
          </cell>
          <cell r="AB4208" t="str">
            <v/>
          </cell>
          <cell r="AC4208">
            <v>142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I4208" t="str">
            <v/>
          </cell>
          <cell r="AJ4208" t="str">
            <v/>
          </cell>
        </row>
        <row r="4209">
          <cell r="A4209" t="str">
            <v>ACTIVE</v>
          </cell>
          <cell r="B4209" t="str">
            <v>402-422</v>
          </cell>
          <cell r="C4209">
            <v>22555348</v>
          </cell>
          <cell r="D4209" t="str">
            <v>402-422</v>
          </cell>
          <cell r="E4209" t="str">
            <v>SCH 40</v>
          </cell>
          <cell r="F4209" t="str">
            <v>4X4X3 REDUCING TEE SXSXFIPT</v>
          </cell>
          <cell r="G4209">
            <v>10.27</v>
          </cell>
          <cell r="H4209">
            <v>4.6583898399999999</v>
          </cell>
          <cell r="I4209">
            <v>3</v>
          </cell>
          <cell r="J4209" t="str">
            <v>-</v>
          </cell>
          <cell r="K4209">
            <v>57.144563918757456</v>
          </cell>
          <cell r="L4209">
            <v>5.1803999999999997</v>
          </cell>
          <cell r="M4209" t="str">
            <v>DURA</v>
          </cell>
          <cell r="N4209" t="str">
            <v>402-422</v>
          </cell>
          <cell r="O4209" t="str">
            <v>BOX</v>
          </cell>
          <cell r="P4209" t="str">
            <v>D</v>
          </cell>
          <cell r="Q4209" t="str">
            <v>M</v>
          </cell>
          <cell r="R4209">
            <v>51.028368794326241</v>
          </cell>
          <cell r="S4209">
            <v>57.662056737588649</v>
          </cell>
          <cell r="T4209">
            <v>47.83</v>
          </cell>
          <cell r="U4209">
            <v>47.83</v>
          </cell>
          <cell r="V4209">
            <v>47.83</v>
          </cell>
          <cell r="W4209">
            <v>51.430107526881713</v>
          </cell>
          <cell r="X4209">
            <v>51.430107526881713</v>
          </cell>
          <cell r="Y4209">
            <v>51.430107526881713</v>
          </cell>
          <cell r="Z4209">
            <v>57.144563918757456</v>
          </cell>
          <cell r="AB4209" t="str">
            <v/>
          </cell>
          <cell r="AC4209">
            <v>143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I4209" t="str">
            <v/>
          </cell>
          <cell r="AJ4209" t="str">
            <v/>
          </cell>
        </row>
        <row r="4210">
          <cell r="A4210" t="str">
            <v>ACTIVE</v>
          </cell>
          <cell r="B4210" t="str">
            <v>402-486</v>
          </cell>
          <cell r="C4210">
            <v>22555350</v>
          </cell>
          <cell r="D4210" t="str">
            <v>402-486</v>
          </cell>
          <cell r="E4210" t="str">
            <v>SCH 40</v>
          </cell>
          <cell r="F4210" t="str">
            <v>5X5X2 REDUCING TEE SXSXFIPT</v>
          </cell>
          <cell r="G4210">
            <v>3.2749999999999999</v>
          </cell>
          <cell r="H4210">
            <v>1.4855137999999999</v>
          </cell>
          <cell r="I4210">
            <v>2</v>
          </cell>
          <cell r="J4210" t="str">
            <v>-</v>
          </cell>
          <cell r="K4210">
            <v>149.29510155316603</v>
          </cell>
          <cell r="L4210">
            <v>13.532400000000001</v>
          </cell>
          <cell r="M4210" t="str">
            <v>DURA</v>
          </cell>
          <cell r="N4210" t="str">
            <v>402-486</v>
          </cell>
          <cell r="O4210" t="str">
            <v>BOX</v>
          </cell>
          <cell r="P4210" t="str">
            <v>D</v>
          </cell>
          <cell r="Q4210" t="str">
            <v>M</v>
          </cell>
          <cell r="R4210">
            <v>133.29787234042553</v>
          </cell>
          <cell r="S4210">
            <v>150.62659574468083</v>
          </cell>
          <cell r="T4210">
            <v>124.96</v>
          </cell>
          <cell r="U4210">
            <v>124.96</v>
          </cell>
          <cell r="V4210">
            <v>124.96</v>
          </cell>
          <cell r="W4210">
            <v>134.36559139784944</v>
          </cell>
          <cell r="X4210">
            <v>134.36559139784944</v>
          </cell>
          <cell r="Y4210">
            <v>134.36559139784944</v>
          </cell>
          <cell r="Z4210">
            <v>149.29510155316603</v>
          </cell>
          <cell r="AB4210" t="str">
            <v/>
          </cell>
          <cell r="AC4210">
            <v>144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I4210" t="str">
            <v/>
          </cell>
          <cell r="AJ4210" t="str">
            <v/>
          </cell>
        </row>
        <row r="4211">
          <cell r="A4211" t="str">
            <v>ACTIVE</v>
          </cell>
          <cell r="B4211" t="str">
            <v>402-488</v>
          </cell>
          <cell r="C4211">
            <v>22555352</v>
          </cell>
          <cell r="D4211" t="str">
            <v>402-488</v>
          </cell>
          <cell r="E4211" t="str">
            <v>SCH 40</v>
          </cell>
          <cell r="F4211" t="str">
            <v>5X5X3 REDUCING TEE SXSXFIPT</v>
          </cell>
          <cell r="G4211">
            <v>4.335</v>
          </cell>
          <cell r="H4211">
            <v>1.96632132</v>
          </cell>
          <cell r="I4211">
            <v>2</v>
          </cell>
          <cell r="J4211" t="str">
            <v>-</v>
          </cell>
          <cell r="K4211">
            <v>149.29510155316603</v>
          </cell>
          <cell r="L4211">
            <v>13.532400000000001</v>
          </cell>
          <cell r="M4211" t="str">
            <v>DURA</v>
          </cell>
          <cell r="N4211" t="str">
            <v>402-488</v>
          </cell>
          <cell r="O4211" t="str">
            <v>BOX</v>
          </cell>
          <cell r="P4211" t="str">
            <v>D</v>
          </cell>
          <cell r="Q4211" t="str">
            <v>M</v>
          </cell>
          <cell r="R4211">
            <v>133.29787234042553</v>
          </cell>
          <cell r="S4211">
            <v>150.62659574468083</v>
          </cell>
          <cell r="T4211">
            <v>124.96</v>
          </cell>
          <cell r="U4211">
            <v>124.96</v>
          </cell>
          <cell r="V4211">
            <v>124.96</v>
          </cell>
          <cell r="W4211">
            <v>134.36559139784944</v>
          </cell>
          <cell r="X4211">
            <v>134.36559139784944</v>
          </cell>
          <cell r="Y4211">
            <v>134.36559139784944</v>
          </cell>
          <cell r="Z4211">
            <v>149.29510155316603</v>
          </cell>
          <cell r="AB4211" t="str">
            <v/>
          </cell>
          <cell r="AC4211">
            <v>145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I4211" t="str">
            <v/>
          </cell>
          <cell r="AJ4211" t="str">
            <v/>
          </cell>
        </row>
        <row r="4212">
          <cell r="A4212" t="str">
            <v>ACTIVE</v>
          </cell>
          <cell r="B4212" t="str">
            <v>402-490</v>
          </cell>
          <cell r="C4212">
            <v>22555354</v>
          </cell>
          <cell r="D4212" t="str">
            <v>402-490</v>
          </cell>
          <cell r="E4212" t="str">
            <v>SCH 40</v>
          </cell>
          <cell r="F4212" t="str">
            <v>5X5X4 REDUCING TEE SXSXFIPT</v>
          </cell>
          <cell r="G4212">
            <v>5.07</v>
          </cell>
          <cell r="H4212">
            <v>2.2997114400000003</v>
          </cell>
          <cell r="I4212">
            <v>2</v>
          </cell>
          <cell r="J4212" t="str">
            <v>-</v>
          </cell>
          <cell r="K4212">
            <v>149.29510155316603</v>
          </cell>
          <cell r="L4212">
            <v>13.532400000000001</v>
          </cell>
          <cell r="M4212" t="str">
            <v>DURA</v>
          </cell>
          <cell r="N4212" t="str">
            <v>402-490</v>
          </cell>
          <cell r="O4212" t="str">
            <v>BOX</v>
          </cell>
          <cell r="P4212" t="str">
            <v>D</v>
          </cell>
          <cell r="Q4212" t="str">
            <v>M</v>
          </cell>
          <cell r="R4212">
            <v>133.29787234042553</v>
          </cell>
          <cell r="S4212">
            <v>150.62659574468083</v>
          </cell>
          <cell r="T4212">
            <v>124.96</v>
          </cell>
          <cell r="U4212">
            <v>124.96</v>
          </cell>
          <cell r="V4212">
            <v>124.96</v>
          </cell>
          <cell r="W4212">
            <v>134.36559139784944</v>
          </cell>
          <cell r="X4212">
            <v>134.36559139784944</v>
          </cell>
          <cell r="Y4212">
            <v>134.36559139784944</v>
          </cell>
          <cell r="Z4212">
            <v>149.29510155316603</v>
          </cell>
          <cell r="AB4212" t="str">
            <v/>
          </cell>
          <cell r="AC4212">
            <v>146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I4212" t="str">
            <v/>
          </cell>
          <cell r="AJ4212" t="str">
            <v/>
          </cell>
        </row>
        <row r="4213">
          <cell r="A4213" t="str">
            <v>ACTIVE</v>
          </cell>
          <cell r="B4213" t="str">
            <v>402-528</v>
          </cell>
          <cell r="C4213">
            <v>22555356</v>
          </cell>
          <cell r="D4213" t="str">
            <v>402-528</v>
          </cell>
          <cell r="E4213" t="str">
            <v>SCH 40</v>
          </cell>
          <cell r="F4213" t="str">
            <v>6X6X2 REDUCING TEE SXSXFIPT</v>
          </cell>
          <cell r="G4213">
            <v>3.9249999999999998</v>
          </cell>
          <cell r="H4213">
            <v>1.7803485999999999</v>
          </cell>
          <cell r="I4213">
            <v>2</v>
          </cell>
          <cell r="J4213" t="str">
            <v>-</v>
          </cell>
          <cell r="K4213">
            <v>193.70370370370367</v>
          </cell>
          <cell r="L4213">
            <v>17.558399999999999</v>
          </cell>
          <cell r="M4213" t="str">
            <v>DURA</v>
          </cell>
          <cell r="N4213" t="str">
            <v>402-528</v>
          </cell>
          <cell r="O4213" t="str">
            <v>BOX</v>
          </cell>
          <cell r="P4213" t="str">
            <v>D</v>
          </cell>
          <cell r="Q4213" t="str">
            <v>M</v>
          </cell>
          <cell r="R4213">
            <v>172.95508274231679</v>
          </cell>
          <cell r="S4213">
            <v>195.43924349881794</v>
          </cell>
          <cell r="T4213">
            <v>162.13</v>
          </cell>
          <cell r="U4213">
            <v>162.13</v>
          </cell>
          <cell r="V4213">
            <v>162.13</v>
          </cell>
          <cell r="W4213">
            <v>174.33333333333331</v>
          </cell>
          <cell r="X4213">
            <v>174.33333333333331</v>
          </cell>
          <cell r="Y4213">
            <v>174.33333333333331</v>
          </cell>
          <cell r="Z4213">
            <v>193.70370370370367</v>
          </cell>
          <cell r="AB4213" t="str">
            <v/>
          </cell>
          <cell r="AC4213">
            <v>147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I4213" t="str">
            <v/>
          </cell>
          <cell r="AJ4213" t="str">
            <v/>
          </cell>
        </row>
        <row r="4214">
          <cell r="A4214" t="str">
            <v>ACTIVE</v>
          </cell>
          <cell r="B4214" t="str">
            <v>402-530</v>
          </cell>
          <cell r="C4214">
            <v>22555359</v>
          </cell>
          <cell r="D4214" t="str">
            <v>402-530</v>
          </cell>
          <cell r="E4214" t="str">
            <v>SCH 40</v>
          </cell>
          <cell r="F4214" t="str">
            <v>6X6X3 REDUCING TEE SXSXFIPT</v>
          </cell>
          <cell r="G4214">
            <v>5.42</v>
          </cell>
          <cell r="H4214">
            <v>2.45846864</v>
          </cell>
          <cell r="I4214">
            <v>2</v>
          </cell>
          <cell r="J4214" t="str">
            <v>-</v>
          </cell>
          <cell r="K4214">
            <v>193.70370370370367</v>
          </cell>
          <cell r="L4214">
            <v>17.558399999999999</v>
          </cell>
          <cell r="M4214" t="str">
            <v>DURA</v>
          </cell>
          <cell r="N4214" t="str">
            <v>402-530</v>
          </cell>
          <cell r="O4214" t="str">
            <v>BOX</v>
          </cell>
          <cell r="P4214" t="str">
            <v>D</v>
          </cell>
          <cell r="Q4214" t="str">
            <v>M</v>
          </cell>
          <cell r="R4214">
            <v>172.95508274231679</v>
          </cell>
          <cell r="S4214">
            <v>195.43924349881794</v>
          </cell>
          <cell r="T4214">
            <v>162.13</v>
          </cell>
          <cell r="U4214">
            <v>162.13</v>
          </cell>
          <cell r="V4214">
            <v>162.13</v>
          </cell>
          <cell r="W4214">
            <v>174.33333333333331</v>
          </cell>
          <cell r="X4214">
            <v>174.33333333333331</v>
          </cell>
          <cell r="Y4214">
            <v>174.33333333333331</v>
          </cell>
          <cell r="Z4214">
            <v>193.70370370370367</v>
          </cell>
          <cell r="AB4214" t="str">
            <v/>
          </cell>
          <cell r="AC4214">
            <v>148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I4214" t="str">
            <v/>
          </cell>
          <cell r="AJ4214" t="str">
            <v/>
          </cell>
        </row>
        <row r="4215">
          <cell r="A4215" t="str">
            <v>ACTIVE</v>
          </cell>
          <cell r="B4215" t="str">
            <v>402-532</v>
          </cell>
          <cell r="C4215">
            <v>22555361</v>
          </cell>
          <cell r="D4215" t="str">
            <v>402-532</v>
          </cell>
          <cell r="E4215" t="str">
            <v>SCH 40</v>
          </cell>
          <cell r="F4215" t="str">
            <v>6X6X4 REDUCING TEE SXSXFIPT</v>
          </cell>
          <cell r="G4215">
            <v>5.0350000000000001</v>
          </cell>
          <cell r="H4215">
            <v>2.2838357199999999</v>
          </cell>
          <cell r="I4215">
            <v>2</v>
          </cell>
          <cell r="J4215" t="str">
            <v>-</v>
          </cell>
          <cell r="K4215">
            <v>193.70370370370367</v>
          </cell>
          <cell r="L4215">
            <v>17.558399999999999</v>
          </cell>
          <cell r="M4215" t="str">
            <v>DURA</v>
          </cell>
          <cell r="N4215" t="str">
            <v>402-532</v>
          </cell>
          <cell r="O4215" t="str">
            <v>BOX</v>
          </cell>
          <cell r="P4215" t="str">
            <v>D</v>
          </cell>
          <cell r="Q4215" t="str">
            <v>M</v>
          </cell>
          <cell r="R4215">
            <v>172.95508274231679</v>
          </cell>
          <cell r="S4215">
            <v>195.43924349881794</v>
          </cell>
          <cell r="T4215">
            <v>162.13</v>
          </cell>
          <cell r="U4215">
            <v>162.13</v>
          </cell>
          <cell r="V4215">
            <v>162.13</v>
          </cell>
          <cell r="W4215">
            <v>174.33333333333331</v>
          </cell>
          <cell r="X4215">
            <v>174.33333333333331</v>
          </cell>
          <cell r="Y4215">
            <v>174.33333333333331</v>
          </cell>
          <cell r="Z4215">
            <v>193.70370370370367</v>
          </cell>
          <cell r="AB4215" t="str">
            <v/>
          </cell>
          <cell r="AC4215">
            <v>149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I4215" t="str">
            <v/>
          </cell>
          <cell r="AJ4215" t="str">
            <v/>
          </cell>
        </row>
        <row r="4216">
          <cell r="A4216" t="str">
            <v>ACTIVE</v>
          </cell>
          <cell r="B4216" t="str">
            <v>402-578</v>
          </cell>
          <cell r="C4216">
            <v>22555363</v>
          </cell>
          <cell r="D4216" t="str">
            <v>402-578</v>
          </cell>
          <cell r="E4216" t="str">
            <v>SCH 40</v>
          </cell>
          <cell r="F4216" t="str">
            <v>8X8X2 REDUCING TEE SXSXFIPT</v>
          </cell>
          <cell r="G4216">
            <v>7.835</v>
          </cell>
          <cell r="H4216">
            <v>3.5538933199999998</v>
          </cell>
          <cell r="I4216">
            <v>2</v>
          </cell>
          <cell r="J4216" t="str">
            <v>-</v>
          </cell>
          <cell r="K4216">
            <v>418.87694145758661</v>
          </cell>
          <cell r="L4216">
            <v>37.970399999999998</v>
          </cell>
          <cell r="M4216" t="str">
            <v>DURA</v>
          </cell>
          <cell r="N4216" t="str">
            <v>402-578</v>
          </cell>
          <cell r="O4216" t="str">
            <v>BOX</v>
          </cell>
          <cell r="P4216" t="str">
            <v>D</v>
          </cell>
          <cell r="Q4216" t="str">
            <v>M</v>
          </cell>
          <cell r="R4216">
            <v>374.01891252955085</v>
          </cell>
          <cell r="S4216">
            <v>422.64137115839242</v>
          </cell>
          <cell r="T4216">
            <v>350.6</v>
          </cell>
          <cell r="U4216">
            <v>350.6</v>
          </cell>
          <cell r="V4216">
            <v>350.6</v>
          </cell>
          <cell r="W4216">
            <v>376.98924731182797</v>
          </cell>
          <cell r="X4216">
            <v>376.98924731182797</v>
          </cell>
          <cell r="Y4216">
            <v>376.98924731182797</v>
          </cell>
          <cell r="Z4216">
            <v>418.87694145758661</v>
          </cell>
          <cell r="AB4216" t="str">
            <v/>
          </cell>
          <cell r="AC4216">
            <v>150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I4216" t="str">
            <v/>
          </cell>
          <cell r="AJ4216" t="str">
            <v/>
          </cell>
        </row>
        <row r="4217">
          <cell r="A4217" t="str">
            <v>ACTIVE</v>
          </cell>
          <cell r="B4217" t="str">
            <v>402-580</v>
          </cell>
          <cell r="C4217">
            <v>22555365</v>
          </cell>
          <cell r="D4217" t="str">
            <v>402-580</v>
          </cell>
          <cell r="E4217" t="str">
            <v>SCH 40</v>
          </cell>
          <cell r="F4217" t="str">
            <v>8X8X3 REDUCING TEE SXSXFIPT</v>
          </cell>
          <cell r="G4217">
            <v>8.76</v>
          </cell>
          <cell r="H4217">
            <v>3.9734659199999998</v>
          </cell>
          <cell r="I4217">
            <v>2</v>
          </cell>
          <cell r="J4217" t="str">
            <v>-</v>
          </cell>
          <cell r="K4217">
            <v>418.87694145758661</v>
          </cell>
          <cell r="L4217">
            <v>37.970399999999998</v>
          </cell>
          <cell r="M4217" t="str">
            <v>DURA</v>
          </cell>
          <cell r="N4217" t="str">
            <v>402-580</v>
          </cell>
          <cell r="O4217" t="str">
            <v>BOX</v>
          </cell>
          <cell r="P4217" t="str">
            <v>D</v>
          </cell>
          <cell r="Q4217" t="str">
            <v>M</v>
          </cell>
          <cell r="R4217">
            <v>374.01891252955085</v>
          </cell>
          <cell r="S4217">
            <v>422.64137115839242</v>
          </cell>
          <cell r="T4217">
            <v>350.6</v>
          </cell>
          <cell r="U4217">
            <v>350.6</v>
          </cell>
          <cell r="V4217">
            <v>350.6</v>
          </cell>
          <cell r="W4217">
            <v>376.98924731182797</v>
          </cell>
          <cell r="X4217">
            <v>376.98924731182797</v>
          </cell>
          <cell r="Y4217">
            <v>376.98924731182797</v>
          </cell>
          <cell r="Z4217">
            <v>418.87694145758661</v>
          </cell>
          <cell r="AB4217" t="str">
            <v/>
          </cell>
          <cell r="AC4217">
            <v>151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I4217" t="str">
            <v/>
          </cell>
          <cell r="AJ4217" t="str">
            <v/>
          </cell>
        </row>
        <row r="4218">
          <cell r="A4218" t="str">
            <v>ACTIVE</v>
          </cell>
          <cell r="B4218" t="str">
            <v>402-582</v>
          </cell>
          <cell r="C4218">
            <v>22555367</v>
          </cell>
          <cell r="D4218" t="str">
            <v>402-582</v>
          </cell>
          <cell r="E4218" t="str">
            <v>SCH 40</v>
          </cell>
          <cell r="F4218" t="str">
            <v>8X8X4 REDUCING TEE SXSXFIPT</v>
          </cell>
          <cell r="G4218">
            <v>9.3450000000000006</v>
          </cell>
          <cell r="H4218">
            <v>4.2388172400000004</v>
          </cell>
          <cell r="I4218">
            <v>2</v>
          </cell>
          <cell r="J4218" t="str">
            <v>-</v>
          </cell>
          <cell r="K4218">
            <v>418.87694145758661</v>
          </cell>
          <cell r="L4218">
            <v>37.970399999999998</v>
          </cell>
          <cell r="M4218" t="str">
            <v>DURA</v>
          </cell>
          <cell r="N4218" t="str">
            <v>402-582</v>
          </cell>
          <cell r="O4218" t="str">
            <v>BOX</v>
          </cell>
          <cell r="P4218" t="str">
            <v>D</v>
          </cell>
          <cell r="Q4218" t="str">
            <v>M</v>
          </cell>
          <cell r="R4218">
            <v>374.01891252955085</v>
          </cell>
          <cell r="S4218">
            <v>422.64137115839242</v>
          </cell>
          <cell r="T4218">
            <v>350.6</v>
          </cell>
          <cell r="U4218">
            <v>350.6</v>
          </cell>
          <cell r="V4218">
            <v>350.6</v>
          </cell>
          <cell r="W4218">
            <v>376.98924731182797</v>
          </cell>
          <cell r="X4218">
            <v>376.98924731182797</v>
          </cell>
          <cell r="Y4218">
            <v>376.98924731182797</v>
          </cell>
          <cell r="Z4218">
            <v>418.87694145758661</v>
          </cell>
          <cell r="AB4218" t="str">
            <v/>
          </cell>
          <cell r="AC4218">
            <v>152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I4218" t="str">
            <v/>
          </cell>
          <cell r="AJ4218" t="str">
            <v/>
          </cell>
        </row>
        <row r="4219">
          <cell r="A4219" t="str">
            <v>ACTIVE</v>
          </cell>
          <cell r="B4219" t="str">
            <v>430-073W</v>
          </cell>
          <cell r="C4219">
            <v>22555391</v>
          </cell>
          <cell r="D4219" t="str">
            <v>430-073W</v>
          </cell>
          <cell r="E4219" t="str">
            <v>SCH 40</v>
          </cell>
          <cell r="F4219" t="str">
            <v>1/2X3/8 RED THREADED COUPLING FXF</v>
          </cell>
          <cell r="G4219">
            <v>8.4000000000000005E-2</v>
          </cell>
          <cell r="H4219">
            <v>3.8101728000000001E-2</v>
          </cell>
          <cell r="I4219">
            <v>250</v>
          </cell>
          <cell r="J4219" t="str">
            <v>-</v>
          </cell>
          <cell r="K4219">
            <v>1.8040621266427717</v>
          </cell>
          <cell r="L4219">
            <v>0.16320000000000001</v>
          </cell>
          <cell r="M4219" t="str">
            <v>DURA</v>
          </cell>
          <cell r="N4219" t="str">
            <v>430-073W</v>
          </cell>
          <cell r="O4219">
            <v>10</v>
          </cell>
          <cell r="P4219" t="str">
            <v>D</v>
          </cell>
          <cell r="Q4219" t="str">
            <v>M</v>
          </cell>
          <cell r="R4219">
            <v>1.6075650118203311</v>
          </cell>
          <cell r="S4219">
            <v>1.816548463356974</v>
          </cell>
          <cell r="T4219">
            <v>1.51</v>
          </cell>
          <cell r="U4219">
            <v>1.51</v>
          </cell>
          <cell r="V4219">
            <v>1.51</v>
          </cell>
          <cell r="W4219">
            <v>1.6236559139784945</v>
          </cell>
          <cell r="X4219">
            <v>1.6236559139784945</v>
          </cell>
          <cell r="Y4219">
            <v>1.6236559139784945</v>
          </cell>
          <cell r="Z4219">
            <v>1.8040621266427717</v>
          </cell>
          <cell r="AB4219" t="str">
            <v/>
          </cell>
          <cell r="AC4219">
            <v>302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I4219" t="str">
            <v/>
          </cell>
          <cell r="AJ4219" t="str">
            <v/>
          </cell>
        </row>
        <row r="4220">
          <cell r="A4220" t="str">
            <v>ACTIVE</v>
          </cell>
          <cell r="B4220" t="str">
            <v>430-101</v>
          </cell>
          <cell r="C4220">
            <v>22555393</v>
          </cell>
          <cell r="D4220" t="str">
            <v>430-101</v>
          </cell>
          <cell r="E4220" t="str">
            <v>SCH 40</v>
          </cell>
          <cell r="F4220" t="str">
            <v>3/4X1/2 RED THREADED COUPLING FXF</v>
          </cell>
          <cell r="G4220">
            <v>7.4999999999999997E-2</v>
          </cell>
          <cell r="H4220">
            <v>3.4019399999999998E-2</v>
          </cell>
          <cell r="I4220">
            <v>250</v>
          </cell>
          <cell r="J4220" t="str">
            <v>-</v>
          </cell>
          <cell r="K4220">
            <v>2.7240143369175622</v>
          </cell>
          <cell r="L4220">
            <v>0.25441000000000003</v>
          </cell>
          <cell r="M4220" t="str">
            <v>DURA</v>
          </cell>
          <cell r="N4220" t="str">
            <v>430-101</v>
          </cell>
          <cell r="O4220">
            <v>10</v>
          </cell>
          <cell r="P4220" t="str">
            <v>D</v>
          </cell>
          <cell r="Q4220" t="str">
            <v>M</v>
          </cell>
          <cell r="R4220">
            <v>2.4349881796690309</v>
          </cell>
          <cell r="S4220">
            <v>2.7515366430260046</v>
          </cell>
          <cell r="T4220">
            <v>2.2799999999999998</v>
          </cell>
          <cell r="U4220">
            <v>2.2799999999999998</v>
          </cell>
          <cell r="V4220">
            <v>2.2799999999999998</v>
          </cell>
          <cell r="W4220">
            <v>2.4516129032258061</v>
          </cell>
          <cell r="X4220">
            <v>2.4516129032258061</v>
          </cell>
          <cell r="Y4220">
            <v>2.4516129032258061</v>
          </cell>
          <cell r="Z4220">
            <v>2.7240143369175622</v>
          </cell>
          <cell r="AB4220" t="str">
            <v/>
          </cell>
          <cell r="AC4220">
            <v>303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I4220" t="str">
            <v/>
          </cell>
          <cell r="AJ4220" t="str">
            <v/>
          </cell>
        </row>
        <row r="4221">
          <cell r="A4221" t="str">
            <v>ACTIVE</v>
          </cell>
          <cell r="B4221" t="str">
            <v>430-131</v>
          </cell>
          <cell r="C4221">
            <v>22555395</v>
          </cell>
          <cell r="D4221" t="str">
            <v>430-131</v>
          </cell>
          <cell r="E4221" t="str">
            <v>SCH 40</v>
          </cell>
          <cell r="F4221" t="str">
            <v>1X3/4 RED THREADED COUPLING FXF</v>
          </cell>
          <cell r="G4221">
            <v>0.13100000000000001</v>
          </cell>
          <cell r="H4221">
            <v>5.9420552000000001E-2</v>
          </cell>
          <cell r="I4221">
            <v>100</v>
          </cell>
          <cell r="J4221" t="str">
            <v>-</v>
          </cell>
          <cell r="K4221">
            <v>3.9187574671445633</v>
          </cell>
          <cell r="L4221">
            <v>0.37440000000000001</v>
          </cell>
          <cell r="M4221" t="str">
            <v>DURA</v>
          </cell>
          <cell r="N4221" t="str">
            <v>430-131</v>
          </cell>
          <cell r="O4221">
            <v>10</v>
          </cell>
          <cell r="P4221" t="str">
            <v>D</v>
          </cell>
          <cell r="Q4221" t="str">
            <v>M</v>
          </cell>
          <cell r="R4221">
            <v>3.687943262411348</v>
          </cell>
          <cell r="S4221">
            <v>4.1673758865248232</v>
          </cell>
          <cell r="T4221">
            <v>3.28</v>
          </cell>
          <cell r="U4221">
            <v>3.28</v>
          </cell>
          <cell r="V4221">
            <v>3.28</v>
          </cell>
          <cell r="W4221">
            <v>3.5268817204301071</v>
          </cell>
          <cell r="X4221">
            <v>3.5268817204301071</v>
          </cell>
          <cell r="Y4221">
            <v>3.5268817204301071</v>
          </cell>
          <cell r="Z4221">
            <v>3.9187574671445633</v>
          </cell>
          <cell r="AB4221" t="str">
            <v/>
          </cell>
          <cell r="AC4221">
            <v>304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I4221" t="str">
            <v/>
          </cell>
          <cell r="AJ4221" t="str">
            <v/>
          </cell>
        </row>
        <row r="4222">
          <cell r="A4222" t="str">
            <v>ACTIVE</v>
          </cell>
          <cell r="B4222" t="str">
            <v>430-168</v>
          </cell>
          <cell r="C4222">
            <v>22555397</v>
          </cell>
          <cell r="D4222" t="str">
            <v>430-168</v>
          </cell>
          <cell r="E4222" t="str">
            <v>SCH 40</v>
          </cell>
          <cell r="F4222" t="str">
            <v>1-1/4X1 RED THREADED COUPLING FXF</v>
          </cell>
          <cell r="G4222">
            <v>0.26</v>
          </cell>
          <cell r="H4222">
            <v>0.11793392</v>
          </cell>
          <cell r="I4222">
            <v>50</v>
          </cell>
          <cell r="J4222" t="str">
            <v>-</v>
          </cell>
          <cell r="K4222">
            <v>4.1218637992831546</v>
          </cell>
          <cell r="L4222">
            <v>1.0884</v>
          </cell>
          <cell r="M4222" t="str">
            <v>DURA</v>
          </cell>
          <cell r="N4222" t="str">
            <v>430-168</v>
          </cell>
          <cell r="O4222">
            <v>10</v>
          </cell>
          <cell r="P4222" t="str">
            <v>D</v>
          </cell>
          <cell r="Q4222" t="str">
            <v>M</v>
          </cell>
          <cell r="R4222">
            <v>10.721040189125297</v>
          </cell>
          <cell r="S4222">
            <v>12.114775413711584</v>
          </cell>
          <cell r="T4222">
            <v>3.4500000000000006</v>
          </cell>
          <cell r="U4222">
            <v>3.4500000000000006</v>
          </cell>
          <cell r="V4222">
            <v>3.4500000000000006</v>
          </cell>
          <cell r="W4222">
            <v>3.709677419354839</v>
          </cell>
          <cell r="X4222">
            <v>3.709677419354839</v>
          </cell>
          <cell r="Y4222">
            <v>3.709677419354839</v>
          </cell>
          <cell r="Z4222">
            <v>4.1218637992831546</v>
          </cell>
          <cell r="AB4222" t="str">
            <v/>
          </cell>
          <cell r="AC4222">
            <v>305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I4222" t="str">
            <v/>
          </cell>
          <cell r="AJ4222" t="str">
            <v/>
          </cell>
        </row>
        <row r="4223">
          <cell r="A4223" t="str">
            <v>ACTIVE</v>
          </cell>
          <cell r="B4223" t="str">
            <v>430-212</v>
          </cell>
          <cell r="C4223">
            <v>22555399</v>
          </cell>
          <cell r="D4223" t="str">
            <v>430-212</v>
          </cell>
          <cell r="E4223" t="str">
            <v>SCH 40</v>
          </cell>
          <cell r="F4223" t="str">
            <v>1-1/2X1-1/4 RED THREAD COUPLING FXF</v>
          </cell>
          <cell r="G4223">
            <v>0.28599999999999998</v>
          </cell>
          <cell r="H4223">
            <v>0.12972731199999998</v>
          </cell>
          <cell r="I4223">
            <v>50</v>
          </cell>
          <cell r="J4223" t="str">
            <v>-</v>
          </cell>
          <cell r="K4223">
            <v>12.007168458781361</v>
          </cell>
          <cell r="L4223">
            <v>2.1503999999999999</v>
          </cell>
          <cell r="M4223" t="str">
            <v>DURA</v>
          </cell>
          <cell r="N4223" t="str">
            <v>430-212</v>
          </cell>
          <cell r="O4223">
            <v>5</v>
          </cell>
          <cell r="P4223" t="str">
            <v>D</v>
          </cell>
          <cell r="Q4223" t="str">
            <v>M</v>
          </cell>
          <cell r="R4223">
            <v>21.182033096926716</v>
          </cell>
          <cell r="S4223">
            <v>23.935697399527186</v>
          </cell>
          <cell r="T4223">
            <v>10.050000000000001</v>
          </cell>
          <cell r="U4223">
            <v>10.050000000000001</v>
          </cell>
          <cell r="V4223">
            <v>10.050000000000001</v>
          </cell>
          <cell r="W4223">
            <v>10.806451612903226</v>
          </cell>
          <cell r="X4223">
            <v>10.806451612903226</v>
          </cell>
          <cell r="Y4223">
            <v>10.806451612903226</v>
          </cell>
          <cell r="Z4223">
            <v>12.007168458781361</v>
          </cell>
          <cell r="AB4223" t="str">
            <v/>
          </cell>
          <cell r="AC4223">
            <v>306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I4223" t="str">
            <v/>
          </cell>
          <cell r="AJ4223" t="str">
            <v/>
          </cell>
        </row>
        <row r="4224">
          <cell r="A4224" t="str">
            <v>ACTIVE</v>
          </cell>
          <cell r="B4224" t="str">
            <v>430-251</v>
          </cell>
          <cell r="C4224">
            <v>22555401</v>
          </cell>
          <cell r="D4224" t="str">
            <v>430-251</v>
          </cell>
          <cell r="E4224" t="str">
            <v>SCH 40</v>
          </cell>
          <cell r="F4224" t="str">
            <v>2X1-1/2 RED THREADED COUPLING FXF</v>
          </cell>
          <cell r="G4224">
            <v>0.43099999999999999</v>
          </cell>
          <cell r="H4224">
            <v>0.19549815200000001</v>
          </cell>
          <cell r="I4224">
            <v>50</v>
          </cell>
          <cell r="J4224" t="str">
            <v>-</v>
          </cell>
          <cell r="K4224">
            <v>23.715651135005974</v>
          </cell>
          <cell r="L4224">
            <v>2.56</v>
          </cell>
          <cell r="M4224" t="str">
            <v>DURA</v>
          </cell>
          <cell r="N4224" t="str">
            <v>430-251</v>
          </cell>
          <cell r="O4224">
            <v>5</v>
          </cell>
          <cell r="P4224" t="str">
            <v>D</v>
          </cell>
          <cell r="Q4224" t="str">
            <v>M</v>
          </cell>
          <cell r="R4224">
            <v>25.212765957446809</v>
          </cell>
          <cell r="S4224">
            <v>28.490425531914891</v>
          </cell>
          <cell r="T4224">
            <v>19.850000000000001</v>
          </cell>
          <cell r="U4224">
            <v>19.850000000000001</v>
          </cell>
          <cell r="V4224">
            <v>19.850000000000001</v>
          </cell>
          <cell r="W4224">
            <v>21.344086021505376</v>
          </cell>
          <cell r="X4224">
            <v>21.344086021505376</v>
          </cell>
          <cell r="Y4224">
            <v>21.344086021505376</v>
          </cell>
          <cell r="Z4224">
            <v>23.715651135005974</v>
          </cell>
          <cell r="AB4224" t="str">
            <v/>
          </cell>
          <cell r="AC4224">
            <v>307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I4224" t="str">
            <v/>
          </cell>
          <cell r="AJ4224" t="str">
            <v/>
          </cell>
        </row>
        <row r="4225">
          <cell r="A4225" t="str">
            <v>ACTIVE</v>
          </cell>
          <cell r="B4225" t="str">
            <v>405-005</v>
          </cell>
          <cell r="C4225">
            <v>22555502</v>
          </cell>
          <cell r="D4225" t="str">
            <v>405-005</v>
          </cell>
          <cell r="E4225" t="str">
            <v>SCH 40</v>
          </cell>
          <cell r="F4225" t="str">
            <v>1/2 TEE FIPT X FIPT X FIPT</v>
          </cell>
          <cell r="G4225">
            <v>8.4000000000000005E-2</v>
          </cell>
          <cell r="H4225">
            <v>3.8101728000000001E-2</v>
          </cell>
          <cell r="I4225">
            <v>100</v>
          </cell>
          <cell r="J4225" t="str">
            <v>-</v>
          </cell>
          <cell r="K4225">
            <v>4.0979689366786136</v>
          </cell>
          <cell r="L4225">
            <v>0.371</v>
          </cell>
          <cell r="M4225" t="str">
            <v>DURA</v>
          </cell>
          <cell r="N4225" t="str">
            <v>405-005</v>
          </cell>
          <cell r="O4225">
            <v>10</v>
          </cell>
          <cell r="P4225" t="str">
            <v>D</v>
          </cell>
          <cell r="Q4225" t="str">
            <v>M</v>
          </cell>
          <cell r="R4225">
            <v>3.6524822695035457</v>
          </cell>
          <cell r="S4225">
            <v>4.1273049645390065</v>
          </cell>
          <cell r="T4225">
            <v>3.43</v>
          </cell>
          <cell r="U4225">
            <v>3.43</v>
          </cell>
          <cell r="V4225">
            <v>3.43</v>
          </cell>
          <cell r="W4225">
            <v>3.6881720430107525</v>
          </cell>
          <cell r="X4225">
            <v>3.6881720430107525</v>
          </cell>
          <cell r="Y4225">
            <v>3.6881720430107525</v>
          </cell>
          <cell r="Z4225">
            <v>4.0979689366786136</v>
          </cell>
          <cell r="AB4225" t="str">
            <v/>
          </cell>
          <cell r="AC4225">
            <v>153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I4225" t="str">
            <v/>
          </cell>
          <cell r="AJ4225" t="str">
            <v/>
          </cell>
        </row>
        <row r="4226">
          <cell r="A4226" t="str">
            <v>ACTIVE</v>
          </cell>
          <cell r="B4226" t="str">
            <v>405-007</v>
          </cell>
          <cell r="C4226">
            <v>22555504</v>
          </cell>
          <cell r="D4226" t="str">
            <v>405-007</v>
          </cell>
          <cell r="E4226" t="str">
            <v>SCH 40</v>
          </cell>
          <cell r="F4226" t="str">
            <v>3/4 TEE FIPT X FIPT X FIPT</v>
          </cell>
          <cell r="G4226">
            <v>0.112</v>
          </cell>
          <cell r="H4226">
            <v>5.0802304E-2</v>
          </cell>
          <cell r="I4226">
            <v>100</v>
          </cell>
          <cell r="J4226" t="str">
            <v>-</v>
          </cell>
          <cell r="K4226">
            <v>6.4277180406212651</v>
          </cell>
          <cell r="L4226">
            <v>0.59945999999999999</v>
          </cell>
          <cell r="M4226" t="str">
            <v>DURA</v>
          </cell>
          <cell r="N4226" t="str">
            <v>405-007</v>
          </cell>
          <cell r="O4226">
            <v>10</v>
          </cell>
          <cell r="P4226" t="str">
            <v>D</v>
          </cell>
          <cell r="Q4226" t="str">
            <v>M</v>
          </cell>
          <cell r="R4226">
            <v>5.7328605200945617</v>
          </cell>
          <cell r="S4226">
            <v>6.4781323877068537</v>
          </cell>
          <cell r="T4226">
            <v>5.38</v>
          </cell>
          <cell r="U4226">
            <v>5.38</v>
          </cell>
          <cell r="V4226">
            <v>5.38</v>
          </cell>
          <cell r="W4226">
            <v>5.7849462365591391</v>
          </cell>
          <cell r="X4226">
            <v>5.7849462365591391</v>
          </cell>
          <cell r="Y4226">
            <v>5.7849462365591391</v>
          </cell>
          <cell r="Z4226">
            <v>6.4277180406212651</v>
          </cell>
          <cell r="AB4226" t="str">
            <v/>
          </cell>
          <cell r="AC4226">
            <v>154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I4226" t="str">
            <v/>
          </cell>
          <cell r="AJ4226" t="str">
            <v/>
          </cell>
        </row>
        <row r="4227">
          <cell r="A4227" t="str">
            <v>ACTIVE</v>
          </cell>
          <cell r="B4227" t="str">
            <v>405-010</v>
          </cell>
          <cell r="C4227">
            <v>22555506</v>
          </cell>
          <cell r="D4227" t="str">
            <v>405-010</v>
          </cell>
          <cell r="E4227" t="str">
            <v>SCH 40</v>
          </cell>
          <cell r="F4227" t="str">
            <v>1 TEE FIPT X FIPT X FIPT</v>
          </cell>
          <cell r="G4227">
            <v>0.20699999999999999</v>
          </cell>
          <cell r="H4227">
            <v>9.3893543999999995E-2</v>
          </cell>
          <cell r="I4227">
            <v>50</v>
          </cell>
          <cell r="J4227" t="str">
            <v>-</v>
          </cell>
          <cell r="K4227">
            <v>8.8888888888888893</v>
          </cell>
          <cell r="L4227">
            <v>0.78898000000000001</v>
          </cell>
          <cell r="M4227" t="str">
            <v>DURA</v>
          </cell>
          <cell r="N4227" t="str">
            <v>405-010</v>
          </cell>
          <cell r="O4227">
            <v>10</v>
          </cell>
          <cell r="P4227" t="str">
            <v>D</v>
          </cell>
          <cell r="Q4227" t="str">
            <v>M</v>
          </cell>
          <cell r="R4227">
            <v>7.9432624113475185</v>
          </cell>
          <cell r="S4227">
            <v>8.9758865248226947</v>
          </cell>
          <cell r="T4227">
            <v>7.44</v>
          </cell>
          <cell r="U4227">
            <v>7.44</v>
          </cell>
          <cell r="V4227">
            <v>7.44</v>
          </cell>
          <cell r="W4227">
            <v>8</v>
          </cell>
          <cell r="X4227">
            <v>8</v>
          </cell>
          <cell r="Y4227">
            <v>8</v>
          </cell>
          <cell r="Z4227">
            <v>8.8888888888888893</v>
          </cell>
          <cell r="AB4227" t="str">
            <v/>
          </cell>
          <cell r="AC4227">
            <v>155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I4227" t="str">
            <v/>
          </cell>
          <cell r="AJ4227" t="str">
            <v/>
          </cell>
        </row>
        <row r="4228">
          <cell r="A4228" t="str">
            <v>ACTIVE</v>
          </cell>
          <cell r="B4228" t="str">
            <v>405-012</v>
          </cell>
          <cell r="C4228">
            <v>22555508</v>
          </cell>
          <cell r="D4228" t="str">
            <v>405-012</v>
          </cell>
          <cell r="E4228" t="str">
            <v>SCH 40</v>
          </cell>
          <cell r="F4228" t="str">
            <v>1-1/4 TEE FIPT X FIPT X FIPT</v>
          </cell>
          <cell r="G4228">
            <v>7.45</v>
          </cell>
          <cell r="H4228">
            <v>3.3792604000000002</v>
          </cell>
          <cell r="I4228">
            <v>25</v>
          </cell>
          <cell r="J4228" t="str">
            <v>-</v>
          </cell>
          <cell r="K4228">
            <v>12.317801672640382</v>
          </cell>
          <cell r="L4228">
            <v>1.115</v>
          </cell>
          <cell r="M4228" t="str">
            <v>DURA</v>
          </cell>
          <cell r="N4228" t="str">
            <v>405-012</v>
          </cell>
          <cell r="O4228" t="str">
            <v>BOX</v>
          </cell>
          <cell r="P4228" t="str">
            <v>D</v>
          </cell>
          <cell r="Q4228" t="str">
            <v>M</v>
          </cell>
          <cell r="R4228">
            <v>10.981087470449172</v>
          </cell>
          <cell r="S4228">
            <v>12.408628841607563</v>
          </cell>
          <cell r="T4228">
            <v>10.31</v>
          </cell>
          <cell r="U4228">
            <v>10.31</v>
          </cell>
          <cell r="V4228">
            <v>10.31</v>
          </cell>
          <cell r="W4228">
            <v>11.086021505376344</v>
          </cell>
          <cell r="X4228">
            <v>11.086021505376344</v>
          </cell>
          <cell r="Y4228">
            <v>11.086021505376344</v>
          </cell>
          <cell r="Z4228">
            <v>12.317801672640382</v>
          </cell>
          <cell r="AB4228" t="str">
            <v/>
          </cell>
          <cell r="AC4228">
            <v>156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I4228" t="str">
            <v/>
          </cell>
          <cell r="AJ4228" t="str">
            <v/>
          </cell>
        </row>
        <row r="4229">
          <cell r="A4229" t="str">
            <v>ACTIVE</v>
          </cell>
          <cell r="B4229" t="str">
            <v>405-015</v>
          </cell>
          <cell r="C4229">
            <v>22555510</v>
          </cell>
          <cell r="D4229" t="str">
            <v>405-015</v>
          </cell>
          <cell r="E4229" t="str">
            <v>SCH 40</v>
          </cell>
          <cell r="F4229" t="str">
            <v>1-1/2 TEE FIPT X FIPT X FIPT</v>
          </cell>
          <cell r="G4229">
            <v>0.373</v>
          </cell>
          <cell r="H4229">
            <v>0.16918981599999999</v>
          </cell>
          <cell r="I4229">
            <v>25</v>
          </cell>
          <cell r="J4229" t="str">
            <v>-</v>
          </cell>
          <cell r="K4229">
            <v>12.68817204301075</v>
          </cell>
          <cell r="L4229">
            <v>1.151</v>
          </cell>
          <cell r="M4229" t="str">
            <v>DURA</v>
          </cell>
          <cell r="N4229" t="str">
            <v>405-015</v>
          </cell>
          <cell r="O4229" t="str">
            <v>BOX</v>
          </cell>
          <cell r="P4229" t="str">
            <v>D</v>
          </cell>
          <cell r="Q4229" t="str">
            <v>M</v>
          </cell>
          <cell r="R4229">
            <v>11.335697399527188</v>
          </cell>
          <cell r="S4229">
            <v>12.809338061465722</v>
          </cell>
          <cell r="T4229">
            <v>10.62</v>
          </cell>
          <cell r="U4229">
            <v>10.62</v>
          </cell>
          <cell r="V4229">
            <v>10.62</v>
          </cell>
          <cell r="W4229">
            <v>11.419354838709676</v>
          </cell>
          <cell r="X4229">
            <v>11.419354838709676</v>
          </cell>
          <cell r="Y4229">
            <v>11.419354838709676</v>
          </cell>
          <cell r="Z4229">
            <v>12.68817204301075</v>
          </cell>
          <cell r="AB4229" t="str">
            <v/>
          </cell>
          <cell r="AC4229">
            <v>157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I4229" t="str">
            <v/>
          </cell>
          <cell r="AJ4229" t="str">
            <v/>
          </cell>
        </row>
        <row r="4230">
          <cell r="A4230" t="str">
            <v>ACTIVE</v>
          </cell>
          <cell r="B4230" t="str">
            <v>405-020</v>
          </cell>
          <cell r="C4230">
            <v>22555512</v>
          </cell>
          <cell r="D4230" t="str">
            <v>405-020</v>
          </cell>
          <cell r="E4230" t="str">
            <v>SCH 40</v>
          </cell>
          <cell r="F4230" t="str">
            <v>2 TEE FIPT X FIPT X FIPT</v>
          </cell>
          <cell r="G4230">
            <v>8.0500000000000007</v>
          </cell>
          <cell r="H4230">
            <v>3.6514156000000004</v>
          </cell>
          <cell r="I4230">
            <v>15</v>
          </cell>
          <cell r="J4230" t="str">
            <v>-</v>
          </cell>
          <cell r="K4230">
            <v>16.810035842293907</v>
          </cell>
          <cell r="L4230">
            <v>1.30707</v>
          </cell>
          <cell r="M4230" t="str">
            <v>DURA</v>
          </cell>
          <cell r="N4230" t="str">
            <v>405-020</v>
          </cell>
          <cell r="O4230" t="str">
            <v>BOX</v>
          </cell>
          <cell r="P4230" t="str">
            <v>D</v>
          </cell>
          <cell r="Q4230" t="str">
            <v>M</v>
          </cell>
          <cell r="R4230">
            <v>15</v>
          </cell>
          <cell r="S4230">
            <v>16.95</v>
          </cell>
          <cell r="T4230">
            <v>14.07</v>
          </cell>
          <cell r="U4230">
            <v>14.07</v>
          </cell>
          <cell r="V4230">
            <v>14.07</v>
          </cell>
          <cell r="W4230">
            <v>15.129032258064516</v>
          </cell>
          <cell r="X4230">
            <v>15.129032258064516</v>
          </cell>
          <cell r="Y4230">
            <v>15.129032258064516</v>
          </cell>
          <cell r="Z4230">
            <v>16.810035842293907</v>
          </cell>
          <cell r="AB4230" t="str">
            <v/>
          </cell>
          <cell r="AC4230">
            <v>158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I4230" t="str">
            <v/>
          </cell>
          <cell r="AJ4230" t="str">
            <v/>
          </cell>
        </row>
        <row r="4231">
          <cell r="A4231" t="str">
            <v>ACTIVE</v>
          </cell>
          <cell r="B4231" t="str">
            <v>439-041</v>
          </cell>
          <cell r="C4231">
            <v>22555626</v>
          </cell>
          <cell r="D4231" t="str">
            <v>439-041</v>
          </cell>
          <cell r="E4231" t="str">
            <v>SCH 40</v>
          </cell>
          <cell r="F4231" t="str">
            <v>1/4X1/8 RED BUSHING MIPT X FIPT</v>
          </cell>
          <cell r="G4231">
            <v>1.4999999999999999E-2</v>
          </cell>
          <cell r="H4231">
            <v>6.80388E-3</v>
          </cell>
          <cell r="I4231">
            <v>500</v>
          </cell>
          <cell r="J4231" t="str">
            <v>-</v>
          </cell>
          <cell r="K4231">
            <v>4.2413381123058542</v>
          </cell>
          <cell r="L4231">
            <v>0.38400000000000001</v>
          </cell>
          <cell r="M4231" t="str">
            <v>DURA</v>
          </cell>
          <cell r="N4231" t="str">
            <v>439-041</v>
          </cell>
          <cell r="O4231">
            <v>10</v>
          </cell>
          <cell r="P4231" t="str">
            <v>D</v>
          </cell>
          <cell r="Q4231" t="str">
            <v>M</v>
          </cell>
          <cell r="R4231">
            <v>3.7825059101654852</v>
          </cell>
          <cell r="S4231">
            <v>4.2742316784869976</v>
          </cell>
          <cell r="T4231">
            <v>3.55</v>
          </cell>
          <cell r="U4231">
            <v>3.55</v>
          </cell>
          <cell r="V4231">
            <v>3.55</v>
          </cell>
          <cell r="W4231">
            <v>3.8172043010752685</v>
          </cell>
          <cell r="X4231">
            <v>3.8172043010752685</v>
          </cell>
          <cell r="Y4231">
            <v>3.8172043010752685</v>
          </cell>
          <cell r="Z4231">
            <v>4.2413381123058542</v>
          </cell>
          <cell r="AB4231" t="str">
            <v/>
          </cell>
          <cell r="AC4231">
            <v>490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I4231" t="str">
            <v/>
          </cell>
          <cell r="AJ4231" t="str">
            <v/>
          </cell>
        </row>
        <row r="4232">
          <cell r="A4232" t="str">
            <v>ACTIVE</v>
          </cell>
          <cell r="B4232" t="str">
            <v>439-050</v>
          </cell>
          <cell r="C4232">
            <v>22555634</v>
          </cell>
          <cell r="D4232" t="str">
            <v>439-050</v>
          </cell>
          <cell r="E4232" t="str">
            <v>SCH 40</v>
          </cell>
          <cell r="F4232" t="str">
            <v>3/8X1/8 REDUCER BUSHING MIPTXFIPT</v>
          </cell>
          <cell r="G4232">
            <v>1.7999999999999999E-2</v>
          </cell>
          <cell r="H4232">
            <v>8.1646559999999993E-3</v>
          </cell>
          <cell r="I4232">
            <v>500</v>
          </cell>
          <cell r="J4232" t="str">
            <v>-</v>
          </cell>
          <cell r="K4232">
            <v>4.2413381123058542</v>
          </cell>
          <cell r="L4232">
            <v>0.38400000000000001</v>
          </cell>
          <cell r="M4232" t="str">
            <v>DURA</v>
          </cell>
          <cell r="N4232" t="str">
            <v>439-050</v>
          </cell>
          <cell r="O4232">
            <v>10</v>
          </cell>
          <cell r="P4232" t="str">
            <v>D</v>
          </cell>
          <cell r="Q4232" t="str">
            <v>M</v>
          </cell>
          <cell r="R4232">
            <v>3.7825059101654852</v>
          </cell>
          <cell r="S4232">
            <v>4.2742316784869976</v>
          </cell>
          <cell r="T4232">
            <v>3.55</v>
          </cell>
          <cell r="U4232">
            <v>3.55</v>
          </cell>
          <cell r="V4232">
            <v>3.55</v>
          </cell>
          <cell r="W4232">
            <v>3.8172043010752685</v>
          </cell>
          <cell r="X4232">
            <v>3.8172043010752685</v>
          </cell>
          <cell r="Y4232">
            <v>3.8172043010752685</v>
          </cell>
          <cell r="Z4232">
            <v>4.2413381123058542</v>
          </cell>
          <cell r="AB4232" t="str">
            <v/>
          </cell>
          <cell r="AC4232">
            <v>491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I4232" t="str">
            <v/>
          </cell>
          <cell r="AJ4232" t="str">
            <v/>
          </cell>
        </row>
        <row r="4233">
          <cell r="A4233" t="str">
            <v>ACTIVE</v>
          </cell>
          <cell r="B4233" t="str">
            <v>439-052</v>
          </cell>
          <cell r="C4233">
            <v>22555642</v>
          </cell>
          <cell r="D4233" t="str">
            <v>439-052</v>
          </cell>
          <cell r="E4233" t="str">
            <v>SCH 40</v>
          </cell>
          <cell r="F4233" t="str">
            <v>3/8X1/4 REDUCER BUSHING MIPTXFIPT</v>
          </cell>
          <cell r="G4233">
            <v>2.7E-2</v>
          </cell>
          <cell r="H4233">
            <v>1.2246983999999999E-2</v>
          </cell>
          <cell r="I4233">
            <v>250</v>
          </cell>
          <cell r="J4233" t="str">
            <v>-</v>
          </cell>
          <cell r="K4233">
            <v>4.2413381123058542</v>
          </cell>
          <cell r="L4233">
            <v>0.38400000000000001</v>
          </cell>
          <cell r="M4233" t="str">
            <v>DURA</v>
          </cell>
          <cell r="N4233" t="str">
            <v>439-052</v>
          </cell>
          <cell r="O4233">
            <v>10</v>
          </cell>
          <cell r="P4233" t="str">
            <v>D</v>
          </cell>
          <cell r="Q4233" t="str">
            <v>M</v>
          </cell>
          <cell r="R4233">
            <v>3.7825059101654852</v>
          </cell>
          <cell r="S4233">
            <v>4.2742316784869976</v>
          </cell>
          <cell r="T4233">
            <v>3.55</v>
          </cell>
          <cell r="U4233">
            <v>3.55</v>
          </cell>
          <cell r="V4233">
            <v>3.55</v>
          </cell>
          <cell r="W4233">
            <v>3.8172043010752685</v>
          </cell>
          <cell r="X4233">
            <v>3.8172043010752685</v>
          </cell>
          <cell r="Y4233">
            <v>3.8172043010752685</v>
          </cell>
          <cell r="Z4233">
            <v>4.2413381123058542</v>
          </cell>
          <cell r="AB4233" t="str">
            <v/>
          </cell>
          <cell r="AC4233">
            <v>492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I4233" t="str">
            <v/>
          </cell>
          <cell r="AJ4233" t="str">
            <v/>
          </cell>
        </row>
        <row r="4234">
          <cell r="A4234" t="str">
            <v>ACTIVE</v>
          </cell>
          <cell r="B4234" t="str">
            <v>439-071</v>
          </cell>
          <cell r="C4234">
            <v>22555650</v>
          </cell>
          <cell r="D4234" t="str">
            <v>439-071</v>
          </cell>
          <cell r="E4234" t="str">
            <v>SCH 40</v>
          </cell>
          <cell r="F4234" t="str">
            <v>1/2X1/8 REDUCER BUSHING MIPTXFIPT</v>
          </cell>
          <cell r="G4234">
            <v>2.5000000000000001E-2</v>
          </cell>
          <cell r="H4234">
            <v>1.1339800000000001E-2</v>
          </cell>
          <cell r="I4234">
            <v>250</v>
          </cell>
          <cell r="J4234" t="str">
            <v>-</v>
          </cell>
          <cell r="K4234">
            <v>4.2413381123058542</v>
          </cell>
          <cell r="L4234">
            <v>0.3296</v>
          </cell>
          <cell r="M4234" t="str">
            <v>DURA</v>
          </cell>
          <cell r="N4234" t="str">
            <v>439-071</v>
          </cell>
          <cell r="O4234">
            <v>10</v>
          </cell>
          <cell r="P4234" t="str">
            <v>D</v>
          </cell>
          <cell r="Q4234" t="str">
            <v>M</v>
          </cell>
          <cell r="R4234">
            <v>3.7825059101654852</v>
          </cell>
          <cell r="S4234">
            <v>4.2742316784869976</v>
          </cell>
          <cell r="T4234">
            <v>3.55</v>
          </cell>
          <cell r="U4234">
            <v>3.55</v>
          </cell>
          <cell r="V4234">
            <v>3.55</v>
          </cell>
          <cell r="W4234">
            <v>3.8172043010752685</v>
          </cell>
          <cell r="X4234">
            <v>3.8172043010752685</v>
          </cell>
          <cell r="Y4234">
            <v>3.8172043010752685</v>
          </cell>
          <cell r="Z4234">
            <v>4.2413381123058542</v>
          </cell>
          <cell r="AB4234" t="str">
            <v/>
          </cell>
          <cell r="AC4234">
            <v>493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I4234" t="str">
            <v/>
          </cell>
          <cell r="AJ4234" t="str">
            <v/>
          </cell>
        </row>
        <row r="4235">
          <cell r="A4235" t="str">
            <v>ACTIVE</v>
          </cell>
          <cell r="B4235" t="str">
            <v>439-072</v>
          </cell>
          <cell r="C4235">
            <v>22555669</v>
          </cell>
          <cell r="D4235" t="str">
            <v>439-072</v>
          </cell>
          <cell r="E4235" t="str">
            <v>SCH 40</v>
          </cell>
          <cell r="F4235" t="str">
            <v>1/2X1/4 REDUCER BUSHING MIPTXFIPT</v>
          </cell>
          <cell r="G4235">
            <v>2.1000000000000001E-2</v>
          </cell>
          <cell r="H4235">
            <v>9.5254320000000003E-3</v>
          </cell>
          <cell r="I4235">
            <v>500</v>
          </cell>
          <cell r="J4235" t="str">
            <v>-</v>
          </cell>
          <cell r="K4235">
            <v>4.2413381123058542</v>
          </cell>
          <cell r="L4235">
            <v>0.47586000000000006</v>
          </cell>
          <cell r="M4235" t="str">
            <v>DURA</v>
          </cell>
          <cell r="N4235" t="str">
            <v>439-072</v>
          </cell>
          <cell r="O4235">
            <v>10</v>
          </cell>
          <cell r="P4235" t="str">
            <v>D</v>
          </cell>
          <cell r="Q4235" t="str">
            <v>M</v>
          </cell>
          <cell r="R4235">
            <v>3.7825059101654852</v>
          </cell>
          <cell r="S4235">
            <v>4.2742316784869976</v>
          </cell>
          <cell r="T4235">
            <v>3.55</v>
          </cell>
          <cell r="U4235">
            <v>3.55</v>
          </cell>
          <cell r="V4235">
            <v>3.55</v>
          </cell>
          <cell r="W4235">
            <v>3.8172043010752685</v>
          </cell>
          <cell r="X4235">
            <v>3.8172043010752685</v>
          </cell>
          <cell r="Y4235">
            <v>3.8172043010752685</v>
          </cell>
          <cell r="Z4235">
            <v>4.2413381123058542</v>
          </cell>
          <cell r="AB4235" t="str">
            <v/>
          </cell>
          <cell r="AC4235">
            <v>494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I4235" t="str">
            <v/>
          </cell>
          <cell r="AJ4235" t="str">
            <v/>
          </cell>
        </row>
        <row r="4236">
          <cell r="A4236" t="str">
            <v>ACTIVE</v>
          </cell>
          <cell r="B4236" t="str">
            <v>439-073</v>
          </cell>
          <cell r="C4236">
            <v>22555677</v>
          </cell>
          <cell r="D4236" t="str">
            <v>439-073</v>
          </cell>
          <cell r="E4236" t="str">
            <v>SCH 40</v>
          </cell>
          <cell r="F4236" t="str">
            <v>1/2X3/8 REDUCER BUSHING MIPTXFIPT</v>
          </cell>
          <cell r="G4236">
            <v>1.7000000000000001E-2</v>
          </cell>
          <cell r="H4236">
            <v>7.7110640000000001E-3</v>
          </cell>
          <cell r="I4236">
            <v>500</v>
          </cell>
          <cell r="J4236" t="str">
            <v>-</v>
          </cell>
          <cell r="K4236">
            <v>4.2413381123058542</v>
          </cell>
          <cell r="L4236">
            <v>0.38400000000000001</v>
          </cell>
          <cell r="M4236" t="str">
            <v>DURA</v>
          </cell>
          <cell r="N4236" t="str">
            <v>439-073</v>
          </cell>
          <cell r="O4236">
            <v>10</v>
          </cell>
          <cell r="P4236" t="str">
            <v>D</v>
          </cell>
          <cell r="Q4236" t="str">
            <v>M</v>
          </cell>
          <cell r="R4236">
            <v>3.7825059101654852</v>
          </cell>
          <cell r="S4236">
            <v>4.2742316784869976</v>
          </cell>
          <cell r="T4236">
            <v>3.55</v>
          </cell>
          <cell r="U4236">
            <v>3.55</v>
          </cell>
          <cell r="V4236">
            <v>3.55</v>
          </cell>
          <cell r="W4236">
            <v>3.8172043010752685</v>
          </cell>
          <cell r="X4236">
            <v>3.8172043010752685</v>
          </cell>
          <cell r="Y4236">
            <v>3.8172043010752685</v>
          </cell>
          <cell r="Z4236">
            <v>4.2413381123058542</v>
          </cell>
          <cell r="AB4236" t="str">
            <v/>
          </cell>
          <cell r="AC4236">
            <v>495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I4236" t="str">
            <v/>
          </cell>
          <cell r="AJ4236" t="str">
            <v/>
          </cell>
        </row>
        <row r="4237">
          <cell r="A4237" t="str">
            <v>ACTIVE</v>
          </cell>
          <cell r="B4237" t="str">
            <v>439-098</v>
          </cell>
          <cell r="C4237">
            <v>22555685</v>
          </cell>
          <cell r="D4237" t="str">
            <v>439-098</v>
          </cell>
          <cell r="E4237" t="str">
            <v>SCH 40</v>
          </cell>
          <cell r="F4237" t="str">
            <v>3/4X1/4 REDUCER BUSHING MIPTXFIPT</v>
          </cell>
          <cell r="G4237">
            <v>0.04</v>
          </cell>
          <cell r="H4237">
            <v>1.8143679999999999E-2</v>
          </cell>
          <cell r="I4237">
            <v>500</v>
          </cell>
          <cell r="J4237" t="str">
            <v>-</v>
          </cell>
          <cell r="K4237">
            <v>2.6164874551971322</v>
          </cell>
          <cell r="L4237">
            <v>0.23799999999999999</v>
          </cell>
          <cell r="M4237" t="str">
            <v>DURA</v>
          </cell>
          <cell r="N4237" t="str">
            <v>439-098</v>
          </cell>
          <cell r="O4237">
            <v>10</v>
          </cell>
          <cell r="P4237" t="str">
            <v>D</v>
          </cell>
          <cell r="Q4237" t="str">
            <v>M</v>
          </cell>
          <cell r="R4237">
            <v>2.3404255319148937</v>
          </cell>
          <cell r="S4237">
            <v>2.6446808510638298</v>
          </cell>
          <cell r="T4237">
            <v>2.19</v>
          </cell>
          <cell r="U4237">
            <v>2.19</v>
          </cell>
          <cell r="V4237">
            <v>2.19</v>
          </cell>
          <cell r="W4237">
            <v>2.354838709677419</v>
          </cell>
          <cell r="X4237">
            <v>2.354838709677419</v>
          </cell>
          <cell r="Y4237">
            <v>2.354838709677419</v>
          </cell>
          <cell r="Z4237">
            <v>2.6164874551971322</v>
          </cell>
          <cell r="AB4237" t="str">
            <v/>
          </cell>
          <cell r="AC4237">
            <v>496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I4237" t="str">
            <v/>
          </cell>
          <cell r="AJ4237" t="str">
            <v/>
          </cell>
        </row>
        <row r="4238">
          <cell r="A4238" t="str">
            <v>ACTIVE</v>
          </cell>
          <cell r="B4238" t="str">
            <v>439-099</v>
          </cell>
          <cell r="C4238">
            <v>22555693</v>
          </cell>
          <cell r="D4238" t="str">
            <v>439-099</v>
          </cell>
          <cell r="E4238" t="str">
            <v>SCH 40</v>
          </cell>
          <cell r="F4238" t="str">
            <v>3/4X3/8 REDUCER BUSHING MIPTXFIPT</v>
          </cell>
          <cell r="G4238">
            <v>3.5000000000000003E-2</v>
          </cell>
          <cell r="H4238">
            <v>1.5875720000000003E-2</v>
          </cell>
          <cell r="I4238">
            <v>250</v>
          </cell>
          <cell r="J4238" t="str">
            <v>-</v>
          </cell>
          <cell r="K4238">
            <v>2.6164874551971322</v>
          </cell>
          <cell r="L4238">
            <v>0.23799999999999999</v>
          </cell>
          <cell r="M4238" t="str">
            <v>DURA</v>
          </cell>
          <cell r="N4238" t="str">
            <v>439-099</v>
          </cell>
          <cell r="O4238">
            <v>10</v>
          </cell>
          <cell r="P4238" t="str">
            <v>D</v>
          </cell>
          <cell r="Q4238" t="str">
            <v>M</v>
          </cell>
          <cell r="R4238">
            <v>2.3404255319148937</v>
          </cell>
          <cell r="S4238">
            <v>2.6446808510638298</v>
          </cell>
          <cell r="T4238">
            <v>2.19</v>
          </cell>
          <cell r="U4238">
            <v>2.19</v>
          </cell>
          <cell r="V4238">
            <v>2.19</v>
          </cell>
          <cell r="W4238">
            <v>2.354838709677419</v>
          </cell>
          <cell r="X4238">
            <v>2.354838709677419</v>
          </cell>
          <cell r="Y4238">
            <v>2.354838709677419</v>
          </cell>
          <cell r="Z4238">
            <v>2.6164874551971322</v>
          </cell>
          <cell r="AB4238" t="str">
            <v/>
          </cell>
          <cell r="AC4238">
            <v>497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I4238" t="str">
            <v/>
          </cell>
          <cell r="AJ4238" t="str">
            <v/>
          </cell>
        </row>
        <row r="4239">
          <cell r="A4239" t="str">
            <v>ACTIVE</v>
          </cell>
          <cell r="B4239" t="str">
            <v>439-101</v>
          </cell>
          <cell r="C4239">
            <v>22555707</v>
          </cell>
          <cell r="D4239" t="str">
            <v>439-101</v>
          </cell>
          <cell r="E4239" t="str">
            <v>SCH 40</v>
          </cell>
          <cell r="F4239" t="str">
            <v>3/4X1/2 RED BUSHING MIPT X FIPT</v>
          </cell>
          <cell r="G4239">
            <v>2.1000000000000001E-2</v>
          </cell>
          <cell r="H4239">
            <v>9.5254320000000003E-3</v>
          </cell>
          <cell r="I4239">
            <v>500</v>
          </cell>
          <cell r="J4239" t="str">
            <v>-</v>
          </cell>
          <cell r="K4239">
            <v>2.5666666666666669</v>
          </cell>
          <cell r="L4239">
            <v>0.23690000000000003</v>
          </cell>
          <cell r="M4239" t="str">
            <v>DURA</v>
          </cell>
          <cell r="N4239" t="str">
            <v>439-101</v>
          </cell>
          <cell r="O4239">
            <v>10</v>
          </cell>
          <cell r="P4239" t="str">
            <v>D</v>
          </cell>
          <cell r="Q4239" t="str">
            <v>M</v>
          </cell>
          <cell r="R4239">
            <v>2.3404255319148937</v>
          </cell>
          <cell r="S4239">
            <v>2.6446808510638298</v>
          </cell>
          <cell r="T4239">
            <v>2.19</v>
          </cell>
          <cell r="U4239">
            <v>2.19</v>
          </cell>
          <cell r="V4239">
            <v>2.19</v>
          </cell>
          <cell r="W4239">
            <v>2.31</v>
          </cell>
          <cell r="X4239">
            <v>2.31</v>
          </cell>
          <cell r="Y4239">
            <v>2.31</v>
          </cell>
          <cell r="Z4239">
            <v>2.5666666666666669</v>
          </cell>
          <cell r="AB4239" t="str">
            <v/>
          </cell>
          <cell r="AC4239">
            <v>498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I4239" t="str">
            <v>00812361018330</v>
          </cell>
          <cell r="AJ4239" t="str">
            <v/>
          </cell>
        </row>
        <row r="4240">
          <cell r="A4240" t="str">
            <v>ACTIVE</v>
          </cell>
          <cell r="B4240" t="str">
            <v>439-128</v>
          </cell>
          <cell r="C4240">
            <v>22555715</v>
          </cell>
          <cell r="D4240" t="str">
            <v>439-128</v>
          </cell>
          <cell r="E4240" t="str">
            <v>SCH 40</v>
          </cell>
          <cell r="F4240" t="str">
            <v>1X1/4 REDUCER BUSHING MIPT X FIPT</v>
          </cell>
          <cell r="G4240">
            <v>7.0000000000000007E-2</v>
          </cell>
          <cell r="H4240">
            <v>3.1751440000000006E-2</v>
          </cell>
          <cell r="I4240">
            <v>250</v>
          </cell>
          <cell r="J4240" t="str">
            <v>-</v>
          </cell>
          <cell r="K4240">
            <v>3.6798088410991632</v>
          </cell>
          <cell r="L4240">
            <v>0.33400000000000002</v>
          </cell>
          <cell r="M4240" t="str">
            <v>DURA</v>
          </cell>
          <cell r="N4240" t="str">
            <v>439-128</v>
          </cell>
          <cell r="O4240">
            <v>5</v>
          </cell>
          <cell r="P4240" t="str">
            <v>D</v>
          </cell>
          <cell r="Q4240" t="str">
            <v>M</v>
          </cell>
          <cell r="R4240">
            <v>3.2860520094562649</v>
          </cell>
          <cell r="S4240">
            <v>3.7132387706855789</v>
          </cell>
          <cell r="T4240">
            <v>3.08</v>
          </cell>
          <cell r="U4240">
            <v>3.08</v>
          </cell>
          <cell r="V4240">
            <v>3.08</v>
          </cell>
          <cell r="W4240">
            <v>3.311827956989247</v>
          </cell>
          <cell r="X4240">
            <v>3.311827956989247</v>
          </cell>
          <cell r="Y4240">
            <v>3.311827956989247</v>
          </cell>
          <cell r="Z4240">
            <v>3.6798088410991632</v>
          </cell>
          <cell r="AB4240" t="str">
            <v/>
          </cell>
          <cell r="AC4240">
            <v>499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I4240" t="str">
            <v/>
          </cell>
          <cell r="AJ4240" t="str">
            <v/>
          </cell>
        </row>
        <row r="4241">
          <cell r="A4241" t="str">
            <v>ACTIVE</v>
          </cell>
          <cell r="B4241" t="str">
            <v>439-130</v>
          </cell>
          <cell r="C4241">
            <v>22555723</v>
          </cell>
          <cell r="D4241" t="str">
            <v>439-130</v>
          </cell>
          <cell r="E4241" t="str">
            <v>SCH 40</v>
          </cell>
          <cell r="F4241" t="str">
            <v>1X1/2 REDUCER BUSHING MIPT X FIPT</v>
          </cell>
          <cell r="G4241">
            <v>5.5E-2</v>
          </cell>
          <cell r="H4241">
            <v>2.4947560000000001E-2</v>
          </cell>
          <cell r="I4241">
            <v>250</v>
          </cell>
          <cell r="J4241" t="str">
            <v>-</v>
          </cell>
          <cell r="K4241">
            <v>3.6798088410991632</v>
          </cell>
          <cell r="L4241">
            <v>0.33475000000000005</v>
          </cell>
          <cell r="M4241" t="str">
            <v>DURA</v>
          </cell>
          <cell r="N4241" t="str">
            <v>439-130</v>
          </cell>
          <cell r="O4241">
            <v>10</v>
          </cell>
          <cell r="P4241" t="str">
            <v>D</v>
          </cell>
          <cell r="Q4241" t="str">
            <v>M</v>
          </cell>
          <cell r="R4241">
            <v>3.2860520094562649</v>
          </cell>
          <cell r="S4241">
            <v>3.7132387706855789</v>
          </cell>
          <cell r="T4241">
            <v>3.08</v>
          </cell>
          <cell r="U4241">
            <v>3.08</v>
          </cell>
          <cell r="V4241">
            <v>3.08</v>
          </cell>
          <cell r="W4241">
            <v>3.311827956989247</v>
          </cell>
          <cell r="X4241">
            <v>3.311827956989247</v>
          </cell>
          <cell r="Y4241">
            <v>3.311827956989247</v>
          </cell>
          <cell r="Z4241">
            <v>3.6798088410991632</v>
          </cell>
          <cell r="AB4241" t="str">
            <v/>
          </cell>
          <cell r="AC4241">
            <v>501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I4241" t="str">
            <v/>
          </cell>
          <cell r="AJ4241" t="str">
            <v/>
          </cell>
        </row>
        <row r="4242">
          <cell r="A4242" t="str">
            <v>ACTIVE</v>
          </cell>
          <cell r="B4242" t="str">
            <v>439-131</v>
          </cell>
          <cell r="C4242">
            <v>22555731</v>
          </cell>
          <cell r="D4242" t="str">
            <v>439-131</v>
          </cell>
          <cell r="E4242" t="str">
            <v>SCH 40</v>
          </cell>
          <cell r="F4242" t="str">
            <v>1X3/4 REDUCER BUSHING MIPT X FIPT</v>
          </cell>
          <cell r="G4242">
            <v>0.04</v>
          </cell>
          <cell r="H4242">
            <v>1.8143679999999999E-2</v>
          </cell>
          <cell r="I4242">
            <v>250</v>
          </cell>
          <cell r="J4242" t="str">
            <v>-</v>
          </cell>
          <cell r="K4242">
            <v>3.6</v>
          </cell>
          <cell r="L4242">
            <v>0.31724000000000002</v>
          </cell>
          <cell r="M4242" t="str">
            <v>DURA</v>
          </cell>
          <cell r="N4242" t="str">
            <v>439-131</v>
          </cell>
          <cell r="O4242">
            <v>10</v>
          </cell>
          <cell r="P4242" t="str">
            <v>D</v>
          </cell>
          <cell r="Q4242" t="str">
            <v>M</v>
          </cell>
          <cell r="R4242">
            <v>3.2860520094562649</v>
          </cell>
          <cell r="S4242">
            <v>3.7132387706855789</v>
          </cell>
          <cell r="T4242">
            <v>3.08</v>
          </cell>
          <cell r="U4242">
            <v>3.08</v>
          </cell>
          <cell r="V4242">
            <v>3.08</v>
          </cell>
          <cell r="W4242">
            <v>3.24</v>
          </cell>
          <cell r="X4242">
            <v>3.24</v>
          </cell>
          <cell r="Y4242">
            <v>3.24</v>
          </cell>
          <cell r="Z4242">
            <v>3.6</v>
          </cell>
          <cell r="AB4242" t="str">
            <v/>
          </cell>
          <cell r="AC4242">
            <v>502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I4242" t="str">
            <v>00812361018347</v>
          </cell>
          <cell r="AJ4242" t="str">
            <v/>
          </cell>
        </row>
        <row r="4243">
          <cell r="A4243" t="str">
            <v>ACTIVE</v>
          </cell>
          <cell r="B4243" t="str">
            <v>439-129</v>
          </cell>
          <cell r="C4243">
            <v>22555740</v>
          </cell>
          <cell r="D4243" t="str">
            <v>439-129</v>
          </cell>
          <cell r="E4243" t="str">
            <v>SCH 40</v>
          </cell>
          <cell r="F4243" t="str">
            <v>1X3/8 REDUCER BUSHING MIPT X FIPT</v>
          </cell>
          <cell r="G4243">
            <v>6.3E-2</v>
          </cell>
          <cell r="H4243">
            <v>2.8576296000000001E-2</v>
          </cell>
          <cell r="I4243">
            <v>250</v>
          </cell>
          <cell r="J4243" t="str">
            <v>-</v>
          </cell>
          <cell r="K4243">
            <v>3.6798088410991632</v>
          </cell>
          <cell r="L4243">
            <v>0.33400000000000002</v>
          </cell>
          <cell r="M4243" t="str">
            <v>DURA</v>
          </cell>
          <cell r="N4243" t="str">
            <v>439-129</v>
          </cell>
          <cell r="O4243">
            <v>5</v>
          </cell>
          <cell r="P4243" t="str">
            <v>D</v>
          </cell>
          <cell r="Q4243" t="str">
            <v>M</v>
          </cell>
          <cell r="R4243">
            <v>3.2860520094562649</v>
          </cell>
          <cell r="S4243">
            <v>3.7132387706855789</v>
          </cell>
          <cell r="T4243">
            <v>3.08</v>
          </cell>
          <cell r="U4243">
            <v>3.08</v>
          </cell>
          <cell r="V4243">
            <v>3.08</v>
          </cell>
          <cell r="W4243">
            <v>3.311827956989247</v>
          </cell>
          <cell r="X4243">
            <v>3.311827956989247</v>
          </cell>
          <cell r="Y4243">
            <v>3.311827956989247</v>
          </cell>
          <cell r="Z4243">
            <v>3.6798088410991632</v>
          </cell>
          <cell r="AB4243" t="str">
            <v/>
          </cell>
          <cell r="AC4243">
            <v>500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I4243" t="str">
            <v/>
          </cell>
          <cell r="AJ4243" t="str">
            <v/>
          </cell>
        </row>
        <row r="4244">
          <cell r="A4244" t="str">
            <v>ACTIVE</v>
          </cell>
          <cell r="B4244" t="str">
            <v>439-166</v>
          </cell>
          <cell r="C4244">
            <v>22555758</v>
          </cell>
          <cell r="D4244" t="str">
            <v>439-166</v>
          </cell>
          <cell r="E4244" t="str">
            <v>SCH 40</v>
          </cell>
          <cell r="F4244" t="str">
            <v>1-1/4X1/2 RED BUSHING MIPT X FIPT</v>
          </cell>
          <cell r="G4244">
            <v>8.3000000000000004E-2</v>
          </cell>
          <cell r="H4244">
            <v>3.7648135999999999E-2</v>
          </cell>
          <cell r="I4244">
            <v>150</v>
          </cell>
          <cell r="J4244" t="str">
            <v>-</v>
          </cell>
          <cell r="K4244">
            <v>5.4838709677419342</v>
          </cell>
          <cell r="L4244">
            <v>0.497</v>
          </cell>
          <cell r="M4244" t="str">
            <v>DURA</v>
          </cell>
          <cell r="N4244" t="str">
            <v>439-166</v>
          </cell>
          <cell r="O4244">
            <v>5</v>
          </cell>
          <cell r="P4244" t="str">
            <v>D</v>
          </cell>
          <cell r="Q4244" t="str">
            <v>M</v>
          </cell>
          <cell r="R4244">
            <v>4.8936170212765955</v>
          </cell>
          <cell r="S4244">
            <v>5.5297872340425522</v>
          </cell>
          <cell r="T4244">
            <v>4.59</v>
          </cell>
          <cell r="U4244">
            <v>4.59</v>
          </cell>
          <cell r="V4244">
            <v>4.59</v>
          </cell>
          <cell r="W4244">
            <v>4.9354838709677411</v>
          </cell>
          <cell r="X4244">
            <v>4.9354838709677411</v>
          </cell>
          <cell r="Y4244">
            <v>4.9354838709677411</v>
          </cell>
          <cell r="Z4244">
            <v>5.4838709677419342</v>
          </cell>
          <cell r="AB4244" t="str">
            <v/>
          </cell>
          <cell r="AC4244">
            <v>503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I4244" t="str">
            <v/>
          </cell>
          <cell r="AJ4244" t="str">
            <v/>
          </cell>
        </row>
        <row r="4245">
          <cell r="A4245" t="str">
            <v>ACTIVE</v>
          </cell>
          <cell r="B4245" t="str">
            <v>439-167</v>
          </cell>
          <cell r="C4245">
            <v>22555766</v>
          </cell>
          <cell r="D4245" t="str">
            <v>439-167</v>
          </cell>
          <cell r="E4245" t="str">
            <v>SCH 40</v>
          </cell>
          <cell r="F4245" t="str">
            <v>1-1/4X3/4 RED BUSHING MIPT X FIPT</v>
          </cell>
          <cell r="G4245">
            <v>8.8999999999999996E-2</v>
          </cell>
          <cell r="H4245">
            <v>4.0369688000000001E-2</v>
          </cell>
          <cell r="I4245">
            <v>150</v>
          </cell>
          <cell r="J4245" t="str">
            <v>-</v>
          </cell>
          <cell r="K4245">
            <v>5.3888888888888884</v>
          </cell>
          <cell r="L4245">
            <v>0.42641999999999997</v>
          </cell>
          <cell r="M4245" t="str">
            <v>DURA</v>
          </cell>
          <cell r="N4245" t="str">
            <v>439-167</v>
          </cell>
          <cell r="O4245">
            <v>5</v>
          </cell>
          <cell r="P4245" t="str">
            <v>D</v>
          </cell>
          <cell r="Q4245" t="str">
            <v>M</v>
          </cell>
          <cell r="R4245">
            <v>4.8936170212765955</v>
          </cell>
          <cell r="S4245">
            <v>5.5297872340425522</v>
          </cell>
          <cell r="T4245">
            <v>4.6100000000000003</v>
          </cell>
          <cell r="U4245">
            <v>4.6100000000000003</v>
          </cell>
          <cell r="V4245">
            <v>4.6100000000000003</v>
          </cell>
          <cell r="W4245">
            <v>4.8499999999999996</v>
          </cell>
          <cell r="X4245">
            <v>4.8499999999999996</v>
          </cell>
          <cell r="Y4245">
            <v>4.8499999999999996</v>
          </cell>
          <cell r="Z4245">
            <v>5.3888888888888884</v>
          </cell>
          <cell r="AB4245" t="str">
            <v/>
          </cell>
          <cell r="AC4245">
            <v>504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I4245" t="str">
            <v/>
          </cell>
          <cell r="AJ4245" t="str">
            <v/>
          </cell>
        </row>
        <row r="4246">
          <cell r="A4246" t="str">
            <v>ACTIVE</v>
          </cell>
          <cell r="B4246" t="str">
            <v>439-209</v>
          </cell>
          <cell r="C4246">
            <v>22555782</v>
          </cell>
          <cell r="D4246" t="str">
            <v>439-209</v>
          </cell>
          <cell r="E4246" t="str">
            <v>SCH 40</v>
          </cell>
          <cell r="F4246" t="str">
            <v>1-1/2X1/2 RED BUSHING MIPTXFIPT</v>
          </cell>
          <cell r="G4246">
            <v>0.10299999999999999</v>
          </cell>
          <cell r="H4246">
            <v>4.6719975999999996E-2</v>
          </cell>
          <cell r="I4246">
            <v>100</v>
          </cell>
          <cell r="J4246" t="str">
            <v>-</v>
          </cell>
          <cell r="K4246">
            <v>6.6308243727598555</v>
          </cell>
          <cell r="L4246">
            <v>0.74572000000000005</v>
          </cell>
          <cell r="M4246" t="str">
            <v>DURA</v>
          </cell>
          <cell r="N4246" t="str">
            <v>439-209</v>
          </cell>
          <cell r="O4246">
            <v>10</v>
          </cell>
          <cell r="P4246" t="str">
            <v>D</v>
          </cell>
          <cell r="Q4246" t="str">
            <v>M</v>
          </cell>
          <cell r="R4246">
            <v>5.9219858156028362</v>
          </cell>
          <cell r="S4246">
            <v>6.6918439716312044</v>
          </cell>
          <cell r="T4246">
            <v>5.55</v>
          </cell>
          <cell r="U4246">
            <v>5.55</v>
          </cell>
          <cell r="V4246">
            <v>5.55</v>
          </cell>
          <cell r="W4246">
            <v>5.9677419354838701</v>
          </cell>
          <cell r="X4246">
            <v>5.9677419354838701</v>
          </cell>
          <cell r="Y4246">
            <v>5.9677419354838701</v>
          </cell>
          <cell r="Z4246">
            <v>6.6308243727598555</v>
          </cell>
          <cell r="AB4246" t="str">
            <v/>
          </cell>
          <cell r="AC4246">
            <v>506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I4246" t="str">
            <v/>
          </cell>
          <cell r="AJ4246" t="str">
            <v/>
          </cell>
        </row>
        <row r="4247">
          <cell r="A4247" t="str">
            <v>ACTIVE</v>
          </cell>
          <cell r="B4247" t="str">
            <v>439-210</v>
          </cell>
          <cell r="C4247">
            <v>22555790</v>
          </cell>
          <cell r="D4247" t="str">
            <v>439-210</v>
          </cell>
          <cell r="E4247" t="str">
            <v>SCH 40</v>
          </cell>
          <cell r="F4247" t="str">
            <v>1-1/2X3/4 RED BUSHING MIPT X FIPT</v>
          </cell>
          <cell r="G4247">
            <v>0.10199999999999999</v>
          </cell>
          <cell r="H4247">
            <v>4.6266383999999994E-2</v>
          </cell>
          <cell r="I4247">
            <v>100</v>
          </cell>
          <cell r="J4247" t="str">
            <v>-</v>
          </cell>
          <cell r="K4247">
            <v>6.4777777777777779</v>
          </cell>
          <cell r="L4247">
            <v>0.74572000000000005</v>
          </cell>
          <cell r="M4247" t="str">
            <v>DURA</v>
          </cell>
          <cell r="N4247" t="str">
            <v>439-210</v>
          </cell>
          <cell r="O4247">
            <v>10</v>
          </cell>
          <cell r="P4247" t="str">
            <v>D</v>
          </cell>
          <cell r="Q4247" t="str">
            <v>M</v>
          </cell>
          <cell r="R4247">
            <v>5.9219858156028362</v>
          </cell>
          <cell r="S4247">
            <v>6.6918439716312044</v>
          </cell>
          <cell r="T4247">
            <v>5.54</v>
          </cell>
          <cell r="U4247">
            <v>5.54</v>
          </cell>
          <cell r="V4247">
            <v>5.54</v>
          </cell>
          <cell r="W4247">
            <v>5.83</v>
          </cell>
          <cell r="X4247">
            <v>5.83</v>
          </cell>
          <cell r="Y4247">
            <v>5.83</v>
          </cell>
          <cell r="Z4247">
            <v>6.4777777777777779</v>
          </cell>
          <cell r="AB4247" t="str">
            <v/>
          </cell>
          <cell r="AC4247">
            <v>507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I4247" t="str">
            <v/>
          </cell>
          <cell r="AJ4247" t="str">
            <v/>
          </cell>
        </row>
        <row r="4248">
          <cell r="A4248" t="str">
            <v>ACTIVE</v>
          </cell>
          <cell r="B4248" t="str">
            <v>439-211</v>
          </cell>
          <cell r="C4248">
            <v>22555804</v>
          </cell>
          <cell r="D4248" t="str">
            <v>439-211</v>
          </cell>
          <cell r="E4248" t="str">
            <v>SCH 40</v>
          </cell>
          <cell r="F4248" t="str">
            <v>1-1/2X1 RED BUSHING MIPT X FIPT</v>
          </cell>
          <cell r="G4248">
            <v>9.5000000000000001E-2</v>
          </cell>
          <cell r="H4248">
            <v>4.3091240000000003E-2</v>
          </cell>
          <cell r="I4248">
            <v>100</v>
          </cell>
          <cell r="J4248" t="str">
            <v>-</v>
          </cell>
          <cell r="K4248">
            <v>6.4777777777777779</v>
          </cell>
          <cell r="L4248">
            <v>0.54806300000000008</v>
          </cell>
          <cell r="M4248" t="str">
            <v>DURA</v>
          </cell>
          <cell r="N4248" t="str">
            <v>439-211</v>
          </cell>
          <cell r="O4248">
            <v>10</v>
          </cell>
          <cell r="P4248" t="str">
            <v>D</v>
          </cell>
          <cell r="Q4248" t="str">
            <v>M</v>
          </cell>
          <cell r="R4248">
            <v>5.9219858156028362</v>
          </cell>
          <cell r="S4248">
            <v>6.6918439716312044</v>
          </cell>
          <cell r="T4248">
            <v>5.54</v>
          </cell>
          <cell r="U4248">
            <v>5.54</v>
          </cell>
          <cell r="V4248">
            <v>5.54</v>
          </cell>
          <cell r="W4248">
            <v>5.83</v>
          </cell>
          <cell r="X4248">
            <v>5.83</v>
          </cell>
          <cell r="Y4248">
            <v>5.83</v>
          </cell>
          <cell r="Z4248">
            <v>6.4777777777777779</v>
          </cell>
          <cell r="AB4248" t="str">
            <v/>
          </cell>
          <cell r="AC4248">
            <v>508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I4248" t="str">
            <v/>
          </cell>
          <cell r="AJ4248" t="str">
            <v/>
          </cell>
        </row>
        <row r="4249">
          <cell r="A4249" t="str">
            <v>ACTIVE</v>
          </cell>
          <cell r="B4249" t="str">
            <v>439-251</v>
          </cell>
          <cell r="C4249">
            <v>22555820</v>
          </cell>
          <cell r="D4249" t="str">
            <v>439-251</v>
          </cell>
          <cell r="E4249" t="str">
            <v>SCH 40</v>
          </cell>
          <cell r="F4249" t="str">
            <v>2X1-1/2 REDUCER BUSHING MIPTXFIPT</v>
          </cell>
          <cell r="G4249">
            <v>0.13500000000000001</v>
          </cell>
          <cell r="H4249">
            <v>6.1234920000000005E-2</v>
          </cell>
          <cell r="I4249">
            <v>50</v>
          </cell>
          <cell r="J4249" t="str">
            <v>-</v>
          </cell>
          <cell r="K4249">
            <v>6.9333333333333336</v>
          </cell>
          <cell r="L4249">
            <v>0.64272000000000007</v>
          </cell>
          <cell r="M4249" t="str">
            <v>DURA</v>
          </cell>
          <cell r="N4249" t="str">
            <v>439-251</v>
          </cell>
          <cell r="O4249">
            <v>5</v>
          </cell>
          <cell r="P4249" t="str">
            <v>D</v>
          </cell>
          <cell r="Q4249" t="str">
            <v>M</v>
          </cell>
          <cell r="R4249">
            <v>6.3238770685579198</v>
          </cell>
          <cell r="S4249">
            <v>7.1459810874704486</v>
          </cell>
          <cell r="T4249">
            <v>5.93</v>
          </cell>
          <cell r="U4249">
            <v>5.93</v>
          </cell>
          <cell r="V4249">
            <v>5.93</v>
          </cell>
          <cell r="W4249">
            <v>6.24</v>
          </cell>
          <cell r="X4249">
            <v>6.24</v>
          </cell>
          <cell r="Y4249">
            <v>6.24</v>
          </cell>
          <cell r="Z4249">
            <v>6.9333333333333336</v>
          </cell>
          <cell r="AB4249" t="str">
            <v/>
          </cell>
          <cell r="AC4249">
            <v>510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I4249" t="str">
            <v>00812361018354</v>
          </cell>
          <cell r="AJ4249" t="str">
            <v/>
          </cell>
        </row>
        <row r="4250">
          <cell r="A4250" t="str">
            <v>ACTIVE</v>
          </cell>
          <cell r="B4250" t="str">
            <v>437-337</v>
          </cell>
          <cell r="C4250">
            <v>22556223</v>
          </cell>
          <cell r="D4250" t="str">
            <v>437-337</v>
          </cell>
          <cell r="E4250" t="str">
            <v>SCH 40</v>
          </cell>
          <cell r="F4250" t="str">
            <v>3X1-1/2 REDUCER BUSHING SPGX SLIP</v>
          </cell>
          <cell r="G4250">
            <v>11.29</v>
          </cell>
          <cell r="H4250">
            <v>5.1210536799999993</v>
          </cell>
          <cell r="I4250">
            <v>25</v>
          </cell>
          <cell r="J4250" t="str">
            <v>-</v>
          </cell>
          <cell r="K4250">
            <v>9.4862604540023909</v>
          </cell>
          <cell r="L4250">
            <v>0.93688799999999994</v>
          </cell>
          <cell r="M4250" t="str">
            <v>DURA</v>
          </cell>
          <cell r="N4250" t="str">
            <v>437-337</v>
          </cell>
          <cell r="O4250">
            <v>5</v>
          </cell>
          <cell r="P4250" t="str">
            <v>D</v>
          </cell>
          <cell r="Q4250" t="str">
            <v>M</v>
          </cell>
          <cell r="R4250">
            <v>8.463356973995273</v>
          </cell>
          <cell r="S4250">
            <v>9.5635933806146571</v>
          </cell>
          <cell r="T4250">
            <v>7.9400000000000013</v>
          </cell>
          <cell r="U4250">
            <v>7.9400000000000013</v>
          </cell>
          <cell r="V4250">
            <v>7.9400000000000013</v>
          </cell>
          <cell r="W4250">
            <v>8.5376344086021518</v>
          </cell>
          <cell r="X4250">
            <v>8.5376344086021518</v>
          </cell>
          <cell r="Y4250">
            <v>8.5376344086021518</v>
          </cell>
          <cell r="Z4250">
            <v>9.4862604540023909</v>
          </cell>
          <cell r="AB4250" t="str">
            <v/>
          </cell>
          <cell r="AC4250">
            <v>419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I4250" t="str">
            <v/>
          </cell>
          <cell r="AJ4250" t="str">
            <v/>
          </cell>
        </row>
        <row r="4251">
          <cell r="A4251" t="str">
            <v>ACTIVE</v>
          </cell>
          <cell r="B4251" t="str">
            <v>437-530</v>
          </cell>
          <cell r="C4251">
            <v>22556371</v>
          </cell>
          <cell r="D4251" t="str">
            <v>437-530</v>
          </cell>
          <cell r="E4251" t="str">
            <v>SCH 40</v>
          </cell>
          <cell r="F4251" t="str">
            <v>6X3 REDUCER BUSHING SPGX SLIP</v>
          </cell>
          <cell r="G4251">
            <v>2.278</v>
          </cell>
          <cell r="H4251">
            <v>1.033282576</v>
          </cell>
          <cell r="I4251">
            <v>4</v>
          </cell>
          <cell r="J4251" t="str">
            <v>-</v>
          </cell>
          <cell r="K4251">
            <v>52.568697729988052</v>
          </cell>
          <cell r="L4251">
            <v>5.9049899999999997</v>
          </cell>
          <cell r="M4251" t="str">
            <v>DURA</v>
          </cell>
          <cell r="N4251" t="str">
            <v>437-530</v>
          </cell>
          <cell r="O4251" t="str">
            <v>BOX</v>
          </cell>
          <cell r="P4251" t="str">
            <v>D</v>
          </cell>
          <cell r="Q4251" t="str">
            <v>M</v>
          </cell>
          <cell r="R4251">
            <v>46.938534278959814</v>
          </cell>
          <cell r="S4251">
            <v>53.040543735224588</v>
          </cell>
          <cell r="T4251">
            <v>44</v>
          </cell>
          <cell r="U4251">
            <v>44</v>
          </cell>
          <cell r="V4251">
            <v>44</v>
          </cell>
          <cell r="W4251">
            <v>47.311827956989248</v>
          </cell>
          <cell r="X4251">
            <v>47.311827956989248</v>
          </cell>
          <cell r="Y4251">
            <v>47.311827956989248</v>
          </cell>
          <cell r="Z4251">
            <v>52.568697729988052</v>
          </cell>
          <cell r="AB4251" t="str">
            <v/>
          </cell>
          <cell r="AC4251">
            <v>431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I4251" t="str">
            <v/>
          </cell>
          <cell r="AJ4251" t="str">
            <v/>
          </cell>
        </row>
        <row r="4252">
          <cell r="A4252" t="str">
            <v>ACTIVE</v>
          </cell>
          <cell r="B4252" t="str">
            <v>437-532</v>
          </cell>
          <cell r="C4252">
            <v>22556380</v>
          </cell>
          <cell r="D4252" t="str">
            <v>437-532</v>
          </cell>
          <cell r="E4252" t="str">
            <v>SCH 40</v>
          </cell>
          <cell r="F4252" t="str">
            <v>6X4 REDUCER BUSHING SPGX SLIP</v>
          </cell>
          <cell r="G4252">
            <v>2.1800000000000002</v>
          </cell>
          <cell r="H4252">
            <v>0.98883056000000003</v>
          </cell>
          <cell r="I4252">
            <v>4</v>
          </cell>
          <cell r="J4252" t="str">
            <v>-</v>
          </cell>
          <cell r="K4252">
            <v>51.466666666666669</v>
          </cell>
          <cell r="L4252">
            <v>4.3053999999999997</v>
          </cell>
          <cell r="M4252" t="str">
            <v>DURA</v>
          </cell>
          <cell r="N4252" t="str">
            <v>437-532</v>
          </cell>
          <cell r="O4252" t="str">
            <v>BOX</v>
          </cell>
          <cell r="P4252" t="str">
            <v>D</v>
          </cell>
          <cell r="Q4252" t="str">
            <v>M</v>
          </cell>
          <cell r="R4252">
            <v>53.321513002364064</v>
          </cell>
          <cell r="S4252">
            <v>60.253309692671387</v>
          </cell>
          <cell r="T4252">
            <v>44</v>
          </cell>
          <cell r="U4252">
            <v>44</v>
          </cell>
          <cell r="V4252">
            <v>44</v>
          </cell>
          <cell r="W4252">
            <v>46.32</v>
          </cell>
          <cell r="X4252">
            <v>46.32</v>
          </cell>
          <cell r="Y4252">
            <v>46.32</v>
          </cell>
          <cell r="Z4252">
            <v>51.466666666666669</v>
          </cell>
          <cell r="AB4252" t="str">
            <v/>
          </cell>
          <cell r="AC4252">
            <v>432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I4252" t="str">
            <v/>
          </cell>
          <cell r="AJ4252" t="str">
            <v/>
          </cell>
        </row>
        <row r="4253">
          <cell r="A4253" t="str">
            <v>ACTIVE</v>
          </cell>
          <cell r="B4253" t="str">
            <v>409-074</v>
          </cell>
          <cell r="C4253">
            <v>22556412</v>
          </cell>
          <cell r="D4253" t="str">
            <v>409-074</v>
          </cell>
          <cell r="E4253" t="str">
            <v>SCH 40</v>
          </cell>
          <cell r="F4253" t="str">
            <v>1/2X3/4 90 RED STREET ELL SPGXSLIP</v>
          </cell>
          <cell r="G4253">
            <v>8.5000000000000006E-2</v>
          </cell>
          <cell r="H4253">
            <v>3.8555320000000004E-2</v>
          </cell>
          <cell r="I4253">
            <v>250</v>
          </cell>
          <cell r="J4253" t="str">
            <v>-</v>
          </cell>
          <cell r="K4253">
            <v>3.8470728793309439</v>
          </cell>
          <cell r="L4253">
            <v>0.34920000000000001</v>
          </cell>
          <cell r="M4253" t="str">
            <v>DURA</v>
          </cell>
          <cell r="N4253" t="str">
            <v>409-074</v>
          </cell>
          <cell r="O4253">
            <v>10</v>
          </cell>
          <cell r="P4253" t="str">
            <v>D</v>
          </cell>
          <cell r="Q4253" t="str">
            <v>M</v>
          </cell>
          <cell r="R4253">
            <v>3.439716312056738</v>
          </cell>
          <cell r="S4253">
            <v>3.8868794326241134</v>
          </cell>
          <cell r="T4253">
            <v>3.22</v>
          </cell>
          <cell r="U4253">
            <v>3.22</v>
          </cell>
          <cell r="V4253">
            <v>3.22</v>
          </cell>
          <cell r="W4253">
            <v>3.4623655913978495</v>
          </cell>
          <cell r="X4253">
            <v>3.4623655913978495</v>
          </cell>
          <cell r="Y4253">
            <v>3.4623655913978495</v>
          </cell>
          <cell r="Z4253">
            <v>3.8470728793309439</v>
          </cell>
          <cell r="AB4253" t="str">
            <v/>
          </cell>
          <cell r="AC4253">
            <v>206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I4253" t="str">
            <v/>
          </cell>
          <cell r="AJ4253" t="str">
            <v/>
          </cell>
        </row>
        <row r="4254">
          <cell r="A4254" t="str">
            <v>ACTIVE</v>
          </cell>
          <cell r="B4254" t="str">
            <v>409-101</v>
          </cell>
          <cell r="C4254">
            <v>22556414</v>
          </cell>
          <cell r="D4254" t="str">
            <v>409-101</v>
          </cell>
          <cell r="E4254" t="str">
            <v>SCH 40</v>
          </cell>
          <cell r="F4254" t="str">
            <v>3/4X1/2 90 RED STREET ELL SPGXSLIP</v>
          </cell>
          <cell r="G4254">
            <v>7.2999999999999995E-2</v>
          </cell>
          <cell r="H4254">
            <v>3.3112216E-2</v>
          </cell>
          <cell r="I4254">
            <v>250</v>
          </cell>
          <cell r="J4254" t="str">
            <v>-</v>
          </cell>
          <cell r="K4254">
            <v>3.8470728793309439</v>
          </cell>
          <cell r="L4254">
            <v>0.34920000000000001</v>
          </cell>
          <cell r="M4254" t="str">
            <v>DURA</v>
          </cell>
          <cell r="N4254" t="str">
            <v>409-101</v>
          </cell>
          <cell r="O4254">
            <v>10</v>
          </cell>
          <cell r="P4254" t="str">
            <v>D</v>
          </cell>
          <cell r="Q4254" t="str">
            <v>M</v>
          </cell>
          <cell r="R4254">
            <v>3.439716312056738</v>
          </cell>
          <cell r="S4254">
            <v>3.8868794326241134</v>
          </cell>
          <cell r="T4254">
            <v>3.22</v>
          </cell>
          <cell r="U4254">
            <v>3.22</v>
          </cell>
          <cell r="V4254">
            <v>3.22</v>
          </cell>
          <cell r="W4254">
            <v>3.4623655913978495</v>
          </cell>
          <cell r="X4254">
            <v>3.4623655913978495</v>
          </cell>
          <cell r="Y4254">
            <v>3.4623655913978495</v>
          </cell>
          <cell r="Z4254">
            <v>3.8470728793309439</v>
          </cell>
          <cell r="AB4254" t="str">
            <v/>
          </cell>
          <cell r="AC4254">
            <v>207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I4254" t="str">
            <v/>
          </cell>
          <cell r="AJ4254" t="str">
            <v/>
          </cell>
        </row>
        <row r="4255">
          <cell r="A4255" t="str">
            <v>ACTIVE</v>
          </cell>
          <cell r="B4255" t="str">
            <v>409-102</v>
          </cell>
          <cell r="C4255">
            <v>22556416</v>
          </cell>
          <cell r="D4255" t="str">
            <v>409-102</v>
          </cell>
          <cell r="E4255" t="str">
            <v>SCH 40</v>
          </cell>
          <cell r="F4255" t="str">
            <v>3/4X1 90 RED STREET ELL SPGXSLIP</v>
          </cell>
          <cell r="G4255">
            <v>0.16800000000000001</v>
          </cell>
          <cell r="H4255">
            <v>7.6203456000000003E-2</v>
          </cell>
          <cell r="I4255">
            <v>50</v>
          </cell>
          <cell r="J4255" t="str">
            <v>-</v>
          </cell>
          <cell r="K4255">
            <v>6.6905615292712053</v>
          </cell>
          <cell r="L4255">
            <v>0.60599999999999998</v>
          </cell>
          <cell r="M4255" t="str">
            <v>DURA</v>
          </cell>
          <cell r="N4255" t="str">
            <v>409-102</v>
          </cell>
          <cell r="O4255">
            <v>10</v>
          </cell>
          <cell r="P4255" t="str">
            <v>D</v>
          </cell>
          <cell r="Q4255" t="str">
            <v>M</v>
          </cell>
          <cell r="R4255">
            <v>5.9692671394799053</v>
          </cell>
          <cell r="S4255">
            <v>6.745271867612292</v>
          </cell>
          <cell r="T4255">
            <v>5.6</v>
          </cell>
          <cell r="U4255">
            <v>5.6</v>
          </cell>
          <cell r="V4255">
            <v>5.6</v>
          </cell>
          <cell r="W4255">
            <v>6.0215053763440851</v>
          </cell>
          <cell r="X4255">
            <v>6.0215053763440851</v>
          </cell>
          <cell r="Y4255">
            <v>6.0215053763440851</v>
          </cell>
          <cell r="Z4255">
            <v>6.6905615292712053</v>
          </cell>
          <cell r="AB4255" t="str">
            <v/>
          </cell>
          <cell r="AC4255">
            <v>208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I4255" t="str">
            <v/>
          </cell>
          <cell r="AJ4255" t="str">
            <v/>
          </cell>
        </row>
        <row r="4256">
          <cell r="A4256" t="str">
            <v>ACTIVE</v>
          </cell>
          <cell r="B4256" t="str">
            <v>409-130</v>
          </cell>
          <cell r="C4256">
            <v>22556418</v>
          </cell>
          <cell r="D4256" t="str">
            <v>409-130</v>
          </cell>
          <cell r="E4256" t="str">
            <v>SCH 40</v>
          </cell>
          <cell r="F4256" t="str">
            <v>1X1/2 90 RED STREET ELL SPGXSLIP</v>
          </cell>
          <cell r="G4256">
            <v>9.0999999999999998E-2</v>
          </cell>
          <cell r="H4256">
            <v>4.1276871999999999E-2</v>
          </cell>
          <cell r="I4256">
            <v>100</v>
          </cell>
          <cell r="J4256" t="str">
            <v>-</v>
          </cell>
          <cell r="K4256">
            <v>6.6905615292712053</v>
          </cell>
          <cell r="L4256">
            <v>0.60599999999999998</v>
          </cell>
          <cell r="M4256" t="str">
            <v>DURA</v>
          </cell>
          <cell r="N4256" t="str">
            <v>409-130</v>
          </cell>
          <cell r="O4256">
            <v>10</v>
          </cell>
          <cell r="P4256" t="str">
            <v>D</v>
          </cell>
          <cell r="Q4256" t="str">
            <v>M</v>
          </cell>
          <cell r="R4256">
            <v>5.9692671394799053</v>
          </cell>
          <cell r="S4256">
            <v>6.745271867612292</v>
          </cell>
          <cell r="T4256">
            <v>5.6</v>
          </cell>
          <cell r="U4256">
            <v>5.6</v>
          </cell>
          <cell r="V4256">
            <v>5.6</v>
          </cell>
          <cell r="W4256">
            <v>6.0215053763440851</v>
          </cell>
          <cell r="X4256">
            <v>6.0215053763440851</v>
          </cell>
          <cell r="Y4256">
            <v>6.0215053763440851</v>
          </cell>
          <cell r="Z4256">
            <v>6.6905615292712053</v>
          </cell>
          <cell r="AB4256" t="str">
            <v/>
          </cell>
          <cell r="AC4256">
            <v>209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I4256" t="str">
            <v/>
          </cell>
          <cell r="AJ4256" t="str">
            <v/>
          </cell>
        </row>
        <row r="4257">
          <cell r="A4257" t="str">
            <v>ACTIVE</v>
          </cell>
          <cell r="B4257" t="str">
            <v>409-131</v>
          </cell>
          <cell r="C4257">
            <v>22556420</v>
          </cell>
          <cell r="D4257" t="str">
            <v>409-131</v>
          </cell>
          <cell r="E4257" t="str">
            <v>SCH 40</v>
          </cell>
          <cell r="F4257" t="str">
            <v>1X3/4 90 RED STREET ELL SPGXSLIP</v>
          </cell>
          <cell r="G4257">
            <v>0.11</v>
          </cell>
          <cell r="H4257">
            <v>4.9895120000000001E-2</v>
          </cell>
          <cell r="I4257">
            <v>50</v>
          </cell>
          <cell r="J4257" t="str">
            <v>-</v>
          </cell>
          <cell r="K4257">
            <v>6.6905615292712053</v>
          </cell>
          <cell r="L4257">
            <v>0.60599999999999998</v>
          </cell>
          <cell r="M4257" t="str">
            <v>DURA</v>
          </cell>
          <cell r="N4257" t="str">
            <v>409-131</v>
          </cell>
          <cell r="O4257">
            <v>10</v>
          </cell>
          <cell r="P4257" t="str">
            <v>D</v>
          </cell>
          <cell r="Q4257" t="str">
            <v>M</v>
          </cell>
          <cell r="R4257">
            <v>5.9692671394799053</v>
          </cell>
          <cell r="S4257">
            <v>6.745271867612292</v>
          </cell>
          <cell r="T4257">
            <v>5.6</v>
          </cell>
          <cell r="U4257">
            <v>5.6</v>
          </cell>
          <cell r="V4257">
            <v>5.6</v>
          </cell>
          <cell r="W4257">
            <v>6.0215053763440851</v>
          </cell>
          <cell r="X4257">
            <v>6.0215053763440851</v>
          </cell>
          <cell r="Y4257">
            <v>6.0215053763440851</v>
          </cell>
          <cell r="Z4257">
            <v>6.6905615292712053</v>
          </cell>
          <cell r="AB4257" t="str">
            <v/>
          </cell>
          <cell r="AC4257">
            <v>210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I4257" t="str">
            <v/>
          </cell>
          <cell r="AJ4257" t="str">
            <v/>
          </cell>
        </row>
        <row r="4258">
          <cell r="A4258" t="str">
            <v>ACTIVE</v>
          </cell>
          <cell r="B4258" t="str">
            <v>411-007</v>
          </cell>
          <cell r="C4258">
            <v>22556592</v>
          </cell>
          <cell r="D4258" t="str">
            <v>411-007</v>
          </cell>
          <cell r="E4258" t="str">
            <v>SCH 40</v>
          </cell>
          <cell r="F4258" t="str">
            <v>3/4 90 STREET ELL SPGXFIPT</v>
          </cell>
          <cell r="G4258">
            <v>0.111</v>
          </cell>
          <cell r="H4258">
            <v>5.0348711999999997E-2</v>
          </cell>
          <cell r="I4258">
            <v>200</v>
          </cell>
          <cell r="J4258" t="str">
            <v>-</v>
          </cell>
          <cell r="K4258">
            <v>2.9510155316606927</v>
          </cell>
          <cell r="L4258">
            <v>0.27604000000000001</v>
          </cell>
          <cell r="M4258" t="str">
            <v>DURA</v>
          </cell>
          <cell r="N4258" t="str">
            <v>411-007</v>
          </cell>
          <cell r="O4258">
            <v>10</v>
          </cell>
          <cell r="P4258" t="str">
            <v>D</v>
          </cell>
          <cell r="Q4258" t="str">
            <v>M</v>
          </cell>
          <cell r="R4258">
            <v>2.6359338061465722</v>
          </cell>
          <cell r="S4258">
            <v>2.9786052009456263</v>
          </cell>
          <cell r="T4258">
            <v>2.4700000000000002</v>
          </cell>
          <cell r="U4258">
            <v>2.4700000000000002</v>
          </cell>
          <cell r="V4258">
            <v>2.4700000000000002</v>
          </cell>
          <cell r="W4258">
            <v>2.6559139784946235</v>
          </cell>
          <cell r="X4258">
            <v>2.6559139784946235</v>
          </cell>
          <cell r="Y4258">
            <v>2.6559139784946235</v>
          </cell>
          <cell r="Z4258">
            <v>2.9510155316606927</v>
          </cell>
          <cell r="AB4258" t="str">
            <v/>
          </cell>
          <cell r="AC4258">
            <v>223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I4258" t="str">
            <v/>
          </cell>
          <cell r="AJ4258" t="str">
            <v/>
          </cell>
        </row>
        <row r="4259">
          <cell r="A4259" t="str">
            <v>ACTIVE</v>
          </cell>
          <cell r="B4259" t="str">
            <v>411-010</v>
          </cell>
          <cell r="C4259">
            <v>22556618</v>
          </cell>
          <cell r="D4259" t="str">
            <v>411-010</v>
          </cell>
          <cell r="E4259" t="str">
            <v>SCH 40</v>
          </cell>
          <cell r="F4259" t="str">
            <v>1 90 STREET ELL SPGXFIPT</v>
          </cell>
          <cell r="G4259">
            <v>0.15</v>
          </cell>
          <cell r="H4259">
            <v>6.8038799999999997E-2</v>
          </cell>
          <cell r="I4259">
            <v>50</v>
          </cell>
          <cell r="J4259" t="str">
            <v>-</v>
          </cell>
          <cell r="K4259">
            <v>5.1254480286738344</v>
          </cell>
          <cell r="L4259">
            <v>0.46600000000000003</v>
          </cell>
          <cell r="M4259" t="str">
            <v>DURA</v>
          </cell>
          <cell r="N4259" t="str">
            <v>411-010</v>
          </cell>
          <cell r="O4259">
            <v>10</v>
          </cell>
          <cell r="P4259" t="str">
            <v>D</v>
          </cell>
          <cell r="Q4259" t="str">
            <v>M</v>
          </cell>
          <cell r="R4259">
            <v>4.5862884160756501</v>
          </cell>
          <cell r="S4259">
            <v>5.1825059101654842</v>
          </cell>
          <cell r="T4259">
            <v>4.29</v>
          </cell>
          <cell r="U4259">
            <v>4.29</v>
          </cell>
          <cell r="V4259">
            <v>4.29</v>
          </cell>
          <cell r="W4259">
            <v>4.6129032258064511</v>
          </cell>
          <cell r="X4259">
            <v>4.6129032258064511</v>
          </cell>
          <cell r="Y4259">
            <v>4.6129032258064511</v>
          </cell>
          <cell r="Z4259">
            <v>5.1254480286738344</v>
          </cell>
          <cell r="AB4259" t="str">
            <v/>
          </cell>
          <cell r="AC4259">
            <v>224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I4259" t="str">
            <v/>
          </cell>
          <cell r="AJ4259" t="str">
            <v/>
          </cell>
        </row>
        <row r="4260">
          <cell r="A4260" t="str">
            <v>ACTIVE</v>
          </cell>
          <cell r="B4260" t="str">
            <v>411-005</v>
          </cell>
          <cell r="C4260">
            <v>22556624</v>
          </cell>
          <cell r="D4260" t="str">
            <v>411-005</v>
          </cell>
          <cell r="E4260" t="str">
            <v>SCH 40</v>
          </cell>
          <cell r="F4260" t="str">
            <v>1/2 90 STREET ELL SPGXFIPT</v>
          </cell>
          <cell r="G4260">
            <v>6.4000000000000001E-2</v>
          </cell>
          <cell r="H4260">
            <v>2.9029888E-2</v>
          </cell>
          <cell r="I4260">
            <v>250</v>
          </cell>
          <cell r="J4260" t="str">
            <v>-</v>
          </cell>
          <cell r="K4260">
            <v>2.4492234169653524</v>
          </cell>
          <cell r="L4260">
            <v>0.2266</v>
          </cell>
          <cell r="M4260" t="str">
            <v>DURA</v>
          </cell>
          <cell r="N4260" t="str">
            <v>411-005</v>
          </cell>
          <cell r="O4260">
            <v>10</v>
          </cell>
          <cell r="P4260" t="str">
            <v>D</v>
          </cell>
          <cell r="Q4260" t="str">
            <v>M</v>
          </cell>
          <cell r="R4260">
            <v>2.186761229314421</v>
          </cell>
          <cell r="S4260">
            <v>2.4710401891252953</v>
          </cell>
          <cell r="T4260">
            <v>2.0499999999999998</v>
          </cell>
          <cell r="U4260">
            <v>2.0499999999999998</v>
          </cell>
          <cell r="V4260">
            <v>2.0499999999999998</v>
          </cell>
          <cell r="W4260">
            <v>2.204301075268817</v>
          </cell>
          <cell r="X4260">
            <v>2.204301075268817</v>
          </cell>
          <cell r="Y4260">
            <v>2.204301075268817</v>
          </cell>
          <cell r="Z4260">
            <v>2.4492234169653524</v>
          </cell>
          <cell r="AB4260" t="str">
            <v/>
          </cell>
          <cell r="AC4260">
            <v>222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I4260" t="str">
            <v/>
          </cell>
          <cell r="AJ4260" t="str">
            <v/>
          </cell>
        </row>
        <row r="4261">
          <cell r="A4261" t="str">
            <v>ACTIVE</v>
          </cell>
          <cell r="B4261" t="str">
            <v>411-012</v>
          </cell>
          <cell r="C4261">
            <v>22556628</v>
          </cell>
          <cell r="D4261" t="str">
            <v>411-012</v>
          </cell>
          <cell r="E4261" t="str">
            <v>SCH 40</v>
          </cell>
          <cell r="F4261" t="str">
            <v>1-1/4 90 STREET ELL SPGXFIPT</v>
          </cell>
          <cell r="G4261">
            <v>0.26700000000000002</v>
          </cell>
          <cell r="H4261">
            <v>0.121109064</v>
          </cell>
          <cell r="I4261">
            <v>50</v>
          </cell>
          <cell r="J4261" t="str">
            <v>-</v>
          </cell>
          <cell r="K4261">
            <v>6.1887694145758658</v>
          </cell>
          <cell r="L4261">
            <v>0.56040000000000001</v>
          </cell>
          <cell r="M4261" t="str">
            <v>DURA</v>
          </cell>
          <cell r="N4261" t="str">
            <v>411-012</v>
          </cell>
          <cell r="O4261">
            <v>5</v>
          </cell>
          <cell r="P4261" t="str">
            <v>D</v>
          </cell>
          <cell r="Q4261" t="str">
            <v>M</v>
          </cell>
          <cell r="R4261">
            <v>5.5200945626477544</v>
          </cell>
          <cell r="S4261">
            <v>6.2377068557919619</v>
          </cell>
          <cell r="T4261">
            <v>5.18</v>
          </cell>
          <cell r="U4261">
            <v>5.18</v>
          </cell>
          <cell r="V4261">
            <v>5.18</v>
          </cell>
          <cell r="W4261">
            <v>5.5698924731182791</v>
          </cell>
          <cell r="X4261">
            <v>5.5698924731182791</v>
          </cell>
          <cell r="Y4261">
            <v>5.5698924731182791</v>
          </cell>
          <cell r="Z4261">
            <v>6.1887694145758658</v>
          </cell>
          <cell r="AB4261" t="str">
            <v/>
          </cell>
          <cell r="AC4261">
            <v>225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I4261" t="str">
            <v/>
          </cell>
          <cell r="AJ4261" t="str">
            <v/>
          </cell>
        </row>
        <row r="4262">
          <cell r="A4262" t="str">
            <v>ACTIVE</v>
          </cell>
          <cell r="B4262" t="str">
            <v>411-015</v>
          </cell>
          <cell r="C4262">
            <v>22556646</v>
          </cell>
          <cell r="D4262" t="str">
            <v>411-015</v>
          </cell>
          <cell r="E4262" t="str">
            <v>SCH 40</v>
          </cell>
          <cell r="F4262" t="str">
            <v>1-1/2 90 STREET ELL SPGXFIPT</v>
          </cell>
          <cell r="G4262">
            <v>0.307</v>
          </cell>
          <cell r="H4262">
            <v>0.13925274399999998</v>
          </cell>
          <cell r="I4262">
            <v>50</v>
          </cell>
          <cell r="J4262" t="str">
            <v>-</v>
          </cell>
          <cell r="K4262">
            <v>7.2162485065710866</v>
          </cell>
          <cell r="L4262">
            <v>0.65400000000000003</v>
          </cell>
          <cell r="M4262" t="str">
            <v>DURA</v>
          </cell>
          <cell r="N4262" t="str">
            <v>411-015</v>
          </cell>
          <cell r="O4262">
            <v>5</v>
          </cell>
          <cell r="P4262" t="str">
            <v>D</v>
          </cell>
          <cell r="Q4262" t="str">
            <v>M</v>
          </cell>
          <cell r="R4262">
            <v>6.4420803782505907</v>
          </cell>
          <cell r="S4262">
            <v>7.2795508274231668</v>
          </cell>
          <cell r="T4262">
            <v>6.04</v>
          </cell>
          <cell r="U4262">
            <v>6.04</v>
          </cell>
          <cell r="V4262">
            <v>6.04</v>
          </cell>
          <cell r="W4262">
            <v>6.4946236559139781</v>
          </cell>
          <cell r="X4262">
            <v>6.4946236559139781</v>
          </cell>
          <cell r="Y4262">
            <v>6.4946236559139781</v>
          </cell>
          <cell r="Z4262">
            <v>7.2162485065710866</v>
          </cell>
          <cell r="AB4262" t="str">
            <v/>
          </cell>
          <cell r="AC4262">
            <v>226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I4262" t="str">
            <v/>
          </cell>
          <cell r="AJ4262" t="str">
            <v/>
          </cell>
        </row>
        <row r="4263">
          <cell r="A4263" t="str">
            <v>ACTIVE</v>
          </cell>
          <cell r="B4263" t="str">
            <v>409-015</v>
          </cell>
          <cell r="C4263">
            <v>22556649</v>
          </cell>
          <cell r="D4263" t="str">
            <v>409-015</v>
          </cell>
          <cell r="E4263" t="str">
            <v>SCH 40</v>
          </cell>
          <cell r="F4263" t="str">
            <v>1-1/2 90 STREET ELL SPGXSLIP</v>
          </cell>
          <cell r="G4263">
            <v>0.23899999999999999</v>
          </cell>
          <cell r="H4263">
            <v>0.108408488</v>
          </cell>
          <cell r="I4263">
            <v>50</v>
          </cell>
          <cell r="J4263" t="str">
            <v>-</v>
          </cell>
          <cell r="K4263">
            <v>6.9333333333333336</v>
          </cell>
          <cell r="L4263">
            <v>0.79649899999999996</v>
          </cell>
          <cell r="M4263" t="str">
            <v>DURA</v>
          </cell>
          <cell r="N4263" t="str">
            <v>409-015</v>
          </cell>
          <cell r="O4263">
            <v>5</v>
          </cell>
          <cell r="P4263" t="str">
            <v>D</v>
          </cell>
          <cell r="Q4263" t="str">
            <v>M</v>
          </cell>
          <cell r="R4263">
            <v>7.5295508274231686</v>
          </cell>
          <cell r="S4263">
            <v>8.5083924349881794</v>
          </cell>
          <cell r="T4263">
            <v>5.93</v>
          </cell>
          <cell r="U4263">
            <v>5.93</v>
          </cell>
          <cell r="V4263">
            <v>5.93</v>
          </cell>
          <cell r="W4263">
            <v>6.24</v>
          </cell>
          <cell r="X4263">
            <v>6.24</v>
          </cell>
          <cell r="Y4263">
            <v>6.24</v>
          </cell>
          <cell r="Z4263">
            <v>6.9333333333333336</v>
          </cell>
          <cell r="AB4263" t="str">
            <v/>
          </cell>
          <cell r="AC4263">
            <v>204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I4263" t="str">
            <v>00812361018187</v>
          </cell>
          <cell r="AJ4263" t="str">
            <v/>
          </cell>
        </row>
        <row r="4264">
          <cell r="A4264" t="str">
            <v>ACTIVE</v>
          </cell>
          <cell r="B4264" t="str">
            <v>411-020</v>
          </cell>
          <cell r="C4264">
            <v>22556655</v>
          </cell>
          <cell r="D4264" t="str">
            <v>411-020</v>
          </cell>
          <cell r="E4264" t="str">
            <v>SCH 40</v>
          </cell>
          <cell r="F4264" t="str">
            <v>2 90 STREET ELL SPGXFIPT</v>
          </cell>
          <cell r="G4264">
            <v>0.53</v>
          </cell>
          <cell r="H4264">
            <v>0.24040376000000002</v>
          </cell>
          <cell r="I4264">
            <v>20</v>
          </cell>
          <cell r="J4264" t="str">
            <v>-</v>
          </cell>
          <cell r="K4264">
            <v>12.64038231780167</v>
          </cell>
          <cell r="L4264">
            <v>1.49556</v>
          </cell>
          <cell r="M4264" t="str">
            <v>DURA</v>
          </cell>
          <cell r="N4264" t="str">
            <v>411-020</v>
          </cell>
          <cell r="O4264">
            <v>5</v>
          </cell>
          <cell r="P4264" t="str">
            <v>D</v>
          </cell>
          <cell r="Q4264" t="str">
            <v>M</v>
          </cell>
          <cell r="R4264">
            <v>11.879432624113475</v>
          </cell>
          <cell r="S4264">
            <v>13.423758865248226</v>
          </cell>
          <cell r="T4264">
            <v>10.58</v>
          </cell>
          <cell r="U4264">
            <v>10.58</v>
          </cell>
          <cell r="V4264">
            <v>10.58</v>
          </cell>
          <cell r="W4264">
            <v>11.376344086021504</v>
          </cell>
          <cell r="X4264">
            <v>11.376344086021504</v>
          </cell>
          <cell r="Y4264">
            <v>11.376344086021504</v>
          </cell>
          <cell r="Z4264">
            <v>12.64038231780167</v>
          </cell>
          <cell r="AB4264" t="str">
            <v/>
          </cell>
          <cell r="AC4264">
            <v>227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I4264" t="str">
            <v/>
          </cell>
          <cell r="AJ4264" t="str">
            <v/>
          </cell>
        </row>
        <row r="4265">
          <cell r="A4265" t="str">
            <v>ACTIVE</v>
          </cell>
          <cell r="B4265" t="str">
            <v>409-020</v>
          </cell>
          <cell r="C4265">
            <v>22556657</v>
          </cell>
          <cell r="D4265" t="str">
            <v>409-020</v>
          </cell>
          <cell r="E4265" t="str">
            <v>SCH 40</v>
          </cell>
          <cell r="F4265" t="str">
            <v>2 90 STREET ELL SPGXSLIP</v>
          </cell>
          <cell r="G4265">
            <v>0.497</v>
          </cell>
          <cell r="H4265">
            <v>0.22543522399999999</v>
          </cell>
          <cell r="I4265">
            <v>20</v>
          </cell>
          <cell r="J4265" t="str">
            <v>-</v>
          </cell>
          <cell r="K4265">
            <v>13.377777777777776</v>
          </cell>
          <cell r="L4265">
            <v>1.3262280000000002</v>
          </cell>
          <cell r="M4265" t="str">
            <v>DURA</v>
          </cell>
          <cell r="N4265" t="str">
            <v>409-020</v>
          </cell>
          <cell r="O4265">
            <v>5</v>
          </cell>
          <cell r="P4265" t="str">
            <v>D</v>
          </cell>
          <cell r="Q4265" t="str">
            <v>M</v>
          </cell>
          <cell r="R4265">
            <v>14.030732860520095</v>
          </cell>
          <cell r="S4265">
            <v>15.854728132387706</v>
          </cell>
          <cell r="T4265">
            <v>11.44</v>
          </cell>
          <cell r="U4265">
            <v>11.44</v>
          </cell>
          <cell r="V4265">
            <v>11.44</v>
          </cell>
          <cell r="W4265">
            <v>12.04</v>
          </cell>
          <cell r="X4265">
            <v>12.04</v>
          </cell>
          <cell r="Y4265">
            <v>12.04</v>
          </cell>
          <cell r="Z4265">
            <v>13.377777777777776</v>
          </cell>
          <cell r="AB4265" t="str">
            <v/>
          </cell>
          <cell r="AC4265">
            <v>205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I4265" t="str">
            <v>00812361018194</v>
          </cell>
          <cell r="AJ4265" t="str">
            <v/>
          </cell>
        </row>
        <row r="4266">
          <cell r="A4266" t="str">
            <v>ACTIVE</v>
          </cell>
          <cell r="B4266" t="str">
            <v>410-074</v>
          </cell>
          <cell r="C4266">
            <v>22556661</v>
          </cell>
          <cell r="D4266" t="str">
            <v>410-074</v>
          </cell>
          <cell r="E4266" t="str">
            <v>SCH 40</v>
          </cell>
          <cell r="F4266" t="str">
            <v>1/2X3/4 90 RED STREET ELL MIPTXSLIP</v>
          </cell>
          <cell r="G4266">
            <v>8.5999999999999993E-2</v>
          </cell>
          <cell r="H4266">
            <v>3.9008912E-2</v>
          </cell>
          <cell r="I4266">
            <v>250</v>
          </cell>
          <cell r="J4266" t="str">
            <v>-</v>
          </cell>
          <cell r="K4266">
            <v>2.8195937873357222</v>
          </cell>
          <cell r="L4266">
            <v>0.25600000000000001</v>
          </cell>
          <cell r="M4266" t="str">
            <v>DURA</v>
          </cell>
          <cell r="N4266" t="str">
            <v>410-074</v>
          </cell>
          <cell r="O4266">
            <v>10</v>
          </cell>
          <cell r="P4266" t="str">
            <v>D</v>
          </cell>
          <cell r="Q4266" t="str">
            <v>M</v>
          </cell>
          <cell r="R4266">
            <v>2.5177304964539009</v>
          </cell>
          <cell r="S4266">
            <v>2.8450354609929076</v>
          </cell>
          <cell r="T4266">
            <v>2.36</v>
          </cell>
          <cell r="U4266">
            <v>2.36</v>
          </cell>
          <cell r="V4266">
            <v>2.36</v>
          </cell>
          <cell r="W4266">
            <v>2.5376344086021501</v>
          </cell>
          <cell r="X4266">
            <v>2.5376344086021501</v>
          </cell>
          <cell r="Y4266">
            <v>2.5376344086021501</v>
          </cell>
          <cell r="Z4266">
            <v>2.8195937873357222</v>
          </cell>
          <cell r="AB4266" t="str">
            <v/>
          </cell>
          <cell r="AC4266">
            <v>217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I4266" t="str">
            <v/>
          </cell>
          <cell r="AJ4266" t="str">
            <v/>
          </cell>
        </row>
        <row r="4267">
          <cell r="A4267" t="str">
            <v>ACTIVE</v>
          </cell>
          <cell r="B4267" t="str">
            <v>410-101</v>
          </cell>
          <cell r="C4267">
            <v>22556663</v>
          </cell>
          <cell r="D4267" t="str">
            <v>410-101</v>
          </cell>
          <cell r="E4267" t="str">
            <v>SCH 40</v>
          </cell>
          <cell r="F4267" t="str">
            <v>3/4X1/2 90 RED STREET ELL MIPTXSLIP</v>
          </cell>
          <cell r="G4267">
            <v>6.8000000000000005E-2</v>
          </cell>
          <cell r="H4267">
            <v>3.0844256E-2</v>
          </cell>
          <cell r="I4267">
            <v>250</v>
          </cell>
          <cell r="J4267" t="str">
            <v>-</v>
          </cell>
          <cell r="K4267">
            <v>2.8195937873357222</v>
          </cell>
          <cell r="L4267">
            <v>0.25600000000000001</v>
          </cell>
          <cell r="M4267" t="str">
            <v>DURA</v>
          </cell>
          <cell r="N4267" t="str">
            <v>410-101</v>
          </cell>
          <cell r="O4267">
            <v>10</v>
          </cell>
          <cell r="P4267" t="str">
            <v>D</v>
          </cell>
          <cell r="Q4267" t="str">
            <v>M</v>
          </cell>
          <cell r="R4267">
            <v>2.5177304964539009</v>
          </cell>
          <cell r="S4267">
            <v>2.8450354609929076</v>
          </cell>
          <cell r="T4267">
            <v>2.36</v>
          </cell>
          <cell r="U4267">
            <v>2.36</v>
          </cell>
          <cell r="V4267">
            <v>2.36</v>
          </cell>
          <cell r="W4267">
            <v>2.5376344086021501</v>
          </cell>
          <cell r="X4267">
            <v>2.5376344086021501</v>
          </cell>
          <cell r="Y4267">
            <v>2.5376344086021501</v>
          </cell>
          <cell r="Z4267">
            <v>2.8195937873357222</v>
          </cell>
          <cell r="AB4267" t="str">
            <v/>
          </cell>
          <cell r="AC4267">
            <v>218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I4267" t="str">
            <v/>
          </cell>
          <cell r="AJ4267" t="str">
            <v/>
          </cell>
        </row>
        <row r="4268">
          <cell r="A4268" t="str">
            <v>ACTIVE</v>
          </cell>
          <cell r="B4268" t="str">
            <v>410-102</v>
          </cell>
          <cell r="C4268">
            <v>22556664</v>
          </cell>
          <cell r="D4268" t="str">
            <v>410-102</v>
          </cell>
          <cell r="E4268" t="str">
            <v>SCH 40</v>
          </cell>
          <cell r="F4268" t="str">
            <v>3/4X1 90 RED STREET ELL MIPTXSLIP</v>
          </cell>
          <cell r="G4268">
            <v>0.157</v>
          </cell>
          <cell r="H4268">
            <v>7.1213944000000001E-2</v>
          </cell>
          <cell r="I4268">
            <v>100</v>
          </cell>
          <cell r="J4268" t="str">
            <v>-</v>
          </cell>
          <cell r="K4268">
            <v>4.7670250896057356</v>
          </cell>
          <cell r="L4268">
            <v>0.44496000000000002</v>
          </cell>
          <cell r="M4268" t="str">
            <v>DURA</v>
          </cell>
          <cell r="N4268" t="str">
            <v>410-102</v>
          </cell>
          <cell r="O4268">
            <v>10</v>
          </cell>
          <cell r="P4268" t="str">
            <v>D</v>
          </cell>
          <cell r="Q4268" t="str">
            <v>M</v>
          </cell>
          <cell r="R4268">
            <v>4.2553191489361701</v>
          </cell>
          <cell r="S4268">
            <v>4.8085106382978715</v>
          </cell>
          <cell r="T4268">
            <v>3.9900000000000007</v>
          </cell>
          <cell r="U4268">
            <v>3.9900000000000007</v>
          </cell>
          <cell r="V4268">
            <v>3.9900000000000007</v>
          </cell>
          <cell r="W4268">
            <v>4.2903225806451619</v>
          </cell>
          <cell r="X4268">
            <v>4.2903225806451619</v>
          </cell>
          <cell r="Y4268">
            <v>4.2903225806451619</v>
          </cell>
          <cell r="Z4268">
            <v>4.7670250896057356</v>
          </cell>
          <cell r="AB4268" t="str">
            <v/>
          </cell>
          <cell r="AC4268">
            <v>219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I4268" t="str">
            <v/>
          </cell>
          <cell r="AJ4268" t="str">
            <v/>
          </cell>
        </row>
        <row r="4269">
          <cell r="A4269" t="str">
            <v>ACTIVE</v>
          </cell>
          <cell r="B4269" t="str">
            <v>410-131</v>
          </cell>
          <cell r="C4269">
            <v>22556665</v>
          </cell>
          <cell r="D4269" t="str">
            <v>410-131</v>
          </cell>
          <cell r="E4269" t="str">
            <v>SCH 40</v>
          </cell>
          <cell r="F4269" t="str">
            <v>1X3/4 90 RED STREET ELL MIPTXSLIP</v>
          </cell>
          <cell r="G4269">
            <v>9.7000000000000003E-2</v>
          </cell>
          <cell r="H4269">
            <v>4.3998424000000001E-2</v>
          </cell>
          <cell r="I4269">
            <v>50</v>
          </cell>
          <cell r="J4269" t="str">
            <v>-</v>
          </cell>
          <cell r="K4269">
            <v>4.7670250896057356</v>
          </cell>
          <cell r="L4269">
            <v>0.41097000000000006</v>
          </cell>
          <cell r="M4269" t="str">
            <v>DURA</v>
          </cell>
          <cell r="N4269" t="str">
            <v>410-131</v>
          </cell>
          <cell r="O4269">
            <v>10</v>
          </cell>
          <cell r="P4269" t="str">
            <v>D</v>
          </cell>
          <cell r="Q4269" t="str">
            <v>M</v>
          </cell>
          <cell r="R4269">
            <v>4.2553191489361701</v>
          </cell>
          <cell r="S4269">
            <v>4.8085106382978715</v>
          </cell>
          <cell r="T4269">
            <v>3.9900000000000007</v>
          </cell>
          <cell r="U4269">
            <v>3.9900000000000007</v>
          </cell>
          <cell r="V4269">
            <v>3.9900000000000007</v>
          </cell>
          <cell r="W4269">
            <v>4.2903225806451619</v>
          </cell>
          <cell r="X4269">
            <v>4.2903225806451619</v>
          </cell>
          <cell r="Y4269">
            <v>4.2903225806451619</v>
          </cell>
          <cell r="Z4269">
            <v>4.7670250896057356</v>
          </cell>
          <cell r="AB4269" t="str">
            <v/>
          </cell>
          <cell r="AC4269">
            <v>221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I4269" t="str">
            <v/>
          </cell>
          <cell r="AJ4269" t="str">
            <v/>
          </cell>
        </row>
        <row r="4270">
          <cell r="A4270" t="str">
            <v>ACTIVE</v>
          </cell>
          <cell r="B4270" t="str">
            <v>410-130</v>
          </cell>
          <cell r="C4270">
            <v>22556667</v>
          </cell>
          <cell r="D4270" t="str">
            <v>410-130</v>
          </cell>
          <cell r="E4270" t="str">
            <v>SCH 40</v>
          </cell>
          <cell r="F4270" t="str">
            <v>1X1/2 90 RED STREET ELL MIPTXSLIP</v>
          </cell>
          <cell r="G4270">
            <v>0.08</v>
          </cell>
          <cell r="H4270">
            <v>3.6287359999999998E-2</v>
          </cell>
          <cell r="I4270">
            <v>100</v>
          </cell>
          <cell r="J4270" t="str">
            <v>-</v>
          </cell>
          <cell r="K4270">
            <v>4.7670250896057356</v>
          </cell>
          <cell r="L4270">
            <v>0.432</v>
          </cell>
          <cell r="M4270" t="str">
            <v>DURA</v>
          </cell>
          <cell r="N4270" t="str">
            <v>410-130</v>
          </cell>
          <cell r="O4270">
            <v>10</v>
          </cell>
          <cell r="P4270" t="str">
            <v>D</v>
          </cell>
          <cell r="Q4270" t="str">
            <v>M</v>
          </cell>
          <cell r="R4270">
            <v>4.2553191489361701</v>
          </cell>
          <cell r="S4270">
            <v>4.8085106382978715</v>
          </cell>
          <cell r="T4270">
            <v>3.9900000000000007</v>
          </cell>
          <cell r="U4270">
            <v>3.9900000000000007</v>
          </cell>
          <cell r="V4270">
            <v>3.9900000000000007</v>
          </cell>
          <cell r="W4270">
            <v>4.2903225806451619</v>
          </cell>
          <cell r="X4270">
            <v>4.2903225806451619</v>
          </cell>
          <cell r="Y4270">
            <v>4.2903225806451619</v>
          </cell>
          <cell r="Z4270">
            <v>4.7670250896057356</v>
          </cell>
          <cell r="AB4270" t="str">
            <v/>
          </cell>
          <cell r="AC4270">
            <v>220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I4270" t="str">
            <v/>
          </cell>
          <cell r="AJ4270" t="str">
            <v/>
          </cell>
        </row>
        <row r="4271">
          <cell r="A4271" t="str">
            <v>ACTIVE</v>
          </cell>
          <cell r="B4271" t="str">
            <v>410-010</v>
          </cell>
          <cell r="C4271">
            <v>22556676</v>
          </cell>
          <cell r="D4271" t="str">
            <v>410-010</v>
          </cell>
          <cell r="E4271" t="str">
            <v>SCH 40</v>
          </cell>
          <cell r="F4271" t="str">
            <v>1 90 STREET ELL MIPT X SLIP</v>
          </cell>
          <cell r="G4271">
            <v>0.17</v>
          </cell>
          <cell r="H4271">
            <v>7.7110640000000008E-2</v>
          </cell>
          <cell r="I4271">
            <v>50</v>
          </cell>
          <cell r="J4271" t="str">
            <v>-</v>
          </cell>
          <cell r="K4271">
            <v>3.7666666666666666</v>
          </cell>
          <cell r="L4271">
            <v>0.34917000000000004</v>
          </cell>
          <cell r="M4271" t="str">
            <v>DURA</v>
          </cell>
          <cell r="N4271" t="str">
            <v>410-010</v>
          </cell>
          <cell r="O4271">
            <v>10</v>
          </cell>
          <cell r="P4271" t="str">
            <v>D</v>
          </cell>
          <cell r="Q4271" t="str">
            <v>M</v>
          </cell>
          <cell r="R4271">
            <v>3.439716312056738</v>
          </cell>
          <cell r="S4271">
            <v>3.8868794326241134</v>
          </cell>
          <cell r="T4271">
            <v>3.22</v>
          </cell>
          <cell r="U4271">
            <v>3.22</v>
          </cell>
          <cell r="V4271">
            <v>3.22</v>
          </cell>
          <cell r="W4271">
            <v>3.39</v>
          </cell>
          <cell r="X4271">
            <v>3.39</v>
          </cell>
          <cell r="Y4271">
            <v>3.39</v>
          </cell>
          <cell r="Z4271">
            <v>3.7666666666666666</v>
          </cell>
          <cell r="AB4271" t="str">
            <v/>
          </cell>
          <cell r="AC4271">
            <v>213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I4271" t="str">
            <v/>
          </cell>
          <cell r="AJ4271" t="str">
            <v/>
          </cell>
        </row>
        <row r="4272">
          <cell r="A4272" t="str">
            <v>ACTIVE</v>
          </cell>
          <cell r="B4272" t="str">
            <v>410-012</v>
          </cell>
          <cell r="C4272">
            <v>22556677</v>
          </cell>
          <cell r="D4272" t="str">
            <v>410-012</v>
          </cell>
          <cell r="E4272" t="str">
            <v>SCH 40</v>
          </cell>
          <cell r="F4272" t="str">
            <v>1-1/4 90 STREET ELL MIPT X SLIP</v>
          </cell>
          <cell r="G4272">
            <v>0.25800000000000001</v>
          </cell>
          <cell r="H4272">
            <v>0.11702673600000001</v>
          </cell>
          <cell r="I4272">
            <v>50</v>
          </cell>
          <cell r="J4272" t="str">
            <v>-</v>
          </cell>
          <cell r="K4272">
            <v>5.2777777777777777</v>
          </cell>
          <cell r="L4272">
            <v>0.50058000000000002</v>
          </cell>
          <cell r="M4272" t="str">
            <v>DURA</v>
          </cell>
          <cell r="N4272" t="str">
            <v>410-012</v>
          </cell>
          <cell r="O4272">
            <v>5</v>
          </cell>
          <cell r="P4272" t="str">
            <v>D</v>
          </cell>
          <cell r="Q4272" t="str">
            <v>M</v>
          </cell>
          <cell r="R4272">
            <v>4.7872340425531918</v>
          </cell>
          <cell r="S4272">
            <v>5.4095744680851059</v>
          </cell>
          <cell r="T4272">
            <v>4.51</v>
          </cell>
          <cell r="U4272">
            <v>4.51</v>
          </cell>
          <cell r="V4272">
            <v>4.51</v>
          </cell>
          <cell r="W4272">
            <v>4.75</v>
          </cell>
          <cell r="X4272">
            <v>4.75</v>
          </cell>
          <cell r="Y4272">
            <v>4.75</v>
          </cell>
          <cell r="Z4272">
            <v>5.2777777777777777</v>
          </cell>
          <cell r="AB4272" t="str">
            <v/>
          </cell>
          <cell r="AC4272">
            <v>214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I4272" t="str">
            <v/>
          </cell>
          <cell r="AJ4272" t="str">
            <v/>
          </cell>
        </row>
        <row r="4273">
          <cell r="A4273" t="str">
            <v>ACTIVE</v>
          </cell>
          <cell r="B4273" t="str">
            <v>410-015</v>
          </cell>
          <cell r="C4273">
            <v>22556678</v>
          </cell>
          <cell r="D4273" t="str">
            <v>410-015</v>
          </cell>
          <cell r="E4273" t="str">
            <v>SCH 40</v>
          </cell>
          <cell r="F4273" t="str">
            <v>1-1/2 90 STREET ELL MIPT X SLIP</v>
          </cell>
          <cell r="G4273">
            <v>8.65</v>
          </cell>
          <cell r="H4273">
            <v>3.9235708000000002</v>
          </cell>
          <cell r="I4273">
            <v>25</v>
          </cell>
          <cell r="J4273" t="str">
            <v>-</v>
          </cell>
          <cell r="K4273">
            <v>5.4888888888888889</v>
          </cell>
          <cell r="L4273">
            <v>0.19158</v>
          </cell>
          <cell r="M4273" t="str">
            <v>DURA</v>
          </cell>
          <cell r="N4273" t="str">
            <v>410-015</v>
          </cell>
          <cell r="O4273">
            <v>5</v>
          </cell>
          <cell r="P4273" t="str">
            <v>D</v>
          </cell>
          <cell r="Q4273" t="str">
            <v>M</v>
          </cell>
          <cell r="R4273">
            <v>5.0118203309692682</v>
          </cell>
          <cell r="S4273">
            <v>5.6633569739952723</v>
          </cell>
          <cell r="T4273">
            <v>4.6900000000000004</v>
          </cell>
          <cell r="U4273">
            <v>4.6900000000000004</v>
          </cell>
          <cell r="V4273">
            <v>4.6900000000000004</v>
          </cell>
          <cell r="W4273">
            <v>4.9400000000000004</v>
          </cell>
          <cell r="X4273">
            <v>4.9400000000000004</v>
          </cell>
          <cell r="Y4273">
            <v>4.9400000000000004</v>
          </cell>
          <cell r="Z4273">
            <v>5.4888888888888889</v>
          </cell>
          <cell r="AB4273" t="str">
            <v/>
          </cell>
          <cell r="AC4273">
            <v>215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I4273" t="str">
            <v/>
          </cell>
          <cell r="AJ4273" t="str">
            <v/>
          </cell>
        </row>
        <row r="4274">
          <cell r="A4274" t="str">
            <v>ACTIVE</v>
          </cell>
          <cell r="B4274" t="str">
            <v>410-020</v>
          </cell>
          <cell r="C4274">
            <v>22556679</v>
          </cell>
          <cell r="D4274" t="str">
            <v>410-020</v>
          </cell>
          <cell r="E4274" t="str">
            <v>SCH 40</v>
          </cell>
          <cell r="F4274" t="str">
            <v>2 90 STREET ELL MIPT X SLIP</v>
          </cell>
          <cell r="G4274">
            <v>10.25</v>
          </cell>
          <cell r="H4274">
            <v>4.6493180000000001</v>
          </cell>
          <cell r="I4274">
            <v>20</v>
          </cell>
          <cell r="J4274" t="str">
            <v>-</v>
          </cell>
          <cell r="K4274">
            <v>13.522222222222222</v>
          </cell>
          <cell r="L4274">
            <v>1.55324</v>
          </cell>
          <cell r="M4274" t="str">
            <v>DURA</v>
          </cell>
          <cell r="N4274" t="str">
            <v>410-020</v>
          </cell>
          <cell r="O4274">
            <v>5</v>
          </cell>
          <cell r="P4274" t="str">
            <v>D</v>
          </cell>
          <cell r="Q4274" t="str">
            <v>M</v>
          </cell>
          <cell r="R4274">
            <v>12.340425531914894</v>
          </cell>
          <cell r="S4274">
            <v>13.944680851063829</v>
          </cell>
          <cell r="T4274">
            <v>11.56</v>
          </cell>
          <cell r="U4274">
            <v>11.56</v>
          </cell>
          <cell r="V4274">
            <v>11.56</v>
          </cell>
          <cell r="W4274">
            <v>12.17</v>
          </cell>
          <cell r="X4274">
            <v>12.17</v>
          </cell>
          <cell r="Y4274">
            <v>12.17</v>
          </cell>
          <cell r="Z4274">
            <v>13.522222222222222</v>
          </cell>
          <cell r="AB4274" t="str">
            <v/>
          </cell>
          <cell r="AC4274">
            <v>216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I4274" t="str">
            <v/>
          </cell>
          <cell r="AJ4274" t="str">
            <v/>
          </cell>
        </row>
        <row r="4275">
          <cell r="A4275" t="str">
            <v>ACTIVE</v>
          </cell>
          <cell r="B4275" t="str">
            <v>420-010</v>
          </cell>
          <cell r="C4275">
            <v>22556711</v>
          </cell>
          <cell r="D4275" t="str">
            <v>420-010</v>
          </cell>
          <cell r="E4275" t="str">
            <v>SCH 40</v>
          </cell>
          <cell r="F4275" t="str">
            <v>1 CROSS SLIP</v>
          </cell>
          <cell r="G4275">
            <v>6.23</v>
          </cell>
          <cell r="H4275">
            <v>2.8258781600000002</v>
          </cell>
          <cell r="I4275">
            <v>25</v>
          </cell>
          <cell r="J4275" t="str">
            <v>-</v>
          </cell>
          <cell r="K4275">
            <v>6.9333333333333336</v>
          </cell>
          <cell r="L4275">
            <v>0.61078999999999994</v>
          </cell>
          <cell r="M4275" t="str">
            <v>DURA</v>
          </cell>
          <cell r="N4275" t="str">
            <v>420-010</v>
          </cell>
          <cell r="O4275">
            <v>5</v>
          </cell>
          <cell r="P4275" t="str">
            <v>D</v>
          </cell>
          <cell r="Q4275" t="str">
            <v>M</v>
          </cell>
          <cell r="R4275">
            <v>6.3238770685579198</v>
          </cell>
          <cell r="S4275">
            <v>7.1459810874704486</v>
          </cell>
          <cell r="T4275">
            <v>5.93</v>
          </cell>
          <cell r="U4275">
            <v>5.93</v>
          </cell>
          <cell r="V4275">
            <v>5.93</v>
          </cell>
          <cell r="W4275">
            <v>6.24</v>
          </cell>
          <cell r="X4275">
            <v>6.24</v>
          </cell>
          <cell r="Y4275">
            <v>6.24</v>
          </cell>
          <cell r="Z4275">
            <v>6.9333333333333336</v>
          </cell>
          <cell r="AB4275" t="str">
            <v/>
          </cell>
          <cell r="AC4275">
            <v>262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I4275" t="str">
            <v/>
          </cell>
          <cell r="AJ4275" t="str">
            <v/>
          </cell>
        </row>
        <row r="4276">
          <cell r="A4276" t="str">
            <v>ACTIVE</v>
          </cell>
          <cell r="B4276" t="str">
            <v>420-012</v>
          </cell>
          <cell r="C4276">
            <v>22556713</v>
          </cell>
          <cell r="D4276" t="str">
            <v>420-012</v>
          </cell>
          <cell r="E4276" t="str">
            <v>SCH 40</v>
          </cell>
          <cell r="F4276" t="str">
            <v>1-1/4 CROSS SLIP</v>
          </cell>
          <cell r="G4276">
            <v>0.378</v>
          </cell>
          <cell r="H4276">
            <v>0.17145777600000001</v>
          </cell>
          <cell r="I4276">
            <v>25</v>
          </cell>
          <cell r="J4276" t="str">
            <v>-</v>
          </cell>
          <cell r="K4276">
            <v>9.155555555555555</v>
          </cell>
          <cell r="L4276">
            <v>0.83038600000000007</v>
          </cell>
          <cell r="M4276" t="str">
            <v>DURA</v>
          </cell>
          <cell r="N4276" t="str">
            <v>420-012</v>
          </cell>
          <cell r="O4276">
            <v>5</v>
          </cell>
          <cell r="P4276" t="str">
            <v>D</v>
          </cell>
          <cell r="Q4276" t="str">
            <v>M</v>
          </cell>
          <cell r="R4276">
            <v>8.3569739952718685</v>
          </cell>
          <cell r="S4276">
            <v>9.4433806146572099</v>
          </cell>
          <cell r="T4276">
            <v>7.83</v>
          </cell>
          <cell r="U4276">
            <v>7.83</v>
          </cell>
          <cell r="V4276">
            <v>7.83</v>
          </cell>
          <cell r="W4276">
            <v>8.24</v>
          </cell>
          <cell r="X4276">
            <v>8.24</v>
          </cell>
          <cell r="Y4276">
            <v>8.24</v>
          </cell>
          <cell r="Z4276">
            <v>9.155555555555555</v>
          </cell>
          <cell r="AB4276" t="str">
            <v/>
          </cell>
          <cell r="AC4276">
            <v>263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I4276" t="str">
            <v/>
          </cell>
          <cell r="AJ4276" t="str">
            <v/>
          </cell>
        </row>
        <row r="4277">
          <cell r="A4277" t="str">
            <v>ACTIVE</v>
          </cell>
          <cell r="B4277" t="str">
            <v>420-015</v>
          </cell>
          <cell r="C4277">
            <v>22556715</v>
          </cell>
          <cell r="D4277" t="str">
            <v>420-015</v>
          </cell>
          <cell r="E4277" t="str">
            <v>SCH 40</v>
          </cell>
          <cell r="F4277" t="str">
            <v>1-1/2 CROSS SLIP</v>
          </cell>
          <cell r="G4277">
            <v>7.35</v>
          </cell>
          <cell r="H4277">
            <v>3.3339011999999997</v>
          </cell>
          <cell r="I4277">
            <v>15</v>
          </cell>
          <cell r="J4277" t="str">
            <v>-</v>
          </cell>
          <cell r="K4277">
            <v>10.388888888888888</v>
          </cell>
          <cell r="L4277">
            <v>0.8270900000000001</v>
          </cell>
          <cell r="M4277" t="str">
            <v>DURA</v>
          </cell>
          <cell r="N4277" t="str">
            <v>420-015</v>
          </cell>
          <cell r="O4277">
            <v>5</v>
          </cell>
          <cell r="P4277" t="str">
            <v>D</v>
          </cell>
          <cell r="Q4277" t="str">
            <v>M</v>
          </cell>
          <cell r="R4277">
            <v>9.4917257683215119</v>
          </cell>
          <cell r="S4277">
            <v>10.725650118203307</v>
          </cell>
          <cell r="T4277">
            <v>8.8800000000000008</v>
          </cell>
          <cell r="U4277">
            <v>8.8800000000000008</v>
          </cell>
          <cell r="V4277">
            <v>8.8800000000000008</v>
          </cell>
          <cell r="W4277">
            <v>9.35</v>
          </cell>
          <cell r="X4277">
            <v>9.35</v>
          </cell>
          <cell r="Y4277">
            <v>9.35</v>
          </cell>
          <cell r="Z4277">
            <v>10.388888888888888</v>
          </cell>
          <cell r="AB4277" t="str">
            <v/>
          </cell>
          <cell r="AC4277">
            <v>264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I4277" t="str">
            <v/>
          </cell>
          <cell r="AJ4277" t="str">
            <v/>
          </cell>
        </row>
        <row r="4278">
          <cell r="A4278" t="str">
            <v>ACTIVE</v>
          </cell>
          <cell r="B4278" t="str">
            <v>420-020</v>
          </cell>
          <cell r="C4278">
            <v>22556720</v>
          </cell>
          <cell r="D4278" t="str">
            <v>420-020</v>
          </cell>
          <cell r="E4278" t="str">
            <v>SCH 40</v>
          </cell>
          <cell r="F4278" t="str">
            <v>2 CROSS SLIP</v>
          </cell>
          <cell r="G4278">
            <v>0.69199999999999995</v>
          </cell>
          <cell r="H4278">
            <v>0.31388566399999995</v>
          </cell>
          <cell r="I4278">
            <v>10</v>
          </cell>
          <cell r="J4278" t="str">
            <v>-</v>
          </cell>
          <cell r="K4278">
            <v>15.31111111111111</v>
          </cell>
          <cell r="L4278">
            <v>1.6371849999999999</v>
          </cell>
          <cell r="M4278" t="str">
            <v>DURA</v>
          </cell>
          <cell r="N4278" t="str">
            <v>420-020</v>
          </cell>
          <cell r="O4278" t="str">
            <v>BOX</v>
          </cell>
          <cell r="P4278" t="str">
            <v>D</v>
          </cell>
          <cell r="Q4278" t="str">
            <v>M</v>
          </cell>
          <cell r="R4278">
            <v>14.609929078014183</v>
          </cell>
          <cell r="S4278">
            <v>16.509219858156026</v>
          </cell>
          <cell r="T4278">
            <v>13.09</v>
          </cell>
          <cell r="U4278">
            <v>13.09</v>
          </cell>
          <cell r="V4278">
            <v>13.09</v>
          </cell>
          <cell r="W4278">
            <v>13.78</v>
          </cell>
          <cell r="X4278">
            <v>13.78</v>
          </cell>
          <cell r="Y4278">
            <v>13.78</v>
          </cell>
          <cell r="Z4278">
            <v>15.31111111111111</v>
          </cell>
          <cell r="AB4278" t="str">
            <v/>
          </cell>
          <cell r="AC4278">
            <v>265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I4278" t="str">
            <v/>
          </cell>
          <cell r="AJ4278" t="str">
            <v/>
          </cell>
        </row>
        <row r="4279">
          <cell r="A4279" t="str">
            <v>ACTIVE</v>
          </cell>
          <cell r="B4279" t="str">
            <v>429-251</v>
          </cell>
          <cell r="C4279">
            <v>22556860</v>
          </cell>
          <cell r="D4279" t="str">
            <v>429-251</v>
          </cell>
          <cell r="E4279" t="str">
            <v>SCH 40</v>
          </cell>
          <cell r="F4279" t="str">
            <v>2X1-1/2 REDUCER COUPLING S X S</v>
          </cell>
          <cell r="G4279">
            <v>0.28599999999999998</v>
          </cell>
          <cell r="H4279">
            <v>0.12972731199999998</v>
          </cell>
          <cell r="I4279">
            <v>30</v>
          </cell>
          <cell r="J4279" t="str">
            <v>-</v>
          </cell>
          <cell r="K4279">
            <v>7.1565113500597368</v>
          </cell>
          <cell r="L4279">
            <v>0.71502600000000005</v>
          </cell>
          <cell r="M4279" t="str">
            <v>DURA</v>
          </cell>
          <cell r="N4279" t="str">
            <v>429-251</v>
          </cell>
          <cell r="O4279" t="str">
            <v>BOX</v>
          </cell>
          <cell r="P4279" t="str">
            <v>D</v>
          </cell>
          <cell r="Q4279" t="str">
            <v>M</v>
          </cell>
          <cell r="R4279">
            <v>6.3947990543735234</v>
          </cell>
          <cell r="S4279">
            <v>7.226122931442081</v>
          </cell>
          <cell r="T4279">
            <v>5.99</v>
          </cell>
          <cell r="U4279">
            <v>5.99</v>
          </cell>
          <cell r="V4279">
            <v>5.99</v>
          </cell>
          <cell r="W4279">
            <v>6.440860215053763</v>
          </cell>
          <cell r="X4279">
            <v>6.440860215053763</v>
          </cell>
          <cell r="Y4279">
            <v>6.440860215053763</v>
          </cell>
          <cell r="Z4279">
            <v>7.1565113500597368</v>
          </cell>
          <cell r="AB4279" t="str">
            <v/>
          </cell>
          <cell r="AC4279">
            <v>294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I4279" t="str">
            <v/>
          </cell>
          <cell r="AJ4279" t="str">
            <v/>
          </cell>
        </row>
        <row r="4280">
          <cell r="A4280" t="str">
            <v>ACTIVE</v>
          </cell>
          <cell r="B4280" t="str">
            <v>429-101</v>
          </cell>
          <cell r="C4280">
            <v>22556878</v>
          </cell>
          <cell r="D4280" t="str">
            <v>429-101</v>
          </cell>
          <cell r="E4280" t="str">
            <v>SCH 40</v>
          </cell>
          <cell r="F4280" t="str">
            <v>3/4X1/2 REDUCER COUPLING S X S</v>
          </cell>
          <cell r="G4280">
            <v>5.7000000000000002E-2</v>
          </cell>
          <cell r="H4280">
            <v>2.5854743999999999E-2</v>
          </cell>
          <cell r="I4280">
            <v>100</v>
          </cell>
          <cell r="J4280" t="str">
            <v>-</v>
          </cell>
          <cell r="K4280">
            <v>1.4555555555555555</v>
          </cell>
          <cell r="L4280">
            <v>0.15666300000000002</v>
          </cell>
          <cell r="M4280" t="str">
            <v>DURA</v>
          </cell>
          <cell r="N4280" t="str">
            <v>429-101</v>
          </cell>
          <cell r="O4280">
            <v>25</v>
          </cell>
          <cell r="P4280" t="str">
            <v>D</v>
          </cell>
          <cell r="Q4280" t="str">
            <v>M</v>
          </cell>
          <cell r="R4280">
            <v>1.6312056737588652</v>
          </cell>
          <cell r="S4280">
            <v>1.8432624113475176</v>
          </cell>
          <cell r="T4280">
            <v>1.24</v>
          </cell>
          <cell r="U4280">
            <v>1.24</v>
          </cell>
          <cell r="V4280">
            <v>1.24</v>
          </cell>
          <cell r="W4280">
            <v>1.31</v>
          </cell>
          <cell r="X4280">
            <v>1.31</v>
          </cell>
          <cell r="Y4280">
            <v>1.31</v>
          </cell>
          <cell r="Z4280">
            <v>1.4555555555555555</v>
          </cell>
          <cell r="AB4280" t="str">
            <v/>
          </cell>
          <cell r="AC4280">
            <v>286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I4280" t="str">
            <v/>
          </cell>
          <cell r="AJ4280" t="str">
            <v/>
          </cell>
        </row>
        <row r="4281">
          <cell r="A4281" t="str">
            <v>ACTIVE</v>
          </cell>
          <cell r="B4281" t="str">
            <v>429-130</v>
          </cell>
          <cell r="C4281">
            <v>22556880</v>
          </cell>
          <cell r="D4281" t="str">
            <v>429-130</v>
          </cell>
          <cell r="E4281" t="str">
            <v>SCH 40</v>
          </cell>
          <cell r="F4281" t="str">
            <v>1X1/2 REDUCER COUPLING SLIP X SLIP</v>
          </cell>
          <cell r="G4281">
            <v>9.7000000000000003E-2</v>
          </cell>
          <cell r="H4281">
            <v>4.3998424000000001E-2</v>
          </cell>
          <cell r="I4281">
            <v>40</v>
          </cell>
          <cell r="J4281" t="str">
            <v>-</v>
          </cell>
          <cell r="K4281">
            <v>2.5328554360812428</v>
          </cell>
          <cell r="L4281">
            <v>0.23587000000000002</v>
          </cell>
          <cell r="M4281" t="str">
            <v>DURA</v>
          </cell>
          <cell r="N4281" t="str">
            <v>429-130</v>
          </cell>
          <cell r="O4281">
            <v>5</v>
          </cell>
          <cell r="P4281" t="str">
            <v>D</v>
          </cell>
          <cell r="Q4281" t="str">
            <v>M</v>
          </cell>
          <cell r="R4281">
            <v>2.2576832151300237</v>
          </cell>
          <cell r="S4281">
            <v>2.5511820330969264</v>
          </cell>
          <cell r="T4281">
            <v>2.12</v>
          </cell>
          <cell r="U4281">
            <v>2.12</v>
          </cell>
          <cell r="V4281">
            <v>2.12</v>
          </cell>
          <cell r="W4281">
            <v>2.2795698924731185</v>
          </cell>
          <cell r="X4281">
            <v>2.2795698924731185</v>
          </cell>
          <cell r="Y4281">
            <v>2.2795698924731185</v>
          </cell>
          <cell r="Z4281">
            <v>2.5328554360812428</v>
          </cell>
          <cell r="AB4281" t="str">
            <v/>
          </cell>
          <cell r="AC4281">
            <v>287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I4281" t="str">
            <v/>
          </cell>
          <cell r="AJ4281" t="str">
            <v/>
          </cell>
        </row>
        <row r="4282">
          <cell r="A4282" t="str">
            <v>ACTIVE</v>
          </cell>
          <cell r="B4282" t="str">
            <v>429-060</v>
          </cell>
          <cell r="C4282">
            <v>22556884</v>
          </cell>
          <cell r="D4282" t="str">
            <v>429-060</v>
          </cell>
          <cell r="E4282" t="str">
            <v>SCH 40</v>
          </cell>
          <cell r="F4282" t="str">
            <v>6 COUPLING SLIP X SLIP</v>
          </cell>
          <cell r="G4282">
            <v>2.4830000000000001</v>
          </cell>
          <cell r="H4282">
            <v>1.126268936</v>
          </cell>
          <cell r="I4282">
            <v>4</v>
          </cell>
          <cell r="J4282" t="str">
            <v>-</v>
          </cell>
          <cell r="K4282">
            <v>49.677777777777777</v>
          </cell>
          <cell r="L4282">
            <v>5.328087</v>
          </cell>
          <cell r="M4282" t="str">
            <v>DURA</v>
          </cell>
          <cell r="N4282" t="str">
            <v>429-060</v>
          </cell>
          <cell r="O4282" t="str">
            <v>BOX</v>
          </cell>
          <cell r="P4282" t="str">
            <v>D</v>
          </cell>
          <cell r="Q4282" t="str">
            <v>M</v>
          </cell>
          <cell r="R4282">
            <v>49.137115839243499</v>
          </cell>
          <cell r="S4282">
            <v>55.52494089834515</v>
          </cell>
          <cell r="T4282">
            <v>42.47</v>
          </cell>
          <cell r="U4282">
            <v>42.47</v>
          </cell>
          <cell r="V4282">
            <v>42.47</v>
          </cell>
          <cell r="W4282">
            <v>44.71</v>
          </cell>
          <cell r="X4282">
            <v>44.71</v>
          </cell>
          <cell r="Y4282">
            <v>44.71</v>
          </cell>
          <cell r="Z4282">
            <v>49.677777777777777</v>
          </cell>
          <cell r="AB4282" t="str">
            <v/>
          </cell>
          <cell r="AC4282">
            <v>282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I4282" t="str">
            <v>00812361018231</v>
          </cell>
          <cell r="AJ4282" t="str">
            <v/>
          </cell>
        </row>
        <row r="4283">
          <cell r="A4283" t="str">
            <v>ACTIVE</v>
          </cell>
          <cell r="B4283" t="str">
            <v>401-248</v>
          </cell>
          <cell r="C4283">
            <v>22557130</v>
          </cell>
          <cell r="D4283" t="str">
            <v>401-248</v>
          </cell>
          <cell r="E4283" t="str">
            <v>SCH 40</v>
          </cell>
          <cell r="F4283" t="str">
            <v>2X2X3/4 REDUCING TEE SXSXS</v>
          </cell>
          <cell r="G4283">
            <v>0.52300000000000002</v>
          </cell>
          <cell r="H4283">
            <v>0.237228616</v>
          </cell>
          <cell r="I4283">
            <v>20</v>
          </cell>
          <cell r="J4283" t="str">
            <v>-</v>
          </cell>
          <cell r="K4283">
            <v>6.9333333333333336</v>
          </cell>
          <cell r="L4283">
            <v>0.75365100000000007</v>
          </cell>
          <cell r="M4283" t="str">
            <v>DURA</v>
          </cell>
          <cell r="N4283" t="str">
            <v>401-248</v>
          </cell>
          <cell r="O4283" t="str">
            <v>BOX</v>
          </cell>
          <cell r="P4283" t="str">
            <v>D</v>
          </cell>
          <cell r="Q4283" t="str">
            <v>M</v>
          </cell>
          <cell r="R4283">
            <v>6.3238770685579198</v>
          </cell>
          <cell r="S4283">
            <v>7.1459810874704486</v>
          </cell>
          <cell r="T4283">
            <v>5.93</v>
          </cell>
          <cell r="U4283">
            <v>5.93</v>
          </cell>
          <cell r="V4283">
            <v>5.93</v>
          </cell>
          <cell r="W4283">
            <v>6.24</v>
          </cell>
          <cell r="X4283">
            <v>6.24</v>
          </cell>
          <cell r="Y4283">
            <v>6.24</v>
          </cell>
          <cell r="Z4283">
            <v>6.9333333333333336</v>
          </cell>
          <cell r="AB4283" t="str">
            <v/>
          </cell>
          <cell r="AC4283">
            <v>49</v>
          </cell>
          <cell r="AD4283">
            <v>0</v>
          </cell>
          <cell r="AE4283">
            <v>0</v>
          </cell>
          <cell r="AF4283">
            <v>0</v>
          </cell>
          <cell r="AG4283">
            <v>0</v>
          </cell>
          <cell r="AI4283" t="str">
            <v/>
          </cell>
          <cell r="AJ4283" t="str">
            <v/>
          </cell>
        </row>
        <row r="4284">
          <cell r="A4284" t="str">
            <v>ACTIVE</v>
          </cell>
          <cell r="B4284" t="str">
            <v>401-053</v>
          </cell>
          <cell r="C4284">
            <v>22557159</v>
          </cell>
          <cell r="D4284" t="str">
            <v>401-053</v>
          </cell>
          <cell r="E4284" t="str">
            <v>SCH 40</v>
          </cell>
          <cell r="F4284" t="str">
            <v>3/8X3/8X1/2 REDUCING TEE SXSXS</v>
          </cell>
          <cell r="G4284">
            <v>7.0000000000000007E-2</v>
          </cell>
          <cell r="H4284">
            <v>3.1751440000000006E-2</v>
          </cell>
          <cell r="I4284">
            <v>250</v>
          </cell>
          <cell r="J4284" t="str">
            <v>-</v>
          </cell>
          <cell r="K4284">
            <v>3.0704898446833928</v>
          </cell>
          <cell r="L4284">
            <v>0.27839999999999998</v>
          </cell>
          <cell r="M4284" t="str">
            <v>DURA</v>
          </cell>
          <cell r="N4284" t="str">
            <v>401-053</v>
          </cell>
          <cell r="O4284">
            <v>10</v>
          </cell>
          <cell r="P4284" t="str">
            <v>D</v>
          </cell>
          <cell r="Q4284" t="str">
            <v>M</v>
          </cell>
          <cell r="R4284">
            <v>2.7423167848699763</v>
          </cell>
          <cell r="S4284">
            <v>3.0988179669030731</v>
          </cell>
          <cell r="T4284">
            <v>2.57</v>
          </cell>
          <cell r="U4284">
            <v>2.57</v>
          </cell>
          <cell r="V4284">
            <v>2.57</v>
          </cell>
          <cell r="W4284">
            <v>2.7634408602150535</v>
          </cell>
          <cell r="X4284">
            <v>2.7634408602150535</v>
          </cell>
          <cell r="Y4284">
            <v>2.7634408602150535</v>
          </cell>
          <cell r="Z4284">
            <v>3.0704898446833928</v>
          </cell>
          <cell r="AB4284" t="str">
            <v/>
          </cell>
          <cell r="AC4284">
            <v>17</v>
          </cell>
          <cell r="AD4284">
            <v>0</v>
          </cell>
          <cell r="AE4284">
            <v>0</v>
          </cell>
          <cell r="AF4284">
            <v>0</v>
          </cell>
          <cell r="AG4284">
            <v>0</v>
          </cell>
          <cell r="AI4284" t="str">
            <v/>
          </cell>
          <cell r="AJ4284" t="str">
            <v/>
          </cell>
        </row>
        <row r="4285">
          <cell r="A4285" t="str">
            <v>ACTIVE</v>
          </cell>
          <cell r="B4285" t="str">
            <v>401-074</v>
          </cell>
          <cell r="C4285">
            <v>22557165</v>
          </cell>
          <cell r="D4285" t="str">
            <v>401-074</v>
          </cell>
          <cell r="E4285" t="str">
            <v>SCH 40</v>
          </cell>
          <cell r="F4285" t="str">
            <v>1/2X1/2X3/4 REDUCING TEE SXSXS</v>
          </cell>
          <cell r="G4285">
            <v>8.5500000000000007</v>
          </cell>
          <cell r="H4285">
            <v>3.8782116000000002</v>
          </cell>
          <cell r="I4285">
            <v>100</v>
          </cell>
          <cell r="J4285" t="str">
            <v>-</v>
          </cell>
          <cell r="K4285">
            <v>2.322222222222222</v>
          </cell>
          <cell r="L4285">
            <v>0.216</v>
          </cell>
          <cell r="M4285" t="str">
            <v>DURA</v>
          </cell>
          <cell r="N4285" t="str">
            <v>401-074</v>
          </cell>
          <cell r="O4285">
            <v>10</v>
          </cell>
          <cell r="P4285" t="str">
            <v>D</v>
          </cell>
          <cell r="Q4285" t="str">
            <v>M</v>
          </cell>
          <cell r="R4285">
            <v>2.1276595744680851</v>
          </cell>
          <cell r="S4285">
            <v>2.4042553191489358</v>
          </cell>
          <cell r="T4285">
            <v>1.9900000000000002</v>
          </cell>
          <cell r="U4285">
            <v>1.9900000000000002</v>
          </cell>
          <cell r="V4285">
            <v>1.9900000000000002</v>
          </cell>
          <cell r="W4285">
            <v>2.09</v>
          </cell>
          <cell r="X4285">
            <v>2.09</v>
          </cell>
          <cell r="Y4285">
            <v>2.09</v>
          </cell>
          <cell r="Z4285">
            <v>2.322222222222222</v>
          </cell>
          <cell r="AB4285" t="str">
            <v/>
          </cell>
          <cell r="AC4285">
            <v>18</v>
          </cell>
          <cell r="AD4285">
            <v>0</v>
          </cell>
          <cell r="AE4285">
            <v>0</v>
          </cell>
          <cell r="AF4285">
            <v>0</v>
          </cell>
          <cell r="AG4285">
            <v>0</v>
          </cell>
          <cell r="AI4285" t="str">
            <v/>
          </cell>
          <cell r="AJ4285" t="str">
            <v/>
          </cell>
        </row>
        <row r="4286">
          <cell r="A4286" t="str">
            <v>ACTIVE</v>
          </cell>
          <cell r="B4286" t="str">
            <v>401-094</v>
          </cell>
          <cell r="C4286">
            <v>22557167</v>
          </cell>
          <cell r="D4286" t="str">
            <v>401-094</v>
          </cell>
          <cell r="E4286" t="str">
            <v>SCH 40</v>
          </cell>
          <cell r="F4286" t="str">
            <v>3/4X1/2X1/2 REDUCING TEE SXSXS</v>
          </cell>
          <cell r="G4286">
            <v>20.100000000000001</v>
          </cell>
          <cell r="H4286">
            <v>9.1171991999999999</v>
          </cell>
          <cell r="I4286">
            <v>100</v>
          </cell>
          <cell r="J4286" t="str">
            <v>-</v>
          </cell>
          <cell r="K4286">
            <v>2.1624850657108721</v>
          </cell>
          <cell r="L4286">
            <v>0.19600000000000001</v>
          </cell>
          <cell r="M4286" t="str">
            <v>DURA</v>
          </cell>
          <cell r="N4286" t="str">
            <v>401-094</v>
          </cell>
          <cell r="O4286">
            <v>10</v>
          </cell>
          <cell r="P4286" t="str">
            <v>D</v>
          </cell>
          <cell r="Q4286" t="str">
            <v>M</v>
          </cell>
          <cell r="R4286">
            <v>1.9267139479905437</v>
          </cell>
          <cell r="S4286">
            <v>2.1771867612293141</v>
          </cell>
          <cell r="T4286">
            <v>1.81</v>
          </cell>
          <cell r="U4286">
            <v>1.81</v>
          </cell>
          <cell r="V4286">
            <v>1.81</v>
          </cell>
          <cell r="W4286">
            <v>1.946236559139785</v>
          </cell>
          <cell r="X4286">
            <v>1.946236559139785</v>
          </cell>
          <cell r="Y4286">
            <v>1.946236559139785</v>
          </cell>
          <cell r="Z4286">
            <v>2.1624850657108721</v>
          </cell>
          <cell r="AB4286" t="str">
            <v/>
          </cell>
          <cell r="AC4286">
            <v>19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I4286" t="str">
            <v/>
          </cell>
          <cell r="AJ4286" t="str">
            <v/>
          </cell>
        </row>
        <row r="4287">
          <cell r="A4287" t="str">
            <v>ACTIVE</v>
          </cell>
          <cell r="B4287" t="str">
            <v>401-095</v>
          </cell>
          <cell r="C4287">
            <v>22557169</v>
          </cell>
          <cell r="D4287" t="str">
            <v>401-095</v>
          </cell>
          <cell r="E4287" t="str">
            <v>SCH 40</v>
          </cell>
          <cell r="F4287" t="str">
            <v>3/4X1/2X3/4 REDUCING TEE SXSXS</v>
          </cell>
          <cell r="G4287">
            <v>23.78</v>
          </cell>
          <cell r="H4287">
            <v>10.786417760000001</v>
          </cell>
          <cell r="I4287">
            <v>100</v>
          </cell>
          <cell r="J4287" t="str">
            <v>-</v>
          </cell>
          <cell r="K4287">
            <v>2.1624850657108721</v>
          </cell>
          <cell r="L4287">
            <v>0.19600000000000001</v>
          </cell>
          <cell r="M4287" t="str">
            <v>DURA</v>
          </cell>
          <cell r="N4287" t="str">
            <v>401-095</v>
          </cell>
          <cell r="O4287">
            <v>10</v>
          </cell>
          <cell r="P4287" t="str">
            <v>D</v>
          </cell>
          <cell r="Q4287" t="str">
            <v>M</v>
          </cell>
          <cell r="R4287">
            <v>1.9267139479905437</v>
          </cell>
          <cell r="S4287">
            <v>2.1771867612293141</v>
          </cell>
          <cell r="T4287">
            <v>1.81</v>
          </cell>
          <cell r="U4287">
            <v>1.81</v>
          </cell>
          <cell r="V4287">
            <v>1.81</v>
          </cell>
          <cell r="W4287">
            <v>1.946236559139785</v>
          </cell>
          <cell r="X4287">
            <v>1.946236559139785</v>
          </cell>
          <cell r="Y4287">
            <v>1.946236559139785</v>
          </cell>
          <cell r="Z4287">
            <v>2.1624850657108721</v>
          </cell>
          <cell r="AB4287" t="str">
            <v/>
          </cell>
          <cell r="AC4287">
            <v>20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I4287" t="str">
            <v/>
          </cell>
          <cell r="AJ4287" t="str">
            <v/>
          </cell>
        </row>
        <row r="4288">
          <cell r="A4288" t="str">
            <v>ACTIVE</v>
          </cell>
          <cell r="B4288" t="str">
            <v>401-102</v>
          </cell>
          <cell r="C4288">
            <v>22557173</v>
          </cell>
          <cell r="D4288" t="str">
            <v>401-102</v>
          </cell>
          <cell r="E4288" t="str">
            <v>SCH 40</v>
          </cell>
          <cell r="F4288" t="str">
            <v>3/4X3/4X1 REDUCING TEE SXSXS</v>
          </cell>
          <cell r="G4288">
            <v>8.1999999999999993</v>
          </cell>
          <cell r="H4288">
            <v>3.7194543999999996</v>
          </cell>
          <cell r="I4288">
            <v>50</v>
          </cell>
          <cell r="J4288" t="str">
            <v>-</v>
          </cell>
          <cell r="K4288">
            <v>4.1555555555555559</v>
          </cell>
          <cell r="L4288">
            <v>0.38400000000000001</v>
          </cell>
          <cell r="M4288" t="str">
            <v>DURA</v>
          </cell>
          <cell r="N4288" t="str">
            <v>401-102</v>
          </cell>
          <cell r="O4288">
            <v>10</v>
          </cell>
          <cell r="P4288" t="str">
            <v>D</v>
          </cell>
          <cell r="Q4288" t="str">
            <v>M</v>
          </cell>
          <cell r="R4288">
            <v>3.7825059101654852</v>
          </cell>
          <cell r="S4288">
            <v>4.2742316784869976</v>
          </cell>
          <cell r="T4288">
            <v>3.55</v>
          </cell>
          <cell r="U4288">
            <v>3.55</v>
          </cell>
          <cell r="V4288">
            <v>3.55</v>
          </cell>
          <cell r="W4288">
            <v>3.74</v>
          </cell>
          <cell r="X4288">
            <v>3.74</v>
          </cell>
          <cell r="Y4288">
            <v>3.74</v>
          </cell>
          <cell r="Z4288">
            <v>4.1555555555555559</v>
          </cell>
          <cell r="AB4288" t="str">
            <v/>
          </cell>
          <cell r="AC4288">
            <v>22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I4288" t="str">
            <v/>
          </cell>
          <cell r="AJ4288" t="str">
            <v/>
          </cell>
        </row>
        <row r="4289">
          <cell r="A4289" t="str">
            <v>ACTIVE</v>
          </cell>
          <cell r="B4289" t="str">
            <v>401-122</v>
          </cell>
          <cell r="C4289">
            <v>22557175</v>
          </cell>
          <cell r="D4289" t="str">
            <v>401-122</v>
          </cell>
          <cell r="E4289" t="str">
            <v>SCH 40</v>
          </cell>
          <cell r="F4289" t="str">
            <v>1X1/2X1 REDUCING TEE SXSXS</v>
          </cell>
          <cell r="G4289">
            <v>0.188</v>
          </cell>
          <cell r="H4289">
            <v>8.5275296E-2</v>
          </cell>
          <cell r="I4289">
            <v>50</v>
          </cell>
          <cell r="J4289" t="str">
            <v>-</v>
          </cell>
          <cell r="K4289">
            <v>4.2413381123058542</v>
          </cell>
          <cell r="L4289">
            <v>0.38400000000000001</v>
          </cell>
          <cell r="M4289" t="str">
            <v>DURA</v>
          </cell>
          <cell r="N4289" t="str">
            <v>401-122</v>
          </cell>
          <cell r="O4289">
            <v>10</v>
          </cell>
          <cell r="P4289" t="str">
            <v>D</v>
          </cell>
          <cell r="Q4289" t="str">
            <v>M</v>
          </cell>
          <cell r="R4289">
            <v>3.7825059101654852</v>
          </cell>
          <cell r="S4289">
            <v>4.2742316784869976</v>
          </cell>
          <cell r="T4289">
            <v>3.55</v>
          </cell>
          <cell r="U4289">
            <v>3.55</v>
          </cell>
          <cell r="V4289">
            <v>3.55</v>
          </cell>
          <cell r="W4289">
            <v>3.8172043010752685</v>
          </cell>
          <cell r="X4289">
            <v>3.8172043010752685</v>
          </cell>
          <cell r="Y4289">
            <v>3.8172043010752685</v>
          </cell>
          <cell r="Z4289">
            <v>4.2413381123058542</v>
          </cell>
          <cell r="AB4289" t="str">
            <v/>
          </cell>
          <cell r="AC4289">
            <v>23</v>
          </cell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I4289" t="str">
            <v/>
          </cell>
          <cell r="AJ4289" t="str">
            <v/>
          </cell>
        </row>
        <row r="4290">
          <cell r="A4290" t="str">
            <v>ACTIVE</v>
          </cell>
          <cell r="B4290" t="str">
            <v>401-124</v>
          </cell>
          <cell r="C4290">
            <v>22557177</v>
          </cell>
          <cell r="D4290" t="str">
            <v>401-124</v>
          </cell>
          <cell r="E4290" t="str">
            <v>SCH 40</v>
          </cell>
          <cell r="F4290" t="str">
            <v>1X3/4X1/2 REDUCING TEE S X S X S</v>
          </cell>
          <cell r="G4290">
            <v>7.6</v>
          </cell>
          <cell r="H4290">
            <v>3.4472991999999998</v>
          </cell>
          <cell r="I4290">
            <v>50</v>
          </cell>
          <cell r="J4290" t="str">
            <v>-</v>
          </cell>
          <cell r="K4290">
            <v>4.2413381123058542</v>
          </cell>
          <cell r="L4290">
            <v>0.38400000000000001</v>
          </cell>
          <cell r="M4290" t="str">
            <v>DURA</v>
          </cell>
          <cell r="N4290" t="str">
            <v>401-124</v>
          </cell>
          <cell r="O4290">
            <v>10</v>
          </cell>
          <cell r="P4290" t="str">
            <v>D</v>
          </cell>
          <cell r="Q4290" t="str">
            <v>M</v>
          </cell>
          <cell r="R4290">
            <v>3.7825059101654852</v>
          </cell>
          <cell r="S4290">
            <v>4.2742316784869976</v>
          </cell>
          <cell r="T4290">
            <v>3.55</v>
          </cell>
          <cell r="U4290">
            <v>3.55</v>
          </cell>
          <cell r="V4290">
            <v>3.55</v>
          </cell>
          <cell r="W4290">
            <v>3.8172043010752685</v>
          </cell>
          <cell r="X4290">
            <v>3.8172043010752685</v>
          </cell>
          <cell r="Y4290">
            <v>3.8172043010752685</v>
          </cell>
          <cell r="Z4290">
            <v>4.2413381123058542</v>
          </cell>
          <cell r="AB4290" t="str">
            <v/>
          </cell>
          <cell r="AC4290">
            <v>24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I4290" t="str">
            <v/>
          </cell>
          <cell r="AJ4290" t="str">
            <v/>
          </cell>
        </row>
        <row r="4291">
          <cell r="A4291" t="str">
            <v>ACTIVE</v>
          </cell>
          <cell r="B4291" t="str">
            <v>401-125</v>
          </cell>
          <cell r="C4291">
            <v>22557179</v>
          </cell>
          <cell r="D4291" t="str">
            <v>401-125</v>
          </cell>
          <cell r="E4291" t="str">
            <v>SCH 40</v>
          </cell>
          <cell r="F4291" t="str">
            <v>1X3/4X3/4 REDUCING TEE S X S X S</v>
          </cell>
          <cell r="G4291">
            <v>7.45</v>
          </cell>
          <cell r="H4291">
            <v>3.3792604000000002</v>
          </cell>
          <cell r="I4291">
            <v>50</v>
          </cell>
          <cell r="J4291" t="str">
            <v>-</v>
          </cell>
          <cell r="K4291">
            <v>4.2413381123058542</v>
          </cell>
          <cell r="L4291">
            <v>0.46071899999999999</v>
          </cell>
          <cell r="M4291" t="str">
            <v>DURA</v>
          </cell>
          <cell r="N4291" t="str">
            <v>401-125</v>
          </cell>
          <cell r="O4291">
            <v>10</v>
          </cell>
          <cell r="P4291" t="str">
            <v>D</v>
          </cell>
          <cell r="Q4291" t="str">
            <v>M</v>
          </cell>
          <cell r="R4291">
            <v>3.7825059101654852</v>
          </cell>
          <cell r="S4291">
            <v>4.2742316784869976</v>
          </cell>
          <cell r="T4291">
            <v>3.55</v>
          </cell>
          <cell r="U4291">
            <v>3.55</v>
          </cell>
          <cell r="V4291">
            <v>3.55</v>
          </cell>
          <cell r="W4291">
            <v>3.8172043010752685</v>
          </cell>
          <cell r="X4291">
            <v>3.8172043010752685</v>
          </cell>
          <cell r="Y4291">
            <v>3.8172043010752685</v>
          </cell>
          <cell r="Z4291">
            <v>4.2413381123058542</v>
          </cell>
          <cell r="AB4291" t="str">
            <v/>
          </cell>
          <cell r="AC4291">
            <v>25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I4291" t="str">
            <v/>
          </cell>
          <cell r="AJ4291" t="str">
            <v/>
          </cell>
        </row>
        <row r="4292">
          <cell r="A4292" t="str">
            <v>ACTIVE</v>
          </cell>
          <cell r="B4292" t="str">
            <v>401-126</v>
          </cell>
          <cell r="C4292">
            <v>22557181</v>
          </cell>
          <cell r="D4292" t="str">
            <v>401-126</v>
          </cell>
          <cell r="E4292" t="str">
            <v>SCH 40</v>
          </cell>
          <cell r="F4292" t="str">
            <v>1X3/4X1 REDUCING TEE S X S X S</v>
          </cell>
          <cell r="G4292">
            <v>0.186</v>
          </cell>
          <cell r="H4292">
            <v>8.4368111999999995E-2</v>
          </cell>
          <cell r="I4292">
            <v>50</v>
          </cell>
          <cell r="J4292" t="str">
            <v>-</v>
          </cell>
          <cell r="K4292">
            <v>4.2413381123058542</v>
          </cell>
          <cell r="L4292">
            <v>0.38400000000000001</v>
          </cell>
          <cell r="M4292" t="str">
            <v>DURA</v>
          </cell>
          <cell r="N4292" t="str">
            <v>401-126</v>
          </cell>
          <cell r="O4292">
            <v>10</v>
          </cell>
          <cell r="P4292" t="str">
            <v>D</v>
          </cell>
          <cell r="Q4292" t="str">
            <v>M</v>
          </cell>
          <cell r="R4292">
            <v>3.7825059101654852</v>
          </cell>
          <cell r="S4292">
            <v>4.2742316784869976</v>
          </cell>
          <cell r="T4292">
            <v>3.55</v>
          </cell>
          <cell r="U4292">
            <v>3.55</v>
          </cell>
          <cell r="V4292">
            <v>3.55</v>
          </cell>
          <cell r="W4292">
            <v>3.8172043010752685</v>
          </cell>
          <cell r="X4292">
            <v>3.8172043010752685</v>
          </cell>
          <cell r="Y4292">
            <v>3.8172043010752685</v>
          </cell>
          <cell r="Z4292">
            <v>4.2413381123058542</v>
          </cell>
          <cell r="AB4292" t="str">
            <v/>
          </cell>
          <cell r="AC4292">
            <v>26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I4292" t="str">
            <v/>
          </cell>
          <cell r="AJ4292" t="str">
            <v/>
          </cell>
        </row>
        <row r="4293">
          <cell r="A4293" t="str">
            <v>ACTIVE</v>
          </cell>
          <cell r="B4293" t="str">
            <v>401-132</v>
          </cell>
          <cell r="C4293">
            <v>22557187</v>
          </cell>
          <cell r="D4293" t="str">
            <v>401-132</v>
          </cell>
          <cell r="E4293" t="str">
            <v>SCH 40</v>
          </cell>
          <cell r="F4293" t="str">
            <v>1X1X1-1/4 REDUCING TEE S X S X S</v>
          </cell>
          <cell r="G4293">
            <v>0.23200000000000001</v>
          </cell>
          <cell r="H4293">
            <v>0.10523334400000001</v>
          </cell>
          <cell r="I4293">
            <v>50</v>
          </cell>
          <cell r="J4293" t="str">
            <v>-</v>
          </cell>
          <cell r="K4293">
            <v>5.6750298685782559</v>
          </cell>
          <cell r="L4293">
            <v>0.51400000000000001</v>
          </cell>
          <cell r="M4293" t="str">
            <v>DURA</v>
          </cell>
          <cell r="N4293" t="str">
            <v>401-132</v>
          </cell>
          <cell r="O4293">
            <v>10</v>
          </cell>
          <cell r="P4293" t="str">
            <v>D</v>
          </cell>
          <cell r="Q4293" t="str">
            <v>M</v>
          </cell>
          <cell r="R4293">
            <v>5.0591016548463354</v>
          </cell>
          <cell r="S4293">
            <v>5.7167848699763582</v>
          </cell>
          <cell r="T4293">
            <v>4.75</v>
          </cell>
          <cell r="U4293">
            <v>4.75</v>
          </cell>
          <cell r="V4293">
            <v>4.75</v>
          </cell>
          <cell r="W4293">
            <v>5.10752688172043</v>
          </cell>
          <cell r="X4293">
            <v>5.10752688172043</v>
          </cell>
          <cell r="Y4293">
            <v>5.10752688172043</v>
          </cell>
          <cell r="Z4293">
            <v>5.6750298685782559</v>
          </cell>
          <cell r="AB4293" t="str">
            <v/>
          </cell>
          <cell r="AC4293">
            <v>29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I4293" t="str">
            <v/>
          </cell>
          <cell r="AJ4293" t="str">
            <v/>
          </cell>
        </row>
        <row r="4294">
          <cell r="A4294" t="str">
            <v>ACTIVE</v>
          </cell>
          <cell r="B4294" t="str">
            <v>401-133</v>
          </cell>
          <cell r="C4294">
            <v>22557190</v>
          </cell>
          <cell r="D4294" t="str">
            <v>401-133</v>
          </cell>
          <cell r="E4294" t="str">
            <v>SCH 40</v>
          </cell>
          <cell r="F4294" t="str">
            <v>1X1X1-1/2 REDUCING TEE S X S XS</v>
          </cell>
          <cell r="G4294">
            <v>9.9499999999999993</v>
          </cell>
          <cell r="H4294">
            <v>4.5132403999999999</v>
          </cell>
          <cell r="I4294">
            <v>40</v>
          </cell>
          <cell r="J4294" t="str">
            <v>-</v>
          </cell>
          <cell r="K4294">
            <v>7.3357228195937862</v>
          </cell>
          <cell r="L4294">
            <v>0.66500000000000004</v>
          </cell>
          <cell r="M4294" t="str">
            <v>DURA</v>
          </cell>
          <cell r="N4294" t="str">
            <v>401-133</v>
          </cell>
          <cell r="O4294">
            <v>10</v>
          </cell>
          <cell r="P4294" t="str">
            <v>D</v>
          </cell>
          <cell r="Q4294" t="str">
            <v>M</v>
          </cell>
          <cell r="R4294">
            <v>6.5484633569739961</v>
          </cell>
          <cell r="S4294">
            <v>7.399763593380615</v>
          </cell>
          <cell r="T4294">
            <v>6.14</v>
          </cell>
          <cell r="U4294">
            <v>6.14</v>
          </cell>
          <cell r="V4294">
            <v>6.14</v>
          </cell>
          <cell r="W4294">
            <v>6.6021505376344081</v>
          </cell>
          <cell r="X4294">
            <v>6.6021505376344081</v>
          </cell>
          <cell r="Y4294">
            <v>6.6021505376344081</v>
          </cell>
          <cell r="Z4294">
            <v>7.3357228195937862</v>
          </cell>
          <cell r="AB4294" t="str">
            <v/>
          </cell>
          <cell r="AC4294">
            <v>30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I4294" t="str">
            <v/>
          </cell>
          <cell r="AJ4294" t="str">
            <v/>
          </cell>
        </row>
        <row r="4295">
          <cell r="A4295" t="str">
            <v>ACTIVE</v>
          </cell>
          <cell r="B4295" t="str">
            <v>401-156</v>
          </cell>
          <cell r="C4295">
            <v>22557192</v>
          </cell>
          <cell r="D4295" t="str">
            <v>401-156</v>
          </cell>
          <cell r="E4295" t="str">
            <v>SCH 40</v>
          </cell>
          <cell r="F4295" t="str">
            <v>1-1/4X1X1/2 REDUCING TEE SXSXS</v>
          </cell>
          <cell r="G4295">
            <v>0.22600000000000001</v>
          </cell>
          <cell r="H4295">
            <v>0.102511792</v>
          </cell>
          <cell r="I4295">
            <v>50</v>
          </cell>
          <cell r="J4295" t="str">
            <v>-</v>
          </cell>
          <cell r="K4295">
            <v>5.7825567502986859</v>
          </cell>
          <cell r="L4295">
            <v>0.52439999999999998</v>
          </cell>
          <cell r="M4295" t="str">
            <v>DURA</v>
          </cell>
          <cell r="N4295" t="str">
            <v>401-156</v>
          </cell>
          <cell r="O4295">
            <v>10</v>
          </cell>
          <cell r="P4295" t="str">
            <v>D</v>
          </cell>
          <cell r="Q4295" t="str">
            <v>M</v>
          </cell>
          <cell r="R4295">
            <v>5.1654846335697409</v>
          </cell>
          <cell r="S4295">
            <v>5.8369976359338063</v>
          </cell>
          <cell r="T4295">
            <v>4.84</v>
          </cell>
          <cell r="U4295">
            <v>4.84</v>
          </cell>
          <cell r="V4295">
            <v>4.84</v>
          </cell>
          <cell r="W4295">
            <v>5.204301075268817</v>
          </cell>
          <cell r="X4295">
            <v>5.204301075268817</v>
          </cell>
          <cell r="Y4295">
            <v>5.204301075268817</v>
          </cell>
          <cell r="Z4295">
            <v>5.7825567502986859</v>
          </cell>
          <cell r="AB4295" t="str">
            <v/>
          </cell>
          <cell r="AC4295">
            <v>31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I4295" t="str">
            <v/>
          </cell>
          <cell r="AJ4295" t="str">
            <v/>
          </cell>
        </row>
        <row r="4296">
          <cell r="A4296" t="str">
            <v>ACTIVE</v>
          </cell>
          <cell r="B4296" t="str">
            <v>401-157</v>
          </cell>
          <cell r="C4296">
            <v>22557194</v>
          </cell>
          <cell r="D4296" t="str">
            <v>401-157</v>
          </cell>
          <cell r="E4296" t="str">
            <v>SCH 40</v>
          </cell>
          <cell r="F4296" t="str">
            <v>1-1/4X1X3/4 REDUCING TEE SXSXS</v>
          </cell>
          <cell r="G4296">
            <v>0.21199999999999999</v>
          </cell>
          <cell r="H4296">
            <v>9.6161503999999995E-2</v>
          </cell>
          <cell r="I4296">
            <v>50</v>
          </cell>
          <cell r="J4296" t="str">
            <v>-</v>
          </cell>
          <cell r="K4296">
            <v>5.7825567502986859</v>
          </cell>
          <cell r="L4296">
            <v>0.52439999999999998</v>
          </cell>
          <cell r="M4296" t="str">
            <v>DURA</v>
          </cell>
          <cell r="N4296" t="str">
            <v>401-157</v>
          </cell>
          <cell r="O4296">
            <v>10</v>
          </cell>
          <cell r="P4296" t="str">
            <v>D</v>
          </cell>
          <cell r="Q4296" t="str">
            <v>M</v>
          </cell>
          <cell r="R4296">
            <v>5.1654846335697409</v>
          </cell>
          <cell r="S4296">
            <v>5.8369976359338063</v>
          </cell>
          <cell r="T4296">
            <v>4.84</v>
          </cell>
          <cell r="U4296">
            <v>4.84</v>
          </cell>
          <cell r="V4296">
            <v>4.84</v>
          </cell>
          <cell r="W4296">
            <v>5.204301075268817</v>
          </cell>
          <cell r="X4296">
            <v>5.204301075268817</v>
          </cell>
          <cell r="Y4296">
            <v>5.204301075268817</v>
          </cell>
          <cell r="Z4296">
            <v>5.7825567502986859</v>
          </cell>
          <cell r="AB4296" t="str">
            <v/>
          </cell>
          <cell r="AC4296">
            <v>32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I4296" t="str">
            <v/>
          </cell>
          <cell r="AJ4296" t="str">
            <v/>
          </cell>
        </row>
        <row r="4297">
          <cell r="A4297" t="str">
            <v>ACTIVE</v>
          </cell>
          <cell r="B4297" t="str">
            <v>401-158</v>
          </cell>
          <cell r="C4297">
            <v>22557196</v>
          </cell>
          <cell r="D4297" t="str">
            <v>401-158</v>
          </cell>
          <cell r="E4297" t="str">
            <v>SCH 40</v>
          </cell>
          <cell r="F4297" t="str">
            <v>1-1/4X1X1 REDUCING TEE SXSXS</v>
          </cell>
          <cell r="G4297">
            <v>0.246</v>
          </cell>
          <cell r="H4297">
            <v>0.111583632</v>
          </cell>
          <cell r="I4297">
            <v>50</v>
          </cell>
          <cell r="J4297" t="str">
            <v>-</v>
          </cell>
          <cell r="K4297">
            <v>5.7825567502986859</v>
          </cell>
          <cell r="L4297">
            <v>0.52439999999999998</v>
          </cell>
          <cell r="M4297" t="str">
            <v>DURA</v>
          </cell>
          <cell r="N4297" t="str">
            <v>401-158</v>
          </cell>
          <cell r="O4297">
            <v>10</v>
          </cell>
          <cell r="P4297" t="str">
            <v>D</v>
          </cell>
          <cell r="Q4297" t="str">
            <v>M</v>
          </cell>
          <cell r="R4297">
            <v>5.1654846335697409</v>
          </cell>
          <cell r="S4297">
            <v>5.8369976359338063</v>
          </cell>
          <cell r="T4297">
            <v>4.84</v>
          </cell>
          <cell r="U4297">
            <v>4.84</v>
          </cell>
          <cell r="V4297">
            <v>4.84</v>
          </cell>
          <cell r="W4297">
            <v>5.204301075268817</v>
          </cell>
          <cell r="X4297">
            <v>5.204301075268817</v>
          </cell>
          <cell r="Y4297">
            <v>5.204301075268817</v>
          </cell>
          <cell r="Z4297">
            <v>5.7825567502986859</v>
          </cell>
          <cell r="AB4297" t="str">
            <v/>
          </cell>
          <cell r="AC4297">
            <v>33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I4297" t="str">
            <v/>
          </cell>
          <cell r="AJ4297" t="str">
            <v/>
          </cell>
        </row>
        <row r="4298">
          <cell r="A4298" t="str">
            <v>ACTIVE</v>
          </cell>
          <cell r="B4298" t="str">
            <v>401-166</v>
          </cell>
          <cell r="C4298">
            <v>22557198</v>
          </cell>
          <cell r="D4298" t="str">
            <v>401-166</v>
          </cell>
          <cell r="E4298" t="str">
            <v>SCH 40</v>
          </cell>
          <cell r="F4298" t="str">
            <v>1-1/4X1-1/4X1/2 REDUCING TEE SXSXS</v>
          </cell>
          <cell r="G4298">
            <v>0.25700000000000001</v>
          </cell>
          <cell r="H4298">
            <v>0.116573144</v>
          </cell>
          <cell r="I4298">
            <v>50</v>
          </cell>
          <cell r="J4298" t="str">
            <v>-</v>
          </cell>
          <cell r="K4298">
            <v>4.0333333333333332</v>
          </cell>
          <cell r="L4298">
            <v>0.37319999999999998</v>
          </cell>
          <cell r="M4298" t="str">
            <v>DURA</v>
          </cell>
          <cell r="N4298" t="str">
            <v>401-166</v>
          </cell>
          <cell r="O4298">
            <v>10</v>
          </cell>
          <cell r="P4298" t="str">
            <v>D</v>
          </cell>
          <cell r="Q4298" t="str">
            <v>M</v>
          </cell>
          <cell r="R4298">
            <v>3.6761229314420802</v>
          </cell>
          <cell r="S4298">
            <v>4.1540189125295504</v>
          </cell>
          <cell r="T4298">
            <v>3.4499999999999997</v>
          </cell>
          <cell r="U4298">
            <v>3.4499999999999997</v>
          </cell>
          <cell r="V4298">
            <v>3.4499999999999997</v>
          </cell>
          <cell r="W4298">
            <v>3.63</v>
          </cell>
          <cell r="X4298">
            <v>3.63</v>
          </cell>
          <cell r="Y4298">
            <v>3.63</v>
          </cell>
          <cell r="Z4298">
            <v>4.0333333333333332</v>
          </cell>
          <cell r="AB4298" t="str">
            <v/>
          </cell>
          <cell r="AC4298">
            <v>34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I4298" t="str">
            <v/>
          </cell>
          <cell r="AJ4298" t="str">
            <v/>
          </cell>
        </row>
        <row r="4299">
          <cell r="A4299" t="str">
            <v>ACTIVE</v>
          </cell>
          <cell r="B4299" t="str">
            <v>401-167</v>
          </cell>
          <cell r="C4299">
            <v>22557200</v>
          </cell>
          <cell r="D4299" t="str">
            <v>401-167</v>
          </cell>
          <cell r="E4299" t="str">
            <v>SCH 40</v>
          </cell>
          <cell r="F4299" t="str">
            <v>1-1/4X1-1/4X3/4 REDUCING TEE SXSXS</v>
          </cell>
          <cell r="G4299">
            <v>0.24099999999999999</v>
          </cell>
          <cell r="H4299">
            <v>0.10931567199999999</v>
          </cell>
          <cell r="I4299">
            <v>50</v>
          </cell>
          <cell r="J4299" t="str">
            <v>-</v>
          </cell>
          <cell r="K4299">
            <v>4.0333333333333332</v>
          </cell>
          <cell r="L4299">
            <v>0.36462</v>
          </cell>
          <cell r="M4299" t="str">
            <v>DURA</v>
          </cell>
          <cell r="N4299" t="str">
            <v>401-167</v>
          </cell>
          <cell r="O4299">
            <v>10</v>
          </cell>
          <cell r="P4299" t="str">
            <v>D</v>
          </cell>
          <cell r="Q4299" t="str">
            <v>M</v>
          </cell>
          <cell r="R4299">
            <v>3.6761229314420802</v>
          </cell>
          <cell r="S4299">
            <v>4.1540189125295504</v>
          </cell>
          <cell r="T4299">
            <v>3.4499999999999997</v>
          </cell>
          <cell r="U4299">
            <v>3.4499999999999997</v>
          </cell>
          <cell r="V4299">
            <v>3.4499999999999997</v>
          </cell>
          <cell r="W4299">
            <v>3.63</v>
          </cell>
          <cell r="X4299">
            <v>3.63</v>
          </cell>
          <cell r="Y4299">
            <v>3.63</v>
          </cell>
          <cell r="Z4299">
            <v>4.0333333333333332</v>
          </cell>
          <cell r="AB4299" t="str">
            <v/>
          </cell>
          <cell r="AC4299">
            <v>35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I4299" t="str">
            <v/>
          </cell>
          <cell r="AJ4299" t="str">
            <v/>
          </cell>
        </row>
        <row r="4300">
          <cell r="A4300" t="str">
            <v>ACTIVE</v>
          </cell>
          <cell r="B4300" t="str">
            <v>401-169</v>
          </cell>
          <cell r="C4300">
            <v>22557205</v>
          </cell>
          <cell r="D4300" t="str">
            <v>401-169</v>
          </cell>
          <cell r="E4300" t="str">
            <v>SCH 40</v>
          </cell>
          <cell r="F4300" t="str">
            <v>1-1/4X1-1/4X1-1/2 REDUCINGTEE SXSXS</v>
          </cell>
          <cell r="G4300">
            <v>0.33800000000000002</v>
          </cell>
          <cell r="H4300">
            <v>0.15331409600000001</v>
          </cell>
          <cell r="I4300">
            <v>25</v>
          </cell>
          <cell r="J4300" t="str">
            <v>-</v>
          </cell>
          <cell r="K4300">
            <v>7.5029868578255678</v>
          </cell>
          <cell r="L4300">
            <v>0.6804</v>
          </cell>
          <cell r="M4300" t="str">
            <v>DURA</v>
          </cell>
          <cell r="N4300" t="str">
            <v>401-169</v>
          </cell>
          <cell r="O4300" t="str">
            <v>BOX</v>
          </cell>
          <cell r="P4300" t="str">
            <v>D</v>
          </cell>
          <cell r="Q4300" t="str">
            <v>M</v>
          </cell>
          <cell r="R4300">
            <v>6.7021276595744688</v>
          </cell>
          <cell r="S4300">
            <v>7.573404255319149</v>
          </cell>
          <cell r="T4300">
            <v>6.28</v>
          </cell>
          <cell r="U4300">
            <v>6.28</v>
          </cell>
          <cell r="V4300">
            <v>6.28</v>
          </cell>
          <cell r="W4300">
            <v>6.752688172043011</v>
          </cell>
          <cell r="X4300">
            <v>6.752688172043011</v>
          </cell>
          <cell r="Y4300">
            <v>6.752688172043011</v>
          </cell>
          <cell r="Z4300">
            <v>7.5029868578255678</v>
          </cell>
          <cell r="AB4300" t="str">
            <v/>
          </cell>
          <cell r="AC4300">
            <v>37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I4300" t="str">
            <v/>
          </cell>
          <cell r="AJ4300" t="str">
            <v/>
          </cell>
        </row>
        <row r="4301">
          <cell r="A4301" t="str">
            <v>ACTIVE</v>
          </cell>
          <cell r="B4301" t="str">
            <v>401-199</v>
          </cell>
          <cell r="C4301">
            <v>22557207</v>
          </cell>
          <cell r="D4301" t="str">
            <v>401-199</v>
          </cell>
          <cell r="E4301" t="str">
            <v>SCH 40</v>
          </cell>
          <cell r="F4301" t="str">
            <v>1-1/2X1-1/4X1/2 REDUCING TEE SXSXS</v>
          </cell>
          <cell r="G4301">
            <v>0.248</v>
          </cell>
          <cell r="H4301">
            <v>0.11249081599999999</v>
          </cell>
          <cell r="I4301">
            <v>25</v>
          </cell>
          <cell r="J4301" t="str">
            <v>-</v>
          </cell>
          <cell r="K4301">
            <v>7.2162485065710866</v>
          </cell>
          <cell r="L4301">
            <v>0.65400000000000003</v>
          </cell>
          <cell r="M4301" t="str">
            <v>DURA</v>
          </cell>
          <cell r="N4301" t="str">
            <v>401-199</v>
          </cell>
          <cell r="O4301" t="str">
            <v>BOX</v>
          </cell>
          <cell r="P4301" t="str">
            <v>D</v>
          </cell>
          <cell r="Q4301" t="str">
            <v>M</v>
          </cell>
          <cell r="R4301">
            <v>6.4420803782505907</v>
          </cell>
          <cell r="S4301">
            <v>7.2795508274231668</v>
          </cell>
          <cell r="T4301">
            <v>6.04</v>
          </cell>
          <cell r="U4301">
            <v>6.04</v>
          </cell>
          <cell r="V4301">
            <v>6.04</v>
          </cell>
          <cell r="W4301">
            <v>6.4946236559139781</v>
          </cell>
          <cell r="X4301">
            <v>6.4946236559139781</v>
          </cell>
          <cell r="Y4301">
            <v>6.4946236559139781</v>
          </cell>
          <cell r="Z4301">
            <v>7.2162485065710866</v>
          </cell>
          <cell r="AB4301" t="str">
            <v/>
          </cell>
          <cell r="AC4301">
            <v>38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I4301" t="str">
            <v/>
          </cell>
          <cell r="AJ4301" t="str">
            <v/>
          </cell>
        </row>
        <row r="4302">
          <cell r="A4302" t="str">
            <v>ACTIVE</v>
          </cell>
          <cell r="B4302" t="str">
            <v>401-201</v>
          </cell>
          <cell r="C4302">
            <v>22557209</v>
          </cell>
          <cell r="D4302" t="str">
            <v>401-201</v>
          </cell>
          <cell r="E4302" t="str">
            <v>SCH 40</v>
          </cell>
          <cell r="F4302" t="str">
            <v>1-1/2X1-1/4X3/4 REDUCING TEE SXSXS</v>
          </cell>
          <cell r="G4302">
            <v>0.27600000000000002</v>
          </cell>
          <cell r="H4302">
            <v>0.12519139200000001</v>
          </cell>
          <cell r="I4302">
            <v>25</v>
          </cell>
          <cell r="J4302" t="str">
            <v>-</v>
          </cell>
          <cell r="K4302">
            <v>7.2162485065710866</v>
          </cell>
          <cell r="L4302">
            <v>0.65400000000000003</v>
          </cell>
          <cell r="M4302" t="str">
            <v>DURA</v>
          </cell>
          <cell r="N4302" t="str">
            <v>401-201</v>
          </cell>
          <cell r="O4302" t="str">
            <v>BOX</v>
          </cell>
          <cell r="P4302" t="str">
            <v>D</v>
          </cell>
          <cell r="Q4302" t="str">
            <v>M</v>
          </cell>
          <cell r="R4302">
            <v>6.4420803782505907</v>
          </cell>
          <cell r="S4302">
            <v>7.2795508274231668</v>
          </cell>
          <cell r="T4302">
            <v>6.04</v>
          </cell>
          <cell r="U4302">
            <v>6.04</v>
          </cell>
          <cell r="V4302">
            <v>6.04</v>
          </cell>
          <cell r="W4302">
            <v>6.4946236559139781</v>
          </cell>
          <cell r="X4302">
            <v>6.4946236559139781</v>
          </cell>
          <cell r="Y4302">
            <v>6.4946236559139781</v>
          </cell>
          <cell r="Z4302">
            <v>7.2162485065710866</v>
          </cell>
          <cell r="AB4302" t="str">
            <v/>
          </cell>
          <cell r="AC4302">
            <v>39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I4302" t="str">
            <v/>
          </cell>
          <cell r="AJ4302" t="str">
            <v/>
          </cell>
        </row>
        <row r="4303">
          <cell r="A4303" t="str">
            <v>ACTIVE</v>
          </cell>
          <cell r="B4303" t="str">
            <v>401-202</v>
          </cell>
          <cell r="C4303">
            <v>22557211</v>
          </cell>
          <cell r="D4303" t="str">
            <v>401-202</v>
          </cell>
          <cell r="E4303" t="str">
            <v>SCH 40</v>
          </cell>
          <cell r="F4303" t="str">
            <v>1-1/2X1-1/4X1 REDUCING TEE SXSXS</v>
          </cell>
          <cell r="G4303">
            <v>0.3</v>
          </cell>
          <cell r="H4303">
            <v>0.13607759999999999</v>
          </cell>
          <cell r="I4303">
            <v>25</v>
          </cell>
          <cell r="J4303" t="str">
            <v>-</v>
          </cell>
          <cell r="K4303">
            <v>7.2162485065710866</v>
          </cell>
          <cell r="L4303">
            <v>0.65400000000000003</v>
          </cell>
          <cell r="M4303" t="str">
            <v>DURA</v>
          </cell>
          <cell r="N4303" t="str">
            <v>401-202</v>
          </cell>
          <cell r="O4303" t="str">
            <v>BOX</v>
          </cell>
          <cell r="P4303" t="str">
            <v>D</v>
          </cell>
          <cell r="Q4303" t="str">
            <v>M</v>
          </cell>
          <cell r="R4303">
            <v>6.4420803782505907</v>
          </cell>
          <cell r="S4303">
            <v>7.2795508274231668</v>
          </cell>
          <cell r="T4303">
            <v>6.04</v>
          </cell>
          <cell r="U4303">
            <v>6.04</v>
          </cell>
          <cell r="V4303">
            <v>6.04</v>
          </cell>
          <cell r="W4303">
            <v>6.4946236559139781</v>
          </cell>
          <cell r="X4303">
            <v>6.4946236559139781</v>
          </cell>
          <cell r="Y4303">
            <v>6.4946236559139781</v>
          </cell>
          <cell r="Z4303">
            <v>7.2162485065710866</v>
          </cell>
          <cell r="AB4303" t="str">
            <v/>
          </cell>
          <cell r="AC4303">
            <v>40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I4303" t="str">
            <v/>
          </cell>
          <cell r="AJ4303" t="str">
            <v/>
          </cell>
        </row>
        <row r="4304">
          <cell r="A4304" t="str">
            <v>ACTIVE</v>
          </cell>
          <cell r="B4304" t="str">
            <v>401-209</v>
          </cell>
          <cell r="C4304">
            <v>22557213</v>
          </cell>
          <cell r="D4304" t="str">
            <v>401-209</v>
          </cell>
          <cell r="E4304" t="str">
            <v>SCH 40</v>
          </cell>
          <cell r="F4304" t="str">
            <v>1-1/2X1-1/2X1/2 REDUCING TEE SXSXS</v>
          </cell>
          <cell r="G4304">
            <v>7.21</v>
          </cell>
          <cell r="H4304">
            <v>3.27039832</v>
          </cell>
          <cell r="I4304">
            <v>25</v>
          </cell>
          <cell r="J4304" t="str">
            <v>-</v>
          </cell>
          <cell r="K4304">
            <v>7.0555555555555554</v>
          </cell>
          <cell r="L4304">
            <v>0.65400000000000003</v>
          </cell>
          <cell r="M4304" t="str">
            <v>DURA</v>
          </cell>
          <cell r="N4304" t="str">
            <v>401-209</v>
          </cell>
          <cell r="O4304" t="str">
            <v>BOX</v>
          </cell>
          <cell r="P4304" t="str">
            <v>D</v>
          </cell>
          <cell r="Q4304" t="str">
            <v>M</v>
          </cell>
          <cell r="R4304">
            <v>6.4420803782505907</v>
          </cell>
          <cell r="S4304">
            <v>7.2795508274231668</v>
          </cell>
          <cell r="T4304">
            <v>6.03</v>
          </cell>
          <cell r="U4304">
            <v>6.03</v>
          </cell>
          <cell r="V4304">
            <v>6.03</v>
          </cell>
          <cell r="W4304">
            <v>6.35</v>
          </cell>
          <cell r="X4304">
            <v>6.35</v>
          </cell>
          <cell r="Y4304">
            <v>6.35</v>
          </cell>
          <cell r="Z4304">
            <v>7.0555555555555554</v>
          </cell>
          <cell r="AB4304" t="str">
            <v/>
          </cell>
          <cell r="AC4304">
            <v>41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I4304" t="str">
            <v/>
          </cell>
          <cell r="AJ4304" t="str">
            <v/>
          </cell>
        </row>
        <row r="4305">
          <cell r="A4305" t="str">
            <v>ACTIVE</v>
          </cell>
          <cell r="B4305" t="str">
            <v>401-211</v>
          </cell>
          <cell r="C4305">
            <v>22557217</v>
          </cell>
          <cell r="D4305" t="str">
            <v>401-211</v>
          </cell>
          <cell r="E4305" t="str">
            <v>SCH 40</v>
          </cell>
          <cell r="F4305" t="str">
            <v>1-1/2X1-1/2X1 REDUCING TEE SXSXS</v>
          </cell>
          <cell r="G4305">
            <v>0.33400000000000002</v>
          </cell>
          <cell r="H4305">
            <v>0.151499728</v>
          </cell>
          <cell r="I4305">
            <v>25</v>
          </cell>
          <cell r="J4305" t="str">
            <v>-</v>
          </cell>
          <cell r="K4305">
            <v>7.0555555555555554</v>
          </cell>
          <cell r="L4305">
            <v>0.62212000000000001</v>
          </cell>
          <cell r="M4305" t="str">
            <v>DURA</v>
          </cell>
          <cell r="N4305" t="str">
            <v>401-211</v>
          </cell>
          <cell r="O4305" t="str">
            <v>BOX</v>
          </cell>
          <cell r="P4305" t="str">
            <v>D</v>
          </cell>
          <cell r="Q4305" t="str">
            <v>M</v>
          </cell>
          <cell r="R4305">
            <v>8.0969267139479904</v>
          </cell>
          <cell r="S4305">
            <v>9.1495271867612278</v>
          </cell>
          <cell r="T4305">
            <v>6.03</v>
          </cell>
          <cell r="U4305">
            <v>6.03</v>
          </cell>
          <cell r="V4305">
            <v>6.03</v>
          </cell>
          <cell r="W4305">
            <v>6.35</v>
          </cell>
          <cell r="X4305">
            <v>6.35</v>
          </cell>
          <cell r="Y4305">
            <v>6.35</v>
          </cell>
          <cell r="Z4305">
            <v>7.0555555555555554</v>
          </cell>
          <cell r="AB4305" t="str">
            <v/>
          </cell>
          <cell r="AC4305">
            <v>43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I4305" t="str">
            <v>00810673012503</v>
          </cell>
          <cell r="AJ4305" t="str">
            <v/>
          </cell>
        </row>
        <row r="4306">
          <cell r="A4306" t="str">
            <v>ACTIVE</v>
          </cell>
          <cell r="B4306" t="str">
            <v>401-212</v>
          </cell>
          <cell r="C4306">
            <v>22557219</v>
          </cell>
          <cell r="D4306" t="str">
            <v>401-212</v>
          </cell>
          <cell r="E4306" t="str">
            <v>SCH 40</v>
          </cell>
          <cell r="F4306" t="str">
            <v>1-1/2X1-1/2X1-1/4 REDUCINGTEE SXSXS</v>
          </cell>
          <cell r="G4306">
            <v>0.374</v>
          </cell>
          <cell r="H4306">
            <v>0.169643408</v>
          </cell>
          <cell r="I4306">
            <v>25</v>
          </cell>
          <cell r="J4306" t="str">
            <v>-</v>
          </cell>
          <cell r="K4306">
            <v>7.2162485065710866</v>
          </cell>
          <cell r="L4306">
            <v>0.67362</v>
          </cell>
          <cell r="M4306" t="str">
            <v>DURA</v>
          </cell>
          <cell r="N4306" t="str">
            <v>401-212</v>
          </cell>
          <cell r="O4306" t="str">
            <v>BOX</v>
          </cell>
          <cell r="P4306" t="str">
            <v>D</v>
          </cell>
          <cell r="Q4306" t="str">
            <v>M</v>
          </cell>
          <cell r="R4306">
            <v>6.4420803782505907</v>
          </cell>
          <cell r="S4306">
            <v>7.2795508274231668</v>
          </cell>
          <cell r="T4306">
            <v>6.04</v>
          </cell>
          <cell r="U4306">
            <v>6.04</v>
          </cell>
          <cell r="V4306">
            <v>6.04</v>
          </cell>
          <cell r="W4306">
            <v>6.4946236559139781</v>
          </cell>
          <cell r="X4306">
            <v>6.4946236559139781</v>
          </cell>
          <cell r="Y4306">
            <v>6.4946236559139781</v>
          </cell>
          <cell r="Z4306">
            <v>7.2162485065710866</v>
          </cell>
          <cell r="AB4306" t="str">
            <v/>
          </cell>
          <cell r="AC4306">
            <v>44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I4306" t="str">
            <v/>
          </cell>
          <cell r="AJ4306" t="str">
            <v/>
          </cell>
        </row>
        <row r="4307">
          <cell r="A4307" t="str">
            <v>ACTIVE</v>
          </cell>
          <cell r="B4307" t="str">
            <v>401-213</v>
          </cell>
          <cell r="C4307">
            <v>22557220</v>
          </cell>
          <cell r="D4307" t="str">
            <v>401-213</v>
          </cell>
          <cell r="E4307" t="str">
            <v>SCH 40</v>
          </cell>
          <cell r="F4307" t="str">
            <v>1-1/2X1-1/2X2 REDUCING TEE SXSXS</v>
          </cell>
          <cell r="G4307">
            <v>8.7200000000000006</v>
          </cell>
          <cell r="H4307">
            <v>3.9553222400000001</v>
          </cell>
          <cell r="I4307">
            <v>20</v>
          </cell>
          <cell r="J4307" t="str">
            <v>-</v>
          </cell>
          <cell r="K4307">
            <v>10.298685782556749</v>
          </cell>
          <cell r="L4307">
            <v>0.9620200000000001</v>
          </cell>
          <cell r="M4307" t="str">
            <v>DURA</v>
          </cell>
          <cell r="N4307" t="str">
            <v>401-213</v>
          </cell>
          <cell r="O4307" t="str">
            <v>BOX</v>
          </cell>
          <cell r="P4307" t="str">
            <v>D</v>
          </cell>
          <cell r="Q4307" t="str">
            <v>M</v>
          </cell>
          <cell r="R4307">
            <v>9.1962174940898365</v>
          </cell>
          <cell r="S4307">
            <v>10.391725768321514</v>
          </cell>
          <cell r="T4307">
            <v>8.6199999999999992</v>
          </cell>
          <cell r="U4307">
            <v>8.6199999999999992</v>
          </cell>
          <cell r="V4307">
            <v>8.6199999999999992</v>
          </cell>
          <cell r="W4307">
            <v>9.2688172043010741</v>
          </cell>
          <cell r="X4307">
            <v>9.2688172043010741</v>
          </cell>
          <cell r="Y4307">
            <v>9.2688172043010741</v>
          </cell>
          <cell r="Z4307">
            <v>10.298685782556749</v>
          </cell>
          <cell r="AB4307" t="str">
            <v/>
          </cell>
          <cell r="AC4307">
            <v>45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I4307" t="str">
            <v/>
          </cell>
          <cell r="AJ4307" t="str">
            <v/>
          </cell>
        </row>
        <row r="4308">
          <cell r="A4308" t="str">
            <v>ACTIVE</v>
          </cell>
          <cell r="B4308" t="str">
            <v>401-238</v>
          </cell>
          <cell r="C4308">
            <v>22557222</v>
          </cell>
          <cell r="D4308" t="str">
            <v>401-238</v>
          </cell>
          <cell r="E4308" t="str">
            <v>SCH 40</v>
          </cell>
          <cell r="F4308" t="str">
            <v>2X1-1/2X3/4 REDUCING TEE SXSXS</v>
          </cell>
          <cell r="G4308">
            <v>0.40899999999999997</v>
          </cell>
          <cell r="H4308">
            <v>0.18551912799999998</v>
          </cell>
          <cell r="I4308">
            <v>25</v>
          </cell>
          <cell r="J4308" t="str">
            <v>-</v>
          </cell>
          <cell r="K4308">
            <v>10.298685782556749</v>
          </cell>
          <cell r="L4308">
            <v>0.93400000000000005</v>
          </cell>
          <cell r="M4308" t="str">
            <v>DURA</v>
          </cell>
          <cell r="N4308" t="str">
            <v>401-238</v>
          </cell>
          <cell r="O4308" t="str">
            <v>BOX</v>
          </cell>
          <cell r="P4308" t="str">
            <v>D</v>
          </cell>
          <cell r="Q4308" t="str">
            <v>M</v>
          </cell>
          <cell r="R4308">
            <v>9.1962174940898365</v>
          </cell>
          <cell r="S4308">
            <v>10.391725768321514</v>
          </cell>
          <cell r="T4308">
            <v>8.6199999999999992</v>
          </cell>
          <cell r="U4308">
            <v>8.6199999999999992</v>
          </cell>
          <cell r="V4308">
            <v>8.6199999999999992</v>
          </cell>
          <cell r="W4308">
            <v>9.2688172043010741</v>
          </cell>
          <cell r="X4308">
            <v>9.2688172043010741</v>
          </cell>
          <cell r="Y4308">
            <v>9.2688172043010741</v>
          </cell>
          <cell r="Z4308">
            <v>10.298685782556749</v>
          </cell>
          <cell r="AB4308" t="str">
            <v/>
          </cell>
          <cell r="AC4308">
            <v>46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I4308" t="str">
            <v/>
          </cell>
          <cell r="AJ4308" t="str">
            <v/>
          </cell>
        </row>
        <row r="4309">
          <cell r="A4309" t="str">
            <v>ACTIVE</v>
          </cell>
          <cell r="B4309" t="str">
            <v>401-239</v>
          </cell>
          <cell r="C4309">
            <v>22557224</v>
          </cell>
          <cell r="D4309" t="str">
            <v>401-239</v>
          </cell>
          <cell r="E4309" t="str">
            <v>SCH 40</v>
          </cell>
          <cell r="F4309" t="str">
            <v>2X1-1/2X1 REDUCING TEE SXSXS</v>
          </cell>
          <cell r="G4309">
            <v>0.41</v>
          </cell>
          <cell r="H4309">
            <v>0.18597271999999998</v>
          </cell>
          <cell r="I4309">
            <v>25</v>
          </cell>
          <cell r="J4309" t="str">
            <v>-</v>
          </cell>
          <cell r="K4309">
            <v>10.298685782556749</v>
          </cell>
          <cell r="L4309">
            <v>0.93400000000000005</v>
          </cell>
          <cell r="M4309" t="str">
            <v>DURA</v>
          </cell>
          <cell r="N4309" t="str">
            <v>401-239</v>
          </cell>
          <cell r="O4309" t="str">
            <v>BOX</v>
          </cell>
          <cell r="P4309" t="str">
            <v>D</v>
          </cell>
          <cell r="Q4309" t="str">
            <v>M</v>
          </cell>
          <cell r="R4309">
            <v>9.1962174940898365</v>
          </cell>
          <cell r="S4309">
            <v>10.391725768321514</v>
          </cell>
          <cell r="T4309">
            <v>8.6199999999999992</v>
          </cell>
          <cell r="U4309">
            <v>8.6199999999999992</v>
          </cell>
          <cell r="V4309">
            <v>8.6199999999999992</v>
          </cell>
          <cell r="W4309">
            <v>9.2688172043010741</v>
          </cell>
          <cell r="X4309">
            <v>9.2688172043010741</v>
          </cell>
          <cell r="Y4309">
            <v>9.2688172043010741</v>
          </cell>
          <cell r="Z4309">
            <v>10.298685782556749</v>
          </cell>
          <cell r="AB4309" t="str">
            <v/>
          </cell>
          <cell r="AC4309">
            <v>47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I4309" t="str">
            <v/>
          </cell>
          <cell r="AJ4309" t="str">
            <v/>
          </cell>
        </row>
        <row r="4310">
          <cell r="A4310" t="str">
            <v>ACTIVE</v>
          </cell>
          <cell r="B4310" t="str">
            <v>436-103</v>
          </cell>
          <cell r="C4310">
            <v>22557226</v>
          </cell>
          <cell r="D4310" t="str">
            <v>436-103</v>
          </cell>
          <cell r="E4310" t="str">
            <v>SCH 40</v>
          </cell>
          <cell r="F4310" t="str">
            <v>3/4X1-1/4 RED MALE ADAPTER MIPTXS</v>
          </cell>
          <cell r="G4310">
            <v>0.128</v>
          </cell>
          <cell r="H4310">
            <v>5.8059776E-2</v>
          </cell>
          <cell r="I4310">
            <v>100</v>
          </cell>
          <cell r="J4310" t="str">
            <v>-</v>
          </cell>
          <cell r="K4310">
            <v>3.8351254480286734</v>
          </cell>
          <cell r="L4310">
            <v>0.34699999999999998</v>
          </cell>
          <cell r="M4310" t="str">
            <v>DURA</v>
          </cell>
          <cell r="N4310" t="str">
            <v>436-103</v>
          </cell>
          <cell r="O4310">
            <v>10</v>
          </cell>
          <cell r="P4310" t="str">
            <v>D</v>
          </cell>
          <cell r="Q4310" t="str">
            <v>M</v>
          </cell>
          <cell r="R4310">
            <v>3.4160756501182035</v>
          </cell>
          <cell r="S4310">
            <v>3.8601654846335696</v>
          </cell>
          <cell r="T4310">
            <v>3.21</v>
          </cell>
          <cell r="U4310">
            <v>3.21</v>
          </cell>
          <cell r="V4310">
            <v>3.21</v>
          </cell>
          <cell r="W4310">
            <v>3.4516129032258061</v>
          </cell>
          <cell r="X4310">
            <v>3.4516129032258061</v>
          </cell>
          <cell r="Y4310">
            <v>3.4516129032258061</v>
          </cell>
          <cell r="Z4310">
            <v>3.8351254480286734</v>
          </cell>
          <cell r="AB4310" t="str">
            <v/>
          </cell>
          <cell r="AC4310">
            <v>371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I4310" t="str">
            <v/>
          </cell>
          <cell r="AJ4310" t="str">
            <v/>
          </cell>
        </row>
        <row r="4311">
          <cell r="A4311" t="str">
            <v>ACTIVE</v>
          </cell>
          <cell r="B4311" t="str">
            <v>436-131</v>
          </cell>
          <cell r="C4311">
            <v>22557230</v>
          </cell>
          <cell r="D4311" t="str">
            <v>436-131</v>
          </cell>
          <cell r="E4311" t="str">
            <v>SCH 40</v>
          </cell>
          <cell r="F4311" t="str">
            <v>1X3/4 RED MALE ADAPTER MIPT X S</v>
          </cell>
          <cell r="G4311">
            <v>6.6000000000000003E-2</v>
          </cell>
          <cell r="H4311">
            <v>2.9937072000000002E-2</v>
          </cell>
          <cell r="I4311">
            <v>200</v>
          </cell>
          <cell r="J4311" t="str">
            <v>-</v>
          </cell>
          <cell r="K4311">
            <v>4.844444444444445</v>
          </cell>
          <cell r="L4311">
            <v>0.43774999999999997</v>
          </cell>
          <cell r="M4311" t="str">
            <v>DURA</v>
          </cell>
          <cell r="N4311" t="str">
            <v>436-131</v>
          </cell>
          <cell r="O4311">
            <v>10</v>
          </cell>
          <cell r="P4311" t="str">
            <v>D</v>
          </cell>
          <cell r="Q4311" t="str">
            <v>M</v>
          </cell>
          <cell r="R4311">
            <v>4.4089834515366428</v>
          </cell>
          <cell r="S4311">
            <v>4.9821513002364055</v>
          </cell>
          <cell r="T4311">
            <v>4.1399999999999997</v>
          </cell>
          <cell r="U4311">
            <v>4.1399999999999997</v>
          </cell>
          <cell r="V4311">
            <v>4.1399999999999997</v>
          </cell>
          <cell r="W4311">
            <v>4.3600000000000003</v>
          </cell>
          <cell r="X4311">
            <v>4.3600000000000003</v>
          </cell>
          <cell r="Y4311">
            <v>4.3600000000000003</v>
          </cell>
          <cell r="Z4311">
            <v>4.844444444444445</v>
          </cell>
          <cell r="AB4311" t="str">
            <v/>
          </cell>
          <cell r="AC4311">
            <v>372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I4311" t="str">
            <v>00812361018293</v>
          </cell>
          <cell r="AJ4311" t="str">
            <v/>
          </cell>
        </row>
        <row r="4312">
          <cell r="A4312" t="str">
            <v>ACTIVE</v>
          </cell>
          <cell r="B4312" t="str">
            <v>436-168</v>
          </cell>
          <cell r="C4312">
            <v>22557234</v>
          </cell>
          <cell r="D4312" t="str">
            <v>436-168</v>
          </cell>
          <cell r="E4312" t="str">
            <v>SCH 40</v>
          </cell>
          <cell r="F4312" t="str">
            <v>1-1/4X1 RED MALE ADAPTER MIPT X S</v>
          </cell>
          <cell r="G4312">
            <v>0.13200000000000001</v>
          </cell>
          <cell r="H4312">
            <v>5.9874144000000004E-2</v>
          </cell>
          <cell r="I4312">
            <v>100</v>
          </cell>
          <cell r="J4312" t="str">
            <v>-</v>
          </cell>
          <cell r="K4312">
            <v>5.9222222222222225</v>
          </cell>
          <cell r="L4312">
            <v>0.609657</v>
          </cell>
          <cell r="M4312" t="str">
            <v>DURA</v>
          </cell>
          <cell r="N4312" t="str">
            <v>436-168</v>
          </cell>
          <cell r="O4312">
            <v>5</v>
          </cell>
          <cell r="P4312" t="str">
            <v>D</v>
          </cell>
          <cell r="Q4312" t="str">
            <v>M</v>
          </cell>
          <cell r="R4312">
            <v>5.4018912529550827</v>
          </cell>
          <cell r="S4312">
            <v>6.1041371158392428</v>
          </cell>
          <cell r="T4312">
            <v>5.0599999999999996</v>
          </cell>
          <cell r="U4312">
            <v>5.0599999999999996</v>
          </cell>
          <cell r="V4312">
            <v>5.0599999999999996</v>
          </cell>
          <cell r="W4312">
            <v>5.33</v>
          </cell>
          <cell r="X4312">
            <v>5.33</v>
          </cell>
          <cell r="Y4312">
            <v>5.33</v>
          </cell>
          <cell r="Z4312">
            <v>5.9222222222222225</v>
          </cell>
          <cell r="AB4312" t="str">
            <v/>
          </cell>
          <cell r="AC4312">
            <v>374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I4312" t="str">
            <v/>
          </cell>
          <cell r="AJ4312" t="str">
            <v/>
          </cell>
        </row>
        <row r="4313">
          <cell r="A4313" t="str">
            <v>ACTIVE</v>
          </cell>
          <cell r="B4313" t="str">
            <v>436-212</v>
          </cell>
          <cell r="C4313">
            <v>22557238</v>
          </cell>
          <cell r="D4313" t="str">
            <v>436-212</v>
          </cell>
          <cell r="E4313" t="str">
            <v>SCH 40</v>
          </cell>
          <cell r="F4313" t="str">
            <v>1-1/2X1-1/4 RED MALE ADAPTER MXS</v>
          </cell>
          <cell r="G4313">
            <v>0.151</v>
          </cell>
          <cell r="H4313">
            <v>6.8492391999999999E-2</v>
          </cell>
          <cell r="I4313">
            <v>50</v>
          </cell>
          <cell r="J4313" t="str">
            <v>-</v>
          </cell>
          <cell r="K4313">
            <v>7.1555555555555559</v>
          </cell>
          <cell r="L4313">
            <v>0.82091000000000003</v>
          </cell>
          <cell r="M4313" t="str">
            <v>DURA</v>
          </cell>
          <cell r="N4313" t="str">
            <v>436-212</v>
          </cell>
          <cell r="O4313">
            <v>5</v>
          </cell>
          <cell r="P4313" t="str">
            <v>D</v>
          </cell>
          <cell r="Q4313" t="str">
            <v>M</v>
          </cell>
          <cell r="R4313">
            <v>6.5248226950354606</v>
          </cell>
          <cell r="S4313">
            <v>7.3730496453900702</v>
          </cell>
          <cell r="T4313">
            <v>6.12</v>
          </cell>
          <cell r="U4313">
            <v>6.12</v>
          </cell>
          <cell r="V4313">
            <v>6.12</v>
          </cell>
          <cell r="W4313">
            <v>6.44</v>
          </cell>
          <cell r="X4313">
            <v>6.44</v>
          </cell>
          <cell r="Y4313">
            <v>6.44</v>
          </cell>
          <cell r="Z4313">
            <v>7.1555555555555559</v>
          </cell>
          <cell r="AB4313" t="str">
            <v/>
          </cell>
          <cell r="AC4313">
            <v>378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I4313" t="str">
            <v/>
          </cell>
          <cell r="AJ4313" t="str">
            <v/>
          </cell>
        </row>
        <row r="4314">
          <cell r="A4314" t="str">
            <v>ACTIVE</v>
          </cell>
          <cell r="B4314" t="str">
            <v>436-247-2</v>
          </cell>
          <cell r="C4314">
            <v>22557254</v>
          </cell>
          <cell r="D4314" t="str">
            <v>436-247-2</v>
          </cell>
          <cell r="E4314" t="str">
            <v>SCH 40</v>
          </cell>
          <cell r="F4314" t="str">
            <v>2X1/2 RED MALE ADAPTER MIPTXS</v>
          </cell>
          <cell r="G4314">
            <v>0.21099999999999999</v>
          </cell>
          <cell r="H4314">
            <v>9.5707911999999992E-2</v>
          </cell>
          <cell r="I4314">
            <v>50</v>
          </cell>
          <cell r="J4314" t="str">
            <v>-</v>
          </cell>
          <cell r="K4314">
            <v>8.3393070489844678</v>
          </cell>
          <cell r="L4314">
            <v>0.755</v>
          </cell>
          <cell r="M4314" t="str">
            <v>DURA</v>
          </cell>
          <cell r="N4314" t="str">
            <v>436-247-2</v>
          </cell>
          <cell r="O4314">
            <v>5</v>
          </cell>
          <cell r="P4314" t="str">
            <v>D</v>
          </cell>
          <cell r="Q4314" t="str">
            <v>M</v>
          </cell>
          <cell r="R4314">
            <v>7.4349881796690314</v>
          </cell>
          <cell r="S4314">
            <v>8.4015366430260041</v>
          </cell>
          <cell r="T4314">
            <v>6.98</v>
          </cell>
          <cell r="U4314">
            <v>6.98</v>
          </cell>
          <cell r="V4314">
            <v>6.98</v>
          </cell>
          <cell r="W4314">
            <v>7.5053763440860219</v>
          </cell>
          <cell r="X4314">
            <v>7.5053763440860219</v>
          </cell>
          <cell r="Y4314">
            <v>7.5053763440860219</v>
          </cell>
          <cell r="Z4314">
            <v>8.3393070489844678</v>
          </cell>
          <cell r="AB4314" t="str">
            <v/>
          </cell>
          <cell r="AC4314">
            <v>380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I4314" t="str">
            <v/>
          </cell>
          <cell r="AJ4314" t="str">
            <v/>
          </cell>
        </row>
        <row r="4315">
          <cell r="A4315" t="str">
            <v>ACTIVE</v>
          </cell>
          <cell r="B4315" t="str">
            <v>436-249-2</v>
          </cell>
          <cell r="C4315">
            <v>22557256</v>
          </cell>
          <cell r="D4315" t="str">
            <v>436-249-2</v>
          </cell>
          <cell r="E4315" t="str">
            <v>SCH 40</v>
          </cell>
          <cell r="F4315" t="str">
            <v>2X1 REDUCING MALE ADAPTER MIPT X S</v>
          </cell>
          <cell r="G4315">
            <v>0.13300000000000001</v>
          </cell>
          <cell r="H4315">
            <v>6.0327736E-2</v>
          </cell>
          <cell r="I4315">
            <v>50</v>
          </cell>
          <cell r="J4315" t="str">
            <v>-</v>
          </cell>
          <cell r="K4315">
            <v>8.3393070489844678</v>
          </cell>
          <cell r="L4315">
            <v>0.755</v>
          </cell>
          <cell r="M4315" t="str">
            <v>DURA</v>
          </cell>
          <cell r="N4315" t="str">
            <v>436-249-2</v>
          </cell>
          <cell r="O4315">
            <v>5</v>
          </cell>
          <cell r="P4315" t="str">
            <v>D</v>
          </cell>
          <cell r="Q4315" t="str">
            <v>M</v>
          </cell>
          <cell r="R4315">
            <v>7.4349881796690314</v>
          </cell>
          <cell r="S4315">
            <v>8.4015366430260041</v>
          </cell>
          <cell r="T4315">
            <v>6.98</v>
          </cell>
          <cell r="U4315">
            <v>6.98</v>
          </cell>
          <cell r="V4315">
            <v>6.98</v>
          </cell>
          <cell r="W4315">
            <v>7.5053763440860219</v>
          </cell>
          <cell r="X4315">
            <v>7.5053763440860219</v>
          </cell>
          <cell r="Y4315">
            <v>7.5053763440860219</v>
          </cell>
          <cell r="Z4315">
            <v>8.3393070489844678</v>
          </cell>
          <cell r="AB4315" t="str">
            <v/>
          </cell>
          <cell r="AC4315">
            <v>381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I4315" t="str">
            <v/>
          </cell>
          <cell r="AJ4315" t="str">
            <v/>
          </cell>
        </row>
        <row r="4316">
          <cell r="A4316" t="str">
            <v>ACTIVE</v>
          </cell>
          <cell r="B4316" t="str">
            <v>436-251-2</v>
          </cell>
          <cell r="C4316">
            <v>22557258</v>
          </cell>
          <cell r="D4316" t="str">
            <v>436-251-2</v>
          </cell>
          <cell r="E4316" t="str">
            <v>SCH 40</v>
          </cell>
          <cell r="F4316" t="str">
            <v>2X1-1/2 RED MALE ADAPTER MIPTXS</v>
          </cell>
          <cell r="G4316">
            <v>0.13</v>
          </cell>
          <cell r="H4316">
            <v>5.8966959999999999E-2</v>
          </cell>
          <cell r="I4316">
            <v>50</v>
          </cell>
          <cell r="J4316" t="str">
            <v>-</v>
          </cell>
          <cell r="K4316">
            <v>8.3393070489844678</v>
          </cell>
          <cell r="L4316">
            <v>0.95738500000000004</v>
          </cell>
          <cell r="M4316" t="str">
            <v>DURA</v>
          </cell>
          <cell r="N4316" t="str">
            <v>436-251-2</v>
          </cell>
          <cell r="O4316">
            <v>5</v>
          </cell>
          <cell r="P4316" t="str">
            <v>D</v>
          </cell>
          <cell r="Q4316" t="str">
            <v>M</v>
          </cell>
          <cell r="R4316">
            <v>7.4349881796690314</v>
          </cell>
          <cell r="S4316">
            <v>8.4015366430260041</v>
          </cell>
          <cell r="T4316">
            <v>6.98</v>
          </cell>
          <cell r="U4316">
            <v>6.98</v>
          </cell>
          <cell r="V4316">
            <v>6.98</v>
          </cell>
          <cell r="W4316">
            <v>7.5053763440860219</v>
          </cell>
          <cell r="X4316">
            <v>7.5053763440860219</v>
          </cell>
          <cell r="Y4316">
            <v>7.5053763440860219</v>
          </cell>
          <cell r="Z4316">
            <v>8.3393070489844678</v>
          </cell>
          <cell r="AB4316" t="str">
            <v/>
          </cell>
          <cell r="AC4316">
            <v>382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I4316" t="str">
            <v/>
          </cell>
          <cell r="AJ4316" t="str">
            <v/>
          </cell>
        </row>
        <row r="4317">
          <cell r="A4317" t="str">
            <v>ACTIVE</v>
          </cell>
          <cell r="B4317" t="str">
            <v>436-287-2</v>
          </cell>
          <cell r="C4317">
            <v>22557262</v>
          </cell>
          <cell r="D4317" t="str">
            <v>436-287-2</v>
          </cell>
          <cell r="E4317" t="str">
            <v>SCH 40</v>
          </cell>
          <cell r="F4317" t="str">
            <v>2-1/2X1/2 RED MALE ADAPTER MIPTXS</v>
          </cell>
          <cell r="G4317">
            <v>0.39700000000000002</v>
          </cell>
          <cell r="H4317">
            <v>0.180076024</v>
          </cell>
          <cell r="I4317">
            <v>25</v>
          </cell>
          <cell r="J4317" t="str">
            <v>-</v>
          </cell>
          <cell r="K4317">
            <v>12.974910394265232</v>
          </cell>
          <cell r="L4317">
            <v>1.1759999999999999</v>
          </cell>
          <cell r="M4317" t="str">
            <v>DURA</v>
          </cell>
          <cell r="N4317" t="str">
            <v>436-287-2</v>
          </cell>
          <cell r="O4317">
            <v>5</v>
          </cell>
          <cell r="P4317" t="str">
            <v>D</v>
          </cell>
          <cell r="Q4317" t="str">
            <v>M</v>
          </cell>
          <cell r="R4317">
            <v>11.583924349881798</v>
          </cell>
          <cell r="S4317">
            <v>13.08983451536643</v>
          </cell>
          <cell r="T4317">
            <v>10.86</v>
          </cell>
          <cell r="U4317">
            <v>10.86</v>
          </cell>
          <cell r="V4317">
            <v>10.86</v>
          </cell>
          <cell r="W4317">
            <v>11.677419354838708</v>
          </cell>
          <cell r="X4317">
            <v>11.677419354838708</v>
          </cell>
          <cell r="Y4317">
            <v>11.677419354838708</v>
          </cell>
          <cell r="Z4317">
            <v>12.974910394265232</v>
          </cell>
          <cell r="AB4317" t="str">
            <v/>
          </cell>
          <cell r="AC4317">
            <v>383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I4317" t="str">
            <v/>
          </cell>
          <cell r="AJ4317" t="str">
            <v/>
          </cell>
        </row>
        <row r="4318">
          <cell r="A4318" t="str">
            <v>ACTIVE</v>
          </cell>
          <cell r="B4318" t="str">
            <v>436-288-2</v>
          </cell>
          <cell r="C4318">
            <v>22557264</v>
          </cell>
          <cell r="D4318" t="str">
            <v>436-288-2</v>
          </cell>
          <cell r="E4318" t="str">
            <v>SCH 40</v>
          </cell>
          <cell r="F4318" t="str">
            <v>2-1/2X3/4 RED MALE ADAPTER MIPTXS</v>
          </cell>
          <cell r="G4318">
            <v>0.39600000000000002</v>
          </cell>
          <cell r="H4318">
            <v>0.179622432</v>
          </cell>
          <cell r="I4318">
            <v>25</v>
          </cell>
          <cell r="J4318" t="str">
            <v>-</v>
          </cell>
          <cell r="K4318">
            <v>12.974910394265232</v>
          </cell>
          <cell r="L4318">
            <v>1.1759999999999999</v>
          </cell>
          <cell r="M4318" t="str">
            <v>DURA</v>
          </cell>
          <cell r="N4318" t="str">
            <v>436-288-2</v>
          </cell>
          <cell r="O4318">
            <v>5</v>
          </cell>
          <cell r="P4318" t="str">
            <v>D</v>
          </cell>
          <cell r="Q4318" t="str">
            <v>M</v>
          </cell>
          <cell r="R4318">
            <v>11.583924349881798</v>
          </cell>
          <cell r="S4318">
            <v>13.08983451536643</v>
          </cell>
          <cell r="T4318">
            <v>10.86</v>
          </cell>
          <cell r="U4318">
            <v>10.86</v>
          </cell>
          <cell r="V4318">
            <v>10.86</v>
          </cell>
          <cell r="W4318">
            <v>11.677419354838708</v>
          </cell>
          <cell r="X4318">
            <v>11.677419354838708</v>
          </cell>
          <cell r="Y4318">
            <v>11.677419354838708</v>
          </cell>
          <cell r="Z4318">
            <v>12.974910394265232</v>
          </cell>
          <cell r="AB4318" t="str">
            <v/>
          </cell>
          <cell r="AC4318">
            <v>384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I4318" t="str">
            <v/>
          </cell>
          <cell r="AJ4318" t="str">
            <v/>
          </cell>
        </row>
        <row r="4319">
          <cell r="A4319" t="str">
            <v>ACTIVE</v>
          </cell>
          <cell r="B4319" t="str">
            <v>436-289-2</v>
          </cell>
          <cell r="C4319">
            <v>22557266</v>
          </cell>
          <cell r="D4319" t="str">
            <v>436-289-2</v>
          </cell>
          <cell r="E4319" t="str">
            <v>SCH 40</v>
          </cell>
          <cell r="F4319" t="str">
            <v>2-1/2X1 RED MALE ADAPTER MIPTXS</v>
          </cell>
          <cell r="G4319">
            <v>0.40799999999999997</v>
          </cell>
          <cell r="H4319">
            <v>0.18506553599999997</v>
          </cell>
          <cell r="I4319">
            <v>25</v>
          </cell>
          <cell r="J4319" t="str">
            <v>-</v>
          </cell>
          <cell r="K4319">
            <v>12.974910394265232</v>
          </cell>
          <cell r="L4319">
            <v>1.1759999999999999</v>
          </cell>
          <cell r="M4319" t="str">
            <v>DURA</v>
          </cell>
          <cell r="N4319" t="str">
            <v>436-289-2</v>
          </cell>
          <cell r="O4319">
            <v>5</v>
          </cell>
          <cell r="P4319" t="str">
            <v>D</v>
          </cell>
          <cell r="Q4319" t="str">
            <v>M</v>
          </cell>
          <cell r="R4319">
            <v>11.583924349881798</v>
          </cell>
          <cell r="S4319">
            <v>13.08983451536643</v>
          </cell>
          <cell r="T4319">
            <v>10.86</v>
          </cell>
          <cell r="U4319">
            <v>10.86</v>
          </cell>
          <cell r="V4319">
            <v>10.86</v>
          </cell>
          <cell r="W4319">
            <v>11.677419354838708</v>
          </cell>
          <cell r="X4319">
            <v>11.677419354838708</v>
          </cell>
          <cell r="Y4319">
            <v>11.677419354838708</v>
          </cell>
          <cell r="Z4319">
            <v>12.974910394265232</v>
          </cell>
          <cell r="AB4319" t="str">
            <v/>
          </cell>
          <cell r="AC4319">
            <v>385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I4319" t="str">
            <v/>
          </cell>
          <cell r="AJ4319" t="str">
            <v/>
          </cell>
        </row>
        <row r="4320">
          <cell r="A4320" t="str">
            <v>ACTIVE</v>
          </cell>
          <cell r="B4320" t="str">
            <v>436-290-2</v>
          </cell>
          <cell r="C4320">
            <v>22557268</v>
          </cell>
          <cell r="D4320" t="str">
            <v>436-290-2</v>
          </cell>
          <cell r="E4320" t="str">
            <v>SCH 40</v>
          </cell>
          <cell r="F4320" t="str">
            <v>2-1/2X1-1/4 RED MALE ADAPTER MIPTXS</v>
          </cell>
          <cell r="G4320">
            <v>0.40600000000000003</v>
          </cell>
          <cell r="H4320">
            <v>0.184158352</v>
          </cell>
          <cell r="I4320">
            <v>25</v>
          </cell>
          <cell r="J4320" t="str">
            <v>-</v>
          </cell>
          <cell r="K4320">
            <v>12.974910394265232</v>
          </cell>
          <cell r="L4320">
            <v>1.1759999999999999</v>
          </cell>
          <cell r="M4320" t="str">
            <v>DURA</v>
          </cell>
          <cell r="N4320" t="str">
            <v>436-290-2</v>
          </cell>
          <cell r="O4320">
            <v>5</v>
          </cell>
          <cell r="P4320" t="str">
            <v>D</v>
          </cell>
          <cell r="Q4320" t="str">
            <v>M</v>
          </cell>
          <cell r="R4320">
            <v>11.583924349881798</v>
          </cell>
          <cell r="S4320">
            <v>13.08983451536643</v>
          </cell>
          <cell r="T4320">
            <v>10.86</v>
          </cell>
          <cell r="U4320">
            <v>10.86</v>
          </cell>
          <cell r="V4320">
            <v>10.86</v>
          </cell>
          <cell r="W4320">
            <v>11.677419354838708</v>
          </cell>
          <cell r="X4320">
            <v>11.677419354838708</v>
          </cell>
          <cell r="Y4320">
            <v>11.677419354838708</v>
          </cell>
          <cell r="Z4320">
            <v>12.974910394265232</v>
          </cell>
          <cell r="AB4320" t="str">
            <v/>
          </cell>
          <cell r="AC4320">
            <v>386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I4320" t="str">
            <v/>
          </cell>
          <cell r="AJ4320" t="str">
            <v/>
          </cell>
        </row>
        <row r="4321">
          <cell r="A4321" t="str">
            <v>ACTIVE</v>
          </cell>
          <cell r="B4321" t="str">
            <v>436-291-2</v>
          </cell>
          <cell r="C4321">
            <v>22557270</v>
          </cell>
          <cell r="D4321" t="str">
            <v>436-291-2</v>
          </cell>
          <cell r="E4321" t="str">
            <v>SCH 40</v>
          </cell>
          <cell r="F4321" t="str">
            <v>2-1/2X1-1/2 RED MALE ADAPTER MIPTXS</v>
          </cell>
          <cell r="G4321">
            <v>0.39800000000000002</v>
          </cell>
          <cell r="H4321">
            <v>0.180529616</v>
          </cell>
          <cell r="I4321">
            <v>25</v>
          </cell>
          <cell r="J4321" t="str">
            <v>-</v>
          </cell>
          <cell r="K4321">
            <v>12.974910394265232</v>
          </cell>
          <cell r="L4321">
            <v>1.1759999999999999</v>
          </cell>
          <cell r="M4321" t="str">
            <v>DURA</v>
          </cell>
          <cell r="N4321" t="str">
            <v>436-291-2</v>
          </cell>
          <cell r="O4321">
            <v>5</v>
          </cell>
          <cell r="P4321" t="str">
            <v>D</v>
          </cell>
          <cell r="Q4321" t="str">
            <v>M</v>
          </cell>
          <cell r="R4321">
            <v>11.583924349881798</v>
          </cell>
          <cell r="S4321">
            <v>13.08983451536643</v>
          </cell>
          <cell r="T4321">
            <v>10.86</v>
          </cell>
          <cell r="U4321">
            <v>10.86</v>
          </cell>
          <cell r="V4321">
            <v>10.86</v>
          </cell>
          <cell r="W4321">
            <v>11.677419354838708</v>
          </cell>
          <cell r="X4321">
            <v>11.677419354838708</v>
          </cell>
          <cell r="Y4321">
            <v>11.677419354838708</v>
          </cell>
          <cell r="Z4321">
            <v>12.974910394265232</v>
          </cell>
          <cell r="AB4321" t="str">
            <v/>
          </cell>
          <cell r="AC4321">
            <v>387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I4321" t="str">
            <v/>
          </cell>
          <cell r="AJ4321" t="str">
            <v/>
          </cell>
        </row>
        <row r="4322">
          <cell r="A4322" t="str">
            <v>ACTIVE</v>
          </cell>
          <cell r="B4322" t="str">
            <v>436-292-2</v>
          </cell>
          <cell r="C4322">
            <v>22557272</v>
          </cell>
          <cell r="D4322" t="str">
            <v>436-292-2</v>
          </cell>
          <cell r="E4322" t="str">
            <v>SCH 40</v>
          </cell>
          <cell r="F4322" t="str">
            <v>2-1/2X2 RED MALE ADAPTER MIPTXS</v>
          </cell>
          <cell r="G4322">
            <v>0.216</v>
          </cell>
          <cell r="H4322">
            <v>9.7975871999999992E-2</v>
          </cell>
          <cell r="I4322">
            <v>25</v>
          </cell>
          <cell r="J4322" t="str">
            <v>-</v>
          </cell>
          <cell r="K4322">
            <v>12.974910394265232</v>
          </cell>
          <cell r="L4322">
            <v>1.2112799999999999</v>
          </cell>
          <cell r="M4322" t="str">
            <v>DURA</v>
          </cell>
          <cell r="N4322" t="str">
            <v>436-292-2</v>
          </cell>
          <cell r="O4322">
            <v>5</v>
          </cell>
          <cell r="P4322" t="str">
            <v>D</v>
          </cell>
          <cell r="Q4322" t="str">
            <v>M</v>
          </cell>
          <cell r="R4322">
            <v>11.583924349881798</v>
          </cell>
          <cell r="S4322">
            <v>13.08983451536643</v>
          </cell>
          <cell r="T4322">
            <v>10.86</v>
          </cell>
          <cell r="U4322">
            <v>10.86</v>
          </cell>
          <cell r="V4322">
            <v>10.86</v>
          </cell>
          <cell r="W4322">
            <v>11.677419354838708</v>
          </cell>
          <cell r="X4322">
            <v>11.677419354838708</v>
          </cell>
          <cell r="Y4322">
            <v>11.677419354838708</v>
          </cell>
          <cell r="Z4322">
            <v>12.974910394265232</v>
          </cell>
          <cell r="AB4322" t="str">
            <v/>
          </cell>
          <cell r="AC4322">
            <v>388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I4322" t="str">
            <v/>
          </cell>
          <cell r="AJ4322" t="str">
            <v/>
          </cell>
        </row>
        <row r="4323">
          <cell r="A4323" t="str">
            <v>ACTIVE</v>
          </cell>
          <cell r="B4323" t="str">
            <v>436-339-2</v>
          </cell>
          <cell r="C4323">
            <v>22557274</v>
          </cell>
          <cell r="D4323" t="str">
            <v>436-339-2</v>
          </cell>
          <cell r="E4323" t="str">
            <v>SCH 40</v>
          </cell>
          <cell r="F4323" t="str">
            <v>3X2-1/2 RED MALE ADAPTER MIPTXS</v>
          </cell>
          <cell r="G4323">
            <v>0.36</v>
          </cell>
          <cell r="H4323">
            <v>0.16329311999999999</v>
          </cell>
          <cell r="I4323">
            <v>25</v>
          </cell>
          <cell r="J4323" t="str">
            <v>-</v>
          </cell>
          <cell r="K4323">
            <v>15.949820788530465</v>
          </cell>
          <cell r="L4323">
            <v>1.446</v>
          </cell>
          <cell r="M4323" t="str">
            <v>DURA</v>
          </cell>
          <cell r="N4323" t="str">
            <v>436-339-2</v>
          </cell>
          <cell r="O4323" t="str">
            <v>BOX</v>
          </cell>
          <cell r="P4323" t="str">
            <v>D</v>
          </cell>
          <cell r="Q4323" t="str">
            <v>M</v>
          </cell>
          <cell r="R4323">
            <v>14.243498817966904</v>
          </cell>
          <cell r="S4323">
            <v>16.0951536643026</v>
          </cell>
          <cell r="T4323">
            <v>13.35</v>
          </cell>
          <cell r="U4323">
            <v>13.35</v>
          </cell>
          <cell r="V4323">
            <v>13.35</v>
          </cell>
          <cell r="W4323">
            <v>14.354838709677418</v>
          </cell>
          <cell r="X4323">
            <v>14.354838709677418</v>
          </cell>
          <cell r="Y4323">
            <v>14.354838709677418</v>
          </cell>
          <cell r="Z4323">
            <v>15.949820788530465</v>
          </cell>
          <cell r="AB4323" t="str">
            <v/>
          </cell>
          <cell r="AC4323">
            <v>389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I4323" t="str">
            <v/>
          </cell>
          <cell r="AJ4323" t="str">
            <v/>
          </cell>
        </row>
        <row r="4324">
          <cell r="A4324" t="str">
            <v>ACTIVE</v>
          </cell>
          <cell r="B4324" t="str">
            <v>436-341</v>
          </cell>
          <cell r="C4324">
            <v>22557276</v>
          </cell>
          <cell r="D4324" t="str">
            <v>436-341</v>
          </cell>
          <cell r="E4324" t="str">
            <v>SCH 40</v>
          </cell>
          <cell r="F4324" t="str">
            <v>3X4 REDUCING MALE ADAPTER MIPT X S</v>
          </cell>
          <cell r="G4324">
            <v>0.90800000000000003</v>
          </cell>
          <cell r="H4324">
            <v>0.41186153600000003</v>
          </cell>
          <cell r="I4324">
            <v>6</v>
          </cell>
          <cell r="J4324" t="str">
            <v>-</v>
          </cell>
          <cell r="K4324">
            <v>25.113500597371562</v>
          </cell>
          <cell r="L4324">
            <v>2.2764000000000002</v>
          </cell>
          <cell r="M4324" t="str">
            <v>DURA</v>
          </cell>
          <cell r="N4324" t="str">
            <v>436-341</v>
          </cell>
          <cell r="O4324">
            <v>1</v>
          </cell>
          <cell r="P4324" t="str">
            <v>D</v>
          </cell>
          <cell r="Q4324" t="str">
            <v>M</v>
          </cell>
          <cell r="R4324">
            <v>22.423167848699766</v>
          </cell>
          <cell r="S4324">
            <v>25.338179669030733</v>
          </cell>
          <cell r="T4324">
            <v>21.02</v>
          </cell>
          <cell r="U4324">
            <v>21.02</v>
          </cell>
          <cell r="V4324">
            <v>21.02</v>
          </cell>
          <cell r="W4324">
            <v>22.602150537634408</v>
          </cell>
          <cell r="X4324">
            <v>22.602150537634408</v>
          </cell>
          <cell r="Y4324">
            <v>22.602150537634408</v>
          </cell>
          <cell r="Z4324">
            <v>25.113500597371562</v>
          </cell>
          <cell r="AB4324" t="str">
            <v/>
          </cell>
          <cell r="AC4324">
            <v>390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I4324" t="str">
            <v/>
          </cell>
          <cell r="AJ4324" t="str">
            <v/>
          </cell>
        </row>
        <row r="4325">
          <cell r="A4325" t="str">
            <v>ACTIVE</v>
          </cell>
          <cell r="B4325" t="str">
            <v>436-422-2</v>
          </cell>
          <cell r="C4325">
            <v>22557278</v>
          </cell>
          <cell r="D4325" t="str">
            <v>436-422-2</v>
          </cell>
          <cell r="E4325" t="str">
            <v>SCH 40</v>
          </cell>
          <cell r="F4325" t="str">
            <v>4X3 REDUCING MALE ADAPTER MIPT X S</v>
          </cell>
          <cell r="G4325">
            <v>0.72299999999999998</v>
          </cell>
          <cell r="H4325">
            <v>0.32794701599999998</v>
          </cell>
          <cell r="I4325">
            <v>10</v>
          </cell>
          <cell r="J4325" t="str">
            <v>-</v>
          </cell>
          <cell r="K4325">
            <v>26.415770609318994</v>
          </cell>
          <cell r="L4325">
            <v>2.3940000000000001</v>
          </cell>
          <cell r="M4325" t="str">
            <v>DURA</v>
          </cell>
          <cell r="N4325" t="str">
            <v>436-422-2</v>
          </cell>
          <cell r="O4325" t="str">
            <v>BOX</v>
          </cell>
          <cell r="P4325" t="str">
            <v>D</v>
          </cell>
          <cell r="Q4325" t="str">
            <v>M</v>
          </cell>
          <cell r="R4325">
            <v>23.581560283687942</v>
          </cell>
          <cell r="S4325">
            <v>26.647163120567374</v>
          </cell>
          <cell r="T4325">
            <v>22.11</v>
          </cell>
          <cell r="U4325">
            <v>22.11</v>
          </cell>
          <cell r="V4325">
            <v>22.11</v>
          </cell>
          <cell r="W4325">
            <v>23.774193548387096</v>
          </cell>
          <cell r="X4325">
            <v>23.774193548387096</v>
          </cell>
          <cell r="Y4325">
            <v>23.774193548387096</v>
          </cell>
          <cell r="Z4325">
            <v>26.415770609318994</v>
          </cell>
          <cell r="AB4325" t="str">
            <v/>
          </cell>
          <cell r="AC4325">
            <v>391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I4325" t="str">
            <v/>
          </cell>
          <cell r="AJ4325" t="str">
            <v/>
          </cell>
        </row>
        <row r="4326">
          <cell r="A4326" t="str">
            <v>ACTIVE</v>
          </cell>
          <cell r="B4326" t="str">
            <v>436-169</v>
          </cell>
          <cell r="C4326">
            <v>22557280</v>
          </cell>
          <cell r="D4326" t="str">
            <v>436-169</v>
          </cell>
          <cell r="E4326" t="str">
            <v>SCH 40</v>
          </cell>
          <cell r="F4326" t="str">
            <v>1-1/4X1-1/2 RED MALE ADAPT MIPTXS</v>
          </cell>
          <cell r="G4326">
            <v>0.17199999999999999</v>
          </cell>
          <cell r="H4326">
            <v>7.8017824E-2</v>
          </cell>
          <cell r="I4326">
            <v>125</v>
          </cell>
          <cell r="J4326" t="str">
            <v>-</v>
          </cell>
          <cell r="K4326">
            <v>5.9222222222222225</v>
          </cell>
          <cell r="L4326">
            <v>0.60182900000000006</v>
          </cell>
          <cell r="M4326" t="str">
            <v>DURA</v>
          </cell>
          <cell r="N4326" t="str">
            <v>436-169</v>
          </cell>
          <cell r="O4326">
            <v>5</v>
          </cell>
          <cell r="P4326" t="str">
            <v>D</v>
          </cell>
          <cell r="Q4326" t="str">
            <v>M</v>
          </cell>
          <cell r="R4326">
            <v>5.4018912529550827</v>
          </cell>
          <cell r="S4326">
            <v>6.1041371158392428</v>
          </cell>
          <cell r="T4326">
            <v>5.0599999999999996</v>
          </cell>
          <cell r="U4326">
            <v>5.0599999999999996</v>
          </cell>
          <cell r="V4326">
            <v>5.0599999999999996</v>
          </cell>
          <cell r="W4326">
            <v>5.33</v>
          </cell>
          <cell r="X4326">
            <v>5.33</v>
          </cell>
          <cell r="Y4326">
            <v>5.33</v>
          </cell>
          <cell r="Z4326">
            <v>5.9222222222222225</v>
          </cell>
          <cell r="AB4326" t="str">
            <v/>
          </cell>
          <cell r="AC4326">
            <v>375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I4326" t="str">
            <v/>
          </cell>
          <cell r="AJ4326" t="str">
            <v/>
          </cell>
        </row>
        <row r="4327">
          <cell r="A4327" t="str">
            <v>ACTIVE</v>
          </cell>
          <cell r="B4327" t="str">
            <v>436-210-2</v>
          </cell>
          <cell r="C4327">
            <v>22557282</v>
          </cell>
          <cell r="D4327" t="str">
            <v>436-210-2</v>
          </cell>
          <cell r="E4327" t="str">
            <v>SCH 40</v>
          </cell>
          <cell r="F4327" t="str">
            <v>1-1/2X3/4 RED MALE ADAPTER MIPT X S</v>
          </cell>
          <cell r="G4327">
            <v>0.109</v>
          </cell>
          <cell r="H4327">
            <v>4.9441527999999998E-2</v>
          </cell>
          <cell r="I4327">
            <v>125</v>
          </cell>
          <cell r="J4327" t="str">
            <v>-</v>
          </cell>
          <cell r="K4327">
            <v>7.0848267622461165</v>
          </cell>
          <cell r="L4327">
            <v>0.64200000000000002</v>
          </cell>
          <cell r="M4327" t="str">
            <v>DURA</v>
          </cell>
          <cell r="N4327" t="str">
            <v>436-210-2</v>
          </cell>
          <cell r="O4327">
            <v>5</v>
          </cell>
          <cell r="P4327" t="str">
            <v>D</v>
          </cell>
          <cell r="Q4327" t="str">
            <v>M</v>
          </cell>
          <cell r="R4327">
            <v>6.3238770685579198</v>
          </cell>
          <cell r="S4327">
            <v>7.1459810874704486</v>
          </cell>
          <cell r="T4327">
            <v>5.93</v>
          </cell>
          <cell r="U4327">
            <v>5.93</v>
          </cell>
          <cell r="V4327">
            <v>5.93</v>
          </cell>
          <cell r="W4327">
            <v>6.376344086021505</v>
          </cell>
          <cell r="X4327">
            <v>6.376344086021505</v>
          </cell>
          <cell r="Y4327">
            <v>6.376344086021505</v>
          </cell>
          <cell r="Z4327">
            <v>7.0848267622461165</v>
          </cell>
          <cell r="AB4327" t="str">
            <v/>
          </cell>
          <cell r="AC4327">
            <v>376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I4327" t="str">
            <v/>
          </cell>
          <cell r="AJ4327" t="str">
            <v/>
          </cell>
        </row>
        <row r="4328">
          <cell r="A4328" t="str">
            <v>ACTIVE</v>
          </cell>
          <cell r="B4328" t="str">
            <v>436-211-2</v>
          </cell>
          <cell r="C4328">
            <v>22557284</v>
          </cell>
          <cell r="D4328" t="str">
            <v>436-211-2</v>
          </cell>
          <cell r="E4328" t="str">
            <v>SCH 40</v>
          </cell>
          <cell r="F4328" t="str">
            <v>1-1/2X1 RED MALE ADAPTER MIPT X S</v>
          </cell>
          <cell r="G4328">
            <v>0.151</v>
          </cell>
          <cell r="H4328">
            <v>6.8492391999999999E-2</v>
          </cell>
          <cell r="I4328">
            <v>125</v>
          </cell>
          <cell r="J4328" t="str">
            <v>-</v>
          </cell>
          <cell r="K4328">
            <v>5.4838709677419342</v>
          </cell>
          <cell r="L4328">
            <v>0.497</v>
          </cell>
          <cell r="M4328" t="str">
            <v>DURA</v>
          </cell>
          <cell r="N4328" t="str">
            <v>436-211-2</v>
          </cell>
          <cell r="O4328">
            <v>5</v>
          </cell>
          <cell r="P4328" t="str">
            <v>D</v>
          </cell>
          <cell r="Q4328" t="str">
            <v>M</v>
          </cell>
          <cell r="R4328">
            <v>4.8936170212765955</v>
          </cell>
          <cell r="S4328">
            <v>5.5297872340425522</v>
          </cell>
          <cell r="T4328">
            <v>4.59</v>
          </cell>
          <cell r="U4328">
            <v>4.59</v>
          </cell>
          <cell r="V4328">
            <v>4.59</v>
          </cell>
          <cell r="W4328">
            <v>4.9354838709677411</v>
          </cell>
          <cell r="X4328">
            <v>4.9354838709677411</v>
          </cell>
          <cell r="Y4328">
            <v>4.9354838709677411</v>
          </cell>
          <cell r="Z4328">
            <v>5.4838709677419342</v>
          </cell>
          <cell r="AB4328" t="str">
            <v/>
          </cell>
          <cell r="AC4328">
            <v>377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I4328" t="str">
            <v/>
          </cell>
          <cell r="AJ4328" t="str">
            <v/>
          </cell>
        </row>
        <row r="4329">
          <cell r="A4329" t="str">
            <v>ACTIVE</v>
          </cell>
          <cell r="B4329" t="str">
            <v>436-132</v>
          </cell>
          <cell r="C4329">
            <v>22557286</v>
          </cell>
          <cell r="D4329" t="str">
            <v>436-132</v>
          </cell>
          <cell r="E4329" t="str">
            <v>SCH 40</v>
          </cell>
          <cell r="F4329" t="str">
            <v>1x1-1/4 RED MALE ADAPTER MIPTXS</v>
          </cell>
          <cell r="G4329">
            <v>0.13600000000000001</v>
          </cell>
          <cell r="H4329">
            <v>6.1688512000000001E-2</v>
          </cell>
          <cell r="I4329">
            <v>50</v>
          </cell>
          <cell r="J4329" t="str">
            <v>-</v>
          </cell>
          <cell r="K4329">
            <v>5.2777777777777777</v>
          </cell>
          <cell r="L4329">
            <v>0.43878</v>
          </cell>
          <cell r="M4329" t="str">
            <v>DURA</v>
          </cell>
          <cell r="N4329" t="str">
            <v>436-132</v>
          </cell>
          <cell r="O4329">
            <v>5</v>
          </cell>
          <cell r="P4329" t="str">
            <v>D</v>
          </cell>
          <cell r="Q4329" t="str">
            <v>M</v>
          </cell>
          <cell r="R4329">
            <v>4.7872340425531918</v>
          </cell>
          <cell r="S4329">
            <v>5.4095744680851059</v>
          </cell>
          <cell r="T4329">
            <v>4.51</v>
          </cell>
          <cell r="U4329">
            <v>4.51</v>
          </cell>
          <cell r="V4329">
            <v>4.51</v>
          </cell>
          <cell r="W4329">
            <v>4.75</v>
          </cell>
          <cell r="X4329">
            <v>4.75</v>
          </cell>
          <cell r="Y4329">
            <v>4.75</v>
          </cell>
          <cell r="Z4329">
            <v>5.2777777777777777</v>
          </cell>
          <cell r="AB4329" t="str">
            <v/>
          </cell>
          <cell r="AC4329">
            <v>373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I4329" t="str">
            <v>00812361018309</v>
          </cell>
          <cell r="AJ4329" t="str">
            <v/>
          </cell>
        </row>
        <row r="4330">
          <cell r="A4330" t="str">
            <v>ACTIVE</v>
          </cell>
          <cell r="B4330" t="str">
            <v>436-043</v>
          </cell>
          <cell r="C4330">
            <v>22557289</v>
          </cell>
          <cell r="D4330" t="str">
            <v>436-043</v>
          </cell>
          <cell r="E4330" t="str">
            <v>SCH 40</v>
          </cell>
          <cell r="F4330" t="str">
            <v>1/4X3/8 RED MALE ADAPTER MIPT X S</v>
          </cell>
          <cell r="G4330">
            <v>2.7E-2</v>
          </cell>
          <cell r="H4330">
            <v>1.2246983999999999E-2</v>
          </cell>
          <cell r="I4330">
            <v>250</v>
          </cell>
          <cell r="J4330" t="str">
            <v>-</v>
          </cell>
          <cell r="K4330">
            <v>4.8267622461170845</v>
          </cell>
          <cell r="L4330">
            <v>0.438</v>
          </cell>
          <cell r="M4330" t="str">
            <v>DURA</v>
          </cell>
          <cell r="N4330" t="str">
            <v>436-043</v>
          </cell>
          <cell r="O4330">
            <v>10</v>
          </cell>
          <cell r="P4330" t="str">
            <v>D</v>
          </cell>
          <cell r="Q4330" t="str">
            <v>M</v>
          </cell>
          <cell r="R4330">
            <v>4.3144208037825065</v>
          </cell>
          <cell r="S4330">
            <v>4.875295508274232</v>
          </cell>
          <cell r="T4330">
            <v>4.04</v>
          </cell>
          <cell r="U4330">
            <v>4.04</v>
          </cell>
          <cell r="V4330">
            <v>4.04</v>
          </cell>
          <cell r="W4330">
            <v>4.344086021505376</v>
          </cell>
          <cell r="X4330">
            <v>4.344086021505376</v>
          </cell>
          <cell r="Y4330">
            <v>4.344086021505376</v>
          </cell>
          <cell r="Z4330">
            <v>4.8267622461170845</v>
          </cell>
          <cell r="AB4330" t="str">
            <v/>
          </cell>
          <cell r="AC4330">
            <v>359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I4330" t="str">
            <v/>
          </cell>
          <cell r="AJ4330" t="str">
            <v/>
          </cell>
        </row>
        <row r="4331">
          <cell r="A4331" t="str">
            <v>ACTIVE</v>
          </cell>
          <cell r="B4331" t="str">
            <v>436-045</v>
          </cell>
          <cell r="C4331">
            <v>22557291</v>
          </cell>
          <cell r="D4331" t="str">
            <v>436-045</v>
          </cell>
          <cell r="E4331" t="str">
            <v>SCH 40</v>
          </cell>
          <cell r="F4331" t="str">
            <v>1/4X1/2 RED MALE ADAPTER MIPT X S</v>
          </cell>
          <cell r="G4331">
            <v>4.9000000000000002E-2</v>
          </cell>
          <cell r="H4331">
            <v>2.2226008000000002E-2</v>
          </cell>
          <cell r="I4331">
            <v>250</v>
          </cell>
          <cell r="J4331" t="str">
            <v>-</v>
          </cell>
          <cell r="K4331">
            <v>4.8267622461170845</v>
          </cell>
          <cell r="L4331">
            <v>0.438</v>
          </cell>
          <cell r="M4331" t="str">
            <v>DURA</v>
          </cell>
          <cell r="N4331" t="str">
            <v>436-045</v>
          </cell>
          <cell r="O4331">
            <v>10</v>
          </cell>
          <cell r="P4331" t="str">
            <v>D</v>
          </cell>
          <cell r="Q4331" t="str">
            <v>M</v>
          </cell>
          <cell r="R4331">
            <v>4.3144208037825065</v>
          </cell>
          <cell r="S4331">
            <v>4.875295508274232</v>
          </cell>
          <cell r="T4331">
            <v>4.04</v>
          </cell>
          <cell r="U4331">
            <v>4.04</v>
          </cell>
          <cell r="V4331">
            <v>4.04</v>
          </cell>
          <cell r="W4331">
            <v>4.344086021505376</v>
          </cell>
          <cell r="X4331">
            <v>4.344086021505376</v>
          </cell>
          <cell r="Y4331">
            <v>4.344086021505376</v>
          </cell>
          <cell r="Z4331">
            <v>4.8267622461170845</v>
          </cell>
          <cell r="AB4331" t="str">
            <v/>
          </cell>
          <cell r="AC4331">
            <v>360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I4331" t="str">
            <v/>
          </cell>
          <cell r="AJ4331" t="str">
            <v/>
          </cell>
        </row>
        <row r="4332">
          <cell r="A4332" t="str">
            <v>ACTIVE</v>
          </cell>
          <cell r="B4332" t="str">
            <v>436-053</v>
          </cell>
          <cell r="C4332">
            <v>22557295</v>
          </cell>
          <cell r="D4332" t="str">
            <v>436-053</v>
          </cell>
          <cell r="E4332" t="str">
            <v>SCH 40</v>
          </cell>
          <cell r="F4332" t="str">
            <v>3/8X1/2 RED MALE ADAPTER MIPT X S</v>
          </cell>
          <cell r="G4332">
            <v>4.1000000000000002E-2</v>
          </cell>
          <cell r="H4332">
            <v>1.8597272000000001E-2</v>
          </cell>
          <cell r="I4332">
            <v>250</v>
          </cell>
          <cell r="J4332" t="str">
            <v>-</v>
          </cell>
          <cell r="K4332">
            <v>4.8267622461170845</v>
          </cell>
          <cell r="L4332">
            <v>0.438</v>
          </cell>
          <cell r="M4332" t="str">
            <v>DURA</v>
          </cell>
          <cell r="N4332" t="str">
            <v>436-053</v>
          </cell>
          <cell r="O4332">
            <v>10</v>
          </cell>
          <cell r="P4332" t="str">
            <v>D</v>
          </cell>
          <cell r="Q4332" t="str">
            <v>M</v>
          </cell>
          <cell r="R4332">
            <v>4.3144208037825065</v>
          </cell>
          <cell r="S4332">
            <v>4.875295508274232</v>
          </cell>
          <cell r="T4332">
            <v>4.04</v>
          </cell>
          <cell r="U4332">
            <v>4.04</v>
          </cell>
          <cell r="V4332">
            <v>4.04</v>
          </cell>
          <cell r="W4332">
            <v>4.344086021505376</v>
          </cell>
          <cell r="X4332">
            <v>4.344086021505376</v>
          </cell>
          <cell r="Y4332">
            <v>4.344086021505376</v>
          </cell>
          <cell r="Z4332">
            <v>4.8267622461170845</v>
          </cell>
          <cell r="AB4332" t="str">
            <v/>
          </cell>
          <cell r="AC4332">
            <v>362</v>
          </cell>
          <cell r="AD4332">
            <v>0</v>
          </cell>
          <cell r="AE4332">
            <v>0</v>
          </cell>
          <cell r="AF4332">
            <v>0</v>
          </cell>
          <cell r="AG4332">
            <v>0</v>
          </cell>
          <cell r="AI4332" t="str">
            <v/>
          </cell>
          <cell r="AJ4332" t="str">
            <v/>
          </cell>
        </row>
        <row r="4333">
          <cell r="A4333" t="str">
            <v>ACTIVE</v>
          </cell>
          <cell r="B4333" t="str">
            <v>436-072-2</v>
          </cell>
          <cell r="C4333">
            <v>22557297</v>
          </cell>
          <cell r="D4333" t="str">
            <v>436-072-2</v>
          </cell>
          <cell r="E4333" t="str">
            <v>SCH 40</v>
          </cell>
          <cell r="F4333" t="str">
            <v>1/2X1/4 RED MALE ADAPTER MIPT X S</v>
          </cell>
          <cell r="G4333">
            <v>3.9E-2</v>
          </cell>
          <cell r="H4333">
            <v>1.7690088E-2</v>
          </cell>
          <cell r="I4333">
            <v>250</v>
          </cell>
          <cell r="J4333" t="str">
            <v>-</v>
          </cell>
          <cell r="K4333">
            <v>4.8267622461170845</v>
          </cell>
          <cell r="L4333">
            <v>0.438</v>
          </cell>
          <cell r="M4333" t="str">
            <v>DURA</v>
          </cell>
          <cell r="N4333" t="str">
            <v>436-072-2</v>
          </cell>
          <cell r="O4333">
            <v>10</v>
          </cell>
          <cell r="P4333" t="str">
            <v>D</v>
          </cell>
          <cell r="Q4333" t="str">
            <v>M</v>
          </cell>
          <cell r="R4333">
            <v>4.3144208037825065</v>
          </cell>
          <cell r="S4333">
            <v>4.875295508274232</v>
          </cell>
          <cell r="T4333">
            <v>4.04</v>
          </cell>
          <cell r="U4333">
            <v>4.04</v>
          </cell>
          <cell r="V4333">
            <v>4.04</v>
          </cell>
          <cell r="W4333">
            <v>4.344086021505376</v>
          </cell>
          <cell r="X4333">
            <v>4.344086021505376</v>
          </cell>
          <cell r="Y4333">
            <v>4.344086021505376</v>
          </cell>
          <cell r="Z4333">
            <v>4.8267622461170845</v>
          </cell>
          <cell r="AB4333" t="str">
            <v/>
          </cell>
          <cell r="AC4333">
            <v>363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I4333" t="str">
            <v/>
          </cell>
          <cell r="AJ4333" t="str">
            <v/>
          </cell>
        </row>
        <row r="4334">
          <cell r="A4334" t="str">
            <v>ACTIVE</v>
          </cell>
          <cell r="B4334" t="str">
            <v>436-073</v>
          </cell>
          <cell r="C4334">
            <v>22557300</v>
          </cell>
          <cell r="D4334" t="str">
            <v>436-073</v>
          </cell>
          <cell r="E4334" t="str">
            <v>SCH 40</v>
          </cell>
          <cell r="F4334" t="str">
            <v>1/2X3/8 RED MALE ADAPTER MIPT X S</v>
          </cell>
          <cell r="G4334">
            <v>3.2000000000000001E-2</v>
          </cell>
          <cell r="H4334">
            <v>1.4514944E-2</v>
          </cell>
          <cell r="I4334">
            <v>250</v>
          </cell>
          <cell r="J4334" t="str">
            <v>-</v>
          </cell>
          <cell r="K4334">
            <v>1.6129032258064515</v>
          </cell>
          <cell r="L4334">
            <v>0.1464</v>
          </cell>
          <cell r="M4334" t="str">
            <v>DURA</v>
          </cell>
          <cell r="N4334" t="str">
            <v>436-073</v>
          </cell>
          <cell r="O4334">
            <v>10</v>
          </cell>
          <cell r="P4334" t="str">
            <v>D</v>
          </cell>
          <cell r="Q4334" t="str">
            <v>M</v>
          </cell>
          <cell r="R4334">
            <v>1.4420803782505909</v>
          </cell>
          <cell r="S4334">
            <v>1.6295508274231676</v>
          </cell>
          <cell r="T4334">
            <v>1.35</v>
          </cell>
          <cell r="U4334">
            <v>1.35</v>
          </cell>
          <cell r="V4334">
            <v>1.35</v>
          </cell>
          <cell r="W4334">
            <v>1.4516129032258065</v>
          </cell>
          <cell r="X4334">
            <v>1.4516129032258065</v>
          </cell>
          <cell r="Y4334">
            <v>1.4516129032258065</v>
          </cell>
          <cell r="Z4334">
            <v>1.6129032258064515</v>
          </cell>
          <cell r="AB4334" t="str">
            <v/>
          </cell>
          <cell r="AC4334">
            <v>364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I4334" t="str">
            <v/>
          </cell>
          <cell r="AJ4334" t="str">
            <v/>
          </cell>
        </row>
        <row r="4335">
          <cell r="A4335" t="str">
            <v>ACTIVE</v>
          </cell>
          <cell r="B4335" t="str">
            <v>436-074</v>
          </cell>
          <cell r="C4335">
            <v>22557302</v>
          </cell>
          <cell r="D4335" t="str">
            <v>436-074</v>
          </cell>
          <cell r="E4335" t="str">
            <v>SCH 40</v>
          </cell>
          <cell r="F4335" t="str">
            <v>1/2X3/4 RED MALE ADAPTER MIPT X S</v>
          </cell>
          <cell r="G4335">
            <v>0.03</v>
          </cell>
          <cell r="H4335">
            <v>1.360776E-2</v>
          </cell>
          <cell r="I4335">
            <v>250</v>
          </cell>
          <cell r="J4335" t="str">
            <v>-</v>
          </cell>
          <cell r="K4335">
            <v>1.5777777777777777</v>
          </cell>
          <cell r="L4335">
            <v>0.12720500000000001</v>
          </cell>
          <cell r="M4335" t="str">
            <v>DURA</v>
          </cell>
          <cell r="N4335" t="str">
            <v>436-074</v>
          </cell>
          <cell r="O4335">
            <v>10</v>
          </cell>
          <cell r="P4335" t="str">
            <v>D</v>
          </cell>
          <cell r="Q4335" t="str">
            <v>M</v>
          </cell>
          <cell r="R4335">
            <v>1.4420803782505909</v>
          </cell>
          <cell r="S4335">
            <v>1.6295508274231676</v>
          </cell>
          <cell r="T4335">
            <v>1.35</v>
          </cell>
          <cell r="U4335">
            <v>1.35</v>
          </cell>
          <cell r="V4335">
            <v>1.35</v>
          </cell>
          <cell r="W4335">
            <v>1.42</v>
          </cell>
          <cell r="X4335">
            <v>1.42</v>
          </cell>
          <cell r="Y4335">
            <v>1.42</v>
          </cell>
          <cell r="Z4335">
            <v>1.5777777777777777</v>
          </cell>
          <cell r="AB4335" t="str">
            <v/>
          </cell>
          <cell r="AC4335">
            <v>365</v>
          </cell>
          <cell r="AD4335">
            <v>0</v>
          </cell>
          <cell r="AE4335">
            <v>0</v>
          </cell>
          <cell r="AF4335">
            <v>0</v>
          </cell>
          <cell r="AG4335">
            <v>0</v>
          </cell>
          <cell r="AI4335" t="str">
            <v>00812361018279</v>
          </cell>
          <cell r="AJ4335" t="str">
            <v/>
          </cell>
        </row>
        <row r="4336">
          <cell r="A4336" t="str">
            <v>ACTIVE</v>
          </cell>
          <cell r="B4336" t="str">
            <v>436-075</v>
          </cell>
          <cell r="C4336">
            <v>22557304</v>
          </cell>
          <cell r="D4336" t="str">
            <v>436-075</v>
          </cell>
          <cell r="E4336" t="str">
            <v>SCH 40</v>
          </cell>
          <cell r="F4336" t="str">
            <v>1/2X1 RED MALE ADAPTER MIPT X S</v>
          </cell>
          <cell r="G4336">
            <v>0.106</v>
          </cell>
          <cell r="H4336">
            <v>4.8080751999999997E-2</v>
          </cell>
          <cell r="I4336">
            <v>100</v>
          </cell>
          <cell r="J4336" t="str">
            <v>-</v>
          </cell>
          <cell r="K4336">
            <v>5.2210274790919957</v>
          </cell>
          <cell r="L4336">
            <v>0.48719000000000001</v>
          </cell>
          <cell r="M4336" t="str">
            <v>DURA</v>
          </cell>
          <cell r="N4336" t="str">
            <v>436-075</v>
          </cell>
          <cell r="O4336">
            <v>10</v>
          </cell>
          <cell r="P4336" t="str">
            <v>D</v>
          </cell>
          <cell r="Q4336" t="str">
            <v>M</v>
          </cell>
          <cell r="R4336">
            <v>4.6572104018912528</v>
          </cell>
          <cell r="S4336">
            <v>5.2626477541371148</v>
          </cell>
          <cell r="T4336">
            <v>4.37</v>
          </cell>
          <cell r="U4336">
            <v>4.37</v>
          </cell>
          <cell r="V4336">
            <v>4.37</v>
          </cell>
          <cell r="W4336">
            <v>4.698924731182796</v>
          </cell>
          <cell r="X4336">
            <v>4.698924731182796</v>
          </cell>
          <cell r="Y4336">
            <v>4.698924731182796</v>
          </cell>
          <cell r="Z4336">
            <v>5.2210274790919957</v>
          </cell>
          <cell r="AB4336" t="str">
            <v/>
          </cell>
          <cell r="AC4336">
            <v>366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I4336" t="str">
            <v/>
          </cell>
          <cell r="AJ4336" t="str">
            <v/>
          </cell>
        </row>
        <row r="4337">
          <cell r="A4337" t="str">
            <v>ACTIVE</v>
          </cell>
          <cell r="B4337" t="str">
            <v>436-098-2</v>
          </cell>
          <cell r="C4337">
            <v>22557306</v>
          </cell>
          <cell r="D4337" t="str">
            <v>436-098-2</v>
          </cell>
          <cell r="E4337" t="str">
            <v>SCH 40</v>
          </cell>
          <cell r="F4337" t="str">
            <v>3/4X1/4 RED MALE ADAPTER MIPT X S</v>
          </cell>
          <cell r="G4337">
            <v>5.8000000000000003E-2</v>
          </cell>
          <cell r="H4337">
            <v>2.6308336000000002E-2</v>
          </cell>
          <cell r="I4337">
            <v>250</v>
          </cell>
          <cell r="J4337" t="str">
            <v>-</v>
          </cell>
          <cell r="K4337">
            <v>4.2532855436081238</v>
          </cell>
          <cell r="L4337">
            <v>0.38519999999999999</v>
          </cell>
          <cell r="M4337" t="str">
            <v>DURA</v>
          </cell>
          <cell r="N4337" t="str">
            <v>436-098-2</v>
          </cell>
          <cell r="O4337">
            <v>10</v>
          </cell>
          <cell r="P4337" t="str">
            <v>D</v>
          </cell>
          <cell r="Q4337" t="str">
            <v>M</v>
          </cell>
          <cell r="R4337">
            <v>3.794326241134752</v>
          </cell>
          <cell r="S4337">
            <v>4.2875886524822695</v>
          </cell>
          <cell r="T4337">
            <v>3.56</v>
          </cell>
          <cell r="U4337">
            <v>3.56</v>
          </cell>
          <cell r="V4337">
            <v>3.56</v>
          </cell>
          <cell r="W4337">
            <v>3.8279569892473115</v>
          </cell>
          <cell r="X4337">
            <v>3.8279569892473115</v>
          </cell>
          <cell r="Y4337">
            <v>3.8279569892473115</v>
          </cell>
          <cell r="Z4337">
            <v>4.2532855436081238</v>
          </cell>
          <cell r="AB4337" t="str">
            <v/>
          </cell>
          <cell r="AC4337">
            <v>367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I4337" t="str">
            <v/>
          </cell>
          <cell r="AJ4337" t="str">
            <v/>
          </cell>
        </row>
        <row r="4338">
          <cell r="A4338" t="str">
            <v>ACTIVE</v>
          </cell>
          <cell r="B4338" t="str">
            <v>436-099-2</v>
          </cell>
          <cell r="C4338">
            <v>22557308</v>
          </cell>
          <cell r="D4338" t="str">
            <v>436-099-2</v>
          </cell>
          <cell r="E4338" t="str">
            <v>SCH 40</v>
          </cell>
          <cell r="F4338" t="str">
            <v>3/4X3/8 RED MALE ADAPTER MIPT X S</v>
          </cell>
          <cell r="G4338">
            <v>5.0999999999999997E-2</v>
          </cell>
          <cell r="H4338">
            <v>2.3133191999999997E-2</v>
          </cell>
          <cell r="I4338">
            <v>250</v>
          </cell>
          <cell r="J4338" t="str">
            <v>-</v>
          </cell>
          <cell r="K4338">
            <v>4.2532855436081238</v>
          </cell>
          <cell r="L4338">
            <v>0.38519999999999999</v>
          </cell>
          <cell r="M4338" t="str">
            <v>DURA</v>
          </cell>
          <cell r="N4338" t="str">
            <v>436-099-2</v>
          </cell>
          <cell r="O4338">
            <v>10</v>
          </cell>
          <cell r="P4338" t="str">
            <v>D</v>
          </cell>
          <cell r="Q4338" t="str">
            <v>M</v>
          </cell>
          <cell r="R4338">
            <v>3.794326241134752</v>
          </cell>
          <cell r="S4338">
            <v>4.2875886524822695</v>
          </cell>
          <cell r="T4338">
            <v>3.56</v>
          </cell>
          <cell r="U4338">
            <v>3.56</v>
          </cell>
          <cell r="V4338">
            <v>3.56</v>
          </cell>
          <cell r="W4338">
            <v>3.8279569892473115</v>
          </cell>
          <cell r="X4338">
            <v>3.8279569892473115</v>
          </cell>
          <cell r="Y4338">
            <v>3.8279569892473115</v>
          </cell>
          <cell r="Z4338">
            <v>4.2532855436081238</v>
          </cell>
          <cell r="AB4338" t="str">
            <v/>
          </cell>
          <cell r="AC4338">
            <v>368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I4338" t="str">
            <v/>
          </cell>
          <cell r="AJ4338" t="str">
            <v/>
          </cell>
        </row>
        <row r="4339">
          <cell r="A4339" t="str">
            <v>ACTIVE</v>
          </cell>
          <cell r="B4339" t="str">
            <v>457-025</v>
          </cell>
          <cell r="C4339">
            <v>22557467</v>
          </cell>
          <cell r="D4339" t="str">
            <v>457-025</v>
          </cell>
          <cell r="E4339" t="str">
            <v>SCH 40</v>
          </cell>
          <cell r="F4339" t="str">
            <v>2-1/2 UNION SLIP X SLIP</v>
          </cell>
          <cell r="G4339">
            <v>1.887</v>
          </cell>
          <cell r="H4339">
            <v>0.85592810399999997</v>
          </cell>
          <cell r="I4339">
            <v>3</v>
          </cell>
          <cell r="J4339" t="str">
            <v>-</v>
          </cell>
          <cell r="K4339">
            <v>65.232974910394262</v>
          </cell>
          <cell r="L4339">
            <v>7.3305100000000003</v>
          </cell>
          <cell r="M4339" t="str">
            <v>DURA</v>
          </cell>
          <cell r="N4339" t="str">
            <v>457-025</v>
          </cell>
          <cell r="O4339" t="str">
            <v>BOX</v>
          </cell>
          <cell r="P4339" t="str">
            <v>D</v>
          </cell>
          <cell r="Q4339" t="str">
            <v>M</v>
          </cell>
          <cell r="R4339">
            <v>58.250591016548462</v>
          </cell>
          <cell r="S4339">
            <v>65.823167848699754</v>
          </cell>
          <cell r="T4339">
            <v>54.6</v>
          </cell>
          <cell r="U4339">
            <v>54.6</v>
          </cell>
          <cell r="V4339">
            <v>54.6</v>
          </cell>
          <cell r="W4339">
            <v>58.70967741935484</v>
          </cell>
          <cell r="X4339">
            <v>58.70967741935484</v>
          </cell>
          <cell r="Y4339">
            <v>58.70967741935484</v>
          </cell>
          <cell r="Z4339">
            <v>65.232974910394262</v>
          </cell>
          <cell r="AB4339" t="str">
            <v/>
          </cell>
          <cell r="AC4339">
            <v>561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I4339" t="str">
            <v/>
          </cell>
          <cell r="AJ4339" t="str">
            <v/>
          </cell>
        </row>
        <row r="4340">
          <cell r="A4340" t="str">
            <v>ACTIVE</v>
          </cell>
          <cell r="B4340" t="str">
            <v>457-030</v>
          </cell>
          <cell r="C4340">
            <v>22557475</v>
          </cell>
          <cell r="D4340" t="str">
            <v>457-030</v>
          </cell>
          <cell r="E4340" t="str">
            <v>SCH 40</v>
          </cell>
          <cell r="F4340" t="str">
            <v>3 UNION SLIP X SLIP</v>
          </cell>
          <cell r="G4340">
            <v>2.613</v>
          </cell>
          <cell r="H4340">
            <v>1.185235896</v>
          </cell>
          <cell r="I4340">
            <v>3</v>
          </cell>
          <cell r="J4340" t="str">
            <v>-</v>
          </cell>
          <cell r="K4340">
            <v>104.19354838709677</v>
          </cell>
          <cell r="L4340">
            <v>10.939733</v>
          </cell>
          <cell r="M4340" t="str">
            <v>DURA</v>
          </cell>
          <cell r="N4340" t="str">
            <v>457-030</v>
          </cell>
          <cell r="O4340" t="str">
            <v>BOX</v>
          </cell>
          <cell r="P4340" t="str">
            <v>D</v>
          </cell>
          <cell r="Q4340" t="str">
            <v>M</v>
          </cell>
          <cell r="R4340">
            <v>120.23640661938535</v>
          </cell>
          <cell r="S4340">
            <v>135.86713947990543</v>
          </cell>
          <cell r="T4340">
            <v>87.21</v>
          </cell>
          <cell r="U4340">
            <v>87.21</v>
          </cell>
          <cell r="V4340">
            <v>87.21</v>
          </cell>
          <cell r="W4340">
            <v>93.774193548387089</v>
          </cell>
          <cell r="X4340">
            <v>93.774193548387089</v>
          </cell>
          <cell r="Y4340">
            <v>93.774193548387089</v>
          </cell>
          <cell r="Z4340">
            <v>104.19354838709677</v>
          </cell>
          <cell r="AB4340" t="str">
            <v/>
          </cell>
          <cell r="AC4340">
            <v>562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I4340" t="str">
            <v/>
          </cell>
          <cell r="AJ4340" t="str">
            <v/>
          </cell>
        </row>
        <row r="4341">
          <cell r="A4341" t="str">
            <v>ACTIVE</v>
          </cell>
          <cell r="B4341" t="str">
            <v>457-040</v>
          </cell>
          <cell r="C4341">
            <v>22557483</v>
          </cell>
          <cell r="D4341" t="str">
            <v>457-040</v>
          </cell>
          <cell r="E4341" t="str">
            <v>SCH 40</v>
          </cell>
          <cell r="F4341" t="str">
            <v>4 UNION SLIP X SLIP</v>
          </cell>
          <cell r="G4341">
            <v>7.26</v>
          </cell>
          <cell r="H4341">
            <v>3.29307792</v>
          </cell>
          <cell r="I4341">
            <v>2</v>
          </cell>
          <cell r="J4341" t="str">
            <v>-</v>
          </cell>
          <cell r="K4341">
            <v>144.27718040621266</v>
          </cell>
          <cell r="L4341">
            <v>15.147386000000001</v>
          </cell>
          <cell r="M4341" t="str">
            <v>DURA</v>
          </cell>
          <cell r="N4341" t="str">
            <v>457-040</v>
          </cell>
          <cell r="O4341" t="str">
            <v>BOX</v>
          </cell>
          <cell r="P4341" t="str">
            <v>D</v>
          </cell>
          <cell r="Q4341" t="str">
            <v>M</v>
          </cell>
          <cell r="R4341">
            <v>166.4775413711584</v>
          </cell>
          <cell r="S4341">
            <v>188.11962174940896</v>
          </cell>
          <cell r="T4341">
            <v>120.76</v>
          </cell>
          <cell r="U4341">
            <v>120.76</v>
          </cell>
          <cell r="V4341">
            <v>120.76</v>
          </cell>
          <cell r="W4341">
            <v>129.84946236559139</v>
          </cell>
          <cell r="X4341">
            <v>129.84946236559139</v>
          </cell>
          <cell r="Y4341">
            <v>129.84946236559139</v>
          </cell>
          <cell r="Z4341">
            <v>144.27718040621266</v>
          </cell>
          <cell r="AB4341" t="str">
            <v/>
          </cell>
          <cell r="AC4341">
            <v>563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I4341" t="str">
            <v/>
          </cell>
          <cell r="AJ4341" t="str">
            <v/>
          </cell>
        </row>
        <row r="4342">
          <cell r="A4342" t="str">
            <v>ACTIVE</v>
          </cell>
          <cell r="B4342" t="str">
            <v>459-005</v>
          </cell>
          <cell r="C4342">
            <v>22557509</v>
          </cell>
          <cell r="D4342" t="str">
            <v>459-005</v>
          </cell>
          <cell r="E4342" t="str">
            <v>SCH 40</v>
          </cell>
          <cell r="F4342" t="str">
            <v>1/2 UNION SLIP X FIPT</v>
          </cell>
          <cell r="G4342">
            <v>0.27500000000000002</v>
          </cell>
          <cell r="H4342">
            <v>0.12473780000000001</v>
          </cell>
          <cell r="I4342">
            <v>50</v>
          </cell>
          <cell r="J4342" t="str">
            <v>-</v>
          </cell>
          <cell r="K4342">
            <v>9.3189964157706093</v>
          </cell>
          <cell r="L4342">
            <v>0.84499999999999997</v>
          </cell>
          <cell r="M4342" t="str">
            <v>DURA</v>
          </cell>
          <cell r="N4342" t="str">
            <v>459-005</v>
          </cell>
          <cell r="O4342" t="str">
            <v>BOX</v>
          </cell>
          <cell r="P4342" t="str">
            <v>D</v>
          </cell>
          <cell r="Q4342" t="str">
            <v>M</v>
          </cell>
          <cell r="R4342">
            <v>8.3215130023640658</v>
          </cell>
          <cell r="S4342">
            <v>9.4033096926713942</v>
          </cell>
          <cell r="T4342">
            <v>7.8</v>
          </cell>
          <cell r="U4342">
            <v>7.8</v>
          </cell>
          <cell r="V4342">
            <v>7.8</v>
          </cell>
          <cell r="W4342">
            <v>8.387096774193548</v>
          </cell>
          <cell r="X4342">
            <v>8.387096774193548</v>
          </cell>
          <cell r="Y4342">
            <v>8.387096774193548</v>
          </cell>
          <cell r="Z4342">
            <v>9.3189964157706093</v>
          </cell>
          <cell r="AB4342" t="str">
            <v/>
          </cell>
          <cell r="AC4342">
            <v>573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I4342" t="str">
            <v/>
          </cell>
          <cell r="AJ4342" t="str">
            <v/>
          </cell>
        </row>
        <row r="4343">
          <cell r="A4343" t="str">
            <v>ACTIVE</v>
          </cell>
          <cell r="B4343" t="str">
            <v>459-007</v>
          </cell>
          <cell r="C4343">
            <v>22557511</v>
          </cell>
          <cell r="D4343" t="str">
            <v>459-007</v>
          </cell>
          <cell r="E4343" t="str">
            <v>SCH 40</v>
          </cell>
          <cell r="F4343" t="str">
            <v>3/4 UNION SLIP X FIPT</v>
          </cell>
          <cell r="G4343">
            <v>0.27700000000000002</v>
          </cell>
          <cell r="H4343">
            <v>0.12564498400000002</v>
          </cell>
          <cell r="I4343">
            <v>50</v>
          </cell>
          <cell r="J4343" t="str">
            <v>-</v>
          </cell>
          <cell r="K4343">
            <v>13.309438470728793</v>
          </cell>
          <cell r="L4343">
            <v>1.206</v>
          </cell>
          <cell r="M4343" t="str">
            <v>DURA</v>
          </cell>
          <cell r="N4343" t="str">
            <v>459-007</v>
          </cell>
          <cell r="O4343" t="str">
            <v>BOX</v>
          </cell>
          <cell r="P4343" t="str">
            <v>D</v>
          </cell>
          <cell r="Q4343" t="str">
            <v>M</v>
          </cell>
          <cell r="R4343">
            <v>11.879432624113475</v>
          </cell>
          <cell r="S4343">
            <v>13.423758865248226</v>
          </cell>
          <cell r="T4343">
            <v>11.14</v>
          </cell>
          <cell r="U4343">
            <v>11.14</v>
          </cell>
          <cell r="V4343">
            <v>11.14</v>
          </cell>
          <cell r="W4343">
            <v>11.978494623655914</v>
          </cell>
          <cell r="X4343">
            <v>11.978494623655914</v>
          </cell>
          <cell r="Y4343">
            <v>11.978494623655914</v>
          </cell>
          <cell r="Z4343">
            <v>13.309438470728793</v>
          </cell>
          <cell r="AB4343" t="str">
            <v/>
          </cell>
          <cell r="AC4343">
            <v>574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I4343" t="str">
            <v/>
          </cell>
          <cell r="AJ4343" t="str">
            <v/>
          </cell>
        </row>
        <row r="4344">
          <cell r="A4344" t="str">
            <v>ACTIVE</v>
          </cell>
          <cell r="B4344" t="str">
            <v>459-010</v>
          </cell>
          <cell r="C4344">
            <v>22557513</v>
          </cell>
          <cell r="D4344" t="str">
            <v>459-010</v>
          </cell>
          <cell r="E4344" t="str">
            <v>SCH 40</v>
          </cell>
          <cell r="F4344" t="str">
            <v>1 UNION SLIP X FIPT</v>
          </cell>
          <cell r="G4344">
            <v>0.373</v>
          </cell>
          <cell r="H4344">
            <v>0.16918981599999999</v>
          </cell>
          <cell r="I4344">
            <v>18</v>
          </cell>
          <cell r="J4344" t="str">
            <v>-</v>
          </cell>
          <cell r="K4344">
            <v>16.403823178016726</v>
          </cell>
          <cell r="L4344">
            <v>1.4870000000000001</v>
          </cell>
          <cell r="M4344" t="str">
            <v>DURA</v>
          </cell>
          <cell r="N4344" t="str">
            <v>459-010</v>
          </cell>
          <cell r="O4344" t="str">
            <v>BOX</v>
          </cell>
          <cell r="P4344" t="str">
            <v>D</v>
          </cell>
          <cell r="Q4344" t="str">
            <v>M</v>
          </cell>
          <cell r="R4344">
            <v>14.645390070921987</v>
          </cell>
          <cell r="S4344">
            <v>16.549290780141845</v>
          </cell>
          <cell r="T4344">
            <v>13.73</v>
          </cell>
          <cell r="U4344">
            <v>13.73</v>
          </cell>
          <cell r="V4344">
            <v>13.73</v>
          </cell>
          <cell r="W4344">
            <v>14.763440860215054</v>
          </cell>
          <cell r="X4344">
            <v>14.763440860215054</v>
          </cell>
          <cell r="Y4344">
            <v>14.763440860215054</v>
          </cell>
          <cell r="Z4344">
            <v>16.403823178016726</v>
          </cell>
          <cell r="AB4344" t="str">
            <v/>
          </cell>
          <cell r="AC4344">
            <v>575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I4344" t="str">
            <v/>
          </cell>
          <cell r="AJ4344" t="str">
            <v/>
          </cell>
        </row>
        <row r="4345">
          <cell r="A4345" t="str">
            <v>ACTIVE</v>
          </cell>
          <cell r="B4345" t="str">
            <v>459-012</v>
          </cell>
          <cell r="C4345">
            <v>22557515</v>
          </cell>
          <cell r="D4345" t="str">
            <v>459-012</v>
          </cell>
          <cell r="E4345" t="str">
            <v>SCH 40</v>
          </cell>
          <cell r="F4345" t="str">
            <v>1-1/4 UNION SLIP X FIPT</v>
          </cell>
          <cell r="G4345">
            <v>0.78600000000000003</v>
          </cell>
          <cell r="H4345">
            <v>0.35652331200000004</v>
          </cell>
          <cell r="I4345">
            <v>10</v>
          </cell>
          <cell r="J4345" t="str">
            <v>-</v>
          </cell>
          <cell r="K4345">
            <v>35.949820788530467</v>
          </cell>
          <cell r="L4345">
            <v>3.2591999999999999</v>
          </cell>
          <cell r="M4345" t="str">
            <v>DURA</v>
          </cell>
          <cell r="N4345" t="str">
            <v>459-012</v>
          </cell>
          <cell r="O4345" t="str">
            <v>BOX</v>
          </cell>
          <cell r="P4345" t="str">
            <v>D</v>
          </cell>
          <cell r="Q4345" t="str">
            <v>M</v>
          </cell>
          <cell r="R4345">
            <v>32.104018912529554</v>
          </cell>
          <cell r="S4345">
            <v>36.277541371158392</v>
          </cell>
          <cell r="T4345">
            <v>30.090000000000003</v>
          </cell>
          <cell r="U4345">
            <v>30.090000000000003</v>
          </cell>
          <cell r="V4345">
            <v>30.090000000000003</v>
          </cell>
          <cell r="W4345">
            <v>32.354838709677423</v>
          </cell>
          <cell r="X4345">
            <v>32.354838709677423</v>
          </cell>
          <cell r="Y4345">
            <v>32.354838709677423</v>
          </cell>
          <cell r="Z4345">
            <v>35.949820788530467</v>
          </cell>
          <cell r="AB4345" t="str">
            <v/>
          </cell>
          <cell r="AC4345">
            <v>576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I4345" t="str">
            <v/>
          </cell>
          <cell r="AJ4345" t="str">
            <v/>
          </cell>
        </row>
        <row r="4346">
          <cell r="A4346" t="str">
            <v>ACTIVE</v>
          </cell>
          <cell r="B4346" t="str">
            <v>459-015</v>
          </cell>
          <cell r="C4346">
            <v>22557517</v>
          </cell>
          <cell r="D4346" t="str">
            <v>459-015</v>
          </cell>
          <cell r="E4346" t="str">
            <v>SCH 40</v>
          </cell>
          <cell r="F4346" t="str">
            <v>1-1/2 UNION SLIP X FIPT</v>
          </cell>
          <cell r="G4346">
            <v>0.79200000000000004</v>
          </cell>
          <cell r="H4346">
            <v>0.359244864</v>
          </cell>
          <cell r="I4346">
            <v>10</v>
          </cell>
          <cell r="J4346" t="str">
            <v>-</v>
          </cell>
          <cell r="K4346">
            <v>37.120669056152927</v>
          </cell>
          <cell r="L4346">
            <v>0.978912</v>
          </cell>
          <cell r="M4346" t="str">
            <v>DURA</v>
          </cell>
          <cell r="N4346" t="str">
            <v>459-015</v>
          </cell>
          <cell r="O4346" t="str">
            <v>BOX</v>
          </cell>
          <cell r="P4346" t="str">
            <v>D</v>
          </cell>
          <cell r="Q4346" t="str">
            <v>M</v>
          </cell>
          <cell r="R4346">
            <v>33.144208037825059</v>
          </cell>
          <cell r="S4346">
            <v>37.452955082742314</v>
          </cell>
          <cell r="T4346">
            <v>31.07</v>
          </cell>
          <cell r="U4346">
            <v>31.07</v>
          </cell>
          <cell r="V4346">
            <v>31.07</v>
          </cell>
          <cell r="W4346">
            <v>33.408602150537632</v>
          </cell>
          <cell r="X4346">
            <v>33.408602150537632</v>
          </cell>
          <cell r="Y4346">
            <v>33.408602150537632</v>
          </cell>
          <cell r="Z4346">
            <v>37.120669056152927</v>
          </cell>
          <cell r="AB4346" t="str">
            <v/>
          </cell>
          <cell r="AC4346">
            <v>577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I4346" t="str">
            <v/>
          </cell>
          <cell r="AJ4346" t="str">
            <v/>
          </cell>
        </row>
        <row r="4347">
          <cell r="A4347" t="str">
            <v>ACTIVE</v>
          </cell>
          <cell r="B4347" t="str">
            <v>459-020</v>
          </cell>
          <cell r="C4347">
            <v>22557519</v>
          </cell>
          <cell r="D4347" t="str">
            <v>459-020</v>
          </cell>
          <cell r="E4347" t="str">
            <v>SCH 40</v>
          </cell>
          <cell r="F4347" t="str">
            <v>2 UNION SLIP X FIPT</v>
          </cell>
          <cell r="G4347">
            <v>1.3460000000000001</v>
          </cell>
          <cell r="H4347">
            <v>0.61053483200000003</v>
          </cell>
          <cell r="I4347">
            <v>16</v>
          </cell>
          <cell r="J4347" t="str">
            <v>-</v>
          </cell>
          <cell r="K4347">
            <v>47.622461170848268</v>
          </cell>
          <cell r="L4347">
            <v>4.3179999999999996</v>
          </cell>
          <cell r="M4347" t="str">
            <v>DURA</v>
          </cell>
          <cell r="N4347" t="str">
            <v>459-020</v>
          </cell>
          <cell r="O4347" t="str">
            <v>BOX</v>
          </cell>
          <cell r="P4347" t="str">
            <v>D</v>
          </cell>
          <cell r="Q4347" t="str">
            <v>M</v>
          </cell>
          <cell r="R4347">
            <v>42.529550827423165</v>
          </cell>
          <cell r="S4347">
            <v>48.058392434988171</v>
          </cell>
          <cell r="T4347">
            <v>39.86</v>
          </cell>
          <cell r="U4347">
            <v>39.86</v>
          </cell>
          <cell r="V4347">
            <v>39.86</v>
          </cell>
          <cell r="W4347">
            <v>42.86021505376344</v>
          </cell>
          <cell r="X4347">
            <v>42.86021505376344</v>
          </cell>
          <cell r="Y4347">
            <v>42.86021505376344</v>
          </cell>
          <cell r="Z4347">
            <v>47.622461170848268</v>
          </cell>
          <cell r="AB4347" t="str">
            <v/>
          </cell>
          <cell r="AC4347">
            <v>578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I4347" t="str">
            <v/>
          </cell>
          <cell r="AJ4347" t="str">
            <v/>
          </cell>
        </row>
        <row r="4348">
          <cell r="A4348" t="str">
            <v>ACTIVE</v>
          </cell>
          <cell r="B4348" t="str">
            <v>459-025</v>
          </cell>
          <cell r="C4348">
            <v>22557521</v>
          </cell>
          <cell r="D4348" t="str">
            <v>459-025</v>
          </cell>
          <cell r="E4348" t="str">
            <v>SCH 40</v>
          </cell>
          <cell r="F4348" t="str">
            <v>2-1/2 UNION SLIP X FIPT</v>
          </cell>
          <cell r="G4348">
            <v>1.92</v>
          </cell>
          <cell r="H4348">
            <v>0.87089664</v>
          </cell>
          <cell r="I4348">
            <v>3</v>
          </cell>
          <cell r="J4348" t="str">
            <v>-</v>
          </cell>
          <cell r="K4348">
            <v>70.238948626045399</v>
          </cell>
          <cell r="L4348">
            <v>6.3672000000000004</v>
          </cell>
          <cell r="M4348" t="str">
            <v>DURA</v>
          </cell>
          <cell r="N4348" t="str">
            <v>459-025</v>
          </cell>
          <cell r="O4348" t="str">
            <v>BOX</v>
          </cell>
          <cell r="P4348" t="str">
            <v>D</v>
          </cell>
          <cell r="Q4348" t="str">
            <v>M</v>
          </cell>
          <cell r="R4348">
            <v>62.718676122931448</v>
          </cell>
          <cell r="S4348">
            <v>70.872104018912523</v>
          </cell>
          <cell r="T4348">
            <v>58.79</v>
          </cell>
          <cell r="U4348">
            <v>58.79</v>
          </cell>
          <cell r="V4348">
            <v>58.79</v>
          </cell>
          <cell r="W4348">
            <v>63.215053763440856</v>
          </cell>
          <cell r="X4348">
            <v>63.215053763440856</v>
          </cell>
          <cell r="Y4348">
            <v>63.215053763440856</v>
          </cell>
          <cell r="Z4348">
            <v>70.238948626045399</v>
          </cell>
          <cell r="AB4348" t="str">
            <v/>
          </cell>
          <cell r="AC4348">
            <v>579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I4348" t="str">
            <v/>
          </cell>
          <cell r="AJ4348" t="str">
            <v/>
          </cell>
        </row>
        <row r="4349">
          <cell r="A4349" t="str">
            <v>ACTIVE</v>
          </cell>
          <cell r="B4349" t="str">
            <v>459-030</v>
          </cell>
          <cell r="C4349">
            <v>22557523</v>
          </cell>
          <cell r="D4349" t="str">
            <v>459-030</v>
          </cell>
          <cell r="E4349" t="str">
            <v>SCH 40</v>
          </cell>
          <cell r="F4349" t="str">
            <v>3 UNION SLIP X FIPT</v>
          </cell>
          <cell r="G4349">
            <v>2.8969999999999998</v>
          </cell>
          <cell r="H4349">
            <v>1.3140560239999999</v>
          </cell>
          <cell r="I4349">
            <v>3</v>
          </cell>
          <cell r="J4349" t="str">
            <v>-</v>
          </cell>
          <cell r="K4349">
            <v>87.025089605734777</v>
          </cell>
          <cell r="L4349">
            <v>7.8890000000000002</v>
          </cell>
          <cell r="M4349" t="str">
            <v>DURA</v>
          </cell>
          <cell r="N4349" t="str">
            <v>459-030</v>
          </cell>
          <cell r="O4349" t="str">
            <v>BOX</v>
          </cell>
          <cell r="P4349" t="str">
            <v>D</v>
          </cell>
          <cell r="Q4349" t="str">
            <v>M</v>
          </cell>
          <cell r="R4349">
            <v>77.70685579196217</v>
          </cell>
          <cell r="S4349">
            <v>87.80874704491724</v>
          </cell>
          <cell r="T4349">
            <v>72.84</v>
          </cell>
          <cell r="U4349">
            <v>72.84</v>
          </cell>
          <cell r="V4349">
            <v>72.84</v>
          </cell>
          <cell r="W4349">
            <v>78.322580645161295</v>
          </cell>
          <cell r="X4349">
            <v>78.322580645161295</v>
          </cell>
          <cell r="Y4349">
            <v>78.322580645161295</v>
          </cell>
          <cell r="Z4349">
            <v>87.025089605734777</v>
          </cell>
          <cell r="AB4349" t="str">
            <v/>
          </cell>
          <cell r="AC4349">
            <v>580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I4349" t="str">
            <v/>
          </cell>
          <cell r="AJ4349" t="str">
            <v/>
          </cell>
        </row>
        <row r="4350">
          <cell r="A4350" t="str">
            <v>ACTIVE</v>
          </cell>
          <cell r="B4350" t="str">
            <v>458-005</v>
          </cell>
          <cell r="C4350">
            <v>22557536</v>
          </cell>
          <cell r="D4350" t="str">
            <v>458-005</v>
          </cell>
          <cell r="E4350" t="str">
            <v>SCH 40</v>
          </cell>
          <cell r="F4350" t="str">
            <v>1/2 UNION FIPT X FIPT</v>
          </cell>
          <cell r="G4350">
            <v>0.126</v>
          </cell>
          <cell r="H4350">
            <v>5.7152592000000002E-2</v>
          </cell>
          <cell r="I4350">
            <v>50</v>
          </cell>
          <cell r="J4350" t="str">
            <v>-</v>
          </cell>
          <cell r="K4350">
            <v>9.8327359617682202</v>
          </cell>
          <cell r="L4350">
            <v>0.89200000000000002</v>
          </cell>
          <cell r="M4350" t="str">
            <v>DURA</v>
          </cell>
          <cell r="N4350" t="str">
            <v>458-005</v>
          </cell>
          <cell r="O4350" t="str">
            <v>BOX</v>
          </cell>
          <cell r="P4350" t="str">
            <v>D</v>
          </cell>
          <cell r="Q4350" t="str">
            <v>M</v>
          </cell>
          <cell r="R4350">
            <v>8.7825059101654848</v>
          </cell>
          <cell r="S4350">
            <v>9.9242316784869971</v>
          </cell>
          <cell r="T4350">
            <v>8.23</v>
          </cell>
          <cell r="U4350">
            <v>8.23</v>
          </cell>
          <cell r="V4350">
            <v>8.23</v>
          </cell>
          <cell r="W4350">
            <v>8.849462365591398</v>
          </cell>
          <cell r="X4350">
            <v>8.849462365591398</v>
          </cell>
          <cell r="Y4350">
            <v>8.849462365591398</v>
          </cell>
          <cell r="Z4350">
            <v>9.8327359617682202</v>
          </cell>
          <cell r="AB4350" t="str">
            <v/>
          </cell>
          <cell r="AC4350">
            <v>564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I4350" t="str">
            <v/>
          </cell>
          <cell r="AJ4350" t="str">
            <v/>
          </cell>
        </row>
        <row r="4351">
          <cell r="A4351" t="str">
            <v>ACTIVE</v>
          </cell>
          <cell r="B4351" t="str">
            <v>458-007</v>
          </cell>
          <cell r="C4351">
            <v>22557538</v>
          </cell>
          <cell r="D4351" t="str">
            <v>458-007</v>
          </cell>
          <cell r="E4351" t="str">
            <v>SCH 40</v>
          </cell>
          <cell r="F4351" t="str">
            <v>3/4 UNION FIPT X FIPT</v>
          </cell>
          <cell r="G4351">
            <v>0.20100000000000001</v>
          </cell>
          <cell r="H4351">
            <v>9.1171992000000007E-2</v>
          </cell>
          <cell r="I4351">
            <v>50</v>
          </cell>
          <cell r="J4351" t="str">
            <v>-</v>
          </cell>
          <cell r="K4351">
            <v>16.439665471923533</v>
          </cell>
          <cell r="L4351">
            <v>1.5347</v>
          </cell>
          <cell r="M4351" t="str">
            <v>DURA</v>
          </cell>
          <cell r="N4351" t="str">
            <v>458-007</v>
          </cell>
          <cell r="O4351" t="str">
            <v>BOX</v>
          </cell>
          <cell r="P4351" t="str">
            <v>D</v>
          </cell>
          <cell r="Q4351" t="str">
            <v>M</v>
          </cell>
          <cell r="R4351">
            <v>14.680851063829788</v>
          </cell>
          <cell r="S4351">
            <v>16.589361702127658</v>
          </cell>
          <cell r="T4351">
            <v>13.759999999999998</v>
          </cell>
          <cell r="U4351">
            <v>13.759999999999998</v>
          </cell>
          <cell r="V4351">
            <v>13.759999999999998</v>
          </cell>
          <cell r="W4351">
            <v>14.79569892473118</v>
          </cell>
          <cell r="X4351">
            <v>14.79569892473118</v>
          </cell>
          <cell r="Y4351">
            <v>14.79569892473118</v>
          </cell>
          <cell r="Z4351">
            <v>16.439665471923533</v>
          </cell>
          <cell r="AB4351" t="str">
            <v/>
          </cell>
          <cell r="AC4351">
            <v>565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I4351" t="str">
            <v/>
          </cell>
          <cell r="AJ4351" t="str">
            <v/>
          </cell>
        </row>
        <row r="4352">
          <cell r="A4352" t="str">
            <v>ACTIVE</v>
          </cell>
          <cell r="B4352" t="str">
            <v>458-010</v>
          </cell>
          <cell r="C4352">
            <v>22557540</v>
          </cell>
          <cell r="D4352" t="str">
            <v>458-010</v>
          </cell>
          <cell r="E4352" t="str">
            <v>SCH 40</v>
          </cell>
          <cell r="F4352" t="str">
            <v>1 UNION FIPT X FIPT</v>
          </cell>
          <cell r="G4352">
            <v>0.317</v>
          </cell>
          <cell r="H4352">
            <v>0.14378866400000001</v>
          </cell>
          <cell r="I4352">
            <v>18</v>
          </cell>
          <cell r="J4352" t="str">
            <v>-</v>
          </cell>
          <cell r="K4352">
            <v>22.461170848267621</v>
          </cell>
          <cell r="L4352">
            <v>1.7479100000000001</v>
          </cell>
          <cell r="M4352" t="str">
            <v>DURA</v>
          </cell>
          <cell r="N4352" t="str">
            <v>458-010</v>
          </cell>
          <cell r="O4352" t="str">
            <v>BOX</v>
          </cell>
          <cell r="P4352" t="str">
            <v>D</v>
          </cell>
          <cell r="Q4352" t="str">
            <v>M</v>
          </cell>
          <cell r="R4352">
            <v>20.059101654846334</v>
          </cell>
          <cell r="S4352">
            <v>22.666784869976354</v>
          </cell>
          <cell r="T4352">
            <v>18.8</v>
          </cell>
          <cell r="U4352">
            <v>18.8</v>
          </cell>
          <cell r="V4352">
            <v>18.8</v>
          </cell>
          <cell r="W4352">
            <v>20.21505376344086</v>
          </cell>
          <cell r="X4352">
            <v>20.21505376344086</v>
          </cell>
          <cell r="Y4352">
            <v>20.21505376344086</v>
          </cell>
          <cell r="Z4352">
            <v>22.461170848267621</v>
          </cell>
          <cell r="AB4352" t="str">
            <v/>
          </cell>
          <cell r="AC4352">
            <v>566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I4352" t="str">
            <v/>
          </cell>
          <cell r="AJ4352" t="str">
            <v/>
          </cell>
        </row>
        <row r="4353">
          <cell r="A4353" t="str">
            <v>ACTIVE</v>
          </cell>
          <cell r="B4353" t="str">
            <v>458-012</v>
          </cell>
          <cell r="C4353">
            <v>22557542</v>
          </cell>
          <cell r="D4353" t="str">
            <v>458-012</v>
          </cell>
          <cell r="E4353" t="str">
            <v>SCH 40</v>
          </cell>
          <cell r="F4353" t="str">
            <v>1-1/4 UNION FIPT X FIPT</v>
          </cell>
          <cell r="G4353">
            <v>0.75</v>
          </cell>
          <cell r="H4353">
            <v>0.340194</v>
          </cell>
          <cell r="I4353">
            <v>10</v>
          </cell>
          <cell r="J4353" t="str">
            <v>-</v>
          </cell>
          <cell r="K4353">
            <v>38.55436081242533</v>
          </cell>
          <cell r="L4353">
            <v>3.496</v>
          </cell>
          <cell r="M4353" t="str">
            <v>DURA</v>
          </cell>
          <cell r="N4353" t="str">
            <v>458-012</v>
          </cell>
          <cell r="O4353" t="str">
            <v>BOX</v>
          </cell>
          <cell r="P4353" t="str">
            <v>D</v>
          </cell>
          <cell r="Q4353" t="str">
            <v>M</v>
          </cell>
          <cell r="R4353">
            <v>34.432624113475178</v>
          </cell>
          <cell r="S4353">
            <v>38.908865248226945</v>
          </cell>
          <cell r="T4353">
            <v>32.270000000000003</v>
          </cell>
          <cell r="U4353">
            <v>32.270000000000003</v>
          </cell>
          <cell r="V4353">
            <v>32.270000000000003</v>
          </cell>
          <cell r="W4353">
            <v>34.6989247311828</v>
          </cell>
          <cell r="X4353">
            <v>34.6989247311828</v>
          </cell>
          <cell r="Y4353">
            <v>34.6989247311828</v>
          </cell>
          <cell r="Z4353">
            <v>38.55436081242533</v>
          </cell>
          <cell r="AB4353" t="str">
            <v/>
          </cell>
          <cell r="AC4353">
            <v>567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I4353" t="str">
            <v/>
          </cell>
          <cell r="AJ4353" t="str">
            <v/>
          </cell>
        </row>
        <row r="4354">
          <cell r="A4354" t="str">
            <v>ACTIVE</v>
          </cell>
          <cell r="B4354" t="str">
            <v>458-015</v>
          </cell>
          <cell r="C4354">
            <v>22557544</v>
          </cell>
          <cell r="D4354" t="str">
            <v>458-015</v>
          </cell>
          <cell r="E4354" t="str">
            <v>SCH 40</v>
          </cell>
          <cell r="F4354" t="str">
            <v>1-1/2 UNION FIPT X FIPT</v>
          </cell>
          <cell r="G4354">
            <v>0.84499999999999997</v>
          </cell>
          <cell r="H4354">
            <v>0.38328523999999997</v>
          </cell>
          <cell r="I4354">
            <v>10</v>
          </cell>
          <cell r="J4354" t="str">
            <v>-</v>
          </cell>
          <cell r="K4354">
            <v>39.41457586618877</v>
          </cell>
          <cell r="L4354">
            <v>3.5724</v>
          </cell>
          <cell r="M4354" t="str">
            <v>DURA</v>
          </cell>
          <cell r="N4354" t="str">
            <v>458-015</v>
          </cell>
          <cell r="O4354" t="str">
            <v>BOX</v>
          </cell>
          <cell r="P4354" t="str">
            <v>D</v>
          </cell>
          <cell r="Q4354" t="str">
            <v>M</v>
          </cell>
          <cell r="R4354">
            <v>35.189125295508276</v>
          </cell>
          <cell r="S4354">
            <v>39.763711583924348</v>
          </cell>
          <cell r="T4354">
            <v>32.99</v>
          </cell>
          <cell r="U4354">
            <v>32.99</v>
          </cell>
          <cell r="V4354">
            <v>32.99</v>
          </cell>
          <cell r="W4354">
            <v>35.473118279569896</v>
          </cell>
          <cell r="X4354">
            <v>35.473118279569896</v>
          </cell>
          <cell r="Y4354">
            <v>35.473118279569896</v>
          </cell>
          <cell r="Z4354">
            <v>39.41457586618877</v>
          </cell>
          <cell r="AB4354" t="str">
            <v/>
          </cell>
          <cell r="AC4354">
            <v>568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I4354" t="str">
            <v/>
          </cell>
          <cell r="AJ4354" t="str">
            <v/>
          </cell>
        </row>
        <row r="4355">
          <cell r="A4355" t="str">
            <v>ACTIVE</v>
          </cell>
          <cell r="B4355" t="str">
            <v>458-020</v>
          </cell>
          <cell r="C4355">
            <v>22557546</v>
          </cell>
          <cell r="D4355" t="str">
            <v>458-020</v>
          </cell>
          <cell r="E4355" t="str">
            <v>SCH 40</v>
          </cell>
          <cell r="F4355" t="str">
            <v>2 UNION FIPT X FIPT</v>
          </cell>
          <cell r="G4355">
            <v>1.3720000000000001</v>
          </cell>
          <cell r="H4355">
            <v>0.6223282240000001</v>
          </cell>
          <cell r="I4355">
            <v>16</v>
          </cell>
          <cell r="J4355" t="str">
            <v>-</v>
          </cell>
          <cell r="K4355">
            <v>48.375149342891277</v>
          </cell>
          <cell r="L4355">
            <v>4.5175800000000006</v>
          </cell>
          <cell r="M4355" t="str">
            <v>DURA</v>
          </cell>
          <cell r="N4355" t="str">
            <v>458-020</v>
          </cell>
          <cell r="O4355" t="str">
            <v>BOX</v>
          </cell>
          <cell r="P4355" t="str">
            <v>D</v>
          </cell>
          <cell r="Q4355" t="str">
            <v>M</v>
          </cell>
          <cell r="R4355">
            <v>43.203309692671397</v>
          </cell>
          <cell r="S4355">
            <v>48.81973995271867</v>
          </cell>
          <cell r="T4355">
            <v>40.49</v>
          </cell>
          <cell r="U4355">
            <v>40.49</v>
          </cell>
          <cell r="V4355">
            <v>40.49</v>
          </cell>
          <cell r="W4355">
            <v>43.537634408602152</v>
          </cell>
          <cell r="X4355">
            <v>43.537634408602152</v>
          </cell>
          <cell r="Y4355">
            <v>43.537634408602152</v>
          </cell>
          <cell r="Z4355">
            <v>48.375149342891277</v>
          </cell>
          <cell r="AB4355" t="str">
            <v/>
          </cell>
          <cell r="AC4355">
            <v>569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I4355" t="str">
            <v/>
          </cell>
          <cell r="AJ4355" t="str">
            <v/>
          </cell>
        </row>
        <row r="4356">
          <cell r="A4356" t="str">
            <v>ACTIVE</v>
          </cell>
          <cell r="B4356" t="str">
            <v>458-025</v>
          </cell>
          <cell r="C4356">
            <v>22557548</v>
          </cell>
          <cell r="D4356" t="str">
            <v>458-025</v>
          </cell>
          <cell r="E4356" t="str">
            <v>SCH 40</v>
          </cell>
          <cell r="F4356" t="str">
            <v>2-1/2 UNION FIPT X FIPT</v>
          </cell>
          <cell r="G4356">
            <v>1.98</v>
          </cell>
          <cell r="H4356">
            <v>0.89811215999999994</v>
          </cell>
          <cell r="I4356">
            <v>3</v>
          </cell>
          <cell r="J4356" t="str">
            <v>-</v>
          </cell>
          <cell r="K4356">
            <v>68.900836320191161</v>
          </cell>
          <cell r="L4356">
            <v>6.2460000000000004</v>
          </cell>
          <cell r="M4356" t="str">
            <v>DURA</v>
          </cell>
          <cell r="N4356" t="str">
            <v>458-025</v>
          </cell>
          <cell r="O4356" t="str">
            <v>BOX</v>
          </cell>
          <cell r="P4356" t="str">
            <v>D</v>
          </cell>
          <cell r="Q4356" t="str">
            <v>M</v>
          </cell>
          <cell r="R4356">
            <v>61.524822695035461</v>
          </cell>
          <cell r="S4356">
            <v>69.52304964539006</v>
          </cell>
          <cell r="T4356">
            <v>57.67</v>
          </cell>
          <cell r="U4356">
            <v>57.67</v>
          </cell>
          <cell r="V4356">
            <v>57.67</v>
          </cell>
          <cell r="W4356">
            <v>62.01075268817204</v>
          </cell>
          <cell r="X4356">
            <v>62.01075268817204</v>
          </cell>
          <cell r="Y4356">
            <v>62.01075268817204</v>
          </cell>
          <cell r="Z4356">
            <v>68.900836320191161</v>
          </cell>
          <cell r="AB4356" t="str">
            <v/>
          </cell>
          <cell r="AC4356">
            <v>570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I4356" t="str">
            <v/>
          </cell>
          <cell r="AJ4356" t="str">
            <v/>
          </cell>
        </row>
        <row r="4357">
          <cell r="A4357" t="str">
            <v>ACTIVE</v>
          </cell>
          <cell r="B4357" t="str">
            <v>458-030</v>
          </cell>
          <cell r="C4357">
            <v>22557550</v>
          </cell>
          <cell r="D4357" t="str">
            <v>458-030</v>
          </cell>
          <cell r="E4357" t="str">
            <v>SCH 40</v>
          </cell>
          <cell r="F4357" t="str">
            <v>3 UNION FIPT X FIPT</v>
          </cell>
          <cell r="G4357">
            <v>2.7229999999999999</v>
          </cell>
          <cell r="H4357">
            <v>1.235131016</v>
          </cell>
          <cell r="I4357">
            <v>3</v>
          </cell>
          <cell r="J4357" t="str">
            <v>-</v>
          </cell>
          <cell r="K4357">
            <v>110.60931899641577</v>
          </cell>
          <cell r="L4357">
            <v>10.026</v>
          </cell>
          <cell r="M4357" t="str">
            <v>DURA</v>
          </cell>
          <cell r="N4357" t="str">
            <v>458-030</v>
          </cell>
          <cell r="O4357" t="str">
            <v>BOX</v>
          </cell>
          <cell r="P4357" t="str">
            <v>D</v>
          </cell>
          <cell r="Q4357" t="str">
            <v>M</v>
          </cell>
          <cell r="R4357">
            <v>98.758865248226954</v>
          </cell>
          <cell r="S4357">
            <v>111.59751773049645</v>
          </cell>
          <cell r="T4357">
            <v>92.58</v>
          </cell>
          <cell r="U4357">
            <v>92.58</v>
          </cell>
          <cell r="V4357">
            <v>92.58</v>
          </cell>
          <cell r="W4357">
            <v>99.548387096774192</v>
          </cell>
          <cell r="X4357">
            <v>99.548387096774192</v>
          </cell>
          <cell r="Y4357">
            <v>99.548387096774192</v>
          </cell>
          <cell r="Z4357">
            <v>110.60931899641577</v>
          </cell>
          <cell r="AB4357" t="str">
            <v/>
          </cell>
          <cell r="AC4357">
            <v>571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I4357" t="str">
            <v/>
          </cell>
          <cell r="AJ4357" t="str">
            <v/>
          </cell>
        </row>
        <row r="4358">
          <cell r="A4358" t="str">
            <v>ACTIVE</v>
          </cell>
          <cell r="B4358" t="str">
            <v>458-040</v>
          </cell>
          <cell r="C4358">
            <v>22557552</v>
          </cell>
          <cell r="D4358" t="str">
            <v>458-040</v>
          </cell>
          <cell r="E4358" t="str">
            <v>SCH 40</v>
          </cell>
          <cell r="F4358" t="str">
            <v>4 UNION FIPT X FIPT</v>
          </cell>
          <cell r="G4358">
            <v>7.45</v>
          </cell>
          <cell r="H4358">
            <v>3.3792604000000002</v>
          </cell>
          <cell r="I4358">
            <v>2</v>
          </cell>
          <cell r="J4358" t="str">
            <v>-</v>
          </cell>
          <cell r="K4358">
            <v>146.7741935483871</v>
          </cell>
          <cell r="L4358">
            <v>13.304399999999999</v>
          </cell>
          <cell r="M4358" t="str">
            <v>DURA</v>
          </cell>
          <cell r="N4358" t="str">
            <v>458-040</v>
          </cell>
          <cell r="O4358" t="str">
            <v>BOX</v>
          </cell>
          <cell r="P4358" t="str">
            <v>D</v>
          </cell>
          <cell r="Q4358" t="str">
            <v>M</v>
          </cell>
          <cell r="R4358">
            <v>131.05200945626478</v>
          </cell>
          <cell r="S4358">
            <v>148.08877068557919</v>
          </cell>
          <cell r="T4358">
            <v>122.85</v>
          </cell>
          <cell r="U4358">
            <v>122.85</v>
          </cell>
          <cell r="V4358">
            <v>122.85</v>
          </cell>
          <cell r="W4358">
            <v>132.09677419354838</v>
          </cell>
          <cell r="X4358">
            <v>132.09677419354838</v>
          </cell>
          <cell r="Y4358">
            <v>132.09677419354838</v>
          </cell>
          <cell r="Z4358">
            <v>146.7741935483871</v>
          </cell>
          <cell r="AB4358" t="str">
            <v/>
          </cell>
          <cell r="AC4358">
            <v>572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I4358" t="str">
            <v/>
          </cell>
          <cell r="AJ4358" t="str">
            <v/>
          </cell>
        </row>
        <row r="4359">
          <cell r="A4359" t="str">
            <v>ACTIVE</v>
          </cell>
          <cell r="B4359" t="str">
            <v>412-005</v>
          </cell>
          <cell r="C4359">
            <v>22557558</v>
          </cell>
          <cell r="D4359" t="str">
            <v>412-005</v>
          </cell>
          <cell r="E4359" t="str">
            <v>SCH 40</v>
          </cell>
          <cell r="F4359" t="str">
            <v>1/2 90 STREET ELL MIPT X FIPT</v>
          </cell>
          <cell r="G4359">
            <v>4.4999999999999998E-2</v>
          </cell>
          <cell r="H4359">
            <v>2.0411639999999998E-2</v>
          </cell>
          <cell r="I4359">
            <v>250</v>
          </cell>
          <cell r="J4359" t="str">
            <v>-</v>
          </cell>
          <cell r="K4359">
            <v>2.4444444444444446</v>
          </cell>
          <cell r="L4359">
            <v>0.23278000000000001</v>
          </cell>
          <cell r="M4359" t="str">
            <v>DURA</v>
          </cell>
          <cell r="N4359" t="str">
            <v>412-005</v>
          </cell>
          <cell r="O4359">
            <v>10</v>
          </cell>
          <cell r="P4359" t="str">
            <v>D</v>
          </cell>
          <cell r="Q4359" t="str">
            <v>M</v>
          </cell>
          <cell r="R4359">
            <v>2.3404255319148937</v>
          </cell>
          <cell r="S4359">
            <v>2.6446808510638298</v>
          </cell>
          <cell r="T4359">
            <v>2.09</v>
          </cell>
          <cell r="U4359">
            <v>2.09</v>
          </cell>
          <cell r="V4359">
            <v>2.09</v>
          </cell>
          <cell r="W4359">
            <v>2.2000000000000002</v>
          </cell>
          <cell r="X4359">
            <v>2.2000000000000002</v>
          </cell>
          <cell r="Y4359">
            <v>2.2000000000000002</v>
          </cell>
          <cell r="Z4359">
            <v>2.4444444444444446</v>
          </cell>
          <cell r="AB4359" t="str">
            <v/>
          </cell>
          <cell r="AC4359">
            <v>228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I4359" t="str">
            <v/>
          </cell>
          <cell r="AJ4359" t="str">
            <v/>
          </cell>
        </row>
        <row r="4360">
          <cell r="A4360" t="str">
            <v>ACTIVE</v>
          </cell>
          <cell r="B4360" t="str">
            <v>412-006</v>
          </cell>
          <cell r="C4360">
            <v>22557560</v>
          </cell>
          <cell r="D4360" t="str">
            <v>412-006</v>
          </cell>
          <cell r="E4360" t="str">
            <v>SCH 40</v>
          </cell>
          <cell r="F4360" t="str">
            <v>1/2 90 STREET ELL MIPT XFIPT MARLEX</v>
          </cell>
          <cell r="G4360">
            <v>2.9000000000000001E-2</v>
          </cell>
          <cell r="H4360">
            <v>1.3154168000000001E-2</v>
          </cell>
          <cell r="I4360">
            <v>250</v>
          </cell>
          <cell r="J4360" t="str">
            <v>-</v>
          </cell>
          <cell r="K4360">
            <v>2.1863799283154117</v>
          </cell>
          <cell r="L4360">
            <v>0.19800000000000001</v>
          </cell>
          <cell r="M4360" t="str">
            <v>DURA</v>
          </cell>
          <cell r="N4360" t="str">
            <v>412-006</v>
          </cell>
          <cell r="O4360">
            <v>10</v>
          </cell>
          <cell r="P4360" t="str">
            <v>D</v>
          </cell>
          <cell r="Q4360" t="str">
            <v>M</v>
          </cell>
          <cell r="R4360">
            <v>1.9503546099290778</v>
          </cell>
          <cell r="S4360">
            <v>2.2039007092198579</v>
          </cell>
          <cell r="T4360">
            <v>1.8299999999999998</v>
          </cell>
          <cell r="U4360">
            <v>1.8299999999999998</v>
          </cell>
          <cell r="V4360">
            <v>1.8299999999999998</v>
          </cell>
          <cell r="W4360">
            <v>1.9677419354838708</v>
          </cell>
          <cell r="X4360">
            <v>1.9677419354838708</v>
          </cell>
          <cell r="Y4360">
            <v>1.9677419354838708</v>
          </cell>
          <cell r="Z4360">
            <v>2.1863799283154117</v>
          </cell>
          <cell r="AB4360" t="str">
            <v/>
          </cell>
          <cell r="AC4360">
            <v>229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I4360" t="str">
            <v/>
          </cell>
          <cell r="AJ4360" t="str">
            <v/>
          </cell>
        </row>
        <row r="4361">
          <cell r="A4361" t="str">
            <v>ACTIVE</v>
          </cell>
          <cell r="B4361" t="str">
            <v>412-007</v>
          </cell>
          <cell r="C4361">
            <v>22557562</v>
          </cell>
          <cell r="D4361" t="str">
            <v>412-007</v>
          </cell>
          <cell r="E4361" t="str">
            <v>SCH 40</v>
          </cell>
          <cell r="F4361" t="str">
            <v>3/4 90 STREET ELL MIPT X FIPT</v>
          </cell>
          <cell r="G4361">
            <v>8.3000000000000004E-2</v>
          </cell>
          <cell r="H4361">
            <v>3.7648135999999999E-2</v>
          </cell>
          <cell r="I4361">
            <v>200</v>
          </cell>
          <cell r="J4361" t="str">
            <v>-</v>
          </cell>
          <cell r="K4361">
            <v>3.1222222222222222</v>
          </cell>
          <cell r="L4361">
            <v>0.28428000000000003</v>
          </cell>
          <cell r="M4361" t="str">
            <v>DURA</v>
          </cell>
          <cell r="N4361" t="str">
            <v>412-007</v>
          </cell>
          <cell r="O4361">
            <v>10</v>
          </cell>
          <cell r="P4361" t="str">
            <v>D</v>
          </cell>
          <cell r="Q4361" t="str">
            <v>M</v>
          </cell>
          <cell r="R4361">
            <v>2.8486997635933808</v>
          </cell>
          <cell r="S4361">
            <v>3.2190307328605199</v>
          </cell>
          <cell r="T4361">
            <v>2.67</v>
          </cell>
          <cell r="U4361">
            <v>2.67</v>
          </cell>
          <cell r="V4361">
            <v>2.67</v>
          </cell>
          <cell r="W4361">
            <v>2.81</v>
          </cell>
          <cell r="X4361">
            <v>2.81</v>
          </cell>
          <cell r="Y4361">
            <v>2.81</v>
          </cell>
          <cell r="Z4361">
            <v>3.1222222222222222</v>
          </cell>
          <cell r="AB4361" t="str">
            <v/>
          </cell>
          <cell r="AC4361">
            <v>230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I4361" t="str">
            <v/>
          </cell>
          <cell r="AJ4361" t="str">
            <v/>
          </cell>
        </row>
        <row r="4362">
          <cell r="A4362" t="str">
            <v>ACTIVE</v>
          </cell>
          <cell r="B4362" t="str">
            <v>412-008</v>
          </cell>
          <cell r="C4362">
            <v>22557564</v>
          </cell>
          <cell r="D4362" t="str">
            <v>412-008</v>
          </cell>
          <cell r="E4362" t="str">
            <v>SCH 40</v>
          </cell>
          <cell r="F4362" t="str">
            <v>3/4 90 STREET ELL MIPT XFIPT MARLEX</v>
          </cell>
          <cell r="G4362">
            <v>5.3999999999999999E-2</v>
          </cell>
          <cell r="H4362">
            <v>2.4493967999999998E-2</v>
          </cell>
          <cell r="I4362">
            <v>250</v>
          </cell>
          <cell r="J4362" t="str">
            <v>-</v>
          </cell>
          <cell r="K4362">
            <v>2.6284348864994027</v>
          </cell>
          <cell r="L4362">
            <v>0.23899999999999999</v>
          </cell>
          <cell r="M4362" t="str">
            <v>DURA</v>
          </cell>
          <cell r="N4362" t="str">
            <v>412-008</v>
          </cell>
          <cell r="O4362">
            <v>10</v>
          </cell>
          <cell r="P4362" t="str">
            <v>D</v>
          </cell>
          <cell r="Q4362" t="str">
            <v>M</v>
          </cell>
          <cell r="R4362">
            <v>2.3522458628841609</v>
          </cell>
          <cell r="S4362">
            <v>2.6580378250591017</v>
          </cell>
          <cell r="T4362">
            <v>2.2000000000000002</v>
          </cell>
          <cell r="U4362">
            <v>2.2000000000000002</v>
          </cell>
          <cell r="V4362">
            <v>2.2000000000000002</v>
          </cell>
          <cell r="W4362">
            <v>2.3655913978494625</v>
          </cell>
          <cell r="X4362">
            <v>2.3655913978494625</v>
          </cell>
          <cell r="Y4362">
            <v>2.3655913978494625</v>
          </cell>
          <cell r="Z4362">
            <v>2.6284348864994027</v>
          </cell>
          <cell r="AB4362" t="str">
            <v/>
          </cell>
          <cell r="AC4362">
            <v>231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I4362" t="str">
            <v/>
          </cell>
          <cell r="AJ4362" t="str">
            <v/>
          </cell>
        </row>
        <row r="4363">
          <cell r="A4363" t="str">
            <v>ACTIVE</v>
          </cell>
          <cell r="B4363" t="str">
            <v>412-010</v>
          </cell>
          <cell r="C4363">
            <v>22557566</v>
          </cell>
          <cell r="D4363" t="str">
            <v>412-010</v>
          </cell>
          <cell r="E4363" t="str">
            <v>SCH 40</v>
          </cell>
          <cell r="F4363" t="str">
            <v>1 90 STREET ELL MIPT X FIPT</v>
          </cell>
          <cell r="G4363">
            <v>0.13700000000000001</v>
          </cell>
          <cell r="H4363">
            <v>6.2142104000000004E-2</v>
          </cell>
          <cell r="I4363">
            <v>100</v>
          </cell>
          <cell r="J4363" t="str">
            <v>-</v>
          </cell>
          <cell r="K4363">
            <v>5.5197132616487457</v>
          </cell>
          <cell r="L4363">
            <v>0.50039999999999996</v>
          </cell>
          <cell r="M4363" t="str">
            <v>DURA</v>
          </cell>
          <cell r="N4363" t="str">
            <v>412-010</v>
          </cell>
          <cell r="O4363">
            <v>10</v>
          </cell>
          <cell r="P4363" t="str">
            <v>D</v>
          </cell>
          <cell r="Q4363" t="str">
            <v>M</v>
          </cell>
          <cell r="R4363">
            <v>4.9290780141843973</v>
          </cell>
          <cell r="S4363">
            <v>5.569858156028368</v>
          </cell>
          <cell r="T4363">
            <v>4.62</v>
          </cell>
          <cell r="U4363">
            <v>4.62</v>
          </cell>
          <cell r="V4363">
            <v>4.62</v>
          </cell>
          <cell r="W4363">
            <v>4.967741935483871</v>
          </cell>
          <cell r="X4363">
            <v>4.967741935483871</v>
          </cell>
          <cell r="Y4363">
            <v>4.967741935483871</v>
          </cell>
          <cell r="Z4363">
            <v>5.5197132616487457</v>
          </cell>
          <cell r="AB4363" t="str">
            <v/>
          </cell>
          <cell r="AC4363">
            <v>232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I4363" t="str">
            <v/>
          </cell>
          <cell r="AJ4363" t="str">
            <v/>
          </cell>
        </row>
        <row r="4364">
          <cell r="A4364" t="str">
            <v>ACTIVE</v>
          </cell>
          <cell r="B4364" t="str">
            <v>412-011</v>
          </cell>
          <cell r="C4364">
            <v>22557568</v>
          </cell>
          <cell r="D4364" t="str">
            <v>412-011</v>
          </cell>
          <cell r="E4364" t="str">
            <v>SCH 40</v>
          </cell>
          <cell r="F4364" t="str">
            <v>1 90 STREET ELL MIPT X FIPT MARLEX</v>
          </cell>
          <cell r="G4364">
            <v>0.09</v>
          </cell>
          <cell r="H4364">
            <v>4.0823279999999997E-2</v>
          </cell>
          <cell r="I4364">
            <v>100</v>
          </cell>
          <cell r="J4364" t="str">
            <v>-</v>
          </cell>
          <cell r="K4364">
            <v>4.6236559139784941</v>
          </cell>
          <cell r="L4364">
            <v>0.41899999999999998</v>
          </cell>
          <cell r="M4364" t="str">
            <v>DURA</v>
          </cell>
          <cell r="N4364" t="str">
            <v>412-011</v>
          </cell>
          <cell r="O4364">
            <v>10</v>
          </cell>
          <cell r="P4364" t="str">
            <v>D</v>
          </cell>
          <cell r="Q4364" t="str">
            <v>M</v>
          </cell>
          <cell r="R4364">
            <v>4.125295508274232</v>
          </cell>
          <cell r="S4364">
            <v>4.6615839243498813</v>
          </cell>
          <cell r="T4364">
            <v>3.87</v>
          </cell>
          <cell r="U4364">
            <v>3.87</v>
          </cell>
          <cell r="V4364">
            <v>3.87</v>
          </cell>
          <cell r="W4364">
            <v>4.161290322580645</v>
          </cell>
          <cell r="X4364">
            <v>4.161290322580645</v>
          </cell>
          <cell r="Y4364">
            <v>4.161290322580645</v>
          </cell>
          <cell r="Z4364">
            <v>4.6236559139784941</v>
          </cell>
          <cell r="AB4364" t="str">
            <v/>
          </cell>
          <cell r="AC4364">
            <v>233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I4364" t="str">
            <v/>
          </cell>
          <cell r="AJ4364" t="str">
            <v/>
          </cell>
        </row>
        <row r="4365">
          <cell r="A4365" t="str">
            <v>ACTIVE</v>
          </cell>
          <cell r="B4365" t="str">
            <v>412-012</v>
          </cell>
          <cell r="C4365">
            <v>22557570</v>
          </cell>
          <cell r="D4365" t="str">
            <v>412-012</v>
          </cell>
          <cell r="E4365" t="str">
            <v>SCH 40</v>
          </cell>
          <cell r="F4365" t="str">
            <v>1-1/4 90 STREET ELL MIPT X FIPT</v>
          </cell>
          <cell r="G4365">
            <v>0.36199999999999999</v>
          </cell>
          <cell r="H4365">
            <v>0.16420030399999999</v>
          </cell>
          <cell r="I4365">
            <v>50</v>
          </cell>
          <cell r="J4365" t="str">
            <v>-</v>
          </cell>
          <cell r="K4365">
            <v>6.8458781362007164</v>
          </cell>
          <cell r="L4365">
            <v>0.62039999999999995</v>
          </cell>
          <cell r="M4365" t="str">
            <v>DURA</v>
          </cell>
          <cell r="N4365" t="str">
            <v>412-012</v>
          </cell>
          <cell r="O4365">
            <v>5</v>
          </cell>
          <cell r="P4365" t="str">
            <v>D</v>
          </cell>
          <cell r="Q4365" t="str">
            <v>M</v>
          </cell>
          <cell r="R4365">
            <v>6.1111111111111107</v>
          </cell>
          <cell r="S4365">
            <v>6.9055555555555541</v>
          </cell>
          <cell r="T4365">
            <v>5.73</v>
          </cell>
          <cell r="U4365">
            <v>5.73</v>
          </cell>
          <cell r="V4365">
            <v>5.73</v>
          </cell>
          <cell r="W4365">
            <v>6.161290322580645</v>
          </cell>
          <cell r="X4365">
            <v>6.161290322580645</v>
          </cell>
          <cell r="Y4365">
            <v>6.161290322580645</v>
          </cell>
          <cell r="Z4365">
            <v>6.8458781362007164</v>
          </cell>
          <cell r="AB4365" t="str">
            <v/>
          </cell>
          <cell r="AC4365">
            <v>234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I4365" t="str">
            <v/>
          </cell>
          <cell r="AJ4365" t="str">
            <v/>
          </cell>
        </row>
        <row r="4366">
          <cell r="A4366" t="str">
            <v>ACTIVE</v>
          </cell>
          <cell r="B4366" t="str">
            <v>412-015</v>
          </cell>
          <cell r="C4366">
            <v>22557572</v>
          </cell>
          <cell r="D4366" t="str">
            <v>412-015</v>
          </cell>
          <cell r="E4366" t="str">
            <v>SCH 40</v>
          </cell>
          <cell r="F4366" t="str">
            <v>1-1/2 90 STREET ELL MIPT XFIPT</v>
          </cell>
          <cell r="G4366">
            <v>0.46600000000000003</v>
          </cell>
          <cell r="H4366">
            <v>0.21137387200000002</v>
          </cell>
          <cell r="I4366">
            <v>25</v>
          </cell>
          <cell r="J4366" t="str">
            <v>-</v>
          </cell>
          <cell r="K4366">
            <v>7.4313022700119467</v>
          </cell>
          <cell r="L4366">
            <v>0.67320000000000002</v>
          </cell>
          <cell r="M4366" t="str">
            <v>DURA</v>
          </cell>
          <cell r="N4366" t="str">
            <v>412-015</v>
          </cell>
          <cell r="O4366">
            <v>5</v>
          </cell>
          <cell r="P4366" t="str">
            <v>D</v>
          </cell>
          <cell r="Q4366" t="str">
            <v>M</v>
          </cell>
          <cell r="R4366">
            <v>6.6312056737588652</v>
          </cell>
          <cell r="S4366">
            <v>7.4932624113475166</v>
          </cell>
          <cell r="T4366">
            <v>6.22</v>
          </cell>
          <cell r="U4366">
            <v>6.22</v>
          </cell>
          <cell r="V4366">
            <v>6.22</v>
          </cell>
          <cell r="W4366">
            <v>6.6881720430107521</v>
          </cell>
          <cell r="X4366">
            <v>6.6881720430107521</v>
          </cell>
          <cell r="Y4366">
            <v>6.6881720430107521</v>
          </cell>
          <cell r="Z4366">
            <v>7.4313022700119467</v>
          </cell>
          <cell r="AB4366" t="str">
            <v/>
          </cell>
          <cell r="AC4366">
            <v>235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I4366" t="str">
            <v/>
          </cell>
          <cell r="AJ4366" t="str">
            <v/>
          </cell>
        </row>
        <row r="4367">
          <cell r="A4367" t="str">
            <v>ACTIVE</v>
          </cell>
          <cell r="B4367" t="str">
            <v>412-020</v>
          </cell>
          <cell r="C4367">
            <v>22557574</v>
          </cell>
          <cell r="D4367" t="str">
            <v>412-020</v>
          </cell>
          <cell r="E4367" t="str">
            <v>SCH 40</v>
          </cell>
          <cell r="F4367" t="str">
            <v>2 90 STREET ELL MIPT X FIPT</v>
          </cell>
          <cell r="G4367">
            <v>0.69699999999999995</v>
          </cell>
          <cell r="H4367">
            <v>0.31615362399999997</v>
          </cell>
          <cell r="I4367">
            <v>20</v>
          </cell>
          <cell r="J4367" t="str">
            <v>-</v>
          </cell>
          <cell r="K4367">
            <v>13.309438470728793</v>
          </cell>
          <cell r="L4367">
            <v>1.2829999999999999</v>
          </cell>
          <cell r="M4367" t="str">
            <v>DURA</v>
          </cell>
          <cell r="N4367" t="str">
            <v>412-020</v>
          </cell>
          <cell r="O4367">
            <v>5</v>
          </cell>
          <cell r="P4367" t="str">
            <v>D</v>
          </cell>
          <cell r="Q4367" t="str">
            <v>M</v>
          </cell>
          <cell r="R4367">
            <v>12.635933806146571</v>
          </cell>
          <cell r="S4367">
            <v>14.278605200945623</v>
          </cell>
          <cell r="T4367">
            <v>11.14</v>
          </cell>
          <cell r="U4367">
            <v>11.14</v>
          </cell>
          <cell r="V4367">
            <v>11.14</v>
          </cell>
          <cell r="W4367">
            <v>11.978494623655914</v>
          </cell>
          <cell r="X4367">
            <v>11.978494623655914</v>
          </cell>
          <cell r="Y4367">
            <v>11.978494623655914</v>
          </cell>
          <cell r="Z4367">
            <v>13.309438470728793</v>
          </cell>
          <cell r="AB4367" t="str">
            <v/>
          </cell>
          <cell r="AC4367">
            <v>236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I4367" t="str">
            <v/>
          </cell>
          <cell r="AJ4367" t="str">
            <v/>
          </cell>
        </row>
        <row r="4368">
          <cell r="A4368" t="str">
            <v>ACTIVE</v>
          </cell>
          <cell r="B4368" t="str">
            <v>427-010</v>
          </cell>
          <cell r="C4368">
            <v>22557629</v>
          </cell>
          <cell r="D4368" t="str">
            <v>427-010</v>
          </cell>
          <cell r="E4368" t="str">
            <v>SCH 40</v>
          </cell>
          <cell r="F4368" t="str">
            <v>1 45 ELL SPGX SLIP</v>
          </cell>
          <cell r="G4368">
            <v>0.152</v>
          </cell>
          <cell r="H4368">
            <v>6.8945984000000002E-2</v>
          </cell>
          <cell r="I4368">
            <v>50</v>
          </cell>
          <cell r="J4368" t="str">
            <v>-</v>
          </cell>
          <cell r="K4368">
            <v>2.7598566308243728</v>
          </cell>
          <cell r="L4368">
            <v>0.45453900000000003</v>
          </cell>
          <cell r="M4368" t="str">
            <v>DURA</v>
          </cell>
          <cell r="N4368" t="str">
            <v>427-010</v>
          </cell>
          <cell r="O4368">
            <v>5</v>
          </cell>
          <cell r="P4368" t="str">
            <v>D</v>
          </cell>
          <cell r="Q4368" t="str">
            <v>M</v>
          </cell>
          <cell r="R4368">
            <v>2.8250591016548467</v>
          </cell>
          <cell r="S4368">
            <v>3.1923167848699765</v>
          </cell>
          <cell r="T4368">
            <v>2.31</v>
          </cell>
          <cell r="U4368">
            <v>2.31</v>
          </cell>
          <cell r="V4368">
            <v>2.31</v>
          </cell>
          <cell r="W4368">
            <v>2.4838709677419355</v>
          </cell>
          <cell r="X4368">
            <v>2.4838709677419355</v>
          </cell>
          <cell r="Y4368">
            <v>2.4838709677419355</v>
          </cell>
          <cell r="Z4368">
            <v>2.7598566308243728</v>
          </cell>
          <cell r="AB4368" t="str">
            <v/>
          </cell>
          <cell r="AC4368">
            <v>266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I4368" t="str">
            <v/>
          </cell>
          <cell r="AJ4368" t="str">
            <v/>
          </cell>
        </row>
        <row r="4369">
          <cell r="A4369" t="str">
            <v>ACTIVE</v>
          </cell>
          <cell r="B4369" t="str">
            <v>427-012</v>
          </cell>
          <cell r="C4369">
            <v>22557637</v>
          </cell>
          <cell r="D4369" t="str">
            <v>427-012</v>
          </cell>
          <cell r="E4369" t="str">
            <v>SCH 40</v>
          </cell>
          <cell r="F4369" t="str">
            <v>1-1/4 45 ELL SPGX SLIP</v>
          </cell>
          <cell r="G4369">
            <v>10.98</v>
          </cell>
          <cell r="H4369">
            <v>4.9804401600000006</v>
          </cell>
          <cell r="I4369">
            <v>50</v>
          </cell>
          <cell r="J4369" t="str">
            <v>-</v>
          </cell>
          <cell r="K4369">
            <v>3.8470728793309439</v>
          </cell>
          <cell r="L4369">
            <v>0.31518000000000002</v>
          </cell>
          <cell r="M4369" t="str">
            <v>DURA</v>
          </cell>
          <cell r="N4369" t="str">
            <v>427-012</v>
          </cell>
          <cell r="O4369">
            <v>5</v>
          </cell>
          <cell r="P4369" t="str">
            <v>D</v>
          </cell>
          <cell r="Q4369" t="str">
            <v>M</v>
          </cell>
          <cell r="R4369">
            <v>3.439716312056738</v>
          </cell>
          <cell r="S4369">
            <v>3.8868794326241134</v>
          </cell>
          <cell r="T4369">
            <v>3.22</v>
          </cell>
          <cell r="U4369">
            <v>3.22</v>
          </cell>
          <cell r="V4369">
            <v>3.22</v>
          </cell>
          <cell r="W4369">
            <v>3.4623655913978495</v>
          </cell>
          <cell r="X4369">
            <v>3.4623655913978495</v>
          </cell>
          <cell r="Y4369">
            <v>3.4623655913978495</v>
          </cell>
          <cell r="Z4369">
            <v>3.8470728793309439</v>
          </cell>
          <cell r="AB4369" t="str">
            <v/>
          </cell>
          <cell r="AC4369">
            <v>267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I4369" t="str">
            <v/>
          </cell>
          <cell r="AJ4369" t="str">
            <v/>
          </cell>
        </row>
        <row r="4370">
          <cell r="A4370" t="str">
            <v>ACTIVE</v>
          </cell>
          <cell r="B4370" t="str">
            <v>427-015</v>
          </cell>
          <cell r="C4370">
            <v>22557645</v>
          </cell>
          <cell r="D4370" t="str">
            <v>427-015</v>
          </cell>
          <cell r="E4370" t="str">
            <v>SCH 40</v>
          </cell>
          <cell r="F4370" t="str">
            <v>1-1/2 45 ELL SPGX SLIP</v>
          </cell>
          <cell r="G4370">
            <v>13.71</v>
          </cell>
          <cell r="H4370">
            <v>6.2187463200000002</v>
          </cell>
          <cell r="I4370">
            <v>50</v>
          </cell>
          <cell r="J4370" t="str">
            <v>-</v>
          </cell>
          <cell r="K4370">
            <v>4.814814814814814</v>
          </cell>
          <cell r="L4370">
            <v>0.43672</v>
          </cell>
          <cell r="M4370" t="str">
            <v>DURA</v>
          </cell>
          <cell r="N4370" t="str">
            <v>427-015</v>
          </cell>
          <cell r="O4370">
            <v>10</v>
          </cell>
          <cell r="P4370" t="str">
            <v>D</v>
          </cell>
          <cell r="Q4370" t="str">
            <v>M</v>
          </cell>
          <cell r="R4370">
            <v>5.7683215130023635</v>
          </cell>
          <cell r="S4370">
            <v>6.5182033096926704</v>
          </cell>
          <cell r="T4370">
            <v>4.03</v>
          </cell>
          <cell r="U4370">
            <v>4.03</v>
          </cell>
          <cell r="V4370">
            <v>4.03</v>
          </cell>
          <cell r="W4370">
            <v>4.333333333333333</v>
          </cell>
          <cell r="X4370">
            <v>4.333333333333333</v>
          </cell>
          <cell r="Y4370">
            <v>4.333333333333333</v>
          </cell>
          <cell r="Z4370">
            <v>4.814814814814814</v>
          </cell>
          <cell r="AB4370" t="str">
            <v/>
          </cell>
          <cell r="AC4370">
            <v>268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I4370" t="str">
            <v/>
          </cell>
          <cell r="AJ4370" t="str">
            <v/>
          </cell>
        </row>
        <row r="4371">
          <cell r="A4371" t="str">
            <v>ACTIVE</v>
          </cell>
          <cell r="B4371" t="str">
            <v>427-020</v>
          </cell>
          <cell r="C4371">
            <v>22557653</v>
          </cell>
          <cell r="D4371" t="str">
            <v>427-020</v>
          </cell>
          <cell r="E4371" t="str">
            <v>SCH 40</v>
          </cell>
          <cell r="F4371" t="str">
            <v>2 45 ELL SPGX SLIP</v>
          </cell>
          <cell r="G4371">
            <v>7.87</v>
          </cell>
          <cell r="H4371">
            <v>3.5697690400000002</v>
          </cell>
          <cell r="I4371">
            <v>20</v>
          </cell>
          <cell r="J4371" t="str">
            <v>-</v>
          </cell>
          <cell r="K4371">
            <v>6.2843488649940253</v>
          </cell>
          <cell r="L4371">
            <v>0.51500000000000001</v>
          </cell>
          <cell r="M4371" t="str">
            <v>DURA</v>
          </cell>
          <cell r="N4371" t="str">
            <v>427-020</v>
          </cell>
          <cell r="O4371">
            <v>5</v>
          </cell>
          <cell r="P4371" t="str">
            <v>D</v>
          </cell>
          <cell r="Q4371" t="str">
            <v>M</v>
          </cell>
          <cell r="R4371">
            <v>5.7919621749408989</v>
          </cell>
          <cell r="S4371">
            <v>6.5449172576832151</v>
          </cell>
          <cell r="T4371">
            <v>5.26</v>
          </cell>
          <cell r="U4371">
            <v>5.26</v>
          </cell>
          <cell r="V4371">
            <v>5.26</v>
          </cell>
          <cell r="W4371">
            <v>5.6559139784946231</v>
          </cell>
          <cell r="X4371">
            <v>5.6559139784946231</v>
          </cell>
          <cell r="Y4371">
            <v>5.6559139784946231</v>
          </cell>
          <cell r="Z4371">
            <v>6.2843488649940253</v>
          </cell>
          <cell r="AB4371" t="str">
            <v/>
          </cell>
          <cell r="AC4371">
            <v>269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I4371" t="str">
            <v/>
          </cell>
          <cell r="AJ4371" t="str">
            <v/>
          </cell>
        </row>
        <row r="4372">
          <cell r="A4372" t="str">
            <v>ACTIVE</v>
          </cell>
          <cell r="B4372" t="str">
            <v>408-005</v>
          </cell>
          <cell r="C4372">
            <v>22557700</v>
          </cell>
          <cell r="D4372" t="str">
            <v>408-005</v>
          </cell>
          <cell r="E4372" t="str">
            <v>SCH 40</v>
          </cell>
          <cell r="F4372" t="str">
            <v>1/2 90 ELL FIPT X FIPT</v>
          </cell>
          <cell r="G4372">
            <v>7.2999999999999995E-2</v>
          </cell>
          <cell r="H4372">
            <v>3.3112216E-2</v>
          </cell>
          <cell r="I4372">
            <v>250</v>
          </cell>
          <cell r="J4372" t="str">
            <v>-</v>
          </cell>
          <cell r="K4372">
            <v>2.1222222222222222</v>
          </cell>
          <cell r="L4372">
            <v>0.19600000000000001</v>
          </cell>
          <cell r="M4372" t="str">
            <v>DURA</v>
          </cell>
          <cell r="N4372" t="str">
            <v>408-005</v>
          </cell>
          <cell r="O4372">
            <v>10</v>
          </cell>
          <cell r="P4372" t="str">
            <v>D</v>
          </cell>
          <cell r="Q4372" t="str">
            <v>M</v>
          </cell>
          <cell r="R4372">
            <v>1.9267139479905437</v>
          </cell>
          <cell r="S4372">
            <v>2.1771867612293141</v>
          </cell>
          <cell r="T4372">
            <v>1.81</v>
          </cell>
          <cell r="U4372">
            <v>1.81</v>
          </cell>
          <cell r="V4372">
            <v>1.81</v>
          </cell>
          <cell r="W4372">
            <v>1.91</v>
          </cell>
          <cell r="X4372">
            <v>1.91</v>
          </cell>
          <cell r="Y4372">
            <v>1.91</v>
          </cell>
          <cell r="Z4372">
            <v>2.1222222222222222</v>
          </cell>
          <cell r="AB4372" t="str">
            <v/>
          </cell>
          <cell r="AC4372">
            <v>194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I4372" t="str">
            <v>00812361018156</v>
          </cell>
          <cell r="AJ4372" t="str">
            <v/>
          </cell>
        </row>
        <row r="4373">
          <cell r="A4373" t="str">
            <v>ACTIVE</v>
          </cell>
          <cell r="B4373" t="str">
            <v>408-007</v>
          </cell>
          <cell r="C4373">
            <v>22557718</v>
          </cell>
          <cell r="D4373" t="str">
            <v>408-007</v>
          </cell>
          <cell r="E4373" t="str">
            <v>SCH 40</v>
          </cell>
          <cell r="F4373" t="str">
            <v>3/4 90 ELL FIPT X FIPT</v>
          </cell>
          <cell r="G4373">
            <v>12.56</v>
          </cell>
          <cell r="H4373">
            <v>5.6971155200000005</v>
          </cell>
          <cell r="I4373">
            <v>100</v>
          </cell>
          <cell r="J4373" t="str">
            <v>-</v>
          </cell>
          <cell r="K4373">
            <v>3.1222222222222222</v>
          </cell>
          <cell r="L4373">
            <v>0.24823000000000001</v>
          </cell>
          <cell r="M4373" t="str">
            <v>DURA</v>
          </cell>
          <cell r="N4373" t="str">
            <v>408-007</v>
          </cell>
          <cell r="O4373">
            <v>10</v>
          </cell>
          <cell r="P4373" t="str">
            <v>D</v>
          </cell>
          <cell r="Q4373" t="str">
            <v>M</v>
          </cell>
          <cell r="R4373">
            <v>2.8486997635933808</v>
          </cell>
          <cell r="S4373">
            <v>3.2190307328605199</v>
          </cell>
          <cell r="T4373">
            <v>2.67</v>
          </cell>
          <cell r="U4373">
            <v>2.67</v>
          </cell>
          <cell r="V4373">
            <v>2.67</v>
          </cell>
          <cell r="W4373">
            <v>2.81</v>
          </cell>
          <cell r="X4373">
            <v>2.81</v>
          </cell>
          <cell r="Y4373">
            <v>2.81</v>
          </cell>
          <cell r="Z4373">
            <v>3.1222222222222222</v>
          </cell>
          <cell r="AB4373" t="str">
            <v/>
          </cell>
          <cell r="AC4373">
            <v>195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I4373" t="str">
            <v>00812361018163</v>
          </cell>
          <cell r="AJ4373" t="str">
            <v/>
          </cell>
        </row>
        <row r="4374">
          <cell r="A4374" t="str">
            <v>ACTIVE</v>
          </cell>
          <cell r="B4374" t="str">
            <v>408-010</v>
          </cell>
          <cell r="C4374">
            <v>22557726</v>
          </cell>
          <cell r="D4374" t="str">
            <v>408-010</v>
          </cell>
          <cell r="E4374" t="str">
            <v>SCH 40</v>
          </cell>
          <cell r="F4374" t="str">
            <v>1 90 ELL FIPT X FIPT</v>
          </cell>
          <cell r="G4374">
            <v>0.20699999999999999</v>
          </cell>
          <cell r="H4374">
            <v>9.3893543999999995E-2</v>
          </cell>
          <cell r="I4374">
            <v>50</v>
          </cell>
          <cell r="J4374" t="str">
            <v>-</v>
          </cell>
          <cell r="K4374">
            <v>6.7</v>
          </cell>
          <cell r="L4374">
            <v>0.53251000000000004</v>
          </cell>
          <cell r="M4374" t="str">
            <v>DURA</v>
          </cell>
          <cell r="N4374" t="str">
            <v>408-010</v>
          </cell>
          <cell r="O4374">
            <v>10</v>
          </cell>
          <cell r="P4374" t="str">
            <v>D</v>
          </cell>
          <cell r="Q4374" t="str">
            <v>M</v>
          </cell>
          <cell r="R4374">
            <v>6.2884160756501188</v>
          </cell>
          <cell r="S4374">
            <v>7.1059101654846337</v>
          </cell>
          <cell r="T4374">
            <v>5.73</v>
          </cell>
          <cell r="U4374">
            <v>5.73</v>
          </cell>
          <cell r="V4374">
            <v>5.73</v>
          </cell>
          <cell r="W4374">
            <v>6.03</v>
          </cell>
          <cell r="X4374">
            <v>6.03</v>
          </cell>
          <cell r="Y4374">
            <v>6.03</v>
          </cell>
          <cell r="Z4374">
            <v>6.7</v>
          </cell>
          <cell r="AB4374" t="str">
            <v/>
          </cell>
          <cell r="AC4374">
            <v>196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I4374" t="str">
            <v>00812361018170</v>
          </cell>
          <cell r="AJ4374" t="str">
            <v/>
          </cell>
        </row>
        <row r="4375">
          <cell r="A4375" t="str">
            <v>ACTIVE</v>
          </cell>
          <cell r="B4375" t="str">
            <v>408-012</v>
          </cell>
          <cell r="C4375">
            <v>22557734</v>
          </cell>
          <cell r="D4375" t="str">
            <v>408-012</v>
          </cell>
          <cell r="E4375" t="str">
            <v>SCH 40</v>
          </cell>
          <cell r="F4375" t="str">
            <v>1-1/4 90 ELL FIPT X FIPT</v>
          </cell>
          <cell r="G4375">
            <v>0.315</v>
          </cell>
          <cell r="H4375">
            <v>0.14288148000000001</v>
          </cell>
          <cell r="I4375">
            <v>50</v>
          </cell>
          <cell r="J4375" t="str">
            <v>-</v>
          </cell>
          <cell r="K4375">
            <v>7.3237753882915166</v>
          </cell>
          <cell r="L4375">
            <v>0.68392000000000008</v>
          </cell>
          <cell r="M4375" t="str">
            <v>DURA</v>
          </cell>
          <cell r="N4375" t="str">
            <v>408-012</v>
          </cell>
          <cell r="O4375">
            <v>5</v>
          </cell>
          <cell r="P4375" t="str">
            <v>D</v>
          </cell>
          <cell r="Q4375" t="str">
            <v>M</v>
          </cell>
          <cell r="R4375">
            <v>6.5366430260047288</v>
          </cell>
          <cell r="S4375">
            <v>7.386406619385343</v>
          </cell>
          <cell r="T4375">
            <v>6.13</v>
          </cell>
          <cell r="U4375">
            <v>6.13</v>
          </cell>
          <cell r="V4375">
            <v>6.13</v>
          </cell>
          <cell r="W4375">
            <v>6.5913978494623651</v>
          </cell>
          <cell r="X4375">
            <v>6.5913978494623651</v>
          </cell>
          <cell r="Y4375">
            <v>6.5913978494623651</v>
          </cell>
          <cell r="Z4375">
            <v>7.3237753882915166</v>
          </cell>
          <cell r="AB4375" t="str">
            <v/>
          </cell>
          <cell r="AC4375">
            <v>197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I4375" t="str">
            <v/>
          </cell>
          <cell r="AJ4375" t="str">
            <v/>
          </cell>
        </row>
        <row r="4376">
          <cell r="A4376" t="str">
            <v>ACTIVE</v>
          </cell>
          <cell r="B4376" t="str">
            <v>408-015</v>
          </cell>
          <cell r="C4376">
            <v>22557742</v>
          </cell>
          <cell r="D4376" t="str">
            <v>408-015</v>
          </cell>
          <cell r="E4376" t="str">
            <v>SCH 40</v>
          </cell>
          <cell r="F4376" t="str">
            <v>1-1/2 90 ELL FIPT X FIPT</v>
          </cell>
          <cell r="G4376">
            <v>9.8000000000000007</v>
          </cell>
          <cell r="H4376">
            <v>4.4452015999999999</v>
          </cell>
          <cell r="I4376">
            <v>25</v>
          </cell>
          <cell r="J4376" t="str">
            <v>-</v>
          </cell>
          <cell r="K4376">
            <v>9.2592592592592577</v>
          </cell>
          <cell r="L4376">
            <v>0.82091000000000003</v>
          </cell>
          <cell r="M4376" t="str">
            <v>DURA</v>
          </cell>
          <cell r="N4376" t="str">
            <v>408-015</v>
          </cell>
          <cell r="O4376">
            <v>5</v>
          </cell>
          <cell r="P4376" t="str">
            <v>D</v>
          </cell>
          <cell r="Q4376" t="str">
            <v>M</v>
          </cell>
          <cell r="R4376">
            <v>8.2624113475177321</v>
          </cell>
          <cell r="S4376">
            <v>9.3365248226950364</v>
          </cell>
          <cell r="T4376">
            <v>7.75</v>
          </cell>
          <cell r="U4376">
            <v>7.75</v>
          </cell>
          <cell r="V4376">
            <v>7.75</v>
          </cell>
          <cell r="W4376">
            <v>8.3333333333333321</v>
          </cell>
          <cell r="X4376">
            <v>8.3333333333333321</v>
          </cell>
          <cell r="Y4376">
            <v>8.3333333333333321</v>
          </cell>
          <cell r="Z4376">
            <v>9.2592592592592577</v>
          </cell>
          <cell r="AB4376" t="str">
            <v/>
          </cell>
          <cell r="AC4376">
            <v>198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I4376" t="str">
            <v/>
          </cell>
          <cell r="AJ4376" t="str">
            <v/>
          </cell>
        </row>
        <row r="4377">
          <cell r="A4377" t="str">
            <v>ACTIVE</v>
          </cell>
          <cell r="B4377" t="str">
            <v>408-020</v>
          </cell>
          <cell r="C4377">
            <v>22557750</v>
          </cell>
          <cell r="D4377" t="str">
            <v>408-020</v>
          </cell>
          <cell r="E4377" t="str">
            <v>SCH 40</v>
          </cell>
          <cell r="F4377" t="str">
            <v>2 90 ELL FIPT X FIPT</v>
          </cell>
          <cell r="G4377">
            <v>0.55900000000000005</v>
          </cell>
          <cell r="H4377">
            <v>0.25355792800000004</v>
          </cell>
          <cell r="I4377">
            <v>25</v>
          </cell>
          <cell r="J4377" t="str">
            <v>-</v>
          </cell>
          <cell r="K4377">
            <v>14.038231780167262</v>
          </cell>
          <cell r="L4377">
            <v>1.127232</v>
          </cell>
          <cell r="M4377" t="str">
            <v>DURA</v>
          </cell>
          <cell r="N4377" t="str">
            <v>408-020</v>
          </cell>
          <cell r="O4377">
            <v>5</v>
          </cell>
          <cell r="P4377" t="str">
            <v>D</v>
          </cell>
          <cell r="Q4377" t="str">
            <v>M</v>
          </cell>
          <cell r="R4377">
            <v>12.529550827423167</v>
          </cell>
          <cell r="S4377">
            <v>14.158392434988178</v>
          </cell>
          <cell r="T4377">
            <v>11.75</v>
          </cell>
          <cell r="U4377">
            <v>11.75</v>
          </cell>
          <cell r="V4377">
            <v>11.75</v>
          </cell>
          <cell r="W4377">
            <v>12.634408602150536</v>
          </cell>
          <cell r="X4377">
            <v>12.634408602150536</v>
          </cell>
          <cell r="Y4377">
            <v>12.634408602150536</v>
          </cell>
          <cell r="Z4377">
            <v>14.038231780167262</v>
          </cell>
          <cell r="AB4377" t="str">
            <v/>
          </cell>
          <cell r="AC4377">
            <v>199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I4377" t="str">
            <v/>
          </cell>
          <cell r="AJ4377" t="str">
            <v/>
          </cell>
        </row>
        <row r="4378">
          <cell r="A4378" t="str">
            <v>ACTIVE</v>
          </cell>
          <cell r="B4378" t="str">
            <v>407-015</v>
          </cell>
          <cell r="C4378">
            <v>22557840</v>
          </cell>
          <cell r="D4378" t="str">
            <v>407-015</v>
          </cell>
          <cell r="E4378" t="str">
            <v>SCH 40</v>
          </cell>
          <cell r="F4378" t="str">
            <v>1-1/2 90 ELL SLIP X FIPT</v>
          </cell>
          <cell r="G4378">
            <v>0.41499999999999998</v>
          </cell>
          <cell r="H4378">
            <v>0.18824067999999999</v>
          </cell>
          <cell r="I4378">
            <v>25</v>
          </cell>
          <cell r="J4378" t="str">
            <v>-</v>
          </cell>
          <cell r="K4378">
            <v>4.3888888888888893</v>
          </cell>
          <cell r="L4378">
            <v>0.49954999999999999</v>
          </cell>
          <cell r="M4378" t="str">
            <v>DURA</v>
          </cell>
          <cell r="N4378" t="str">
            <v>407-015</v>
          </cell>
          <cell r="O4378">
            <v>5</v>
          </cell>
          <cell r="P4378" t="str">
            <v>D</v>
          </cell>
          <cell r="Q4378" t="str">
            <v>M</v>
          </cell>
          <cell r="R4378">
            <v>3.9716312056737593</v>
          </cell>
          <cell r="S4378">
            <v>4.4879432624113473</v>
          </cell>
          <cell r="T4378">
            <v>3.75</v>
          </cell>
          <cell r="U4378">
            <v>3.75</v>
          </cell>
          <cell r="V4378">
            <v>3.75</v>
          </cell>
          <cell r="W4378">
            <v>3.95</v>
          </cell>
          <cell r="X4378">
            <v>3.95</v>
          </cell>
          <cell r="Y4378">
            <v>3.95</v>
          </cell>
          <cell r="Z4378">
            <v>4.3888888888888893</v>
          </cell>
          <cell r="AB4378" t="str">
            <v/>
          </cell>
          <cell r="AC4378">
            <v>184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I4378" t="str">
            <v>00810673013265</v>
          </cell>
          <cell r="AJ4378" t="str">
            <v/>
          </cell>
        </row>
        <row r="4379">
          <cell r="A4379" t="str">
            <v>ACTIVE</v>
          </cell>
          <cell r="B4379" t="str">
            <v>407-020</v>
          </cell>
          <cell r="C4379">
            <v>22557858</v>
          </cell>
          <cell r="D4379" t="str">
            <v>407-020</v>
          </cell>
          <cell r="E4379" t="str">
            <v>SCH 40</v>
          </cell>
          <cell r="F4379" t="str">
            <v>2 90 ELL SLIP X FIPT</v>
          </cell>
          <cell r="G4379">
            <v>0.70199999999999996</v>
          </cell>
          <cell r="H4379">
            <v>0.31842158399999998</v>
          </cell>
          <cell r="I4379">
            <v>25</v>
          </cell>
          <cell r="J4379" t="str">
            <v>-</v>
          </cell>
          <cell r="K4379">
            <v>11.299999999999999</v>
          </cell>
          <cell r="L4379">
            <v>0.97108399999999995</v>
          </cell>
          <cell r="M4379" t="str">
            <v>DURA</v>
          </cell>
          <cell r="N4379" t="str">
            <v>407-020</v>
          </cell>
          <cell r="O4379">
            <v>5</v>
          </cell>
          <cell r="P4379" t="str">
            <v>D</v>
          </cell>
          <cell r="Q4379" t="str">
            <v>M</v>
          </cell>
          <cell r="R4379">
            <v>10.24822695035461</v>
          </cell>
          <cell r="S4379">
            <v>11.580496453900707</v>
          </cell>
          <cell r="T4379">
            <v>9.66</v>
          </cell>
          <cell r="U4379">
            <v>9.66</v>
          </cell>
          <cell r="V4379">
            <v>9.66</v>
          </cell>
          <cell r="W4379">
            <v>10.17</v>
          </cell>
          <cell r="X4379">
            <v>10.17</v>
          </cell>
          <cell r="Y4379">
            <v>10.17</v>
          </cell>
          <cell r="Z4379">
            <v>11.299999999999999</v>
          </cell>
          <cell r="AB4379" t="str">
            <v/>
          </cell>
          <cell r="AC4379">
            <v>185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I4379" t="str">
            <v>00810673014361</v>
          </cell>
          <cell r="AJ4379" t="str">
            <v/>
          </cell>
        </row>
        <row r="4380">
          <cell r="A4380" t="str">
            <v>ACTIVE</v>
          </cell>
          <cell r="B4380" t="str">
            <v>407-025</v>
          </cell>
          <cell r="C4380">
            <v>22557866</v>
          </cell>
          <cell r="D4380" t="str">
            <v>407-025</v>
          </cell>
          <cell r="E4380" t="str">
            <v>SCH 40</v>
          </cell>
          <cell r="F4380" t="str">
            <v>2-1/2 90 ELL SLIP X FIPT</v>
          </cell>
          <cell r="G4380">
            <v>0.91600000000000004</v>
          </cell>
          <cell r="H4380">
            <v>0.41549027199999999</v>
          </cell>
          <cell r="I4380">
            <v>10</v>
          </cell>
          <cell r="J4380" t="str">
            <v>-</v>
          </cell>
          <cell r="K4380">
            <v>28.387096774193544</v>
          </cell>
          <cell r="L4380">
            <v>0.19158</v>
          </cell>
          <cell r="M4380" t="str">
            <v>DURA</v>
          </cell>
          <cell r="N4380" t="str">
            <v>407-025</v>
          </cell>
          <cell r="O4380" t="str">
            <v>BOX</v>
          </cell>
          <cell r="P4380" t="str">
            <v>D</v>
          </cell>
          <cell r="Q4380" t="str">
            <v>M</v>
          </cell>
          <cell r="R4380">
            <v>25.342789598108748</v>
          </cell>
          <cell r="S4380">
            <v>28.637352245862882</v>
          </cell>
          <cell r="T4380">
            <v>23.76</v>
          </cell>
          <cell r="U4380">
            <v>23.76</v>
          </cell>
          <cell r="V4380">
            <v>23.76</v>
          </cell>
          <cell r="W4380">
            <v>25.548387096774192</v>
          </cell>
          <cell r="X4380">
            <v>25.548387096774192</v>
          </cell>
          <cell r="Y4380">
            <v>25.548387096774192</v>
          </cell>
          <cell r="Z4380">
            <v>28.387096774193544</v>
          </cell>
          <cell r="AB4380" t="str">
            <v/>
          </cell>
          <cell r="AC4380">
            <v>186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I4380" t="str">
            <v/>
          </cell>
          <cell r="AJ4380" t="str">
            <v/>
          </cell>
        </row>
        <row r="4381">
          <cell r="A4381" t="str">
            <v>ACTIVE</v>
          </cell>
          <cell r="B4381" t="str">
            <v>407-030</v>
          </cell>
          <cell r="C4381">
            <v>22557874</v>
          </cell>
          <cell r="D4381" t="str">
            <v>407-030</v>
          </cell>
          <cell r="E4381" t="str">
            <v>SCH 40</v>
          </cell>
          <cell r="F4381" t="str">
            <v>3 90 ELL SLIP X FIPT</v>
          </cell>
          <cell r="G4381">
            <v>1.46</v>
          </cell>
          <cell r="H4381">
            <v>0.66224432</v>
          </cell>
          <cell r="I4381">
            <v>10</v>
          </cell>
          <cell r="J4381" t="str">
            <v>-</v>
          </cell>
          <cell r="K4381">
            <v>42.556750298685778</v>
          </cell>
          <cell r="L4381">
            <v>4.7812600000000005</v>
          </cell>
          <cell r="M4381" t="str">
            <v>DURA</v>
          </cell>
          <cell r="N4381" t="str">
            <v>407-030</v>
          </cell>
          <cell r="O4381" t="str">
            <v>BOX</v>
          </cell>
          <cell r="P4381" t="str">
            <v>D</v>
          </cell>
          <cell r="Q4381" t="str">
            <v>M</v>
          </cell>
          <cell r="R4381">
            <v>38.002364066193849</v>
          </cell>
          <cell r="S4381">
            <v>42.942671394799042</v>
          </cell>
          <cell r="T4381">
            <v>35.619999999999997</v>
          </cell>
          <cell r="U4381">
            <v>35.619999999999997</v>
          </cell>
          <cell r="V4381">
            <v>35.619999999999997</v>
          </cell>
          <cell r="W4381">
            <v>38.3010752688172</v>
          </cell>
          <cell r="X4381">
            <v>38.3010752688172</v>
          </cell>
          <cell r="Y4381">
            <v>38.3010752688172</v>
          </cell>
          <cell r="Z4381">
            <v>42.556750298685778</v>
          </cell>
          <cell r="AB4381" t="str">
            <v/>
          </cell>
          <cell r="AC4381">
            <v>187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I4381" t="str">
            <v/>
          </cell>
          <cell r="AJ4381" t="str">
            <v/>
          </cell>
        </row>
        <row r="4382">
          <cell r="A4382" t="str">
            <v>ACTIVE</v>
          </cell>
          <cell r="B4382" t="str">
            <v>407-040</v>
          </cell>
          <cell r="C4382">
            <v>22557882</v>
          </cell>
          <cell r="D4382" t="str">
            <v>407-040</v>
          </cell>
          <cell r="E4382" t="str">
            <v>SCH 40</v>
          </cell>
          <cell r="F4382" t="str">
            <v>4 90 ELL SLIP X FIPT</v>
          </cell>
          <cell r="G4382">
            <v>2.3639999999999999</v>
          </cell>
          <cell r="H4382">
            <v>1.0722914879999998</v>
          </cell>
          <cell r="I4382">
            <v>5</v>
          </cell>
          <cell r="J4382" t="str">
            <v>-</v>
          </cell>
          <cell r="K4382">
            <v>64.504181600955789</v>
          </cell>
          <cell r="L4382">
            <v>5.7216499999999995</v>
          </cell>
          <cell r="M4382" t="str">
            <v>DURA</v>
          </cell>
          <cell r="N4382" t="str">
            <v>407-040</v>
          </cell>
          <cell r="O4382" t="str">
            <v>BOX</v>
          </cell>
          <cell r="P4382" t="str">
            <v>D</v>
          </cell>
          <cell r="Q4382" t="str">
            <v>M</v>
          </cell>
          <cell r="R4382">
            <v>57.600472813238774</v>
          </cell>
          <cell r="S4382">
            <v>65.088534278959813</v>
          </cell>
          <cell r="T4382">
            <v>53.99</v>
          </cell>
          <cell r="U4382">
            <v>53.99</v>
          </cell>
          <cell r="V4382">
            <v>53.99</v>
          </cell>
          <cell r="W4382">
            <v>58.053763440860216</v>
          </cell>
          <cell r="X4382">
            <v>58.053763440860216</v>
          </cell>
          <cell r="Y4382">
            <v>58.053763440860216</v>
          </cell>
          <cell r="Z4382">
            <v>64.504181600955789</v>
          </cell>
          <cell r="AB4382" t="str">
            <v/>
          </cell>
          <cell r="AC4382">
            <v>188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I4382" t="str">
            <v/>
          </cell>
          <cell r="AJ4382" t="str">
            <v/>
          </cell>
        </row>
        <row r="4383">
          <cell r="A4383" t="str">
            <v>ACTIVE</v>
          </cell>
          <cell r="B4383" t="str">
            <v>406-003</v>
          </cell>
          <cell r="C4383">
            <v>22557908</v>
          </cell>
          <cell r="D4383" t="str">
            <v>406-003</v>
          </cell>
          <cell r="E4383" t="str">
            <v>SCH 40</v>
          </cell>
          <cell r="F4383" t="str">
            <v>3/8 90 ELL SLIP X SLIP</v>
          </cell>
          <cell r="G4383">
            <v>7.2999999999999995E-2</v>
          </cell>
          <cell r="H4383">
            <v>3.3112216E-2</v>
          </cell>
          <cell r="I4383">
            <v>250</v>
          </cell>
          <cell r="J4383" t="str">
            <v>-</v>
          </cell>
          <cell r="K4383">
            <v>4.492234169653524</v>
          </cell>
          <cell r="L4383">
            <v>0.40699999999999997</v>
          </cell>
          <cell r="M4383" t="str">
            <v>DURA</v>
          </cell>
          <cell r="N4383" t="str">
            <v>406-003</v>
          </cell>
          <cell r="O4383">
            <v>10</v>
          </cell>
          <cell r="P4383" t="str">
            <v>D</v>
          </cell>
          <cell r="Q4383" t="str">
            <v>M</v>
          </cell>
          <cell r="R4383">
            <v>4.0070921985815602</v>
          </cell>
          <cell r="S4383">
            <v>4.5280141843971622</v>
          </cell>
          <cell r="T4383">
            <v>3.76</v>
          </cell>
          <cell r="U4383">
            <v>3.76</v>
          </cell>
          <cell r="V4383">
            <v>3.76</v>
          </cell>
          <cell r="W4383">
            <v>4.043010752688172</v>
          </cell>
          <cell r="X4383">
            <v>4.043010752688172</v>
          </cell>
          <cell r="Y4383">
            <v>4.043010752688172</v>
          </cell>
          <cell r="Z4383">
            <v>4.492234169653524</v>
          </cell>
          <cell r="AB4383" t="str">
            <v/>
          </cell>
          <cell r="AC4383">
            <v>159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I4383" t="str">
            <v/>
          </cell>
          <cell r="AJ4383" t="str">
            <v/>
          </cell>
        </row>
        <row r="4384">
          <cell r="A4384" t="str">
            <v>ACTIVE</v>
          </cell>
          <cell r="B4384" t="str">
            <v>406-050</v>
          </cell>
          <cell r="C4384">
            <v>22557949</v>
          </cell>
          <cell r="D4384" t="str">
            <v>406-050</v>
          </cell>
          <cell r="E4384" t="str">
            <v>SCH 40</v>
          </cell>
          <cell r="F4384" t="str">
            <v>5 90 ELL SLIP X SLIP</v>
          </cell>
          <cell r="G4384">
            <v>4.7699999999999996</v>
          </cell>
          <cell r="H4384">
            <v>2.1636338399999997</v>
          </cell>
          <cell r="I4384">
            <v>2</v>
          </cell>
          <cell r="J4384" t="str">
            <v>-</v>
          </cell>
          <cell r="K4384">
            <v>90.346475507765831</v>
          </cell>
          <cell r="L4384">
            <v>10.151680000000001</v>
          </cell>
          <cell r="M4384" t="str">
            <v>DURA</v>
          </cell>
          <cell r="N4384" t="str">
            <v>406-050</v>
          </cell>
          <cell r="O4384" t="str">
            <v>BOX</v>
          </cell>
          <cell r="P4384" t="str">
            <v>D</v>
          </cell>
          <cell r="Q4384" t="str">
            <v>M</v>
          </cell>
          <cell r="R4384">
            <v>80.673758865248217</v>
          </cell>
          <cell r="S4384">
            <v>91.161347517730476</v>
          </cell>
          <cell r="T4384">
            <v>75.62</v>
          </cell>
          <cell r="U4384">
            <v>75.62</v>
          </cell>
          <cell r="V4384">
            <v>75.62</v>
          </cell>
          <cell r="W4384">
            <v>81.311827956989248</v>
          </cell>
          <cell r="X4384">
            <v>81.311827956989248</v>
          </cell>
          <cell r="Y4384">
            <v>81.311827956989248</v>
          </cell>
          <cell r="Z4384">
            <v>90.346475507765831</v>
          </cell>
          <cell r="AB4384" t="str">
            <v/>
          </cell>
          <cell r="AC4384">
            <v>170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I4384" t="str">
            <v/>
          </cell>
          <cell r="AJ4384" t="str">
            <v/>
          </cell>
        </row>
        <row r="4385">
          <cell r="A4385" t="str">
            <v>ACTIVE</v>
          </cell>
          <cell r="B4385" t="str">
            <v>406-060</v>
          </cell>
          <cell r="C4385">
            <v>22557955</v>
          </cell>
          <cell r="D4385" t="str">
            <v>406-060</v>
          </cell>
          <cell r="E4385" t="str">
            <v>SCH 40</v>
          </cell>
          <cell r="F4385" t="str">
            <v>6 90 ELL SLIP X SLIP</v>
          </cell>
          <cell r="G4385">
            <v>6.64</v>
          </cell>
          <cell r="H4385">
            <v>3.0118508799999999</v>
          </cell>
          <cell r="I4385">
            <v>1</v>
          </cell>
          <cell r="J4385" t="str">
            <v>-</v>
          </cell>
          <cell r="K4385">
            <v>108.85555555555555</v>
          </cell>
          <cell r="L4385">
            <v>9.9216809999999995</v>
          </cell>
          <cell r="M4385" t="str">
            <v>DURA</v>
          </cell>
          <cell r="N4385" t="str">
            <v>406-060</v>
          </cell>
          <cell r="O4385" t="str">
            <v>BOX</v>
          </cell>
          <cell r="P4385" t="str">
            <v>D</v>
          </cell>
          <cell r="Q4385" t="str">
            <v>M</v>
          </cell>
          <cell r="R4385">
            <v>99.290780141843982</v>
          </cell>
          <cell r="S4385">
            <v>112.19858156028369</v>
          </cell>
          <cell r="T4385">
            <v>93.07</v>
          </cell>
          <cell r="U4385">
            <v>93.07</v>
          </cell>
          <cell r="V4385">
            <v>93.07</v>
          </cell>
          <cell r="W4385">
            <v>97.97</v>
          </cell>
          <cell r="X4385">
            <v>97.97</v>
          </cell>
          <cell r="Y4385">
            <v>97.97</v>
          </cell>
          <cell r="Z4385">
            <v>108.85555555555555</v>
          </cell>
          <cell r="AB4385" t="str">
            <v/>
          </cell>
          <cell r="AC4385">
            <v>171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I4385" t="str">
            <v>00810673013258</v>
          </cell>
          <cell r="AJ4385" t="str">
            <v/>
          </cell>
        </row>
        <row r="4386">
          <cell r="A4386" t="str">
            <v>ACTIVE</v>
          </cell>
          <cell r="B4386" t="str">
            <v>406-080</v>
          </cell>
          <cell r="C4386">
            <v>22557957</v>
          </cell>
          <cell r="D4386" t="str">
            <v>406-080</v>
          </cell>
          <cell r="E4386" t="str">
            <v>SCH 40</v>
          </cell>
          <cell r="F4386" t="str">
            <v>8 90 ELL SLIP X SLIP</v>
          </cell>
          <cell r="G4386">
            <v>11.414999999999999</v>
          </cell>
          <cell r="H4386">
            <v>5.1777526799999993</v>
          </cell>
          <cell r="I4386">
            <v>2</v>
          </cell>
          <cell r="J4386" t="str">
            <v>-</v>
          </cell>
          <cell r="K4386">
            <v>280.27777777777777</v>
          </cell>
          <cell r="L4386">
            <v>28.826506999999999</v>
          </cell>
          <cell r="M4386" t="str">
            <v>DURA</v>
          </cell>
          <cell r="N4386" t="str">
            <v>406-080</v>
          </cell>
          <cell r="O4386" t="str">
            <v>BOX</v>
          </cell>
          <cell r="P4386" t="str">
            <v>D</v>
          </cell>
          <cell r="Q4386" t="str">
            <v>M</v>
          </cell>
          <cell r="R4386">
            <v>255.65011820330972</v>
          </cell>
          <cell r="S4386">
            <v>288.88463356973995</v>
          </cell>
          <cell r="T4386">
            <v>239.64000000000001</v>
          </cell>
          <cell r="U4386">
            <v>239.64000000000001</v>
          </cell>
          <cell r="V4386">
            <v>239.64000000000001</v>
          </cell>
          <cell r="W4386">
            <v>252.25</v>
          </cell>
          <cell r="X4386">
            <v>252.25</v>
          </cell>
          <cell r="Y4386">
            <v>252.25</v>
          </cell>
          <cell r="Z4386">
            <v>280.27777777777777</v>
          </cell>
          <cell r="AB4386" t="str">
            <v/>
          </cell>
          <cell r="AC4386">
            <v>172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I4386" t="str">
            <v/>
          </cell>
          <cell r="AJ4386" t="str">
            <v/>
          </cell>
        </row>
        <row r="4387">
          <cell r="A4387" t="str">
            <v>ACTIVE</v>
          </cell>
          <cell r="B4387" t="str">
            <v>430-005</v>
          </cell>
          <cell r="C4387">
            <v>22558005</v>
          </cell>
          <cell r="D4387" t="str">
            <v>430-005</v>
          </cell>
          <cell r="E4387" t="str">
            <v>SCH 40</v>
          </cell>
          <cell r="F4387" t="str">
            <v>1/2 THREADED COUPLING FXF GRAY</v>
          </cell>
          <cell r="G4387">
            <v>0.05</v>
          </cell>
          <cell r="H4387">
            <v>2.2679600000000001E-2</v>
          </cell>
          <cell r="I4387">
            <v>250</v>
          </cell>
          <cell r="J4387" t="str">
            <v>-</v>
          </cell>
          <cell r="K4387">
            <v>1.1888888888888889</v>
          </cell>
          <cell r="L4387">
            <v>0.11494800000000001</v>
          </cell>
          <cell r="M4387" t="str">
            <v>DURA</v>
          </cell>
          <cell r="N4387" t="str">
            <v>430-005</v>
          </cell>
          <cell r="O4387">
            <v>10</v>
          </cell>
          <cell r="P4387" t="str">
            <v>D</v>
          </cell>
          <cell r="Q4387" t="str">
            <v>M</v>
          </cell>
          <cell r="R4387">
            <v>1.0047281323877069</v>
          </cell>
          <cell r="S4387">
            <v>1.1353427895981087</v>
          </cell>
          <cell r="T4387">
            <v>1.02</v>
          </cell>
          <cell r="U4387">
            <v>1.02</v>
          </cell>
          <cell r="V4387">
            <v>1.02</v>
          </cell>
          <cell r="W4387">
            <v>1.07</v>
          </cell>
          <cell r="X4387">
            <v>1.07</v>
          </cell>
          <cell r="Y4387">
            <v>1.07</v>
          </cell>
          <cell r="Z4387">
            <v>1.1888888888888889</v>
          </cell>
          <cell r="AB4387" t="str">
            <v/>
          </cell>
          <cell r="AC4387">
            <v>300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I4387" t="str">
            <v>00812361018248</v>
          </cell>
          <cell r="AJ4387" t="str">
            <v/>
          </cell>
        </row>
        <row r="4388">
          <cell r="A4388" t="str">
            <v>ACTIVE</v>
          </cell>
          <cell r="B4388" t="str">
            <v>407-101</v>
          </cell>
          <cell r="C4388">
            <v>22558200</v>
          </cell>
          <cell r="D4388" t="str">
            <v>407-101</v>
          </cell>
          <cell r="E4388" t="str">
            <v>SCH 40</v>
          </cell>
          <cell r="F4388" t="str">
            <v>3/4X1/2 90 REDUCING ELL SXFIPT</v>
          </cell>
          <cell r="G4388">
            <v>7.1999999999999995E-2</v>
          </cell>
          <cell r="H4388">
            <v>3.2658623999999997E-2</v>
          </cell>
          <cell r="I4388">
            <v>200</v>
          </cell>
          <cell r="J4388" t="str">
            <v>-</v>
          </cell>
          <cell r="K4388">
            <v>1.3111111111111111</v>
          </cell>
          <cell r="L4388">
            <v>0.13997699999999999</v>
          </cell>
          <cell r="M4388" t="str">
            <v>DURA</v>
          </cell>
          <cell r="N4388" t="str">
            <v>407-101</v>
          </cell>
          <cell r="O4388">
            <v>10</v>
          </cell>
          <cell r="P4388" t="str">
            <v>D</v>
          </cell>
          <cell r="Q4388" t="str">
            <v>M</v>
          </cell>
          <cell r="R4388">
            <v>1.1820330969267139</v>
          </cell>
          <cell r="S4388">
            <v>1.3356973995271866</v>
          </cell>
          <cell r="T4388">
            <v>1.1200000000000001</v>
          </cell>
          <cell r="U4388">
            <v>1.1200000000000001</v>
          </cell>
          <cell r="V4388">
            <v>1.1200000000000001</v>
          </cell>
          <cell r="W4388">
            <v>1.18</v>
          </cell>
          <cell r="X4388">
            <v>1.18</v>
          </cell>
          <cell r="Y4388">
            <v>1.18</v>
          </cell>
          <cell r="Z4388">
            <v>1.3111111111111111</v>
          </cell>
          <cell r="AB4388" t="str">
            <v/>
          </cell>
          <cell r="AC4388">
            <v>189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I4388" t="str">
            <v>00810673015641</v>
          </cell>
          <cell r="AJ4388" t="str">
            <v/>
          </cell>
        </row>
        <row r="4389">
          <cell r="A4389" t="str">
            <v>ACTIVE</v>
          </cell>
          <cell r="B4389" t="str">
            <v>407-130</v>
          </cell>
          <cell r="C4389">
            <v>22558226</v>
          </cell>
          <cell r="D4389" t="str">
            <v>407-130</v>
          </cell>
          <cell r="E4389" t="str">
            <v>SCH 40</v>
          </cell>
          <cell r="F4389" t="str">
            <v>1X1/2 90 REDUCING ELL SXFIPT</v>
          </cell>
          <cell r="G4389">
            <v>0.123</v>
          </cell>
          <cell r="H4389">
            <v>5.5791816000000001E-2</v>
          </cell>
          <cell r="I4389">
            <v>100</v>
          </cell>
          <cell r="J4389" t="str">
            <v>-</v>
          </cell>
          <cell r="K4389">
            <v>3.4222222222222221</v>
          </cell>
          <cell r="L4389">
            <v>0.369564</v>
          </cell>
          <cell r="M4389" t="str">
            <v>DURA</v>
          </cell>
          <cell r="N4389" t="str">
            <v>407-130</v>
          </cell>
          <cell r="O4389">
            <v>10</v>
          </cell>
          <cell r="P4389" t="str">
            <v>D</v>
          </cell>
          <cell r="Q4389" t="str">
            <v>M</v>
          </cell>
          <cell r="R4389">
            <v>3.2860520094562649</v>
          </cell>
          <cell r="S4389">
            <v>3.7132387706855789</v>
          </cell>
          <cell r="T4389">
            <v>2.93</v>
          </cell>
          <cell r="U4389">
            <v>2.93</v>
          </cell>
          <cell r="V4389">
            <v>2.93</v>
          </cell>
          <cell r="W4389">
            <v>3.08</v>
          </cell>
          <cell r="X4389">
            <v>3.08</v>
          </cell>
          <cell r="Y4389">
            <v>3.08</v>
          </cell>
          <cell r="Z4389">
            <v>3.4222222222222221</v>
          </cell>
          <cell r="AB4389" t="str">
            <v/>
          </cell>
          <cell r="AC4389">
            <v>190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I4389" t="str">
            <v>00812361018132</v>
          </cell>
          <cell r="AJ4389" t="str">
            <v/>
          </cell>
        </row>
        <row r="4390">
          <cell r="A4390" t="str">
            <v>ACTIVE</v>
          </cell>
          <cell r="B4390" t="str">
            <v>407-131</v>
          </cell>
          <cell r="C4390">
            <v>22558234</v>
          </cell>
          <cell r="D4390" t="str">
            <v>407-131</v>
          </cell>
          <cell r="E4390" t="str">
            <v>SCH 40</v>
          </cell>
          <cell r="F4390" t="str">
            <v>1X3/4 90 REDUCING ELL SXFIPT</v>
          </cell>
          <cell r="G4390">
            <v>0.13900000000000001</v>
          </cell>
          <cell r="H4390">
            <v>6.3049288000000009E-2</v>
          </cell>
          <cell r="I4390">
            <v>50</v>
          </cell>
          <cell r="J4390" t="str">
            <v>-</v>
          </cell>
          <cell r="K4390">
            <v>3.6</v>
          </cell>
          <cell r="L4390">
            <v>0.28634000000000004</v>
          </cell>
          <cell r="M4390" t="str">
            <v>DURA</v>
          </cell>
          <cell r="N4390" t="str">
            <v>407-131</v>
          </cell>
          <cell r="O4390">
            <v>10</v>
          </cell>
          <cell r="P4390" t="str">
            <v>D</v>
          </cell>
          <cell r="Q4390" t="str">
            <v>M</v>
          </cell>
          <cell r="R4390">
            <v>3.2860520094562649</v>
          </cell>
          <cell r="S4390">
            <v>3.7132387706855789</v>
          </cell>
          <cell r="T4390">
            <v>3.08</v>
          </cell>
          <cell r="U4390">
            <v>3.08</v>
          </cell>
          <cell r="V4390">
            <v>3.08</v>
          </cell>
          <cell r="W4390">
            <v>3.24</v>
          </cell>
          <cell r="X4390">
            <v>3.24</v>
          </cell>
          <cell r="Y4390">
            <v>3.24</v>
          </cell>
          <cell r="Z4390">
            <v>3.6</v>
          </cell>
          <cell r="AB4390" t="str">
            <v/>
          </cell>
          <cell r="AC4390">
            <v>191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I4390" t="str">
            <v>00812361018149</v>
          </cell>
          <cell r="AJ4390" t="str">
            <v/>
          </cell>
        </row>
        <row r="4391">
          <cell r="A4391" t="str">
            <v>ACTIVE</v>
          </cell>
          <cell r="B4391" t="str">
            <v>407-168</v>
          </cell>
          <cell r="C4391">
            <v>22558250</v>
          </cell>
          <cell r="D4391" t="str">
            <v>407-168</v>
          </cell>
          <cell r="E4391" t="str">
            <v>SCH 40</v>
          </cell>
          <cell r="F4391" t="str">
            <v>1-1/4X1 90 REDUCING ELL SLIPXFIPT</v>
          </cell>
          <cell r="G4391">
            <v>0.26400000000000001</v>
          </cell>
          <cell r="H4391">
            <v>0.11974828800000001</v>
          </cell>
          <cell r="I4391">
            <v>50</v>
          </cell>
          <cell r="J4391" t="str">
            <v>-</v>
          </cell>
          <cell r="K4391">
            <v>5.3524492234169658</v>
          </cell>
          <cell r="L4391">
            <v>0.48599999999999999</v>
          </cell>
          <cell r="M4391" t="str">
            <v>DURA</v>
          </cell>
          <cell r="N4391" t="str">
            <v>407-168</v>
          </cell>
          <cell r="O4391">
            <v>5</v>
          </cell>
          <cell r="P4391" t="str">
            <v>D</v>
          </cell>
          <cell r="Q4391" t="str">
            <v>M</v>
          </cell>
          <cell r="R4391">
            <v>4.7872340425531918</v>
          </cell>
          <cell r="S4391">
            <v>5.4095744680851059</v>
          </cell>
          <cell r="T4391">
            <v>4.4800000000000004</v>
          </cell>
          <cell r="U4391">
            <v>4.4800000000000004</v>
          </cell>
          <cell r="V4391">
            <v>4.4800000000000004</v>
          </cell>
          <cell r="W4391">
            <v>4.817204301075269</v>
          </cell>
          <cell r="X4391">
            <v>4.817204301075269</v>
          </cell>
          <cell r="Y4391">
            <v>4.817204301075269</v>
          </cell>
          <cell r="Z4391">
            <v>5.3524492234169658</v>
          </cell>
          <cell r="AB4391" t="str">
            <v/>
          </cell>
          <cell r="AC4391">
            <v>192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I4391" t="str">
            <v/>
          </cell>
          <cell r="AJ4391" t="str">
            <v/>
          </cell>
        </row>
        <row r="4392">
          <cell r="A4392" t="str">
            <v>ACTIVE</v>
          </cell>
          <cell r="B4392" t="str">
            <v>407-211</v>
          </cell>
          <cell r="C4392">
            <v>22558269</v>
          </cell>
          <cell r="D4392" t="str">
            <v>407-211</v>
          </cell>
          <cell r="E4392" t="str">
            <v>SCH 40</v>
          </cell>
          <cell r="F4392" t="str">
            <v>1-1/2X1 90 REDUCING ELL SLIPXFIPT</v>
          </cell>
          <cell r="G4392">
            <v>0.46300000000000002</v>
          </cell>
          <cell r="H4392">
            <v>0.21001309600000001</v>
          </cell>
          <cell r="I4392">
            <v>25</v>
          </cell>
          <cell r="J4392" t="str">
            <v>-</v>
          </cell>
          <cell r="K4392">
            <v>8.9008363201911571</v>
          </cell>
          <cell r="L4392">
            <v>0.80800000000000005</v>
          </cell>
          <cell r="M4392" t="str">
            <v>DURA</v>
          </cell>
          <cell r="N4392" t="str">
            <v>407-211</v>
          </cell>
          <cell r="O4392">
            <v>5</v>
          </cell>
          <cell r="P4392" t="str">
            <v>D</v>
          </cell>
          <cell r="Q4392" t="str">
            <v>M</v>
          </cell>
          <cell r="R4392">
            <v>7.9550827423167858</v>
          </cell>
          <cell r="S4392">
            <v>8.9892434988179666</v>
          </cell>
          <cell r="T4392">
            <v>7.45</v>
          </cell>
          <cell r="U4392">
            <v>7.45</v>
          </cell>
          <cell r="V4392">
            <v>7.45</v>
          </cell>
          <cell r="W4392">
            <v>8.0107526881720421</v>
          </cell>
          <cell r="X4392">
            <v>8.0107526881720421</v>
          </cell>
          <cell r="Y4392">
            <v>8.0107526881720421</v>
          </cell>
          <cell r="Z4392">
            <v>8.9008363201911571</v>
          </cell>
          <cell r="AB4392" t="str">
            <v/>
          </cell>
          <cell r="AC4392">
            <v>193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I4392" t="str">
            <v/>
          </cell>
          <cell r="AJ4392" t="str">
            <v/>
          </cell>
        </row>
        <row r="4393">
          <cell r="A4393" t="str">
            <v>ACTIVE</v>
          </cell>
          <cell r="B4393" t="str">
            <v>436-052</v>
          </cell>
          <cell r="C4393">
            <v>22558293</v>
          </cell>
          <cell r="D4393" t="str">
            <v>436-052</v>
          </cell>
          <cell r="E4393" t="str">
            <v>SCH 40</v>
          </cell>
          <cell r="F4393" t="str">
            <v>3/8X1/4 RED MALE ADAPTER MIPT X S</v>
          </cell>
          <cell r="G4393">
            <v>2.5000000000000001E-2</v>
          </cell>
          <cell r="H4393">
            <v>1.1339800000000001E-2</v>
          </cell>
          <cell r="I4393">
            <v>250</v>
          </cell>
          <cell r="J4393" t="str">
            <v>-</v>
          </cell>
          <cell r="K4393">
            <v>4.8267622461170845</v>
          </cell>
          <cell r="L4393">
            <v>0.438</v>
          </cell>
          <cell r="M4393" t="str">
            <v>DURA</v>
          </cell>
          <cell r="N4393" t="str">
            <v>436-052</v>
          </cell>
          <cell r="O4393">
            <v>10</v>
          </cell>
          <cell r="P4393" t="str">
            <v>D</v>
          </cell>
          <cell r="Q4393" t="str">
            <v>M</v>
          </cell>
          <cell r="R4393">
            <v>4.3144208037825065</v>
          </cell>
          <cell r="S4393">
            <v>4.875295508274232</v>
          </cell>
          <cell r="T4393">
            <v>4.04</v>
          </cell>
          <cell r="U4393">
            <v>4.04</v>
          </cell>
          <cell r="V4393">
            <v>4.04</v>
          </cell>
          <cell r="W4393">
            <v>4.344086021505376</v>
          </cell>
          <cell r="X4393">
            <v>4.344086021505376</v>
          </cell>
          <cell r="Y4393">
            <v>4.344086021505376</v>
          </cell>
          <cell r="Z4393">
            <v>4.8267622461170845</v>
          </cell>
          <cell r="AB4393" t="str">
            <v/>
          </cell>
          <cell r="AC4393">
            <v>361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I4393" t="str">
            <v/>
          </cell>
          <cell r="AJ4393" t="str">
            <v/>
          </cell>
        </row>
        <row r="4394">
          <cell r="A4394" t="str">
            <v>ACTIVE</v>
          </cell>
          <cell r="B4394" t="str">
            <v>406-101</v>
          </cell>
          <cell r="C4394">
            <v>22558439</v>
          </cell>
          <cell r="D4394" t="str">
            <v>406-101</v>
          </cell>
          <cell r="E4394" t="str">
            <v>SCH 40</v>
          </cell>
          <cell r="F4394" t="str">
            <v>3/4X1/2 90 REDUCING ELL SLIP X SLIP</v>
          </cell>
          <cell r="G4394">
            <v>17.239999999999998</v>
          </cell>
          <cell r="H4394">
            <v>7.8199260799999992</v>
          </cell>
          <cell r="I4394">
            <v>200</v>
          </cell>
          <cell r="J4394" t="str">
            <v>-</v>
          </cell>
          <cell r="K4394">
            <v>1.7666666666666666</v>
          </cell>
          <cell r="L4394">
            <v>0.14008000000000001</v>
          </cell>
          <cell r="M4394" t="str">
            <v>DURA</v>
          </cell>
          <cell r="N4394" t="str">
            <v>406-101</v>
          </cell>
          <cell r="O4394">
            <v>10</v>
          </cell>
          <cell r="P4394" t="str">
            <v>D</v>
          </cell>
          <cell r="Q4394" t="str">
            <v>M</v>
          </cell>
          <cell r="R4394">
            <v>1.6075650118203311</v>
          </cell>
          <cell r="S4394">
            <v>1.816548463356974</v>
          </cell>
          <cell r="T4394">
            <v>1.51</v>
          </cell>
          <cell r="U4394">
            <v>1.51</v>
          </cell>
          <cell r="V4394">
            <v>1.51</v>
          </cell>
          <cell r="W4394">
            <v>1.59</v>
          </cell>
          <cell r="X4394">
            <v>1.59</v>
          </cell>
          <cell r="Y4394">
            <v>1.59</v>
          </cell>
          <cell r="Z4394">
            <v>1.7666666666666666</v>
          </cell>
          <cell r="AB4394" t="str">
            <v/>
          </cell>
          <cell r="AC4394">
            <v>175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I4394" t="str">
            <v/>
          </cell>
          <cell r="AJ4394" t="str">
            <v/>
          </cell>
        </row>
        <row r="4395">
          <cell r="A4395" t="str">
            <v>ACTIVE</v>
          </cell>
          <cell r="B4395" t="str">
            <v>406-130</v>
          </cell>
          <cell r="C4395">
            <v>22558457</v>
          </cell>
          <cell r="D4395" t="str">
            <v>406-130</v>
          </cell>
          <cell r="E4395" t="str">
            <v>SCH 40</v>
          </cell>
          <cell r="F4395" t="str">
            <v>1X1/2 90 REDUCING ELL SLIP X SLIP</v>
          </cell>
          <cell r="G4395">
            <v>0.11600000000000001</v>
          </cell>
          <cell r="H4395">
            <v>5.2616672000000003E-2</v>
          </cell>
          <cell r="I4395">
            <v>100</v>
          </cell>
          <cell r="J4395" t="str">
            <v>-</v>
          </cell>
          <cell r="K4395">
            <v>2.6444444444444444</v>
          </cell>
          <cell r="L4395">
            <v>0.20909000000000003</v>
          </cell>
          <cell r="M4395" t="str">
            <v>DURA</v>
          </cell>
          <cell r="N4395" t="str">
            <v>406-130</v>
          </cell>
          <cell r="O4395">
            <v>10</v>
          </cell>
          <cell r="P4395" t="str">
            <v>D</v>
          </cell>
          <cell r="Q4395" t="str">
            <v>M</v>
          </cell>
          <cell r="R4395">
            <v>2.3995271867612291</v>
          </cell>
          <cell r="S4395">
            <v>2.7114657210401885</v>
          </cell>
          <cell r="T4395">
            <v>2.2599999999999998</v>
          </cell>
          <cell r="U4395">
            <v>2.2599999999999998</v>
          </cell>
          <cell r="V4395">
            <v>2.2599999999999998</v>
          </cell>
          <cell r="W4395">
            <v>2.38</v>
          </cell>
          <cell r="X4395">
            <v>2.38</v>
          </cell>
          <cell r="Y4395">
            <v>2.38</v>
          </cell>
          <cell r="Z4395">
            <v>2.6444444444444444</v>
          </cell>
          <cell r="AB4395" t="str">
            <v/>
          </cell>
          <cell r="AC4395">
            <v>176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I4395" t="str">
            <v/>
          </cell>
          <cell r="AJ4395" t="str">
            <v/>
          </cell>
        </row>
        <row r="4396">
          <cell r="A4396" t="str">
            <v>ACTIVE</v>
          </cell>
          <cell r="B4396" t="str">
            <v>406-131</v>
          </cell>
          <cell r="C4396">
            <v>22558465</v>
          </cell>
          <cell r="D4396" t="str">
            <v>406-131</v>
          </cell>
          <cell r="E4396" t="str">
            <v>SCH 40</v>
          </cell>
          <cell r="F4396" t="str">
            <v>1X3/4 90 REDUCING ELL SLIP X SLIP</v>
          </cell>
          <cell r="G4396">
            <v>0.13400000000000001</v>
          </cell>
          <cell r="H4396">
            <v>6.0781328000000003E-2</v>
          </cell>
          <cell r="I4396">
            <v>50</v>
          </cell>
          <cell r="J4396" t="str">
            <v>-</v>
          </cell>
          <cell r="K4396">
            <v>3.1222222222222222</v>
          </cell>
          <cell r="L4396">
            <v>0.28428000000000003</v>
          </cell>
          <cell r="M4396" t="str">
            <v>DURA</v>
          </cell>
          <cell r="N4396" t="str">
            <v>406-131</v>
          </cell>
          <cell r="O4396">
            <v>10</v>
          </cell>
          <cell r="P4396" t="str">
            <v>D</v>
          </cell>
          <cell r="Q4396" t="str">
            <v>M</v>
          </cell>
          <cell r="R4396">
            <v>2.8486997635933808</v>
          </cell>
          <cell r="S4396">
            <v>3.2190307328605199</v>
          </cell>
          <cell r="T4396">
            <v>2.67</v>
          </cell>
          <cell r="U4396">
            <v>2.67</v>
          </cell>
          <cell r="V4396">
            <v>2.67</v>
          </cell>
          <cell r="W4396">
            <v>2.81</v>
          </cell>
          <cell r="X4396">
            <v>2.81</v>
          </cell>
          <cell r="Y4396">
            <v>2.81</v>
          </cell>
          <cell r="Z4396">
            <v>3.1222222222222222</v>
          </cell>
          <cell r="AB4396" t="str">
            <v/>
          </cell>
          <cell r="AC4396">
            <v>177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I4396" t="str">
            <v/>
          </cell>
          <cell r="AJ4396" t="str">
            <v/>
          </cell>
        </row>
        <row r="4397">
          <cell r="A4397" t="str">
            <v>ACTIVE</v>
          </cell>
          <cell r="B4397" t="str">
            <v>406-168</v>
          </cell>
          <cell r="C4397">
            <v>22558500</v>
          </cell>
          <cell r="D4397" t="str">
            <v>406-168</v>
          </cell>
          <cell r="E4397" t="str">
            <v>SCH 40</v>
          </cell>
          <cell r="F4397" t="str">
            <v>1-1/4X1 90 REDUCING ELL SLIP X SLIP</v>
          </cell>
          <cell r="G4397">
            <v>0.254</v>
          </cell>
          <cell r="H4397">
            <v>0.115212368</v>
          </cell>
          <cell r="I4397">
            <v>50</v>
          </cell>
          <cell r="J4397" t="str">
            <v>-</v>
          </cell>
          <cell r="K4397">
            <v>5.1015531660692943</v>
          </cell>
          <cell r="L4397">
            <v>0.39758000000000004</v>
          </cell>
          <cell r="M4397" t="str">
            <v>DURA</v>
          </cell>
          <cell r="N4397" t="str">
            <v>406-168</v>
          </cell>
          <cell r="O4397">
            <v>10</v>
          </cell>
          <cell r="P4397" t="str">
            <v>D</v>
          </cell>
          <cell r="Q4397" t="str">
            <v>M</v>
          </cell>
          <cell r="R4397">
            <v>4.5626477541371164</v>
          </cell>
          <cell r="S4397">
            <v>5.1557919621749413</v>
          </cell>
          <cell r="T4397">
            <v>4.2699999999999996</v>
          </cell>
          <cell r="U4397">
            <v>4.2699999999999996</v>
          </cell>
          <cell r="V4397">
            <v>4.2699999999999996</v>
          </cell>
          <cell r="W4397">
            <v>4.5913978494623651</v>
          </cell>
          <cell r="X4397">
            <v>4.5913978494623651</v>
          </cell>
          <cell r="Y4397">
            <v>4.5913978494623651</v>
          </cell>
          <cell r="Z4397">
            <v>5.1015531660692943</v>
          </cell>
          <cell r="AB4397" t="str">
            <v/>
          </cell>
          <cell r="AC4397">
            <v>178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I4397" t="str">
            <v/>
          </cell>
          <cell r="AJ4397" t="str">
            <v/>
          </cell>
        </row>
        <row r="4398">
          <cell r="A4398" t="str">
            <v>ACTIVE</v>
          </cell>
          <cell r="B4398" t="str">
            <v>406-251</v>
          </cell>
          <cell r="C4398">
            <v>22558538</v>
          </cell>
          <cell r="D4398" t="str">
            <v>406-251</v>
          </cell>
          <cell r="E4398" t="str">
            <v>SCH 40</v>
          </cell>
          <cell r="F4398" t="str">
            <v>2X1-1/2 90 REDUCING ELL SLIP X SLIP</v>
          </cell>
          <cell r="G4398">
            <v>0.496</v>
          </cell>
          <cell r="H4398">
            <v>0.22498163199999999</v>
          </cell>
          <cell r="I4398">
            <v>25</v>
          </cell>
          <cell r="J4398" t="str">
            <v>-</v>
          </cell>
          <cell r="K4398">
            <v>13.787335722819591</v>
          </cell>
          <cell r="L4398">
            <v>1.07223</v>
          </cell>
          <cell r="M4398" t="str">
            <v>DURA</v>
          </cell>
          <cell r="N4398" t="str">
            <v>406-251</v>
          </cell>
          <cell r="O4398" t="str">
            <v>BOX</v>
          </cell>
          <cell r="P4398" t="str">
            <v>D</v>
          </cell>
          <cell r="Q4398" t="str">
            <v>M</v>
          </cell>
          <cell r="R4398">
            <v>12.304964539007093</v>
          </cell>
          <cell r="S4398">
            <v>13.904609929078013</v>
          </cell>
          <cell r="T4398">
            <v>11.54</v>
          </cell>
          <cell r="U4398">
            <v>11.54</v>
          </cell>
          <cell r="V4398">
            <v>11.54</v>
          </cell>
          <cell r="W4398">
            <v>12.408602150537632</v>
          </cell>
          <cell r="X4398">
            <v>12.408602150537632</v>
          </cell>
          <cell r="Y4398">
            <v>12.408602150537632</v>
          </cell>
          <cell r="Z4398">
            <v>13.787335722819591</v>
          </cell>
          <cell r="AB4398" t="str">
            <v/>
          </cell>
          <cell r="AC4398">
            <v>179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I4398" t="str">
            <v/>
          </cell>
          <cell r="AJ4398" t="str">
            <v/>
          </cell>
        </row>
        <row r="4399">
          <cell r="A4399" t="str">
            <v>ACTIVE</v>
          </cell>
          <cell r="B4399" t="str">
            <v>479-015</v>
          </cell>
          <cell r="C4399">
            <v>22558716</v>
          </cell>
          <cell r="D4399" t="str">
            <v>479-015</v>
          </cell>
          <cell r="E4399" t="str">
            <v>SCH 40</v>
          </cell>
          <cell r="F4399" t="str">
            <v>1-1/2 EXTRA DEEP COUPLING S X S</v>
          </cell>
          <cell r="G4399">
            <v>0.33200000000000002</v>
          </cell>
          <cell r="H4399">
            <v>0.15059254399999999</v>
          </cell>
          <cell r="I4399">
            <v>25</v>
          </cell>
          <cell r="J4399" t="str">
            <v>-</v>
          </cell>
          <cell r="K4399">
            <v>5.4838709677419342</v>
          </cell>
          <cell r="L4399">
            <v>0.44887400000000005</v>
          </cell>
          <cell r="M4399" t="str">
            <v>DURA</v>
          </cell>
          <cell r="N4399" t="str">
            <v>479-015</v>
          </cell>
          <cell r="O4399" t="str">
            <v>BOX</v>
          </cell>
          <cell r="P4399" t="str">
            <v>D</v>
          </cell>
          <cell r="Q4399" t="str">
            <v>M</v>
          </cell>
          <cell r="R4399">
            <v>4.8936170212765955</v>
          </cell>
          <cell r="S4399">
            <v>5.5297872340425522</v>
          </cell>
          <cell r="T4399">
            <v>4.59</v>
          </cell>
          <cell r="U4399">
            <v>4.59</v>
          </cell>
          <cell r="V4399">
            <v>4.59</v>
          </cell>
          <cell r="W4399">
            <v>4.9354838709677411</v>
          </cell>
          <cell r="X4399">
            <v>4.9354838709677411</v>
          </cell>
          <cell r="Y4399">
            <v>4.9354838709677411</v>
          </cell>
          <cell r="Z4399">
            <v>5.4838709677419342</v>
          </cell>
          <cell r="AB4399" t="str">
            <v/>
          </cell>
          <cell r="AC4399">
            <v>619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I4399" t="str">
            <v/>
          </cell>
          <cell r="AJ4399" t="str">
            <v/>
          </cell>
        </row>
        <row r="4400">
          <cell r="A4400" t="str">
            <v>ACTIVE</v>
          </cell>
          <cell r="B4400" t="str">
            <v>479-020</v>
          </cell>
          <cell r="C4400">
            <v>22558722</v>
          </cell>
          <cell r="D4400" t="str">
            <v>479-020</v>
          </cell>
          <cell r="E4400" t="str">
            <v>SCH 40</v>
          </cell>
          <cell r="F4400" t="str">
            <v>2 EXTRA DEEP COUPLING SLIP X SLIP</v>
          </cell>
          <cell r="G4400">
            <v>0.46800000000000003</v>
          </cell>
          <cell r="H4400">
            <v>0.21228105600000002</v>
          </cell>
          <cell r="I4400">
            <v>15</v>
          </cell>
          <cell r="J4400" t="str">
            <v>-</v>
          </cell>
          <cell r="K4400">
            <v>9.0681003584229369</v>
          </cell>
          <cell r="L4400">
            <v>0.886521</v>
          </cell>
          <cell r="M4400" t="str">
            <v>DURA</v>
          </cell>
          <cell r="N4400" t="str">
            <v>479-020</v>
          </cell>
          <cell r="O4400" t="str">
            <v>BOX</v>
          </cell>
          <cell r="P4400" t="str">
            <v>C</v>
          </cell>
          <cell r="Q4400" t="str">
            <v>M</v>
          </cell>
          <cell r="R4400">
            <v>9.83451536643026</v>
          </cell>
          <cell r="S4400">
            <v>11.113002364066192</v>
          </cell>
          <cell r="T4400">
            <v>7.59</v>
          </cell>
          <cell r="U4400">
            <v>7.59</v>
          </cell>
          <cell r="V4400">
            <v>7.59</v>
          </cell>
          <cell r="W4400">
            <v>8.1612903225806441</v>
          </cell>
          <cell r="X4400">
            <v>8.1612903225806441</v>
          </cell>
          <cell r="Y4400">
            <v>8.1612903225806441</v>
          </cell>
          <cell r="Z4400">
            <v>9.0681003584229369</v>
          </cell>
          <cell r="AB4400" t="str">
            <v/>
          </cell>
          <cell r="AC4400">
            <v>620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I4400" t="str">
            <v/>
          </cell>
          <cell r="AJ4400" t="str">
            <v/>
          </cell>
        </row>
        <row r="4401">
          <cell r="A4401" t="str">
            <v>ACTIVE</v>
          </cell>
          <cell r="B4401" t="str">
            <v>479-025</v>
          </cell>
          <cell r="C4401">
            <v>22558724</v>
          </cell>
          <cell r="D4401" t="str">
            <v>479-025</v>
          </cell>
          <cell r="E4401" t="str">
            <v>SCH 40</v>
          </cell>
          <cell r="F4401" t="str">
            <v>2-1/2 EXTRA DEEP COUPLING S X S</v>
          </cell>
          <cell r="G4401">
            <v>0.96499999999999997</v>
          </cell>
          <cell r="H4401">
            <v>0.43771627999999996</v>
          </cell>
          <cell r="I4401">
            <v>10</v>
          </cell>
          <cell r="J4401" t="str">
            <v>-</v>
          </cell>
          <cell r="K4401">
            <v>11.66069295101553</v>
          </cell>
          <cell r="L4401">
            <v>0.90743000000000007</v>
          </cell>
          <cell r="M4401" t="str">
            <v>DURA</v>
          </cell>
          <cell r="N4401" t="str">
            <v>479-025</v>
          </cell>
          <cell r="O4401" t="str">
            <v>BOX</v>
          </cell>
          <cell r="P4401" t="str">
            <v>D</v>
          </cell>
          <cell r="Q4401" t="str">
            <v>M</v>
          </cell>
          <cell r="R4401">
            <v>10.413711583924352</v>
          </cell>
          <cell r="S4401">
            <v>11.767494089834516</v>
          </cell>
          <cell r="T4401">
            <v>9.76</v>
          </cell>
          <cell r="U4401">
            <v>9.76</v>
          </cell>
          <cell r="V4401">
            <v>9.76</v>
          </cell>
          <cell r="W4401">
            <v>10.494623655913978</v>
          </cell>
          <cell r="X4401">
            <v>10.494623655913978</v>
          </cell>
          <cell r="Y4401">
            <v>10.494623655913978</v>
          </cell>
          <cell r="Z4401">
            <v>11.66069295101553</v>
          </cell>
          <cell r="AB4401" t="str">
            <v/>
          </cell>
          <cell r="AC4401">
            <v>621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I4401" t="str">
            <v/>
          </cell>
          <cell r="AJ4401" t="str">
            <v/>
          </cell>
        </row>
        <row r="4402">
          <cell r="A4402" t="str">
            <v>ACTIVE</v>
          </cell>
          <cell r="B4402" t="str">
            <v>479-030</v>
          </cell>
          <cell r="C4402">
            <v>22558730</v>
          </cell>
          <cell r="D4402" t="str">
            <v>479-030</v>
          </cell>
          <cell r="E4402" t="str">
            <v>SCH 40</v>
          </cell>
          <cell r="F4402" t="str">
            <v>3 EXTRA DEEP COUPLING SLIP X SLIP</v>
          </cell>
          <cell r="G4402">
            <v>1.3080000000000001</v>
          </cell>
          <cell r="H4402">
            <v>0.59329833600000004</v>
          </cell>
          <cell r="I4402">
            <v>8</v>
          </cell>
          <cell r="J4402" t="str">
            <v>-</v>
          </cell>
          <cell r="K4402">
            <v>17.574671445639186</v>
          </cell>
          <cell r="L4402">
            <v>1.5151300000000001</v>
          </cell>
          <cell r="M4402" t="str">
            <v>DURA</v>
          </cell>
          <cell r="N4402" t="str">
            <v>479-030</v>
          </cell>
          <cell r="O4402" t="str">
            <v>BOX</v>
          </cell>
          <cell r="P4402" t="str">
            <v>D</v>
          </cell>
          <cell r="Q4402" t="str">
            <v>M</v>
          </cell>
          <cell r="R4402">
            <v>15.685579196217494</v>
          </cell>
          <cell r="S4402">
            <v>17.724704491725767</v>
          </cell>
          <cell r="T4402">
            <v>14.71</v>
          </cell>
          <cell r="U4402">
            <v>14.71</v>
          </cell>
          <cell r="V4402">
            <v>14.71</v>
          </cell>
          <cell r="W4402">
            <v>15.817204301075268</v>
          </cell>
          <cell r="X4402">
            <v>15.817204301075268</v>
          </cell>
          <cell r="Y4402">
            <v>15.817204301075268</v>
          </cell>
          <cell r="Z4402">
            <v>17.574671445639186</v>
          </cell>
          <cell r="AB4402" t="str">
            <v/>
          </cell>
          <cell r="AC4402">
            <v>622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I4402" t="str">
            <v/>
          </cell>
          <cell r="AJ4402" t="str">
            <v/>
          </cell>
        </row>
        <row r="4403">
          <cell r="A4403" t="str">
            <v>ACTIVE</v>
          </cell>
          <cell r="B4403" t="str">
            <v>479-040</v>
          </cell>
          <cell r="C4403">
            <v>22558732</v>
          </cell>
          <cell r="D4403" t="str">
            <v>479-040</v>
          </cell>
          <cell r="E4403" t="str">
            <v>SCH 40</v>
          </cell>
          <cell r="F4403" t="str">
            <v>4 EXTRA DEEP COUPLING SLIP X SLIP</v>
          </cell>
          <cell r="G4403">
            <v>1.89</v>
          </cell>
          <cell r="H4403">
            <v>0.85728887999999992</v>
          </cell>
          <cell r="I4403">
            <v>6</v>
          </cell>
          <cell r="J4403" t="str">
            <v>-</v>
          </cell>
          <cell r="K4403">
            <v>35.292712066905615</v>
          </cell>
          <cell r="L4403">
            <v>2.7459799999999999</v>
          </cell>
          <cell r="M4403" t="str">
            <v>DURA</v>
          </cell>
          <cell r="N4403" t="str">
            <v>479-040</v>
          </cell>
          <cell r="O4403" t="str">
            <v>BOX</v>
          </cell>
          <cell r="P4403" t="str">
            <v>D</v>
          </cell>
          <cell r="Q4403" t="str">
            <v>M</v>
          </cell>
          <cell r="R4403">
            <v>33.321513002364071</v>
          </cell>
          <cell r="S4403">
            <v>37.653309692671399</v>
          </cell>
          <cell r="T4403">
            <v>29.54</v>
          </cell>
          <cell r="U4403">
            <v>29.54</v>
          </cell>
          <cell r="V4403">
            <v>29.54</v>
          </cell>
          <cell r="W4403">
            <v>31.763440860215052</v>
          </cell>
          <cell r="X4403">
            <v>31.763440860215052</v>
          </cell>
          <cell r="Y4403">
            <v>31.763440860215052</v>
          </cell>
          <cell r="Z4403">
            <v>35.292712066905615</v>
          </cell>
          <cell r="AB4403" t="str">
            <v/>
          </cell>
          <cell r="AC4403">
            <v>623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I4403" t="str">
            <v/>
          </cell>
          <cell r="AJ4403" t="str">
            <v/>
          </cell>
        </row>
        <row r="4404">
          <cell r="A4404" t="str">
            <v>ACTIVE</v>
          </cell>
          <cell r="B4404" t="str">
            <v>478-005</v>
          </cell>
          <cell r="C4404">
            <v>22558803</v>
          </cell>
          <cell r="D4404" t="str">
            <v>478-005</v>
          </cell>
          <cell r="E4404" t="str">
            <v>SCH 40</v>
          </cell>
          <cell r="F4404" t="str">
            <v>1/2 FEM FITTING ADAPTER SPG X FIPT</v>
          </cell>
          <cell r="G4404">
            <v>0.04</v>
          </cell>
          <cell r="H4404">
            <v>1.8143679999999999E-2</v>
          </cell>
          <cell r="I4404">
            <v>250</v>
          </cell>
          <cell r="J4404" t="str">
            <v>-</v>
          </cell>
          <cell r="K4404">
            <v>1.123058542413381</v>
          </cell>
          <cell r="L4404">
            <v>8.7550000000000003E-2</v>
          </cell>
          <cell r="M4404" t="str">
            <v>DURA</v>
          </cell>
          <cell r="N4404" t="str">
            <v>478-005</v>
          </cell>
          <cell r="O4404">
            <v>10</v>
          </cell>
          <cell r="P4404" t="str">
            <v>D</v>
          </cell>
          <cell r="Q4404" t="str">
            <v>M</v>
          </cell>
          <cell r="R4404">
            <v>1.0047281323877069</v>
          </cell>
          <cell r="S4404">
            <v>1.1353427895981087</v>
          </cell>
          <cell r="T4404">
            <v>0.94</v>
          </cell>
          <cell r="U4404">
            <v>0.94</v>
          </cell>
          <cell r="V4404">
            <v>0.94</v>
          </cell>
          <cell r="W4404">
            <v>1.010752688172043</v>
          </cell>
          <cell r="X4404">
            <v>1.010752688172043</v>
          </cell>
          <cell r="Y4404">
            <v>1.010752688172043</v>
          </cell>
          <cell r="Z4404">
            <v>1.123058542413381</v>
          </cell>
          <cell r="AB4404" t="str">
            <v/>
          </cell>
          <cell r="AC4404">
            <v>609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I4404" t="str">
            <v/>
          </cell>
          <cell r="AJ4404" t="str">
            <v/>
          </cell>
        </row>
        <row r="4405">
          <cell r="A4405" t="str">
            <v>ACTIVE</v>
          </cell>
          <cell r="B4405" t="str">
            <v>478-007</v>
          </cell>
          <cell r="C4405">
            <v>22558811</v>
          </cell>
          <cell r="D4405" t="str">
            <v>478-007</v>
          </cell>
          <cell r="E4405" t="str">
            <v>SCH 40</v>
          </cell>
          <cell r="F4405" t="str">
            <v>3/4 FEM FITTING ADAPTER SPG X FIPT</v>
          </cell>
          <cell r="G4405">
            <v>5.0999999999999997E-2</v>
          </cell>
          <cell r="H4405">
            <v>2.3133191999999997E-2</v>
          </cell>
          <cell r="I4405">
            <v>250</v>
          </cell>
          <cell r="J4405" t="str">
            <v>-</v>
          </cell>
          <cell r="K4405">
            <v>1.3261648745519714</v>
          </cell>
          <cell r="L4405">
            <v>0.11021</v>
          </cell>
          <cell r="M4405" t="str">
            <v>DURA</v>
          </cell>
          <cell r="N4405" t="str">
            <v>478-007</v>
          </cell>
          <cell r="O4405">
            <v>10</v>
          </cell>
          <cell r="P4405" t="str">
            <v>D</v>
          </cell>
          <cell r="Q4405" t="str">
            <v>M</v>
          </cell>
          <cell r="R4405">
            <v>1.1820330969267139</v>
          </cell>
          <cell r="S4405">
            <v>1.3356973995271866</v>
          </cell>
          <cell r="T4405">
            <v>1.1100000000000001</v>
          </cell>
          <cell r="U4405">
            <v>1.1100000000000001</v>
          </cell>
          <cell r="V4405">
            <v>1.1100000000000001</v>
          </cell>
          <cell r="W4405">
            <v>1.1935483870967742</v>
          </cell>
          <cell r="X4405">
            <v>1.1935483870967742</v>
          </cell>
          <cell r="Y4405">
            <v>1.1935483870967742</v>
          </cell>
          <cell r="Z4405">
            <v>1.3261648745519714</v>
          </cell>
          <cell r="AB4405" t="str">
            <v/>
          </cell>
          <cell r="AC4405">
            <v>610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I4405" t="str">
            <v/>
          </cell>
          <cell r="AJ4405" t="str">
            <v/>
          </cell>
        </row>
        <row r="4406">
          <cell r="A4406" t="str">
            <v>ACTIVE</v>
          </cell>
          <cell r="B4406" t="str">
            <v>478-012</v>
          </cell>
          <cell r="C4406">
            <v>22558846</v>
          </cell>
          <cell r="D4406" t="str">
            <v>478-012</v>
          </cell>
          <cell r="E4406" t="str">
            <v>SCH 40</v>
          </cell>
          <cell r="F4406" t="str">
            <v>1-1/4 FEM FITTING ADAPT SPG X FIPT</v>
          </cell>
          <cell r="G4406">
            <v>0.128</v>
          </cell>
          <cell r="H4406">
            <v>5.8059776E-2</v>
          </cell>
          <cell r="I4406">
            <v>50</v>
          </cell>
          <cell r="J4406" t="str">
            <v>-</v>
          </cell>
          <cell r="K4406">
            <v>2.9510155316606927</v>
          </cell>
          <cell r="L4406">
            <v>0.27604000000000001</v>
          </cell>
          <cell r="M4406" t="str">
            <v>DURA</v>
          </cell>
          <cell r="N4406" t="str">
            <v>478-012</v>
          </cell>
          <cell r="O4406">
            <v>5</v>
          </cell>
          <cell r="P4406" t="str">
            <v>D</v>
          </cell>
          <cell r="Q4406" t="str">
            <v>M</v>
          </cell>
          <cell r="R4406">
            <v>2.6359338061465722</v>
          </cell>
          <cell r="S4406">
            <v>2.9786052009456263</v>
          </cell>
          <cell r="T4406">
            <v>2.4700000000000002</v>
          </cell>
          <cell r="U4406">
            <v>2.4700000000000002</v>
          </cell>
          <cell r="V4406">
            <v>2.4700000000000002</v>
          </cell>
          <cell r="W4406">
            <v>2.6559139784946235</v>
          </cell>
          <cell r="X4406">
            <v>2.6559139784946235</v>
          </cell>
          <cell r="Y4406">
            <v>2.6559139784946235</v>
          </cell>
          <cell r="Z4406">
            <v>2.9510155316606927</v>
          </cell>
          <cell r="AB4406" t="str">
            <v/>
          </cell>
          <cell r="AC4406">
            <v>612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I4406" t="str">
            <v/>
          </cell>
          <cell r="AJ4406" t="str">
            <v/>
          </cell>
        </row>
        <row r="4407">
          <cell r="A4407" t="str">
            <v>ACTIVE</v>
          </cell>
          <cell r="B4407" t="str">
            <v>478-015</v>
          </cell>
          <cell r="C4407">
            <v>22558854</v>
          </cell>
          <cell r="D4407" t="str">
            <v>478-015</v>
          </cell>
          <cell r="E4407" t="str">
            <v>SCH 40</v>
          </cell>
          <cell r="F4407" t="str">
            <v>1-1/2 FEM FITTING ADAPT SPG X FIPT</v>
          </cell>
          <cell r="G4407">
            <v>0.153</v>
          </cell>
          <cell r="H4407">
            <v>6.9399576000000004E-2</v>
          </cell>
          <cell r="I4407">
            <v>50</v>
          </cell>
          <cell r="J4407" t="str">
            <v>-</v>
          </cell>
          <cell r="K4407">
            <v>3.6559139784946231</v>
          </cell>
          <cell r="L4407">
            <v>0.29952400000000001</v>
          </cell>
          <cell r="M4407" t="str">
            <v>DURA</v>
          </cell>
          <cell r="N4407" t="str">
            <v>478-015</v>
          </cell>
          <cell r="O4407">
            <v>5</v>
          </cell>
          <cell r="P4407" t="str">
            <v>D</v>
          </cell>
          <cell r="Q4407" t="str">
            <v>M</v>
          </cell>
          <cell r="R4407">
            <v>3.2624113475177303</v>
          </cell>
          <cell r="S4407">
            <v>3.6865248226950351</v>
          </cell>
          <cell r="T4407">
            <v>3.06</v>
          </cell>
          <cell r="U4407">
            <v>3.06</v>
          </cell>
          <cell r="V4407">
            <v>3.06</v>
          </cell>
          <cell r="W4407">
            <v>3.290322580645161</v>
          </cell>
          <cell r="X4407">
            <v>3.290322580645161</v>
          </cell>
          <cell r="Y4407">
            <v>3.290322580645161</v>
          </cell>
          <cell r="Z4407">
            <v>3.6559139784946231</v>
          </cell>
          <cell r="AB4407" t="str">
            <v/>
          </cell>
          <cell r="AC4407">
            <v>613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I4407" t="str">
            <v/>
          </cell>
          <cell r="AJ4407" t="str">
            <v/>
          </cell>
        </row>
        <row r="4408">
          <cell r="A4408" t="str">
            <v>ACTIVE</v>
          </cell>
          <cell r="B4408" t="str">
            <v>478-025</v>
          </cell>
          <cell r="C4408">
            <v>22558870</v>
          </cell>
          <cell r="D4408" t="str">
            <v>478-025</v>
          </cell>
          <cell r="E4408" t="str">
            <v>SCH 40</v>
          </cell>
          <cell r="F4408" t="str">
            <v>2-1/2 FEM FITTING ADAPT SPG X FIPT</v>
          </cell>
          <cell r="G4408">
            <v>0.44500000000000001</v>
          </cell>
          <cell r="H4408">
            <v>0.20184843999999999</v>
          </cell>
          <cell r="I4408">
            <v>15</v>
          </cell>
          <cell r="J4408" t="str">
            <v>-</v>
          </cell>
          <cell r="K4408">
            <v>6.1887694145758658</v>
          </cell>
          <cell r="L4408">
            <v>0.56040000000000001</v>
          </cell>
          <cell r="M4408" t="str">
            <v>DURA</v>
          </cell>
          <cell r="N4408" t="str">
            <v>478-025</v>
          </cell>
          <cell r="O4408">
            <v>1</v>
          </cell>
          <cell r="P4408" t="str">
            <v>D</v>
          </cell>
          <cell r="Q4408" t="str">
            <v>M</v>
          </cell>
          <cell r="R4408">
            <v>5.5200945626477544</v>
          </cell>
          <cell r="S4408">
            <v>6.2377068557919619</v>
          </cell>
          <cell r="T4408">
            <v>5.18</v>
          </cell>
          <cell r="U4408">
            <v>5.18</v>
          </cell>
          <cell r="V4408">
            <v>5.18</v>
          </cell>
          <cell r="W4408">
            <v>5.5698924731182791</v>
          </cell>
          <cell r="X4408">
            <v>5.5698924731182791</v>
          </cell>
          <cell r="Y4408">
            <v>5.5698924731182791</v>
          </cell>
          <cell r="Z4408">
            <v>6.1887694145758658</v>
          </cell>
          <cell r="AB4408" t="str">
            <v/>
          </cell>
          <cell r="AC4408">
            <v>615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I4408" t="str">
            <v/>
          </cell>
          <cell r="AJ4408" t="str">
            <v/>
          </cell>
        </row>
        <row r="4409">
          <cell r="A4409" t="str">
            <v>ACTIVE</v>
          </cell>
          <cell r="B4409" t="str">
            <v>478-212</v>
          </cell>
          <cell r="C4409">
            <v>22558900</v>
          </cell>
          <cell r="D4409" t="str">
            <v>478-212</v>
          </cell>
          <cell r="E4409" t="str">
            <v>SCH 40</v>
          </cell>
          <cell r="F4409" t="str">
            <v>1-1/2X1-1/4 FEM FITG ADAPT SPGXFIPT</v>
          </cell>
          <cell r="G4409">
            <v>0.14899999999999999</v>
          </cell>
          <cell r="H4409">
            <v>6.7585207999999994E-2</v>
          </cell>
          <cell r="I4409">
            <v>50</v>
          </cell>
          <cell r="J4409" t="str">
            <v>-</v>
          </cell>
          <cell r="K4409">
            <v>6.0812425328554358</v>
          </cell>
          <cell r="L4409">
            <v>0.55200000000000005</v>
          </cell>
          <cell r="M4409" t="str">
            <v>DURA</v>
          </cell>
          <cell r="N4409" t="str">
            <v>478-212</v>
          </cell>
          <cell r="O4409">
            <v>5</v>
          </cell>
          <cell r="P4409" t="str">
            <v>D</v>
          </cell>
          <cell r="Q4409" t="str">
            <v>M</v>
          </cell>
          <cell r="R4409">
            <v>5.4373522458628836</v>
          </cell>
          <cell r="S4409">
            <v>6.1442080378250576</v>
          </cell>
          <cell r="T4409">
            <v>5.09</v>
          </cell>
          <cell r="U4409">
            <v>5.09</v>
          </cell>
          <cell r="V4409">
            <v>5.09</v>
          </cell>
          <cell r="W4409">
            <v>5.4731182795698921</v>
          </cell>
          <cell r="X4409">
            <v>5.4731182795698921</v>
          </cell>
          <cell r="Y4409">
            <v>5.4731182795698921</v>
          </cell>
          <cell r="Z4409">
            <v>6.0812425328554358</v>
          </cell>
          <cell r="AB4409" t="str">
            <v/>
          </cell>
          <cell r="AC4409">
            <v>618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I4409" t="str">
            <v/>
          </cell>
          <cell r="AJ4409" t="str">
            <v/>
          </cell>
        </row>
        <row r="4410">
          <cell r="A4410" t="str">
            <v>ACTIVE</v>
          </cell>
          <cell r="B4410" t="str">
            <v>S429-012</v>
          </cell>
          <cell r="C4410">
            <v>22558910</v>
          </cell>
          <cell r="D4410" t="str">
            <v>S429-012</v>
          </cell>
          <cell r="E4410" t="str">
            <v>SCH 40</v>
          </cell>
          <cell r="F4410" t="str">
            <v>1-1/4 SHORT COUPLING SLIP X SLIP</v>
          </cell>
          <cell r="G4410">
            <v>0.115</v>
          </cell>
          <cell r="H4410">
            <v>5.2163080000000001E-2</v>
          </cell>
          <cell r="I4410">
            <v>50</v>
          </cell>
          <cell r="J4410" t="str">
            <v>-</v>
          </cell>
          <cell r="K4410">
            <v>1.6606929510155313</v>
          </cell>
          <cell r="L4410">
            <v>0.15</v>
          </cell>
          <cell r="M4410" t="str">
            <v>DURA</v>
          </cell>
          <cell r="N4410" t="str">
            <v>S429-012</v>
          </cell>
          <cell r="O4410">
            <v>10</v>
          </cell>
          <cell r="P4410" t="str">
            <v>D</v>
          </cell>
          <cell r="Q4410" t="str">
            <v>M</v>
          </cell>
          <cell r="R4410">
            <v>1.4775413711583925</v>
          </cell>
          <cell r="S4410">
            <v>1.6696217494089833</v>
          </cell>
          <cell r="T4410">
            <v>1.39</v>
          </cell>
          <cell r="U4410">
            <v>1.39</v>
          </cell>
          <cell r="V4410">
            <v>1.39</v>
          </cell>
          <cell r="W4410">
            <v>1.4946236559139783</v>
          </cell>
          <cell r="X4410">
            <v>1.4946236559139783</v>
          </cell>
          <cell r="Y4410">
            <v>1.4946236559139783</v>
          </cell>
          <cell r="Z4410">
            <v>1.6606929510155313</v>
          </cell>
          <cell r="AB4410" t="str">
            <v/>
          </cell>
          <cell r="AC4410">
            <v>624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I4410" t="str">
            <v/>
          </cell>
          <cell r="AJ4410" t="str">
            <v/>
          </cell>
        </row>
        <row r="4411">
          <cell r="A4411" t="str">
            <v>ACTIVE</v>
          </cell>
          <cell r="B4411" t="str">
            <v>S429-015</v>
          </cell>
          <cell r="C4411">
            <v>22558912</v>
          </cell>
          <cell r="D4411" t="str">
            <v>S429-015</v>
          </cell>
          <cell r="E4411" t="str">
            <v>SCH 40</v>
          </cell>
          <cell r="F4411" t="str">
            <v>1-1/2 SHORT COUPLING SLIP X SLIP</v>
          </cell>
          <cell r="G4411">
            <v>0.14899999999999999</v>
          </cell>
          <cell r="H4411">
            <v>6.7585207999999994E-2</v>
          </cell>
          <cell r="I4411">
            <v>50</v>
          </cell>
          <cell r="J4411" t="str">
            <v>-</v>
          </cell>
          <cell r="K4411">
            <v>1.7682198327359617</v>
          </cell>
          <cell r="L4411">
            <v>0.15656</v>
          </cell>
          <cell r="M4411" t="str">
            <v>DURA</v>
          </cell>
          <cell r="N4411" t="str">
            <v>S429-015</v>
          </cell>
          <cell r="O4411">
            <v>10</v>
          </cell>
          <cell r="P4411" t="str">
            <v>D</v>
          </cell>
          <cell r="Q4411" t="str">
            <v>M</v>
          </cell>
          <cell r="R4411">
            <v>1.5839243498817968</v>
          </cell>
          <cell r="S4411">
            <v>1.7898345153664301</v>
          </cell>
          <cell r="T4411">
            <v>1.48</v>
          </cell>
          <cell r="U4411">
            <v>1.48</v>
          </cell>
          <cell r="V4411">
            <v>1.48</v>
          </cell>
          <cell r="W4411">
            <v>1.5913978494623655</v>
          </cell>
          <cell r="X4411">
            <v>1.5913978494623655</v>
          </cell>
          <cell r="Y4411">
            <v>1.5913978494623655</v>
          </cell>
          <cell r="Z4411">
            <v>1.7682198327359617</v>
          </cell>
          <cell r="AB4411" t="str">
            <v/>
          </cell>
          <cell r="AC4411">
            <v>625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I4411" t="str">
            <v/>
          </cell>
          <cell r="AJ4411" t="str">
            <v/>
          </cell>
        </row>
        <row r="4412">
          <cell r="A4412" t="str">
            <v>ACTIVE</v>
          </cell>
          <cell r="B4412" t="str">
            <v>S429-020</v>
          </cell>
          <cell r="C4412">
            <v>22558914</v>
          </cell>
          <cell r="D4412" t="str">
            <v>S429-020</v>
          </cell>
          <cell r="E4412" t="str">
            <v>SCH 40</v>
          </cell>
          <cell r="F4412" t="str">
            <v>2 SHORT COUPLING SLIP X SLIP</v>
          </cell>
          <cell r="G4412">
            <v>0.214</v>
          </cell>
          <cell r="H4412">
            <v>9.7068688E-2</v>
          </cell>
          <cell r="I4412">
            <v>25</v>
          </cell>
          <cell r="J4412" t="str">
            <v>-</v>
          </cell>
          <cell r="K4412">
            <v>2.7837514934289129</v>
          </cell>
          <cell r="L4412">
            <v>0.21526999999999999</v>
          </cell>
          <cell r="M4412" t="str">
            <v>DURA</v>
          </cell>
          <cell r="N4412" t="str">
            <v>S429-020</v>
          </cell>
          <cell r="O4412">
            <v>5</v>
          </cell>
          <cell r="P4412" t="str">
            <v>D</v>
          </cell>
          <cell r="Q4412" t="str">
            <v>M</v>
          </cell>
          <cell r="R4412">
            <v>2.4704491725768318</v>
          </cell>
          <cell r="S4412">
            <v>2.7916075650118195</v>
          </cell>
          <cell r="T4412">
            <v>2.33</v>
          </cell>
          <cell r="U4412">
            <v>2.33</v>
          </cell>
          <cell r="V4412">
            <v>2.33</v>
          </cell>
          <cell r="W4412">
            <v>2.5053763440860215</v>
          </cell>
          <cell r="X4412">
            <v>2.5053763440860215</v>
          </cell>
          <cell r="Y4412">
            <v>2.5053763440860215</v>
          </cell>
          <cell r="Z4412">
            <v>2.7837514934289129</v>
          </cell>
          <cell r="AB4412" t="str">
            <v/>
          </cell>
          <cell r="AC4412">
            <v>626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I4412" t="str">
            <v/>
          </cell>
          <cell r="AJ4412" t="str">
            <v/>
          </cell>
        </row>
        <row r="4413">
          <cell r="A4413" t="str">
            <v>ACTIVE</v>
          </cell>
          <cell r="B4413" t="str">
            <v>478-010</v>
          </cell>
          <cell r="C4413">
            <v>22558933</v>
          </cell>
          <cell r="D4413" t="str">
            <v>478-010</v>
          </cell>
          <cell r="E4413" t="str">
            <v>SCH 40</v>
          </cell>
          <cell r="F4413" t="str">
            <v>1 FEMALE FITTING ADAPTER SPG X FIPT</v>
          </cell>
          <cell r="G4413">
            <v>8.6999999999999994E-2</v>
          </cell>
          <cell r="H4413">
            <v>3.9462503999999995E-2</v>
          </cell>
          <cell r="I4413">
            <v>100</v>
          </cell>
          <cell r="J4413" t="str">
            <v>-</v>
          </cell>
          <cell r="K4413">
            <v>2.1146953405017919</v>
          </cell>
          <cell r="L4413">
            <v>0.18745999999999999</v>
          </cell>
          <cell r="M4413" t="str">
            <v>DURA</v>
          </cell>
          <cell r="N4413" t="str">
            <v>478-010</v>
          </cell>
          <cell r="O4413">
            <v>10</v>
          </cell>
          <cell r="P4413" t="str">
            <v>D</v>
          </cell>
          <cell r="Q4413" t="str">
            <v>M</v>
          </cell>
          <cell r="R4413">
            <v>1.8912529550827426</v>
          </cell>
          <cell r="S4413">
            <v>2.1371158392434988</v>
          </cell>
          <cell r="T4413">
            <v>1.77</v>
          </cell>
          <cell r="U4413">
            <v>1.77</v>
          </cell>
          <cell r="V4413">
            <v>1.77</v>
          </cell>
          <cell r="W4413">
            <v>1.9032258064516128</v>
          </cell>
          <cell r="X4413">
            <v>1.9032258064516128</v>
          </cell>
          <cell r="Y4413">
            <v>1.9032258064516128</v>
          </cell>
          <cell r="Z4413">
            <v>2.1146953405017919</v>
          </cell>
          <cell r="AB4413" t="str">
            <v/>
          </cell>
          <cell r="AC4413">
            <v>611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I4413" t="str">
            <v/>
          </cell>
          <cell r="AJ4413" t="str">
            <v/>
          </cell>
        </row>
        <row r="4414">
          <cell r="A4414" t="str">
            <v>ACTIVE</v>
          </cell>
          <cell r="B4414" t="str">
            <v>478-020</v>
          </cell>
          <cell r="C4414">
            <v>22558939</v>
          </cell>
          <cell r="D4414" t="str">
            <v>478-020</v>
          </cell>
          <cell r="E4414" t="str">
            <v>SCH 40</v>
          </cell>
          <cell r="F4414" t="str">
            <v>2 FEMALE FITTING ADAPTER SPG X FIPT</v>
          </cell>
          <cell r="G4414">
            <v>0.20300000000000001</v>
          </cell>
          <cell r="H4414">
            <v>9.2079175999999999E-2</v>
          </cell>
          <cell r="I4414">
            <v>25</v>
          </cell>
          <cell r="J4414" t="str">
            <v>-</v>
          </cell>
          <cell r="K4414">
            <v>5.3524492234169658</v>
          </cell>
          <cell r="L4414">
            <v>0.50058000000000002</v>
          </cell>
          <cell r="M4414" t="str">
            <v>DURA</v>
          </cell>
          <cell r="N4414" t="str">
            <v>478-020</v>
          </cell>
          <cell r="O4414" t="str">
            <v>BOX</v>
          </cell>
          <cell r="P4414" t="str">
            <v>D</v>
          </cell>
          <cell r="Q4414" t="str">
            <v>M</v>
          </cell>
          <cell r="R4414">
            <v>4.7872340425531918</v>
          </cell>
          <cell r="S4414">
            <v>5.4095744680851059</v>
          </cell>
          <cell r="T4414">
            <v>4.4800000000000004</v>
          </cell>
          <cell r="U4414">
            <v>4.4800000000000004</v>
          </cell>
          <cell r="V4414">
            <v>4.4800000000000004</v>
          </cell>
          <cell r="W4414">
            <v>4.817204301075269</v>
          </cell>
          <cell r="X4414">
            <v>4.817204301075269</v>
          </cell>
          <cell r="Y4414">
            <v>4.817204301075269</v>
          </cell>
          <cell r="Z4414">
            <v>5.3524492234169658</v>
          </cell>
          <cell r="AB4414" t="str">
            <v/>
          </cell>
          <cell r="AC4414">
            <v>614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I4414" t="str">
            <v/>
          </cell>
          <cell r="AJ4414" t="str">
            <v/>
          </cell>
        </row>
        <row r="4415">
          <cell r="A4415" t="str">
            <v>ACTIVE</v>
          </cell>
          <cell r="B4415" t="str">
            <v>478-030</v>
          </cell>
          <cell r="C4415">
            <v>22558943</v>
          </cell>
          <cell r="D4415" t="str">
            <v>478-030</v>
          </cell>
          <cell r="E4415" t="str">
            <v>SCH 40</v>
          </cell>
          <cell r="F4415" t="str">
            <v>3 FEMALE FITTING ADAPTER SPG X FIPT</v>
          </cell>
          <cell r="G4415">
            <v>0.80900000000000005</v>
          </cell>
          <cell r="H4415">
            <v>0.36695592800000004</v>
          </cell>
          <cell r="I4415">
            <v>10</v>
          </cell>
          <cell r="J4415" t="str">
            <v>-</v>
          </cell>
          <cell r="K4415">
            <v>18.183990442054959</v>
          </cell>
          <cell r="L4415">
            <v>1.4152200000000001</v>
          </cell>
          <cell r="M4415" t="str">
            <v>DURA</v>
          </cell>
          <cell r="N4415" t="str">
            <v>478-030</v>
          </cell>
          <cell r="O4415" t="str">
            <v>BOX</v>
          </cell>
          <cell r="P4415" t="str">
            <v>D</v>
          </cell>
          <cell r="Q4415" t="str">
            <v>M</v>
          </cell>
          <cell r="R4415">
            <v>16.24113475177305</v>
          </cell>
          <cell r="S4415">
            <v>18.352482269503543</v>
          </cell>
          <cell r="T4415">
            <v>15.22</v>
          </cell>
          <cell r="U4415">
            <v>15.22</v>
          </cell>
          <cell r="V4415">
            <v>15.22</v>
          </cell>
          <cell r="W4415">
            <v>16.365591397849464</v>
          </cell>
          <cell r="X4415">
            <v>16.365591397849464</v>
          </cell>
          <cell r="Y4415">
            <v>16.365591397849464</v>
          </cell>
          <cell r="Z4415">
            <v>18.183990442054959</v>
          </cell>
          <cell r="AB4415" t="str">
            <v/>
          </cell>
          <cell r="AC4415">
            <v>616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I4415" t="str">
            <v/>
          </cell>
          <cell r="AJ4415" t="str">
            <v/>
          </cell>
        </row>
        <row r="4416">
          <cell r="A4416" t="str">
            <v>ACTIVE</v>
          </cell>
          <cell r="B4416" t="str">
            <v>478-040</v>
          </cell>
          <cell r="C4416">
            <v>22558945</v>
          </cell>
          <cell r="D4416" t="str">
            <v>478-040</v>
          </cell>
          <cell r="E4416" t="str">
            <v>SCH 40</v>
          </cell>
          <cell r="F4416" t="str">
            <v>4 FEMALE FITTING ADAPTER SPG X FIPT</v>
          </cell>
          <cell r="G4416">
            <v>1.198</v>
          </cell>
          <cell r="H4416">
            <v>0.54340321599999997</v>
          </cell>
          <cell r="I4416">
            <v>6</v>
          </cell>
          <cell r="J4416" t="str">
            <v>-</v>
          </cell>
          <cell r="K4416">
            <v>30.191158900836321</v>
          </cell>
          <cell r="L4416">
            <v>0.19158</v>
          </cell>
          <cell r="M4416" t="str">
            <v>DURA</v>
          </cell>
          <cell r="N4416" t="str">
            <v>478-040</v>
          </cell>
          <cell r="O4416" t="str">
            <v>BOX</v>
          </cell>
          <cell r="P4416" t="str">
            <v>D</v>
          </cell>
          <cell r="Q4416" t="str">
            <v>M</v>
          </cell>
          <cell r="R4416">
            <v>26.962174940898343</v>
          </cell>
          <cell r="S4416">
            <v>30.467257683215124</v>
          </cell>
          <cell r="T4416">
            <v>25.27</v>
          </cell>
          <cell r="U4416">
            <v>25.27</v>
          </cell>
          <cell r="V4416">
            <v>25.27</v>
          </cell>
          <cell r="W4416">
            <v>27.172043010752688</v>
          </cell>
          <cell r="X4416">
            <v>27.172043010752688</v>
          </cell>
          <cell r="Y4416">
            <v>27.172043010752688</v>
          </cell>
          <cell r="Z4416">
            <v>30.191158900836321</v>
          </cell>
          <cell r="AB4416" t="str">
            <v/>
          </cell>
          <cell r="AC4416">
            <v>617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I4416" t="str">
            <v/>
          </cell>
          <cell r="AJ4416" t="str">
            <v/>
          </cell>
        </row>
        <row r="4417">
          <cell r="A4417" t="str">
            <v>ACTIVE</v>
          </cell>
          <cell r="B4417" t="str">
            <v>474-015</v>
          </cell>
          <cell r="C4417">
            <v>22558970</v>
          </cell>
          <cell r="D4417" t="str">
            <v>474-015</v>
          </cell>
          <cell r="E4417" t="str">
            <v>SCH 40</v>
          </cell>
          <cell r="F4417" t="str">
            <v>1-1/2 INSERT FITG ADAPTER INSXSLIP</v>
          </cell>
          <cell r="G4417">
            <v>0.16800000000000001</v>
          </cell>
          <cell r="H4417">
            <v>7.6203456000000003E-2</v>
          </cell>
          <cell r="I4417">
            <v>50</v>
          </cell>
          <cell r="J4417" t="str">
            <v>-</v>
          </cell>
          <cell r="K4417">
            <v>4.7909199522102748</v>
          </cell>
          <cell r="L4417">
            <v>0.44702000000000003</v>
          </cell>
          <cell r="M4417" t="str">
            <v>DURA</v>
          </cell>
          <cell r="N4417" t="str">
            <v>474-015</v>
          </cell>
          <cell r="O4417">
            <v>10</v>
          </cell>
          <cell r="P4417" t="str">
            <v>D</v>
          </cell>
          <cell r="Q4417" t="str">
            <v>M</v>
          </cell>
          <cell r="R4417">
            <v>4.9054373522458627</v>
          </cell>
          <cell r="S4417">
            <v>5.5431442080378241</v>
          </cell>
          <cell r="T4417">
            <v>4.01</v>
          </cell>
          <cell r="U4417">
            <v>4.01</v>
          </cell>
          <cell r="V4417">
            <v>4.01</v>
          </cell>
          <cell r="W4417">
            <v>4.311827956989247</v>
          </cell>
          <cell r="X4417">
            <v>4.311827956989247</v>
          </cell>
          <cell r="Y4417">
            <v>4.311827956989247</v>
          </cell>
          <cell r="Z4417">
            <v>4.7909199522102748</v>
          </cell>
          <cell r="AB4417" t="str">
            <v/>
          </cell>
          <cell r="AC4417">
            <v>601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I4417" t="str">
            <v/>
          </cell>
          <cell r="AJ4417" t="str">
            <v/>
          </cell>
        </row>
        <row r="4418">
          <cell r="A4418" t="str">
            <v>ACTIVE</v>
          </cell>
          <cell r="B4418" t="str">
            <v>474-020</v>
          </cell>
          <cell r="C4418">
            <v>22558972</v>
          </cell>
          <cell r="D4418" t="str">
            <v>474-020</v>
          </cell>
          <cell r="E4418" t="str">
            <v>SCH 40</v>
          </cell>
          <cell r="F4418" t="str">
            <v>2 INSERT FITTING ADAPTER INSXSLIP</v>
          </cell>
          <cell r="G4418">
            <v>0.22600000000000001</v>
          </cell>
          <cell r="H4418">
            <v>0.102511792</v>
          </cell>
          <cell r="I4418">
            <v>25</v>
          </cell>
          <cell r="J4418" t="str">
            <v>-</v>
          </cell>
          <cell r="K4418">
            <v>7.9689366786140976</v>
          </cell>
          <cell r="L4418">
            <v>0.74365999999999999</v>
          </cell>
          <cell r="M4418" t="str">
            <v>DURA</v>
          </cell>
          <cell r="N4418" t="str">
            <v>474-020</v>
          </cell>
          <cell r="O4418">
            <v>5</v>
          </cell>
          <cell r="P4418" t="str">
            <v>D</v>
          </cell>
          <cell r="Q4418" t="str">
            <v>M</v>
          </cell>
          <cell r="R4418">
            <v>7.1158392434988169</v>
          </cell>
          <cell r="S4418">
            <v>8.0408983451536624</v>
          </cell>
          <cell r="T4418">
            <v>6.67</v>
          </cell>
          <cell r="U4418">
            <v>6.67</v>
          </cell>
          <cell r="V4418">
            <v>6.67</v>
          </cell>
          <cell r="W4418">
            <v>7.172043010752688</v>
          </cell>
          <cell r="X4418">
            <v>7.172043010752688</v>
          </cell>
          <cell r="Y4418">
            <v>7.172043010752688</v>
          </cell>
          <cell r="Z4418">
            <v>7.9689366786140976</v>
          </cell>
          <cell r="AB4418" t="str">
            <v/>
          </cell>
          <cell r="AC4418">
            <v>602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I4418" t="str">
            <v/>
          </cell>
          <cell r="AJ4418" t="str">
            <v/>
          </cell>
        </row>
        <row r="4419">
          <cell r="A4419" t="str">
            <v>ACTIVE</v>
          </cell>
          <cell r="B4419" t="str">
            <v>475-007</v>
          </cell>
          <cell r="C4419">
            <v>22558980</v>
          </cell>
          <cell r="D4419" t="str">
            <v>475-007</v>
          </cell>
          <cell r="E4419" t="str">
            <v>SCH 40</v>
          </cell>
          <cell r="F4419" t="str">
            <v>3/4 MANIFOLD TEE SLIPXSPGXMIPT</v>
          </cell>
          <cell r="G4419">
            <v>0.17799999999999999</v>
          </cell>
          <cell r="H4419">
            <v>8.0739376000000002E-2</v>
          </cell>
          <cell r="I4419">
            <v>50</v>
          </cell>
          <cell r="J4419" t="str">
            <v>-</v>
          </cell>
          <cell r="K4419">
            <v>9.283154121863797</v>
          </cell>
          <cell r="L4419">
            <v>0.86643599999999998</v>
          </cell>
          <cell r="M4419" t="str">
            <v>DURA</v>
          </cell>
          <cell r="N4419" t="str">
            <v>475-007</v>
          </cell>
          <cell r="O4419">
            <v>10</v>
          </cell>
          <cell r="P4419" t="str">
            <v>D</v>
          </cell>
          <cell r="Q4419" t="str">
            <v>M</v>
          </cell>
          <cell r="R4419">
            <v>8.2860520094562649</v>
          </cell>
          <cell r="S4419">
            <v>9.3632387706855784</v>
          </cell>
          <cell r="T4419">
            <v>7.77</v>
          </cell>
          <cell r="U4419">
            <v>7.77</v>
          </cell>
          <cell r="V4419">
            <v>7.77</v>
          </cell>
          <cell r="W4419">
            <v>8.3548387096774182</v>
          </cell>
          <cell r="X4419">
            <v>8.3548387096774182</v>
          </cell>
          <cell r="Y4419">
            <v>8.3548387096774182</v>
          </cell>
          <cell r="Z4419">
            <v>9.283154121863797</v>
          </cell>
          <cell r="AB4419" t="str">
            <v/>
          </cell>
          <cell r="AC4419">
            <v>603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I4419" t="str">
            <v/>
          </cell>
          <cell r="AJ4419" t="str">
            <v/>
          </cell>
        </row>
        <row r="4420">
          <cell r="A4420" t="str">
            <v>ACTIVE</v>
          </cell>
          <cell r="B4420" t="str">
            <v>475-010</v>
          </cell>
          <cell r="C4420">
            <v>22558982</v>
          </cell>
          <cell r="D4420" t="str">
            <v>475-010</v>
          </cell>
          <cell r="E4420" t="str">
            <v>SCH 40</v>
          </cell>
          <cell r="F4420" t="str">
            <v>1 MANIFOLD TEE SLIPXSPGXMIPT</v>
          </cell>
          <cell r="G4420">
            <v>0.248</v>
          </cell>
          <cell r="H4420">
            <v>0.11249081599999999</v>
          </cell>
          <cell r="I4420">
            <v>50</v>
          </cell>
          <cell r="J4420" t="str">
            <v>-</v>
          </cell>
          <cell r="K4420">
            <v>9.283154121863797</v>
          </cell>
          <cell r="L4420">
            <v>0.84119999999999995</v>
          </cell>
          <cell r="M4420" t="str">
            <v>DURA</v>
          </cell>
          <cell r="N4420" t="str">
            <v>475-010</v>
          </cell>
          <cell r="O4420">
            <v>10</v>
          </cell>
          <cell r="P4420" t="str">
            <v>D</v>
          </cell>
          <cell r="Q4420" t="str">
            <v>M</v>
          </cell>
          <cell r="R4420">
            <v>8.2860520094562649</v>
          </cell>
          <cell r="S4420">
            <v>9.3632387706855784</v>
          </cell>
          <cell r="T4420">
            <v>7.77</v>
          </cell>
          <cell r="U4420">
            <v>7.77</v>
          </cell>
          <cell r="V4420">
            <v>7.77</v>
          </cell>
          <cell r="W4420">
            <v>8.3548387096774182</v>
          </cell>
          <cell r="X4420">
            <v>8.3548387096774182</v>
          </cell>
          <cell r="Y4420">
            <v>8.3548387096774182</v>
          </cell>
          <cell r="Z4420">
            <v>9.283154121863797</v>
          </cell>
          <cell r="AB4420" t="str">
            <v/>
          </cell>
          <cell r="AC4420">
            <v>604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I4420" t="str">
            <v/>
          </cell>
          <cell r="AJ4420" t="str">
            <v/>
          </cell>
        </row>
        <row r="4421">
          <cell r="A4421" t="str">
            <v>ACTIVE</v>
          </cell>
          <cell r="B4421" t="str">
            <v>475-131</v>
          </cell>
          <cell r="C4421">
            <v>22558984</v>
          </cell>
          <cell r="D4421" t="str">
            <v>475-131</v>
          </cell>
          <cell r="E4421" t="str">
            <v>SCH 40</v>
          </cell>
          <cell r="F4421" t="str">
            <v>1X1X3/4 MANIFOLD TEE SLIPXSPGXMIPT</v>
          </cell>
          <cell r="G4421">
            <v>0.245</v>
          </cell>
          <cell r="H4421">
            <v>0.11113004</v>
          </cell>
          <cell r="I4421">
            <v>50</v>
          </cell>
          <cell r="J4421" t="str">
            <v>-</v>
          </cell>
          <cell r="K4421">
            <v>9.283154121863797</v>
          </cell>
          <cell r="L4421">
            <v>0.84119999999999995</v>
          </cell>
          <cell r="M4421" t="str">
            <v>DURA</v>
          </cell>
          <cell r="N4421" t="str">
            <v>475-131</v>
          </cell>
          <cell r="O4421">
            <v>10</v>
          </cell>
          <cell r="P4421" t="str">
            <v>D</v>
          </cell>
          <cell r="Q4421" t="str">
            <v>M</v>
          </cell>
          <cell r="R4421">
            <v>8.2860520094562649</v>
          </cell>
          <cell r="S4421">
            <v>9.3632387706855784</v>
          </cell>
          <cell r="T4421">
            <v>7.77</v>
          </cell>
          <cell r="U4421">
            <v>7.77</v>
          </cell>
          <cell r="V4421">
            <v>7.77</v>
          </cell>
          <cell r="W4421">
            <v>8.3548387096774182</v>
          </cell>
          <cell r="X4421">
            <v>8.3548387096774182</v>
          </cell>
          <cell r="Y4421">
            <v>8.3548387096774182</v>
          </cell>
          <cell r="Z4421">
            <v>9.283154121863797</v>
          </cell>
          <cell r="AB4421" t="str">
            <v/>
          </cell>
          <cell r="AC4421">
            <v>605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I4421" t="str">
            <v/>
          </cell>
          <cell r="AJ4421" t="str">
            <v/>
          </cell>
        </row>
        <row r="4422">
          <cell r="A4422" t="str">
            <v>ACTIVE</v>
          </cell>
          <cell r="B4422" t="str">
            <v>433-002</v>
          </cell>
          <cell r="C4422">
            <v>22559109</v>
          </cell>
          <cell r="D4422" t="str">
            <v>433-002</v>
          </cell>
          <cell r="E4422" t="str">
            <v>SCH 40</v>
          </cell>
          <cell r="F4422" t="str">
            <v>1/4 MALE FITTING ADAPTER SPGX MIPT</v>
          </cell>
          <cell r="G4422">
            <v>2.9000000000000001E-2</v>
          </cell>
          <cell r="H4422">
            <v>1.3154168000000001E-2</v>
          </cell>
          <cell r="I4422">
            <v>250</v>
          </cell>
          <cell r="J4422" t="str">
            <v>-</v>
          </cell>
          <cell r="K4422">
            <v>5.4360812425328549</v>
          </cell>
          <cell r="L4422">
            <v>0.49099999999999999</v>
          </cell>
          <cell r="M4422" t="str">
            <v>DURA</v>
          </cell>
          <cell r="N4422" t="str">
            <v>433-002</v>
          </cell>
          <cell r="O4422">
            <v>10</v>
          </cell>
          <cell r="P4422" t="str">
            <v>D</v>
          </cell>
          <cell r="Q4422" t="str">
            <v>M</v>
          </cell>
          <cell r="R4422">
            <v>4.83451536643026</v>
          </cell>
          <cell r="S4422">
            <v>5.4630023640661936</v>
          </cell>
          <cell r="T4422">
            <v>4.55</v>
          </cell>
          <cell r="U4422">
            <v>4.55</v>
          </cell>
          <cell r="V4422">
            <v>4.55</v>
          </cell>
          <cell r="W4422">
            <v>4.8924731182795691</v>
          </cell>
          <cell r="X4422">
            <v>4.8924731182795691</v>
          </cell>
          <cell r="Y4422">
            <v>4.8924731182795691</v>
          </cell>
          <cell r="Z4422">
            <v>5.4360812425328549</v>
          </cell>
          <cell r="AB4422" t="str">
            <v/>
          </cell>
          <cell r="AC4422">
            <v>313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I4422" t="str">
            <v/>
          </cell>
          <cell r="AJ4422" t="str">
            <v/>
          </cell>
        </row>
        <row r="4423">
          <cell r="A4423" t="str">
            <v>ACTIVE</v>
          </cell>
          <cell r="B4423" t="str">
            <v>433-003</v>
          </cell>
          <cell r="C4423">
            <v>22559117</v>
          </cell>
          <cell r="D4423" t="str">
            <v>433-003</v>
          </cell>
          <cell r="E4423" t="str">
            <v>SCH 40</v>
          </cell>
          <cell r="F4423" t="str">
            <v>3/8 MALE FITTING ADAPTER SPGX MIPT</v>
          </cell>
          <cell r="G4423">
            <v>4.2000000000000003E-2</v>
          </cell>
          <cell r="H4423">
            <v>1.9050864000000001E-2</v>
          </cell>
          <cell r="I4423">
            <v>250</v>
          </cell>
          <cell r="J4423" t="str">
            <v>-</v>
          </cell>
          <cell r="K4423">
            <v>5.4360812425328549</v>
          </cell>
          <cell r="L4423">
            <v>0.49099999999999999</v>
          </cell>
          <cell r="M4423" t="str">
            <v>DURA</v>
          </cell>
          <cell r="N4423" t="str">
            <v>433-003</v>
          </cell>
          <cell r="O4423">
            <v>10</v>
          </cell>
          <cell r="P4423" t="str">
            <v>D</v>
          </cell>
          <cell r="Q4423" t="str">
            <v>M</v>
          </cell>
          <cell r="R4423">
            <v>4.83451536643026</v>
          </cell>
          <cell r="S4423">
            <v>5.4630023640661936</v>
          </cell>
          <cell r="T4423">
            <v>4.55</v>
          </cell>
          <cell r="U4423">
            <v>4.55</v>
          </cell>
          <cell r="V4423">
            <v>4.55</v>
          </cell>
          <cell r="W4423">
            <v>4.8924731182795691</v>
          </cell>
          <cell r="X4423">
            <v>4.8924731182795691</v>
          </cell>
          <cell r="Y4423">
            <v>4.8924731182795691</v>
          </cell>
          <cell r="Z4423">
            <v>5.4360812425328549</v>
          </cell>
          <cell r="AB4423" t="str">
            <v/>
          </cell>
          <cell r="AC4423">
            <v>314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I4423" t="str">
            <v/>
          </cell>
          <cell r="AJ4423" t="str">
            <v/>
          </cell>
        </row>
        <row r="4424">
          <cell r="A4424" t="str">
            <v>ACTIVE</v>
          </cell>
          <cell r="B4424" t="str">
            <v>433-005</v>
          </cell>
          <cell r="C4424">
            <v>22559125</v>
          </cell>
          <cell r="D4424" t="str">
            <v>433-005</v>
          </cell>
          <cell r="E4424" t="str">
            <v>SCH 40</v>
          </cell>
          <cell r="F4424" t="str">
            <v>1/2 MALE FITTING ADAPTER SPGX MIPT</v>
          </cell>
          <cell r="G4424">
            <v>6.0999999999999999E-2</v>
          </cell>
          <cell r="H4424">
            <v>2.7669111999999999E-2</v>
          </cell>
          <cell r="I4424">
            <v>250</v>
          </cell>
          <cell r="J4424" t="str">
            <v>-</v>
          </cell>
          <cell r="K4424">
            <v>1.4336917562724014</v>
          </cell>
          <cell r="L4424">
            <v>0.12246700000000001</v>
          </cell>
          <cell r="M4424" t="str">
            <v>DURA</v>
          </cell>
          <cell r="N4424" t="str">
            <v>433-005</v>
          </cell>
          <cell r="O4424">
            <v>10</v>
          </cell>
          <cell r="P4424" t="str">
            <v>D</v>
          </cell>
          <cell r="Q4424" t="str">
            <v>M</v>
          </cell>
          <cell r="R4424">
            <v>1.2765957446808511</v>
          </cell>
          <cell r="S4424">
            <v>1.4425531914893617</v>
          </cell>
          <cell r="T4424">
            <v>1.2</v>
          </cell>
          <cell r="U4424">
            <v>1.2</v>
          </cell>
          <cell r="V4424">
            <v>1.2</v>
          </cell>
          <cell r="W4424">
            <v>1.2903225806451613</v>
          </cell>
          <cell r="X4424">
            <v>1.2903225806451613</v>
          </cell>
          <cell r="Y4424">
            <v>1.2903225806451613</v>
          </cell>
          <cell r="Z4424">
            <v>1.4336917562724014</v>
          </cell>
          <cell r="AB4424" t="str">
            <v/>
          </cell>
          <cell r="AC4424">
            <v>315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I4424" t="str">
            <v/>
          </cell>
          <cell r="AJ4424" t="str">
            <v/>
          </cell>
        </row>
        <row r="4425">
          <cell r="A4425" t="str">
            <v>ACTIVE</v>
          </cell>
          <cell r="B4425" t="str">
            <v>433-007</v>
          </cell>
          <cell r="C4425">
            <v>22559133</v>
          </cell>
          <cell r="D4425" t="str">
            <v>433-007</v>
          </cell>
          <cell r="E4425" t="str">
            <v>SCH 40</v>
          </cell>
          <cell r="F4425" t="str">
            <v>3/4 MALE FITTING ADAPTER SPGX MIPT</v>
          </cell>
          <cell r="G4425">
            <v>0.05</v>
          </cell>
          <cell r="H4425">
            <v>2.2679600000000001E-2</v>
          </cell>
          <cell r="I4425">
            <v>250</v>
          </cell>
          <cell r="J4425" t="str">
            <v>-</v>
          </cell>
          <cell r="K4425">
            <v>1.6129032258064515</v>
          </cell>
          <cell r="L4425">
            <v>0.15789899999999998</v>
          </cell>
          <cell r="M4425" t="str">
            <v>DURA</v>
          </cell>
          <cell r="N4425" t="str">
            <v>433-007</v>
          </cell>
          <cell r="O4425">
            <v>10</v>
          </cell>
          <cell r="P4425" t="str">
            <v>D</v>
          </cell>
          <cell r="Q4425" t="str">
            <v>M</v>
          </cell>
          <cell r="R4425">
            <v>1.4420803782505909</v>
          </cell>
          <cell r="S4425">
            <v>1.6295508274231676</v>
          </cell>
          <cell r="T4425">
            <v>1.35</v>
          </cell>
          <cell r="U4425">
            <v>1.35</v>
          </cell>
          <cell r="V4425">
            <v>1.35</v>
          </cell>
          <cell r="W4425">
            <v>1.4516129032258065</v>
          </cell>
          <cell r="X4425">
            <v>1.4516129032258065</v>
          </cell>
          <cell r="Y4425">
            <v>1.4516129032258065</v>
          </cell>
          <cell r="Z4425">
            <v>1.6129032258064515</v>
          </cell>
          <cell r="AB4425" t="str">
            <v/>
          </cell>
          <cell r="AC4425">
            <v>316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I4425" t="str">
            <v/>
          </cell>
          <cell r="AJ4425" t="str">
            <v/>
          </cell>
        </row>
        <row r="4426">
          <cell r="A4426" t="str">
            <v>ACTIVE</v>
          </cell>
          <cell r="B4426" t="str">
            <v>433-010</v>
          </cell>
          <cell r="C4426">
            <v>22559141</v>
          </cell>
          <cell r="D4426" t="str">
            <v>433-010</v>
          </cell>
          <cell r="E4426" t="str">
            <v>SCH 40</v>
          </cell>
          <cell r="F4426" t="str">
            <v>1 MALE FITTING ADAPTER SPGX MIPT</v>
          </cell>
          <cell r="G4426">
            <v>7.8E-2</v>
          </cell>
          <cell r="H4426">
            <v>3.5380175999999999E-2</v>
          </cell>
          <cell r="I4426">
            <v>100</v>
          </cell>
          <cell r="J4426" t="str">
            <v>-</v>
          </cell>
          <cell r="K4426">
            <v>2.7956989247311821</v>
          </cell>
          <cell r="L4426">
            <v>0.26058999999999999</v>
          </cell>
          <cell r="M4426" t="str">
            <v>DURA</v>
          </cell>
          <cell r="N4426" t="str">
            <v>433-010</v>
          </cell>
          <cell r="O4426">
            <v>10</v>
          </cell>
          <cell r="P4426" t="str">
            <v>D</v>
          </cell>
          <cell r="Q4426" t="str">
            <v>M</v>
          </cell>
          <cell r="R4426">
            <v>2.4940898345153664</v>
          </cell>
          <cell r="S4426">
            <v>2.8183215130023638</v>
          </cell>
          <cell r="T4426">
            <v>2.34</v>
          </cell>
          <cell r="U4426">
            <v>2.34</v>
          </cell>
          <cell r="V4426">
            <v>2.34</v>
          </cell>
          <cell r="W4426">
            <v>2.5161290322580641</v>
          </cell>
          <cell r="X4426">
            <v>2.5161290322580641</v>
          </cell>
          <cell r="Y4426">
            <v>2.5161290322580641</v>
          </cell>
          <cell r="Z4426">
            <v>2.7956989247311821</v>
          </cell>
          <cell r="AB4426" t="str">
            <v/>
          </cell>
          <cell r="AC4426">
            <v>317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I4426" t="str">
            <v/>
          </cell>
          <cell r="AJ4426" t="str">
            <v/>
          </cell>
        </row>
        <row r="4427">
          <cell r="A4427" t="str">
            <v>ACTIVE</v>
          </cell>
          <cell r="B4427" t="str">
            <v>433-012</v>
          </cell>
          <cell r="C4427">
            <v>22559150</v>
          </cell>
          <cell r="D4427" t="str">
            <v>433-012</v>
          </cell>
          <cell r="E4427" t="str">
            <v>SCH 40</v>
          </cell>
          <cell r="F4427" t="str">
            <v>1-1/4 MALE FITTING ADAPTER SPGXMIPT</v>
          </cell>
          <cell r="G4427">
            <v>0.121</v>
          </cell>
          <cell r="H4427">
            <v>5.4884631999999996E-2</v>
          </cell>
          <cell r="I4427">
            <v>50</v>
          </cell>
          <cell r="J4427" t="str">
            <v>-</v>
          </cell>
          <cell r="K4427">
            <v>3.440860215053763</v>
          </cell>
          <cell r="L4427">
            <v>0.312</v>
          </cell>
          <cell r="M4427" t="str">
            <v>DURA</v>
          </cell>
          <cell r="N4427" t="str">
            <v>433-012</v>
          </cell>
          <cell r="O4427">
            <v>5</v>
          </cell>
          <cell r="P4427" t="str">
            <v>D</v>
          </cell>
          <cell r="Q4427" t="str">
            <v>M</v>
          </cell>
          <cell r="R4427">
            <v>3.0732860520094563</v>
          </cell>
          <cell r="S4427">
            <v>3.4728132387706854</v>
          </cell>
          <cell r="T4427">
            <v>2.88</v>
          </cell>
          <cell r="U4427">
            <v>2.88</v>
          </cell>
          <cell r="V4427">
            <v>2.88</v>
          </cell>
          <cell r="W4427">
            <v>3.096774193548387</v>
          </cell>
          <cell r="X4427">
            <v>3.096774193548387</v>
          </cell>
          <cell r="Y4427">
            <v>3.096774193548387</v>
          </cell>
          <cell r="Z4427">
            <v>3.440860215053763</v>
          </cell>
          <cell r="AB4427" t="str">
            <v/>
          </cell>
          <cell r="AC4427">
            <v>318</v>
          </cell>
          <cell r="AD4427">
            <v>0</v>
          </cell>
          <cell r="AE4427">
            <v>0</v>
          </cell>
          <cell r="AF4427">
            <v>0</v>
          </cell>
          <cell r="AG4427">
            <v>0</v>
          </cell>
          <cell r="AI4427" t="str">
            <v/>
          </cell>
          <cell r="AJ4427" t="str">
            <v/>
          </cell>
        </row>
        <row r="4428">
          <cell r="A4428" t="str">
            <v>ACTIVE</v>
          </cell>
          <cell r="B4428" t="str">
            <v>433-015</v>
          </cell>
          <cell r="C4428">
            <v>22559168</v>
          </cell>
          <cell r="D4428" t="str">
            <v>433-015</v>
          </cell>
          <cell r="E4428" t="str">
            <v>SCH 40</v>
          </cell>
          <cell r="F4428" t="str">
            <v>1-1/2 MALE FITTING ADAPTER SPGXMIPT</v>
          </cell>
          <cell r="G4428">
            <v>0.152</v>
          </cell>
          <cell r="H4428">
            <v>6.8945984000000002E-2</v>
          </cell>
          <cell r="I4428">
            <v>50</v>
          </cell>
          <cell r="J4428" t="str">
            <v>-</v>
          </cell>
          <cell r="K4428">
            <v>4.599761051373954</v>
          </cell>
          <cell r="L4428">
            <v>0.35843999999999998</v>
          </cell>
          <cell r="M4428" t="str">
            <v>DURA</v>
          </cell>
          <cell r="N4428" t="str">
            <v>433-015</v>
          </cell>
          <cell r="O4428">
            <v>10</v>
          </cell>
          <cell r="P4428" t="str">
            <v>D</v>
          </cell>
          <cell r="Q4428" t="str">
            <v>M</v>
          </cell>
          <cell r="R4428">
            <v>4.1134751773049647</v>
          </cell>
          <cell r="S4428">
            <v>4.6482269503546094</v>
          </cell>
          <cell r="T4428">
            <v>3.85</v>
          </cell>
          <cell r="U4428">
            <v>3.85</v>
          </cell>
          <cell r="V4428">
            <v>3.85</v>
          </cell>
          <cell r="W4428">
            <v>4.139784946236559</v>
          </cell>
          <cell r="X4428">
            <v>4.139784946236559</v>
          </cell>
          <cell r="Y4428">
            <v>4.139784946236559</v>
          </cell>
          <cell r="Z4428">
            <v>4.599761051373954</v>
          </cell>
          <cell r="AB4428" t="str">
            <v/>
          </cell>
          <cell r="AC4428">
            <v>319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I4428" t="str">
            <v/>
          </cell>
          <cell r="AJ4428" t="str">
            <v/>
          </cell>
        </row>
        <row r="4429">
          <cell r="A4429" t="str">
            <v>ACTIVE</v>
          </cell>
          <cell r="B4429" t="str">
            <v>433-020</v>
          </cell>
          <cell r="C4429">
            <v>22559176</v>
          </cell>
          <cell r="D4429" t="str">
            <v>433-020</v>
          </cell>
          <cell r="E4429" t="str">
            <v>SCH 40</v>
          </cell>
          <cell r="F4429" t="str">
            <v>2 MALE FITTING ADAPTER SPGX MIPT</v>
          </cell>
          <cell r="G4429">
            <v>0.29499999999999998</v>
          </cell>
          <cell r="H4429">
            <v>0.13380963999999998</v>
          </cell>
          <cell r="I4429">
            <v>25</v>
          </cell>
          <cell r="J4429" t="str">
            <v>-</v>
          </cell>
          <cell r="K4429">
            <v>5.6750298685782559</v>
          </cell>
          <cell r="L4429">
            <v>0.52942</v>
          </cell>
          <cell r="M4429" t="str">
            <v>DURA</v>
          </cell>
          <cell r="N4429" t="str">
            <v>433-020</v>
          </cell>
          <cell r="O4429">
            <v>5</v>
          </cell>
          <cell r="P4429" t="str">
            <v>D</v>
          </cell>
          <cell r="Q4429" t="str">
            <v>M</v>
          </cell>
          <cell r="R4429">
            <v>5.0591016548463354</v>
          </cell>
          <cell r="S4429">
            <v>5.7167848699763582</v>
          </cell>
          <cell r="T4429">
            <v>4.75</v>
          </cell>
          <cell r="U4429">
            <v>4.75</v>
          </cell>
          <cell r="V4429">
            <v>4.75</v>
          </cell>
          <cell r="W4429">
            <v>5.10752688172043</v>
          </cell>
          <cell r="X4429">
            <v>5.10752688172043</v>
          </cell>
          <cell r="Y4429">
            <v>5.10752688172043</v>
          </cell>
          <cell r="Z4429">
            <v>5.6750298685782559</v>
          </cell>
          <cell r="AB4429" t="str">
            <v/>
          </cell>
          <cell r="AC4429">
            <v>320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I4429" t="str">
            <v/>
          </cell>
          <cell r="AJ4429" t="str">
            <v/>
          </cell>
        </row>
        <row r="4430">
          <cell r="A4430" t="str">
            <v>ACTIVE</v>
          </cell>
          <cell r="B4430" t="str">
            <v>414-005</v>
          </cell>
          <cell r="C4430">
            <v>22559550</v>
          </cell>
          <cell r="D4430" t="str">
            <v>414-005</v>
          </cell>
          <cell r="E4430" t="str">
            <v>SCH 40</v>
          </cell>
          <cell r="F4430" t="str">
            <v>1/2 SIDE OUTLET 90 ELL SXSXFIPT</v>
          </cell>
          <cell r="G4430">
            <v>0.10299999999999999</v>
          </cell>
          <cell r="H4430">
            <v>4.6719975999999996E-2</v>
          </cell>
          <cell r="I4430">
            <v>100</v>
          </cell>
          <cell r="J4430" t="str">
            <v>-</v>
          </cell>
          <cell r="K4430">
            <v>4.7431302270011955</v>
          </cell>
          <cell r="L4430">
            <v>0.43</v>
          </cell>
          <cell r="M4430" t="str">
            <v>DURA</v>
          </cell>
          <cell r="N4430" t="str">
            <v>414-005</v>
          </cell>
          <cell r="O4430">
            <v>10</v>
          </cell>
          <cell r="P4430" t="str">
            <v>D</v>
          </cell>
          <cell r="Q4430" t="str">
            <v>M</v>
          </cell>
          <cell r="R4430">
            <v>4.2316784869976365</v>
          </cell>
          <cell r="S4430">
            <v>4.7817966903073286</v>
          </cell>
          <cell r="T4430">
            <v>3.9700000000000006</v>
          </cell>
          <cell r="U4430">
            <v>3.9700000000000006</v>
          </cell>
          <cell r="V4430">
            <v>3.9700000000000006</v>
          </cell>
          <cell r="W4430">
            <v>4.2688172043010759</v>
          </cell>
          <cell r="X4430">
            <v>4.2688172043010759</v>
          </cell>
          <cell r="Y4430">
            <v>4.2688172043010759</v>
          </cell>
          <cell r="Z4430">
            <v>4.7431302270011955</v>
          </cell>
          <cell r="AB4430" t="str">
            <v/>
          </cell>
          <cell r="AC4430">
            <v>240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I4430" t="str">
            <v/>
          </cell>
          <cell r="AJ4430" t="str">
            <v/>
          </cell>
        </row>
        <row r="4431">
          <cell r="A4431" t="str">
            <v>ACTIVE</v>
          </cell>
          <cell r="B4431" t="str">
            <v>414-007</v>
          </cell>
          <cell r="C4431">
            <v>22559556</v>
          </cell>
          <cell r="D4431" t="str">
            <v>414-007</v>
          </cell>
          <cell r="E4431" t="str">
            <v>SCH 40</v>
          </cell>
          <cell r="F4431" t="str">
            <v>3/4 SIDE OUTLET 90 ELL SXSXFIPT</v>
          </cell>
          <cell r="G4431">
            <v>0.125</v>
          </cell>
          <cell r="H4431">
            <v>5.6698999999999999E-2</v>
          </cell>
          <cell r="I4431">
            <v>100</v>
          </cell>
          <cell r="J4431" t="str">
            <v>-</v>
          </cell>
          <cell r="K4431">
            <v>5.0896057347670247</v>
          </cell>
          <cell r="L4431">
            <v>0.42436000000000001</v>
          </cell>
          <cell r="M4431" t="str">
            <v>DURA</v>
          </cell>
          <cell r="N4431" t="str">
            <v>414-007</v>
          </cell>
          <cell r="O4431">
            <v>10</v>
          </cell>
          <cell r="P4431" t="str">
            <v>D</v>
          </cell>
          <cell r="Q4431" t="str">
            <v>M</v>
          </cell>
          <cell r="R4431">
            <v>4.5508274231678492</v>
          </cell>
          <cell r="S4431">
            <v>5.1424349881796694</v>
          </cell>
          <cell r="T4431">
            <v>4.26</v>
          </cell>
          <cell r="U4431">
            <v>4.26</v>
          </cell>
          <cell r="V4431">
            <v>4.26</v>
          </cell>
          <cell r="W4431">
            <v>4.5806451612903221</v>
          </cell>
          <cell r="X4431">
            <v>4.5806451612903221</v>
          </cell>
          <cell r="Y4431">
            <v>4.5806451612903221</v>
          </cell>
          <cell r="Z4431">
            <v>5.0896057347670247</v>
          </cell>
          <cell r="AB4431" t="str">
            <v/>
          </cell>
          <cell r="AC4431">
            <v>241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I4431" t="str">
            <v/>
          </cell>
          <cell r="AJ4431" t="str">
            <v/>
          </cell>
        </row>
        <row r="4432">
          <cell r="A4432" t="str">
            <v>ACTIVE</v>
          </cell>
          <cell r="B4432" t="str">
            <v>414-130</v>
          </cell>
          <cell r="C4432">
            <v>22559561</v>
          </cell>
          <cell r="D4432" t="str">
            <v>414-130</v>
          </cell>
          <cell r="E4432" t="str">
            <v>SCH 40</v>
          </cell>
          <cell r="F4432" t="str">
            <v>1X1X1/2 SIDE OUTLET 90 SXSXFIPT</v>
          </cell>
          <cell r="G4432">
            <v>0.192</v>
          </cell>
          <cell r="H4432">
            <v>8.7089663999999997E-2</v>
          </cell>
          <cell r="I4432">
            <v>50</v>
          </cell>
          <cell r="J4432" t="str">
            <v>-</v>
          </cell>
          <cell r="K4432">
            <v>8.040621266427717</v>
          </cell>
          <cell r="L4432">
            <v>0.72840000000000005</v>
          </cell>
          <cell r="M4432" t="str">
            <v>DURA</v>
          </cell>
          <cell r="N4432" t="str">
            <v>414-130</v>
          </cell>
          <cell r="O4432">
            <v>10</v>
          </cell>
          <cell r="P4432" t="str">
            <v>D</v>
          </cell>
          <cell r="Q4432" t="str">
            <v>M</v>
          </cell>
          <cell r="R4432">
            <v>7.1749408983451541</v>
          </cell>
          <cell r="S4432">
            <v>8.1076832151300238</v>
          </cell>
          <cell r="T4432">
            <v>6.73</v>
          </cell>
          <cell r="U4432">
            <v>6.73</v>
          </cell>
          <cell r="V4432">
            <v>6.73</v>
          </cell>
          <cell r="W4432">
            <v>7.236559139784946</v>
          </cell>
          <cell r="X4432">
            <v>7.236559139784946</v>
          </cell>
          <cell r="Y4432">
            <v>7.236559139784946</v>
          </cell>
          <cell r="Z4432">
            <v>8.040621266427717</v>
          </cell>
          <cell r="AB4432" t="str">
            <v/>
          </cell>
          <cell r="AC4432">
            <v>243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I4432" t="str">
            <v>00812361018217</v>
          </cell>
          <cell r="AJ4432" t="str">
            <v/>
          </cell>
        </row>
        <row r="4433">
          <cell r="A4433" t="str">
            <v>ACTIVE</v>
          </cell>
          <cell r="B4433" t="str">
            <v>414-131</v>
          </cell>
          <cell r="C4433">
            <v>22559567</v>
          </cell>
          <cell r="D4433" t="str">
            <v>414-131</v>
          </cell>
          <cell r="E4433" t="str">
            <v>SCH 40</v>
          </cell>
          <cell r="F4433" t="str">
            <v>1X1X3/4 SIDE OUTLET 90 SXSXFIPT</v>
          </cell>
          <cell r="G4433">
            <v>0.20100000000000001</v>
          </cell>
          <cell r="H4433">
            <v>9.1171992000000007E-2</v>
          </cell>
          <cell r="I4433">
            <v>50</v>
          </cell>
          <cell r="J4433" t="str">
            <v>-</v>
          </cell>
          <cell r="K4433">
            <v>8.6140979689366795</v>
          </cell>
          <cell r="L4433">
            <v>0.78120000000000001</v>
          </cell>
          <cell r="M4433" t="str">
            <v>DURA</v>
          </cell>
          <cell r="N4433" t="str">
            <v>414-131</v>
          </cell>
          <cell r="O4433">
            <v>10</v>
          </cell>
          <cell r="P4433" t="str">
            <v>D</v>
          </cell>
          <cell r="Q4433" t="str">
            <v>M</v>
          </cell>
          <cell r="R4433">
            <v>7.6950354609929077</v>
          </cell>
          <cell r="S4433">
            <v>8.6953900709219845</v>
          </cell>
          <cell r="T4433">
            <v>7.2100000000000009</v>
          </cell>
          <cell r="U4433">
            <v>7.2100000000000009</v>
          </cell>
          <cell r="V4433">
            <v>7.2100000000000009</v>
          </cell>
          <cell r="W4433">
            <v>7.752688172043011</v>
          </cell>
          <cell r="X4433">
            <v>7.752688172043011</v>
          </cell>
          <cell r="Y4433">
            <v>7.752688172043011</v>
          </cell>
          <cell r="Z4433">
            <v>8.6140979689366795</v>
          </cell>
          <cell r="AB4433" t="str">
            <v/>
          </cell>
          <cell r="AC4433">
            <v>244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I4433" t="str">
            <v/>
          </cell>
          <cell r="AJ4433" t="str">
            <v/>
          </cell>
        </row>
        <row r="4434">
          <cell r="A4434" t="str">
            <v>ACTIVE</v>
          </cell>
          <cell r="B4434" t="str">
            <v>414-101</v>
          </cell>
          <cell r="C4434">
            <v>22559573</v>
          </cell>
          <cell r="D4434" t="str">
            <v>414-101</v>
          </cell>
          <cell r="E4434" t="str">
            <v>SCH 40</v>
          </cell>
          <cell r="F4434" t="str">
            <v>3/4X3/4X1/2 SIDE OUTLET 90 SXSXFIPT</v>
          </cell>
          <cell r="G4434">
            <v>0.126</v>
          </cell>
          <cell r="H4434">
            <v>5.7152592000000002E-2</v>
          </cell>
          <cell r="I4434">
            <v>100</v>
          </cell>
          <cell r="J4434" t="str">
            <v>-</v>
          </cell>
          <cell r="K4434">
            <v>6</v>
          </cell>
          <cell r="L4434">
            <v>0.48245199999999999</v>
          </cell>
          <cell r="M4434" t="str">
            <v>DURA</v>
          </cell>
          <cell r="N4434" t="str">
            <v>414-101</v>
          </cell>
          <cell r="O4434">
            <v>10</v>
          </cell>
          <cell r="P4434" t="str">
            <v>D</v>
          </cell>
          <cell r="Q4434" t="str">
            <v>M</v>
          </cell>
          <cell r="R4434">
            <v>5.4728132387706854</v>
          </cell>
          <cell r="S4434">
            <v>6.1842789598108743</v>
          </cell>
          <cell r="T4434">
            <v>5.13</v>
          </cell>
          <cell r="U4434">
            <v>5.13</v>
          </cell>
          <cell r="V4434">
            <v>5.13</v>
          </cell>
          <cell r="W4434">
            <v>5.4</v>
          </cell>
          <cell r="X4434">
            <v>5.4</v>
          </cell>
          <cell r="Y4434">
            <v>5.4</v>
          </cell>
          <cell r="Z4434">
            <v>6</v>
          </cell>
          <cell r="AB4434" t="str">
            <v/>
          </cell>
          <cell r="AC4434">
            <v>242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I4434" t="str">
            <v>00812361018200</v>
          </cell>
          <cell r="AJ4434" t="str">
            <v/>
          </cell>
        </row>
        <row r="4435">
          <cell r="A4435" t="str">
            <v>ACTIVE</v>
          </cell>
          <cell r="B4435" t="str">
            <v>413-005</v>
          </cell>
          <cell r="C4435">
            <v>22559605</v>
          </cell>
          <cell r="D4435" t="str">
            <v>413-005</v>
          </cell>
          <cell r="E4435" t="str">
            <v>SCH 40</v>
          </cell>
          <cell r="F4435" t="str">
            <v>1/2 SIDE OUTLET 90 ELL SXSXS</v>
          </cell>
          <cell r="G4435">
            <v>9.5000000000000001E-2</v>
          </cell>
          <cell r="H4435">
            <v>4.3091240000000003E-2</v>
          </cell>
          <cell r="I4435">
            <v>100</v>
          </cell>
          <cell r="J4435" t="str">
            <v>-</v>
          </cell>
          <cell r="K4435">
            <v>4.7444444444444436</v>
          </cell>
          <cell r="L4435">
            <v>0.44040000000000001</v>
          </cell>
          <cell r="M4435" t="str">
            <v>DURA</v>
          </cell>
          <cell r="N4435" t="str">
            <v>413-005</v>
          </cell>
          <cell r="O4435">
            <v>10</v>
          </cell>
          <cell r="P4435" t="str">
            <v>D</v>
          </cell>
          <cell r="Q4435" t="str">
            <v>M</v>
          </cell>
          <cell r="R4435">
            <v>4.3380614657210401</v>
          </cell>
          <cell r="S4435">
            <v>4.9020094562647749</v>
          </cell>
          <cell r="T4435">
            <v>4.0599999999999996</v>
          </cell>
          <cell r="U4435">
            <v>4.0599999999999996</v>
          </cell>
          <cell r="V4435">
            <v>4.0599999999999996</v>
          </cell>
          <cell r="W4435">
            <v>4.2699999999999996</v>
          </cell>
          <cell r="X4435">
            <v>4.2699999999999996</v>
          </cell>
          <cell r="Y4435">
            <v>4.2699999999999996</v>
          </cell>
          <cell r="Z4435">
            <v>4.7444444444444436</v>
          </cell>
          <cell r="AB4435" t="str">
            <v/>
          </cell>
          <cell r="AC4435">
            <v>237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I4435" t="str">
            <v/>
          </cell>
          <cell r="AJ4435" t="str">
            <v/>
          </cell>
        </row>
        <row r="4436">
          <cell r="A4436" t="str">
            <v>ACTIVE</v>
          </cell>
          <cell r="B4436" t="str">
            <v>413-101</v>
          </cell>
          <cell r="C4436">
            <v>22559621</v>
          </cell>
          <cell r="D4436" t="str">
            <v>413-101</v>
          </cell>
          <cell r="E4436" t="str">
            <v>SCH 40</v>
          </cell>
          <cell r="F4436" t="str">
            <v>3/4X3/4X1/2 SIDE OUTLET 90 SXSXS</v>
          </cell>
          <cell r="G4436">
            <v>0.11799999999999999</v>
          </cell>
          <cell r="H4436">
            <v>5.3523855999999995E-2</v>
          </cell>
          <cell r="I4436">
            <v>100</v>
          </cell>
          <cell r="J4436" t="str">
            <v>-</v>
          </cell>
          <cell r="K4436">
            <v>6.1529271206690561</v>
          </cell>
          <cell r="L4436">
            <v>0.54590000000000005</v>
          </cell>
          <cell r="M4436" t="str">
            <v>DURA</v>
          </cell>
          <cell r="N4436" t="str">
            <v>413-101</v>
          </cell>
          <cell r="O4436">
            <v>10</v>
          </cell>
          <cell r="P4436" t="str">
            <v>D</v>
          </cell>
          <cell r="Q4436" t="str">
            <v>M</v>
          </cell>
          <cell r="R4436">
            <v>5.4964539007092208</v>
          </cell>
          <cell r="S4436">
            <v>6.210992907801419</v>
          </cell>
          <cell r="T4436">
            <v>5.15</v>
          </cell>
          <cell r="U4436">
            <v>5.15</v>
          </cell>
          <cell r="V4436">
            <v>5.15</v>
          </cell>
          <cell r="W4436">
            <v>5.5376344086021509</v>
          </cell>
          <cell r="X4436">
            <v>5.5376344086021509</v>
          </cell>
          <cell r="Y4436">
            <v>5.5376344086021509</v>
          </cell>
          <cell r="Z4436">
            <v>6.1529271206690561</v>
          </cell>
          <cell r="AB4436" t="str">
            <v/>
          </cell>
          <cell r="AC4436">
            <v>238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I4436" t="str">
            <v/>
          </cell>
          <cell r="AJ4436" t="str">
            <v/>
          </cell>
        </row>
        <row r="4437">
          <cell r="A4437" t="str">
            <v>ACTIVE</v>
          </cell>
          <cell r="B4437" t="str">
            <v>413-130</v>
          </cell>
          <cell r="C4437">
            <v>22559648</v>
          </cell>
          <cell r="D4437" t="str">
            <v>413-130</v>
          </cell>
          <cell r="E4437" t="str">
            <v>SCH 40</v>
          </cell>
          <cell r="F4437" t="str">
            <v>1X1X1/2 SIDE OUTLET 90 ELL SXSXS</v>
          </cell>
          <cell r="G4437">
            <v>0.186</v>
          </cell>
          <cell r="H4437">
            <v>8.4368111999999995E-2</v>
          </cell>
          <cell r="I4437">
            <v>50</v>
          </cell>
          <cell r="J4437" t="str">
            <v>-</v>
          </cell>
          <cell r="K4437">
            <v>8.0884109916367972</v>
          </cell>
          <cell r="L4437">
            <v>0.73319999999999996</v>
          </cell>
          <cell r="M4437" t="str">
            <v>DURA</v>
          </cell>
          <cell r="N4437" t="str">
            <v>413-130</v>
          </cell>
          <cell r="O4437">
            <v>10</v>
          </cell>
          <cell r="P4437" t="str">
            <v>D</v>
          </cell>
          <cell r="Q4437" t="str">
            <v>M</v>
          </cell>
          <cell r="R4437">
            <v>7.2222222222222232</v>
          </cell>
          <cell r="S4437">
            <v>8.1611111111111114</v>
          </cell>
          <cell r="T4437">
            <v>6.77</v>
          </cell>
          <cell r="U4437">
            <v>6.77</v>
          </cell>
          <cell r="V4437">
            <v>6.77</v>
          </cell>
          <cell r="W4437">
            <v>7.2795698924731171</v>
          </cell>
          <cell r="X4437">
            <v>7.2795698924731171</v>
          </cell>
          <cell r="Y4437">
            <v>7.2795698924731171</v>
          </cell>
          <cell r="Z4437">
            <v>8.0884109916367972</v>
          </cell>
          <cell r="AB4437" t="str">
            <v/>
          </cell>
          <cell r="AC4437">
            <v>239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I4437" t="str">
            <v/>
          </cell>
          <cell r="AJ4437" t="str">
            <v/>
          </cell>
        </row>
        <row r="4438">
          <cell r="A4438" t="str">
            <v>ACTIVE</v>
          </cell>
          <cell r="B4438" t="str">
            <v>463-005</v>
          </cell>
          <cell r="C4438">
            <v>22559733</v>
          </cell>
          <cell r="D4438" t="str">
            <v>463-005</v>
          </cell>
          <cell r="E4438" t="str">
            <v>SCH 40</v>
          </cell>
          <cell r="F4438" t="str">
            <v>1/2 SNAP TEE SNAPXSLIP</v>
          </cell>
          <cell r="G4438">
            <v>7.0000000000000007E-2</v>
          </cell>
          <cell r="H4438">
            <v>3.1751440000000006E-2</v>
          </cell>
          <cell r="I4438">
            <v>250</v>
          </cell>
          <cell r="J4438" t="str">
            <v>-</v>
          </cell>
          <cell r="K4438">
            <v>2.0071684587813619</v>
          </cell>
          <cell r="L4438">
            <v>0.18240000000000001</v>
          </cell>
          <cell r="M4438" t="str">
            <v>DURA</v>
          </cell>
          <cell r="N4438" t="str">
            <v>463-005</v>
          </cell>
          <cell r="O4438">
            <v>10</v>
          </cell>
          <cell r="P4438" t="str">
            <v>D</v>
          </cell>
          <cell r="Q4438" t="str">
            <v>M</v>
          </cell>
          <cell r="R4438">
            <v>1.7966903073286054</v>
          </cell>
          <cell r="S4438">
            <v>2.0302600472813239</v>
          </cell>
          <cell r="T4438">
            <v>1.68</v>
          </cell>
          <cell r="U4438">
            <v>1.68</v>
          </cell>
          <cell r="V4438">
            <v>1.68</v>
          </cell>
          <cell r="W4438">
            <v>1.8064516129032255</v>
          </cell>
          <cell r="X4438">
            <v>1.8064516129032255</v>
          </cell>
          <cell r="Y4438">
            <v>1.8064516129032255</v>
          </cell>
          <cell r="Z4438">
            <v>2.0071684587813619</v>
          </cell>
          <cell r="AB4438" t="str">
            <v/>
          </cell>
          <cell r="AC4438">
            <v>581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I4438" t="str">
            <v/>
          </cell>
          <cell r="AJ4438" t="str">
            <v/>
          </cell>
        </row>
        <row r="4439">
          <cell r="A4439" t="str">
            <v>ACTIVE</v>
          </cell>
          <cell r="B4439" t="str">
            <v>463-007</v>
          </cell>
          <cell r="C4439">
            <v>22559735</v>
          </cell>
          <cell r="D4439" t="str">
            <v>463-007</v>
          </cell>
          <cell r="E4439" t="str">
            <v>SCH 40</v>
          </cell>
          <cell r="F4439" t="str">
            <v>3/4 SNAP TEE SNAPXSLIP</v>
          </cell>
          <cell r="G4439">
            <v>0.10199999999999999</v>
          </cell>
          <cell r="H4439">
            <v>4.6266383999999994E-2</v>
          </cell>
          <cell r="I4439">
            <v>100</v>
          </cell>
          <cell r="J4439" t="str">
            <v>-</v>
          </cell>
          <cell r="K4439">
            <v>2.2222222222222223</v>
          </cell>
          <cell r="L4439">
            <v>0.19776000000000002</v>
          </cell>
          <cell r="M4439" t="str">
            <v>DURA</v>
          </cell>
          <cell r="N4439" t="str">
            <v>463-007</v>
          </cell>
          <cell r="O4439">
            <v>10</v>
          </cell>
          <cell r="P4439" t="str">
            <v>D</v>
          </cell>
          <cell r="Q4439" t="str">
            <v>M</v>
          </cell>
          <cell r="R4439">
            <v>1.9858156028368796</v>
          </cell>
          <cell r="S4439">
            <v>2.2439716312056737</v>
          </cell>
          <cell r="T4439">
            <v>1.86</v>
          </cell>
          <cell r="U4439">
            <v>1.86</v>
          </cell>
          <cell r="V4439">
            <v>1.86</v>
          </cell>
          <cell r="W4439">
            <v>2</v>
          </cell>
          <cell r="X4439">
            <v>2</v>
          </cell>
          <cell r="Y4439">
            <v>2</v>
          </cell>
          <cell r="Z4439">
            <v>2.2222222222222223</v>
          </cell>
          <cell r="AB4439" t="str">
            <v/>
          </cell>
          <cell r="AC4439">
            <v>582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I4439" t="str">
            <v/>
          </cell>
          <cell r="AJ4439" t="str">
            <v/>
          </cell>
        </row>
        <row r="4440">
          <cell r="A4440" t="str">
            <v>ACTIVE</v>
          </cell>
          <cell r="B4440" t="str">
            <v>463-010</v>
          </cell>
          <cell r="C4440">
            <v>22559737</v>
          </cell>
          <cell r="D4440" t="str">
            <v>463-010</v>
          </cell>
          <cell r="E4440" t="str">
            <v>SCH 40</v>
          </cell>
          <cell r="F4440" t="str">
            <v>1 SNAP TEE SNAPXSLIP</v>
          </cell>
          <cell r="G4440">
            <v>0.17100000000000001</v>
          </cell>
          <cell r="H4440">
            <v>7.7564232000000011E-2</v>
          </cell>
          <cell r="I4440">
            <v>45</v>
          </cell>
          <cell r="J4440" t="str">
            <v>-</v>
          </cell>
          <cell r="K4440">
            <v>4.2532855436081238</v>
          </cell>
          <cell r="L4440">
            <v>0.38519999999999999</v>
          </cell>
          <cell r="M4440" t="str">
            <v>DURA</v>
          </cell>
          <cell r="N4440" t="str">
            <v>463-010</v>
          </cell>
          <cell r="O4440" t="str">
            <v>BOX</v>
          </cell>
          <cell r="P4440" t="str">
            <v>D</v>
          </cell>
          <cell r="Q4440" t="str">
            <v>M</v>
          </cell>
          <cell r="R4440">
            <v>3.794326241134752</v>
          </cell>
          <cell r="S4440">
            <v>4.2875886524822695</v>
          </cell>
          <cell r="T4440">
            <v>3.56</v>
          </cell>
          <cell r="U4440">
            <v>3.56</v>
          </cell>
          <cell r="V4440">
            <v>3.56</v>
          </cell>
          <cell r="W4440">
            <v>3.8279569892473115</v>
          </cell>
          <cell r="X4440">
            <v>3.8279569892473115</v>
          </cell>
          <cell r="Y4440">
            <v>3.8279569892473115</v>
          </cell>
          <cell r="Z4440">
            <v>4.2532855436081238</v>
          </cell>
          <cell r="AB4440" t="str">
            <v/>
          </cell>
          <cell r="AC4440">
            <v>583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I4440" t="str">
            <v/>
          </cell>
          <cell r="AJ4440" t="str">
            <v/>
          </cell>
        </row>
        <row r="4441">
          <cell r="A4441" t="str">
            <v>ACTIVE</v>
          </cell>
          <cell r="B4441" t="str">
            <v>463-012</v>
          </cell>
          <cell r="C4441">
            <v>22559740</v>
          </cell>
          <cell r="D4441" t="str">
            <v>463-012</v>
          </cell>
          <cell r="E4441" t="str">
            <v>SCH 40</v>
          </cell>
          <cell r="F4441" t="str">
            <v>1-1/4 SNAP TEE SNAPXSLIP</v>
          </cell>
          <cell r="G4441">
            <v>5.36</v>
          </cell>
          <cell r="H4441">
            <v>2.43125312</v>
          </cell>
          <cell r="I4441">
            <v>25</v>
          </cell>
          <cell r="J4441" t="str">
            <v>-</v>
          </cell>
          <cell r="K4441">
            <v>6.6308243727598555</v>
          </cell>
          <cell r="L4441">
            <v>0.60119999999999996</v>
          </cell>
          <cell r="M4441" t="str">
            <v>DURA</v>
          </cell>
          <cell r="N4441" t="str">
            <v>463-012</v>
          </cell>
          <cell r="O4441" t="str">
            <v>BOX</v>
          </cell>
          <cell r="P4441" t="str">
            <v>D</v>
          </cell>
          <cell r="Q4441" t="str">
            <v>M</v>
          </cell>
          <cell r="R4441">
            <v>5.9219858156028362</v>
          </cell>
          <cell r="S4441">
            <v>6.6918439716312044</v>
          </cell>
          <cell r="T4441">
            <v>5.55</v>
          </cell>
          <cell r="U4441">
            <v>5.55</v>
          </cell>
          <cell r="V4441">
            <v>5.55</v>
          </cell>
          <cell r="W4441">
            <v>5.9677419354838701</v>
          </cell>
          <cell r="X4441">
            <v>5.9677419354838701</v>
          </cell>
          <cell r="Y4441">
            <v>5.9677419354838701</v>
          </cell>
          <cell r="Z4441">
            <v>6.6308243727598555</v>
          </cell>
          <cell r="AB4441" t="str">
            <v/>
          </cell>
          <cell r="AC4441">
            <v>584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I4441" t="str">
            <v/>
          </cell>
          <cell r="AJ4441" t="str">
            <v/>
          </cell>
        </row>
        <row r="4442">
          <cell r="A4442" t="str">
            <v>ACTIVE</v>
          </cell>
          <cell r="B4442" t="str">
            <v>463-015</v>
          </cell>
          <cell r="C4442">
            <v>22559743</v>
          </cell>
          <cell r="D4442" t="str">
            <v>463-015</v>
          </cell>
          <cell r="E4442" t="str">
            <v>SCH 40</v>
          </cell>
          <cell r="F4442" t="str">
            <v>1-1/2 SNAP TEE SNAPXSLIP</v>
          </cell>
          <cell r="G4442">
            <v>0.28399999999999997</v>
          </cell>
          <cell r="H4442">
            <v>0.12882012799999998</v>
          </cell>
          <cell r="I4442">
            <v>25</v>
          </cell>
          <cell r="J4442" t="str">
            <v>-</v>
          </cell>
          <cell r="K4442">
            <v>8.040621266427717</v>
          </cell>
          <cell r="L4442">
            <v>0.72840000000000005</v>
          </cell>
          <cell r="M4442" t="str">
            <v>DURA</v>
          </cell>
          <cell r="N4442" t="str">
            <v>463-015</v>
          </cell>
          <cell r="O4442" t="str">
            <v>BOX</v>
          </cell>
          <cell r="P4442" t="str">
            <v>D</v>
          </cell>
          <cell r="Q4442" t="str">
            <v>M</v>
          </cell>
          <cell r="R4442">
            <v>7.1749408983451541</v>
          </cell>
          <cell r="S4442">
            <v>8.1076832151300238</v>
          </cell>
          <cell r="T4442">
            <v>6.73</v>
          </cell>
          <cell r="U4442">
            <v>6.73</v>
          </cell>
          <cell r="V4442">
            <v>6.73</v>
          </cell>
          <cell r="W4442">
            <v>7.236559139784946</v>
          </cell>
          <cell r="X4442">
            <v>7.236559139784946</v>
          </cell>
          <cell r="Y4442">
            <v>7.236559139784946</v>
          </cell>
          <cell r="Z4442">
            <v>8.040621266427717</v>
          </cell>
          <cell r="AB4442" t="str">
            <v/>
          </cell>
          <cell r="AC4442">
            <v>585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I4442" t="str">
            <v/>
          </cell>
          <cell r="AJ4442" t="str">
            <v/>
          </cell>
        </row>
        <row r="4443">
          <cell r="A4443" t="str">
            <v>ACTIVE</v>
          </cell>
          <cell r="B4443" t="str">
            <v>463-020</v>
          </cell>
          <cell r="C4443">
            <v>22559745</v>
          </cell>
          <cell r="D4443" t="str">
            <v>463-020</v>
          </cell>
          <cell r="E4443" t="str">
            <v>SCH 40</v>
          </cell>
          <cell r="F4443" t="str">
            <v>2 SNAP TEE SNAPXSLIP</v>
          </cell>
          <cell r="G4443">
            <v>0.39400000000000002</v>
          </cell>
          <cell r="H4443">
            <v>0.17871524799999999</v>
          </cell>
          <cell r="I4443">
            <v>20</v>
          </cell>
          <cell r="J4443" t="str">
            <v>-</v>
          </cell>
          <cell r="K4443">
            <v>11.744324970131421</v>
          </cell>
          <cell r="L4443">
            <v>1.09592</v>
          </cell>
          <cell r="M4443" t="str">
            <v>DURA</v>
          </cell>
          <cell r="N4443" t="str">
            <v>463-020</v>
          </cell>
          <cell r="O4443" t="str">
            <v>BOX</v>
          </cell>
          <cell r="P4443" t="str">
            <v>D</v>
          </cell>
          <cell r="Q4443" t="str">
            <v>M</v>
          </cell>
          <cell r="R4443">
            <v>10.484633569739952</v>
          </cell>
          <cell r="S4443">
            <v>11.847635933806144</v>
          </cell>
          <cell r="T4443">
            <v>9.83</v>
          </cell>
          <cell r="U4443">
            <v>9.83</v>
          </cell>
          <cell r="V4443">
            <v>9.83</v>
          </cell>
          <cell r="W4443">
            <v>10.56989247311828</v>
          </cell>
          <cell r="X4443">
            <v>10.56989247311828</v>
          </cell>
          <cell r="Y4443">
            <v>10.56989247311828</v>
          </cell>
          <cell r="Z4443">
            <v>11.744324970131421</v>
          </cell>
          <cell r="AB4443" t="str">
            <v/>
          </cell>
          <cell r="AC4443">
            <v>586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I4443" t="str">
            <v/>
          </cell>
          <cell r="AJ4443" t="str">
            <v/>
          </cell>
        </row>
        <row r="4444">
          <cell r="A4444" t="str">
            <v>ACTIVE</v>
          </cell>
          <cell r="B4444" t="str">
            <v>463-025</v>
          </cell>
          <cell r="C4444">
            <v>22559747</v>
          </cell>
          <cell r="D4444" t="str">
            <v>463-025</v>
          </cell>
          <cell r="E4444" t="str">
            <v>SCH 40</v>
          </cell>
          <cell r="F4444" t="str">
            <v>2-1/2 SNAP TEE SNAPXSLIP</v>
          </cell>
          <cell r="G4444">
            <v>0.96399999999999997</v>
          </cell>
          <cell r="H4444">
            <v>0.43726268799999995</v>
          </cell>
          <cell r="I4444">
            <v>5</v>
          </cell>
          <cell r="J4444" t="str">
            <v>-</v>
          </cell>
          <cell r="K4444">
            <v>43.751493428912774</v>
          </cell>
          <cell r="L4444">
            <v>3.9660000000000002</v>
          </cell>
          <cell r="M4444" t="str">
            <v>DURA</v>
          </cell>
          <cell r="N4444" t="str">
            <v>463-025</v>
          </cell>
          <cell r="O4444" t="str">
            <v>BOX</v>
          </cell>
          <cell r="P4444" t="str">
            <v>D</v>
          </cell>
          <cell r="Q4444" t="str">
            <v>M</v>
          </cell>
          <cell r="R4444">
            <v>39.06619385342789</v>
          </cell>
          <cell r="S4444">
            <v>44.144799054373514</v>
          </cell>
          <cell r="T4444">
            <v>36.619999999999997</v>
          </cell>
          <cell r="U4444">
            <v>36.619999999999997</v>
          </cell>
          <cell r="V4444">
            <v>36.619999999999997</v>
          </cell>
          <cell r="W4444">
            <v>39.376344086021497</v>
          </cell>
          <cell r="X4444">
            <v>39.376344086021497</v>
          </cell>
          <cell r="Y4444">
            <v>39.376344086021497</v>
          </cell>
          <cell r="Z4444">
            <v>43.751493428912774</v>
          </cell>
          <cell r="AB4444" t="str">
            <v/>
          </cell>
          <cell r="AC4444">
            <v>587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I4444" t="str">
            <v/>
          </cell>
          <cell r="AJ4444" t="str">
            <v/>
          </cell>
        </row>
        <row r="4445">
          <cell r="A4445" t="str">
            <v>ACTIVE</v>
          </cell>
          <cell r="B4445" t="str">
            <v>463-030</v>
          </cell>
          <cell r="C4445">
            <v>22559750</v>
          </cell>
          <cell r="D4445" t="str">
            <v>463-030</v>
          </cell>
          <cell r="E4445" t="str">
            <v>SCH 40</v>
          </cell>
          <cell r="F4445" t="str">
            <v>3 SNAP TEE SNAPXSLIP</v>
          </cell>
          <cell r="G4445">
            <v>1.304</v>
          </cell>
          <cell r="H4445">
            <v>0.59148396800000003</v>
          </cell>
          <cell r="I4445">
            <v>5</v>
          </cell>
          <cell r="J4445" t="str">
            <v>-</v>
          </cell>
          <cell r="K4445">
            <v>62.401433691756267</v>
          </cell>
          <cell r="L4445">
            <v>5.3796900000000001</v>
          </cell>
          <cell r="M4445" t="str">
            <v>DURA</v>
          </cell>
          <cell r="N4445" t="str">
            <v>463-030</v>
          </cell>
          <cell r="O4445" t="str">
            <v>BOX</v>
          </cell>
          <cell r="P4445" t="str">
            <v>D</v>
          </cell>
          <cell r="Q4445" t="str">
            <v>M</v>
          </cell>
          <cell r="R4445">
            <v>55.721040189125297</v>
          </cell>
          <cell r="S4445">
            <v>62.964775413711578</v>
          </cell>
          <cell r="T4445">
            <v>52.23</v>
          </cell>
          <cell r="U4445">
            <v>52.23</v>
          </cell>
          <cell r="V4445">
            <v>52.23</v>
          </cell>
          <cell r="W4445">
            <v>56.161290322580641</v>
          </cell>
          <cell r="X4445">
            <v>56.161290322580641</v>
          </cell>
          <cell r="Y4445">
            <v>56.161290322580641</v>
          </cell>
          <cell r="Z4445">
            <v>62.401433691756267</v>
          </cell>
          <cell r="AB4445" t="str">
            <v/>
          </cell>
          <cell r="AC4445">
            <v>588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I4445" t="str">
            <v/>
          </cell>
          <cell r="AJ4445" t="str">
            <v/>
          </cell>
        </row>
        <row r="4446">
          <cell r="A4446" t="str">
            <v>ACTIVE</v>
          </cell>
          <cell r="B4446" t="str">
            <v>463-040</v>
          </cell>
          <cell r="C4446">
            <v>22559753</v>
          </cell>
          <cell r="D4446" t="str">
            <v>463-040</v>
          </cell>
          <cell r="E4446" t="str">
            <v>SCH 40</v>
          </cell>
          <cell r="F4446" t="str">
            <v>4 SNAP TEE SNAPXSLIP</v>
          </cell>
          <cell r="G4446">
            <v>2.0070000000000001</v>
          </cell>
          <cell r="H4446">
            <v>0.91035914400000006</v>
          </cell>
          <cell r="I4446">
            <v>3</v>
          </cell>
          <cell r="J4446" t="str">
            <v>-</v>
          </cell>
          <cell r="K4446">
            <v>103.96654719235363</v>
          </cell>
          <cell r="L4446">
            <v>11.994350000000001</v>
          </cell>
          <cell r="M4446" t="str">
            <v>DURA</v>
          </cell>
          <cell r="N4446" t="str">
            <v>463-040</v>
          </cell>
          <cell r="O4446" t="str">
            <v>BOX</v>
          </cell>
          <cell r="P4446" t="str">
            <v>D</v>
          </cell>
          <cell r="Q4446" t="str">
            <v>M</v>
          </cell>
          <cell r="R4446">
            <v>92.836879432624116</v>
          </cell>
          <cell r="S4446">
            <v>104.90567375886523</v>
          </cell>
          <cell r="T4446">
            <v>87.02</v>
          </cell>
          <cell r="U4446">
            <v>87.02</v>
          </cell>
          <cell r="V4446">
            <v>87.02</v>
          </cell>
          <cell r="W4446">
            <v>93.569892473118273</v>
          </cell>
          <cell r="X4446">
            <v>93.569892473118273</v>
          </cell>
          <cell r="Y4446">
            <v>93.569892473118273</v>
          </cell>
          <cell r="Z4446">
            <v>103.96654719235363</v>
          </cell>
          <cell r="AB4446" t="str">
            <v/>
          </cell>
          <cell r="AC4446">
            <v>589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I4446" t="str">
            <v/>
          </cell>
          <cell r="AJ4446" t="str">
            <v/>
          </cell>
        </row>
        <row r="4447">
          <cell r="A4447" t="str">
            <v>ACTIVE</v>
          </cell>
          <cell r="B4447" t="str">
            <v>463-101</v>
          </cell>
          <cell r="C4447">
            <v>22559756</v>
          </cell>
          <cell r="D4447" t="str">
            <v>463-101</v>
          </cell>
          <cell r="E4447" t="str">
            <v>SCH 40</v>
          </cell>
          <cell r="F4447" t="str">
            <v>3/4X1/2 SNAP TEE SNAPXSLIP</v>
          </cell>
          <cell r="G4447">
            <v>4.4999999999999998E-2</v>
          </cell>
          <cell r="H4447">
            <v>2.0411639999999998E-2</v>
          </cell>
          <cell r="I4447">
            <v>125</v>
          </cell>
          <cell r="J4447" t="str">
            <v>-</v>
          </cell>
          <cell r="K4447">
            <v>2.6045400238948626</v>
          </cell>
          <cell r="L4447">
            <v>0.2364</v>
          </cell>
          <cell r="M4447" t="str">
            <v>DURA</v>
          </cell>
          <cell r="N4447" t="str">
            <v>463-101</v>
          </cell>
          <cell r="O4447" t="str">
            <v>BOX</v>
          </cell>
          <cell r="P4447" t="str">
            <v>D</v>
          </cell>
          <cell r="Q4447" t="str">
            <v>M</v>
          </cell>
          <cell r="R4447">
            <v>2.3286052009456264</v>
          </cell>
          <cell r="S4447">
            <v>2.6313238770685574</v>
          </cell>
          <cell r="T4447">
            <v>2.1800000000000002</v>
          </cell>
          <cell r="U4447">
            <v>2.1800000000000002</v>
          </cell>
          <cell r="V4447">
            <v>2.1800000000000002</v>
          </cell>
          <cell r="W4447">
            <v>2.3440860215053765</v>
          </cell>
          <cell r="X4447">
            <v>2.3440860215053765</v>
          </cell>
          <cell r="Y4447">
            <v>2.3440860215053765</v>
          </cell>
          <cell r="Z4447">
            <v>2.6045400238948626</v>
          </cell>
          <cell r="AB4447" t="str">
            <v/>
          </cell>
          <cell r="AC4447">
            <v>590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I4447" t="str">
            <v/>
          </cell>
          <cell r="AJ4447" t="str">
            <v/>
          </cell>
        </row>
        <row r="4448">
          <cell r="A4448" t="str">
            <v>ACTIVE</v>
          </cell>
          <cell r="B4448" t="str">
            <v>463-130</v>
          </cell>
          <cell r="C4448">
            <v>22559759</v>
          </cell>
          <cell r="D4448" t="str">
            <v>463-130</v>
          </cell>
          <cell r="E4448" t="str">
            <v>SCH 40</v>
          </cell>
          <cell r="F4448" t="str">
            <v>1X1/2 SNAP TEE SNAPXSLIP</v>
          </cell>
          <cell r="G4448">
            <v>0.109</v>
          </cell>
          <cell r="H4448">
            <v>4.9441527999999998E-2</v>
          </cell>
          <cell r="I4448">
            <v>70</v>
          </cell>
          <cell r="J4448" t="str">
            <v>-</v>
          </cell>
          <cell r="K4448">
            <v>4.2532855436081238</v>
          </cell>
          <cell r="L4448">
            <v>0.38519999999999999</v>
          </cell>
          <cell r="M4448" t="str">
            <v>DURA</v>
          </cell>
          <cell r="N4448" t="str">
            <v>463-130</v>
          </cell>
          <cell r="O4448" t="str">
            <v>BOX</v>
          </cell>
          <cell r="P4448" t="str">
            <v>D</v>
          </cell>
          <cell r="Q4448" t="str">
            <v>M</v>
          </cell>
          <cell r="R4448">
            <v>3.794326241134752</v>
          </cell>
          <cell r="S4448">
            <v>4.2875886524822695</v>
          </cell>
          <cell r="T4448">
            <v>3.56</v>
          </cell>
          <cell r="U4448">
            <v>3.56</v>
          </cell>
          <cell r="V4448">
            <v>3.56</v>
          </cell>
          <cell r="W4448">
            <v>3.8279569892473115</v>
          </cell>
          <cell r="X4448">
            <v>3.8279569892473115</v>
          </cell>
          <cell r="Y4448">
            <v>3.8279569892473115</v>
          </cell>
          <cell r="Z4448">
            <v>4.2532855436081238</v>
          </cell>
          <cell r="AB4448" t="str">
            <v/>
          </cell>
          <cell r="AC4448">
            <v>591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I4448" t="str">
            <v/>
          </cell>
          <cell r="AJ4448" t="str">
            <v/>
          </cell>
        </row>
        <row r="4449">
          <cell r="A4449" t="str">
            <v>ACTIVE</v>
          </cell>
          <cell r="B4449" t="str">
            <v>465-010</v>
          </cell>
          <cell r="C4449">
            <v>22559768</v>
          </cell>
          <cell r="D4449" t="str">
            <v>465-010</v>
          </cell>
          <cell r="E4449" t="str">
            <v>SCH 40</v>
          </cell>
          <cell r="F4449" t="str">
            <v>1 SNAP TEE SNAP X MIPT</v>
          </cell>
          <cell r="G4449">
            <v>0.16400000000000001</v>
          </cell>
          <cell r="H4449">
            <v>7.4389088000000006E-2</v>
          </cell>
          <cell r="I4449">
            <v>45</v>
          </cell>
          <cell r="J4449" t="str">
            <v>-</v>
          </cell>
          <cell r="K4449">
            <v>12.735961768219831</v>
          </cell>
          <cell r="L4449">
            <v>1.1544000000000001</v>
          </cell>
          <cell r="M4449" t="str">
            <v>DURA</v>
          </cell>
          <cell r="N4449" t="str">
            <v>465-010</v>
          </cell>
          <cell r="O4449" t="str">
            <v>BOX</v>
          </cell>
          <cell r="P4449" t="str">
            <v>D</v>
          </cell>
          <cell r="Q4449" t="str">
            <v>M</v>
          </cell>
          <cell r="R4449">
            <v>11.371158392434989</v>
          </cell>
          <cell r="S4449">
            <v>12.849408983451536</v>
          </cell>
          <cell r="T4449">
            <v>10.66</v>
          </cell>
          <cell r="U4449">
            <v>10.66</v>
          </cell>
          <cell r="V4449">
            <v>10.66</v>
          </cell>
          <cell r="W4449">
            <v>11.462365591397848</v>
          </cell>
          <cell r="X4449">
            <v>11.462365591397848</v>
          </cell>
          <cell r="Y4449">
            <v>11.462365591397848</v>
          </cell>
          <cell r="Z4449">
            <v>12.735961768219831</v>
          </cell>
          <cell r="AB4449" t="str">
            <v/>
          </cell>
          <cell r="AC4449">
            <v>599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I4449" t="str">
            <v/>
          </cell>
          <cell r="AJ4449" t="str">
            <v/>
          </cell>
        </row>
        <row r="4450">
          <cell r="A4450" t="str">
            <v>ACTIVE</v>
          </cell>
          <cell r="B4450" t="str">
            <v>465-131</v>
          </cell>
          <cell r="C4450">
            <v>22559770</v>
          </cell>
          <cell r="D4450" t="str">
            <v>465-131</v>
          </cell>
          <cell r="E4450" t="str">
            <v>SCH 40</v>
          </cell>
          <cell r="F4450" t="str">
            <v>1X1X3/4 SNAP TEE SNAP X MIPT</v>
          </cell>
          <cell r="G4450">
            <v>0.152</v>
          </cell>
          <cell r="H4450">
            <v>6.8945984000000002E-2</v>
          </cell>
          <cell r="I4450">
            <v>50</v>
          </cell>
          <cell r="J4450" t="str">
            <v>-</v>
          </cell>
          <cell r="K4450">
            <v>12.735961768219831</v>
          </cell>
          <cell r="L4450">
            <v>1.1544000000000001</v>
          </cell>
          <cell r="M4450" t="str">
            <v>DURA</v>
          </cell>
          <cell r="N4450" t="str">
            <v>465-131</v>
          </cell>
          <cell r="O4450" t="str">
            <v>BOX</v>
          </cell>
          <cell r="P4450" t="str">
            <v>D</v>
          </cell>
          <cell r="Q4450" t="str">
            <v>M</v>
          </cell>
          <cell r="R4450">
            <v>11.371158392434989</v>
          </cell>
          <cell r="S4450">
            <v>12.849408983451536</v>
          </cell>
          <cell r="T4450">
            <v>10.66</v>
          </cell>
          <cell r="U4450">
            <v>10.66</v>
          </cell>
          <cell r="V4450">
            <v>10.66</v>
          </cell>
          <cell r="W4450">
            <v>11.462365591397848</v>
          </cell>
          <cell r="X4450">
            <v>11.462365591397848</v>
          </cell>
          <cell r="Y4450">
            <v>11.462365591397848</v>
          </cell>
          <cell r="Z4450">
            <v>12.735961768219831</v>
          </cell>
          <cell r="AB4450" t="str">
            <v/>
          </cell>
          <cell r="AC4450">
            <v>600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I4450" t="str">
            <v/>
          </cell>
          <cell r="AJ4450" t="str">
            <v/>
          </cell>
        </row>
        <row r="4451">
          <cell r="A4451" t="str">
            <v>ACTIVE</v>
          </cell>
          <cell r="B4451" t="str">
            <v>464-005</v>
          </cell>
          <cell r="C4451">
            <v>22559778</v>
          </cell>
          <cell r="D4451" t="str">
            <v>464-005</v>
          </cell>
          <cell r="E4451" t="str">
            <v>SCH 40</v>
          </cell>
          <cell r="F4451" t="str">
            <v>1/2 SNAP TEE SNAP X FIPT</v>
          </cell>
          <cell r="G4451">
            <v>7.1999999999999995E-2</v>
          </cell>
          <cell r="H4451">
            <v>3.2658623999999997E-2</v>
          </cell>
          <cell r="I4451">
            <v>250</v>
          </cell>
          <cell r="J4451" t="str">
            <v>-</v>
          </cell>
          <cell r="K4451">
            <v>2.6045400238948626</v>
          </cell>
          <cell r="L4451">
            <v>0.2364</v>
          </cell>
          <cell r="M4451" t="str">
            <v>DURA</v>
          </cell>
          <cell r="N4451" t="str">
            <v>464-005</v>
          </cell>
          <cell r="O4451">
            <v>10</v>
          </cell>
          <cell r="P4451" t="str">
            <v>D</v>
          </cell>
          <cell r="Q4451" t="str">
            <v>M</v>
          </cell>
          <cell r="R4451">
            <v>2.3286052009456264</v>
          </cell>
          <cell r="S4451">
            <v>2.6313238770685574</v>
          </cell>
          <cell r="T4451">
            <v>2.1800000000000002</v>
          </cell>
          <cell r="U4451">
            <v>2.1800000000000002</v>
          </cell>
          <cell r="V4451">
            <v>2.1800000000000002</v>
          </cell>
          <cell r="W4451">
            <v>2.3440860215053765</v>
          </cell>
          <cell r="X4451">
            <v>2.3440860215053765</v>
          </cell>
          <cell r="Y4451">
            <v>2.3440860215053765</v>
          </cell>
          <cell r="Z4451">
            <v>2.6045400238948626</v>
          </cell>
          <cell r="AB4451" t="str">
            <v/>
          </cell>
          <cell r="AC4451">
            <v>592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I4451" t="str">
            <v/>
          </cell>
          <cell r="AJ4451" t="str">
            <v/>
          </cell>
        </row>
        <row r="4452">
          <cell r="A4452" t="str">
            <v>ACTIVE</v>
          </cell>
          <cell r="B4452" t="str">
            <v>464-007</v>
          </cell>
          <cell r="C4452">
            <v>22559780</v>
          </cell>
          <cell r="D4452" t="str">
            <v>464-007</v>
          </cell>
          <cell r="E4452" t="str">
            <v>SCH 40</v>
          </cell>
          <cell r="F4452" t="str">
            <v>3/4 SNAP TEE SNAP X FIPT</v>
          </cell>
          <cell r="G4452">
            <v>0.104</v>
          </cell>
          <cell r="H4452">
            <v>4.7173567999999999E-2</v>
          </cell>
          <cell r="I4452">
            <v>200</v>
          </cell>
          <cell r="J4452" t="str">
            <v>-</v>
          </cell>
          <cell r="K4452">
            <v>4.0979689366786136</v>
          </cell>
          <cell r="L4452">
            <v>0.371</v>
          </cell>
          <cell r="M4452" t="str">
            <v>DURA</v>
          </cell>
          <cell r="N4452" t="str">
            <v>464-007</v>
          </cell>
          <cell r="O4452">
            <v>10</v>
          </cell>
          <cell r="P4452" t="str">
            <v>D</v>
          </cell>
          <cell r="Q4452" t="str">
            <v>M</v>
          </cell>
          <cell r="R4452">
            <v>3.6524822695035457</v>
          </cell>
          <cell r="S4452">
            <v>4.1273049645390065</v>
          </cell>
          <cell r="T4452">
            <v>3.43</v>
          </cell>
          <cell r="U4452">
            <v>3.43</v>
          </cell>
          <cell r="V4452">
            <v>3.43</v>
          </cell>
          <cell r="W4452">
            <v>3.6881720430107525</v>
          </cell>
          <cell r="X4452">
            <v>3.6881720430107525</v>
          </cell>
          <cell r="Y4452">
            <v>3.6881720430107525</v>
          </cell>
          <cell r="Z4452">
            <v>4.0979689366786136</v>
          </cell>
          <cell r="AB4452" t="str">
            <v/>
          </cell>
          <cell r="AC4452">
            <v>593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I4452" t="str">
            <v/>
          </cell>
          <cell r="AJ4452" t="str">
            <v/>
          </cell>
        </row>
        <row r="4453">
          <cell r="A4453" t="str">
            <v>ACTIVE</v>
          </cell>
          <cell r="B4453" t="str">
            <v>464-010</v>
          </cell>
          <cell r="C4453">
            <v>22559782</v>
          </cell>
          <cell r="D4453" t="str">
            <v>464-010</v>
          </cell>
          <cell r="E4453" t="str">
            <v>SCH 40</v>
          </cell>
          <cell r="F4453" t="str">
            <v>1 SNAP TEE SNAP X FIPT</v>
          </cell>
          <cell r="G4453">
            <v>0.27</v>
          </cell>
          <cell r="H4453">
            <v>0.12246984000000001</v>
          </cell>
          <cell r="I4453">
            <v>45</v>
          </cell>
          <cell r="J4453" t="str">
            <v>-</v>
          </cell>
          <cell r="K4453">
            <v>7.5029868578255678</v>
          </cell>
          <cell r="L4453">
            <v>0.6804</v>
          </cell>
          <cell r="M4453" t="str">
            <v>DURA</v>
          </cell>
          <cell r="N4453" t="str">
            <v>464-010</v>
          </cell>
          <cell r="O4453" t="str">
            <v>BOX</v>
          </cell>
          <cell r="P4453" t="str">
            <v>D</v>
          </cell>
          <cell r="Q4453" t="str">
            <v>M</v>
          </cell>
          <cell r="R4453">
            <v>6.7021276595744688</v>
          </cell>
          <cell r="S4453">
            <v>7.573404255319149</v>
          </cell>
          <cell r="T4453">
            <v>6.28</v>
          </cell>
          <cell r="U4453">
            <v>6.28</v>
          </cell>
          <cell r="V4453">
            <v>6.28</v>
          </cell>
          <cell r="W4453">
            <v>6.752688172043011</v>
          </cell>
          <cell r="X4453">
            <v>6.752688172043011</v>
          </cell>
          <cell r="Y4453">
            <v>6.752688172043011</v>
          </cell>
          <cell r="Z4453">
            <v>7.5029868578255678</v>
          </cell>
          <cell r="AB4453" t="str">
            <v/>
          </cell>
          <cell r="AC4453">
            <v>594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I4453" t="str">
            <v/>
          </cell>
          <cell r="AJ4453" t="str">
            <v/>
          </cell>
        </row>
        <row r="4454">
          <cell r="A4454" t="str">
            <v>ACTIVE</v>
          </cell>
          <cell r="B4454" t="str">
            <v>464-071</v>
          </cell>
          <cell r="C4454">
            <v>22559784</v>
          </cell>
          <cell r="D4454" t="str">
            <v>464-071</v>
          </cell>
          <cell r="E4454" t="str">
            <v>SCH 40</v>
          </cell>
          <cell r="F4454" t="str">
            <v>1/2X1/8 SNAP TEE SNAP X FIPT</v>
          </cell>
          <cell r="G4454">
            <v>0.06</v>
          </cell>
          <cell r="H4454">
            <v>2.721552E-2</v>
          </cell>
          <cell r="I4454">
            <v>125</v>
          </cell>
          <cell r="J4454" t="str">
            <v>-</v>
          </cell>
          <cell r="K4454">
            <v>6.4396654719235356</v>
          </cell>
          <cell r="L4454">
            <v>0.58320000000000005</v>
          </cell>
          <cell r="M4454" t="str">
            <v>DURA</v>
          </cell>
          <cell r="N4454" t="str">
            <v>464-071</v>
          </cell>
          <cell r="O4454" t="str">
            <v>BOX</v>
          </cell>
          <cell r="P4454" t="str">
            <v>D</v>
          </cell>
          <cell r="Q4454" t="str">
            <v>M</v>
          </cell>
          <cell r="R4454">
            <v>5.7446808510638299</v>
          </cell>
          <cell r="S4454">
            <v>6.4914893617021274</v>
          </cell>
          <cell r="T4454">
            <v>5.39</v>
          </cell>
          <cell r="U4454">
            <v>5.39</v>
          </cell>
          <cell r="V4454">
            <v>5.39</v>
          </cell>
          <cell r="W4454">
            <v>5.7956989247311821</v>
          </cell>
          <cell r="X4454">
            <v>5.7956989247311821</v>
          </cell>
          <cell r="Y4454">
            <v>5.7956989247311821</v>
          </cell>
          <cell r="Z4454">
            <v>6.4396654719235356</v>
          </cell>
          <cell r="AB4454" t="str">
            <v/>
          </cell>
          <cell r="AC4454">
            <v>595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I4454" t="str">
            <v/>
          </cell>
          <cell r="AJ4454" t="str">
            <v/>
          </cell>
        </row>
        <row r="4455">
          <cell r="A4455" t="str">
            <v>ACTIVE</v>
          </cell>
          <cell r="B4455" t="str">
            <v>464-072</v>
          </cell>
          <cell r="C4455">
            <v>22559786</v>
          </cell>
          <cell r="D4455" t="str">
            <v>464-072</v>
          </cell>
          <cell r="E4455" t="str">
            <v>SCH 40</v>
          </cell>
          <cell r="F4455" t="str">
            <v>1/2X1/4 SNAP TEE SNAP X FIPT</v>
          </cell>
          <cell r="G4455">
            <v>5.8000000000000003E-2</v>
          </cell>
          <cell r="H4455">
            <v>2.6308336000000002E-2</v>
          </cell>
          <cell r="I4455">
            <v>125</v>
          </cell>
          <cell r="J4455" t="str">
            <v>-</v>
          </cell>
          <cell r="K4455">
            <v>6.4396654719235356</v>
          </cell>
          <cell r="L4455">
            <v>0.58320000000000005</v>
          </cell>
          <cell r="M4455" t="str">
            <v>DURA</v>
          </cell>
          <cell r="N4455" t="str">
            <v>464-072</v>
          </cell>
          <cell r="O4455" t="str">
            <v>BOX</v>
          </cell>
          <cell r="P4455" t="str">
            <v>D</v>
          </cell>
          <cell r="Q4455" t="str">
            <v>M</v>
          </cell>
          <cell r="R4455">
            <v>5.7446808510638299</v>
          </cell>
          <cell r="S4455">
            <v>6.4914893617021274</v>
          </cell>
          <cell r="T4455">
            <v>5.39</v>
          </cell>
          <cell r="U4455">
            <v>5.39</v>
          </cell>
          <cell r="V4455">
            <v>5.39</v>
          </cell>
          <cell r="W4455">
            <v>5.7956989247311821</v>
          </cell>
          <cell r="X4455">
            <v>5.7956989247311821</v>
          </cell>
          <cell r="Y4455">
            <v>5.7956989247311821</v>
          </cell>
          <cell r="Z4455">
            <v>6.4396654719235356</v>
          </cell>
          <cell r="AB4455" t="str">
            <v/>
          </cell>
          <cell r="AC4455">
            <v>596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I4455" t="str">
            <v/>
          </cell>
          <cell r="AJ4455" t="str">
            <v/>
          </cell>
        </row>
        <row r="4456">
          <cell r="A4456" t="str">
            <v>ACTIVE</v>
          </cell>
          <cell r="B4456" t="str">
            <v>464-101</v>
          </cell>
          <cell r="C4456">
            <v>22559788</v>
          </cell>
          <cell r="D4456" t="str">
            <v>464-101</v>
          </cell>
          <cell r="E4456" t="str">
            <v>SCH 40</v>
          </cell>
          <cell r="F4456" t="str">
            <v>3/4X1/2 SNAP TEE SNAP X FIPT</v>
          </cell>
          <cell r="G4456">
            <v>7.4999999999999997E-2</v>
          </cell>
          <cell r="H4456">
            <v>3.4019399999999998E-2</v>
          </cell>
          <cell r="I4456">
            <v>125</v>
          </cell>
          <cell r="J4456" t="str">
            <v>-</v>
          </cell>
          <cell r="K4456">
            <v>3.440860215053763</v>
          </cell>
          <cell r="L4456">
            <v>0.312</v>
          </cell>
          <cell r="M4456" t="str">
            <v>DURA</v>
          </cell>
          <cell r="N4456" t="str">
            <v>464-101</v>
          </cell>
          <cell r="O4456" t="str">
            <v>BOX</v>
          </cell>
          <cell r="P4456" t="str">
            <v>D</v>
          </cell>
          <cell r="Q4456" t="str">
            <v>M</v>
          </cell>
          <cell r="R4456">
            <v>3.0732860520094563</v>
          </cell>
          <cell r="S4456">
            <v>3.4728132387706854</v>
          </cell>
          <cell r="T4456">
            <v>2.88</v>
          </cell>
          <cell r="U4456">
            <v>2.88</v>
          </cell>
          <cell r="V4456">
            <v>2.88</v>
          </cell>
          <cell r="W4456">
            <v>3.096774193548387</v>
          </cell>
          <cell r="X4456">
            <v>3.096774193548387</v>
          </cell>
          <cell r="Y4456">
            <v>3.096774193548387</v>
          </cell>
          <cell r="Z4456">
            <v>3.440860215053763</v>
          </cell>
          <cell r="AB4456" t="str">
            <v/>
          </cell>
          <cell r="AC4456">
            <v>597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I4456" t="str">
            <v/>
          </cell>
          <cell r="AJ4456" t="str">
            <v/>
          </cell>
        </row>
        <row r="4457">
          <cell r="A4457" t="str">
            <v>ACTIVE</v>
          </cell>
          <cell r="B4457" t="str">
            <v>464-130</v>
          </cell>
          <cell r="C4457">
            <v>22559796</v>
          </cell>
          <cell r="D4457" t="str">
            <v>464-130</v>
          </cell>
          <cell r="E4457" t="str">
            <v>SCH 40</v>
          </cell>
          <cell r="F4457" t="str">
            <v>1X1/2 SNAP TEE SNAP X FIPT</v>
          </cell>
          <cell r="G4457">
            <v>0.113</v>
          </cell>
          <cell r="H4457">
            <v>5.1255896000000002E-2</v>
          </cell>
          <cell r="I4457">
            <v>70</v>
          </cell>
          <cell r="J4457" t="str">
            <v>-</v>
          </cell>
          <cell r="K4457">
            <v>6.2007168458781363</v>
          </cell>
          <cell r="L4457">
            <v>0.56200000000000006</v>
          </cell>
          <cell r="M4457" t="str">
            <v>DURA</v>
          </cell>
          <cell r="N4457" t="str">
            <v>464-130</v>
          </cell>
          <cell r="O4457" t="str">
            <v>BOX</v>
          </cell>
          <cell r="P4457" t="str">
            <v>D</v>
          </cell>
          <cell r="Q4457" t="str">
            <v>M</v>
          </cell>
          <cell r="R4457">
            <v>5.5319148936170217</v>
          </cell>
          <cell r="S4457">
            <v>6.2510638297872338</v>
          </cell>
          <cell r="T4457">
            <v>5.19</v>
          </cell>
          <cell r="U4457">
            <v>5.19</v>
          </cell>
          <cell r="V4457">
            <v>5.19</v>
          </cell>
          <cell r="W4457">
            <v>5.580645161290323</v>
          </cell>
          <cell r="X4457">
            <v>5.580645161290323</v>
          </cell>
          <cell r="Y4457">
            <v>5.580645161290323</v>
          </cell>
          <cell r="Z4457">
            <v>6.2007168458781363</v>
          </cell>
          <cell r="AB4457" t="str">
            <v/>
          </cell>
          <cell r="AC4457">
            <v>598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I4457" t="str">
            <v/>
          </cell>
          <cell r="AJ4457" t="str">
            <v/>
          </cell>
        </row>
        <row r="4458">
          <cell r="A4458" t="str">
            <v>ACTIVE</v>
          </cell>
          <cell r="B4458" t="str">
            <v>477-020</v>
          </cell>
          <cell r="C4458">
            <v>22559877</v>
          </cell>
          <cell r="D4458" t="str">
            <v>477-020</v>
          </cell>
          <cell r="E4458" t="str">
            <v>SCH 40</v>
          </cell>
          <cell r="F4458" t="str">
            <v>2 WYE SLIP X SLIP X SLIP</v>
          </cell>
          <cell r="G4458">
            <v>9.8000000000000007</v>
          </cell>
          <cell r="H4458">
            <v>4.4452015999999999</v>
          </cell>
          <cell r="I4458">
            <v>8</v>
          </cell>
          <cell r="J4458" t="str">
            <v>-</v>
          </cell>
          <cell r="K4458">
            <v>49.964157706093189</v>
          </cell>
          <cell r="L4458">
            <v>3.8872200000000001</v>
          </cell>
          <cell r="M4458" t="str">
            <v>DURA</v>
          </cell>
          <cell r="N4458" t="str">
            <v>477-020</v>
          </cell>
          <cell r="O4458" t="str">
            <v>BOX</v>
          </cell>
          <cell r="P4458" t="str">
            <v>D</v>
          </cell>
          <cell r="Q4458" t="str">
            <v>M</v>
          </cell>
          <cell r="R4458">
            <v>44.60992907801419</v>
          </cell>
          <cell r="S4458">
            <v>50.409219858156028</v>
          </cell>
          <cell r="T4458">
            <v>41.82</v>
          </cell>
          <cell r="U4458">
            <v>41.82</v>
          </cell>
          <cell r="V4458">
            <v>41.82</v>
          </cell>
          <cell r="W4458">
            <v>44.967741935483872</v>
          </cell>
          <cell r="X4458">
            <v>44.967741935483872</v>
          </cell>
          <cell r="Y4458">
            <v>44.967741935483872</v>
          </cell>
          <cell r="Z4458">
            <v>49.964157706093189</v>
          </cell>
          <cell r="AB4458" t="str">
            <v/>
          </cell>
          <cell r="AC4458">
            <v>606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I4458" t="str">
            <v/>
          </cell>
          <cell r="AJ4458" t="str">
            <v/>
          </cell>
        </row>
        <row r="4459">
          <cell r="A4459" t="str">
            <v>ACTIVE</v>
          </cell>
          <cell r="B4459" t="str">
            <v>477-040</v>
          </cell>
          <cell r="C4459">
            <v>22559893</v>
          </cell>
          <cell r="D4459" t="str">
            <v>477-040</v>
          </cell>
          <cell r="E4459" t="str">
            <v>SCH 40</v>
          </cell>
          <cell r="F4459" t="str">
            <v>4 WYE SLIP X SLIP X SLIP</v>
          </cell>
          <cell r="G4459">
            <v>11.05</v>
          </cell>
          <cell r="H4459">
            <v>5.0121916000000004</v>
          </cell>
          <cell r="I4459">
            <v>2</v>
          </cell>
          <cell r="J4459" t="str">
            <v>-</v>
          </cell>
          <cell r="K4459">
            <v>158.74551971326164</v>
          </cell>
          <cell r="L4459">
            <v>12.351760000000001</v>
          </cell>
          <cell r="M4459" t="str">
            <v>DURA</v>
          </cell>
          <cell r="N4459" t="str">
            <v>477-040</v>
          </cell>
          <cell r="O4459" t="str">
            <v>BOX</v>
          </cell>
          <cell r="P4459" t="str">
            <v>D</v>
          </cell>
          <cell r="Q4459" t="str">
            <v>M</v>
          </cell>
          <cell r="R4459">
            <v>141.74940898345153</v>
          </cell>
          <cell r="S4459">
            <v>160.1768321513002</v>
          </cell>
          <cell r="T4459">
            <v>132.87</v>
          </cell>
          <cell r="U4459">
            <v>132.87</v>
          </cell>
          <cell r="V4459">
            <v>132.87</v>
          </cell>
          <cell r="W4459">
            <v>142.87096774193549</v>
          </cell>
          <cell r="X4459">
            <v>142.87096774193549</v>
          </cell>
          <cell r="Y4459">
            <v>142.87096774193549</v>
          </cell>
          <cell r="Z4459">
            <v>158.74551971326164</v>
          </cell>
          <cell r="AB4459" t="str">
            <v/>
          </cell>
          <cell r="AC4459">
            <v>607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I4459" t="str">
            <v/>
          </cell>
          <cell r="AJ4459" t="str">
            <v/>
          </cell>
        </row>
        <row r="4460">
          <cell r="A4460" t="str">
            <v>ACTIVE</v>
          </cell>
          <cell r="B4460" t="str">
            <v>477-060</v>
          </cell>
          <cell r="C4460">
            <v>22559899</v>
          </cell>
          <cell r="D4460" t="str">
            <v>477-060</v>
          </cell>
          <cell r="E4460" t="str">
            <v>SCH 40</v>
          </cell>
          <cell r="F4460" t="str">
            <v>6 WYE SLIP X SLIP X SLIP</v>
          </cell>
          <cell r="G4460">
            <v>12.9</v>
          </cell>
          <cell r="H4460">
            <v>5.8513368000000003</v>
          </cell>
          <cell r="I4460">
            <v>1</v>
          </cell>
          <cell r="J4460" t="str">
            <v>-</v>
          </cell>
          <cell r="K4460">
            <v>335.86618876941452</v>
          </cell>
          <cell r="L4460">
            <v>29.789660000000001</v>
          </cell>
          <cell r="M4460" t="str">
            <v>DURA</v>
          </cell>
          <cell r="N4460" t="str">
            <v>477-060</v>
          </cell>
          <cell r="O4460" t="str">
            <v>BOX</v>
          </cell>
          <cell r="P4460" t="str">
            <v>D</v>
          </cell>
          <cell r="Q4460" t="str">
            <v>M</v>
          </cell>
          <cell r="R4460">
            <v>299.89361702127661</v>
          </cell>
          <cell r="S4460">
            <v>338.87978723404257</v>
          </cell>
          <cell r="T4460">
            <v>281.12</v>
          </cell>
          <cell r="U4460">
            <v>281.12</v>
          </cell>
          <cell r="V4460">
            <v>281.12</v>
          </cell>
          <cell r="W4460">
            <v>302.27956989247309</v>
          </cell>
          <cell r="X4460">
            <v>302.27956989247309</v>
          </cell>
          <cell r="Y4460">
            <v>302.27956989247309</v>
          </cell>
          <cell r="Z4460">
            <v>335.86618876941452</v>
          </cell>
          <cell r="AB4460" t="str">
            <v/>
          </cell>
          <cell r="AC4460">
            <v>608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I4460" t="str">
            <v/>
          </cell>
          <cell r="AJ4460" t="str">
            <v/>
          </cell>
        </row>
        <row r="4461">
          <cell r="A4461" t="str">
            <v>ACTIVE</v>
          </cell>
          <cell r="B4461" t="str">
            <v>431-040</v>
          </cell>
          <cell r="C4461">
            <v>22559976</v>
          </cell>
          <cell r="D4461" t="str">
            <v>431-040</v>
          </cell>
          <cell r="E4461" t="str">
            <v>SCH 40</v>
          </cell>
          <cell r="F4461" t="str">
            <v>4 P.I.P. PLASTIC IRR PIPE IPSX PIP</v>
          </cell>
          <cell r="G4461">
            <v>0.45800000000000002</v>
          </cell>
          <cell r="H4461">
            <v>0.207745136</v>
          </cell>
          <cell r="I4461">
            <v>10</v>
          </cell>
          <cell r="J4461" t="str">
            <v>-</v>
          </cell>
          <cell r="K4461">
            <v>38.172043010752681</v>
          </cell>
          <cell r="L4461">
            <v>3.46</v>
          </cell>
          <cell r="M4461" t="str">
            <v>DURA</v>
          </cell>
          <cell r="N4461" t="str">
            <v>431-040</v>
          </cell>
          <cell r="O4461" t="str">
            <v>BOX</v>
          </cell>
          <cell r="P4461" t="str">
            <v>D</v>
          </cell>
          <cell r="Q4461" t="str">
            <v>M</v>
          </cell>
          <cell r="R4461">
            <v>34.078014184397162</v>
          </cell>
          <cell r="S4461">
            <v>38.508156028368788</v>
          </cell>
          <cell r="T4461">
            <v>31.95</v>
          </cell>
          <cell r="U4461">
            <v>31.95</v>
          </cell>
          <cell r="V4461">
            <v>31.95</v>
          </cell>
          <cell r="W4461">
            <v>34.354838709677416</v>
          </cell>
          <cell r="X4461">
            <v>34.354838709677416</v>
          </cell>
          <cell r="Y4461">
            <v>34.354838709677416</v>
          </cell>
          <cell r="Z4461">
            <v>38.172043010752681</v>
          </cell>
          <cell r="AB4461" t="str">
            <v/>
          </cell>
          <cell r="AC4461">
            <v>308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I4461" t="str">
            <v/>
          </cell>
          <cell r="AJ4461" t="str">
            <v/>
          </cell>
        </row>
        <row r="4462">
          <cell r="A4462" t="str">
            <v>ACTIVE</v>
          </cell>
          <cell r="B4462" t="str">
            <v>431-060</v>
          </cell>
          <cell r="C4462">
            <v>22559980</v>
          </cell>
          <cell r="D4462" t="str">
            <v>431-060</v>
          </cell>
          <cell r="E4462" t="str">
            <v>SCH 40</v>
          </cell>
          <cell r="F4462" t="str">
            <v>6 P.I.P. PLASTIC IRR PIPE IPSX PIP</v>
          </cell>
          <cell r="G4462">
            <v>1.08</v>
          </cell>
          <cell r="H4462">
            <v>0.48987936000000004</v>
          </cell>
          <cell r="I4462">
            <v>4</v>
          </cell>
          <cell r="J4462" t="str">
            <v>-</v>
          </cell>
          <cell r="K4462">
            <v>38.55436081242533</v>
          </cell>
          <cell r="L4462">
            <v>3.6008800000000001</v>
          </cell>
          <cell r="M4462" t="str">
            <v>DURA</v>
          </cell>
          <cell r="N4462" t="str">
            <v>431-060</v>
          </cell>
          <cell r="O4462" t="str">
            <v>BOX</v>
          </cell>
          <cell r="P4462" t="str">
            <v>D</v>
          </cell>
          <cell r="Q4462" t="str">
            <v>M</v>
          </cell>
          <cell r="R4462">
            <v>34.432624113475178</v>
          </cell>
          <cell r="S4462">
            <v>38.908865248226945</v>
          </cell>
          <cell r="T4462">
            <v>32.270000000000003</v>
          </cell>
          <cell r="U4462">
            <v>32.270000000000003</v>
          </cell>
          <cell r="V4462">
            <v>32.270000000000003</v>
          </cell>
          <cell r="W4462">
            <v>34.6989247311828</v>
          </cell>
          <cell r="X4462">
            <v>34.6989247311828</v>
          </cell>
          <cell r="Y4462">
            <v>34.6989247311828</v>
          </cell>
          <cell r="Z4462">
            <v>38.55436081242533</v>
          </cell>
          <cell r="AB4462" t="str">
            <v/>
          </cell>
          <cell r="AC4462">
            <v>309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I4462" t="str">
            <v/>
          </cell>
          <cell r="AJ4462" t="str">
            <v/>
          </cell>
        </row>
        <row r="4463">
          <cell r="A4463" t="str">
            <v>ACTIVE</v>
          </cell>
          <cell r="B4463" t="str">
            <v>434-006</v>
          </cell>
          <cell r="C4463">
            <v>22559998</v>
          </cell>
          <cell r="D4463" t="str">
            <v>434-006</v>
          </cell>
          <cell r="E4463" t="str">
            <v>SCH 40</v>
          </cell>
          <cell r="F4463" t="str">
            <v>1/2 RISER EXT MARLEX FIPTXMIPT</v>
          </cell>
          <cell r="G4463">
            <v>1.9E-2</v>
          </cell>
          <cell r="H4463">
            <v>8.6182480000000002E-3</v>
          </cell>
          <cell r="I4463">
            <v>500</v>
          </cell>
          <cell r="J4463" t="str">
            <v>-</v>
          </cell>
          <cell r="K4463">
            <v>1.6487455197132614</v>
          </cell>
          <cell r="L4463">
            <v>0.14899999999999999</v>
          </cell>
          <cell r="M4463" t="str">
            <v>DURA</v>
          </cell>
          <cell r="N4463" t="str">
            <v>434-006</v>
          </cell>
          <cell r="O4463">
            <v>10</v>
          </cell>
          <cell r="P4463" t="str">
            <v>D</v>
          </cell>
          <cell r="Q4463" t="str">
            <v>M</v>
          </cell>
          <cell r="R4463">
            <v>1.4657210401891254</v>
          </cell>
          <cell r="S4463">
            <v>1.6562647754137116</v>
          </cell>
          <cell r="T4463">
            <v>1.38</v>
          </cell>
          <cell r="U4463">
            <v>1.38</v>
          </cell>
          <cell r="V4463">
            <v>1.38</v>
          </cell>
          <cell r="W4463">
            <v>1.4838709677419353</v>
          </cell>
          <cell r="X4463">
            <v>1.4838709677419353</v>
          </cell>
          <cell r="Y4463">
            <v>1.4838709677419353</v>
          </cell>
          <cell r="Z4463">
            <v>1.6487455197132614</v>
          </cell>
          <cell r="AB4463" t="str">
            <v/>
          </cell>
          <cell r="AC4463">
            <v>321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I4463" t="str">
            <v/>
          </cell>
          <cell r="AJ4463" t="str">
            <v/>
          </cell>
        </row>
        <row r="4464">
          <cell r="A4464" t="str">
            <v>ACTIVE</v>
          </cell>
          <cell r="B4464" t="str">
            <v>NPC-008</v>
          </cell>
          <cell r="C4464">
            <v>29800008</v>
          </cell>
          <cell r="D4464" t="str">
            <v>NPC-008</v>
          </cell>
          <cell r="E4464" t="str">
            <v>INJECAO ADS</v>
          </cell>
          <cell r="F4464" t="str">
            <v>8 NYLOPLAST END CAP</v>
          </cell>
          <cell r="G4464">
            <v>1.77</v>
          </cell>
          <cell r="H4464">
            <v>0.80285784000000004</v>
          </cell>
          <cell r="I4464">
            <v>1</v>
          </cell>
          <cell r="J4464">
            <v>240</v>
          </cell>
          <cell r="K4464">
            <v>5.2519999999999998</v>
          </cell>
          <cell r="L4464">
            <v>0.97746999999999995</v>
          </cell>
          <cell r="M4464" t="str">
            <v>TIGRE</v>
          </cell>
          <cell r="N4464" t="str">
            <v>NPC-008</v>
          </cell>
          <cell r="O4464" t="str">
            <v>BOX</v>
          </cell>
          <cell r="P4464" t="str">
            <v>C</v>
          </cell>
          <cell r="Q4464" t="str">
            <v>M</v>
          </cell>
          <cell r="R4464">
            <v>5.12</v>
          </cell>
          <cell r="S4464">
            <v>5.6320000000000006</v>
          </cell>
          <cell r="T4464">
            <v>5.6320000000000006</v>
          </cell>
          <cell r="U4464">
            <v>5.1619999999999999</v>
          </cell>
          <cell r="V4464">
            <v>5.1619999999999999</v>
          </cell>
          <cell r="W4464">
            <v>5.1740000000000004</v>
          </cell>
          <cell r="X4464">
            <v>5.2519999999999998</v>
          </cell>
          <cell r="Y4464">
            <v>5.2519999999999998</v>
          </cell>
          <cell r="Z4464">
            <v>5.2519999999999998</v>
          </cell>
          <cell r="AA4464" t="str">
            <v>GAYLORD</v>
          </cell>
          <cell r="AB4464">
            <v>29800008</v>
          </cell>
          <cell r="AC4464">
            <v>5599</v>
          </cell>
          <cell r="AD4464" t="str">
            <v>NP-1001</v>
          </cell>
          <cell r="AE4464">
            <v>24</v>
          </cell>
          <cell r="AF4464">
            <v>0.8034</v>
          </cell>
          <cell r="AG4464">
            <v>0</v>
          </cell>
          <cell r="AI4464" t="str">
            <v/>
          </cell>
          <cell r="AJ4464" t="str">
            <v/>
          </cell>
          <cell r="AM4464" t="e">
            <v>#N/A</v>
          </cell>
        </row>
        <row r="4465">
          <cell r="A4465" t="str">
            <v>ACTIVE</v>
          </cell>
          <cell r="B4465" t="str">
            <v>NPC-010</v>
          </cell>
          <cell r="C4465">
            <v>29800010</v>
          </cell>
          <cell r="D4465" t="str">
            <v>NPC-010</v>
          </cell>
          <cell r="E4465" t="str">
            <v>INJECAO ADS</v>
          </cell>
          <cell r="F4465" t="str">
            <v>10 NYLOPLAST END CAP</v>
          </cell>
          <cell r="G4465">
            <v>2.355</v>
          </cell>
          <cell r="H4465">
            <v>1.0682091599999999</v>
          </cell>
          <cell r="I4465">
            <v>1</v>
          </cell>
          <cell r="J4465">
            <v>160</v>
          </cell>
          <cell r="K4465">
            <v>8.4600000000000009</v>
          </cell>
          <cell r="L4465">
            <v>1.143918</v>
          </cell>
          <cell r="M4465" t="str">
            <v>TIGRE</v>
          </cell>
          <cell r="N4465" t="str">
            <v>NPC-010</v>
          </cell>
          <cell r="O4465" t="str">
            <v>BOX</v>
          </cell>
          <cell r="P4465" t="str">
            <v>C</v>
          </cell>
          <cell r="Q4465" t="str">
            <v>M</v>
          </cell>
          <cell r="R4465">
            <v>8.2799999999999994</v>
          </cell>
          <cell r="S4465">
            <v>9.1080000000000005</v>
          </cell>
          <cell r="T4465">
            <v>9.1080000000000005</v>
          </cell>
          <cell r="U4465">
            <v>8.3369999999999997</v>
          </cell>
          <cell r="V4465">
            <v>8.3369999999999997</v>
          </cell>
          <cell r="W4465">
            <v>8.3539999999999992</v>
          </cell>
          <cell r="X4465">
            <v>8.4600000000000009</v>
          </cell>
          <cell r="Y4465">
            <v>8.4600000000000009</v>
          </cell>
          <cell r="Z4465">
            <v>8.4600000000000009</v>
          </cell>
          <cell r="AA4465" t="str">
            <v>GAYLORD</v>
          </cell>
          <cell r="AB4465">
            <v>29800010</v>
          </cell>
          <cell r="AC4465">
            <v>5600</v>
          </cell>
          <cell r="AD4465" t="str">
            <v>NP-1002</v>
          </cell>
          <cell r="AE4465">
            <v>19</v>
          </cell>
          <cell r="AF4465">
            <v>0.82400000000000007</v>
          </cell>
          <cell r="AG4465">
            <v>0</v>
          </cell>
          <cell r="AI4465" t="str">
            <v/>
          </cell>
          <cell r="AJ4465" t="str">
            <v/>
          </cell>
          <cell r="AM4465" t="e">
            <v>#N/A</v>
          </cell>
        </row>
        <row r="4466">
          <cell r="A4466" t="str">
            <v>ACTIVE</v>
          </cell>
          <cell r="B4466" t="str">
            <v>NPC-012</v>
          </cell>
          <cell r="C4466">
            <v>29800012</v>
          </cell>
          <cell r="D4466" t="str">
            <v>NPC-012</v>
          </cell>
          <cell r="E4466" t="str">
            <v>INJECAO ADS</v>
          </cell>
          <cell r="F4466" t="str">
            <v>12 NYLOPLAST END CAP</v>
          </cell>
          <cell r="G4466">
            <v>4.3849999999999998</v>
          </cell>
          <cell r="H4466">
            <v>1.9890009199999998</v>
          </cell>
          <cell r="I4466">
            <v>1</v>
          </cell>
          <cell r="J4466">
            <v>80</v>
          </cell>
          <cell r="K4466">
            <v>7.944</v>
          </cell>
          <cell r="L4466">
            <v>2.5055779999999999</v>
          </cell>
          <cell r="M4466" t="str">
            <v>TIGRE</v>
          </cell>
          <cell r="N4466" t="str">
            <v>NPC-012</v>
          </cell>
          <cell r="O4466" t="str">
            <v>BOX</v>
          </cell>
          <cell r="P4466" t="str">
            <v>B</v>
          </cell>
          <cell r="Q4466" t="str">
            <v>M</v>
          </cell>
          <cell r="R4466">
            <v>7.61</v>
          </cell>
          <cell r="S4466">
            <v>8.3710000000000004</v>
          </cell>
          <cell r="T4466">
            <v>8.3710000000000004</v>
          </cell>
          <cell r="U4466">
            <v>7.7160000000000002</v>
          </cell>
          <cell r="V4466">
            <v>7.7160000000000002</v>
          </cell>
          <cell r="W4466">
            <v>7.7469999999999999</v>
          </cell>
          <cell r="X4466">
            <v>7.944</v>
          </cell>
          <cell r="Y4466">
            <v>7.944</v>
          </cell>
          <cell r="Z4466">
            <v>7.944</v>
          </cell>
          <cell r="AA4466" t="str">
            <v>GAYLORD</v>
          </cell>
          <cell r="AB4466">
            <v>29800012</v>
          </cell>
          <cell r="AC4466">
            <v>5601</v>
          </cell>
          <cell r="AD4466" t="str">
            <v>NP-1003</v>
          </cell>
          <cell r="AE4466">
            <v>16</v>
          </cell>
          <cell r="AF4466">
            <v>0.80090447530864206</v>
          </cell>
          <cell r="AG4466">
            <v>0</v>
          </cell>
          <cell r="AI4466" t="str">
            <v/>
          </cell>
          <cell r="AJ4466" t="str">
            <v/>
          </cell>
          <cell r="AM4466" t="e">
            <v>#N/A</v>
          </cell>
        </row>
        <row r="4467">
          <cell r="A4467" t="str">
            <v>ACTIVE</v>
          </cell>
          <cell r="B4467" t="str">
            <v>NPC-015</v>
          </cell>
          <cell r="C4467">
            <v>29800015</v>
          </cell>
          <cell r="D4467" t="str">
            <v>NPC-015</v>
          </cell>
          <cell r="E4467" t="str">
            <v>INJECAO ADS</v>
          </cell>
          <cell r="F4467" t="str">
            <v>15 NYLOPLAST END CAP</v>
          </cell>
          <cell r="G4467">
            <v>7.37</v>
          </cell>
          <cell r="H4467">
            <v>3.34297304</v>
          </cell>
          <cell r="I4467">
            <v>1</v>
          </cell>
          <cell r="J4467">
            <v>55</v>
          </cell>
          <cell r="K4467">
            <v>16.289000000000001</v>
          </cell>
          <cell r="L4467">
            <v>7.2605729999999999</v>
          </cell>
          <cell r="M4467" t="str">
            <v>TIGRE</v>
          </cell>
          <cell r="N4467" t="str">
            <v>NPC-015</v>
          </cell>
          <cell r="O4467" t="str">
            <v>BOX</v>
          </cell>
          <cell r="P4467" t="str">
            <v>B</v>
          </cell>
          <cell r="Q4467" t="str">
            <v>M</v>
          </cell>
          <cell r="R4467">
            <v>15.75</v>
          </cell>
          <cell r="S4467">
            <v>17.325000000000003</v>
          </cell>
          <cell r="T4467">
            <v>17.325000000000003</v>
          </cell>
          <cell r="U4467">
            <v>15.922000000000001</v>
          </cell>
          <cell r="V4467">
            <v>15.922000000000001</v>
          </cell>
          <cell r="W4467">
            <v>15.971</v>
          </cell>
          <cell r="X4467">
            <v>16.289000000000001</v>
          </cell>
          <cell r="Y4467">
            <v>16.289000000000001</v>
          </cell>
          <cell r="Z4467">
            <v>16.289000000000001</v>
          </cell>
          <cell r="AA4467" t="str">
            <v>GAYLORD</v>
          </cell>
          <cell r="AB4467">
            <v>29800015</v>
          </cell>
          <cell r="AC4467">
            <v>5602</v>
          </cell>
          <cell r="AD4467" t="str">
            <v>NP-1004</v>
          </cell>
          <cell r="AE4467">
            <v>11</v>
          </cell>
          <cell r="AF4467">
            <v>0.77249999999999996</v>
          </cell>
          <cell r="AG4467">
            <v>0</v>
          </cell>
          <cell r="AI4467" t="str">
            <v/>
          </cell>
          <cell r="AJ4467" t="str">
            <v/>
          </cell>
          <cell r="AM4467" t="e">
            <v>#N/A</v>
          </cell>
        </row>
        <row r="4468">
          <cell r="A4468" t="str">
            <v>ACTIVE</v>
          </cell>
          <cell r="B4468" t="str">
            <v>NPC-018</v>
          </cell>
          <cell r="C4468">
            <v>29800018</v>
          </cell>
          <cell r="D4468" t="str">
            <v>NPC-018</v>
          </cell>
          <cell r="E4468" t="str">
            <v>INJECAO ADS</v>
          </cell>
          <cell r="F4468" t="str">
            <v>18 NYLOPLAST END CAP</v>
          </cell>
          <cell r="G4468">
            <v>9.15</v>
          </cell>
          <cell r="H4468">
            <v>4.1503668000000005</v>
          </cell>
          <cell r="I4468">
            <v>1</v>
          </cell>
          <cell r="J4468">
            <v>34</v>
          </cell>
          <cell r="K4468">
            <v>23.510999999999999</v>
          </cell>
          <cell r="L4468">
            <v>9.151447000000001</v>
          </cell>
          <cell r="M4468" t="str">
            <v>TIGRE</v>
          </cell>
          <cell r="N4468" t="str">
            <v>NPC-018</v>
          </cell>
          <cell r="O4468" t="str">
            <v>BOX</v>
          </cell>
          <cell r="P4468" t="str">
            <v>B</v>
          </cell>
          <cell r="Q4468" t="str">
            <v>M</v>
          </cell>
          <cell r="R4468">
            <v>22.84</v>
          </cell>
          <cell r="S4468">
            <v>25.124000000000002</v>
          </cell>
          <cell r="T4468">
            <v>25.124000000000002</v>
          </cell>
          <cell r="U4468">
            <v>23.053999999999998</v>
          </cell>
          <cell r="V4468">
            <v>23.053999999999998</v>
          </cell>
          <cell r="W4468">
            <v>23.114999999999998</v>
          </cell>
          <cell r="X4468">
            <v>23.510999999999999</v>
          </cell>
          <cell r="Y4468">
            <v>23.510999999999999</v>
          </cell>
          <cell r="Z4468">
            <v>23.510999999999999</v>
          </cell>
          <cell r="AA4468" t="str">
            <v>GAYLORD</v>
          </cell>
          <cell r="AB4468">
            <v>29800018</v>
          </cell>
          <cell r="AC4468">
            <v>5603</v>
          </cell>
          <cell r="AD4468" t="str">
            <v>NP-1005</v>
          </cell>
          <cell r="AE4468">
            <v>12</v>
          </cell>
          <cell r="AF4468">
            <v>0.6</v>
          </cell>
          <cell r="AG4468">
            <v>0</v>
          </cell>
          <cell r="AI4468" t="str">
            <v/>
          </cell>
          <cell r="AJ4468" t="str">
            <v/>
          </cell>
          <cell r="AM4468" t="e">
            <v>#N/A</v>
          </cell>
        </row>
        <row r="4469">
          <cell r="A4469" t="str">
            <v>ACTIVE</v>
          </cell>
          <cell r="B4469" t="str">
            <v>NPC-024</v>
          </cell>
          <cell r="C4469">
            <v>29800024</v>
          </cell>
          <cell r="D4469" t="str">
            <v>NPC-024</v>
          </cell>
          <cell r="E4469" t="str">
            <v>INJECAO ADS</v>
          </cell>
          <cell r="F4469" t="str">
            <v>24 NYLOPLAST END CAP</v>
          </cell>
          <cell r="G4469">
            <v>15.55</v>
          </cell>
          <cell r="H4469">
            <v>7.0533556000000006</v>
          </cell>
          <cell r="I4469">
            <v>1</v>
          </cell>
          <cell r="J4469">
            <v>18</v>
          </cell>
          <cell r="K4469">
            <v>35.74</v>
          </cell>
          <cell r="L4469">
            <v>15.540949000000001</v>
          </cell>
          <cell r="M4469" t="str">
            <v>TIGRE</v>
          </cell>
          <cell r="N4469" t="str">
            <v>NPC-024</v>
          </cell>
          <cell r="O4469" t="str">
            <v>BOX</v>
          </cell>
          <cell r="P4469" t="str">
            <v>B</v>
          </cell>
          <cell r="Q4469" t="str">
            <v>M</v>
          </cell>
          <cell r="R4469">
            <v>34.6</v>
          </cell>
          <cell r="S4469">
            <v>38.06</v>
          </cell>
          <cell r="T4469">
            <v>38.06</v>
          </cell>
          <cell r="U4469">
            <v>34.963000000000001</v>
          </cell>
          <cell r="V4469">
            <v>34.963000000000001</v>
          </cell>
          <cell r="W4469">
            <v>35.067</v>
          </cell>
          <cell r="X4469">
            <v>35.74</v>
          </cell>
          <cell r="Y4469">
            <v>35.74</v>
          </cell>
          <cell r="Z4469">
            <v>35.74</v>
          </cell>
          <cell r="AA4469" t="str">
            <v>GAYLORD</v>
          </cell>
          <cell r="AB4469">
            <v>29800024</v>
          </cell>
          <cell r="AC4469">
            <v>5604</v>
          </cell>
          <cell r="AD4469" t="str">
            <v>NP-1006</v>
          </cell>
          <cell r="AE4469">
            <v>10</v>
          </cell>
          <cell r="AF4469">
            <v>0.6695000000000001</v>
          </cell>
          <cell r="AG4469">
            <v>0</v>
          </cell>
          <cell r="AI4469" t="str">
            <v/>
          </cell>
          <cell r="AJ4469" t="str">
            <v/>
          </cell>
          <cell r="AM4469" t="e">
            <v>#N/A</v>
          </cell>
        </row>
        <row r="4470">
          <cell r="A4470" t="str">
            <v>ACTIVE</v>
          </cell>
          <cell r="B4470" t="str">
            <v>NPC-030</v>
          </cell>
          <cell r="C4470">
            <v>29800030</v>
          </cell>
          <cell r="D4470" t="str">
            <v>NPC-030</v>
          </cell>
          <cell r="E4470" t="str">
            <v>INJECAO ADS</v>
          </cell>
          <cell r="F4470" t="str">
            <v>30 NYLOPLAST END CAP</v>
          </cell>
          <cell r="G4470">
            <v>34.5</v>
          </cell>
          <cell r="H4470">
            <v>15.648923999999999</v>
          </cell>
          <cell r="I4470">
            <v>1</v>
          </cell>
          <cell r="J4470">
            <v>10</v>
          </cell>
          <cell r="K4470">
            <v>65.149000000000001</v>
          </cell>
          <cell r="L4470">
            <v>34.595022</v>
          </cell>
          <cell r="M4470" t="str">
            <v>TIGRE</v>
          </cell>
          <cell r="N4470" t="str">
            <v>NPC-030</v>
          </cell>
          <cell r="O4470" t="str">
            <v>BOX</v>
          </cell>
          <cell r="P4470" t="str">
            <v>B</v>
          </cell>
          <cell r="Q4470" t="str">
            <v>M</v>
          </cell>
          <cell r="R4470">
            <v>62.67</v>
          </cell>
          <cell r="S4470">
            <v>68.937000000000012</v>
          </cell>
          <cell r="T4470">
            <v>68.937000000000012</v>
          </cell>
          <cell r="U4470">
            <v>63.459000000000003</v>
          </cell>
          <cell r="V4470">
            <v>63.459000000000003</v>
          </cell>
          <cell r="W4470">
            <v>63.683999999999997</v>
          </cell>
          <cell r="X4470">
            <v>65.149000000000001</v>
          </cell>
          <cell r="Y4470">
            <v>65.149000000000001</v>
          </cell>
          <cell r="Z4470">
            <v>65.149000000000001</v>
          </cell>
          <cell r="AA4470" t="str">
            <v>GAYLORD</v>
          </cell>
          <cell r="AB4470">
            <v>29800030</v>
          </cell>
          <cell r="AC4470">
            <v>5605</v>
          </cell>
          <cell r="AD4470" t="str">
            <v>NP-1007</v>
          </cell>
          <cell r="AE4470">
            <v>6</v>
          </cell>
          <cell r="AF4470">
            <v>0.85</v>
          </cell>
          <cell r="AG4470">
            <v>0</v>
          </cell>
          <cell r="AI4470" t="str">
            <v/>
          </cell>
          <cell r="AJ4470" t="str">
            <v/>
          </cell>
          <cell r="AM4470" t="e">
            <v>#N/A</v>
          </cell>
        </row>
        <row r="4471">
          <cell r="A4471" t="str">
            <v>ACTIVE</v>
          </cell>
          <cell r="B4471">
            <v>461</v>
          </cell>
          <cell r="C4471">
            <v>29804501</v>
          </cell>
          <cell r="D4471">
            <v>461</v>
          </cell>
          <cell r="E4471" t="str">
            <v>INJECAO ADS</v>
          </cell>
          <cell r="F4471" t="str">
            <v>4" FAT BOY - RADIUS 8 LENGTH 7</v>
          </cell>
          <cell r="G4471">
            <v>0.91600000000000004</v>
          </cell>
          <cell r="H4471">
            <v>0.41549027199999999</v>
          </cell>
          <cell r="I4471">
            <v>1</v>
          </cell>
          <cell r="J4471">
            <v>300</v>
          </cell>
          <cell r="K4471">
            <v>2.7054</v>
          </cell>
          <cell r="L4471">
            <v>1.1045720000000001</v>
          </cell>
          <cell r="M4471" t="str">
            <v>TIGRE</v>
          </cell>
          <cell r="N4471">
            <v>461</v>
          </cell>
          <cell r="O4471" t="str">
            <v>BOX</v>
          </cell>
          <cell r="P4471" t="str">
            <v>C</v>
          </cell>
          <cell r="Q4471" t="str">
            <v>M</v>
          </cell>
          <cell r="R4471">
            <v>2.6521170370370371</v>
          </cell>
          <cell r="S4471">
            <v>2.8642864000000001</v>
          </cell>
          <cell r="T4471">
            <v>2.8642864000000001</v>
          </cell>
          <cell r="U4471">
            <v>2.8642864000000001</v>
          </cell>
          <cell r="V4471">
            <v>2.6549999999999998</v>
          </cell>
          <cell r="W4471">
            <v>2.6621000000000001</v>
          </cell>
          <cell r="X4471">
            <v>2.7054</v>
          </cell>
          <cell r="Y4471">
            <v>2.7054</v>
          </cell>
          <cell r="Z4471">
            <v>2.7054</v>
          </cell>
          <cell r="AA4471" t="str">
            <v>GAYLORD</v>
          </cell>
          <cell r="AB4471">
            <v>46004001</v>
          </cell>
          <cell r="AC4471">
            <v>5606</v>
          </cell>
          <cell r="AD4471" t="str">
            <v>IT-2001</v>
          </cell>
          <cell r="AE4471">
            <v>65</v>
          </cell>
          <cell r="AF4471">
            <v>0.72099999999999997</v>
          </cell>
          <cell r="AG4471">
            <v>0</v>
          </cell>
          <cell r="AI4471" t="str">
            <v/>
          </cell>
          <cell r="AJ4471" t="str">
            <v/>
          </cell>
          <cell r="AM4471" t="e">
            <v>#N/A</v>
          </cell>
        </row>
        <row r="4472">
          <cell r="A4472" t="str">
            <v>ACTIVE</v>
          </cell>
          <cell r="B4472">
            <v>462</v>
          </cell>
          <cell r="C4472">
            <v>29804502</v>
          </cell>
          <cell r="D4472">
            <v>462</v>
          </cell>
          <cell r="E4472" t="str">
            <v>INJECAO ADS</v>
          </cell>
          <cell r="F4472" t="str">
            <v>4" FAT BOY - RADIUS 10-12 LENGTH 7</v>
          </cell>
          <cell r="G4472">
            <v>0.91600000000000004</v>
          </cell>
          <cell r="H4472">
            <v>0.41549027199999999</v>
          </cell>
          <cell r="I4472">
            <v>1</v>
          </cell>
          <cell r="J4472">
            <v>300</v>
          </cell>
          <cell r="K4472">
            <v>3.4055</v>
          </cell>
          <cell r="L4472">
            <v>1.1514369999999998</v>
          </cell>
          <cell r="M4472" t="str">
            <v>TIGRE</v>
          </cell>
          <cell r="N4472">
            <v>462</v>
          </cell>
          <cell r="O4472" t="str">
            <v>BOX</v>
          </cell>
          <cell r="P4472" t="str">
            <v>C</v>
          </cell>
          <cell r="Q4472" t="str">
            <v>M</v>
          </cell>
          <cell r="R4472">
            <v>3.3522059259259254</v>
          </cell>
          <cell r="S4472">
            <v>3.6203823999999996</v>
          </cell>
          <cell r="T4472">
            <v>3.6203823999999996</v>
          </cell>
          <cell r="U4472">
            <v>3.6203823999999996</v>
          </cell>
          <cell r="V4472">
            <v>3.3559999999999999</v>
          </cell>
          <cell r="W4472">
            <v>3.3622000000000001</v>
          </cell>
          <cell r="X4472">
            <v>3.4055</v>
          </cell>
          <cell r="Y4472">
            <v>3.4055</v>
          </cell>
          <cell r="Z4472">
            <v>3.4055</v>
          </cell>
          <cell r="AA4472" t="str">
            <v>GAYLORD</v>
          </cell>
          <cell r="AB4472">
            <v>46004002</v>
          </cell>
          <cell r="AC4472">
            <v>5607</v>
          </cell>
          <cell r="AD4472" t="str">
            <v>IT-2001</v>
          </cell>
          <cell r="AE4472">
            <v>65</v>
          </cell>
          <cell r="AF4472">
            <v>0.72099999999999997</v>
          </cell>
          <cell r="AG4472">
            <v>0</v>
          </cell>
          <cell r="AI4472" t="str">
            <v/>
          </cell>
          <cell r="AJ4472" t="str">
            <v/>
          </cell>
          <cell r="AM4472" t="e">
            <v>#N/A</v>
          </cell>
        </row>
        <row r="4473">
          <cell r="A4473" t="str">
            <v>ACTIVE</v>
          </cell>
          <cell r="B4473">
            <v>463</v>
          </cell>
          <cell r="C4473">
            <v>29804503</v>
          </cell>
          <cell r="D4473">
            <v>463</v>
          </cell>
          <cell r="E4473" t="str">
            <v>INJECAO ADS</v>
          </cell>
          <cell r="F4473" t="str">
            <v>4" FAT BOY - RADIUS 15+LENGTH 7</v>
          </cell>
          <cell r="G4473">
            <v>0.91600000000000004</v>
          </cell>
          <cell r="H4473">
            <v>0.41549027199999999</v>
          </cell>
          <cell r="I4473">
            <v>1</v>
          </cell>
          <cell r="J4473">
            <v>300</v>
          </cell>
          <cell r="K4473">
            <v>3.5644999999999998</v>
          </cell>
          <cell r="L4473">
            <v>1.150922</v>
          </cell>
          <cell r="M4473" t="str">
            <v>TIGRE</v>
          </cell>
          <cell r="N4473">
            <v>463</v>
          </cell>
          <cell r="O4473" t="str">
            <v>BOX</v>
          </cell>
          <cell r="P4473" t="str">
            <v>C</v>
          </cell>
          <cell r="Q4473" t="str">
            <v>M</v>
          </cell>
          <cell r="R4473">
            <v>3.5113170370370366</v>
          </cell>
          <cell r="S4473">
            <v>3.7922223999999995</v>
          </cell>
          <cell r="T4473">
            <v>3.7922223999999995</v>
          </cell>
          <cell r="U4473">
            <v>3.7922223999999995</v>
          </cell>
          <cell r="V4473">
            <v>3.5150000000000001</v>
          </cell>
          <cell r="W4473">
            <v>3.5211999999999999</v>
          </cell>
          <cell r="X4473">
            <v>3.5644999999999998</v>
          </cell>
          <cell r="Y4473">
            <v>3.5644999999999998</v>
          </cell>
          <cell r="Z4473">
            <v>3.5644999999999998</v>
          </cell>
          <cell r="AA4473" t="str">
            <v>GAYLORD</v>
          </cell>
          <cell r="AB4473">
            <v>46004003</v>
          </cell>
          <cell r="AC4473">
            <v>5608</v>
          </cell>
          <cell r="AD4473" t="str">
            <v>IT-2001</v>
          </cell>
          <cell r="AE4473">
            <v>65</v>
          </cell>
          <cell r="AF4473">
            <v>0.72099999999999997</v>
          </cell>
          <cell r="AG4473">
            <v>0</v>
          </cell>
          <cell r="AI4473" t="str">
            <v/>
          </cell>
          <cell r="AJ4473" t="str">
            <v/>
          </cell>
          <cell r="AM4473" t="e">
            <v>#N/A</v>
          </cell>
        </row>
        <row r="4474">
          <cell r="A4474" t="str">
            <v>ACTIVE</v>
          </cell>
          <cell r="B4474">
            <v>493</v>
          </cell>
          <cell r="C4474">
            <v>29804504</v>
          </cell>
          <cell r="D4474">
            <v>493</v>
          </cell>
          <cell r="E4474" t="str">
            <v>INJECAO ADS</v>
          </cell>
          <cell r="F4474" t="str">
            <v>4" FAT BOY - RADIUS 15+LENGTH 9-7/8</v>
          </cell>
          <cell r="G4474">
            <v>1.246</v>
          </cell>
          <cell r="H4474">
            <v>0.56517563199999998</v>
          </cell>
          <cell r="I4474">
            <v>1</v>
          </cell>
          <cell r="J4474">
            <v>200</v>
          </cell>
          <cell r="K4474">
            <v>4.0594999999999999</v>
          </cell>
          <cell r="L4474">
            <v>1.4426180000000002</v>
          </cell>
          <cell r="M4474" t="str">
            <v>TIGRE</v>
          </cell>
          <cell r="N4474">
            <v>493</v>
          </cell>
          <cell r="O4474" t="str">
            <v>BOX</v>
          </cell>
          <cell r="P4474" t="str">
            <v>C</v>
          </cell>
          <cell r="Q4474" t="str">
            <v>M</v>
          </cell>
          <cell r="R4474">
            <v>3.990177837037038</v>
          </cell>
          <cell r="S4474">
            <v>4.3093920640000016</v>
          </cell>
          <cell r="T4474">
            <v>4.3093920640000016</v>
          </cell>
          <cell r="U4474">
            <v>4.3093920640000016</v>
          </cell>
          <cell r="V4474">
            <v>3.9950000000000001</v>
          </cell>
          <cell r="W4474">
            <v>4.0031999999999996</v>
          </cell>
          <cell r="X4474">
            <v>4.0594999999999999</v>
          </cell>
          <cell r="Y4474">
            <v>4.0594999999999999</v>
          </cell>
          <cell r="Z4474">
            <v>4.0594999999999999</v>
          </cell>
          <cell r="AA4474" t="str">
            <v>GAYLORD</v>
          </cell>
          <cell r="AB4474">
            <v>46004004</v>
          </cell>
          <cell r="AC4474">
            <v>5609</v>
          </cell>
          <cell r="AD4474" t="str">
            <v>IT-2001</v>
          </cell>
          <cell r="AE4474">
            <v>65</v>
          </cell>
          <cell r="AF4474">
            <v>0.72099999999999997</v>
          </cell>
          <cell r="AG4474">
            <v>0</v>
          </cell>
          <cell r="AI4474" t="str">
            <v/>
          </cell>
          <cell r="AJ4474" t="str">
            <v/>
          </cell>
          <cell r="AM4474" t="e">
            <v>#N/A</v>
          </cell>
        </row>
        <row r="4475">
          <cell r="A4475" t="str">
            <v>ACTIVE</v>
          </cell>
          <cell r="B4475">
            <v>4183</v>
          </cell>
          <cell r="C4475">
            <v>29804505</v>
          </cell>
          <cell r="D4475">
            <v>4183</v>
          </cell>
          <cell r="E4475" t="str">
            <v>INJECAO ADS</v>
          </cell>
          <cell r="F4475" t="str">
            <v>4" FAT BOY - RADIUS 15+LENGTH 16 1/4</v>
          </cell>
          <cell r="G4475">
            <v>1.95</v>
          </cell>
          <cell r="H4475">
            <v>0.88450439999999997</v>
          </cell>
          <cell r="I4475">
            <v>1</v>
          </cell>
          <cell r="J4475">
            <v>120</v>
          </cell>
          <cell r="K4475">
            <v>5.3596000000000004</v>
          </cell>
          <cell r="L4475">
            <v>2.2126460000000003</v>
          </cell>
          <cell r="M4475" t="str">
            <v>TIGRE</v>
          </cell>
          <cell r="N4475">
            <v>4183</v>
          </cell>
          <cell r="O4475" t="str">
            <v>BOX</v>
          </cell>
          <cell r="P4475" t="str">
            <v>D</v>
          </cell>
          <cell r="Q4475" t="str">
            <v>M</v>
          </cell>
          <cell r="R4475">
            <v>5.250337837037037</v>
          </cell>
          <cell r="S4475">
            <v>5.6703648640000006</v>
          </cell>
          <cell r="T4475">
            <v>5.6703648640000006</v>
          </cell>
          <cell r="U4475">
            <v>5.6703648640000006</v>
          </cell>
          <cell r="V4475">
            <v>5.2569999999999997</v>
          </cell>
          <cell r="W4475">
            <v>5.2708000000000004</v>
          </cell>
          <cell r="X4475">
            <v>5.3596000000000004</v>
          </cell>
          <cell r="Y4475">
            <v>5.3596000000000004</v>
          </cell>
          <cell r="Z4475">
            <v>5.3596000000000004</v>
          </cell>
          <cell r="AA4475" t="str">
            <v>GAYLORD</v>
          </cell>
          <cell r="AB4475">
            <v>46004005</v>
          </cell>
          <cell r="AC4475">
            <v>5610</v>
          </cell>
          <cell r="AD4475" t="str">
            <v>IT-2001</v>
          </cell>
          <cell r="AE4475">
            <v>58</v>
          </cell>
          <cell r="AF4475">
            <v>0.72099999999999997</v>
          </cell>
          <cell r="AG4475">
            <v>0</v>
          </cell>
          <cell r="AI4475" t="str">
            <v/>
          </cell>
          <cell r="AJ4475" t="str">
            <v/>
          </cell>
          <cell r="AM4475" t="e">
            <v>#N/A</v>
          </cell>
        </row>
        <row r="4476">
          <cell r="A4476" t="str">
            <v>ACTIVE</v>
          </cell>
          <cell r="B4476">
            <v>681</v>
          </cell>
          <cell r="C4476">
            <v>29806501</v>
          </cell>
          <cell r="D4476">
            <v>681</v>
          </cell>
          <cell r="E4476" t="str">
            <v>INJECAO ADS</v>
          </cell>
          <cell r="F4476" t="str">
            <v>6" FAT BOY - RADIUS 8 LENGTH 8</v>
          </cell>
          <cell r="G4476">
            <v>2.222</v>
          </cell>
          <cell r="H4476">
            <v>1.007881424</v>
          </cell>
          <cell r="I4476">
            <v>1</v>
          </cell>
          <cell r="J4476">
            <v>120</v>
          </cell>
          <cell r="K4476">
            <v>4.7274000000000003</v>
          </cell>
          <cell r="L4476">
            <v>2.0833810000000001</v>
          </cell>
          <cell r="M4476" t="str">
            <v>TIGRE</v>
          </cell>
          <cell r="N4476">
            <v>681</v>
          </cell>
          <cell r="O4476" t="str">
            <v>BOX</v>
          </cell>
          <cell r="P4476" t="str">
            <v>C</v>
          </cell>
          <cell r="Q4476" t="str">
            <v>M</v>
          </cell>
          <cell r="R4476">
            <v>4.6022199407407411</v>
          </cell>
          <cell r="S4476">
            <v>4.970397536000001</v>
          </cell>
          <cell r="T4476">
            <v>4.970397536000001</v>
          </cell>
          <cell r="U4476">
            <v>4.970397536000001</v>
          </cell>
          <cell r="V4476">
            <v>4.6100000000000003</v>
          </cell>
          <cell r="W4476">
            <v>4.6256000000000004</v>
          </cell>
          <cell r="X4476">
            <v>4.7274000000000003</v>
          </cell>
          <cell r="Y4476">
            <v>4.7274000000000003</v>
          </cell>
          <cell r="Z4476">
            <v>4.7274000000000003</v>
          </cell>
          <cell r="AA4476" t="str">
            <v>GAYLORD</v>
          </cell>
          <cell r="AB4476">
            <v>46006001</v>
          </cell>
          <cell r="AC4476">
            <v>5611</v>
          </cell>
          <cell r="AD4476" t="str">
            <v>IT-2002</v>
          </cell>
          <cell r="AE4476">
            <v>34</v>
          </cell>
          <cell r="AF4476">
            <v>0.72099999999999997</v>
          </cell>
          <cell r="AG4476">
            <v>0</v>
          </cell>
          <cell r="AI4476" t="str">
            <v/>
          </cell>
          <cell r="AJ4476" t="str">
            <v/>
          </cell>
          <cell r="AM4476" t="e">
            <v>#N/A</v>
          </cell>
        </row>
        <row r="4477">
          <cell r="A4477" t="str">
            <v>ACTIVE</v>
          </cell>
          <cell r="B4477">
            <v>682</v>
          </cell>
          <cell r="C4477">
            <v>29806502</v>
          </cell>
          <cell r="D4477">
            <v>682</v>
          </cell>
          <cell r="E4477" t="str">
            <v>INJECAO ADS</v>
          </cell>
          <cell r="F4477" t="str">
            <v>6" FAT BOY - RADIUS 10-12 LENGTH 8</v>
          </cell>
          <cell r="G4477">
            <v>2.222</v>
          </cell>
          <cell r="H4477">
            <v>1.007881424</v>
          </cell>
          <cell r="I4477">
            <v>1</v>
          </cell>
          <cell r="J4477">
            <v>120</v>
          </cell>
          <cell r="K4477">
            <v>5.4275000000000002</v>
          </cell>
          <cell r="L4477">
            <v>2.3652920000000002</v>
          </cell>
          <cell r="M4477" t="str">
            <v>TIGRE</v>
          </cell>
          <cell r="N4477">
            <v>682</v>
          </cell>
          <cell r="O4477" t="str">
            <v>BOX</v>
          </cell>
          <cell r="P4477" t="str">
            <v>C</v>
          </cell>
          <cell r="Q4477" t="str">
            <v>M</v>
          </cell>
          <cell r="R4477">
            <v>5.3023088296296299</v>
          </cell>
          <cell r="S4477">
            <v>5.7264935360000004</v>
          </cell>
          <cell r="T4477">
            <v>5.7264935360000004</v>
          </cell>
          <cell r="U4477">
            <v>5.7264935360000004</v>
          </cell>
          <cell r="V4477">
            <v>5.31</v>
          </cell>
          <cell r="W4477">
            <v>5.3257000000000003</v>
          </cell>
          <cell r="X4477">
            <v>5.4275000000000002</v>
          </cell>
          <cell r="Y4477">
            <v>5.4275000000000002</v>
          </cell>
          <cell r="Z4477">
            <v>5.4275000000000002</v>
          </cell>
          <cell r="AA4477" t="str">
            <v>GAYLORD</v>
          </cell>
          <cell r="AB4477">
            <v>46006002</v>
          </cell>
          <cell r="AC4477">
            <v>5612</v>
          </cell>
          <cell r="AD4477" t="str">
            <v>IT-2002</v>
          </cell>
          <cell r="AE4477">
            <v>34</v>
          </cell>
          <cell r="AF4477">
            <v>0.72099999999999997</v>
          </cell>
          <cell r="AG4477">
            <v>0</v>
          </cell>
          <cell r="AI4477" t="str">
            <v/>
          </cell>
          <cell r="AJ4477" t="str">
            <v/>
          </cell>
          <cell r="AM4477" t="e">
            <v>#N/A</v>
          </cell>
        </row>
        <row r="4478">
          <cell r="A4478" t="str">
            <v>ACTIVE</v>
          </cell>
          <cell r="B4478">
            <v>683</v>
          </cell>
          <cell r="C4478">
            <v>29806503</v>
          </cell>
          <cell r="D4478">
            <v>683</v>
          </cell>
          <cell r="E4478" t="str">
            <v>INJECAO ADS</v>
          </cell>
          <cell r="F4478" t="str">
            <v>6" FAT BOY - RADIUS 15+LENGTH 8</v>
          </cell>
          <cell r="G4478">
            <v>2.222</v>
          </cell>
          <cell r="H4478">
            <v>1.007881424</v>
          </cell>
          <cell r="I4478">
            <v>1</v>
          </cell>
          <cell r="J4478">
            <v>120</v>
          </cell>
          <cell r="K4478">
            <v>5.5867000000000004</v>
          </cell>
          <cell r="L4478">
            <v>1.9996420000000001</v>
          </cell>
          <cell r="M4478" t="str">
            <v>TIGRE</v>
          </cell>
          <cell r="N4478">
            <v>683</v>
          </cell>
          <cell r="O4478" t="str">
            <v>BOX</v>
          </cell>
          <cell r="P4478" t="str">
            <v>B</v>
          </cell>
          <cell r="Q4478" t="str">
            <v>M</v>
          </cell>
          <cell r="R4478">
            <v>5.4614199407407416</v>
          </cell>
          <cell r="S4478">
            <v>5.8983335360000009</v>
          </cell>
          <cell r="T4478">
            <v>5.8983335360000009</v>
          </cell>
          <cell r="U4478">
            <v>5.8983335360000009</v>
          </cell>
          <cell r="V4478">
            <v>5.4690000000000003</v>
          </cell>
          <cell r="W4478">
            <v>5.4848999999999997</v>
          </cell>
          <cell r="X4478">
            <v>5.5867000000000004</v>
          </cell>
          <cell r="Y4478">
            <v>5.5867000000000004</v>
          </cell>
          <cell r="Z4478">
            <v>5.5867000000000004</v>
          </cell>
          <cell r="AA4478" t="str">
            <v>GAYLORD</v>
          </cell>
          <cell r="AB4478">
            <v>46006003</v>
          </cell>
          <cell r="AC4478">
            <v>5613</v>
          </cell>
          <cell r="AD4478" t="str">
            <v>IT-2002</v>
          </cell>
          <cell r="AE4478">
            <v>36</v>
          </cell>
          <cell r="AF4478">
            <v>0.72099999999999997</v>
          </cell>
          <cell r="AG4478">
            <v>0</v>
          </cell>
          <cell r="AI4478" t="str">
            <v/>
          </cell>
          <cell r="AJ4478" t="str">
            <v/>
          </cell>
          <cell r="AM4478" t="e">
            <v>#N/A</v>
          </cell>
        </row>
        <row r="4479">
          <cell r="A4479" t="str">
            <v>ACTIVE</v>
          </cell>
          <cell r="B4479">
            <v>693</v>
          </cell>
          <cell r="C4479">
            <v>29806504</v>
          </cell>
          <cell r="D4479">
            <v>693</v>
          </cell>
          <cell r="E4479" t="str">
            <v>INJECAO ADS</v>
          </cell>
          <cell r="F4479" t="str">
            <v>6" FAT BOY - RADIUS 15+LENGTH 10-7/8</v>
          </cell>
          <cell r="G4479">
            <v>2.83</v>
          </cell>
          <cell r="H4479">
            <v>1.2836653600000001</v>
          </cell>
          <cell r="I4479">
            <v>1</v>
          </cell>
          <cell r="J4479">
            <v>90</v>
          </cell>
          <cell r="K4479">
            <v>6.8903999999999996</v>
          </cell>
          <cell r="L4479">
            <v>3.3476030000000003</v>
          </cell>
          <cell r="M4479" t="str">
            <v>TIGRE</v>
          </cell>
          <cell r="N4479">
            <v>693</v>
          </cell>
          <cell r="O4479" t="str">
            <v>BOX</v>
          </cell>
          <cell r="P4479" t="str">
            <v>B</v>
          </cell>
          <cell r="Q4479" t="str">
            <v>M</v>
          </cell>
          <cell r="R4479">
            <v>6.7278807407407415</v>
          </cell>
          <cell r="S4479">
            <v>7.266111200000001</v>
          </cell>
          <cell r="T4479">
            <v>7.266111200000001</v>
          </cell>
          <cell r="U4479">
            <v>7.266111200000001</v>
          </cell>
          <cell r="V4479">
            <v>6.7380000000000004</v>
          </cell>
          <cell r="W4479">
            <v>6.7582000000000004</v>
          </cell>
          <cell r="X4479">
            <v>6.8903999999999996</v>
          </cell>
          <cell r="Y4479">
            <v>6.8903999999999996</v>
          </cell>
          <cell r="Z4479">
            <v>6.8903999999999996</v>
          </cell>
          <cell r="AA4479" t="str">
            <v>GAYLORD</v>
          </cell>
          <cell r="AB4479">
            <v>46006004</v>
          </cell>
          <cell r="AC4479">
            <v>5614</v>
          </cell>
          <cell r="AD4479" t="str">
            <v>IT-2002</v>
          </cell>
          <cell r="AE4479">
            <v>36</v>
          </cell>
          <cell r="AF4479">
            <v>0.72099999999999997</v>
          </cell>
          <cell r="AG4479">
            <v>0</v>
          </cell>
          <cell r="AI4479" t="str">
            <v/>
          </cell>
          <cell r="AJ4479" t="str">
            <v/>
          </cell>
          <cell r="AM4479" t="e">
            <v>#N/A</v>
          </cell>
        </row>
        <row r="4480">
          <cell r="A4480" t="str">
            <v>ACTIVE</v>
          </cell>
          <cell r="B4480">
            <v>6183</v>
          </cell>
          <cell r="C4480">
            <v>29806505</v>
          </cell>
          <cell r="D4480">
            <v>6183</v>
          </cell>
          <cell r="E4480" t="str">
            <v>INJECAO ADS</v>
          </cell>
          <cell r="F4480" t="str">
            <v>6" FAT BOY - RADIUS 15+LENGTH 17-1/4</v>
          </cell>
          <cell r="G4480">
            <v>4.47</v>
          </cell>
          <cell r="H4480">
            <v>2.02755624</v>
          </cell>
          <cell r="I4480">
            <v>1</v>
          </cell>
          <cell r="J4480">
            <v>50</v>
          </cell>
          <cell r="K4480">
            <v>10.117699999999999</v>
          </cell>
          <cell r="L4480">
            <v>4.3504110000000003</v>
          </cell>
          <cell r="M4480" t="str">
            <v>TIGRE</v>
          </cell>
          <cell r="N4480">
            <v>6183</v>
          </cell>
          <cell r="O4480" t="str">
            <v>BOX</v>
          </cell>
          <cell r="P4480" t="str">
            <v>D</v>
          </cell>
          <cell r="Q4480" t="str">
            <v>M</v>
          </cell>
          <cell r="R4480">
            <v>9.1410871407407406</v>
          </cell>
          <cell r="S4480">
            <v>9.872374112000001</v>
          </cell>
          <cell r="T4480">
            <v>9.872374112000001</v>
          </cell>
          <cell r="U4480">
            <v>9.872374112000001</v>
          </cell>
          <cell r="V4480">
            <v>9.8879999999999999</v>
          </cell>
          <cell r="W4480">
            <v>9.9184000000000001</v>
          </cell>
          <cell r="X4480">
            <v>10.117699999999999</v>
          </cell>
          <cell r="Y4480">
            <v>10.117699999999999</v>
          </cell>
          <cell r="Z4480">
            <v>10.117699999999999</v>
          </cell>
          <cell r="AA4480" t="str">
            <v>GAYLORD</v>
          </cell>
          <cell r="AB4480">
            <v>46006005</v>
          </cell>
          <cell r="AC4480">
            <v>5615</v>
          </cell>
          <cell r="AD4480" t="str">
            <v>IT-2002</v>
          </cell>
          <cell r="AE4480">
            <v>33</v>
          </cell>
          <cell r="AF4480">
            <v>0.72099999999999997</v>
          </cell>
          <cell r="AG4480">
            <v>0</v>
          </cell>
          <cell r="AI4480" t="str">
            <v/>
          </cell>
          <cell r="AJ4480" t="str">
            <v/>
          </cell>
          <cell r="AM4480" t="e">
            <v>#N/A</v>
          </cell>
        </row>
        <row r="4481">
          <cell r="A4481" t="str">
            <v>ACTIVE</v>
          </cell>
          <cell r="B4481" t="str">
            <v>4137-130</v>
          </cell>
          <cell r="C4481">
            <v>22870203</v>
          </cell>
          <cell r="E4481" t="str">
            <v>CPVC</v>
          </cell>
          <cell r="F4481" t="str">
            <v>CPVC REDUCTION BUSHING ASTM 1X1/2"</v>
          </cell>
          <cell r="G4481">
            <v>3.527392E-2</v>
          </cell>
          <cell r="H4481">
            <v>1.6E-2</v>
          </cell>
          <cell r="I4481">
            <v>10</v>
          </cell>
          <cell r="K4481">
            <v>7.23</v>
          </cell>
          <cell r="L4481">
            <v>0.13</v>
          </cell>
          <cell r="N4481">
            <v>0</v>
          </cell>
          <cell r="O4481">
            <v>10</v>
          </cell>
          <cell r="P4481" t="str">
            <v>A</v>
          </cell>
          <cell r="Q4481" t="str">
            <v>M</v>
          </cell>
          <cell r="V4481">
            <v>4.5999999999999996</v>
          </cell>
          <cell r="W4481" t="e">
            <v>#N/A</v>
          </cell>
          <cell r="X4481">
            <v>7.23</v>
          </cell>
          <cell r="Y4481">
            <v>7.23</v>
          </cell>
          <cell r="Z4481">
            <v>7.23</v>
          </cell>
          <cell r="AH4481" t="str">
            <v>*</v>
          </cell>
          <cell r="AI4481" t="str">
            <v>00816842023691</v>
          </cell>
          <cell r="AJ4481" t="str">
            <v/>
          </cell>
          <cell r="AM4481" t="e">
            <v>#N/A</v>
          </cell>
        </row>
        <row r="4482">
          <cell r="A4482" t="str">
            <v>ACTIVE</v>
          </cell>
          <cell r="B4482" t="str">
            <v>4137-166</v>
          </cell>
          <cell r="C4482">
            <v>22870211</v>
          </cell>
          <cell r="E4482" t="str">
            <v>CPVC</v>
          </cell>
          <cell r="F4482" t="str">
            <v>CPVC REDUCTION BUSHING ASTM 1.1/4X1/2"</v>
          </cell>
          <cell r="G4482">
            <v>0.51588107999999999</v>
          </cell>
          <cell r="H4482">
            <v>0.23400000000000001</v>
          </cell>
          <cell r="I4482">
            <v>10</v>
          </cell>
          <cell r="K4482">
            <v>10.4</v>
          </cell>
          <cell r="L4482">
            <v>0.15000000000000002</v>
          </cell>
          <cell r="N4482">
            <v>0</v>
          </cell>
          <cell r="O4482">
            <v>10</v>
          </cell>
          <cell r="P4482" t="str">
            <v>A</v>
          </cell>
          <cell r="Q4482" t="str">
            <v>M</v>
          </cell>
          <cell r="V4482">
            <v>6.02</v>
          </cell>
          <cell r="W4482" t="e">
            <v>#N/A</v>
          </cell>
          <cell r="X4482">
            <v>10.4</v>
          </cell>
          <cell r="Y4482">
            <v>10.4</v>
          </cell>
          <cell r="Z4482">
            <v>10.4</v>
          </cell>
          <cell r="AH4482" t="str">
            <v>*</v>
          </cell>
          <cell r="AI4482" t="str">
            <v>00816842024094</v>
          </cell>
          <cell r="AJ4482" t="str">
            <v/>
          </cell>
          <cell r="AM4482" t="e">
            <v>#N/A</v>
          </cell>
        </row>
        <row r="4483">
          <cell r="A4483" t="str">
            <v>ACTIVE</v>
          </cell>
          <cell r="B4483" t="str">
            <v>4137-167</v>
          </cell>
          <cell r="C4483">
            <v>22870220</v>
          </cell>
          <cell r="E4483" t="str">
            <v>CPVC</v>
          </cell>
          <cell r="F4483" t="str">
            <v>CPVC REDUCTION BUSHING ASTM  1.1/4X3/4"</v>
          </cell>
          <cell r="G4483">
            <v>0.55115499999999995</v>
          </cell>
          <cell r="H4483">
            <v>0.25</v>
          </cell>
          <cell r="I4483">
            <v>10</v>
          </cell>
          <cell r="K4483">
            <v>9.4</v>
          </cell>
          <cell r="L4483">
            <v>0.18000000000000002</v>
          </cell>
          <cell r="N4483">
            <v>0</v>
          </cell>
          <cell r="O4483">
            <v>10</v>
          </cell>
          <cell r="P4483" t="str">
            <v>A</v>
          </cell>
          <cell r="Q4483" t="str">
            <v>M</v>
          </cell>
          <cell r="V4483">
            <v>6.02</v>
          </cell>
          <cell r="W4483" t="e">
            <v>#N/A</v>
          </cell>
          <cell r="X4483">
            <v>9.4</v>
          </cell>
          <cell r="Y4483">
            <v>9.4</v>
          </cell>
          <cell r="Z4483">
            <v>9.4</v>
          </cell>
          <cell r="AH4483" t="str">
            <v>*</v>
          </cell>
          <cell r="AI4483" t="str">
            <v>00816842024513</v>
          </cell>
          <cell r="AJ4483" t="str">
            <v/>
          </cell>
          <cell r="AM4483" t="e">
            <v>#N/A</v>
          </cell>
        </row>
        <row r="4484">
          <cell r="A4484" t="str">
            <v>ACTIVE</v>
          </cell>
          <cell r="B4484" t="str">
            <v>4137-210</v>
          </cell>
          <cell r="C4484">
            <v>22870238</v>
          </cell>
          <cell r="E4484" t="str">
            <v>CPVC</v>
          </cell>
          <cell r="F4484" t="str">
            <v>CPVC REDUCTION BUSHING ASTM 1.1/2X3/4"</v>
          </cell>
          <cell r="G4484">
            <v>8.5980179999999989E-2</v>
          </cell>
          <cell r="H4484">
            <v>3.9E-2</v>
          </cell>
          <cell r="I4484">
            <v>10</v>
          </cell>
          <cell r="K4484">
            <v>12.23</v>
          </cell>
          <cell r="L4484">
            <v>0.35000000000000003</v>
          </cell>
          <cell r="N4484">
            <v>0</v>
          </cell>
          <cell r="O4484">
            <v>10</v>
          </cell>
          <cell r="P4484" t="str">
            <v>A</v>
          </cell>
          <cell r="Q4484" t="str">
            <v>M</v>
          </cell>
          <cell r="V4484">
            <v>7.92</v>
          </cell>
          <cell r="W4484" t="e">
            <v>#N/A</v>
          </cell>
          <cell r="X4484">
            <v>12.23</v>
          </cell>
          <cell r="Y4484">
            <v>12.23</v>
          </cell>
          <cell r="Z4484">
            <v>12.23</v>
          </cell>
          <cell r="AH4484" t="str">
            <v>*</v>
          </cell>
          <cell r="AI4484" t="str">
            <v>00816842024452</v>
          </cell>
          <cell r="AJ4484" t="str">
            <v/>
          </cell>
          <cell r="AM4484" t="e">
            <v>#N/A</v>
          </cell>
        </row>
        <row r="4485">
          <cell r="A4485" t="str">
            <v>ACTIVE</v>
          </cell>
          <cell r="B4485" t="str">
            <v>4137-211</v>
          </cell>
          <cell r="C4485">
            <v>22870246</v>
          </cell>
          <cell r="E4485" t="str">
            <v>CPVC</v>
          </cell>
          <cell r="F4485" t="str">
            <v>CPVC REDUCTION BUSHING ASTM 1.1/2X1"</v>
          </cell>
          <cell r="G4485">
            <v>8.3775559999999985E-2</v>
          </cell>
          <cell r="H4485">
            <v>3.7999999999999999E-2</v>
          </cell>
          <cell r="I4485">
            <v>10</v>
          </cell>
          <cell r="K4485">
            <v>11.6</v>
          </cell>
          <cell r="L4485">
            <v>0.33</v>
          </cell>
          <cell r="N4485">
            <v>0</v>
          </cell>
          <cell r="O4485">
            <v>10</v>
          </cell>
          <cell r="P4485" t="str">
            <v>A</v>
          </cell>
          <cell r="Q4485" t="str">
            <v>M</v>
          </cell>
          <cell r="V4485">
            <v>7.92</v>
          </cell>
          <cell r="W4485" t="e">
            <v>#N/A</v>
          </cell>
          <cell r="X4485">
            <v>11.6</v>
          </cell>
          <cell r="Y4485">
            <v>11.6</v>
          </cell>
          <cell r="Z4485">
            <v>11.6</v>
          </cell>
          <cell r="AH4485" t="str">
            <v>*</v>
          </cell>
          <cell r="AI4485" t="str">
            <v>00816842024117</v>
          </cell>
          <cell r="AJ4485" t="str">
            <v/>
          </cell>
          <cell r="AM4485" t="e">
            <v>#N/A</v>
          </cell>
        </row>
        <row r="4486">
          <cell r="A4486" t="str">
            <v>ACTIVE</v>
          </cell>
          <cell r="B4486" t="str">
            <v>4137-249</v>
          </cell>
          <cell r="C4486">
            <v>22870254</v>
          </cell>
          <cell r="E4486" t="str">
            <v>CPVC</v>
          </cell>
          <cell r="F4486" t="str">
            <v>CPVC REDUCTION BUSHING ASTM 2X1"</v>
          </cell>
          <cell r="G4486">
            <v>0.17857421999999998</v>
          </cell>
          <cell r="H4486">
            <v>8.1000000000000003E-2</v>
          </cell>
          <cell r="I4486">
            <v>10</v>
          </cell>
          <cell r="K4486">
            <v>26.19</v>
          </cell>
          <cell r="L4486">
            <v>0.47000000000000003</v>
          </cell>
          <cell r="N4486">
            <v>0</v>
          </cell>
          <cell r="O4486">
            <v>10</v>
          </cell>
          <cell r="P4486" t="str">
            <v>A</v>
          </cell>
          <cell r="Q4486" t="str">
            <v>M</v>
          </cell>
          <cell r="V4486">
            <v>17.88</v>
          </cell>
          <cell r="W4486" t="e">
            <v>#N/A</v>
          </cell>
          <cell r="X4486">
            <v>26.19</v>
          </cell>
          <cell r="Y4486">
            <v>26.19</v>
          </cell>
          <cell r="Z4486">
            <v>26.19</v>
          </cell>
          <cell r="AH4486" t="str">
            <v>*</v>
          </cell>
          <cell r="AI4486" t="str">
            <v>00816842024193</v>
          </cell>
          <cell r="AJ4486" t="str">
            <v/>
          </cell>
          <cell r="AM4486" t="e">
            <v>#N/A</v>
          </cell>
        </row>
        <row r="4487">
          <cell r="A4487" t="str">
            <v>ACTIVE</v>
          </cell>
          <cell r="B4487" t="str">
            <v>4137-131</v>
          </cell>
          <cell r="C4487">
            <v>22870351</v>
          </cell>
          <cell r="E4487" t="str">
            <v>CPVC</v>
          </cell>
          <cell r="F4487" t="str">
            <v>CPVC REDUCTION BUSHING ASTM 1" X 3/4"</v>
          </cell>
          <cell r="G4487">
            <v>1.9841579999999998E-2</v>
          </cell>
          <cell r="H4487">
            <v>8.9999999999999993E-3</v>
          </cell>
          <cell r="I4487">
            <v>10</v>
          </cell>
          <cell r="K4487">
            <v>7.23</v>
          </cell>
          <cell r="L4487">
            <v>0.12</v>
          </cell>
          <cell r="N4487">
            <v>0</v>
          </cell>
          <cell r="O4487">
            <v>10</v>
          </cell>
          <cell r="P4487" t="str">
            <v>A</v>
          </cell>
          <cell r="Q4487" t="str">
            <v>M</v>
          </cell>
          <cell r="V4487">
            <v>4.5999999999999996</v>
          </cell>
          <cell r="W4487" t="e">
            <v>#N/A</v>
          </cell>
          <cell r="X4487">
            <v>7.23</v>
          </cell>
          <cell r="Y4487">
            <v>7.23</v>
          </cell>
          <cell r="Z4487">
            <v>7.23</v>
          </cell>
          <cell r="AH4487" t="str">
            <v>*</v>
          </cell>
          <cell r="AI4487" t="str">
            <v>00816842024575</v>
          </cell>
          <cell r="AJ4487" t="str">
            <v/>
          </cell>
          <cell r="AM4487" t="e">
            <v>#N/A</v>
          </cell>
        </row>
        <row r="4488">
          <cell r="A4488" t="str">
            <v>ACTIVE</v>
          </cell>
          <cell r="B4488" t="str">
            <v>4137-168</v>
          </cell>
          <cell r="C4488">
            <v>22870360</v>
          </cell>
          <cell r="E4488" t="str">
            <v>CPVC</v>
          </cell>
          <cell r="F4488" t="str">
            <v>CPVC REDUCTION BUSHING ASTM 1.1/4X 1"</v>
          </cell>
          <cell r="G4488">
            <v>4.1887779999999993E-2</v>
          </cell>
          <cell r="H4488">
            <v>1.9E-2</v>
          </cell>
          <cell r="I4488">
            <v>10</v>
          </cell>
          <cell r="K4488">
            <v>8.2100000000000009</v>
          </cell>
          <cell r="L4488">
            <v>0.31</v>
          </cell>
          <cell r="N4488">
            <v>0</v>
          </cell>
          <cell r="O4488">
            <v>10</v>
          </cell>
          <cell r="P4488" t="str">
            <v>A</v>
          </cell>
          <cell r="Q4488" t="str">
            <v>M</v>
          </cell>
          <cell r="V4488">
            <v>5.61</v>
          </cell>
          <cell r="W4488" t="e">
            <v>#N/A</v>
          </cell>
          <cell r="X4488">
            <v>8.2100000000000009</v>
          </cell>
          <cell r="Y4488">
            <v>8.2100000000000009</v>
          </cell>
          <cell r="Z4488">
            <v>8.2100000000000009</v>
          </cell>
          <cell r="AH4488" t="str">
            <v>*</v>
          </cell>
          <cell r="AI4488" t="str">
            <v>00816842024537</v>
          </cell>
          <cell r="AJ4488" t="str">
            <v/>
          </cell>
          <cell r="AM4488" t="e">
            <v>#N/A</v>
          </cell>
        </row>
        <row r="4489">
          <cell r="A4489" t="str">
            <v>ACTIVE</v>
          </cell>
          <cell r="B4489" t="str">
            <v>4137-212</v>
          </cell>
          <cell r="C4489">
            <v>22870378</v>
          </cell>
          <cell r="E4489" t="str">
            <v>CPVC</v>
          </cell>
          <cell r="F4489" t="str">
            <v>CPVC REDUCTION BUSHING ASTM 1.1/2" X1.1/4</v>
          </cell>
          <cell r="G4489">
            <v>5.5115499999999998E-2</v>
          </cell>
          <cell r="H4489">
            <v>2.5000000000000001E-2</v>
          </cell>
          <cell r="I4489">
            <v>10</v>
          </cell>
          <cell r="K4489">
            <v>11.6</v>
          </cell>
          <cell r="L4489">
            <v>0.44</v>
          </cell>
          <cell r="N4489">
            <v>0</v>
          </cell>
          <cell r="O4489">
            <v>10</v>
          </cell>
          <cell r="P4489" t="str">
            <v>A</v>
          </cell>
          <cell r="Q4489" t="str">
            <v>M</v>
          </cell>
          <cell r="V4489">
            <v>7.92</v>
          </cell>
          <cell r="W4489" t="e">
            <v>#N/A</v>
          </cell>
          <cell r="X4489">
            <v>11.6</v>
          </cell>
          <cell r="Y4489">
            <v>11.6</v>
          </cell>
          <cell r="Z4489">
            <v>11.6</v>
          </cell>
          <cell r="AH4489" t="str">
            <v>*</v>
          </cell>
          <cell r="AI4489" t="str">
            <v>00816842024551</v>
          </cell>
          <cell r="AJ4489" t="str">
            <v/>
          </cell>
          <cell r="AM4489" t="e">
            <v>#N/A</v>
          </cell>
        </row>
        <row r="4490">
          <cell r="A4490" t="str">
            <v>ACTIVE</v>
          </cell>
          <cell r="B4490" t="str">
            <v>4137-250</v>
          </cell>
          <cell r="C4490">
            <v>22870386</v>
          </cell>
          <cell r="E4490" t="str">
            <v>CPVC</v>
          </cell>
          <cell r="F4490" t="str">
            <v>CPVC REDUCTION BUSHING ASTM 2X1.1/4"</v>
          </cell>
          <cell r="G4490">
            <v>0.19400655999999997</v>
          </cell>
          <cell r="H4490">
            <v>8.7999999999999995E-2</v>
          </cell>
          <cell r="I4490">
            <v>10</v>
          </cell>
          <cell r="K4490">
            <v>30.85</v>
          </cell>
          <cell r="L4490">
            <v>0.63</v>
          </cell>
          <cell r="N4490">
            <v>0</v>
          </cell>
          <cell r="O4490">
            <v>10</v>
          </cell>
          <cell r="P4490" t="str">
            <v>A</v>
          </cell>
          <cell r="Q4490" t="str">
            <v>M</v>
          </cell>
          <cell r="V4490">
            <v>19.16</v>
          </cell>
          <cell r="W4490" t="e">
            <v>#N/A</v>
          </cell>
          <cell r="X4490">
            <v>30.85</v>
          </cell>
          <cell r="Y4490">
            <v>30.85</v>
          </cell>
          <cell r="Z4490">
            <v>30.85</v>
          </cell>
          <cell r="AH4490" t="str">
            <v>*</v>
          </cell>
          <cell r="AI4490" t="str">
            <v>00816842024216</v>
          </cell>
          <cell r="AJ4490" t="str">
            <v/>
          </cell>
          <cell r="AM4490" t="e">
            <v>#N/A</v>
          </cell>
        </row>
        <row r="4491">
          <cell r="A4491" t="str">
            <v>ACTIVE</v>
          </cell>
          <cell r="B4491" t="str">
            <v>4137-251</v>
          </cell>
          <cell r="C4491">
            <v>22870394</v>
          </cell>
          <cell r="E4491" t="str">
            <v>CPVC</v>
          </cell>
          <cell r="F4491" t="str">
            <v>CPVC REDUCTION BUSHING ASTM 2" X1.1/2"</v>
          </cell>
          <cell r="G4491">
            <v>0.16093725999999997</v>
          </cell>
          <cell r="H4491">
            <v>7.2999999999999995E-2</v>
          </cell>
          <cell r="I4491">
            <v>10</v>
          </cell>
          <cell r="K4491">
            <v>26.19</v>
          </cell>
          <cell r="L4491">
            <v>0.57999999999999996</v>
          </cell>
          <cell r="N4491">
            <v>0</v>
          </cell>
          <cell r="O4491">
            <v>10</v>
          </cell>
          <cell r="P4491" t="str">
            <v>A</v>
          </cell>
          <cell r="Q4491" t="str">
            <v>M</v>
          </cell>
          <cell r="V4491">
            <v>17.88</v>
          </cell>
          <cell r="W4491" t="e">
            <v>#N/A</v>
          </cell>
          <cell r="X4491">
            <v>26.19</v>
          </cell>
          <cell r="Y4491">
            <v>26.19</v>
          </cell>
          <cell r="Z4491">
            <v>26.19</v>
          </cell>
          <cell r="AH4491" t="str">
            <v>*</v>
          </cell>
          <cell r="AI4491" t="str">
            <v>00816842024414</v>
          </cell>
          <cell r="AJ4491" t="str">
            <v/>
          </cell>
          <cell r="AM4491" t="e">
            <v>#N/A</v>
          </cell>
        </row>
        <row r="4492">
          <cell r="A4492" t="str">
            <v>ACTIVE</v>
          </cell>
          <cell r="B4492" t="str">
            <v>4147-012</v>
          </cell>
          <cell r="C4492">
            <v>22870440</v>
          </cell>
          <cell r="E4492" t="str">
            <v>CPVC</v>
          </cell>
          <cell r="F4492" t="str">
            <v>CPVC CAP ASTM 1.1/4"</v>
          </cell>
          <cell r="G4492">
            <v>7.2752459999999991E-2</v>
          </cell>
          <cell r="H4492">
            <v>3.3000000000000002E-2</v>
          </cell>
          <cell r="I4492">
            <v>10</v>
          </cell>
          <cell r="K4492">
            <v>10.56</v>
          </cell>
          <cell r="L4492">
            <v>0.25</v>
          </cell>
          <cell r="N4492">
            <v>0</v>
          </cell>
          <cell r="O4492">
            <v>10</v>
          </cell>
          <cell r="P4492" t="str">
            <v>A</v>
          </cell>
          <cell r="Q4492" t="str">
            <v>M</v>
          </cell>
          <cell r="V4492">
            <v>6.97</v>
          </cell>
          <cell r="W4492" t="e">
            <v>#N/A</v>
          </cell>
          <cell r="X4492">
            <v>10.56</v>
          </cell>
          <cell r="Y4492">
            <v>10.56</v>
          </cell>
          <cell r="Z4492">
            <v>10.56</v>
          </cell>
          <cell r="AH4492" t="str">
            <v>*</v>
          </cell>
          <cell r="AI4492" t="str">
            <v>00816842024315</v>
          </cell>
          <cell r="AJ4492" t="str">
            <v/>
          </cell>
          <cell r="AM4492" t="e">
            <v>#N/A</v>
          </cell>
        </row>
        <row r="4493">
          <cell r="A4493" t="str">
            <v>ACTIVE</v>
          </cell>
          <cell r="B4493" t="str">
            <v>4147-015</v>
          </cell>
          <cell r="C4493">
            <v>22870459</v>
          </cell>
          <cell r="E4493" t="str">
            <v>CPVC</v>
          </cell>
          <cell r="F4493" t="str">
            <v>CPVC CAP ASTM 1.1/2"</v>
          </cell>
          <cell r="G4493">
            <v>0.11684485999999998</v>
          </cell>
          <cell r="H4493">
            <v>5.2999999999999999E-2</v>
          </cell>
          <cell r="I4493">
            <v>10</v>
          </cell>
          <cell r="K4493">
            <v>16.239999999999998</v>
          </cell>
          <cell r="L4493">
            <v>0.33</v>
          </cell>
          <cell r="N4493">
            <v>0</v>
          </cell>
          <cell r="O4493">
            <v>10</v>
          </cell>
          <cell r="P4493" t="str">
            <v>A</v>
          </cell>
          <cell r="Q4493" t="str">
            <v>M</v>
          </cell>
          <cell r="V4493">
            <v>10.72</v>
          </cell>
          <cell r="W4493" t="e">
            <v>#N/A</v>
          </cell>
          <cell r="X4493">
            <v>16.239999999999998</v>
          </cell>
          <cell r="Y4493">
            <v>16.239999999999998</v>
          </cell>
          <cell r="Z4493">
            <v>16.239999999999998</v>
          </cell>
          <cell r="AH4493" t="str">
            <v>*</v>
          </cell>
          <cell r="AI4493" t="str">
            <v>00816842024391</v>
          </cell>
          <cell r="AJ4493" t="str">
            <v/>
          </cell>
          <cell r="AM4493" t="e">
            <v>#N/A</v>
          </cell>
        </row>
        <row r="4494">
          <cell r="A4494" t="str">
            <v>ACTIVE</v>
          </cell>
          <cell r="B4494" t="str">
            <v>4147-020</v>
          </cell>
          <cell r="C4494">
            <v>22870466</v>
          </cell>
          <cell r="E4494" t="str">
            <v>CPVC</v>
          </cell>
          <cell r="F4494" t="str">
            <v>CPVC CAP ASTM 2"</v>
          </cell>
          <cell r="G4494">
            <v>0.25353130000000001</v>
          </cell>
          <cell r="H4494">
            <v>0.115</v>
          </cell>
          <cell r="I4494">
            <v>10</v>
          </cell>
          <cell r="K4494">
            <v>32.799999999999997</v>
          </cell>
          <cell r="L4494">
            <v>0.52</v>
          </cell>
          <cell r="N4494">
            <v>0</v>
          </cell>
          <cell r="O4494">
            <v>10</v>
          </cell>
          <cell r="P4494" t="str">
            <v>A</v>
          </cell>
          <cell r="Q4494" t="str">
            <v>M</v>
          </cell>
          <cell r="V4494">
            <v>21.63</v>
          </cell>
          <cell r="W4494" t="e">
            <v>#N/A</v>
          </cell>
          <cell r="X4494">
            <v>32.799999999999997</v>
          </cell>
          <cell r="Y4494">
            <v>32.799999999999997</v>
          </cell>
          <cell r="Z4494">
            <v>32.799999999999997</v>
          </cell>
          <cell r="AH4494" t="str">
            <v>*</v>
          </cell>
          <cell r="AI4494" t="str">
            <v>00816842024339</v>
          </cell>
          <cell r="AJ4494" t="str">
            <v/>
          </cell>
          <cell r="AM4494" t="e">
            <v>#N/A</v>
          </cell>
        </row>
        <row r="4495">
          <cell r="A4495" t="str">
            <v>ACTIVE</v>
          </cell>
          <cell r="B4495" t="str">
            <v>4136-012BR</v>
          </cell>
          <cell r="C4495">
            <v>22870204</v>
          </cell>
          <cell r="E4495" t="str">
            <v>CPVC</v>
          </cell>
          <cell r="F4495" t="str">
            <v>CPVC MALE ADAPTER ASTM 1.1/4" BRASS X CPVC</v>
          </cell>
          <cell r="G4495">
            <v>9.4798659999999979E-2</v>
          </cell>
          <cell r="H4495">
            <v>4.2999999999999997E-2</v>
          </cell>
          <cell r="I4495">
            <v>10</v>
          </cell>
          <cell r="K4495">
            <v>201.46</v>
          </cell>
          <cell r="L4495">
            <v>6.27</v>
          </cell>
          <cell r="N4495">
            <v>0</v>
          </cell>
          <cell r="O4495">
            <v>10</v>
          </cell>
          <cell r="P4495" t="str">
            <v>A</v>
          </cell>
          <cell r="Q4495" t="str">
            <v>M</v>
          </cell>
          <cell r="V4495" t="e">
            <v>#N/A</v>
          </cell>
          <cell r="W4495" t="e">
            <v>#N/A</v>
          </cell>
          <cell r="X4495">
            <v>201.46</v>
          </cell>
          <cell r="Y4495">
            <v>201.46</v>
          </cell>
          <cell r="Z4495">
            <v>201.46</v>
          </cell>
          <cell r="AH4495" t="str">
            <v>*</v>
          </cell>
          <cell r="AI4495" t="str">
            <v>00816842020003</v>
          </cell>
          <cell r="AJ4495" t="str">
            <v/>
          </cell>
          <cell r="AM4495" t="e">
            <v>#N/A</v>
          </cell>
        </row>
        <row r="4496">
          <cell r="A4496" t="str">
            <v>ACTIVE</v>
          </cell>
          <cell r="B4496" t="str">
            <v>4136-015BR</v>
          </cell>
          <cell r="C4496">
            <v>22870208</v>
          </cell>
          <cell r="E4496" t="str">
            <v>CPVC</v>
          </cell>
          <cell r="F4496" t="str">
            <v>CPVC MALE ADAPTER ASTM 1.1/2" BRASS X CPVC</v>
          </cell>
          <cell r="G4496">
            <v>0.91932653999999991</v>
          </cell>
          <cell r="H4496">
            <v>0.41699999999999998</v>
          </cell>
          <cell r="I4496">
            <v>10</v>
          </cell>
          <cell r="K4496">
            <v>229.72</v>
          </cell>
          <cell r="L4496">
            <v>8.5</v>
          </cell>
          <cell r="N4496">
            <v>0</v>
          </cell>
          <cell r="O4496">
            <v>10</v>
          </cell>
          <cell r="P4496" t="str">
            <v>A</v>
          </cell>
          <cell r="Q4496" t="str">
            <v>M</v>
          </cell>
          <cell r="V4496" t="e">
            <v>#N/A</v>
          </cell>
          <cell r="W4496" t="e">
            <v>#N/A</v>
          </cell>
          <cell r="X4496">
            <v>229.72</v>
          </cell>
          <cell r="Y4496">
            <v>229.72</v>
          </cell>
          <cell r="Z4496">
            <v>229.72</v>
          </cell>
          <cell r="AH4496" t="str">
            <v>*</v>
          </cell>
          <cell r="AI4496" t="str">
            <v>00816842020010</v>
          </cell>
          <cell r="AJ4496" t="str">
            <v/>
          </cell>
          <cell r="AM4496" t="e">
            <v>#N/A</v>
          </cell>
        </row>
        <row r="4497">
          <cell r="A4497" t="str">
            <v>ACTIVE</v>
          </cell>
          <cell r="B4497" t="str">
            <v>4136-020BR</v>
          </cell>
          <cell r="C4497">
            <v>22870207</v>
          </cell>
          <cell r="E4497" t="str">
            <v>CPVC</v>
          </cell>
          <cell r="F4497" t="str">
            <v>CPVC MALE ADAPTER ASTM 2" BRASS X CPVC</v>
          </cell>
          <cell r="G4497">
            <v>0.31305603999999992</v>
          </cell>
          <cell r="H4497">
            <v>0.14199999999999999</v>
          </cell>
          <cell r="I4497">
            <v>10</v>
          </cell>
          <cell r="K4497">
            <v>453.81</v>
          </cell>
          <cell r="L4497">
            <v>12.41</v>
          </cell>
          <cell r="N4497">
            <v>0</v>
          </cell>
          <cell r="O4497">
            <v>10</v>
          </cell>
          <cell r="P4497" t="str">
            <v>A</v>
          </cell>
          <cell r="Q4497" t="str">
            <v>M</v>
          </cell>
          <cell r="V4497" t="e">
            <v>#N/A</v>
          </cell>
          <cell r="W4497" t="e">
            <v>#N/A</v>
          </cell>
          <cell r="X4497">
            <v>453.81</v>
          </cell>
          <cell r="Y4497">
            <v>453.81</v>
          </cell>
          <cell r="Z4497">
            <v>453.81</v>
          </cell>
          <cell r="AH4497" t="str">
            <v>*</v>
          </cell>
          <cell r="AI4497" t="str">
            <v>00816842020027</v>
          </cell>
          <cell r="AJ4497" t="str">
            <v/>
          </cell>
          <cell r="AM4497" t="e">
            <v>#N/A</v>
          </cell>
        </row>
        <row r="4498">
          <cell r="A4498" t="str">
            <v>ACTIVE</v>
          </cell>
          <cell r="B4498" t="str">
            <v>4147-010</v>
          </cell>
          <cell r="C4498">
            <v>22870602</v>
          </cell>
          <cell r="E4498" t="str">
            <v>CPVC</v>
          </cell>
          <cell r="F4498" t="str">
            <v>CPVC CAP ASTM 1"</v>
          </cell>
          <cell r="G4498">
            <v>4.8501639999999992E-2</v>
          </cell>
          <cell r="H4498">
            <v>2.1999999999999999E-2</v>
          </cell>
          <cell r="I4498">
            <v>10</v>
          </cell>
          <cell r="K4498">
            <v>7.42</v>
          </cell>
          <cell r="L4498">
            <v>0.27</v>
          </cell>
          <cell r="N4498">
            <v>0</v>
          </cell>
          <cell r="O4498">
            <v>10</v>
          </cell>
          <cell r="P4498" t="str">
            <v>A</v>
          </cell>
          <cell r="Q4498" t="str">
            <v>M</v>
          </cell>
          <cell r="V4498">
            <v>5.07</v>
          </cell>
          <cell r="W4498" t="e">
            <v>#N/A</v>
          </cell>
          <cell r="X4498">
            <v>7.42</v>
          </cell>
          <cell r="Y4498">
            <v>7.42</v>
          </cell>
          <cell r="Z4498">
            <v>7.42</v>
          </cell>
          <cell r="AH4498" t="str">
            <v>*</v>
          </cell>
          <cell r="AI4498" t="str">
            <v>00816842024490</v>
          </cell>
          <cell r="AJ4498" t="str">
            <v/>
          </cell>
          <cell r="AM4498" t="e">
            <v>#N/A</v>
          </cell>
        </row>
        <row r="4499">
          <cell r="A4499" t="str">
            <v>ACTIVE</v>
          </cell>
          <cell r="B4499" t="str">
            <v>4136-101BR</v>
          </cell>
          <cell r="C4499">
            <v>22870629</v>
          </cell>
          <cell r="E4499" t="str">
            <v>CPVC</v>
          </cell>
          <cell r="F4499" t="str">
            <v>CPVC MALE ADAPTER ASTM 3/4X1/2" BRASS X CPVC</v>
          </cell>
          <cell r="G4499">
            <v>0.13889105999999998</v>
          </cell>
          <cell r="H4499">
            <v>6.3E-2</v>
          </cell>
          <cell r="I4499">
            <v>10</v>
          </cell>
          <cell r="K4499">
            <v>49.88</v>
          </cell>
          <cell r="L4499">
            <v>0.86</v>
          </cell>
          <cell r="N4499">
            <v>0</v>
          </cell>
          <cell r="O4499">
            <v>10</v>
          </cell>
          <cell r="P4499" t="str">
            <v>A</v>
          </cell>
          <cell r="Q4499" t="str">
            <v>M</v>
          </cell>
          <cell r="V4499">
            <v>3.85</v>
          </cell>
          <cell r="W4499" t="e">
            <v>#N/A</v>
          </cell>
          <cell r="X4499">
            <v>49.88</v>
          </cell>
          <cell r="Y4499">
            <v>49.88</v>
          </cell>
          <cell r="Z4499">
            <v>49.88</v>
          </cell>
          <cell r="AH4499" t="str">
            <v>*</v>
          </cell>
          <cell r="AI4499" t="str">
            <v>00816842023592</v>
          </cell>
          <cell r="AJ4499" t="str">
            <v/>
          </cell>
          <cell r="AM4499" t="e">
            <v>#N/A</v>
          </cell>
        </row>
        <row r="4500">
          <cell r="A4500" t="str">
            <v>ACTIVE</v>
          </cell>
          <cell r="B4500" t="str">
            <v>4136-010BR</v>
          </cell>
          <cell r="C4500">
            <v>22870653</v>
          </cell>
          <cell r="E4500" t="str">
            <v>CPVC</v>
          </cell>
          <cell r="F4500" t="str">
            <v>CPVC MALE ADAPTER ASTM 1" BRASS X CPVC</v>
          </cell>
          <cell r="G4500">
            <v>0.42769627999999998</v>
          </cell>
          <cell r="H4500">
            <v>0.19400000000000001</v>
          </cell>
          <cell r="I4500">
            <v>10</v>
          </cell>
          <cell r="K4500">
            <v>149.66999999999999</v>
          </cell>
          <cell r="L4500">
            <v>1.84</v>
          </cell>
          <cell r="N4500">
            <v>0</v>
          </cell>
          <cell r="O4500">
            <v>10</v>
          </cell>
          <cell r="P4500" t="str">
            <v>A</v>
          </cell>
          <cell r="Q4500" t="str">
            <v>M</v>
          </cell>
          <cell r="V4500">
            <v>10.16</v>
          </cell>
          <cell r="W4500" t="e">
            <v>#N/A</v>
          </cell>
          <cell r="X4500">
            <v>149.66999999999999</v>
          </cell>
          <cell r="Y4500">
            <v>149.66999999999999</v>
          </cell>
          <cell r="Z4500">
            <v>149.66999999999999</v>
          </cell>
          <cell r="AH4500" t="str">
            <v>*</v>
          </cell>
          <cell r="AI4500" t="str">
            <v>00816842023714</v>
          </cell>
          <cell r="AJ4500" t="str">
            <v/>
          </cell>
          <cell r="AM4500" t="e">
            <v>#N/A</v>
          </cell>
        </row>
        <row r="4501">
          <cell r="A4501" t="str">
            <v>ACTIVE</v>
          </cell>
          <cell r="B4501" t="str">
            <v>4117-010</v>
          </cell>
          <cell r="C4501">
            <v>22870807</v>
          </cell>
          <cell r="E4501" t="str">
            <v>CPVC</v>
          </cell>
          <cell r="F4501" t="str">
            <v>45º CPVC ELBOW ASTM 1"</v>
          </cell>
          <cell r="G4501">
            <v>7.936631999999999E-2</v>
          </cell>
          <cell r="H4501">
            <v>3.5999999999999997E-2</v>
          </cell>
          <cell r="I4501">
            <v>10</v>
          </cell>
          <cell r="K4501">
            <v>9.3800000000000008</v>
          </cell>
          <cell r="L4501">
            <v>0.19</v>
          </cell>
          <cell r="N4501">
            <v>0</v>
          </cell>
          <cell r="O4501">
            <v>10</v>
          </cell>
          <cell r="P4501" t="str">
            <v>A</v>
          </cell>
          <cell r="Q4501" t="str">
            <v>M</v>
          </cell>
          <cell r="V4501">
            <v>6.77</v>
          </cell>
          <cell r="W4501" t="e">
            <v>#N/A</v>
          </cell>
          <cell r="X4501">
            <v>9.3800000000000008</v>
          </cell>
          <cell r="Y4501">
            <v>9.3800000000000008</v>
          </cell>
          <cell r="Z4501">
            <v>9.3800000000000008</v>
          </cell>
          <cell r="AH4501" t="str">
            <v>*</v>
          </cell>
          <cell r="AI4501" t="str">
            <v>00816842024278</v>
          </cell>
          <cell r="AJ4501" t="str">
            <v/>
          </cell>
          <cell r="AM4501" t="e">
            <v>#N/A</v>
          </cell>
        </row>
        <row r="4502">
          <cell r="A4502" t="str">
            <v>ACTIVE</v>
          </cell>
          <cell r="B4502" t="str">
            <v>4117-012</v>
          </cell>
          <cell r="C4502">
            <v>22870814</v>
          </cell>
          <cell r="E4502" t="str">
            <v>CPVC</v>
          </cell>
          <cell r="F4502" t="str">
            <v>45º CPVC ELBOW ASTM  1.1/4"</v>
          </cell>
          <cell r="G4502">
            <v>0.13007257999999999</v>
          </cell>
          <cell r="H4502">
            <v>5.8999999999999997E-2</v>
          </cell>
          <cell r="I4502">
            <v>10</v>
          </cell>
          <cell r="K4502">
            <v>21.01</v>
          </cell>
          <cell r="L4502">
            <v>0.41000000000000003</v>
          </cell>
          <cell r="N4502">
            <v>0</v>
          </cell>
          <cell r="O4502">
            <v>10</v>
          </cell>
          <cell r="P4502" t="str">
            <v>A</v>
          </cell>
          <cell r="Q4502" t="str">
            <v>M</v>
          </cell>
          <cell r="V4502">
            <v>14.34</v>
          </cell>
          <cell r="W4502" t="e">
            <v>#N/A</v>
          </cell>
          <cell r="X4502">
            <v>21.01</v>
          </cell>
          <cell r="Y4502">
            <v>21.01</v>
          </cell>
          <cell r="Z4502">
            <v>21.01</v>
          </cell>
          <cell r="AH4502" t="str">
            <v>*</v>
          </cell>
          <cell r="AI4502" t="str">
            <v>00816842024476</v>
          </cell>
          <cell r="AJ4502" t="str">
            <v/>
          </cell>
          <cell r="AM4502" t="e">
            <v>#N/A</v>
          </cell>
        </row>
        <row r="4503">
          <cell r="A4503" t="str">
            <v>ACTIVE</v>
          </cell>
          <cell r="B4503" t="str">
            <v>4117-015</v>
          </cell>
          <cell r="C4503">
            <v>22870822</v>
          </cell>
          <cell r="E4503" t="str">
            <v>CPVC</v>
          </cell>
          <cell r="F4503" t="str">
            <v>45º CPVC ELBOW ASTM  1.1/2"</v>
          </cell>
          <cell r="G4503">
            <v>0.20502965999999997</v>
          </cell>
          <cell r="H4503">
            <v>9.2999999999999999E-2</v>
          </cell>
          <cell r="I4503">
            <v>10</v>
          </cell>
          <cell r="K4503">
            <v>30.43</v>
          </cell>
          <cell r="L4503">
            <v>0.49</v>
          </cell>
          <cell r="N4503">
            <v>0</v>
          </cell>
          <cell r="O4503">
            <v>10</v>
          </cell>
          <cell r="P4503" t="str">
            <v>A</v>
          </cell>
          <cell r="Q4503" t="str">
            <v>M</v>
          </cell>
          <cell r="V4503">
            <v>20.78</v>
          </cell>
          <cell r="W4503" t="e">
            <v>#N/A</v>
          </cell>
          <cell r="X4503">
            <v>30.43</v>
          </cell>
          <cell r="Y4503">
            <v>30.43</v>
          </cell>
          <cell r="Z4503">
            <v>30.43</v>
          </cell>
          <cell r="AH4503" t="str">
            <v>*</v>
          </cell>
          <cell r="AI4503" t="str">
            <v>00816842024377</v>
          </cell>
          <cell r="AJ4503" t="str">
            <v/>
          </cell>
          <cell r="AM4503" t="e">
            <v>#N/A</v>
          </cell>
        </row>
        <row r="4504">
          <cell r="A4504" t="str">
            <v>ACTIVE</v>
          </cell>
          <cell r="B4504" t="str">
            <v>4117-020</v>
          </cell>
          <cell r="C4504">
            <v>22870831</v>
          </cell>
          <cell r="E4504" t="str">
            <v>CPVC</v>
          </cell>
          <cell r="F4504" t="str">
            <v>45º CPVC ELBOW ASTM      2"</v>
          </cell>
          <cell r="G4504">
            <v>0.45635633999999992</v>
          </cell>
          <cell r="H4504">
            <v>0.20699999999999999</v>
          </cell>
          <cell r="I4504">
            <v>10</v>
          </cell>
          <cell r="K4504">
            <v>60.26</v>
          </cell>
          <cell r="L4504">
            <v>1.06</v>
          </cell>
          <cell r="N4504">
            <v>0</v>
          </cell>
          <cell r="O4504">
            <v>10</v>
          </cell>
          <cell r="P4504" t="str">
            <v>A</v>
          </cell>
          <cell r="Q4504" t="str">
            <v>M</v>
          </cell>
          <cell r="V4504">
            <v>43.51</v>
          </cell>
          <cell r="W4504" t="e">
            <v>#N/A</v>
          </cell>
          <cell r="X4504">
            <v>60.26</v>
          </cell>
          <cell r="Y4504">
            <v>60.26</v>
          </cell>
          <cell r="Z4504">
            <v>60.26</v>
          </cell>
          <cell r="AH4504" t="str">
            <v>*</v>
          </cell>
          <cell r="AI4504" t="str">
            <v>00816842024131</v>
          </cell>
          <cell r="AJ4504" t="str">
            <v/>
          </cell>
          <cell r="AM4504" t="e">
            <v>#N/A</v>
          </cell>
        </row>
        <row r="4505">
          <cell r="A4505" t="str">
            <v>ACTIVE</v>
          </cell>
          <cell r="B4505" t="str">
            <v>4106-010</v>
          </cell>
          <cell r="C4505">
            <v>22871005</v>
          </cell>
          <cell r="E4505" t="str">
            <v>CPVC</v>
          </cell>
          <cell r="F4505" t="str">
            <v>90º CPVC ELBOW ASTM 1"</v>
          </cell>
          <cell r="G4505">
            <v>0.10802637999999999</v>
          </cell>
          <cell r="H4505">
            <v>4.9000000000000002E-2</v>
          </cell>
          <cell r="I4505">
            <v>10</v>
          </cell>
          <cell r="K4505">
            <v>8.08</v>
          </cell>
          <cell r="L4505">
            <v>0.22</v>
          </cell>
          <cell r="N4505">
            <v>0</v>
          </cell>
          <cell r="O4505">
            <v>10</v>
          </cell>
          <cell r="P4505" t="str">
            <v>A</v>
          </cell>
          <cell r="Q4505" t="str">
            <v>M</v>
          </cell>
          <cell r="V4505">
            <v>5.84</v>
          </cell>
          <cell r="W4505" t="e">
            <v>#N/A</v>
          </cell>
          <cell r="X4505">
            <v>8.08</v>
          </cell>
          <cell r="Y4505">
            <v>8.08</v>
          </cell>
          <cell r="Z4505">
            <v>8.08</v>
          </cell>
          <cell r="AH4505" t="str">
            <v>*</v>
          </cell>
          <cell r="AI4505" t="str">
            <v>00816842023615</v>
          </cell>
          <cell r="AJ4505" t="str">
            <v/>
          </cell>
          <cell r="AM4505" t="e">
            <v>#N/A</v>
          </cell>
        </row>
        <row r="4506">
          <cell r="A4506" t="str">
            <v>ACTIVE</v>
          </cell>
          <cell r="B4506" t="str">
            <v>4106-012</v>
          </cell>
          <cell r="C4506">
            <v>22871013</v>
          </cell>
          <cell r="E4506" t="str">
            <v>CPVC</v>
          </cell>
          <cell r="F4506" t="str">
            <v>90º CPVC ELBOW ASTM  1.1/4"</v>
          </cell>
          <cell r="G4506">
            <v>0.17416498</v>
          </cell>
          <cell r="H4506">
            <v>7.9000000000000001E-2</v>
          </cell>
          <cell r="I4506">
            <v>10</v>
          </cell>
          <cell r="K4506">
            <v>16.12</v>
          </cell>
          <cell r="L4506">
            <v>0.41000000000000003</v>
          </cell>
          <cell r="N4506">
            <v>0</v>
          </cell>
          <cell r="O4506">
            <v>10</v>
          </cell>
          <cell r="P4506" t="str">
            <v>A</v>
          </cell>
          <cell r="Q4506" t="str">
            <v>M</v>
          </cell>
          <cell r="V4506">
            <v>11.63</v>
          </cell>
          <cell r="W4506" t="e">
            <v>#N/A</v>
          </cell>
          <cell r="X4506">
            <v>16.12</v>
          </cell>
          <cell r="Y4506">
            <v>16.12</v>
          </cell>
          <cell r="Z4506">
            <v>16.12</v>
          </cell>
          <cell r="AH4506" t="str">
            <v>*</v>
          </cell>
          <cell r="AI4506" t="str">
            <v>00816842023752</v>
          </cell>
          <cell r="AJ4506" t="str">
            <v/>
          </cell>
          <cell r="AM4506" t="e">
            <v>#N/A</v>
          </cell>
        </row>
        <row r="4507">
          <cell r="A4507" t="str">
            <v>ACTIVE</v>
          </cell>
          <cell r="B4507" t="str">
            <v>4106-015</v>
          </cell>
          <cell r="C4507">
            <v>22871021</v>
          </cell>
          <cell r="E4507" t="str">
            <v>CPVC</v>
          </cell>
          <cell r="F4507" t="str">
            <v>90º CPVC ELBOW ASTM  1.1/2"</v>
          </cell>
          <cell r="G4507">
            <v>0.27557749999999998</v>
          </cell>
          <cell r="H4507">
            <v>0.125</v>
          </cell>
          <cell r="I4507">
            <v>10</v>
          </cell>
          <cell r="K4507">
            <v>29.08</v>
          </cell>
          <cell r="L4507">
            <v>0.55000000000000004</v>
          </cell>
          <cell r="N4507">
            <v>0</v>
          </cell>
          <cell r="O4507">
            <v>10</v>
          </cell>
          <cell r="P4507" t="str">
            <v>A</v>
          </cell>
          <cell r="Q4507" t="str">
            <v>M</v>
          </cell>
          <cell r="V4507">
            <v>20.99</v>
          </cell>
          <cell r="W4507" t="e">
            <v>#N/A</v>
          </cell>
          <cell r="X4507">
            <v>29.08</v>
          </cell>
          <cell r="Y4507">
            <v>29.08</v>
          </cell>
          <cell r="Z4507">
            <v>29.08</v>
          </cell>
          <cell r="AH4507" t="str">
            <v>*</v>
          </cell>
          <cell r="AI4507" t="str">
            <v>00816842023738</v>
          </cell>
          <cell r="AJ4507" t="str">
            <v/>
          </cell>
          <cell r="AM4507" t="e">
            <v>#N/A</v>
          </cell>
        </row>
        <row r="4508">
          <cell r="A4508" t="str">
            <v>ACTIVE</v>
          </cell>
          <cell r="B4508" t="str">
            <v>4106-020</v>
          </cell>
          <cell r="C4508">
            <v>22871030</v>
          </cell>
          <cell r="E4508" t="str">
            <v>CPVC</v>
          </cell>
          <cell r="F4508" t="str">
            <v>90º CPVC ELBOW ASTM 2"</v>
          </cell>
          <cell r="G4508">
            <v>0.59965663999999996</v>
          </cell>
          <cell r="H4508">
            <v>0.27200000000000002</v>
          </cell>
          <cell r="I4508">
            <v>10</v>
          </cell>
          <cell r="K4508">
            <v>55.77</v>
          </cell>
          <cell r="L4508">
            <v>1.43</v>
          </cell>
          <cell r="N4508">
            <v>0</v>
          </cell>
          <cell r="O4508">
            <v>10</v>
          </cell>
          <cell r="P4508" t="str">
            <v>A</v>
          </cell>
          <cell r="Q4508" t="str">
            <v>M</v>
          </cell>
          <cell r="V4508">
            <v>40.25</v>
          </cell>
          <cell r="W4508" t="e">
            <v>#N/A</v>
          </cell>
          <cell r="X4508">
            <v>55.77</v>
          </cell>
          <cell r="Y4508">
            <v>55.77</v>
          </cell>
          <cell r="Z4508">
            <v>55.77</v>
          </cell>
          <cell r="AH4508" t="str">
            <v>*</v>
          </cell>
          <cell r="AI4508" t="str">
            <v>00816842023578</v>
          </cell>
          <cell r="AJ4508" t="str">
            <v/>
          </cell>
          <cell r="AM4508" t="e">
            <v>#N/A</v>
          </cell>
        </row>
        <row r="4509">
          <cell r="A4509" t="str">
            <v>ACTIVE</v>
          </cell>
          <cell r="B4509" t="str">
            <v>T4106-005</v>
          </cell>
          <cell r="C4509">
            <v>22871188</v>
          </cell>
          <cell r="E4509" t="str">
            <v>CPVC</v>
          </cell>
          <cell r="F4509" t="str">
            <v>CPVC TRANSITION ELBOW ASTM 1/2"</v>
          </cell>
          <cell r="G4509">
            <v>9.2594040000000002E-2</v>
          </cell>
          <cell r="H4509">
            <v>4.2000000000000003E-2</v>
          </cell>
          <cell r="I4509">
            <v>10</v>
          </cell>
          <cell r="K4509">
            <v>57.503999999999998</v>
          </cell>
          <cell r="L4509">
            <v>0.48</v>
          </cell>
          <cell r="N4509">
            <v>0</v>
          </cell>
          <cell r="O4509">
            <v>10</v>
          </cell>
          <cell r="P4509" t="str">
            <v>A</v>
          </cell>
          <cell r="Q4509" t="str">
            <v>M</v>
          </cell>
          <cell r="V4509">
            <v>0</v>
          </cell>
          <cell r="W4509" t="e">
            <v>#N/A</v>
          </cell>
          <cell r="X4509">
            <v>57.503999999999998</v>
          </cell>
          <cell r="Y4509">
            <v>57.503999999999998</v>
          </cell>
          <cell r="Z4509">
            <v>57.503999999999998</v>
          </cell>
          <cell r="AH4509" t="str">
            <v>*</v>
          </cell>
          <cell r="AI4509" t="str">
            <v>00816842023899</v>
          </cell>
          <cell r="AJ4509" t="str">
            <v/>
          </cell>
          <cell r="AM4509" t="e">
            <v>#N/A</v>
          </cell>
        </row>
        <row r="4510">
          <cell r="A4510" t="str">
            <v>ACTIVE</v>
          </cell>
          <cell r="B4510" t="str">
            <v>T4106-101</v>
          </cell>
          <cell r="C4510">
            <v>22871200</v>
          </cell>
          <cell r="E4510" t="str">
            <v>CPVC</v>
          </cell>
          <cell r="F4510" t="str">
            <v>CPVC TRANSITION ELBOW ASTM 3/4X1/2"</v>
          </cell>
          <cell r="G4510">
            <v>0.11243561999999999</v>
          </cell>
          <cell r="H4510">
            <v>5.0999999999999997E-2</v>
          </cell>
          <cell r="I4510">
            <v>10</v>
          </cell>
          <cell r="K4510">
            <v>60.414000000000001</v>
          </cell>
          <cell r="L4510">
            <v>0.47000000000000003</v>
          </cell>
          <cell r="N4510">
            <v>0</v>
          </cell>
          <cell r="O4510">
            <v>10</v>
          </cell>
          <cell r="P4510" t="str">
            <v>A</v>
          </cell>
          <cell r="Q4510" t="str">
            <v>M</v>
          </cell>
          <cell r="V4510">
            <v>0</v>
          </cell>
          <cell r="W4510" t="e">
            <v>#N/A</v>
          </cell>
          <cell r="X4510">
            <v>60.414000000000001</v>
          </cell>
          <cell r="Y4510">
            <v>60.414000000000001</v>
          </cell>
          <cell r="Z4510">
            <v>60.414000000000001</v>
          </cell>
          <cell r="AH4510" t="str">
            <v>*</v>
          </cell>
          <cell r="AI4510" t="str">
            <v>00816842024636</v>
          </cell>
          <cell r="AJ4510" t="str">
            <v/>
          </cell>
          <cell r="AM4510" t="e">
            <v>#N/A</v>
          </cell>
        </row>
        <row r="4511">
          <cell r="A4511" t="str">
            <v>ACTIVE</v>
          </cell>
          <cell r="B4511" t="str">
            <v>T4106-007</v>
          </cell>
          <cell r="C4511">
            <v>22871226</v>
          </cell>
          <cell r="E4511" t="str">
            <v>CPVC</v>
          </cell>
          <cell r="F4511" t="str">
            <v>CPVC TRANSITION ELBOW ASTM 3/4"</v>
          </cell>
          <cell r="G4511">
            <v>0.16755111999999997</v>
          </cell>
          <cell r="H4511">
            <v>7.5999999999999998E-2</v>
          </cell>
          <cell r="I4511">
            <v>10</v>
          </cell>
          <cell r="K4511">
            <v>63.323999999999998</v>
          </cell>
          <cell r="L4511">
            <v>0.88</v>
          </cell>
          <cell r="N4511">
            <v>0</v>
          </cell>
          <cell r="O4511">
            <v>10</v>
          </cell>
          <cell r="P4511" t="str">
            <v>A</v>
          </cell>
          <cell r="Q4511" t="str">
            <v>M</v>
          </cell>
          <cell r="V4511">
            <v>0</v>
          </cell>
          <cell r="W4511" t="e">
            <v>#N/A</v>
          </cell>
          <cell r="X4511">
            <v>63.323999999999998</v>
          </cell>
          <cell r="Y4511">
            <v>63.323999999999998</v>
          </cell>
          <cell r="Z4511">
            <v>63.323999999999998</v>
          </cell>
          <cell r="AH4511" t="str">
            <v>*</v>
          </cell>
          <cell r="AI4511" t="str">
            <v>00816842023776</v>
          </cell>
          <cell r="AJ4511" t="str">
            <v/>
          </cell>
          <cell r="AM4511" t="e">
            <v>#N/A</v>
          </cell>
        </row>
        <row r="4512">
          <cell r="A4512" t="str">
            <v>ACTIVE</v>
          </cell>
          <cell r="B4512" t="str">
            <v>T4106-010</v>
          </cell>
          <cell r="C4512">
            <v>22871250</v>
          </cell>
          <cell r="E4512" t="str">
            <v>CPVC</v>
          </cell>
          <cell r="F4512" t="str">
            <v>CPVC TRANSITION ELBOW ASTM 1"</v>
          </cell>
          <cell r="G4512">
            <v>0.27778211999999997</v>
          </cell>
          <cell r="H4512">
            <v>0.126</v>
          </cell>
          <cell r="I4512">
            <v>10</v>
          </cell>
          <cell r="K4512">
            <v>179.60400000000001</v>
          </cell>
          <cell r="L4512">
            <v>1.3800000000000001</v>
          </cell>
          <cell r="N4512">
            <v>0</v>
          </cell>
          <cell r="O4512">
            <v>10</v>
          </cell>
          <cell r="P4512" t="str">
            <v>A</v>
          </cell>
          <cell r="Q4512" t="str">
            <v>M</v>
          </cell>
          <cell r="V4512">
            <v>0</v>
          </cell>
          <cell r="W4512" t="e">
            <v>#N/A</v>
          </cell>
          <cell r="X4512">
            <v>179.60400000000001</v>
          </cell>
          <cell r="Y4512">
            <v>179.60400000000001</v>
          </cell>
          <cell r="Z4512">
            <v>179.60400000000001</v>
          </cell>
          <cell r="AH4512" t="str">
            <v>*</v>
          </cell>
          <cell r="AI4512" t="str">
            <v>00816842023998</v>
          </cell>
          <cell r="AJ4512" t="str">
            <v/>
          </cell>
          <cell r="AM4512" t="e">
            <v>#N/A</v>
          </cell>
        </row>
        <row r="4513">
          <cell r="A4513" t="str">
            <v>ACTIVE</v>
          </cell>
          <cell r="B4513" t="str">
            <v>4129-010</v>
          </cell>
          <cell r="C4513">
            <v>22871501</v>
          </cell>
          <cell r="E4513" t="str">
            <v>CPVC</v>
          </cell>
          <cell r="F4513" t="str">
            <v>CPVC COUPLING ASTM 1"</v>
          </cell>
          <cell r="G4513">
            <v>5.9524739999999993E-2</v>
          </cell>
          <cell r="H4513">
            <v>2.7E-2</v>
          </cell>
          <cell r="I4513">
            <v>10</v>
          </cell>
          <cell r="K4513">
            <v>8.2200000000000006</v>
          </cell>
          <cell r="L4513">
            <v>0.14000000000000001</v>
          </cell>
          <cell r="N4513">
            <v>0</v>
          </cell>
          <cell r="O4513">
            <v>10</v>
          </cell>
          <cell r="P4513" t="str">
            <v>A</v>
          </cell>
          <cell r="Q4513" t="str">
            <v>M</v>
          </cell>
          <cell r="V4513">
            <v>5.94</v>
          </cell>
          <cell r="W4513" t="e">
            <v>#N/A</v>
          </cell>
          <cell r="X4513">
            <v>8.2200000000000006</v>
          </cell>
          <cell r="Y4513">
            <v>8.2200000000000006</v>
          </cell>
          <cell r="Z4513">
            <v>8.2200000000000006</v>
          </cell>
          <cell r="AH4513" t="str">
            <v>*</v>
          </cell>
          <cell r="AI4513" t="str">
            <v>00816842023974</v>
          </cell>
          <cell r="AJ4513" t="str">
            <v/>
          </cell>
          <cell r="AM4513" t="e">
            <v>#N/A</v>
          </cell>
        </row>
        <row r="4514">
          <cell r="A4514" t="str">
            <v>ACTIVE</v>
          </cell>
          <cell r="B4514" t="str">
            <v>4129-012</v>
          </cell>
          <cell r="C4514">
            <v>22871510</v>
          </cell>
          <cell r="E4514" t="str">
            <v>CPVC</v>
          </cell>
          <cell r="F4514" t="str">
            <v>CPVC COUPLING ASTM 1.1/4</v>
          </cell>
          <cell r="G4514">
            <v>9.0389419999999998E-2</v>
          </cell>
          <cell r="H4514">
            <v>4.1000000000000002E-2</v>
          </cell>
          <cell r="I4514">
            <v>10</v>
          </cell>
          <cell r="K4514">
            <v>11.22</v>
          </cell>
          <cell r="L4514">
            <v>0.27</v>
          </cell>
          <cell r="N4514">
            <v>0</v>
          </cell>
          <cell r="O4514">
            <v>10</v>
          </cell>
          <cell r="P4514" t="str">
            <v>A</v>
          </cell>
          <cell r="Q4514" t="str">
            <v>M</v>
          </cell>
          <cell r="V4514">
            <v>7.67</v>
          </cell>
          <cell r="W4514" t="e">
            <v>#N/A</v>
          </cell>
          <cell r="X4514">
            <v>11.22</v>
          </cell>
          <cell r="Y4514">
            <v>11.22</v>
          </cell>
          <cell r="Z4514">
            <v>11.22</v>
          </cell>
          <cell r="AH4514" t="str">
            <v>*</v>
          </cell>
          <cell r="AI4514" t="str">
            <v>00816842024292</v>
          </cell>
          <cell r="AJ4514" t="str">
            <v/>
          </cell>
          <cell r="AM4514" t="e">
            <v>#N/A</v>
          </cell>
        </row>
        <row r="4515">
          <cell r="A4515" t="str">
            <v>ACTIVE</v>
          </cell>
          <cell r="B4515" t="str">
            <v>4129-015</v>
          </cell>
          <cell r="C4515">
            <v>22871528</v>
          </cell>
          <cell r="E4515" t="str">
            <v>CPVC</v>
          </cell>
          <cell r="F4515" t="str">
            <v>CPVC COUPLING ASTM 1.1/2</v>
          </cell>
          <cell r="G4515">
            <v>0.13448181999999997</v>
          </cell>
          <cell r="H4515">
            <v>6.0999999999999999E-2</v>
          </cell>
          <cell r="I4515">
            <v>10</v>
          </cell>
          <cell r="K4515">
            <v>15.87</v>
          </cell>
          <cell r="L4515">
            <v>0.33</v>
          </cell>
          <cell r="N4515">
            <v>0</v>
          </cell>
          <cell r="O4515">
            <v>10</v>
          </cell>
          <cell r="P4515" t="str">
            <v>A</v>
          </cell>
          <cell r="Q4515" t="str">
            <v>M</v>
          </cell>
          <cell r="V4515">
            <v>10.84</v>
          </cell>
          <cell r="W4515" t="e">
            <v>#N/A</v>
          </cell>
          <cell r="X4515">
            <v>15.87</v>
          </cell>
          <cell r="Y4515">
            <v>15.87</v>
          </cell>
          <cell r="Z4515">
            <v>15.87</v>
          </cell>
          <cell r="AH4515" t="str">
            <v>*</v>
          </cell>
          <cell r="AI4515" t="str">
            <v>00816842024230</v>
          </cell>
          <cell r="AJ4515" t="str">
            <v/>
          </cell>
          <cell r="AM4515" t="e">
            <v>#N/A</v>
          </cell>
        </row>
        <row r="4516">
          <cell r="A4516" t="str">
            <v>ACTIVE</v>
          </cell>
          <cell r="B4516" t="str">
            <v>4129-020</v>
          </cell>
          <cell r="C4516">
            <v>22871536</v>
          </cell>
          <cell r="E4516" t="str">
            <v>CPVC</v>
          </cell>
          <cell r="F4516" t="str">
            <v>CPVC COUPLING ASTM 2"</v>
          </cell>
          <cell r="G4516">
            <v>0.31746527999999996</v>
          </cell>
          <cell r="H4516">
            <v>0.14399999999999999</v>
          </cell>
          <cell r="I4516">
            <v>10</v>
          </cell>
          <cell r="K4516">
            <v>28.61</v>
          </cell>
          <cell r="L4516">
            <v>0.65</v>
          </cell>
          <cell r="N4516">
            <v>0</v>
          </cell>
          <cell r="O4516">
            <v>10</v>
          </cell>
          <cell r="P4516" t="str">
            <v>A</v>
          </cell>
          <cell r="Q4516" t="str">
            <v>M</v>
          </cell>
          <cell r="V4516">
            <v>20.64</v>
          </cell>
          <cell r="W4516" t="e">
            <v>#N/A</v>
          </cell>
          <cell r="X4516">
            <v>28.61</v>
          </cell>
          <cell r="Y4516">
            <v>28.61</v>
          </cell>
          <cell r="Z4516">
            <v>28.61</v>
          </cell>
          <cell r="AH4516" t="str">
            <v>*</v>
          </cell>
          <cell r="AI4516" t="str">
            <v>00816842024179</v>
          </cell>
          <cell r="AJ4516" t="str">
            <v/>
          </cell>
          <cell r="AM4516" t="e">
            <v>#N/A</v>
          </cell>
        </row>
        <row r="4517">
          <cell r="A4517" t="str">
            <v>ACTIVE</v>
          </cell>
          <cell r="B4517" t="str">
            <v>4135-010BR</v>
          </cell>
          <cell r="C4517">
            <v>22871706</v>
          </cell>
          <cell r="E4517" t="str">
            <v>CPVC</v>
          </cell>
          <cell r="F4517" t="str">
            <v>CPVC FEMALE ADAPTER ASTM 1" BRASS X CPVC</v>
          </cell>
          <cell r="G4517">
            <v>0.23809895999999997</v>
          </cell>
          <cell r="H4517">
            <v>0.108</v>
          </cell>
          <cell r="I4517">
            <v>10</v>
          </cell>
          <cell r="K4517">
            <v>169.73</v>
          </cell>
          <cell r="L4517">
            <v>1.85</v>
          </cell>
          <cell r="N4517">
            <v>0</v>
          </cell>
          <cell r="O4517">
            <v>10</v>
          </cell>
          <cell r="P4517" t="str">
            <v>A</v>
          </cell>
          <cell r="Q4517" t="str">
            <v>M</v>
          </cell>
          <cell r="V4517">
            <v>7.02</v>
          </cell>
          <cell r="W4517" t="e">
            <v>#N/A</v>
          </cell>
          <cell r="X4517">
            <v>169.73</v>
          </cell>
          <cell r="Y4517">
            <v>169.73</v>
          </cell>
          <cell r="Z4517">
            <v>169.73</v>
          </cell>
          <cell r="AH4517" t="str">
            <v>*</v>
          </cell>
          <cell r="AI4517" t="str">
            <v>00816842024056</v>
          </cell>
          <cell r="AJ4517" t="str">
            <v/>
          </cell>
          <cell r="AM4517" t="e">
            <v>#N/A</v>
          </cell>
        </row>
        <row r="4518">
          <cell r="A4518" t="str">
            <v>ACTIVE</v>
          </cell>
          <cell r="B4518" t="str">
            <v>4135-012BR</v>
          </cell>
          <cell r="C4518">
            <v>22870205</v>
          </cell>
          <cell r="E4518" t="str">
            <v>CPVC</v>
          </cell>
          <cell r="F4518" t="str">
            <v>CPVC FEMALE ADAPTER ASTM 1.1/4" BRASS X CPVC</v>
          </cell>
          <cell r="G4518">
            <v>0.85318793999999998</v>
          </cell>
          <cell r="H4518">
            <v>0.38700000000000001</v>
          </cell>
          <cell r="I4518">
            <v>10</v>
          </cell>
          <cell r="K4518">
            <v>241.28</v>
          </cell>
          <cell r="L4518">
            <v>8.4499999999999993</v>
          </cell>
          <cell r="N4518">
            <v>0</v>
          </cell>
          <cell r="O4518">
            <v>10</v>
          </cell>
          <cell r="P4518" t="str">
            <v>A</v>
          </cell>
          <cell r="Q4518" t="str">
            <v>M</v>
          </cell>
          <cell r="V4518" t="e">
            <v>#N/A</v>
          </cell>
          <cell r="W4518" t="e">
            <v>#N/A</v>
          </cell>
          <cell r="X4518">
            <v>241.28</v>
          </cell>
          <cell r="Y4518">
            <v>241.28</v>
          </cell>
          <cell r="Z4518">
            <v>241.28</v>
          </cell>
          <cell r="AH4518" t="str">
            <v>*</v>
          </cell>
          <cell r="AI4518" t="str">
            <v>00816842020034</v>
          </cell>
          <cell r="AJ4518" t="str">
            <v/>
          </cell>
          <cell r="AM4518" t="e">
            <v>#N/A</v>
          </cell>
        </row>
        <row r="4519">
          <cell r="A4519" t="str">
            <v>ACTIVE</v>
          </cell>
          <cell r="B4519" t="str">
            <v>4135-015BR</v>
          </cell>
          <cell r="C4519">
            <v>22870206</v>
          </cell>
          <cell r="E4519" t="str">
            <v>CPVC</v>
          </cell>
          <cell r="F4519" t="str">
            <v>CPVC FEMALE ADAPTER ASTM 1.1/2" BRASS X CPVC</v>
          </cell>
          <cell r="G4519">
            <v>1.1133331</v>
          </cell>
          <cell r="H4519">
            <v>0.505</v>
          </cell>
          <cell r="I4519">
            <v>10</v>
          </cell>
          <cell r="K4519">
            <v>270.33999999999997</v>
          </cell>
          <cell r="L4519">
            <v>7.9799999999999995</v>
          </cell>
          <cell r="N4519">
            <v>0</v>
          </cell>
          <cell r="O4519">
            <v>10</v>
          </cell>
          <cell r="P4519" t="str">
            <v>A</v>
          </cell>
          <cell r="Q4519" t="str">
            <v>M</v>
          </cell>
          <cell r="V4519" t="e">
            <v>#N/A</v>
          </cell>
          <cell r="W4519" t="e">
            <v>#N/A</v>
          </cell>
          <cell r="X4519">
            <v>270.33999999999997</v>
          </cell>
          <cell r="Y4519">
            <v>270.33999999999997</v>
          </cell>
          <cell r="Z4519">
            <v>270.33999999999997</v>
          </cell>
          <cell r="AH4519" t="str">
            <v>*</v>
          </cell>
          <cell r="AI4519" t="str">
            <v>00816842020041</v>
          </cell>
          <cell r="AJ4519" t="str">
            <v/>
          </cell>
          <cell r="AM4519" t="e">
            <v>#N/A</v>
          </cell>
        </row>
        <row r="4520">
          <cell r="A4520" t="str">
            <v>ACTIVE</v>
          </cell>
          <cell r="B4520" t="str">
            <v>4135-020BR</v>
          </cell>
          <cell r="C4520">
            <v>22870209</v>
          </cell>
          <cell r="E4520" t="str">
            <v>CPVC</v>
          </cell>
          <cell r="F4520" t="str">
            <v>CPVC FEMALE ADAPTER ASTM 2" BRASS X CPVC</v>
          </cell>
          <cell r="G4520">
            <v>1.77912834</v>
          </cell>
          <cell r="H4520">
            <v>0.80700000000000005</v>
          </cell>
          <cell r="I4520">
            <v>10</v>
          </cell>
          <cell r="K4520">
            <v>543.6</v>
          </cell>
          <cell r="L4520">
            <v>16.380000000000003</v>
          </cell>
          <cell r="N4520">
            <v>0</v>
          </cell>
          <cell r="O4520">
            <v>10</v>
          </cell>
          <cell r="P4520" t="str">
            <v>A</v>
          </cell>
          <cell r="Q4520" t="str">
            <v>M</v>
          </cell>
          <cell r="V4520" t="e">
            <v>#N/A</v>
          </cell>
          <cell r="W4520" t="e">
            <v>#N/A</v>
          </cell>
          <cell r="X4520">
            <v>543.6</v>
          </cell>
          <cell r="Y4520">
            <v>543.6</v>
          </cell>
          <cell r="Z4520">
            <v>543.6</v>
          </cell>
          <cell r="AH4520" t="str">
            <v>*</v>
          </cell>
          <cell r="AI4520" t="str">
            <v>00816842020058</v>
          </cell>
          <cell r="AJ4520" t="str">
            <v/>
          </cell>
          <cell r="AM4520" t="e">
            <v>#N/A</v>
          </cell>
        </row>
        <row r="4521">
          <cell r="A4521" t="str">
            <v>ACTIVE</v>
          </cell>
          <cell r="B4521" t="str">
            <v>4101-012</v>
          </cell>
          <cell r="C4521">
            <v>22871960</v>
          </cell>
          <cell r="E4521" t="str">
            <v>CPVC</v>
          </cell>
          <cell r="F4521" t="str">
            <v>CPVC TEE ASTM  1.1/4"</v>
          </cell>
          <cell r="G4521">
            <v>0.19400655999999997</v>
          </cell>
          <cell r="H4521">
            <v>8.7999999999999995E-2</v>
          </cell>
          <cell r="I4521">
            <v>10</v>
          </cell>
          <cell r="K4521">
            <v>32.549999999999997</v>
          </cell>
          <cell r="L4521">
            <v>0.48</v>
          </cell>
          <cell r="N4521">
            <v>0</v>
          </cell>
          <cell r="O4521">
            <v>10</v>
          </cell>
          <cell r="P4521" t="str">
            <v>A</v>
          </cell>
          <cell r="Q4521" t="str">
            <v>M</v>
          </cell>
          <cell r="V4521">
            <v>6.97</v>
          </cell>
          <cell r="W4521" t="e">
            <v>#N/A</v>
          </cell>
          <cell r="X4521">
            <v>32.549999999999997</v>
          </cell>
          <cell r="Y4521">
            <v>32.549999999999997</v>
          </cell>
          <cell r="Z4521">
            <v>32.549999999999997</v>
          </cell>
          <cell r="AH4521" t="str">
            <v>*</v>
          </cell>
          <cell r="AI4521" t="str">
            <v>00816842024353</v>
          </cell>
          <cell r="AJ4521" t="str">
            <v/>
          </cell>
          <cell r="AM4521" t="e">
            <v>#N/A</v>
          </cell>
        </row>
        <row r="4522">
          <cell r="A4522" t="str">
            <v>ACTIVE</v>
          </cell>
          <cell r="B4522" t="str">
            <v>4101-015</v>
          </cell>
          <cell r="C4522">
            <v>22871977</v>
          </cell>
          <cell r="E4522" t="str">
            <v>CPVC</v>
          </cell>
          <cell r="F4522" t="str">
            <v>CPVC TEE ASTM 1.1/2"</v>
          </cell>
          <cell r="G4522">
            <v>0.30644218000000001</v>
          </cell>
          <cell r="H4522">
            <v>0.13900000000000001</v>
          </cell>
          <cell r="I4522">
            <v>10</v>
          </cell>
          <cell r="K4522">
            <v>42.38</v>
          </cell>
          <cell r="L4522">
            <v>0.67</v>
          </cell>
          <cell r="N4522">
            <v>0</v>
          </cell>
          <cell r="O4522">
            <v>10</v>
          </cell>
          <cell r="P4522" t="str">
            <v>A</v>
          </cell>
          <cell r="Q4522" t="str">
            <v>M</v>
          </cell>
          <cell r="V4522">
            <v>10.72</v>
          </cell>
          <cell r="W4522" t="e">
            <v>#N/A</v>
          </cell>
          <cell r="X4522">
            <v>42.38</v>
          </cell>
          <cell r="Y4522">
            <v>42.38</v>
          </cell>
          <cell r="Z4522">
            <v>42.38</v>
          </cell>
          <cell r="AH4522" t="str">
            <v>*</v>
          </cell>
          <cell r="AI4522" t="str">
            <v>00816842024155</v>
          </cell>
          <cell r="AJ4522" t="str">
            <v/>
          </cell>
          <cell r="AM4522" t="e">
            <v>#N/A</v>
          </cell>
        </row>
        <row r="4523">
          <cell r="A4523" t="str">
            <v>ACTIVE</v>
          </cell>
          <cell r="B4523" t="str">
            <v>4101-020</v>
          </cell>
          <cell r="C4523">
            <v>22871985</v>
          </cell>
          <cell r="E4523" t="str">
            <v>CPVC</v>
          </cell>
          <cell r="F4523" t="str">
            <v>CPVC TEE ASTM 2"</v>
          </cell>
          <cell r="G4523">
            <v>0.6922506799999999</v>
          </cell>
          <cell r="H4523">
            <v>0.314</v>
          </cell>
          <cell r="I4523">
            <v>10</v>
          </cell>
          <cell r="K4523">
            <v>68.540000000000006</v>
          </cell>
          <cell r="L4523">
            <v>1.21</v>
          </cell>
          <cell r="N4523">
            <v>0</v>
          </cell>
          <cell r="O4523">
            <v>10</v>
          </cell>
          <cell r="P4523" t="str">
            <v>A</v>
          </cell>
          <cell r="Q4523" t="str">
            <v>M</v>
          </cell>
          <cell r="V4523">
            <v>21.63</v>
          </cell>
          <cell r="W4523" t="e">
            <v>#N/A</v>
          </cell>
          <cell r="X4523">
            <v>68.540000000000006</v>
          </cell>
          <cell r="Y4523">
            <v>68.540000000000006</v>
          </cell>
          <cell r="Z4523">
            <v>68.540000000000006</v>
          </cell>
          <cell r="AH4523" t="str">
            <v>*</v>
          </cell>
          <cell r="AI4523" t="str">
            <v>00816842024018</v>
          </cell>
          <cell r="AJ4523" t="str">
            <v/>
          </cell>
          <cell r="AM4523" t="e">
            <v>#N/A</v>
          </cell>
        </row>
        <row r="4524">
          <cell r="A4524" t="str">
            <v>ACTIVE</v>
          </cell>
          <cell r="B4524" t="str">
            <v>4101-010</v>
          </cell>
          <cell r="C4524">
            <v>22872001</v>
          </cell>
          <cell r="E4524" t="str">
            <v>CPVC</v>
          </cell>
          <cell r="F4524" t="str">
            <v>CPVC TEE ASTM 1"</v>
          </cell>
          <cell r="G4524">
            <v>0.13889105999999998</v>
          </cell>
          <cell r="H4524">
            <v>6.3E-2</v>
          </cell>
          <cell r="I4524">
            <v>10</v>
          </cell>
          <cell r="K4524">
            <v>21.2</v>
          </cell>
          <cell r="L4524">
            <v>0.36</v>
          </cell>
          <cell r="N4524">
            <v>0</v>
          </cell>
          <cell r="O4524">
            <v>10</v>
          </cell>
          <cell r="P4524" t="str">
            <v>A</v>
          </cell>
          <cell r="Q4524" t="str">
            <v>M</v>
          </cell>
          <cell r="V4524">
            <v>5.07</v>
          </cell>
          <cell r="W4524" t="e">
            <v>#N/A</v>
          </cell>
          <cell r="X4524">
            <v>21.2</v>
          </cell>
          <cell r="Y4524">
            <v>21.2</v>
          </cell>
          <cell r="Z4524">
            <v>21.2</v>
          </cell>
          <cell r="AH4524" t="str">
            <v>*</v>
          </cell>
          <cell r="AI4524" t="str">
            <v>00816842024254</v>
          </cell>
          <cell r="AJ4524" t="str">
            <v/>
          </cell>
          <cell r="AM4524" t="e">
            <v>#N/A</v>
          </cell>
        </row>
        <row r="4525">
          <cell r="A4525" t="str">
            <v>ACTIVE</v>
          </cell>
          <cell r="B4525" t="str">
            <v>4197-010</v>
          </cell>
          <cell r="C4525">
            <v>22872508</v>
          </cell>
          <cell r="E4525" t="str">
            <v>CPVC</v>
          </cell>
          <cell r="F4525" t="str">
            <v>CPVC UNION ASTM 1"</v>
          </cell>
          <cell r="G4525">
            <v>0.1543234</v>
          </cell>
          <cell r="H4525">
            <v>7.0000000000000007E-2</v>
          </cell>
          <cell r="I4525">
            <v>10</v>
          </cell>
          <cell r="K4525">
            <v>23.03</v>
          </cell>
          <cell r="L4525">
            <v>0.67</v>
          </cell>
          <cell r="N4525">
            <v>0</v>
          </cell>
          <cell r="O4525">
            <v>10</v>
          </cell>
          <cell r="P4525" t="str">
            <v>A</v>
          </cell>
          <cell r="Q4525" t="str">
            <v>M</v>
          </cell>
          <cell r="V4525">
            <v>28</v>
          </cell>
          <cell r="W4525" t="e">
            <v>#N/A</v>
          </cell>
          <cell r="X4525">
            <v>23.03</v>
          </cell>
          <cell r="Y4525">
            <v>23.03</v>
          </cell>
          <cell r="Z4525">
            <v>23.03</v>
          </cell>
          <cell r="AH4525" t="str">
            <v>*</v>
          </cell>
          <cell r="AI4525" t="str">
            <v>00816842023837</v>
          </cell>
          <cell r="AJ4525" t="str">
            <v/>
          </cell>
          <cell r="AM4525" t="e">
            <v>#N/A</v>
          </cell>
        </row>
        <row r="4526">
          <cell r="A4526" t="str">
            <v>ACTIVE</v>
          </cell>
          <cell r="B4526" t="str">
            <v>4197-012</v>
          </cell>
          <cell r="C4526">
            <v>22872515</v>
          </cell>
          <cell r="E4526" t="str">
            <v>CPVC</v>
          </cell>
          <cell r="F4526" t="str">
            <v>CPVC UNION ASTM 1.1/4"</v>
          </cell>
          <cell r="G4526">
            <v>0.32848837999999997</v>
          </cell>
          <cell r="H4526">
            <v>0.14899999999999999</v>
          </cell>
          <cell r="I4526">
            <v>10</v>
          </cell>
          <cell r="K4526">
            <v>44.97</v>
          </cell>
          <cell r="L4526">
            <v>1.1000000000000001</v>
          </cell>
          <cell r="N4526">
            <v>0</v>
          </cell>
          <cell r="O4526">
            <v>10</v>
          </cell>
          <cell r="P4526" t="str">
            <v>A</v>
          </cell>
          <cell r="Q4526" t="str">
            <v>M</v>
          </cell>
          <cell r="V4526">
            <v>0</v>
          </cell>
          <cell r="W4526" t="e">
            <v>#N/A</v>
          </cell>
          <cell r="X4526">
            <v>44.97</v>
          </cell>
          <cell r="Y4526">
            <v>44.97</v>
          </cell>
          <cell r="Z4526">
            <v>44.97</v>
          </cell>
          <cell r="AH4526" t="str">
            <v>*</v>
          </cell>
          <cell r="AI4526" t="str">
            <v>00816842023813</v>
          </cell>
          <cell r="AJ4526" t="str">
            <v/>
          </cell>
          <cell r="AM4526" t="e">
            <v>#N/A</v>
          </cell>
        </row>
        <row r="4527">
          <cell r="A4527" t="str">
            <v>ACTIVE</v>
          </cell>
          <cell r="B4527" t="str">
            <v>4197-015</v>
          </cell>
          <cell r="C4527">
            <v>22872523</v>
          </cell>
          <cell r="E4527" t="str">
            <v>CPVC</v>
          </cell>
          <cell r="F4527" t="str">
            <v>CPVC UNION ASTM 1.1/2"</v>
          </cell>
          <cell r="G4527">
            <v>0.51367646</v>
          </cell>
          <cell r="H4527">
            <v>0.23300000000000001</v>
          </cell>
          <cell r="I4527">
            <v>10</v>
          </cell>
          <cell r="K4527">
            <v>47.78</v>
          </cell>
          <cell r="L4527">
            <v>1.48</v>
          </cell>
          <cell r="N4527">
            <v>0</v>
          </cell>
          <cell r="O4527">
            <v>10</v>
          </cell>
          <cell r="P4527" t="str">
            <v>A</v>
          </cell>
          <cell r="Q4527" t="str">
            <v>M</v>
          </cell>
          <cell r="V4527">
            <v>0</v>
          </cell>
          <cell r="W4527" t="e">
            <v>#N/A</v>
          </cell>
          <cell r="X4527">
            <v>47.78</v>
          </cell>
          <cell r="Y4527">
            <v>47.78</v>
          </cell>
          <cell r="Z4527">
            <v>47.78</v>
          </cell>
          <cell r="AH4527" t="str">
            <v>*</v>
          </cell>
          <cell r="AI4527" t="str">
            <v>00816842023653</v>
          </cell>
          <cell r="AJ4527" t="str">
            <v/>
          </cell>
          <cell r="AM4527" t="e">
            <v>#N/A</v>
          </cell>
        </row>
        <row r="4528">
          <cell r="A4528" t="str">
            <v>ACTIVE</v>
          </cell>
          <cell r="B4528" t="str">
            <v>4197-020</v>
          </cell>
          <cell r="C4528">
            <v>22872532</v>
          </cell>
          <cell r="E4528" t="str">
            <v>CPVC</v>
          </cell>
          <cell r="F4528" t="str">
            <v>CPVC UNION ASTM    2"</v>
          </cell>
          <cell r="G4528">
            <v>0.51367646</v>
          </cell>
          <cell r="H4528">
            <v>0.23300000000000001</v>
          </cell>
          <cell r="I4528">
            <v>10</v>
          </cell>
          <cell r="K4528">
            <v>75.09</v>
          </cell>
          <cell r="L4528">
            <v>2.0099999999999998</v>
          </cell>
          <cell r="N4528">
            <v>0</v>
          </cell>
          <cell r="O4528">
            <v>10</v>
          </cell>
          <cell r="P4528" t="str">
            <v>A</v>
          </cell>
          <cell r="Q4528" t="str">
            <v>M</v>
          </cell>
          <cell r="V4528">
            <v>0</v>
          </cell>
          <cell r="W4528" t="e">
            <v>#N/A</v>
          </cell>
          <cell r="X4528">
            <v>75.09</v>
          </cell>
          <cell r="Y4528">
            <v>75.09</v>
          </cell>
          <cell r="Z4528">
            <v>75.09</v>
          </cell>
          <cell r="AH4528" t="str">
            <v>*</v>
          </cell>
          <cell r="AI4528" t="str">
            <v>00816842023554</v>
          </cell>
          <cell r="AJ4528" t="str">
            <v/>
          </cell>
          <cell r="AM4528" t="e">
            <v>#N/A</v>
          </cell>
        </row>
        <row r="4529">
          <cell r="A4529" t="str">
            <v>ACTIVE</v>
          </cell>
          <cell r="B4529" t="str">
            <v>4101-120</v>
          </cell>
          <cell r="C4529">
            <v>22874543</v>
          </cell>
          <cell r="E4529" t="str">
            <v>CPVC</v>
          </cell>
          <cell r="F4529" t="str">
            <v>CPVC REDUCTION TEE ASTM 1X1/2"</v>
          </cell>
          <cell r="G4529">
            <v>9.9207899999999988E-2</v>
          </cell>
          <cell r="H4529">
            <v>4.4999999999999998E-2</v>
          </cell>
          <cell r="I4529">
            <v>10</v>
          </cell>
          <cell r="K4529">
            <v>24.08</v>
          </cell>
          <cell r="L4529">
            <v>0.27</v>
          </cell>
          <cell r="N4529">
            <v>0</v>
          </cell>
          <cell r="O4529">
            <v>10</v>
          </cell>
          <cell r="P4529" t="str">
            <v>A</v>
          </cell>
          <cell r="Q4529" t="str">
            <v>M</v>
          </cell>
          <cell r="V4529">
            <v>17.39</v>
          </cell>
          <cell r="W4529" t="e">
            <v>#N/A</v>
          </cell>
          <cell r="X4529">
            <v>24.08</v>
          </cell>
          <cell r="Y4529">
            <v>24.08</v>
          </cell>
          <cell r="Z4529">
            <v>24.08</v>
          </cell>
          <cell r="AH4529" t="str">
            <v>*</v>
          </cell>
          <cell r="AI4529" t="str">
            <v>00816842024650</v>
          </cell>
          <cell r="AJ4529" t="str">
            <v/>
          </cell>
          <cell r="AM4529" t="e">
            <v>#N/A</v>
          </cell>
        </row>
        <row r="4530">
          <cell r="A4530" t="str">
            <v>ACTIVE</v>
          </cell>
          <cell r="B4530" t="str">
            <v>4101-125</v>
          </cell>
          <cell r="C4530">
            <v>22874551</v>
          </cell>
          <cell r="E4530" t="str">
            <v>CPVC</v>
          </cell>
          <cell r="F4530" t="str">
            <v>CPVC REDUCTION TEE ASTM 1X3/4"</v>
          </cell>
          <cell r="G4530">
            <v>0.11904947999999999</v>
          </cell>
          <cell r="H4530">
            <v>5.3999999999999999E-2</v>
          </cell>
          <cell r="I4530">
            <v>10</v>
          </cell>
          <cell r="K4530">
            <v>22.98</v>
          </cell>
          <cell r="L4530">
            <v>0.45</v>
          </cell>
          <cell r="N4530">
            <v>0</v>
          </cell>
          <cell r="O4530">
            <v>10</v>
          </cell>
          <cell r="P4530" t="str">
            <v>A</v>
          </cell>
          <cell r="Q4530" t="str">
            <v>M</v>
          </cell>
          <cell r="V4530">
            <v>16.59</v>
          </cell>
          <cell r="W4530" t="e">
            <v>#N/A</v>
          </cell>
          <cell r="X4530">
            <v>22.98</v>
          </cell>
          <cell r="Y4530">
            <v>22.98</v>
          </cell>
          <cell r="Z4530">
            <v>22.98</v>
          </cell>
          <cell r="AH4530" t="str">
            <v>*</v>
          </cell>
          <cell r="AI4530" t="str">
            <v>00816842023875</v>
          </cell>
          <cell r="AJ4530" t="str">
            <v/>
          </cell>
          <cell r="AM4530" t="e">
            <v>#N/A</v>
          </cell>
        </row>
        <row r="4531">
          <cell r="A4531" t="str">
            <v>ACTIVE</v>
          </cell>
          <cell r="B4531" t="str">
            <v>4101-147</v>
          </cell>
          <cell r="C4531">
            <v>22874578</v>
          </cell>
          <cell r="E4531" t="str">
            <v>CPVC</v>
          </cell>
          <cell r="F4531" t="str">
            <v>CPVC REDUCTION TEE ASTM 1.1/4X3/4"</v>
          </cell>
          <cell r="G4531">
            <v>0.16755111999999997</v>
          </cell>
          <cell r="H4531">
            <v>7.5999999999999998E-2</v>
          </cell>
          <cell r="I4531">
            <v>10</v>
          </cell>
          <cell r="K4531">
            <v>52.31</v>
          </cell>
          <cell r="L4531">
            <v>0.52</v>
          </cell>
          <cell r="N4531">
            <v>0</v>
          </cell>
          <cell r="O4531">
            <v>10</v>
          </cell>
          <cell r="P4531" t="str">
            <v>A</v>
          </cell>
          <cell r="Q4531" t="str">
            <v>M</v>
          </cell>
          <cell r="V4531">
            <v>41.37</v>
          </cell>
          <cell r="W4531" t="e">
            <v>#N/A</v>
          </cell>
          <cell r="X4531">
            <v>52.31</v>
          </cell>
          <cell r="Y4531">
            <v>52.31</v>
          </cell>
          <cell r="Z4531">
            <v>52.31</v>
          </cell>
          <cell r="AH4531" t="str">
            <v>*</v>
          </cell>
          <cell r="AI4531" t="str">
            <v>00816842024070</v>
          </cell>
          <cell r="AJ4531" t="str">
            <v/>
          </cell>
          <cell r="AM4531" t="e">
            <v>#N/A</v>
          </cell>
        </row>
        <row r="4532">
          <cell r="A4532" t="str">
            <v>ACTIVE</v>
          </cell>
          <cell r="B4532" t="str">
            <v>4101-184</v>
          </cell>
          <cell r="C4532">
            <v>22874616</v>
          </cell>
          <cell r="E4532" t="str">
            <v>CPVC</v>
          </cell>
          <cell r="F4532" t="str">
            <v>CPVC REDUCTION TEE ASTM 1.1/2X3/4"</v>
          </cell>
          <cell r="G4532">
            <v>0.24250819999999998</v>
          </cell>
          <cell r="H4532">
            <v>0.11</v>
          </cell>
          <cell r="I4532">
            <v>10</v>
          </cell>
          <cell r="K4532">
            <v>52.76</v>
          </cell>
          <cell r="L4532">
            <v>0.72</v>
          </cell>
          <cell r="N4532">
            <v>0</v>
          </cell>
          <cell r="O4532">
            <v>10</v>
          </cell>
          <cell r="P4532" t="str">
            <v>A</v>
          </cell>
          <cell r="Q4532" t="str">
            <v>M</v>
          </cell>
          <cell r="V4532">
            <v>41.24</v>
          </cell>
          <cell r="W4532" t="e">
            <v>#N/A</v>
          </cell>
          <cell r="X4532">
            <v>52.76</v>
          </cell>
          <cell r="Y4532">
            <v>52.76</v>
          </cell>
          <cell r="Z4532">
            <v>52.76</v>
          </cell>
          <cell r="AH4532" t="str">
            <v>*</v>
          </cell>
          <cell r="AI4532" t="str">
            <v>00816842023950</v>
          </cell>
          <cell r="AJ4532" t="str">
            <v/>
          </cell>
          <cell r="AM4532" t="e">
            <v>#N/A</v>
          </cell>
        </row>
        <row r="4533">
          <cell r="A4533" t="str">
            <v>ACTIVE</v>
          </cell>
          <cell r="B4533" t="str">
            <v>4101-203</v>
          </cell>
          <cell r="C4533">
            <v>22874624</v>
          </cell>
          <cell r="E4533" t="str">
            <v>CPVC</v>
          </cell>
          <cell r="F4533" t="str">
            <v>CPVC REDUCTION TEE ASTM 1.1/2X1.1/4"</v>
          </cell>
          <cell r="G4533">
            <v>0.28880521999999997</v>
          </cell>
          <cell r="H4533">
            <v>0.13100000000000001</v>
          </cell>
          <cell r="I4533">
            <v>10</v>
          </cell>
          <cell r="K4533">
            <v>56.28</v>
          </cell>
          <cell r="L4533">
            <v>0.81</v>
          </cell>
          <cell r="N4533">
            <v>0</v>
          </cell>
          <cell r="O4533">
            <v>10</v>
          </cell>
          <cell r="P4533" t="str">
            <v>A</v>
          </cell>
          <cell r="Q4533" t="str">
            <v>M</v>
          </cell>
          <cell r="V4533">
            <v>0</v>
          </cell>
          <cell r="W4533" t="e">
            <v>#N/A</v>
          </cell>
          <cell r="X4533">
            <v>56.28</v>
          </cell>
          <cell r="Y4533">
            <v>56.28</v>
          </cell>
          <cell r="Z4533">
            <v>56.28</v>
          </cell>
          <cell r="AH4533" t="str">
            <v>*</v>
          </cell>
          <cell r="AI4533" t="str">
            <v>00816842023936</v>
          </cell>
          <cell r="AJ4533" t="str">
            <v/>
          </cell>
          <cell r="AM4533" t="e">
            <v>#N/A</v>
          </cell>
        </row>
        <row r="4534">
          <cell r="A4534" t="str">
            <v>ACTIVE</v>
          </cell>
          <cell r="B4534" t="str">
            <v>4101-223</v>
          </cell>
          <cell r="C4534">
            <v>22874640</v>
          </cell>
          <cell r="E4534" t="str">
            <v>CPVC</v>
          </cell>
          <cell r="F4534" t="str">
            <v>CPVC REDUCTION TEE ASTM 2X3/4"</v>
          </cell>
          <cell r="G4534">
            <v>0.47178867999999996</v>
          </cell>
          <cell r="H4534">
            <v>0.214</v>
          </cell>
          <cell r="I4534">
            <v>10</v>
          </cell>
          <cell r="K4534">
            <v>72.56</v>
          </cell>
          <cell r="L4534">
            <v>1.07</v>
          </cell>
          <cell r="N4534">
            <v>0</v>
          </cell>
          <cell r="O4534">
            <v>10</v>
          </cell>
          <cell r="P4534" t="str">
            <v>A</v>
          </cell>
          <cell r="Q4534" t="str">
            <v>M</v>
          </cell>
          <cell r="V4534">
            <v>52.37</v>
          </cell>
          <cell r="W4534" t="e">
            <v>#N/A</v>
          </cell>
          <cell r="X4534">
            <v>72.56</v>
          </cell>
          <cell r="Y4534">
            <v>72.56</v>
          </cell>
          <cell r="Z4534">
            <v>72.56</v>
          </cell>
          <cell r="AH4534" t="str">
            <v>*</v>
          </cell>
          <cell r="AI4534" t="str">
            <v>00816842024032</v>
          </cell>
          <cell r="AJ4534" t="str">
            <v/>
          </cell>
          <cell r="AM4534" t="e">
            <v>#N/A</v>
          </cell>
        </row>
        <row r="4535">
          <cell r="A4535" t="str">
            <v>ACTIVE</v>
          </cell>
          <cell r="B4535" t="str">
            <v>4199-007BR</v>
          </cell>
          <cell r="C4535">
            <v>22874837</v>
          </cell>
          <cell r="E4535" t="str">
            <v>CPVC</v>
          </cell>
          <cell r="F4535" t="str">
            <v>CPVC TRANSITION UNION ASTM 3/4" BRASS X CPVC</v>
          </cell>
          <cell r="G4535">
            <v>0.18518808</v>
          </cell>
          <cell r="H4535">
            <v>8.4000000000000005E-2</v>
          </cell>
          <cell r="I4535">
            <v>10</v>
          </cell>
          <cell r="K4535">
            <v>37.32</v>
          </cell>
          <cell r="L4535">
            <v>2.0499999999999998</v>
          </cell>
          <cell r="N4535">
            <v>0</v>
          </cell>
          <cell r="O4535">
            <v>10</v>
          </cell>
          <cell r="P4535" t="str">
            <v>A</v>
          </cell>
          <cell r="Q4535" t="str">
            <v>M</v>
          </cell>
          <cell r="V4535">
            <v>78.884</v>
          </cell>
          <cell r="W4535" t="e">
            <v>#N/A</v>
          </cell>
          <cell r="X4535">
            <v>37.32</v>
          </cell>
          <cell r="Y4535">
            <v>37.32</v>
          </cell>
          <cell r="Z4535">
            <v>37.32</v>
          </cell>
          <cell r="AH4535" t="str">
            <v>*</v>
          </cell>
          <cell r="AI4535" t="str">
            <v>00816842024438</v>
          </cell>
          <cell r="AJ4535" t="str">
            <v/>
          </cell>
          <cell r="AM4535" t="e">
            <v>#N/A</v>
          </cell>
        </row>
        <row r="4536">
          <cell r="A4536" t="str">
            <v>ACTIVE</v>
          </cell>
          <cell r="B4536" t="str">
            <v>36-6576</v>
          </cell>
          <cell r="C4536">
            <v>29852577</v>
          </cell>
          <cell r="D4536" t="str">
            <v>36-6576</v>
          </cell>
          <cell r="E4536" t="str">
            <v>SDR 35 SW</v>
          </cell>
          <cell r="F4536" t="str">
            <v>10 PK 4 ELBOW 90 HXH SDR35 SW</v>
          </cell>
          <cell r="G4536">
            <v>6.81</v>
          </cell>
          <cell r="H4536">
            <v>3.0889615199999998</v>
          </cell>
          <cell r="I4536">
            <v>1</v>
          </cell>
          <cell r="J4536">
            <v>32</v>
          </cell>
          <cell r="K4536">
            <v>139.93222222222221</v>
          </cell>
          <cell r="L4536">
            <v>5.5460000000000003</v>
          </cell>
          <cell r="M4536" t="str">
            <v>TIGRE</v>
          </cell>
          <cell r="P4536" t="str">
            <v>A</v>
          </cell>
          <cell r="Q4536" t="str">
            <v>M</v>
          </cell>
          <cell r="X4536">
            <v>125.93899999999999</v>
          </cell>
          <cell r="Y4536">
            <v>125.93899999999999</v>
          </cell>
          <cell r="Z4536">
            <v>139.93222222222221</v>
          </cell>
          <cell r="AA4536" t="str">
            <v>T-12</v>
          </cell>
          <cell r="AD4536" t="str">
            <v>US-00401</v>
          </cell>
          <cell r="AH4536" t="str">
            <v>*</v>
          </cell>
          <cell r="AK4536" t="str">
            <v>00810673011032</v>
          </cell>
          <cell r="AL4536" t="str">
            <v>10810673011039</v>
          </cell>
          <cell r="AM4536" t="e">
            <v>#N/A</v>
          </cell>
        </row>
        <row r="4537">
          <cell r="A4537" t="str">
            <v>ACTIVE</v>
          </cell>
          <cell r="B4537" t="str">
            <v>36-6577</v>
          </cell>
          <cell r="C4537">
            <v>29852578</v>
          </cell>
          <cell r="D4537" t="str">
            <v>36-6577</v>
          </cell>
          <cell r="E4537" t="str">
            <v>SDR 35 SW</v>
          </cell>
          <cell r="F4537" t="str">
            <v>10 PK 4 CAP SDR35 SW</v>
          </cell>
          <cell r="G4537">
            <v>2.82</v>
          </cell>
          <cell r="H4537">
            <v>1.27912944</v>
          </cell>
          <cell r="I4537">
            <v>1</v>
          </cell>
          <cell r="J4537">
            <v>128</v>
          </cell>
          <cell r="K4537">
            <v>69.668888888888887</v>
          </cell>
          <cell r="L4537">
            <v>2.2240000000000002</v>
          </cell>
          <cell r="M4537" t="str">
            <v>TIGRE</v>
          </cell>
          <cell r="P4537" t="str">
            <v>A</v>
          </cell>
          <cell r="Q4537" t="str">
            <v>M</v>
          </cell>
          <cell r="X4537">
            <v>62.701999999999998</v>
          </cell>
          <cell r="Y4537">
            <v>62.701999999999998</v>
          </cell>
          <cell r="Z4537">
            <v>69.668888888888887</v>
          </cell>
          <cell r="AA4537" t="str">
            <v>T-8</v>
          </cell>
          <cell r="AD4537" t="str">
            <v>US-4921</v>
          </cell>
          <cell r="AH4537" t="str">
            <v>*</v>
          </cell>
          <cell r="AK4537" t="str">
            <v>00810673011087</v>
          </cell>
          <cell r="AL4537" t="str">
            <v>10810673011084</v>
          </cell>
          <cell r="AM4537" t="e">
            <v>#N/A</v>
          </cell>
        </row>
        <row r="4538">
          <cell r="A4538" t="str">
            <v>ACTIVE</v>
          </cell>
          <cell r="B4538" t="str">
            <v>36-6578</v>
          </cell>
          <cell r="C4538">
            <v>29852579</v>
          </cell>
          <cell r="D4538" t="str">
            <v>36-6578</v>
          </cell>
          <cell r="E4538" t="str">
            <v>SDR 35 SW</v>
          </cell>
          <cell r="F4538" t="str">
            <v>10 PK 4 ELBOW 45 HXH SDR35 SW</v>
          </cell>
          <cell r="G4538">
            <v>5.09</v>
          </cell>
          <cell r="H4538">
            <v>2.3087832800000001</v>
          </cell>
          <cell r="I4538">
            <v>1</v>
          </cell>
          <cell r="J4538">
            <v>45</v>
          </cell>
          <cell r="K4538">
            <v>120.31555555555556</v>
          </cell>
          <cell r="L4538">
            <v>3.9580000000000002</v>
          </cell>
          <cell r="M4538" t="str">
            <v>TIGRE</v>
          </cell>
          <cell r="P4538" t="str">
            <v>A</v>
          </cell>
          <cell r="Q4538" t="str">
            <v>M</v>
          </cell>
          <cell r="X4538">
            <v>108.28400000000001</v>
          </cell>
          <cell r="Y4538">
            <v>108.28400000000001</v>
          </cell>
          <cell r="Z4538">
            <v>120.31555555555556</v>
          </cell>
          <cell r="AA4538" t="str">
            <v>T-11</v>
          </cell>
          <cell r="AD4538" t="str">
            <v>US-4923</v>
          </cell>
          <cell r="AH4538" t="str">
            <v>*</v>
          </cell>
          <cell r="AK4538" t="str">
            <v>00810673011094</v>
          </cell>
          <cell r="AL4538" t="str">
            <v>10810673011091</v>
          </cell>
          <cell r="AM4538" t="e">
            <v>#N/A</v>
          </cell>
        </row>
        <row r="4539">
          <cell r="A4539" t="str">
            <v>ACTIVE</v>
          </cell>
          <cell r="B4539" t="str">
            <v>36-6579</v>
          </cell>
          <cell r="C4539">
            <v>29852580</v>
          </cell>
          <cell r="D4539" t="str">
            <v>36-6579</v>
          </cell>
          <cell r="E4539" t="str">
            <v>SDR 35 SW</v>
          </cell>
          <cell r="F4539" t="str">
            <v>10 PK 4 TEE HXHXH SDR35 SW</v>
          </cell>
          <cell r="G4539">
            <v>8.66</v>
          </cell>
          <cell r="H4539">
            <v>3.9281067200000002</v>
          </cell>
          <cell r="I4539">
            <v>1</v>
          </cell>
          <cell r="J4539">
            <v>24</v>
          </cell>
          <cell r="K4539">
            <v>174.17222222222222</v>
          </cell>
          <cell r="L4539">
            <v>7.1130000000000004</v>
          </cell>
          <cell r="M4539" t="str">
            <v>TIGRE</v>
          </cell>
          <cell r="P4539" t="str">
            <v>A</v>
          </cell>
          <cell r="Q4539" t="str">
            <v>M</v>
          </cell>
          <cell r="X4539">
            <v>156.755</v>
          </cell>
          <cell r="Y4539">
            <v>156.755</v>
          </cell>
          <cell r="Z4539">
            <v>174.17222222222222</v>
          </cell>
          <cell r="AA4539" t="str">
            <v>T-13</v>
          </cell>
          <cell r="AD4539" t="str">
            <v>US-00445</v>
          </cell>
          <cell r="AH4539" t="str">
            <v>*</v>
          </cell>
          <cell r="AK4539" t="str">
            <v>00810673011285</v>
          </cell>
          <cell r="AL4539" t="str">
            <v>10810673011282</v>
          </cell>
          <cell r="AM4539" t="e">
            <v>#N/A</v>
          </cell>
        </row>
        <row r="4540">
          <cell r="A4540" t="str">
            <v>ACTIVE</v>
          </cell>
          <cell r="B4540" t="str">
            <v>36-6580</v>
          </cell>
          <cell r="C4540">
            <v>29852581</v>
          </cell>
          <cell r="D4540" t="str">
            <v>36-6580</v>
          </cell>
          <cell r="E4540" t="str">
            <v>SDR 35 SW</v>
          </cell>
          <cell r="F4540" t="str">
            <v>10 PK 4 STOP COUPLING HXH SDR35 SW</v>
          </cell>
          <cell r="G4540">
            <v>3.6</v>
          </cell>
          <cell r="H4540">
            <v>1.6329312</v>
          </cell>
          <cell r="I4540">
            <v>1</v>
          </cell>
          <cell r="J4540">
            <v>63</v>
          </cell>
          <cell r="K4540">
            <v>79.536666666666662</v>
          </cell>
          <cell r="L4540">
            <v>3.0409999999999999</v>
          </cell>
          <cell r="M4540" t="str">
            <v>TIGRE</v>
          </cell>
          <cell r="P4540" t="str">
            <v>A</v>
          </cell>
          <cell r="Q4540" t="str">
            <v>M</v>
          </cell>
          <cell r="X4540">
            <v>71.582999999999998</v>
          </cell>
          <cell r="Y4540">
            <v>71.582999999999998</v>
          </cell>
          <cell r="Z4540">
            <v>79.536666666666662</v>
          </cell>
          <cell r="AA4540" t="str">
            <v>T-10</v>
          </cell>
          <cell r="AD4540" t="str">
            <v>US-00439</v>
          </cell>
          <cell r="AH4540" t="str">
            <v>*</v>
          </cell>
          <cell r="AK4540" t="str">
            <v>00810673011292</v>
          </cell>
          <cell r="AL4540" t="str">
            <v>10810673011299</v>
          </cell>
          <cell r="AM4540" t="e">
            <v>#N/A</v>
          </cell>
        </row>
        <row r="4541">
          <cell r="A4541" t="str">
            <v>ACTIVE</v>
          </cell>
          <cell r="B4541" t="str">
            <v>36-6596</v>
          </cell>
          <cell r="C4541">
            <v>29852582</v>
          </cell>
          <cell r="D4541" t="str">
            <v>36-6596</v>
          </cell>
          <cell r="E4541" t="str">
            <v>SDR 35 SW</v>
          </cell>
          <cell r="F4541" t="str">
            <v>10 PK 4 ELBOW 90 LONG TURN HXH SDR35 SW</v>
          </cell>
          <cell r="G4541">
            <v>9.06</v>
          </cell>
          <cell r="H4541">
            <v>4.1095435199999999</v>
          </cell>
          <cell r="I4541">
            <v>1</v>
          </cell>
          <cell r="J4541">
            <v>24</v>
          </cell>
          <cell r="K4541">
            <v>176.31222222222223</v>
          </cell>
          <cell r="L4541">
            <v>6.4340000000000002</v>
          </cell>
          <cell r="M4541" t="str">
            <v>TIGRE</v>
          </cell>
          <cell r="P4541" t="str">
            <v>A</v>
          </cell>
          <cell r="Q4541" t="str">
            <v>M</v>
          </cell>
          <cell r="X4541">
            <v>158.68100000000001</v>
          </cell>
          <cell r="Y4541">
            <v>158.68100000000001</v>
          </cell>
          <cell r="Z4541">
            <v>176.31222222222223</v>
          </cell>
          <cell r="AA4541" t="str">
            <v>T-13</v>
          </cell>
          <cell r="AD4541" t="str">
            <v>US-4924</v>
          </cell>
          <cell r="AH4541" t="str">
            <v>*</v>
          </cell>
          <cell r="AM4541" t="e">
            <v>#N/A</v>
          </cell>
        </row>
        <row r="4542">
          <cell r="A4542" t="str">
            <v>ACTIVE</v>
          </cell>
          <cell r="B4542" t="str">
            <v>490-007</v>
          </cell>
          <cell r="C4542">
            <v>22550001</v>
          </cell>
          <cell r="D4542" t="str">
            <v>490-007</v>
          </cell>
          <cell r="E4542" t="str">
            <v>SCH 40</v>
          </cell>
          <cell r="F4542" t="str">
            <v>3/4" SCHEDULE 40 PVC J-TRAP</v>
          </cell>
          <cell r="G4542">
            <v>0.25</v>
          </cell>
          <cell r="H4542">
            <v>0.113398</v>
          </cell>
          <cell r="I4542">
            <v>50</v>
          </cell>
          <cell r="K4542">
            <v>7.6111111111111107</v>
          </cell>
          <cell r="M4542" t="str">
            <v>Bramec</v>
          </cell>
          <cell r="N4542">
            <v>13655</v>
          </cell>
          <cell r="P4542" t="str">
            <v>D</v>
          </cell>
          <cell r="Q4542" t="str">
            <v>M</v>
          </cell>
          <cell r="X4542">
            <v>6.85</v>
          </cell>
          <cell r="Y4542">
            <v>6.85</v>
          </cell>
          <cell r="Z4542">
            <v>7.6111111111111107</v>
          </cell>
        </row>
        <row r="4543">
          <cell r="A4543" t="str">
            <v>ACTIVE</v>
          </cell>
          <cell r="B4543" t="str">
            <v>429-338</v>
          </cell>
          <cell r="C4543">
            <v>22550002</v>
          </cell>
          <cell r="D4543" t="str">
            <v>429-338</v>
          </cell>
          <cell r="E4543" t="str">
            <v>SCH 40</v>
          </cell>
          <cell r="F4543" t="str">
            <v>3 x 2 REDUCER COUPLING SXS</v>
          </cell>
          <cell r="G4543">
            <v>0.24199999999999999</v>
          </cell>
          <cell r="H4543">
            <v>0.10976926399999999</v>
          </cell>
          <cell r="I4543">
            <v>5</v>
          </cell>
          <cell r="J4543">
            <v>625</v>
          </cell>
          <cell r="K4543">
            <v>37.655555555555559</v>
          </cell>
          <cell r="L4543">
            <v>4.34</v>
          </cell>
          <cell r="M4543" t="str">
            <v>Lasco</v>
          </cell>
          <cell r="N4543" t="str">
            <v>429-338</v>
          </cell>
          <cell r="P4543" t="str">
            <v>D</v>
          </cell>
          <cell r="Q4543" t="str">
            <v>M</v>
          </cell>
          <cell r="X4543">
            <v>33.89</v>
          </cell>
          <cell r="Y4543">
            <v>33.89</v>
          </cell>
          <cell r="Z4543">
            <v>37.655555555555559</v>
          </cell>
          <cell r="AK4543">
            <v>816842025213</v>
          </cell>
        </row>
        <row r="4544">
          <cell r="A4544" t="str">
            <v>ACTIVE</v>
          </cell>
          <cell r="B4544" t="str">
            <v>DE4107-005BR</v>
          </cell>
          <cell r="C4544">
            <v>22990001</v>
          </cell>
          <cell r="E4544" t="str">
            <v>CPVC</v>
          </cell>
          <cell r="F4544" t="str">
            <v>CPVC 1/2 DROP EAR ELBOW BRASS FPT X CPVC H</v>
          </cell>
          <cell r="H4544">
            <v>0</v>
          </cell>
          <cell r="I4544">
            <v>10</v>
          </cell>
          <cell r="K4544">
            <v>70.680000000000007</v>
          </cell>
          <cell r="P4544" t="str">
            <v>A</v>
          </cell>
          <cell r="Q4544" t="str">
            <v>M</v>
          </cell>
          <cell r="X4544">
            <v>70.680000000000007</v>
          </cell>
          <cell r="Y4544">
            <v>70.680000000000007</v>
          </cell>
          <cell r="Z4544">
            <v>70.680000000000007</v>
          </cell>
          <cell r="AH4544" t="str">
            <v>*</v>
          </cell>
          <cell r="AI4544" t="str">
            <v>00816842020065</v>
          </cell>
          <cell r="AJ4544">
            <v>10816842020062</v>
          </cell>
          <cell r="AM4544" t="e">
            <v>#N/A</v>
          </cell>
        </row>
        <row r="4545">
          <cell r="A4545" t="str">
            <v>ACTIVE</v>
          </cell>
          <cell r="B4545" t="str">
            <v>4109-005</v>
          </cell>
          <cell r="C4545">
            <v>22990002</v>
          </cell>
          <cell r="E4545" t="str">
            <v>CPVC</v>
          </cell>
          <cell r="F4545" t="str">
            <v>90 CPVC 1/2  STREET ELBOW</v>
          </cell>
          <cell r="G4545">
            <v>2.8660059999999998E-2</v>
          </cell>
          <cell r="H4545">
            <v>1.2999973935519998E-2</v>
          </cell>
          <cell r="I4545">
            <v>25</v>
          </cell>
          <cell r="K4545">
            <v>2.11</v>
          </cell>
          <cell r="P4545" t="str">
            <v>A</v>
          </cell>
          <cell r="Q4545" t="str">
            <v>M</v>
          </cell>
          <cell r="X4545">
            <v>2.11</v>
          </cell>
          <cell r="Y4545">
            <v>2.11</v>
          </cell>
          <cell r="Z4545">
            <v>2.11</v>
          </cell>
          <cell r="AH4545" t="str">
            <v>*</v>
          </cell>
          <cell r="AI4545" t="str">
            <v>00816842020072</v>
          </cell>
          <cell r="AJ4545">
            <v>10816842020079</v>
          </cell>
          <cell r="AM4545" t="e">
            <v>#N/A</v>
          </cell>
        </row>
        <row r="4546">
          <cell r="A4546" t="str">
            <v>ACTIVE</v>
          </cell>
          <cell r="B4546" t="str">
            <v>4109-007</v>
          </cell>
          <cell r="C4546">
            <v>22990003</v>
          </cell>
          <cell r="E4546" t="str">
            <v>CPVC</v>
          </cell>
          <cell r="F4546" t="str">
            <v>90 CPVC 3/4 STREET ELBOW</v>
          </cell>
          <cell r="G4546">
            <v>5.7320119999999995E-2</v>
          </cell>
          <cell r="H4546">
            <v>2.5999947871039996E-2</v>
          </cell>
          <cell r="I4546">
            <v>25</v>
          </cell>
          <cell r="K4546">
            <v>3.29</v>
          </cell>
          <cell r="P4546" t="str">
            <v>A</v>
          </cell>
          <cell r="Q4546" t="str">
            <v>M</v>
          </cell>
          <cell r="X4546">
            <v>3.29</v>
          </cell>
          <cell r="Y4546">
            <v>3.29</v>
          </cell>
          <cell r="Z4546">
            <v>3.29</v>
          </cell>
          <cell r="AH4546" t="str">
            <v>*</v>
          </cell>
          <cell r="AI4546" t="str">
            <v>00816842020089</v>
          </cell>
          <cell r="AJ4546">
            <v>10816842020086</v>
          </cell>
          <cell r="AM4546" t="e">
            <v>#N/A</v>
          </cell>
        </row>
        <row r="4547">
          <cell r="A4547" t="str">
            <v>ACTIVE</v>
          </cell>
          <cell r="B4547" t="str">
            <v>4109-010</v>
          </cell>
          <cell r="C4547">
            <v>22990004</v>
          </cell>
          <cell r="E4547" t="str">
            <v>CPVC</v>
          </cell>
          <cell r="F4547" t="str">
            <v>90 CPVC 1 STREET ELBOW</v>
          </cell>
          <cell r="H4547">
            <v>0</v>
          </cell>
          <cell r="I4547">
            <v>10</v>
          </cell>
          <cell r="K4547">
            <v>15.01</v>
          </cell>
          <cell r="P4547" t="str">
            <v>A</v>
          </cell>
          <cell r="Q4547" t="str">
            <v>M</v>
          </cell>
          <cell r="X4547">
            <v>15.01</v>
          </cell>
          <cell r="Y4547">
            <v>15.01</v>
          </cell>
          <cell r="Z4547">
            <v>15.01</v>
          </cell>
          <cell r="AH4547" t="str">
            <v>*</v>
          </cell>
          <cell r="AI4547" t="str">
            <v>00816842020096</v>
          </cell>
          <cell r="AM4547" t="e">
            <v>#N/A</v>
          </cell>
        </row>
        <row r="4548">
          <cell r="A4548" t="str">
            <v>ACTIVE</v>
          </cell>
          <cell r="B4548" t="str">
            <v>4127-005</v>
          </cell>
          <cell r="C4548">
            <v>22990005</v>
          </cell>
          <cell r="E4548" t="str">
            <v>CPVC</v>
          </cell>
          <cell r="F4548" t="str">
            <v>45 CPVC 1/2 STREET ELBOW</v>
          </cell>
          <cell r="H4548">
            <v>0</v>
          </cell>
          <cell r="I4548">
            <v>25</v>
          </cell>
          <cell r="K4548">
            <v>4.5199999999999996</v>
          </cell>
          <cell r="P4548" t="str">
            <v>A</v>
          </cell>
          <cell r="Q4548" t="str">
            <v>M</v>
          </cell>
          <cell r="X4548">
            <v>4.5199999999999996</v>
          </cell>
          <cell r="Y4548">
            <v>4.5199999999999996</v>
          </cell>
          <cell r="Z4548">
            <v>4.5199999999999996</v>
          </cell>
          <cell r="AH4548" t="str">
            <v>*</v>
          </cell>
          <cell r="AI4548" t="str">
            <v>00816842020102</v>
          </cell>
          <cell r="AM4548" t="e">
            <v>#N/A</v>
          </cell>
        </row>
        <row r="4549">
          <cell r="A4549" t="str">
            <v>ACTIVE</v>
          </cell>
          <cell r="B4549" t="str">
            <v>4127-007</v>
          </cell>
          <cell r="C4549">
            <v>22990006</v>
          </cell>
          <cell r="E4549" t="str">
            <v>CPVC</v>
          </cell>
          <cell r="F4549" t="str">
            <v>45 CPVC 3/4 STREET ELBOW</v>
          </cell>
          <cell r="H4549">
            <v>0</v>
          </cell>
          <cell r="I4549">
            <v>25</v>
          </cell>
          <cell r="K4549">
            <v>6.39</v>
          </cell>
          <cell r="P4549" t="str">
            <v>A</v>
          </cell>
          <cell r="Q4549" t="str">
            <v>M</v>
          </cell>
          <cell r="X4549">
            <v>6.39</v>
          </cell>
          <cell r="Y4549">
            <v>6.39</v>
          </cell>
          <cell r="Z4549">
            <v>6.39</v>
          </cell>
          <cell r="AH4549" t="str">
            <v>*</v>
          </cell>
          <cell r="AI4549" t="str">
            <v>00816842020119</v>
          </cell>
          <cell r="AM4549" t="e">
            <v>#N/A</v>
          </cell>
        </row>
        <row r="4550">
          <cell r="A4550" t="str">
            <v>ACTIVE</v>
          </cell>
          <cell r="B4550" t="str">
            <v>4127-010</v>
          </cell>
          <cell r="C4550">
            <v>22990007</v>
          </cell>
          <cell r="E4550" t="str">
            <v>CPVC</v>
          </cell>
          <cell r="F4550" t="str">
            <v>45 CPVC 1 STREET ELBOW</v>
          </cell>
          <cell r="H4550">
            <v>0</v>
          </cell>
          <cell r="I4550">
            <v>10</v>
          </cell>
          <cell r="K4550">
            <v>18.39</v>
          </cell>
          <cell r="P4550" t="str">
            <v>A</v>
          </cell>
          <cell r="Q4550" t="str">
            <v>M</v>
          </cell>
          <cell r="X4550">
            <v>18.39</v>
          </cell>
          <cell r="Y4550">
            <v>18.39</v>
          </cell>
          <cell r="Z4550">
            <v>18.39</v>
          </cell>
          <cell r="AH4550" t="str">
            <v>*</v>
          </cell>
          <cell r="AI4550" t="str">
            <v>00816842020126</v>
          </cell>
          <cell r="AM4550" t="e">
            <v>#N/A</v>
          </cell>
        </row>
        <row r="4551">
          <cell r="A4551" t="str">
            <v>ACTIVE</v>
          </cell>
          <cell r="B4551" t="str">
            <v>4724-005-25</v>
          </cell>
          <cell r="C4551">
            <v>22990008</v>
          </cell>
          <cell r="E4551" t="str">
            <v>CPVC</v>
          </cell>
          <cell r="F4551" t="str">
            <v>25 PK 1/2 CPVC TUBING STRAPS</v>
          </cell>
          <cell r="H4551">
            <v>0</v>
          </cell>
          <cell r="I4551">
            <v>25</v>
          </cell>
          <cell r="K4551">
            <v>20.5</v>
          </cell>
          <cell r="P4551" t="str">
            <v>A</v>
          </cell>
          <cell r="Q4551" t="str">
            <v>M</v>
          </cell>
          <cell r="V4551">
            <v>20.5</v>
          </cell>
          <cell r="X4551">
            <v>20.5</v>
          </cell>
          <cell r="Y4551">
            <v>20.5</v>
          </cell>
          <cell r="Z4551">
            <v>20.5</v>
          </cell>
          <cell r="AH4551" t="str">
            <v>*</v>
          </cell>
          <cell r="AI4551" t="str">
            <v>00816842020133</v>
          </cell>
          <cell r="AJ4551">
            <v>10816842020130</v>
          </cell>
          <cell r="AM4551" t="e">
            <v>#N/A</v>
          </cell>
        </row>
        <row r="4552">
          <cell r="A4552" t="str">
            <v>ACTIVE</v>
          </cell>
          <cell r="B4552" t="str">
            <v>4724-007-25</v>
          </cell>
          <cell r="C4552">
            <v>22990009</v>
          </cell>
          <cell r="E4552" t="str">
            <v>CPVC</v>
          </cell>
          <cell r="F4552" t="str">
            <v>25 PK 3/4 CPVC TUBING STRAPS</v>
          </cell>
          <cell r="H4552">
            <v>0</v>
          </cell>
          <cell r="I4552">
            <v>25</v>
          </cell>
          <cell r="K4552">
            <v>28.25</v>
          </cell>
          <cell r="P4552" t="str">
            <v>A</v>
          </cell>
          <cell r="Q4552" t="str">
            <v>M</v>
          </cell>
          <cell r="V4552">
            <v>28.25</v>
          </cell>
          <cell r="X4552">
            <v>28.25</v>
          </cell>
          <cell r="Y4552">
            <v>28.25</v>
          </cell>
          <cell r="Z4552">
            <v>28.25</v>
          </cell>
          <cell r="AH4552" t="str">
            <v>*</v>
          </cell>
          <cell r="AI4552" t="str">
            <v>00816842020140</v>
          </cell>
          <cell r="AJ4552">
            <v>10816842020147</v>
          </cell>
          <cell r="AM4552" t="e">
            <v>#N/A</v>
          </cell>
        </row>
        <row r="4553">
          <cell r="A4553" t="str">
            <v>ACTIVE</v>
          </cell>
          <cell r="B4553" t="str">
            <v>4136-005</v>
          </cell>
          <cell r="C4553">
            <v>22990010</v>
          </cell>
          <cell r="E4553" t="str">
            <v>CPVC</v>
          </cell>
          <cell r="F4553" t="str">
            <v>1/2 CPVC MALE ADAPTER</v>
          </cell>
          <cell r="H4553">
            <v>0</v>
          </cell>
          <cell r="I4553">
            <v>25</v>
          </cell>
          <cell r="K4553">
            <v>1.84</v>
          </cell>
          <cell r="P4553" t="str">
            <v>A</v>
          </cell>
          <cell r="Q4553" t="str">
            <v>M</v>
          </cell>
          <cell r="X4553">
            <v>1.84</v>
          </cell>
          <cell r="Y4553">
            <v>1.84</v>
          </cell>
          <cell r="Z4553">
            <v>1.84</v>
          </cell>
          <cell r="AH4553" t="str">
            <v>*</v>
          </cell>
          <cell r="AI4553" t="str">
            <v>00816842020157</v>
          </cell>
          <cell r="AJ4553">
            <v>10816842020154</v>
          </cell>
          <cell r="AM4553" t="str">
            <v>*</v>
          </cell>
        </row>
        <row r="4554">
          <cell r="A4554" t="str">
            <v>ACTIVE</v>
          </cell>
          <cell r="B4554" t="str">
            <v>4136-007</v>
          </cell>
          <cell r="C4554">
            <v>22990011</v>
          </cell>
          <cell r="E4554" t="str">
            <v>CPVC</v>
          </cell>
          <cell r="F4554" t="str">
            <v>3/4 CPVC MALE ADAPTER</v>
          </cell>
          <cell r="H4554">
            <v>0</v>
          </cell>
          <cell r="I4554">
            <v>25</v>
          </cell>
          <cell r="K4554">
            <v>3.15</v>
          </cell>
          <cell r="P4554" t="str">
            <v>A</v>
          </cell>
          <cell r="Q4554" t="str">
            <v>M</v>
          </cell>
          <cell r="X4554">
            <v>3.15</v>
          </cell>
          <cell r="Y4554">
            <v>3.15</v>
          </cell>
          <cell r="Z4554">
            <v>3.15</v>
          </cell>
          <cell r="AH4554" t="str">
            <v>*</v>
          </cell>
          <cell r="AI4554" t="str">
            <v>00816842020164</v>
          </cell>
          <cell r="AJ4554">
            <v>10816842020161</v>
          </cell>
          <cell r="AM4554" t="str">
            <v>*</v>
          </cell>
        </row>
        <row r="4555">
          <cell r="A4555" t="str">
            <v>INACTIVE</v>
          </cell>
          <cell r="C4555">
            <v>22990012</v>
          </cell>
          <cell r="E4555" t="str">
            <v>CPVC</v>
          </cell>
          <cell r="F4555" t="str">
            <v>1/2 CVPC UNION BRASS</v>
          </cell>
          <cell r="H4555">
            <v>0</v>
          </cell>
          <cell r="AH4555" t="str">
            <v>*</v>
          </cell>
          <cell r="AI4555" t="str">
            <v>00816842020171</v>
          </cell>
          <cell r="AM4555" t="e">
            <v>#N/A</v>
          </cell>
        </row>
        <row r="4556">
          <cell r="A4556" t="str">
            <v>INACTIVE</v>
          </cell>
          <cell r="C4556">
            <v>22990013</v>
          </cell>
          <cell r="E4556" t="str">
            <v>CPVC</v>
          </cell>
          <cell r="F4556" t="str">
            <v>3/4 CPVC UNION BRASS</v>
          </cell>
          <cell r="H4556">
            <v>0</v>
          </cell>
          <cell r="AH4556" t="str">
            <v>*</v>
          </cell>
          <cell r="AI4556" t="str">
            <v>00816842020188</v>
          </cell>
          <cell r="AM4556" t="e">
            <v>#N/A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package" Target="../embeddings/Microsoft_Word_Document1.docx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package" Target="../embeddings/Microsoft_Word_Document.docx"/><Relationship Id="rId10" Type="http://schemas.openxmlformats.org/officeDocument/2006/relationships/image" Target="../media/image3.emf"/><Relationship Id="rId4" Type="http://schemas.openxmlformats.org/officeDocument/2006/relationships/vmlDrawing" Target="../drawings/vmlDrawing2.vml"/><Relationship Id="rId9" Type="http://schemas.openxmlformats.org/officeDocument/2006/relationships/package" Target="../embeddings/Microsoft_Word_Document2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6" Type="http://schemas.openxmlformats.org/officeDocument/2006/relationships/image" Target="../media/image288.emf"/><Relationship Id="rId5" Type="http://schemas.openxmlformats.org/officeDocument/2006/relationships/oleObject" Target="../embeddings/Microsoft_Word_97_-_2003_Document.doc"/><Relationship Id="rId4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9"/>
    <pageSetUpPr fitToPage="1"/>
  </sheetPr>
  <dimension ref="A1:M119"/>
  <sheetViews>
    <sheetView showGridLines="0" zoomScaleNormal="100" zoomScaleSheetLayoutView="100" workbookViewId="0"/>
  </sheetViews>
  <sheetFormatPr defaultColWidth="0" defaultRowHeight="14.4" zeroHeight="1" x14ac:dyDescent="0.3"/>
  <cols>
    <col min="1" max="12" width="9.109375" style="8" customWidth="1"/>
    <col min="13" max="13" width="6.44140625" style="8" customWidth="1"/>
    <col min="14" max="16384" width="9.109375" style="8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x14ac:dyDescent="0.3"/>
    <row r="93" x14ac:dyDescent="0.3"/>
    <row r="94" x14ac:dyDescent="0.3"/>
    <row r="95" x14ac:dyDescent="0.3"/>
    <row r="96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</sheetData>
  <printOptions horizontalCentered="1"/>
  <pageMargins left="0.7" right="0.7" top="0.95" bottom="0.75" header="0.3" footer="0.3"/>
  <pageSetup scale="78" fitToHeight="0" orientation="portrait" horizontalDpi="4294967292" verticalDpi="0" r:id="rId1"/>
  <headerFooter>
    <oddHeader>&amp;L&amp;G&amp;R&amp;G</oddHeader>
    <oddFooter>&amp;L&amp;8V06032014&amp;CCopyright 2014
All rights reserved
For Tigre-ADS USA customer and rep use only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24604" r:id="rId5">
          <objectPr defaultSize="0" r:id="rId6">
            <anchor moveWithCells="1">
              <from>
                <xdr:col>0</xdr:col>
                <xdr:colOff>182880</xdr:colOff>
                <xdr:row>50</xdr:row>
                <xdr:rowOff>0</xdr:rowOff>
              </from>
              <to>
                <xdr:col>12</xdr:col>
                <xdr:colOff>190500</xdr:colOff>
                <xdr:row>87</xdr:row>
                <xdr:rowOff>144780</xdr:rowOff>
              </to>
            </anchor>
          </objectPr>
        </oleObject>
      </mc:Choice>
      <mc:Fallback>
        <oleObject progId="Word.Document.12" shapeId="24604" r:id="rId5"/>
      </mc:Fallback>
    </mc:AlternateContent>
    <mc:AlternateContent xmlns:mc="http://schemas.openxmlformats.org/markup-compatibility/2006">
      <mc:Choice Requires="x14">
        <oleObject progId="Word.Document.12" shapeId="24605" r:id="rId7">
          <objectPr defaultSize="0" r:id="rId8">
            <anchor moveWithCells="1">
              <from>
                <xdr:col>0</xdr:col>
                <xdr:colOff>182880</xdr:colOff>
                <xdr:row>88</xdr:row>
                <xdr:rowOff>68580</xdr:rowOff>
              </from>
              <to>
                <xdr:col>12</xdr:col>
                <xdr:colOff>190500</xdr:colOff>
                <xdr:row>115</xdr:row>
                <xdr:rowOff>38100</xdr:rowOff>
              </to>
            </anchor>
          </objectPr>
        </oleObject>
      </mc:Choice>
      <mc:Fallback>
        <oleObject progId="Word.Document.12" shapeId="24605" r:id="rId7"/>
      </mc:Fallback>
    </mc:AlternateContent>
    <mc:AlternateContent xmlns:mc="http://schemas.openxmlformats.org/markup-compatibility/2006">
      <mc:Choice Requires="x14">
        <oleObject progId="Document" shapeId="24608" r:id="rId9">
          <objectPr defaultSize="0" r:id="rId10">
            <anchor moveWithCells="1">
              <from>
                <xdr:col>0</xdr:col>
                <xdr:colOff>160020</xdr:colOff>
                <xdr:row>1</xdr:row>
                <xdr:rowOff>106680</xdr:rowOff>
              </from>
              <to>
                <xdr:col>11</xdr:col>
                <xdr:colOff>571500</xdr:colOff>
                <xdr:row>48</xdr:row>
                <xdr:rowOff>106680</xdr:rowOff>
              </to>
            </anchor>
          </objectPr>
        </oleObject>
      </mc:Choice>
      <mc:Fallback>
        <oleObject progId="Document" shapeId="24608" r:id="rId9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FF00"/>
    <pageSetUpPr fitToPage="1"/>
  </sheetPr>
  <dimension ref="A1:P241"/>
  <sheetViews>
    <sheetView showGridLines="0" zoomScaleNormal="100" workbookViewId="0">
      <pane ySplit="7" topLeftCell="A8" activePane="bottomLeft" state="frozen"/>
      <selection activeCell="N10" sqref="N10"/>
      <selection pane="bottomLeft" activeCell="J8" sqref="J8"/>
    </sheetView>
  </sheetViews>
  <sheetFormatPr defaultColWidth="0" defaultRowHeight="14.4" zeroHeight="1" x14ac:dyDescent="0.3"/>
  <cols>
    <col min="1" max="1" width="1.5546875" style="32" customWidth="1"/>
    <col min="2" max="2" width="8.109375" style="52" customWidth="1"/>
    <col min="3" max="3" width="9.109375" style="52" customWidth="1"/>
    <col min="4" max="4" width="13.44140625" style="70" bestFit="1" customWidth="1"/>
    <col min="5" max="5" width="13.5546875" style="109" customWidth="1"/>
    <col min="6" max="6" width="48.109375" style="75" customWidth="1"/>
    <col min="7" max="7" width="9" style="70" customWidth="1"/>
    <col min="8" max="8" width="8.5546875" style="314" bestFit="1" customWidth="1"/>
    <col min="9" max="9" width="4.109375" style="314" customWidth="1"/>
    <col min="10" max="10" width="10.109375" style="38" bestFit="1" customWidth="1"/>
    <col min="11" max="11" width="10.44140625" style="38" customWidth="1"/>
    <col min="12" max="12" width="9.5546875" style="51" customWidth="1"/>
    <col min="13" max="13" width="1.44140625" style="314" customWidth="1"/>
    <col min="14" max="14" width="11.5546875" style="51" bestFit="1" customWidth="1"/>
    <col min="15" max="15" width="2.44140625" style="8" customWidth="1"/>
    <col min="16" max="16" width="0" style="8" hidden="1" customWidth="1"/>
    <col min="17" max="16384" width="9.109375" style="8" hidden="1"/>
  </cols>
  <sheetData>
    <row r="1" spans="1:14" ht="18" x14ac:dyDescent="0.35">
      <c r="F1" s="430" t="s">
        <v>4282</v>
      </c>
      <c r="G1" s="430"/>
      <c r="H1" s="430"/>
      <c r="I1" s="430"/>
      <c r="M1" s="51"/>
    </row>
    <row r="2" spans="1:14" ht="15.6" x14ac:dyDescent="0.3">
      <c r="D2" s="110"/>
      <c r="E2" s="111"/>
      <c r="K2" s="416" t="s">
        <v>5772</v>
      </c>
      <c r="L2" s="416"/>
      <c r="M2" s="51"/>
    </row>
    <row r="3" spans="1:14" x14ac:dyDescent="0.3">
      <c r="D3" s="51"/>
      <c r="E3" s="41"/>
      <c r="K3" s="416"/>
      <c r="L3" s="416"/>
      <c r="M3" s="51"/>
    </row>
    <row r="4" spans="1:14" x14ac:dyDescent="0.3">
      <c r="E4" s="112" t="s">
        <v>11134</v>
      </c>
      <c r="F4" s="60" t="s">
        <v>11160</v>
      </c>
      <c r="G4" s="304"/>
      <c r="H4" s="304"/>
      <c r="I4" s="307"/>
      <c r="K4" s="55"/>
      <c r="L4" s="8"/>
      <c r="M4" s="51"/>
    </row>
    <row r="5" spans="1:14" x14ac:dyDescent="0.3">
      <c r="F5" s="62" t="s">
        <v>11157</v>
      </c>
      <c r="G5" s="303"/>
      <c r="H5" s="303"/>
      <c r="I5" s="308"/>
      <c r="K5" s="55"/>
      <c r="L5" s="8"/>
      <c r="M5" s="51"/>
    </row>
    <row r="6" spans="1:14" x14ac:dyDescent="0.3">
      <c r="K6" s="55"/>
      <c r="L6" s="8"/>
      <c r="M6" s="51"/>
    </row>
    <row r="7" spans="1:14" ht="36" customHeight="1" thickBot="1" x14ac:dyDescent="0.35"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</row>
    <row r="8" spans="1:14" s="52" customFormat="1" x14ac:dyDescent="0.3">
      <c r="A8" s="29" t="str">
        <f>IF(L8&gt;0,COUNT($A$7:A7)+COUNT(DWV!$A$8:$A$300)+COUNT('Large Dia. DWV'!$A$8:$A$121)+COUNT('SCH40'!$A$8:$A$601)+COUNT('Large Dia. SCH40'!$A$8:$A$34)+COUNT('SDR26'!$A$8:$A$118)+COUNT(SDR35G!$A$8:$A$226)+COUNT(SDR35SW!$A$8:$A$177)+1,"")</f>
        <v/>
      </c>
      <c r="B8" s="420"/>
      <c r="C8" s="421"/>
      <c r="D8" s="25" t="s">
        <v>4283</v>
      </c>
      <c r="E8" s="36">
        <v>29820171</v>
      </c>
      <c r="F8" s="10" t="s">
        <v>10098</v>
      </c>
      <c r="G8" s="37">
        <v>1</v>
      </c>
      <c r="H8" s="37" t="s">
        <v>6049</v>
      </c>
      <c r="I8" s="37" t="s">
        <v>6153</v>
      </c>
      <c r="J8" s="366">
        <v>123.87</v>
      </c>
      <c r="K8" s="230" t="e">
        <f>ROUND(J8*Order_Quote!#REF!,4)</f>
        <v>#REF!</v>
      </c>
      <c r="L8" s="241"/>
      <c r="M8" s="310"/>
      <c r="N8" s="187">
        <f t="shared" ref="N8:N73" si="0">L8/G8</f>
        <v>0</v>
      </c>
    </row>
    <row r="9" spans="1:14" s="52" customFormat="1" x14ac:dyDescent="0.3">
      <c r="A9" s="29" t="str">
        <f>IF(L9&gt;0,COUNT($A$7:A8)+COUNT(DWV!$A$8:$A$300)+COUNT('Large Dia. DWV'!$A$8:$A$121)+COUNT('SCH40'!$A$8:$A$601)+COUNT('Large Dia. SCH40'!$A$8:$A$34)+COUNT('SDR26'!$A$8:$A$118)+COUNT(SDR35G!$A$8:$A$226)+COUNT(SDR35SW!$A$8:$A$177)+1,"")</f>
        <v/>
      </c>
      <c r="B9" s="424"/>
      <c r="C9" s="425"/>
      <c r="D9" s="25" t="s">
        <v>4284</v>
      </c>
      <c r="E9" s="36">
        <v>29820180</v>
      </c>
      <c r="F9" s="10" t="s">
        <v>10099</v>
      </c>
      <c r="G9" s="37">
        <v>1</v>
      </c>
      <c r="H9" s="37" t="s">
        <v>6049</v>
      </c>
      <c r="I9" s="37" t="s">
        <v>6153</v>
      </c>
      <c r="J9" s="366">
        <v>143.27000000000001</v>
      </c>
      <c r="K9" s="230" t="e">
        <f>ROUND(J9*Order_Quote!#REF!,4)</f>
        <v>#REF!</v>
      </c>
      <c r="L9" s="242"/>
      <c r="M9" s="310"/>
      <c r="N9" s="187">
        <f t="shared" si="0"/>
        <v>0</v>
      </c>
    </row>
    <row r="10" spans="1:14" s="52" customFormat="1" x14ac:dyDescent="0.3">
      <c r="A10" s="29" t="str">
        <f>IF(L10&gt;0,COUNT($A$7:A9)+COUNT(DWV!$A$8:$A$300)+COUNT('Large Dia. DWV'!$A$8:$A$121)+COUNT('SCH40'!$A$8:$A$601)+COUNT('Large Dia. SCH40'!$A$8:$A$34)+COUNT('SDR26'!$A$8:$A$118)+COUNT(SDR35G!$A$8:$A$226)+COUNT(SDR35SW!$A$8:$A$177)+1,"")</f>
        <v/>
      </c>
      <c r="B10" s="424"/>
      <c r="C10" s="425"/>
      <c r="D10" s="25" t="s">
        <v>4285</v>
      </c>
      <c r="E10" s="36">
        <v>29820198</v>
      </c>
      <c r="F10" s="10" t="s">
        <v>10100</v>
      </c>
      <c r="G10" s="37">
        <v>1</v>
      </c>
      <c r="H10" s="37" t="s">
        <v>6049</v>
      </c>
      <c r="I10" s="37" t="s">
        <v>6153</v>
      </c>
      <c r="J10" s="366">
        <v>147.53</v>
      </c>
      <c r="K10" s="230" t="e">
        <f>ROUND(J10*Order_Quote!#REF!,4)</f>
        <v>#REF!</v>
      </c>
      <c r="L10" s="242"/>
      <c r="M10" s="310"/>
      <c r="N10" s="187">
        <f t="shared" si="0"/>
        <v>0</v>
      </c>
    </row>
    <row r="11" spans="1:14" s="52" customFormat="1" x14ac:dyDescent="0.3">
      <c r="A11" s="29" t="str">
        <f>IF(L11&gt;0,COUNT($A$7:A10)+COUNT(DWV!$A$8:$A$300)+COUNT('Large Dia. DWV'!$A$8:$A$121)+COUNT('SCH40'!$A$8:$A$601)+COUNT('Large Dia. SCH40'!$A$8:$A$34)+COUNT('SDR26'!$A$8:$A$118)+COUNT(SDR35G!$A$8:$A$226)+COUNT(SDR35SW!$A$8:$A$177)+1,"")</f>
        <v/>
      </c>
      <c r="B11" s="424"/>
      <c r="C11" s="425"/>
      <c r="D11" s="25" t="s">
        <v>4286</v>
      </c>
      <c r="E11" s="36">
        <v>29820201</v>
      </c>
      <c r="F11" s="10" t="s">
        <v>10101</v>
      </c>
      <c r="G11" s="37">
        <v>1</v>
      </c>
      <c r="H11" s="37" t="s">
        <v>6049</v>
      </c>
      <c r="I11" s="37" t="s">
        <v>6153</v>
      </c>
      <c r="J11" s="366">
        <v>180.66</v>
      </c>
      <c r="K11" s="230" t="e">
        <f>ROUND(J11*Order_Quote!#REF!,4)</f>
        <v>#REF!</v>
      </c>
      <c r="L11" s="242"/>
      <c r="M11" s="310"/>
      <c r="N11" s="187">
        <f t="shared" si="0"/>
        <v>0</v>
      </c>
    </row>
    <row r="12" spans="1:14" s="52" customFormat="1" x14ac:dyDescent="0.3">
      <c r="A12" s="29" t="str">
        <f>IF(L12&gt;0,COUNT($A$7:A11)+COUNT(DWV!$A$8:$A$300)+COUNT('Large Dia. DWV'!$A$8:$A$121)+COUNT('SCH40'!$A$8:$A$601)+COUNT('Large Dia. SCH40'!$A$8:$A$34)+COUNT('SDR26'!$A$8:$A$118)+COUNT(SDR35G!$A$8:$A$226)+COUNT(SDR35SW!$A$8:$A$177)+1,"")</f>
        <v/>
      </c>
      <c r="B12" s="424"/>
      <c r="C12" s="425"/>
      <c r="D12" s="25" t="s">
        <v>4287</v>
      </c>
      <c r="E12" s="36">
        <v>29820210</v>
      </c>
      <c r="F12" s="10" t="s">
        <v>10102</v>
      </c>
      <c r="G12" s="37">
        <v>1</v>
      </c>
      <c r="H12" s="37" t="s">
        <v>6049</v>
      </c>
      <c r="I12" s="37" t="s">
        <v>6153</v>
      </c>
      <c r="J12" s="366">
        <v>210.51</v>
      </c>
      <c r="K12" s="230" t="e">
        <f>ROUND(J12*Order_Quote!#REF!,4)</f>
        <v>#REF!</v>
      </c>
      <c r="L12" s="242"/>
      <c r="M12" s="310"/>
      <c r="N12" s="187">
        <f t="shared" si="0"/>
        <v>0</v>
      </c>
    </row>
    <row r="13" spans="1:14" s="52" customFormat="1" x14ac:dyDescent="0.3">
      <c r="A13" s="29" t="str">
        <f>IF(L13&gt;0,COUNT($A$7:A12)+COUNT(DWV!$A$8:$A$300)+COUNT('Large Dia. DWV'!$A$8:$A$121)+COUNT('SCH40'!$A$8:$A$601)+COUNT('Large Dia. SCH40'!$A$8:$A$34)+COUNT('SDR26'!$A$8:$A$118)+COUNT(SDR35G!$A$8:$A$226)+COUNT(SDR35SW!$A$8:$A$177)+1,"")</f>
        <v/>
      </c>
      <c r="B13" s="424"/>
      <c r="C13" s="425"/>
      <c r="D13" s="25" t="s">
        <v>4288</v>
      </c>
      <c r="E13" s="36">
        <v>29820228</v>
      </c>
      <c r="F13" s="10" t="s">
        <v>10103</v>
      </c>
      <c r="G13" s="37">
        <v>1</v>
      </c>
      <c r="H13" s="37" t="s">
        <v>6049</v>
      </c>
      <c r="I13" s="37" t="s">
        <v>6153</v>
      </c>
      <c r="J13" s="366">
        <v>472.67</v>
      </c>
      <c r="K13" s="230" t="e">
        <f>ROUND(J13*Order_Quote!#REF!,4)</f>
        <v>#REF!</v>
      </c>
      <c r="L13" s="242"/>
      <c r="M13" s="310"/>
      <c r="N13" s="187">
        <f t="shared" si="0"/>
        <v>0</v>
      </c>
    </row>
    <row r="14" spans="1:14" s="52" customFormat="1" x14ac:dyDescent="0.3">
      <c r="A14" s="29" t="str">
        <f>IF(L14&gt;0,COUNT($A$7:A13)+COUNT(DWV!$A$8:$A$300)+COUNT('Large Dia. DWV'!$A$8:$A$121)+COUNT('SCH40'!$A$8:$A$601)+COUNT('Large Dia. SCH40'!$A$8:$A$34)+COUNT('SDR26'!$A$8:$A$118)+COUNT(SDR35G!$A$8:$A$226)+COUNT(SDR35SW!$A$8:$A$177)+1,"")</f>
        <v/>
      </c>
      <c r="B14" s="424"/>
      <c r="C14" s="425"/>
      <c r="D14" s="25" t="s">
        <v>4289</v>
      </c>
      <c r="E14" s="36">
        <v>29820236</v>
      </c>
      <c r="F14" s="10" t="s">
        <v>10104</v>
      </c>
      <c r="G14" s="37">
        <v>1</v>
      </c>
      <c r="H14" s="37" t="s">
        <v>6049</v>
      </c>
      <c r="I14" s="37" t="s">
        <v>6153</v>
      </c>
      <c r="J14" s="366">
        <v>218.01</v>
      </c>
      <c r="K14" s="230" t="e">
        <f>ROUND(J14*Order_Quote!#REF!,4)</f>
        <v>#REF!</v>
      </c>
      <c r="L14" s="242"/>
      <c r="M14" s="310"/>
      <c r="N14" s="187">
        <f t="shared" si="0"/>
        <v>0</v>
      </c>
    </row>
    <row r="15" spans="1:14" s="52" customFormat="1" x14ac:dyDescent="0.3">
      <c r="A15" s="29" t="str">
        <f>IF(L15&gt;0,COUNT($A$7:A14)+COUNT(DWV!$A$8:$A$300)+COUNT('Large Dia. DWV'!$A$8:$A$121)+COUNT('SCH40'!$A$8:$A$601)+COUNT('Large Dia. SCH40'!$A$8:$A$34)+COUNT('SDR26'!$A$8:$A$118)+COUNT(SDR35G!$A$8:$A$226)+COUNT(SDR35SW!$A$8:$A$177)+1,"")</f>
        <v/>
      </c>
      <c r="B15" s="424"/>
      <c r="C15" s="425"/>
      <c r="D15" s="25" t="s">
        <v>4290</v>
      </c>
      <c r="E15" s="36">
        <v>29820244</v>
      </c>
      <c r="F15" s="10" t="s">
        <v>10105</v>
      </c>
      <c r="G15" s="37">
        <v>1</v>
      </c>
      <c r="H15" s="37" t="s">
        <v>6049</v>
      </c>
      <c r="I15" s="37" t="s">
        <v>6153</v>
      </c>
      <c r="J15" s="366">
        <v>253.18</v>
      </c>
      <c r="K15" s="230" t="e">
        <f>ROUND(J15*Order_Quote!#REF!,4)</f>
        <v>#REF!</v>
      </c>
      <c r="L15" s="242"/>
      <c r="M15" s="310"/>
      <c r="N15" s="187">
        <f t="shared" si="0"/>
        <v>0</v>
      </c>
    </row>
    <row r="16" spans="1:14" s="52" customFormat="1" x14ac:dyDescent="0.3">
      <c r="A16" s="29" t="str">
        <f>IF(L16&gt;0,COUNT($A$7:A15)+COUNT(DWV!$A$8:$A$300)+COUNT('Large Dia. DWV'!$A$8:$A$121)+COUNT('SCH40'!$A$8:$A$601)+COUNT('Large Dia. SCH40'!$A$8:$A$34)+COUNT('SDR26'!$A$8:$A$118)+COUNT(SDR35G!$A$8:$A$226)+COUNT(SDR35SW!$A$8:$A$177)+1,"")</f>
        <v/>
      </c>
      <c r="B16" s="424"/>
      <c r="C16" s="425"/>
      <c r="D16" s="25" t="s">
        <v>4291</v>
      </c>
      <c r="E16" s="36">
        <v>29820252</v>
      </c>
      <c r="F16" s="10" t="s">
        <v>10106</v>
      </c>
      <c r="G16" s="37">
        <v>1</v>
      </c>
      <c r="H16" s="37" t="s">
        <v>6049</v>
      </c>
      <c r="I16" s="37" t="s">
        <v>6153</v>
      </c>
      <c r="J16" s="366">
        <v>665.55</v>
      </c>
      <c r="K16" s="230" t="e">
        <f>ROUND(J16*Order_Quote!#REF!,4)</f>
        <v>#REF!</v>
      </c>
      <c r="L16" s="242"/>
      <c r="M16" s="310"/>
      <c r="N16" s="187">
        <f t="shared" si="0"/>
        <v>0</v>
      </c>
    </row>
    <row r="17" spans="1:14" s="52" customFormat="1" x14ac:dyDescent="0.3">
      <c r="A17" s="29" t="str">
        <f>IF(L17&gt;0,COUNT($A$7:A16)+COUNT(DWV!$A$8:$A$300)+COUNT('Large Dia. DWV'!$A$8:$A$121)+COUNT('SCH40'!$A$8:$A$601)+COUNT('Large Dia. SCH40'!$A$8:$A$34)+COUNT('SDR26'!$A$8:$A$118)+COUNT(SDR35G!$A$8:$A$226)+COUNT(SDR35SW!$A$8:$A$177)+1,"")</f>
        <v/>
      </c>
      <c r="B17" s="422"/>
      <c r="C17" s="423"/>
      <c r="D17" s="25" t="s">
        <v>4292</v>
      </c>
      <c r="E17" s="36">
        <v>29820260</v>
      </c>
      <c r="F17" s="10" t="s">
        <v>10107</v>
      </c>
      <c r="G17" s="37">
        <v>1</v>
      </c>
      <c r="H17" s="37" t="s">
        <v>6049</v>
      </c>
      <c r="I17" s="37" t="s">
        <v>6153</v>
      </c>
      <c r="J17" s="366">
        <v>796.9</v>
      </c>
      <c r="K17" s="230" t="e">
        <f>ROUND(J17*Order_Quote!#REF!,4)</f>
        <v>#REF!</v>
      </c>
      <c r="L17" s="242"/>
      <c r="M17" s="310"/>
      <c r="N17" s="187">
        <f t="shared" si="0"/>
        <v>0</v>
      </c>
    </row>
    <row r="18" spans="1:14" s="52" customFormat="1" x14ac:dyDescent="0.3">
      <c r="A18" s="29" t="str">
        <f>IF(L18&gt;0,COUNT($A$7:A17)+COUNT(DWV!$A$8:$A$300)+COUNT('Large Dia. DWV'!$A$8:$A$121)+COUNT('SCH40'!$A$8:$A$601)+COUNT('Large Dia. SCH40'!$A$8:$A$34)+COUNT('SDR26'!$A$8:$A$118)+COUNT(SDR35G!$A$8:$A$226)+COUNT(SDR35SW!$A$8:$A$177)+1,"")</f>
        <v/>
      </c>
      <c r="B18" s="420"/>
      <c r="C18" s="421"/>
      <c r="D18" s="25" t="s">
        <v>4293</v>
      </c>
      <c r="E18" s="36">
        <v>29820279</v>
      </c>
      <c r="F18" s="10" t="s">
        <v>10108</v>
      </c>
      <c r="G18" s="37">
        <v>1</v>
      </c>
      <c r="H18" s="37" t="s">
        <v>6049</v>
      </c>
      <c r="I18" s="37" t="s">
        <v>6153</v>
      </c>
      <c r="J18" s="366">
        <v>123.87</v>
      </c>
      <c r="K18" s="230" t="e">
        <f>ROUND(J18*Order_Quote!#REF!,4)</f>
        <v>#REF!</v>
      </c>
      <c r="L18" s="242"/>
      <c r="M18" s="310"/>
      <c r="N18" s="187">
        <f t="shared" si="0"/>
        <v>0</v>
      </c>
    </row>
    <row r="19" spans="1:14" s="52" customFormat="1" x14ac:dyDescent="0.3">
      <c r="A19" s="29" t="str">
        <f>IF(L19&gt;0,COUNT($A$7:A18)+COUNT(DWV!$A$8:$A$300)+COUNT('Large Dia. DWV'!$A$8:$A$121)+COUNT('SCH40'!$A$8:$A$601)+COUNT('Large Dia. SCH40'!$A$8:$A$34)+COUNT('SDR26'!$A$8:$A$118)+COUNT(SDR35G!$A$8:$A$226)+COUNT(SDR35SW!$A$8:$A$177)+1,"")</f>
        <v/>
      </c>
      <c r="B19" s="424"/>
      <c r="C19" s="425"/>
      <c r="D19" s="25" t="s">
        <v>4294</v>
      </c>
      <c r="E19" s="36">
        <v>29820287</v>
      </c>
      <c r="F19" s="10" t="s">
        <v>10109</v>
      </c>
      <c r="G19" s="37">
        <v>1</v>
      </c>
      <c r="H19" s="37" t="s">
        <v>6049</v>
      </c>
      <c r="I19" s="37" t="s">
        <v>6153</v>
      </c>
      <c r="J19" s="366">
        <v>143.27000000000001</v>
      </c>
      <c r="K19" s="230" t="e">
        <f>ROUND(J19*Order_Quote!#REF!,4)</f>
        <v>#REF!</v>
      </c>
      <c r="L19" s="242"/>
      <c r="M19" s="310"/>
      <c r="N19" s="187">
        <f t="shared" si="0"/>
        <v>0</v>
      </c>
    </row>
    <row r="20" spans="1:14" s="52" customFormat="1" x14ac:dyDescent="0.3">
      <c r="A20" s="29" t="str">
        <f>IF(L20&gt;0,COUNT($A$7:A19)+COUNT(DWV!$A$8:$A$300)+COUNT('Large Dia. DWV'!$A$8:$A$121)+COUNT('SCH40'!$A$8:$A$601)+COUNT('Large Dia. SCH40'!$A$8:$A$34)+COUNT('SDR26'!$A$8:$A$118)+COUNT(SDR35G!$A$8:$A$226)+COUNT(SDR35SW!$A$8:$A$177)+1,"")</f>
        <v/>
      </c>
      <c r="B20" s="424"/>
      <c r="C20" s="425"/>
      <c r="D20" s="25" t="s">
        <v>4295</v>
      </c>
      <c r="E20" s="36">
        <v>29820295</v>
      </c>
      <c r="F20" s="10" t="s">
        <v>10110</v>
      </c>
      <c r="G20" s="37">
        <v>1</v>
      </c>
      <c r="H20" s="37" t="s">
        <v>6049</v>
      </c>
      <c r="I20" s="37" t="s">
        <v>6153</v>
      </c>
      <c r="J20" s="366">
        <v>147.53</v>
      </c>
      <c r="K20" s="230" t="e">
        <f>ROUND(J20*Order_Quote!#REF!,4)</f>
        <v>#REF!</v>
      </c>
      <c r="L20" s="242"/>
      <c r="M20" s="310"/>
      <c r="N20" s="187">
        <f t="shared" si="0"/>
        <v>0</v>
      </c>
    </row>
    <row r="21" spans="1:14" s="52" customFormat="1" x14ac:dyDescent="0.3">
      <c r="A21" s="29" t="str">
        <f>IF(L21&gt;0,COUNT($A$7:A20)+COUNT(DWV!$A$8:$A$300)+COUNT('Large Dia. DWV'!$A$8:$A$121)+COUNT('SCH40'!$A$8:$A$601)+COUNT('Large Dia. SCH40'!$A$8:$A$34)+COUNT('SDR26'!$A$8:$A$118)+COUNT(SDR35G!$A$8:$A$226)+COUNT(SDR35SW!$A$8:$A$177)+1,"")</f>
        <v/>
      </c>
      <c r="B21" s="424"/>
      <c r="C21" s="425"/>
      <c r="D21" s="25" t="s">
        <v>4296</v>
      </c>
      <c r="E21" s="36">
        <v>29820309</v>
      </c>
      <c r="F21" s="10" t="s">
        <v>10111</v>
      </c>
      <c r="G21" s="37">
        <v>1</v>
      </c>
      <c r="H21" s="37" t="s">
        <v>6049</v>
      </c>
      <c r="I21" s="37" t="s">
        <v>6153</v>
      </c>
      <c r="J21" s="366">
        <v>180.66</v>
      </c>
      <c r="K21" s="230" t="e">
        <f>ROUND(J21*Order_Quote!#REF!,4)</f>
        <v>#REF!</v>
      </c>
      <c r="L21" s="242"/>
      <c r="M21" s="310"/>
      <c r="N21" s="187">
        <f t="shared" si="0"/>
        <v>0</v>
      </c>
    </row>
    <row r="22" spans="1:14" s="52" customFormat="1" x14ac:dyDescent="0.3">
      <c r="A22" s="29" t="str">
        <f>IF(L22&gt;0,COUNT($A$7:A21)+COUNT(DWV!$A$8:$A$300)+COUNT('Large Dia. DWV'!$A$8:$A$121)+COUNT('SCH40'!$A$8:$A$601)+COUNT('Large Dia. SCH40'!$A$8:$A$34)+COUNT('SDR26'!$A$8:$A$118)+COUNT(SDR35G!$A$8:$A$226)+COUNT(SDR35SW!$A$8:$A$177)+1,"")</f>
        <v/>
      </c>
      <c r="B22" s="424"/>
      <c r="C22" s="425"/>
      <c r="D22" s="25" t="s">
        <v>4297</v>
      </c>
      <c r="E22" s="36">
        <v>29820319</v>
      </c>
      <c r="F22" s="10" t="s">
        <v>10112</v>
      </c>
      <c r="G22" s="37">
        <v>1</v>
      </c>
      <c r="H22" s="37" t="s">
        <v>6049</v>
      </c>
      <c r="I22" s="37" t="s">
        <v>6153</v>
      </c>
      <c r="J22" s="366">
        <v>210.51</v>
      </c>
      <c r="K22" s="230" t="e">
        <f>ROUND(J22*Order_Quote!#REF!,4)</f>
        <v>#REF!</v>
      </c>
      <c r="L22" s="242"/>
      <c r="M22" s="310"/>
      <c r="N22" s="187">
        <f t="shared" si="0"/>
        <v>0</v>
      </c>
    </row>
    <row r="23" spans="1:14" s="52" customFormat="1" x14ac:dyDescent="0.3">
      <c r="A23" s="29" t="str">
        <f>IF(L23&gt;0,COUNT($A$7:A22)+COUNT(DWV!$A$8:$A$300)+COUNT('Large Dia. DWV'!$A$8:$A$121)+COUNT('SCH40'!$A$8:$A$601)+COUNT('Large Dia. SCH40'!$A$8:$A$34)+COUNT('SDR26'!$A$8:$A$118)+COUNT(SDR35G!$A$8:$A$226)+COUNT(SDR35SW!$A$8:$A$177)+1,"")</f>
        <v/>
      </c>
      <c r="B23" s="424"/>
      <c r="C23" s="425"/>
      <c r="D23" s="25" t="s">
        <v>4298</v>
      </c>
      <c r="E23" s="36">
        <v>29820325</v>
      </c>
      <c r="F23" s="10" t="s">
        <v>10113</v>
      </c>
      <c r="G23" s="37">
        <v>1</v>
      </c>
      <c r="H23" s="37" t="s">
        <v>6049</v>
      </c>
      <c r="I23" s="37" t="s">
        <v>6153</v>
      </c>
      <c r="J23" s="366">
        <v>472.67</v>
      </c>
      <c r="K23" s="230" t="e">
        <f>ROUND(J23*Order_Quote!#REF!,4)</f>
        <v>#REF!</v>
      </c>
      <c r="L23" s="242"/>
      <c r="M23" s="310"/>
      <c r="N23" s="187">
        <f t="shared" si="0"/>
        <v>0</v>
      </c>
    </row>
    <row r="24" spans="1:14" s="52" customFormat="1" x14ac:dyDescent="0.3">
      <c r="A24" s="29" t="str">
        <f>IF(L24&gt;0,COUNT($A$7:A23)+COUNT(DWV!$A$8:$A$300)+COUNT('Large Dia. DWV'!$A$8:$A$121)+COUNT('SCH40'!$A$8:$A$601)+COUNT('Large Dia. SCH40'!$A$8:$A$34)+COUNT('SDR26'!$A$8:$A$118)+COUNT(SDR35G!$A$8:$A$226)+COUNT(SDR35SW!$A$8:$A$177)+1,"")</f>
        <v/>
      </c>
      <c r="B24" s="424"/>
      <c r="C24" s="425"/>
      <c r="D24" s="25" t="s">
        <v>4299</v>
      </c>
      <c r="E24" s="36">
        <v>29820337</v>
      </c>
      <c r="F24" s="10" t="s">
        <v>10114</v>
      </c>
      <c r="G24" s="37">
        <v>1</v>
      </c>
      <c r="H24" s="37" t="s">
        <v>6049</v>
      </c>
      <c r="I24" s="37" t="s">
        <v>6153</v>
      </c>
      <c r="J24" s="366">
        <v>218.01</v>
      </c>
      <c r="K24" s="230" t="e">
        <f>ROUND(J24*Order_Quote!#REF!,4)</f>
        <v>#REF!</v>
      </c>
      <c r="L24" s="242"/>
      <c r="M24" s="310"/>
      <c r="N24" s="187">
        <f t="shared" si="0"/>
        <v>0</v>
      </c>
    </row>
    <row r="25" spans="1:14" s="52" customFormat="1" x14ac:dyDescent="0.3">
      <c r="A25" s="29" t="str">
        <f>IF(L25&gt;0,COUNT($A$7:A24)+COUNT(DWV!$A$8:$A$300)+COUNT('Large Dia. DWV'!$A$8:$A$121)+COUNT('SCH40'!$A$8:$A$601)+COUNT('Large Dia. SCH40'!$A$8:$A$34)+COUNT('SDR26'!$A$8:$A$118)+COUNT(SDR35G!$A$8:$A$226)+COUNT(SDR35SW!$A$8:$A$177)+1,"")</f>
        <v/>
      </c>
      <c r="B25" s="424"/>
      <c r="C25" s="425"/>
      <c r="D25" s="25" t="s">
        <v>4300</v>
      </c>
      <c r="E25" s="36">
        <v>29820341</v>
      </c>
      <c r="F25" s="10" t="s">
        <v>10115</v>
      </c>
      <c r="G25" s="37">
        <v>1</v>
      </c>
      <c r="H25" s="37" t="s">
        <v>6049</v>
      </c>
      <c r="I25" s="37" t="s">
        <v>6153</v>
      </c>
      <c r="J25" s="366">
        <v>253.18</v>
      </c>
      <c r="K25" s="230" t="e">
        <f>ROUND(J25*Order_Quote!#REF!,4)</f>
        <v>#REF!</v>
      </c>
      <c r="L25" s="242"/>
      <c r="M25" s="310"/>
      <c r="N25" s="187">
        <f t="shared" si="0"/>
        <v>0</v>
      </c>
    </row>
    <row r="26" spans="1:14" s="52" customFormat="1" x14ac:dyDescent="0.3">
      <c r="A26" s="29" t="str">
        <f>IF(L26&gt;0,COUNT($A$7:A25)+COUNT(DWV!$A$8:$A$300)+COUNT('Large Dia. DWV'!$A$8:$A$121)+COUNT('SCH40'!$A$8:$A$601)+COUNT('Large Dia. SCH40'!$A$8:$A$34)+COUNT('SDR26'!$A$8:$A$118)+COUNT(SDR35G!$A$8:$A$226)+COUNT(SDR35SW!$A$8:$A$177)+1,"")</f>
        <v/>
      </c>
      <c r="B26" s="424"/>
      <c r="C26" s="425"/>
      <c r="D26" s="25" t="s">
        <v>4301</v>
      </c>
      <c r="E26" s="36">
        <v>29820355</v>
      </c>
      <c r="F26" s="10" t="s">
        <v>10116</v>
      </c>
      <c r="G26" s="37">
        <v>1</v>
      </c>
      <c r="H26" s="37" t="s">
        <v>6049</v>
      </c>
      <c r="I26" s="37" t="s">
        <v>6153</v>
      </c>
      <c r="J26" s="366">
        <v>665.55</v>
      </c>
      <c r="K26" s="230" t="e">
        <f>ROUND(J26*Order_Quote!#REF!,4)</f>
        <v>#REF!</v>
      </c>
      <c r="L26" s="242"/>
      <c r="M26" s="310"/>
      <c r="N26" s="187">
        <f t="shared" si="0"/>
        <v>0</v>
      </c>
    </row>
    <row r="27" spans="1:14" s="52" customFormat="1" x14ac:dyDescent="0.3">
      <c r="A27" s="29" t="str">
        <f>IF(L27&gt;0,COUNT($A$7:A26)+COUNT(DWV!$A$8:$A$300)+COUNT('Large Dia. DWV'!$A$8:$A$121)+COUNT('SCH40'!$A$8:$A$601)+COUNT('Large Dia. SCH40'!$A$8:$A$34)+COUNT('SDR26'!$A$8:$A$118)+COUNT(SDR35G!$A$8:$A$226)+COUNT(SDR35SW!$A$8:$A$177)+1,"")</f>
        <v/>
      </c>
      <c r="B27" s="422"/>
      <c r="C27" s="423"/>
      <c r="D27" s="25" t="s">
        <v>4302</v>
      </c>
      <c r="E27" s="36">
        <v>29820364</v>
      </c>
      <c r="F27" s="10" t="s">
        <v>10117</v>
      </c>
      <c r="G27" s="37">
        <v>1</v>
      </c>
      <c r="H27" s="37" t="s">
        <v>6049</v>
      </c>
      <c r="I27" s="37" t="s">
        <v>6153</v>
      </c>
      <c r="J27" s="366">
        <v>796.82</v>
      </c>
      <c r="K27" s="230" t="e">
        <f>ROUND(J27*Order_Quote!#REF!,4)</f>
        <v>#REF!</v>
      </c>
      <c r="L27" s="242"/>
      <c r="M27" s="310"/>
      <c r="N27" s="187">
        <f t="shared" si="0"/>
        <v>0</v>
      </c>
    </row>
    <row r="28" spans="1:14" s="52" customFormat="1" x14ac:dyDescent="0.3">
      <c r="A28" s="29" t="str">
        <f>IF(L28&gt;0,COUNT($A$7:A27)+COUNT(DWV!$A$8:$A$300)+COUNT('Large Dia. DWV'!$A$8:$A$121)+COUNT('SCH40'!$A$8:$A$601)+COUNT('Large Dia. SCH40'!$A$8:$A$34)+COUNT('SDR26'!$A$8:$A$118)+COUNT(SDR35G!$A$8:$A$226)+COUNT(SDR35SW!$A$8:$A$177)+1,"")</f>
        <v/>
      </c>
      <c r="B28" s="420"/>
      <c r="C28" s="421"/>
      <c r="D28" s="25" t="s">
        <v>4303</v>
      </c>
      <c r="E28" s="36">
        <v>29820376</v>
      </c>
      <c r="F28" s="10" t="s">
        <v>10118</v>
      </c>
      <c r="G28" s="37">
        <v>1</v>
      </c>
      <c r="H28" s="37">
        <v>90</v>
      </c>
      <c r="I28" s="37" t="s">
        <v>6153</v>
      </c>
      <c r="J28" s="366">
        <v>172.68</v>
      </c>
      <c r="K28" s="230" t="e">
        <f>ROUND(J28*Order_Quote!#REF!,4)</f>
        <v>#REF!</v>
      </c>
      <c r="L28" s="242"/>
      <c r="M28" s="310"/>
      <c r="N28" s="187">
        <f t="shared" si="0"/>
        <v>0</v>
      </c>
    </row>
    <row r="29" spans="1:14" s="52" customFormat="1" x14ac:dyDescent="0.3">
      <c r="A29" s="29" t="str">
        <f>IF(L29&gt;0,COUNT($A$7:A28)+COUNT(DWV!$A$8:$A$300)+COUNT('Large Dia. DWV'!$A$8:$A$121)+COUNT('SCH40'!$A$8:$A$601)+COUNT('Large Dia. SCH40'!$A$8:$A$34)+COUNT('SDR26'!$A$8:$A$118)+COUNT(SDR35G!$A$8:$A$226)+COUNT(SDR35SW!$A$8:$A$177)+1,"")</f>
        <v/>
      </c>
      <c r="B29" s="424"/>
      <c r="C29" s="425"/>
      <c r="D29" s="25" t="s">
        <v>4304</v>
      </c>
      <c r="E29" s="36">
        <v>29820007</v>
      </c>
      <c r="F29" s="10" t="s">
        <v>10119</v>
      </c>
      <c r="G29" s="37">
        <v>1</v>
      </c>
      <c r="H29" s="37" t="s">
        <v>6049</v>
      </c>
      <c r="I29" s="37" t="s">
        <v>6153</v>
      </c>
      <c r="J29" s="366">
        <v>182.03</v>
      </c>
      <c r="K29" s="230" t="e">
        <f>ROUND(J29*Order_Quote!#REF!,4)</f>
        <v>#REF!</v>
      </c>
      <c r="L29" s="242"/>
      <c r="M29" s="310"/>
      <c r="N29" s="187">
        <f t="shared" si="0"/>
        <v>0</v>
      </c>
    </row>
    <row r="30" spans="1:14" s="52" customFormat="1" x14ac:dyDescent="0.3">
      <c r="A30" s="29" t="str">
        <f>IF(L30&gt;0,COUNT($A$7:A29)+COUNT(DWV!$A$8:$A$300)+COUNT('Large Dia. DWV'!$A$8:$A$121)+COUNT('SCH40'!$A$8:$A$601)+COUNT('Large Dia. SCH40'!$A$8:$A$34)+COUNT('SDR26'!$A$8:$A$118)+COUNT(SDR35G!$A$8:$A$226)+COUNT(SDR35SW!$A$8:$A$177)+1,"")</f>
        <v/>
      </c>
      <c r="B30" s="424"/>
      <c r="C30" s="425"/>
      <c r="D30" s="25" t="s">
        <v>4305</v>
      </c>
      <c r="E30" s="36">
        <v>29820384</v>
      </c>
      <c r="F30" s="10" t="s">
        <v>10120</v>
      </c>
      <c r="G30" s="37">
        <v>1</v>
      </c>
      <c r="H30" s="37" t="s">
        <v>6049</v>
      </c>
      <c r="I30" s="37" t="s">
        <v>6153</v>
      </c>
      <c r="J30" s="366">
        <v>273.45999999999998</v>
      </c>
      <c r="K30" s="230" t="e">
        <f>ROUND(J30*Order_Quote!#REF!,4)</f>
        <v>#REF!</v>
      </c>
      <c r="L30" s="242"/>
      <c r="M30" s="310"/>
      <c r="N30" s="187">
        <f t="shared" si="0"/>
        <v>0</v>
      </c>
    </row>
    <row r="31" spans="1:14" s="52" customFormat="1" x14ac:dyDescent="0.3">
      <c r="A31" s="29" t="str">
        <f>IF(L31&gt;0,COUNT($A$7:A30)+COUNT(DWV!$A$8:$A$300)+COUNT('Large Dia. DWV'!$A$8:$A$121)+COUNT('SCH40'!$A$8:$A$601)+COUNT('Large Dia. SCH40'!$A$8:$A$34)+COUNT('SDR26'!$A$8:$A$118)+COUNT(SDR35G!$A$8:$A$226)+COUNT(SDR35SW!$A$8:$A$177)+1,"")</f>
        <v/>
      </c>
      <c r="B31" s="424"/>
      <c r="C31" s="425"/>
      <c r="D31" s="25" t="s">
        <v>4306</v>
      </c>
      <c r="E31" s="36">
        <v>29820058</v>
      </c>
      <c r="F31" s="10" t="s">
        <v>10121</v>
      </c>
      <c r="G31" s="37">
        <v>1</v>
      </c>
      <c r="H31" s="37" t="s">
        <v>6049</v>
      </c>
      <c r="I31" s="37" t="s">
        <v>6153</v>
      </c>
      <c r="J31" s="366">
        <v>340.81</v>
      </c>
      <c r="K31" s="230" t="e">
        <f>ROUND(J31*Order_Quote!#REF!,4)</f>
        <v>#REF!</v>
      </c>
      <c r="L31" s="242"/>
      <c r="M31" s="310"/>
      <c r="N31" s="187">
        <f t="shared" si="0"/>
        <v>0</v>
      </c>
    </row>
    <row r="32" spans="1:14" s="52" customFormat="1" x14ac:dyDescent="0.3">
      <c r="A32" s="29" t="str">
        <f>IF(L32&gt;0,COUNT($A$7:A31)+COUNT(DWV!$A$8:$A$300)+COUNT('Large Dia. DWV'!$A$8:$A$121)+COUNT('SCH40'!$A$8:$A$601)+COUNT('Large Dia. SCH40'!$A$8:$A$34)+COUNT('SDR26'!$A$8:$A$118)+COUNT(SDR35G!$A$8:$A$226)+COUNT(SDR35SW!$A$8:$A$177)+1,"")</f>
        <v/>
      </c>
      <c r="B32" s="424"/>
      <c r="C32" s="425"/>
      <c r="D32" s="25" t="s">
        <v>4307</v>
      </c>
      <c r="E32" s="36">
        <v>29820066</v>
      </c>
      <c r="F32" s="10" t="s">
        <v>10122</v>
      </c>
      <c r="G32" s="37">
        <v>1</v>
      </c>
      <c r="H32" s="37" t="s">
        <v>6049</v>
      </c>
      <c r="I32" s="37" t="s">
        <v>6153</v>
      </c>
      <c r="J32" s="366">
        <v>551.71</v>
      </c>
      <c r="K32" s="230" t="e">
        <f>ROUND(J32*Order_Quote!#REF!,4)</f>
        <v>#REF!</v>
      </c>
      <c r="L32" s="242"/>
      <c r="M32" s="310"/>
      <c r="N32" s="187">
        <f t="shared" si="0"/>
        <v>0</v>
      </c>
    </row>
    <row r="33" spans="1:16" s="52" customFormat="1" x14ac:dyDescent="0.3">
      <c r="A33" s="29" t="str">
        <f>IF(L33&gt;0,COUNT($A$7:A32)+COUNT(DWV!$A$8:$A$300)+COUNT('Large Dia. DWV'!$A$8:$A$121)+COUNT('SCH40'!$A$8:$A$601)+COUNT('Large Dia. SCH40'!$A$8:$A$34)+COUNT('SDR26'!$A$8:$A$118)+COUNT(SDR35G!$A$8:$A$226)+COUNT(SDR35SW!$A$8:$A$177)+1,"")</f>
        <v/>
      </c>
      <c r="B33" s="424"/>
      <c r="C33" s="425"/>
      <c r="D33" s="25" t="s">
        <v>4308</v>
      </c>
      <c r="E33" s="36">
        <v>29820392</v>
      </c>
      <c r="F33" s="10" t="s">
        <v>10123</v>
      </c>
      <c r="G33" s="37">
        <v>1</v>
      </c>
      <c r="H33" s="37" t="s">
        <v>6049</v>
      </c>
      <c r="I33" s="37" t="s">
        <v>6153</v>
      </c>
      <c r="J33" s="366">
        <v>476.2</v>
      </c>
      <c r="K33" s="230" t="e">
        <f>ROUND(J33*Order_Quote!#REF!,4)</f>
        <v>#REF!</v>
      </c>
      <c r="L33" s="242"/>
      <c r="M33" s="310"/>
      <c r="N33" s="187">
        <f t="shared" si="0"/>
        <v>0</v>
      </c>
    </row>
    <row r="34" spans="1:16" s="52" customFormat="1" x14ac:dyDescent="0.3">
      <c r="A34" s="29" t="str">
        <f>IF(L34&gt;0,COUNT($A$7:A33)+COUNT(DWV!$A$8:$A$300)+COUNT('Large Dia. DWV'!$A$8:$A$121)+COUNT('SCH40'!$A$8:$A$601)+COUNT('Large Dia. SCH40'!$A$8:$A$34)+COUNT('SDR26'!$A$8:$A$118)+COUNT(SDR35G!$A$8:$A$226)+COUNT(SDR35SW!$A$8:$A$177)+1,"")</f>
        <v/>
      </c>
      <c r="B34" s="424"/>
      <c r="C34" s="425"/>
      <c r="D34" s="25" t="s">
        <v>4309</v>
      </c>
      <c r="E34" s="36">
        <v>29820406</v>
      </c>
      <c r="F34" s="10" t="s">
        <v>10124</v>
      </c>
      <c r="G34" s="37">
        <v>1</v>
      </c>
      <c r="H34" s="37" t="s">
        <v>6049</v>
      </c>
      <c r="I34" s="37" t="s">
        <v>6153</v>
      </c>
      <c r="J34" s="366">
        <v>569.88</v>
      </c>
      <c r="K34" s="230" t="e">
        <f>ROUND(J34*Order_Quote!#REF!,4)</f>
        <v>#REF!</v>
      </c>
      <c r="L34" s="242"/>
      <c r="M34" s="310"/>
      <c r="N34" s="187">
        <f t="shared" si="0"/>
        <v>0</v>
      </c>
    </row>
    <row r="35" spans="1:16" s="99" customFormat="1" x14ac:dyDescent="0.3">
      <c r="A35" s="29" t="str">
        <f>IF(L35&gt;0,COUNT($A$7:A34)+COUNT(DWV!$A$8:$A$300)+COUNT('Large Dia. DWV'!$A$8:$A$121)+COUNT('SCH40'!$A$8:$A$601)+COUNT('Large Dia. SCH40'!$A$8:$A$34)+COUNT('SDR26'!$A$8:$A$118)+COUNT(SDR35G!$A$8:$A$226)+COUNT(SDR35SW!$A$8:$A$177)+1,"")</f>
        <v/>
      </c>
      <c r="B35" s="424"/>
      <c r="C35" s="425"/>
      <c r="D35" s="25" t="s">
        <v>4310</v>
      </c>
      <c r="E35" s="36">
        <v>29820414</v>
      </c>
      <c r="F35" s="10" t="s">
        <v>10125</v>
      </c>
      <c r="G35" s="37">
        <v>1</v>
      </c>
      <c r="H35" s="37" t="s">
        <v>6049</v>
      </c>
      <c r="I35" s="37" t="s">
        <v>6153</v>
      </c>
      <c r="J35" s="366">
        <v>736.07</v>
      </c>
      <c r="K35" s="230" t="e">
        <f>ROUND(J35*Order_Quote!#REF!,4)</f>
        <v>#REF!</v>
      </c>
      <c r="L35" s="243"/>
      <c r="M35" s="240"/>
      <c r="N35" s="187">
        <f t="shared" si="0"/>
        <v>0</v>
      </c>
      <c r="O35" s="52"/>
      <c r="P35" s="52"/>
    </row>
    <row r="36" spans="1:16" s="99" customFormat="1" x14ac:dyDescent="0.3">
      <c r="A36" s="29" t="str">
        <f>IF(L36&gt;0,COUNT($A$7:A35)+COUNT(DWV!$A$8:$A$300)+COUNT('Large Dia. DWV'!$A$8:$A$121)+COUNT('SCH40'!$A$8:$A$601)+COUNT('Large Dia. SCH40'!$A$8:$A$34)+COUNT('SDR26'!$A$8:$A$118)+COUNT(SDR35G!$A$8:$A$226)+COUNT(SDR35SW!$A$8:$A$177)+1,"")</f>
        <v/>
      </c>
      <c r="B36" s="424"/>
      <c r="C36" s="425"/>
      <c r="D36" s="25" t="s">
        <v>4311</v>
      </c>
      <c r="E36" s="36">
        <v>29820422</v>
      </c>
      <c r="F36" s="10" t="s">
        <v>10126</v>
      </c>
      <c r="G36" s="37">
        <v>1</v>
      </c>
      <c r="H36" s="37" t="s">
        <v>6049</v>
      </c>
      <c r="I36" s="37" t="s">
        <v>6153</v>
      </c>
      <c r="J36" s="366">
        <v>765.1</v>
      </c>
      <c r="K36" s="230" t="e">
        <f>ROUND(J36*Order_Quote!#REF!,4)</f>
        <v>#REF!</v>
      </c>
      <c r="L36" s="243"/>
      <c r="M36" s="240"/>
      <c r="N36" s="187">
        <f t="shared" si="0"/>
        <v>0</v>
      </c>
      <c r="O36" s="52"/>
      <c r="P36" s="52"/>
    </row>
    <row r="37" spans="1:16" s="52" customFormat="1" x14ac:dyDescent="0.3">
      <c r="A37" s="29" t="str">
        <f>IF(L37&gt;0,COUNT($A$7:A36)+COUNT(DWV!$A$8:$A$300)+COUNT('Large Dia. DWV'!$A$8:$A$121)+COUNT('SCH40'!$A$8:$A$601)+COUNT('Large Dia. SCH40'!$A$8:$A$34)+COUNT('SDR26'!$A$8:$A$118)+COUNT(SDR35G!$A$8:$A$226)+COUNT(SDR35SW!$A$8:$A$177)+1,"")</f>
        <v/>
      </c>
      <c r="B37" s="424"/>
      <c r="C37" s="425"/>
      <c r="D37" s="25" t="s">
        <v>4312</v>
      </c>
      <c r="E37" s="36">
        <v>29820430</v>
      </c>
      <c r="F37" s="10" t="s">
        <v>10127</v>
      </c>
      <c r="G37" s="37">
        <v>1</v>
      </c>
      <c r="H37" s="37" t="s">
        <v>6049</v>
      </c>
      <c r="I37" s="37" t="s">
        <v>6153</v>
      </c>
      <c r="J37" s="366">
        <v>626.41999999999996</v>
      </c>
      <c r="K37" s="230" t="e">
        <f>ROUND(J37*Order_Quote!#REF!,4)</f>
        <v>#REF!</v>
      </c>
      <c r="L37" s="242"/>
      <c r="M37" s="310"/>
      <c r="N37" s="187">
        <f t="shared" si="0"/>
        <v>0</v>
      </c>
    </row>
    <row r="38" spans="1:16" s="52" customFormat="1" x14ac:dyDescent="0.3">
      <c r="A38" s="29" t="str">
        <f>IF(L38&gt;0,COUNT($A$7:A37)+COUNT(DWV!$A$8:$A$300)+COUNT('Large Dia. DWV'!$A$8:$A$121)+COUNT('SCH40'!$A$8:$A$601)+COUNT('Large Dia. SCH40'!$A$8:$A$34)+COUNT('SDR26'!$A$8:$A$118)+COUNT(SDR35G!$A$8:$A$226)+COUNT(SDR35SW!$A$8:$A$177)+1,"")</f>
        <v/>
      </c>
      <c r="B38" s="424"/>
      <c r="C38" s="425"/>
      <c r="D38" s="25" t="s">
        <v>4313</v>
      </c>
      <c r="E38" s="36">
        <v>29820449</v>
      </c>
      <c r="F38" s="10" t="s">
        <v>10128</v>
      </c>
      <c r="G38" s="37">
        <v>1</v>
      </c>
      <c r="H38" s="37" t="s">
        <v>6049</v>
      </c>
      <c r="I38" s="37" t="s">
        <v>6153</v>
      </c>
      <c r="J38" s="366">
        <v>715.04</v>
      </c>
      <c r="K38" s="230" t="e">
        <f>ROUND(J38*Order_Quote!#REF!,4)</f>
        <v>#REF!</v>
      </c>
      <c r="L38" s="242"/>
      <c r="M38" s="310"/>
      <c r="N38" s="187">
        <f t="shared" si="0"/>
        <v>0</v>
      </c>
    </row>
    <row r="39" spans="1:16" s="52" customFormat="1" x14ac:dyDescent="0.3">
      <c r="A39" s="29" t="str">
        <f>IF(L39&gt;0,COUNT($A$7:A38)+COUNT(DWV!$A$8:$A$300)+COUNT('Large Dia. DWV'!$A$8:$A$121)+COUNT('SCH40'!$A$8:$A$601)+COUNT('Large Dia. SCH40'!$A$8:$A$34)+COUNT('SDR26'!$A$8:$A$118)+COUNT(SDR35G!$A$8:$A$226)+COUNT(SDR35SW!$A$8:$A$177)+1,"")</f>
        <v/>
      </c>
      <c r="B39" s="424"/>
      <c r="C39" s="425"/>
      <c r="D39" s="25" t="s">
        <v>4314</v>
      </c>
      <c r="E39" s="36">
        <v>29820457</v>
      </c>
      <c r="F39" s="10" t="s">
        <v>10129</v>
      </c>
      <c r="G39" s="37">
        <v>1</v>
      </c>
      <c r="H39" s="37" t="s">
        <v>6049</v>
      </c>
      <c r="I39" s="37" t="s">
        <v>6153</v>
      </c>
      <c r="J39" s="366">
        <v>821.09</v>
      </c>
      <c r="K39" s="230" t="e">
        <f>ROUND(J39*Order_Quote!#REF!,4)</f>
        <v>#REF!</v>
      </c>
      <c r="L39" s="242"/>
      <c r="M39" s="310"/>
      <c r="N39" s="187">
        <f t="shared" si="0"/>
        <v>0</v>
      </c>
    </row>
    <row r="40" spans="1:16" s="52" customFormat="1" x14ac:dyDescent="0.3">
      <c r="A40" s="29" t="str">
        <f>IF(L40&gt;0,COUNT($A$7:A39)+COUNT(DWV!$A$8:$A$300)+COUNT('Large Dia. DWV'!$A$8:$A$121)+COUNT('SCH40'!$A$8:$A$601)+COUNT('Large Dia. SCH40'!$A$8:$A$34)+COUNT('SDR26'!$A$8:$A$118)+COUNT(SDR35G!$A$8:$A$226)+COUNT(SDR35SW!$A$8:$A$177)+1,"")</f>
        <v/>
      </c>
      <c r="B40" s="424"/>
      <c r="C40" s="425"/>
      <c r="D40" s="25" t="s">
        <v>4315</v>
      </c>
      <c r="E40" s="36">
        <v>29820465</v>
      </c>
      <c r="F40" s="10" t="s">
        <v>10130</v>
      </c>
      <c r="G40" s="37">
        <v>1</v>
      </c>
      <c r="H40" s="37" t="s">
        <v>6049</v>
      </c>
      <c r="I40" s="37" t="s">
        <v>6153</v>
      </c>
      <c r="J40" s="366">
        <v>987.83</v>
      </c>
      <c r="K40" s="230" t="e">
        <f>ROUND(J40*Order_Quote!#REF!,4)</f>
        <v>#REF!</v>
      </c>
      <c r="L40" s="242"/>
      <c r="M40" s="310"/>
      <c r="N40" s="187">
        <f t="shared" si="0"/>
        <v>0</v>
      </c>
    </row>
    <row r="41" spans="1:16" s="52" customFormat="1" x14ac:dyDescent="0.3">
      <c r="A41" s="29" t="str">
        <f>IF(L41&gt;0,COUNT($A$7:A40)+COUNT(DWV!$A$8:$A$300)+COUNT('Large Dia. DWV'!$A$8:$A$121)+COUNT('SCH40'!$A$8:$A$601)+COUNT('Large Dia. SCH40'!$A$8:$A$34)+COUNT('SDR26'!$A$8:$A$118)+COUNT(SDR35G!$A$8:$A$226)+COUNT(SDR35SW!$A$8:$A$177)+1,"")</f>
        <v/>
      </c>
      <c r="B41" s="422"/>
      <c r="C41" s="423"/>
      <c r="D41" s="25" t="s">
        <v>4316</v>
      </c>
      <c r="E41" s="36">
        <v>29820473</v>
      </c>
      <c r="F41" s="10" t="s">
        <v>10131</v>
      </c>
      <c r="G41" s="37">
        <v>1</v>
      </c>
      <c r="H41" s="37" t="s">
        <v>6049</v>
      </c>
      <c r="I41" s="37" t="s">
        <v>6153</v>
      </c>
      <c r="J41" s="366">
        <v>1198.47</v>
      </c>
      <c r="K41" s="230" t="e">
        <f>ROUND(J41*Order_Quote!#REF!,4)</f>
        <v>#REF!</v>
      </c>
      <c r="L41" s="242"/>
      <c r="M41" s="310"/>
      <c r="N41" s="187">
        <f t="shared" si="0"/>
        <v>0</v>
      </c>
    </row>
    <row r="42" spans="1:16" s="52" customFormat="1" x14ac:dyDescent="0.3">
      <c r="A42" s="29" t="str">
        <f>IF(L42&gt;0,COUNT($A$7:A41)+COUNT(DWV!$A$8:$A$300)+COUNT('Large Dia. DWV'!$A$8:$A$121)+COUNT('SCH40'!$A$8:$A$601)+COUNT('Large Dia. SCH40'!$A$8:$A$34)+COUNT('SDR26'!$A$8:$A$118)+COUNT(SDR35G!$A$8:$A$226)+COUNT(SDR35SW!$A$8:$A$177)+1,"")</f>
        <v/>
      </c>
      <c r="B42" s="420"/>
      <c r="C42" s="421"/>
      <c r="D42" s="25" t="s">
        <v>5385</v>
      </c>
      <c r="E42" s="36">
        <v>29820141</v>
      </c>
      <c r="F42" s="10" t="s">
        <v>10132</v>
      </c>
      <c r="G42" s="37">
        <v>1</v>
      </c>
      <c r="H42" s="37">
        <v>432</v>
      </c>
      <c r="I42" s="37" t="s">
        <v>6153</v>
      </c>
      <c r="J42" s="366">
        <v>62.35</v>
      </c>
      <c r="K42" s="230" t="e">
        <f>ROUND(J42*Order_Quote!#REF!,4)</f>
        <v>#REF!</v>
      </c>
      <c r="L42" s="242"/>
      <c r="M42" s="310"/>
      <c r="N42" s="187">
        <f t="shared" si="0"/>
        <v>0</v>
      </c>
    </row>
    <row r="43" spans="1:16" s="52" customFormat="1" x14ac:dyDescent="0.3">
      <c r="A43" s="29" t="str">
        <f>IF(L43&gt;0,COUNT($A$7:A42)+COUNT(DWV!$A$8:$A$300)+COUNT('Large Dia. DWV'!$A$8:$A$121)+COUNT('SCH40'!$A$8:$A$601)+COUNT('Large Dia. SCH40'!$A$8:$A$34)+COUNT('SDR26'!$A$8:$A$118)+COUNT(SDR35G!$A$8:$A$226)+COUNT(SDR35SW!$A$8:$A$177)+1,"")</f>
        <v/>
      </c>
      <c r="B43" s="422"/>
      <c r="C43" s="423"/>
      <c r="D43" s="25" t="s">
        <v>5386</v>
      </c>
      <c r="E43" s="36">
        <v>29820149</v>
      </c>
      <c r="F43" s="10" t="s">
        <v>10133</v>
      </c>
      <c r="G43" s="37">
        <v>1</v>
      </c>
      <c r="H43" s="37">
        <v>120</v>
      </c>
      <c r="I43" s="37" t="s">
        <v>6153</v>
      </c>
      <c r="J43" s="366">
        <v>194.6</v>
      </c>
      <c r="K43" s="230" t="e">
        <f>ROUND(J43*Order_Quote!#REF!,4)</f>
        <v>#REF!</v>
      </c>
      <c r="L43" s="242"/>
      <c r="M43" s="310"/>
      <c r="N43" s="187">
        <f t="shared" si="0"/>
        <v>0</v>
      </c>
    </row>
    <row r="44" spans="1:16" s="52" customFormat="1" x14ac:dyDescent="0.3">
      <c r="A44" s="29" t="str">
        <f>IF(L44&gt;0,COUNT($A$7:A43)+COUNT(DWV!$A$8:$A$300)+COUNT('Large Dia. DWV'!$A$8:$A$121)+COUNT('SCH40'!$A$8:$A$601)+COUNT('Large Dia. SCH40'!$A$8:$A$34)+COUNT('SDR26'!$A$8:$A$118)+COUNT(SDR35G!$A$8:$A$226)+COUNT(SDR35SW!$A$8:$A$177)+1,"")</f>
        <v/>
      </c>
      <c r="B44" s="420"/>
      <c r="C44" s="421"/>
      <c r="D44" s="25" t="s">
        <v>4317</v>
      </c>
      <c r="E44" s="36">
        <v>29820481</v>
      </c>
      <c r="F44" s="10" t="s">
        <v>10134</v>
      </c>
      <c r="G44" s="37">
        <v>1</v>
      </c>
      <c r="H44" s="37" t="s">
        <v>6049</v>
      </c>
      <c r="I44" s="37" t="s">
        <v>6153</v>
      </c>
      <c r="J44" s="366">
        <v>45.86</v>
      </c>
      <c r="K44" s="230" t="e">
        <f>ROUND(J44*Order_Quote!#REF!,4)</f>
        <v>#REF!</v>
      </c>
      <c r="L44" s="242"/>
      <c r="M44" s="310"/>
      <c r="N44" s="187">
        <f t="shared" si="0"/>
        <v>0</v>
      </c>
    </row>
    <row r="45" spans="1:16" s="52" customFormat="1" x14ac:dyDescent="0.3">
      <c r="A45" s="29" t="str">
        <f>IF(L45&gt;0,COUNT($A$7:A44)+COUNT(DWV!$A$8:$A$300)+COUNT('Large Dia. DWV'!$A$8:$A$121)+COUNT('SCH40'!$A$8:$A$601)+COUNT('Large Dia. SCH40'!$A$8:$A$34)+COUNT('SDR26'!$A$8:$A$118)+COUNT(SDR35G!$A$8:$A$226)+COUNT(SDR35SW!$A$8:$A$177)+1,"")</f>
        <v/>
      </c>
      <c r="B45" s="424"/>
      <c r="C45" s="425"/>
      <c r="D45" s="25" t="s">
        <v>4318</v>
      </c>
      <c r="E45" s="36">
        <v>29820490</v>
      </c>
      <c r="F45" s="10" t="s">
        <v>10135</v>
      </c>
      <c r="G45" s="37">
        <v>1</v>
      </c>
      <c r="H45" s="37" t="s">
        <v>6049</v>
      </c>
      <c r="I45" s="37" t="s">
        <v>6153</v>
      </c>
      <c r="J45" s="366">
        <v>95.4</v>
      </c>
      <c r="K45" s="230" t="e">
        <f>ROUND(J45*Order_Quote!#REF!,4)</f>
        <v>#REF!</v>
      </c>
      <c r="L45" s="242"/>
      <c r="M45" s="310"/>
      <c r="N45" s="187">
        <f t="shared" si="0"/>
        <v>0</v>
      </c>
    </row>
    <row r="46" spans="1:16" s="52" customFormat="1" x14ac:dyDescent="0.3">
      <c r="A46" s="29" t="str">
        <f>IF(L46&gt;0,COUNT($A$7:A45)+COUNT(DWV!$A$8:$A$300)+COUNT('Large Dia. DWV'!$A$8:$A$121)+COUNT('SCH40'!$A$8:$A$601)+COUNT('Large Dia. SCH40'!$A$8:$A$34)+COUNT('SDR26'!$A$8:$A$118)+COUNT(SDR35G!$A$8:$A$226)+COUNT(SDR35SW!$A$8:$A$177)+1,"")</f>
        <v/>
      </c>
      <c r="B46" s="424"/>
      <c r="C46" s="425"/>
      <c r="D46" s="25" t="s">
        <v>4319</v>
      </c>
      <c r="E46" s="36">
        <v>29820503</v>
      </c>
      <c r="F46" s="10" t="s">
        <v>10136</v>
      </c>
      <c r="G46" s="37">
        <v>1</v>
      </c>
      <c r="H46" s="37" t="s">
        <v>6049</v>
      </c>
      <c r="I46" s="37" t="s">
        <v>6153</v>
      </c>
      <c r="J46" s="366">
        <v>168.49</v>
      </c>
      <c r="K46" s="230" t="e">
        <f>ROUND(J46*Order_Quote!#REF!,4)</f>
        <v>#REF!</v>
      </c>
      <c r="L46" s="242"/>
      <c r="M46" s="310"/>
      <c r="N46" s="187">
        <f t="shared" si="0"/>
        <v>0</v>
      </c>
    </row>
    <row r="47" spans="1:16" s="52" customFormat="1" x14ac:dyDescent="0.3">
      <c r="A47" s="29" t="str">
        <f>IF(L47&gt;0,COUNT($A$7:A46)+COUNT(DWV!$A$8:$A$300)+COUNT('Large Dia. DWV'!$A$8:$A$121)+COUNT('SCH40'!$A$8:$A$601)+COUNT('Large Dia. SCH40'!$A$8:$A$34)+COUNT('SDR26'!$A$8:$A$118)+COUNT(SDR35G!$A$8:$A$226)+COUNT(SDR35SW!$A$8:$A$177)+1,"")</f>
        <v/>
      </c>
      <c r="B47" s="424"/>
      <c r="C47" s="425"/>
      <c r="D47" s="25" t="s">
        <v>4320</v>
      </c>
      <c r="E47" s="36">
        <v>29820511</v>
      </c>
      <c r="F47" s="10" t="s">
        <v>10137</v>
      </c>
      <c r="G47" s="37">
        <v>1</v>
      </c>
      <c r="H47" s="37" t="s">
        <v>6049</v>
      </c>
      <c r="I47" s="37" t="s">
        <v>6153</v>
      </c>
      <c r="J47" s="366">
        <v>252.51</v>
      </c>
      <c r="K47" s="230" t="e">
        <f>ROUND(J47*Order_Quote!#REF!,4)</f>
        <v>#REF!</v>
      </c>
      <c r="L47" s="242"/>
      <c r="M47" s="310"/>
      <c r="N47" s="187">
        <f t="shared" si="0"/>
        <v>0</v>
      </c>
    </row>
    <row r="48" spans="1:16" s="52" customFormat="1" x14ac:dyDescent="0.3">
      <c r="A48" s="29" t="str">
        <f>IF(L48&gt;0,COUNT($A$7:A47)+COUNT(DWV!$A$8:$A$300)+COUNT('Large Dia. DWV'!$A$8:$A$121)+COUNT('SCH40'!$A$8:$A$601)+COUNT('Large Dia. SCH40'!$A$8:$A$34)+COUNT('SDR26'!$A$8:$A$118)+COUNT(SDR35G!$A$8:$A$226)+COUNT(SDR35SW!$A$8:$A$177)+1,"")</f>
        <v/>
      </c>
      <c r="B48" s="422"/>
      <c r="C48" s="423"/>
      <c r="D48" s="25" t="s">
        <v>4321</v>
      </c>
      <c r="E48" s="36">
        <v>29820520</v>
      </c>
      <c r="F48" s="10" t="s">
        <v>10138</v>
      </c>
      <c r="G48" s="37">
        <v>1</v>
      </c>
      <c r="H48" s="37" t="s">
        <v>6049</v>
      </c>
      <c r="I48" s="37" t="s">
        <v>6153</v>
      </c>
      <c r="J48" s="366">
        <v>371.72</v>
      </c>
      <c r="K48" s="230" t="e">
        <f>ROUND(J48*Order_Quote!#REF!,4)</f>
        <v>#REF!</v>
      </c>
      <c r="L48" s="242"/>
      <c r="M48" s="310"/>
      <c r="N48" s="187">
        <f t="shared" si="0"/>
        <v>0</v>
      </c>
    </row>
    <row r="49" spans="1:14" s="52" customFormat="1" x14ac:dyDescent="0.3">
      <c r="A49" s="29" t="str">
        <f>IF(L49&gt;0,COUNT($A$7:A48)+COUNT(DWV!$A$8:$A$300)+COUNT('Large Dia. DWV'!$A$8:$A$121)+COUNT('SCH40'!$A$8:$A$601)+COUNT('Large Dia. SCH40'!$A$8:$A$34)+COUNT('SDR26'!$A$8:$A$118)+COUNT(SDR35G!$A$8:$A$226)+COUNT(SDR35SW!$A$8:$A$177)+1,"")</f>
        <v/>
      </c>
      <c r="B49" s="420"/>
      <c r="C49" s="421"/>
      <c r="D49" s="25" t="s">
        <v>4322</v>
      </c>
      <c r="E49" s="36">
        <v>29820538</v>
      </c>
      <c r="F49" s="10" t="s">
        <v>10139</v>
      </c>
      <c r="G49" s="37">
        <v>1</v>
      </c>
      <c r="H49" s="37" t="s">
        <v>6049</v>
      </c>
      <c r="I49" s="37" t="s">
        <v>6153</v>
      </c>
      <c r="J49" s="366">
        <v>45.86</v>
      </c>
      <c r="K49" s="230" t="e">
        <f>ROUND(J49*Order_Quote!#REF!,4)</f>
        <v>#REF!</v>
      </c>
      <c r="L49" s="242"/>
      <c r="M49" s="310"/>
      <c r="N49" s="187">
        <f t="shared" si="0"/>
        <v>0</v>
      </c>
    </row>
    <row r="50" spans="1:14" s="52" customFormat="1" x14ac:dyDescent="0.3">
      <c r="A50" s="29" t="str">
        <f>IF(L50&gt;0,COUNT($A$7:A49)+COUNT(DWV!$A$8:$A$300)+COUNT('Large Dia. DWV'!$A$8:$A$121)+COUNT('SCH40'!$A$8:$A$601)+COUNT('Large Dia. SCH40'!$A$8:$A$34)+COUNT('SDR26'!$A$8:$A$118)+COUNT(SDR35G!$A$8:$A$226)+COUNT(SDR35SW!$A$8:$A$177)+1,"")</f>
        <v/>
      </c>
      <c r="B50" s="424"/>
      <c r="C50" s="425"/>
      <c r="D50" s="25" t="s">
        <v>4323</v>
      </c>
      <c r="E50" s="36">
        <v>29820546</v>
      </c>
      <c r="F50" s="10" t="s">
        <v>10140</v>
      </c>
      <c r="G50" s="37">
        <v>1</v>
      </c>
      <c r="H50" s="37" t="s">
        <v>6049</v>
      </c>
      <c r="I50" s="37" t="s">
        <v>6153</v>
      </c>
      <c r="J50" s="366">
        <v>95.38</v>
      </c>
      <c r="K50" s="230" t="e">
        <f>ROUND(J50*Order_Quote!#REF!,4)</f>
        <v>#REF!</v>
      </c>
      <c r="L50" s="242"/>
      <c r="M50" s="310"/>
      <c r="N50" s="187">
        <f t="shared" si="0"/>
        <v>0</v>
      </c>
    </row>
    <row r="51" spans="1:14" s="52" customFormat="1" x14ac:dyDescent="0.3">
      <c r="A51" s="29" t="str">
        <f>IF(L51&gt;0,COUNT($A$7:A50)+COUNT(DWV!$A$8:$A$300)+COUNT('Large Dia. DWV'!$A$8:$A$121)+COUNT('SCH40'!$A$8:$A$601)+COUNT('Large Dia. SCH40'!$A$8:$A$34)+COUNT('SDR26'!$A$8:$A$118)+COUNT(SDR35G!$A$8:$A$226)+COUNT(SDR35SW!$A$8:$A$177)+1,"")</f>
        <v/>
      </c>
      <c r="B51" s="424"/>
      <c r="C51" s="425"/>
      <c r="D51" s="25" t="s">
        <v>4324</v>
      </c>
      <c r="E51" s="36">
        <v>29820554</v>
      </c>
      <c r="F51" s="10" t="s">
        <v>10141</v>
      </c>
      <c r="G51" s="37">
        <v>1</v>
      </c>
      <c r="H51" s="37" t="s">
        <v>6049</v>
      </c>
      <c r="I51" s="37" t="s">
        <v>6153</v>
      </c>
      <c r="J51" s="366">
        <v>168.49</v>
      </c>
      <c r="K51" s="230" t="e">
        <f>ROUND(J51*Order_Quote!#REF!,4)</f>
        <v>#REF!</v>
      </c>
      <c r="L51" s="242"/>
      <c r="M51" s="310"/>
      <c r="N51" s="187">
        <f t="shared" si="0"/>
        <v>0</v>
      </c>
    </row>
    <row r="52" spans="1:14" s="52" customFormat="1" x14ac:dyDescent="0.3">
      <c r="A52" s="29" t="str">
        <f>IF(L52&gt;0,COUNT($A$7:A51)+COUNT(DWV!$A$8:$A$300)+COUNT('Large Dia. DWV'!$A$8:$A$121)+COUNT('SCH40'!$A$8:$A$601)+COUNT('Large Dia. SCH40'!$A$8:$A$34)+COUNT('SDR26'!$A$8:$A$118)+COUNT(SDR35G!$A$8:$A$226)+COUNT(SDR35SW!$A$8:$A$177)+1,"")</f>
        <v/>
      </c>
      <c r="B52" s="424"/>
      <c r="C52" s="425"/>
      <c r="D52" s="25" t="s">
        <v>4325</v>
      </c>
      <c r="E52" s="36">
        <v>29820564</v>
      </c>
      <c r="F52" s="10" t="s">
        <v>10142</v>
      </c>
      <c r="G52" s="37">
        <v>1</v>
      </c>
      <c r="H52" s="37" t="s">
        <v>6049</v>
      </c>
      <c r="I52" s="37" t="s">
        <v>6153</v>
      </c>
      <c r="J52" s="366">
        <v>252.51</v>
      </c>
      <c r="K52" s="230" t="e">
        <f>ROUND(J52*Order_Quote!#REF!,4)</f>
        <v>#REF!</v>
      </c>
      <c r="L52" s="242"/>
      <c r="M52" s="310"/>
      <c r="N52" s="187">
        <f t="shared" si="0"/>
        <v>0</v>
      </c>
    </row>
    <row r="53" spans="1:14" s="52" customFormat="1" x14ac:dyDescent="0.3">
      <c r="A53" s="29" t="str">
        <f>IF(L53&gt;0,COUNT($A$7:A52)+COUNT(DWV!$A$8:$A$300)+COUNT('Large Dia. DWV'!$A$8:$A$121)+COUNT('SCH40'!$A$8:$A$601)+COUNT('Large Dia. SCH40'!$A$8:$A$34)+COUNT('SDR26'!$A$8:$A$118)+COUNT(SDR35G!$A$8:$A$226)+COUNT(SDR35SW!$A$8:$A$177)+1,"")</f>
        <v/>
      </c>
      <c r="B53" s="422"/>
      <c r="C53" s="423"/>
      <c r="D53" s="25" t="s">
        <v>4326</v>
      </c>
      <c r="E53" s="36">
        <v>29820575</v>
      </c>
      <c r="F53" s="10" t="s">
        <v>10143</v>
      </c>
      <c r="G53" s="37">
        <v>1</v>
      </c>
      <c r="H53" s="37" t="s">
        <v>6049</v>
      </c>
      <c r="I53" s="37" t="s">
        <v>6153</v>
      </c>
      <c r="J53" s="366">
        <v>371.72</v>
      </c>
      <c r="K53" s="230" t="e">
        <f>ROUND(J53*Order_Quote!#REF!,4)</f>
        <v>#REF!</v>
      </c>
      <c r="L53" s="242"/>
      <c r="M53" s="310"/>
      <c r="N53" s="187">
        <f t="shared" si="0"/>
        <v>0</v>
      </c>
    </row>
    <row r="54" spans="1:14" s="52" customFormat="1" x14ac:dyDescent="0.3">
      <c r="A54" s="29" t="str">
        <f>IF(L54&gt;0,COUNT($A$7:A53)+COUNT(DWV!$A$8:$A$300)+COUNT('Large Dia. DWV'!$A$8:$A$121)+COUNT('SCH40'!$A$8:$A$601)+COUNT('Large Dia. SCH40'!$A$8:$A$34)+COUNT('SDR26'!$A$8:$A$118)+COUNT(SDR35G!$A$8:$A$226)+COUNT(SDR35SW!$A$8:$A$177)+1,"")</f>
        <v/>
      </c>
      <c r="B54" s="420"/>
      <c r="C54" s="421"/>
      <c r="D54" s="25" t="s">
        <v>4327</v>
      </c>
      <c r="E54" s="36">
        <v>29820082</v>
      </c>
      <c r="F54" s="10" t="s">
        <v>10144</v>
      </c>
      <c r="G54" s="37">
        <v>1</v>
      </c>
      <c r="H54" s="37" t="s">
        <v>6049</v>
      </c>
      <c r="I54" s="37" t="s">
        <v>6153</v>
      </c>
      <c r="J54" s="366">
        <v>202.77</v>
      </c>
      <c r="K54" s="230" t="e">
        <f>ROUND(J54*Order_Quote!#REF!,4)</f>
        <v>#REF!</v>
      </c>
      <c r="L54" s="242"/>
      <c r="M54" s="310"/>
      <c r="N54" s="187">
        <f t="shared" si="0"/>
        <v>0</v>
      </c>
    </row>
    <row r="55" spans="1:14" s="52" customFormat="1" x14ac:dyDescent="0.3">
      <c r="A55" s="29" t="str">
        <f>IF(L55&gt;0,COUNT($A$7:A54)+COUNT(DWV!$A$8:$A$300)+COUNT('Large Dia. DWV'!$A$8:$A$121)+COUNT('SCH40'!$A$8:$A$601)+COUNT('Large Dia. SCH40'!$A$8:$A$34)+COUNT('SDR26'!$A$8:$A$118)+COUNT(SDR35G!$A$8:$A$226)+COUNT(SDR35SW!$A$8:$A$177)+1,"")</f>
        <v/>
      </c>
      <c r="B55" s="424"/>
      <c r="C55" s="425"/>
      <c r="D55" s="25" t="s">
        <v>4328</v>
      </c>
      <c r="E55" s="36">
        <v>29820090</v>
      </c>
      <c r="F55" s="10" t="s">
        <v>10145</v>
      </c>
      <c r="G55" s="37">
        <v>1</v>
      </c>
      <c r="H55" s="37" t="s">
        <v>6049</v>
      </c>
      <c r="I55" s="37" t="s">
        <v>6153</v>
      </c>
      <c r="J55" s="366">
        <v>229.21</v>
      </c>
      <c r="K55" s="230" t="e">
        <f>ROUND(J55*Order_Quote!#REF!,4)</f>
        <v>#REF!</v>
      </c>
      <c r="L55" s="242"/>
      <c r="M55" s="310"/>
      <c r="N55" s="187">
        <f t="shared" si="0"/>
        <v>0</v>
      </c>
    </row>
    <row r="56" spans="1:14" s="52" customFormat="1" x14ac:dyDescent="0.3">
      <c r="A56" s="29" t="str">
        <f>IF(L56&gt;0,COUNT($A$7:A55)+COUNT(DWV!$A$8:$A$300)+COUNT('Large Dia. DWV'!$A$8:$A$121)+COUNT('SCH40'!$A$8:$A$601)+COUNT('Large Dia. SCH40'!$A$8:$A$34)+COUNT('SDR26'!$A$8:$A$118)+COUNT(SDR35G!$A$8:$A$226)+COUNT(SDR35SW!$A$8:$A$177)+1,"")</f>
        <v/>
      </c>
      <c r="B56" s="424"/>
      <c r="C56" s="425"/>
      <c r="D56" s="25" t="s">
        <v>4329</v>
      </c>
      <c r="E56" s="36">
        <v>29820593</v>
      </c>
      <c r="F56" s="10" t="s">
        <v>10146</v>
      </c>
      <c r="G56" s="37">
        <v>1</v>
      </c>
      <c r="H56" s="37" t="s">
        <v>6049</v>
      </c>
      <c r="I56" s="37" t="s">
        <v>6153</v>
      </c>
      <c r="J56" s="366">
        <v>296.95</v>
      </c>
      <c r="K56" s="230" t="e">
        <f>ROUND(J56*Order_Quote!#REF!,4)</f>
        <v>#REF!</v>
      </c>
      <c r="L56" s="242"/>
      <c r="M56" s="310"/>
      <c r="N56" s="187">
        <f t="shared" si="0"/>
        <v>0</v>
      </c>
    </row>
    <row r="57" spans="1:14" s="52" customFormat="1" x14ac:dyDescent="0.3">
      <c r="A57" s="29" t="str">
        <f>IF(L57&gt;0,COUNT($A$7:A56)+COUNT(DWV!$A$8:$A$300)+COUNT('Large Dia. DWV'!$A$8:$A$121)+COUNT('SCH40'!$A$8:$A$601)+COUNT('Large Dia. SCH40'!$A$8:$A$34)+COUNT('SDR26'!$A$8:$A$118)+COUNT(SDR35G!$A$8:$A$226)+COUNT(SDR35SW!$A$8:$A$177)+1,"")</f>
        <v/>
      </c>
      <c r="B57" s="424"/>
      <c r="C57" s="425"/>
      <c r="D57" s="25" t="s">
        <v>4330</v>
      </c>
      <c r="E57" s="36">
        <v>29820104</v>
      </c>
      <c r="F57" s="10" t="s">
        <v>10147</v>
      </c>
      <c r="G57" s="37">
        <v>1</v>
      </c>
      <c r="H57" s="37">
        <v>47</v>
      </c>
      <c r="I57" s="37" t="s">
        <v>6153</v>
      </c>
      <c r="J57" s="366">
        <v>393.53</v>
      </c>
      <c r="K57" s="230" t="e">
        <f>ROUND(J57*Order_Quote!#REF!,4)</f>
        <v>#REF!</v>
      </c>
      <c r="L57" s="244"/>
      <c r="M57" s="316"/>
      <c r="N57" s="187">
        <f t="shared" si="0"/>
        <v>0</v>
      </c>
    </row>
    <row r="58" spans="1:14" s="52" customFormat="1" x14ac:dyDescent="0.3">
      <c r="A58" s="29" t="str">
        <f>IF(L58&gt;0,COUNT($A$7:A57)+COUNT(DWV!$A$8:$A$300)+COUNT('Large Dia. DWV'!$A$8:$A$121)+COUNT('SCH40'!$A$8:$A$601)+COUNT('Large Dia. SCH40'!$A$8:$A$34)+COUNT('SDR26'!$A$8:$A$118)+COUNT(SDR35G!$A$8:$A$226)+COUNT(SDR35SW!$A$8:$A$177)+1,"")</f>
        <v/>
      </c>
      <c r="B58" s="424"/>
      <c r="C58" s="425"/>
      <c r="D58" s="25" t="s">
        <v>4331</v>
      </c>
      <c r="E58" s="36">
        <v>29820597</v>
      </c>
      <c r="F58" s="10" t="s">
        <v>10148</v>
      </c>
      <c r="G58" s="37">
        <v>1</v>
      </c>
      <c r="H58" s="37" t="s">
        <v>6049</v>
      </c>
      <c r="I58" s="37" t="s">
        <v>6153</v>
      </c>
      <c r="J58" s="366">
        <v>497.75</v>
      </c>
      <c r="K58" s="230" t="e">
        <f>ROUND(J58*Order_Quote!#REF!,4)</f>
        <v>#REF!</v>
      </c>
      <c r="L58" s="242"/>
      <c r="M58" s="310"/>
      <c r="N58" s="187">
        <f t="shared" si="0"/>
        <v>0</v>
      </c>
    </row>
    <row r="59" spans="1:14" s="52" customFormat="1" x14ac:dyDescent="0.3">
      <c r="A59" s="29" t="str">
        <f>IF(L59&gt;0,COUNT($A$7:A58)+COUNT(DWV!$A$8:$A$300)+COUNT('Large Dia. DWV'!$A$8:$A$121)+COUNT('SCH40'!$A$8:$A$601)+COUNT('Large Dia. SCH40'!$A$8:$A$34)+COUNT('SDR26'!$A$8:$A$118)+COUNT(SDR35G!$A$8:$A$226)+COUNT(SDR35SW!$A$8:$A$177)+1,"")</f>
        <v/>
      </c>
      <c r="B59" s="424"/>
      <c r="C59" s="425"/>
      <c r="D59" s="25" t="s">
        <v>4332</v>
      </c>
      <c r="E59" s="36">
        <v>29820600</v>
      </c>
      <c r="F59" s="10" t="s">
        <v>10149</v>
      </c>
      <c r="G59" s="37">
        <v>1</v>
      </c>
      <c r="H59" s="37" t="s">
        <v>6049</v>
      </c>
      <c r="I59" s="37" t="s">
        <v>6153</v>
      </c>
      <c r="J59" s="366">
        <v>509.06</v>
      </c>
      <c r="K59" s="230" t="e">
        <f>ROUND(J59*Order_Quote!#REF!,4)</f>
        <v>#REF!</v>
      </c>
      <c r="L59" s="242"/>
      <c r="M59" s="310"/>
      <c r="N59" s="187">
        <f t="shared" si="0"/>
        <v>0</v>
      </c>
    </row>
    <row r="60" spans="1:14" s="52" customFormat="1" x14ac:dyDescent="0.3">
      <c r="A60" s="29" t="str">
        <f>IF(L60&gt;0,COUNT($A$7:A59)+COUNT(DWV!$A$8:$A$300)+COUNT('Large Dia. DWV'!$A$8:$A$121)+COUNT('SCH40'!$A$8:$A$601)+COUNT('Large Dia. SCH40'!$A$8:$A$34)+COUNT('SDR26'!$A$8:$A$118)+COUNT(SDR35G!$A$8:$A$226)+COUNT(SDR35SW!$A$8:$A$177)+1,"")</f>
        <v/>
      </c>
      <c r="B60" s="424"/>
      <c r="C60" s="425"/>
      <c r="D60" s="25" t="s">
        <v>4333</v>
      </c>
      <c r="E60" s="36">
        <v>29820624</v>
      </c>
      <c r="F60" s="10" t="s">
        <v>10150</v>
      </c>
      <c r="G60" s="37">
        <v>1</v>
      </c>
      <c r="H60" s="37" t="s">
        <v>6049</v>
      </c>
      <c r="I60" s="37" t="s">
        <v>6153</v>
      </c>
      <c r="J60" s="366">
        <v>659.62</v>
      </c>
      <c r="K60" s="230" t="e">
        <f>ROUND(J60*Order_Quote!#REF!,4)</f>
        <v>#REF!</v>
      </c>
      <c r="L60" s="242"/>
      <c r="M60" s="310"/>
      <c r="N60" s="187">
        <f t="shared" si="0"/>
        <v>0</v>
      </c>
    </row>
    <row r="61" spans="1:14" s="52" customFormat="1" x14ac:dyDescent="0.3">
      <c r="A61" s="29" t="str">
        <f>IF(L61&gt;0,COUNT($A$7:A60)+COUNT(DWV!$A$8:$A$300)+COUNT('Large Dia. DWV'!$A$8:$A$121)+COUNT('SCH40'!$A$8:$A$601)+COUNT('Large Dia. SCH40'!$A$8:$A$34)+COUNT('SDR26'!$A$8:$A$118)+COUNT(SDR35G!$A$8:$A$226)+COUNT(SDR35SW!$A$8:$A$177)+1,"")</f>
        <v/>
      </c>
      <c r="B61" s="424"/>
      <c r="C61" s="425"/>
      <c r="D61" s="25" t="s">
        <v>4334</v>
      </c>
      <c r="E61" s="36">
        <v>29820627</v>
      </c>
      <c r="F61" s="10" t="s">
        <v>10151</v>
      </c>
      <c r="G61" s="37">
        <v>1</v>
      </c>
      <c r="H61" s="37" t="s">
        <v>6049</v>
      </c>
      <c r="I61" s="37" t="s">
        <v>6153</v>
      </c>
      <c r="J61" s="366">
        <v>782.85</v>
      </c>
      <c r="K61" s="230" t="e">
        <f>ROUND(J61*Order_Quote!#REF!,4)</f>
        <v>#REF!</v>
      </c>
      <c r="L61" s="242"/>
      <c r="M61" s="310"/>
      <c r="N61" s="187">
        <f t="shared" si="0"/>
        <v>0</v>
      </c>
    </row>
    <row r="62" spans="1:14" s="52" customFormat="1" x14ac:dyDescent="0.3">
      <c r="A62" s="29" t="str">
        <f>IF(L62&gt;0,COUNT($A$7:A61)+COUNT(DWV!$A$8:$A$300)+COUNT('Large Dia. DWV'!$A$8:$A$121)+COUNT('SCH40'!$A$8:$A$601)+COUNT('Large Dia. SCH40'!$A$8:$A$34)+COUNT('SDR26'!$A$8:$A$118)+COUNT(SDR35G!$A$8:$A$226)+COUNT(SDR35SW!$A$8:$A$177)+1,"")</f>
        <v/>
      </c>
      <c r="B62" s="424"/>
      <c r="C62" s="425"/>
      <c r="D62" s="25" t="s">
        <v>4335</v>
      </c>
      <c r="E62" s="36">
        <v>29820639</v>
      </c>
      <c r="F62" s="10" t="s">
        <v>10152</v>
      </c>
      <c r="G62" s="37">
        <v>1</v>
      </c>
      <c r="H62" s="37" t="s">
        <v>6049</v>
      </c>
      <c r="I62" s="37" t="s">
        <v>6153</v>
      </c>
      <c r="J62" s="366">
        <v>892.34</v>
      </c>
      <c r="K62" s="230" t="e">
        <f>ROUND(J62*Order_Quote!#REF!,4)</f>
        <v>#REF!</v>
      </c>
      <c r="L62" s="242"/>
      <c r="M62" s="310"/>
      <c r="N62" s="187">
        <f t="shared" si="0"/>
        <v>0</v>
      </c>
    </row>
    <row r="63" spans="1:14" s="52" customFormat="1" x14ac:dyDescent="0.3">
      <c r="A63" s="29" t="str">
        <f>IF(L63&gt;0,COUNT($A$7:A62)+COUNT(DWV!$A$8:$A$300)+COUNT('Large Dia. DWV'!$A$8:$A$121)+COUNT('SCH40'!$A$8:$A$601)+COUNT('Large Dia. SCH40'!$A$8:$A$34)+COUNT('SDR26'!$A$8:$A$118)+COUNT(SDR35G!$A$8:$A$226)+COUNT(SDR35SW!$A$8:$A$177)+1,"")</f>
        <v/>
      </c>
      <c r="B63" s="424"/>
      <c r="C63" s="425"/>
      <c r="D63" s="25" t="s">
        <v>4336</v>
      </c>
      <c r="E63" s="36">
        <v>29820643</v>
      </c>
      <c r="F63" s="10" t="s">
        <v>10153</v>
      </c>
      <c r="G63" s="37">
        <v>1</v>
      </c>
      <c r="H63" s="37" t="s">
        <v>6049</v>
      </c>
      <c r="I63" s="37" t="s">
        <v>6153</v>
      </c>
      <c r="J63" s="366">
        <v>787.67</v>
      </c>
      <c r="K63" s="230" t="e">
        <f>ROUND(J63*Order_Quote!#REF!,4)</f>
        <v>#REF!</v>
      </c>
      <c r="L63" s="242"/>
      <c r="M63" s="310"/>
      <c r="N63" s="187">
        <f t="shared" si="0"/>
        <v>0</v>
      </c>
    </row>
    <row r="64" spans="1:14" s="52" customFormat="1" x14ac:dyDescent="0.3">
      <c r="A64" s="29" t="str">
        <f>IF(L64&gt;0,COUNT($A$7:A63)+COUNT(DWV!$A$8:$A$300)+COUNT('Large Dia. DWV'!$A$8:$A$121)+COUNT('SCH40'!$A$8:$A$601)+COUNT('Large Dia. SCH40'!$A$8:$A$34)+COUNT('SDR26'!$A$8:$A$118)+COUNT(SDR35G!$A$8:$A$226)+COUNT(SDR35SW!$A$8:$A$177)+1,"")</f>
        <v/>
      </c>
      <c r="B64" s="424"/>
      <c r="C64" s="425"/>
      <c r="D64" s="25" t="s">
        <v>4337</v>
      </c>
      <c r="E64" s="36">
        <v>29820651</v>
      </c>
      <c r="F64" s="10" t="s">
        <v>10154</v>
      </c>
      <c r="G64" s="37">
        <v>1</v>
      </c>
      <c r="H64" s="37" t="s">
        <v>6049</v>
      </c>
      <c r="I64" s="37" t="s">
        <v>6153</v>
      </c>
      <c r="J64" s="366">
        <v>859.23</v>
      </c>
      <c r="K64" s="230" t="e">
        <f>ROUND(J64*Order_Quote!#REF!,4)</f>
        <v>#REF!</v>
      </c>
      <c r="L64" s="242"/>
      <c r="M64" s="310"/>
      <c r="N64" s="187">
        <f t="shared" si="0"/>
        <v>0</v>
      </c>
    </row>
    <row r="65" spans="1:14" s="52" customFormat="1" x14ac:dyDescent="0.3">
      <c r="A65" s="29" t="str">
        <f>IF(L65&gt;0,COUNT($A$7:A64)+COUNT(DWV!$A$8:$A$300)+COUNT('Large Dia. DWV'!$A$8:$A$121)+COUNT('SCH40'!$A$8:$A$601)+COUNT('Large Dia. SCH40'!$A$8:$A$34)+COUNT('SDR26'!$A$8:$A$118)+COUNT(SDR35G!$A$8:$A$226)+COUNT(SDR35SW!$A$8:$A$177)+1,"")</f>
        <v/>
      </c>
      <c r="B65" s="424"/>
      <c r="C65" s="425"/>
      <c r="D65" s="25" t="s">
        <v>4338</v>
      </c>
      <c r="E65" s="36">
        <v>29820664</v>
      </c>
      <c r="F65" s="10" t="s">
        <v>10155</v>
      </c>
      <c r="G65" s="37">
        <v>1</v>
      </c>
      <c r="H65" s="37" t="s">
        <v>6049</v>
      </c>
      <c r="I65" s="37" t="s">
        <v>6153</v>
      </c>
      <c r="J65" s="366">
        <v>1021.66</v>
      </c>
      <c r="K65" s="230" t="e">
        <f>ROUND(J65*Order_Quote!#REF!,4)</f>
        <v>#REF!</v>
      </c>
      <c r="L65" s="242"/>
      <c r="M65" s="310"/>
      <c r="N65" s="187">
        <f t="shared" si="0"/>
        <v>0</v>
      </c>
    </row>
    <row r="66" spans="1:14" s="52" customFormat="1" x14ac:dyDescent="0.3">
      <c r="A66" s="29" t="str">
        <f>IF(L66&gt;0,COUNT($A$7:A65)+COUNT(DWV!$A$8:$A$300)+COUNT('Large Dia. DWV'!$A$8:$A$121)+COUNT('SCH40'!$A$8:$A$601)+COUNT('Large Dia. SCH40'!$A$8:$A$34)+COUNT('SDR26'!$A$8:$A$118)+COUNT(SDR35G!$A$8:$A$226)+COUNT(SDR35SW!$A$8:$A$177)+1,"")</f>
        <v/>
      </c>
      <c r="B66" s="424"/>
      <c r="C66" s="425"/>
      <c r="D66" s="25" t="s">
        <v>4339</v>
      </c>
      <c r="E66" s="36">
        <v>29820678</v>
      </c>
      <c r="F66" s="10" t="s">
        <v>10156</v>
      </c>
      <c r="G66" s="37">
        <v>1</v>
      </c>
      <c r="H66" s="37" t="s">
        <v>6049</v>
      </c>
      <c r="I66" s="37" t="s">
        <v>6153</v>
      </c>
      <c r="J66" s="366">
        <v>1144.18</v>
      </c>
      <c r="K66" s="230" t="e">
        <f>ROUND(J66*Order_Quote!#REF!,4)</f>
        <v>#REF!</v>
      </c>
      <c r="L66" s="242"/>
      <c r="M66" s="310"/>
      <c r="N66" s="187">
        <f t="shared" si="0"/>
        <v>0</v>
      </c>
    </row>
    <row r="67" spans="1:14" s="52" customFormat="1" x14ac:dyDescent="0.3">
      <c r="A67" s="29" t="str">
        <f>IF(L67&gt;0,COUNT($A$7:A66)+COUNT(DWV!$A$8:$A$300)+COUNT('Large Dia. DWV'!$A$8:$A$121)+COUNT('SCH40'!$A$8:$A$601)+COUNT('Large Dia. SCH40'!$A$8:$A$34)+COUNT('SDR26'!$A$8:$A$118)+COUNT(SDR35G!$A$8:$A$226)+COUNT(SDR35SW!$A$8:$A$177)+1,"")</f>
        <v/>
      </c>
      <c r="B67" s="422"/>
      <c r="C67" s="423"/>
      <c r="D67" s="25" t="s">
        <v>4340</v>
      </c>
      <c r="E67" s="36">
        <v>29820686</v>
      </c>
      <c r="F67" s="10" t="s">
        <v>10157</v>
      </c>
      <c r="G67" s="37">
        <v>1</v>
      </c>
      <c r="H67" s="37" t="s">
        <v>6049</v>
      </c>
      <c r="I67" s="37" t="s">
        <v>6153</v>
      </c>
      <c r="J67" s="366">
        <v>1451.33</v>
      </c>
      <c r="K67" s="230" t="e">
        <f>ROUND(J67*Order_Quote!#REF!,4)</f>
        <v>#REF!</v>
      </c>
      <c r="L67" s="242"/>
      <c r="M67" s="310"/>
      <c r="N67" s="187">
        <f t="shared" si="0"/>
        <v>0</v>
      </c>
    </row>
    <row r="68" spans="1:14" s="52" customFormat="1" x14ac:dyDescent="0.3">
      <c r="A68" s="29" t="str">
        <f>IF(L68&gt;0,COUNT($A$7:A67)+COUNT(DWV!$A$8:$A$300)+COUNT('Large Dia. DWV'!$A$8:$A$121)+COUNT('SCH40'!$A$8:$A$601)+COUNT('Large Dia. SCH40'!$A$8:$A$34)+COUNT('SDR26'!$A$8:$A$118)+COUNT(SDR35G!$A$8:$A$226)+COUNT(SDR35SW!$A$8:$A$177)+1,"")</f>
        <v/>
      </c>
      <c r="B68" s="420"/>
      <c r="C68" s="421"/>
      <c r="D68" s="25" t="s">
        <v>4341</v>
      </c>
      <c r="E68" s="36">
        <v>29820697</v>
      </c>
      <c r="F68" s="10" t="s">
        <v>10158</v>
      </c>
      <c r="G68" s="37">
        <v>1</v>
      </c>
      <c r="H68" s="37" t="s">
        <v>6049</v>
      </c>
      <c r="I68" s="37" t="s">
        <v>6153</v>
      </c>
      <c r="J68" s="366">
        <v>96.9</v>
      </c>
      <c r="K68" s="230" t="e">
        <f>ROUND(J68*Order_Quote!#REF!,4)</f>
        <v>#REF!</v>
      </c>
      <c r="L68" s="242"/>
      <c r="M68" s="310"/>
      <c r="N68" s="187">
        <f t="shared" si="0"/>
        <v>0</v>
      </c>
    </row>
    <row r="69" spans="1:14" s="52" customFormat="1" x14ac:dyDescent="0.3">
      <c r="A69" s="29" t="str">
        <f>IF(L69&gt;0,COUNT($A$7:A68)+COUNT(DWV!$A$8:$A$300)+COUNT('Large Dia. DWV'!$A$8:$A$121)+COUNT('SCH40'!$A$8:$A$601)+COUNT('Large Dia. SCH40'!$A$8:$A$34)+COUNT('SDR26'!$A$8:$A$118)+COUNT(SDR35G!$A$8:$A$226)+COUNT(SDR35SW!$A$8:$A$177)+1,"")</f>
        <v/>
      </c>
      <c r="B69" s="424"/>
      <c r="C69" s="425"/>
      <c r="D69" s="25" t="s">
        <v>4342</v>
      </c>
      <c r="E69" s="36">
        <v>29820708</v>
      </c>
      <c r="F69" s="10" t="s">
        <v>10159</v>
      </c>
      <c r="G69" s="37">
        <v>1</v>
      </c>
      <c r="H69" s="37" t="s">
        <v>6049</v>
      </c>
      <c r="I69" s="37" t="s">
        <v>6153</v>
      </c>
      <c r="J69" s="366">
        <v>240.57</v>
      </c>
      <c r="K69" s="230" t="e">
        <f>ROUND(J69*Order_Quote!#REF!,4)</f>
        <v>#REF!</v>
      </c>
      <c r="L69" s="242"/>
      <c r="M69" s="310"/>
      <c r="N69" s="187">
        <f t="shared" si="0"/>
        <v>0</v>
      </c>
    </row>
    <row r="70" spans="1:14" s="52" customFormat="1" x14ac:dyDescent="0.3">
      <c r="A70" s="29" t="str">
        <f>IF(L70&gt;0,COUNT($A$7:A69)+COUNT(DWV!$A$8:$A$300)+COUNT('Large Dia. DWV'!$A$8:$A$121)+COUNT('SCH40'!$A$8:$A$601)+COUNT('Large Dia. SCH40'!$A$8:$A$34)+COUNT('SDR26'!$A$8:$A$118)+COUNT(SDR35G!$A$8:$A$226)+COUNT(SDR35SW!$A$8:$A$177)+1,"")</f>
        <v/>
      </c>
      <c r="B70" s="424"/>
      <c r="C70" s="425"/>
      <c r="D70" s="25" t="s">
        <v>4343</v>
      </c>
      <c r="E70" s="36">
        <v>29820719</v>
      </c>
      <c r="F70" s="10" t="s">
        <v>10160</v>
      </c>
      <c r="G70" s="37">
        <v>1</v>
      </c>
      <c r="H70" s="37" t="s">
        <v>6049</v>
      </c>
      <c r="I70" s="37" t="s">
        <v>6153</v>
      </c>
      <c r="J70" s="366">
        <v>349.79</v>
      </c>
      <c r="K70" s="230" t="e">
        <f>ROUND(J70*Order_Quote!#REF!,4)</f>
        <v>#REF!</v>
      </c>
      <c r="L70" s="242"/>
      <c r="M70" s="310"/>
      <c r="N70" s="187">
        <f t="shared" si="0"/>
        <v>0</v>
      </c>
    </row>
    <row r="71" spans="1:14" s="52" customFormat="1" x14ac:dyDescent="0.3">
      <c r="A71" s="29" t="str">
        <f>IF(L71&gt;0,COUNT($A$7:A70)+COUNT(DWV!$A$8:$A$300)+COUNT('Large Dia. DWV'!$A$8:$A$121)+COUNT('SCH40'!$A$8:$A$601)+COUNT('Large Dia. SCH40'!$A$8:$A$34)+COUNT('SDR26'!$A$8:$A$118)+COUNT(SDR35G!$A$8:$A$226)+COUNT(SDR35SW!$A$8:$A$177)+1,"")</f>
        <v/>
      </c>
      <c r="B71" s="424"/>
      <c r="C71" s="425"/>
      <c r="D71" s="25" t="s">
        <v>4344</v>
      </c>
      <c r="E71" s="36">
        <v>29820727</v>
      </c>
      <c r="F71" s="10" t="s">
        <v>10161</v>
      </c>
      <c r="G71" s="37">
        <v>1</v>
      </c>
      <c r="H71" s="37" t="s">
        <v>6049</v>
      </c>
      <c r="I71" s="37" t="s">
        <v>6153</v>
      </c>
      <c r="J71" s="366">
        <v>513.73</v>
      </c>
      <c r="K71" s="230" t="e">
        <f>ROUND(J71*Order_Quote!#REF!,4)</f>
        <v>#REF!</v>
      </c>
      <c r="L71" s="242"/>
      <c r="M71" s="310"/>
      <c r="N71" s="187">
        <f t="shared" si="0"/>
        <v>0</v>
      </c>
    </row>
    <row r="72" spans="1:14" s="52" customFormat="1" x14ac:dyDescent="0.3">
      <c r="A72" s="29" t="str">
        <f>IF(L72&gt;0,COUNT($A$7:A71)+COUNT(DWV!$A$8:$A$300)+COUNT('Large Dia. DWV'!$A$8:$A$121)+COUNT('SCH40'!$A$8:$A$601)+COUNT('Large Dia. SCH40'!$A$8:$A$34)+COUNT('SDR26'!$A$8:$A$118)+COUNT(SDR35G!$A$8:$A$226)+COUNT(SDR35SW!$A$8:$A$177)+1,"")</f>
        <v/>
      </c>
      <c r="B72" s="424"/>
      <c r="C72" s="425"/>
      <c r="D72" s="25" t="s">
        <v>4345</v>
      </c>
      <c r="E72" s="36">
        <v>29820732</v>
      </c>
      <c r="F72" s="10" t="s">
        <v>10162</v>
      </c>
      <c r="G72" s="37">
        <v>1</v>
      </c>
      <c r="H72" s="37" t="s">
        <v>6049</v>
      </c>
      <c r="I72" s="37" t="s">
        <v>6153</v>
      </c>
      <c r="J72" s="366">
        <v>206.76</v>
      </c>
      <c r="K72" s="230" t="e">
        <f>ROUND(J72*Order_Quote!#REF!,4)</f>
        <v>#REF!</v>
      </c>
      <c r="L72" s="242"/>
      <c r="M72" s="310"/>
      <c r="N72" s="187">
        <f t="shared" si="0"/>
        <v>0</v>
      </c>
    </row>
    <row r="73" spans="1:14" s="52" customFormat="1" x14ac:dyDescent="0.3">
      <c r="A73" s="29" t="str">
        <f>IF(L73&gt;0,COUNT($A$7:A72)+COUNT(DWV!$A$8:$A$300)+COUNT('Large Dia. DWV'!$A$8:$A$121)+COUNT('SCH40'!$A$8:$A$601)+COUNT('Large Dia. SCH40'!$A$8:$A$34)+COUNT('SDR26'!$A$8:$A$118)+COUNT(SDR35G!$A$8:$A$226)+COUNT(SDR35SW!$A$8:$A$177)+1,"")</f>
        <v/>
      </c>
      <c r="B73" s="424"/>
      <c r="C73" s="425"/>
      <c r="D73" s="25" t="s">
        <v>4346</v>
      </c>
      <c r="E73" s="36">
        <v>29820740</v>
      </c>
      <c r="F73" s="10" t="s">
        <v>10163</v>
      </c>
      <c r="G73" s="37">
        <v>1</v>
      </c>
      <c r="H73" s="37" t="s">
        <v>6049</v>
      </c>
      <c r="I73" s="37" t="s">
        <v>6153</v>
      </c>
      <c r="J73" s="366">
        <v>556.1</v>
      </c>
      <c r="K73" s="230" t="e">
        <f>ROUND(J73*Order_Quote!#REF!,4)</f>
        <v>#REF!</v>
      </c>
      <c r="L73" s="242"/>
      <c r="M73" s="310"/>
      <c r="N73" s="187">
        <f t="shared" si="0"/>
        <v>0</v>
      </c>
    </row>
    <row r="74" spans="1:14" s="52" customFormat="1" x14ac:dyDescent="0.3">
      <c r="A74" s="29" t="str">
        <f>IF(L74&gt;0,COUNT($A$7:A73)+COUNT(DWV!$A$8:$A$300)+COUNT('Large Dia. DWV'!$A$8:$A$121)+COUNT('SCH40'!$A$8:$A$601)+COUNT('Large Dia. SCH40'!$A$8:$A$34)+COUNT('SDR26'!$A$8:$A$118)+COUNT(SDR35G!$A$8:$A$226)+COUNT(SDR35SW!$A$8:$A$177)+1,"")</f>
        <v/>
      </c>
      <c r="B74" s="424"/>
      <c r="C74" s="425"/>
      <c r="D74" s="25" t="s">
        <v>4347</v>
      </c>
      <c r="E74" s="36">
        <v>29820759</v>
      </c>
      <c r="F74" s="10" t="s">
        <v>10164</v>
      </c>
      <c r="G74" s="37">
        <v>1</v>
      </c>
      <c r="H74" s="37" t="s">
        <v>6049</v>
      </c>
      <c r="I74" s="37" t="s">
        <v>6153</v>
      </c>
      <c r="J74" s="366">
        <v>617.05999999999995</v>
      </c>
      <c r="K74" s="230" t="e">
        <f>ROUND(J74*Order_Quote!#REF!,4)</f>
        <v>#REF!</v>
      </c>
      <c r="L74" s="242"/>
      <c r="M74" s="310"/>
      <c r="N74" s="187">
        <f t="shared" ref="N74:N137" si="1">L74/G74</f>
        <v>0</v>
      </c>
    </row>
    <row r="75" spans="1:14" s="52" customFormat="1" x14ac:dyDescent="0.3">
      <c r="A75" s="29" t="str">
        <f>IF(L75&gt;0,COUNT($A$7:A74)+COUNT(DWV!$A$8:$A$300)+COUNT('Large Dia. DWV'!$A$8:$A$121)+COUNT('SCH40'!$A$8:$A$601)+COUNT('Large Dia. SCH40'!$A$8:$A$34)+COUNT('SDR26'!$A$8:$A$118)+COUNT(SDR35G!$A$8:$A$226)+COUNT(SDR35SW!$A$8:$A$177)+1,"")</f>
        <v/>
      </c>
      <c r="B75" s="424"/>
      <c r="C75" s="425"/>
      <c r="D75" s="25" t="s">
        <v>4348</v>
      </c>
      <c r="E75" s="36">
        <v>29820767</v>
      </c>
      <c r="F75" s="10" t="s">
        <v>10165</v>
      </c>
      <c r="G75" s="37">
        <v>1</v>
      </c>
      <c r="H75" s="37" t="s">
        <v>6049</v>
      </c>
      <c r="I75" s="37" t="s">
        <v>6153</v>
      </c>
      <c r="J75" s="366">
        <v>464.76</v>
      </c>
      <c r="K75" s="230" t="e">
        <f>ROUND(J75*Order_Quote!#REF!,4)</f>
        <v>#REF!</v>
      </c>
      <c r="L75" s="242"/>
      <c r="M75" s="310"/>
      <c r="N75" s="187">
        <f t="shared" si="1"/>
        <v>0</v>
      </c>
    </row>
    <row r="76" spans="1:14" s="52" customFormat="1" x14ac:dyDescent="0.3">
      <c r="A76" s="29" t="str">
        <f>IF(L76&gt;0,COUNT($A$7:A75)+COUNT(DWV!$A$8:$A$300)+COUNT('Large Dia. DWV'!$A$8:$A$121)+COUNT('SCH40'!$A$8:$A$601)+COUNT('Large Dia. SCH40'!$A$8:$A$34)+COUNT('SDR26'!$A$8:$A$118)+COUNT(SDR35G!$A$8:$A$226)+COUNT(SDR35SW!$A$8:$A$177)+1,"")</f>
        <v/>
      </c>
      <c r="B76" s="424"/>
      <c r="C76" s="425"/>
      <c r="D76" s="25" t="s">
        <v>4349</v>
      </c>
      <c r="E76" s="36">
        <v>29820775</v>
      </c>
      <c r="F76" s="10" t="s">
        <v>10166</v>
      </c>
      <c r="G76" s="37">
        <v>1</v>
      </c>
      <c r="H76" s="37" t="s">
        <v>6049</v>
      </c>
      <c r="I76" s="37" t="s">
        <v>6153</v>
      </c>
      <c r="J76" s="366">
        <v>618.29999999999995</v>
      </c>
      <c r="K76" s="230" t="e">
        <f>ROUND(J76*Order_Quote!#REF!,4)</f>
        <v>#REF!</v>
      </c>
      <c r="L76" s="242"/>
      <c r="M76" s="310"/>
      <c r="N76" s="187">
        <f t="shared" si="1"/>
        <v>0</v>
      </c>
    </row>
    <row r="77" spans="1:14" s="52" customFormat="1" x14ac:dyDescent="0.3">
      <c r="A77" s="29" t="str">
        <f>IF(L77&gt;0,COUNT($A$7:A76)+COUNT(DWV!$A$8:$A$300)+COUNT('Large Dia. DWV'!$A$8:$A$121)+COUNT('SCH40'!$A$8:$A$601)+COUNT('Large Dia. SCH40'!$A$8:$A$34)+COUNT('SDR26'!$A$8:$A$118)+COUNT(SDR35G!$A$8:$A$226)+COUNT(SDR35SW!$A$8:$A$177)+1,"")</f>
        <v/>
      </c>
      <c r="B77" s="422"/>
      <c r="C77" s="423"/>
      <c r="D77" s="25" t="s">
        <v>4350</v>
      </c>
      <c r="E77" s="36">
        <v>29820783</v>
      </c>
      <c r="F77" s="10" t="s">
        <v>10167</v>
      </c>
      <c r="G77" s="37">
        <v>1</v>
      </c>
      <c r="H77" s="37" t="s">
        <v>6049</v>
      </c>
      <c r="I77" s="37" t="s">
        <v>6153</v>
      </c>
      <c r="J77" s="366">
        <v>720.11</v>
      </c>
      <c r="K77" s="230" t="e">
        <f>ROUND(J77*Order_Quote!#REF!,4)</f>
        <v>#REF!</v>
      </c>
      <c r="L77" s="242"/>
      <c r="M77" s="310"/>
      <c r="N77" s="187">
        <f t="shared" si="1"/>
        <v>0</v>
      </c>
    </row>
    <row r="78" spans="1:14" s="52" customFormat="1" x14ac:dyDescent="0.3">
      <c r="A78" s="29" t="str">
        <f>IF(L78&gt;0,COUNT($A$7:A77)+COUNT(DWV!$A$8:$A$300)+COUNT('Large Dia. DWV'!$A$8:$A$121)+COUNT('SCH40'!$A$8:$A$601)+COUNT('Large Dia. SCH40'!$A$8:$A$34)+COUNT('SDR26'!$A$8:$A$118)+COUNT(SDR35G!$A$8:$A$226)+COUNT(SDR35SW!$A$8:$A$177)+1,"")</f>
        <v/>
      </c>
      <c r="B78" s="420"/>
      <c r="C78" s="421"/>
      <c r="D78" s="25" t="s">
        <v>4351</v>
      </c>
      <c r="E78" s="36">
        <v>29820791</v>
      </c>
      <c r="F78" s="10" t="s">
        <v>10168</v>
      </c>
      <c r="G78" s="37">
        <v>1</v>
      </c>
      <c r="H78" s="37" t="s">
        <v>6049</v>
      </c>
      <c r="I78" s="37" t="s">
        <v>6153</v>
      </c>
      <c r="J78" s="366">
        <v>119.43</v>
      </c>
      <c r="K78" s="230" t="e">
        <f>ROUND(J78*Order_Quote!#REF!,4)</f>
        <v>#REF!</v>
      </c>
      <c r="L78" s="242"/>
      <c r="M78" s="310"/>
      <c r="N78" s="187">
        <f t="shared" si="1"/>
        <v>0</v>
      </c>
    </row>
    <row r="79" spans="1:14" s="52" customFormat="1" x14ac:dyDescent="0.3">
      <c r="A79" s="29" t="str">
        <f>IF(L79&gt;0,COUNT($A$7:A78)+COUNT(DWV!$A$8:$A$300)+COUNT('Large Dia. DWV'!$A$8:$A$121)+COUNT('SCH40'!$A$8:$A$601)+COUNT('Large Dia. SCH40'!$A$8:$A$34)+COUNT('SDR26'!$A$8:$A$118)+COUNT(SDR35G!$A$8:$A$226)+COUNT(SDR35SW!$A$8:$A$177)+1,"")</f>
        <v/>
      </c>
      <c r="B79" s="424"/>
      <c r="C79" s="425"/>
      <c r="D79" s="25" t="s">
        <v>4352</v>
      </c>
      <c r="E79" s="36">
        <v>29820805</v>
      </c>
      <c r="F79" s="10" t="s">
        <v>10169</v>
      </c>
      <c r="G79" s="37">
        <v>1</v>
      </c>
      <c r="H79" s="37" t="s">
        <v>6049</v>
      </c>
      <c r="I79" s="37" t="s">
        <v>6153</v>
      </c>
      <c r="J79" s="366">
        <v>227.36</v>
      </c>
      <c r="K79" s="230" t="e">
        <f>ROUND(J79*Order_Quote!#REF!,4)</f>
        <v>#REF!</v>
      </c>
      <c r="L79" s="242"/>
      <c r="M79" s="310"/>
      <c r="N79" s="187">
        <f t="shared" si="1"/>
        <v>0</v>
      </c>
    </row>
    <row r="80" spans="1:14" s="52" customFormat="1" x14ac:dyDescent="0.3">
      <c r="A80" s="29" t="str">
        <f>IF(L80&gt;0,COUNT($A$7:A79)+COUNT(DWV!$A$8:$A$300)+COUNT('Large Dia. DWV'!$A$8:$A$121)+COUNT('SCH40'!$A$8:$A$601)+COUNT('Large Dia. SCH40'!$A$8:$A$34)+COUNT('SDR26'!$A$8:$A$118)+COUNT(SDR35G!$A$8:$A$226)+COUNT(SDR35SW!$A$8:$A$177)+1,"")</f>
        <v/>
      </c>
      <c r="B80" s="424"/>
      <c r="C80" s="425"/>
      <c r="D80" s="25" t="s">
        <v>4353</v>
      </c>
      <c r="E80" s="36">
        <v>29820813</v>
      </c>
      <c r="F80" s="10" t="s">
        <v>10170</v>
      </c>
      <c r="G80" s="37">
        <v>1</v>
      </c>
      <c r="H80" s="37" t="s">
        <v>6049</v>
      </c>
      <c r="I80" s="37" t="s">
        <v>6153</v>
      </c>
      <c r="J80" s="366">
        <v>231.95</v>
      </c>
      <c r="K80" s="230" t="e">
        <f>ROUND(J80*Order_Quote!#REF!,4)</f>
        <v>#REF!</v>
      </c>
      <c r="L80" s="242"/>
      <c r="M80" s="310"/>
      <c r="N80" s="187">
        <f t="shared" si="1"/>
        <v>0</v>
      </c>
    </row>
    <row r="81" spans="1:14" s="52" customFormat="1" x14ac:dyDescent="0.3">
      <c r="A81" s="29" t="str">
        <f>IF(L81&gt;0,COUNT($A$7:A80)+COUNT(DWV!$A$8:$A$300)+COUNT('Large Dia. DWV'!$A$8:$A$121)+COUNT('SCH40'!$A$8:$A$601)+COUNT('Large Dia. SCH40'!$A$8:$A$34)+COUNT('SDR26'!$A$8:$A$118)+COUNT(SDR35G!$A$8:$A$226)+COUNT(SDR35SW!$A$8:$A$177)+1,"")</f>
        <v/>
      </c>
      <c r="B81" s="424"/>
      <c r="C81" s="425"/>
      <c r="D81" s="25" t="s">
        <v>4354</v>
      </c>
      <c r="E81" s="36">
        <v>29820821</v>
      </c>
      <c r="F81" s="10" t="s">
        <v>10171</v>
      </c>
      <c r="G81" s="37">
        <v>1</v>
      </c>
      <c r="H81" s="37" t="s">
        <v>6049</v>
      </c>
      <c r="I81" s="37" t="s">
        <v>6153</v>
      </c>
      <c r="J81" s="366">
        <v>338.94</v>
      </c>
      <c r="K81" s="230" t="e">
        <f>ROUND(J81*Order_Quote!#REF!,4)</f>
        <v>#REF!</v>
      </c>
      <c r="L81" s="242"/>
      <c r="M81" s="310"/>
      <c r="N81" s="187">
        <f t="shared" si="1"/>
        <v>0</v>
      </c>
    </row>
    <row r="82" spans="1:14" s="52" customFormat="1" x14ac:dyDescent="0.3">
      <c r="A82" s="29" t="str">
        <f>IF(L82&gt;0,COUNT($A$7:A81)+COUNT(DWV!$A$8:$A$300)+COUNT('Large Dia. DWV'!$A$8:$A$121)+COUNT('SCH40'!$A$8:$A$601)+COUNT('Large Dia. SCH40'!$A$8:$A$34)+COUNT('SDR26'!$A$8:$A$118)+COUNT(SDR35G!$A$8:$A$226)+COUNT(SDR35SW!$A$8:$A$177)+1,"")</f>
        <v/>
      </c>
      <c r="B82" s="424"/>
      <c r="C82" s="425"/>
      <c r="D82" s="25" t="s">
        <v>4355</v>
      </c>
      <c r="E82" s="36">
        <v>29820830</v>
      </c>
      <c r="F82" s="10" t="s">
        <v>10172</v>
      </c>
      <c r="G82" s="37">
        <v>1</v>
      </c>
      <c r="H82" s="37" t="s">
        <v>6049</v>
      </c>
      <c r="I82" s="37" t="s">
        <v>6153</v>
      </c>
      <c r="J82" s="366">
        <v>414.26</v>
      </c>
      <c r="K82" s="230" t="e">
        <f>ROUND(J82*Order_Quote!#REF!,4)</f>
        <v>#REF!</v>
      </c>
      <c r="L82" s="242"/>
      <c r="M82" s="310"/>
      <c r="N82" s="187">
        <f t="shared" si="1"/>
        <v>0</v>
      </c>
    </row>
    <row r="83" spans="1:14" s="52" customFormat="1" x14ac:dyDescent="0.3">
      <c r="A83" s="29" t="str">
        <f>IF(L83&gt;0,COUNT($A$7:A82)+COUNT(DWV!$A$8:$A$300)+COUNT('Large Dia. DWV'!$A$8:$A$121)+COUNT('SCH40'!$A$8:$A$601)+COUNT('Large Dia. SCH40'!$A$8:$A$34)+COUNT('SDR26'!$A$8:$A$118)+COUNT(SDR35G!$A$8:$A$226)+COUNT(SDR35SW!$A$8:$A$177)+1,"")</f>
        <v/>
      </c>
      <c r="B83" s="424"/>
      <c r="C83" s="425"/>
      <c r="D83" s="25" t="s">
        <v>4356</v>
      </c>
      <c r="E83" s="36">
        <v>29820848</v>
      </c>
      <c r="F83" s="10" t="s">
        <v>10173</v>
      </c>
      <c r="G83" s="37">
        <v>1</v>
      </c>
      <c r="H83" s="37" t="s">
        <v>6049</v>
      </c>
      <c r="I83" s="37" t="s">
        <v>6153</v>
      </c>
      <c r="J83" s="366">
        <v>465.02</v>
      </c>
      <c r="K83" s="230" t="e">
        <f>ROUND(J83*Order_Quote!#REF!,4)</f>
        <v>#REF!</v>
      </c>
      <c r="L83" s="242"/>
      <c r="M83" s="310"/>
      <c r="N83" s="187">
        <f t="shared" si="1"/>
        <v>0</v>
      </c>
    </row>
    <row r="84" spans="1:14" s="52" customFormat="1" x14ac:dyDescent="0.3">
      <c r="A84" s="29" t="str">
        <f>IF(L84&gt;0,COUNT($A$7:A83)+COUNT(DWV!$A$8:$A$300)+COUNT('Large Dia. DWV'!$A$8:$A$121)+COUNT('SCH40'!$A$8:$A$601)+COUNT('Large Dia. SCH40'!$A$8:$A$34)+COUNT('SDR26'!$A$8:$A$118)+COUNT(SDR35G!$A$8:$A$226)+COUNT(SDR35SW!$A$8:$A$177)+1,"")</f>
        <v/>
      </c>
      <c r="B84" s="424"/>
      <c r="C84" s="425"/>
      <c r="D84" s="25" t="s">
        <v>4357</v>
      </c>
      <c r="E84" s="36">
        <v>29820856</v>
      </c>
      <c r="F84" s="10" t="s">
        <v>10174</v>
      </c>
      <c r="G84" s="37">
        <v>1</v>
      </c>
      <c r="H84" s="37" t="s">
        <v>6049</v>
      </c>
      <c r="I84" s="37" t="s">
        <v>6153</v>
      </c>
      <c r="J84" s="366">
        <v>511.28</v>
      </c>
      <c r="K84" s="230" t="e">
        <f>ROUND(J84*Order_Quote!#REF!,4)</f>
        <v>#REF!</v>
      </c>
      <c r="L84" s="242"/>
      <c r="M84" s="310"/>
      <c r="N84" s="187">
        <f t="shared" si="1"/>
        <v>0</v>
      </c>
    </row>
    <row r="85" spans="1:14" s="52" customFormat="1" x14ac:dyDescent="0.3">
      <c r="A85" s="29" t="str">
        <f>IF(L85&gt;0,COUNT($A$7:A84)+COUNT(DWV!$A$8:$A$300)+COUNT('Large Dia. DWV'!$A$8:$A$121)+COUNT('SCH40'!$A$8:$A$601)+COUNT('Large Dia. SCH40'!$A$8:$A$34)+COUNT('SDR26'!$A$8:$A$118)+COUNT(SDR35G!$A$8:$A$226)+COUNT(SDR35SW!$A$8:$A$177)+1,"")</f>
        <v/>
      </c>
      <c r="B85" s="424"/>
      <c r="C85" s="425"/>
      <c r="D85" s="25" t="s">
        <v>4358</v>
      </c>
      <c r="E85" s="36">
        <v>29820864</v>
      </c>
      <c r="F85" s="10" t="s">
        <v>10175</v>
      </c>
      <c r="G85" s="37">
        <v>1</v>
      </c>
      <c r="H85" s="37" t="s">
        <v>6049</v>
      </c>
      <c r="I85" s="37" t="s">
        <v>6153</v>
      </c>
      <c r="J85" s="366">
        <v>616.86</v>
      </c>
      <c r="K85" s="230" t="e">
        <f>ROUND(J85*Order_Quote!#REF!,4)</f>
        <v>#REF!</v>
      </c>
      <c r="L85" s="242"/>
      <c r="M85" s="310"/>
      <c r="N85" s="187">
        <f t="shared" si="1"/>
        <v>0</v>
      </c>
    </row>
    <row r="86" spans="1:14" s="52" customFormat="1" x14ac:dyDescent="0.3">
      <c r="A86" s="29" t="str">
        <f>IF(L86&gt;0,COUNT($A$7:A85)+COUNT(DWV!$A$8:$A$300)+COUNT('Large Dia. DWV'!$A$8:$A$121)+COUNT('SCH40'!$A$8:$A$601)+COUNT('Large Dia. SCH40'!$A$8:$A$34)+COUNT('SDR26'!$A$8:$A$118)+COUNT(SDR35G!$A$8:$A$226)+COUNT(SDR35SW!$A$8:$A$177)+1,"")</f>
        <v/>
      </c>
      <c r="B86" s="424"/>
      <c r="C86" s="425"/>
      <c r="D86" s="25" t="s">
        <v>4359</v>
      </c>
      <c r="E86" s="36">
        <v>29820872</v>
      </c>
      <c r="F86" s="10" t="s">
        <v>10176</v>
      </c>
      <c r="G86" s="37">
        <v>1</v>
      </c>
      <c r="H86" s="37" t="s">
        <v>6049</v>
      </c>
      <c r="I86" s="37" t="s">
        <v>6153</v>
      </c>
      <c r="J86" s="366">
        <v>634.5</v>
      </c>
      <c r="K86" s="230" t="e">
        <f>ROUND(J86*Order_Quote!#REF!,4)</f>
        <v>#REF!</v>
      </c>
      <c r="L86" s="242"/>
      <c r="M86" s="310"/>
      <c r="N86" s="187">
        <f t="shared" si="1"/>
        <v>0</v>
      </c>
    </row>
    <row r="87" spans="1:14" s="52" customFormat="1" x14ac:dyDescent="0.3">
      <c r="A87" s="29" t="str">
        <f>IF(L87&gt;0,COUNT($A$7:A86)+COUNT(DWV!$A$8:$A$300)+COUNT('Large Dia. DWV'!$A$8:$A$121)+COUNT('SCH40'!$A$8:$A$601)+COUNT('Large Dia. SCH40'!$A$8:$A$34)+COUNT('SDR26'!$A$8:$A$118)+COUNT(SDR35G!$A$8:$A$226)+COUNT(SDR35SW!$A$8:$A$177)+1,"")</f>
        <v/>
      </c>
      <c r="B87" s="422"/>
      <c r="C87" s="423"/>
      <c r="D87" s="25" t="s">
        <v>4360</v>
      </c>
      <c r="E87" s="36">
        <v>29820880</v>
      </c>
      <c r="F87" s="10" t="s">
        <v>10177</v>
      </c>
      <c r="G87" s="37">
        <v>1</v>
      </c>
      <c r="H87" s="37" t="s">
        <v>6049</v>
      </c>
      <c r="I87" s="37" t="s">
        <v>6153</v>
      </c>
      <c r="J87" s="366">
        <v>719.34</v>
      </c>
      <c r="K87" s="230" t="e">
        <f>ROUND(J87*Order_Quote!#REF!,4)</f>
        <v>#REF!</v>
      </c>
      <c r="L87" s="242"/>
      <c r="M87" s="310"/>
      <c r="N87" s="187">
        <f t="shared" si="1"/>
        <v>0</v>
      </c>
    </row>
    <row r="88" spans="1:14" s="52" customFormat="1" x14ac:dyDescent="0.3">
      <c r="A88" s="29" t="str">
        <f>IF(L88&gt;0,COUNT($A$7:A87)+COUNT(DWV!$A$8:$A$300)+COUNT('Large Dia. DWV'!$A$8:$A$121)+COUNT('SCH40'!$A$8:$A$601)+COUNT('Large Dia. SCH40'!$A$8:$A$34)+COUNT('SDR26'!$A$8:$A$118)+COUNT(SDR35G!$A$8:$A$226)+COUNT(SDR35SW!$A$8:$A$177)+1,"")</f>
        <v/>
      </c>
      <c r="B88" s="420"/>
      <c r="C88" s="421"/>
      <c r="D88" s="25" t="s">
        <v>4361</v>
      </c>
      <c r="E88" s="36">
        <v>29820899</v>
      </c>
      <c r="F88" s="10" t="s">
        <v>10178</v>
      </c>
      <c r="G88" s="37">
        <v>1</v>
      </c>
      <c r="H88" s="37" t="s">
        <v>6049</v>
      </c>
      <c r="I88" s="37" t="s">
        <v>6153</v>
      </c>
      <c r="J88" s="366">
        <v>96.9</v>
      </c>
      <c r="K88" s="230" t="e">
        <f>ROUND(J88*Order_Quote!#REF!,4)</f>
        <v>#REF!</v>
      </c>
      <c r="L88" s="242"/>
      <c r="M88" s="310"/>
      <c r="N88" s="187">
        <f t="shared" si="1"/>
        <v>0</v>
      </c>
    </row>
    <row r="89" spans="1:14" s="52" customFormat="1" x14ac:dyDescent="0.3">
      <c r="A89" s="29" t="str">
        <f>IF(L89&gt;0,COUNT($A$7:A88)+COUNT(DWV!$A$8:$A$300)+COUNT('Large Dia. DWV'!$A$8:$A$121)+COUNT('SCH40'!$A$8:$A$601)+COUNT('Large Dia. SCH40'!$A$8:$A$34)+COUNT('SDR26'!$A$8:$A$118)+COUNT(SDR35G!$A$8:$A$226)+COUNT(SDR35SW!$A$8:$A$177)+1,"")</f>
        <v/>
      </c>
      <c r="B89" s="424"/>
      <c r="C89" s="425"/>
      <c r="D89" s="25" t="s">
        <v>4362</v>
      </c>
      <c r="E89" s="36">
        <v>29820902</v>
      </c>
      <c r="F89" s="10" t="s">
        <v>10179</v>
      </c>
      <c r="G89" s="37">
        <v>1</v>
      </c>
      <c r="H89" s="37" t="s">
        <v>6049</v>
      </c>
      <c r="I89" s="37" t="s">
        <v>6153</v>
      </c>
      <c r="J89" s="366">
        <v>240.57</v>
      </c>
      <c r="K89" s="230" t="e">
        <f>ROUND(J89*Order_Quote!#REF!,4)</f>
        <v>#REF!</v>
      </c>
      <c r="L89" s="242"/>
      <c r="M89" s="310"/>
      <c r="N89" s="187">
        <f t="shared" si="1"/>
        <v>0</v>
      </c>
    </row>
    <row r="90" spans="1:14" s="52" customFormat="1" x14ac:dyDescent="0.3">
      <c r="A90" s="29" t="str">
        <f>IF(L90&gt;0,COUNT($A$7:A89)+COUNT(DWV!$A$8:$A$300)+COUNT('Large Dia. DWV'!$A$8:$A$121)+COUNT('SCH40'!$A$8:$A$601)+COUNT('Large Dia. SCH40'!$A$8:$A$34)+COUNT('SDR26'!$A$8:$A$118)+COUNT(SDR35G!$A$8:$A$226)+COUNT(SDR35SW!$A$8:$A$177)+1,"")</f>
        <v/>
      </c>
      <c r="B90" s="424"/>
      <c r="C90" s="425"/>
      <c r="D90" s="25" t="s">
        <v>4363</v>
      </c>
      <c r="E90" s="36">
        <v>29820910</v>
      </c>
      <c r="F90" s="10" t="s">
        <v>10180</v>
      </c>
      <c r="G90" s="37">
        <v>1</v>
      </c>
      <c r="H90" s="37" t="s">
        <v>6049</v>
      </c>
      <c r="I90" s="37" t="s">
        <v>6153</v>
      </c>
      <c r="J90" s="366">
        <v>349.79</v>
      </c>
      <c r="K90" s="230" t="e">
        <f>ROUND(J90*Order_Quote!#REF!,4)</f>
        <v>#REF!</v>
      </c>
      <c r="L90" s="242"/>
      <c r="M90" s="310"/>
      <c r="N90" s="187">
        <f t="shared" si="1"/>
        <v>0</v>
      </c>
    </row>
    <row r="91" spans="1:14" s="52" customFormat="1" x14ac:dyDescent="0.3">
      <c r="A91" s="29" t="str">
        <f>IF(L91&gt;0,COUNT($A$7:A90)+COUNT(DWV!$A$8:$A$300)+COUNT('Large Dia. DWV'!$A$8:$A$121)+COUNT('SCH40'!$A$8:$A$601)+COUNT('Large Dia. SCH40'!$A$8:$A$34)+COUNT('SDR26'!$A$8:$A$118)+COUNT(SDR35G!$A$8:$A$226)+COUNT(SDR35SW!$A$8:$A$177)+1,"")</f>
        <v/>
      </c>
      <c r="B91" s="424"/>
      <c r="C91" s="425"/>
      <c r="D91" s="25" t="s">
        <v>4364</v>
      </c>
      <c r="E91" s="36">
        <v>29820929</v>
      </c>
      <c r="F91" s="10" t="s">
        <v>10181</v>
      </c>
      <c r="G91" s="37">
        <v>1</v>
      </c>
      <c r="H91" s="37" t="s">
        <v>6049</v>
      </c>
      <c r="I91" s="37" t="s">
        <v>6153</v>
      </c>
      <c r="J91" s="366">
        <v>513.73</v>
      </c>
      <c r="K91" s="230" t="e">
        <f>ROUND(J91*Order_Quote!#REF!,4)</f>
        <v>#REF!</v>
      </c>
      <c r="L91" s="242"/>
      <c r="M91" s="310"/>
      <c r="N91" s="187">
        <f t="shared" si="1"/>
        <v>0</v>
      </c>
    </row>
    <row r="92" spans="1:14" s="52" customFormat="1" x14ac:dyDescent="0.3">
      <c r="A92" s="29" t="str">
        <f>IF(L92&gt;0,COUNT($A$7:A91)+COUNT(DWV!$A$8:$A$300)+COUNT('Large Dia. DWV'!$A$8:$A$121)+COUNT('SCH40'!$A$8:$A$601)+COUNT('Large Dia. SCH40'!$A$8:$A$34)+COUNT('SDR26'!$A$8:$A$118)+COUNT(SDR35G!$A$8:$A$226)+COUNT(SDR35SW!$A$8:$A$177)+1,"")</f>
        <v/>
      </c>
      <c r="B92" s="424"/>
      <c r="C92" s="425"/>
      <c r="D92" s="25" t="s">
        <v>4365</v>
      </c>
      <c r="E92" s="36">
        <v>29820937</v>
      </c>
      <c r="F92" s="10" t="s">
        <v>10182</v>
      </c>
      <c r="G92" s="37">
        <v>1</v>
      </c>
      <c r="H92" s="37" t="s">
        <v>6049</v>
      </c>
      <c r="I92" s="37" t="s">
        <v>6153</v>
      </c>
      <c r="J92" s="366">
        <v>206.76</v>
      </c>
      <c r="K92" s="230" t="e">
        <f>ROUND(J92*Order_Quote!#REF!,4)</f>
        <v>#REF!</v>
      </c>
      <c r="L92" s="242"/>
      <c r="M92" s="310"/>
      <c r="N92" s="187">
        <f t="shared" si="1"/>
        <v>0</v>
      </c>
    </row>
    <row r="93" spans="1:14" s="52" customFormat="1" x14ac:dyDescent="0.3">
      <c r="A93" s="29" t="str">
        <f>IF(L93&gt;0,COUNT($A$7:A92)+COUNT(DWV!$A$8:$A$300)+COUNT('Large Dia. DWV'!$A$8:$A$121)+COUNT('SCH40'!$A$8:$A$601)+COUNT('Large Dia. SCH40'!$A$8:$A$34)+COUNT('SDR26'!$A$8:$A$118)+COUNT(SDR35G!$A$8:$A$226)+COUNT(SDR35SW!$A$8:$A$177)+1,"")</f>
        <v/>
      </c>
      <c r="B93" s="424"/>
      <c r="C93" s="425"/>
      <c r="D93" s="25" t="s">
        <v>4366</v>
      </c>
      <c r="E93" s="36">
        <v>29820945</v>
      </c>
      <c r="F93" s="10" t="s">
        <v>10183</v>
      </c>
      <c r="G93" s="37">
        <v>1</v>
      </c>
      <c r="H93" s="37" t="s">
        <v>6049</v>
      </c>
      <c r="I93" s="37" t="s">
        <v>6153</v>
      </c>
      <c r="J93" s="366">
        <v>556.1</v>
      </c>
      <c r="K93" s="230" t="e">
        <f>ROUND(J93*Order_Quote!#REF!,4)</f>
        <v>#REF!</v>
      </c>
      <c r="L93" s="242"/>
      <c r="M93" s="310"/>
      <c r="N93" s="187">
        <f t="shared" si="1"/>
        <v>0</v>
      </c>
    </row>
    <row r="94" spans="1:14" s="52" customFormat="1" x14ac:dyDescent="0.3">
      <c r="A94" s="29" t="str">
        <f>IF(L94&gt;0,COUNT($A$7:A93)+COUNT(DWV!$A$8:$A$300)+COUNT('Large Dia. DWV'!$A$8:$A$121)+COUNT('SCH40'!$A$8:$A$601)+COUNT('Large Dia. SCH40'!$A$8:$A$34)+COUNT('SDR26'!$A$8:$A$118)+COUNT(SDR35G!$A$8:$A$226)+COUNT(SDR35SW!$A$8:$A$177)+1,"")</f>
        <v/>
      </c>
      <c r="B94" s="424"/>
      <c r="C94" s="425"/>
      <c r="D94" s="25" t="s">
        <v>4367</v>
      </c>
      <c r="E94" s="36">
        <v>29820953</v>
      </c>
      <c r="F94" s="10" t="s">
        <v>10184</v>
      </c>
      <c r="G94" s="37">
        <v>1</v>
      </c>
      <c r="H94" s="37" t="s">
        <v>6049</v>
      </c>
      <c r="I94" s="37" t="s">
        <v>6153</v>
      </c>
      <c r="J94" s="366">
        <v>617.05999999999995</v>
      </c>
      <c r="K94" s="230" t="e">
        <f>ROUND(J94*Order_Quote!#REF!,4)</f>
        <v>#REF!</v>
      </c>
      <c r="L94" s="242"/>
      <c r="M94" s="310"/>
      <c r="N94" s="187">
        <f t="shared" si="1"/>
        <v>0</v>
      </c>
    </row>
    <row r="95" spans="1:14" s="52" customFormat="1" x14ac:dyDescent="0.3">
      <c r="A95" s="29" t="str">
        <f>IF(L95&gt;0,COUNT($A$7:A94)+COUNT(DWV!$A$8:$A$300)+COUNT('Large Dia. DWV'!$A$8:$A$121)+COUNT('SCH40'!$A$8:$A$601)+COUNT('Large Dia. SCH40'!$A$8:$A$34)+COUNT('SDR26'!$A$8:$A$118)+COUNT(SDR35G!$A$8:$A$226)+COUNT(SDR35SW!$A$8:$A$177)+1,"")</f>
        <v/>
      </c>
      <c r="B95" s="424"/>
      <c r="C95" s="425"/>
      <c r="D95" s="25" t="s">
        <v>4368</v>
      </c>
      <c r="E95" s="36">
        <v>29820961</v>
      </c>
      <c r="F95" s="10" t="s">
        <v>10185</v>
      </c>
      <c r="G95" s="37">
        <v>1</v>
      </c>
      <c r="H95" s="37" t="s">
        <v>6049</v>
      </c>
      <c r="I95" s="37" t="s">
        <v>6153</v>
      </c>
      <c r="J95" s="366">
        <v>464.76</v>
      </c>
      <c r="K95" s="230" t="e">
        <f>ROUND(J95*Order_Quote!#REF!,4)</f>
        <v>#REF!</v>
      </c>
      <c r="L95" s="242"/>
      <c r="M95" s="310"/>
      <c r="N95" s="187">
        <f t="shared" si="1"/>
        <v>0</v>
      </c>
    </row>
    <row r="96" spans="1:14" s="52" customFormat="1" x14ac:dyDescent="0.3">
      <c r="A96" s="29" t="str">
        <f>IF(L96&gt;0,COUNT($A$7:A95)+COUNT(DWV!$A$8:$A$300)+COUNT('Large Dia. DWV'!$A$8:$A$121)+COUNT('SCH40'!$A$8:$A$601)+COUNT('Large Dia. SCH40'!$A$8:$A$34)+COUNT('SDR26'!$A$8:$A$118)+COUNT(SDR35G!$A$8:$A$226)+COUNT(SDR35SW!$A$8:$A$177)+1,"")</f>
        <v/>
      </c>
      <c r="B96" s="424"/>
      <c r="C96" s="425"/>
      <c r="D96" s="25" t="s">
        <v>4369</v>
      </c>
      <c r="E96" s="36">
        <v>29820970</v>
      </c>
      <c r="F96" s="10" t="s">
        <v>10186</v>
      </c>
      <c r="G96" s="37">
        <v>1</v>
      </c>
      <c r="H96" s="37" t="s">
        <v>6049</v>
      </c>
      <c r="I96" s="37" t="s">
        <v>6153</v>
      </c>
      <c r="J96" s="366">
        <v>618.29999999999995</v>
      </c>
      <c r="K96" s="230" t="e">
        <f>ROUND(J96*Order_Quote!#REF!,4)</f>
        <v>#REF!</v>
      </c>
      <c r="L96" s="242"/>
      <c r="M96" s="310"/>
      <c r="N96" s="187">
        <f t="shared" si="1"/>
        <v>0</v>
      </c>
    </row>
    <row r="97" spans="1:14" s="52" customFormat="1" x14ac:dyDescent="0.3">
      <c r="A97" s="29" t="str">
        <f>IF(L97&gt;0,COUNT($A$7:A96)+COUNT(DWV!$A$8:$A$300)+COUNT('Large Dia. DWV'!$A$8:$A$121)+COUNT('SCH40'!$A$8:$A$601)+COUNT('Large Dia. SCH40'!$A$8:$A$34)+COUNT('SDR26'!$A$8:$A$118)+COUNT(SDR35G!$A$8:$A$226)+COUNT(SDR35SW!$A$8:$A$177)+1,"")</f>
        <v/>
      </c>
      <c r="B97" s="422"/>
      <c r="C97" s="423"/>
      <c r="D97" s="25" t="s">
        <v>4370</v>
      </c>
      <c r="E97" s="36">
        <v>29820988</v>
      </c>
      <c r="F97" s="10" t="s">
        <v>10187</v>
      </c>
      <c r="G97" s="37">
        <v>1</v>
      </c>
      <c r="H97" s="37" t="s">
        <v>6049</v>
      </c>
      <c r="I97" s="37" t="s">
        <v>6153</v>
      </c>
      <c r="J97" s="366">
        <v>720.11</v>
      </c>
      <c r="K97" s="230" t="e">
        <f>ROUND(J97*Order_Quote!#REF!,4)</f>
        <v>#REF!</v>
      </c>
      <c r="L97" s="242"/>
      <c r="M97" s="310"/>
      <c r="N97" s="187">
        <f t="shared" si="1"/>
        <v>0</v>
      </c>
    </row>
    <row r="98" spans="1:14" s="52" customFormat="1" x14ac:dyDescent="0.3">
      <c r="A98" s="29" t="str">
        <f>IF(L98&gt;0,COUNT($A$7:A97)+COUNT(DWV!$A$8:$A$300)+COUNT('Large Dia. DWV'!$A$8:$A$121)+COUNT('SCH40'!$A$8:$A$601)+COUNT('Large Dia. SCH40'!$A$8:$A$34)+COUNT('SDR26'!$A$8:$A$118)+COUNT(SDR35G!$A$8:$A$226)+COUNT(SDR35SW!$A$8:$A$177)+1,"")</f>
        <v/>
      </c>
      <c r="B98" s="420"/>
      <c r="C98" s="421"/>
      <c r="D98" s="25" t="s">
        <v>4371</v>
      </c>
      <c r="E98" s="36">
        <v>29820996</v>
      </c>
      <c r="F98" s="10" t="s">
        <v>10188</v>
      </c>
      <c r="G98" s="37">
        <v>1</v>
      </c>
      <c r="H98" s="37" t="s">
        <v>6049</v>
      </c>
      <c r="I98" s="37" t="s">
        <v>6153</v>
      </c>
      <c r="J98" s="366">
        <v>119.43</v>
      </c>
      <c r="K98" s="230" t="e">
        <f>ROUND(J98*Order_Quote!#REF!,4)</f>
        <v>#REF!</v>
      </c>
      <c r="L98" s="242"/>
      <c r="M98" s="310"/>
      <c r="N98" s="187">
        <f t="shared" si="1"/>
        <v>0</v>
      </c>
    </row>
    <row r="99" spans="1:14" s="52" customFormat="1" x14ac:dyDescent="0.3">
      <c r="A99" s="29" t="str">
        <f>IF(L99&gt;0,COUNT($A$7:A98)+COUNT(DWV!$A$8:$A$300)+COUNT('Large Dia. DWV'!$A$8:$A$121)+COUNT('SCH40'!$A$8:$A$601)+COUNT('Large Dia. SCH40'!$A$8:$A$34)+COUNT('SDR26'!$A$8:$A$118)+COUNT(SDR35G!$A$8:$A$226)+COUNT(SDR35SW!$A$8:$A$177)+1,"")</f>
        <v/>
      </c>
      <c r="B99" s="424"/>
      <c r="C99" s="425"/>
      <c r="D99" s="25" t="s">
        <v>4372</v>
      </c>
      <c r="E99" s="36">
        <v>29821003</v>
      </c>
      <c r="F99" s="10" t="s">
        <v>10189</v>
      </c>
      <c r="G99" s="37">
        <v>1</v>
      </c>
      <c r="H99" s="37" t="s">
        <v>6049</v>
      </c>
      <c r="I99" s="37" t="s">
        <v>6153</v>
      </c>
      <c r="J99" s="366">
        <v>227.36</v>
      </c>
      <c r="K99" s="230" t="e">
        <f>ROUND(J99*Order_Quote!#REF!,4)</f>
        <v>#REF!</v>
      </c>
      <c r="L99" s="242"/>
      <c r="M99" s="310"/>
      <c r="N99" s="187">
        <f t="shared" si="1"/>
        <v>0</v>
      </c>
    </row>
    <row r="100" spans="1:14" s="52" customFormat="1" x14ac:dyDescent="0.3">
      <c r="A100" s="29" t="str">
        <f>IF(L100&gt;0,COUNT($A$7:A99)+COUNT(DWV!$A$8:$A$300)+COUNT('Large Dia. DWV'!$A$8:$A$121)+COUNT('SCH40'!$A$8:$A$601)+COUNT('Large Dia. SCH40'!$A$8:$A$34)+COUNT('SDR26'!$A$8:$A$118)+COUNT(SDR35G!$A$8:$A$226)+COUNT(SDR35SW!$A$8:$A$177)+1,"")</f>
        <v/>
      </c>
      <c r="B100" s="424"/>
      <c r="C100" s="425"/>
      <c r="D100" s="25" t="s">
        <v>4373</v>
      </c>
      <c r="E100" s="36">
        <v>29821011</v>
      </c>
      <c r="F100" s="10" t="s">
        <v>10190</v>
      </c>
      <c r="G100" s="37">
        <v>1</v>
      </c>
      <c r="H100" s="37" t="s">
        <v>6049</v>
      </c>
      <c r="I100" s="37" t="s">
        <v>6153</v>
      </c>
      <c r="J100" s="366">
        <v>231.95</v>
      </c>
      <c r="K100" s="230" t="e">
        <f>ROUND(J100*Order_Quote!#REF!,4)</f>
        <v>#REF!</v>
      </c>
      <c r="L100" s="242"/>
      <c r="M100" s="310"/>
      <c r="N100" s="187">
        <f t="shared" si="1"/>
        <v>0</v>
      </c>
    </row>
    <row r="101" spans="1:14" s="52" customFormat="1" x14ac:dyDescent="0.3">
      <c r="A101" s="29" t="str">
        <f>IF(L101&gt;0,COUNT($A$7:A100)+COUNT(DWV!$A$8:$A$300)+COUNT('Large Dia. DWV'!$A$8:$A$121)+COUNT('SCH40'!$A$8:$A$601)+COUNT('Large Dia. SCH40'!$A$8:$A$34)+COUNT('SDR26'!$A$8:$A$118)+COUNT(SDR35G!$A$8:$A$226)+COUNT(SDR35SW!$A$8:$A$177)+1,"")</f>
        <v/>
      </c>
      <c r="B101" s="424"/>
      <c r="C101" s="425"/>
      <c r="D101" s="25" t="s">
        <v>4374</v>
      </c>
      <c r="E101" s="36">
        <v>29821020</v>
      </c>
      <c r="F101" s="10" t="s">
        <v>10191</v>
      </c>
      <c r="G101" s="37">
        <v>1</v>
      </c>
      <c r="H101" s="37" t="s">
        <v>6049</v>
      </c>
      <c r="I101" s="37" t="s">
        <v>6153</v>
      </c>
      <c r="J101" s="366">
        <v>338.94</v>
      </c>
      <c r="K101" s="230" t="e">
        <f>ROUND(J101*Order_Quote!#REF!,4)</f>
        <v>#REF!</v>
      </c>
      <c r="L101" s="242"/>
      <c r="M101" s="310"/>
      <c r="N101" s="187">
        <f t="shared" si="1"/>
        <v>0</v>
      </c>
    </row>
    <row r="102" spans="1:14" s="52" customFormat="1" x14ac:dyDescent="0.3">
      <c r="A102" s="29" t="str">
        <f>IF(L102&gt;0,COUNT($A$7:A101)+COUNT(DWV!$A$8:$A$300)+COUNT('Large Dia. DWV'!$A$8:$A$121)+COUNT('SCH40'!$A$8:$A$601)+COUNT('Large Dia. SCH40'!$A$8:$A$34)+COUNT('SDR26'!$A$8:$A$118)+COUNT(SDR35G!$A$8:$A$226)+COUNT(SDR35SW!$A$8:$A$177)+1,"")</f>
        <v/>
      </c>
      <c r="B102" s="424"/>
      <c r="C102" s="425"/>
      <c r="D102" s="25" t="s">
        <v>4375</v>
      </c>
      <c r="E102" s="36">
        <v>29821038</v>
      </c>
      <c r="F102" s="10" t="s">
        <v>10192</v>
      </c>
      <c r="G102" s="37">
        <v>1</v>
      </c>
      <c r="H102" s="37" t="s">
        <v>6049</v>
      </c>
      <c r="I102" s="37" t="s">
        <v>6153</v>
      </c>
      <c r="J102" s="366">
        <v>414.26</v>
      </c>
      <c r="K102" s="230" t="e">
        <f>ROUND(J102*Order_Quote!#REF!,4)</f>
        <v>#REF!</v>
      </c>
      <c r="L102" s="242"/>
      <c r="M102" s="310"/>
      <c r="N102" s="187">
        <f t="shared" si="1"/>
        <v>0</v>
      </c>
    </row>
    <row r="103" spans="1:14" s="52" customFormat="1" x14ac:dyDescent="0.3">
      <c r="A103" s="29" t="str">
        <f>IF(L103&gt;0,COUNT($A$7:A102)+COUNT(DWV!$A$8:$A$300)+COUNT('Large Dia. DWV'!$A$8:$A$121)+COUNT('SCH40'!$A$8:$A$601)+COUNT('Large Dia. SCH40'!$A$8:$A$34)+COUNT('SDR26'!$A$8:$A$118)+COUNT(SDR35G!$A$8:$A$226)+COUNT(SDR35SW!$A$8:$A$177)+1,"")</f>
        <v/>
      </c>
      <c r="B103" s="424"/>
      <c r="C103" s="425"/>
      <c r="D103" s="25" t="s">
        <v>4376</v>
      </c>
      <c r="E103" s="36">
        <v>29821046</v>
      </c>
      <c r="F103" s="10" t="s">
        <v>10193</v>
      </c>
      <c r="G103" s="37">
        <v>1</v>
      </c>
      <c r="H103" s="37" t="s">
        <v>6049</v>
      </c>
      <c r="I103" s="37" t="s">
        <v>6153</v>
      </c>
      <c r="J103" s="366">
        <v>465.02</v>
      </c>
      <c r="K103" s="230" t="e">
        <f>ROUND(J103*Order_Quote!#REF!,4)</f>
        <v>#REF!</v>
      </c>
      <c r="L103" s="242"/>
      <c r="M103" s="310"/>
      <c r="N103" s="187">
        <f t="shared" si="1"/>
        <v>0</v>
      </c>
    </row>
    <row r="104" spans="1:14" s="52" customFormat="1" x14ac:dyDescent="0.3">
      <c r="A104" s="29" t="str">
        <f>IF(L104&gt;0,COUNT($A$7:A103)+COUNT(DWV!$A$8:$A$300)+COUNT('Large Dia. DWV'!$A$8:$A$121)+COUNT('SCH40'!$A$8:$A$601)+COUNT('Large Dia. SCH40'!$A$8:$A$34)+COUNT('SDR26'!$A$8:$A$118)+COUNT(SDR35G!$A$8:$A$226)+COUNT(SDR35SW!$A$8:$A$177)+1,"")</f>
        <v/>
      </c>
      <c r="B104" s="424"/>
      <c r="C104" s="425"/>
      <c r="D104" s="25" t="s">
        <v>4377</v>
      </c>
      <c r="E104" s="36">
        <v>29821054</v>
      </c>
      <c r="F104" s="10" t="s">
        <v>10194</v>
      </c>
      <c r="G104" s="37">
        <v>1</v>
      </c>
      <c r="H104" s="37" t="s">
        <v>6049</v>
      </c>
      <c r="I104" s="37" t="s">
        <v>6153</v>
      </c>
      <c r="J104" s="366">
        <v>511.28</v>
      </c>
      <c r="K104" s="230" t="e">
        <f>ROUND(J104*Order_Quote!#REF!,4)</f>
        <v>#REF!</v>
      </c>
      <c r="L104" s="242"/>
      <c r="M104" s="310"/>
      <c r="N104" s="187">
        <f t="shared" si="1"/>
        <v>0</v>
      </c>
    </row>
    <row r="105" spans="1:14" s="52" customFormat="1" x14ac:dyDescent="0.3">
      <c r="A105" s="29" t="str">
        <f>IF(L105&gt;0,COUNT($A$7:A104)+COUNT(DWV!$A$8:$A$300)+COUNT('Large Dia. DWV'!$A$8:$A$121)+COUNT('SCH40'!$A$8:$A$601)+COUNT('Large Dia. SCH40'!$A$8:$A$34)+COUNT('SDR26'!$A$8:$A$118)+COUNT(SDR35G!$A$8:$A$226)+COUNT(SDR35SW!$A$8:$A$177)+1,"")</f>
        <v/>
      </c>
      <c r="B105" s="424"/>
      <c r="C105" s="425"/>
      <c r="D105" s="25" t="s">
        <v>4378</v>
      </c>
      <c r="E105" s="36">
        <v>29821062</v>
      </c>
      <c r="F105" s="10" t="s">
        <v>10195</v>
      </c>
      <c r="G105" s="37">
        <v>1</v>
      </c>
      <c r="H105" s="37" t="s">
        <v>6049</v>
      </c>
      <c r="I105" s="37" t="s">
        <v>6153</v>
      </c>
      <c r="J105" s="366">
        <v>616.86</v>
      </c>
      <c r="K105" s="230" t="e">
        <f>ROUND(J105*Order_Quote!#REF!,4)</f>
        <v>#REF!</v>
      </c>
      <c r="L105" s="242"/>
      <c r="M105" s="310"/>
      <c r="N105" s="187">
        <f t="shared" si="1"/>
        <v>0</v>
      </c>
    </row>
    <row r="106" spans="1:14" s="52" customFormat="1" x14ac:dyDescent="0.3">
      <c r="A106" s="29" t="str">
        <f>IF(L106&gt;0,COUNT($A$7:A105)+COUNT(DWV!$A$8:$A$300)+COUNT('Large Dia. DWV'!$A$8:$A$121)+COUNT('SCH40'!$A$8:$A$601)+COUNT('Large Dia. SCH40'!$A$8:$A$34)+COUNT('SDR26'!$A$8:$A$118)+COUNT(SDR35G!$A$8:$A$226)+COUNT(SDR35SW!$A$8:$A$177)+1,"")</f>
        <v/>
      </c>
      <c r="B106" s="424"/>
      <c r="C106" s="425"/>
      <c r="D106" s="25" t="s">
        <v>4379</v>
      </c>
      <c r="E106" s="36">
        <v>29821070</v>
      </c>
      <c r="F106" s="10" t="s">
        <v>10196</v>
      </c>
      <c r="G106" s="37">
        <v>1</v>
      </c>
      <c r="H106" s="37" t="s">
        <v>6049</v>
      </c>
      <c r="I106" s="37" t="s">
        <v>6153</v>
      </c>
      <c r="J106" s="366">
        <v>634.5</v>
      </c>
      <c r="K106" s="230" t="e">
        <f>ROUND(J106*Order_Quote!#REF!,4)</f>
        <v>#REF!</v>
      </c>
      <c r="L106" s="242"/>
      <c r="M106" s="310"/>
      <c r="N106" s="187">
        <f t="shared" si="1"/>
        <v>0</v>
      </c>
    </row>
    <row r="107" spans="1:14" s="52" customFormat="1" x14ac:dyDescent="0.3">
      <c r="A107" s="29" t="str">
        <f>IF(L107&gt;0,COUNT($A$7:A106)+COUNT(DWV!$A$8:$A$300)+COUNT('Large Dia. DWV'!$A$8:$A$121)+COUNT('SCH40'!$A$8:$A$601)+COUNT('Large Dia. SCH40'!$A$8:$A$34)+COUNT('SDR26'!$A$8:$A$118)+COUNT(SDR35G!$A$8:$A$226)+COUNT(SDR35SW!$A$8:$A$177)+1,"")</f>
        <v/>
      </c>
      <c r="B107" s="422"/>
      <c r="C107" s="423"/>
      <c r="D107" s="25" t="s">
        <v>4380</v>
      </c>
      <c r="E107" s="36">
        <v>29821089</v>
      </c>
      <c r="F107" s="10" t="s">
        <v>10197</v>
      </c>
      <c r="G107" s="37">
        <v>1</v>
      </c>
      <c r="H107" s="37" t="s">
        <v>6049</v>
      </c>
      <c r="I107" s="37" t="s">
        <v>6153</v>
      </c>
      <c r="J107" s="366">
        <v>719.34</v>
      </c>
      <c r="K107" s="230" t="e">
        <f>ROUND(J107*Order_Quote!#REF!,4)</f>
        <v>#REF!</v>
      </c>
      <c r="L107" s="242"/>
      <c r="M107" s="310"/>
      <c r="N107" s="187">
        <f t="shared" si="1"/>
        <v>0</v>
      </c>
    </row>
    <row r="108" spans="1:14" s="52" customFormat="1" x14ac:dyDescent="0.3">
      <c r="A108" s="29" t="str">
        <f>IF(L108&gt;0,COUNT($A$7:A107)+COUNT(DWV!$A$8:$A$300)+COUNT('Large Dia. DWV'!$A$8:$A$121)+COUNT('SCH40'!$A$8:$A$601)+COUNT('Large Dia. SCH40'!$A$8:$A$34)+COUNT('SDR26'!$A$8:$A$118)+COUNT(SDR35G!$A$8:$A$226)+COUNT(SDR35SW!$A$8:$A$177)+1,"")</f>
        <v/>
      </c>
      <c r="B108" s="420"/>
      <c r="C108" s="421"/>
      <c r="D108" s="25" t="s">
        <v>4381</v>
      </c>
      <c r="E108" s="36">
        <v>29821097</v>
      </c>
      <c r="F108" s="10" t="s">
        <v>10198</v>
      </c>
      <c r="G108" s="37">
        <v>1</v>
      </c>
      <c r="H108" s="37" t="s">
        <v>6049</v>
      </c>
      <c r="I108" s="37" t="s">
        <v>6153</v>
      </c>
      <c r="J108" s="366">
        <v>76.38</v>
      </c>
      <c r="K108" s="230" t="e">
        <f>ROUND(J108*Order_Quote!#REF!,4)</f>
        <v>#REF!</v>
      </c>
      <c r="L108" s="242"/>
      <c r="M108" s="310"/>
      <c r="N108" s="187">
        <f t="shared" si="1"/>
        <v>0</v>
      </c>
    </row>
    <row r="109" spans="1:14" s="52" customFormat="1" x14ac:dyDescent="0.3">
      <c r="A109" s="29" t="str">
        <f>IF(L109&gt;0,COUNT($A$7:A108)+COUNT(DWV!$A$8:$A$300)+COUNT('Large Dia. DWV'!$A$8:$A$121)+COUNT('SCH40'!$A$8:$A$601)+COUNT('Large Dia. SCH40'!$A$8:$A$34)+COUNT('SDR26'!$A$8:$A$118)+COUNT(SDR35G!$A$8:$A$226)+COUNT(SDR35SW!$A$8:$A$177)+1,"")</f>
        <v/>
      </c>
      <c r="B109" s="424"/>
      <c r="C109" s="425"/>
      <c r="D109" s="25" t="s">
        <v>4382</v>
      </c>
      <c r="E109" s="36">
        <v>29821100</v>
      </c>
      <c r="F109" s="10" t="s">
        <v>10199</v>
      </c>
      <c r="G109" s="37">
        <v>1</v>
      </c>
      <c r="H109" s="37" t="s">
        <v>6049</v>
      </c>
      <c r="I109" s="37" t="s">
        <v>6153</v>
      </c>
      <c r="J109" s="366">
        <v>119.92</v>
      </c>
      <c r="K109" s="230" t="e">
        <f>ROUND(J109*Order_Quote!#REF!,4)</f>
        <v>#REF!</v>
      </c>
      <c r="L109" s="242"/>
      <c r="M109" s="310"/>
      <c r="N109" s="187">
        <f t="shared" si="1"/>
        <v>0</v>
      </c>
    </row>
    <row r="110" spans="1:14" s="52" customFormat="1" x14ac:dyDescent="0.3">
      <c r="A110" s="29" t="str">
        <f>IF(L110&gt;0,COUNT($A$7:A109)+COUNT(DWV!$A$8:$A$300)+COUNT('Large Dia. DWV'!$A$8:$A$121)+COUNT('SCH40'!$A$8:$A$601)+COUNT('Large Dia. SCH40'!$A$8:$A$34)+COUNT('SDR26'!$A$8:$A$118)+COUNT(SDR35G!$A$8:$A$226)+COUNT(SDR35SW!$A$8:$A$177)+1,"")</f>
        <v/>
      </c>
      <c r="B110" s="424"/>
      <c r="C110" s="425"/>
      <c r="D110" s="25" t="s">
        <v>4383</v>
      </c>
      <c r="E110" s="36">
        <v>29821121</v>
      </c>
      <c r="F110" s="10" t="s">
        <v>10200</v>
      </c>
      <c r="G110" s="37">
        <v>1</v>
      </c>
      <c r="H110" s="37" t="s">
        <v>6049</v>
      </c>
      <c r="I110" s="37" t="s">
        <v>6153</v>
      </c>
      <c r="J110" s="366">
        <v>196.71</v>
      </c>
      <c r="K110" s="230" t="e">
        <f>ROUND(J110*Order_Quote!#REF!,4)</f>
        <v>#REF!</v>
      </c>
      <c r="L110" s="242"/>
      <c r="M110" s="310"/>
      <c r="N110" s="187">
        <f t="shared" si="1"/>
        <v>0</v>
      </c>
    </row>
    <row r="111" spans="1:14" s="52" customFormat="1" x14ac:dyDescent="0.3">
      <c r="A111" s="29" t="str">
        <f>IF(L111&gt;0,COUNT($A$7:A110)+COUNT(DWV!$A$8:$A$300)+COUNT('Large Dia. DWV'!$A$8:$A$121)+COUNT('SCH40'!$A$8:$A$601)+COUNT('Large Dia. SCH40'!$A$8:$A$34)+COUNT('SDR26'!$A$8:$A$118)+COUNT(SDR35G!$A$8:$A$226)+COUNT(SDR35SW!$A$8:$A$177)+1,"")</f>
        <v/>
      </c>
      <c r="B111" s="424"/>
      <c r="C111" s="425"/>
      <c r="D111" s="25" t="s">
        <v>4384</v>
      </c>
      <c r="E111" s="36">
        <v>29821127</v>
      </c>
      <c r="F111" s="10" t="s">
        <v>10201</v>
      </c>
      <c r="G111" s="37">
        <v>1</v>
      </c>
      <c r="H111" s="37" t="s">
        <v>6049</v>
      </c>
      <c r="I111" s="37" t="s">
        <v>6153</v>
      </c>
      <c r="J111" s="366">
        <v>316.25</v>
      </c>
      <c r="K111" s="230" t="e">
        <f>ROUND(J111*Order_Quote!#REF!,4)</f>
        <v>#REF!</v>
      </c>
      <c r="L111" s="242"/>
      <c r="M111" s="310"/>
      <c r="N111" s="187">
        <f t="shared" si="1"/>
        <v>0</v>
      </c>
    </row>
    <row r="112" spans="1:14" s="52" customFormat="1" x14ac:dyDescent="0.3">
      <c r="A112" s="29" t="str">
        <f>IF(L112&gt;0,COUNT($A$7:A111)+COUNT(DWV!$A$8:$A$300)+COUNT('Large Dia. DWV'!$A$8:$A$121)+COUNT('SCH40'!$A$8:$A$601)+COUNT('Large Dia. SCH40'!$A$8:$A$34)+COUNT('SDR26'!$A$8:$A$118)+COUNT(SDR35G!$A$8:$A$226)+COUNT(SDR35SW!$A$8:$A$177)+1,"")</f>
        <v/>
      </c>
      <c r="B112" s="422"/>
      <c r="C112" s="423"/>
      <c r="D112" s="25" t="s">
        <v>4385</v>
      </c>
      <c r="E112" s="36">
        <v>29821139</v>
      </c>
      <c r="F112" s="10" t="s">
        <v>10202</v>
      </c>
      <c r="G112" s="37">
        <v>1</v>
      </c>
      <c r="H112" s="37" t="s">
        <v>6049</v>
      </c>
      <c r="I112" s="37" t="s">
        <v>6153</v>
      </c>
      <c r="J112" s="366">
        <v>417.23</v>
      </c>
      <c r="K112" s="230" t="e">
        <f>ROUND(J112*Order_Quote!#REF!,4)</f>
        <v>#REF!</v>
      </c>
      <c r="L112" s="242"/>
      <c r="M112" s="310"/>
      <c r="N112" s="187">
        <f t="shared" si="1"/>
        <v>0</v>
      </c>
    </row>
    <row r="113" spans="1:14" s="52" customFormat="1" x14ac:dyDescent="0.3">
      <c r="A113" s="29" t="str">
        <f>IF(L113&gt;0,COUNT($A$7:A112)+COUNT(DWV!$A$8:$A$300)+COUNT('Large Dia. DWV'!$A$8:$A$121)+COUNT('SCH40'!$A$8:$A$601)+COUNT('Large Dia. SCH40'!$A$8:$A$34)+COUNT('SDR26'!$A$8:$A$118)+COUNT(SDR35G!$A$8:$A$226)+COUNT(SDR35SW!$A$8:$A$177)+1,"")</f>
        <v/>
      </c>
      <c r="B113" s="420"/>
      <c r="C113" s="421"/>
      <c r="D113" s="25" t="s">
        <v>4386</v>
      </c>
      <c r="E113" s="36">
        <v>29821143</v>
      </c>
      <c r="F113" s="10" t="s">
        <v>10203</v>
      </c>
      <c r="G113" s="37">
        <v>1</v>
      </c>
      <c r="H113" s="37" t="s">
        <v>6049</v>
      </c>
      <c r="I113" s="37" t="s">
        <v>6153</v>
      </c>
      <c r="J113" s="366">
        <v>295.16000000000003</v>
      </c>
      <c r="K113" s="230" t="e">
        <f>ROUND(J113*Order_Quote!#REF!,4)</f>
        <v>#REF!</v>
      </c>
      <c r="L113" s="242"/>
      <c r="M113" s="310"/>
      <c r="N113" s="187">
        <f t="shared" si="1"/>
        <v>0</v>
      </c>
    </row>
    <row r="114" spans="1:14" s="52" customFormat="1" x14ac:dyDescent="0.3">
      <c r="A114" s="29" t="str">
        <f>IF(L114&gt;0,COUNT($A$7:A113)+COUNT(DWV!$A$8:$A$300)+COUNT('Large Dia. DWV'!$A$8:$A$121)+COUNT('SCH40'!$A$8:$A$601)+COUNT('Large Dia. SCH40'!$A$8:$A$34)+COUNT('SDR26'!$A$8:$A$118)+COUNT(SDR35G!$A$8:$A$226)+COUNT(SDR35SW!$A$8:$A$177)+1,"")</f>
        <v/>
      </c>
      <c r="B114" s="424"/>
      <c r="C114" s="425"/>
      <c r="D114" s="25" t="s">
        <v>4387</v>
      </c>
      <c r="E114" s="36">
        <v>29821154</v>
      </c>
      <c r="F114" s="10" t="s">
        <v>10204</v>
      </c>
      <c r="G114" s="37">
        <v>1</v>
      </c>
      <c r="H114" s="37" t="s">
        <v>6049</v>
      </c>
      <c r="I114" s="37" t="s">
        <v>6153</v>
      </c>
      <c r="J114" s="366">
        <v>394.26</v>
      </c>
      <c r="K114" s="230" t="e">
        <f>ROUND(J114*Order_Quote!#REF!,4)</f>
        <v>#REF!</v>
      </c>
      <c r="L114" s="242"/>
      <c r="M114" s="310"/>
      <c r="N114" s="187">
        <f t="shared" si="1"/>
        <v>0</v>
      </c>
    </row>
    <row r="115" spans="1:14" s="52" customFormat="1" x14ac:dyDescent="0.3">
      <c r="A115" s="29" t="str">
        <f>IF(L115&gt;0,COUNT($A$7:A114)+COUNT(DWV!$A$8:$A$300)+COUNT('Large Dia. DWV'!$A$8:$A$121)+COUNT('SCH40'!$A$8:$A$601)+COUNT('Large Dia. SCH40'!$A$8:$A$34)+COUNT('SDR26'!$A$8:$A$118)+COUNT(SDR35G!$A$8:$A$226)+COUNT(SDR35SW!$A$8:$A$177)+1,"")</f>
        <v/>
      </c>
      <c r="B115" s="424"/>
      <c r="C115" s="425"/>
      <c r="D115" s="25" t="s">
        <v>4388</v>
      </c>
      <c r="E115" s="36">
        <v>29821160</v>
      </c>
      <c r="F115" s="10" t="s">
        <v>10205</v>
      </c>
      <c r="G115" s="37">
        <v>1</v>
      </c>
      <c r="H115" s="37" t="s">
        <v>6049</v>
      </c>
      <c r="I115" s="37" t="s">
        <v>6153</v>
      </c>
      <c r="J115" s="366">
        <v>432.09</v>
      </c>
      <c r="K115" s="230" t="e">
        <f>ROUND(J115*Order_Quote!#REF!,4)</f>
        <v>#REF!</v>
      </c>
      <c r="L115" s="242"/>
      <c r="M115" s="310"/>
      <c r="N115" s="187">
        <f t="shared" si="1"/>
        <v>0</v>
      </c>
    </row>
    <row r="116" spans="1:14" s="52" customFormat="1" x14ac:dyDescent="0.3">
      <c r="A116" s="29" t="str">
        <f>IF(L116&gt;0,COUNT($A$7:A115)+COUNT(DWV!$A$8:$A$300)+COUNT('Large Dia. DWV'!$A$8:$A$121)+COUNT('SCH40'!$A$8:$A$601)+COUNT('Large Dia. SCH40'!$A$8:$A$34)+COUNT('SDR26'!$A$8:$A$118)+COUNT(SDR35G!$A$8:$A$226)+COUNT(SDR35SW!$A$8:$A$177)+1,"")</f>
        <v/>
      </c>
      <c r="B116" s="424"/>
      <c r="C116" s="425"/>
      <c r="D116" s="25" t="s">
        <v>4389</v>
      </c>
      <c r="E116" s="36">
        <v>29821178</v>
      </c>
      <c r="F116" s="10" t="s">
        <v>10206</v>
      </c>
      <c r="G116" s="37">
        <v>1</v>
      </c>
      <c r="H116" s="37" t="s">
        <v>6049</v>
      </c>
      <c r="I116" s="37" t="s">
        <v>6153</v>
      </c>
      <c r="J116" s="366">
        <v>533.25</v>
      </c>
      <c r="K116" s="230" t="e">
        <f>ROUND(J116*Order_Quote!#REF!,4)</f>
        <v>#REF!</v>
      </c>
      <c r="L116" s="242"/>
      <c r="M116" s="310"/>
      <c r="N116" s="187">
        <f t="shared" si="1"/>
        <v>0</v>
      </c>
    </row>
    <row r="117" spans="1:14" s="52" customFormat="1" x14ac:dyDescent="0.3">
      <c r="A117" s="29" t="str">
        <f>IF(L117&gt;0,COUNT($A$7:A116)+COUNT(DWV!$A$8:$A$300)+COUNT('Large Dia. DWV'!$A$8:$A$121)+COUNT('SCH40'!$A$8:$A$601)+COUNT('Large Dia. SCH40'!$A$8:$A$34)+COUNT('SDR26'!$A$8:$A$118)+COUNT(SDR35G!$A$8:$A$226)+COUNT(SDR35SW!$A$8:$A$177)+1,"")</f>
        <v/>
      </c>
      <c r="B117" s="424"/>
      <c r="C117" s="425"/>
      <c r="D117" s="25" t="s">
        <v>4390</v>
      </c>
      <c r="E117" s="36">
        <v>29821186</v>
      </c>
      <c r="F117" s="10" t="s">
        <v>10207</v>
      </c>
      <c r="G117" s="37">
        <v>1</v>
      </c>
      <c r="H117" s="37" t="s">
        <v>6049</v>
      </c>
      <c r="I117" s="37" t="s">
        <v>6153</v>
      </c>
      <c r="J117" s="366">
        <v>765.1</v>
      </c>
      <c r="K117" s="230" t="e">
        <f>ROUND(J117*Order_Quote!#REF!,4)</f>
        <v>#REF!</v>
      </c>
      <c r="L117" s="242"/>
      <c r="M117" s="310"/>
      <c r="N117" s="187">
        <f t="shared" si="1"/>
        <v>0</v>
      </c>
    </row>
    <row r="118" spans="1:14" s="52" customFormat="1" x14ac:dyDescent="0.3">
      <c r="A118" s="29" t="str">
        <f>IF(L118&gt;0,COUNT($A$7:A117)+COUNT(DWV!$A$8:$A$300)+COUNT('Large Dia. DWV'!$A$8:$A$121)+COUNT('SCH40'!$A$8:$A$601)+COUNT('Large Dia. SCH40'!$A$8:$A$34)+COUNT('SDR26'!$A$8:$A$118)+COUNT(SDR35G!$A$8:$A$226)+COUNT(SDR35SW!$A$8:$A$177)+1,"")</f>
        <v/>
      </c>
      <c r="B118" s="424"/>
      <c r="C118" s="425"/>
      <c r="D118" s="25" t="s">
        <v>4391</v>
      </c>
      <c r="E118" s="36">
        <v>29821194</v>
      </c>
      <c r="F118" s="10" t="s">
        <v>10208</v>
      </c>
      <c r="G118" s="37">
        <v>1</v>
      </c>
      <c r="H118" s="37" t="s">
        <v>6049</v>
      </c>
      <c r="I118" s="37" t="s">
        <v>6153</v>
      </c>
      <c r="J118" s="366">
        <v>687.35</v>
      </c>
      <c r="K118" s="230" t="e">
        <f>ROUND(J118*Order_Quote!#REF!,4)</f>
        <v>#REF!</v>
      </c>
      <c r="L118" s="242"/>
      <c r="M118" s="310"/>
      <c r="N118" s="187">
        <f t="shared" si="1"/>
        <v>0</v>
      </c>
    </row>
    <row r="119" spans="1:14" s="52" customFormat="1" x14ac:dyDescent="0.3">
      <c r="A119" s="29" t="str">
        <f>IF(L119&gt;0,COUNT($A$7:A118)+COUNT(DWV!$A$8:$A$300)+COUNT('Large Dia. DWV'!$A$8:$A$121)+COUNT('SCH40'!$A$8:$A$601)+COUNT('Large Dia. SCH40'!$A$8:$A$34)+COUNT('SDR26'!$A$8:$A$118)+COUNT(SDR35G!$A$8:$A$226)+COUNT(SDR35SW!$A$8:$A$177)+1,"")</f>
        <v/>
      </c>
      <c r="B119" s="424"/>
      <c r="C119" s="425"/>
      <c r="D119" s="25" t="s">
        <v>4392</v>
      </c>
      <c r="E119" s="36">
        <v>29821208</v>
      </c>
      <c r="F119" s="10" t="s">
        <v>10209</v>
      </c>
      <c r="G119" s="37">
        <v>1</v>
      </c>
      <c r="H119" s="37" t="s">
        <v>6049</v>
      </c>
      <c r="I119" s="37" t="s">
        <v>6153</v>
      </c>
      <c r="J119" s="366">
        <v>841.18</v>
      </c>
      <c r="K119" s="230" t="e">
        <f>ROUND(J119*Order_Quote!#REF!,4)</f>
        <v>#REF!</v>
      </c>
      <c r="L119" s="242"/>
      <c r="M119" s="310"/>
      <c r="N119" s="187">
        <f t="shared" si="1"/>
        <v>0</v>
      </c>
    </row>
    <row r="120" spans="1:14" s="52" customFormat="1" x14ac:dyDescent="0.3">
      <c r="A120" s="29" t="str">
        <f>IF(L120&gt;0,COUNT($A$7:A119)+COUNT(DWV!$A$8:$A$300)+COUNT('Large Dia. DWV'!$A$8:$A$121)+COUNT('SCH40'!$A$8:$A$601)+COUNT('Large Dia. SCH40'!$A$8:$A$34)+COUNT('SDR26'!$A$8:$A$118)+COUNT(SDR35G!$A$8:$A$226)+COUNT(SDR35SW!$A$8:$A$177)+1,"")</f>
        <v/>
      </c>
      <c r="B120" s="424"/>
      <c r="C120" s="425"/>
      <c r="D120" s="25" t="s">
        <v>4393</v>
      </c>
      <c r="E120" s="36">
        <v>29821216</v>
      </c>
      <c r="F120" s="10" t="s">
        <v>10210</v>
      </c>
      <c r="G120" s="37">
        <v>1</v>
      </c>
      <c r="H120" s="37" t="s">
        <v>6049</v>
      </c>
      <c r="I120" s="37" t="s">
        <v>6153</v>
      </c>
      <c r="J120" s="366">
        <v>1135.29</v>
      </c>
      <c r="K120" s="230" t="e">
        <f>ROUND(J120*Order_Quote!#REF!,4)</f>
        <v>#REF!</v>
      </c>
      <c r="L120" s="242"/>
      <c r="M120" s="310"/>
      <c r="N120" s="187">
        <f t="shared" si="1"/>
        <v>0</v>
      </c>
    </row>
    <row r="121" spans="1:14" s="52" customFormat="1" x14ac:dyDescent="0.3">
      <c r="A121" s="29" t="str">
        <f>IF(L121&gt;0,COUNT($A$7:A120)+COUNT(DWV!$A$8:$A$300)+COUNT('Large Dia. DWV'!$A$8:$A$121)+COUNT('SCH40'!$A$8:$A$601)+COUNT('Large Dia. SCH40'!$A$8:$A$34)+COUNT('SDR26'!$A$8:$A$118)+COUNT(SDR35G!$A$8:$A$226)+COUNT(SDR35SW!$A$8:$A$177)+1,"")</f>
        <v/>
      </c>
      <c r="B121" s="424"/>
      <c r="C121" s="425"/>
      <c r="D121" s="25" t="s">
        <v>4394</v>
      </c>
      <c r="E121" s="36">
        <v>29821224</v>
      </c>
      <c r="F121" s="10" t="s">
        <v>10211</v>
      </c>
      <c r="G121" s="37">
        <v>1</v>
      </c>
      <c r="H121" s="37" t="s">
        <v>6049</v>
      </c>
      <c r="I121" s="37" t="s">
        <v>6153</v>
      </c>
      <c r="J121" s="366">
        <v>873.29</v>
      </c>
      <c r="K121" s="230" t="e">
        <f>ROUND(J121*Order_Quote!#REF!,4)</f>
        <v>#REF!</v>
      </c>
      <c r="L121" s="242"/>
      <c r="M121" s="310"/>
      <c r="N121" s="187">
        <f t="shared" si="1"/>
        <v>0</v>
      </c>
    </row>
    <row r="122" spans="1:14" s="52" customFormat="1" x14ac:dyDescent="0.3">
      <c r="A122" s="29" t="str">
        <f>IF(L122&gt;0,COUNT($A$7:A121)+COUNT(DWV!$A$8:$A$300)+COUNT('Large Dia. DWV'!$A$8:$A$121)+COUNT('SCH40'!$A$8:$A$601)+COUNT('Large Dia. SCH40'!$A$8:$A$34)+COUNT('SDR26'!$A$8:$A$118)+COUNT(SDR35G!$A$8:$A$226)+COUNT(SDR35SW!$A$8:$A$177)+1,"")</f>
        <v/>
      </c>
      <c r="B122" s="424"/>
      <c r="C122" s="425"/>
      <c r="D122" s="25" t="s">
        <v>4395</v>
      </c>
      <c r="E122" s="36">
        <v>29821232</v>
      </c>
      <c r="F122" s="10" t="s">
        <v>10212</v>
      </c>
      <c r="G122" s="37">
        <v>1</v>
      </c>
      <c r="H122" s="37" t="s">
        <v>6049</v>
      </c>
      <c r="I122" s="37" t="s">
        <v>6153</v>
      </c>
      <c r="J122" s="366">
        <v>907.19</v>
      </c>
      <c r="K122" s="230" t="e">
        <f>ROUND(J122*Order_Quote!#REF!,4)</f>
        <v>#REF!</v>
      </c>
      <c r="L122" s="242"/>
      <c r="M122" s="310"/>
      <c r="N122" s="187">
        <f t="shared" si="1"/>
        <v>0</v>
      </c>
    </row>
    <row r="123" spans="1:14" s="52" customFormat="1" x14ac:dyDescent="0.3">
      <c r="A123" s="29" t="str">
        <f>IF(L123&gt;0,COUNT($A$7:A122)+COUNT(DWV!$A$8:$A$300)+COUNT('Large Dia. DWV'!$A$8:$A$121)+COUNT('SCH40'!$A$8:$A$601)+COUNT('Large Dia. SCH40'!$A$8:$A$34)+COUNT('SDR26'!$A$8:$A$118)+COUNT(SDR35G!$A$8:$A$226)+COUNT(SDR35SW!$A$8:$A$177)+1,"")</f>
        <v/>
      </c>
      <c r="B123" s="422"/>
      <c r="C123" s="423"/>
      <c r="D123" s="25" t="s">
        <v>4396</v>
      </c>
      <c r="E123" s="36">
        <v>29821240</v>
      </c>
      <c r="F123" s="10" t="s">
        <v>10213</v>
      </c>
      <c r="G123" s="37">
        <v>1</v>
      </c>
      <c r="H123" s="37" t="s">
        <v>6049</v>
      </c>
      <c r="I123" s="37" t="s">
        <v>6153</v>
      </c>
      <c r="J123" s="366">
        <v>1478.73</v>
      </c>
      <c r="K123" s="230" t="e">
        <f>ROUND(J123*Order_Quote!#REF!,4)</f>
        <v>#REF!</v>
      </c>
      <c r="L123" s="242"/>
      <c r="M123" s="310"/>
      <c r="N123" s="187">
        <f t="shared" si="1"/>
        <v>0</v>
      </c>
    </row>
    <row r="124" spans="1:14" s="52" customFormat="1" x14ac:dyDescent="0.3">
      <c r="A124" s="29" t="str">
        <f>IF(L124&gt;0,COUNT($A$7:A123)+COUNT(DWV!$A$8:$A$300)+COUNT('Large Dia. DWV'!$A$8:$A$121)+COUNT('SCH40'!$A$8:$A$601)+COUNT('Large Dia. SCH40'!$A$8:$A$34)+COUNT('SDR26'!$A$8:$A$118)+COUNT(SDR35G!$A$8:$A$226)+COUNT(SDR35SW!$A$8:$A$177)+1,"")</f>
        <v/>
      </c>
      <c r="B124" s="420"/>
      <c r="C124" s="421"/>
      <c r="D124" s="25" t="s">
        <v>4397</v>
      </c>
      <c r="E124" s="36">
        <v>29820112</v>
      </c>
      <c r="F124" s="10" t="s">
        <v>10214</v>
      </c>
      <c r="G124" s="37">
        <v>1</v>
      </c>
      <c r="H124" s="37" t="s">
        <v>6049</v>
      </c>
      <c r="I124" s="37" t="s">
        <v>6153</v>
      </c>
      <c r="J124" s="366">
        <v>199.04</v>
      </c>
      <c r="K124" s="230" t="e">
        <f>ROUND(J124*Order_Quote!#REF!,4)</f>
        <v>#REF!</v>
      </c>
      <c r="L124" s="242"/>
      <c r="M124" s="310"/>
      <c r="N124" s="187">
        <f t="shared" si="1"/>
        <v>0</v>
      </c>
    </row>
    <row r="125" spans="1:14" s="52" customFormat="1" x14ac:dyDescent="0.3">
      <c r="A125" s="29" t="str">
        <f>IF(L125&gt;0,COUNT($A$7:A124)+COUNT(DWV!$A$8:$A$300)+COUNT('Large Dia. DWV'!$A$8:$A$121)+COUNT('SCH40'!$A$8:$A$601)+COUNT('Large Dia. SCH40'!$A$8:$A$34)+COUNT('SDR26'!$A$8:$A$118)+COUNT(SDR35G!$A$8:$A$226)+COUNT(SDR35SW!$A$8:$A$177)+1,"")</f>
        <v/>
      </c>
      <c r="B125" s="424"/>
      <c r="C125" s="425"/>
      <c r="D125" s="25" t="s">
        <v>4398</v>
      </c>
      <c r="E125" s="36">
        <v>29820120</v>
      </c>
      <c r="F125" s="10" t="s">
        <v>10215</v>
      </c>
      <c r="G125" s="37">
        <v>1</v>
      </c>
      <c r="H125" s="37" t="s">
        <v>6049</v>
      </c>
      <c r="I125" s="37" t="s">
        <v>6153</v>
      </c>
      <c r="J125" s="366">
        <v>318.37</v>
      </c>
      <c r="K125" s="230" t="e">
        <f>ROUND(J125*Order_Quote!#REF!,4)</f>
        <v>#REF!</v>
      </c>
      <c r="L125" s="242"/>
      <c r="M125" s="310"/>
      <c r="N125" s="187">
        <f t="shared" si="1"/>
        <v>0</v>
      </c>
    </row>
    <row r="126" spans="1:14" s="52" customFormat="1" x14ac:dyDescent="0.3">
      <c r="A126" s="29" t="str">
        <f>IF(L126&gt;0,COUNT($A$7:A125)+COUNT(DWV!$A$8:$A$300)+COUNT('Large Dia. DWV'!$A$8:$A$121)+COUNT('SCH40'!$A$8:$A$601)+COUNT('Large Dia. SCH40'!$A$8:$A$34)+COUNT('SDR26'!$A$8:$A$118)+COUNT(SDR35G!$A$8:$A$226)+COUNT(SDR35SW!$A$8:$A$177)+1,"")</f>
        <v/>
      </c>
      <c r="B126" s="424"/>
      <c r="C126" s="425"/>
      <c r="D126" s="25" t="s">
        <v>4399</v>
      </c>
      <c r="E126" s="36">
        <v>29821256</v>
      </c>
      <c r="F126" s="10" t="s">
        <v>10216</v>
      </c>
      <c r="G126" s="37">
        <v>1</v>
      </c>
      <c r="H126" s="37" t="s">
        <v>6049</v>
      </c>
      <c r="I126" s="37" t="s">
        <v>6153</v>
      </c>
      <c r="J126" s="366">
        <v>363.48</v>
      </c>
      <c r="K126" s="230" t="e">
        <f>ROUND(J126*Order_Quote!#REF!,4)</f>
        <v>#REF!</v>
      </c>
      <c r="L126" s="242"/>
      <c r="M126" s="310"/>
      <c r="N126" s="187">
        <f t="shared" si="1"/>
        <v>0</v>
      </c>
    </row>
    <row r="127" spans="1:14" s="52" customFormat="1" x14ac:dyDescent="0.3">
      <c r="A127" s="29" t="str">
        <f>IF(L127&gt;0,COUNT($A$7:A126)+COUNT(DWV!$A$8:$A$300)+COUNT('Large Dia. DWV'!$A$8:$A$121)+COUNT('SCH40'!$A$8:$A$601)+COUNT('Large Dia. SCH40'!$A$8:$A$34)+COUNT('SDR26'!$A$8:$A$118)+COUNT(SDR35G!$A$8:$A$226)+COUNT(SDR35SW!$A$8:$A$177)+1,"")</f>
        <v/>
      </c>
      <c r="B127" s="424"/>
      <c r="C127" s="425"/>
      <c r="D127" s="25" t="s">
        <v>4400</v>
      </c>
      <c r="E127" s="36">
        <v>29821267</v>
      </c>
      <c r="F127" s="10" t="s">
        <v>10217</v>
      </c>
      <c r="G127" s="37">
        <v>1</v>
      </c>
      <c r="H127" s="37" t="s">
        <v>6049</v>
      </c>
      <c r="I127" s="37" t="s">
        <v>6153</v>
      </c>
      <c r="J127" s="366">
        <v>479.19</v>
      </c>
      <c r="K127" s="230" t="e">
        <f>ROUND(J127*Order_Quote!#REF!,4)</f>
        <v>#REF!</v>
      </c>
      <c r="L127" s="242"/>
      <c r="M127" s="310"/>
      <c r="N127" s="187">
        <f t="shared" si="1"/>
        <v>0</v>
      </c>
    </row>
    <row r="128" spans="1:14" s="52" customFormat="1" x14ac:dyDescent="0.3">
      <c r="A128" s="29" t="str">
        <f>IF(L128&gt;0,COUNT($A$7:A127)+COUNT(DWV!$A$8:$A$300)+COUNT('Large Dia. DWV'!$A$8:$A$121)+COUNT('SCH40'!$A$8:$A$601)+COUNT('Large Dia. SCH40'!$A$8:$A$34)+COUNT('SDR26'!$A$8:$A$118)+COUNT(SDR35G!$A$8:$A$226)+COUNT(SDR35SW!$A$8:$A$177)+1,"")</f>
        <v/>
      </c>
      <c r="B128" s="424"/>
      <c r="C128" s="425"/>
      <c r="D128" s="25" t="s">
        <v>4401</v>
      </c>
      <c r="E128" s="36">
        <v>29821277</v>
      </c>
      <c r="F128" s="10" t="s">
        <v>10218</v>
      </c>
      <c r="G128" s="37">
        <v>1</v>
      </c>
      <c r="H128" s="37" t="s">
        <v>6049</v>
      </c>
      <c r="I128" s="37" t="s">
        <v>6153</v>
      </c>
      <c r="J128" s="366">
        <v>613.79</v>
      </c>
      <c r="K128" s="230" t="e">
        <f>ROUND(J128*Order_Quote!#REF!,4)</f>
        <v>#REF!</v>
      </c>
      <c r="L128" s="242"/>
      <c r="M128" s="310"/>
      <c r="N128" s="187">
        <f t="shared" si="1"/>
        <v>0</v>
      </c>
    </row>
    <row r="129" spans="1:14" s="52" customFormat="1" x14ac:dyDescent="0.3">
      <c r="A129" s="29" t="str">
        <f>IF(L129&gt;0,COUNT($A$7:A128)+COUNT(DWV!$A$8:$A$300)+COUNT('Large Dia. DWV'!$A$8:$A$121)+COUNT('SCH40'!$A$8:$A$601)+COUNT('Large Dia. SCH40'!$A$8:$A$34)+COUNT('SDR26'!$A$8:$A$118)+COUNT(SDR35G!$A$8:$A$226)+COUNT(SDR35SW!$A$8:$A$177)+1,"")</f>
        <v/>
      </c>
      <c r="B129" s="424"/>
      <c r="C129" s="425"/>
      <c r="D129" s="25" t="s">
        <v>4402</v>
      </c>
      <c r="E129" s="36">
        <v>29821283</v>
      </c>
      <c r="F129" s="10" t="s">
        <v>10219</v>
      </c>
      <c r="G129" s="37">
        <v>1</v>
      </c>
      <c r="H129" s="37" t="s">
        <v>6049</v>
      </c>
      <c r="I129" s="37" t="s">
        <v>6153</v>
      </c>
      <c r="J129" s="366">
        <v>785.24</v>
      </c>
      <c r="K129" s="230" t="e">
        <f>ROUND(J129*Order_Quote!#REF!,4)</f>
        <v>#REF!</v>
      </c>
      <c r="L129" s="242"/>
      <c r="M129" s="310"/>
      <c r="N129" s="187">
        <f t="shared" si="1"/>
        <v>0</v>
      </c>
    </row>
    <row r="130" spans="1:14" s="52" customFormat="1" x14ac:dyDescent="0.3">
      <c r="A130" s="29" t="str">
        <f>IF(L130&gt;0,COUNT($A$7:A129)+COUNT(DWV!$A$8:$A$300)+COUNT('Large Dia. DWV'!$A$8:$A$121)+COUNT('SCH40'!$A$8:$A$601)+COUNT('Large Dia. SCH40'!$A$8:$A$34)+COUNT('SDR26'!$A$8:$A$118)+COUNT(SDR35G!$A$8:$A$226)+COUNT(SDR35SW!$A$8:$A$177)+1,"")</f>
        <v/>
      </c>
      <c r="B130" s="424"/>
      <c r="C130" s="425"/>
      <c r="D130" s="25" t="s">
        <v>4403</v>
      </c>
      <c r="E130" s="36">
        <v>29821295</v>
      </c>
      <c r="F130" s="10" t="s">
        <v>10220</v>
      </c>
      <c r="G130" s="37">
        <v>1</v>
      </c>
      <c r="H130" s="37" t="s">
        <v>6049</v>
      </c>
      <c r="I130" s="37" t="s">
        <v>6153</v>
      </c>
      <c r="J130" s="366">
        <v>829.62</v>
      </c>
      <c r="K130" s="230" t="e">
        <f>ROUND(J130*Order_Quote!#REF!,4)</f>
        <v>#REF!</v>
      </c>
      <c r="L130" s="242"/>
      <c r="M130" s="310"/>
      <c r="N130" s="187">
        <f t="shared" si="1"/>
        <v>0</v>
      </c>
    </row>
    <row r="131" spans="1:14" s="52" customFormat="1" x14ac:dyDescent="0.3">
      <c r="A131" s="29" t="str">
        <f>IF(L131&gt;0,COUNT($A$7:A130)+COUNT(DWV!$A$8:$A$300)+COUNT('Large Dia. DWV'!$A$8:$A$121)+COUNT('SCH40'!$A$8:$A$601)+COUNT('Large Dia. SCH40'!$A$8:$A$34)+COUNT('SDR26'!$A$8:$A$118)+COUNT(SDR35G!$A$8:$A$226)+COUNT(SDR35SW!$A$8:$A$177)+1,"")</f>
        <v/>
      </c>
      <c r="B131" s="424"/>
      <c r="C131" s="425"/>
      <c r="D131" s="25" t="s">
        <v>4404</v>
      </c>
      <c r="E131" s="36">
        <v>29821305</v>
      </c>
      <c r="F131" s="10" t="s">
        <v>10221</v>
      </c>
      <c r="G131" s="37">
        <v>1</v>
      </c>
      <c r="H131" s="37" t="s">
        <v>6049</v>
      </c>
      <c r="I131" s="37" t="s">
        <v>6153</v>
      </c>
      <c r="J131" s="366">
        <v>1165.51</v>
      </c>
      <c r="K131" s="230" t="e">
        <f>ROUND(J131*Order_Quote!#REF!,4)</f>
        <v>#REF!</v>
      </c>
      <c r="L131" s="242"/>
      <c r="M131" s="310"/>
      <c r="N131" s="187">
        <f t="shared" si="1"/>
        <v>0</v>
      </c>
    </row>
    <row r="132" spans="1:14" s="52" customFormat="1" x14ac:dyDescent="0.3">
      <c r="A132" s="29" t="str">
        <f>IF(L132&gt;0,COUNT($A$7:A131)+COUNT(DWV!$A$8:$A$300)+COUNT('Large Dia. DWV'!$A$8:$A$121)+COUNT('SCH40'!$A$8:$A$601)+COUNT('Large Dia. SCH40'!$A$8:$A$34)+COUNT('SDR26'!$A$8:$A$118)+COUNT(SDR35G!$A$8:$A$226)+COUNT(SDR35SW!$A$8:$A$177)+1,"")</f>
        <v/>
      </c>
      <c r="B132" s="424"/>
      <c r="C132" s="425"/>
      <c r="D132" s="25" t="s">
        <v>4405</v>
      </c>
      <c r="E132" s="36">
        <v>29821313</v>
      </c>
      <c r="F132" s="10" t="s">
        <v>10222</v>
      </c>
      <c r="G132" s="37">
        <v>1</v>
      </c>
      <c r="H132" s="37" t="s">
        <v>6049</v>
      </c>
      <c r="I132" s="37" t="s">
        <v>6153</v>
      </c>
      <c r="J132" s="366">
        <v>1316.65</v>
      </c>
      <c r="K132" s="230" t="e">
        <f>ROUND(J132*Order_Quote!#REF!,4)</f>
        <v>#REF!</v>
      </c>
      <c r="L132" s="242"/>
      <c r="M132" s="310"/>
      <c r="N132" s="187">
        <f t="shared" si="1"/>
        <v>0</v>
      </c>
    </row>
    <row r="133" spans="1:14" s="52" customFormat="1" x14ac:dyDescent="0.3">
      <c r="A133" s="29" t="str">
        <f>IF(L133&gt;0,COUNT($A$7:A132)+COUNT(DWV!$A$8:$A$300)+COUNT('Large Dia. DWV'!$A$8:$A$121)+COUNT('SCH40'!$A$8:$A$601)+COUNT('Large Dia. SCH40'!$A$8:$A$34)+COUNT('SDR26'!$A$8:$A$118)+COUNT(SDR35G!$A$8:$A$226)+COUNT(SDR35SW!$A$8:$A$177)+1,"")</f>
        <v/>
      </c>
      <c r="B133" s="424"/>
      <c r="C133" s="425"/>
      <c r="D133" s="25" t="s">
        <v>4406</v>
      </c>
      <c r="E133" s="36">
        <v>29821321</v>
      </c>
      <c r="F133" s="10" t="s">
        <v>10223</v>
      </c>
      <c r="G133" s="37">
        <v>1</v>
      </c>
      <c r="H133" s="37" t="s">
        <v>6049</v>
      </c>
      <c r="I133" s="37" t="s">
        <v>6153</v>
      </c>
      <c r="J133" s="366">
        <v>992.79</v>
      </c>
      <c r="K133" s="230" t="e">
        <f>ROUND(J133*Order_Quote!#REF!,4)</f>
        <v>#REF!</v>
      </c>
      <c r="L133" s="242"/>
      <c r="M133" s="310"/>
      <c r="N133" s="187">
        <f t="shared" si="1"/>
        <v>0</v>
      </c>
    </row>
    <row r="134" spans="1:14" s="52" customFormat="1" x14ac:dyDescent="0.3">
      <c r="A134" s="29" t="str">
        <f>IF(L134&gt;0,COUNT($A$7:A133)+COUNT(DWV!$A$8:$A$300)+COUNT('Large Dia. DWV'!$A$8:$A$121)+COUNT('SCH40'!$A$8:$A$601)+COUNT('Large Dia. SCH40'!$A$8:$A$34)+COUNT('SDR26'!$A$8:$A$118)+COUNT(SDR35G!$A$8:$A$226)+COUNT(SDR35SW!$A$8:$A$177)+1,"")</f>
        <v/>
      </c>
      <c r="B134" s="424"/>
      <c r="C134" s="425"/>
      <c r="D134" s="25" t="s">
        <v>4407</v>
      </c>
      <c r="E134" s="36">
        <v>29821330</v>
      </c>
      <c r="F134" s="10" t="s">
        <v>10224</v>
      </c>
      <c r="G134" s="37">
        <v>1</v>
      </c>
      <c r="H134" s="37" t="s">
        <v>6049</v>
      </c>
      <c r="I134" s="37" t="s">
        <v>6153</v>
      </c>
      <c r="J134" s="366">
        <v>1059.58</v>
      </c>
      <c r="K134" s="230" t="e">
        <f>ROUND(J134*Order_Quote!#REF!,4)</f>
        <v>#REF!</v>
      </c>
      <c r="L134" s="242"/>
      <c r="M134" s="310"/>
      <c r="N134" s="187">
        <f t="shared" si="1"/>
        <v>0</v>
      </c>
    </row>
    <row r="135" spans="1:14" s="52" customFormat="1" x14ac:dyDescent="0.3">
      <c r="A135" s="29" t="str">
        <f>IF(L135&gt;0,COUNT($A$7:A134)+COUNT(DWV!$A$8:$A$300)+COUNT('Large Dia. DWV'!$A$8:$A$121)+COUNT('SCH40'!$A$8:$A$601)+COUNT('Large Dia. SCH40'!$A$8:$A$34)+COUNT('SDR26'!$A$8:$A$118)+COUNT(SDR35G!$A$8:$A$226)+COUNT(SDR35SW!$A$8:$A$177)+1,"")</f>
        <v/>
      </c>
      <c r="B135" s="424"/>
      <c r="C135" s="425"/>
      <c r="D135" s="25" t="s">
        <v>4408</v>
      </c>
      <c r="E135" s="36">
        <v>29821348</v>
      </c>
      <c r="F135" s="10" t="s">
        <v>10225</v>
      </c>
      <c r="G135" s="37">
        <v>1</v>
      </c>
      <c r="H135" s="37" t="s">
        <v>6049</v>
      </c>
      <c r="I135" s="37" t="s">
        <v>6153</v>
      </c>
      <c r="J135" s="366">
        <v>1451.69</v>
      </c>
      <c r="K135" s="230" t="e">
        <f>ROUND(J135*Order_Quote!#REF!,4)</f>
        <v>#REF!</v>
      </c>
      <c r="L135" s="242"/>
      <c r="M135" s="310"/>
      <c r="N135" s="187">
        <f t="shared" si="1"/>
        <v>0</v>
      </c>
    </row>
    <row r="136" spans="1:14" s="52" customFormat="1" x14ac:dyDescent="0.3">
      <c r="A136" s="29" t="str">
        <f>IF(L136&gt;0,COUNT($A$7:A135)+COUNT(DWV!$A$8:$A$300)+COUNT('Large Dia. DWV'!$A$8:$A$121)+COUNT('SCH40'!$A$8:$A$601)+COUNT('Large Dia. SCH40'!$A$8:$A$34)+COUNT('SDR26'!$A$8:$A$118)+COUNT(SDR35G!$A$8:$A$226)+COUNT(SDR35SW!$A$8:$A$177)+1,"")</f>
        <v/>
      </c>
      <c r="B136" s="424"/>
      <c r="C136" s="425"/>
      <c r="D136" s="25" t="s">
        <v>4409</v>
      </c>
      <c r="E136" s="36">
        <v>29821356</v>
      </c>
      <c r="F136" s="10" t="s">
        <v>10226</v>
      </c>
      <c r="G136" s="37">
        <v>1</v>
      </c>
      <c r="H136" s="37" t="s">
        <v>6049</v>
      </c>
      <c r="I136" s="37" t="s">
        <v>6153</v>
      </c>
      <c r="J136" s="366">
        <v>1727.64</v>
      </c>
      <c r="K136" s="230" t="e">
        <f>ROUND(J136*Order_Quote!#REF!,4)</f>
        <v>#REF!</v>
      </c>
      <c r="L136" s="242"/>
      <c r="M136" s="310"/>
      <c r="N136" s="187">
        <f t="shared" si="1"/>
        <v>0</v>
      </c>
    </row>
    <row r="137" spans="1:14" s="52" customFormat="1" x14ac:dyDescent="0.3">
      <c r="A137" s="29" t="str">
        <f>IF(L137&gt;0,COUNT($A$7:A136)+COUNT(DWV!$A$8:$A$300)+COUNT('Large Dia. DWV'!$A$8:$A$121)+COUNT('SCH40'!$A$8:$A$601)+COUNT('Large Dia. SCH40'!$A$8:$A$34)+COUNT('SDR26'!$A$8:$A$118)+COUNT(SDR35G!$A$8:$A$226)+COUNT(SDR35SW!$A$8:$A$177)+1,"")</f>
        <v/>
      </c>
      <c r="B137" s="422"/>
      <c r="C137" s="423"/>
      <c r="D137" s="25" t="s">
        <v>4410</v>
      </c>
      <c r="E137" s="36">
        <v>29821364</v>
      </c>
      <c r="F137" s="10" t="s">
        <v>10227</v>
      </c>
      <c r="G137" s="37">
        <v>1</v>
      </c>
      <c r="H137" s="37" t="s">
        <v>6049</v>
      </c>
      <c r="I137" s="37" t="s">
        <v>6153</v>
      </c>
      <c r="J137" s="366">
        <v>1782.67</v>
      </c>
      <c r="K137" s="230" t="e">
        <f>ROUND(J137*Order_Quote!#REF!,4)</f>
        <v>#REF!</v>
      </c>
      <c r="L137" s="242"/>
      <c r="M137" s="310"/>
      <c r="N137" s="187">
        <f t="shared" si="1"/>
        <v>0</v>
      </c>
    </row>
    <row r="138" spans="1:14" s="52" customFormat="1" x14ac:dyDescent="0.3">
      <c r="A138" s="29" t="str">
        <f>IF(L138&gt;0,COUNT($A$7:A137)+COUNT(DWV!$A$8:$A$300)+COUNT('Large Dia. DWV'!$A$8:$A$121)+COUNT('SCH40'!$A$8:$A$601)+COUNT('Large Dia. SCH40'!$A$8:$A$34)+COUNT('SDR26'!$A$8:$A$118)+COUNT(SDR35G!$A$8:$A$226)+COUNT(SDR35SW!$A$8:$A$177)+1,"")</f>
        <v/>
      </c>
      <c r="B138" s="420"/>
      <c r="C138" s="421"/>
      <c r="D138" s="25" t="s">
        <v>4411</v>
      </c>
      <c r="E138" s="36">
        <v>29821372</v>
      </c>
      <c r="F138" s="10" t="s">
        <v>10228</v>
      </c>
      <c r="G138" s="37">
        <v>1</v>
      </c>
      <c r="H138" s="37" t="s">
        <v>6049</v>
      </c>
      <c r="I138" s="37" t="s">
        <v>6153</v>
      </c>
      <c r="J138" s="366">
        <v>182.21</v>
      </c>
      <c r="K138" s="230" t="e">
        <f>ROUND(J138*Order_Quote!#REF!,4)</f>
        <v>#REF!</v>
      </c>
      <c r="L138" s="242"/>
      <c r="M138" s="310"/>
      <c r="N138" s="187">
        <f t="shared" ref="N138:N201" si="2">L138/G138</f>
        <v>0</v>
      </c>
    </row>
    <row r="139" spans="1:14" s="52" customFormat="1" x14ac:dyDescent="0.3">
      <c r="A139" s="29" t="str">
        <f>IF(L139&gt;0,COUNT($A$7:A138)+COUNT(DWV!$A$8:$A$300)+COUNT('Large Dia. DWV'!$A$8:$A$121)+COUNT('SCH40'!$A$8:$A$601)+COUNT('Large Dia. SCH40'!$A$8:$A$34)+COUNT('SDR26'!$A$8:$A$118)+COUNT(SDR35G!$A$8:$A$226)+COUNT(SDR35SW!$A$8:$A$177)+1,"")</f>
        <v/>
      </c>
      <c r="B139" s="424"/>
      <c r="C139" s="425"/>
      <c r="D139" s="25" t="s">
        <v>4412</v>
      </c>
      <c r="E139" s="36">
        <v>29821380</v>
      </c>
      <c r="F139" s="10" t="s">
        <v>10229</v>
      </c>
      <c r="G139" s="37">
        <v>1</v>
      </c>
      <c r="H139" s="37" t="s">
        <v>6049</v>
      </c>
      <c r="I139" s="37" t="s">
        <v>6153</v>
      </c>
      <c r="J139" s="366">
        <v>244.36</v>
      </c>
      <c r="K139" s="230" t="e">
        <f>ROUND(J139*Order_Quote!#REF!,4)</f>
        <v>#REF!</v>
      </c>
      <c r="L139" s="242"/>
      <c r="M139" s="310"/>
      <c r="N139" s="187">
        <f t="shared" si="2"/>
        <v>0</v>
      </c>
    </row>
    <row r="140" spans="1:14" s="52" customFormat="1" x14ac:dyDescent="0.3">
      <c r="A140" s="29" t="str">
        <f>IF(L140&gt;0,COUNT($A$7:A139)+COUNT(DWV!$A$8:$A$300)+COUNT('Large Dia. DWV'!$A$8:$A$121)+COUNT('SCH40'!$A$8:$A$601)+COUNT('Large Dia. SCH40'!$A$8:$A$34)+COUNT('SDR26'!$A$8:$A$118)+COUNT(SDR35G!$A$8:$A$226)+COUNT(SDR35SW!$A$8:$A$177)+1,"")</f>
        <v/>
      </c>
      <c r="B140" s="424"/>
      <c r="C140" s="425"/>
      <c r="D140" s="25" t="s">
        <v>4413</v>
      </c>
      <c r="E140" s="36">
        <v>29821399</v>
      </c>
      <c r="F140" s="10" t="s">
        <v>10230</v>
      </c>
      <c r="G140" s="37">
        <v>1</v>
      </c>
      <c r="H140" s="37" t="s">
        <v>6049</v>
      </c>
      <c r="I140" s="37" t="s">
        <v>6153</v>
      </c>
      <c r="J140" s="366">
        <v>302.58</v>
      </c>
      <c r="K140" s="230" t="e">
        <f>ROUND(J140*Order_Quote!#REF!,4)</f>
        <v>#REF!</v>
      </c>
      <c r="L140" s="242"/>
      <c r="M140" s="310"/>
      <c r="N140" s="187">
        <f t="shared" si="2"/>
        <v>0</v>
      </c>
    </row>
    <row r="141" spans="1:14" s="52" customFormat="1" x14ac:dyDescent="0.3">
      <c r="A141" s="29" t="str">
        <f>IF(L141&gt;0,COUNT($A$7:A140)+COUNT(DWV!$A$8:$A$300)+COUNT('Large Dia. DWV'!$A$8:$A$121)+COUNT('SCH40'!$A$8:$A$601)+COUNT('Large Dia. SCH40'!$A$8:$A$34)+COUNT('SDR26'!$A$8:$A$118)+COUNT(SDR35G!$A$8:$A$226)+COUNT(SDR35SW!$A$8:$A$177)+1,"")</f>
        <v/>
      </c>
      <c r="B141" s="424"/>
      <c r="C141" s="425"/>
      <c r="D141" s="25" t="s">
        <v>4414</v>
      </c>
      <c r="E141" s="36">
        <v>29821402</v>
      </c>
      <c r="F141" s="10" t="s">
        <v>10231</v>
      </c>
      <c r="G141" s="37">
        <v>1</v>
      </c>
      <c r="H141" s="37" t="s">
        <v>6049</v>
      </c>
      <c r="I141" s="37" t="s">
        <v>6153</v>
      </c>
      <c r="J141" s="366">
        <v>407.94</v>
      </c>
      <c r="K141" s="230" t="e">
        <f>ROUND(J141*Order_Quote!#REF!,4)</f>
        <v>#REF!</v>
      </c>
      <c r="L141" s="242"/>
      <c r="M141" s="310"/>
      <c r="N141" s="187">
        <f t="shared" si="2"/>
        <v>0</v>
      </c>
    </row>
    <row r="142" spans="1:14" s="52" customFormat="1" x14ac:dyDescent="0.3">
      <c r="A142" s="29" t="str">
        <f>IF(L142&gt;0,COUNT($A$7:A141)+COUNT(DWV!$A$8:$A$300)+COUNT('Large Dia. DWV'!$A$8:$A$121)+COUNT('SCH40'!$A$8:$A$601)+COUNT('Large Dia. SCH40'!$A$8:$A$34)+COUNT('SDR26'!$A$8:$A$118)+COUNT(SDR35G!$A$8:$A$226)+COUNT(SDR35SW!$A$8:$A$177)+1,"")</f>
        <v/>
      </c>
      <c r="B142" s="424"/>
      <c r="C142" s="425"/>
      <c r="D142" s="25" t="s">
        <v>4415</v>
      </c>
      <c r="E142" s="36">
        <v>29821410</v>
      </c>
      <c r="F142" s="10" t="s">
        <v>10232</v>
      </c>
      <c r="G142" s="37">
        <v>1</v>
      </c>
      <c r="H142" s="37" t="s">
        <v>6049</v>
      </c>
      <c r="I142" s="37" t="s">
        <v>6153</v>
      </c>
      <c r="J142" s="366">
        <v>541.26</v>
      </c>
      <c r="K142" s="230" t="e">
        <f>ROUND(J142*Order_Quote!#REF!,4)</f>
        <v>#REF!</v>
      </c>
      <c r="L142" s="242"/>
      <c r="M142" s="310"/>
      <c r="N142" s="187">
        <f t="shared" si="2"/>
        <v>0</v>
      </c>
    </row>
    <row r="143" spans="1:14" s="52" customFormat="1" x14ac:dyDescent="0.3">
      <c r="A143" s="29" t="str">
        <f>IF(L143&gt;0,COUNT($A$7:A142)+COUNT(DWV!$A$8:$A$300)+COUNT('Large Dia. DWV'!$A$8:$A$121)+COUNT('SCH40'!$A$8:$A$601)+COUNT('Large Dia. SCH40'!$A$8:$A$34)+COUNT('SDR26'!$A$8:$A$118)+COUNT(SDR35G!$A$8:$A$226)+COUNT(SDR35SW!$A$8:$A$177)+1,"")</f>
        <v/>
      </c>
      <c r="B143" s="424"/>
      <c r="C143" s="425"/>
      <c r="D143" s="25" t="s">
        <v>4416</v>
      </c>
      <c r="E143" s="36">
        <v>29821429</v>
      </c>
      <c r="F143" s="10" t="s">
        <v>10233</v>
      </c>
      <c r="G143" s="37">
        <v>1</v>
      </c>
      <c r="H143" s="37" t="s">
        <v>6049</v>
      </c>
      <c r="I143" s="37" t="s">
        <v>6153</v>
      </c>
      <c r="J143" s="366">
        <v>728.89</v>
      </c>
      <c r="K143" s="230" t="e">
        <f>ROUND(J143*Order_Quote!#REF!,4)</f>
        <v>#REF!</v>
      </c>
      <c r="L143" s="242"/>
      <c r="M143" s="310"/>
      <c r="N143" s="187">
        <f t="shared" si="2"/>
        <v>0</v>
      </c>
    </row>
    <row r="144" spans="1:14" s="52" customFormat="1" x14ac:dyDescent="0.3">
      <c r="A144" s="29" t="str">
        <f>IF(L144&gt;0,COUNT($A$7:A143)+COUNT(DWV!$A$8:$A$300)+COUNT('Large Dia. DWV'!$A$8:$A$121)+COUNT('SCH40'!$A$8:$A$601)+COUNT('Large Dia. SCH40'!$A$8:$A$34)+COUNT('SDR26'!$A$8:$A$118)+COUNT(SDR35G!$A$8:$A$226)+COUNT(SDR35SW!$A$8:$A$177)+1,"")</f>
        <v/>
      </c>
      <c r="B144" s="424"/>
      <c r="C144" s="425"/>
      <c r="D144" s="25" t="s">
        <v>4417</v>
      </c>
      <c r="E144" s="36">
        <v>29821437</v>
      </c>
      <c r="F144" s="10" t="s">
        <v>10234</v>
      </c>
      <c r="G144" s="37">
        <v>1</v>
      </c>
      <c r="H144" s="37" t="s">
        <v>6049</v>
      </c>
      <c r="I144" s="37" t="s">
        <v>6153</v>
      </c>
      <c r="J144" s="366">
        <v>757.16</v>
      </c>
      <c r="K144" s="230" t="e">
        <f>ROUND(J144*Order_Quote!#REF!,4)</f>
        <v>#REF!</v>
      </c>
      <c r="L144" s="242"/>
      <c r="M144" s="310"/>
      <c r="N144" s="187">
        <f t="shared" si="2"/>
        <v>0</v>
      </c>
    </row>
    <row r="145" spans="1:16" s="52" customFormat="1" x14ac:dyDescent="0.3">
      <c r="A145" s="29" t="str">
        <f>IF(L145&gt;0,COUNT($A$7:A144)+COUNT(DWV!$A$8:$A$300)+COUNT('Large Dia. DWV'!$A$8:$A$121)+COUNT('SCH40'!$A$8:$A$601)+COUNT('Large Dia. SCH40'!$A$8:$A$34)+COUNT('SDR26'!$A$8:$A$118)+COUNT(SDR35G!$A$8:$A$226)+COUNT(SDR35SW!$A$8:$A$177)+1,"")</f>
        <v/>
      </c>
      <c r="B145" s="424"/>
      <c r="C145" s="425"/>
      <c r="D145" s="25" t="s">
        <v>4418</v>
      </c>
      <c r="E145" s="36">
        <v>29821449</v>
      </c>
      <c r="F145" s="10" t="s">
        <v>10235</v>
      </c>
      <c r="G145" s="37">
        <v>1</v>
      </c>
      <c r="H145" s="37" t="s">
        <v>6049</v>
      </c>
      <c r="I145" s="37" t="s">
        <v>6153</v>
      </c>
      <c r="J145" s="366">
        <v>1042.5999999999999</v>
      </c>
      <c r="K145" s="230" t="e">
        <f>ROUND(J145*Order_Quote!#REF!,4)</f>
        <v>#REF!</v>
      </c>
      <c r="L145" s="242"/>
      <c r="M145" s="310"/>
      <c r="N145" s="187">
        <f t="shared" si="2"/>
        <v>0</v>
      </c>
    </row>
    <row r="146" spans="1:16" s="52" customFormat="1" x14ac:dyDescent="0.3">
      <c r="A146" s="29" t="str">
        <f>IF(L146&gt;0,COUNT($A$7:A145)+COUNT(DWV!$A$8:$A$300)+COUNT('Large Dia. DWV'!$A$8:$A$121)+COUNT('SCH40'!$A$8:$A$601)+COUNT('Large Dia. SCH40'!$A$8:$A$34)+COUNT('SDR26'!$A$8:$A$118)+COUNT(SDR35G!$A$8:$A$226)+COUNT(SDR35SW!$A$8:$A$177)+1,"")</f>
        <v/>
      </c>
      <c r="B146" s="424"/>
      <c r="C146" s="425"/>
      <c r="D146" s="25" t="s">
        <v>4419</v>
      </c>
      <c r="E146" s="36">
        <v>29821453</v>
      </c>
      <c r="F146" s="10" t="s">
        <v>10236</v>
      </c>
      <c r="G146" s="37">
        <v>1</v>
      </c>
      <c r="H146" s="37" t="s">
        <v>6049</v>
      </c>
      <c r="I146" s="37" t="s">
        <v>6153</v>
      </c>
      <c r="J146" s="366">
        <v>1240.71</v>
      </c>
      <c r="K146" s="230" t="e">
        <f>ROUND(J146*Order_Quote!#REF!,4)</f>
        <v>#REF!</v>
      </c>
      <c r="L146" s="242"/>
      <c r="M146" s="310"/>
      <c r="N146" s="187">
        <f t="shared" si="2"/>
        <v>0</v>
      </c>
    </row>
    <row r="147" spans="1:16" s="52" customFormat="1" x14ac:dyDescent="0.3">
      <c r="A147" s="29" t="str">
        <f>IF(L147&gt;0,COUNT($A$7:A146)+COUNT(DWV!$A$8:$A$300)+COUNT('Large Dia. DWV'!$A$8:$A$121)+COUNT('SCH40'!$A$8:$A$601)+COUNT('Large Dia. SCH40'!$A$8:$A$34)+COUNT('SDR26'!$A$8:$A$118)+COUNT(SDR35G!$A$8:$A$226)+COUNT(SDR35SW!$A$8:$A$177)+1,"")</f>
        <v/>
      </c>
      <c r="B147" s="424"/>
      <c r="C147" s="425"/>
      <c r="D147" s="25" t="s">
        <v>4420</v>
      </c>
      <c r="E147" s="36">
        <v>29821461</v>
      </c>
      <c r="F147" s="10" t="s">
        <v>10237</v>
      </c>
      <c r="G147" s="37">
        <v>1</v>
      </c>
      <c r="H147" s="37" t="s">
        <v>6049</v>
      </c>
      <c r="I147" s="37" t="s">
        <v>6153</v>
      </c>
      <c r="J147" s="366">
        <v>792.91</v>
      </c>
      <c r="K147" s="230" t="e">
        <f>ROUND(J147*Order_Quote!#REF!,4)</f>
        <v>#REF!</v>
      </c>
      <c r="L147" s="242"/>
      <c r="M147" s="310"/>
      <c r="N147" s="187">
        <f t="shared" si="2"/>
        <v>0</v>
      </c>
    </row>
    <row r="148" spans="1:16" x14ac:dyDescent="0.3">
      <c r="A148" s="29" t="str">
        <f>IF(L148&gt;0,COUNT($A$7:A147)+COUNT(DWV!$A$8:$A$300)+COUNT('Large Dia. DWV'!$A$8:$A$121)+COUNT('SCH40'!$A$8:$A$601)+COUNT('Large Dia. SCH40'!$A$8:$A$34)+COUNT('SDR26'!$A$8:$A$118)+COUNT(SDR35G!$A$8:$A$226)+COUNT(SDR35SW!$A$8:$A$177)+1,"")</f>
        <v/>
      </c>
      <c r="B148" s="424"/>
      <c r="C148" s="425"/>
      <c r="D148" s="25" t="s">
        <v>4421</v>
      </c>
      <c r="E148" s="36">
        <v>29821470</v>
      </c>
      <c r="F148" s="10" t="s">
        <v>10238</v>
      </c>
      <c r="G148" s="37">
        <v>1</v>
      </c>
      <c r="H148" s="37" t="s">
        <v>6049</v>
      </c>
      <c r="I148" s="37" t="s">
        <v>6153</v>
      </c>
      <c r="J148" s="366">
        <v>931.32</v>
      </c>
      <c r="K148" s="230" t="e">
        <f>ROUND(J148*Order_Quote!#REF!,4)</f>
        <v>#REF!</v>
      </c>
      <c r="L148" s="242"/>
      <c r="M148" s="310"/>
      <c r="N148" s="187">
        <f t="shared" si="2"/>
        <v>0</v>
      </c>
      <c r="O148" s="52"/>
      <c r="P148" s="52"/>
    </row>
    <row r="149" spans="1:16" x14ac:dyDescent="0.3">
      <c r="A149" s="29" t="str">
        <f>IF(L149&gt;0,COUNT($A$7:A148)+COUNT(DWV!$A$8:$A$300)+COUNT('Large Dia. DWV'!$A$8:$A$121)+COUNT('SCH40'!$A$8:$A$601)+COUNT('Large Dia. SCH40'!$A$8:$A$34)+COUNT('SDR26'!$A$8:$A$118)+COUNT(SDR35G!$A$8:$A$226)+COUNT(SDR35SW!$A$8:$A$177)+1,"")</f>
        <v/>
      </c>
      <c r="B149" s="424"/>
      <c r="C149" s="425"/>
      <c r="D149" s="25" t="s">
        <v>4422</v>
      </c>
      <c r="E149" s="36">
        <v>29821488</v>
      </c>
      <c r="F149" s="10" t="s">
        <v>10239</v>
      </c>
      <c r="G149" s="37">
        <v>1</v>
      </c>
      <c r="H149" s="37" t="s">
        <v>6049</v>
      </c>
      <c r="I149" s="37" t="s">
        <v>6153</v>
      </c>
      <c r="J149" s="366">
        <v>1081.77</v>
      </c>
      <c r="K149" s="230" t="e">
        <f>ROUND(J149*Order_Quote!#REF!,4)</f>
        <v>#REF!</v>
      </c>
      <c r="L149" s="242"/>
      <c r="M149" s="310"/>
      <c r="N149" s="187">
        <f t="shared" si="2"/>
        <v>0</v>
      </c>
      <c r="O149" s="52"/>
      <c r="P149" s="52"/>
    </row>
    <row r="150" spans="1:16" x14ac:dyDescent="0.3">
      <c r="A150" s="29" t="str">
        <f>IF(L150&gt;0,COUNT($A$7:A149)+COUNT(DWV!$A$8:$A$300)+COUNT('Large Dia. DWV'!$A$8:$A$121)+COUNT('SCH40'!$A$8:$A$601)+COUNT('Large Dia. SCH40'!$A$8:$A$34)+COUNT('SDR26'!$A$8:$A$118)+COUNT(SDR35G!$A$8:$A$226)+COUNT(SDR35SW!$A$8:$A$177)+1,"")</f>
        <v/>
      </c>
      <c r="B150" s="424"/>
      <c r="C150" s="425"/>
      <c r="D150" s="25" t="s">
        <v>4423</v>
      </c>
      <c r="E150" s="36">
        <v>29821494</v>
      </c>
      <c r="F150" s="10" t="s">
        <v>10240</v>
      </c>
      <c r="G150" s="37">
        <v>1</v>
      </c>
      <c r="H150" s="37" t="s">
        <v>6049</v>
      </c>
      <c r="I150" s="37" t="s">
        <v>6153</v>
      </c>
      <c r="J150" s="366">
        <v>1345.91</v>
      </c>
      <c r="K150" s="230" t="e">
        <f>ROUND(J150*Order_Quote!#REF!,4)</f>
        <v>#REF!</v>
      </c>
      <c r="L150" s="242"/>
      <c r="M150" s="310"/>
      <c r="N150" s="187">
        <f t="shared" si="2"/>
        <v>0</v>
      </c>
      <c r="O150" s="52"/>
      <c r="P150" s="52"/>
    </row>
    <row r="151" spans="1:16" x14ac:dyDescent="0.3">
      <c r="A151" s="29" t="str">
        <f>IF(L151&gt;0,COUNT($A$7:A150)+COUNT(DWV!$A$8:$A$300)+COUNT('Large Dia. DWV'!$A$8:$A$121)+COUNT('SCH40'!$A$8:$A$601)+COUNT('Large Dia. SCH40'!$A$8:$A$34)+COUNT('SDR26'!$A$8:$A$118)+COUNT(SDR35G!$A$8:$A$226)+COUNT(SDR35SW!$A$8:$A$177)+1,"")</f>
        <v/>
      </c>
      <c r="B151" s="422"/>
      <c r="C151" s="423"/>
      <c r="D151" s="25" t="s">
        <v>4424</v>
      </c>
      <c r="E151" s="36">
        <v>29821500</v>
      </c>
      <c r="F151" s="10" t="s">
        <v>10241</v>
      </c>
      <c r="G151" s="37">
        <v>1</v>
      </c>
      <c r="H151" s="37" t="s">
        <v>6049</v>
      </c>
      <c r="I151" s="37" t="s">
        <v>6153</v>
      </c>
      <c r="J151" s="366">
        <v>1462.31</v>
      </c>
      <c r="K151" s="230" t="e">
        <f>ROUND(J151*Order_Quote!#REF!,4)</f>
        <v>#REF!</v>
      </c>
      <c r="L151" s="242"/>
      <c r="M151" s="310"/>
      <c r="N151" s="187">
        <f t="shared" si="2"/>
        <v>0</v>
      </c>
      <c r="O151" s="52"/>
      <c r="P151" s="52"/>
    </row>
    <row r="152" spans="1:16" x14ac:dyDescent="0.3">
      <c r="A152" s="29" t="str">
        <f>IF(L152&gt;0,COUNT($A$7:A151)+COUNT(DWV!$A$8:$A$300)+COUNT('Large Dia. DWV'!$A$8:$A$121)+COUNT('SCH40'!$A$8:$A$601)+COUNT('Large Dia. SCH40'!$A$8:$A$34)+COUNT('SDR26'!$A$8:$A$118)+COUNT(SDR35G!$A$8:$A$226)+COUNT(SDR35SW!$A$8:$A$177)+1,"")</f>
        <v/>
      </c>
      <c r="B152" s="420"/>
      <c r="C152" s="421"/>
      <c r="D152" s="25" t="s">
        <v>4425</v>
      </c>
      <c r="E152" s="36">
        <v>29821518</v>
      </c>
      <c r="F152" s="10" t="s">
        <v>10242</v>
      </c>
      <c r="G152" s="37">
        <v>1</v>
      </c>
      <c r="H152" s="37" t="s">
        <v>6049</v>
      </c>
      <c r="I152" s="37" t="s">
        <v>6153</v>
      </c>
      <c r="J152" s="366">
        <v>86.85</v>
      </c>
      <c r="K152" s="230" t="e">
        <f>ROUND(J152*Order_Quote!#REF!,4)</f>
        <v>#REF!</v>
      </c>
      <c r="L152" s="242"/>
      <c r="M152" s="310"/>
      <c r="N152" s="187">
        <f t="shared" si="2"/>
        <v>0</v>
      </c>
      <c r="O152" s="52"/>
      <c r="P152" s="52"/>
    </row>
    <row r="153" spans="1:16" x14ac:dyDescent="0.3">
      <c r="A153" s="29" t="str">
        <f>IF(L153&gt;0,COUNT($A$7:A152)+COUNT(DWV!$A$8:$A$300)+COUNT('Large Dia. DWV'!$A$8:$A$121)+COUNT('SCH40'!$A$8:$A$601)+COUNT('Large Dia. SCH40'!$A$8:$A$34)+COUNT('SDR26'!$A$8:$A$118)+COUNT(SDR35G!$A$8:$A$226)+COUNT(SDR35SW!$A$8:$A$177)+1,"")</f>
        <v/>
      </c>
      <c r="B153" s="424"/>
      <c r="C153" s="425"/>
      <c r="D153" s="25" t="s">
        <v>4426</v>
      </c>
      <c r="E153" s="36">
        <v>29821526</v>
      </c>
      <c r="F153" s="10" t="s">
        <v>10243</v>
      </c>
      <c r="G153" s="37">
        <v>1</v>
      </c>
      <c r="H153" s="37" t="s">
        <v>6049</v>
      </c>
      <c r="I153" s="37" t="s">
        <v>6153</v>
      </c>
      <c r="J153" s="366">
        <v>120.01</v>
      </c>
      <c r="K153" s="230" t="e">
        <f>ROUND(J153*Order_Quote!#REF!,4)</f>
        <v>#REF!</v>
      </c>
      <c r="L153" s="242"/>
      <c r="M153" s="310"/>
      <c r="N153" s="187">
        <f t="shared" si="2"/>
        <v>0</v>
      </c>
      <c r="O153" s="52"/>
      <c r="P153" s="52"/>
    </row>
    <row r="154" spans="1:16" x14ac:dyDescent="0.3">
      <c r="A154" s="29" t="str">
        <f>IF(L154&gt;0,COUNT($A$7:A153)+COUNT(DWV!$A$8:$A$300)+COUNT('Large Dia. DWV'!$A$8:$A$121)+COUNT('SCH40'!$A$8:$A$601)+COUNT('Large Dia. SCH40'!$A$8:$A$34)+COUNT('SDR26'!$A$8:$A$118)+COUNT(SDR35G!$A$8:$A$226)+COUNT(SDR35SW!$A$8:$A$177)+1,"")</f>
        <v/>
      </c>
      <c r="B154" s="424"/>
      <c r="C154" s="425"/>
      <c r="D154" s="25" t="s">
        <v>4427</v>
      </c>
      <c r="E154" s="36">
        <v>29821534</v>
      </c>
      <c r="F154" s="10" t="s">
        <v>10244</v>
      </c>
      <c r="G154" s="37">
        <v>1</v>
      </c>
      <c r="H154" s="37" t="s">
        <v>6049</v>
      </c>
      <c r="I154" s="37" t="s">
        <v>6153</v>
      </c>
      <c r="J154" s="366">
        <v>137.97999999999999</v>
      </c>
      <c r="K154" s="230" t="e">
        <f>ROUND(J154*Order_Quote!#REF!,4)</f>
        <v>#REF!</v>
      </c>
      <c r="L154" s="242"/>
      <c r="M154" s="310"/>
      <c r="N154" s="187">
        <f t="shared" si="2"/>
        <v>0</v>
      </c>
      <c r="O154" s="52"/>
      <c r="P154" s="52"/>
    </row>
    <row r="155" spans="1:16" x14ac:dyDescent="0.3">
      <c r="A155" s="29" t="str">
        <f>IF(L155&gt;0,COUNT($A$7:A154)+COUNT(DWV!$A$8:$A$300)+COUNT('Large Dia. DWV'!$A$8:$A$121)+COUNT('SCH40'!$A$8:$A$601)+COUNT('Large Dia. SCH40'!$A$8:$A$34)+COUNT('SDR26'!$A$8:$A$118)+COUNT(SDR35G!$A$8:$A$226)+COUNT(SDR35SW!$A$8:$A$177)+1,"")</f>
        <v/>
      </c>
      <c r="B155" s="424"/>
      <c r="C155" s="425"/>
      <c r="D155" s="25" t="s">
        <v>4428</v>
      </c>
      <c r="E155" s="36">
        <v>29821542</v>
      </c>
      <c r="F155" s="10" t="s">
        <v>10245</v>
      </c>
      <c r="G155" s="37">
        <v>1</v>
      </c>
      <c r="H155" s="37" t="s">
        <v>6049</v>
      </c>
      <c r="I155" s="37" t="s">
        <v>6153</v>
      </c>
      <c r="J155" s="366">
        <v>217.77</v>
      </c>
      <c r="K155" s="230" t="e">
        <f>ROUND(J155*Order_Quote!#REF!,4)</f>
        <v>#REF!</v>
      </c>
      <c r="L155" s="242"/>
      <c r="M155" s="310"/>
      <c r="N155" s="187">
        <f t="shared" si="2"/>
        <v>0</v>
      </c>
      <c r="O155" s="52"/>
      <c r="P155" s="52"/>
    </row>
    <row r="156" spans="1:16" x14ac:dyDescent="0.3">
      <c r="A156" s="29" t="str">
        <f>IF(L156&gt;0,COUNT($A$7:A155)+COUNT(DWV!$A$8:$A$300)+COUNT('Large Dia. DWV'!$A$8:$A$121)+COUNT('SCH40'!$A$8:$A$601)+COUNT('Large Dia. SCH40'!$A$8:$A$34)+COUNT('SDR26'!$A$8:$A$118)+COUNT(SDR35G!$A$8:$A$226)+COUNT(SDR35SW!$A$8:$A$177)+1,"")</f>
        <v/>
      </c>
      <c r="B156" s="422"/>
      <c r="C156" s="423"/>
      <c r="D156" s="25" t="s">
        <v>4429</v>
      </c>
      <c r="E156" s="36">
        <v>29821550</v>
      </c>
      <c r="F156" s="10" t="s">
        <v>10246</v>
      </c>
      <c r="G156" s="37">
        <v>1</v>
      </c>
      <c r="H156" s="37" t="s">
        <v>6049</v>
      </c>
      <c r="I156" s="37" t="s">
        <v>6153</v>
      </c>
      <c r="J156" s="366">
        <v>319.47000000000003</v>
      </c>
      <c r="K156" s="230" t="e">
        <f>ROUND(J156*Order_Quote!#REF!,4)</f>
        <v>#REF!</v>
      </c>
      <c r="L156" s="242"/>
      <c r="M156" s="310"/>
      <c r="N156" s="187">
        <f t="shared" si="2"/>
        <v>0</v>
      </c>
      <c r="O156" s="52"/>
      <c r="P156" s="52"/>
    </row>
    <row r="157" spans="1:16" x14ac:dyDescent="0.3">
      <c r="A157" s="29" t="str">
        <f>IF(L157&gt;0,COUNT($A$7:A156)+COUNT(DWV!$A$8:$A$300)+COUNT('Large Dia. DWV'!$A$8:$A$121)+COUNT('SCH40'!$A$8:$A$601)+COUNT('Large Dia. SCH40'!$A$8:$A$34)+COUNT('SDR26'!$A$8:$A$118)+COUNT(SDR35G!$A$8:$A$226)+COUNT(SDR35SW!$A$8:$A$177)+1,"")</f>
        <v/>
      </c>
      <c r="B157" s="420"/>
      <c r="C157" s="421"/>
      <c r="D157" s="25" t="s">
        <v>4430</v>
      </c>
      <c r="E157" s="36">
        <v>29821569</v>
      </c>
      <c r="F157" s="10" t="s">
        <v>10247</v>
      </c>
      <c r="G157" s="37">
        <v>1</v>
      </c>
      <c r="H157" s="37" t="s">
        <v>6049</v>
      </c>
      <c r="I157" s="37" t="s">
        <v>6153</v>
      </c>
      <c r="J157" s="366">
        <v>121.78</v>
      </c>
      <c r="K157" s="230" t="e">
        <f>ROUND(J157*Order_Quote!#REF!,4)</f>
        <v>#REF!</v>
      </c>
      <c r="L157" s="242"/>
      <c r="M157" s="310"/>
      <c r="N157" s="187">
        <f t="shared" si="2"/>
        <v>0</v>
      </c>
      <c r="O157" s="52"/>
      <c r="P157" s="52"/>
    </row>
    <row r="158" spans="1:16" x14ac:dyDescent="0.3">
      <c r="A158" s="29" t="str">
        <f>IF(L158&gt;0,COUNT($A$7:A157)+COUNT(DWV!$A$8:$A$300)+COUNT('Large Dia. DWV'!$A$8:$A$121)+COUNT('SCH40'!$A$8:$A$601)+COUNT('Large Dia. SCH40'!$A$8:$A$34)+COUNT('SDR26'!$A$8:$A$118)+COUNT(SDR35G!$A$8:$A$226)+COUNT(SDR35SW!$A$8:$A$177)+1,"")</f>
        <v/>
      </c>
      <c r="B158" s="424"/>
      <c r="C158" s="425"/>
      <c r="D158" s="25" t="s">
        <v>4431</v>
      </c>
      <c r="E158" s="36">
        <v>29821577</v>
      </c>
      <c r="F158" s="10" t="s">
        <v>10248</v>
      </c>
      <c r="G158" s="37">
        <v>1</v>
      </c>
      <c r="H158" s="37" t="s">
        <v>6049</v>
      </c>
      <c r="I158" s="37" t="s">
        <v>6153</v>
      </c>
      <c r="J158" s="366">
        <v>169.09</v>
      </c>
      <c r="K158" s="230" t="e">
        <f>ROUND(J158*Order_Quote!#REF!,4)</f>
        <v>#REF!</v>
      </c>
      <c r="L158" s="242"/>
      <c r="M158" s="310"/>
      <c r="N158" s="187">
        <f t="shared" si="2"/>
        <v>0</v>
      </c>
      <c r="O158" s="52"/>
      <c r="P158" s="52"/>
    </row>
    <row r="159" spans="1:16" x14ac:dyDescent="0.3">
      <c r="A159" s="29" t="str">
        <f>IF(L159&gt;0,COUNT($A$7:A158)+COUNT(DWV!$A$8:$A$300)+COUNT('Large Dia. DWV'!$A$8:$A$121)+COUNT('SCH40'!$A$8:$A$601)+COUNT('Large Dia. SCH40'!$A$8:$A$34)+COUNT('SDR26'!$A$8:$A$118)+COUNT(SDR35G!$A$8:$A$226)+COUNT(SDR35SW!$A$8:$A$177)+1,"")</f>
        <v/>
      </c>
      <c r="B159" s="424"/>
      <c r="C159" s="425"/>
      <c r="D159" s="25" t="s">
        <v>4432</v>
      </c>
      <c r="E159" s="36">
        <v>29821585</v>
      </c>
      <c r="F159" s="10" t="s">
        <v>10249</v>
      </c>
      <c r="G159" s="37">
        <v>1</v>
      </c>
      <c r="H159" s="37" t="s">
        <v>6049</v>
      </c>
      <c r="I159" s="37" t="s">
        <v>6153</v>
      </c>
      <c r="J159" s="366">
        <v>285.89999999999998</v>
      </c>
      <c r="K159" s="230" t="e">
        <f>ROUND(J159*Order_Quote!#REF!,4)</f>
        <v>#REF!</v>
      </c>
      <c r="L159" s="242"/>
      <c r="M159" s="310"/>
      <c r="N159" s="187">
        <f t="shared" si="2"/>
        <v>0</v>
      </c>
      <c r="O159" s="52"/>
      <c r="P159" s="52"/>
    </row>
    <row r="160" spans="1:16" x14ac:dyDescent="0.3">
      <c r="A160" s="29" t="str">
        <f>IF(L160&gt;0,COUNT($A$7:A159)+COUNT(DWV!$A$8:$A$300)+COUNT('Large Dia. DWV'!$A$8:$A$121)+COUNT('SCH40'!$A$8:$A$601)+COUNT('Large Dia. SCH40'!$A$8:$A$34)+COUNT('SDR26'!$A$8:$A$118)+COUNT(SDR35G!$A$8:$A$226)+COUNT(SDR35SW!$A$8:$A$177)+1,"")</f>
        <v/>
      </c>
      <c r="B160" s="424"/>
      <c r="C160" s="425"/>
      <c r="D160" s="25" t="s">
        <v>4433</v>
      </c>
      <c r="E160" s="36">
        <v>29821593</v>
      </c>
      <c r="F160" s="10" t="s">
        <v>10250</v>
      </c>
      <c r="G160" s="37">
        <v>1</v>
      </c>
      <c r="H160" s="37" t="s">
        <v>6049</v>
      </c>
      <c r="I160" s="37" t="s">
        <v>6153</v>
      </c>
      <c r="J160" s="366">
        <v>474.72</v>
      </c>
      <c r="K160" s="230" t="e">
        <f>ROUND(J160*Order_Quote!#REF!,4)</f>
        <v>#REF!</v>
      </c>
      <c r="L160" s="242"/>
      <c r="M160" s="310"/>
      <c r="N160" s="187">
        <f t="shared" si="2"/>
        <v>0</v>
      </c>
      <c r="O160" s="52"/>
      <c r="P160" s="52"/>
    </row>
    <row r="161" spans="1:16" x14ac:dyDescent="0.3">
      <c r="A161" s="29" t="str">
        <f>IF(L161&gt;0,COUNT($A$7:A160)+COUNT(DWV!$A$8:$A$300)+COUNT('Large Dia. DWV'!$A$8:$A$121)+COUNT('SCH40'!$A$8:$A$601)+COUNT('Large Dia. SCH40'!$A$8:$A$34)+COUNT('SDR26'!$A$8:$A$118)+COUNT(SDR35G!$A$8:$A$226)+COUNT(SDR35SW!$A$8:$A$177)+1,"")</f>
        <v/>
      </c>
      <c r="B161" s="422"/>
      <c r="C161" s="423"/>
      <c r="D161" s="25" t="s">
        <v>4434</v>
      </c>
      <c r="E161" s="36">
        <v>29821607</v>
      </c>
      <c r="F161" s="10" t="s">
        <v>10251</v>
      </c>
      <c r="G161" s="37">
        <v>1</v>
      </c>
      <c r="H161" s="37" t="s">
        <v>6049</v>
      </c>
      <c r="I161" s="37" t="s">
        <v>6153</v>
      </c>
      <c r="J161" s="366">
        <v>750.93</v>
      </c>
      <c r="K161" s="230" t="e">
        <f>ROUND(J161*Order_Quote!#REF!,4)</f>
        <v>#REF!</v>
      </c>
      <c r="L161" s="242"/>
      <c r="M161" s="310"/>
      <c r="N161" s="187">
        <f t="shared" si="2"/>
        <v>0</v>
      </c>
      <c r="O161" s="52"/>
      <c r="P161" s="52"/>
    </row>
    <row r="162" spans="1:16" x14ac:dyDescent="0.3">
      <c r="A162" s="29" t="str">
        <f>IF(L162&gt;0,COUNT($A$7:A161)+COUNT(DWV!$A$8:$A$300)+COUNT('Large Dia. DWV'!$A$8:$A$121)+COUNT('SCH40'!$A$8:$A$601)+COUNT('Large Dia. SCH40'!$A$8:$A$34)+COUNT('SDR26'!$A$8:$A$118)+COUNT(SDR35G!$A$8:$A$226)+COUNT(SDR35SW!$A$8:$A$177)+1,"")</f>
        <v/>
      </c>
      <c r="B162" s="420"/>
      <c r="C162" s="421"/>
      <c r="D162" s="25" t="s">
        <v>4435</v>
      </c>
      <c r="E162" s="36">
        <v>29821615</v>
      </c>
      <c r="F162" s="10" t="s">
        <v>10252</v>
      </c>
      <c r="G162" s="37">
        <v>1</v>
      </c>
      <c r="H162" s="37" t="s">
        <v>6049</v>
      </c>
      <c r="I162" s="37" t="s">
        <v>6153</v>
      </c>
      <c r="J162" s="366">
        <v>121.78</v>
      </c>
      <c r="K162" s="230" t="e">
        <f>ROUND(J162*Order_Quote!#REF!,4)</f>
        <v>#REF!</v>
      </c>
      <c r="L162" s="242"/>
      <c r="M162" s="310"/>
      <c r="N162" s="187">
        <f t="shared" si="2"/>
        <v>0</v>
      </c>
      <c r="O162" s="52"/>
      <c r="P162" s="52"/>
    </row>
    <row r="163" spans="1:16" x14ac:dyDescent="0.3">
      <c r="A163" s="29" t="str">
        <f>IF(L163&gt;0,COUNT($A$7:A162)+COUNT(DWV!$A$8:$A$300)+COUNT('Large Dia. DWV'!$A$8:$A$121)+COUNT('SCH40'!$A$8:$A$601)+COUNT('Large Dia. SCH40'!$A$8:$A$34)+COUNT('SDR26'!$A$8:$A$118)+COUNT(SDR35G!$A$8:$A$226)+COUNT(SDR35SW!$A$8:$A$177)+1,"")</f>
        <v/>
      </c>
      <c r="B163" s="424"/>
      <c r="C163" s="425"/>
      <c r="D163" s="25" t="s">
        <v>4436</v>
      </c>
      <c r="E163" s="36">
        <v>29821623</v>
      </c>
      <c r="F163" s="10" t="s">
        <v>10253</v>
      </c>
      <c r="G163" s="37">
        <v>1</v>
      </c>
      <c r="H163" s="37" t="s">
        <v>6049</v>
      </c>
      <c r="I163" s="37" t="s">
        <v>6153</v>
      </c>
      <c r="J163" s="366">
        <v>165.04</v>
      </c>
      <c r="K163" s="230" t="e">
        <f>ROUND(J163*Order_Quote!#REF!,4)</f>
        <v>#REF!</v>
      </c>
      <c r="L163" s="242"/>
      <c r="M163" s="310"/>
      <c r="N163" s="187">
        <f t="shared" si="2"/>
        <v>0</v>
      </c>
      <c r="O163" s="52"/>
      <c r="P163" s="52"/>
    </row>
    <row r="164" spans="1:16" x14ac:dyDescent="0.3">
      <c r="A164" s="29" t="str">
        <f>IF(L164&gt;0,COUNT($A$7:A163)+COUNT(DWV!$A$8:$A$300)+COUNT('Large Dia. DWV'!$A$8:$A$121)+COUNT('SCH40'!$A$8:$A$601)+COUNT('Large Dia. SCH40'!$A$8:$A$34)+COUNT('SDR26'!$A$8:$A$118)+COUNT(SDR35G!$A$8:$A$226)+COUNT(SDR35SW!$A$8:$A$177)+1,"")</f>
        <v/>
      </c>
      <c r="B164" s="424"/>
      <c r="C164" s="425"/>
      <c r="D164" s="25" t="s">
        <v>4437</v>
      </c>
      <c r="E164" s="36">
        <v>29821631</v>
      </c>
      <c r="F164" s="10" t="s">
        <v>10254</v>
      </c>
      <c r="G164" s="37">
        <v>1</v>
      </c>
      <c r="H164" s="37" t="s">
        <v>6049</v>
      </c>
      <c r="I164" s="37" t="s">
        <v>6153</v>
      </c>
      <c r="J164" s="366">
        <v>320.39</v>
      </c>
      <c r="K164" s="230" t="e">
        <f>ROUND(J164*Order_Quote!#REF!,4)</f>
        <v>#REF!</v>
      </c>
      <c r="L164" s="242"/>
      <c r="M164" s="310"/>
      <c r="N164" s="187">
        <f t="shared" si="2"/>
        <v>0</v>
      </c>
      <c r="O164" s="52"/>
      <c r="P164" s="52"/>
    </row>
    <row r="165" spans="1:16" x14ac:dyDescent="0.3">
      <c r="A165" s="29" t="str">
        <f>IF(L165&gt;0,COUNT($A$7:A164)+COUNT(DWV!$A$8:$A$300)+COUNT('Large Dia. DWV'!$A$8:$A$121)+COUNT('SCH40'!$A$8:$A$601)+COUNT('Large Dia. SCH40'!$A$8:$A$34)+COUNT('SDR26'!$A$8:$A$118)+COUNT(SDR35G!$A$8:$A$226)+COUNT(SDR35SW!$A$8:$A$177)+1,"")</f>
        <v/>
      </c>
      <c r="B165" s="424"/>
      <c r="C165" s="425"/>
      <c r="D165" s="25" t="s">
        <v>4438</v>
      </c>
      <c r="E165" s="36">
        <v>29821640</v>
      </c>
      <c r="F165" s="10" t="s">
        <v>10255</v>
      </c>
      <c r="G165" s="37">
        <v>1</v>
      </c>
      <c r="H165" s="37" t="s">
        <v>6049</v>
      </c>
      <c r="I165" s="37" t="s">
        <v>6153</v>
      </c>
      <c r="J165" s="366">
        <v>518.55999999999995</v>
      </c>
      <c r="K165" s="230" t="e">
        <f>ROUND(J165*Order_Quote!#REF!,4)</f>
        <v>#REF!</v>
      </c>
      <c r="L165" s="242"/>
      <c r="M165" s="310"/>
      <c r="N165" s="187">
        <f t="shared" si="2"/>
        <v>0</v>
      </c>
      <c r="O165" s="52"/>
      <c r="P165" s="52"/>
    </row>
    <row r="166" spans="1:16" x14ac:dyDescent="0.3">
      <c r="A166" s="29" t="str">
        <f>IF(L166&gt;0,COUNT($A$7:A165)+COUNT(DWV!$A$8:$A$300)+COUNT('Large Dia. DWV'!$A$8:$A$121)+COUNT('SCH40'!$A$8:$A$601)+COUNT('Large Dia. SCH40'!$A$8:$A$34)+COUNT('SDR26'!$A$8:$A$118)+COUNT(SDR35G!$A$8:$A$226)+COUNT(SDR35SW!$A$8:$A$177)+1,"")</f>
        <v/>
      </c>
      <c r="B166" s="422"/>
      <c r="C166" s="423"/>
      <c r="D166" s="25" t="s">
        <v>4439</v>
      </c>
      <c r="E166" s="36">
        <v>29821658</v>
      </c>
      <c r="F166" s="10" t="s">
        <v>10256</v>
      </c>
      <c r="G166" s="37">
        <v>1</v>
      </c>
      <c r="H166" s="37" t="s">
        <v>6049</v>
      </c>
      <c r="I166" s="37" t="s">
        <v>6153</v>
      </c>
      <c r="J166" s="366">
        <v>710.03</v>
      </c>
      <c r="K166" s="230" t="e">
        <f>ROUND(J166*Order_Quote!#REF!,4)</f>
        <v>#REF!</v>
      </c>
      <c r="L166" s="242"/>
      <c r="M166" s="310"/>
      <c r="N166" s="187">
        <f t="shared" si="2"/>
        <v>0</v>
      </c>
      <c r="O166" s="52"/>
      <c r="P166" s="52"/>
    </row>
    <row r="167" spans="1:16" x14ac:dyDescent="0.3">
      <c r="A167" s="29" t="str">
        <f>IF(L167&gt;0,COUNT($A$7:A166)+COUNT(DWV!$A$8:$A$300)+COUNT('Large Dia. DWV'!$A$8:$A$121)+COUNT('SCH40'!$A$8:$A$601)+COUNT('Large Dia. SCH40'!$A$8:$A$34)+COUNT('SDR26'!$A$8:$A$118)+COUNT(SDR35G!$A$8:$A$226)+COUNT(SDR35SW!$A$8:$A$177)+1,"")</f>
        <v/>
      </c>
      <c r="B167" s="420"/>
      <c r="C167" s="421"/>
      <c r="D167" s="25" t="s">
        <v>4440</v>
      </c>
      <c r="E167" s="36">
        <v>29821666</v>
      </c>
      <c r="F167" s="10" t="s">
        <v>10257</v>
      </c>
      <c r="G167" s="37">
        <v>1</v>
      </c>
      <c r="H167" s="37" t="s">
        <v>6049</v>
      </c>
      <c r="I167" s="37" t="s">
        <v>6153</v>
      </c>
      <c r="J167" s="366">
        <v>121.78</v>
      </c>
      <c r="K167" s="230" t="e">
        <f>ROUND(J167*Order_Quote!#REF!,4)</f>
        <v>#REF!</v>
      </c>
      <c r="L167" s="242"/>
      <c r="M167" s="310"/>
      <c r="N167" s="187">
        <f t="shared" si="2"/>
        <v>0</v>
      </c>
      <c r="O167" s="52"/>
      <c r="P167" s="52"/>
    </row>
    <row r="168" spans="1:16" x14ac:dyDescent="0.3">
      <c r="A168" s="29" t="str">
        <f>IF(L168&gt;0,COUNT($A$7:A167)+COUNT(DWV!$A$8:$A$300)+COUNT('Large Dia. DWV'!$A$8:$A$121)+COUNT('SCH40'!$A$8:$A$601)+COUNT('Large Dia. SCH40'!$A$8:$A$34)+COUNT('SDR26'!$A$8:$A$118)+COUNT(SDR35G!$A$8:$A$226)+COUNT(SDR35SW!$A$8:$A$177)+1,"")</f>
        <v/>
      </c>
      <c r="B168" s="424"/>
      <c r="C168" s="425"/>
      <c r="D168" s="25" t="s">
        <v>4441</v>
      </c>
      <c r="E168" s="36">
        <v>29821674</v>
      </c>
      <c r="F168" s="10" t="s">
        <v>10258</v>
      </c>
      <c r="G168" s="37">
        <v>1</v>
      </c>
      <c r="H168" s="37" t="s">
        <v>6049</v>
      </c>
      <c r="I168" s="37" t="s">
        <v>6153</v>
      </c>
      <c r="J168" s="366">
        <v>169.09</v>
      </c>
      <c r="K168" s="230" t="e">
        <f>ROUND(J168*Order_Quote!#REF!,4)</f>
        <v>#REF!</v>
      </c>
      <c r="L168" s="242"/>
      <c r="M168" s="310"/>
      <c r="N168" s="187">
        <f t="shared" si="2"/>
        <v>0</v>
      </c>
      <c r="O168" s="52"/>
      <c r="P168" s="52"/>
    </row>
    <row r="169" spans="1:16" x14ac:dyDescent="0.3">
      <c r="A169" s="29" t="str">
        <f>IF(L169&gt;0,COUNT($A$7:A168)+COUNT(DWV!$A$8:$A$300)+COUNT('Large Dia. DWV'!$A$8:$A$121)+COUNT('SCH40'!$A$8:$A$601)+COUNT('Large Dia. SCH40'!$A$8:$A$34)+COUNT('SDR26'!$A$8:$A$118)+COUNT(SDR35G!$A$8:$A$226)+COUNT(SDR35SW!$A$8:$A$177)+1,"")</f>
        <v/>
      </c>
      <c r="B169" s="424"/>
      <c r="C169" s="425"/>
      <c r="D169" s="25" t="s">
        <v>4442</v>
      </c>
      <c r="E169" s="36">
        <v>29821682</v>
      </c>
      <c r="F169" s="10" t="s">
        <v>10259</v>
      </c>
      <c r="G169" s="37">
        <v>1</v>
      </c>
      <c r="H169" s="37" t="s">
        <v>6049</v>
      </c>
      <c r="I169" s="37" t="s">
        <v>6153</v>
      </c>
      <c r="J169" s="366">
        <v>285.89999999999998</v>
      </c>
      <c r="K169" s="230" t="e">
        <f>ROUND(J169*Order_Quote!#REF!,4)</f>
        <v>#REF!</v>
      </c>
      <c r="L169" s="242"/>
      <c r="M169" s="310"/>
      <c r="N169" s="187">
        <f t="shared" si="2"/>
        <v>0</v>
      </c>
      <c r="O169" s="52"/>
      <c r="P169" s="52"/>
    </row>
    <row r="170" spans="1:16" x14ac:dyDescent="0.3">
      <c r="A170" s="29" t="str">
        <f>IF(L170&gt;0,COUNT($A$7:A169)+COUNT(DWV!$A$8:$A$300)+COUNT('Large Dia. DWV'!$A$8:$A$121)+COUNT('SCH40'!$A$8:$A$601)+COUNT('Large Dia. SCH40'!$A$8:$A$34)+COUNT('SDR26'!$A$8:$A$118)+COUNT(SDR35G!$A$8:$A$226)+COUNT(SDR35SW!$A$8:$A$177)+1,"")</f>
        <v/>
      </c>
      <c r="B170" s="424"/>
      <c r="C170" s="425"/>
      <c r="D170" s="25" t="s">
        <v>4443</v>
      </c>
      <c r="E170" s="36">
        <v>29821690</v>
      </c>
      <c r="F170" s="10" t="s">
        <v>10260</v>
      </c>
      <c r="G170" s="37">
        <v>1</v>
      </c>
      <c r="H170" s="37" t="s">
        <v>6049</v>
      </c>
      <c r="I170" s="37" t="s">
        <v>6153</v>
      </c>
      <c r="J170" s="366">
        <v>474.72</v>
      </c>
      <c r="K170" s="230" t="e">
        <f>ROUND(J170*Order_Quote!#REF!,4)</f>
        <v>#REF!</v>
      </c>
      <c r="L170" s="242"/>
      <c r="M170" s="310"/>
      <c r="N170" s="187">
        <f t="shared" si="2"/>
        <v>0</v>
      </c>
      <c r="O170" s="52"/>
      <c r="P170" s="52"/>
    </row>
    <row r="171" spans="1:16" x14ac:dyDescent="0.3">
      <c r="A171" s="29" t="str">
        <f>IF(L171&gt;0,COUNT($A$7:A170)+COUNT(DWV!$A$8:$A$300)+COUNT('Large Dia. DWV'!$A$8:$A$121)+COUNT('SCH40'!$A$8:$A$601)+COUNT('Large Dia. SCH40'!$A$8:$A$34)+COUNT('SDR26'!$A$8:$A$118)+COUNT(SDR35G!$A$8:$A$226)+COUNT(SDR35SW!$A$8:$A$177)+1,"")</f>
        <v/>
      </c>
      <c r="B171" s="422"/>
      <c r="C171" s="423"/>
      <c r="D171" s="25" t="s">
        <v>4444</v>
      </c>
      <c r="E171" s="36">
        <v>29821704</v>
      </c>
      <c r="F171" s="10" t="s">
        <v>10261</v>
      </c>
      <c r="G171" s="37">
        <v>1</v>
      </c>
      <c r="H171" s="37" t="s">
        <v>6049</v>
      </c>
      <c r="I171" s="37" t="s">
        <v>6153</v>
      </c>
      <c r="J171" s="366">
        <v>750.93</v>
      </c>
      <c r="K171" s="230" t="e">
        <f>ROUND(J171*Order_Quote!#REF!,4)</f>
        <v>#REF!</v>
      </c>
      <c r="L171" s="242"/>
      <c r="M171" s="310"/>
      <c r="N171" s="187">
        <f t="shared" si="2"/>
        <v>0</v>
      </c>
      <c r="O171" s="52"/>
      <c r="P171" s="52"/>
    </row>
    <row r="172" spans="1:16" x14ac:dyDescent="0.3">
      <c r="A172" s="29" t="str">
        <f>IF(L172&gt;0,COUNT($A$7:A171)+COUNT(DWV!$A$8:$A$300)+COUNT('Large Dia. DWV'!$A$8:$A$121)+COUNT('SCH40'!$A$8:$A$601)+COUNT('Large Dia. SCH40'!$A$8:$A$34)+COUNT('SDR26'!$A$8:$A$118)+COUNT(SDR35G!$A$8:$A$226)+COUNT(SDR35SW!$A$8:$A$177)+1,"")</f>
        <v/>
      </c>
      <c r="B172" s="420"/>
      <c r="C172" s="421"/>
      <c r="D172" s="25" t="s">
        <v>4445</v>
      </c>
      <c r="E172" s="36">
        <v>29821712</v>
      </c>
      <c r="F172" s="10" t="s">
        <v>10262</v>
      </c>
      <c r="G172" s="37">
        <v>1</v>
      </c>
      <c r="H172" s="37" t="s">
        <v>6049</v>
      </c>
      <c r="I172" s="37" t="s">
        <v>6153</v>
      </c>
      <c r="J172" s="366">
        <v>121.78</v>
      </c>
      <c r="K172" s="230" t="e">
        <f>ROUND(J172*Order_Quote!#REF!,4)</f>
        <v>#REF!</v>
      </c>
      <c r="L172" s="242"/>
      <c r="M172" s="310"/>
      <c r="N172" s="187">
        <f t="shared" si="2"/>
        <v>0</v>
      </c>
      <c r="O172" s="52"/>
      <c r="P172" s="52"/>
    </row>
    <row r="173" spans="1:16" x14ac:dyDescent="0.3">
      <c r="A173" s="29" t="str">
        <f>IF(L173&gt;0,COUNT($A$7:A172)+COUNT(DWV!$A$8:$A$300)+COUNT('Large Dia. DWV'!$A$8:$A$121)+COUNT('SCH40'!$A$8:$A$601)+COUNT('Large Dia. SCH40'!$A$8:$A$34)+COUNT('SDR26'!$A$8:$A$118)+COUNT(SDR35G!$A$8:$A$226)+COUNT(SDR35SW!$A$8:$A$177)+1,"")</f>
        <v/>
      </c>
      <c r="B173" s="424"/>
      <c r="C173" s="425"/>
      <c r="D173" s="25" t="s">
        <v>4446</v>
      </c>
      <c r="E173" s="36">
        <v>29821720</v>
      </c>
      <c r="F173" s="10" t="s">
        <v>10263</v>
      </c>
      <c r="G173" s="37">
        <v>1</v>
      </c>
      <c r="H173" s="37" t="s">
        <v>6049</v>
      </c>
      <c r="I173" s="37" t="s">
        <v>6153</v>
      </c>
      <c r="J173" s="366">
        <v>165.04</v>
      </c>
      <c r="K173" s="230" t="e">
        <f>ROUND(J173*Order_Quote!#REF!,4)</f>
        <v>#REF!</v>
      </c>
      <c r="L173" s="242"/>
      <c r="M173" s="310"/>
      <c r="N173" s="187">
        <f t="shared" si="2"/>
        <v>0</v>
      </c>
      <c r="O173" s="52"/>
      <c r="P173" s="52"/>
    </row>
    <row r="174" spans="1:16" x14ac:dyDescent="0.3">
      <c r="A174" s="29" t="str">
        <f>IF(L174&gt;0,COUNT($A$7:A173)+COUNT(DWV!$A$8:$A$300)+COUNT('Large Dia. DWV'!$A$8:$A$121)+COUNT('SCH40'!$A$8:$A$601)+COUNT('Large Dia. SCH40'!$A$8:$A$34)+COUNT('SDR26'!$A$8:$A$118)+COUNT(SDR35G!$A$8:$A$226)+COUNT(SDR35SW!$A$8:$A$177)+1,"")</f>
        <v/>
      </c>
      <c r="B174" s="424"/>
      <c r="C174" s="425"/>
      <c r="D174" s="25" t="s">
        <v>4447</v>
      </c>
      <c r="E174" s="36">
        <v>29821739</v>
      </c>
      <c r="F174" s="10" t="s">
        <v>10264</v>
      </c>
      <c r="G174" s="37">
        <v>1</v>
      </c>
      <c r="H174" s="37" t="s">
        <v>6049</v>
      </c>
      <c r="I174" s="37" t="s">
        <v>6153</v>
      </c>
      <c r="J174" s="366">
        <v>320.39</v>
      </c>
      <c r="K174" s="230" t="e">
        <f>ROUND(J174*Order_Quote!#REF!,4)</f>
        <v>#REF!</v>
      </c>
      <c r="L174" s="242"/>
      <c r="M174" s="310"/>
      <c r="N174" s="187">
        <f t="shared" si="2"/>
        <v>0</v>
      </c>
      <c r="O174" s="52"/>
      <c r="P174" s="52"/>
    </row>
    <row r="175" spans="1:16" x14ac:dyDescent="0.3">
      <c r="A175" s="29" t="str">
        <f>IF(L175&gt;0,COUNT($A$7:A174)+COUNT(DWV!$A$8:$A$300)+COUNT('Large Dia. DWV'!$A$8:$A$121)+COUNT('SCH40'!$A$8:$A$601)+COUNT('Large Dia. SCH40'!$A$8:$A$34)+COUNT('SDR26'!$A$8:$A$118)+COUNT(SDR35G!$A$8:$A$226)+COUNT(SDR35SW!$A$8:$A$177)+1,"")</f>
        <v/>
      </c>
      <c r="B175" s="424"/>
      <c r="C175" s="425"/>
      <c r="D175" s="25" t="s">
        <v>4448</v>
      </c>
      <c r="E175" s="36">
        <v>29821747</v>
      </c>
      <c r="F175" s="10" t="s">
        <v>10265</v>
      </c>
      <c r="G175" s="37">
        <v>1</v>
      </c>
      <c r="H175" s="37" t="s">
        <v>6049</v>
      </c>
      <c r="I175" s="37" t="s">
        <v>6153</v>
      </c>
      <c r="J175" s="366">
        <v>518.52</v>
      </c>
      <c r="K175" s="230" t="e">
        <f>ROUND(J175*Order_Quote!#REF!,4)</f>
        <v>#REF!</v>
      </c>
      <c r="L175" s="242"/>
      <c r="M175" s="310"/>
      <c r="N175" s="187">
        <f t="shared" si="2"/>
        <v>0</v>
      </c>
      <c r="O175" s="52"/>
      <c r="P175" s="52"/>
    </row>
    <row r="176" spans="1:16" x14ac:dyDescent="0.3">
      <c r="A176" s="29" t="str">
        <f>IF(L176&gt;0,COUNT($A$7:A175)+COUNT(DWV!$A$8:$A$300)+COUNT('Large Dia. DWV'!$A$8:$A$121)+COUNT('SCH40'!$A$8:$A$601)+COUNT('Large Dia. SCH40'!$A$8:$A$34)+COUNT('SDR26'!$A$8:$A$118)+COUNT(SDR35G!$A$8:$A$226)+COUNT(SDR35SW!$A$8:$A$177)+1,"")</f>
        <v/>
      </c>
      <c r="B176" s="422"/>
      <c r="C176" s="423"/>
      <c r="D176" s="25" t="s">
        <v>4449</v>
      </c>
      <c r="E176" s="36">
        <v>29821755</v>
      </c>
      <c r="F176" s="10" t="s">
        <v>10266</v>
      </c>
      <c r="G176" s="37">
        <v>1</v>
      </c>
      <c r="H176" s="37" t="s">
        <v>6049</v>
      </c>
      <c r="I176" s="37" t="s">
        <v>6153</v>
      </c>
      <c r="J176" s="366">
        <v>710.03</v>
      </c>
      <c r="K176" s="230" t="e">
        <f>ROUND(J176*Order_Quote!#REF!,4)</f>
        <v>#REF!</v>
      </c>
      <c r="L176" s="242"/>
      <c r="M176" s="310"/>
      <c r="N176" s="187">
        <f t="shared" si="2"/>
        <v>0</v>
      </c>
      <c r="O176" s="52"/>
      <c r="P176" s="52"/>
    </row>
    <row r="177" spans="1:16" x14ac:dyDescent="0.3">
      <c r="A177" s="29" t="str">
        <f>IF(L177&gt;0,COUNT($A$7:A176)+COUNT(DWV!$A$8:$A$300)+COUNT('Large Dia. DWV'!$A$8:$A$121)+COUNT('SCH40'!$A$8:$A$601)+COUNT('Large Dia. SCH40'!$A$8:$A$34)+COUNT('SDR26'!$A$8:$A$118)+COUNT(SDR35G!$A$8:$A$226)+COUNT(SDR35SW!$A$8:$A$177)+1,"")</f>
        <v/>
      </c>
      <c r="B177" s="420"/>
      <c r="C177" s="421"/>
      <c r="D177" s="25" t="s">
        <v>4450</v>
      </c>
      <c r="E177" s="36">
        <v>29821763</v>
      </c>
      <c r="F177" s="10" t="s">
        <v>10267</v>
      </c>
      <c r="G177" s="37">
        <v>1</v>
      </c>
      <c r="H177" s="37" t="s">
        <v>6049</v>
      </c>
      <c r="I177" s="37" t="s">
        <v>6153</v>
      </c>
      <c r="J177" s="366">
        <v>121.78</v>
      </c>
      <c r="K177" s="230" t="e">
        <f>ROUND(J177*Order_Quote!#REF!,4)</f>
        <v>#REF!</v>
      </c>
      <c r="L177" s="242"/>
      <c r="M177" s="310"/>
      <c r="N177" s="187">
        <f t="shared" si="2"/>
        <v>0</v>
      </c>
      <c r="O177" s="52"/>
      <c r="P177" s="52"/>
    </row>
    <row r="178" spans="1:16" x14ac:dyDescent="0.3">
      <c r="A178" s="29" t="str">
        <f>IF(L178&gt;0,COUNT($A$7:A177)+COUNT(DWV!$A$8:$A$300)+COUNT('Large Dia. DWV'!$A$8:$A$121)+COUNT('SCH40'!$A$8:$A$601)+COUNT('Large Dia. SCH40'!$A$8:$A$34)+COUNT('SDR26'!$A$8:$A$118)+COUNT(SDR35G!$A$8:$A$226)+COUNT(SDR35SW!$A$8:$A$177)+1,"")</f>
        <v/>
      </c>
      <c r="B178" s="424"/>
      <c r="C178" s="425"/>
      <c r="D178" s="25" t="s">
        <v>4451</v>
      </c>
      <c r="E178" s="36">
        <v>29821771</v>
      </c>
      <c r="F178" s="10" t="s">
        <v>10268</v>
      </c>
      <c r="G178" s="37">
        <v>1</v>
      </c>
      <c r="H178" s="37" t="s">
        <v>6049</v>
      </c>
      <c r="I178" s="37" t="s">
        <v>6153</v>
      </c>
      <c r="J178" s="366">
        <v>169.09</v>
      </c>
      <c r="K178" s="230" t="e">
        <f>ROUND(J178*Order_Quote!#REF!,4)</f>
        <v>#REF!</v>
      </c>
      <c r="L178" s="242"/>
      <c r="M178" s="310"/>
      <c r="N178" s="187">
        <f t="shared" si="2"/>
        <v>0</v>
      </c>
      <c r="O178" s="52"/>
      <c r="P178" s="52"/>
    </row>
    <row r="179" spans="1:16" x14ac:dyDescent="0.3">
      <c r="A179" s="29" t="str">
        <f>IF(L179&gt;0,COUNT($A$7:A178)+COUNT(DWV!$A$8:$A$300)+COUNT('Large Dia. DWV'!$A$8:$A$121)+COUNT('SCH40'!$A$8:$A$601)+COUNT('Large Dia. SCH40'!$A$8:$A$34)+COUNT('SDR26'!$A$8:$A$118)+COUNT(SDR35G!$A$8:$A$226)+COUNT(SDR35SW!$A$8:$A$177)+1,"")</f>
        <v/>
      </c>
      <c r="B179" s="424"/>
      <c r="C179" s="425"/>
      <c r="D179" s="25" t="s">
        <v>4452</v>
      </c>
      <c r="E179" s="36">
        <v>29821780</v>
      </c>
      <c r="F179" s="10" t="s">
        <v>10269</v>
      </c>
      <c r="G179" s="37">
        <v>1</v>
      </c>
      <c r="H179" s="37" t="s">
        <v>6049</v>
      </c>
      <c r="I179" s="37" t="s">
        <v>6153</v>
      </c>
      <c r="J179" s="366">
        <v>285.89999999999998</v>
      </c>
      <c r="K179" s="230" t="e">
        <f>ROUND(J179*Order_Quote!#REF!,4)</f>
        <v>#REF!</v>
      </c>
      <c r="L179" s="242"/>
      <c r="M179" s="310"/>
      <c r="N179" s="187">
        <f t="shared" si="2"/>
        <v>0</v>
      </c>
      <c r="O179" s="52"/>
      <c r="P179" s="52"/>
    </row>
    <row r="180" spans="1:16" x14ac:dyDescent="0.3">
      <c r="A180" s="29" t="str">
        <f>IF(L180&gt;0,COUNT($A$7:A179)+COUNT(DWV!$A$8:$A$300)+COUNT('Large Dia. DWV'!$A$8:$A$121)+COUNT('SCH40'!$A$8:$A$601)+COUNT('Large Dia. SCH40'!$A$8:$A$34)+COUNT('SDR26'!$A$8:$A$118)+COUNT(SDR35G!$A$8:$A$226)+COUNT(SDR35SW!$A$8:$A$177)+1,"")</f>
        <v/>
      </c>
      <c r="B180" s="424"/>
      <c r="C180" s="425"/>
      <c r="D180" s="25" t="s">
        <v>4453</v>
      </c>
      <c r="E180" s="36">
        <v>29821798</v>
      </c>
      <c r="F180" s="10" t="s">
        <v>10270</v>
      </c>
      <c r="G180" s="37">
        <v>1</v>
      </c>
      <c r="H180" s="37" t="s">
        <v>6049</v>
      </c>
      <c r="I180" s="37" t="s">
        <v>6153</v>
      </c>
      <c r="J180" s="366">
        <v>474.72</v>
      </c>
      <c r="K180" s="230" t="e">
        <f>ROUND(J180*Order_Quote!#REF!,4)</f>
        <v>#REF!</v>
      </c>
      <c r="L180" s="242"/>
      <c r="M180" s="310"/>
      <c r="N180" s="187">
        <f t="shared" si="2"/>
        <v>0</v>
      </c>
      <c r="O180" s="52"/>
      <c r="P180" s="52"/>
    </row>
    <row r="181" spans="1:16" x14ac:dyDescent="0.3">
      <c r="A181" s="29" t="str">
        <f>IF(L181&gt;0,COUNT($A$7:A180)+COUNT(DWV!$A$8:$A$300)+COUNT('Large Dia. DWV'!$A$8:$A$121)+COUNT('SCH40'!$A$8:$A$601)+COUNT('Large Dia. SCH40'!$A$8:$A$34)+COUNT('SDR26'!$A$8:$A$118)+COUNT(SDR35G!$A$8:$A$226)+COUNT(SDR35SW!$A$8:$A$177)+1,"")</f>
        <v/>
      </c>
      <c r="B181" s="422"/>
      <c r="C181" s="423"/>
      <c r="D181" s="25" t="s">
        <v>4454</v>
      </c>
      <c r="E181" s="36">
        <v>29821801</v>
      </c>
      <c r="F181" s="10" t="s">
        <v>10271</v>
      </c>
      <c r="G181" s="37">
        <v>1</v>
      </c>
      <c r="H181" s="37" t="s">
        <v>6049</v>
      </c>
      <c r="I181" s="37" t="s">
        <v>6153</v>
      </c>
      <c r="J181" s="366">
        <v>750.93</v>
      </c>
      <c r="K181" s="230" t="e">
        <f>ROUND(J181*Order_Quote!#REF!,4)</f>
        <v>#REF!</v>
      </c>
      <c r="L181" s="242"/>
      <c r="M181" s="310"/>
      <c r="N181" s="187">
        <f t="shared" si="2"/>
        <v>0</v>
      </c>
      <c r="O181" s="52"/>
      <c r="P181" s="52"/>
    </row>
    <row r="182" spans="1:16" x14ac:dyDescent="0.3">
      <c r="A182" s="29" t="str">
        <f>IF(L182&gt;0,COUNT($A$7:A181)+COUNT(DWV!$A$8:$A$300)+COUNT('Large Dia. DWV'!$A$8:$A$121)+COUNT('SCH40'!$A$8:$A$601)+COUNT('Large Dia. SCH40'!$A$8:$A$34)+COUNT('SDR26'!$A$8:$A$118)+COUNT(SDR35G!$A$8:$A$226)+COUNT(SDR35SW!$A$8:$A$177)+1,"")</f>
        <v/>
      </c>
      <c r="B182" s="420"/>
      <c r="C182" s="421"/>
      <c r="D182" s="25" t="s">
        <v>4455</v>
      </c>
      <c r="E182" s="36">
        <v>29821813</v>
      </c>
      <c r="F182" s="10" t="s">
        <v>10272</v>
      </c>
      <c r="G182" s="37">
        <v>1</v>
      </c>
      <c r="H182" s="37" t="s">
        <v>6049</v>
      </c>
      <c r="I182" s="37" t="s">
        <v>6153</v>
      </c>
      <c r="J182" s="366">
        <v>121.78</v>
      </c>
      <c r="K182" s="230" t="e">
        <f>ROUND(J182*Order_Quote!#REF!,4)</f>
        <v>#REF!</v>
      </c>
      <c r="L182" s="242"/>
      <c r="M182" s="310"/>
      <c r="N182" s="187">
        <f t="shared" si="2"/>
        <v>0</v>
      </c>
      <c r="O182" s="52"/>
      <c r="P182" s="52"/>
    </row>
    <row r="183" spans="1:16" x14ac:dyDescent="0.3">
      <c r="A183" s="29" t="str">
        <f>IF(L183&gt;0,COUNT($A$7:A182)+COUNT(DWV!$A$8:$A$300)+COUNT('Large Dia. DWV'!$A$8:$A$121)+COUNT('SCH40'!$A$8:$A$601)+COUNT('Large Dia. SCH40'!$A$8:$A$34)+COUNT('SDR26'!$A$8:$A$118)+COUNT(SDR35G!$A$8:$A$226)+COUNT(SDR35SW!$A$8:$A$177)+1,"")</f>
        <v/>
      </c>
      <c r="B183" s="424"/>
      <c r="C183" s="425"/>
      <c r="D183" s="25" t="s">
        <v>4456</v>
      </c>
      <c r="E183" s="36">
        <v>29821828</v>
      </c>
      <c r="F183" s="10" t="s">
        <v>10273</v>
      </c>
      <c r="G183" s="37">
        <v>1</v>
      </c>
      <c r="H183" s="37" t="s">
        <v>6049</v>
      </c>
      <c r="I183" s="37" t="s">
        <v>6153</v>
      </c>
      <c r="J183" s="366">
        <v>165.04</v>
      </c>
      <c r="K183" s="230" t="e">
        <f>ROUND(J183*Order_Quote!#REF!,4)</f>
        <v>#REF!</v>
      </c>
      <c r="L183" s="242"/>
      <c r="M183" s="310"/>
      <c r="N183" s="187">
        <f t="shared" si="2"/>
        <v>0</v>
      </c>
      <c r="O183" s="52"/>
      <c r="P183" s="52"/>
    </row>
    <row r="184" spans="1:16" x14ac:dyDescent="0.3">
      <c r="A184" s="29" t="str">
        <f>IF(L184&gt;0,COUNT($A$7:A183)+COUNT(DWV!$A$8:$A$300)+COUNT('Large Dia. DWV'!$A$8:$A$121)+COUNT('SCH40'!$A$8:$A$601)+COUNT('Large Dia. SCH40'!$A$8:$A$34)+COUNT('SDR26'!$A$8:$A$118)+COUNT(SDR35G!$A$8:$A$226)+COUNT(SDR35SW!$A$8:$A$177)+1,"")</f>
        <v/>
      </c>
      <c r="B184" s="424"/>
      <c r="C184" s="425"/>
      <c r="D184" s="25" t="s">
        <v>4457</v>
      </c>
      <c r="E184" s="36">
        <v>29821836</v>
      </c>
      <c r="F184" s="10" t="s">
        <v>10274</v>
      </c>
      <c r="G184" s="37">
        <v>1</v>
      </c>
      <c r="H184" s="37" t="s">
        <v>6049</v>
      </c>
      <c r="I184" s="37" t="s">
        <v>6153</v>
      </c>
      <c r="J184" s="366">
        <v>320.39</v>
      </c>
      <c r="K184" s="230" t="e">
        <f>ROUND(J184*Order_Quote!#REF!,4)</f>
        <v>#REF!</v>
      </c>
      <c r="L184" s="242"/>
      <c r="M184" s="310"/>
      <c r="N184" s="187">
        <f t="shared" si="2"/>
        <v>0</v>
      </c>
      <c r="O184" s="52"/>
      <c r="P184" s="52"/>
    </row>
    <row r="185" spans="1:16" x14ac:dyDescent="0.3">
      <c r="A185" s="29" t="str">
        <f>IF(L185&gt;0,COUNT($A$7:A184)+COUNT(DWV!$A$8:$A$300)+COUNT('Large Dia. DWV'!$A$8:$A$121)+COUNT('SCH40'!$A$8:$A$601)+COUNT('Large Dia. SCH40'!$A$8:$A$34)+COUNT('SDR26'!$A$8:$A$118)+COUNT(SDR35G!$A$8:$A$226)+COUNT(SDR35SW!$A$8:$A$177)+1,"")</f>
        <v/>
      </c>
      <c r="B185" s="424"/>
      <c r="C185" s="425"/>
      <c r="D185" s="25" t="s">
        <v>4458</v>
      </c>
      <c r="E185" s="36">
        <v>29821844</v>
      </c>
      <c r="F185" s="10" t="s">
        <v>10275</v>
      </c>
      <c r="G185" s="37">
        <v>1</v>
      </c>
      <c r="H185" s="37" t="s">
        <v>6049</v>
      </c>
      <c r="I185" s="37" t="s">
        <v>6153</v>
      </c>
      <c r="J185" s="366">
        <v>518.52</v>
      </c>
      <c r="K185" s="230" t="e">
        <f>ROUND(J185*Order_Quote!#REF!,4)</f>
        <v>#REF!</v>
      </c>
      <c r="L185" s="242"/>
      <c r="M185" s="310"/>
      <c r="N185" s="187">
        <f t="shared" si="2"/>
        <v>0</v>
      </c>
      <c r="O185" s="52"/>
      <c r="P185" s="52"/>
    </row>
    <row r="186" spans="1:16" x14ac:dyDescent="0.3">
      <c r="A186" s="29" t="str">
        <f>IF(L186&gt;0,COUNT($A$7:A185)+COUNT(DWV!$A$8:$A$300)+COUNT('Large Dia. DWV'!$A$8:$A$121)+COUNT('SCH40'!$A$8:$A$601)+COUNT('Large Dia. SCH40'!$A$8:$A$34)+COUNT('SDR26'!$A$8:$A$118)+COUNT(SDR35G!$A$8:$A$226)+COUNT(SDR35SW!$A$8:$A$177)+1,"")</f>
        <v/>
      </c>
      <c r="B186" s="422"/>
      <c r="C186" s="423"/>
      <c r="D186" s="25" t="s">
        <v>4459</v>
      </c>
      <c r="E186" s="36">
        <v>29821852</v>
      </c>
      <c r="F186" s="10" t="s">
        <v>10276</v>
      </c>
      <c r="G186" s="37">
        <v>1</v>
      </c>
      <c r="H186" s="37" t="s">
        <v>6049</v>
      </c>
      <c r="I186" s="37" t="s">
        <v>6153</v>
      </c>
      <c r="J186" s="366">
        <v>710.03</v>
      </c>
      <c r="K186" s="230" t="e">
        <f>ROUND(J186*Order_Quote!#REF!,4)</f>
        <v>#REF!</v>
      </c>
      <c r="L186" s="242"/>
      <c r="M186" s="310"/>
      <c r="N186" s="187">
        <f t="shared" si="2"/>
        <v>0</v>
      </c>
      <c r="O186" s="52"/>
      <c r="P186" s="52"/>
    </row>
    <row r="187" spans="1:16" x14ac:dyDescent="0.3">
      <c r="A187" s="29" t="str">
        <f>IF(L187&gt;0,COUNT($A$7:A186)+COUNT(DWV!$A$8:$A$300)+COUNT('Large Dia. DWV'!$A$8:$A$121)+COUNT('SCH40'!$A$8:$A$601)+COUNT('Large Dia. SCH40'!$A$8:$A$34)+COUNT('SDR26'!$A$8:$A$118)+COUNT(SDR35G!$A$8:$A$226)+COUNT(SDR35SW!$A$8:$A$177)+1,"")</f>
        <v/>
      </c>
      <c r="B187" s="420"/>
      <c r="C187" s="421"/>
      <c r="D187" s="25" t="s">
        <v>4460</v>
      </c>
      <c r="E187" s="36">
        <v>29821860</v>
      </c>
      <c r="F187" s="10" t="s">
        <v>10277</v>
      </c>
      <c r="G187" s="37">
        <v>1</v>
      </c>
      <c r="H187" s="37" t="s">
        <v>6049</v>
      </c>
      <c r="I187" s="37" t="s">
        <v>6153</v>
      </c>
      <c r="J187" s="366">
        <v>121.78</v>
      </c>
      <c r="K187" s="230" t="e">
        <f>ROUND(J187*Order_Quote!#REF!,4)</f>
        <v>#REF!</v>
      </c>
      <c r="L187" s="242"/>
      <c r="M187" s="310"/>
      <c r="N187" s="187">
        <f t="shared" si="2"/>
        <v>0</v>
      </c>
      <c r="O187" s="52"/>
      <c r="P187" s="52"/>
    </row>
    <row r="188" spans="1:16" x14ac:dyDescent="0.3">
      <c r="A188" s="29" t="str">
        <f>IF(L188&gt;0,COUNT($A$7:A187)+COUNT(DWV!$A$8:$A$300)+COUNT('Large Dia. DWV'!$A$8:$A$121)+COUNT('SCH40'!$A$8:$A$601)+COUNT('Large Dia. SCH40'!$A$8:$A$34)+COUNT('SDR26'!$A$8:$A$118)+COUNT(SDR35G!$A$8:$A$226)+COUNT(SDR35SW!$A$8:$A$177)+1,"")</f>
        <v/>
      </c>
      <c r="B188" s="424"/>
      <c r="C188" s="425"/>
      <c r="D188" s="25" t="s">
        <v>4461</v>
      </c>
      <c r="E188" s="36">
        <v>29820139</v>
      </c>
      <c r="F188" s="10" t="s">
        <v>10278</v>
      </c>
      <c r="G188" s="37">
        <v>1</v>
      </c>
      <c r="H188" s="37" t="s">
        <v>6049</v>
      </c>
      <c r="I188" s="37" t="s">
        <v>6153</v>
      </c>
      <c r="J188" s="366">
        <v>162.1</v>
      </c>
      <c r="K188" s="230" t="e">
        <f>ROUND(J188*Order_Quote!#REF!,4)</f>
        <v>#REF!</v>
      </c>
      <c r="L188" s="242"/>
      <c r="M188" s="310"/>
      <c r="N188" s="187">
        <f t="shared" si="2"/>
        <v>0</v>
      </c>
      <c r="O188" s="52"/>
      <c r="P188" s="52"/>
    </row>
    <row r="189" spans="1:16" x14ac:dyDescent="0.3">
      <c r="A189" s="29" t="str">
        <f>IF(L189&gt;0,COUNT($A$7:A188)+COUNT(DWV!$A$8:$A$300)+COUNT('Large Dia. DWV'!$A$8:$A$121)+COUNT('SCH40'!$A$8:$A$601)+COUNT('Large Dia. SCH40'!$A$8:$A$34)+COUNT('SDR26'!$A$8:$A$118)+COUNT(SDR35G!$A$8:$A$226)+COUNT(SDR35SW!$A$8:$A$177)+1,"")</f>
        <v/>
      </c>
      <c r="B189" s="424"/>
      <c r="C189" s="425"/>
      <c r="D189" s="25" t="s">
        <v>4462</v>
      </c>
      <c r="E189" s="36">
        <v>29820147</v>
      </c>
      <c r="F189" s="10" t="s">
        <v>10279</v>
      </c>
      <c r="G189" s="37">
        <v>1</v>
      </c>
      <c r="H189" s="37" t="s">
        <v>6049</v>
      </c>
      <c r="I189" s="37" t="s">
        <v>6153</v>
      </c>
      <c r="J189" s="366">
        <v>301.42</v>
      </c>
      <c r="K189" s="230" t="e">
        <f>ROUND(J189*Order_Quote!#REF!,4)</f>
        <v>#REF!</v>
      </c>
      <c r="L189" s="242"/>
      <c r="M189" s="310"/>
      <c r="N189" s="187">
        <f t="shared" si="2"/>
        <v>0</v>
      </c>
      <c r="O189" s="52"/>
      <c r="P189" s="52"/>
    </row>
    <row r="190" spans="1:16" x14ac:dyDescent="0.3">
      <c r="A190" s="29" t="str">
        <f>IF(L190&gt;0,COUNT($A$7:A189)+COUNT(DWV!$A$8:$A$300)+COUNT('Large Dia. DWV'!$A$8:$A$121)+COUNT('SCH40'!$A$8:$A$601)+COUNT('Large Dia. SCH40'!$A$8:$A$34)+COUNT('SDR26'!$A$8:$A$118)+COUNT(SDR35G!$A$8:$A$226)+COUNT(SDR35SW!$A$8:$A$177)+1,"")</f>
        <v/>
      </c>
      <c r="B190" s="424"/>
      <c r="C190" s="425"/>
      <c r="D190" s="25" t="s">
        <v>4463</v>
      </c>
      <c r="E190" s="36">
        <v>29821879</v>
      </c>
      <c r="F190" s="10" t="s">
        <v>10280</v>
      </c>
      <c r="G190" s="37">
        <v>1</v>
      </c>
      <c r="H190" s="37" t="s">
        <v>6049</v>
      </c>
      <c r="I190" s="37" t="s">
        <v>6153</v>
      </c>
      <c r="J190" s="366">
        <v>526.6</v>
      </c>
      <c r="K190" s="230" t="e">
        <f>ROUND(J190*Order_Quote!#REF!,4)</f>
        <v>#REF!</v>
      </c>
      <c r="L190" s="242"/>
      <c r="M190" s="310"/>
      <c r="N190" s="187">
        <f t="shared" si="2"/>
        <v>0</v>
      </c>
      <c r="O190" s="52"/>
      <c r="P190" s="52"/>
    </row>
    <row r="191" spans="1:16" x14ac:dyDescent="0.3">
      <c r="A191" s="29" t="str">
        <f>IF(L191&gt;0,COUNT($A$7:A190)+COUNT(DWV!$A$8:$A$300)+COUNT('Large Dia. DWV'!$A$8:$A$121)+COUNT('SCH40'!$A$8:$A$601)+COUNT('Large Dia. SCH40'!$A$8:$A$34)+COUNT('SDR26'!$A$8:$A$118)+COUNT(SDR35G!$A$8:$A$226)+COUNT(SDR35SW!$A$8:$A$177)+1,"")</f>
        <v/>
      </c>
      <c r="B191" s="422"/>
      <c r="C191" s="423"/>
      <c r="D191" s="25" t="s">
        <v>4464</v>
      </c>
      <c r="E191" s="36">
        <v>29821887</v>
      </c>
      <c r="F191" s="10" t="s">
        <v>10281</v>
      </c>
      <c r="G191" s="37">
        <v>1</v>
      </c>
      <c r="H191" s="37" t="s">
        <v>6049</v>
      </c>
      <c r="I191" s="37" t="s">
        <v>6153</v>
      </c>
      <c r="J191" s="366">
        <v>681.49</v>
      </c>
      <c r="K191" s="230" t="e">
        <f>ROUND(J191*Order_Quote!#REF!,4)</f>
        <v>#REF!</v>
      </c>
      <c r="L191" s="242"/>
      <c r="M191" s="310"/>
      <c r="N191" s="187">
        <f t="shared" si="2"/>
        <v>0</v>
      </c>
      <c r="O191" s="52"/>
      <c r="P191" s="52"/>
    </row>
    <row r="192" spans="1:16" x14ac:dyDescent="0.3">
      <c r="A192" s="29" t="str">
        <f>IF(L192&gt;0,COUNT($A$7:A191)+COUNT(DWV!$A$8:$A$300)+COUNT('Large Dia. DWV'!$A$8:$A$121)+COUNT('SCH40'!$A$8:$A$601)+COUNT('Large Dia. SCH40'!$A$8:$A$34)+COUNT('SDR26'!$A$8:$A$118)+COUNT(SDR35G!$A$8:$A$226)+COUNT(SDR35SW!$A$8:$A$177)+1,"")</f>
        <v/>
      </c>
      <c r="B192" s="420"/>
      <c r="C192" s="421"/>
      <c r="D192" s="25" t="s">
        <v>4465</v>
      </c>
      <c r="E192" s="36">
        <v>29821895</v>
      </c>
      <c r="F192" s="10" t="s">
        <v>10282</v>
      </c>
      <c r="G192" s="37">
        <v>1</v>
      </c>
      <c r="H192" s="37" t="s">
        <v>6049</v>
      </c>
      <c r="I192" s="37" t="s">
        <v>6153</v>
      </c>
      <c r="J192" s="366">
        <v>121.78</v>
      </c>
      <c r="K192" s="230" t="e">
        <f>ROUND(J192*Order_Quote!#REF!,4)</f>
        <v>#REF!</v>
      </c>
      <c r="L192" s="242"/>
      <c r="M192" s="310"/>
      <c r="N192" s="187">
        <f t="shared" si="2"/>
        <v>0</v>
      </c>
      <c r="O192" s="52"/>
      <c r="P192" s="52"/>
    </row>
    <row r="193" spans="1:16" x14ac:dyDescent="0.3">
      <c r="A193" s="29" t="str">
        <f>IF(L193&gt;0,COUNT($A$7:A192)+COUNT(DWV!$A$8:$A$300)+COUNT('Large Dia. DWV'!$A$8:$A$121)+COUNT('SCH40'!$A$8:$A$601)+COUNT('Large Dia. SCH40'!$A$8:$A$34)+COUNT('SDR26'!$A$8:$A$118)+COUNT(SDR35G!$A$8:$A$226)+COUNT(SDR35SW!$A$8:$A$177)+1,"")</f>
        <v/>
      </c>
      <c r="B193" s="424"/>
      <c r="C193" s="425"/>
      <c r="D193" s="25" t="s">
        <v>4466</v>
      </c>
      <c r="E193" s="36">
        <v>29821909</v>
      </c>
      <c r="F193" s="10" t="s">
        <v>10283</v>
      </c>
      <c r="G193" s="37">
        <v>1</v>
      </c>
      <c r="H193" s="37">
        <v>120</v>
      </c>
      <c r="I193" s="37" t="s">
        <v>6153</v>
      </c>
      <c r="J193" s="366">
        <v>162.1</v>
      </c>
      <c r="K193" s="230" t="e">
        <f>ROUND(J193*Order_Quote!#REF!,4)</f>
        <v>#REF!</v>
      </c>
      <c r="L193" s="242"/>
      <c r="M193" s="310"/>
      <c r="N193" s="187">
        <f t="shared" si="2"/>
        <v>0</v>
      </c>
      <c r="O193" s="52"/>
      <c r="P193" s="52"/>
    </row>
    <row r="194" spans="1:16" x14ac:dyDescent="0.3">
      <c r="A194" s="29" t="str">
        <f>IF(L194&gt;0,COUNT($A$7:A193)+COUNT(DWV!$A$8:$A$300)+COUNT('Large Dia. DWV'!$A$8:$A$121)+COUNT('SCH40'!$A$8:$A$601)+COUNT('Large Dia. SCH40'!$A$8:$A$34)+COUNT('SDR26'!$A$8:$A$118)+COUNT(SDR35G!$A$8:$A$226)+COUNT(SDR35SW!$A$8:$A$177)+1,"")</f>
        <v/>
      </c>
      <c r="B194" s="424"/>
      <c r="C194" s="425"/>
      <c r="D194" s="25" t="s">
        <v>4467</v>
      </c>
      <c r="E194" s="36">
        <v>29821917</v>
      </c>
      <c r="F194" s="10" t="s">
        <v>10284</v>
      </c>
      <c r="G194" s="37">
        <v>1</v>
      </c>
      <c r="H194" s="37" t="s">
        <v>6049</v>
      </c>
      <c r="I194" s="37" t="s">
        <v>6153</v>
      </c>
      <c r="J194" s="366">
        <v>268.63</v>
      </c>
      <c r="K194" s="230" t="e">
        <f>ROUND(J194*Order_Quote!#REF!,4)</f>
        <v>#REF!</v>
      </c>
      <c r="L194" s="242"/>
      <c r="M194" s="310"/>
      <c r="N194" s="187">
        <f t="shared" si="2"/>
        <v>0</v>
      </c>
      <c r="O194" s="52"/>
      <c r="P194" s="52"/>
    </row>
    <row r="195" spans="1:16" x14ac:dyDescent="0.3">
      <c r="A195" s="29" t="str">
        <f>IF(L195&gt;0,COUNT($A$7:A194)+COUNT(DWV!$A$8:$A$300)+COUNT('Large Dia. DWV'!$A$8:$A$121)+COUNT('SCH40'!$A$8:$A$601)+COUNT('Large Dia. SCH40'!$A$8:$A$34)+COUNT('SDR26'!$A$8:$A$118)+COUNT(SDR35G!$A$8:$A$226)+COUNT(SDR35SW!$A$8:$A$177)+1,"")</f>
        <v/>
      </c>
      <c r="B195" s="424"/>
      <c r="C195" s="425"/>
      <c r="D195" s="25" t="s">
        <v>4468</v>
      </c>
      <c r="E195" s="36">
        <v>29821925</v>
      </c>
      <c r="F195" s="10" t="s">
        <v>10285</v>
      </c>
      <c r="G195" s="37">
        <v>1</v>
      </c>
      <c r="H195" s="37" t="s">
        <v>6049</v>
      </c>
      <c r="I195" s="37" t="s">
        <v>6153</v>
      </c>
      <c r="J195" s="366">
        <v>512.37</v>
      </c>
      <c r="K195" s="230" t="e">
        <f>ROUND(J195*Order_Quote!#REF!,4)</f>
        <v>#REF!</v>
      </c>
      <c r="L195" s="242"/>
      <c r="M195" s="310"/>
      <c r="N195" s="187">
        <f t="shared" si="2"/>
        <v>0</v>
      </c>
      <c r="O195" s="52"/>
      <c r="P195" s="52"/>
    </row>
    <row r="196" spans="1:16" x14ac:dyDescent="0.3">
      <c r="A196" s="29" t="str">
        <f>IF(L196&gt;0,COUNT($A$7:A195)+COUNT(DWV!$A$8:$A$300)+COUNT('Large Dia. DWV'!$A$8:$A$121)+COUNT('SCH40'!$A$8:$A$601)+COUNT('Large Dia. SCH40'!$A$8:$A$34)+COUNT('SDR26'!$A$8:$A$118)+COUNT(SDR35G!$A$8:$A$226)+COUNT(SDR35SW!$A$8:$A$177)+1,"")</f>
        <v/>
      </c>
      <c r="B196" s="422"/>
      <c r="C196" s="423"/>
      <c r="D196" s="25" t="s">
        <v>4469</v>
      </c>
      <c r="E196" s="36">
        <v>29821937</v>
      </c>
      <c r="F196" s="10" t="s">
        <v>10286</v>
      </c>
      <c r="G196" s="37">
        <v>1</v>
      </c>
      <c r="H196" s="37" t="s">
        <v>6049</v>
      </c>
      <c r="I196" s="37" t="s">
        <v>6153</v>
      </c>
      <c r="J196" s="366">
        <v>759.45</v>
      </c>
      <c r="K196" s="230" t="e">
        <f>ROUND(J196*Order_Quote!#REF!,4)</f>
        <v>#REF!</v>
      </c>
      <c r="L196" s="242"/>
      <c r="M196" s="310"/>
      <c r="N196" s="187">
        <f t="shared" si="2"/>
        <v>0</v>
      </c>
      <c r="O196" s="52"/>
      <c r="P196" s="52"/>
    </row>
    <row r="197" spans="1:16" x14ac:dyDescent="0.3">
      <c r="A197" s="29" t="str">
        <f>IF(L197&gt;0,COUNT($A$7:A196)+COUNT(DWV!$A$8:$A$300)+COUNT('Large Dia. DWV'!$A$8:$A$121)+COUNT('SCH40'!$A$8:$A$601)+COUNT('Large Dia. SCH40'!$A$8:$A$34)+COUNT('SDR26'!$A$8:$A$118)+COUNT(SDR35G!$A$8:$A$226)+COUNT(SDR35SW!$A$8:$A$177)+1,"")</f>
        <v/>
      </c>
      <c r="B197" s="420"/>
      <c r="C197" s="421"/>
      <c r="D197" s="25" t="s">
        <v>4470</v>
      </c>
      <c r="E197" s="36">
        <v>29821941</v>
      </c>
      <c r="F197" s="10" t="s">
        <v>10287</v>
      </c>
      <c r="G197" s="37">
        <v>1</v>
      </c>
      <c r="H197" s="37" t="s">
        <v>6049</v>
      </c>
      <c r="I197" s="37" t="s">
        <v>6153</v>
      </c>
      <c r="J197" s="366">
        <v>136.54</v>
      </c>
      <c r="K197" s="230" t="e">
        <f>ROUND(J197*Order_Quote!#REF!,4)</f>
        <v>#REF!</v>
      </c>
      <c r="L197" s="242"/>
      <c r="M197" s="310"/>
      <c r="N197" s="187">
        <f t="shared" si="2"/>
        <v>0</v>
      </c>
      <c r="O197" s="52"/>
      <c r="P197" s="52"/>
    </row>
    <row r="198" spans="1:16" x14ac:dyDescent="0.3">
      <c r="A198" s="29" t="str">
        <f>IF(L198&gt;0,COUNT($A$7:A197)+COUNT(DWV!$A$8:$A$300)+COUNT('Large Dia. DWV'!$A$8:$A$121)+COUNT('SCH40'!$A$8:$A$601)+COUNT('Large Dia. SCH40'!$A$8:$A$34)+COUNT('SDR26'!$A$8:$A$118)+COUNT(SDR35G!$A$8:$A$226)+COUNT(SDR35SW!$A$8:$A$177)+1,"")</f>
        <v/>
      </c>
      <c r="B198" s="424"/>
      <c r="C198" s="425"/>
      <c r="D198" s="25" t="s">
        <v>4471</v>
      </c>
      <c r="E198" s="36">
        <v>29820155</v>
      </c>
      <c r="F198" s="10" t="s">
        <v>10288</v>
      </c>
      <c r="G198" s="37">
        <v>1</v>
      </c>
      <c r="H198" s="37" t="s">
        <v>6049</v>
      </c>
      <c r="I198" s="37" t="s">
        <v>6153</v>
      </c>
      <c r="J198" s="366">
        <v>333.39</v>
      </c>
      <c r="K198" s="230" t="e">
        <f>ROUND(J198*Order_Quote!#REF!,4)</f>
        <v>#REF!</v>
      </c>
      <c r="L198" s="242"/>
      <c r="M198" s="310"/>
      <c r="N198" s="187">
        <f t="shared" si="2"/>
        <v>0</v>
      </c>
      <c r="O198" s="52"/>
      <c r="P198" s="52"/>
    </row>
    <row r="199" spans="1:16" x14ac:dyDescent="0.3">
      <c r="A199" s="29" t="str">
        <f>IF(L199&gt;0,COUNT($A$7:A198)+COUNT(DWV!$A$8:$A$300)+COUNT('Large Dia. DWV'!$A$8:$A$121)+COUNT('SCH40'!$A$8:$A$601)+COUNT('Large Dia. SCH40'!$A$8:$A$34)+COUNT('SDR26'!$A$8:$A$118)+COUNT(SDR35G!$A$8:$A$226)+COUNT(SDR35SW!$A$8:$A$177)+1,"")</f>
        <v/>
      </c>
      <c r="B199" s="424"/>
      <c r="C199" s="425"/>
      <c r="D199" s="25" t="s">
        <v>4472</v>
      </c>
      <c r="E199" s="36">
        <v>29820163</v>
      </c>
      <c r="F199" s="10" t="s">
        <v>10289</v>
      </c>
      <c r="G199" s="37">
        <v>1</v>
      </c>
      <c r="H199" s="37" t="s">
        <v>6049</v>
      </c>
      <c r="I199" s="37" t="s">
        <v>6153</v>
      </c>
      <c r="J199" s="366">
        <v>403.72</v>
      </c>
      <c r="K199" s="230" t="e">
        <f>ROUND(J199*Order_Quote!#REF!,4)</f>
        <v>#REF!</v>
      </c>
      <c r="L199" s="242"/>
      <c r="M199" s="310"/>
      <c r="N199" s="187">
        <f t="shared" si="2"/>
        <v>0</v>
      </c>
      <c r="O199" s="52"/>
      <c r="P199" s="52"/>
    </row>
    <row r="200" spans="1:16" x14ac:dyDescent="0.3">
      <c r="A200" s="29" t="str">
        <f>IF(L200&gt;0,COUNT($A$7:A199)+COUNT(DWV!$A$8:$A$300)+COUNT('Large Dia. DWV'!$A$8:$A$121)+COUNT('SCH40'!$A$8:$A$601)+COUNT('Large Dia. SCH40'!$A$8:$A$34)+COUNT('SDR26'!$A$8:$A$118)+COUNT(SDR35G!$A$8:$A$226)+COUNT(SDR35SW!$A$8:$A$177)+1,"")</f>
        <v/>
      </c>
      <c r="B200" s="424"/>
      <c r="C200" s="425"/>
      <c r="D200" s="25" t="s">
        <v>4473</v>
      </c>
      <c r="E200" s="36">
        <v>29821950</v>
      </c>
      <c r="F200" s="10" t="s">
        <v>10290</v>
      </c>
      <c r="G200" s="37">
        <v>1</v>
      </c>
      <c r="H200" s="37" t="s">
        <v>6049</v>
      </c>
      <c r="I200" s="37" t="s">
        <v>6153</v>
      </c>
      <c r="J200" s="366">
        <v>711.64</v>
      </c>
      <c r="K200" s="230" t="e">
        <f>ROUND(J200*Order_Quote!#REF!,4)</f>
        <v>#REF!</v>
      </c>
      <c r="L200" s="242"/>
      <c r="M200" s="310"/>
      <c r="N200" s="187">
        <f t="shared" si="2"/>
        <v>0</v>
      </c>
      <c r="O200" s="52"/>
      <c r="P200" s="52"/>
    </row>
    <row r="201" spans="1:16" x14ac:dyDescent="0.3">
      <c r="A201" s="29" t="str">
        <f>IF(L201&gt;0,COUNT($A$7:A200)+COUNT(DWV!$A$8:$A$300)+COUNT('Large Dia. DWV'!$A$8:$A$121)+COUNT('SCH40'!$A$8:$A$601)+COUNT('Large Dia. SCH40'!$A$8:$A$34)+COUNT('SDR26'!$A$8:$A$118)+COUNT(SDR35G!$A$8:$A$226)+COUNT(SDR35SW!$A$8:$A$177)+1,"")</f>
        <v/>
      </c>
      <c r="B201" s="422"/>
      <c r="C201" s="423"/>
      <c r="D201" s="25" t="s">
        <v>4474</v>
      </c>
      <c r="E201" s="36">
        <v>29821968</v>
      </c>
      <c r="F201" s="10" t="s">
        <v>10291</v>
      </c>
      <c r="G201" s="37">
        <v>1</v>
      </c>
      <c r="H201" s="37" t="s">
        <v>6049</v>
      </c>
      <c r="I201" s="37" t="s">
        <v>6153</v>
      </c>
      <c r="J201" s="366">
        <v>1094.72</v>
      </c>
      <c r="K201" s="230" t="e">
        <f>ROUND(J201*Order_Quote!#REF!,4)</f>
        <v>#REF!</v>
      </c>
      <c r="L201" s="242"/>
      <c r="M201" s="310"/>
      <c r="N201" s="187">
        <f t="shared" si="2"/>
        <v>0</v>
      </c>
      <c r="O201" s="52"/>
      <c r="P201" s="52"/>
    </row>
    <row r="202" spans="1:16" x14ac:dyDescent="0.3">
      <c r="A202" s="29" t="str">
        <f>IF(L202&gt;0,COUNT($A$7:A201)+COUNT(DWV!$A$8:$A$300)+COUNT('Large Dia. DWV'!$A$8:$A$121)+COUNT('SCH40'!$A$8:$A$601)+COUNT('Large Dia. SCH40'!$A$8:$A$34)+COUNT('SDR26'!$A$8:$A$118)+COUNT(SDR35G!$A$8:$A$226)+COUNT(SDR35SW!$A$8:$A$177)+1,"")</f>
        <v/>
      </c>
      <c r="B202" s="420"/>
      <c r="C202" s="421"/>
      <c r="D202" s="25" t="s">
        <v>4475</v>
      </c>
      <c r="E202" s="36">
        <v>29821976</v>
      </c>
      <c r="F202" s="10" t="s">
        <v>10292</v>
      </c>
      <c r="G202" s="37">
        <v>1</v>
      </c>
      <c r="H202" s="37" t="s">
        <v>6049</v>
      </c>
      <c r="I202" s="37" t="s">
        <v>6153</v>
      </c>
      <c r="J202" s="366">
        <v>136.54</v>
      </c>
      <c r="K202" s="230" t="e">
        <f>ROUND(J202*Order_Quote!#REF!,4)</f>
        <v>#REF!</v>
      </c>
      <c r="L202" s="242"/>
      <c r="M202" s="310"/>
      <c r="N202" s="187">
        <f t="shared" ref="N202:N240" si="3">L202/G202</f>
        <v>0</v>
      </c>
      <c r="O202" s="52"/>
      <c r="P202" s="52"/>
    </row>
    <row r="203" spans="1:16" x14ac:dyDescent="0.3">
      <c r="A203" s="29" t="str">
        <f>IF(L203&gt;0,COUNT($A$7:A202)+COUNT(DWV!$A$8:$A$300)+COUNT('Large Dia. DWV'!$A$8:$A$121)+COUNT('SCH40'!$A$8:$A$601)+COUNT('Large Dia. SCH40'!$A$8:$A$34)+COUNT('SDR26'!$A$8:$A$118)+COUNT(SDR35G!$A$8:$A$226)+COUNT(SDR35SW!$A$8:$A$177)+1,"")</f>
        <v/>
      </c>
      <c r="B203" s="424"/>
      <c r="C203" s="425"/>
      <c r="D203" s="25" t="s">
        <v>4476</v>
      </c>
      <c r="E203" s="36">
        <v>29821984</v>
      </c>
      <c r="F203" s="10" t="s">
        <v>10293</v>
      </c>
      <c r="G203" s="37">
        <v>1</v>
      </c>
      <c r="H203" s="37" t="s">
        <v>6049</v>
      </c>
      <c r="I203" s="37" t="s">
        <v>6153</v>
      </c>
      <c r="J203" s="366">
        <v>353.96</v>
      </c>
      <c r="K203" s="230" t="e">
        <f>ROUND(J203*Order_Quote!#REF!,4)</f>
        <v>#REF!</v>
      </c>
      <c r="L203" s="242"/>
      <c r="M203" s="310"/>
      <c r="N203" s="187">
        <f t="shared" si="3"/>
        <v>0</v>
      </c>
      <c r="O203" s="52"/>
      <c r="P203" s="52"/>
    </row>
    <row r="204" spans="1:16" x14ac:dyDescent="0.3">
      <c r="A204" s="29" t="str">
        <f>IF(L204&gt;0,COUNT($A$7:A203)+COUNT(DWV!$A$8:$A$300)+COUNT('Large Dia. DWV'!$A$8:$A$121)+COUNT('SCH40'!$A$8:$A$601)+COUNT('Large Dia. SCH40'!$A$8:$A$34)+COUNT('SDR26'!$A$8:$A$118)+COUNT(SDR35G!$A$8:$A$226)+COUNT(SDR35SW!$A$8:$A$177)+1,"")</f>
        <v/>
      </c>
      <c r="B204" s="424"/>
      <c r="C204" s="425"/>
      <c r="D204" s="25" t="s">
        <v>4477</v>
      </c>
      <c r="E204" s="36">
        <v>29821998</v>
      </c>
      <c r="F204" s="10" t="s">
        <v>10294</v>
      </c>
      <c r="G204" s="37">
        <v>1</v>
      </c>
      <c r="H204" s="37" t="s">
        <v>6049</v>
      </c>
      <c r="I204" s="37" t="s">
        <v>6153</v>
      </c>
      <c r="J204" s="366">
        <v>469.47</v>
      </c>
      <c r="K204" s="230" t="e">
        <f>ROUND(J204*Order_Quote!#REF!,4)</f>
        <v>#REF!</v>
      </c>
      <c r="L204" s="242"/>
      <c r="M204" s="310"/>
      <c r="N204" s="187">
        <f t="shared" si="3"/>
        <v>0</v>
      </c>
      <c r="O204" s="52"/>
      <c r="P204" s="52"/>
    </row>
    <row r="205" spans="1:16" x14ac:dyDescent="0.3">
      <c r="A205" s="29" t="str">
        <f>IF(L205&gt;0,COUNT($A$7:A204)+COUNT(DWV!$A$8:$A$300)+COUNT('Large Dia. DWV'!$A$8:$A$121)+COUNT('SCH40'!$A$8:$A$601)+COUNT('Large Dia. SCH40'!$A$8:$A$34)+COUNT('SDR26'!$A$8:$A$118)+COUNT(SDR35G!$A$8:$A$226)+COUNT(SDR35SW!$A$8:$A$177)+1,"")</f>
        <v/>
      </c>
      <c r="B205" s="424"/>
      <c r="C205" s="425"/>
      <c r="D205" s="25" t="s">
        <v>4478</v>
      </c>
      <c r="E205" s="36">
        <v>29822000</v>
      </c>
      <c r="F205" s="10" t="s">
        <v>10295</v>
      </c>
      <c r="G205" s="37">
        <v>1</v>
      </c>
      <c r="H205" s="37" t="s">
        <v>6049</v>
      </c>
      <c r="I205" s="37" t="s">
        <v>6153</v>
      </c>
      <c r="J205" s="366">
        <v>743.1</v>
      </c>
      <c r="K205" s="230" t="e">
        <f>ROUND(J205*Order_Quote!#REF!,4)</f>
        <v>#REF!</v>
      </c>
      <c r="L205" s="242"/>
      <c r="M205" s="310"/>
      <c r="N205" s="187">
        <f t="shared" si="3"/>
        <v>0</v>
      </c>
      <c r="O205" s="52"/>
      <c r="P205" s="52"/>
    </row>
    <row r="206" spans="1:16" x14ac:dyDescent="0.3">
      <c r="A206" s="29" t="str">
        <f>IF(L206&gt;0,COUNT($A$7:A205)+COUNT(DWV!$A$8:$A$300)+COUNT('Large Dia. DWV'!$A$8:$A$121)+COUNT('SCH40'!$A$8:$A$601)+COUNT('Large Dia. SCH40'!$A$8:$A$34)+COUNT('SDR26'!$A$8:$A$118)+COUNT(SDR35G!$A$8:$A$226)+COUNT(SDR35SW!$A$8:$A$177)+1,"")</f>
        <v/>
      </c>
      <c r="B206" s="422"/>
      <c r="C206" s="423"/>
      <c r="D206" s="25" t="s">
        <v>4479</v>
      </c>
      <c r="E206" s="36">
        <v>29822018</v>
      </c>
      <c r="F206" s="10" t="s">
        <v>10296</v>
      </c>
      <c r="G206" s="37">
        <v>1</v>
      </c>
      <c r="H206" s="37" t="s">
        <v>6049</v>
      </c>
      <c r="I206" s="37" t="s">
        <v>6153</v>
      </c>
      <c r="J206" s="366">
        <v>992.65</v>
      </c>
      <c r="K206" s="230" t="e">
        <f>ROUND(J206*Order_Quote!#REF!,4)</f>
        <v>#REF!</v>
      </c>
      <c r="L206" s="242"/>
      <c r="M206" s="310"/>
      <c r="N206" s="187">
        <f t="shared" si="3"/>
        <v>0</v>
      </c>
      <c r="O206" s="52"/>
      <c r="P206" s="52"/>
    </row>
    <row r="207" spans="1:16" x14ac:dyDescent="0.3">
      <c r="A207" s="29" t="str">
        <f>IF(L207&gt;0,COUNT($A$7:A206)+COUNT(DWV!$A$8:$A$300)+COUNT('Large Dia. DWV'!$A$8:$A$121)+COUNT('SCH40'!$A$8:$A$601)+COUNT('Large Dia. SCH40'!$A$8:$A$34)+COUNT('SDR26'!$A$8:$A$118)+COUNT(SDR35G!$A$8:$A$226)+COUNT(SDR35SW!$A$8:$A$177)+1,"")</f>
        <v/>
      </c>
      <c r="B207" s="420"/>
      <c r="C207" s="421"/>
      <c r="D207" s="25" t="s">
        <v>4480</v>
      </c>
      <c r="E207" s="36">
        <v>29822026</v>
      </c>
      <c r="F207" s="10" t="s">
        <v>10297</v>
      </c>
      <c r="G207" s="37">
        <v>1</v>
      </c>
      <c r="H207" s="37" t="s">
        <v>6049</v>
      </c>
      <c r="I207" s="37" t="s">
        <v>6153</v>
      </c>
      <c r="J207" s="366">
        <v>45.86</v>
      </c>
      <c r="K207" s="230" t="e">
        <f>ROUND(J207*Order_Quote!#REF!,4)</f>
        <v>#REF!</v>
      </c>
      <c r="L207" s="242"/>
      <c r="M207" s="310"/>
      <c r="N207" s="187">
        <f t="shared" si="3"/>
        <v>0</v>
      </c>
      <c r="O207" s="52"/>
      <c r="P207" s="52"/>
    </row>
    <row r="208" spans="1:16" x14ac:dyDescent="0.3">
      <c r="A208" s="29" t="str">
        <f>IF(L208&gt;0,COUNT($A$7:A207)+COUNT(DWV!$A$8:$A$300)+COUNT('Large Dia. DWV'!$A$8:$A$121)+COUNT('SCH40'!$A$8:$A$601)+COUNT('Large Dia. SCH40'!$A$8:$A$34)+COUNT('SDR26'!$A$8:$A$118)+COUNT(SDR35G!$A$8:$A$226)+COUNT(SDR35SW!$A$8:$A$177)+1,"")</f>
        <v/>
      </c>
      <c r="B208" s="424"/>
      <c r="C208" s="425"/>
      <c r="D208" s="25" t="s">
        <v>4481</v>
      </c>
      <c r="E208" s="36">
        <v>29822034</v>
      </c>
      <c r="F208" s="10" t="s">
        <v>10298</v>
      </c>
      <c r="G208" s="37">
        <v>1</v>
      </c>
      <c r="H208" s="37" t="s">
        <v>6049</v>
      </c>
      <c r="I208" s="37" t="s">
        <v>6153</v>
      </c>
      <c r="J208" s="366">
        <v>95.4</v>
      </c>
      <c r="K208" s="230" t="e">
        <f>ROUND(J208*Order_Quote!#REF!,4)</f>
        <v>#REF!</v>
      </c>
      <c r="L208" s="242"/>
      <c r="M208" s="310"/>
      <c r="N208" s="187">
        <f t="shared" si="3"/>
        <v>0</v>
      </c>
      <c r="O208" s="52"/>
      <c r="P208" s="52"/>
    </row>
    <row r="209" spans="1:16" x14ac:dyDescent="0.3">
      <c r="A209" s="29" t="str">
        <f>IF(L209&gt;0,COUNT($A$7:A208)+COUNT(DWV!$A$8:$A$300)+COUNT('Large Dia. DWV'!$A$8:$A$121)+COUNT('SCH40'!$A$8:$A$601)+COUNT('Large Dia. SCH40'!$A$8:$A$34)+COUNT('SDR26'!$A$8:$A$118)+COUNT(SDR35G!$A$8:$A$226)+COUNT(SDR35SW!$A$8:$A$177)+1,"")</f>
        <v/>
      </c>
      <c r="B209" s="424"/>
      <c r="C209" s="425"/>
      <c r="D209" s="25" t="s">
        <v>4482</v>
      </c>
      <c r="E209" s="36">
        <v>29822042</v>
      </c>
      <c r="F209" s="10" t="s">
        <v>10299</v>
      </c>
      <c r="G209" s="37">
        <v>1</v>
      </c>
      <c r="H209" s="37" t="s">
        <v>6049</v>
      </c>
      <c r="I209" s="37" t="s">
        <v>6153</v>
      </c>
      <c r="J209" s="366">
        <v>168.49</v>
      </c>
      <c r="K209" s="230" t="e">
        <f>ROUND(J209*Order_Quote!#REF!,4)</f>
        <v>#REF!</v>
      </c>
      <c r="L209" s="242"/>
      <c r="M209" s="310"/>
      <c r="N209" s="187">
        <f t="shared" si="3"/>
        <v>0</v>
      </c>
      <c r="O209" s="52"/>
      <c r="P209" s="52"/>
    </row>
    <row r="210" spans="1:16" x14ac:dyDescent="0.3">
      <c r="A210" s="29" t="str">
        <f>IF(L210&gt;0,COUNT($A$7:A209)+COUNT(DWV!$A$8:$A$300)+COUNT('Large Dia. DWV'!$A$8:$A$121)+COUNT('SCH40'!$A$8:$A$601)+COUNT('Large Dia. SCH40'!$A$8:$A$34)+COUNT('SDR26'!$A$8:$A$118)+COUNT(SDR35G!$A$8:$A$226)+COUNT(SDR35SW!$A$8:$A$177)+1,"")</f>
        <v/>
      </c>
      <c r="B210" s="424"/>
      <c r="C210" s="425"/>
      <c r="D210" s="25" t="s">
        <v>4483</v>
      </c>
      <c r="E210" s="36">
        <v>29822050</v>
      </c>
      <c r="F210" s="10" t="s">
        <v>10300</v>
      </c>
      <c r="G210" s="37">
        <v>1</v>
      </c>
      <c r="H210" s="37" t="s">
        <v>6049</v>
      </c>
      <c r="I210" s="37" t="s">
        <v>6153</v>
      </c>
      <c r="J210" s="366">
        <v>252.51</v>
      </c>
      <c r="K210" s="230" t="e">
        <f>ROUND(J210*Order_Quote!#REF!,4)</f>
        <v>#REF!</v>
      </c>
      <c r="L210" s="242"/>
      <c r="M210" s="310"/>
      <c r="N210" s="187">
        <f t="shared" si="3"/>
        <v>0</v>
      </c>
      <c r="O210" s="52"/>
      <c r="P210" s="52"/>
    </row>
    <row r="211" spans="1:16" x14ac:dyDescent="0.3">
      <c r="A211" s="29" t="str">
        <f>IF(L211&gt;0,COUNT($A$7:A210)+COUNT(DWV!$A$8:$A$300)+COUNT('Large Dia. DWV'!$A$8:$A$121)+COUNT('SCH40'!$A$8:$A$601)+COUNT('Large Dia. SCH40'!$A$8:$A$34)+COUNT('SDR26'!$A$8:$A$118)+COUNT(SDR35G!$A$8:$A$226)+COUNT(SDR35SW!$A$8:$A$177)+1,"")</f>
        <v/>
      </c>
      <c r="B211" s="422"/>
      <c r="C211" s="423"/>
      <c r="D211" s="25" t="s">
        <v>4484</v>
      </c>
      <c r="E211" s="36">
        <v>29822069</v>
      </c>
      <c r="F211" s="10" t="s">
        <v>10301</v>
      </c>
      <c r="G211" s="37">
        <v>1</v>
      </c>
      <c r="H211" s="37" t="s">
        <v>6049</v>
      </c>
      <c r="I211" s="37" t="s">
        <v>6153</v>
      </c>
      <c r="J211" s="366">
        <v>371.72</v>
      </c>
      <c r="K211" s="230" t="e">
        <f>ROUND(J211*Order_Quote!#REF!,4)</f>
        <v>#REF!</v>
      </c>
      <c r="L211" s="242"/>
      <c r="M211" s="310"/>
      <c r="N211" s="187">
        <f t="shared" si="3"/>
        <v>0</v>
      </c>
      <c r="O211" s="52"/>
      <c r="P211" s="52"/>
    </row>
    <row r="212" spans="1:16" x14ac:dyDescent="0.3">
      <c r="A212" s="29" t="str">
        <f>IF(L212&gt;0,COUNT($A$7:A211)+COUNT(DWV!$A$8:$A$300)+COUNT('Large Dia. DWV'!$A$8:$A$121)+COUNT('SCH40'!$A$8:$A$601)+COUNT('Large Dia. SCH40'!$A$8:$A$34)+COUNT('SDR26'!$A$8:$A$118)+COUNT(SDR35G!$A$8:$A$226)+COUNT(SDR35SW!$A$8:$A$177)+1,"")</f>
        <v/>
      </c>
      <c r="B212" s="420"/>
      <c r="C212" s="421"/>
      <c r="D212" s="25" t="s">
        <v>4485</v>
      </c>
      <c r="E212" s="36">
        <v>29822077</v>
      </c>
      <c r="F212" s="10" t="s">
        <v>10302</v>
      </c>
      <c r="G212" s="37">
        <v>1</v>
      </c>
      <c r="H212" s="37" t="s">
        <v>6049</v>
      </c>
      <c r="I212" s="37" t="s">
        <v>6153</v>
      </c>
      <c r="J212" s="366">
        <v>45.86</v>
      </c>
      <c r="K212" s="230" t="e">
        <f>ROUND(J212*Order_Quote!#REF!,4)</f>
        <v>#REF!</v>
      </c>
      <c r="L212" s="242"/>
      <c r="M212" s="310"/>
      <c r="N212" s="187">
        <f t="shared" si="3"/>
        <v>0</v>
      </c>
      <c r="O212" s="52"/>
      <c r="P212" s="52"/>
    </row>
    <row r="213" spans="1:16" x14ac:dyDescent="0.3">
      <c r="A213" s="29" t="str">
        <f>IF(L213&gt;0,COUNT($A$7:A212)+COUNT(DWV!$A$8:$A$300)+COUNT('Large Dia. DWV'!$A$8:$A$121)+COUNT('SCH40'!$A$8:$A$601)+COUNT('Large Dia. SCH40'!$A$8:$A$34)+COUNT('SDR26'!$A$8:$A$118)+COUNT(SDR35G!$A$8:$A$226)+COUNT(SDR35SW!$A$8:$A$177)+1,"")</f>
        <v/>
      </c>
      <c r="B213" s="424"/>
      <c r="C213" s="425"/>
      <c r="D213" s="25" t="s">
        <v>4486</v>
      </c>
      <c r="E213" s="36">
        <v>29822085</v>
      </c>
      <c r="F213" s="10" t="s">
        <v>10303</v>
      </c>
      <c r="G213" s="37">
        <v>1</v>
      </c>
      <c r="H213" s="37" t="s">
        <v>6049</v>
      </c>
      <c r="I213" s="37" t="s">
        <v>6153</v>
      </c>
      <c r="J213" s="366">
        <v>95.4</v>
      </c>
      <c r="K213" s="230" t="e">
        <f>ROUND(J213*Order_Quote!#REF!,4)</f>
        <v>#REF!</v>
      </c>
      <c r="L213" s="242"/>
      <c r="M213" s="310"/>
      <c r="N213" s="187">
        <f t="shared" si="3"/>
        <v>0</v>
      </c>
      <c r="O213" s="52"/>
      <c r="P213" s="52"/>
    </row>
    <row r="214" spans="1:16" x14ac:dyDescent="0.3">
      <c r="A214" s="29" t="str">
        <f>IF(L214&gt;0,COUNT($A$7:A213)+COUNT(DWV!$A$8:$A$300)+COUNT('Large Dia. DWV'!$A$8:$A$121)+COUNT('SCH40'!$A$8:$A$601)+COUNT('Large Dia. SCH40'!$A$8:$A$34)+COUNT('SDR26'!$A$8:$A$118)+COUNT(SDR35G!$A$8:$A$226)+COUNT(SDR35SW!$A$8:$A$177)+1,"")</f>
        <v/>
      </c>
      <c r="B214" s="424"/>
      <c r="C214" s="425"/>
      <c r="D214" s="25" t="s">
        <v>4487</v>
      </c>
      <c r="E214" s="36">
        <v>29822093</v>
      </c>
      <c r="F214" s="10" t="s">
        <v>10304</v>
      </c>
      <c r="G214" s="37">
        <v>1</v>
      </c>
      <c r="H214" s="37" t="s">
        <v>6049</v>
      </c>
      <c r="I214" s="37" t="s">
        <v>6153</v>
      </c>
      <c r="J214" s="366">
        <v>168.49</v>
      </c>
      <c r="K214" s="230" t="e">
        <f>ROUND(J214*Order_Quote!#REF!,4)</f>
        <v>#REF!</v>
      </c>
      <c r="L214" s="242"/>
      <c r="M214" s="310"/>
      <c r="N214" s="187">
        <f t="shared" si="3"/>
        <v>0</v>
      </c>
      <c r="O214" s="52"/>
      <c r="P214" s="52"/>
    </row>
    <row r="215" spans="1:16" x14ac:dyDescent="0.3">
      <c r="A215" s="29" t="str">
        <f>IF(L215&gt;0,COUNT($A$7:A214)+COUNT(DWV!$A$8:$A$300)+COUNT('Large Dia. DWV'!$A$8:$A$121)+COUNT('SCH40'!$A$8:$A$601)+COUNT('Large Dia. SCH40'!$A$8:$A$34)+COUNT('SDR26'!$A$8:$A$118)+COUNT(SDR35G!$A$8:$A$226)+COUNT(SDR35SW!$A$8:$A$177)+1,"")</f>
        <v/>
      </c>
      <c r="B215" s="424"/>
      <c r="C215" s="425"/>
      <c r="D215" s="25" t="s">
        <v>4488</v>
      </c>
      <c r="E215" s="36">
        <v>29822107</v>
      </c>
      <c r="F215" s="10" t="s">
        <v>10305</v>
      </c>
      <c r="G215" s="37">
        <v>1</v>
      </c>
      <c r="H215" s="37" t="s">
        <v>6049</v>
      </c>
      <c r="I215" s="37" t="s">
        <v>6153</v>
      </c>
      <c r="J215" s="366">
        <v>252.51</v>
      </c>
      <c r="K215" s="230" t="e">
        <f>ROUND(J215*Order_Quote!#REF!,4)</f>
        <v>#REF!</v>
      </c>
      <c r="L215" s="242"/>
      <c r="M215" s="310"/>
      <c r="N215" s="187">
        <f t="shared" si="3"/>
        <v>0</v>
      </c>
      <c r="O215" s="52"/>
      <c r="P215" s="52"/>
    </row>
    <row r="216" spans="1:16" x14ac:dyDescent="0.3">
      <c r="A216" s="29" t="str">
        <f>IF(L216&gt;0,COUNT($A$7:A215)+COUNT(DWV!$A$8:$A$300)+COUNT('Large Dia. DWV'!$A$8:$A$121)+COUNT('SCH40'!$A$8:$A$601)+COUNT('Large Dia. SCH40'!$A$8:$A$34)+COUNT('SDR26'!$A$8:$A$118)+COUNT(SDR35G!$A$8:$A$226)+COUNT(SDR35SW!$A$8:$A$177)+1,"")</f>
        <v/>
      </c>
      <c r="B216" s="422"/>
      <c r="C216" s="423"/>
      <c r="D216" s="25" t="s">
        <v>4489</v>
      </c>
      <c r="E216" s="36">
        <v>29822115</v>
      </c>
      <c r="F216" s="10" t="s">
        <v>10306</v>
      </c>
      <c r="G216" s="37">
        <v>1</v>
      </c>
      <c r="H216" s="37" t="s">
        <v>6049</v>
      </c>
      <c r="I216" s="37" t="s">
        <v>6153</v>
      </c>
      <c r="J216" s="366">
        <v>371.72</v>
      </c>
      <c r="K216" s="230" t="e">
        <f>ROUND(J216*Order_Quote!#REF!,4)</f>
        <v>#REF!</v>
      </c>
      <c r="L216" s="242"/>
      <c r="M216" s="310"/>
      <c r="N216" s="187">
        <f t="shared" si="3"/>
        <v>0</v>
      </c>
      <c r="O216" s="52"/>
      <c r="P216" s="52"/>
    </row>
    <row r="217" spans="1:16" x14ac:dyDescent="0.3">
      <c r="A217" s="29" t="str">
        <f>IF(L217&gt;0,COUNT($A$7:A216)+COUNT(DWV!$A$8:$A$300)+COUNT('Large Dia. DWV'!$A$8:$A$121)+COUNT('SCH40'!$A$8:$A$601)+COUNT('Large Dia. SCH40'!$A$8:$A$34)+COUNT('SDR26'!$A$8:$A$118)+COUNT(SDR35G!$A$8:$A$226)+COUNT(SDR35SW!$A$8:$A$177)+1,"")</f>
        <v/>
      </c>
      <c r="B217" s="420"/>
      <c r="C217" s="421"/>
      <c r="D217" s="25" t="s">
        <v>4490</v>
      </c>
      <c r="E217" s="36">
        <v>29822123</v>
      </c>
      <c r="F217" s="10" t="s">
        <v>10307</v>
      </c>
      <c r="G217" s="37">
        <v>1</v>
      </c>
      <c r="H217" s="37" t="s">
        <v>6049</v>
      </c>
      <c r="I217" s="37" t="s">
        <v>6153</v>
      </c>
      <c r="J217" s="366">
        <v>45.86</v>
      </c>
      <c r="K217" s="230" t="e">
        <f>ROUND(J217*Order_Quote!#REF!,4)</f>
        <v>#REF!</v>
      </c>
      <c r="L217" s="242"/>
      <c r="M217" s="310"/>
      <c r="N217" s="187">
        <f t="shared" si="3"/>
        <v>0</v>
      </c>
      <c r="O217" s="52"/>
      <c r="P217" s="52"/>
    </row>
    <row r="218" spans="1:16" x14ac:dyDescent="0.3">
      <c r="A218" s="29" t="str">
        <f>IF(L218&gt;0,COUNT($A$7:A217)+COUNT(DWV!$A$8:$A$300)+COUNT('Large Dia. DWV'!$A$8:$A$121)+COUNT('SCH40'!$A$8:$A$601)+COUNT('Large Dia. SCH40'!$A$8:$A$34)+COUNT('SDR26'!$A$8:$A$118)+COUNT(SDR35G!$A$8:$A$226)+COUNT(SDR35SW!$A$8:$A$177)+1,"")</f>
        <v/>
      </c>
      <c r="B218" s="424"/>
      <c r="C218" s="425"/>
      <c r="D218" s="25" t="s">
        <v>4491</v>
      </c>
      <c r="E218" s="36">
        <v>29822131</v>
      </c>
      <c r="F218" s="10" t="s">
        <v>10308</v>
      </c>
      <c r="G218" s="37">
        <v>1</v>
      </c>
      <c r="H218" s="37" t="s">
        <v>6049</v>
      </c>
      <c r="I218" s="37" t="s">
        <v>6153</v>
      </c>
      <c r="J218" s="366">
        <v>95.4</v>
      </c>
      <c r="K218" s="230" t="e">
        <f>ROUND(J218*Order_Quote!#REF!,4)</f>
        <v>#REF!</v>
      </c>
      <c r="L218" s="242"/>
      <c r="M218" s="310"/>
      <c r="N218" s="187">
        <f t="shared" si="3"/>
        <v>0</v>
      </c>
      <c r="O218" s="52"/>
      <c r="P218" s="52"/>
    </row>
    <row r="219" spans="1:16" x14ac:dyDescent="0.3">
      <c r="A219" s="29" t="str">
        <f>IF(L219&gt;0,COUNT($A$7:A218)+COUNT(DWV!$A$8:$A$300)+COUNT('Large Dia. DWV'!$A$8:$A$121)+COUNT('SCH40'!$A$8:$A$601)+COUNT('Large Dia. SCH40'!$A$8:$A$34)+COUNT('SDR26'!$A$8:$A$118)+COUNT(SDR35G!$A$8:$A$226)+COUNT(SDR35SW!$A$8:$A$177)+1,"")</f>
        <v/>
      </c>
      <c r="B219" s="424"/>
      <c r="C219" s="425"/>
      <c r="D219" s="25" t="s">
        <v>4492</v>
      </c>
      <c r="E219" s="36">
        <v>29822140</v>
      </c>
      <c r="F219" s="10" t="s">
        <v>10309</v>
      </c>
      <c r="G219" s="37">
        <v>1</v>
      </c>
      <c r="H219" s="37" t="s">
        <v>6049</v>
      </c>
      <c r="I219" s="37" t="s">
        <v>6153</v>
      </c>
      <c r="J219" s="366">
        <v>168.49</v>
      </c>
      <c r="K219" s="230" t="e">
        <f>ROUND(J219*Order_Quote!#REF!,4)</f>
        <v>#REF!</v>
      </c>
      <c r="L219" s="242"/>
      <c r="M219" s="310"/>
      <c r="N219" s="187">
        <f t="shared" si="3"/>
        <v>0</v>
      </c>
      <c r="O219" s="52"/>
      <c r="P219" s="52"/>
    </row>
    <row r="220" spans="1:16" x14ac:dyDescent="0.3">
      <c r="A220" s="29" t="str">
        <f>IF(L220&gt;0,COUNT($A$7:A219)+COUNT(DWV!$A$8:$A$300)+COUNT('Large Dia. DWV'!$A$8:$A$121)+COUNT('SCH40'!$A$8:$A$601)+COUNT('Large Dia. SCH40'!$A$8:$A$34)+COUNT('SDR26'!$A$8:$A$118)+COUNT(SDR35G!$A$8:$A$226)+COUNT(SDR35SW!$A$8:$A$177)+1,"")</f>
        <v/>
      </c>
      <c r="B220" s="424"/>
      <c r="C220" s="425"/>
      <c r="D220" s="25" t="s">
        <v>4493</v>
      </c>
      <c r="E220" s="36">
        <v>29822158</v>
      </c>
      <c r="F220" s="10" t="s">
        <v>10310</v>
      </c>
      <c r="G220" s="37">
        <v>1</v>
      </c>
      <c r="H220" s="37" t="s">
        <v>6049</v>
      </c>
      <c r="I220" s="37" t="s">
        <v>6153</v>
      </c>
      <c r="J220" s="366">
        <v>252.51</v>
      </c>
      <c r="K220" s="230" t="e">
        <f>ROUND(J220*Order_Quote!#REF!,4)</f>
        <v>#REF!</v>
      </c>
      <c r="L220" s="242"/>
      <c r="M220" s="310"/>
      <c r="N220" s="187">
        <f t="shared" si="3"/>
        <v>0</v>
      </c>
      <c r="O220" s="52"/>
      <c r="P220" s="52"/>
    </row>
    <row r="221" spans="1:16" x14ac:dyDescent="0.3">
      <c r="A221" s="29" t="str">
        <f>IF(L221&gt;0,COUNT($A$7:A220)+COUNT(DWV!$A$8:$A$300)+COUNT('Large Dia. DWV'!$A$8:$A$121)+COUNT('SCH40'!$A$8:$A$601)+COUNT('Large Dia. SCH40'!$A$8:$A$34)+COUNT('SDR26'!$A$8:$A$118)+COUNT(SDR35G!$A$8:$A$226)+COUNT(SDR35SW!$A$8:$A$177)+1,"")</f>
        <v/>
      </c>
      <c r="B221" s="422"/>
      <c r="C221" s="423"/>
      <c r="D221" s="25" t="s">
        <v>4494</v>
      </c>
      <c r="E221" s="36">
        <v>29822166</v>
      </c>
      <c r="F221" s="10" t="s">
        <v>10311</v>
      </c>
      <c r="G221" s="37">
        <v>1</v>
      </c>
      <c r="H221" s="37" t="s">
        <v>6049</v>
      </c>
      <c r="I221" s="37" t="s">
        <v>6153</v>
      </c>
      <c r="J221" s="366">
        <v>371.72</v>
      </c>
      <c r="K221" s="230" t="e">
        <f>ROUND(J221*Order_Quote!#REF!,4)</f>
        <v>#REF!</v>
      </c>
      <c r="L221" s="242"/>
      <c r="M221" s="310"/>
      <c r="N221" s="187">
        <f t="shared" si="3"/>
        <v>0</v>
      </c>
      <c r="O221" s="52"/>
      <c r="P221" s="52"/>
    </row>
    <row r="222" spans="1:16" x14ac:dyDescent="0.3">
      <c r="A222" s="29" t="str">
        <f>IF(L222&gt;0,COUNT($A$7:A221)+COUNT(DWV!$A$8:$A$300)+COUNT('Large Dia. DWV'!$A$8:$A$121)+COUNT('SCH40'!$A$8:$A$601)+COUNT('Large Dia. SCH40'!$A$8:$A$34)+COUNT('SDR26'!$A$8:$A$118)+COUNT(SDR35G!$A$8:$A$226)+COUNT(SDR35SW!$A$8:$A$177)+1,"")</f>
        <v/>
      </c>
      <c r="B222" s="420"/>
      <c r="C222" s="421"/>
      <c r="D222" s="25" t="s">
        <v>4495</v>
      </c>
      <c r="E222" s="36">
        <v>29822174</v>
      </c>
      <c r="F222" s="10" t="s">
        <v>10312</v>
      </c>
      <c r="G222" s="37">
        <v>1</v>
      </c>
      <c r="H222" s="37" t="s">
        <v>6049</v>
      </c>
      <c r="I222" s="37" t="s">
        <v>6153</v>
      </c>
      <c r="J222" s="366">
        <v>295.16000000000003</v>
      </c>
      <c r="K222" s="230" t="e">
        <f>ROUND(J222*Order_Quote!#REF!,4)</f>
        <v>#REF!</v>
      </c>
      <c r="L222" s="242"/>
      <c r="M222" s="310"/>
      <c r="N222" s="187">
        <f t="shared" si="3"/>
        <v>0</v>
      </c>
      <c r="O222" s="52"/>
      <c r="P222" s="52"/>
    </row>
    <row r="223" spans="1:16" x14ac:dyDescent="0.3">
      <c r="A223" s="29" t="str">
        <f>IF(L223&gt;0,COUNT($A$7:A222)+COUNT(DWV!$A$8:$A$300)+COUNT('Large Dia. DWV'!$A$8:$A$121)+COUNT('SCH40'!$A$8:$A$601)+COUNT('Large Dia. SCH40'!$A$8:$A$34)+COUNT('SDR26'!$A$8:$A$118)+COUNT(SDR35G!$A$8:$A$226)+COUNT(SDR35SW!$A$8:$A$177)+1,"")</f>
        <v/>
      </c>
      <c r="B223" s="424"/>
      <c r="C223" s="425"/>
      <c r="D223" s="25" t="s">
        <v>4496</v>
      </c>
      <c r="E223" s="36">
        <v>29822182</v>
      </c>
      <c r="F223" s="10" t="s">
        <v>10313</v>
      </c>
      <c r="G223" s="37">
        <v>1</v>
      </c>
      <c r="H223" s="37" t="s">
        <v>6049</v>
      </c>
      <c r="I223" s="37" t="s">
        <v>6153</v>
      </c>
      <c r="J223" s="366">
        <v>394.26</v>
      </c>
      <c r="K223" s="230" t="e">
        <f>ROUND(J223*Order_Quote!#REF!,4)</f>
        <v>#REF!</v>
      </c>
      <c r="L223" s="242"/>
      <c r="M223" s="310"/>
      <c r="N223" s="187">
        <f t="shared" si="3"/>
        <v>0</v>
      </c>
      <c r="O223" s="52"/>
      <c r="P223" s="52"/>
    </row>
    <row r="224" spans="1:16" x14ac:dyDescent="0.3">
      <c r="A224" s="29" t="str">
        <f>IF(L224&gt;0,COUNT($A$7:A223)+COUNT(DWV!$A$8:$A$300)+COUNT('Large Dia. DWV'!$A$8:$A$121)+COUNT('SCH40'!$A$8:$A$601)+COUNT('Large Dia. SCH40'!$A$8:$A$34)+COUNT('SDR26'!$A$8:$A$118)+COUNT(SDR35G!$A$8:$A$226)+COUNT(SDR35SW!$A$8:$A$177)+1,"")</f>
        <v/>
      </c>
      <c r="B224" s="424"/>
      <c r="C224" s="425"/>
      <c r="D224" s="25" t="s">
        <v>4497</v>
      </c>
      <c r="E224" s="36">
        <v>29822190</v>
      </c>
      <c r="F224" s="10" t="s">
        <v>10314</v>
      </c>
      <c r="G224" s="37">
        <v>1</v>
      </c>
      <c r="H224" s="37" t="s">
        <v>6049</v>
      </c>
      <c r="I224" s="37" t="s">
        <v>6153</v>
      </c>
      <c r="J224" s="366">
        <v>432.09</v>
      </c>
      <c r="K224" s="230" t="e">
        <f>ROUND(J224*Order_Quote!#REF!,4)</f>
        <v>#REF!</v>
      </c>
      <c r="L224" s="242"/>
      <c r="M224" s="310"/>
      <c r="N224" s="187">
        <f t="shared" si="3"/>
        <v>0</v>
      </c>
      <c r="O224" s="52"/>
      <c r="P224" s="52"/>
    </row>
    <row r="225" spans="1:16" x14ac:dyDescent="0.3">
      <c r="A225" s="29" t="str">
        <f>IF(L225&gt;0,COUNT($A$7:A224)+COUNT(DWV!$A$8:$A$300)+COUNT('Large Dia. DWV'!$A$8:$A$121)+COUNT('SCH40'!$A$8:$A$601)+COUNT('Large Dia. SCH40'!$A$8:$A$34)+COUNT('SDR26'!$A$8:$A$118)+COUNT(SDR35G!$A$8:$A$226)+COUNT(SDR35SW!$A$8:$A$177)+1,"")</f>
        <v/>
      </c>
      <c r="B225" s="424"/>
      <c r="C225" s="425"/>
      <c r="D225" s="25" t="s">
        <v>4498</v>
      </c>
      <c r="E225" s="36">
        <v>29822204</v>
      </c>
      <c r="F225" s="10" t="s">
        <v>10315</v>
      </c>
      <c r="G225" s="37">
        <v>1</v>
      </c>
      <c r="H225" s="37" t="s">
        <v>6049</v>
      </c>
      <c r="I225" s="37" t="s">
        <v>6153</v>
      </c>
      <c r="J225" s="366">
        <v>533.25</v>
      </c>
      <c r="K225" s="230" t="e">
        <f>ROUND(J225*Order_Quote!#REF!,4)</f>
        <v>#REF!</v>
      </c>
      <c r="L225" s="242"/>
      <c r="M225" s="310"/>
      <c r="N225" s="187">
        <f t="shared" si="3"/>
        <v>0</v>
      </c>
      <c r="O225" s="52"/>
      <c r="P225" s="52"/>
    </row>
    <row r="226" spans="1:16" x14ac:dyDescent="0.3">
      <c r="A226" s="29" t="str">
        <f>IF(L226&gt;0,COUNT($A$7:A225)+COUNT(DWV!$A$8:$A$300)+COUNT('Large Dia. DWV'!$A$8:$A$121)+COUNT('SCH40'!$A$8:$A$601)+COUNT('Large Dia. SCH40'!$A$8:$A$34)+COUNT('SDR26'!$A$8:$A$118)+COUNT(SDR35G!$A$8:$A$226)+COUNT(SDR35SW!$A$8:$A$177)+1,"")</f>
        <v/>
      </c>
      <c r="B226" s="424"/>
      <c r="C226" s="425"/>
      <c r="D226" s="25" t="s">
        <v>4499</v>
      </c>
      <c r="E226" s="36">
        <v>29822212</v>
      </c>
      <c r="F226" s="10" t="s">
        <v>10316</v>
      </c>
      <c r="G226" s="37">
        <v>1</v>
      </c>
      <c r="H226" s="37" t="s">
        <v>6049</v>
      </c>
      <c r="I226" s="37" t="s">
        <v>6153</v>
      </c>
      <c r="J226" s="366">
        <v>765.1</v>
      </c>
      <c r="K226" s="230" t="e">
        <f>ROUND(J226*Order_Quote!#REF!,4)</f>
        <v>#REF!</v>
      </c>
      <c r="L226" s="242"/>
      <c r="M226" s="310"/>
      <c r="N226" s="187">
        <f t="shared" si="3"/>
        <v>0</v>
      </c>
      <c r="O226" s="52"/>
      <c r="P226" s="52"/>
    </row>
    <row r="227" spans="1:16" x14ac:dyDescent="0.3">
      <c r="A227" s="29" t="str">
        <f>IF(L227&gt;0,COUNT($A$7:A226)+COUNT(DWV!$A$8:$A$300)+COUNT('Large Dia. DWV'!$A$8:$A$121)+COUNT('SCH40'!$A$8:$A$601)+COUNT('Large Dia. SCH40'!$A$8:$A$34)+COUNT('SDR26'!$A$8:$A$118)+COUNT(SDR35G!$A$8:$A$226)+COUNT(SDR35SW!$A$8:$A$177)+1,"")</f>
        <v/>
      </c>
      <c r="B227" s="424"/>
      <c r="C227" s="425"/>
      <c r="D227" s="25" t="s">
        <v>4500</v>
      </c>
      <c r="E227" s="36">
        <v>29822220</v>
      </c>
      <c r="F227" s="10" t="s">
        <v>10317</v>
      </c>
      <c r="G227" s="37">
        <v>1</v>
      </c>
      <c r="H227" s="37" t="s">
        <v>6049</v>
      </c>
      <c r="I227" s="37" t="s">
        <v>6153</v>
      </c>
      <c r="J227" s="366">
        <v>687.35</v>
      </c>
      <c r="K227" s="230" t="e">
        <f>ROUND(J227*Order_Quote!#REF!,4)</f>
        <v>#REF!</v>
      </c>
      <c r="L227" s="242"/>
      <c r="M227" s="310"/>
      <c r="N227" s="187">
        <f t="shared" si="3"/>
        <v>0</v>
      </c>
      <c r="O227" s="52"/>
      <c r="P227" s="52"/>
    </row>
    <row r="228" spans="1:16" x14ac:dyDescent="0.3">
      <c r="A228" s="29" t="str">
        <f>IF(L228&gt;0,COUNT($A$7:A227)+COUNT(DWV!$A$8:$A$300)+COUNT('Large Dia. DWV'!$A$8:$A$121)+COUNT('SCH40'!$A$8:$A$601)+COUNT('Large Dia. SCH40'!$A$8:$A$34)+COUNT('SDR26'!$A$8:$A$118)+COUNT(SDR35G!$A$8:$A$226)+COUNT(SDR35SW!$A$8:$A$177)+1,"")</f>
        <v/>
      </c>
      <c r="B228" s="424"/>
      <c r="C228" s="425"/>
      <c r="D228" s="25" t="s">
        <v>4501</v>
      </c>
      <c r="E228" s="36">
        <v>29822239</v>
      </c>
      <c r="F228" s="10" t="s">
        <v>10318</v>
      </c>
      <c r="G228" s="37">
        <v>1</v>
      </c>
      <c r="H228" s="37" t="s">
        <v>6049</v>
      </c>
      <c r="I228" s="37" t="s">
        <v>6153</v>
      </c>
      <c r="J228" s="366">
        <v>841.18</v>
      </c>
      <c r="K228" s="230" t="e">
        <f>ROUND(J228*Order_Quote!#REF!,4)</f>
        <v>#REF!</v>
      </c>
      <c r="L228" s="242"/>
      <c r="M228" s="310"/>
      <c r="N228" s="187">
        <f t="shared" si="3"/>
        <v>0</v>
      </c>
      <c r="O228" s="52"/>
      <c r="P228" s="52"/>
    </row>
    <row r="229" spans="1:16" x14ac:dyDescent="0.3">
      <c r="A229" s="29" t="str">
        <f>IF(L229&gt;0,COUNT($A$7:A228)+COUNT(DWV!$A$8:$A$300)+COUNT('Large Dia. DWV'!$A$8:$A$121)+COUNT('SCH40'!$A$8:$A$601)+COUNT('Large Dia. SCH40'!$A$8:$A$34)+COUNT('SDR26'!$A$8:$A$118)+COUNT(SDR35G!$A$8:$A$226)+COUNT(SDR35SW!$A$8:$A$177)+1,"")</f>
        <v/>
      </c>
      <c r="B229" s="424"/>
      <c r="C229" s="425"/>
      <c r="D229" s="25" t="s">
        <v>4502</v>
      </c>
      <c r="E229" s="36">
        <v>29822247</v>
      </c>
      <c r="F229" s="10" t="s">
        <v>10319</v>
      </c>
      <c r="G229" s="37">
        <v>1</v>
      </c>
      <c r="H229" s="37" t="s">
        <v>6049</v>
      </c>
      <c r="I229" s="37" t="s">
        <v>6153</v>
      </c>
      <c r="J229" s="366">
        <v>1135.29</v>
      </c>
      <c r="K229" s="230" t="e">
        <f>ROUND(J229*Order_Quote!#REF!,4)</f>
        <v>#REF!</v>
      </c>
      <c r="L229" s="242"/>
      <c r="M229" s="310"/>
      <c r="N229" s="187">
        <f t="shared" si="3"/>
        <v>0</v>
      </c>
      <c r="O229" s="52"/>
      <c r="P229" s="52"/>
    </row>
    <row r="230" spans="1:16" x14ac:dyDescent="0.3">
      <c r="A230" s="29" t="str">
        <f>IF(L230&gt;0,COUNT($A$7:A229)+COUNT(DWV!$A$8:$A$300)+COUNT('Large Dia. DWV'!$A$8:$A$121)+COUNT('SCH40'!$A$8:$A$601)+COUNT('Large Dia. SCH40'!$A$8:$A$34)+COUNT('SDR26'!$A$8:$A$118)+COUNT(SDR35G!$A$8:$A$226)+COUNT(SDR35SW!$A$8:$A$177)+1,"")</f>
        <v/>
      </c>
      <c r="B230" s="424"/>
      <c r="C230" s="425"/>
      <c r="D230" s="25" t="s">
        <v>4503</v>
      </c>
      <c r="E230" s="36">
        <v>29822255</v>
      </c>
      <c r="F230" s="10" t="s">
        <v>10320</v>
      </c>
      <c r="G230" s="37">
        <v>1</v>
      </c>
      <c r="H230" s="37" t="s">
        <v>6049</v>
      </c>
      <c r="I230" s="37" t="s">
        <v>6153</v>
      </c>
      <c r="J230" s="366">
        <v>873.29</v>
      </c>
      <c r="K230" s="230" t="e">
        <f>ROUND(J230*Order_Quote!#REF!,4)</f>
        <v>#REF!</v>
      </c>
      <c r="L230" s="242"/>
      <c r="M230" s="310"/>
      <c r="N230" s="187">
        <f t="shared" si="3"/>
        <v>0</v>
      </c>
      <c r="O230" s="52"/>
      <c r="P230" s="52"/>
    </row>
    <row r="231" spans="1:16" x14ac:dyDescent="0.3">
      <c r="A231" s="29" t="str">
        <f>IF(L231&gt;0,COUNT($A$7:A230)+COUNT(DWV!$A$8:$A$300)+COUNT('Large Dia. DWV'!$A$8:$A$121)+COUNT('SCH40'!$A$8:$A$601)+COUNT('Large Dia. SCH40'!$A$8:$A$34)+COUNT('SDR26'!$A$8:$A$118)+COUNT(SDR35G!$A$8:$A$226)+COUNT(SDR35SW!$A$8:$A$177)+1,"")</f>
        <v/>
      </c>
      <c r="B231" s="424"/>
      <c r="C231" s="425"/>
      <c r="D231" s="25" t="s">
        <v>4504</v>
      </c>
      <c r="E231" s="36">
        <v>29822263</v>
      </c>
      <c r="F231" s="10" t="s">
        <v>10321</v>
      </c>
      <c r="G231" s="37">
        <v>1</v>
      </c>
      <c r="H231" s="37" t="s">
        <v>6049</v>
      </c>
      <c r="I231" s="37" t="s">
        <v>6153</v>
      </c>
      <c r="J231" s="366">
        <v>907.19</v>
      </c>
      <c r="K231" s="230" t="e">
        <f>ROUND(J231*Order_Quote!#REF!,4)</f>
        <v>#REF!</v>
      </c>
      <c r="L231" s="242"/>
      <c r="M231" s="310"/>
      <c r="N231" s="187">
        <f t="shared" si="3"/>
        <v>0</v>
      </c>
      <c r="O231" s="52"/>
      <c r="P231" s="52"/>
    </row>
    <row r="232" spans="1:16" x14ac:dyDescent="0.3">
      <c r="A232" s="29" t="str">
        <f>IF(L232&gt;0,COUNT($A$7:A231)+COUNT(DWV!$A$8:$A$300)+COUNT('Large Dia. DWV'!$A$8:$A$121)+COUNT('SCH40'!$A$8:$A$601)+COUNT('Large Dia. SCH40'!$A$8:$A$34)+COUNT('SDR26'!$A$8:$A$118)+COUNT(SDR35G!$A$8:$A$226)+COUNT(SDR35SW!$A$8:$A$177)+1,"")</f>
        <v/>
      </c>
      <c r="B232" s="422"/>
      <c r="C232" s="423"/>
      <c r="D232" s="25" t="s">
        <v>4505</v>
      </c>
      <c r="E232" s="36">
        <v>29822271</v>
      </c>
      <c r="F232" s="10" t="s">
        <v>10322</v>
      </c>
      <c r="G232" s="37">
        <v>1</v>
      </c>
      <c r="H232" s="37" t="s">
        <v>6049</v>
      </c>
      <c r="I232" s="37" t="s">
        <v>6153</v>
      </c>
      <c r="J232" s="366">
        <v>1478.73</v>
      </c>
      <c r="K232" s="230" t="e">
        <f>ROUND(J232*Order_Quote!#REF!,4)</f>
        <v>#REF!</v>
      </c>
      <c r="L232" s="242"/>
      <c r="M232" s="310"/>
      <c r="N232" s="187">
        <f t="shared" si="3"/>
        <v>0</v>
      </c>
      <c r="O232" s="52"/>
      <c r="P232" s="52"/>
    </row>
    <row r="233" spans="1:16" x14ac:dyDescent="0.3">
      <c r="A233" s="29" t="str">
        <f>IF(L233&gt;0,COUNT($A$7:A232)+COUNT(DWV!$A$8:$A$300)+COUNT('Large Dia. DWV'!$A$8:$A$121)+COUNT('SCH40'!$A$8:$A$601)+COUNT('Large Dia. SCH40'!$A$8:$A$34)+COUNT('SDR26'!$A$8:$A$118)+COUNT(SDR35G!$A$8:$A$226)+COUNT(SDR35SW!$A$8:$A$177)+1,"")</f>
        <v/>
      </c>
      <c r="B233" s="420"/>
      <c r="C233" s="421"/>
      <c r="D233" s="25" t="s">
        <v>4506</v>
      </c>
      <c r="E233" s="36">
        <v>29822280</v>
      </c>
      <c r="F233" s="10" t="s">
        <v>10323</v>
      </c>
      <c r="G233" s="37">
        <v>1</v>
      </c>
      <c r="H233" s="37" t="s">
        <v>6049</v>
      </c>
      <c r="I233" s="37" t="s">
        <v>6153</v>
      </c>
      <c r="J233" s="366">
        <v>139.54</v>
      </c>
      <c r="K233" s="230" t="e">
        <f>ROUND(J233*Order_Quote!#REF!,4)</f>
        <v>#REF!</v>
      </c>
      <c r="L233" s="242"/>
      <c r="M233" s="310"/>
      <c r="N233" s="187">
        <f t="shared" si="3"/>
        <v>0</v>
      </c>
      <c r="O233" s="52"/>
      <c r="P233" s="52"/>
    </row>
    <row r="234" spans="1:16" x14ac:dyDescent="0.3">
      <c r="A234" s="29" t="str">
        <f>IF(L234&gt;0,COUNT($A$7:A233)+COUNT(DWV!$A$8:$A$300)+COUNT('Large Dia. DWV'!$A$8:$A$121)+COUNT('SCH40'!$A$8:$A$601)+COUNT('Large Dia. SCH40'!$A$8:$A$34)+COUNT('SDR26'!$A$8:$A$118)+COUNT(SDR35G!$A$8:$A$226)+COUNT(SDR35SW!$A$8:$A$177)+1,"")</f>
        <v/>
      </c>
      <c r="B234" s="422"/>
      <c r="C234" s="423"/>
      <c r="D234" s="25" t="s">
        <v>4507</v>
      </c>
      <c r="E234" s="36">
        <v>29822298</v>
      </c>
      <c r="F234" s="10" t="s">
        <v>10324</v>
      </c>
      <c r="G234" s="37">
        <v>1</v>
      </c>
      <c r="H234" s="37" t="s">
        <v>6049</v>
      </c>
      <c r="I234" s="37" t="s">
        <v>6153</v>
      </c>
      <c r="J234" s="366">
        <v>158.31</v>
      </c>
      <c r="K234" s="230" t="e">
        <f>ROUND(J234*Order_Quote!#REF!,4)</f>
        <v>#REF!</v>
      </c>
      <c r="L234" s="242"/>
      <c r="M234" s="310"/>
      <c r="N234" s="187">
        <f t="shared" si="3"/>
        <v>0</v>
      </c>
      <c r="O234" s="52"/>
      <c r="P234" s="52"/>
    </row>
    <row r="235" spans="1:16" x14ac:dyDescent="0.3">
      <c r="A235" s="29" t="str">
        <f>IF(L235&gt;0,COUNT($A$7:A234)+COUNT(DWV!$A$8:$A$300)+COUNT('Large Dia. DWV'!$A$8:$A$121)+COUNT('SCH40'!$A$8:$A$601)+COUNT('Large Dia. SCH40'!$A$8:$A$34)+COUNT('SDR26'!$A$8:$A$118)+COUNT(SDR35G!$A$8:$A$226)+COUNT(SDR35SW!$A$8:$A$177)+1,"")</f>
        <v/>
      </c>
      <c r="B235" s="420"/>
      <c r="C235" s="421"/>
      <c r="D235" s="25" t="s">
        <v>4508</v>
      </c>
      <c r="E235" s="36">
        <v>29822301</v>
      </c>
      <c r="F235" s="10" t="s">
        <v>10325</v>
      </c>
      <c r="G235" s="37">
        <v>1</v>
      </c>
      <c r="H235" s="37" t="s">
        <v>6049</v>
      </c>
      <c r="I235" s="37" t="s">
        <v>6153</v>
      </c>
      <c r="J235" s="366">
        <v>139.54</v>
      </c>
      <c r="K235" s="230" t="e">
        <f>ROUND(J235*Order_Quote!#REF!,4)</f>
        <v>#REF!</v>
      </c>
      <c r="L235" s="242"/>
      <c r="M235" s="310"/>
      <c r="N235" s="187">
        <f t="shared" si="3"/>
        <v>0</v>
      </c>
      <c r="O235" s="52"/>
      <c r="P235" s="52"/>
    </row>
    <row r="236" spans="1:16" x14ac:dyDescent="0.3">
      <c r="A236" s="29" t="str">
        <f>IF(L236&gt;0,COUNT($A$7:A235)+COUNT(DWV!$A$8:$A$300)+COUNT('Large Dia. DWV'!$A$8:$A$121)+COUNT('SCH40'!$A$8:$A$601)+COUNT('Large Dia. SCH40'!$A$8:$A$34)+COUNT('SDR26'!$A$8:$A$118)+COUNT(SDR35G!$A$8:$A$226)+COUNT(SDR35SW!$A$8:$A$177)+1,"")</f>
        <v/>
      </c>
      <c r="B236" s="422"/>
      <c r="C236" s="423"/>
      <c r="D236" s="25" t="s">
        <v>4509</v>
      </c>
      <c r="E236" s="36">
        <v>29822315</v>
      </c>
      <c r="F236" s="10" t="s">
        <v>10326</v>
      </c>
      <c r="G236" s="37">
        <v>1</v>
      </c>
      <c r="H236" s="37" t="s">
        <v>6049</v>
      </c>
      <c r="I236" s="37" t="s">
        <v>6153</v>
      </c>
      <c r="J236" s="366">
        <v>158.31</v>
      </c>
      <c r="K236" s="230" t="e">
        <f>ROUND(J236*Order_Quote!#REF!,4)</f>
        <v>#REF!</v>
      </c>
      <c r="L236" s="242"/>
      <c r="M236" s="310"/>
      <c r="N236" s="187">
        <f t="shared" si="3"/>
        <v>0</v>
      </c>
      <c r="O236" s="52"/>
      <c r="P236" s="52"/>
    </row>
    <row r="237" spans="1:16" x14ac:dyDescent="0.3">
      <c r="A237" s="29" t="str">
        <f>IF(L237&gt;0,COUNT($A$7:A236)+COUNT(DWV!$A$8:$A$300)+COUNT('Large Dia. DWV'!$A$8:$A$121)+COUNT('SCH40'!$A$8:$A$601)+COUNT('Large Dia. SCH40'!$A$8:$A$34)+COUNT('SDR26'!$A$8:$A$118)+COUNT(SDR35G!$A$8:$A$226)+COUNT(SDR35SW!$A$8:$A$177)+1,"")</f>
        <v/>
      </c>
      <c r="B237" s="420"/>
      <c r="C237" s="421"/>
      <c r="D237" s="25" t="s">
        <v>4510</v>
      </c>
      <c r="E237" s="36">
        <v>29822328</v>
      </c>
      <c r="F237" s="10" t="s">
        <v>10327</v>
      </c>
      <c r="G237" s="37">
        <v>1</v>
      </c>
      <c r="H237" s="37" t="s">
        <v>6049</v>
      </c>
      <c r="I237" s="37" t="s">
        <v>6153</v>
      </c>
      <c r="J237" s="366">
        <v>91.16</v>
      </c>
      <c r="K237" s="230" t="e">
        <f>ROUND(J237*Order_Quote!#REF!,4)</f>
        <v>#REF!</v>
      </c>
      <c r="L237" s="242"/>
      <c r="M237" s="310"/>
      <c r="N237" s="187">
        <f t="shared" si="3"/>
        <v>0</v>
      </c>
      <c r="O237" s="52"/>
      <c r="P237" s="52"/>
    </row>
    <row r="238" spans="1:16" x14ac:dyDescent="0.3">
      <c r="A238" s="29" t="str">
        <f>IF(L238&gt;0,COUNT($A$7:A237)+COUNT(DWV!$A$8:$A$300)+COUNT('Large Dia. DWV'!$A$8:$A$121)+COUNT('SCH40'!$A$8:$A$601)+COUNT('Large Dia. SCH40'!$A$8:$A$34)+COUNT('SDR26'!$A$8:$A$118)+COUNT(SDR35G!$A$8:$A$226)+COUNT(SDR35SW!$A$8:$A$177)+1,"")</f>
        <v/>
      </c>
      <c r="B238" s="422"/>
      <c r="C238" s="423"/>
      <c r="D238" s="25" t="s">
        <v>4511</v>
      </c>
      <c r="E238" s="36">
        <v>29822336</v>
      </c>
      <c r="F238" s="10" t="s">
        <v>10328</v>
      </c>
      <c r="G238" s="37">
        <v>1</v>
      </c>
      <c r="H238" s="37" t="s">
        <v>6049</v>
      </c>
      <c r="I238" s="37" t="s">
        <v>6153</v>
      </c>
      <c r="J238" s="366">
        <v>123.96</v>
      </c>
      <c r="K238" s="230" t="e">
        <f>ROUND(J238*Order_Quote!#REF!,4)</f>
        <v>#REF!</v>
      </c>
      <c r="L238" s="242"/>
      <c r="M238" s="310"/>
      <c r="N238" s="187">
        <f t="shared" si="3"/>
        <v>0</v>
      </c>
      <c r="O238" s="52"/>
      <c r="P238" s="52"/>
    </row>
    <row r="239" spans="1:16" x14ac:dyDescent="0.3">
      <c r="A239" s="29" t="str">
        <f>IF(L239&gt;0,COUNT($A$7:A238)+COUNT(DWV!$A$8:$A$300)+COUNT('Large Dia. DWV'!$A$8:$A$121)+COUNT('SCH40'!$A$8:$A$601)+COUNT('Large Dia. SCH40'!$A$8:$A$34)+COUNT('SDR26'!$A$8:$A$118)+COUNT(SDR35G!$A$8:$A$226)+COUNT(SDR35SW!$A$8:$A$177)+1,"")</f>
        <v/>
      </c>
      <c r="B239" s="420"/>
      <c r="C239" s="421"/>
      <c r="D239" s="25" t="s">
        <v>4512</v>
      </c>
      <c r="E239" s="36">
        <v>29822347</v>
      </c>
      <c r="F239" s="10" t="s">
        <v>10329</v>
      </c>
      <c r="G239" s="37">
        <v>1</v>
      </c>
      <c r="H239" s="37" t="s">
        <v>6049</v>
      </c>
      <c r="I239" s="37" t="s">
        <v>6153</v>
      </c>
      <c r="J239" s="366">
        <v>66.8</v>
      </c>
      <c r="K239" s="230" t="e">
        <f>ROUND(J239*Order_Quote!#REF!,4)</f>
        <v>#REF!</v>
      </c>
      <c r="L239" s="242"/>
      <c r="M239" s="310"/>
      <c r="N239" s="187">
        <f t="shared" si="3"/>
        <v>0</v>
      </c>
      <c r="O239" s="52"/>
      <c r="P239" s="52"/>
    </row>
    <row r="240" spans="1:16" ht="15" thickBot="1" x14ac:dyDescent="0.35">
      <c r="A240" s="29" t="str">
        <f>IF(L240&gt;0,COUNT($A$7:A239)+COUNT(DWV!$A$8:$A$300)+COUNT('Large Dia. DWV'!$A$8:$A$121)+COUNT('SCH40'!$A$8:$A$602)+COUNT('Large Dia. SCH40'!$A$8:$A$34)+COUNT('SDR26'!$A$8:$A$118)+COUNT(SDR35G!$A$8:$A$226)+COUNT(SDR35SW!$A$8:$A$177)+1,"")</f>
        <v/>
      </c>
      <c r="B240" s="422"/>
      <c r="C240" s="423"/>
      <c r="D240" s="25" t="s">
        <v>4513</v>
      </c>
      <c r="E240" s="36">
        <v>29822352</v>
      </c>
      <c r="F240" s="10" t="s">
        <v>10330</v>
      </c>
      <c r="G240" s="37">
        <v>1</v>
      </c>
      <c r="H240" s="37" t="s">
        <v>6049</v>
      </c>
      <c r="I240" s="37" t="s">
        <v>6153</v>
      </c>
      <c r="J240" s="366">
        <v>93.39</v>
      </c>
      <c r="K240" s="230" t="e">
        <f>ROUND(J240*Order_Quote!#REF!,4)</f>
        <v>#REF!</v>
      </c>
      <c r="L240" s="245"/>
      <c r="M240" s="310"/>
      <c r="N240" s="187">
        <f t="shared" si="3"/>
        <v>0</v>
      </c>
      <c r="O240" s="52"/>
      <c r="P240" s="52"/>
    </row>
    <row r="241" spans="1:1" x14ac:dyDescent="0.3">
      <c r="A241" s="32">
        <f>MAX(A8:A240)+1</f>
        <v>1</v>
      </c>
    </row>
  </sheetData>
  <sheetProtection algorithmName="SHA-512" hashValue="Yz+e5bTqTDlOjcgsyWxmyVWDBfHCsKtJwPibwf2+FH35N8H1dKbz6WijTqkVo9sKzhjo9UqeHnx9wQGg9F79yA==" saltValue="D6gP1FBDqeA3QCoVhlu3RQ==" spinCount="100000" sheet="1" objects="1" scenarios="1"/>
  <mergeCells count="36">
    <mergeCell ref="B8:C17"/>
    <mergeCell ref="B18:C27"/>
    <mergeCell ref="B28:C41"/>
    <mergeCell ref="B42:C43"/>
    <mergeCell ref="F1:I1"/>
    <mergeCell ref="B98:C107"/>
    <mergeCell ref="B108:C112"/>
    <mergeCell ref="B113:C123"/>
    <mergeCell ref="B124:C137"/>
    <mergeCell ref="B44:C48"/>
    <mergeCell ref="B49:C53"/>
    <mergeCell ref="B54:C67"/>
    <mergeCell ref="B68:C77"/>
    <mergeCell ref="B78:C87"/>
    <mergeCell ref="B239:C240"/>
    <mergeCell ref="B197:C201"/>
    <mergeCell ref="B202:C206"/>
    <mergeCell ref="B207:C211"/>
    <mergeCell ref="B212:C216"/>
    <mergeCell ref="B217:C221"/>
    <mergeCell ref="K2:L3"/>
    <mergeCell ref="B222:C232"/>
    <mergeCell ref="B233:C234"/>
    <mergeCell ref="B235:C236"/>
    <mergeCell ref="B237:C238"/>
    <mergeCell ref="B172:C176"/>
    <mergeCell ref="B177:C181"/>
    <mergeCell ref="B182:C186"/>
    <mergeCell ref="B187:C191"/>
    <mergeCell ref="B192:C196"/>
    <mergeCell ref="B138:C151"/>
    <mergeCell ref="B152:C156"/>
    <mergeCell ref="B157:C161"/>
    <mergeCell ref="B162:C166"/>
    <mergeCell ref="B167:C171"/>
    <mergeCell ref="B88:C97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47" xr:uid="{00000000-0002-0000-09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9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48:M65538 M1:M6 L1" xr:uid="{00000000-0002-0000-09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900-000003000000}">
      <formula1>1</formula1>
    </dataValidation>
  </dataValidations>
  <hyperlinks>
    <hyperlink ref="F14" location="SDRFab!C2046" display="Fabricated TEE HHH" xr:uid="{00000000-0004-0000-0900-000000000000}"/>
    <hyperlink ref="F15" location="SDRFab!C2118" display="Fabricated TEE SHH" xr:uid="{00000000-0004-0000-0900-000001000000}"/>
    <hyperlink ref="F22" location="SDRFab!C2195" display="Fabricated Tee Wye HHH" xr:uid="{00000000-0004-0000-0900-000002000000}"/>
    <hyperlink ref="F23" location="SDRFab!C2267" display="Fabricated Tee Wye SHH" xr:uid="{00000000-0004-0000-0900-000003000000}"/>
    <hyperlink ref="F24" location="SDRFab!C2340" display="Fabricated Double Tee Wye HHHH" xr:uid="{00000000-0004-0000-0900-000004000000}"/>
    <hyperlink ref="F26" location="SDRFab!C2147" display="Fabricated Cross HHHH" xr:uid="{00000000-0004-0000-0900-000005000000}"/>
    <hyperlink ref="F33" location="SDRFab!C2464" display="Fabricated Wye HHH" xr:uid="{00000000-0004-0000-0900-000006000000}"/>
    <hyperlink ref="F39" location="SDRFab!C2536" display="Fabricated Wye HHS" xr:uid="{00000000-0004-0000-0900-000007000000}"/>
    <hyperlink ref="F46" location="SDRFab!C2609" display="Fabricated Double Wye HHHH" xr:uid="{00000000-0004-0000-0900-000008000000}"/>
    <hyperlink ref="F61" location="SDRFab!C2683" display="Fabricated Fitting Cleanout (S x FIPT)" xr:uid="{00000000-0004-0000-0900-000009000000}"/>
    <hyperlink ref="F65" location="SDRFab!C2689" display="Fabricated Female Adapter (SH x FIPT)" xr:uid="{00000000-0004-0000-0900-00000A000000}"/>
    <hyperlink ref="F68" location="SDRFab!C2696" display="Fabricated Adapter - Sewer by IPS H x H" xr:uid="{00000000-0004-0000-0900-00000B000000}"/>
    <hyperlink ref="F69" location="SDRFab!C2706" display="Fabricated Adapter - F/M" xr:uid="{00000000-0004-0000-0900-00000C000000}"/>
    <hyperlink ref="F81" location="SDRFab!C2718" display="Fabricated 11.25° Bend HH &amp; HS" xr:uid="{00000000-0004-0000-0900-00000D000000}"/>
    <hyperlink ref="F88" location="SDRFab!C2742" display="Fabricated 22.5° Bend HS &amp; HH" xr:uid="{00000000-0004-0000-0900-00000E000000}"/>
    <hyperlink ref="F89" location="SDRFab!C2762" display="Fabricated 30° Bend HH &amp; HS" xr:uid="{00000000-0004-0000-0900-00000F000000}"/>
    <hyperlink ref="F96" location="SDRFab!C2786" display="Fabricated 45° Bend HH &amp; HS" xr:uid="{00000000-0004-0000-0900-000010000000}"/>
    <hyperlink ref="F108" location="SDRFab!C2806" display="Fabricated 90° Bend HH &amp; HS" xr:uid="{00000000-0004-0000-0900-000011000000}"/>
    <hyperlink ref="F112" location="SDRFab!C2825" display="Fabricated Cap" xr:uid="{00000000-0004-0000-0900-000012000000}"/>
    <hyperlink ref="F113" location="SDRFab!C2835" display="Fabricated Permanent Plug" xr:uid="{00000000-0004-0000-0900-000013000000}"/>
    <hyperlink ref="F117" location="SDRFab!C2847" display="Fabricated Cleanout Threaded Raised Plug" xr:uid="{00000000-0004-0000-0900-000014000000}"/>
    <hyperlink ref="F124" location="SDRFab!C2853" display="Fabricated Increaser Coupling Concentric HH" xr:uid="{00000000-0004-0000-0900-000015000000}"/>
    <hyperlink ref="F136" location="SDRFab!C2918" display="Fabricated Reducer Bushing Concentric SH" xr:uid="{00000000-0004-0000-0900-000016000000}"/>
    <hyperlink ref="F137" location="SDRFab!C2983" display="Fabricated Reducer Coupling Eccentric HH" xr:uid="{00000000-0004-0000-0900-000017000000}"/>
    <hyperlink ref="F147" location="SDRFab!C3049" display="Fabricated Flge - VStn - Flge X Fem 150# BP x SDR 35" xr:uid="{00000000-0004-0000-0900-000018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9" tint="-0.249977111117893"/>
    <pageSetUpPr fitToPage="1"/>
  </sheetPr>
  <dimension ref="A1:P523"/>
  <sheetViews>
    <sheetView showGridLines="0" zoomScaleNormal="100" workbookViewId="0">
      <pane ySplit="7" topLeftCell="A8" activePane="bottomLeft" state="frozen"/>
      <selection activeCell="N10" sqref="N10"/>
      <selection pane="bottomLeft" activeCell="F18" sqref="F18"/>
    </sheetView>
  </sheetViews>
  <sheetFormatPr defaultColWidth="0" defaultRowHeight="14.4" zeroHeight="1" x14ac:dyDescent="0.3"/>
  <cols>
    <col min="1" max="1" width="1.88671875" style="28" customWidth="1"/>
    <col min="2" max="2" width="8.109375" style="52" customWidth="1"/>
    <col min="3" max="3" width="9.109375" style="52" customWidth="1"/>
    <col min="4" max="4" width="12.44140625" style="70" bestFit="1" customWidth="1"/>
    <col min="5" max="5" width="13.5546875" style="109" customWidth="1"/>
    <col min="6" max="6" width="48.109375" style="75" customWidth="1"/>
    <col min="7" max="7" width="8.5546875" style="70" customWidth="1"/>
    <col min="8" max="8" width="8.5546875" style="314" bestFit="1" customWidth="1"/>
    <col min="9" max="9" width="4.109375" style="314" bestFit="1" customWidth="1"/>
    <col min="10" max="10" width="9.5546875" style="38" bestFit="1" customWidth="1"/>
    <col min="11" max="11" width="10.44140625" style="38" customWidth="1"/>
    <col min="12" max="12" width="10.44140625" style="51" customWidth="1"/>
    <col min="13" max="13" width="1.44140625" style="314" customWidth="1"/>
    <col min="14" max="14" width="12.5546875" style="51" bestFit="1" customWidth="1"/>
    <col min="15" max="15" width="2" style="8" customWidth="1"/>
    <col min="16" max="16" width="0" style="8" hidden="1" customWidth="1"/>
    <col min="17" max="16384" width="9.109375" style="8" hidden="1"/>
  </cols>
  <sheetData>
    <row r="1" spans="1:14" ht="18" x14ac:dyDescent="0.35">
      <c r="F1" s="430" t="s">
        <v>5761</v>
      </c>
      <c r="G1" s="430"/>
      <c r="H1" s="430"/>
      <c r="I1" s="430"/>
      <c r="M1" s="51"/>
    </row>
    <row r="2" spans="1:14" ht="15.6" x14ac:dyDescent="0.3">
      <c r="D2" s="110"/>
      <c r="E2" s="111"/>
      <c r="K2" s="416" t="s">
        <v>5772</v>
      </c>
      <c r="L2" s="416"/>
      <c r="M2" s="51"/>
    </row>
    <row r="3" spans="1:14" x14ac:dyDescent="0.3">
      <c r="D3" s="51"/>
      <c r="E3" s="41"/>
      <c r="K3" s="416"/>
      <c r="L3" s="416"/>
      <c r="M3" s="51"/>
    </row>
    <row r="4" spans="1:14" x14ac:dyDescent="0.3">
      <c r="E4" s="112" t="s">
        <v>11144</v>
      </c>
      <c r="F4" s="60" t="s">
        <v>11143</v>
      </c>
      <c r="G4" s="304"/>
      <c r="H4" s="304"/>
      <c r="I4" s="307"/>
      <c r="K4" s="55"/>
      <c r="L4" s="8"/>
      <c r="M4" s="51"/>
    </row>
    <row r="5" spans="1:14" x14ac:dyDescent="0.3">
      <c r="F5" s="62" t="s">
        <v>11142</v>
      </c>
      <c r="G5" s="303"/>
      <c r="H5" s="303"/>
      <c r="I5" s="308"/>
      <c r="K5" s="55"/>
      <c r="L5" s="8"/>
      <c r="M5" s="51"/>
    </row>
    <row r="6" spans="1:14" x14ac:dyDescent="0.3">
      <c r="K6" s="55"/>
      <c r="L6" s="8"/>
      <c r="M6" s="51"/>
    </row>
    <row r="7" spans="1:14" ht="36" customHeight="1" thickBot="1" x14ac:dyDescent="0.35"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</row>
    <row r="8" spans="1:14" s="52" customFormat="1" x14ac:dyDescent="0.3">
      <c r="A8" s="29" t="str">
        <f>IF(L8&gt;0,COUNT($A$7:A7)+COUNT(DWV!$A$8:$A$300)+COUNT('Large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" s="420"/>
      <c r="C8" s="421"/>
      <c r="D8" s="2" t="s">
        <v>4520</v>
      </c>
      <c r="E8" s="2">
        <v>22560115</v>
      </c>
      <c r="F8" s="66" t="s">
        <v>10331</v>
      </c>
      <c r="G8" s="2">
        <v>250</v>
      </c>
      <c r="H8" s="313" t="s">
        <v>6049</v>
      </c>
      <c r="I8" s="313" t="s">
        <v>5380</v>
      </c>
      <c r="J8" s="35">
        <v>9.81</v>
      </c>
      <c r="K8" s="230">
        <f>ROUND(J8*Order_Quote!$L$10,4)</f>
        <v>0</v>
      </c>
      <c r="L8" s="246"/>
      <c r="M8" s="310"/>
      <c r="N8" s="187">
        <f t="shared" ref="N8:N71" si="0">L8/G8</f>
        <v>0</v>
      </c>
    </row>
    <row r="9" spans="1:14" s="52" customFormat="1" x14ac:dyDescent="0.3">
      <c r="A9" s="29" t="str">
        <f>IF(L9&gt;0,COUNT($A$7:A8)+COUNT(DWV!$A$8:$A$300)+COUNT('Large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" s="424"/>
      <c r="C9" s="425"/>
      <c r="D9" s="2" t="s">
        <v>4521</v>
      </c>
      <c r="E9" s="2">
        <v>22560123</v>
      </c>
      <c r="F9" s="66" t="s">
        <v>10332</v>
      </c>
      <c r="G9" s="2">
        <v>250</v>
      </c>
      <c r="H9" s="313" t="s">
        <v>6049</v>
      </c>
      <c r="I9" s="313" t="s">
        <v>5380</v>
      </c>
      <c r="J9" s="35">
        <v>9.81</v>
      </c>
      <c r="K9" s="230">
        <f>ROUND(J9*Order_Quote!$L$10,4)</f>
        <v>0</v>
      </c>
      <c r="L9" s="242"/>
      <c r="M9" s="310"/>
      <c r="N9" s="187">
        <f t="shared" si="0"/>
        <v>0</v>
      </c>
    </row>
    <row r="10" spans="1:14" s="52" customFormat="1" x14ac:dyDescent="0.3">
      <c r="A10" s="29" t="str">
        <f>IF(L10&gt;0,COUNT($A$7:A9)+COUNT(DWV!$A$8:$A$300)+COUNT('Large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" s="424"/>
      <c r="C10" s="425"/>
      <c r="D10" s="2" t="s">
        <v>4522</v>
      </c>
      <c r="E10" s="2">
        <v>22560131</v>
      </c>
      <c r="F10" s="66" t="s">
        <v>10333</v>
      </c>
      <c r="G10" s="2">
        <v>200</v>
      </c>
      <c r="H10" s="313" t="s">
        <v>6049</v>
      </c>
      <c r="I10" s="313" t="s">
        <v>5380</v>
      </c>
      <c r="J10" s="35">
        <v>9.81</v>
      </c>
      <c r="K10" s="230">
        <f>ROUND(J10*Order_Quote!$L$10,4)</f>
        <v>0</v>
      </c>
      <c r="L10" s="242"/>
      <c r="M10" s="310"/>
      <c r="N10" s="187">
        <f t="shared" si="0"/>
        <v>0</v>
      </c>
    </row>
    <row r="11" spans="1:14" s="52" customFormat="1" x14ac:dyDescent="0.3">
      <c r="A11" s="29" t="str">
        <f>IF(L11&gt;0,COUNT($A$7:A10)+COUNT(DWV!$A$8:$A$300)+COUNT('Large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" s="424"/>
      <c r="C11" s="425"/>
      <c r="D11" s="2" t="s">
        <v>4523</v>
      </c>
      <c r="E11" s="2">
        <v>22560140</v>
      </c>
      <c r="F11" s="66" t="s">
        <v>10334</v>
      </c>
      <c r="G11" s="2">
        <v>100</v>
      </c>
      <c r="H11" s="313" t="s">
        <v>6049</v>
      </c>
      <c r="I11" s="313" t="s">
        <v>5380</v>
      </c>
      <c r="J11" s="35">
        <v>10.28</v>
      </c>
      <c r="K11" s="230">
        <f>ROUND(J11*Order_Quote!$L$10,4)</f>
        <v>0</v>
      </c>
      <c r="L11" s="242"/>
      <c r="M11" s="310"/>
      <c r="N11" s="187">
        <f t="shared" si="0"/>
        <v>0</v>
      </c>
    </row>
    <row r="12" spans="1:14" s="52" customFormat="1" x14ac:dyDescent="0.3">
      <c r="A12" s="29" t="str">
        <f>IF(L12&gt;0,COUNT($A$7:A11)+COUNT(DWV!$A$8:$A$300)+COUNT('Large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" s="424"/>
      <c r="C12" s="425"/>
      <c r="D12" s="2" t="s">
        <v>4524</v>
      </c>
      <c r="E12" s="2">
        <v>22560158</v>
      </c>
      <c r="F12" s="66" t="s">
        <v>10335</v>
      </c>
      <c r="G12" s="2">
        <v>50</v>
      </c>
      <c r="H12" s="313" t="s">
        <v>6049</v>
      </c>
      <c r="I12" s="313" t="s">
        <v>5380</v>
      </c>
      <c r="J12" s="35">
        <v>12.87</v>
      </c>
      <c r="K12" s="230">
        <f>ROUND(J12*Order_Quote!$L$10,4)</f>
        <v>0</v>
      </c>
      <c r="L12" s="242"/>
      <c r="M12" s="310"/>
      <c r="N12" s="187">
        <f t="shared" si="0"/>
        <v>0</v>
      </c>
    </row>
    <row r="13" spans="1:14" s="52" customFormat="1" x14ac:dyDescent="0.3">
      <c r="A13" s="29" t="str">
        <f>IF(L13&gt;0,COUNT($A$7:A12)+COUNT(DWV!$A$8:$A$300)+COUNT('Large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" s="424"/>
      <c r="C13" s="425"/>
      <c r="D13" s="2" t="s">
        <v>4525</v>
      </c>
      <c r="E13" s="2">
        <v>22560166</v>
      </c>
      <c r="F13" s="66" t="s">
        <v>10336</v>
      </c>
      <c r="G13" s="2">
        <v>50</v>
      </c>
      <c r="H13" s="313" t="s">
        <v>6049</v>
      </c>
      <c r="I13" s="313" t="s">
        <v>5380</v>
      </c>
      <c r="J13" s="35">
        <v>35.340000000000003</v>
      </c>
      <c r="K13" s="230">
        <f>ROUND(J13*Order_Quote!$L$10,4)</f>
        <v>0</v>
      </c>
      <c r="L13" s="242"/>
      <c r="M13" s="310"/>
      <c r="N13" s="187">
        <f t="shared" si="0"/>
        <v>0</v>
      </c>
    </row>
    <row r="14" spans="1:14" s="52" customFormat="1" x14ac:dyDescent="0.3">
      <c r="A14" s="29" t="str">
        <f>IF(L14&gt;0,COUNT($A$7:A13)+COUNT(DWV!$A$8:$A$300)+COUNT('Large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" s="424"/>
      <c r="C14" s="425"/>
      <c r="D14" s="2" t="s">
        <v>4526</v>
      </c>
      <c r="E14" s="2">
        <v>22560174</v>
      </c>
      <c r="F14" s="66" t="s">
        <v>10337</v>
      </c>
      <c r="G14" s="2">
        <v>25</v>
      </c>
      <c r="H14" s="313" t="s">
        <v>6049</v>
      </c>
      <c r="I14" s="313" t="s">
        <v>5380</v>
      </c>
      <c r="J14" s="35">
        <v>35.340000000000003</v>
      </c>
      <c r="K14" s="230">
        <f>ROUND(J14*Order_Quote!$L$10,4)</f>
        <v>0</v>
      </c>
      <c r="L14" s="242"/>
      <c r="M14" s="310"/>
      <c r="N14" s="187">
        <f t="shared" si="0"/>
        <v>0</v>
      </c>
    </row>
    <row r="15" spans="1:14" s="52" customFormat="1" x14ac:dyDescent="0.3">
      <c r="A15" s="29" t="str">
        <f>IF(L15&gt;0,COUNT($A$7:A14)+COUNT(DWV!$A$8:$A$300)+COUNT('Large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" s="424"/>
      <c r="C15" s="425"/>
      <c r="D15" s="2" t="s">
        <v>4527</v>
      </c>
      <c r="E15" s="2">
        <v>22560182</v>
      </c>
      <c r="F15" s="66" t="s">
        <v>10338</v>
      </c>
      <c r="G15" s="2">
        <v>20</v>
      </c>
      <c r="H15" s="313" t="s">
        <v>6049</v>
      </c>
      <c r="I15" s="313" t="s">
        <v>5380</v>
      </c>
      <c r="J15" s="35">
        <v>44.18</v>
      </c>
      <c r="K15" s="230">
        <f>ROUND(J15*Order_Quote!$L$10,4)</f>
        <v>0</v>
      </c>
      <c r="L15" s="242"/>
      <c r="M15" s="310"/>
      <c r="N15" s="187">
        <f t="shared" si="0"/>
        <v>0</v>
      </c>
    </row>
    <row r="16" spans="1:14" s="52" customFormat="1" x14ac:dyDescent="0.3">
      <c r="A16" s="29" t="str">
        <f>IF(L16&gt;0,COUNT($A$7:A15)+COUNT(DWV!$A$8:$A$300)+COUNT('Large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" s="424"/>
      <c r="C16" s="425"/>
      <c r="D16" s="2" t="s">
        <v>4528</v>
      </c>
      <c r="E16" s="2">
        <v>22560190</v>
      </c>
      <c r="F16" s="66" t="s">
        <v>10339</v>
      </c>
      <c r="G16" s="2">
        <v>10</v>
      </c>
      <c r="H16" s="313" t="s">
        <v>6049</v>
      </c>
      <c r="I16" s="313" t="s">
        <v>5380</v>
      </c>
      <c r="J16" s="35">
        <v>48.04</v>
      </c>
      <c r="K16" s="230">
        <f>ROUND(J16*Order_Quote!$L$10,4)</f>
        <v>0</v>
      </c>
      <c r="L16" s="242"/>
      <c r="M16" s="310"/>
      <c r="N16" s="187">
        <f t="shared" si="0"/>
        <v>0</v>
      </c>
    </row>
    <row r="17" spans="1:14" s="52" customFormat="1" x14ac:dyDescent="0.3">
      <c r="A17" s="29" t="str">
        <f>IF(L17&gt;0,COUNT($A$7:A16)+COUNT(DWV!$A$8:$A$300)+COUNT('Large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" s="424"/>
      <c r="C17" s="425"/>
      <c r="D17" s="2" t="s">
        <v>4529</v>
      </c>
      <c r="E17" s="2">
        <v>22560204</v>
      </c>
      <c r="F17" s="66" t="s">
        <v>10340</v>
      </c>
      <c r="G17" s="2">
        <v>5</v>
      </c>
      <c r="H17" s="313" t="s">
        <v>6049</v>
      </c>
      <c r="I17" s="313" t="s">
        <v>5380</v>
      </c>
      <c r="J17" s="35">
        <v>60.04</v>
      </c>
      <c r="K17" s="230">
        <f>ROUND(J17*Order_Quote!$L$10,4)</f>
        <v>0</v>
      </c>
      <c r="L17" s="242"/>
      <c r="M17" s="310"/>
      <c r="N17" s="187">
        <f t="shared" si="0"/>
        <v>0</v>
      </c>
    </row>
    <row r="18" spans="1:14" s="52" customFormat="1" x14ac:dyDescent="0.3">
      <c r="A18" s="29" t="str">
        <f>IF(L18&gt;0,COUNT($A$7:A17)+COUNT(DWV!$A$8:$A$300)+COUNT('Large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" s="424"/>
      <c r="C18" s="425"/>
      <c r="D18" s="2" t="s">
        <v>4530</v>
      </c>
      <c r="E18" s="2">
        <v>22560212</v>
      </c>
      <c r="F18" s="66" t="s">
        <v>10341</v>
      </c>
      <c r="G18" s="2">
        <v>4</v>
      </c>
      <c r="H18" s="313" t="s">
        <v>6049</v>
      </c>
      <c r="I18" s="313" t="s">
        <v>5380</v>
      </c>
      <c r="J18" s="35">
        <v>69.569999999999993</v>
      </c>
      <c r="K18" s="230">
        <f>ROUND(J18*Order_Quote!$L$10,4)</f>
        <v>0</v>
      </c>
      <c r="L18" s="242"/>
      <c r="M18" s="310"/>
      <c r="N18" s="187">
        <f t="shared" si="0"/>
        <v>0</v>
      </c>
    </row>
    <row r="19" spans="1:14" s="52" customFormat="1" x14ac:dyDescent="0.3">
      <c r="A19" s="29" t="str">
        <f>IF(L19&gt;0,COUNT($A$7:A18)+COUNT(DWV!$A$8:$A$300)+COUNT('Large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" s="424"/>
      <c r="C19" s="425"/>
      <c r="D19" s="2" t="s">
        <v>4531</v>
      </c>
      <c r="E19" s="2">
        <v>22560220</v>
      </c>
      <c r="F19" s="66" t="s">
        <v>10342</v>
      </c>
      <c r="G19" s="2">
        <v>1</v>
      </c>
      <c r="H19" s="313" t="s">
        <v>6049</v>
      </c>
      <c r="I19" s="313" t="s">
        <v>5380</v>
      </c>
      <c r="J19" s="35">
        <v>237.54</v>
      </c>
      <c r="K19" s="230">
        <f>ROUND(J19*Order_Quote!$L$10,4)</f>
        <v>0</v>
      </c>
      <c r="L19" s="242"/>
      <c r="M19" s="310"/>
      <c r="N19" s="187">
        <f t="shared" si="0"/>
        <v>0</v>
      </c>
    </row>
    <row r="20" spans="1:14" s="52" customFormat="1" x14ac:dyDescent="0.3">
      <c r="A20" s="29" t="str">
        <f>IF(L20&gt;0,COUNT($A$7:A19)+COUNT(DWV!$A$8:$A$300)+COUNT('Large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" s="422"/>
      <c r="C20" s="423"/>
      <c r="D20" s="2" t="s">
        <v>4532</v>
      </c>
      <c r="E20" s="2">
        <v>22560239</v>
      </c>
      <c r="F20" s="66" t="s">
        <v>10343</v>
      </c>
      <c r="G20" s="2">
        <v>2</v>
      </c>
      <c r="H20" s="313" t="s">
        <v>6049</v>
      </c>
      <c r="I20" s="313" t="s">
        <v>5380</v>
      </c>
      <c r="J20" s="35">
        <v>550.91999999999996</v>
      </c>
      <c r="K20" s="230">
        <f>ROUND(J20*Order_Quote!$L$10,4)</f>
        <v>0</v>
      </c>
      <c r="L20" s="242"/>
      <c r="M20" s="310"/>
      <c r="N20" s="187">
        <f t="shared" si="0"/>
        <v>0</v>
      </c>
    </row>
    <row r="21" spans="1:14" s="52" customFormat="1" x14ac:dyDescent="0.3">
      <c r="A21" s="29" t="str">
        <f>IF(L21&gt;0,COUNT($A$7:A20)+COUNT(DWV!$A$8:$A$300)+COUNT('Large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" s="420"/>
      <c r="C21" s="421"/>
      <c r="D21" s="2" t="s">
        <v>4533</v>
      </c>
      <c r="E21" s="2">
        <v>22560247</v>
      </c>
      <c r="F21" s="66" t="s">
        <v>10344</v>
      </c>
      <c r="G21" s="2">
        <v>25</v>
      </c>
      <c r="H21" s="313" t="s">
        <v>6049</v>
      </c>
      <c r="I21" s="313" t="s">
        <v>5380</v>
      </c>
      <c r="J21" s="35">
        <v>7.53</v>
      </c>
      <c r="K21" s="230">
        <f>ROUND(J21*Order_Quote!$L$10,4)</f>
        <v>0</v>
      </c>
      <c r="L21" s="242"/>
      <c r="M21" s="310"/>
      <c r="N21" s="187">
        <f t="shared" si="0"/>
        <v>0</v>
      </c>
    </row>
    <row r="22" spans="1:14" s="52" customFormat="1" x14ac:dyDescent="0.3">
      <c r="A22" s="29" t="str">
        <f>IF(L22&gt;0,COUNT($A$7:A21)+COUNT(DWV!$A$8:$A$300)+COUNT('Large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" s="424"/>
      <c r="C22" s="425"/>
      <c r="D22" s="2" t="s">
        <v>4534</v>
      </c>
      <c r="E22" s="2">
        <v>22560255</v>
      </c>
      <c r="F22" s="66" t="s">
        <v>10345</v>
      </c>
      <c r="G22" s="2">
        <v>10</v>
      </c>
      <c r="H22" s="313" t="s">
        <v>6049</v>
      </c>
      <c r="I22" s="313" t="s">
        <v>5380</v>
      </c>
      <c r="J22" s="35">
        <v>10.91</v>
      </c>
      <c r="K22" s="230">
        <f>ROUND(J22*Order_Quote!$L$10,4)</f>
        <v>0</v>
      </c>
      <c r="L22" s="242"/>
      <c r="M22" s="310"/>
      <c r="N22" s="187">
        <f t="shared" si="0"/>
        <v>0</v>
      </c>
    </row>
    <row r="23" spans="1:14" s="52" customFormat="1" x14ac:dyDescent="0.3">
      <c r="A23" s="29" t="str">
        <f>IF(L23&gt;0,COUNT($A$7:A22)+COUNT(DWV!$A$8:$A$300)+COUNT('Large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" s="424"/>
      <c r="C23" s="425"/>
      <c r="D23" s="2" t="s">
        <v>4535</v>
      </c>
      <c r="E23" s="2">
        <v>22560263</v>
      </c>
      <c r="F23" s="66" t="s">
        <v>10346</v>
      </c>
      <c r="G23" s="2">
        <v>10</v>
      </c>
      <c r="H23" s="313" t="s">
        <v>6049</v>
      </c>
      <c r="I23" s="313" t="s">
        <v>5380</v>
      </c>
      <c r="J23" s="35">
        <v>10.91</v>
      </c>
      <c r="K23" s="230">
        <f>ROUND(J23*Order_Quote!$L$10,4)</f>
        <v>0</v>
      </c>
      <c r="L23" s="242"/>
      <c r="M23" s="310"/>
      <c r="N23" s="187">
        <f t="shared" si="0"/>
        <v>0</v>
      </c>
    </row>
    <row r="24" spans="1:14" s="52" customFormat="1" x14ac:dyDescent="0.3">
      <c r="A24" s="29" t="str">
        <f>IF(L24&gt;0,COUNT($A$7:A23)+COUNT(DWV!$A$8:$A$300)+COUNT('Large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" s="424"/>
      <c r="C24" s="425"/>
      <c r="D24" s="2" t="s">
        <v>4536</v>
      </c>
      <c r="E24" s="2">
        <v>22560271</v>
      </c>
      <c r="F24" s="66" t="s">
        <v>10347</v>
      </c>
      <c r="G24" s="2">
        <v>10</v>
      </c>
      <c r="H24" s="313" t="s">
        <v>6049</v>
      </c>
      <c r="I24" s="313" t="s">
        <v>5380</v>
      </c>
      <c r="J24" s="35">
        <v>29.89</v>
      </c>
      <c r="K24" s="230">
        <f>ROUND(J24*Order_Quote!$L$10,4)</f>
        <v>0</v>
      </c>
      <c r="L24" s="242"/>
      <c r="M24" s="310"/>
      <c r="N24" s="187">
        <f t="shared" si="0"/>
        <v>0</v>
      </c>
    </row>
    <row r="25" spans="1:14" s="52" customFormat="1" x14ac:dyDescent="0.3">
      <c r="A25" s="29" t="str">
        <f>IF(L25&gt;0,COUNT($A$7:A24)+COUNT(DWV!$A$8:$A$300)+COUNT('Large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" s="424"/>
      <c r="C25" s="425"/>
      <c r="D25" s="2" t="s">
        <v>4537</v>
      </c>
      <c r="E25" s="2">
        <v>22560280</v>
      </c>
      <c r="F25" s="66" t="s">
        <v>10348</v>
      </c>
      <c r="G25" s="2">
        <v>10</v>
      </c>
      <c r="H25" s="313" t="s">
        <v>6049</v>
      </c>
      <c r="I25" s="313" t="s">
        <v>5380</v>
      </c>
      <c r="J25" s="35">
        <v>45.71</v>
      </c>
      <c r="K25" s="230">
        <f>ROUND(J25*Order_Quote!$L$10,4)</f>
        <v>0</v>
      </c>
      <c r="L25" s="242"/>
      <c r="M25" s="310"/>
      <c r="N25" s="187">
        <f t="shared" si="0"/>
        <v>0</v>
      </c>
    </row>
    <row r="26" spans="1:14" s="52" customFormat="1" x14ac:dyDescent="0.3">
      <c r="A26" s="29" t="str">
        <f>IF(L26&gt;0,COUNT($A$7:A25)+COUNT(DWV!$A$8:$A$300)+COUNT('Large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" s="424"/>
      <c r="C26" s="425"/>
      <c r="D26" s="2" t="s">
        <v>4538</v>
      </c>
      <c r="E26" s="2">
        <v>22560298</v>
      </c>
      <c r="F26" s="66" t="s">
        <v>10349</v>
      </c>
      <c r="G26" s="2">
        <v>10</v>
      </c>
      <c r="H26" s="313" t="s">
        <v>6049</v>
      </c>
      <c r="I26" s="313" t="s">
        <v>5380</v>
      </c>
      <c r="J26" s="35">
        <v>45.71</v>
      </c>
      <c r="K26" s="230">
        <f>ROUND(J26*Order_Quote!$L$10,4)</f>
        <v>0</v>
      </c>
      <c r="L26" s="242"/>
      <c r="M26" s="310"/>
      <c r="N26" s="187">
        <f t="shared" si="0"/>
        <v>0</v>
      </c>
    </row>
    <row r="27" spans="1:14" s="52" customFormat="1" x14ac:dyDescent="0.3">
      <c r="A27" s="29" t="str">
        <f>IF(L27&gt;0,COUNT($A$7:A26)+COUNT(DWV!$A$8:$A$300)+COUNT('Large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" s="424"/>
      <c r="C27" s="425"/>
      <c r="D27" s="2" t="s">
        <v>4539</v>
      </c>
      <c r="E27" s="2">
        <v>22560301</v>
      </c>
      <c r="F27" s="66" t="s">
        <v>10350</v>
      </c>
      <c r="G27" s="2">
        <v>10</v>
      </c>
      <c r="H27" s="313" t="s">
        <v>6049</v>
      </c>
      <c r="I27" s="313" t="s">
        <v>5380</v>
      </c>
      <c r="J27" s="35">
        <v>39</v>
      </c>
      <c r="K27" s="230">
        <f>ROUND(J27*Order_Quote!$L$10,4)</f>
        <v>0</v>
      </c>
      <c r="L27" s="242"/>
      <c r="M27" s="310"/>
      <c r="N27" s="187">
        <f t="shared" si="0"/>
        <v>0</v>
      </c>
    </row>
    <row r="28" spans="1:14" s="52" customFormat="1" x14ac:dyDescent="0.3">
      <c r="A28" s="29" t="str">
        <f>IF(L28&gt;0,COUNT($A$7:A27)+COUNT(DWV!$A$8:$A$300)+COUNT('Large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" s="424"/>
      <c r="C28" s="425"/>
      <c r="D28" s="2" t="s">
        <v>4540</v>
      </c>
      <c r="E28" s="2">
        <v>22560310</v>
      </c>
      <c r="F28" s="66" t="s">
        <v>10351</v>
      </c>
      <c r="G28" s="2">
        <v>10</v>
      </c>
      <c r="H28" s="313" t="s">
        <v>6049</v>
      </c>
      <c r="I28" s="313" t="s">
        <v>5380</v>
      </c>
      <c r="J28" s="35">
        <v>39</v>
      </c>
      <c r="K28" s="230">
        <f>ROUND(J28*Order_Quote!$L$10,4)</f>
        <v>0</v>
      </c>
      <c r="L28" s="242"/>
      <c r="M28" s="310"/>
      <c r="N28" s="187">
        <f t="shared" si="0"/>
        <v>0</v>
      </c>
    </row>
    <row r="29" spans="1:14" s="52" customFormat="1" x14ac:dyDescent="0.3">
      <c r="A29" s="29" t="str">
        <f>IF(L29&gt;0,COUNT($A$7:A28)+COUNT(DWV!$A$8:$A$300)+COUNT('Large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" s="424"/>
      <c r="C29" s="425"/>
      <c r="D29" s="2" t="s">
        <v>4541</v>
      </c>
      <c r="E29" s="2">
        <v>22560328</v>
      </c>
      <c r="F29" s="66" t="s">
        <v>10352</v>
      </c>
      <c r="G29" s="2">
        <v>10</v>
      </c>
      <c r="H29" s="313" t="s">
        <v>6049</v>
      </c>
      <c r="I29" s="313" t="s">
        <v>5380</v>
      </c>
      <c r="J29" s="35">
        <v>39</v>
      </c>
      <c r="K29" s="230">
        <f>ROUND(J29*Order_Quote!$L$10,4)</f>
        <v>0</v>
      </c>
      <c r="L29" s="242"/>
      <c r="M29" s="310"/>
      <c r="N29" s="187">
        <f t="shared" si="0"/>
        <v>0</v>
      </c>
    </row>
    <row r="30" spans="1:14" s="52" customFormat="1" x14ac:dyDescent="0.3">
      <c r="A30" s="29" t="str">
        <f>IF(L30&gt;0,COUNT($A$7:A29)+COUNT(DWV!$A$8:$A$300)+COUNT('Large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" s="424"/>
      <c r="C30" s="425"/>
      <c r="D30" s="2" t="s">
        <v>4542</v>
      </c>
      <c r="E30" s="2">
        <v>22560336</v>
      </c>
      <c r="F30" s="66" t="s">
        <v>10353</v>
      </c>
      <c r="G30" s="2">
        <v>10</v>
      </c>
      <c r="H30" s="313" t="s">
        <v>6049</v>
      </c>
      <c r="I30" s="313" t="s">
        <v>5380</v>
      </c>
      <c r="J30" s="35">
        <v>39</v>
      </c>
      <c r="K30" s="230">
        <f>ROUND(J30*Order_Quote!$L$10,4)</f>
        <v>0</v>
      </c>
      <c r="L30" s="242"/>
      <c r="M30" s="310"/>
      <c r="N30" s="187">
        <f t="shared" si="0"/>
        <v>0</v>
      </c>
    </row>
    <row r="31" spans="1:14" s="52" customFormat="1" x14ac:dyDescent="0.3">
      <c r="A31" s="29" t="str">
        <f>IF(L31&gt;0,COUNT($A$7:A30)+COUNT(DWV!$A$8:$A$300)+COUNT('Large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" s="424"/>
      <c r="C31" s="425"/>
      <c r="D31" s="2" t="s">
        <v>4543</v>
      </c>
      <c r="E31" s="2">
        <v>22560344</v>
      </c>
      <c r="F31" s="66" t="s">
        <v>10354</v>
      </c>
      <c r="G31" s="2">
        <v>10</v>
      </c>
      <c r="H31" s="313" t="s">
        <v>6049</v>
      </c>
      <c r="I31" s="313" t="s">
        <v>5380</v>
      </c>
      <c r="J31" s="35">
        <v>88.54</v>
      </c>
      <c r="K31" s="230">
        <f>ROUND(J31*Order_Quote!$L$10,4)</f>
        <v>0</v>
      </c>
      <c r="L31" s="242"/>
      <c r="M31" s="310"/>
      <c r="N31" s="187">
        <f t="shared" si="0"/>
        <v>0</v>
      </c>
    </row>
    <row r="32" spans="1:14" s="52" customFormat="1" x14ac:dyDescent="0.3">
      <c r="A32" s="29" t="str">
        <f>IF(L32&gt;0,COUNT($A$7:A31)+COUNT(DWV!$A$8:$A$300)+COUNT('Large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" s="424"/>
      <c r="C32" s="425"/>
      <c r="D32" s="2" t="s">
        <v>4544</v>
      </c>
      <c r="E32" s="2">
        <v>22560352</v>
      </c>
      <c r="F32" s="66" t="s">
        <v>10355</v>
      </c>
      <c r="G32" s="2">
        <v>2</v>
      </c>
      <c r="H32" s="313" t="s">
        <v>6049</v>
      </c>
      <c r="I32" s="313" t="s">
        <v>5380</v>
      </c>
      <c r="J32" s="35">
        <v>237.54</v>
      </c>
      <c r="K32" s="230">
        <f>ROUND(J32*Order_Quote!$L$10,4)</f>
        <v>0</v>
      </c>
      <c r="L32" s="242"/>
      <c r="M32" s="310"/>
      <c r="N32" s="187">
        <f t="shared" si="0"/>
        <v>0</v>
      </c>
    </row>
    <row r="33" spans="1:16" s="52" customFormat="1" x14ac:dyDescent="0.3">
      <c r="A33" s="29" t="str">
        <f>IF(L33&gt;0,COUNT($A$7:A32)+COUNT(DWV!$A$8:$A$300)+COUNT('Large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" s="422"/>
      <c r="C33" s="423"/>
      <c r="D33" s="2" t="s">
        <v>4545</v>
      </c>
      <c r="E33" s="2">
        <v>22560360</v>
      </c>
      <c r="F33" s="66" t="s">
        <v>10356</v>
      </c>
      <c r="G33" s="2">
        <v>2</v>
      </c>
      <c r="H33" s="313" t="s">
        <v>6049</v>
      </c>
      <c r="I33" s="313" t="s">
        <v>5380</v>
      </c>
      <c r="J33" s="35">
        <v>550.91999999999996</v>
      </c>
      <c r="K33" s="230">
        <f>ROUND(J33*Order_Quote!$L$10,4)</f>
        <v>0</v>
      </c>
      <c r="L33" s="242"/>
      <c r="M33" s="310"/>
      <c r="N33" s="187">
        <f t="shared" si="0"/>
        <v>0</v>
      </c>
    </row>
    <row r="34" spans="1:16" s="52" customFormat="1" x14ac:dyDescent="0.3">
      <c r="A34" s="29" t="str">
        <f>IF(L34&gt;0,COUNT($A$7:A33)+COUNT(DWV!$A$8:$A$300)+COUNT('Large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" s="420"/>
      <c r="C34" s="421"/>
      <c r="D34" s="2" t="s">
        <v>4546</v>
      </c>
      <c r="E34" s="2">
        <v>22560379</v>
      </c>
      <c r="F34" s="66" t="s">
        <v>10357</v>
      </c>
      <c r="G34" s="2">
        <v>250</v>
      </c>
      <c r="H34" s="313" t="s">
        <v>6049</v>
      </c>
      <c r="I34" s="313" t="s">
        <v>5380</v>
      </c>
      <c r="J34" s="35">
        <v>22.69</v>
      </c>
      <c r="K34" s="230">
        <f>ROUND(J34*Order_Quote!$L$10,4)</f>
        <v>0</v>
      </c>
      <c r="L34" s="242"/>
      <c r="M34" s="310"/>
      <c r="N34" s="187">
        <f t="shared" si="0"/>
        <v>0</v>
      </c>
    </row>
    <row r="35" spans="1:16" s="99" customFormat="1" x14ac:dyDescent="0.3">
      <c r="A35" s="29" t="str">
        <f>IF(L35&gt;0,COUNT($A$7:A34)+COUNT(DWV!$A$8:$A$300)+COUNT('Large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" s="424"/>
      <c r="C35" s="425"/>
      <c r="D35" s="2" t="s">
        <v>4547</v>
      </c>
      <c r="E35" s="2">
        <v>22560387</v>
      </c>
      <c r="F35" s="66" t="s">
        <v>10358</v>
      </c>
      <c r="G35" s="2">
        <v>250</v>
      </c>
      <c r="H35" s="313" t="s">
        <v>6049</v>
      </c>
      <c r="I35" s="313" t="s">
        <v>5380</v>
      </c>
      <c r="J35" s="35">
        <v>15.52</v>
      </c>
      <c r="K35" s="230">
        <f>ROUND(J35*Order_Quote!$L$10,4)</f>
        <v>0</v>
      </c>
      <c r="L35" s="243"/>
      <c r="M35" s="240"/>
      <c r="N35" s="187">
        <f t="shared" si="0"/>
        <v>0</v>
      </c>
      <c r="O35" s="52"/>
      <c r="P35" s="52"/>
    </row>
    <row r="36" spans="1:16" s="99" customFormat="1" x14ac:dyDescent="0.3">
      <c r="A36" s="29" t="str">
        <f>IF(L36&gt;0,COUNT($A$7:A35)+COUNT(DWV!$A$8:$A$300)+COUNT('Large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" s="424"/>
      <c r="C36" s="425"/>
      <c r="D36" s="2" t="s">
        <v>4548</v>
      </c>
      <c r="E36" s="2">
        <v>22560395</v>
      </c>
      <c r="F36" s="66" t="s">
        <v>10359</v>
      </c>
      <c r="G36" s="2">
        <v>200</v>
      </c>
      <c r="H36" s="313" t="s">
        <v>6049</v>
      </c>
      <c r="I36" s="313" t="s">
        <v>5380</v>
      </c>
      <c r="J36" s="35">
        <v>15.52</v>
      </c>
      <c r="K36" s="230">
        <f>ROUND(J36*Order_Quote!$L$10,4)</f>
        <v>0</v>
      </c>
      <c r="L36" s="243"/>
      <c r="M36" s="240"/>
      <c r="N36" s="187">
        <f t="shared" si="0"/>
        <v>0</v>
      </c>
      <c r="O36" s="52"/>
      <c r="P36" s="52"/>
    </row>
    <row r="37" spans="1:16" s="52" customFormat="1" x14ac:dyDescent="0.3">
      <c r="A37" s="29" t="str">
        <f>IF(L37&gt;0,COUNT($A$7:A36)+COUNT(DWV!$A$8:$A$300)+COUNT('Large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" s="424"/>
      <c r="C37" s="425"/>
      <c r="D37" s="2" t="s">
        <v>4549</v>
      </c>
      <c r="E37" s="2">
        <v>22560409</v>
      </c>
      <c r="F37" s="66" t="s">
        <v>10360</v>
      </c>
      <c r="G37" s="2">
        <v>100</v>
      </c>
      <c r="H37" s="313" t="s">
        <v>6049</v>
      </c>
      <c r="I37" s="313" t="s">
        <v>5380</v>
      </c>
      <c r="J37" s="35">
        <v>20.07</v>
      </c>
      <c r="K37" s="230">
        <f>ROUND(J37*Order_Quote!$L$10,4)</f>
        <v>0</v>
      </c>
      <c r="L37" s="242"/>
      <c r="M37" s="310"/>
      <c r="N37" s="187">
        <f t="shared" si="0"/>
        <v>0</v>
      </c>
    </row>
    <row r="38" spans="1:16" s="52" customFormat="1" x14ac:dyDescent="0.3">
      <c r="A38" s="29" t="str">
        <f>IF(L38&gt;0,COUNT($A$7:A37)+COUNT(DWV!$A$8:$A$300)+COUNT('Large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" s="424"/>
      <c r="C38" s="425"/>
      <c r="D38" s="2" t="s">
        <v>4550</v>
      </c>
      <c r="E38" s="2">
        <v>22560417</v>
      </c>
      <c r="F38" s="66" t="s">
        <v>10361</v>
      </c>
      <c r="G38" s="2">
        <v>50</v>
      </c>
      <c r="H38" s="313" t="s">
        <v>6049</v>
      </c>
      <c r="I38" s="313" t="s">
        <v>5380</v>
      </c>
      <c r="J38" s="35">
        <v>23.49</v>
      </c>
      <c r="K38" s="230">
        <f>ROUND(J38*Order_Quote!$L$10,4)</f>
        <v>0</v>
      </c>
      <c r="L38" s="242"/>
      <c r="M38" s="310"/>
      <c r="N38" s="187">
        <f t="shared" si="0"/>
        <v>0</v>
      </c>
    </row>
    <row r="39" spans="1:16" s="52" customFormat="1" x14ac:dyDescent="0.3">
      <c r="A39" s="29" t="str">
        <f>IF(L39&gt;0,COUNT($A$7:A38)+COUNT(DWV!$A$8:$A$300)+COUNT('Large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" s="424"/>
      <c r="C39" s="425"/>
      <c r="D39" s="2" t="s">
        <v>4551</v>
      </c>
      <c r="E39" s="2">
        <v>22560425</v>
      </c>
      <c r="F39" s="66" t="s">
        <v>10362</v>
      </c>
      <c r="G39" s="2">
        <v>25</v>
      </c>
      <c r="H39" s="313" t="s">
        <v>6049</v>
      </c>
      <c r="I39" s="313" t="s">
        <v>5380</v>
      </c>
      <c r="J39" s="35">
        <v>25.11</v>
      </c>
      <c r="K39" s="230">
        <f>ROUND(J39*Order_Quote!$L$10,4)</f>
        <v>0</v>
      </c>
      <c r="L39" s="242"/>
      <c r="M39" s="310"/>
      <c r="N39" s="187">
        <f t="shared" si="0"/>
        <v>0</v>
      </c>
    </row>
    <row r="40" spans="1:16" s="52" customFormat="1" x14ac:dyDescent="0.3">
      <c r="A40" s="29" t="str">
        <f>IF(L40&gt;0,COUNT($A$7:A39)+COUNT(DWV!$A$8:$A$300)+COUNT('Large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" s="424"/>
      <c r="C40" s="425"/>
      <c r="D40" s="2" t="s">
        <v>4552</v>
      </c>
      <c r="E40" s="2">
        <v>22560433</v>
      </c>
      <c r="F40" s="66" t="s">
        <v>10363</v>
      </c>
      <c r="G40" s="2">
        <v>25</v>
      </c>
      <c r="H40" s="313" t="s">
        <v>6049</v>
      </c>
      <c r="I40" s="313" t="s">
        <v>5380</v>
      </c>
      <c r="J40" s="35">
        <v>29.51</v>
      </c>
      <c r="K40" s="230">
        <f>ROUND(J40*Order_Quote!$L$10,4)</f>
        <v>0</v>
      </c>
      <c r="L40" s="242"/>
      <c r="M40" s="310"/>
      <c r="N40" s="187">
        <f t="shared" si="0"/>
        <v>0</v>
      </c>
    </row>
    <row r="41" spans="1:16" s="52" customFormat="1" x14ac:dyDescent="0.3">
      <c r="A41" s="29" t="str">
        <f>IF(L41&gt;0,COUNT($A$7:A40)+COUNT(DWV!$A$8:$A$300)+COUNT('Large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" s="422"/>
      <c r="C41" s="423"/>
      <c r="D41" s="2" t="s">
        <v>4553</v>
      </c>
      <c r="E41" s="2">
        <v>22560441</v>
      </c>
      <c r="F41" s="66" t="s">
        <v>10364</v>
      </c>
      <c r="G41" s="2">
        <v>20</v>
      </c>
      <c r="H41" s="313" t="s">
        <v>6049</v>
      </c>
      <c r="I41" s="313" t="s">
        <v>5380</v>
      </c>
      <c r="J41" s="35">
        <v>36.39</v>
      </c>
      <c r="K41" s="230">
        <f>ROUND(J41*Order_Quote!$L$10,4)</f>
        <v>0</v>
      </c>
      <c r="L41" s="242"/>
      <c r="M41" s="310"/>
      <c r="N41" s="187">
        <f t="shared" si="0"/>
        <v>0</v>
      </c>
    </row>
    <row r="42" spans="1:16" s="52" customFormat="1" x14ac:dyDescent="0.3">
      <c r="A42" s="29" t="str">
        <f>IF(L42&gt;0,COUNT($A$7:A41)+COUNT(DWV!$A$8:$A$300)+COUNT('Large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" s="420"/>
      <c r="C42" s="421"/>
      <c r="D42" s="2" t="s">
        <v>4554</v>
      </c>
      <c r="E42" s="2">
        <v>22560450</v>
      </c>
      <c r="F42" s="66" t="s">
        <v>10365</v>
      </c>
      <c r="G42" s="2">
        <v>250</v>
      </c>
      <c r="H42" s="313" t="s">
        <v>6049</v>
      </c>
      <c r="I42" s="313" t="s">
        <v>5380</v>
      </c>
      <c r="J42" s="35">
        <v>19.420000000000002</v>
      </c>
      <c r="K42" s="230">
        <f>ROUND(J42*Order_Quote!$L$10,4)</f>
        <v>0</v>
      </c>
      <c r="L42" s="242"/>
      <c r="M42" s="310"/>
      <c r="N42" s="187">
        <f t="shared" si="0"/>
        <v>0</v>
      </c>
    </row>
    <row r="43" spans="1:16" s="52" customFormat="1" x14ac:dyDescent="0.3">
      <c r="A43" s="29" t="str">
        <f>IF(L43&gt;0,COUNT($A$7:A42)+COUNT(DWV!$A$8:$A$300)+COUNT('Large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" s="424"/>
      <c r="C43" s="425"/>
      <c r="D43" s="2" t="s">
        <v>4555</v>
      </c>
      <c r="E43" s="2">
        <v>22560468</v>
      </c>
      <c r="F43" s="66" t="s">
        <v>10366</v>
      </c>
      <c r="G43" s="2">
        <v>250</v>
      </c>
      <c r="H43" s="313" t="s">
        <v>6049</v>
      </c>
      <c r="I43" s="313" t="s">
        <v>5380</v>
      </c>
      <c r="J43" s="35">
        <v>19.420000000000002</v>
      </c>
      <c r="K43" s="230">
        <f>ROUND(J43*Order_Quote!$L$10,4)</f>
        <v>0</v>
      </c>
      <c r="L43" s="242"/>
      <c r="M43" s="310"/>
      <c r="N43" s="187">
        <f t="shared" si="0"/>
        <v>0</v>
      </c>
    </row>
    <row r="44" spans="1:16" s="52" customFormat="1" x14ac:dyDescent="0.3">
      <c r="A44" s="29" t="str">
        <f>IF(L44&gt;0,COUNT($A$7:A43)+COUNT(DWV!$A$8:$A$300)+COUNT('Large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" s="424"/>
      <c r="C44" s="425"/>
      <c r="D44" s="2" t="s">
        <v>4556</v>
      </c>
      <c r="E44" s="2">
        <v>22560476</v>
      </c>
      <c r="F44" s="66" t="s">
        <v>10367</v>
      </c>
      <c r="G44" s="2">
        <v>125</v>
      </c>
      <c r="H44" s="313" t="s">
        <v>6049</v>
      </c>
      <c r="I44" s="313" t="s">
        <v>5380</v>
      </c>
      <c r="J44" s="35">
        <v>19.420000000000002</v>
      </c>
      <c r="K44" s="230">
        <f>ROUND(J44*Order_Quote!$L$10,4)</f>
        <v>0</v>
      </c>
      <c r="L44" s="242"/>
      <c r="M44" s="310"/>
      <c r="N44" s="187">
        <f t="shared" si="0"/>
        <v>0</v>
      </c>
    </row>
    <row r="45" spans="1:16" s="52" customFormat="1" x14ac:dyDescent="0.3">
      <c r="A45" s="29" t="str">
        <f>IF(L45&gt;0,COUNT($A$7:A44)+COUNT(DWV!$A$8:$A$300)+COUNT('Large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" s="424"/>
      <c r="C45" s="425"/>
      <c r="D45" s="2" t="s">
        <v>4557</v>
      </c>
      <c r="E45" s="2">
        <v>22560484</v>
      </c>
      <c r="F45" s="66" t="s">
        <v>10368</v>
      </c>
      <c r="G45" s="2">
        <v>100</v>
      </c>
      <c r="H45" s="313" t="s">
        <v>6049</v>
      </c>
      <c r="I45" s="313" t="s">
        <v>5380</v>
      </c>
      <c r="J45" s="35">
        <v>25.13</v>
      </c>
      <c r="K45" s="230">
        <f>ROUND(J45*Order_Quote!$L$10,4)</f>
        <v>0</v>
      </c>
      <c r="L45" s="242"/>
      <c r="M45" s="310"/>
      <c r="N45" s="187">
        <f t="shared" si="0"/>
        <v>0</v>
      </c>
    </row>
    <row r="46" spans="1:16" s="52" customFormat="1" x14ac:dyDescent="0.3">
      <c r="A46" s="29" t="str">
        <f>IF(L46&gt;0,COUNT($A$7:A45)+COUNT(DWV!$A$8:$A$300)+COUNT('Large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" s="424"/>
      <c r="C46" s="425"/>
      <c r="D46" s="2" t="s">
        <v>4558</v>
      </c>
      <c r="E46" s="2">
        <v>22560492</v>
      </c>
      <c r="F46" s="66" t="s">
        <v>10369</v>
      </c>
      <c r="G46" s="2">
        <v>50</v>
      </c>
      <c r="H46" s="313" t="s">
        <v>6049</v>
      </c>
      <c r="I46" s="313" t="s">
        <v>5380</v>
      </c>
      <c r="J46" s="35">
        <v>29.39</v>
      </c>
      <c r="K46" s="230">
        <f>ROUND(J46*Order_Quote!$L$10,4)</f>
        <v>0</v>
      </c>
      <c r="L46" s="242"/>
      <c r="M46" s="310"/>
      <c r="N46" s="187">
        <f t="shared" si="0"/>
        <v>0</v>
      </c>
    </row>
    <row r="47" spans="1:16" s="52" customFormat="1" x14ac:dyDescent="0.3">
      <c r="A47" s="29" t="str">
        <f>IF(L47&gt;0,COUNT($A$7:A46)+COUNT(DWV!$A$8:$A$300)+COUNT('Large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" s="424"/>
      <c r="C47" s="425"/>
      <c r="D47" s="2" t="s">
        <v>4559</v>
      </c>
      <c r="E47" s="2">
        <v>22560506</v>
      </c>
      <c r="F47" s="66" t="s">
        <v>10370</v>
      </c>
      <c r="G47" s="2">
        <v>25</v>
      </c>
      <c r="H47" s="313" t="s">
        <v>6049</v>
      </c>
      <c r="I47" s="313" t="s">
        <v>5380</v>
      </c>
      <c r="J47" s="35">
        <v>31.51</v>
      </c>
      <c r="K47" s="230">
        <f>ROUND(J47*Order_Quote!$L$10,4)</f>
        <v>0</v>
      </c>
      <c r="L47" s="242"/>
      <c r="M47" s="310"/>
      <c r="N47" s="187">
        <f t="shared" si="0"/>
        <v>0</v>
      </c>
    </row>
    <row r="48" spans="1:16" s="52" customFormat="1" x14ac:dyDescent="0.3">
      <c r="A48" s="29" t="str">
        <f>IF(L48&gt;0,COUNT($A$7:A47)+COUNT(DWV!$A$8:$A$300)+COUNT('Large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" s="424"/>
      <c r="C48" s="425"/>
      <c r="D48" s="2" t="s">
        <v>4560</v>
      </c>
      <c r="E48" s="2">
        <v>22560514</v>
      </c>
      <c r="F48" s="66" t="s">
        <v>10371</v>
      </c>
      <c r="G48" s="2">
        <v>25</v>
      </c>
      <c r="H48" s="313" t="s">
        <v>6049</v>
      </c>
      <c r="I48" s="313" t="s">
        <v>5380</v>
      </c>
      <c r="J48" s="35">
        <v>37.01</v>
      </c>
      <c r="K48" s="230">
        <f>ROUND(J48*Order_Quote!$L$10,4)</f>
        <v>0</v>
      </c>
      <c r="L48" s="242"/>
      <c r="M48" s="310"/>
      <c r="N48" s="187">
        <f t="shared" si="0"/>
        <v>0</v>
      </c>
    </row>
    <row r="49" spans="1:14" s="52" customFormat="1" x14ac:dyDescent="0.3">
      <c r="A49" s="29" t="str">
        <f>IF(L49&gt;0,COUNT($A$7:A48)+COUNT(DWV!$A$8:$A$300)+COUNT('Large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" s="422"/>
      <c r="C49" s="423"/>
      <c r="D49" s="2" t="s">
        <v>4561</v>
      </c>
      <c r="E49" s="2">
        <v>22560522</v>
      </c>
      <c r="F49" s="66" t="s">
        <v>10372</v>
      </c>
      <c r="G49" s="2">
        <v>20</v>
      </c>
      <c r="H49" s="313" t="s">
        <v>6049</v>
      </c>
      <c r="I49" s="313" t="s">
        <v>5380</v>
      </c>
      <c r="J49" s="35">
        <v>48.23</v>
      </c>
      <c r="K49" s="230">
        <f>ROUND(J49*Order_Quote!$L$10,4)</f>
        <v>0</v>
      </c>
      <c r="L49" s="242"/>
      <c r="M49" s="310"/>
      <c r="N49" s="187">
        <f t="shared" si="0"/>
        <v>0</v>
      </c>
    </row>
    <row r="50" spans="1:14" s="52" customFormat="1" x14ac:dyDescent="0.3">
      <c r="A50" s="29" t="str">
        <f>IF(L50&gt;0,COUNT($A$7:A49)+COUNT(DWV!$A$8:$A$300)+COUNT('Large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" s="420"/>
      <c r="C50" s="421"/>
      <c r="D50" s="2" t="s">
        <v>4562</v>
      </c>
      <c r="E50" s="2">
        <v>22560530</v>
      </c>
      <c r="F50" s="66" t="s">
        <v>10373</v>
      </c>
      <c r="G50" s="2">
        <v>250</v>
      </c>
      <c r="H50" s="313" t="s">
        <v>6049</v>
      </c>
      <c r="I50" s="313" t="s">
        <v>5380</v>
      </c>
      <c r="J50" s="35">
        <v>19.420000000000002</v>
      </c>
      <c r="K50" s="230">
        <f>ROUND(J50*Order_Quote!$L$10,4)</f>
        <v>0</v>
      </c>
      <c r="L50" s="242"/>
      <c r="M50" s="310"/>
      <c r="N50" s="187">
        <f t="shared" si="0"/>
        <v>0</v>
      </c>
    </row>
    <row r="51" spans="1:14" s="52" customFormat="1" x14ac:dyDescent="0.3">
      <c r="A51" s="29" t="str">
        <f>IF(L51&gt;0,COUNT($A$7:A50)+COUNT(DWV!$A$8:$A$300)+COUNT('Large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" s="424"/>
      <c r="C51" s="425"/>
      <c r="D51" s="2" t="s">
        <v>4563</v>
      </c>
      <c r="E51" s="2">
        <v>22560549</v>
      </c>
      <c r="F51" s="66" t="s">
        <v>10374</v>
      </c>
      <c r="G51" s="2">
        <v>250</v>
      </c>
      <c r="H51" s="313" t="s">
        <v>6049</v>
      </c>
      <c r="I51" s="313" t="s">
        <v>5380</v>
      </c>
      <c r="J51" s="35">
        <v>19.420000000000002</v>
      </c>
      <c r="K51" s="230">
        <f>ROUND(J51*Order_Quote!$L$10,4)</f>
        <v>0</v>
      </c>
      <c r="L51" s="242"/>
      <c r="M51" s="310"/>
      <c r="N51" s="187">
        <f t="shared" si="0"/>
        <v>0</v>
      </c>
    </row>
    <row r="52" spans="1:14" s="52" customFormat="1" x14ac:dyDescent="0.3">
      <c r="A52" s="29" t="str">
        <f>IF(L52&gt;0,COUNT($A$7:A51)+COUNT(DWV!$A$8:$A$300)+COUNT('Large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2" s="424"/>
      <c r="C52" s="425"/>
      <c r="D52" s="2" t="s">
        <v>4564</v>
      </c>
      <c r="E52" s="2">
        <v>22560557</v>
      </c>
      <c r="F52" s="66" t="s">
        <v>10375</v>
      </c>
      <c r="G52" s="2">
        <v>125</v>
      </c>
      <c r="H52" s="313" t="s">
        <v>6049</v>
      </c>
      <c r="I52" s="313" t="s">
        <v>5380</v>
      </c>
      <c r="J52" s="35">
        <v>19.420000000000002</v>
      </c>
      <c r="K52" s="230">
        <f>ROUND(J52*Order_Quote!$L$10,4)</f>
        <v>0</v>
      </c>
      <c r="L52" s="242"/>
      <c r="M52" s="310"/>
      <c r="N52" s="187">
        <f t="shared" si="0"/>
        <v>0</v>
      </c>
    </row>
    <row r="53" spans="1:14" s="52" customFormat="1" x14ac:dyDescent="0.3">
      <c r="A53" s="29" t="str">
        <f>IF(L53&gt;0,COUNT($A$7:A52)+COUNT(DWV!$A$8:$A$300)+COUNT('Large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3" s="424"/>
      <c r="C53" s="425"/>
      <c r="D53" s="2" t="s">
        <v>4565</v>
      </c>
      <c r="E53" s="2">
        <v>22560565</v>
      </c>
      <c r="F53" s="66" t="s">
        <v>10376</v>
      </c>
      <c r="G53" s="2">
        <v>100</v>
      </c>
      <c r="H53" s="313" t="s">
        <v>6049</v>
      </c>
      <c r="I53" s="313" t="s">
        <v>5380</v>
      </c>
      <c r="J53" s="35">
        <v>25.13</v>
      </c>
      <c r="K53" s="230">
        <f>ROUND(J53*Order_Quote!$L$10,4)</f>
        <v>0</v>
      </c>
      <c r="L53" s="242"/>
      <c r="M53" s="310"/>
      <c r="N53" s="187">
        <f t="shared" si="0"/>
        <v>0</v>
      </c>
    </row>
    <row r="54" spans="1:14" s="52" customFormat="1" x14ac:dyDescent="0.3">
      <c r="A54" s="29" t="str">
        <f>IF(L54&gt;0,COUNT($A$7:A53)+COUNT(DWV!$A$8:$A$300)+COUNT('Large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4" s="424"/>
      <c r="C54" s="425"/>
      <c r="D54" s="2" t="s">
        <v>4566</v>
      </c>
      <c r="E54" s="2">
        <v>22560573</v>
      </c>
      <c r="F54" s="66" t="s">
        <v>10377</v>
      </c>
      <c r="G54" s="2">
        <v>50</v>
      </c>
      <c r="H54" s="313" t="s">
        <v>6049</v>
      </c>
      <c r="I54" s="313" t="s">
        <v>5380</v>
      </c>
      <c r="J54" s="35">
        <v>29.39</v>
      </c>
      <c r="K54" s="230">
        <f>ROUND(J54*Order_Quote!$L$10,4)</f>
        <v>0</v>
      </c>
      <c r="L54" s="242"/>
      <c r="M54" s="310"/>
      <c r="N54" s="187">
        <f t="shared" si="0"/>
        <v>0</v>
      </c>
    </row>
    <row r="55" spans="1:14" s="52" customFormat="1" x14ac:dyDescent="0.3">
      <c r="A55" s="29" t="str">
        <f>IF(L55&gt;0,COUNT($A$7:A54)+COUNT(DWV!$A$8:$A$300)+COUNT('Large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5" s="424"/>
      <c r="C55" s="425"/>
      <c r="D55" s="2" t="s">
        <v>4567</v>
      </c>
      <c r="E55" s="2">
        <v>22560581</v>
      </c>
      <c r="F55" s="66" t="s">
        <v>10378</v>
      </c>
      <c r="G55" s="2">
        <v>25</v>
      </c>
      <c r="H55" s="313" t="s">
        <v>6049</v>
      </c>
      <c r="I55" s="313" t="s">
        <v>5380</v>
      </c>
      <c r="J55" s="35">
        <v>31.51</v>
      </c>
      <c r="K55" s="230">
        <f>ROUND(J55*Order_Quote!$L$10,4)</f>
        <v>0</v>
      </c>
      <c r="L55" s="244"/>
      <c r="M55" s="316"/>
      <c r="N55" s="187">
        <f t="shared" si="0"/>
        <v>0</v>
      </c>
    </row>
    <row r="56" spans="1:14" s="52" customFormat="1" x14ac:dyDescent="0.3">
      <c r="A56" s="29" t="str">
        <f>IF(L56&gt;0,COUNT($A$7:A55)+COUNT(DWV!$A$8:$A$300)+COUNT('Large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6" s="424"/>
      <c r="C56" s="425"/>
      <c r="D56" s="2" t="s">
        <v>4568</v>
      </c>
      <c r="E56" s="2">
        <v>22560590</v>
      </c>
      <c r="F56" s="66" t="s">
        <v>10379</v>
      </c>
      <c r="G56" s="2">
        <v>25</v>
      </c>
      <c r="H56" s="313" t="s">
        <v>6049</v>
      </c>
      <c r="I56" s="313" t="s">
        <v>5380</v>
      </c>
      <c r="J56" s="35">
        <v>37.01</v>
      </c>
      <c r="K56" s="230">
        <f>ROUND(J56*Order_Quote!$L$10,4)</f>
        <v>0</v>
      </c>
      <c r="L56" s="242"/>
      <c r="M56" s="310"/>
      <c r="N56" s="187">
        <f t="shared" si="0"/>
        <v>0</v>
      </c>
    </row>
    <row r="57" spans="1:14" s="52" customFormat="1" x14ac:dyDescent="0.3">
      <c r="A57" s="29" t="str">
        <f>IF(L57&gt;0,COUNT($A$7:A56)+COUNT(DWV!$A$8:$A$300)+COUNT('Large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7" s="422"/>
      <c r="C57" s="423"/>
      <c r="D57" s="2" t="s">
        <v>4569</v>
      </c>
      <c r="E57" s="2">
        <v>22560603</v>
      </c>
      <c r="F57" s="66" t="s">
        <v>10380</v>
      </c>
      <c r="G57" s="2">
        <v>20</v>
      </c>
      <c r="H57" s="313" t="s">
        <v>6049</v>
      </c>
      <c r="I57" s="313" t="s">
        <v>5380</v>
      </c>
      <c r="J57" s="35">
        <v>48.23</v>
      </c>
      <c r="K57" s="230">
        <f>ROUND(J57*Order_Quote!$L$10,4)</f>
        <v>0</v>
      </c>
      <c r="L57" s="242"/>
      <c r="M57" s="310"/>
      <c r="N57" s="187">
        <f t="shared" si="0"/>
        <v>0</v>
      </c>
    </row>
    <row r="58" spans="1:14" s="52" customFormat="1" x14ac:dyDescent="0.3">
      <c r="A58" s="29" t="str">
        <f>IF(L58&gt;0,COUNT($A$7:A57)+COUNT(DWV!$A$8:$A$300)+COUNT('Large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8" s="420"/>
      <c r="C58" s="421"/>
      <c r="D58" s="2" t="s">
        <v>4570</v>
      </c>
      <c r="E58" s="2">
        <v>22560611</v>
      </c>
      <c r="F58" s="66" t="s">
        <v>10381</v>
      </c>
      <c r="G58" s="2">
        <v>250</v>
      </c>
      <c r="H58" s="313" t="s">
        <v>6049</v>
      </c>
      <c r="I58" s="313" t="s">
        <v>5380</v>
      </c>
      <c r="J58" s="35">
        <v>11.34</v>
      </c>
      <c r="K58" s="230">
        <f>ROUND(J58*Order_Quote!$L$10,4)</f>
        <v>0</v>
      </c>
      <c r="L58" s="242"/>
      <c r="M58" s="310"/>
      <c r="N58" s="187">
        <f t="shared" si="0"/>
        <v>0</v>
      </c>
    </row>
    <row r="59" spans="1:14" s="52" customFormat="1" x14ac:dyDescent="0.3">
      <c r="A59" s="29" t="str">
        <f>IF(L59&gt;0,COUNT($A$7:A58)+COUNT(DWV!$A$8:$A$300)+COUNT('Large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9" s="424"/>
      <c r="C59" s="425"/>
      <c r="D59" s="2" t="s">
        <v>4571</v>
      </c>
      <c r="E59" s="2">
        <v>22560620</v>
      </c>
      <c r="F59" s="66" t="s">
        <v>10382</v>
      </c>
      <c r="G59" s="2">
        <v>250</v>
      </c>
      <c r="H59" s="313" t="s">
        <v>6049</v>
      </c>
      <c r="I59" s="313" t="s">
        <v>5380</v>
      </c>
      <c r="J59" s="35">
        <v>11.34</v>
      </c>
      <c r="K59" s="230">
        <f>ROUND(J59*Order_Quote!$L$10,4)</f>
        <v>0</v>
      </c>
      <c r="L59" s="242"/>
      <c r="M59" s="310"/>
      <c r="N59" s="187">
        <f t="shared" si="0"/>
        <v>0</v>
      </c>
    </row>
    <row r="60" spans="1:14" s="52" customFormat="1" x14ac:dyDescent="0.3">
      <c r="A60" s="29" t="str">
        <f>IF(L60&gt;0,COUNT($A$7:A59)+COUNT(DWV!$A$8:$A$300)+COUNT('Large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0" s="424"/>
      <c r="C60" s="425"/>
      <c r="D60" s="2" t="s">
        <v>4572</v>
      </c>
      <c r="E60" s="2">
        <v>22560638</v>
      </c>
      <c r="F60" s="66" t="s">
        <v>10383</v>
      </c>
      <c r="G60" s="2">
        <v>125</v>
      </c>
      <c r="H60" s="313" t="s">
        <v>6049</v>
      </c>
      <c r="I60" s="313" t="s">
        <v>5380</v>
      </c>
      <c r="J60" s="35">
        <v>11.34</v>
      </c>
      <c r="K60" s="230">
        <f>ROUND(J60*Order_Quote!$L$10,4)</f>
        <v>0</v>
      </c>
      <c r="L60" s="242"/>
      <c r="M60" s="310"/>
      <c r="N60" s="187">
        <f t="shared" si="0"/>
        <v>0</v>
      </c>
    </row>
    <row r="61" spans="1:14" s="52" customFormat="1" x14ac:dyDescent="0.3">
      <c r="A61" s="29" t="str">
        <f>IF(L61&gt;0,COUNT($A$7:A60)+COUNT(DWV!$A$8:$A$300)+COUNT('Large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1" s="424"/>
      <c r="C61" s="425"/>
      <c r="D61" s="2" t="s">
        <v>4573</v>
      </c>
      <c r="E61" s="2">
        <v>22560646</v>
      </c>
      <c r="F61" s="66" t="s">
        <v>10384</v>
      </c>
      <c r="G61" s="2">
        <v>125</v>
      </c>
      <c r="H61" s="313" t="s">
        <v>6049</v>
      </c>
      <c r="I61" s="313" t="s">
        <v>5380</v>
      </c>
      <c r="J61" s="35">
        <v>12.62</v>
      </c>
      <c r="K61" s="230">
        <f>ROUND(J61*Order_Quote!$L$10,4)</f>
        <v>0</v>
      </c>
      <c r="L61" s="242"/>
      <c r="M61" s="310"/>
      <c r="N61" s="187">
        <f t="shared" si="0"/>
        <v>0</v>
      </c>
    </row>
    <row r="62" spans="1:14" s="52" customFormat="1" x14ac:dyDescent="0.3">
      <c r="A62" s="29" t="str">
        <f>IF(L62&gt;0,COUNT($A$7:A61)+COUNT(DWV!$A$8:$A$300)+COUNT('Large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2" s="424"/>
      <c r="C62" s="425"/>
      <c r="D62" s="2" t="s">
        <v>4574</v>
      </c>
      <c r="E62" s="2">
        <v>22560654</v>
      </c>
      <c r="F62" s="66" t="s">
        <v>10385</v>
      </c>
      <c r="G62" s="2">
        <v>50</v>
      </c>
      <c r="H62" s="313" t="s">
        <v>6049</v>
      </c>
      <c r="I62" s="313" t="s">
        <v>5380</v>
      </c>
      <c r="J62" s="35">
        <v>27.86</v>
      </c>
      <c r="K62" s="230">
        <f>ROUND(J62*Order_Quote!$L$10,4)</f>
        <v>0</v>
      </c>
      <c r="L62" s="242"/>
      <c r="M62" s="310"/>
      <c r="N62" s="187">
        <f t="shared" si="0"/>
        <v>0</v>
      </c>
    </row>
    <row r="63" spans="1:14" s="52" customFormat="1" x14ac:dyDescent="0.3">
      <c r="A63" s="29" t="str">
        <f>IF(L63&gt;0,COUNT($A$7:A62)+COUNT(DWV!$A$8:$A$300)+COUNT('Large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3" s="424"/>
      <c r="C63" s="425"/>
      <c r="D63" s="2" t="s">
        <v>4575</v>
      </c>
      <c r="E63" s="2">
        <v>22560662</v>
      </c>
      <c r="F63" s="66" t="s">
        <v>10386</v>
      </c>
      <c r="G63" s="2">
        <v>25</v>
      </c>
      <c r="H63" s="313" t="s">
        <v>6049</v>
      </c>
      <c r="I63" s="313" t="s">
        <v>5380</v>
      </c>
      <c r="J63" s="35">
        <v>29.54</v>
      </c>
      <c r="K63" s="230">
        <f>ROUND(J63*Order_Quote!$L$10,4)</f>
        <v>0</v>
      </c>
      <c r="L63" s="242"/>
      <c r="M63" s="310"/>
      <c r="N63" s="187">
        <f t="shared" si="0"/>
        <v>0</v>
      </c>
    </row>
    <row r="64" spans="1:14" s="52" customFormat="1" x14ac:dyDescent="0.3">
      <c r="A64" s="29" t="str">
        <f>IF(L64&gt;0,COUNT($A$7:A63)+COUNT(DWV!$A$8:$A$300)+COUNT('Large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4" s="424"/>
      <c r="C64" s="425"/>
      <c r="D64" s="2" t="s">
        <v>4576</v>
      </c>
      <c r="E64" s="2">
        <v>22560670</v>
      </c>
      <c r="F64" s="66" t="s">
        <v>10387</v>
      </c>
      <c r="G64" s="2">
        <v>25</v>
      </c>
      <c r="H64" s="313" t="s">
        <v>6049</v>
      </c>
      <c r="I64" s="313" t="s">
        <v>5380</v>
      </c>
      <c r="J64" s="35">
        <v>35.81</v>
      </c>
      <c r="K64" s="230">
        <f>ROUND(J64*Order_Quote!$L$10,4)</f>
        <v>0</v>
      </c>
      <c r="L64" s="242"/>
      <c r="M64" s="310"/>
      <c r="N64" s="187">
        <f t="shared" si="0"/>
        <v>0</v>
      </c>
    </row>
    <row r="65" spans="1:14" s="52" customFormat="1" x14ac:dyDescent="0.3">
      <c r="A65" s="29" t="str">
        <f>IF(L65&gt;0,COUNT($A$7:A64)+COUNT(DWV!$A$8:$A$300)+COUNT('Large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5" s="424"/>
      <c r="C65" s="425"/>
      <c r="D65" s="2" t="s">
        <v>4577</v>
      </c>
      <c r="E65" s="2">
        <v>22560689</v>
      </c>
      <c r="F65" s="66" t="s">
        <v>10388</v>
      </c>
      <c r="G65" s="2">
        <v>20</v>
      </c>
      <c r="H65" s="313" t="s">
        <v>6049</v>
      </c>
      <c r="I65" s="313" t="s">
        <v>5380</v>
      </c>
      <c r="J65" s="35">
        <v>38.51</v>
      </c>
      <c r="K65" s="230">
        <f>ROUND(J65*Order_Quote!$L$10,4)</f>
        <v>0</v>
      </c>
      <c r="L65" s="242"/>
      <c r="M65" s="310"/>
      <c r="N65" s="187">
        <f t="shared" si="0"/>
        <v>0</v>
      </c>
    </row>
    <row r="66" spans="1:14" s="52" customFormat="1" x14ac:dyDescent="0.3">
      <c r="A66" s="29" t="str">
        <f>IF(L66&gt;0,COUNT($A$7:A65)+COUNT(DWV!$A$8:$A$300)+COUNT('Large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6" s="424"/>
      <c r="C66" s="425"/>
      <c r="D66" s="2" t="s">
        <v>4578</v>
      </c>
      <c r="E66" s="2">
        <v>22560697</v>
      </c>
      <c r="F66" s="66" t="s">
        <v>10389</v>
      </c>
      <c r="G66" s="2">
        <v>25</v>
      </c>
      <c r="H66" s="313" t="s">
        <v>6049</v>
      </c>
      <c r="I66" s="313" t="s">
        <v>5380</v>
      </c>
      <c r="J66" s="35">
        <v>140.16</v>
      </c>
      <c r="K66" s="230">
        <f>ROUND(J66*Order_Quote!$L$10,4)</f>
        <v>0</v>
      </c>
      <c r="L66" s="242"/>
      <c r="M66" s="310"/>
      <c r="N66" s="187">
        <f t="shared" si="0"/>
        <v>0</v>
      </c>
    </row>
    <row r="67" spans="1:14" s="52" customFormat="1" x14ac:dyDescent="0.3">
      <c r="A67" s="29" t="str">
        <f>IF(L67&gt;0,COUNT($A$7:A66)+COUNT(DWV!$A$8:$A$300)+COUNT('Large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7" s="424"/>
      <c r="C67" s="425"/>
      <c r="D67" s="2" t="s">
        <v>4579</v>
      </c>
      <c r="E67" s="2">
        <v>22560700</v>
      </c>
      <c r="F67" s="66" t="s">
        <v>10390</v>
      </c>
      <c r="G67" s="2">
        <v>15</v>
      </c>
      <c r="H67" s="313" t="s">
        <v>6049</v>
      </c>
      <c r="I67" s="313" t="s">
        <v>5380</v>
      </c>
      <c r="J67" s="35">
        <v>146.38</v>
      </c>
      <c r="K67" s="230">
        <f>ROUND(J67*Order_Quote!$L$10,4)</f>
        <v>0</v>
      </c>
      <c r="L67" s="242"/>
      <c r="M67" s="310"/>
      <c r="N67" s="187">
        <f t="shared" si="0"/>
        <v>0</v>
      </c>
    </row>
    <row r="68" spans="1:14" s="52" customFormat="1" x14ac:dyDescent="0.3">
      <c r="A68" s="29" t="str">
        <f>IF(L68&gt;0,COUNT($A$7:A67)+COUNT(DWV!$A$8:$A$300)+COUNT('Large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8" s="422"/>
      <c r="C68" s="423"/>
      <c r="D68" s="2" t="s">
        <v>4580</v>
      </c>
      <c r="E68" s="2">
        <v>22560719</v>
      </c>
      <c r="F68" s="66" t="s">
        <v>10391</v>
      </c>
      <c r="G68" s="2">
        <v>5</v>
      </c>
      <c r="H68" s="313" t="s">
        <v>6049</v>
      </c>
      <c r="I68" s="313" t="s">
        <v>5380</v>
      </c>
      <c r="J68" s="35">
        <v>237.89</v>
      </c>
      <c r="K68" s="230">
        <f>ROUND(J68*Order_Quote!$L$10,4)</f>
        <v>0</v>
      </c>
      <c r="L68" s="242"/>
      <c r="M68" s="310"/>
      <c r="N68" s="187">
        <f t="shared" si="0"/>
        <v>0</v>
      </c>
    </row>
    <row r="69" spans="1:14" s="52" customFormat="1" x14ac:dyDescent="0.3">
      <c r="A69" s="29" t="str">
        <f>IF(L69&gt;0,COUNT($A$7:A68)+COUNT(DWV!$A$8:$A$300)+COUNT('Large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69" s="420"/>
      <c r="C69" s="421"/>
      <c r="D69" s="2" t="s">
        <v>4581</v>
      </c>
      <c r="E69" s="2">
        <v>22560727</v>
      </c>
      <c r="F69" s="66" t="s">
        <v>10392</v>
      </c>
      <c r="G69" s="2">
        <v>250</v>
      </c>
      <c r="H69" s="313" t="s">
        <v>6049</v>
      </c>
      <c r="I69" s="313" t="s">
        <v>5380</v>
      </c>
      <c r="J69" s="35">
        <v>3.48</v>
      </c>
      <c r="K69" s="230">
        <f>ROUND(J69*Order_Quote!$L$10,4)</f>
        <v>0</v>
      </c>
      <c r="L69" s="242"/>
      <c r="M69" s="310"/>
      <c r="N69" s="187">
        <f t="shared" si="0"/>
        <v>0</v>
      </c>
    </row>
    <row r="70" spans="1:14" s="52" customFormat="1" x14ac:dyDescent="0.3">
      <c r="A70" s="29" t="str">
        <f>IF(L70&gt;0,COUNT($A$7:A69)+COUNT(DWV!$A$8:$A$300)+COUNT('Large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0" s="424"/>
      <c r="C70" s="425"/>
      <c r="D70" s="2" t="s">
        <v>4582</v>
      </c>
      <c r="E70" s="2">
        <v>22560735</v>
      </c>
      <c r="F70" s="66" t="s">
        <v>10393</v>
      </c>
      <c r="G70" s="2">
        <v>250</v>
      </c>
      <c r="H70" s="313" t="s">
        <v>6049</v>
      </c>
      <c r="I70" s="313" t="s">
        <v>5380</v>
      </c>
      <c r="J70" s="35">
        <v>3.48</v>
      </c>
      <c r="K70" s="230">
        <f>ROUND(J70*Order_Quote!$L$10,4)</f>
        <v>0</v>
      </c>
      <c r="L70" s="242"/>
      <c r="M70" s="310"/>
      <c r="N70" s="187">
        <f t="shared" si="0"/>
        <v>0</v>
      </c>
    </row>
    <row r="71" spans="1:14" s="52" customFormat="1" x14ac:dyDescent="0.3">
      <c r="A71" s="29" t="str">
        <f>IF(L71&gt;0,COUNT($A$7:A70)+COUNT(DWV!$A$8:$A$300)+COUNT('Large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1" s="424"/>
      <c r="C71" s="425"/>
      <c r="D71" s="2" t="s">
        <v>4583</v>
      </c>
      <c r="E71" s="2">
        <v>22560743</v>
      </c>
      <c r="F71" s="66" t="s">
        <v>10394</v>
      </c>
      <c r="G71" s="2">
        <v>250</v>
      </c>
      <c r="H71" s="313" t="s">
        <v>6049</v>
      </c>
      <c r="I71" s="313" t="s">
        <v>5380</v>
      </c>
      <c r="J71" s="35">
        <v>3.48</v>
      </c>
      <c r="K71" s="230">
        <f>ROUND(J71*Order_Quote!$L$10,4)</f>
        <v>0</v>
      </c>
      <c r="L71" s="242"/>
      <c r="M71" s="310"/>
      <c r="N71" s="187">
        <f t="shared" si="0"/>
        <v>0</v>
      </c>
    </row>
    <row r="72" spans="1:14" s="52" customFormat="1" x14ac:dyDescent="0.3">
      <c r="A72" s="29" t="str">
        <f>IF(L72&gt;0,COUNT($A$7:A71)+COUNT(DWV!$A$8:$A$300)+COUNT('Large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2" s="424"/>
      <c r="C72" s="425"/>
      <c r="D72" s="2" t="s">
        <v>4584</v>
      </c>
      <c r="E72" s="2">
        <v>22560751</v>
      </c>
      <c r="F72" s="66" t="s">
        <v>10395</v>
      </c>
      <c r="G72" s="2">
        <v>200</v>
      </c>
      <c r="H72" s="313" t="s">
        <v>6049</v>
      </c>
      <c r="I72" s="313" t="s">
        <v>5380</v>
      </c>
      <c r="J72" s="35">
        <v>4.4400000000000004</v>
      </c>
      <c r="K72" s="230">
        <f>ROUND(J72*Order_Quote!$L$10,4)</f>
        <v>0</v>
      </c>
      <c r="L72" s="242"/>
      <c r="M72" s="310"/>
      <c r="N72" s="187">
        <f t="shared" ref="N72:N135" si="1">L72/G72</f>
        <v>0</v>
      </c>
    </row>
    <row r="73" spans="1:14" s="52" customFormat="1" x14ac:dyDescent="0.3">
      <c r="A73" s="29" t="str">
        <f>IF(L73&gt;0,COUNT($A$7:A72)+COUNT(DWV!$A$8:$A$300)+COUNT('Large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3" s="424"/>
      <c r="C73" s="425"/>
      <c r="D73" s="2" t="s">
        <v>4585</v>
      </c>
      <c r="E73" s="2">
        <v>22560760</v>
      </c>
      <c r="F73" s="66" t="s">
        <v>10396</v>
      </c>
      <c r="G73" s="2">
        <v>50</v>
      </c>
      <c r="H73" s="313" t="s">
        <v>6049</v>
      </c>
      <c r="I73" s="313" t="s">
        <v>5380</v>
      </c>
      <c r="J73" s="35">
        <v>7.16</v>
      </c>
      <c r="K73" s="230">
        <f>ROUND(J73*Order_Quote!$L$10,4)</f>
        <v>0</v>
      </c>
      <c r="L73" s="242"/>
      <c r="M73" s="310"/>
      <c r="N73" s="187">
        <f t="shared" si="1"/>
        <v>0</v>
      </c>
    </row>
    <row r="74" spans="1:14" s="52" customFormat="1" x14ac:dyDescent="0.3">
      <c r="A74" s="29" t="str">
        <f>IF(L74&gt;0,COUNT($A$7:A73)+COUNT(DWV!$A$8:$A$300)+COUNT('Large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4" s="424"/>
      <c r="C74" s="425"/>
      <c r="D74" s="2" t="s">
        <v>4586</v>
      </c>
      <c r="E74" s="2">
        <v>22560778</v>
      </c>
      <c r="F74" s="66" t="s">
        <v>10397</v>
      </c>
      <c r="G74" s="2">
        <v>50</v>
      </c>
      <c r="H74" s="313" t="s">
        <v>6049</v>
      </c>
      <c r="I74" s="313" t="s">
        <v>5380</v>
      </c>
      <c r="J74" s="35">
        <v>9.59</v>
      </c>
      <c r="K74" s="230">
        <f>ROUND(J74*Order_Quote!$L$10,4)</f>
        <v>0</v>
      </c>
      <c r="L74" s="242"/>
      <c r="M74" s="310"/>
      <c r="N74" s="187">
        <f t="shared" si="1"/>
        <v>0</v>
      </c>
    </row>
    <row r="75" spans="1:14" s="52" customFormat="1" x14ac:dyDescent="0.3">
      <c r="A75" s="29" t="str">
        <f>IF(L75&gt;0,COUNT($A$7:A74)+COUNT(DWV!$A$8:$A$300)+COUNT('Large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5" s="424"/>
      <c r="C75" s="425"/>
      <c r="D75" s="2" t="s">
        <v>4587</v>
      </c>
      <c r="E75" s="2">
        <v>22560786</v>
      </c>
      <c r="F75" s="66" t="s">
        <v>10398</v>
      </c>
      <c r="G75" s="2">
        <v>25</v>
      </c>
      <c r="H75" s="313" t="s">
        <v>6049</v>
      </c>
      <c r="I75" s="313" t="s">
        <v>5380</v>
      </c>
      <c r="J75" s="35">
        <v>10.27</v>
      </c>
      <c r="K75" s="230">
        <f>ROUND(J75*Order_Quote!$L$10,4)</f>
        <v>0</v>
      </c>
      <c r="L75" s="242"/>
      <c r="M75" s="310"/>
      <c r="N75" s="187">
        <f t="shared" si="1"/>
        <v>0</v>
      </c>
    </row>
    <row r="76" spans="1:14" s="52" customFormat="1" x14ac:dyDescent="0.3">
      <c r="A76" s="29" t="str">
        <f>IF(L76&gt;0,COUNT($A$7:A75)+COUNT(DWV!$A$8:$A$300)+COUNT('Large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6" s="424"/>
      <c r="C76" s="425"/>
      <c r="D76" s="2" t="s">
        <v>4588</v>
      </c>
      <c r="E76" s="2">
        <v>22560794</v>
      </c>
      <c r="F76" s="66" t="s">
        <v>10399</v>
      </c>
      <c r="G76" s="2">
        <v>25</v>
      </c>
      <c r="H76" s="313" t="s">
        <v>6049</v>
      </c>
      <c r="I76" s="313" t="s">
        <v>5380</v>
      </c>
      <c r="J76" s="35">
        <v>12.41</v>
      </c>
      <c r="K76" s="230">
        <f>ROUND(J76*Order_Quote!$L$10,4)</f>
        <v>0</v>
      </c>
      <c r="L76" s="242"/>
      <c r="M76" s="310"/>
      <c r="N76" s="187">
        <f t="shared" si="1"/>
        <v>0</v>
      </c>
    </row>
    <row r="77" spans="1:14" s="52" customFormat="1" x14ac:dyDescent="0.3">
      <c r="A77" s="29" t="str">
        <f>IF(L77&gt;0,COUNT($A$7:A76)+COUNT(DWV!$A$8:$A$300)+COUNT('Large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7" s="424"/>
      <c r="C77" s="425"/>
      <c r="D77" s="2" t="s">
        <v>4589</v>
      </c>
      <c r="E77" s="2">
        <v>22560808</v>
      </c>
      <c r="F77" s="66" t="s">
        <v>10400</v>
      </c>
      <c r="G77" s="2">
        <v>10</v>
      </c>
      <c r="H77" s="313" t="s">
        <v>6049</v>
      </c>
      <c r="I77" s="313" t="s">
        <v>5380</v>
      </c>
      <c r="J77" s="35">
        <v>29.04</v>
      </c>
      <c r="K77" s="230">
        <f>ROUND(J77*Order_Quote!$L$10,4)</f>
        <v>0</v>
      </c>
      <c r="L77" s="242"/>
      <c r="M77" s="310"/>
      <c r="N77" s="187">
        <f t="shared" si="1"/>
        <v>0</v>
      </c>
    </row>
    <row r="78" spans="1:14" s="52" customFormat="1" x14ac:dyDescent="0.3">
      <c r="A78" s="29" t="str">
        <f>IF(L78&gt;0,COUNT($A$7:A77)+COUNT(DWV!$A$8:$A$300)+COUNT('Large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8" s="424"/>
      <c r="C78" s="425"/>
      <c r="D78" s="2" t="s">
        <v>4590</v>
      </c>
      <c r="E78" s="2">
        <v>22560816</v>
      </c>
      <c r="F78" s="66" t="s">
        <v>10401</v>
      </c>
      <c r="G78" s="2">
        <v>10</v>
      </c>
      <c r="H78" s="313" t="s">
        <v>6049</v>
      </c>
      <c r="I78" s="313" t="s">
        <v>5380</v>
      </c>
      <c r="J78" s="35">
        <v>32.64</v>
      </c>
      <c r="K78" s="230">
        <f>ROUND(J78*Order_Quote!$L$10,4)</f>
        <v>0</v>
      </c>
      <c r="L78" s="242"/>
      <c r="M78" s="310"/>
      <c r="N78" s="187">
        <f t="shared" si="1"/>
        <v>0</v>
      </c>
    </row>
    <row r="79" spans="1:14" s="52" customFormat="1" x14ac:dyDescent="0.3">
      <c r="A79" s="29" t="str">
        <f>IF(L79&gt;0,COUNT($A$7:A78)+COUNT(DWV!$A$8:$A$300)+COUNT('Large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79" s="424"/>
      <c r="C79" s="425"/>
      <c r="D79" s="2" t="s">
        <v>4591</v>
      </c>
      <c r="E79" s="2">
        <v>22560824</v>
      </c>
      <c r="F79" s="66" t="s">
        <v>10402</v>
      </c>
      <c r="G79" s="2">
        <v>5</v>
      </c>
      <c r="H79" s="313" t="s">
        <v>6049</v>
      </c>
      <c r="I79" s="313" t="s">
        <v>5380</v>
      </c>
      <c r="J79" s="35">
        <v>49.64</v>
      </c>
      <c r="K79" s="230">
        <f>ROUND(J79*Order_Quote!$L$10,4)</f>
        <v>0</v>
      </c>
      <c r="L79" s="242"/>
      <c r="M79" s="310"/>
      <c r="N79" s="187">
        <f t="shared" si="1"/>
        <v>0</v>
      </c>
    </row>
    <row r="80" spans="1:14" s="52" customFormat="1" x14ac:dyDescent="0.3">
      <c r="A80" s="29" t="str">
        <f>IF(L80&gt;0,COUNT($A$7:A79)+COUNT(DWV!$A$8:$A$300)+COUNT('Large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0" s="424"/>
      <c r="C80" s="425"/>
      <c r="D80" s="2" t="s">
        <v>4592</v>
      </c>
      <c r="E80" s="2">
        <v>22560832</v>
      </c>
      <c r="F80" s="66" t="s">
        <v>10403</v>
      </c>
      <c r="G80" s="2">
        <v>1</v>
      </c>
      <c r="H80" s="313" t="s">
        <v>6049</v>
      </c>
      <c r="I80" s="313" t="s">
        <v>5380</v>
      </c>
      <c r="J80" s="35">
        <v>141.25</v>
      </c>
      <c r="K80" s="230">
        <f>ROUND(J80*Order_Quote!$L$10,4)</f>
        <v>0</v>
      </c>
      <c r="L80" s="242"/>
      <c r="M80" s="310"/>
      <c r="N80" s="187">
        <f t="shared" si="1"/>
        <v>0</v>
      </c>
    </row>
    <row r="81" spans="1:14" s="52" customFormat="1" x14ac:dyDescent="0.3">
      <c r="A81" s="29" t="str">
        <f>IF(L81&gt;0,COUNT($A$7:A80)+COUNT(DWV!$A$8:$A$300)+COUNT('Large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1" s="422"/>
      <c r="C81" s="423"/>
      <c r="D81" s="2" t="s">
        <v>4593</v>
      </c>
      <c r="E81" s="2">
        <v>22560840</v>
      </c>
      <c r="F81" s="66" t="s">
        <v>10404</v>
      </c>
      <c r="G81" s="2">
        <v>2</v>
      </c>
      <c r="H81" s="313" t="s">
        <v>6049</v>
      </c>
      <c r="I81" s="313" t="s">
        <v>5380</v>
      </c>
      <c r="J81" s="35">
        <v>389.33</v>
      </c>
      <c r="K81" s="230">
        <f>ROUND(J81*Order_Quote!$L$10,4)</f>
        <v>0</v>
      </c>
      <c r="L81" s="242"/>
      <c r="M81" s="310"/>
      <c r="N81" s="187">
        <f t="shared" si="1"/>
        <v>0</v>
      </c>
    </row>
    <row r="82" spans="1:14" s="52" customFormat="1" x14ac:dyDescent="0.3">
      <c r="A82" s="29" t="str">
        <f>IF(L82&gt;0,COUNT($A$7:A81)+COUNT(DWV!$A$8:$A$300)+COUNT('Large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2" s="420"/>
      <c r="C82" s="421"/>
      <c r="D82" s="2" t="s">
        <v>4594</v>
      </c>
      <c r="E82" s="2">
        <v>22560859</v>
      </c>
      <c r="F82" s="66" t="s">
        <v>10405</v>
      </c>
      <c r="G82" s="2">
        <v>250</v>
      </c>
      <c r="H82" s="313" t="s">
        <v>6049</v>
      </c>
      <c r="I82" s="313" t="s">
        <v>5380</v>
      </c>
      <c r="J82" s="35">
        <v>13.68</v>
      </c>
      <c r="K82" s="230">
        <f>ROUND(J82*Order_Quote!$L$10,4)</f>
        <v>0</v>
      </c>
      <c r="L82" s="242"/>
      <c r="M82" s="310"/>
      <c r="N82" s="187">
        <f t="shared" si="1"/>
        <v>0</v>
      </c>
    </row>
    <row r="83" spans="1:14" s="52" customFormat="1" x14ac:dyDescent="0.3">
      <c r="A83" s="29" t="str">
        <f>IF(L83&gt;0,COUNT($A$7:A82)+COUNT(DWV!$A$8:$A$300)+COUNT('Large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3" s="424"/>
      <c r="C83" s="425"/>
      <c r="D83" s="2" t="s">
        <v>4595</v>
      </c>
      <c r="E83" s="2">
        <v>22560867</v>
      </c>
      <c r="F83" s="66" t="s">
        <v>10406</v>
      </c>
      <c r="G83" s="2">
        <v>250</v>
      </c>
      <c r="H83" s="313" t="s">
        <v>6049</v>
      </c>
      <c r="I83" s="313" t="s">
        <v>5380</v>
      </c>
      <c r="J83" s="35">
        <v>13.68</v>
      </c>
      <c r="K83" s="230">
        <f>ROUND(J83*Order_Quote!$L$10,4)</f>
        <v>0</v>
      </c>
      <c r="L83" s="242"/>
      <c r="M83" s="310"/>
      <c r="N83" s="187">
        <f t="shared" si="1"/>
        <v>0</v>
      </c>
    </row>
    <row r="84" spans="1:14" s="52" customFormat="1" x14ac:dyDescent="0.3">
      <c r="A84" s="29" t="str">
        <f>IF(L84&gt;0,COUNT($A$7:A83)+COUNT(DWV!$A$8:$A$300)+COUNT('Large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4" s="424"/>
      <c r="C84" s="425"/>
      <c r="D84" s="2" t="s">
        <v>4596</v>
      </c>
      <c r="E84" s="2">
        <v>22560875</v>
      </c>
      <c r="F84" s="66" t="s">
        <v>10407</v>
      </c>
      <c r="G84" s="2">
        <v>250</v>
      </c>
      <c r="H84" s="313" t="s">
        <v>6049</v>
      </c>
      <c r="I84" s="313" t="s">
        <v>5380</v>
      </c>
      <c r="J84" s="35">
        <v>13.68</v>
      </c>
      <c r="K84" s="230">
        <f>ROUND(J84*Order_Quote!$L$10,4)</f>
        <v>0</v>
      </c>
      <c r="L84" s="242"/>
      <c r="M84" s="310"/>
      <c r="N84" s="187">
        <f t="shared" si="1"/>
        <v>0</v>
      </c>
    </row>
    <row r="85" spans="1:14" s="52" customFormat="1" x14ac:dyDescent="0.3">
      <c r="A85" s="29" t="str">
        <f>IF(L85&gt;0,COUNT($A$7:A84)+COUNT(DWV!$A$8:$A$300)+COUNT('Large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5" s="424"/>
      <c r="C85" s="425"/>
      <c r="D85" s="2" t="s">
        <v>4597</v>
      </c>
      <c r="E85" s="2">
        <v>22560883</v>
      </c>
      <c r="F85" s="66" t="s">
        <v>10408</v>
      </c>
      <c r="G85" s="2">
        <v>200</v>
      </c>
      <c r="H85" s="313" t="s">
        <v>6049</v>
      </c>
      <c r="I85" s="313" t="s">
        <v>5380</v>
      </c>
      <c r="J85" s="35">
        <v>16.09</v>
      </c>
      <c r="K85" s="230">
        <f>ROUND(J85*Order_Quote!$L$10,4)</f>
        <v>0</v>
      </c>
      <c r="L85" s="242"/>
      <c r="M85" s="310"/>
      <c r="N85" s="187">
        <f t="shared" si="1"/>
        <v>0</v>
      </c>
    </row>
    <row r="86" spans="1:14" s="52" customFormat="1" x14ac:dyDescent="0.3">
      <c r="A86" s="29" t="str">
        <f>IF(L86&gt;0,COUNT($A$7:A85)+COUNT(DWV!$A$8:$A$300)+COUNT('Large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6" s="424"/>
      <c r="C86" s="425"/>
      <c r="D86" s="2" t="s">
        <v>4598</v>
      </c>
      <c r="E86" s="2">
        <v>22560891</v>
      </c>
      <c r="F86" s="66" t="s">
        <v>10409</v>
      </c>
      <c r="G86" s="2">
        <v>50</v>
      </c>
      <c r="H86" s="313" t="s">
        <v>6049</v>
      </c>
      <c r="I86" s="313" t="s">
        <v>5380</v>
      </c>
      <c r="J86" s="35">
        <v>17.41</v>
      </c>
      <c r="K86" s="230">
        <f>ROUND(J86*Order_Quote!$L$10,4)</f>
        <v>0</v>
      </c>
      <c r="L86" s="242"/>
      <c r="M86" s="310"/>
      <c r="N86" s="187">
        <f t="shared" si="1"/>
        <v>0</v>
      </c>
    </row>
    <row r="87" spans="1:14" s="52" customFormat="1" x14ac:dyDescent="0.3">
      <c r="A87" s="29" t="str">
        <f>IF(L87&gt;0,COUNT($A$7:A86)+COUNT(DWV!$A$8:$A$300)+COUNT('Large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7" s="424"/>
      <c r="C87" s="425"/>
      <c r="D87" s="2" t="s">
        <v>4599</v>
      </c>
      <c r="E87" s="2">
        <v>22560905</v>
      </c>
      <c r="F87" s="66" t="s">
        <v>10410</v>
      </c>
      <c r="G87" s="2">
        <v>50</v>
      </c>
      <c r="H87" s="313" t="s">
        <v>6049</v>
      </c>
      <c r="I87" s="313" t="s">
        <v>5380</v>
      </c>
      <c r="J87" s="35">
        <v>20.07</v>
      </c>
      <c r="K87" s="230">
        <f>ROUND(J87*Order_Quote!$L$10,4)</f>
        <v>0</v>
      </c>
      <c r="L87" s="242"/>
      <c r="M87" s="310"/>
      <c r="N87" s="187">
        <f t="shared" si="1"/>
        <v>0</v>
      </c>
    </row>
    <row r="88" spans="1:14" s="52" customFormat="1" x14ac:dyDescent="0.3">
      <c r="A88" s="29" t="str">
        <f>IF(L88&gt;0,COUNT($A$7:A87)+COUNT(DWV!$A$8:$A$300)+COUNT('Large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8" s="424"/>
      <c r="C88" s="425"/>
      <c r="D88" s="2" t="s">
        <v>4600</v>
      </c>
      <c r="E88" s="2">
        <v>22560913</v>
      </c>
      <c r="F88" s="66" t="s">
        <v>10411</v>
      </c>
      <c r="G88" s="2">
        <v>25</v>
      </c>
      <c r="H88" s="313" t="s">
        <v>6049</v>
      </c>
      <c r="I88" s="313" t="s">
        <v>5380</v>
      </c>
      <c r="J88" s="35">
        <v>23.95</v>
      </c>
      <c r="K88" s="230">
        <f>ROUND(J88*Order_Quote!$L$10,4)</f>
        <v>0</v>
      </c>
      <c r="L88" s="242"/>
      <c r="M88" s="310"/>
      <c r="N88" s="187">
        <f t="shared" si="1"/>
        <v>0</v>
      </c>
    </row>
    <row r="89" spans="1:14" s="52" customFormat="1" x14ac:dyDescent="0.3">
      <c r="A89" s="29" t="str">
        <f>IF(L89&gt;0,COUNT($A$7:A88)+COUNT(DWV!$A$8:$A$300)+COUNT('Large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89" s="424"/>
      <c r="C89" s="425"/>
      <c r="D89" s="2" t="s">
        <v>4601</v>
      </c>
      <c r="E89" s="2">
        <v>22560921</v>
      </c>
      <c r="F89" s="66" t="s">
        <v>10412</v>
      </c>
      <c r="G89" s="2">
        <v>25</v>
      </c>
      <c r="H89" s="313" t="s">
        <v>6049</v>
      </c>
      <c r="I89" s="313" t="s">
        <v>5380</v>
      </c>
      <c r="J89" s="35">
        <v>31.02</v>
      </c>
      <c r="K89" s="230">
        <f>ROUND(J89*Order_Quote!$L$10,4)</f>
        <v>0</v>
      </c>
      <c r="L89" s="242"/>
      <c r="M89" s="310"/>
      <c r="N89" s="187">
        <f t="shared" si="1"/>
        <v>0</v>
      </c>
    </row>
    <row r="90" spans="1:14" s="52" customFormat="1" x14ac:dyDescent="0.3">
      <c r="A90" s="29" t="str">
        <f>IF(L90&gt;0,COUNT($A$7:A89)+COUNT(DWV!$A$8:$A$300)+COUNT('Large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0" s="422"/>
      <c r="C90" s="423"/>
      <c r="D90" s="2" t="s">
        <v>4602</v>
      </c>
      <c r="E90" s="2">
        <v>22560930</v>
      </c>
      <c r="F90" s="66" t="s">
        <v>10413</v>
      </c>
      <c r="G90" s="2">
        <v>10</v>
      </c>
      <c r="H90" s="313" t="s">
        <v>6049</v>
      </c>
      <c r="I90" s="313" t="s">
        <v>5380</v>
      </c>
      <c r="J90" s="35">
        <v>74.09</v>
      </c>
      <c r="K90" s="230">
        <f>ROUND(J90*Order_Quote!$L$10,4)</f>
        <v>0</v>
      </c>
      <c r="L90" s="242"/>
      <c r="M90" s="310"/>
      <c r="N90" s="187">
        <f t="shared" si="1"/>
        <v>0</v>
      </c>
    </row>
    <row r="91" spans="1:14" s="52" customFormat="1" x14ac:dyDescent="0.3">
      <c r="A91" s="29" t="str">
        <f>IF(L91&gt;0,COUNT($A$7:A90)+COUNT(DWV!$A$8:$A$300)+COUNT('Large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1" s="420"/>
      <c r="C91" s="421"/>
      <c r="D91" s="2" t="s">
        <v>4603</v>
      </c>
      <c r="E91" s="2">
        <v>22560948</v>
      </c>
      <c r="F91" s="66" t="s">
        <v>10414</v>
      </c>
      <c r="G91" s="2">
        <v>250</v>
      </c>
      <c r="H91" s="313" t="s">
        <v>6049</v>
      </c>
      <c r="I91" s="313" t="s">
        <v>5380</v>
      </c>
      <c r="J91" s="35">
        <v>8.6300000000000008</v>
      </c>
      <c r="K91" s="230">
        <f>ROUND(J91*Order_Quote!$L$10,4)</f>
        <v>0</v>
      </c>
      <c r="L91" s="242"/>
      <c r="M91" s="310"/>
      <c r="N91" s="187">
        <f t="shared" si="1"/>
        <v>0</v>
      </c>
    </row>
    <row r="92" spans="1:14" s="52" customFormat="1" x14ac:dyDescent="0.3">
      <c r="A92" s="29" t="str">
        <f>IF(L92&gt;0,COUNT($A$7:A91)+COUNT(DWV!$A$8:$A$300)+COUNT('Large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2" s="424"/>
      <c r="C92" s="425"/>
      <c r="D92" s="2" t="s">
        <v>4604</v>
      </c>
      <c r="E92" s="2">
        <v>22560956</v>
      </c>
      <c r="F92" s="66" t="s">
        <v>10415</v>
      </c>
      <c r="G92" s="2">
        <v>250</v>
      </c>
      <c r="H92" s="313" t="s">
        <v>6049</v>
      </c>
      <c r="I92" s="313" t="s">
        <v>5380</v>
      </c>
      <c r="J92" s="35">
        <v>8.6300000000000008</v>
      </c>
      <c r="K92" s="230">
        <f>ROUND(J92*Order_Quote!$L$10,4)</f>
        <v>0</v>
      </c>
      <c r="L92" s="242"/>
      <c r="M92" s="310"/>
      <c r="N92" s="187">
        <f t="shared" si="1"/>
        <v>0</v>
      </c>
    </row>
    <row r="93" spans="1:14" s="52" customFormat="1" x14ac:dyDescent="0.3">
      <c r="A93" s="29" t="str">
        <f>IF(L93&gt;0,COUNT($A$7:A92)+COUNT(DWV!$A$8:$A$300)+COUNT('Large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3" s="424"/>
      <c r="C93" s="425"/>
      <c r="D93" s="2" t="s">
        <v>4605</v>
      </c>
      <c r="E93" s="2">
        <v>22560964</v>
      </c>
      <c r="F93" s="66" t="s">
        <v>10416</v>
      </c>
      <c r="G93" s="2">
        <v>250</v>
      </c>
      <c r="H93" s="313" t="s">
        <v>6049</v>
      </c>
      <c r="I93" s="313" t="s">
        <v>5380</v>
      </c>
      <c r="J93" s="35">
        <v>8.0500000000000007</v>
      </c>
      <c r="K93" s="230">
        <f>ROUND(J93*Order_Quote!$L$10,4)</f>
        <v>0</v>
      </c>
      <c r="L93" s="242"/>
      <c r="M93" s="310"/>
      <c r="N93" s="187">
        <f t="shared" si="1"/>
        <v>0</v>
      </c>
    </row>
    <row r="94" spans="1:14" s="52" customFormat="1" x14ac:dyDescent="0.3">
      <c r="A94" s="29" t="str">
        <f>IF(L94&gt;0,COUNT($A$7:A93)+COUNT(DWV!$A$8:$A$300)+COUNT('Large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4" s="424"/>
      <c r="C94" s="425"/>
      <c r="D94" s="2" t="s">
        <v>4606</v>
      </c>
      <c r="E94" s="2">
        <v>22560972</v>
      </c>
      <c r="F94" s="66" t="s">
        <v>10417</v>
      </c>
      <c r="G94" s="2">
        <v>100</v>
      </c>
      <c r="H94" s="313" t="s">
        <v>6049</v>
      </c>
      <c r="I94" s="313" t="s">
        <v>5380</v>
      </c>
      <c r="J94" s="35">
        <v>10.029999999999999</v>
      </c>
      <c r="K94" s="230">
        <f>ROUND(J94*Order_Quote!$L$10,4)</f>
        <v>0</v>
      </c>
      <c r="L94" s="242"/>
      <c r="M94" s="310"/>
      <c r="N94" s="187">
        <f t="shared" si="1"/>
        <v>0</v>
      </c>
    </row>
    <row r="95" spans="1:14" s="52" customFormat="1" x14ac:dyDescent="0.3">
      <c r="A95" s="29" t="str">
        <f>IF(L95&gt;0,COUNT($A$7:A94)+COUNT(DWV!$A$8:$A$300)+COUNT('Large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5" s="424"/>
      <c r="C95" s="425"/>
      <c r="D95" s="2" t="s">
        <v>4607</v>
      </c>
      <c r="E95" s="2">
        <v>22560980</v>
      </c>
      <c r="F95" s="66" t="s">
        <v>10418</v>
      </c>
      <c r="G95" s="2">
        <v>50</v>
      </c>
      <c r="H95" s="313" t="s">
        <v>6049</v>
      </c>
      <c r="I95" s="313" t="s">
        <v>5380</v>
      </c>
      <c r="J95" s="35">
        <v>12.62</v>
      </c>
      <c r="K95" s="230">
        <f>ROUND(J95*Order_Quote!$L$10,4)</f>
        <v>0</v>
      </c>
      <c r="L95" s="242"/>
      <c r="M95" s="310"/>
      <c r="N95" s="187">
        <f t="shared" si="1"/>
        <v>0</v>
      </c>
    </row>
    <row r="96" spans="1:14" s="52" customFormat="1" x14ac:dyDescent="0.3">
      <c r="A96" s="29" t="str">
        <f>IF(L96&gt;0,COUNT($A$7:A95)+COUNT(DWV!$A$8:$A$300)+COUNT('Large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6" s="424"/>
      <c r="C96" s="425"/>
      <c r="D96" s="2" t="s">
        <v>4608</v>
      </c>
      <c r="E96" s="2">
        <v>22560999</v>
      </c>
      <c r="F96" s="66" t="s">
        <v>10419</v>
      </c>
      <c r="G96" s="2">
        <v>50</v>
      </c>
      <c r="H96" s="313" t="s">
        <v>6049</v>
      </c>
      <c r="I96" s="313" t="s">
        <v>5380</v>
      </c>
      <c r="J96" s="35">
        <v>13.6</v>
      </c>
      <c r="K96" s="230">
        <f>ROUND(J96*Order_Quote!$L$10,4)</f>
        <v>0</v>
      </c>
      <c r="L96" s="242"/>
      <c r="M96" s="310"/>
      <c r="N96" s="187">
        <f t="shared" si="1"/>
        <v>0</v>
      </c>
    </row>
    <row r="97" spans="1:14" s="52" customFormat="1" x14ac:dyDescent="0.3">
      <c r="A97" s="29" t="str">
        <f>IF(L97&gt;0,COUNT($A$7:A96)+COUNT(DWV!$A$8:$A$300)+COUNT('Large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7" s="424"/>
      <c r="C97" s="425"/>
      <c r="D97" s="2" t="s">
        <v>4609</v>
      </c>
      <c r="E97" s="2">
        <v>22561006</v>
      </c>
      <c r="F97" s="66" t="s">
        <v>10420</v>
      </c>
      <c r="G97" s="2">
        <v>25</v>
      </c>
      <c r="H97" s="313" t="s">
        <v>6049</v>
      </c>
      <c r="I97" s="313" t="s">
        <v>5380</v>
      </c>
      <c r="J97" s="35">
        <v>19.28</v>
      </c>
      <c r="K97" s="230">
        <f>ROUND(J97*Order_Quote!$L$10,4)</f>
        <v>0</v>
      </c>
      <c r="L97" s="242"/>
      <c r="M97" s="310"/>
      <c r="N97" s="187">
        <f t="shared" si="1"/>
        <v>0</v>
      </c>
    </row>
    <row r="98" spans="1:14" s="52" customFormat="1" x14ac:dyDescent="0.3">
      <c r="A98" s="29" t="str">
        <f>IF(L98&gt;0,COUNT($A$7:A97)+COUNT(DWV!$A$8:$A$300)+COUNT('Large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8" s="424"/>
      <c r="C98" s="425"/>
      <c r="D98" s="2" t="s">
        <v>4610</v>
      </c>
      <c r="E98" s="2">
        <v>22561014</v>
      </c>
      <c r="F98" s="66" t="s">
        <v>10421</v>
      </c>
      <c r="G98" s="2">
        <v>25</v>
      </c>
      <c r="H98" s="313" t="s">
        <v>6049</v>
      </c>
      <c r="I98" s="313" t="s">
        <v>5380</v>
      </c>
      <c r="J98" s="35">
        <v>21.73</v>
      </c>
      <c r="K98" s="230">
        <f>ROUND(J98*Order_Quote!$L$10,4)</f>
        <v>0</v>
      </c>
      <c r="L98" s="242"/>
      <c r="M98" s="310"/>
      <c r="N98" s="187">
        <f t="shared" si="1"/>
        <v>0</v>
      </c>
    </row>
    <row r="99" spans="1:14" s="52" customFormat="1" x14ac:dyDescent="0.3">
      <c r="A99" s="29" t="str">
        <f>IF(L99&gt;0,COUNT($A$7:A98)+COUNT(DWV!$A$8:$A$300)+COUNT('Large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99" s="424"/>
      <c r="C99" s="425"/>
      <c r="D99" s="2" t="s">
        <v>4611</v>
      </c>
      <c r="E99" s="2">
        <v>22561022</v>
      </c>
      <c r="F99" s="66" t="s">
        <v>10422</v>
      </c>
      <c r="G99" s="2">
        <v>10</v>
      </c>
      <c r="H99" s="313" t="s">
        <v>6049</v>
      </c>
      <c r="I99" s="313" t="s">
        <v>5380</v>
      </c>
      <c r="J99" s="35">
        <v>84.6</v>
      </c>
      <c r="K99" s="230">
        <f>ROUND(J99*Order_Quote!$L$10,4)</f>
        <v>0</v>
      </c>
      <c r="L99" s="242"/>
      <c r="M99" s="310"/>
      <c r="N99" s="187">
        <f t="shared" si="1"/>
        <v>0</v>
      </c>
    </row>
    <row r="100" spans="1:14" s="52" customFormat="1" x14ac:dyDescent="0.3">
      <c r="A100" s="29" t="str">
        <f>IF(L100&gt;0,COUNT($A$7:A99)+COUNT(DWV!$A$8:$A$300)+COUNT('Large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0" s="424"/>
      <c r="C100" s="425"/>
      <c r="D100" s="2" t="s">
        <v>4612</v>
      </c>
      <c r="E100" s="2">
        <v>22561030</v>
      </c>
      <c r="F100" s="66" t="s">
        <v>10423</v>
      </c>
      <c r="G100" s="2">
        <v>12</v>
      </c>
      <c r="H100" s="313" t="s">
        <v>6049</v>
      </c>
      <c r="I100" s="313" t="s">
        <v>5380</v>
      </c>
      <c r="J100" s="35">
        <v>136.41999999999999</v>
      </c>
      <c r="K100" s="230">
        <f>ROUND(J100*Order_Quote!$L$10,4)</f>
        <v>0</v>
      </c>
      <c r="L100" s="242"/>
      <c r="M100" s="310"/>
      <c r="N100" s="187">
        <f t="shared" si="1"/>
        <v>0</v>
      </c>
    </row>
    <row r="101" spans="1:14" s="52" customFormat="1" x14ac:dyDescent="0.3">
      <c r="A101" s="29" t="str">
        <f>IF(L101&gt;0,COUNT($A$7:A100)+COUNT(DWV!$A$8:$A$300)+COUNT('Large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1" s="422"/>
      <c r="C101" s="423"/>
      <c r="D101" s="2" t="s">
        <v>4613</v>
      </c>
      <c r="E101" s="2">
        <v>22561049</v>
      </c>
      <c r="F101" s="66" t="s">
        <v>10424</v>
      </c>
      <c r="G101" s="2">
        <v>10</v>
      </c>
      <c r="H101" s="313" t="s">
        <v>6049</v>
      </c>
      <c r="I101" s="313" t="s">
        <v>5380</v>
      </c>
      <c r="J101" s="35">
        <v>240.04</v>
      </c>
      <c r="K101" s="230">
        <f>ROUND(J101*Order_Quote!$L$10,4)</f>
        <v>0</v>
      </c>
      <c r="L101" s="242"/>
      <c r="M101" s="310"/>
      <c r="N101" s="187">
        <f t="shared" si="1"/>
        <v>0</v>
      </c>
    </row>
    <row r="102" spans="1:14" s="52" customFormat="1" x14ac:dyDescent="0.3">
      <c r="A102" s="29" t="str">
        <f>IF(L102&gt;0,COUNT($A$7:A101)+COUNT(DWV!$A$8:$A$300)+COUNT('Large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2" s="420"/>
      <c r="C102" s="421"/>
      <c r="D102" s="2" t="s">
        <v>4614</v>
      </c>
      <c r="E102" s="2">
        <v>22561057</v>
      </c>
      <c r="F102" s="66" t="s">
        <v>10425</v>
      </c>
      <c r="G102" s="2">
        <v>50</v>
      </c>
      <c r="H102" s="313" t="s">
        <v>6049</v>
      </c>
      <c r="I102" s="313" t="s">
        <v>5380</v>
      </c>
      <c r="J102" s="35">
        <v>8.9700000000000006</v>
      </c>
      <c r="K102" s="230">
        <f>ROUND(J102*Order_Quote!$L$10,4)</f>
        <v>0</v>
      </c>
      <c r="L102" s="242"/>
      <c r="M102" s="310"/>
      <c r="N102" s="187">
        <f t="shared" si="1"/>
        <v>0</v>
      </c>
    </row>
    <row r="103" spans="1:14" s="52" customFormat="1" x14ac:dyDescent="0.3">
      <c r="A103" s="29" t="str">
        <f>IF(L103&gt;0,COUNT($A$7:A102)+COUNT(DWV!$A$8:$A$300)+COUNT('Large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3" s="424"/>
      <c r="C103" s="425"/>
      <c r="D103" s="2" t="s">
        <v>4615</v>
      </c>
      <c r="E103" s="2">
        <v>22561065</v>
      </c>
      <c r="F103" s="66" t="s">
        <v>10426</v>
      </c>
      <c r="G103" s="2">
        <v>50</v>
      </c>
      <c r="H103" s="313" t="s">
        <v>6049</v>
      </c>
      <c r="I103" s="313" t="s">
        <v>5380</v>
      </c>
      <c r="J103" s="35">
        <v>12</v>
      </c>
      <c r="K103" s="230">
        <f>ROUND(J103*Order_Quote!$L$10,4)</f>
        <v>0</v>
      </c>
      <c r="L103" s="242"/>
      <c r="M103" s="310"/>
      <c r="N103" s="187">
        <f t="shared" si="1"/>
        <v>0</v>
      </c>
    </row>
    <row r="104" spans="1:14" s="52" customFormat="1" x14ac:dyDescent="0.3">
      <c r="A104" s="29" t="str">
        <f>IF(L104&gt;0,COUNT($A$7:A103)+COUNT(DWV!$A$8:$A$300)+COUNT('Large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4" s="422"/>
      <c r="C104" s="423"/>
      <c r="D104" s="2" t="s">
        <v>4616</v>
      </c>
      <c r="E104" s="2">
        <v>22561073</v>
      </c>
      <c r="F104" s="66" t="s">
        <v>10427</v>
      </c>
      <c r="G104" s="2">
        <v>50</v>
      </c>
      <c r="H104" s="313" t="s">
        <v>6049</v>
      </c>
      <c r="I104" s="313" t="s">
        <v>5380</v>
      </c>
      <c r="J104" s="35">
        <v>12.87</v>
      </c>
      <c r="K104" s="230">
        <f>ROUND(J104*Order_Quote!$L$10,4)</f>
        <v>0</v>
      </c>
      <c r="L104" s="242"/>
      <c r="M104" s="310"/>
      <c r="N104" s="187">
        <f t="shared" si="1"/>
        <v>0</v>
      </c>
    </row>
    <row r="105" spans="1:14" s="52" customFormat="1" x14ac:dyDescent="0.3">
      <c r="A105" s="29" t="str">
        <f>IF(L105&gt;0,COUNT($A$7:A104)+COUNT(DWV!$A$8:$A$300)+COUNT('Large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5" s="420"/>
      <c r="C105" s="421"/>
      <c r="D105" s="2" t="s">
        <v>4617</v>
      </c>
      <c r="E105" s="2">
        <v>22561081</v>
      </c>
      <c r="F105" s="66" t="s">
        <v>10428</v>
      </c>
      <c r="G105" s="2">
        <v>50</v>
      </c>
      <c r="H105" s="313" t="s">
        <v>6049</v>
      </c>
      <c r="I105" s="313" t="s">
        <v>5380</v>
      </c>
      <c r="J105" s="35">
        <v>27.12</v>
      </c>
      <c r="K105" s="230">
        <f>ROUND(J105*Order_Quote!$L$10,4)</f>
        <v>0</v>
      </c>
      <c r="L105" s="242"/>
      <c r="M105" s="310"/>
      <c r="N105" s="187">
        <f t="shared" si="1"/>
        <v>0</v>
      </c>
    </row>
    <row r="106" spans="1:14" s="52" customFormat="1" x14ac:dyDescent="0.3">
      <c r="A106" s="29" t="str">
        <f>IF(L106&gt;0,COUNT($A$7:A105)+COUNT(DWV!$A$8:$A$300)+COUNT('Large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6" s="424"/>
      <c r="C106" s="425"/>
      <c r="D106" s="2" t="s">
        <v>4618</v>
      </c>
      <c r="E106" s="2">
        <v>22561090</v>
      </c>
      <c r="F106" s="66" t="s">
        <v>10429</v>
      </c>
      <c r="G106" s="2">
        <v>50</v>
      </c>
      <c r="H106" s="313" t="s">
        <v>6049</v>
      </c>
      <c r="I106" s="313" t="s">
        <v>5380</v>
      </c>
      <c r="J106" s="35">
        <v>30.61</v>
      </c>
      <c r="K106" s="230">
        <f>ROUND(J106*Order_Quote!$L$10,4)</f>
        <v>0</v>
      </c>
      <c r="L106" s="242"/>
      <c r="M106" s="310"/>
      <c r="N106" s="187">
        <f t="shared" si="1"/>
        <v>0</v>
      </c>
    </row>
    <row r="107" spans="1:14" s="52" customFormat="1" x14ac:dyDescent="0.3">
      <c r="A107" s="29" t="str">
        <f>IF(L107&gt;0,COUNT($A$7:A106)+COUNT(DWV!$A$8:$A$300)+COUNT('Large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7" s="424"/>
      <c r="C107" s="425"/>
      <c r="D107" s="2" t="s">
        <v>4619</v>
      </c>
      <c r="E107" s="2">
        <v>22561103</v>
      </c>
      <c r="F107" s="66" t="s">
        <v>10430</v>
      </c>
      <c r="G107" s="2">
        <v>50</v>
      </c>
      <c r="H107" s="313" t="s">
        <v>6049</v>
      </c>
      <c r="I107" s="313" t="s">
        <v>5380</v>
      </c>
      <c r="J107" s="35">
        <v>35.74</v>
      </c>
      <c r="K107" s="230">
        <f>ROUND(J107*Order_Quote!$L$10,4)</f>
        <v>0</v>
      </c>
      <c r="L107" s="242"/>
      <c r="M107" s="310"/>
      <c r="N107" s="187">
        <f t="shared" si="1"/>
        <v>0</v>
      </c>
    </row>
    <row r="108" spans="1:14" s="52" customFormat="1" x14ac:dyDescent="0.3">
      <c r="A108" s="29" t="str">
        <f>IF(L108&gt;0,COUNT($A$7:A107)+COUNT(DWV!$A$8:$A$300)+COUNT('Large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8" s="424"/>
      <c r="C108" s="425"/>
      <c r="D108" s="2" t="s">
        <v>4620</v>
      </c>
      <c r="E108" s="2">
        <v>22561111</v>
      </c>
      <c r="F108" s="66" t="s">
        <v>10431</v>
      </c>
      <c r="G108" s="2">
        <v>50</v>
      </c>
      <c r="H108" s="313" t="s">
        <v>6049</v>
      </c>
      <c r="I108" s="313" t="s">
        <v>5380</v>
      </c>
      <c r="J108" s="35">
        <v>44.23</v>
      </c>
      <c r="K108" s="230">
        <f>ROUND(J108*Order_Quote!$L$10,4)</f>
        <v>0</v>
      </c>
      <c r="L108" s="242"/>
      <c r="M108" s="310"/>
      <c r="N108" s="187">
        <f t="shared" si="1"/>
        <v>0</v>
      </c>
    </row>
    <row r="109" spans="1:14" s="52" customFormat="1" x14ac:dyDescent="0.3">
      <c r="A109" s="29" t="str">
        <f>IF(L109&gt;0,COUNT($A$7:A108)+COUNT(DWV!$A$8:$A$300)+COUNT('Large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09" s="424"/>
      <c r="C109" s="425"/>
      <c r="D109" s="2" t="s">
        <v>4621</v>
      </c>
      <c r="E109" s="2">
        <v>22561120</v>
      </c>
      <c r="F109" s="66" t="s">
        <v>10432</v>
      </c>
      <c r="G109" s="2">
        <v>50</v>
      </c>
      <c r="H109" s="313" t="s">
        <v>6049</v>
      </c>
      <c r="I109" s="313" t="s">
        <v>5380</v>
      </c>
      <c r="J109" s="35">
        <v>44.23</v>
      </c>
      <c r="K109" s="230">
        <f>ROUND(J109*Order_Quote!$L$10,4)</f>
        <v>0</v>
      </c>
      <c r="L109" s="242"/>
      <c r="M109" s="310"/>
      <c r="N109" s="187">
        <f t="shared" si="1"/>
        <v>0</v>
      </c>
    </row>
    <row r="110" spans="1:14" s="52" customFormat="1" x14ac:dyDescent="0.3">
      <c r="A110" s="29" t="str">
        <f>IF(L110&gt;0,COUNT($A$7:A109)+COUNT(DWV!$A$8:$A$300)+COUNT('Large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0" s="424"/>
      <c r="C110" s="425"/>
      <c r="D110" s="2" t="s">
        <v>4622</v>
      </c>
      <c r="E110" s="2">
        <v>22561138</v>
      </c>
      <c r="F110" s="66" t="s">
        <v>10433</v>
      </c>
      <c r="G110" s="2">
        <v>50</v>
      </c>
      <c r="H110" s="313" t="s">
        <v>6049</v>
      </c>
      <c r="I110" s="313" t="s">
        <v>5380</v>
      </c>
      <c r="J110" s="35">
        <v>44.23</v>
      </c>
      <c r="K110" s="230">
        <f>ROUND(J110*Order_Quote!$L$10,4)</f>
        <v>0</v>
      </c>
      <c r="L110" s="242"/>
      <c r="M110" s="310"/>
      <c r="N110" s="187">
        <f t="shared" si="1"/>
        <v>0</v>
      </c>
    </row>
    <row r="111" spans="1:14" s="52" customFormat="1" x14ac:dyDescent="0.3">
      <c r="A111" s="29" t="str">
        <f>IF(L111&gt;0,COUNT($A$7:A110)+COUNT(DWV!$A$8:$A$300)+COUNT('Large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1" s="424"/>
      <c r="C111" s="425"/>
      <c r="D111" s="2" t="s">
        <v>4623</v>
      </c>
      <c r="E111" s="2">
        <v>22561146</v>
      </c>
      <c r="F111" s="66" t="s">
        <v>10434</v>
      </c>
      <c r="G111" s="2">
        <v>50</v>
      </c>
      <c r="H111" s="313" t="s">
        <v>6049</v>
      </c>
      <c r="I111" s="313" t="s">
        <v>5380</v>
      </c>
      <c r="J111" s="35">
        <v>56.14</v>
      </c>
      <c r="K111" s="230">
        <f>ROUND(J111*Order_Quote!$L$10,4)</f>
        <v>0</v>
      </c>
      <c r="L111" s="242"/>
      <c r="M111" s="310"/>
      <c r="N111" s="187">
        <f t="shared" si="1"/>
        <v>0</v>
      </c>
    </row>
    <row r="112" spans="1:14" s="52" customFormat="1" x14ac:dyDescent="0.3">
      <c r="A112" s="29" t="str">
        <f>IF(L112&gt;0,COUNT($A$7:A111)+COUNT(DWV!$A$8:$A$300)+COUNT('Large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2" s="424"/>
      <c r="C112" s="425"/>
      <c r="D112" s="2" t="s">
        <v>4624</v>
      </c>
      <c r="E112" s="2">
        <v>22561154</v>
      </c>
      <c r="F112" s="66" t="s">
        <v>10435</v>
      </c>
      <c r="G112" s="2">
        <v>50</v>
      </c>
      <c r="H112" s="313" t="s">
        <v>6049</v>
      </c>
      <c r="I112" s="313" t="s">
        <v>5380</v>
      </c>
      <c r="J112" s="35">
        <v>56.14</v>
      </c>
      <c r="K112" s="230">
        <f>ROUND(J112*Order_Quote!$L$10,4)</f>
        <v>0</v>
      </c>
      <c r="L112" s="242"/>
      <c r="M112" s="310"/>
      <c r="N112" s="187">
        <f t="shared" si="1"/>
        <v>0</v>
      </c>
    </row>
    <row r="113" spans="1:14" s="52" customFormat="1" x14ac:dyDescent="0.3">
      <c r="A113" s="29" t="str">
        <f>IF(L113&gt;0,COUNT($A$7:A112)+COUNT(DWV!$A$8:$A$300)+COUNT('Large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3" s="422"/>
      <c r="C113" s="423"/>
      <c r="D113" s="2" t="s">
        <v>4625</v>
      </c>
      <c r="E113" s="2">
        <v>22561162</v>
      </c>
      <c r="F113" s="66" t="s">
        <v>10436</v>
      </c>
      <c r="G113" s="2">
        <v>50</v>
      </c>
      <c r="H113" s="313" t="s">
        <v>6049</v>
      </c>
      <c r="I113" s="313" t="s">
        <v>5380</v>
      </c>
      <c r="J113" s="35">
        <v>56.14</v>
      </c>
      <c r="K113" s="230">
        <f>ROUND(J113*Order_Quote!$L$10,4)</f>
        <v>0</v>
      </c>
      <c r="L113" s="242"/>
      <c r="M113" s="310"/>
      <c r="N113" s="187">
        <f t="shared" si="1"/>
        <v>0</v>
      </c>
    </row>
    <row r="114" spans="1:14" s="52" customFormat="1" x14ac:dyDescent="0.3">
      <c r="A114" s="29" t="str">
        <f>IF(L114&gt;0,COUNT($A$7:A113)+COUNT(DWV!$A$8:$A$300)+COUNT('Large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4" s="420"/>
      <c r="C114" s="421"/>
      <c r="D114" s="2" t="s">
        <v>4626</v>
      </c>
      <c r="E114" s="2">
        <v>22561170</v>
      </c>
      <c r="F114" s="66" t="s">
        <v>10437</v>
      </c>
      <c r="G114" s="2">
        <v>50</v>
      </c>
      <c r="H114" s="313" t="s">
        <v>6049</v>
      </c>
      <c r="I114" s="313" t="s">
        <v>5380</v>
      </c>
      <c r="J114" s="35">
        <v>27.12</v>
      </c>
      <c r="K114" s="230">
        <f>ROUND(J114*Order_Quote!$L$10,4)</f>
        <v>0</v>
      </c>
      <c r="L114" s="242"/>
      <c r="M114" s="310"/>
      <c r="N114" s="187">
        <f t="shared" si="1"/>
        <v>0</v>
      </c>
    </row>
    <row r="115" spans="1:14" s="52" customFormat="1" x14ac:dyDescent="0.3">
      <c r="A115" s="29" t="str">
        <f>IF(L115&gt;0,COUNT($A$7:A114)+COUNT(DWV!$A$8:$A$300)+COUNT('Large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5" s="424"/>
      <c r="C115" s="425"/>
      <c r="D115" s="2" t="s">
        <v>4627</v>
      </c>
      <c r="E115" s="2">
        <v>22561189</v>
      </c>
      <c r="F115" s="66" t="s">
        <v>10438</v>
      </c>
      <c r="G115" s="2">
        <v>50</v>
      </c>
      <c r="H115" s="313" t="s">
        <v>6049</v>
      </c>
      <c r="I115" s="313" t="s">
        <v>5380</v>
      </c>
      <c r="J115" s="35">
        <v>30.61</v>
      </c>
      <c r="K115" s="230">
        <f>ROUND(J115*Order_Quote!$L$10,4)</f>
        <v>0</v>
      </c>
      <c r="L115" s="242"/>
      <c r="M115" s="310"/>
      <c r="N115" s="187">
        <f t="shared" si="1"/>
        <v>0</v>
      </c>
    </row>
    <row r="116" spans="1:14" s="52" customFormat="1" x14ac:dyDescent="0.3">
      <c r="A116" s="29" t="str">
        <f>IF(L116&gt;0,COUNT($A$7:A115)+COUNT(DWV!$A$8:$A$300)+COUNT('Large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6" s="422"/>
      <c r="C116" s="423"/>
      <c r="D116" s="2" t="s">
        <v>4628</v>
      </c>
      <c r="E116" s="2">
        <v>22561197</v>
      </c>
      <c r="F116" s="66" t="s">
        <v>10439</v>
      </c>
      <c r="G116" s="2">
        <v>25</v>
      </c>
      <c r="H116" s="313" t="s">
        <v>6049</v>
      </c>
      <c r="I116" s="313" t="s">
        <v>5380</v>
      </c>
      <c r="J116" s="35">
        <v>35.74</v>
      </c>
      <c r="K116" s="230">
        <f>ROUND(J116*Order_Quote!$L$10,4)</f>
        <v>0</v>
      </c>
      <c r="L116" s="242"/>
      <c r="M116" s="310"/>
      <c r="N116" s="187">
        <f t="shared" si="1"/>
        <v>0</v>
      </c>
    </row>
    <row r="117" spans="1:14" s="52" customFormat="1" x14ac:dyDescent="0.3">
      <c r="A117" s="29" t="str">
        <f>IF(L117&gt;0,COUNT($A$7:A116)+COUNT(DWV!$A$8:$A$300)+COUNT('Large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7" s="420"/>
      <c r="C117" s="421"/>
      <c r="D117" s="2" t="s">
        <v>4629</v>
      </c>
      <c r="E117" s="2">
        <v>22561200</v>
      </c>
      <c r="F117" s="66" t="s">
        <v>10440</v>
      </c>
      <c r="G117" s="2">
        <v>50</v>
      </c>
      <c r="H117" s="313" t="s">
        <v>6049</v>
      </c>
      <c r="I117" s="313" t="s">
        <v>5380</v>
      </c>
      <c r="J117" s="35">
        <v>28.99</v>
      </c>
      <c r="K117" s="230">
        <f>ROUND(J117*Order_Quote!$L$10,4)</f>
        <v>0</v>
      </c>
      <c r="L117" s="242"/>
      <c r="M117" s="310"/>
      <c r="N117" s="187">
        <f t="shared" si="1"/>
        <v>0</v>
      </c>
    </row>
    <row r="118" spans="1:14" s="52" customFormat="1" x14ac:dyDescent="0.3">
      <c r="A118" s="29" t="str">
        <f>IF(L118&gt;0,COUNT($A$7:A117)+COUNT(DWV!$A$8:$A$300)+COUNT('Large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8" s="424"/>
      <c r="C118" s="425"/>
      <c r="D118" s="2" t="s">
        <v>4630</v>
      </c>
      <c r="E118" s="2">
        <v>22561219</v>
      </c>
      <c r="F118" s="66" t="s">
        <v>10441</v>
      </c>
      <c r="G118" s="2">
        <v>50</v>
      </c>
      <c r="H118" s="313" t="s">
        <v>6049</v>
      </c>
      <c r="I118" s="313" t="s">
        <v>5380</v>
      </c>
      <c r="J118" s="35">
        <v>32.75</v>
      </c>
      <c r="K118" s="230">
        <f>ROUND(J118*Order_Quote!$L$10,4)</f>
        <v>0</v>
      </c>
      <c r="L118" s="242"/>
      <c r="M118" s="310"/>
      <c r="N118" s="187">
        <f t="shared" si="1"/>
        <v>0</v>
      </c>
    </row>
    <row r="119" spans="1:14" s="52" customFormat="1" x14ac:dyDescent="0.3">
      <c r="A119" s="29" t="str">
        <f>IF(L119&gt;0,COUNT($A$7:A118)+COUNT(DWV!$A$8:$A$300)+COUNT('Large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19" s="424"/>
      <c r="C119" s="425"/>
      <c r="D119" s="2" t="s">
        <v>4631</v>
      </c>
      <c r="E119" s="2">
        <v>22561227</v>
      </c>
      <c r="F119" s="66" t="s">
        <v>10442</v>
      </c>
      <c r="G119" s="2">
        <v>50</v>
      </c>
      <c r="H119" s="313" t="s">
        <v>6049</v>
      </c>
      <c r="I119" s="313" t="s">
        <v>5380</v>
      </c>
      <c r="J119" s="35">
        <v>38.270000000000003</v>
      </c>
      <c r="K119" s="230">
        <f>ROUND(J119*Order_Quote!$L$10,4)</f>
        <v>0</v>
      </c>
      <c r="L119" s="242"/>
      <c r="M119" s="310"/>
      <c r="N119" s="187">
        <f t="shared" si="1"/>
        <v>0</v>
      </c>
    </row>
    <row r="120" spans="1:14" s="52" customFormat="1" x14ac:dyDescent="0.3">
      <c r="A120" s="29" t="str">
        <f>IF(L120&gt;0,COUNT($A$7:A119)+COUNT(DWV!$A$8:$A$300)+COUNT('Large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0" s="424"/>
      <c r="C120" s="425"/>
      <c r="D120" s="2" t="s">
        <v>4632</v>
      </c>
      <c r="E120" s="2">
        <v>22561235</v>
      </c>
      <c r="F120" s="66" t="s">
        <v>10443</v>
      </c>
      <c r="G120" s="2">
        <v>50</v>
      </c>
      <c r="H120" s="313" t="s">
        <v>6049</v>
      </c>
      <c r="I120" s="313" t="s">
        <v>5380</v>
      </c>
      <c r="J120" s="35">
        <v>50.77</v>
      </c>
      <c r="K120" s="230">
        <f>ROUND(J120*Order_Quote!$L$10,4)</f>
        <v>0</v>
      </c>
      <c r="L120" s="242"/>
      <c r="M120" s="310"/>
      <c r="N120" s="187">
        <f t="shared" si="1"/>
        <v>0</v>
      </c>
    </row>
    <row r="121" spans="1:14" s="52" customFormat="1" x14ac:dyDescent="0.3">
      <c r="A121" s="29" t="str">
        <f>IF(L121&gt;0,COUNT($A$7:A120)+COUNT(DWV!$A$8:$A$300)+COUNT('Large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1" s="424"/>
      <c r="C121" s="425"/>
      <c r="D121" s="2" t="s">
        <v>4633</v>
      </c>
      <c r="E121" s="2">
        <v>22561243</v>
      </c>
      <c r="F121" s="66" t="s">
        <v>10444</v>
      </c>
      <c r="G121" s="2">
        <v>50</v>
      </c>
      <c r="H121" s="313" t="s">
        <v>6049</v>
      </c>
      <c r="I121" s="313" t="s">
        <v>5380</v>
      </c>
      <c r="J121" s="35">
        <v>50.77</v>
      </c>
      <c r="K121" s="230">
        <f>ROUND(J121*Order_Quote!$L$10,4)</f>
        <v>0</v>
      </c>
      <c r="L121" s="242"/>
      <c r="M121" s="310"/>
      <c r="N121" s="187">
        <f t="shared" si="1"/>
        <v>0</v>
      </c>
    </row>
    <row r="122" spans="1:14" s="52" customFormat="1" x14ac:dyDescent="0.3">
      <c r="A122" s="29" t="str">
        <f>IF(L122&gt;0,COUNT($A$7:A121)+COUNT(DWV!$A$8:$A$300)+COUNT('Large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2" s="424"/>
      <c r="C122" s="425"/>
      <c r="D122" s="2" t="s">
        <v>4634</v>
      </c>
      <c r="E122" s="2">
        <v>22561251</v>
      </c>
      <c r="F122" s="66" t="s">
        <v>10445</v>
      </c>
      <c r="G122" s="2">
        <v>50</v>
      </c>
      <c r="H122" s="313" t="s">
        <v>6049</v>
      </c>
      <c r="I122" s="313" t="s">
        <v>5380</v>
      </c>
      <c r="J122" s="35">
        <v>50.77</v>
      </c>
      <c r="K122" s="230">
        <f>ROUND(J122*Order_Quote!$L$10,4)</f>
        <v>0</v>
      </c>
      <c r="L122" s="242"/>
      <c r="M122" s="310"/>
      <c r="N122" s="187">
        <f t="shared" si="1"/>
        <v>0</v>
      </c>
    </row>
    <row r="123" spans="1:14" s="52" customFormat="1" x14ac:dyDescent="0.3">
      <c r="A123" s="29" t="str">
        <f>IF(L123&gt;0,COUNT($A$7:A122)+COUNT(DWV!$A$8:$A$300)+COUNT('Large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3" s="424"/>
      <c r="C123" s="425"/>
      <c r="D123" s="2" t="s">
        <v>4635</v>
      </c>
      <c r="E123" s="2">
        <v>22561260</v>
      </c>
      <c r="F123" s="66" t="s">
        <v>10446</v>
      </c>
      <c r="G123" s="2">
        <v>50</v>
      </c>
      <c r="H123" s="313" t="s">
        <v>6049</v>
      </c>
      <c r="I123" s="313" t="s">
        <v>5380</v>
      </c>
      <c r="J123" s="35">
        <v>61.84</v>
      </c>
      <c r="K123" s="230">
        <f>ROUND(J123*Order_Quote!$L$10,4)</f>
        <v>0</v>
      </c>
      <c r="L123" s="242"/>
      <c r="M123" s="310"/>
      <c r="N123" s="187">
        <f t="shared" si="1"/>
        <v>0</v>
      </c>
    </row>
    <row r="124" spans="1:14" s="52" customFormat="1" x14ac:dyDescent="0.3">
      <c r="A124" s="29" t="str">
        <f>IF(L124&gt;0,COUNT($A$7:A123)+COUNT(DWV!$A$8:$A$300)+COUNT('Large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4" s="424"/>
      <c r="C124" s="425"/>
      <c r="D124" s="2" t="s">
        <v>4636</v>
      </c>
      <c r="E124" s="2">
        <v>22561278</v>
      </c>
      <c r="F124" s="66" t="s">
        <v>10447</v>
      </c>
      <c r="G124" s="2">
        <v>50</v>
      </c>
      <c r="H124" s="313" t="s">
        <v>6049</v>
      </c>
      <c r="I124" s="313" t="s">
        <v>5380</v>
      </c>
      <c r="J124" s="35">
        <v>61.84</v>
      </c>
      <c r="K124" s="230">
        <f>ROUND(J124*Order_Quote!$L$10,4)</f>
        <v>0</v>
      </c>
      <c r="L124" s="242"/>
      <c r="M124" s="310"/>
      <c r="N124" s="187">
        <f t="shared" si="1"/>
        <v>0</v>
      </c>
    </row>
    <row r="125" spans="1:14" s="52" customFormat="1" x14ac:dyDescent="0.3">
      <c r="A125" s="29" t="str">
        <f>IF(L125&gt;0,COUNT($A$7:A124)+COUNT(DWV!$A$8:$A$300)+COUNT('Large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5" s="422"/>
      <c r="C125" s="423"/>
      <c r="D125" s="2" t="s">
        <v>4637</v>
      </c>
      <c r="E125" s="2">
        <v>22561286</v>
      </c>
      <c r="F125" s="66" t="s">
        <v>10448</v>
      </c>
      <c r="G125" s="2">
        <v>50</v>
      </c>
      <c r="H125" s="313" t="s">
        <v>6049</v>
      </c>
      <c r="I125" s="313" t="s">
        <v>5380</v>
      </c>
      <c r="J125" s="35">
        <v>61.84</v>
      </c>
      <c r="K125" s="230">
        <f>ROUND(J125*Order_Quote!$L$10,4)</f>
        <v>0</v>
      </c>
      <c r="L125" s="242"/>
      <c r="M125" s="310"/>
      <c r="N125" s="187">
        <f t="shared" si="1"/>
        <v>0</v>
      </c>
    </row>
    <row r="126" spans="1:14" s="52" customFormat="1" x14ac:dyDescent="0.3">
      <c r="A126" s="29" t="str">
        <f>IF(L126&gt;0,COUNT($A$7:A125)+COUNT(DWV!$A$8:$A$300)+COUNT('Large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6" s="420"/>
      <c r="C126" s="421"/>
      <c r="D126" s="2" t="s">
        <v>4638</v>
      </c>
      <c r="E126" s="2">
        <v>22561294</v>
      </c>
      <c r="F126" s="66" t="s">
        <v>10449</v>
      </c>
      <c r="G126" s="2">
        <v>150</v>
      </c>
      <c r="H126" s="313" t="s">
        <v>6049</v>
      </c>
      <c r="I126" s="313" t="s">
        <v>5380</v>
      </c>
      <c r="J126" s="35">
        <v>12.49</v>
      </c>
      <c r="K126" s="230">
        <f>ROUND(J126*Order_Quote!$L$10,4)</f>
        <v>0</v>
      </c>
      <c r="L126" s="242"/>
      <c r="M126" s="310"/>
      <c r="N126" s="187">
        <f t="shared" si="1"/>
        <v>0</v>
      </c>
    </row>
    <row r="127" spans="1:14" s="52" customFormat="1" x14ac:dyDescent="0.3">
      <c r="A127" s="29" t="str">
        <f>IF(L127&gt;0,COUNT($A$7:A126)+COUNT(DWV!$A$8:$A$300)+COUNT('Large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7" s="424"/>
      <c r="C127" s="425"/>
      <c r="D127" s="2" t="s">
        <v>4639</v>
      </c>
      <c r="E127" s="2">
        <v>22561308</v>
      </c>
      <c r="F127" s="66" t="s">
        <v>10450</v>
      </c>
      <c r="G127" s="2">
        <v>200</v>
      </c>
      <c r="H127" s="313" t="s">
        <v>6049</v>
      </c>
      <c r="I127" s="313" t="s">
        <v>5380</v>
      </c>
      <c r="J127" s="35">
        <v>12.49</v>
      </c>
      <c r="K127" s="230">
        <f>ROUND(J127*Order_Quote!$L$10,4)</f>
        <v>0</v>
      </c>
      <c r="L127" s="242"/>
      <c r="M127" s="310"/>
      <c r="N127" s="187">
        <f t="shared" si="1"/>
        <v>0</v>
      </c>
    </row>
    <row r="128" spans="1:14" s="52" customFormat="1" x14ac:dyDescent="0.3">
      <c r="A128" s="29" t="str">
        <f>IF(L128&gt;0,COUNT($A$7:A127)+COUNT(DWV!$A$8:$A$300)+COUNT('Large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8" s="424"/>
      <c r="C128" s="425"/>
      <c r="D128" s="2" t="s">
        <v>4640</v>
      </c>
      <c r="E128" s="2">
        <v>22561316</v>
      </c>
      <c r="F128" s="66" t="s">
        <v>10451</v>
      </c>
      <c r="G128" s="2">
        <v>250</v>
      </c>
      <c r="H128" s="313" t="s">
        <v>6049</v>
      </c>
      <c r="I128" s="313" t="s">
        <v>5380</v>
      </c>
      <c r="J128" s="35">
        <v>6.56</v>
      </c>
      <c r="K128" s="230">
        <f>ROUND(J128*Order_Quote!$L$10,4)</f>
        <v>0</v>
      </c>
      <c r="L128" s="242"/>
      <c r="M128" s="310"/>
      <c r="N128" s="187">
        <f t="shared" si="1"/>
        <v>0</v>
      </c>
    </row>
    <row r="129" spans="1:14" s="52" customFormat="1" x14ac:dyDescent="0.3">
      <c r="A129" s="29" t="str">
        <f>IF(L129&gt;0,COUNT($A$7:A128)+COUNT(DWV!$A$8:$A$300)+COUNT('Large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29" s="424"/>
      <c r="C129" s="425"/>
      <c r="D129" s="2" t="s">
        <v>4641</v>
      </c>
      <c r="E129" s="2">
        <v>22561324</v>
      </c>
      <c r="F129" s="66" t="s">
        <v>10452</v>
      </c>
      <c r="G129" s="2">
        <v>100</v>
      </c>
      <c r="H129" s="313" t="s">
        <v>6049</v>
      </c>
      <c r="I129" s="313" t="s">
        <v>5380</v>
      </c>
      <c r="J129" s="35">
        <v>10.01</v>
      </c>
      <c r="K129" s="230">
        <f>ROUND(J129*Order_Quote!$L$10,4)</f>
        <v>0</v>
      </c>
      <c r="L129" s="242"/>
      <c r="M129" s="310"/>
      <c r="N129" s="187">
        <f t="shared" si="1"/>
        <v>0</v>
      </c>
    </row>
    <row r="130" spans="1:14" s="52" customFormat="1" x14ac:dyDescent="0.3">
      <c r="A130" s="29" t="str">
        <f>IF(L130&gt;0,COUNT($A$7:A129)+COUNT(DWV!$A$8:$A$300)+COUNT('Large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0" s="424"/>
      <c r="C130" s="425"/>
      <c r="D130" s="2" t="s">
        <v>4642</v>
      </c>
      <c r="E130" s="2">
        <v>22561332</v>
      </c>
      <c r="F130" s="66" t="s">
        <v>10453</v>
      </c>
      <c r="G130" s="2">
        <v>50</v>
      </c>
      <c r="H130" s="313" t="s">
        <v>6049</v>
      </c>
      <c r="I130" s="313" t="s">
        <v>5380</v>
      </c>
      <c r="J130" s="35">
        <v>15</v>
      </c>
      <c r="K130" s="230">
        <f>ROUND(J130*Order_Quote!$L$10,4)</f>
        <v>0</v>
      </c>
      <c r="L130" s="242"/>
      <c r="M130" s="310"/>
      <c r="N130" s="187">
        <f t="shared" si="1"/>
        <v>0</v>
      </c>
    </row>
    <row r="131" spans="1:14" s="52" customFormat="1" x14ac:dyDescent="0.3">
      <c r="A131" s="29" t="str">
        <f>IF(L131&gt;0,COUNT($A$7:A130)+COUNT(DWV!$A$8:$A$300)+COUNT('Large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1" s="424"/>
      <c r="C131" s="425"/>
      <c r="D131" s="2" t="s">
        <v>4643</v>
      </c>
      <c r="E131" s="2">
        <v>22561340</v>
      </c>
      <c r="F131" s="66" t="s">
        <v>10454</v>
      </c>
      <c r="G131" s="2">
        <v>50</v>
      </c>
      <c r="H131" s="313" t="s">
        <v>6049</v>
      </c>
      <c r="I131" s="313" t="s">
        <v>5380</v>
      </c>
      <c r="J131" s="35">
        <v>19.100000000000001</v>
      </c>
      <c r="K131" s="230">
        <f>ROUND(J131*Order_Quote!$L$10,4)</f>
        <v>0</v>
      </c>
      <c r="L131" s="242"/>
      <c r="M131" s="310"/>
      <c r="N131" s="187">
        <f t="shared" si="1"/>
        <v>0</v>
      </c>
    </row>
    <row r="132" spans="1:14" s="52" customFormat="1" x14ac:dyDescent="0.3">
      <c r="A132" s="29" t="str">
        <f>IF(L132&gt;0,COUNT($A$7:A131)+COUNT(DWV!$A$8:$A$300)+COUNT('Large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2" s="424"/>
      <c r="C132" s="425"/>
      <c r="D132" s="2" t="s">
        <v>4644</v>
      </c>
      <c r="E132" s="2">
        <v>22561359</v>
      </c>
      <c r="F132" s="66" t="s">
        <v>10455</v>
      </c>
      <c r="G132" s="2">
        <v>50</v>
      </c>
      <c r="H132" s="313" t="s">
        <v>6049</v>
      </c>
      <c r="I132" s="313" t="s">
        <v>5380</v>
      </c>
      <c r="J132" s="35">
        <v>22.59</v>
      </c>
      <c r="K132" s="230">
        <f>ROUND(J132*Order_Quote!$L$10,4)</f>
        <v>0</v>
      </c>
      <c r="L132" s="242"/>
      <c r="M132" s="310"/>
      <c r="N132" s="187">
        <f t="shared" si="1"/>
        <v>0</v>
      </c>
    </row>
    <row r="133" spans="1:14" s="52" customFormat="1" x14ac:dyDescent="0.3">
      <c r="A133" s="29" t="str">
        <f>IF(L133&gt;0,COUNT($A$7:A132)+COUNT(DWV!$A$8:$A$300)+COUNT('Large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3" s="424"/>
      <c r="C133" s="425"/>
      <c r="D133" s="2" t="s">
        <v>4645</v>
      </c>
      <c r="E133" s="2">
        <v>22561367</v>
      </c>
      <c r="F133" s="66" t="s">
        <v>10456</v>
      </c>
      <c r="G133" s="2">
        <v>25</v>
      </c>
      <c r="H133" s="313" t="s">
        <v>6049</v>
      </c>
      <c r="I133" s="313" t="s">
        <v>5380</v>
      </c>
      <c r="J133" s="35">
        <v>29.29</v>
      </c>
      <c r="K133" s="230">
        <f>ROUND(J133*Order_Quote!$L$10,4)</f>
        <v>0</v>
      </c>
      <c r="L133" s="242"/>
      <c r="M133" s="310"/>
      <c r="N133" s="187">
        <f t="shared" si="1"/>
        <v>0</v>
      </c>
    </row>
    <row r="134" spans="1:14" s="52" customFormat="1" x14ac:dyDescent="0.3">
      <c r="A134" s="29" t="str">
        <f>IF(L134&gt;0,COUNT($A$7:A133)+COUNT(DWV!$A$8:$A$300)+COUNT('Large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4" s="424"/>
      <c r="C134" s="425"/>
      <c r="D134" s="2" t="s">
        <v>4646</v>
      </c>
      <c r="E134" s="2">
        <v>22561375</v>
      </c>
      <c r="F134" s="66" t="s">
        <v>10457</v>
      </c>
      <c r="G134" s="2">
        <v>10</v>
      </c>
      <c r="H134" s="313" t="s">
        <v>6049</v>
      </c>
      <c r="I134" s="313" t="s">
        <v>5380</v>
      </c>
      <c r="J134" s="35">
        <v>61.49</v>
      </c>
      <c r="K134" s="230">
        <f>ROUND(J134*Order_Quote!$L$10,4)</f>
        <v>0</v>
      </c>
      <c r="L134" s="242"/>
      <c r="M134" s="310"/>
      <c r="N134" s="187">
        <f t="shared" si="1"/>
        <v>0</v>
      </c>
    </row>
    <row r="135" spans="1:14" s="52" customFormat="1" x14ac:dyDescent="0.3">
      <c r="A135" s="29" t="str">
        <f>IF(L135&gt;0,COUNT($A$7:A134)+COUNT(DWV!$A$8:$A$300)+COUNT('Large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5" s="424"/>
      <c r="C135" s="425"/>
      <c r="D135" s="2" t="s">
        <v>4647</v>
      </c>
      <c r="E135" s="2">
        <v>22561383</v>
      </c>
      <c r="F135" s="66" t="s">
        <v>10458</v>
      </c>
      <c r="G135" s="2">
        <v>10</v>
      </c>
      <c r="H135" s="313" t="s">
        <v>6049</v>
      </c>
      <c r="I135" s="313" t="s">
        <v>5380</v>
      </c>
      <c r="J135" s="35">
        <v>74.849999999999994</v>
      </c>
      <c r="K135" s="230">
        <f>ROUND(J135*Order_Quote!$L$10,4)</f>
        <v>0</v>
      </c>
      <c r="L135" s="242"/>
      <c r="M135" s="310"/>
      <c r="N135" s="187">
        <f t="shared" si="1"/>
        <v>0</v>
      </c>
    </row>
    <row r="136" spans="1:14" s="52" customFormat="1" x14ac:dyDescent="0.3">
      <c r="A136" s="29" t="str">
        <f>IF(L136&gt;0,COUNT($A$7:A135)+COUNT(DWV!$A$8:$A$300)+COUNT('Large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6" s="424"/>
      <c r="C136" s="425"/>
      <c r="D136" s="2" t="s">
        <v>4648</v>
      </c>
      <c r="E136" s="2">
        <v>22561391</v>
      </c>
      <c r="F136" s="66" t="s">
        <v>10459</v>
      </c>
      <c r="G136" s="2">
        <v>4</v>
      </c>
      <c r="H136" s="313" t="s">
        <v>6049</v>
      </c>
      <c r="I136" s="313" t="s">
        <v>5380</v>
      </c>
      <c r="J136" s="35">
        <v>134.79</v>
      </c>
      <c r="K136" s="230">
        <f>ROUND(J136*Order_Quote!$L$10,4)</f>
        <v>0</v>
      </c>
      <c r="L136" s="242"/>
      <c r="M136" s="310"/>
      <c r="N136" s="187">
        <f t="shared" ref="N136:N199" si="2">L136/G136</f>
        <v>0</v>
      </c>
    </row>
    <row r="137" spans="1:14" s="52" customFormat="1" x14ac:dyDescent="0.3">
      <c r="A137" s="29" t="str">
        <f>IF(L137&gt;0,COUNT($A$7:A136)+COUNT(DWV!$A$8:$A$300)+COUNT('Large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7" s="424"/>
      <c r="C137" s="425"/>
      <c r="D137" s="2" t="s">
        <v>4649</v>
      </c>
      <c r="E137" s="2">
        <v>22561405</v>
      </c>
      <c r="F137" s="66" t="s">
        <v>10460</v>
      </c>
      <c r="G137" s="2">
        <v>2</v>
      </c>
      <c r="H137" s="313" t="s">
        <v>6049</v>
      </c>
      <c r="I137" s="313" t="s">
        <v>5380</v>
      </c>
      <c r="J137" s="35">
        <v>169.75</v>
      </c>
      <c r="K137" s="230">
        <f>ROUND(J137*Order_Quote!$L$10,4)</f>
        <v>0</v>
      </c>
      <c r="L137" s="242"/>
      <c r="M137" s="310"/>
      <c r="N137" s="187">
        <f t="shared" si="2"/>
        <v>0</v>
      </c>
    </row>
    <row r="138" spans="1:14" s="52" customFormat="1" x14ac:dyDescent="0.3">
      <c r="A138" s="29" t="str">
        <f>IF(L138&gt;0,COUNT($A$7:A137)+COUNT(DWV!$A$8:$A$300)+COUNT('Large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8" s="422"/>
      <c r="C138" s="423"/>
      <c r="D138" s="2" t="s">
        <v>4650</v>
      </c>
      <c r="E138" s="2">
        <v>22561413</v>
      </c>
      <c r="F138" s="66" t="s">
        <v>10461</v>
      </c>
      <c r="G138" s="2">
        <v>2</v>
      </c>
      <c r="H138" s="313" t="s">
        <v>6049</v>
      </c>
      <c r="I138" s="313" t="s">
        <v>5380</v>
      </c>
      <c r="J138" s="35">
        <v>368.03</v>
      </c>
      <c r="K138" s="230">
        <f>ROUND(J138*Order_Quote!$L$10,4)</f>
        <v>0</v>
      </c>
      <c r="L138" s="242"/>
      <c r="M138" s="310"/>
      <c r="N138" s="187">
        <f t="shared" si="2"/>
        <v>0</v>
      </c>
    </row>
    <row r="139" spans="1:14" s="52" customFormat="1" x14ac:dyDescent="0.3">
      <c r="A139" s="29" t="str">
        <f>IF(L139&gt;0,COUNT($A$7:A138)+COUNT(DWV!$A$8:$A$300)+COUNT('Large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39" s="420"/>
      <c r="C139" s="421"/>
      <c r="D139" s="2" t="s">
        <v>4651</v>
      </c>
      <c r="E139" s="2">
        <v>22561421</v>
      </c>
      <c r="F139" s="66" t="s">
        <v>10462</v>
      </c>
      <c r="G139" s="2">
        <v>25</v>
      </c>
      <c r="H139" s="313" t="s">
        <v>6049</v>
      </c>
      <c r="I139" s="313" t="s">
        <v>5380</v>
      </c>
      <c r="J139" s="35">
        <v>12.93</v>
      </c>
      <c r="K139" s="230">
        <f>ROUND(J139*Order_Quote!$L$10,4)</f>
        <v>0</v>
      </c>
      <c r="L139" s="242"/>
      <c r="M139" s="310"/>
      <c r="N139" s="187">
        <f t="shared" si="2"/>
        <v>0</v>
      </c>
    </row>
    <row r="140" spans="1:14" s="52" customFormat="1" x14ac:dyDescent="0.3">
      <c r="A140" s="29" t="str">
        <f>IF(L140&gt;0,COUNT($A$7:A139)+COUNT(DWV!$A$8:$A$300)+COUNT('Large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0" s="424"/>
      <c r="C140" s="425"/>
      <c r="D140" s="2" t="s">
        <v>4652</v>
      </c>
      <c r="E140" s="2">
        <v>22561430</v>
      </c>
      <c r="F140" s="66" t="s">
        <v>10463</v>
      </c>
      <c r="G140" s="2">
        <v>25</v>
      </c>
      <c r="H140" s="313" t="s">
        <v>6049</v>
      </c>
      <c r="I140" s="313" t="s">
        <v>5380</v>
      </c>
      <c r="J140" s="35">
        <v>13.89</v>
      </c>
      <c r="K140" s="230">
        <f>ROUND(J140*Order_Quote!$L$10,4)</f>
        <v>0</v>
      </c>
      <c r="L140" s="242"/>
      <c r="M140" s="310"/>
      <c r="N140" s="187">
        <f t="shared" si="2"/>
        <v>0</v>
      </c>
    </row>
    <row r="141" spans="1:14" s="52" customFormat="1" x14ac:dyDescent="0.3">
      <c r="A141" s="29" t="str">
        <f>IF(L141&gt;0,COUNT($A$7:A140)+COUNT(DWV!$A$8:$A$300)+COUNT('Large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1" s="424"/>
      <c r="C141" s="425"/>
      <c r="D141" s="2" t="s">
        <v>4653</v>
      </c>
      <c r="E141" s="2">
        <v>22561448</v>
      </c>
      <c r="F141" s="66" t="s">
        <v>10464</v>
      </c>
      <c r="G141" s="2">
        <v>25</v>
      </c>
      <c r="H141" s="313" t="s">
        <v>6049</v>
      </c>
      <c r="I141" s="313" t="s">
        <v>5380</v>
      </c>
      <c r="J141" s="35">
        <v>17.43</v>
      </c>
      <c r="K141" s="230">
        <f>ROUND(J141*Order_Quote!$L$10,4)</f>
        <v>0</v>
      </c>
      <c r="L141" s="242"/>
      <c r="M141" s="310"/>
      <c r="N141" s="187">
        <f t="shared" si="2"/>
        <v>0</v>
      </c>
    </row>
    <row r="142" spans="1:14" s="52" customFormat="1" x14ac:dyDescent="0.3">
      <c r="A142" s="29" t="str">
        <f>IF(L142&gt;0,COUNT($A$7:A141)+COUNT(DWV!$A$8:$A$300)+COUNT('Large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2" s="424"/>
      <c r="C142" s="425"/>
      <c r="D142" s="2" t="s">
        <v>4654</v>
      </c>
      <c r="E142" s="2">
        <v>22561456</v>
      </c>
      <c r="F142" s="66" t="s">
        <v>10465</v>
      </c>
      <c r="G142" s="2">
        <v>25</v>
      </c>
      <c r="H142" s="313" t="s">
        <v>6049</v>
      </c>
      <c r="I142" s="313" t="s">
        <v>5380</v>
      </c>
      <c r="J142" s="35">
        <v>26.59</v>
      </c>
      <c r="K142" s="230">
        <f>ROUND(J142*Order_Quote!$L$10,4)</f>
        <v>0</v>
      </c>
      <c r="L142" s="242"/>
      <c r="M142" s="310"/>
      <c r="N142" s="187">
        <f t="shared" si="2"/>
        <v>0</v>
      </c>
    </row>
    <row r="143" spans="1:14" s="52" customFormat="1" x14ac:dyDescent="0.3">
      <c r="A143" s="29" t="str">
        <f>IF(L143&gt;0,COUNT($A$7:A142)+COUNT(DWV!$A$8:$A$300)+COUNT('Large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3" s="424"/>
      <c r="C143" s="425"/>
      <c r="D143" s="2" t="s">
        <v>4655</v>
      </c>
      <c r="E143" s="2">
        <v>22561464</v>
      </c>
      <c r="F143" s="66" t="s">
        <v>10466</v>
      </c>
      <c r="G143" s="2">
        <v>15</v>
      </c>
      <c r="H143" s="313" t="s">
        <v>6049</v>
      </c>
      <c r="I143" s="313" t="s">
        <v>5380</v>
      </c>
      <c r="J143" s="35">
        <v>33.43</v>
      </c>
      <c r="K143" s="230">
        <f>ROUND(J143*Order_Quote!$L$10,4)</f>
        <v>0</v>
      </c>
      <c r="L143" s="242"/>
      <c r="M143" s="310"/>
      <c r="N143" s="187">
        <f t="shared" si="2"/>
        <v>0</v>
      </c>
    </row>
    <row r="144" spans="1:14" s="52" customFormat="1" x14ac:dyDescent="0.3">
      <c r="A144" s="29" t="str">
        <f>IF(L144&gt;0,COUNT($A$7:A143)+COUNT(DWV!$A$8:$A$300)+COUNT('Large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4" s="424"/>
      <c r="C144" s="425"/>
      <c r="D144" s="2" t="s">
        <v>4656</v>
      </c>
      <c r="E144" s="2">
        <v>22561472</v>
      </c>
      <c r="F144" s="66" t="s">
        <v>10467</v>
      </c>
      <c r="G144" s="2">
        <v>20</v>
      </c>
      <c r="H144" s="313" t="s">
        <v>6049</v>
      </c>
      <c r="I144" s="313" t="s">
        <v>5380</v>
      </c>
      <c r="J144" s="35">
        <v>49.56</v>
      </c>
      <c r="K144" s="230">
        <f>ROUND(J144*Order_Quote!$L$10,4)</f>
        <v>0</v>
      </c>
      <c r="L144" s="242"/>
      <c r="M144" s="310"/>
      <c r="N144" s="187">
        <f t="shared" si="2"/>
        <v>0</v>
      </c>
    </row>
    <row r="145" spans="1:16" s="52" customFormat="1" x14ac:dyDescent="0.3">
      <c r="A145" s="29" t="str">
        <f>IF(L145&gt;0,COUNT($A$7:A144)+COUNT(DWV!$A$8:$A$300)+COUNT('Large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5" s="424"/>
      <c r="C145" s="425"/>
      <c r="D145" s="2" t="s">
        <v>4657</v>
      </c>
      <c r="E145" s="2">
        <v>22561480</v>
      </c>
      <c r="F145" s="66" t="s">
        <v>10468</v>
      </c>
      <c r="G145" s="2">
        <v>15</v>
      </c>
      <c r="H145" s="313" t="s">
        <v>6049</v>
      </c>
      <c r="I145" s="313" t="s">
        <v>5380</v>
      </c>
      <c r="J145" s="35">
        <v>157.72999999999999</v>
      </c>
      <c r="K145" s="230">
        <f>ROUND(J145*Order_Quote!$L$10,4)</f>
        <v>0</v>
      </c>
      <c r="L145" s="242"/>
      <c r="M145" s="310"/>
      <c r="N145" s="187">
        <f t="shared" si="2"/>
        <v>0</v>
      </c>
    </row>
    <row r="146" spans="1:16" x14ac:dyDescent="0.3">
      <c r="A146" s="29" t="str">
        <f>IF(L146&gt;0,COUNT($A$7:A145)+COUNT(DWV!$A$8:$A$300)+COUNT('Large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6" s="422"/>
      <c r="C146" s="423"/>
      <c r="D146" s="2" t="s">
        <v>4658</v>
      </c>
      <c r="E146" s="2">
        <v>22561499</v>
      </c>
      <c r="F146" s="66" t="s">
        <v>10469</v>
      </c>
      <c r="G146" s="2">
        <v>5</v>
      </c>
      <c r="H146" s="313" t="s">
        <v>6049</v>
      </c>
      <c r="I146" s="313" t="s">
        <v>5380</v>
      </c>
      <c r="J146" s="35">
        <v>226.33</v>
      </c>
      <c r="K146" s="230">
        <f>ROUND(J146*Order_Quote!$L$10,4)</f>
        <v>0</v>
      </c>
      <c r="L146" s="242"/>
      <c r="M146" s="310"/>
      <c r="N146" s="187">
        <f t="shared" si="2"/>
        <v>0</v>
      </c>
      <c r="O146" s="52"/>
      <c r="P146" s="52"/>
    </row>
    <row r="147" spans="1:16" x14ac:dyDescent="0.3">
      <c r="A147" s="29" t="str">
        <f>IF(L147&gt;0,COUNT($A$7:A146)+COUNT(DWV!$A$8:$A$300)+COUNT('Large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7" s="420"/>
      <c r="C147" s="421"/>
      <c r="D147" s="2" t="s">
        <v>4659</v>
      </c>
      <c r="E147" s="2">
        <v>22561502</v>
      </c>
      <c r="F147" s="66" t="s">
        <v>10470</v>
      </c>
      <c r="G147" s="2">
        <v>200</v>
      </c>
      <c r="H147" s="313" t="s">
        <v>6049</v>
      </c>
      <c r="I147" s="313" t="s">
        <v>5380</v>
      </c>
      <c r="J147" s="35">
        <v>10.07</v>
      </c>
      <c r="K147" s="230">
        <f>ROUND(J147*Order_Quote!$L$10,4)</f>
        <v>0</v>
      </c>
      <c r="L147" s="242"/>
      <c r="M147" s="310"/>
      <c r="N147" s="187">
        <f t="shared" si="2"/>
        <v>0</v>
      </c>
      <c r="O147" s="52"/>
      <c r="P147" s="52"/>
    </row>
    <row r="148" spans="1:16" x14ac:dyDescent="0.3">
      <c r="A148" s="29" t="str">
        <f>IF(L148&gt;0,COUNT($A$7:A147)+COUNT(DWV!$A$8:$A$300)+COUNT('Large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8" s="424"/>
      <c r="C148" s="425"/>
      <c r="D148" s="2" t="s">
        <v>4660</v>
      </c>
      <c r="E148" s="2">
        <v>22561510</v>
      </c>
      <c r="F148" s="66" t="s">
        <v>10471</v>
      </c>
      <c r="G148" s="2">
        <v>50</v>
      </c>
      <c r="H148" s="313" t="s">
        <v>6049</v>
      </c>
      <c r="I148" s="313" t="s">
        <v>5380</v>
      </c>
      <c r="J148" s="35">
        <v>10.07</v>
      </c>
      <c r="K148" s="230">
        <f>ROUND(J148*Order_Quote!$L$10,4)</f>
        <v>0</v>
      </c>
      <c r="L148" s="242"/>
      <c r="M148" s="310"/>
      <c r="N148" s="187">
        <f t="shared" si="2"/>
        <v>0</v>
      </c>
      <c r="O148" s="52"/>
      <c r="P148" s="52"/>
    </row>
    <row r="149" spans="1:16" x14ac:dyDescent="0.3">
      <c r="A149" s="29" t="str">
        <f>IF(L149&gt;0,COUNT($A$7:A148)+COUNT(DWV!$A$8:$A$300)+COUNT('Large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49" s="424"/>
      <c r="C149" s="425"/>
      <c r="D149" s="2" t="s">
        <v>4661</v>
      </c>
      <c r="E149" s="2">
        <v>22561529</v>
      </c>
      <c r="F149" s="66" t="s">
        <v>10472</v>
      </c>
      <c r="G149" s="2">
        <v>250</v>
      </c>
      <c r="H149" s="313" t="s">
        <v>6049</v>
      </c>
      <c r="I149" s="313" t="s">
        <v>5380</v>
      </c>
      <c r="J149" s="35">
        <v>6.29</v>
      </c>
      <c r="K149" s="230">
        <f>ROUND(J149*Order_Quote!$L$10,4)</f>
        <v>0</v>
      </c>
      <c r="L149" s="242"/>
      <c r="M149" s="310"/>
      <c r="N149" s="187">
        <f t="shared" si="2"/>
        <v>0</v>
      </c>
      <c r="O149" s="52"/>
      <c r="P149" s="52"/>
    </row>
    <row r="150" spans="1:16" x14ac:dyDescent="0.3">
      <c r="A150" s="29" t="str">
        <f>IF(L150&gt;0,COUNT($A$7:A149)+COUNT(DWV!$A$8:$A$300)+COUNT('Large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0" s="424"/>
      <c r="C150" s="425"/>
      <c r="D150" s="2" t="s">
        <v>4662</v>
      </c>
      <c r="E150" s="2">
        <v>22561537</v>
      </c>
      <c r="F150" s="66" t="s">
        <v>10473</v>
      </c>
      <c r="G150" s="2">
        <v>250</v>
      </c>
      <c r="H150" s="313" t="s">
        <v>6049</v>
      </c>
      <c r="I150" s="313" t="s">
        <v>5380</v>
      </c>
      <c r="J150" s="35">
        <v>8.52</v>
      </c>
      <c r="K150" s="230">
        <f>ROUND(J150*Order_Quote!$L$10,4)</f>
        <v>0</v>
      </c>
      <c r="L150" s="242"/>
      <c r="M150" s="310"/>
      <c r="N150" s="187">
        <f t="shared" si="2"/>
        <v>0</v>
      </c>
      <c r="O150" s="52"/>
      <c r="P150" s="52"/>
    </row>
    <row r="151" spans="1:16" x14ac:dyDescent="0.3">
      <c r="A151" s="29" t="str">
        <f>IF(L151&gt;0,COUNT($A$7:A150)+COUNT(DWV!$A$8:$A$300)+COUNT('Large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1" s="424"/>
      <c r="C151" s="425"/>
      <c r="D151" s="2" t="s">
        <v>4663</v>
      </c>
      <c r="E151" s="2">
        <v>22561545</v>
      </c>
      <c r="F151" s="66" t="s">
        <v>10474</v>
      </c>
      <c r="G151" s="2">
        <v>100</v>
      </c>
      <c r="H151" s="313" t="s">
        <v>6049</v>
      </c>
      <c r="I151" s="313" t="s">
        <v>5380</v>
      </c>
      <c r="J151" s="35">
        <v>8.76</v>
      </c>
      <c r="K151" s="230">
        <f>ROUND(J151*Order_Quote!$L$10,4)</f>
        <v>0</v>
      </c>
      <c r="L151" s="242"/>
      <c r="M151" s="310"/>
      <c r="N151" s="187">
        <f t="shared" si="2"/>
        <v>0</v>
      </c>
      <c r="O151" s="52"/>
      <c r="P151" s="52"/>
    </row>
    <row r="152" spans="1:16" x14ac:dyDescent="0.3">
      <c r="A152" s="29" t="str">
        <f>IF(L152&gt;0,COUNT($A$7:A151)+COUNT(DWV!$A$8:$A$300)+COUNT('Large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2" s="424"/>
      <c r="C152" s="425"/>
      <c r="D152" s="2" t="s">
        <v>4664</v>
      </c>
      <c r="E152" s="2">
        <v>22561553</v>
      </c>
      <c r="F152" s="66" t="s">
        <v>10475</v>
      </c>
      <c r="G152" s="2">
        <v>50</v>
      </c>
      <c r="H152" s="313" t="s">
        <v>6049</v>
      </c>
      <c r="I152" s="313" t="s">
        <v>5380</v>
      </c>
      <c r="J152" s="35">
        <v>13.34</v>
      </c>
      <c r="K152" s="230">
        <f>ROUND(J152*Order_Quote!$L$10,4)</f>
        <v>0</v>
      </c>
      <c r="L152" s="242"/>
      <c r="M152" s="310"/>
      <c r="N152" s="187">
        <f t="shared" si="2"/>
        <v>0</v>
      </c>
      <c r="O152" s="52"/>
      <c r="P152" s="52"/>
    </row>
    <row r="153" spans="1:16" x14ac:dyDescent="0.3">
      <c r="A153" s="29" t="str">
        <f>IF(L153&gt;0,COUNT($A$7:A152)+COUNT(DWV!$A$8:$A$300)+COUNT('Large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3" s="424"/>
      <c r="C153" s="425"/>
      <c r="D153" s="2" t="s">
        <v>4665</v>
      </c>
      <c r="E153" s="2">
        <v>22561561</v>
      </c>
      <c r="F153" s="66" t="s">
        <v>10476</v>
      </c>
      <c r="G153" s="2">
        <v>50</v>
      </c>
      <c r="H153" s="313" t="s">
        <v>6049</v>
      </c>
      <c r="I153" s="313" t="s">
        <v>5380</v>
      </c>
      <c r="J153" s="35">
        <v>14.38</v>
      </c>
      <c r="K153" s="230">
        <f>ROUND(J153*Order_Quote!$L$10,4)</f>
        <v>0</v>
      </c>
      <c r="L153" s="242"/>
      <c r="M153" s="310"/>
      <c r="N153" s="187">
        <f t="shared" si="2"/>
        <v>0</v>
      </c>
      <c r="O153" s="52"/>
      <c r="P153" s="52"/>
    </row>
    <row r="154" spans="1:16" x14ac:dyDescent="0.3">
      <c r="A154" s="29" t="str">
        <f>IF(L154&gt;0,COUNT($A$7:A153)+COUNT(DWV!$A$8:$A$300)+COUNT('Large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4" s="424"/>
      <c r="C154" s="425"/>
      <c r="D154" s="2" t="s">
        <v>4666</v>
      </c>
      <c r="E154" s="2">
        <v>22561570</v>
      </c>
      <c r="F154" s="66" t="s">
        <v>10477</v>
      </c>
      <c r="G154" s="2">
        <v>25</v>
      </c>
      <c r="H154" s="313" t="s">
        <v>6049</v>
      </c>
      <c r="I154" s="313" t="s">
        <v>5380</v>
      </c>
      <c r="J154" s="35">
        <v>15.44</v>
      </c>
      <c r="K154" s="230">
        <f>ROUND(J154*Order_Quote!$L$10,4)</f>
        <v>0</v>
      </c>
      <c r="L154" s="242"/>
      <c r="M154" s="310"/>
      <c r="N154" s="187">
        <f t="shared" si="2"/>
        <v>0</v>
      </c>
      <c r="O154" s="52"/>
      <c r="P154" s="52"/>
    </row>
    <row r="155" spans="1:16" x14ac:dyDescent="0.3">
      <c r="A155" s="29" t="str">
        <f>IF(L155&gt;0,COUNT($A$7:A154)+COUNT(DWV!$A$8:$A$300)+COUNT('Large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5" s="424"/>
      <c r="C155" s="425"/>
      <c r="D155" s="2" t="s">
        <v>4667</v>
      </c>
      <c r="E155" s="2">
        <v>22561588</v>
      </c>
      <c r="F155" s="66" t="s">
        <v>10478</v>
      </c>
      <c r="G155" s="2">
        <v>25</v>
      </c>
      <c r="H155" s="313" t="s">
        <v>6049</v>
      </c>
      <c r="I155" s="313" t="s">
        <v>5380</v>
      </c>
      <c r="J155" s="35">
        <v>38.020000000000003</v>
      </c>
      <c r="K155" s="230">
        <f>ROUND(J155*Order_Quote!$L$10,4)</f>
        <v>0</v>
      </c>
      <c r="L155" s="242"/>
      <c r="M155" s="310"/>
      <c r="N155" s="187">
        <f t="shared" si="2"/>
        <v>0</v>
      </c>
      <c r="O155" s="52"/>
      <c r="P155" s="52"/>
    </row>
    <row r="156" spans="1:16" x14ac:dyDescent="0.3">
      <c r="A156" s="29" t="str">
        <f>IF(L156&gt;0,COUNT($A$7:A155)+COUNT(DWV!$A$8:$A$300)+COUNT('Large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6" s="424"/>
      <c r="C156" s="425"/>
      <c r="D156" s="2" t="s">
        <v>4668</v>
      </c>
      <c r="E156" s="2">
        <v>22561596</v>
      </c>
      <c r="F156" s="66" t="s">
        <v>10479</v>
      </c>
      <c r="G156" s="2">
        <v>10</v>
      </c>
      <c r="H156" s="313" t="s">
        <v>6049</v>
      </c>
      <c r="I156" s="313" t="s">
        <v>5380</v>
      </c>
      <c r="J156" s="35">
        <v>43.64</v>
      </c>
      <c r="K156" s="230">
        <f>ROUND(J156*Order_Quote!$L$10,4)</f>
        <v>0</v>
      </c>
      <c r="L156" s="242"/>
      <c r="M156" s="310"/>
      <c r="N156" s="187">
        <f t="shared" si="2"/>
        <v>0</v>
      </c>
      <c r="O156" s="52"/>
      <c r="P156" s="52"/>
    </row>
    <row r="157" spans="1:16" x14ac:dyDescent="0.3">
      <c r="A157" s="29" t="str">
        <f>IF(L157&gt;0,COUNT($A$7:A156)+COUNT(DWV!$A$8:$A$300)+COUNT('Large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7" s="424"/>
      <c r="C157" s="425"/>
      <c r="D157" s="2" t="s">
        <v>4669</v>
      </c>
      <c r="E157" s="2">
        <v>22561600</v>
      </c>
      <c r="F157" s="66" t="s">
        <v>10480</v>
      </c>
      <c r="G157" s="2">
        <v>8</v>
      </c>
      <c r="H157" s="313" t="s">
        <v>6049</v>
      </c>
      <c r="I157" s="313" t="s">
        <v>5380</v>
      </c>
      <c r="J157" s="35">
        <v>54.66</v>
      </c>
      <c r="K157" s="230">
        <f>ROUND(J157*Order_Quote!$L$10,4)</f>
        <v>0</v>
      </c>
      <c r="L157" s="242"/>
      <c r="M157" s="310"/>
      <c r="N157" s="187">
        <f t="shared" si="2"/>
        <v>0</v>
      </c>
      <c r="O157" s="52"/>
      <c r="P157" s="52"/>
    </row>
    <row r="158" spans="1:16" x14ac:dyDescent="0.3">
      <c r="A158" s="29" t="str">
        <f>IF(L158&gt;0,COUNT($A$7:A157)+COUNT(DWV!$A$8:$A$300)+COUNT('Large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8" s="424"/>
      <c r="C158" s="425"/>
      <c r="D158" s="2" t="s">
        <v>4670</v>
      </c>
      <c r="E158" s="2">
        <v>22561618</v>
      </c>
      <c r="F158" s="66" t="s">
        <v>10481</v>
      </c>
      <c r="G158" s="2">
        <v>4</v>
      </c>
      <c r="H158" s="313" t="s">
        <v>6049</v>
      </c>
      <c r="I158" s="313" t="s">
        <v>5380</v>
      </c>
      <c r="J158" s="35">
        <v>117.64</v>
      </c>
      <c r="K158" s="230">
        <f>ROUND(J158*Order_Quote!$L$10,4)</f>
        <v>0</v>
      </c>
      <c r="L158" s="242"/>
      <c r="M158" s="310"/>
      <c r="N158" s="187">
        <f t="shared" si="2"/>
        <v>0</v>
      </c>
      <c r="O158" s="52"/>
      <c r="P158" s="52"/>
    </row>
    <row r="159" spans="1:16" x14ac:dyDescent="0.3">
      <c r="A159" s="29" t="str">
        <f>IF(L159&gt;0,COUNT($A$7:A158)+COUNT(DWV!$A$8:$A$300)+COUNT('Large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59" s="422"/>
      <c r="C159" s="423"/>
      <c r="D159" s="2" t="s">
        <v>4671</v>
      </c>
      <c r="E159" s="2">
        <v>22561626</v>
      </c>
      <c r="F159" s="66" t="s">
        <v>10482</v>
      </c>
      <c r="G159" s="2">
        <v>5</v>
      </c>
      <c r="H159" s="313" t="s">
        <v>6049</v>
      </c>
      <c r="I159" s="313" t="s">
        <v>5380</v>
      </c>
      <c r="J159" s="35">
        <v>160</v>
      </c>
      <c r="K159" s="230">
        <f>ROUND(J159*Order_Quote!$L$10,4)</f>
        <v>0</v>
      </c>
      <c r="L159" s="242"/>
      <c r="M159" s="310"/>
      <c r="N159" s="187">
        <f t="shared" si="2"/>
        <v>0</v>
      </c>
      <c r="O159" s="52"/>
      <c r="P159" s="52"/>
    </row>
    <row r="160" spans="1:16" x14ac:dyDescent="0.3">
      <c r="A160" s="29" t="str">
        <f>IF(L160&gt;0,COUNT($A$7:A159)+COUNT(DWV!$A$8:$A$300)+COUNT('Large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0" s="420"/>
      <c r="C160" s="421"/>
      <c r="D160" s="2" t="s">
        <v>4672</v>
      </c>
      <c r="E160" s="2">
        <v>22561634</v>
      </c>
      <c r="F160" s="66" t="s">
        <v>10483</v>
      </c>
      <c r="G160" s="2">
        <v>100</v>
      </c>
      <c r="H160" s="313" t="s">
        <v>6049</v>
      </c>
      <c r="I160" s="313" t="s">
        <v>5380</v>
      </c>
      <c r="J160" s="35">
        <v>7.71</v>
      </c>
      <c r="K160" s="230">
        <f>ROUND(J160*Order_Quote!$L$10,4)</f>
        <v>0</v>
      </c>
      <c r="L160" s="242"/>
      <c r="M160" s="310"/>
      <c r="N160" s="187">
        <f t="shared" si="2"/>
        <v>0</v>
      </c>
      <c r="O160" s="52"/>
      <c r="P160" s="52"/>
    </row>
    <row r="161" spans="1:16" x14ac:dyDescent="0.3">
      <c r="A161" s="29" t="str">
        <f>IF(L161&gt;0,COUNT($A$7:A160)+COUNT(DWV!$A$8:$A$300)+COUNT('Large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1" s="424"/>
      <c r="C161" s="425"/>
      <c r="D161" s="2" t="s">
        <v>4673</v>
      </c>
      <c r="E161" s="2">
        <v>22561642</v>
      </c>
      <c r="F161" s="66" t="s">
        <v>10484</v>
      </c>
      <c r="G161" s="2">
        <v>40</v>
      </c>
      <c r="H161" s="313" t="s">
        <v>6049</v>
      </c>
      <c r="I161" s="313" t="s">
        <v>5380</v>
      </c>
      <c r="J161" s="35">
        <v>10.76</v>
      </c>
      <c r="K161" s="230">
        <f>ROUND(J161*Order_Quote!$L$10,4)</f>
        <v>0</v>
      </c>
      <c r="L161" s="242"/>
      <c r="M161" s="310"/>
      <c r="N161" s="187">
        <f t="shared" si="2"/>
        <v>0</v>
      </c>
      <c r="O161" s="52"/>
      <c r="P161" s="52"/>
    </row>
    <row r="162" spans="1:16" x14ac:dyDescent="0.3">
      <c r="A162" s="29" t="str">
        <f>IF(L162&gt;0,COUNT($A$7:A161)+COUNT(DWV!$A$8:$A$300)+COUNT('Large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2" s="424"/>
      <c r="C162" s="425"/>
      <c r="D162" s="2" t="s">
        <v>4674</v>
      </c>
      <c r="E162" s="2">
        <v>22561650</v>
      </c>
      <c r="F162" s="66" t="s">
        <v>10485</v>
      </c>
      <c r="G162" s="2">
        <v>40</v>
      </c>
      <c r="H162" s="313" t="s">
        <v>6049</v>
      </c>
      <c r="I162" s="313" t="s">
        <v>5380</v>
      </c>
      <c r="J162" s="35">
        <v>11.23</v>
      </c>
      <c r="K162" s="230">
        <f>ROUND(J162*Order_Quote!$L$10,4)</f>
        <v>0</v>
      </c>
      <c r="L162" s="242"/>
      <c r="M162" s="310"/>
      <c r="N162" s="187">
        <f t="shared" si="2"/>
        <v>0</v>
      </c>
      <c r="O162" s="52"/>
      <c r="P162" s="52"/>
    </row>
    <row r="163" spans="1:16" x14ac:dyDescent="0.3">
      <c r="A163" s="29" t="str">
        <f>IF(L163&gt;0,COUNT($A$7:A162)+COUNT(DWV!$A$8:$A$300)+COUNT('Large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3" s="424"/>
      <c r="C163" s="425"/>
      <c r="D163" s="2" t="s">
        <v>4675</v>
      </c>
      <c r="E163" s="2">
        <v>22561669</v>
      </c>
      <c r="F163" s="66" t="s">
        <v>10486</v>
      </c>
      <c r="G163" s="2">
        <v>20</v>
      </c>
      <c r="H163" s="313" t="s">
        <v>6049</v>
      </c>
      <c r="I163" s="313" t="s">
        <v>5380</v>
      </c>
      <c r="J163" s="35">
        <v>22.81</v>
      </c>
      <c r="K163" s="230">
        <f>ROUND(J163*Order_Quote!$L$10,4)</f>
        <v>0</v>
      </c>
      <c r="L163" s="242"/>
      <c r="M163" s="310"/>
      <c r="N163" s="187">
        <f t="shared" si="2"/>
        <v>0</v>
      </c>
      <c r="O163" s="52"/>
      <c r="P163" s="52"/>
    </row>
    <row r="164" spans="1:16" x14ac:dyDescent="0.3">
      <c r="A164" s="29" t="str">
        <f>IF(L164&gt;0,COUNT($A$7:A163)+COUNT(DWV!$A$8:$A$300)+COUNT('Large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4" s="424"/>
      <c r="C164" s="425"/>
      <c r="D164" s="2" t="s">
        <v>4676</v>
      </c>
      <c r="E164" s="2">
        <v>22561677</v>
      </c>
      <c r="F164" s="66" t="s">
        <v>10487</v>
      </c>
      <c r="G164" s="2">
        <v>35</v>
      </c>
      <c r="H164" s="313" t="s">
        <v>6049</v>
      </c>
      <c r="I164" s="313" t="s">
        <v>5380</v>
      </c>
      <c r="J164" s="35">
        <v>23.87</v>
      </c>
      <c r="K164" s="230">
        <f>ROUND(J164*Order_Quote!$L$10,4)</f>
        <v>0</v>
      </c>
      <c r="L164" s="242"/>
      <c r="M164" s="310"/>
      <c r="N164" s="187">
        <f t="shared" si="2"/>
        <v>0</v>
      </c>
      <c r="O164" s="52"/>
      <c r="P164" s="52"/>
    </row>
    <row r="165" spans="1:16" x14ac:dyDescent="0.3">
      <c r="A165" s="29" t="str">
        <f>IF(L165&gt;0,COUNT($A$7:A164)+COUNT(DWV!$A$8:$A$300)+COUNT('Large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5" s="424"/>
      <c r="C165" s="425"/>
      <c r="D165" s="2" t="s">
        <v>4677</v>
      </c>
      <c r="E165" s="2">
        <v>22561685</v>
      </c>
      <c r="F165" s="66" t="s">
        <v>10488</v>
      </c>
      <c r="G165" s="2">
        <v>20</v>
      </c>
      <c r="H165" s="313" t="s">
        <v>6049</v>
      </c>
      <c r="I165" s="313" t="s">
        <v>5380</v>
      </c>
      <c r="J165" s="35">
        <v>29.51</v>
      </c>
      <c r="K165" s="230">
        <f>ROUND(J165*Order_Quote!$L$10,4)</f>
        <v>0</v>
      </c>
      <c r="L165" s="242"/>
      <c r="M165" s="310"/>
      <c r="N165" s="187">
        <f t="shared" si="2"/>
        <v>0</v>
      </c>
      <c r="O165" s="52"/>
      <c r="P165" s="52"/>
    </row>
    <row r="166" spans="1:16" x14ac:dyDescent="0.3">
      <c r="A166" s="29" t="str">
        <f>IF(L166&gt;0,COUNT($A$7:A165)+COUNT(DWV!$A$8:$A$300)+COUNT('Large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6" s="424"/>
      <c r="C166" s="425"/>
      <c r="D166" s="2" t="s">
        <v>4678</v>
      </c>
      <c r="E166" s="2">
        <v>22561693</v>
      </c>
      <c r="F166" s="66" t="s">
        <v>10489</v>
      </c>
      <c r="G166" s="2">
        <v>20</v>
      </c>
      <c r="H166" s="313" t="s">
        <v>6049</v>
      </c>
      <c r="I166" s="313" t="s">
        <v>5380</v>
      </c>
      <c r="J166" s="35">
        <v>26.93</v>
      </c>
      <c r="K166" s="230">
        <f>ROUND(J166*Order_Quote!$L$10,4)</f>
        <v>0</v>
      </c>
      <c r="L166" s="242"/>
      <c r="M166" s="310"/>
      <c r="N166" s="187">
        <f t="shared" si="2"/>
        <v>0</v>
      </c>
      <c r="O166" s="52"/>
      <c r="P166" s="52"/>
    </row>
    <row r="167" spans="1:16" x14ac:dyDescent="0.3">
      <c r="A167" s="29" t="str">
        <f>IF(L167&gt;0,COUNT($A$7:A166)+COUNT(DWV!$A$8:$A$300)+COUNT('Large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7" s="424"/>
      <c r="C167" s="425"/>
      <c r="D167" s="2" t="s">
        <v>4679</v>
      </c>
      <c r="E167" s="2">
        <v>22561707</v>
      </c>
      <c r="F167" s="66" t="s">
        <v>10490</v>
      </c>
      <c r="G167" s="2">
        <v>25</v>
      </c>
      <c r="H167" s="313" t="s">
        <v>6049</v>
      </c>
      <c r="I167" s="313" t="s">
        <v>5380</v>
      </c>
      <c r="J167" s="35">
        <v>66.14</v>
      </c>
      <c r="K167" s="230">
        <f>ROUND(J167*Order_Quote!$L$10,4)</f>
        <v>0</v>
      </c>
      <c r="L167" s="242"/>
      <c r="M167" s="310"/>
      <c r="N167" s="187">
        <f t="shared" si="2"/>
        <v>0</v>
      </c>
      <c r="O167" s="52"/>
      <c r="P167" s="52"/>
    </row>
    <row r="168" spans="1:16" x14ac:dyDescent="0.3">
      <c r="A168" s="29" t="str">
        <f>IF(L168&gt;0,COUNT($A$7:A167)+COUNT(DWV!$A$8:$A$300)+COUNT('Large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8" s="424"/>
      <c r="C168" s="425"/>
      <c r="D168" s="2" t="s">
        <v>4680</v>
      </c>
      <c r="E168" s="2">
        <v>22561715</v>
      </c>
      <c r="F168" s="66" t="s">
        <v>10491</v>
      </c>
      <c r="G168" s="2">
        <v>5</v>
      </c>
      <c r="H168" s="313" t="s">
        <v>6049</v>
      </c>
      <c r="I168" s="313" t="s">
        <v>5380</v>
      </c>
      <c r="J168" s="35">
        <v>124.66</v>
      </c>
      <c r="K168" s="230">
        <f>ROUND(J168*Order_Quote!$L$10,4)</f>
        <v>0</v>
      </c>
      <c r="L168" s="242"/>
      <c r="M168" s="310"/>
      <c r="N168" s="187">
        <f t="shared" si="2"/>
        <v>0</v>
      </c>
      <c r="O168" s="52"/>
      <c r="P168" s="52"/>
    </row>
    <row r="169" spans="1:16" x14ac:dyDescent="0.3">
      <c r="A169" s="29" t="str">
        <f>IF(L169&gt;0,COUNT($A$7:A168)+COUNT(DWV!$A$8:$A$300)+COUNT('Large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69" s="424"/>
      <c r="C169" s="425"/>
      <c r="D169" s="2" t="s">
        <v>4681</v>
      </c>
      <c r="E169" s="2">
        <v>22561723</v>
      </c>
      <c r="F169" s="66" t="s">
        <v>10492</v>
      </c>
      <c r="G169" s="2">
        <v>5</v>
      </c>
      <c r="H169" s="313" t="s">
        <v>6049</v>
      </c>
      <c r="I169" s="313" t="s">
        <v>5380</v>
      </c>
      <c r="J169" s="35">
        <v>254.14</v>
      </c>
      <c r="K169" s="230">
        <f>ROUND(J169*Order_Quote!$L$10,4)</f>
        <v>0</v>
      </c>
      <c r="L169" s="242"/>
      <c r="M169" s="310"/>
      <c r="N169" s="187">
        <f t="shared" si="2"/>
        <v>0</v>
      </c>
      <c r="O169" s="52"/>
      <c r="P169" s="52"/>
    </row>
    <row r="170" spans="1:16" x14ac:dyDescent="0.3">
      <c r="A170" s="29" t="str">
        <f>IF(L170&gt;0,COUNT($A$7:A169)+COUNT(DWV!$A$8:$A$300)+COUNT('Large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0" s="422"/>
      <c r="C170" s="423"/>
      <c r="D170" s="2" t="s">
        <v>4682</v>
      </c>
      <c r="E170" s="2">
        <v>22561731</v>
      </c>
      <c r="F170" s="66" t="s">
        <v>10493</v>
      </c>
      <c r="G170" s="2">
        <v>2</v>
      </c>
      <c r="H170" s="313" t="s">
        <v>6049</v>
      </c>
      <c r="I170" s="313" t="s">
        <v>5380</v>
      </c>
      <c r="J170" s="35">
        <v>769.72</v>
      </c>
      <c r="K170" s="230">
        <f>ROUND(J170*Order_Quote!$L$10,4)</f>
        <v>0</v>
      </c>
      <c r="L170" s="242"/>
      <c r="M170" s="310"/>
      <c r="N170" s="187">
        <f t="shared" si="2"/>
        <v>0</v>
      </c>
      <c r="O170" s="52"/>
      <c r="P170" s="52"/>
    </row>
    <row r="171" spans="1:16" x14ac:dyDescent="0.3">
      <c r="A171" s="29" t="str">
        <f>IF(L171&gt;0,COUNT($A$7:A170)+COUNT(DWV!$A$8:$A$300)+COUNT('Large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1" s="420"/>
      <c r="C171" s="421"/>
      <c r="D171" s="2" t="s">
        <v>4683</v>
      </c>
      <c r="E171" s="2">
        <v>22561740</v>
      </c>
      <c r="F171" s="66" t="s">
        <v>10494</v>
      </c>
      <c r="G171" s="2">
        <v>250</v>
      </c>
      <c r="H171" s="313" t="s">
        <v>6049</v>
      </c>
      <c r="I171" s="313" t="s">
        <v>5380</v>
      </c>
      <c r="J171" s="35">
        <v>7.55</v>
      </c>
      <c r="K171" s="230">
        <f>ROUND(J171*Order_Quote!$L$10,4)</f>
        <v>0</v>
      </c>
      <c r="L171" s="242"/>
      <c r="M171" s="310"/>
      <c r="N171" s="187">
        <f t="shared" si="2"/>
        <v>0</v>
      </c>
      <c r="O171" s="52"/>
      <c r="P171" s="52"/>
    </row>
    <row r="172" spans="1:16" x14ac:dyDescent="0.3">
      <c r="A172" s="29" t="str">
        <f>IF(L172&gt;0,COUNT($A$7:A171)+COUNT(DWV!$A$8:$A$300)+COUNT('Large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2" s="424"/>
      <c r="C172" s="425"/>
      <c r="D172" s="2" t="s">
        <v>4684</v>
      </c>
      <c r="E172" s="2">
        <v>22561758</v>
      </c>
      <c r="F172" s="66" t="s">
        <v>10495</v>
      </c>
      <c r="G172" s="2">
        <v>200</v>
      </c>
      <c r="H172" s="313" t="s">
        <v>6049</v>
      </c>
      <c r="I172" s="313" t="s">
        <v>5380</v>
      </c>
      <c r="J172" s="35">
        <v>7.55</v>
      </c>
      <c r="K172" s="230">
        <f>ROUND(J172*Order_Quote!$L$10,4)</f>
        <v>0</v>
      </c>
      <c r="L172" s="242"/>
      <c r="M172" s="310"/>
      <c r="N172" s="187">
        <f t="shared" si="2"/>
        <v>0</v>
      </c>
      <c r="O172" s="52"/>
      <c r="P172" s="52"/>
    </row>
    <row r="173" spans="1:16" x14ac:dyDescent="0.3">
      <c r="A173" s="29" t="str">
        <f>IF(L173&gt;0,COUNT($A$7:A172)+COUNT(DWV!$A$8:$A$300)+COUNT('Large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3" s="424"/>
      <c r="C173" s="425"/>
      <c r="D173" s="2" t="s">
        <v>4685</v>
      </c>
      <c r="E173" s="2">
        <v>22561766</v>
      </c>
      <c r="F173" s="66" t="s">
        <v>10496</v>
      </c>
      <c r="G173" s="2">
        <v>250</v>
      </c>
      <c r="H173" s="313" t="s">
        <v>6049</v>
      </c>
      <c r="I173" s="313" t="s">
        <v>5380</v>
      </c>
      <c r="J173" s="35">
        <v>7.04</v>
      </c>
      <c r="K173" s="230">
        <f>ROUND(J173*Order_Quote!$L$10,4)</f>
        <v>0</v>
      </c>
      <c r="L173" s="242"/>
      <c r="M173" s="310"/>
      <c r="N173" s="187">
        <f t="shared" si="2"/>
        <v>0</v>
      </c>
      <c r="O173" s="52"/>
      <c r="P173" s="52"/>
    </row>
    <row r="174" spans="1:16" x14ac:dyDescent="0.3">
      <c r="A174" s="29" t="str">
        <f>IF(L174&gt;0,COUNT($A$7:A173)+COUNT(DWV!$A$8:$A$300)+COUNT('Large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4" s="424"/>
      <c r="C174" s="425"/>
      <c r="D174" s="2" t="s">
        <v>4686</v>
      </c>
      <c r="E174" s="2">
        <v>22561774</v>
      </c>
      <c r="F174" s="66" t="s">
        <v>10497</v>
      </c>
      <c r="G174" s="2">
        <v>250</v>
      </c>
      <c r="H174" s="313" t="s">
        <v>6049</v>
      </c>
      <c r="I174" s="313" t="s">
        <v>5380</v>
      </c>
      <c r="J174" s="35">
        <v>10.039999999999999</v>
      </c>
      <c r="K174" s="230">
        <f>ROUND(J174*Order_Quote!$L$10,4)</f>
        <v>0</v>
      </c>
      <c r="L174" s="242"/>
      <c r="M174" s="310"/>
      <c r="N174" s="187">
        <f t="shared" si="2"/>
        <v>0</v>
      </c>
      <c r="O174" s="52"/>
      <c r="P174" s="52"/>
    </row>
    <row r="175" spans="1:16" x14ac:dyDescent="0.3">
      <c r="A175" s="29" t="str">
        <f>IF(L175&gt;0,COUNT($A$7:A174)+COUNT(DWV!$A$8:$A$300)+COUNT('Large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5" s="424"/>
      <c r="C175" s="425"/>
      <c r="D175" s="2" t="s">
        <v>4687</v>
      </c>
      <c r="E175" s="2">
        <v>22561782</v>
      </c>
      <c r="F175" s="66" t="s">
        <v>10498</v>
      </c>
      <c r="G175" s="2">
        <v>100</v>
      </c>
      <c r="H175" s="313" t="s">
        <v>6049</v>
      </c>
      <c r="I175" s="313" t="s">
        <v>5380</v>
      </c>
      <c r="J175" s="35">
        <v>10.78</v>
      </c>
      <c r="K175" s="230">
        <f>ROUND(J175*Order_Quote!$L$10,4)</f>
        <v>0</v>
      </c>
      <c r="L175" s="242"/>
      <c r="M175" s="310"/>
      <c r="N175" s="187">
        <f t="shared" si="2"/>
        <v>0</v>
      </c>
      <c r="O175" s="52"/>
      <c r="P175" s="52"/>
    </row>
    <row r="176" spans="1:16" x14ac:dyDescent="0.3">
      <c r="A176" s="29" t="str">
        <f>IF(L176&gt;0,COUNT($A$7:A175)+COUNT(DWV!$A$8:$A$300)+COUNT('Large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6" s="424"/>
      <c r="C176" s="425"/>
      <c r="D176" s="2" t="s">
        <v>4688</v>
      </c>
      <c r="E176" s="2">
        <v>22561790</v>
      </c>
      <c r="F176" s="66" t="s">
        <v>10499</v>
      </c>
      <c r="G176" s="2">
        <v>50</v>
      </c>
      <c r="H176" s="313" t="s">
        <v>6049</v>
      </c>
      <c r="I176" s="313" t="s">
        <v>5380</v>
      </c>
      <c r="J176" s="35">
        <v>13.34</v>
      </c>
      <c r="K176" s="230">
        <f>ROUND(J176*Order_Quote!$L$10,4)</f>
        <v>0</v>
      </c>
      <c r="L176" s="242"/>
      <c r="M176" s="310"/>
      <c r="N176" s="187">
        <f t="shared" si="2"/>
        <v>0</v>
      </c>
      <c r="O176" s="52"/>
      <c r="P176" s="52"/>
    </row>
    <row r="177" spans="1:16" x14ac:dyDescent="0.3">
      <c r="A177" s="29" t="str">
        <f>IF(L177&gt;0,COUNT($A$7:A176)+COUNT(DWV!$A$8:$A$300)+COUNT('Large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7" s="424"/>
      <c r="C177" s="425"/>
      <c r="D177" s="2" t="s">
        <v>4689</v>
      </c>
      <c r="E177" s="2">
        <v>22561804</v>
      </c>
      <c r="F177" s="66" t="s">
        <v>10500</v>
      </c>
      <c r="G177" s="2">
        <v>50</v>
      </c>
      <c r="H177" s="313" t="s">
        <v>6049</v>
      </c>
      <c r="I177" s="313" t="s">
        <v>5380</v>
      </c>
      <c r="J177" s="35">
        <v>29.68</v>
      </c>
      <c r="K177" s="230">
        <f>ROUND(J177*Order_Quote!$L$10,4)</f>
        <v>0</v>
      </c>
      <c r="L177" s="242"/>
      <c r="M177" s="310"/>
      <c r="N177" s="187">
        <f t="shared" si="2"/>
        <v>0</v>
      </c>
      <c r="O177" s="52"/>
      <c r="P177" s="52"/>
    </row>
    <row r="178" spans="1:16" x14ac:dyDescent="0.3">
      <c r="A178" s="29" t="str">
        <f>IF(L178&gt;0,COUNT($A$7:A177)+COUNT(DWV!$A$8:$A$300)+COUNT('Large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8" s="424"/>
      <c r="C178" s="425"/>
      <c r="D178" s="2" t="s">
        <v>4690</v>
      </c>
      <c r="E178" s="2">
        <v>22561812</v>
      </c>
      <c r="F178" s="66" t="s">
        <v>10501</v>
      </c>
      <c r="G178" s="2">
        <v>25</v>
      </c>
      <c r="H178" s="313" t="s">
        <v>6049</v>
      </c>
      <c r="I178" s="313" t="s">
        <v>5380</v>
      </c>
      <c r="J178" s="35">
        <v>31.16</v>
      </c>
      <c r="K178" s="230">
        <f>ROUND(J178*Order_Quote!$L$10,4)</f>
        <v>0</v>
      </c>
      <c r="L178" s="242"/>
      <c r="M178" s="310"/>
      <c r="N178" s="187">
        <f t="shared" si="2"/>
        <v>0</v>
      </c>
      <c r="O178" s="52"/>
      <c r="P178" s="52"/>
    </row>
    <row r="179" spans="1:16" x14ac:dyDescent="0.3">
      <c r="A179" s="29" t="str">
        <f>IF(L179&gt;0,COUNT($A$7:A178)+COUNT(DWV!$A$8:$A$300)+COUNT('Large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79" s="424"/>
      <c r="C179" s="425"/>
      <c r="D179" s="2" t="s">
        <v>4691</v>
      </c>
      <c r="E179" s="2">
        <v>22561820</v>
      </c>
      <c r="F179" s="66" t="s">
        <v>10502</v>
      </c>
      <c r="G179" s="2">
        <v>20</v>
      </c>
      <c r="H179" s="313" t="s">
        <v>6049</v>
      </c>
      <c r="I179" s="313" t="s">
        <v>5380</v>
      </c>
      <c r="J179" s="35">
        <v>74.38</v>
      </c>
      <c r="K179" s="230">
        <f>ROUND(J179*Order_Quote!$L$10,4)</f>
        <v>0</v>
      </c>
      <c r="L179" s="242"/>
      <c r="M179" s="310"/>
      <c r="N179" s="187">
        <f t="shared" si="2"/>
        <v>0</v>
      </c>
      <c r="O179" s="52"/>
      <c r="P179" s="52"/>
    </row>
    <row r="180" spans="1:16" x14ac:dyDescent="0.3">
      <c r="A180" s="29" t="str">
        <f>IF(L180&gt;0,COUNT($A$7:A179)+COUNT(DWV!$A$8:$A$300)+COUNT('Large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0" s="424"/>
      <c r="C180" s="425"/>
      <c r="D180" s="2" t="s">
        <v>4692</v>
      </c>
      <c r="E180" s="2">
        <v>22561839</v>
      </c>
      <c r="F180" s="66" t="s">
        <v>10503</v>
      </c>
      <c r="G180" s="2">
        <v>20</v>
      </c>
      <c r="H180" s="313" t="s">
        <v>6049</v>
      </c>
      <c r="I180" s="313" t="s">
        <v>5380</v>
      </c>
      <c r="J180" s="35">
        <v>87.22</v>
      </c>
      <c r="K180" s="230">
        <f>ROUND(J180*Order_Quote!$L$10,4)</f>
        <v>0</v>
      </c>
      <c r="L180" s="242"/>
      <c r="M180" s="310"/>
      <c r="N180" s="187">
        <f t="shared" si="2"/>
        <v>0</v>
      </c>
      <c r="O180" s="52"/>
      <c r="P180" s="52"/>
    </row>
    <row r="181" spans="1:16" x14ac:dyDescent="0.3">
      <c r="A181" s="29" t="str">
        <f>IF(L181&gt;0,COUNT($A$7:A180)+COUNT(DWV!$A$8:$A$300)+COUNT('Large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1" s="422"/>
      <c r="C181" s="423"/>
      <c r="D181" s="2" t="s">
        <v>4693</v>
      </c>
      <c r="E181" s="2">
        <v>22561847</v>
      </c>
      <c r="F181" s="66" t="s">
        <v>10504</v>
      </c>
      <c r="G181" s="2">
        <v>15</v>
      </c>
      <c r="H181" s="313" t="s">
        <v>6049</v>
      </c>
      <c r="I181" s="313" t="s">
        <v>5380</v>
      </c>
      <c r="J181" s="35">
        <v>151.03</v>
      </c>
      <c r="K181" s="230">
        <f>ROUND(J181*Order_Quote!$L$10,4)</f>
        <v>0</v>
      </c>
      <c r="L181" s="242"/>
      <c r="M181" s="310"/>
      <c r="N181" s="187">
        <f t="shared" si="2"/>
        <v>0</v>
      </c>
      <c r="O181" s="52"/>
      <c r="P181" s="52"/>
    </row>
    <row r="182" spans="1:16" x14ac:dyDescent="0.3">
      <c r="A182" s="29" t="str">
        <f>IF(L182&gt;0,COUNT($A$7:A181)+COUNT(DWV!$A$8:$A$300)+COUNT('Large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2" s="420"/>
      <c r="C182" s="421"/>
      <c r="D182" s="2" t="s">
        <v>4694</v>
      </c>
      <c r="E182" s="2">
        <v>22561855</v>
      </c>
      <c r="F182" s="66" t="s">
        <v>10505</v>
      </c>
      <c r="G182" s="2">
        <v>200</v>
      </c>
      <c r="H182" s="313" t="s">
        <v>6049</v>
      </c>
      <c r="I182" s="313" t="s">
        <v>5380</v>
      </c>
      <c r="J182" s="35">
        <v>11.04</v>
      </c>
      <c r="K182" s="230">
        <f>ROUND(J182*Order_Quote!$L$10,4)</f>
        <v>0</v>
      </c>
      <c r="L182" s="242"/>
      <c r="M182" s="310"/>
      <c r="N182" s="187">
        <f t="shared" si="2"/>
        <v>0</v>
      </c>
      <c r="O182" s="52"/>
      <c r="P182" s="52"/>
    </row>
    <row r="183" spans="1:16" x14ac:dyDescent="0.3">
      <c r="A183" s="29" t="str">
        <f>IF(L183&gt;0,COUNT($A$7:A182)+COUNT(DWV!$A$8:$A$300)+COUNT('Large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3" s="424"/>
      <c r="C183" s="425"/>
      <c r="D183" s="2" t="s">
        <v>4695</v>
      </c>
      <c r="E183" s="2">
        <v>22561863</v>
      </c>
      <c r="F183" s="66" t="s">
        <v>10506</v>
      </c>
      <c r="G183" s="2">
        <v>150</v>
      </c>
      <c r="H183" s="313" t="s">
        <v>6049</v>
      </c>
      <c r="I183" s="313" t="s">
        <v>5380</v>
      </c>
      <c r="J183" s="35">
        <v>11.25</v>
      </c>
      <c r="K183" s="230">
        <f>ROUND(J183*Order_Quote!$L$10,4)</f>
        <v>0</v>
      </c>
      <c r="L183" s="242"/>
      <c r="M183" s="310"/>
      <c r="N183" s="187">
        <f t="shared" si="2"/>
        <v>0</v>
      </c>
      <c r="O183" s="52"/>
      <c r="P183" s="52"/>
    </row>
    <row r="184" spans="1:16" x14ac:dyDescent="0.3">
      <c r="A184" s="29" t="str">
        <f>IF(L184&gt;0,COUNT($A$7:A183)+COUNT(DWV!$A$8:$A$300)+COUNT('Large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4" s="424"/>
      <c r="C184" s="425"/>
      <c r="D184" s="2" t="s">
        <v>4696</v>
      </c>
      <c r="E184" s="2">
        <v>22561871</v>
      </c>
      <c r="F184" s="66" t="s">
        <v>10507</v>
      </c>
      <c r="G184" s="2">
        <v>250</v>
      </c>
      <c r="H184" s="313" t="s">
        <v>6049</v>
      </c>
      <c r="I184" s="313" t="s">
        <v>5380</v>
      </c>
      <c r="J184" s="35">
        <v>11.55</v>
      </c>
      <c r="K184" s="230">
        <f>ROUND(J184*Order_Quote!$L$10,4)</f>
        <v>0</v>
      </c>
      <c r="L184" s="242"/>
      <c r="M184" s="310"/>
      <c r="N184" s="187">
        <f t="shared" si="2"/>
        <v>0</v>
      </c>
      <c r="O184" s="52"/>
      <c r="P184" s="52"/>
    </row>
    <row r="185" spans="1:16" x14ac:dyDescent="0.3">
      <c r="A185" s="29" t="str">
        <f>IF(L185&gt;0,COUNT($A$7:A184)+COUNT(DWV!$A$8:$A$300)+COUNT('Large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5" s="424"/>
      <c r="C185" s="425"/>
      <c r="D185" s="2" t="s">
        <v>4697</v>
      </c>
      <c r="E185" s="2">
        <v>22561880</v>
      </c>
      <c r="F185" s="66" t="s">
        <v>10508</v>
      </c>
      <c r="G185" s="2">
        <v>250</v>
      </c>
      <c r="H185" s="313" t="s">
        <v>6049</v>
      </c>
      <c r="I185" s="313" t="s">
        <v>5380</v>
      </c>
      <c r="J185" s="35">
        <v>8.3800000000000008</v>
      </c>
      <c r="K185" s="230">
        <f>ROUND(J185*Order_Quote!$L$10,4)</f>
        <v>0</v>
      </c>
      <c r="L185" s="242"/>
      <c r="M185" s="310"/>
      <c r="N185" s="187">
        <f t="shared" si="2"/>
        <v>0</v>
      </c>
      <c r="O185" s="52"/>
      <c r="P185" s="52"/>
    </row>
    <row r="186" spans="1:16" x14ac:dyDescent="0.3">
      <c r="A186" s="29" t="str">
        <f>IF(L186&gt;0,COUNT($A$7:A185)+COUNT(DWV!$A$8:$A$300)+COUNT('Large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6" s="424"/>
      <c r="C186" s="425"/>
      <c r="D186" s="2" t="s">
        <v>4698</v>
      </c>
      <c r="E186" s="2">
        <v>22561898</v>
      </c>
      <c r="F186" s="66" t="s">
        <v>10509</v>
      </c>
      <c r="G186" s="2">
        <v>40</v>
      </c>
      <c r="H186" s="313" t="s">
        <v>6049</v>
      </c>
      <c r="I186" s="313" t="s">
        <v>5380</v>
      </c>
      <c r="J186" s="35">
        <v>12.42</v>
      </c>
      <c r="K186" s="230">
        <f>ROUND(J186*Order_Quote!$L$10,4)</f>
        <v>0</v>
      </c>
      <c r="L186" s="242"/>
      <c r="M186" s="310"/>
      <c r="N186" s="187">
        <f t="shared" si="2"/>
        <v>0</v>
      </c>
      <c r="O186" s="52"/>
      <c r="P186" s="52"/>
    </row>
    <row r="187" spans="1:16" x14ac:dyDescent="0.3">
      <c r="A187" s="29" t="str">
        <f>IF(L187&gt;0,COUNT($A$7:A186)+COUNT(DWV!$A$8:$A$300)+COUNT('Large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7" s="424"/>
      <c r="C187" s="425"/>
      <c r="D187" s="2" t="s">
        <v>4699</v>
      </c>
      <c r="E187" s="2">
        <v>22561901</v>
      </c>
      <c r="F187" s="66" t="s">
        <v>10510</v>
      </c>
      <c r="G187" s="2">
        <v>100</v>
      </c>
      <c r="H187" s="313" t="s">
        <v>6049</v>
      </c>
      <c r="I187" s="313" t="s">
        <v>5380</v>
      </c>
      <c r="J187" s="35">
        <v>12.42</v>
      </c>
      <c r="K187" s="230">
        <f>ROUND(J187*Order_Quote!$L$10,4)</f>
        <v>0</v>
      </c>
      <c r="L187" s="242"/>
      <c r="M187" s="310"/>
      <c r="N187" s="187">
        <f t="shared" si="2"/>
        <v>0</v>
      </c>
      <c r="O187" s="52"/>
      <c r="P187" s="52"/>
    </row>
    <row r="188" spans="1:16" x14ac:dyDescent="0.3">
      <c r="A188" s="29" t="str">
        <f>IF(L188&gt;0,COUNT($A$7:A187)+COUNT(DWV!$A$8:$A$300)+COUNT('Large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8" s="424"/>
      <c r="C188" s="425"/>
      <c r="D188" s="2" t="s">
        <v>4700</v>
      </c>
      <c r="E188" s="2">
        <v>22561910</v>
      </c>
      <c r="F188" s="66" t="s">
        <v>10511</v>
      </c>
      <c r="G188" s="2">
        <v>40</v>
      </c>
      <c r="H188" s="313" t="s">
        <v>6049</v>
      </c>
      <c r="I188" s="313" t="s">
        <v>5380</v>
      </c>
      <c r="J188" s="35">
        <v>26.73</v>
      </c>
      <c r="K188" s="230">
        <f>ROUND(J188*Order_Quote!$L$10,4)</f>
        <v>0</v>
      </c>
      <c r="L188" s="242"/>
      <c r="M188" s="310"/>
      <c r="N188" s="187">
        <f t="shared" si="2"/>
        <v>0</v>
      </c>
      <c r="O188" s="52"/>
      <c r="P188" s="52"/>
    </row>
    <row r="189" spans="1:16" x14ac:dyDescent="0.3">
      <c r="A189" s="29" t="str">
        <f>IF(L189&gt;0,COUNT($A$7:A188)+COUNT(DWV!$A$8:$A$300)+COUNT('Large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89" s="424"/>
      <c r="C189" s="425"/>
      <c r="D189" s="2" t="s">
        <v>4701</v>
      </c>
      <c r="E189" s="2">
        <v>22561928</v>
      </c>
      <c r="F189" s="66" t="s">
        <v>10512</v>
      </c>
      <c r="G189" s="2">
        <v>50</v>
      </c>
      <c r="H189" s="313" t="s">
        <v>6049</v>
      </c>
      <c r="I189" s="313" t="s">
        <v>5380</v>
      </c>
      <c r="J189" s="35">
        <v>19.07</v>
      </c>
      <c r="K189" s="230">
        <f>ROUND(J189*Order_Quote!$L$10,4)</f>
        <v>0</v>
      </c>
      <c r="L189" s="242"/>
      <c r="M189" s="310"/>
      <c r="N189" s="187">
        <f t="shared" si="2"/>
        <v>0</v>
      </c>
      <c r="O189" s="52"/>
      <c r="P189" s="52"/>
    </row>
    <row r="190" spans="1:16" x14ac:dyDescent="0.3">
      <c r="A190" s="29" t="str">
        <f>IF(L190&gt;0,COUNT($A$7:A189)+COUNT(DWV!$A$8:$A$300)+COUNT('Large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0" s="424"/>
      <c r="C190" s="425"/>
      <c r="D190" s="2" t="s">
        <v>4702</v>
      </c>
      <c r="E190" s="2">
        <v>22561936</v>
      </c>
      <c r="F190" s="66" t="s">
        <v>10513</v>
      </c>
      <c r="G190" s="2">
        <v>20</v>
      </c>
      <c r="H190" s="313" t="s">
        <v>6049</v>
      </c>
      <c r="I190" s="313" t="s">
        <v>5380</v>
      </c>
      <c r="J190" s="35">
        <v>39.630000000000003</v>
      </c>
      <c r="K190" s="230">
        <f>ROUND(J190*Order_Quote!$L$10,4)</f>
        <v>0</v>
      </c>
      <c r="L190" s="242"/>
      <c r="M190" s="310"/>
      <c r="N190" s="187">
        <f t="shared" si="2"/>
        <v>0</v>
      </c>
      <c r="O190" s="52"/>
      <c r="P190" s="52"/>
    </row>
    <row r="191" spans="1:16" x14ac:dyDescent="0.3">
      <c r="A191" s="29" t="str">
        <f>IF(L191&gt;0,COUNT($A$7:A190)+COUNT(DWV!$A$8:$A$300)+COUNT('Large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1" s="424"/>
      <c r="C191" s="425"/>
      <c r="D191" s="2" t="s">
        <v>4703</v>
      </c>
      <c r="E191" s="2">
        <v>22561944</v>
      </c>
      <c r="F191" s="66" t="s">
        <v>10514</v>
      </c>
      <c r="G191" s="2">
        <v>50</v>
      </c>
      <c r="H191" s="313" t="s">
        <v>6049</v>
      </c>
      <c r="I191" s="313" t="s">
        <v>5380</v>
      </c>
      <c r="J191" s="35">
        <v>42.39</v>
      </c>
      <c r="K191" s="230">
        <f>ROUND(J191*Order_Quote!$L$10,4)</f>
        <v>0</v>
      </c>
      <c r="L191" s="242"/>
      <c r="M191" s="310"/>
      <c r="N191" s="187">
        <f t="shared" si="2"/>
        <v>0</v>
      </c>
      <c r="O191" s="52"/>
      <c r="P191" s="52"/>
    </row>
    <row r="192" spans="1:16" x14ac:dyDescent="0.3">
      <c r="A192" s="29" t="str">
        <f>IF(L192&gt;0,COUNT($A$7:A191)+COUNT(DWV!$A$8:$A$300)+COUNT('Large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2" s="422"/>
      <c r="C192" s="423"/>
      <c r="D192" s="2" t="s">
        <v>4704</v>
      </c>
      <c r="E192" s="2">
        <v>22561952</v>
      </c>
      <c r="F192" s="66" t="s">
        <v>10515</v>
      </c>
      <c r="G192" s="2">
        <v>50</v>
      </c>
      <c r="H192" s="313" t="s">
        <v>6049</v>
      </c>
      <c r="I192" s="313" t="s">
        <v>5380</v>
      </c>
      <c r="J192" s="35">
        <v>52.63</v>
      </c>
      <c r="K192" s="230">
        <f>ROUND(J192*Order_Quote!$L$10,4)</f>
        <v>0</v>
      </c>
      <c r="L192" s="242"/>
      <c r="M192" s="310"/>
      <c r="N192" s="187">
        <f t="shared" si="2"/>
        <v>0</v>
      </c>
      <c r="O192" s="52"/>
      <c r="P192" s="52"/>
    </row>
    <row r="193" spans="1:16" x14ac:dyDescent="0.3">
      <c r="A193" s="29" t="str">
        <f>IF(L193&gt;0,COUNT($A$7:A192)+COUNT(DWV!$A$8:$A$300)+COUNT('Large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3" s="420"/>
      <c r="C193" s="421"/>
      <c r="D193" s="2" t="s">
        <v>4705</v>
      </c>
      <c r="E193" s="2">
        <v>22561960</v>
      </c>
      <c r="F193" s="66" t="s">
        <v>10516</v>
      </c>
      <c r="G193" s="2">
        <v>500</v>
      </c>
      <c r="H193" s="313" t="s">
        <v>6049</v>
      </c>
      <c r="I193" s="313" t="s">
        <v>5380</v>
      </c>
      <c r="J193" s="35">
        <v>13.38</v>
      </c>
      <c r="K193" s="230">
        <f>ROUND(J193*Order_Quote!$L$10,4)</f>
        <v>0</v>
      </c>
      <c r="L193" s="242"/>
      <c r="M193" s="310"/>
      <c r="N193" s="187">
        <f t="shared" si="2"/>
        <v>0</v>
      </c>
      <c r="O193" s="52"/>
      <c r="P193" s="52"/>
    </row>
    <row r="194" spans="1:16" x14ac:dyDescent="0.3">
      <c r="A194" s="29" t="str">
        <f>IF(L194&gt;0,COUNT($A$7:A193)+COUNT(DWV!$A$8:$A$300)+COUNT('Large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4" s="424"/>
      <c r="C194" s="425"/>
      <c r="D194" s="2" t="s">
        <v>4706</v>
      </c>
      <c r="E194" s="2">
        <v>22561979</v>
      </c>
      <c r="F194" s="66" t="s">
        <v>10517</v>
      </c>
      <c r="G194" s="2">
        <v>250</v>
      </c>
      <c r="H194" s="313" t="s">
        <v>6049</v>
      </c>
      <c r="I194" s="313" t="s">
        <v>5380</v>
      </c>
      <c r="J194" s="35">
        <v>9.4499999999999993</v>
      </c>
      <c r="K194" s="230">
        <f>ROUND(J194*Order_Quote!$L$10,4)</f>
        <v>0</v>
      </c>
      <c r="L194" s="242"/>
      <c r="M194" s="310"/>
      <c r="N194" s="187">
        <f t="shared" si="2"/>
        <v>0</v>
      </c>
      <c r="O194" s="52"/>
      <c r="P194" s="52"/>
    </row>
    <row r="195" spans="1:16" x14ac:dyDescent="0.3">
      <c r="A195" s="29" t="str">
        <f>IF(L195&gt;0,COUNT($A$7:A194)+COUNT(DWV!$A$8:$A$300)+COUNT('Large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5" s="424"/>
      <c r="C195" s="425"/>
      <c r="D195" s="2" t="s">
        <v>4707</v>
      </c>
      <c r="E195" s="2">
        <v>22561987</v>
      </c>
      <c r="F195" s="66" t="s">
        <v>10518</v>
      </c>
      <c r="G195" s="2">
        <v>250</v>
      </c>
      <c r="H195" s="313" t="s">
        <v>6049</v>
      </c>
      <c r="I195" s="313" t="s">
        <v>5380</v>
      </c>
      <c r="J195" s="35">
        <v>7.4</v>
      </c>
      <c r="K195" s="230">
        <f>ROUND(J195*Order_Quote!$L$10,4)</f>
        <v>0</v>
      </c>
      <c r="L195" s="242"/>
      <c r="M195" s="310"/>
      <c r="N195" s="187">
        <f t="shared" si="2"/>
        <v>0</v>
      </c>
      <c r="O195" s="52"/>
      <c r="P195" s="52"/>
    </row>
    <row r="196" spans="1:16" x14ac:dyDescent="0.3">
      <c r="A196" s="29" t="str">
        <f>IF(L196&gt;0,COUNT($A$7:A195)+COUNT(DWV!$A$8:$A$300)+COUNT('Large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6" s="424"/>
      <c r="C196" s="425"/>
      <c r="D196" s="2" t="s">
        <v>4708</v>
      </c>
      <c r="E196" s="2">
        <v>22561998</v>
      </c>
      <c r="F196" s="66" t="s">
        <v>10519</v>
      </c>
      <c r="G196" s="2">
        <v>250</v>
      </c>
      <c r="H196" s="313" t="s">
        <v>6049</v>
      </c>
      <c r="I196" s="313" t="s">
        <v>5380</v>
      </c>
      <c r="J196" s="35">
        <v>10.92</v>
      </c>
      <c r="K196" s="230">
        <f>ROUND(J196*Order_Quote!$L$10,4)</f>
        <v>0</v>
      </c>
      <c r="L196" s="242"/>
      <c r="M196" s="310"/>
      <c r="N196" s="187">
        <f t="shared" si="2"/>
        <v>0</v>
      </c>
      <c r="O196" s="52"/>
      <c r="P196" s="52"/>
    </row>
    <row r="197" spans="1:16" x14ac:dyDescent="0.3">
      <c r="A197" s="29" t="str">
        <f>IF(L197&gt;0,COUNT($A$7:A196)+COUNT(DWV!$A$8:$A$300)+COUNT('Large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7" s="424"/>
      <c r="C197" s="425"/>
      <c r="D197" s="2" t="s">
        <v>4709</v>
      </c>
      <c r="E197" s="2">
        <v>22562002</v>
      </c>
      <c r="F197" s="66" t="s">
        <v>10520</v>
      </c>
      <c r="G197" s="2">
        <v>100</v>
      </c>
      <c r="H197" s="313" t="s">
        <v>6049</v>
      </c>
      <c r="I197" s="313" t="s">
        <v>5380</v>
      </c>
      <c r="J197" s="35">
        <v>16.13</v>
      </c>
      <c r="K197" s="230">
        <f>ROUND(J197*Order_Quote!$L$10,4)</f>
        <v>0</v>
      </c>
      <c r="L197" s="242"/>
      <c r="M197" s="310"/>
      <c r="N197" s="187">
        <f t="shared" si="2"/>
        <v>0</v>
      </c>
      <c r="O197" s="52"/>
      <c r="P197" s="52"/>
    </row>
    <row r="198" spans="1:16" x14ac:dyDescent="0.3">
      <c r="A198" s="29" t="str">
        <f>IF(L198&gt;0,COUNT($A$7:A197)+COUNT(DWV!$A$8:$A$300)+COUNT('Large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8" s="424"/>
      <c r="C198" s="425"/>
      <c r="D198" s="2" t="s">
        <v>4710</v>
      </c>
      <c r="E198" s="2">
        <v>22562010</v>
      </c>
      <c r="F198" s="66" t="s">
        <v>6448</v>
      </c>
      <c r="G198" s="2">
        <v>50</v>
      </c>
      <c r="H198" s="313" t="s">
        <v>6049</v>
      </c>
      <c r="I198" s="313" t="s">
        <v>5380</v>
      </c>
      <c r="J198" s="35">
        <v>17.47</v>
      </c>
      <c r="K198" s="230">
        <f>ROUND(J198*Order_Quote!$L$10,4)</f>
        <v>0</v>
      </c>
      <c r="L198" s="242"/>
      <c r="M198" s="310"/>
      <c r="N198" s="187">
        <f t="shared" si="2"/>
        <v>0</v>
      </c>
      <c r="O198" s="52"/>
      <c r="P198" s="52"/>
    </row>
    <row r="199" spans="1:16" x14ac:dyDescent="0.3">
      <c r="A199" s="29" t="str">
        <f>IF(L199&gt;0,COUNT($A$7:A198)+COUNT(DWV!$A$8:$A$300)+COUNT('Large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199" s="424"/>
      <c r="C199" s="425"/>
      <c r="D199" s="2" t="s">
        <v>4711</v>
      </c>
      <c r="E199" s="2">
        <v>22562029</v>
      </c>
      <c r="F199" s="66" t="s">
        <v>5383</v>
      </c>
      <c r="G199" s="2">
        <v>50</v>
      </c>
      <c r="H199" s="313" t="s">
        <v>6049</v>
      </c>
      <c r="I199" s="313" t="s">
        <v>5380</v>
      </c>
      <c r="J199" s="35">
        <v>19.53</v>
      </c>
      <c r="K199" s="230">
        <f>ROUND(J199*Order_Quote!$L$10,4)</f>
        <v>0</v>
      </c>
      <c r="L199" s="242"/>
      <c r="M199" s="310"/>
      <c r="N199" s="187">
        <f t="shared" si="2"/>
        <v>0</v>
      </c>
      <c r="O199" s="52"/>
      <c r="P199" s="52"/>
    </row>
    <row r="200" spans="1:16" x14ac:dyDescent="0.3">
      <c r="A200" s="29" t="str">
        <f>IF(L200&gt;0,COUNT($A$7:A199)+COUNT(DWV!$A$8:$A$300)+COUNT('Large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0" s="422"/>
      <c r="C200" s="423"/>
      <c r="D200" s="2" t="s">
        <v>4712</v>
      </c>
      <c r="E200" s="2">
        <v>22562037</v>
      </c>
      <c r="F200" s="66" t="s">
        <v>10521</v>
      </c>
      <c r="G200" s="2">
        <v>25</v>
      </c>
      <c r="H200" s="313" t="s">
        <v>6049</v>
      </c>
      <c r="I200" s="313" t="s">
        <v>5380</v>
      </c>
      <c r="J200" s="35">
        <v>22.7</v>
      </c>
      <c r="K200" s="230">
        <f>ROUND(J200*Order_Quote!$L$10,4)</f>
        <v>0</v>
      </c>
      <c r="L200" s="242"/>
      <c r="M200" s="310"/>
      <c r="N200" s="187">
        <f t="shared" ref="N200:N263" si="3">L200/G200</f>
        <v>0</v>
      </c>
      <c r="O200" s="52"/>
      <c r="P200" s="52"/>
    </row>
    <row r="201" spans="1:16" x14ac:dyDescent="0.3">
      <c r="A201" s="29" t="str">
        <f>IF(L201&gt;0,COUNT($A$7:A200)+COUNT(DWV!$A$8:$A$300)+COUNT('Large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1" s="420"/>
      <c r="C201" s="421"/>
      <c r="D201" s="2" t="s">
        <v>4713</v>
      </c>
      <c r="E201" s="2">
        <v>22562045</v>
      </c>
      <c r="F201" s="66" t="s">
        <v>10522</v>
      </c>
      <c r="G201" s="2">
        <v>250</v>
      </c>
      <c r="H201" s="313" t="s">
        <v>6049</v>
      </c>
      <c r="I201" s="313" t="s">
        <v>5380</v>
      </c>
      <c r="J201" s="35">
        <v>10.65</v>
      </c>
      <c r="K201" s="230">
        <f>ROUND(J201*Order_Quote!$L$10,4)</f>
        <v>0</v>
      </c>
      <c r="L201" s="242"/>
      <c r="M201" s="310"/>
      <c r="N201" s="187">
        <f t="shared" si="3"/>
        <v>0</v>
      </c>
      <c r="O201" s="52"/>
      <c r="P201" s="52"/>
    </row>
    <row r="202" spans="1:16" x14ac:dyDescent="0.3">
      <c r="A202" s="29" t="str">
        <f>IF(L202&gt;0,COUNT($A$7:A201)+COUNT(DWV!$A$8:$A$300)+COUNT('Large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2" s="424"/>
      <c r="C202" s="425"/>
      <c r="D202" s="2" t="s">
        <v>4714</v>
      </c>
      <c r="E202" s="2">
        <v>22562053</v>
      </c>
      <c r="F202" s="66" t="s">
        <v>10523</v>
      </c>
      <c r="G202" s="2">
        <v>250</v>
      </c>
      <c r="H202" s="313" t="s">
        <v>6049</v>
      </c>
      <c r="I202" s="313" t="s">
        <v>5380</v>
      </c>
      <c r="J202" s="35">
        <v>10.65</v>
      </c>
      <c r="K202" s="230">
        <f>ROUND(J202*Order_Quote!$L$10,4)</f>
        <v>0</v>
      </c>
      <c r="L202" s="242"/>
      <c r="M202" s="310"/>
      <c r="N202" s="187">
        <f t="shared" si="3"/>
        <v>0</v>
      </c>
      <c r="O202" s="52"/>
      <c r="P202" s="52"/>
    </row>
    <row r="203" spans="1:16" x14ac:dyDescent="0.3">
      <c r="A203" s="29" t="str">
        <f>IF(L203&gt;0,COUNT($A$7:A202)+COUNT(DWV!$A$8:$A$300)+COUNT('Large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3" s="424"/>
      <c r="C203" s="425"/>
      <c r="D203" s="2" t="s">
        <v>4715</v>
      </c>
      <c r="E203" s="2">
        <v>22562061</v>
      </c>
      <c r="F203" s="66" t="s">
        <v>10524</v>
      </c>
      <c r="G203" s="2">
        <v>250</v>
      </c>
      <c r="H203" s="313" t="s">
        <v>6049</v>
      </c>
      <c r="I203" s="313" t="s">
        <v>5380</v>
      </c>
      <c r="J203" s="35">
        <v>5.89</v>
      </c>
      <c r="K203" s="230">
        <f>ROUND(J203*Order_Quote!$L$10,4)</f>
        <v>0</v>
      </c>
      <c r="L203" s="242"/>
      <c r="M203" s="310"/>
      <c r="N203" s="187">
        <f t="shared" si="3"/>
        <v>0</v>
      </c>
      <c r="O203" s="52"/>
      <c r="P203" s="52"/>
    </row>
    <row r="204" spans="1:16" x14ac:dyDescent="0.3">
      <c r="A204" s="29" t="str">
        <f>IF(L204&gt;0,COUNT($A$7:A203)+COUNT(DWV!$A$8:$A$300)+COUNT('Large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4" s="424"/>
      <c r="C204" s="425"/>
      <c r="D204" s="2" t="s">
        <v>4716</v>
      </c>
      <c r="E204" s="2">
        <v>22562070</v>
      </c>
      <c r="F204" s="66" t="s">
        <v>10525</v>
      </c>
      <c r="G204" s="2">
        <v>250</v>
      </c>
      <c r="H204" s="313" t="s">
        <v>6049</v>
      </c>
      <c r="I204" s="313" t="s">
        <v>5380</v>
      </c>
      <c r="J204" s="35">
        <v>8.76</v>
      </c>
      <c r="K204" s="230">
        <f>ROUND(J204*Order_Quote!$L$10,4)</f>
        <v>0</v>
      </c>
      <c r="L204" s="242"/>
      <c r="M204" s="310"/>
      <c r="N204" s="187">
        <f t="shared" si="3"/>
        <v>0</v>
      </c>
      <c r="O204" s="52"/>
      <c r="P204" s="52"/>
    </row>
    <row r="205" spans="1:16" x14ac:dyDescent="0.3">
      <c r="A205" s="29" t="str">
        <f>IF(L205&gt;0,COUNT($A$7:A204)+COUNT(DWV!$A$8:$A$300)+COUNT('Large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5" s="424"/>
      <c r="C205" s="425"/>
      <c r="D205" s="2" t="s">
        <v>4717</v>
      </c>
      <c r="E205" s="2">
        <v>22562088</v>
      </c>
      <c r="F205" s="66" t="s">
        <v>10526</v>
      </c>
      <c r="G205" s="2">
        <v>100</v>
      </c>
      <c r="H205" s="313" t="s">
        <v>6049</v>
      </c>
      <c r="I205" s="313" t="s">
        <v>5380</v>
      </c>
      <c r="J205" s="35">
        <v>12.91</v>
      </c>
      <c r="K205" s="230">
        <f>ROUND(J205*Order_Quote!$L$10,4)</f>
        <v>0</v>
      </c>
      <c r="L205" s="242"/>
      <c r="M205" s="310"/>
      <c r="N205" s="187">
        <f t="shared" si="3"/>
        <v>0</v>
      </c>
      <c r="O205" s="52"/>
      <c r="P205" s="52"/>
    </row>
    <row r="206" spans="1:16" x14ac:dyDescent="0.3">
      <c r="A206" s="29" t="str">
        <f>IF(L206&gt;0,COUNT($A$7:A205)+COUNT(DWV!$A$8:$A$300)+COUNT('Large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6" s="424"/>
      <c r="C206" s="425"/>
      <c r="D206" s="2" t="s">
        <v>4718</v>
      </c>
      <c r="E206" s="2">
        <v>22562096</v>
      </c>
      <c r="F206" s="66" t="s">
        <v>10527</v>
      </c>
      <c r="G206" s="2">
        <v>50</v>
      </c>
      <c r="H206" s="313" t="s">
        <v>6049</v>
      </c>
      <c r="I206" s="313" t="s">
        <v>5380</v>
      </c>
      <c r="J206" s="35">
        <v>20.92</v>
      </c>
      <c r="K206" s="230">
        <f>ROUND(J206*Order_Quote!$L$10,4)</f>
        <v>0</v>
      </c>
      <c r="L206" s="242"/>
      <c r="M206" s="310"/>
      <c r="N206" s="187">
        <f t="shared" si="3"/>
        <v>0</v>
      </c>
      <c r="O206" s="52"/>
      <c r="P206" s="52"/>
    </row>
    <row r="207" spans="1:16" x14ac:dyDescent="0.3">
      <c r="A207" s="29" t="str">
        <f>IF(L207&gt;0,COUNT($A$7:A206)+COUNT(DWV!$A$8:$A$300)+COUNT('Large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7" s="424"/>
      <c r="C207" s="425"/>
      <c r="D207" s="2" t="s">
        <v>4719</v>
      </c>
      <c r="E207" s="2">
        <v>22562100</v>
      </c>
      <c r="F207" s="66" t="s">
        <v>10528</v>
      </c>
      <c r="G207" s="2">
        <v>50</v>
      </c>
      <c r="H207" s="313" t="s">
        <v>6049</v>
      </c>
      <c r="I207" s="313" t="s">
        <v>5380</v>
      </c>
      <c r="J207" s="35">
        <v>25.64</v>
      </c>
      <c r="K207" s="230">
        <f>ROUND(J207*Order_Quote!$L$10,4)</f>
        <v>0</v>
      </c>
      <c r="L207" s="242"/>
      <c r="M207" s="310"/>
      <c r="N207" s="187">
        <f t="shared" si="3"/>
        <v>0</v>
      </c>
      <c r="O207" s="52"/>
      <c r="P207" s="52"/>
    </row>
    <row r="208" spans="1:16" x14ac:dyDescent="0.3">
      <c r="A208" s="29" t="str">
        <f>IF(L208&gt;0,COUNT($A$7:A207)+COUNT(DWV!$A$8:$A$300)+COUNT('Large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8" s="424"/>
      <c r="C208" s="425"/>
      <c r="D208" s="2" t="s">
        <v>4720</v>
      </c>
      <c r="E208" s="2">
        <v>22562118</v>
      </c>
      <c r="F208" s="66" t="s">
        <v>10529</v>
      </c>
      <c r="G208" s="2">
        <v>25</v>
      </c>
      <c r="H208" s="313" t="s">
        <v>6049</v>
      </c>
      <c r="I208" s="313" t="s">
        <v>5380</v>
      </c>
      <c r="J208" s="35">
        <v>44.72</v>
      </c>
      <c r="K208" s="230">
        <f>ROUND(J208*Order_Quote!$L$10,4)</f>
        <v>0</v>
      </c>
      <c r="L208" s="242"/>
      <c r="M208" s="310"/>
      <c r="N208" s="187">
        <f t="shared" si="3"/>
        <v>0</v>
      </c>
      <c r="O208" s="52"/>
      <c r="P208" s="52"/>
    </row>
    <row r="209" spans="1:16" x14ac:dyDescent="0.3">
      <c r="A209" s="29" t="str">
        <f>IF(L209&gt;0,COUNT($A$7:A208)+COUNT(DWV!$A$8:$A$300)+COUNT('Large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09" s="424"/>
      <c r="C209" s="425"/>
      <c r="D209" s="2" t="s">
        <v>4721</v>
      </c>
      <c r="E209" s="2">
        <v>22562126</v>
      </c>
      <c r="F209" s="66" t="s">
        <v>10530</v>
      </c>
      <c r="G209" s="2">
        <v>20</v>
      </c>
      <c r="H209" s="313" t="s">
        <v>6049</v>
      </c>
      <c r="I209" s="313" t="s">
        <v>5380</v>
      </c>
      <c r="J209" s="35">
        <v>70.599999999999994</v>
      </c>
      <c r="K209" s="230">
        <f>ROUND(J209*Order_Quote!$L$10,4)</f>
        <v>0</v>
      </c>
      <c r="L209" s="242"/>
      <c r="M209" s="310"/>
      <c r="N209" s="187">
        <f t="shared" si="3"/>
        <v>0</v>
      </c>
      <c r="O209" s="52"/>
      <c r="P209" s="52"/>
    </row>
    <row r="210" spans="1:16" x14ac:dyDescent="0.3">
      <c r="A210" s="29" t="str">
        <f>IF(L210&gt;0,COUNT($A$7:A209)+COUNT(DWV!$A$8:$A$300)+COUNT('Large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0" s="424"/>
      <c r="C210" s="425"/>
      <c r="D210" s="2" t="s">
        <v>4722</v>
      </c>
      <c r="E210" s="2">
        <v>22562134</v>
      </c>
      <c r="F210" s="66" t="s">
        <v>10531</v>
      </c>
      <c r="G210" s="2">
        <v>30</v>
      </c>
      <c r="H210" s="313" t="s">
        <v>6049</v>
      </c>
      <c r="I210" s="313" t="s">
        <v>5380</v>
      </c>
      <c r="J210" s="35">
        <v>78.48</v>
      </c>
      <c r="K210" s="230">
        <f>ROUND(J210*Order_Quote!$L$10,4)</f>
        <v>0</v>
      </c>
      <c r="L210" s="242"/>
      <c r="M210" s="310"/>
      <c r="N210" s="187">
        <f t="shared" si="3"/>
        <v>0</v>
      </c>
      <c r="O210" s="52"/>
      <c r="P210" s="52"/>
    </row>
    <row r="211" spans="1:16" x14ac:dyDescent="0.3">
      <c r="A211" s="29" t="str">
        <f>IF(L211&gt;0,COUNT($A$7:A210)+COUNT(DWV!$A$8:$A$300)+COUNT('Large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1" s="424"/>
      <c r="C211" s="425"/>
      <c r="D211" s="2" t="s">
        <v>4723</v>
      </c>
      <c r="E211" s="2">
        <v>22562142</v>
      </c>
      <c r="F211" s="66" t="s">
        <v>10532</v>
      </c>
      <c r="G211" s="2">
        <v>20</v>
      </c>
      <c r="H211" s="313" t="s">
        <v>6049</v>
      </c>
      <c r="I211" s="313" t="s">
        <v>5380</v>
      </c>
      <c r="J211" s="35">
        <v>136.6</v>
      </c>
      <c r="K211" s="230">
        <f>ROUND(J211*Order_Quote!$L$10,4)</f>
        <v>0</v>
      </c>
      <c r="L211" s="242"/>
      <c r="M211" s="310"/>
      <c r="N211" s="187">
        <f t="shared" si="3"/>
        <v>0</v>
      </c>
      <c r="O211" s="52"/>
      <c r="P211" s="52"/>
    </row>
    <row r="212" spans="1:16" x14ac:dyDescent="0.3">
      <c r="A212" s="29" t="str">
        <f>IF(L212&gt;0,COUNT($A$7:A211)+COUNT(DWV!$A$8:$A$300)+COUNT('Large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2" s="424"/>
      <c r="C212" s="425"/>
      <c r="D212" s="2" t="s">
        <v>4724</v>
      </c>
      <c r="E212" s="2">
        <v>22562150</v>
      </c>
      <c r="F212" s="66" t="s">
        <v>10533</v>
      </c>
      <c r="G212" s="2">
        <v>100</v>
      </c>
      <c r="H212" s="313" t="s">
        <v>6049</v>
      </c>
      <c r="I212" s="313" t="s">
        <v>5380</v>
      </c>
      <c r="J212" s="35">
        <v>14.34</v>
      </c>
      <c r="K212" s="230">
        <f>ROUND(J212*Order_Quote!$L$10,4)</f>
        <v>0</v>
      </c>
      <c r="L212" s="242"/>
      <c r="M212" s="310"/>
      <c r="N212" s="187">
        <f t="shared" si="3"/>
        <v>0</v>
      </c>
      <c r="O212" s="52"/>
      <c r="P212" s="52"/>
    </row>
    <row r="213" spans="1:16" x14ac:dyDescent="0.3">
      <c r="A213" s="29" t="str">
        <f>IF(L213&gt;0,COUNT($A$7:A212)+COUNT(DWV!$A$8:$A$300)+COUNT('Large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3" s="424"/>
      <c r="C213" s="425"/>
      <c r="D213" s="2" t="s">
        <v>4725</v>
      </c>
      <c r="E213" s="2">
        <v>22562169</v>
      </c>
      <c r="F213" s="66" t="s">
        <v>10534</v>
      </c>
      <c r="G213" s="2">
        <v>100</v>
      </c>
      <c r="H213" s="313" t="s">
        <v>6049</v>
      </c>
      <c r="I213" s="313" t="s">
        <v>5380</v>
      </c>
      <c r="J213" s="35">
        <v>14.34</v>
      </c>
      <c r="K213" s="230">
        <f>ROUND(J213*Order_Quote!$L$10,4)</f>
        <v>0</v>
      </c>
      <c r="L213" s="242"/>
      <c r="M213" s="310"/>
      <c r="N213" s="187">
        <f t="shared" si="3"/>
        <v>0</v>
      </c>
      <c r="O213" s="52"/>
      <c r="P213" s="52"/>
    </row>
    <row r="214" spans="1:16" x14ac:dyDescent="0.3">
      <c r="A214" s="29" t="str">
        <f>IF(L214&gt;0,COUNT($A$7:A213)+COUNT(DWV!$A$8:$A$300)+COUNT('Large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4" s="422"/>
      <c r="C214" s="423"/>
      <c r="D214" s="2" t="s">
        <v>4726</v>
      </c>
      <c r="E214" s="2">
        <v>22562177</v>
      </c>
      <c r="F214" s="66" t="s">
        <v>10535</v>
      </c>
      <c r="G214" s="2">
        <v>25</v>
      </c>
      <c r="H214" s="313" t="s">
        <v>6049</v>
      </c>
      <c r="I214" s="313" t="s">
        <v>5380</v>
      </c>
      <c r="J214" s="35">
        <v>49.77</v>
      </c>
      <c r="K214" s="230">
        <f>ROUND(J214*Order_Quote!$L$10,4)</f>
        <v>0</v>
      </c>
      <c r="L214" s="242"/>
      <c r="M214" s="310"/>
      <c r="N214" s="187">
        <f t="shared" si="3"/>
        <v>0</v>
      </c>
      <c r="O214" s="52"/>
      <c r="P214" s="52"/>
    </row>
    <row r="215" spans="1:16" x14ac:dyDescent="0.3">
      <c r="A215" s="29" t="str">
        <f>IF(L215&gt;0,COUNT($A$7:A214)+COUNT(DWV!$A$8:$A$300)+COUNT('Large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5" s="420"/>
      <c r="C215" s="421"/>
      <c r="D215" s="2" t="s">
        <v>4727</v>
      </c>
      <c r="E215" s="2">
        <v>22562185</v>
      </c>
      <c r="F215" s="66" t="s">
        <v>10536</v>
      </c>
      <c r="G215" s="2">
        <v>250</v>
      </c>
      <c r="H215" s="313" t="s">
        <v>6049</v>
      </c>
      <c r="I215" s="313" t="s">
        <v>5380</v>
      </c>
      <c r="J215" s="35">
        <v>7.37</v>
      </c>
      <c r="K215" s="230">
        <f>ROUND(J215*Order_Quote!$L$10,4)</f>
        <v>0</v>
      </c>
      <c r="L215" s="242"/>
      <c r="M215" s="310"/>
      <c r="N215" s="187">
        <f t="shared" si="3"/>
        <v>0</v>
      </c>
      <c r="O215" s="52"/>
      <c r="P215" s="52"/>
    </row>
    <row r="216" spans="1:16" x14ac:dyDescent="0.3">
      <c r="A216" s="29" t="str">
        <f>IF(L216&gt;0,COUNT($A$7:A215)+COUNT(DWV!$A$8:$A$300)+COUNT('Large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6" s="424"/>
      <c r="C216" s="425"/>
      <c r="D216" s="2" t="s">
        <v>4728</v>
      </c>
      <c r="E216" s="2">
        <v>22562193</v>
      </c>
      <c r="F216" s="66" t="s">
        <v>10537</v>
      </c>
      <c r="G216" s="2">
        <v>250</v>
      </c>
      <c r="H216" s="313" t="s">
        <v>6049</v>
      </c>
      <c r="I216" s="313" t="s">
        <v>5380</v>
      </c>
      <c r="J216" s="35">
        <v>7.37</v>
      </c>
      <c r="K216" s="230">
        <f>ROUND(J216*Order_Quote!$L$10,4)</f>
        <v>0</v>
      </c>
      <c r="L216" s="242"/>
      <c r="M216" s="310"/>
      <c r="N216" s="187">
        <f t="shared" si="3"/>
        <v>0</v>
      </c>
      <c r="O216" s="52"/>
      <c r="P216" s="52"/>
    </row>
    <row r="217" spans="1:16" x14ac:dyDescent="0.3">
      <c r="A217" s="29" t="str">
        <f>IF(L217&gt;0,COUNT($A$7:A216)+COUNT(DWV!$A$8:$A$300)+COUNT('Large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7" s="424"/>
      <c r="C217" s="425"/>
      <c r="D217" s="2" t="s">
        <v>4729</v>
      </c>
      <c r="E217" s="2">
        <v>22562207</v>
      </c>
      <c r="F217" s="66" t="s">
        <v>10538</v>
      </c>
      <c r="G217" s="2">
        <v>250</v>
      </c>
      <c r="H217" s="313" t="s">
        <v>6049</v>
      </c>
      <c r="I217" s="313" t="s">
        <v>5380</v>
      </c>
      <c r="J217" s="35">
        <v>7.37</v>
      </c>
      <c r="K217" s="230">
        <f>ROUND(J217*Order_Quote!$L$10,4)</f>
        <v>0</v>
      </c>
      <c r="L217" s="242"/>
      <c r="M217" s="310"/>
      <c r="N217" s="187">
        <f t="shared" si="3"/>
        <v>0</v>
      </c>
      <c r="O217" s="52"/>
      <c r="P217" s="52"/>
    </row>
    <row r="218" spans="1:16" x14ac:dyDescent="0.3">
      <c r="A218" s="29" t="str">
        <f>IF(L218&gt;0,COUNT($A$7:A217)+COUNT(DWV!$A$8:$A$300)+COUNT('Large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8" s="424"/>
      <c r="C218" s="425"/>
      <c r="D218" s="2" t="s">
        <v>4730</v>
      </c>
      <c r="E218" s="2">
        <v>22562215</v>
      </c>
      <c r="F218" s="66" t="s">
        <v>10539</v>
      </c>
      <c r="G218" s="2">
        <v>250</v>
      </c>
      <c r="H218" s="313" t="s">
        <v>6049</v>
      </c>
      <c r="I218" s="313" t="s">
        <v>5380</v>
      </c>
      <c r="J218" s="35">
        <v>8.1199999999999992</v>
      </c>
      <c r="K218" s="230">
        <f>ROUND(J218*Order_Quote!$L$10,4)</f>
        <v>0</v>
      </c>
      <c r="L218" s="242"/>
      <c r="M218" s="310"/>
      <c r="N218" s="187">
        <f t="shared" si="3"/>
        <v>0</v>
      </c>
      <c r="O218" s="52"/>
      <c r="P218" s="52"/>
    </row>
    <row r="219" spans="1:16" x14ac:dyDescent="0.3">
      <c r="A219" s="29" t="str">
        <f>IF(L219&gt;0,COUNT($A$7:A218)+COUNT(DWV!$A$8:$A$300)+COUNT('Large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19" s="424"/>
      <c r="C219" s="425"/>
      <c r="D219" s="2" t="s">
        <v>4731</v>
      </c>
      <c r="E219" s="2">
        <v>22562223</v>
      </c>
      <c r="F219" s="66" t="s">
        <v>10540</v>
      </c>
      <c r="G219" s="2">
        <v>100</v>
      </c>
      <c r="H219" s="313" t="s">
        <v>6049</v>
      </c>
      <c r="I219" s="313" t="s">
        <v>5380</v>
      </c>
      <c r="J219" s="35">
        <v>14.05</v>
      </c>
      <c r="K219" s="230">
        <f>ROUND(J219*Order_Quote!$L$10,4)</f>
        <v>0</v>
      </c>
      <c r="L219" s="242"/>
      <c r="M219" s="310"/>
      <c r="N219" s="187">
        <f t="shared" si="3"/>
        <v>0</v>
      </c>
      <c r="O219" s="52"/>
      <c r="P219" s="52"/>
    </row>
    <row r="220" spans="1:16" x14ac:dyDescent="0.3">
      <c r="A220" s="29" t="str">
        <f>IF(L220&gt;0,COUNT($A$7:A219)+COUNT(DWV!$A$8:$A$300)+COUNT('Large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0" s="424"/>
      <c r="C220" s="425"/>
      <c r="D220" s="2" t="s">
        <v>4732</v>
      </c>
      <c r="E220" s="2">
        <v>22562231</v>
      </c>
      <c r="F220" s="66" t="s">
        <v>10541</v>
      </c>
      <c r="G220" s="2">
        <v>50</v>
      </c>
      <c r="H220" s="313" t="s">
        <v>6049</v>
      </c>
      <c r="I220" s="313" t="s">
        <v>5380</v>
      </c>
      <c r="J220" s="35">
        <v>16.420000000000002</v>
      </c>
      <c r="K220" s="230">
        <f>ROUND(J220*Order_Quote!$L$10,4)</f>
        <v>0</v>
      </c>
      <c r="L220" s="242"/>
      <c r="M220" s="310"/>
      <c r="N220" s="187">
        <f t="shared" si="3"/>
        <v>0</v>
      </c>
      <c r="O220" s="52"/>
      <c r="P220" s="52"/>
    </row>
    <row r="221" spans="1:16" x14ac:dyDescent="0.3">
      <c r="A221" s="29" t="str">
        <f>IF(L221&gt;0,COUNT($A$7:A220)+COUNT(DWV!$A$8:$A$300)+COUNT('Large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1" s="424"/>
      <c r="C221" s="425"/>
      <c r="D221" s="2" t="s">
        <v>4733</v>
      </c>
      <c r="E221" s="2">
        <v>22562240</v>
      </c>
      <c r="F221" s="66" t="s">
        <v>10542</v>
      </c>
      <c r="G221" s="2">
        <v>50</v>
      </c>
      <c r="H221" s="313" t="s">
        <v>6049</v>
      </c>
      <c r="I221" s="313" t="s">
        <v>5380</v>
      </c>
      <c r="J221" s="35">
        <v>23.59</v>
      </c>
      <c r="K221" s="230">
        <f>ROUND(J221*Order_Quote!$L$10,4)</f>
        <v>0</v>
      </c>
      <c r="L221" s="242"/>
      <c r="M221" s="310"/>
      <c r="N221" s="187">
        <f t="shared" si="3"/>
        <v>0</v>
      </c>
      <c r="O221" s="52"/>
      <c r="P221" s="52"/>
    </row>
    <row r="222" spans="1:16" x14ac:dyDescent="0.3">
      <c r="A222" s="29" t="str">
        <f>IF(L222&gt;0,COUNT($A$7:A221)+COUNT(DWV!$A$8:$A$300)+COUNT('Large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2" s="424"/>
      <c r="C222" s="425"/>
      <c r="D222" s="2" t="s">
        <v>4734</v>
      </c>
      <c r="E222" s="2">
        <v>22562258</v>
      </c>
      <c r="F222" s="66" t="s">
        <v>10543</v>
      </c>
      <c r="G222" s="2">
        <v>25</v>
      </c>
      <c r="H222" s="313" t="s">
        <v>6049</v>
      </c>
      <c r="I222" s="313" t="s">
        <v>5380</v>
      </c>
      <c r="J222" s="35">
        <v>34.119999999999997</v>
      </c>
      <c r="K222" s="230">
        <f>ROUND(J222*Order_Quote!$L$10,4)</f>
        <v>0</v>
      </c>
      <c r="L222" s="242"/>
      <c r="M222" s="310"/>
      <c r="N222" s="187">
        <f t="shared" si="3"/>
        <v>0</v>
      </c>
      <c r="O222" s="52"/>
      <c r="P222" s="52"/>
    </row>
    <row r="223" spans="1:16" x14ac:dyDescent="0.3">
      <c r="A223" s="29" t="str">
        <f>IF(L223&gt;0,COUNT($A$7:A222)+COUNT(DWV!$A$8:$A$300)+COUNT('Large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3" s="424"/>
      <c r="C223" s="425"/>
      <c r="D223" s="2" t="s">
        <v>4735</v>
      </c>
      <c r="E223" s="2">
        <v>22562266</v>
      </c>
      <c r="F223" s="66" t="s">
        <v>10544</v>
      </c>
      <c r="G223" s="2">
        <v>25</v>
      </c>
      <c r="H223" s="313" t="s">
        <v>6049</v>
      </c>
      <c r="I223" s="313" t="s">
        <v>5380</v>
      </c>
      <c r="J223" s="35">
        <v>38.78</v>
      </c>
      <c r="K223" s="230">
        <f>ROUND(J223*Order_Quote!$L$10,4)</f>
        <v>0</v>
      </c>
      <c r="L223" s="242"/>
      <c r="M223" s="310"/>
      <c r="N223" s="187">
        <f t="shared" si="3"/>
        <v>0</v>
      </c>
      <c r="O223" s="52"/>
      <c r="P223" s="52"/>
    </row>
    <row r="224" spans="1:16" x14ac:dyDescent="0.3">
      <c r="A224" s="29" t="str">
        <f>IF(L224&gt;0,COUNT($A$7:A223)+COUNT(DWV!$A$8:$A$300)+COUNT('Large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4" s="424"/>
      <c r="C224" s="425"/>
      <c r="D224" s="2" t="s">
        <v>4736</v>
      </c>
      <c r="E224" s="2">
        <v>22562274</v>
      </c>
      <c r="F224" s="66" t="s">
        <v>10545</v>
      </c>
      <c r="G224" s="2">
        <v>10</v>
      </c>
      <c r="H224" s="313" t="s">
        <v>6049</v>
      </c>
      <c r="I224" s="313" t="s">
        <v>5380</v>
      </c>
      <c r="J224" s="35">
        <v>43.04</v>
      </c>
      <c r="K224" s="230">
        <f>ROUND(J224*Order_Quote!$L$10,4)</f>
        <v>0</v>
      </c>
      <c r="L224" s="242"/>
      <c r="M224" s="310"/>
      <c r="N224" s="187">
        <f t="shared" si="3"/>
        <v>0</v>
      </c>
      <c r="O224" s="52"/>
      <c r="P224" s="52"/>
    </row>
    <row r="225" spans="1:16" x14ac:dyDescent="0.3">
      <c r="A225" s="29" t="str">
        <f>IF(L225&gt;0,COUNT($A$7:A224)+COUNT(DWV!$A$8:$A$300)+COUNT('Large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5" s="422"/>
      <c r="C225" s="423"/>
      <c r="D225" s="2" t="s">
        <v>4737</v>
      </c>
      <c r="E225" s="2">
        <v>22562282</v>
      </c>
      <c r="F225" s="66" t="s">
        <v>10546</v>
      </c>
      <c r="G225" s="2">
        <v>10</v>
      </c>
      <c r="H225" s="313" t="s">
        <v>6049</v>
      </c>
      <c r="I225" s="313" t="s">
        <v>5380</v>
      </c>
      <c r="J225" s="35">
        <v>76.59</v>
      </c>
      <c r="K225" s="230">
        <f>ROUND(J225*Order_Quote!$L$10,4)</f>
        <v>0</v>
      </c>
      <c r="L225" s="242"/>
      <c r="M225" s="310"/>
      <c r="N225" s="187">
        <f t="shared" si="3"/>
        <v>0</v>
      </c>
      <c r="O225" s="52"/>
      <c r="P225" s="52"/>
    </row>
    <row r="226" spans="1:16" x14ac:dyDescent="0.3">
      <c r="A226" s="29" t="str">
        <f>IF(L226&gt;0,COUNT($A$7:A225)+COUNT(DWV!$A$8:$A$300)+COUNT('Large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6" s="420"/>
      <c r="C226" s="421"/>
      <c r="D226" s="2" t="s">
        <v>4738</v>
      </c>
      <c r="E226" s="2">
        <v>22562290</v>
      </c>
      <c r="F226" s="66" t="s">
        <v>10547</v>
      </c>
      <c r="G226" s="2">
        <v>250</v>
      </c>
      <c r="H226" s="313" t="s">
        <v>6049</v>
      </c>
      <c r="I226" s="313" t="s">
        <v>5380</v>
      </c>
      <c r="J226" s="35">
        <v>9.25</v>
      </c>
      <c r="K226" s="230">
        <f>ROUND(J226*Order_Quote!$L$10,4)</f>
        <v>0</v>
      </c>
      <c r="L226" s="242"/>
      <c r="M226" s="310"/>
      <c r="N226" s="187">
        <f t="shared" si="3"/>
        <v>0</v>
      </c>
      <c r="O226" s="52"/>
      <c r="P226" s="52"/>
    </row>
    <row r="227" spans="1:16" x14ac:dyDescent="0.3">
      <c r="A227" s="29" t="str">
        <f>IF(L227&gt;0,COUNT($A$7:A226)+COUNT(DWV!$A$8:$A$300)+COUNT('Large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7" s="424"/>
      <c r="C227" s="425"/>
      <c r="D227" s="2" t="s">
        <v>4739</v>
      </c>
      <c r="E227" s="2">
        <v>22562304</v>
      </c>
      <c r="F227" s="66" t="s">
        <v>10548</v>
      </c>
      <c r="G227" s="2">
        <v>250</v>
      </c>
      <c r="H227" s="313" t="s">
        <v>6049</v>
      </c>
      <c r="I227" s="313" t="s">
        <v>5380</v>
      </c>
      <c r="J227" s="35">
        <v>9.25</v>
      </c>
      <c r="K227" s="230">
        <f>ROUND(J227*Order_Quote!$L$10,4)</f>
        <v>0</v>
      </c>
      <c r="L227" s="242"/>
      <c r="M227" s="310"/>
      <c r="N227" s="187">
        <f t="shared" si="3"/>
        <v>0</v>
      </c>
      <c r="O227" s="52"/>
      <c r="P227" s="52"/>
    </row>
    <row r="228" spans="1:16" x14ac:dyDescent="0.3">
      <c r="A228" s="29" t="str">
        <f>IF(L228&gt;0,COUNT($A$7:A227)+COUNT(DWV!$A$8:$A$300)+COUNT('Large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8" s="424"/>
      <c r="C228" s="425"/>
      <c r="D228" s="2" t="s">
        <v>4740</v>
      </c>
      <c r="E228" s="2">
        <v>22562312</v>
      </c>
      <c r="F228" s="66" t="s">
        <v>10549</v>
      </c>
      <c r="G228" s="2">
        <v>250</v>
      </c>
      <c r="H228" s="313" t="s">
        <v>6049</v>
      </c>
      <c r="I228" s="313" t="s">
        <v>5380</v>
      </c>
      <c r="J228" s="35">
        <v>9.25</v>
      </c>
      <c r="K228" s="230">
        <f>ROUND(J228*Order_Quote!$L$10,4)</f>
        <v>0</v>
      </c>
      <c r="L228" s="242"/>
      <c r="M228" s="310"/>
      <c r="N228" s="187">
        <f t="shared" si="3"/>
        <v>0</v>
      </c>
      <c r="O228" s="52"/>
      <c r="P228" s="52"/>
    </row>
    <row r="229" spans="1:16" x14ac:dyDescent="0.3">
      <c r="A229" s="29" t="str">
        <f>IF(L229&gt;0,COUNT($A$7:A228)+COUNT(DWV!$A$8:$A$300)+COUNT('Large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29" s="424"/>
      <c r="C229" s="425"/>
      <c r="D229" s="2" t="s">
        <v>4741</v>
      </c>
      <c r="E229" s="2">
        <v>22562320</v>
      </c>
      <c r="F229" s="66" t="s">
        <v>10550</v>
      </c>
      <c r="G229" s="2">
        <v>250</v>
      </c>
      <c r="H229" s="313" t="s">
        <v>6049</v>
      </c>
      <c r="I229" s="313" t="s">
        <v>5380</v>
      </c>
      <c r="J229" s="35">
        <v>9.25</v>
      </c>
      <c r="K229" s="230">
        <f>ROUND(J229*Order_Quote!$L$10,4)</f>
        <v>0</v>
      </c>
      <c r="L229" s="242"/>
      <c r="M229" s="310"/>
      <c r="N229" s="187">
        <f t="shared" si="3"/>
        <v>0</v>
      </c>
      <c r="O229" s="52"/>
      <c r="P229" s="52"/>
    </row>
    <row r="230" spans="1:16" x14ac:dyDescent="0.3">
      <c r="A230" s="29" t="str">
        <f>IF(L230&gt;0,COUNT($A$7:A229)+COUNT(DWV!$A$8:$A$300)+COUNT('Large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0" s="424"/>
      <c r="C230" s="425"/>
      <c r="D230" s="2" t="s">
        <v>4742</v>
      </c>
      <c r="E230" s="2">
        <v>22562339</v>
      </c>
      <c r="F230" s="66" t="s">
        <v>10551</v>
      </c>
      <c r="G230" s="2">
        <v>250</v>
      </c>
      <c r="H230" s="313" t="s">
        <v>6049</v>
      </c>
      <c r="I230" s="313" t="s">
        <v>5380</v>
      </c>
      <c r="J230" s="35">
        <v>9.25</v>
      </c>
      <c r="K230" s="230">
        <f>ROUND(J230*Order_Quote!$L$10,4)</f>
        <v>0</v>
      </c>
      <c r="L230" s="242"/>
      <c r="M230" s="310"/>
      <c r="N230" s="187">
        <f t="shared" si="3"/>
        <v>0</v>
      </c>
      <c r="O230" s="52"/>
      <c r="P230" s="52"/>
    </row>
    <row r="231" spans="1:16" x14ac:dyDescent="0.3">
      <c r="A231" s="29" t="str">
        <f>IF(L231&gt;0,COUNT($A$7:A230)+COUNT(DWV!$A$8:$A$300)+COUNT('Large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1" s="424"/>
      <c r="C231" s="425"/>
      <c r="D231" s="2" t="s">
        <v>4743</v>
      </c>
      <c r="E231" s="2">
        <v>22562347</v>
      </c>
      <c r="F231" s="66" t="s">
        <v>10552</v>
      </c>
      <c r="G231" s="2">
        <v>250</v>
      </c>
      <c r="H231" s="313" t="s">
        <v>6049</v>
      </c>
      <c r="I231" s="313" t="s">
        <v>5380</v>
      </c>
      <c r="J231" s="35">
        <v>9.25</v>
      </c>
      <c r="K231" s="230">
        <f>ROUND(J231*Order_Quote!$L$10,4)</f>
        <v>0</v>
      </c>
      <c r="L231" s="242"/>
      <c r="M231" s="310"/>
      <c r="N231" s="187">
        <f t="shared" si="3"/>
        <v>0</v>
      </c>
      <c r="O231" s="52"/>
      <c r="P231" s="52"/>
    </row>
    <row r="232" spans="1:16" x14ac:dyDescent="0.3">
      <c r="A232" s="29" t="str">
        <f>IF(L232&gt;0,COUNT($A$7:A231)+COUNT(DWV!$A$8:$A$300)+COUNT('Large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2" s="424"/>
      <c r="C232" s="425"/>
      <c r="D232" s="2" t="s">
        <v>4744</v>
      </c>
      <c r="E232" s="2">
        <v>22562355</v>
      </c>
      <c r="F232" s="66" t="s">
        <v>10553</v>
      </c>
      <c r="G232" s="2">
        <v>250</v>
      </c>
      <c r="H232" s="313" t="s">
        <v>6049</v>
      </c>
      <c r="I232" s="313" t="s">
        <v>5380</v>
      </c>
      <c r="J232" s="35">
        <v>10.14</v>
      </c>
      <c r="K232" s="230">
        <f>ROUND(J232*Order_Quote!$L$10,4)</f>
        <v>0</v>
      </c>
      <c r="L232" s="242"/>
      <c r="M232" s="310"/>
      <c r="N232" s="187">
        <f t="shared" si="3"/>
        <v>0</v>
      </c>
      <c r="O232" s="52"/>
      <c r="P232" s="52"/>
    </row>
    <row r="233" spans="1:16" x14ac:dyDescent="0.3">
      <c r="A233" s="29" t="str">
        <f>IF(L233&gt;0,COUNT($A$7:A232)+COUNT(DWV!$A$8:$A$300)+COUNT('Large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3" s="424"/>
      <c r="C233" s="425"/>
      <c r="D233" s="2" t="s">
        <v>4745</v>
      </c>
      <c r="E233" s="2">
        <v>22562363</v>
      </c>
      <c r="F233" s="66" t="s">
        <v>10554</v>
      </c>
      <c r="G233" s="2">
        <v>250</v>
      </c>
      <c r="H233" s="313" t="s">
        <v>6049</v>
      </c>
      <c r="I233" s="313" t="s">
        <v>5380</v>
      </c>
      <c r="J233" s="35">
        <v>10.14</v>
      </c>
      <c r="K233" s="230">
        <f>ROUND(J233*Order_Quote!$L$10,4)</f>
        <v>0</v>
      </c>
      <c r="L233" s="242"/>
      <c r="M233" s="310"/>
      <c r="N233" s="187">
        <f t="shared" si="3"/>
        <v>0</v>
      </c>
      <c r="O233" s="52"/>
      <c r="P233" s="52"/>
    </row>
    <row r="234" spans="1:16" x14ac:dyDescent="0.3">
      <c r="A234" s="29" t="str">
        <f>IF(L234&gt;0,COUNT($A$7:A233)+COUNT(DWV!$A$8:$A$300)+COUNT('Large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4" s="424"/>
      <c r="C234" s="425"/>
      <c r="D234" s="2" t="s">
        <v>4746</v>
      </c>
      <c r="E234" s="2">
        <v>22562371</v>
      </c>
      <c r="F234" s="66" t="s">
        <v>10555</v>
      </c>
      <c r="G234" s="2">
        <v>250</v>
      </c>
      <c r="H234" s="313" t="s">
        <v>6049</v>
      </c>
      <c r="I234" s="313" t="s">
        <v>5380</v>
      </c>
      <c r="J234" s="35">
        <v>10.78</v>
      </c>
      <c r="K234" s="230">
        <f>ROUND(J234*Order_Quote!$L$10,4)</f>
        <v>0</v>
      </c>
      <c r="L234" s="242"/>
      <c r="M234" s="310"/>
      <c r="N234" s="187">
        <f t="shared" si="3"/>
        <v>0</v>
      </c>
      <c r="O234" s="52"/>
      <c r="P234" s="52"/>
    </row>
    <row r="235" spans="1:16" x14ac:dyDescent="0.3">
      <c r="A235" s="29" t="str">
        <f>IF(L235&gt;0,COUNT($A$7:A234)+COUNT(DWV!$A$8:$A$300)+COUNT('Large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5" s="424"/>
      <c r="C235" s="425"/>
      <c r="D235" s="2" t="s">
        <v>4747</v>
      </c>
      <c r="E235" s="2">
        <v>22562380</v>
      </c>
      <c r="F235" s="66" t="s">
        <v>10556</v>
      </c>
      <c r="G235" s="2">
        <v>250</v>
      </c>
      <c r="H235" s="313" t="s">
        <v>6049</v>
      </c>
      <c r="I235" s="313" t="s">
        <v>5380</v>
      </c>
      <c r="J235" s="35">
        <v>10.14</v>
      </c>
      <c r="K235" s="230">
        <f>ROUND(J235*Order_Quote!$L$10,4)</f>
        <v>0</v>
      </c>
      <c r="L235" s="242"/>
      <c r="M235" s="310"/>
      <c r="N235" s="187">
        <f t="shared" si="3"/>
        <v>0</v>
      </c>
      <c r="O235" s="52"/>
      <c r="P235" s="52"/>
    </row>
    <row r="236" spans="1:16" x14ac:dyDescent="0.3">
      <c r="A236" s="29" t="str">
        <f>IF(L236&gt;0,COUNT($A$7:A235)+COUNT(DWV!$A$8:$A$300)+COUNT('Large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6" s="424"/>
      <c r="C236" s="425"/>
      <c r="D236" s="2" t="s">
        <v>4748</v>
      </c>
      <c r="E236" s="2">
        <v>22562398</v>
      </c>
      <c r="F236" s="66" t="s">
        <v>10557</v>
      </c>
      <c r="G236" s="2">
        <v>100</v>
      </c>
      <c r="H236" s="313" t="s">
        <v>6049</v>
      </c>
      <c r="I236" s="313" t="s">
        <v>5380</v>
      </c>
      <c r="J236" s="35">
        <v>17.61</v>
      </c>
      <c r="K236" s="230">
        <f>ROUND(J236*Order_Quote!$L$10,4)</f>
        <v>0</v>
      </c>
      <c r="L236" s="242"/>
      <c r="M236" s="310"/>
      <c r="N236" s="187">
        <f t="shared" si="3"/>
        <v>0</v>
      </c>
      <c r="O236" s="52"/>
      <c r="P236" s="52"/>
    </row>
    <row r="237" spans="1:16" x14ac:dyDescent="0.3">
      <c r="A237" s="29" t="str">
        <f>IF(L237&gt;0,COUNT($A$7:A236)+COUNT(DWV!$A$8:$A$300)+COUNT('Large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7" s="424"/>
      <c r="C237" s="425"/>
      <c r="D237" s="2" t="s">
        <v>4749</v>
      </c>
      <c r="E237" s="2">
        <v>22562401</v>
      </c>
      <c r="F237" s="66" t="s">
        <v>10558</v>
      </c>
      <c r="G237" s="2">
        <v>250</v>
      </c>
      <c r="H237" s="313" t="s">
        <v>6049</v>
      </c>
      <c r="I237" s="313" t="s">
        <v>5380</v>
      </c>
      <c r="J237" s="35">
        <v>17.61</v>
      </c>
      <c r="K237" s="230">
        <f>ROUND(J237*Order_Quote!$L$10,4)</f>
        <v>0</v>
      </c>
      <c r="L237" s="242"/>
      <c r="M237" s="310"/>
      <c r="N237" s="187">
        <f t="shared" si="3"/>
        <v>0</v>
      </c>
      <c r="O237" s="52"/>
      <c r="P237" s="52"/>
    </row>
    <row r="238" spans="1:16" x14ac:dyDescent="0.3">
      <c r="A238" s="29" t="str">
        <f>IF(L238&gt;0,COUNT($A$7:A237)+COUNT(DWV!$A$8:$A$300)+COUNT('Large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8" s="424"/>
      <c r="C238" s="425"/>
      <c r="D238" s="2" t="s">
        <v>4750</v>
      </c>
      <c r="E238" s="2">
        <v>22562410</v>
      </c>
      <c r="F238" s="66" t="s">
        <v>10559</v>
      </c>
      <c r="G238" s="2">
        <v>100</v>
      </c>
      <c r="H238" s="313" t="s">
        <v>6049</v>
      </c>
      <c r="I238" s="313" t="s">
        <v>5380</v>
      </c>
      <c r="J238" s="35">
        <v>17.61</v>
      </c>
      <c r="K238" s="230">
        <f>ROUND(J238*Order_Quote!$L$10,4)</f>
        <v>0</v>
      </c>
      <c r="L238" s="242"/>
      <c r="M238" s="310"/>
      <c r="N238" s="187">
        <f t="shared" si="3"/>
        <v>0</v>
      </c>
      <c r="O238" s="52"/>
      <c r="P238" s="52"/>
    </row>
    <row r="239" spans="1:16" x14ac:dyDescent="0.3">
      <c r="A239" s="29" t="str">
        <f>IF(L239&gt;0,COUNT($A$7:A238)+COUNT(DWV!$A$8:$A$300)+COUNT('Large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39" s="424"/>
      <c r="C239" s="425"/>
      <c r="D239" s="2" t="s">
        <v>4751</v>
      </c>
      <c r="E239" s="2">
        <v>22562428</v>
      </c>
      <c r="F239" s="66" t="s">
        <v>10560</v>
      </c>
      <c r="G239" s="2">
        <v>100</v>
      </c>
      <c r="H239" s="313" t="s">
        <v>6049</v>
      </c>
      <c r="I239" s="313" t="s">
        <v>5380</v>
      </c>
      <c r="J239" s="35">
        <v>17.61</v>
      </c>
      <c r="K239" s="230">
        <f>ROUND(J239*Order_Quote!$L$10,4)</f>
        <v>0</v>
      </c>
      <c r="L239" s="242"/>
      <c r="M239" s="310"/>
      <c r="N239" s="187">
        <f t="shared" si="3"/>
        <v>0</v>
      </c>
      <c r="O239" s="52"/>
      <c r="P239" s="52"/>
    </row>
    <row r="240" spans="1:16" x14ac:dyDescent="0.3">
      <c r="A240" s="29" t="str">
        <f>IF(L240&gt;0,COUNT($A$7:A239)+COUNT(DWV!$A$8:$A$300)+COUNT('Large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0" s="424"/>
      <c r="C240" s="425"/>
      <c r="D240" s="2" t="s">
        <v>4752</v>
      </c>
      <c r="E240" s="2">
        <v>22562436</v>
      </c>
      <c r="F240" s="66" t="s">
        <v>10561</v>
      </c>
      <c r="G240" s="2">
        <v>125</v>
      </c>
      <c r="H240" s="313" t="s">
        <v>6049</v>
      </c>
      <c r="I240" s="313" t="s">
        <v>5380</v>
      </c>
      <c r="J240" s="35">
        <v>20.6</v>
      </c>
      <c r="K240" s="230">
        <f>ROUND(J240*Order_Quote!$L$10,4)</f>
        <v>0</v>
      </c>
      <c r="L240" s="242"/>
      <c r="M240" s="310"/>
      <c r="N240" s="187">
        <f t="shared" si="3"/>
        <v>0</v>
      </c>
      <c r="O240" s="52"/>
      <c r="P240" s="52"/>
    </row>
    <row r="241" spans="1:16" x14ac:dyDescent="0.3">
      <c r="A241" s="29" t="str">
        <f>IF(L241&gt;0,COUNT($A$7:A240)+COUNT(DWV!$A$8:$A$300)+COUNT('Large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1" s="424"/>
      <c r="C241" s="425"/>
      <c r="D241" s="2" t="s">
        <v>4753</v>
      </c>
      <c r="E241" s="2">
        <v>22562444</v>
      </c>
      <c r="F241" s="66" t="s">
        <v>10562</v>
      </c>
      <c r="G241" s="2">
        <v>125</v>
      </c>
      <c r="H241" s="313" t="s">
        <v>6049</v>
      </c>
      <c r="I241" s="313" t="s">
        <v>5380</v>
      </c>
      <c r="J241" s="35">
        <v>20.6</v>
      </c>
      <c r="K241" s="230">
        <f>ROUND(J241*Order_Quote!$L$10,4)</f>
        <v>0</v>
      </c>
      <c r="L241" s="242"/>
      <c r="M241" s="310"/>
      <c r="N241" s="187">
        <f t="shared" si="3"/>
        <v>0</v>
      </c>
      <c r="O241" s="52"/>
      <c r="P241" s="52"/>
    </row>
    <row r="242" spans="1:16" x14ac:dyDescent="0.3">
      <c r="A242" s="29" t="str">
        <f>IF(L242&gt;0,COUNT($A$7:A241)+COUNT(DWV!$A$8:$A$300)+COUNT('Large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2" s="424"/>
      <c r="C242" s="425"/>
      <c r="D242" s="2" t="s">
        <v>4754</v>
      </c>
      <c r="E242" s="2">
        <v>22562452</v>
      </c>
      <c r="F242" s="66" t="s">
        <v>10563</v>
      </c>
      <c r="G242" s="2">
        <v>125</v>
      </c>
      <c r="H242" s="313" t="s">
        <v>6049</v>
      </c>
      <c r="I242" s="313" t="s">
        <v>5380</v>
      </c>
      <c r="J242" s="35">
        <v>20.6</v>
      </c>
      <c r="K242" s="230">
        <f>ROUND(J242*Order_Quote!$L$10,4)</f>
        <v>0</v>
      </c>
      <c r="L242" s="242"/>
      <c r="M242" s="310"/>
      <c r="N242" s="187">
        <f t="shared" si="3"/>
        <v>0</v>
      </c>
      <c r="O242" s="52"/>
      <c r="P242" s="52"/>
    </row>
    <row r="243" spans="1:16" x14ac:dyDescent="0.3">
      <c r="A243" s="29" t="str">
        <f>IF(L243&gt;0,COUNT($A$7:A242)+COUNT(DWV!$A$8:$A$300)+COUNT('Large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3" s="424"/>
      <c r="C243" s="425"/>
      <c r="D243" s="2" t="s">
        <v>4755</v>
      </c>
      <c r="E243" s="2">
        <v>22562460</v>
      </c>
      <c r="F243" s="66" t="s">
        <v>10564</v>
      </c>
      <c r="G243" s="2">
        <v>50</v>
      </c>
      <c r="H243" s="313" t="s">
        <v>6049</v>
      </c>
      <c r="I243" s="313" t="s">
        <v>5380</v>
      </c>
      <c r="J243" s="35">
        <v>29.54</v>
      </c>
      <c r="K243" s="230">
        <f>ROUND(J243*Order_Quote!$L$10,4)</f>
        <v>0</v>
      </c>
      <c r="L243" s="242"/>
      <c r="M243" s="310"/>
      <c r="N243" s="187">
        <f t="shared" si="3"/>
        <v>0</v>
      </c>
      <c r="O243" s="52"/>
      <c r="P243" s="52"/>
    </row>
    <row r="244" spans="1:16" x14ac:dyDescent="0.3">
      <c r="A244" s="29" t="str">
        <f>IF(L244&gt;0,COUNT($A$7:A243)+COUNT(DWV!$A$8:$A$300)+COUNT('Large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4" s="424"/>
      <c r="C244" s="425"/>
      <c r="D244" s="2" t="s">
        <v>4756</v>
      </c>
      <c r="E244" s="2">
        <v>22562479</v>
      </c>
      <c r="F244" s="66" t="s">
        <v>10565</v>
      </c>
      <c r="G244" s="2">
        <v>100</v>
      </c>
      <c r="H244" s="313" t="s">
        <v>6049</v>
      </c>
      <c r="I244" s="313" t="s">
        <v>5380</v>
      </c>
      <c r="J244" s="35">
        <v>29.54</v>
      </c>
      <c r="K244" s="230">
        <f>ROUND(J244*Order_Quote!$L$10,4)</f>
        <v>0</v>
      </c>
      <c r="L244" s="242"/>
      <c r="M244" s="310"/>
      <c r="N244" s="187">
        <f t="shared" si="3"/>
        <v>0</v>
      </c>
      <c r="O244" s="52"/>
      <c r="P244" s="52"/>
    </row>
    <row r="245" spans="1:16" x14ac:dyDescent="0.3">
      <c r="A245" s="29" t="str">
        <f>IF(L245&gt;0,COUNT($A$7:A244)+COUNT(DWV!$A$8:$A$300)+COUNT('Large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5" s="424"/>
      <c r="C245" s="425"/>
      <c r="D245" s="2" t="s">
        <v>4757</v>
      </c>
      <c r="E245" s="2">
        <v>22562487</v>
      </c>
      <c r="F245" s="66" t="s">
        <v>10566</v>
      </c>
      <c r="G245" s="2">
        <v>50</v>
      </c>
      <c r="H245" s="313" t="s">
        <v>6049</v>
      </c>
      <c r="I245" s="313" t="s">
        <v>5380</v>
      </c>
      <c r="J245" s="35">
        <v>29.54</v>
      </c>
      <c r="K245" s="230">
        <f>ROUND(J245*Order_Quote!$L$10,4)</f>
        <v>0</v>
      </c>
      <c r="L245" s="242"/>
      <c r="M245" s="310"/>
      <c r="N245" s="187">
        <f t="shared" si="3"/>
        <v>0</v>
      </c>
      <c r="O245" s="52"/>
      <c r="P245" s="52"/>
    </row>
    <row r="246" spans="1:16" x14ac:dyDescent="0.3">
      <c r="A246" s="29" t="str">
        <f>IF(L246&gt;0,COUNT($A$7:A245)+COUNT(DWV!$A$8:$A$300)+COUNT('Large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6" s="424"/>
      <c r="C246" s="425"/>
      <c r="D246" s="2" t="s">
        <v>4758</v>
      </c>
      <c r="E246" s="2">
        <v>22562495</v>
      </c>
      <c r="F246" s="66" t="s">
        <v>10567</v>
      </c>
      <c r="G246" s="2">
        <v>50</v>
      </c>
      <c r="H246" s="313" t="s">
        <v>6049</v>
      </c>
      <c r="I246" s="313" t="s">
        <v>5380</v>
      </c>
      <c r="J246" s="35">
        <v>29.54</v>
      </c>
      <c r="K246" s="230">
        <f>ROUND(J246*Order_Quote!$L$10,4)</f>
        <v>0</v>
      </c>
      <c r="L246" s="242"/>
      <c r="M246" s="310"/>
      <c r="N246" s="187">
        <f t="shared" si="3"/>
        <v>0</v>
      </c>
      <c r="O246" s="52"/>
      <c r="P246" s="52"/>
    </row>
    <row r="247" spans="1:16" x14ac:dyDescent="0.3">
      <c r="A247" s="29" t="str">
        <f>IF(L247&gt;0,COUNT($A$7:A246)+COUNT(DWV!$A$8:$A$300)+COUNT('Large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7" s="424"/>
      <c r="C247" s="425"/>
      <c r="D247" s="2" t="s">
        <v>4759</v>
      </c>
      <c r="E247" s="2">
        <v>22562509</v>
      </c>
      <c r="F247" s="66" t="s">
        <v>10568</v>
      </c>
      <c r="G247" s="2">
        <v>50</v>
      </c>
      <c r="H247" s="313" t="s">
        <v>6049</v>
      </c>
      <c r="I247" s="313" t="s">
        <v>5380</v>
      </c>
      <c r="J247" s="35">
        <v>42.68</v>
      </c>
      <c r="K247" s="230">
        <f>ROUND(J247*Order_Quote!$L$10,4)</f>
        <v>0</v>
      </c>
      <c r="L247" s="242"/>
      <c r="M247" s="310"/>
      <c r="N247" s="187">
        <f t="shared" si="3"/>
        <v>0</v>
      </c>
      <c r="O247" s="52"/>
      <c r="P247" s="52"/>
    </row>
    <row r="248" spans="1:16" x14ac:dyDescent="0.3">
      <c r="A248" s="29" t="str">
        <f>IF(L248&gt;0,COUNT($A$7:A247)+COUNT(DWV!$A$8:$A$300)+COUNT('Large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8" s="424"/>
      <c r="C248" s="425"/>
      <c r="D248" s="2" t="s">
        <v>4760</v>
      </c>
      <c r="E248" s="2">
        <v>22562517</v>
      </c>
      <c r="F248" s="66" t="s">
        <v>10569</v>
      </c>
      <c r="G248" s="2">
        <v>50</v>
      </c>
      <c r="H248" s="313" t="s">
        <v>6049</v>
      </c>
      <c r="I248" s="313" t="s">
        <v>5380</v>
      </c>
      <c r="J248" s="35">
        <v>42.68</v>
      </c>
      <c r="K248" s="230">
        <f>ROUND(J248*Order_Quote!$L$10,4)</f>
        <v>0</v>
      </c>
      <c r="L248" s="242"/>
      <c r="M248" s="310"/>
      <c r="N248" s="187">
        <f t="shared" si="3"/>
        <v>0</v>
      </c>
      <c r="O248" s="52"/>
      <c r="P248" s="52"/>
    </row>
    <row r="249" spans="1:16" x14ac:dyDescent="0.3">
      <c r="A249" s="29" t="str">
        <f>IF(L249&gt;0,COUNT($A$7:A248)+COUNT(DWV!$A$8:$A$300)+COUNT('Large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49" s="424"/>
      <c r="C249" s="425"/>
      <c r="D249" s="2" t="s">
        <v>4761</v>
      </c>
      <c r="E249" s="2">
        <v>22562525</v>
      </c>
      <c r="F249" s="66" t="s">
        <v>10570</v>
      </c>
      <c r="G249" s="2">
        <v>25</v>
      </c>
      <c r="H249" s="313" t="s">
        <v>6049</v>
      </c>
      <c r="I249" s="313" t="s">
        <v>5380</v>
      </c>
      <c r="J249" s="35">
        <v>48.6</v>
      </c>
      <c r="K249" s="230">
        <f>ROUND(J249*Order_Quote!$L$10,4)</f>
        <v>0</v>
      </c>
      <c r="L249" s="242"/>
      <c r="M249" s="310"/>
      <c r="N249" s="187">
        <f t="shared" si="3"/>
        <v>0</v>
      </c>
      <c r="O249" s="52"/>
      <c r="P249" s="52"/>
    </row>
    <row r="250" spans="1:16" x14ac:dyDescent="0.3">
      <c r="A250" s="29" t="str">
        <f>IF(L250&gt;0,COUNT($A$7:A249)+COUNT(DWV!$A$8:$A$300)+COUNT('Large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0" s="424"/>
      <c r="C250" s="425"/>
      <c r="D250" s="2" t="s">
        <v>4762</v>
      </c>
      <c r="E250" s="2">
        <v>22562533</v>
      </c>
      <c r="F250" s="66" t="s">
        <v>10571</v>
      </c>
      <c r="G250" s="2">
        <v>10</v>
      </c>
      <c r="H250" s="313" t="s">
        <v>6049</v>
      </c>
      <c r="I250" s="313" t="s">
        <v>5380</v>
      </c>
      <c r="J250" s="35">
        <v>53.95</v>
      </c>
      <c r="K250" s="230">
        <f>ROUND(J250*Order_Quote!$L$10,4)</f>
        <v>0</v>
      </c>
      <c r="L250" s="242"/>
      <c r="M250" s="310"/>
      <c r="N250" s="187">
        <f t="shared" si="3"/>
        <v>0</v>
      </c>
      <c r="O250" s="52"/>
      <c r="P250" s="52"/>
    </row>
    <row r="251" spans="1:16" x14ac:dyDescent="0.3">
      <c r="A251" s="29" t="str">
        <f>IF(L251&gt;0,COUNT($A$7:A250)+COUNT(DWV!$A$8:$A$300)+COUNT('Large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1" s="422"/>
      <c r="C251" s="423"/>
      <c r="D251" s="2" t="s">
        <v>4763</v>
      </c>
      <c r="E251" s="2">
        <v>22562541</v>
      </c>
      <c r="F251" s="66" t="s">
        <v>10572</v>
      </c>
      <c r="G251" s="2">
        <v>10</v>
      </c>
      <c r="H251" s="313" t="s">
        <v>6049</v>
      </c>
      <c r="I251" s="313" t="s">
        <v>5380</v>
      </c>
      <c r="J251" s="35">
        <v>95.87</v>
      </c>
      <c r="K251" s="230">
        <f>ROUND(J251*Order_Quote!$L$10,4)</f>
        <v>0</v>
      </c>
      <c r="L251" s="242"/>
      <c r="M251" s="310"/>
      <c r="N251" s="187">
        <f t="shared" si="3"/>
        <v>0</v>
      </c>
      <c r="O251" s="52"/>
      <c r="P251" s="52"/>
    </row>
    <row r="252" spans="1:16" x14ac:dyDescent="0.3">
      <c r="A252" s="29" t="str">
        <f>IF(L252&gt;0,COUNT($A$7:A251)+COUNT(DWV!$A$8:$A$300)+COUNT('Large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2" s="420"/>
      <c r="C252" s="421"/>
      <c r="D252" s="2" t="s">
        <v>4764</v>
      </c>
      <c r="E252" s="2">
        <v>22562550</v>
      </c>
      <c r="F252" s="66" t="s">
        <v>10573</v>
      </c>
      <c r="G252" s="2">
        <v>500</v>
      </c>
      <c r="H252" s="313" t="s">
        <v>6049</v>
      </c>
      <c r="I252" s="313" t="s">
        <v>5380</v>
      </c>
      <c r="J252" s="35">
        <v>5.56</v>
      </c>
      <c r="K252" s="230">
        <f>ROUND(J252*Order_Quote!$L$10,4)</f>
        <v>0</v>
      </c>
      <c r="L252" s="242"/>
      <c r="M252" s="310"/>
      <c r="N252" s="187">
        <f t="shared" si="3"/>
        <v>0</v>
      </c>
      <c r="O252" s="52"/>
      <c r="P252" s="52"/>
    </row>
    <row r="253" spans="1:16" x14ac:dyDescent="0.3">
      <c r="A253" s="29" t="str">
        <f>IF(L253&gt;0,COUNT($A$7:A252)+COUNT(DWV!$A$8:$A$300)+COUNT('Large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3" s="424"/>
      <c r="C253" s="425"/>
      <c r="D253" s="2" t="s">
        <v>4765</v>
      </c>
      <c r="E253" s="2">
        <v>22562568</v>
      </c>
      <c r="F253" s="66" t="s">
        <v>10574</v>
      </c>
      <c r="G253" s="2">
        <v>500</v>
      </c>
      <c r="H253" s="313" t="s">
        <v>6049</v>
      </c>
      <c r="I253" s="313" t="s">
        <v>5380</v>
      </c>
      <c r="J253" s="35">
        <v>5.56</v>
      </c>
      <c r="K253" s="230">
        <f>ROUND(J253*Order_Quote!$L$10,4)</f>
        <v>0</v>
      </c>
      <c r="L253" s="242"/>
      <c r="M253" s="310"/>
      <c r="N253" s="187">
        <f t="shared" si="3"/>
        <v>0</v>
      </c>
      <c r="O253" s="52"/>
      <c r="P253" s="52"/>
    </row>
    <row r="254" spans="1:16" x14ac:dyDescent="0.3">
      <c r="A254" s="29" t="str">
        <f>IF(L254&gt;0,COUNT($A$7:A253)+COUNT(DWV!$A$8:$A$300)+COUNT('Large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4" s="424"/>
      <c r="C254" s="425"/>
      <c r="D254" s="2" t="s">
        <v>4766</v>
      </c>
      <c r="E254" s="2">
        <v>22562576</v>
      </c>
      <c r="F254" s="66" t="s">
        <v>10575</v>
      </c>
      <c r="G254" s="2">
        <v>250</v>
      </c>
      <c r="H254" s="313" t="s">
        <v>6049</v>
      </c>
      <c r="I254" s="313" t="s">
        <v>5380</v>
      </c>
      <c r="J254" s="35">
        <v>2.0299999999999998</v>
      </c>
      <c r="K254" s="230">
        <f>ROUND(J254*Order_Quote!$L$10,4)</f>
        <v>0</v>
      </c>
      <c r="L254" s="242"/>
      <c r="M254" s="310"/>
      <c r="N254" s="187">
        <f t="shared" si="3"/>
        <v>0</v>
      </c>
      <c r="O254" s="52"/>
      <c r="P254" s="52"/>
    </row>
    <row r="255" spans="1:16" x14ac:dyDescent="0.3">
      <c r="A255" s="29" t="str">
        <f>IF(L255&gt;0,COUNT($A$7:A254)+COUNT(DWV!$A$8:$A$300)+COUNT('Large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5" s="424"/>
      <c r="C255" s="425"/>
      <c r="D255" s="2" t="s">
        <v>4767</v>
      </c>
      <c r="E255" s="2">
        <v>22562584</v>
      </c>
      <c r="F255" s="66" t="s">
        <v>10576</v>
      </c>
      <c r="G255" s="2">
        <v>250</v>
      </c>
      <c r="H255" s="313" t="s">
        <v>6049</v>
      </c>
      <c r="I255" s="313" t="s">
        <v>5380</v>
      </c>
      <c r="J255" s="35">
        <v>5.82</v>
      </c>
      <c r="K255" s="230">
        <f>ROUND(J255*Order_Quote!$L$10,4)</f>
        <v>0</v>
      </c>
      <c r="L255" s="242"/>
      <c r="M255" s="310"/>
      <c r="N255" s="187">
        <f t="shared" si="3"/>
        <v>0</v>
      </c>
      <c r="O255" s="52"/>
      <c r="P255" s="52"/>
    </row>
    <row r="256" spans="1:16" x14ac:dyDescent="0.3">
      <c r="A256" s="29" t="str">
        <f>IF(L256&gt;0,COUNT($A$7:A255)+COUNT(DWV!$A$8:$A$300)+COUNT('Large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6" s="424"/>
      <c r="C256" s="425"/>
      <c r="D256" s="2" t="s">
        <v>4768</v>
      </c>
      <c r="E256" s="2">
        <v>22562592</v>
      </c>
      <c r="F256" s="66" t="s">
        <v>10577</v>
      </c>
      <c r="G256" s="2">
        <v>250</v>
      </c>
      <c r="H256" s="313" t="s">
        <v>6049</v>
      </c>
      <c r="I256" s="313" t="s">
        <v>5380</v>
      </c>
      <c r="J256" s="35">
        <v>5.82</v>
      </c>
      <c r="K256" s="230">
        <f>ROUND(J256*Order_Quote!$L$10,4)</f>
        <v>0</v>
      </c>
      <c r="L256" s="242"/>
      <c r="M256" s="310"/>
      <c r="N256" s="187">
        <f t="shared" si="3"/>
        <v>0</v>
      </c>
      <c r="O256" s="52"/>
      <c r="P256" s="52"/>
    </row>
    <row r="257" spans="1:16" x14ac:dyDescent="0.3">
      <c r="A257" s="29" t="str">
        <f>IF(L257&gt;0,COUNT($A$7:A256)+COUNT(DWV!$A$8:$A$300)+COUNT('Large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7" s="424"/>
      <c r="C257" s="425"/>
      <c r="D257" s="2" t="s">
        <v>4769</v>
      </c>
      <c r="E257" s="2">
        <v>22562606</v>
      </c>
      <c r="F257" s="66" t="s">
        <v>10578</v>
      </c>
      <c r="G257" s="2">
        <v>100</v>
      </c>
      <c r="H257" s="313" t="s">
        <v>6049</v>
      </c>
      <c r="I257" s="313" t="s">
        <v>5380</v>
      </c>
      <c r="J257" s="35">
        <v>9.11</v>
      </c>
      <c r="K257" s="230">
        <f>ROUND(J257*Order_Quote!$L$10,4)</f>
        <v>0</v>
      </c>
      <c r="L257" s="242"/>
      <c r="M257" s="310"/>
      <c r="N257" s="187">
        <f t="shared" si="3"/>
        <v>0</v>
      </c>
      <c r="O257" s="52"/>
      <c r="P257" s="52"/>
    </row>
    <row r="258" spans="1:16" x14ac:dyDescent="0.3">
      <c r="A258" s="29" t="str">
        <f>IF(L258&gt;0,COUNT($A$7:A257)+COUNT(DWV!$A$8:$A$300)+COUNT('Large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8" s="424"/>
      <c r="C258" s="425"/>
      <c r="D258" s="2" t="s">
        <v>4770</v>
      </c>
      <c r="E258" s="2">
        <v>22562614</v>
      </c>
      <c r="F258" s="66" t="s">
        <v>10579</v>
      </c>
      <c r="G258" s="2">
        <v>100</v>
      </c>
      <c r="H258" s="313" t="s">
        <v>6049</v>
      </c>
      <c r="I258" s="313" t="s">
        <v>5380</v>
      </c>
      <c r="J258" s="35">
        <v>9.11</v>
      </c>
      <c r="K258" s="230">
        <f>ROUND(J258*Order_Quote!$L$10,4)</f>
        <v>0</v>
      </c>
      <c r="L258" s="242"/>
      <c r="M258" s="310"/>
      <c r="N258" s="187">
        <f t="shared" si="3"/>
        <v>0</v>
      </c>
      <c r="O258" s="52"/>
      <c r="P258" s="52"/>
    </row>
    <row r="259" spans="1:16" x14ac:dyDescent="0.3">
      <c r="A259" s="29" t="str">
        <f>IF(L259&gt;0,COUNT($A$7:A258)+COUNT(DWV!$A$8:$A$300)+COUNT('Large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59" s="424"/>
      <c r="C259" s="425"/>
      <c r="D259" s="2" t="s">
        <v>4771</v>
      </c>
      <c r="E259" s="2">
        <v>22562622</v>
      </c>
      <c r="F259" s="66" t="s">
        <v>10580</v>
      </c>
      <c r="G259" s="2">
        <v>150</v>
      </c>
      <c r="H259" s="313" t="s">
        <v>6049</v>
      </c>
      <c r="I259" s="313" t="s">
        <v>5380</v>
      </c>
      <c r="J259" s="35">
        <v>9.11</v>
      </c>
      <c r="K259" s="230">
        <f>ROUND(J259*Order_Quote!$L$10,4)</f>
        <v>0</v>
      </c>
      <c r="L259" s="242"/>
      <c r="M259" s="310"/>
      <c r="N259" s="187">
        <f t="shared" si="3"/>
        <v>0</v>
      </c>
      <c r="O259" s="52"/>
      <c r="P259" s="52"/>
    </row>
    <row r="260" spans="1:16" x14ac:dyDescent="0.3">
      <c r="A260" s="29" t="str">
        <f>IF(L260&gt;0,COUNT($A$7:A259)+COUNT(DWV!$A$8:$A$300)+COUNT('Large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0" s="424"/>
      <c r="C260" s="425"/>
      <c r="D260" s="2" t="s">
        <v>4772</v>
      </c>
      <c r="E260" s="2">
        <v>22562630</v>
      </c>
      <c r="F260" s="66" t="s">
        <v>10581</v>
      </c>
      <c r="G260" s="2">
        <v>100</v>
      </c>
      <c r="H260" s="313" t="s">
        <v>6049</v>
      </c>
      <c r="I260" s="313" t="s">
        <v>5380</v>
      </c>
      <c r="J260" s="35">
        <v>12.41</v>
      </c>
      <c r="K260" s="230">
        <f>ROUND(J260*Order_Quote!$L$10,4)</f>
        <v>0</v>
      </c>
      <c r="L260" s="242"/>
      <c r="M260" s="310"/>
      <c r="N260" s="187">
        <f t="shared" si="3"/>
        <v>0</v>
      </c>
      <c r="O260" s="52"/>
      <c r="P260" s="52"/>
    </row>
    <row r="261" spans="1:16" x14ac:dyDescent="0.3">
      <c r="A261" s="29" t="str">
        <f>IF(L261&gt;0,COUNT($A$7:A260)+COUNT(DWV!$A$8:$A$300)+COUNT('Large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1" s="424"/>
      <c r="C261" s="425"/>
      <c r="D261" s="2" t="s">
        <v>4773</v>
      </c>
      <c r="E261" s="2">
        <v>22562649</v>
      </c>
      <c r="F261" s="66" t="s">
        <v>10582</v>
      </c>
      <c r="G261" s="2">
        <v>100</v>
      </c>
      <c r="H261" s="313" t="s">
        <v>6049</v>
      </c>
      <c r="I261" s="313" t="s">
        <v>5380</v>
      </c>
      <c r="J261" s="35">
        <v>12.41</v>
      </c>
      <c r="K261" s="230">
        <f>ROUND(J261*Order_Quote!$L$10,4)</f>
        <v>0</v>
      </c>
      <c r="L261" s="242"/>
      <c r="M261" s="310"/>
      <c r="N261" s="187">
        <f t="shared" si="3"/>
        <v>0</v>
      </c>
      <c r="O261" s="52"/>
      <c r="P261" s="52"/>
    </row>
    <row r="262" spans="1:16" x14ac:dyDescent="0.3">
      <c r="A262" s="29" t="str">
        <f>IF(L262&gt;0,COUNT($A$7:A261)+COUNT(DWV!$A$8:$A$300)+COUNT('Large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2" s="424"/>
      <c r="C262" s="425"/>
      <c r="D262" s="2" t="s">
        <v>4774</v>
      </c>
      <c r="E262" s="2">
        <v>22562657</v>
      </c>
      <c r="F262" s="66" t="s">
        <v>10583</v>
      </c>
      <c r="G262" s="2">
        <v>100</v>
      </c>
      <c r="H262" s="313" t="s">
        <v>6049</v>
      </c>
      <c r="I262" s="313" t="s">
        <v>5380</v>
      </c>
      <c r="J262" s="35">
        <v>12.41</v>
      </c>
      <c r="K262" s="230">
        <f>ROUND(J262*Order_Quote!$L$10,4)</f>
        <v>0</v>
      </c>
      <c r="L262" s="242"/>
      <c r="M262" s="310"/>
      <c r="N262" s="187">
        <f t="shared" si="3"/>
        <v>0</v>
      </c>
      <c r="O262" s="52"/>
      <c r="P262" s="52"/>
    </row>
    <row r="263" spans="1:16" x14ac:dyDescent="0.3">
      <c r="A263" s="29" t="str">
        <f>IF(L263&gt;0,COUNT($A$7:A262)+COUNT(DWV!$A$8:$A$300)+COUNT('Large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3" s="424"/>
      <c r="C263" s="425"/>
      <c r="D263" s="2" t="s">
        <v>4775</v>
      </c>
      <c r="E263" s="2">
        <v>22562665</v>
      </c>
      <c r="F263" s="66" t="s">
        <v>10584</v>
      </c>
      <c r="G263" s="2">
        <v>100</v>
      </c>
      <c r="H263" s="313" t="s">
        <v>6049</v>
      </c>
      <c r="I263" s="313" t="s">
        <v>5380</v>
      </c>
      <c r="J263" s="35">
        <v>12.41</v>
      </c>
      <c r="K263" s="230">
        <f>ROUND(J263*Order_Quote!$L$10,4)</f>
        <v>0</v>
      </c>
      <c r="L263" s="242"/>
      <c r="M263" s="310"/>
      <c r="N263" s="187">
        <f t="shared" si="3"/>
        <v>0</v>
      </c>
      <c r="O263" s="52"/>
      <c r="P263" s="52"/>
    </row>
    <row r="264" spans="1:16" x14ac:dyDescent="0.3">
      <c r="A264" s="29" t="str">
        <f>IF(L264&gt;0,COUNT($A$7:A263)+COUNT(DWV!$A$8:$A$300)+COUNT('Large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4" s="424"/>
      <c r="C264" s="425"/>
      <c r="D264" s="2" t="s">
        <v>4776</v>
      </c>
      <c r="E264" s="2">
        <v>22562673</v>
      </c>
      <c r="F264" s="66" t="s">
        <v>10585</v>
      </c>
      <c r="G264" s="2">
        <v>50</v>
      </c>
      <c r="H264" s="313" t="s">
        <v>6049</v>
      </c>
      <c r="I264" s="313" t="s">
        <v>5380</v>
      </c>
      <c r="J264" s="35">
        <v>17.690000000000001</v>
      </c>
      <c r="K264" s="230">
        <f>ROUND(J264*Order_Quote!$L$10,4)</f>
        <v>0</v>
      </c>
      <c r="L264" s="242"/>
      <c r="M264" s="310"/>
      <c r="N264" s="187">
        <f t="shared" ref="N264:N327" si="4">L264/G264</f>
        <v>0</v>
      </c>
      <c r="O264" s="52"/>
      <c r="P264" s="52"/>
    </row>
    <row r="265" spans="1:16" x14ac:dyDescent="0.3">
      <c r="A265" s="29" t="str">
        <f>IF(L265&gt;0,COUNT($A$7:A264)+COUNT(DWV!$A$8:$A$300)+COUNT('Large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5" s="424"/>
      <c r="C265" s="425"/>
      <c r="D265" s="2" t="s">
        <v>4777</v>
      </c>
      <c r="E265" s="2">
        <v>22562681</v>
      </c>
      <c r="F265" s="66" t="s">
        <v>10586</v>
      </c>
      <c r="G265" s="2">
        <v>50</v>
      </c>
      <c r="H265" s="313" t="s">
        <v>6049</v>
      </c>
      <c r="I265" s="313" t="s">
        <v>5380</v>
      </c>
      <c r="J265" s="35">
        <v>17.690000000000001</v>
      </c>
      <c r="K265" s="230">
        <f>ROUND(J265*Order_Quote!$L$10,4)</f>
        <v>0</v>
      </c>
      <c r="L265" s="242"/>
      <c r="M265" s="310"/>
      <c r="N265" s="187">
        <f t="shared" si="4"/>
        <v>0</v>
      </c>
      <c r="O265" s="52"/>
      <c r="P265" s="52"/>
    </row>
    <row r="266" spans="1:16" x14ac:dyDescent="0.3">
      <c r="A266" s="29" t="str">
        <f>IF(L266&gt;0,COUNT($A$7:A265)+COUNT(DWV!$A$8:$A$300)+COUNT('Large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6" s="424"/>
      <c r="C266" s="425"/>
      <c r="D266" s="2" t="s">
        <v>4778</v>
      </c>
      <c r="E266" s="2">
        <v>22562690</v>
      </c>
      <c r="F266" s="66" t="s">
        <v>10587</v>
      </c>
      <c r="G266" s="2">
        <v>50</v>
      </c>
      <c r="H266" s="313" t="s">
        <v>6049</v>
      </c>
      <c r="I266" s="313" t="s">
        <v>5380</v>
      </c>
      <c r="J266" s="35">
        <v>17.690000000000001</v>
      </c>
      <c r="K266" s="230">
        <f>ROUND(J266*Order_Quote!$L$10,4)</f>
        <v>0</v>
      </c>
      <c r="L266" s="242"/>
      <c r="M266" s="310"/>
      <c r="N266" s="187">
        <f t="shared" si="4"/>
        <v>0</v>
      </c>
      <c r="O266" s="52"/>
      <c r="P266" s="52"/>
    </row>
    <row r="267" spans="1:16" x14ac:dyDescent="0.3">
      <c r="A267" s="29" t="str">
        <f>IF(L267&gt;0,COUNT($A$7:A266)+COUNT(DWV!$A$8:$A$300)+COUNT('Large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7" s="424"/>
      <c r="C267" s="425"/>
      <c r="D267" s="2" t="s">
        <v>4779</v>
      </c>
      <c r="E267" s="2">
        <v>22562703</v>
      </c>
      <c r="F267" s="66" t="s">
        <v>10588</v>
      </c>
      <c r="G267" s="2">
        <v>50</v>
      </c>
      <c r="H267" s="313" t="s">
        <v>6049</v>
      </c>
      <c r="I267" s="313" t="s">
        <v>5380</v>
      </c>
      <c r="J267" s="35">
        <v>17.690000000000001</v>
      </c>
      <c r="K267" s="230">
        <f>ROUND(J267*Order_Quote!$L$10,4)</f>
        <v>0</v>
      </c>
      <c r="L267" s="242"/>
      <c r="M267" s="310"/>
      <c r="N267" s="187">
        <f t="shared" si="4"/>
        <v>0</v>
      </c>
      <c r="O267" s="52"/>
      <c r="P267" s="52"/>
    </row>
    <row r="268" spans="1:16" x14ac:dyDescent="0.3">
      <c r="A268" s="29" t="str">
        <f>IF(L268&gt;0,COUNT($A$7:A267)+COUNT(DWV!$A$8:$A$300)+COUNT('Large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8" s="424"/>
      <c r="C268" s="425"/>
      <c r="D268" s="2" t="s">
        <v>4780</v>
      </c>
      <c r="E268" s="2">
        <v>22562711</v>
      </c>
      <c r="F268" s="66" t="s">
        <v>10589</v>
      </c>
      <c r="G268" s="2">
        <v>50</v>
      </c>
      <c r="H268" s="313" t="s">
        <v>6049</v>
      </c>
      <c r="I268" s="313" t="s">
        <v>5380</v>
      </c>
      <c r="J268" s="35">
        <v>17.690000000000001</v>
      </c>
      <c r="K268" s="230">
        <f>ROUND(J268*Order_Quote!$L$10,4)</f>
        <v>0</v>
      </c>
      <c r="L268" s="242"/>
      <c r="M268" s="310"/>
      <c r="N268" s="187">
        <f t="shared" si="4"/>
        <v>0</v>
      </c>
      <c r="O268" s="52"/>
      <c r="P268" s="52"/>
    </row>
    <row r="269" spans="1:16" x14ac:dyDescent="0.3">
      <c r="A269" s="29" t="str">
        <f>IF(L269&gt;0,COUNT($A$7:A268)+COUNT(DWV!$A$8:$A$300)+COUNT('Large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69" s="424"/>
      <c r="C269" s="425"/>
      <c r="D269" s="2" t="s">
        <v>4781</v>
      </c>
      <c r="E269" s="2">
        <v>22562720</v>
      </c>
      <c r="F269" s="66" t="s">
        <v>10590</v>
      </c>
      <c r="G269" s="2">
        <v>25</v>
      </c>
      <c r="H269" s="313" t="s">
        <v>6049</v>
      </c>
      <c r="I269" s="313" t="s">
        <v>5380</v>
      </c>
      <c r="J269" s="35">
        <v>41.09</v>
      </c>
      <c r="K269" s="230">
        <f>ROUND(J269*Order_Quote!$L$10,4)</f>
        <v>0</v>
      </c>
      <c r="L269" s="242"/>
      <c r="M269" s="310"/>
      <c r="N269" s="187">
        <f t="shared" si="4"/>
        <v>0</v>
      </c>
      <c r="O269" s="52"/>
      <c r="P269" s="52"/>
    </row>
    <row r="270" spans="1:16" x14ac:dyDescent="0.3">
      <c r="A270" s="29" t="str">
        <f>IF(L270&gt;0,COUNT($A$7:A269)+COUNT(DWV!$A$8:$A$300)+COUNT('Large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0" s="424"/>
      <c r="C270" s="425"/>
      <c r="D270" s="2" t="s">
        <v>4782</v>
      </c>
      <c r="E270" s="2">
        <v>22562738</v>
      </c>
      <c r="F270" s="66" t="s">
        <v>10591</v>
      </c>
      <c r="G270" s="2">
        <v>25</v>
      </c>
      <c r="H270" s="313" t="s">
        <v>6049</v>
      </c>
      <c r="I270" s="313" t="s">
        <v>5380</v>
      </c>
      <c r="J270" s="35">
        <v>41.09</v>
      </c>
      <c r="K270" s="230">
        <f>ROUND(J270*Order_Quote!$L$10,4)</f>
        <v>0</v>
      </c>
      <c r="L270" s="242"/>
      <c r="M270" s="310"/>
      <c r="N270" s="187">
        <f t="shared" si="4"/>
        <v>0</v>
      </c>
      <c r="O270" s="52"/>
      <c r="P270" s="52"/>
    </row>
    <row r="271" spans="1:16" x14ac:dyDescent="0.3">
      <c r="A271" s="29" t="str">
        <f>IF(L271&gt;0,COUNT($A$7:A270)+COUNT(DWV!$A$8:$A$300)+COUNT('Large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1" s="424"/>
      <c r="C271" s="425"/>
      <c r="D271" s="2" t="s">
        <v>4783</v>
      </c>
      <c r="E271" s="2">
        <v>22562746</v>
      </c>
      <c r="F271" s="66" t="s">
        <v>10592</v>
      </c>
      <c r="G271" s="2">
        <v>25</v>
      </c>
      <c r="H271" s="313" t="s">
        <v>6049</v>
      </c>
      <c r="I271" s="313" t="s">
        <v>5380</v>
      </c>
      <c r="J271" s="35">
        <v>41.09</v>
      </c>
      <c r="K271" s="230">
        <f>ROUND(J271*Order_Quote!$L$10,4)</f>
        <v>0</v>
      </c>
      <c r="L271" s="242"/>
      <c r="M271" s="310"/>
      <c r="N271" s="187">
        <f t="shared" si="4"/>
        <v>0</v>
      </c>
      <c r="O271" s="52"/>
      <c r="P271" s="52"/>
    </row>
    <row r="272" spans="1:16" x14ac:dyDescent="0.3">
      <c r="A272" s="29" t="str">
        <f>IF(L272&gt;0,COUNT($A$7:A271)+COUNT(DWV!$A$8:$A$300)+COUNT('Large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2" s="424"/>
      <c r="C272" s="425"/>
      <c r="D272" s="2" t="s">
        <v>4784</v>
      </c>
      <c r="E272" s="2">
        <v>22562754</v>
      </c>
      <c r="F272" s="66" t="s">
        <v>10593</v>
      </c>
      <c r="G272" s="2">
        <v>25</v>
      </c>
      <c r="H272" s="313" t="s">
        <v>6049</v>
      </c>
      <c r="I272" s="313" t="s">
        <v>5380</v>
      </c>
      <c r="J272" s="35">
        <v>30.73</v>
      </c>
      <c r="K272" s="230">
        <f>ROUND(J272*Order_Quote!$L$10,4)</f>
        <v>0</v>
      </c>
      <c r="L272" s="242"/>
      <c r="M272" s="310"/>
      <c r="N272" s="187">
        <f t="shared" si="4"/>
        <v>0</v>
      </c>
      <c r="O272" s="52"/>
      <c r="P272" s="52"/>
    </row>
    <row r="273" spans="1:16" x14ac:dyDescent="0.3">
      <c r="A273" s="29" t="str">
        <f>IF(L273&gt;0,COUNT($A$7:A272)+COUNT(DWV!$A$8:$A$300)+COUNT('Large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3" s="424"/>
      <c r="C273" s="425"/>
      <c r="D273" s="2" t="s">
        <v>4785</v>
      </c>
      <c r="E273" s="2">
        <v>22562762</v>
      </c>
      <c r="F273" s="66" t="s">
        <v>10594</v>
      </c>
      <c r="G273" s="2">
        <v>25</v>
      </c>
      <c r="H273" s="313" t="s">
        <v>6049</v>
      </c>
      <c r="I273" s="313" t="s">
        <v>5380</v>
      </c>
      <c r="J273" s="35">
        <v>30.73</v>
      </c>
      <c r="K273" s="230">
        <f>ROUND(J273*Order_Quote!$L$10,4)</f>
        <v>0</v>
      </c>
      <c r="L273" s="242"/>
      <c r="M273" s="310"/>
      <c r="N273" s="187">
        <f t="shared" si="4"/>
        <v>0</v>
      </c>
      <c r="O273" s="52"/>
      <c r="P273" s="52"/>
    </row>
    <row r="274" spans="1:16" x14ac:dyDescent="0.3">
      <c r="A274" s="29" t="str">
        <f>IF(L274&gt;0,COUNT($A$7:A273)+COUNT(DWV!$A$8:$A$300)+COUNT('Large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4" s="424"/>
      <c r="C274" s="425"/>
      <c r="D274" s="2" t="s">
        <v>4786</v>
      </c>
      <c r="E274" s="2">
        <v>22562770</v>
      </c>
      <c r="F274" s="66" t="s">
        <v>10595</v>
      </c>
      <c r="G274" s="2">
        <v>25</v>
      </c>
      <c r="H274" s="313" t="s">
        <v>6049</v>
      </c>
      <c r="I274" s="313" t="s">
        <v>5380</v>
      </c>
      <c r="J274" s="35">
        <v>30.73</v>
      </c>
      <c r="K274" s="230">
        <f>ROUND(J274*Order_Quote!$L$10,4)</f>
        <v>0</v>
      </c>
      <c r="L274" s="242"/>
      <c r="M274" s="310"/>
      <c r="N274" s="187">
        <f t="shared" si="4"/>
        <v>0</v>
      </c>
      <c r="O274" s="52"/>
      <c r="P274" s="52"/>
    </row>
    <row r="275" spans="1:16" x14ac:dyDescent="0.3">
      <c r="A275" s="29" t="str">
        <f>IF(L275&gt;0,COUNT($A$7:A274)+COUNT(DWV!$A$8:$A$300)+COUNT('Large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5" s="424"/>
      <c r="C275" s="425"/>
      <c r="D275" s="2" t="s">
        <v>4787</v>
      </c>
      <c r="E275" s="2">
        <v>22562789</v>
      </c>
      <c r="F275" s="66" t="s">
        <v>10596</v>
      </c>
      <c r="G275" s="2">
        <v>25</v>
      </c>
      <c r="H275" s="313" t="s">
        <v>6049</v>
      </c>
      <c r="I275" s="313" t="s">
        <v>5380</v>
      </c>
      <c r="J275" s="35">
        <v>48.75</v>
      </c>
      <c r="K275" s="230">
        <f>ROUND(J275*Order_Quote!$L$10,4)</f>
        <v>0</v>
      </c>
      <c r="L275" s="242"/>
      <c r="M275" s="310"/>
      <c r="N275" s="187">
        <f t="shared" si="4"/>
        <v>0</v>
      </c>
      <c r="O275" s="52"/>
      <c r="P275" s="52"/>
    </row>
    <row r="276" spans="1:16" x14ac:dyDescent="0.3">
      <c r="A276" s="29" t="str">
        <f>IF(L276&gt;0,COUNT($A$7:A275)+COUNT(DWV!$A$8:$A$300)+COUNT('Large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6" s="424"/>
      <c r="C276" s="425"/>
      <c r="D276" s="2" t="s">
        <v>4788</v>
      </c>
      <c r="E276" s="2">
        <v>22562797</v>
      </c>
      <c r="F276" s="66" t="s">
        <v>10597</v>
      </c>
      <c r="G276" s="2">
        <v>25</v>
      </c>
      <c r="H276" s="313" t="s">
        <v>6049</v>
      </c>
      <c r="I276" s="313" t="s">
        <v>5380</v>
      </c>
      <c r="J276" s="35">
        <v>48.75</v>
      </c>
      <c r="K276" s="230">
        <f>ROUND(J276*Order_Quote!$L$10,4)</f>
        <v>0</v>
      </c>
      <c r="L276" s="242"/>
      <c r="M276" s="310"/>
      <c r="N276" s="187">
        <f t="shared" si="4"/>
        <v>0</v>
      </c>
      <c r="O276" s="52"/>
      <c r="P276" s="52"/>
    </row>
    <row r="277" spans="1:16" x14ac:dyDescent="0.3">
      <c r="A277" s="29" t="str">
        <f>IF(L277&gt;0,COUNT($A$7:A276)+COUNT(DWV!$A$8:$A$300)+COUNT('Large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7" s="424"/>
      <c r="C277" s="425"/>
      <c r="D277" s="2" t="s">
        <v>4789</v>
      </c>
      <c r="E277" s="2">
        <v>22562800</v>
      </c>
      <c r="F277" s="66" t="s">
        <v>10598</v>
      </c>
      <c r="G277" s="2">
        <v>25</v>
      </c>
      <c r="H277" s="313" t="s">
        <v>6049</v>
      </c>
      <c r="I277" s="313" t="s">
        <v>5380</v>
      </c>
      <c r="J277" s="35">
        <v>48.75</v>
      </c>
      <c r="K277" s="230">
        <f>ROUND(J277*Order_Quote!$L$10,4)</f>
        <v>0</v>
      </c>
      <c r="L277" s="242"/>
      <c r="M277" s="310"/>
      <c r="N277" s="187">
        <f t="shared" si="4"/>
        <v>0</v>
      </c>
      <c r="O277" s="52"/>
      <c r="P277" s="52"/>
    </row>
    <row r="278" spans="1:16" x14ac:dyDescent="0.3">
      <c r="A278" s="29" t="str">
        <f>IF(L278&gt;0,COUNT($A$7:A277)+COUNT(DWV!$A$8:$A$300)+COUNT('Large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8" s="424"/>
      <c r="C278" s="425"/>
      <c r="D278" s="2" t="s">
        <v>4790</v>
      </c>
      <c r="E278" s="2">
        <v>22562819</v>
      </c>
      <c r="F278" s="66" t="s">
        <v>10599</v>
      </c>
      <c r="G278" s="2">
        <v>25</v>
      </c>
      <c r="H278" s="313" t="s">
        <v>6049</v>
      </c>
      <c r="I278" s="313" t="s">
        <v>5380</v>
      </c>
      <c r="J278" s="35">
        <v>48.75</v>
      </c>
      <c r="K278" s="230">
        <f>ROUND(J278*Order_Quote!$L$10,4)</f>
        <v>0</v>
      </c>
      <c r="L278" s="242"/>
      <c r="M278" s="310"/>
      <c r="N278" s="187">
        <f t="shared" si="4"/>
        <v>0</v>
      </c>
      <c r="O278" s="52"/>
      <c r="P278" s="52"/>
    </row>
    <row r="279" spans="1:16" x14ac:dyDescent="0.3">
      <c r="A279" s="29" t="str">
        <f>IF(L279&gt;0,COUNT($A$7:A278)+COUNT(DWV!$A$8:$A$300)+COUNT('Large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79" s="424"/>
      <c r="C279" s="425"/>
      <c r="D279" s="2" t="s">
        <v>4791</v>
      </c>
      <c r="E279" s="2">
        <v>22562827</v>
      </c>
      <c r="F279" s="66" t="s">
        <v>10600</v>
      </c>
      <c r="G279" s="2">
        <v>25</v>
      </c>
      <c r="H279" s="313" t="s">
        <v>6049</v>
      </c>
      <c r="I279" s="313" t="s">
        <v>5380</v>
      </c>
      <c r="J279" s="35">
        <v>48.75</v>
      </c>
      <c r="K279" s="230">
        <f>ROUND(J279*Order_Quote!$L$10,4)</f>
        <v>0</v>
      </c>
      <c r="L279" s="242"/>
      <c r="M279" s="310"/>
      <c r="N279" s="187">
        <f t="shared" si="4"/>
        <v>0</v>
      </c>
      <c r="O279" s="52"/>
      <c r="P279" s="52"/>
    </row>
    <row r="280" spans="1:16" x14ac:dyDescent="0.3">
      <c r="A280" s="29" t="str">
        <f>IF(L280&gt;0,COUNT($A$7:A279)+COUNT(DWV!$A$8:$A$300)+COUNT('Large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0" s="424"/>
      <c r="C280" s="425"/>
      <c r="D280" s="2" t="s">
        <v>4792</v>
      </c>
      <c r="E280" s="2">
        <v>22562835</v>
      </c>
      <c r="F280" s="66" t="s">
        <v>10601</v>
      </c>
      <c r="G280" s="2">
        <v>25</v>
      </c>
      <c r="H280" s="313" t="s">
        <v>6049</v>
      </c>
      <c r="I280" s="313" t="s">
        <v>5380</v>
      </c>
      <c r="J280" s="35">
        <v>48.75</v>
      </c>
      <c r="K280" s="230">
        <f>ROUND(J280*Order_Quote!$L$10,4)</f>
        <v>0</v>
      </c>
      <c r="L280" s="242"/>
      <c r="M280" s="310"/>
      <c r="N280" s="187">
        <f t="shared" si="4"/>
        <v>0</v>
      </c>
      <c r="O280" s="52"/>
      <c r="P280" s="52"/>
    </row>
    <row r="281" spans="1:16" x14ac:dyDescent="0.3">
      <c r="A281" s="29" t="str">
        <f>IF(L281&gt;0,COUNT($A$7:A280)+COUNT(DWV!$A$8:$A$300)+COUNT('Large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1" s="424"/>
      <c r="C281" s="425"/>
      <c r="D281" s="2" t="s">
        <v>4793</v>
      </c>
      <c r="E281" s="2">
        <v>22562843</v>
      </c>
      <c r="F281" s="66" t="s">
        <v>10602</v>
      </c>
      <c r="G281" s="2">
        <v>25</v>
      </c>
      <c r="H281" s="313" t="s">
        <v>6049</v>
      </c>
      <c r="I281" s="313" t="s">
        <v>5380</v>
      </c>
      <c r="J281" s="35">
        <v>48.75</v>
      </c>
      <c r="K281" s="230">
        <f>ROUND(J281*Order_Quote!$L$10,4)</f>
        <v>0</v>
      </c>
      <c r="L281" s="242"/>
      <c r="M281" s="310"/>
      <c r="N281" s="187">
        <f t="shared" si="4"/>
        <v>0</v>
      </c>
      <c r="O281" s="52"/>
      <c r="P281" s="52"/>
    </row>
    <row r="282" spans="1:16" x14ac:dyDescent="0.3">
      <c r="A282" s="29" t="str">
        <f>IF(L282&gt;0,COUNT($A$7:A281)+COUNT(DWV!$A$8:$A$300)+COUNT('Large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2" s="424"/>
      <c r="C282" s="425"/>
      <c r="D282" s="2" t="s">
        <v>4794</v>
      </c>
      <c r="E282" s="2">
        <v>22562851</v>
      </c>
      <c r="F282" s="66" t="s">
        <v>10603</v>
      </c>
      <c r="G282" s="2">
        <v>10</v>
      </c>
      <c r="H282" s="313" t="s">
        <v>6049</v>
      </c>
      <c r="I282" s="313" t="s">
        <v>5380</v>
      </c>
      <c r="J282" s="35">
        <v>67.510000000000005</v>
      </c>
      <c r="K282" s="230">
        <f>ROUND(J282*Order_Quote!$L$10,4)</f>
        <v>0</v>
      </c>
      <c r="L282" s="242"/>
      <c r="M282" s="310"/>
      <c r="N282" s="187">
        <f t="shared" si="4"/>
        <v>0</v>
      </c>
      <c r="O282" s="52"/>
      <c r="P282" s="52"/>
    </row>
    <row r="283" spans="1:16" x14ac:dyDescent="0.3">
      <c r="A283" s="29" t="str">
        <f>IF(L283&gt;0,COUNT($A$7:A282)+COUNT(DWV!$A$8:$A$300)+COUNT('Large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3" s="424"/>
      <c r="C283" s="425"/>
      <c r="D283" s="2" t="s">
        <v>4795</v>
      </c>
      <c r="E283" s="2">
        <v>22562860</v>
      </c>
      <c r="F283" s="66" t="s">
        <v>10604</v>
      </c>
      <c r="G283" s="2">
        <v>10</v>
      </c>
      <c r="H283" s="313" t="s">
        <v>6049</v>
      </c>
      <c r="I283" s="313" t="s">
        <v>5380</v>
      </c>
      <c r="J283" s="35">
        <v>67.510000000000005</v>
      </c>
      <c r="K283" s="230">
        <f>ROUND(J283*Order_Quote!$L$10,4)</f>
        <v>0</v>
      </c>
      <c r="L283" s="242"/>
      <c r="M283" s="310"/>
      <c r="N283" s="187">
        <f t="shared" si="4"/>
        <v>0</v>
      </c>
      <c r="O283" s="52"/>
      <c r="P283" s="52"/>
    </row>
    <row r="284" spans="1:16" x14ac:dyDescent="0.3">
      <c r="A284" s="29" t="str">
        <f>IF(L284&gt;0,COUNT($A$7:A283)+COUNT(DWV!$A$8:$A$300)+COUNT('Large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4" s="424"/>
      <c r="C284" s="425"/>
      <c r="D284" s="2" t="s">
        <v>4796</v>
      </c>
      <c r="E284" s="2">
        <v>22562878</v>
      </c>
      <c r="F284" s="66" t="s">
        <v>10605</v>
      </c>
      <c r="G284" s="2">
        <v>10</v>
      </c>
      <c r="H284" s="313" t="s">
        <v>6049</v>
      </c>
      <c r="I284" s="313" t="s">
        <v>5380</v>
      </c>
      <c r="J284" s="35">
        <v>67.510000000000005</v>
      </c>
      <c r="K284" s="230">
        <f>ROUND(J284*Order_Quote!$L$10,4)</f>
        <v>0</v>
      </c>
      <c r="L284" s="242"/>
      <c r="M284" s="310"/>
      <c r="N284" s="187">
        <f t="shared" si="4"/>
        <v>0</v>
      </c>
      <c r="O284" s="52"/>
      <c r="P284" s="52"/>
    </row>
    <row r="285" spans="1:16" x14ac:dyDescent="0.3">
      <c r="A285" s="29" t="str">
        <f>IF(L285&gt;0,COUNT($A$7:A284)+COUNT(DWV!$A$8:$A$300)+COUNT('Large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5" s="424"/>
      <c r="C285" s="425"/>
      <c r="D285" s="2" t="s">
        <v>4797</v>
      </c>
      <c r="E285" s="2">
        <v>22562886</v>
      </c>
      <c r="F285" s="66" t="s">
        <v>10606</v>
      </c>
      <c r="G285" s="2">
        <v>5</v>
      </c>
      <c r="H285" s="313" t="s">
        <v>6049</v>
      </c>
      <c r="I285" s="313" t="s">
        <v>5380</v>
      </c>
      <c r="J285" s="35">
        <v>89.17</v>
      </c>
      <c r="K285" s="230">
        <f>ROUND(J285*Order_Quote!$L$10,4)</f>
        <v>0</v>
      </c>
      <c r="L285" s="242"/>
      <c r="M285" s="310"/>
      <c r="N285" s="187">
        <f t="shared" si="4"/>
        <v>0</v>
      </c>
      <c r="O285" s="52"/>
      <c r="P285" s="52"/>
    </row>
    <row r="286" spans="1:16" x14ac:dyDescent="0.3">
      <c r="A286" s="29" t="str">
        <f>IF(L286&gt;0,COUNT($A$7:A285)+COUNT(DWV!$A$8:$A$300)+COUNT('Large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6" s="424"/>
      <c r="C286" s="425"/>
      <c r="D286" s="2" t="s">
        <v>4798</v>
      </c>
      <c r="E286" s="2">
        <v>22562894</v>
      </c>
      <c r="F286" s="66" t="s">
        <v>10607</v>
      </c>
      <c r="G286" s="2">
        <v>4</v>
      </c>
      <c r="H286" s="313" t="s">
        <v>6049</v>
      </c>
      <c r="I286" s="313" t="s">
        <v>5380</v>
      </c>
      <c r="J286" s="35">
        <v>93.85</v>
      </c>
      <c r="K286" s="230">
        <f>ROUND(J286*Order_Quote!$L$10,4)</f>
        <v>0</v>
      </c>
      <c r="L286" s="242"/>
      <c r="M286" s="310"/>
      <c r="N286" s="187">
        <f t="shared" si="4"/>
        <v>0</v>
      </c>
      <c r="O286" s="52"/>
      <c r="P286" s="52"/>
    </row>
    <row r="287" spans="1:16" x14ac:dyDescent="0.3">
      <c r="A287" s="29" t="str">
        <f>IF(L287&gt;0,COUNT($A$7:A286)+COUNT(DWV!$A$8:$A$300)+COUNT('Large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7" s="424"/>
      <c r="C287" s="425"/>
      <c r="D287" s="2" t="s">
        <v>4799</v>
      </c>
      <c r="E287" s="2">
        <v>22562908</v>
      </c>
      <c r="F287" s="66" t="s">
        <v>10608</v>
      </c>
      <c r="G287" s="2">
        <v>4</v>
      </c>
      <c r="H287" s="313" t="s">
        <v>6049</v>
      </c>
      <c r="I287" s="313" t="s">
        <v>5380</v>
      </c>
      <c r="J287" s="35">
        <v>93.85</v>
      </c>
      <c r="K287" s="230">
        <f>ROUND(J287*Order_Quote!$L$10,4)</f>
        <v>0</v>
      </c>
      <c r="L287" s="242"/>
      <c r="M287" s="310"/>
      <c r="N287" s="187">
        <f t="shared" si="4"/>
        <v>0</v>
      </c>
      <c r="O287" s="52"/>
      <c r="P287" s="52"/>
    </row>
    <row r="288" spans="1:16" x14ac:dyDescent="0.3">
      <c r="A288" s="29" t="str">
        <f>IF(L288&gt;0,COUNT($A$7:A287)+COUNT(DWV!$A$8:$A$300)+COUNT('Large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8" s="424"/>
      <c r="C288" s="425"/>
      <c r="D288" s="2" t="s">
        <v>4800</v>
      </c>
      <c r="E288" s="2">
        <v>22562916</v>
      </c>
      <c r="F288" s="66" t="s">
        <v>10609</v>
      </c>
      <c r="G288" s="2">
        <v>4</v>
      </c>
      <c r="H288" s="313" t="s">
        <v>6049</v>
      </c>
      <c r="I288" s="313" t="s">
        <v>5380</v>
      </c>
      <c r="J288" s="35">
        <v>93.85</v>
      </c>
      <c r="K288" s="230">
        <f>ROUND(J288*Order_Quote!$L$10,4)</f>
        <v>0</v>
      </c>
      <c r="L288" s="242"/>
      <c r="M288" s="310"/>
      <c r="N288" s="187">
        <f t="shared" si="4"/>
        <v>0</v>
      </c>
      <c r="O288" s="52"/>
      <c r="P288" s="52"/>
    </row>
    <row r="289" spans="1:16" x14ac:dyDescent="0.3">
      <c r="A289" s="29" t="str">
        <f>IF(L289&gt;0,COUNT($A$7:A288)+COUNT(DWV!$A$8:$A$300)+COUNT('Large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89" s="424"/>
      <c r="C289" s="425"/>
      <c r="D289" s="2" t="s">
        <v>4801</v>
      </c>
      <c r="E289" s="2">
        <v>22562924</v>
      </c>
      <c r="F289" s="66" t="s">
        <v>10610</v>
      </c>
      <c r="G289" s="2">
        <v>4</v>
      </c>
      <c r="H289" s="313" t="s">
        <v>6049</v>
      </c>
      <c r="I289" s="313" t="s">
        <v>5380</v>
      </c>
      <c r="J289" s="35">
        <v>93.85</v>
      </c>
      <c r="K289" s="230">
        <f>ROUND(J289*Order_Quote!$L$10,4)</f>
        <v>0</v>
      </c>
      <c r="L289" s="242"/>
      <c r="M289" s="310"/>
      <c r="N289" s="187">
        <f t="shared" si="4"/>
        <v>0</v>
      </c>
      <c r="O289" s="52"/>
      <c r="P289" s="52"/>
    </row>
    <row r="290" spans="1:16" x14ac:dyDescent="0.3">
      <c r="A290" s="29" t="str">
        <f>IF(L290&gt;0,COUNT($A$7:A289)+COUNT(DWV!$A$8:$A$300)+COUNT('Large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0" s="422"/>
      <c r="C290" s="423"/>
      <c r="D290" s="2" t="s">
        <v>4802</v>
      </c>
      <c r="E290" s="2">
        <v>22562932</v>
      </c>
      <c r="F290" s="66" t="s">
        <v>10611</v>
      </c>
      <c r="G290" s="2">
        <v>4</v>
      </c>
      <c r="H290" s="313" t="s">
        <v>6049</v>
      </c>
      <c r="I290" s="313" t="s">
        <v>5380</v>
      </c>
      <c r="J290" s="35">
        <v>93.85</v>
      </c>
      <c r="K290" s="230">
        <f>ROUND(J290*Order_Quote!$L$10,4)</f>
        <v>0</v>
      </c>
      <c r="L290" s="242"/>
      <c r="M290" s="310"/>
      <c r="N290" s="187">
        <f t="shared" si="4"/>
        <v>0</v>
      </c>
      <c r="O290" s="52"/>
      <c r="P290" s="52"/>
    </row>
    <row r="291" spans="1:16" x14ac:dyDescent="0.3">
      <c r="A291" s="29" t="str">
        <f>IF(L291&gt;0,COUNT($A$7:A290)+COUNT(DWV!$A$8:$A$300)+COUNT('Large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1" s="420"/>
      <c r="C291" s="421"/>
      <c r="D291" s="2" t="s">
        <v>4803</v>
      </c>
      <c r="E291" s="2">
        <v>22562940</v>
      </c>
      <c r="F291" s="66" t="s">
        <v>10612</v>
      </c>
      <c r="G291" s="2">
        <v>500</v>
      </c>
      <c r="H291" s="313" t="s">
        <v>6049</v>
      </c>
      <c r="I291" s="313" t="s">
        <v>5380</v>
      </c>
      <c r="J291" s="35">
        <v>5.56</v>
      </c>
      <c r="K291" s="230">
        <f>ROUND(J291*Order_Quote!$L$10,4)</f>
        <v>0</v>
      </c>
      <c r="L291" s="242"/>
      <c r="M291" s="310"/>
      <c r="N291" s="187">
        <f t="shared" si="4"/>
        <v>0</v>
      </c>
      <c r="O291" s="52"/>
      <c r="P291" s="52"/>
    </row>
    <row r="292" spans="1:16" x14ac:dyDescent="0.3">
      <c r="A292" s="29" t="str">
        <f>IF(L292&gt;0,COUNT($A$7:A291)+COUNT(DWV!$A$8:$A$300)+COUNT('Large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2" s="424"/>
      <c r="C292" s="425"/>
      <c r="D292" s="2" t="s">
        <v>4804</v>
      </c>
      <c r="E292" s="2">
        <v>22562959</v>
      </c>
      <c r="F292" s="66" t="s">
        <v>10613</v>
      </c>
      <c r="G292" s="2">
        <v>500</v>
      </c>
      <c r="H292" s="313" t="s">
        <v>6049</v>
      </c>
      <c r="I292" s="313" t="s">
        <v>5380</v>
      </c>
      <c r="J292" s="35">
        <v>5.56</v>
      </c>
      <c r="K292" s="230">
        <f>ROUND(J292*Order_Quote!$L$10,4)</f>
        <v>0</v>
      </c>
      <c r="L292" s="242"/>
      <c r="M292" s="310"/>
      <c r="N292" s="187">
        <f t="shared" si="4"/>
        <v>0</v>
      </c>
      <c r="O292" s="52"/>
      <c r="P292" s="52"/>
    </row>
    <row r="293" spans="1:16" x14ac:dyDescent="0.3">
      <c r="A293" s="29" t="str">
        <f>IF(L293&gt;0,COUNT($A$7:A292)+COUNT(DWV!$A$8:$A$300)+COUNT('Large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3" s="424"/>
      <c r="C293" s="425"/>
      <c r="D293" s="2" t="s">
        <v>4805</v>
      </c>
      <c r="E293" s="2">
        <v>22562967</v>
      </c>
      <c r="F293" s="66" t="s">
        <v>10614</v>
      </c>
      <c r="G293" s="2">
        <v>500</v>
      </c>
      <c r="H293" s="313" t="s">
        <v>6049</v>
      </c>
      <c r="I293" s="313" t="s">
        <v>5380</v>
      </c>
      <c r="J293" s="35">
        <v>5.56</v>
      </c>
      <c r="K293" s="230">
        <f>ROUND(J293*Order_Quote!$L$10,4)</f>
        <v>0</v>
      </c>
      <c r="L293" s="242"/>
      <c r="M293" s="310"/>
      <c r="N293" s="187">
        <f t="shared" si="4"/>
        <v>0</v>
      </c>
      <c r="O293" s="52"/>
      <c r="P293" s="52"/>
    </row>
    <row r="294" spans="1:16" x14ac:dyDescent="0.3">
      <c r="A294" s="29" t="str">
        <f>IF(L294&gt;0,COUNT($A$7:A293)+COUNT(DWV!$A$8:$A$300)+COUNT('Large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4" s="424"/>
      <c r="C294" s="425"/>
      <c r="D294" s="2" t="s">
        <v>4806</v>
      </c>
      <c r="E294" s="2">
        <v>22562975</v>
      </c>
      <c r="F294" s="66" t="s">
        <v>10615</v>
      </c>
      <c r="G294" s="2">
        <v>500</v>
      </c>
      <c r="H294" s="313" t="s">
        <v>6049</v>
      </c>
      <c r="I294" s="313" t="s">
        <v>5380</v>
      </c>
      <c r="J294" s="35">
        <v>5.56</v>
      </c>
      <c r="K294" s="230">
        <f>ROUND(J294*Order_Quote!$L$10,4)</f>
        <v>0</v>
      </c>
      <c r="L294" s="242"/>
      <c r="M294" s="310"/>
      <c r="N294" s="187">
        <f t="shared" si="4"/>
        <v>0</v>
      </c>
      <c r="O294" s="52"/>
      <c r="P294" s="52"/>
    </row>
    <row r="295" spans="1:16" x14ac:dyDescent="0.3">
      <c r="A295" s="29" t="str">
        <f>IF(L295&gt;0,COUNT($A$7:A294)+COUNT(DWV!$A$8:$A$300)+COUNT('Large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5" s="424"/>
      <c r="C295" s="425"/>
      <c r="D295" s="2" t="s">
        <v>4807</v>
      </c>
      <c r="E295" s="2">
        <v>22562983</v>
      </c>
      <c r="F295" s="66" t="s">
        <v>10616</v>
      </c>
      <c r="G295" s="2">
        <v>250</v>
      </c>
      <c r="H295" s="313" t="s">
        <v>6049</v>
      </c>
      <c r="I295" s="313" t="s">
        <v>5380</v>
      </c>
      <c r="J295" s="35">
        <v>3.67</v>
      </c>
      <c r="K295" s="230">
        <f>ROUND(J295*Order_Quote!$L$10,4)</f>
        <v>0</v>
      </c>
      <c r="L295" s="242"/>
      <c r="M295" s="310"/>
      <c r="N295" s="187">
        <f t="shared" si="4"/>
        <v>0</v>
      </c>
      <c r="O295" s="52"/>
      <c r="P295" s="52"/>
    </row>
    <row r="296" spans="1:16" x14ac:dyDescent="0.3">
      <c r="A296" s="29" t="str">
        <f>IF(L296&gt;0,COUNT($A$7:A295)+COUNT(DWV!$A$8:$A$300)+COUNT('Large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6" s="424"/>
      <c r="C296" s="425"/>
      <c r="D296" s="2" t="s">
        <v>4808</v>
      </c>
      <c r="E296" s="2">
        <v>22562991</v>
      </c>
      <c r="F296" s="66" t="s">
        <v>10617</v>
      </c>
      <c r="G296" s="2">
        <v>250</v>
      </c>
      <c r="H296" s="313" t="s">
        <v>6049</v>
      </c>
      <c r="I296" s="313" t="s">
        <v>5380</v>
      </c>
      <c r="J296" s="35">
        <v>3.67</v>
      </c>
      <c r="K296" s="230">
        <f>ROUND(J296*Order_Quote!$L$10,4)</f>
        <v>0</v>
      </c>
      <c r="L296" s="242"/>
      <c r="M296" s="310"/>
      <c r="N296" s="187">
        <f t="shared" si="4"/>
        <v>0</v>
      </c>
      <c r="O296" s="52"/>
      <c r="P296" s="52"/>
    </row>
    <row r="297" spans="1:16" x14ac:dyDescent="0.3">
      <c r="A297" s="29" t="str">
        <f>IF(L297&gt;0,COUNT($A$7:A296)+COUNT(DWV!$A$8:$A$300)+COUNT('Large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7" s="424"/>
      <c r="C297" s="425"/>
      <c r="D297" s="2" t="s">
        <v>4809</v>
      </c>
      <c r="E297" s="2">
        <v>22563009</v>
      </c>
      <c r="F297" s="66" t="s">
        <v>10618</v>
      </c>
      <c r="G297" s="2">
        <v>250</v>
      </c>
      <c r="H297" s="313" t="s">
        <v>6049</v>
      </c>
      <c r="I297" s="313" t="s">
        <v>5380</v>
      </c>
      <c r="J297" s="35">
        <v>3.67</v>
      </c>
      <c r="K297" s="230">
        <f>ROUND(J297*Order_Quote!$L$10,4)</f>
        <v>0</v>
      </c>
      <c r="L297" s="242"/>
      <c r="M297" s="310"/>
      <c r="N297" s="187">
        <f t="shared" si="4"/>
        <v>0</v>
      </c>
      <c r="O297" s="52"/>
      <c r="P297" s="52"/>
    </row>
    <row r="298" spans="1:16" x14ac:dyDescent="0.3">
      <c r="A298" s="29" t="str">
        <f>IF(L298&gt;0,COUNT($A$7:A297)+COUNT(DWV!$A$8:$A$300)+COUNT('Large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8" s="424"/>
      <c r="C298" s="425"/>
      <c r="D298" s="2" t="s">
        <v>4810</v>
      </c>
      <c r="E298" s="2">
        <v>22563017</v>
      </c>
      <c r="F298" s="66" t="s">
        <v>10619</v>
      </c>
      <c r="G298" s="2">
        <v>250</v>
      </c>
      <c r="H298" s="313" t="s">
        <v>6049</v>
      </c>
      <c r="I298" s="313" t="s">
        <v>5380</v>
      </c>
      <c r="J298" s="35">
        <v>5.82</v>
      </c>
      <c r="K298" s="230">
        <f>ROUND(J298*Order_Quote!$L$10,4)</f>
        <v>0</v>
      </c>
      <c r="L298" s="242"/>
      <c r="M298" s="310"/>
      <c r="N298" s="187">
        <f t="shared" si="4"/>
        <v>0</v>
      </c>
      <c r="O298" s="52"/>
      <c r="P298" s="52"/>
    </row>
    <row r="299" spans="1:16" x14ac:dyDescent="0.3">
      <c r="A299" s="29" t="str">
        <f>IF(L299&gt;0,COUNT($A$7:A298)+COUNT(DWV!$A$8:$A$300)+COUNT('Large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299" s="424"/>
      <c r="C299" s="425"/>
      <c r="D299" s="2" t="s">
        <v>4811</v>
      </c>
      <c r="E299" s="2">
        <v>22563025</v>
      </c>
      <c r="F299" s="66" t="s">
        <v>10620</v>
      </c>
      <c r="G299" s="2">
        <v>250</v>
      </c>
      <c r="H299" s="313" t="s">
        <v>6049</v>
      </c>
      <c r="I299" s="313" t="s">
        <v>5380</v>
      </c>
      <c r="J299" s="35">
        <v>5.82</v>
      </c>
      <c r="K299" s="230">
        <f>ROUND(J299*Order_Quote!$L$10,4)</f>
        <v>0</v>
      </c>
      <c r="L299" s="242"/>
      <c r="M299" s="310"/>
      <c r="N299" s="187">
        <f t="shared" si="4"/>
        <v>0</v>
      </c>
      <c r="O299" s="52"/>
      <c r="P299" s="52"/>
    </row>
    <row r="300" spans="1:16" x14ac:dyDescent="0.3">
      <c r="A300" s="29" t="str">
        <f>IF(L300&gt;0,COUNT($A$7:A299)+COUNT(DWV!$A$8:$A$300)+COUNT('Large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0" s="424"/>
      <c r="C300" s="425"/>
      <c r="D300" s="2" t="s">
        <v>4812</v>
      </c>
      <c r="E300" s="2">
        <v>22563033</v>
      </c>
      <c r="F300" s="66" t="s">
        <v>10621</v>
      </c>
      <c r="G300" s="2">
        <v>250</v>
      </c>
      <c r="H300" s="313" t="s">
        <v>6049</v>
      </c>
      <c r="I300" s="313" t="s">
        <v>5380</v>
      </c>
      <c r="J300" s="35">
        <v>5.82</v>
      </c>
      <c r="K300" s="230">
        <f>ROUND(J300*Order_Quote!$L$10,4)</f>
        <v>0</v>
      </c>
      <c r="L300" s="242"/>
      <c r="M300" s="310"/>
      <c r="N300" s="187">
        <f t="shared" si="4"/>
        <v>0</v>
      </c>
      <c r="O300" s="52"/>
      <c r="P300" s="52"/>
    </row>
    <row r="301" spans="1:16" x14ac:dyDescent="0.3">
      <c r="A301" s="29" t="str">
        <f>IF(L301&gt;0,COUNT($A$7:A300)+COUNT(DWV!$A$8:$A$300)+COUNT('Large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1" s="424"/>
      <c r="C301" s="425"/>
      <c r="D301" s="2" t="s">
        <v>4813</v>
      </c>
      <c r="E301" s="2">
        <v>22563041</v>
      </c>
      <c r="F301" s="66" t="s">
        <v>10622</v>
      </c>
      <c r="G301" s="2">
        <v>250</v>
      </c>
      <c r="H301" s="313" t="s">
        <v>6049</v>
      </c>
      <c r="I301" s="313" t="s">
        <v>5380</v>
      </c>
      <c r="J301" s="35">
        <v>5.82</v>
      </c>
      <c r="K301" s="230">
        <f>ROUND(J301*Order_Quote!$L$10,4)</f>
        <v>0</v>
      </c>
      <c r="L301" s="242"/>
      <c r="M301" s="310"/>
      <c r="N301" s="187">
        <f t="shared" si="4"/>
        <v>0</v>
      </c>
      <c r="O301" s="52"/>
      <c r="P301" s="52"/>
    </row>
    <row r="302" spans="1:16" x14ac:dyDescent="0.3">
      <c r="A302" s="29" t="str">
        <f>IF(L302&gt;0,COUNT($A$7:A301)+COUNT(DWV!$A$8:$A$300)+COUNT('Large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2" s="424"/>
      <c r="C302" s="425"/>
      <c r="D302" s="2" t="s">
        <v>4814</v>
      </c>
      <c r="E302" s="2">
        <v>22563050</v>
      </c>
      <c r="F302" s="66" t="s">
        <v>10623</v>
      </c>
      <c r="G302" s="2">
        <v>100</v>
      </c>
      <c r="H302" s="313" t="s">
        <v>6049</v>
      </c>
      <c r="I302" s="313" t="s">
        <v>5380</v>
      </c>
      <c r="J302" s="35">
        <v>11.8</v>
      </c>
      <c r="K302" s="230">
        <f>ROUND(J302*Order_Quote!$L$10,4)</f>
        <v>0</v>
      </c>
      <c r="L302" s="242"/>
      <c r="M302" s="310"/>
      <c r="N302" s="187">
        <f t="shared" si="4"/>
        <v>0</v>
      </c>
      <c r="O302" s="52"/>
      <c r="P302" s="52"/>
    </row>
    <row r="303" spans="1:16" x14ac:dyDescent="0.3">
      <c r="A303" s="29" t="str">
        <f>IF(L303&gt;0,COUNT($A$7:A302)+COUNT(DWV!$A$8:$A$300)+COUNT('Large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3" s="424"/>
      <c r="C303" s="425"/>
      <c r="D303" s="2" t="s">
        <v>4815</v>
      </c>
      <c r="E303" s="2">
        <v>22563068</v>
      </c>
      <c r="F303" s="66" t="s">
        <v>10624</v>
      </c>
      <c r="G303" s="2">
        <v>100</v>
      </c>
      <c r="H303" s="313" t="s">
        <v>6049</v>
      </c>
      <c r="I303" s="313" t="s">
        <v>5380</v>
      </c>
      <c r="J303" s="35">
        <v>11.8</v>
      </c>
      <c r="K303" s="230">
        <f>ROUND(J303*Order_Quote!$L$10,4)</f>
        <v>0</v>
      </c>
      <c r="L303" s="242"/>
      <c r="M303" s="310"/>
      <c r="N303" s="187">
        <f t="shared" si="4"/>
        <v>0</v>
      </c>
      <c r="O303" s="52"/>
      <c r="P303" s="52"/>
    </row>
    <row r="304" spans="1:16" x14ac:dyDescent="0.3">
      <c r="A304" s="29" t="str">
        <f>IF(L304&gt;0,COUNT($A$7:A303)+COUNT(DWV!$A$8:$A$300)+COUNT('Large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4" s="424"/>
      <c r="C304" s="425"/>
      <c r="D304" s="2" t="s">
        <v>4816</v>
      </c>
      <c r="E304" s="2">
        <v>22563076</v>
      </c>
      <c r="F304" s="66" t="s">
        <v>10625</v>
      </c>
      <c r="G304" s="2">
        <v>100</v>
      </c>
      <c r="H304" s="313" t="s">
        <v>6049</v>
      </c>
      <c r="I304" s="313" t="s">
        <v>5380</v>
      </c>
      <c r="J304" s="35">
        <v>11.8</v>
      </c>
      <c r="K304" s="230">
        <f>ROUND(J304*Order_Quote!$L$10,4)</f>
        <v>0</v>
      </c>
      <c r="L304" s="242"/>
      <c r="M304" s="310"/>
      <c r="N304" s="187">
        <f t="shared" si="4"/>
        <v>0</v>
      </c>
      <c r="O304" s="52"/>
      <c r="P304" s="52"/>
    </row>
    <row r="305" spans="1:16" x14ac:dyDescent="0.3">
      <c r="A305" s="29" t="str">
        <f>IF(L305&gt;0,COUNT($A$7:A304)+COUNT(DWV!$A$8:$A$300)+COUNT('Large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5" s="424"/>
      <c r="C305" s="425"/>
      <c r="D305" s="2" t="s">
        <v>4817</v>
      </c>
      <c r="E305" s="2">
        <v>22563084</v>
      </c>
      <c r="F305" s="66" t="s">
        <v>10626</v>
      </c>
      <c r="G305" s="2">
        <v>100</v>
      </c>
      <c r="H305" s="313" t="s">
        <v>6049</v>
      </c>
      <c r="I305" s="313" t="s">
        <v>5380</v>
      </c>
      <c r="J305" s="35">
        <v>14.78</v>
      </c>
      <c r="K305" s="230">
        <f>ROUND(J305*Order_Quote!$L$10,4)</f>
        <v>0</v>
      </c>
      <c r="L305" s="242"/>
      <c r="M305" s="310"/>
      <c r="N305" s="187">
        <f t="shared" si="4"/>
        <v>0</v>
      </c>
      <c r="O305" s="52"/>
      <c r="P305" s="52"/>
    </row>
    <row r="306" spans="1:16" x14ac:dyDescent="0.3">
      <c r="A306" s="29" t="str">
        <f>IF(L306&gt;0,COUNT($A$7:A305)+COUNT(DWV!$A$8:$A$300)+COUNT('Large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6" s="424"/>
      <c r="C306" s="425"/>
      <c r="D306" s="2" t="s">
        <v>4818</v>
      </c>
      <c r="E306" s="2">
        <v>22563092</v>
      </c>
      <c r="F306" s="66" t="s">
        <v>10627</v>
      </c>
      <c r="G306" s="2">
        <v>100</v>
      </c>
      <c r="H306" s="313" t="s">
        <v>6049</v>
      </c>
      <c r="I306" s="313" t="s">
        <v>5380</v>
      </c>
      <c r="J306" s="35">
        <v>14.78</v>
      </c>
      <c r="K306" s="230">
        <f>ROUND(J306*Order_Quote!$L$10,4)</f>
        <v>0</v>
      </c>
      <c r="L306" s="242"/>
      <c r="M306" s="310"/>
      <c r="N306" s="187">
        <f t="shared" si="4"/>
        <v>0</v>
      </c>
      <c r="O306" s="52"/>
      <c r="P306" s="52"/>
    </row>
    <row r="307" spans="1:16" x14ac:dyDescent="0.3">
      <c r="A307" s="29" t="str">
        <f>IF(L307&gt;0,COUNT($A$7:A306)+COUNT(DWV!$A$8:$A$300)+COUNT('Large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7" s="424"/>
      <c r="C307" s="425"/>
      <c r="D307" s="2" t="s">
        <v>4819</v>
      </c>
      <c r="E307" s="2">
        <v>22563106</v>
      </c>
      <c r="F307" s="66" t="s">
        <v>10628</v>
      </c>
      <c r="G307" s="2">
        <v>100</v>
      </c>
      <c r="H307" s="313" t="s">
        <v>6049</v>
      </c>
      <c r="I307" s="313" t="s">
        <v>5380</v>
      </c>
      <c r="J307" s="35">
        <v>14.78</v>
      </c>
      <c r="K307" s="230">
        <f>ROUND(J307*Order_Quote!$L$10,4)</f>
        <v>0</v>
      </c>
      <c r="L307" s="242"/>
      <c r="M307" s="310"/>
      <c r="N307" s="187">
        <f t="shared" si="4"/>
        <v>0</v>
      </c>
      <c r="O307" s="52"/>
      <c r="P307" s="52"/>
    </row>
    <row r="308" spans="1:16" x14ac:dyDescent="0.3">
      <c r="A308" s="29" t="str">
        <f>IF(L308&gt;0,COUNT($A$7:A307)+COUNT(DWV!$A$8:$A$300)+COUNT('Large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8" s="424"/>
      <c r="C308" s="425"/>
      <c r="D308" s="2" t="s">
        <v>4820</v>
      </c>
      <c r="E308" s="2">
        <v>22563114</v>
      </c>
      <c r="F308" s="66" t="s">
        <v>10629</v>
      </c>
      <c r="G308" s="2">
        <v>100</v>
      </c>
      <c r="H308" s="313" t="s">
        <v>6049</v>
      </c>
      <c r="I308" s="313" t="s">
        <v>5380</v>
      </c>
      <c r="J308" s="35">
        <v>14.78</v>
      </c>
      <c r="K308" s="230">
        <f>ROUND(J308*Order_Quote!$L$10,4)</f>
        <v>0</v>
      </c>
      <c r="L308" s="242"/>
      <c r="M308" s="310"/>
      <c r="N308" s="187">
        <f t="shared" si="4"/>
        <v>0</v>
      </c>
      <c r="O308" s="52"/>
      <c r="P308" s="52"/>
    </row>
    <row r="309" spans="1:16" x14ac:dyDescent="0.3">
      <c r="A309" s="29" t="str">
        <f>IF(L309&gt;0,COUNT($A$7:A308)+COUNT(DWV!$A$8:$A$300)+COUNT('Large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09" s="424"/>
      <c r="C309" s="425"/>
      <c r="D309" s="2" t="s">
        <v>4821</v>
      </c>
      <c r="E309" s="2">
        <v>22563122</v>
      </c>
      <c r="F309" s="66" t="s">
        <v>10630</v>
      </c>
      <c r="G309" s="2">
        <v>50</v>
      </c>
      <c r="H309" s="313" t="s">
        <v>6049</v>
      </c>
      <c r="I309" s="313" t="s">
        <v>5380</v>
      </c>
      <c r="J309" s="35">
        <v>18.079999999999998</v>
      </c>
      <c r="K309" s="230">
        <f>ROUND(J309*Order_Quote!$L$10,4)</f>
        <v>0</v>
      </c>
      <c r="L309" s="242"/>
      <c r="M309" s="310"/>
      <c r="N309" s="187">
        <f t="shared" si="4"/>
        <v>0</v>
      </c>
      <c r="O309" s="52"/>
      <c r="P309" s="52"/>
    </row>
    <row r="310" spans="1:16" x14ac:dyDescent="0.3">
      <c r="A310" s="29" t="str">
        <f>IF(L310&gt;0,COUNT($A$7:A309)+COUNT(DWV!$A$8:$A$300)+COUNT('Large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0" s="424"/>
      <c r="C310" s="425"/>
      <c r="D310" s="2" t="s">
        <v>4822</v>
      </c>
      <c r="E310" s="2">
        <v>22563130</v>
      </c>
      <c r="F310" s="66" t="s">
        <v>10631</v>
      </c>
      <c r="G310" s="2">
        <v>50</v>
      </c>
      <c r="H310" s="313" t="s">
        <v>6049</v>
      </c>
      <c r="I310" s="313" t="s">
        <v>5380</v>
      </c>
      <c r="J310" s="35">
        <v>18.079999999999998</v>
      </c>
      <c r="K310" s="230">
        <f>ROUND(J310*Order_Quote!$L$10,4)</f>
        <v>0</v>
      </c>
      <c r="L310" s="242"/>
      <c r="M310" s="310"/>
      <c r="N310" s="187">
        <f t="shared" si="4"/>
        <v>0</v>
      </c>
      <c r="O310" s="52"/>
      <c r="P310" s="52"/>
    </row>
    <row r="311" spans="1:16" x14ac:dyDescent="0.3">
      <c r="A311" s="29" t="str">
        <f>IF(L311&gt;0,COUNT($A$7:A310)+COUNT(DWV!$A$8:$A$300)+COUNT('Large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1" s="424"/>
      <c r="C311" s="425"/>
      <c r="D311" s="2" t="s">
        <v>4823</v>
      </c>
      <c r="E311" s="2">
        <v>22563149</v>
      </c>
      <c r="F311" s="66" t="s">
        <v>10632</v>
      </c>
      <c r="G311" s="2">
        <v>50</v>
      </c>
      <c r="H311" s="313" t="s">
        <v>6049</v>
      </c>
      <c r="I311" s="313" t="s">
        <v>5380</v>
      </c>
      <c r="J311" s="35">
        <v>18.079999999999998</v>
      </c>
      <c r="K311" s="230">
        <f>ROUND(J311*Order_Quote!$L$10,4)</f>
        <v>0</v>
      </c>
      <c r="L311" s="242"/>
      <c r="M311" s="310"/>
      <c r="N311" s="187">
        <f t="shared" si="4"/>
        <v>0</v>
      </c>
      <c r="O311" s="52"/>
      <c r="P311" s="52"/>
    </row>
    <row r="312" spans="1:16" x14ac:dyDescent="0.3">
      <c r="A312" s="29" t="str">
        <f>IF(L312&gt;0,COUNT($A$7:A311)+COUNT(DWV!$A$8:$A$300)+COUNT('Large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2" s="424"/>
      <c r="C312" s="425"/>
      <c r="D312" s="2" t="s">
        <v>4824</v>
      </c>
      <c r="E312" s="2">
        <v>22563157</v>
      </c>
      <c r="F312" s="66" t="s">
        <v>10633</v>
      </c>
      <c r="G312" s="2">
        <v>50</v>
      </c>
      <c r="H312" s="313" t="s">
        <v>6049</v>
      </c>
      <c r="I312" s="313" t="s">
        <v>5380</v>
      </c>
      <c r="J312" s="35">
        <v>18.079999999999998</v>
      </c>
      <c r="K312" s="230">
        <f>ROUND(J312*Order_Quote!$L$10,4)</f>
        <v>0</v>
      </c>
      <c r="L312" s="242"/>
      <c r="M312" s="310"/>
      <c r="N312" s="187">
        <f t="shared" si="4"/>
        <v>0</v>
      </c>
      <c r="O312" s="52"/>
      <c r="P312" s="52"/>
    </row>
    <row r="313" spans="1:16" x14ac:dyDescent="0.3">
      <c r="A313" s="29" t="str">
        <f>IF(L313&gt;0,COUNT($A$7:A312)+COUNT(DWV!$A$8:$A$300)+COUNT('Large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3" s="424"/>
      <c r="C313" s="425"/>
      <c r="D313" s="2" t="s">
        <v>4825</v>
      </c>
      <c r="E313" s="2">
        <v>22563165</v>
      </c>
      <c r="F313" s="66" t="s">
        <v>10634</v>
      </c>
      <c r="G313" s="2">
        <v>50</v>
      </c>
      <c r="H313" s="313" t="s">
        <v>6049</v>
      </c>
      <c r="I313" s="313" t="s">
        <v>5380</v>
      </c>
      <c r="J313" s="35">
        <v>18.079999999999998</v>
      </c>
      <c r="K313" s="230">
        <f>ROUND(J313*Order_Quote!$L$10,4)</f>
        <v>0</v>
      </c>
      <c r="L313" s="242"/>
      <c r="M313" s="310"/>
      <c r="N313" s="187">
        <f t="shared" si="4"/>
        <v>0</v>
      </c>
      <c r="O313" s="52"/>
      <c r="P313" s="52"/>
    </row>
    <row r="314" spans="1:16" x14ac:dyDescent="0.3">
      <c r="A314" s="29" t="str">
        <f>IF(L314&gt;0,COUNT($A$7:A313)+COUNT(DWV!$A$8:$A$300)+COUNT('Large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4" s="424"/>
      <c r="C314" s="425"/>
      <c r="D314" s="2" t="s">
        <v>4826</v>
      </c>
      <c r="E314" s="2">
        <v>22563173</v>
      </c>
      <c r="F314" s="66" t="s">
        <v>10635</v>
      </c>
      <c r="G314" s="2">
        <v>25</v>
      </c>
      <c r="H314" s="313" t="s">
        <v>6049</v>
      </c>
      <c r="I314" s="313" t="s">
        <v>5380</v>
      </c>
      <c r="J314" s="35">
        <v>38.28</v>
      </c>
      <c r="K314" s="230">
        <f>ROUND(J314*Order_Quote!$L$10,4)</f>
        <v>0</v>
      </c>
      <c r="L314" s="242"/>
      <c r="M314" s="310"/>
      <c r="N314" s="187">
        <f t="shared" si="4"/>
        <v>0</v>
      </c>
      <c r="O314" s="52"/>
      <c r="P314" s="52"/>
    </row>
    <row r="315" spans="1:16" x14ac:dyDescent="0.3">
      <c r="A315" s="29" t="str">
        <f>IF(L315&gt;0,COUNT($A$7:A314)+COUNT(DWV!$A$8:$A$300)+COUNT('Large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5" s="424"/>
      <c r="C315" s="425"/>
      <c r="D315" s="2" t="s">
        <v>4827</v>
      </c>
      <c r="E315" s="2">
        <v>22563181</v>
      </c>
      <c r="F315" s="66" t="s">
        <v>10636</v>
      </c>
      <c r="G315" s="2">
        <v>25</v>
      </c>
      <c r="H315" s="313" t="s">
        <v>6049</v>
      </c>
      <c r="I315" s="313" t="s">
        <v>5380</v>
      </c>
      <c r="J315" s="35">
        <v>38.28</v>
      </c>
      <c r="K315" s="230">
        <f>ROUND(J315*Order_Quote!$L$10,4)</f>
        <v>0</v>
      </c>
      <c r="L315" s="242"/>
      <c r="M315" s="310"/>
      <c r="N315" s="187">
        <f t="shared" si="4"/>
        <v>0</v>
      </c>
      <c r="O315" s="52"/>
      <c r="P315" s="52"/>
    </row>
    <row r="316" spans="1:16" x14ac:dyDescent="0.3">
      <c r="A316" s="29" t="str">
        <f>IF(L316&gt;0,COUNT($A$7:A315)+COUNT(DWV!$A$8:$A$300)+COUNT('Large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6" s="424"/>
      <c r="C316" s="425"/>
      <c r="D316" s="2" t="s">
        <v>4828</v>
      </c>
      <c r="E316" s="2">
        <v>22563190</v>
      </c>
      <c r="F316" s="66" t="s">
        <v>10637</v>
      </c>
      <c r="G316" s="2">
        <v>25</v>
      </c>
      <c r="H316" s="313" t="s">
        <v>6049</v>
      </c>
      <c r="I316" s="313" t="s">
        <v>5380</v>
      </c>
      <c r="J316" s="35">
        <v>38.28</v>
      </c>
      <c r="K316" s="230">
        <f>ROUND(J316*Order_Quote!$L$10,4)</f>
        <v>0</v>
      </c>
      <c r="L316" s="242"/>
      <c r="M316" s="310"/>
      <c r="N316" s="187">
        <f t="shared" si="4"/>
        <v>0</v>
      </c>
      <c r="O316" s="52"/>
      <c r="P316" s="52"/>
    </row>
    <row r="317" spans="1:16" x14ac:dyDescent="0.3">
      <c r="A317" s="29" t="str">
        <f>IF(L317&gt;0,COUNT($A$7:A316)+COUNT(DWV!$A$8:$A$300)+COUNT('Large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7" s="424"/>
      <c r="C317" s="425"/>
      <c r="D317" s="2" t="s">
        <v>4829</v>
      </c>
      <c r="E317" s="2">
        <v>22563203</v>
      </c>
      <c r="F317" s="66" t="s">
        <v>10638</v>
      </c>
      <c r="G317" s="2">
        <v>25</v>
      </c>
      <c r="H317" s="313" t="s">
        <v>6049</v>
      </c>
      <c r="I317" s="313" t="s">
        <v>5380</v>
      </c>
      <c r="J317" s="35">
        <v>38.28</v>
      </c>
      <c r="K317" s="230">
        <f>ROUND(J317*Order_Quote!$L$10,4)</f>
        <v>0</v>
      </c>
      <c r="L317" s="242"/>
      <c r="M317" s="310"/>
      <c r="N317" s="187">
        <f t="shared" si="4"/>
        <v>0</v>
      </c>
      <c r="O317" s="52"/>
      <c r="P317" s="52"/>
    </row>
    <row r="318" spans="1:16" x14ac:dyDescent="0.3">
      <c r="A318" s="29" t="str">
        <f>IF(L318&gt;0,COUNT($A$7:A317)+COUNT(DWV!$A$8:$A$300)+COUNT('Large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8" s="424"/>
      <c r="C318" s="425"/>
      <c r="D318" s="2" t="s">
        <v>4830</v>
      </c>
      <c r="E318" s="2">
        <v>22563211</v>
      </c>
      <c r="F318" s="66" t="s">
        <v>10639</v>
      </c>
      <c r="G318" s="2">
        <v>25</v>
      </c>
      <c r="H318" s="313" t="s">
        <v>6049</v>
      </c>
      <c r="I318" s="313" t="s">
        <v>5380</v>
      </c>
      <c r="J318" s="35">
        <v>38.28</v>
      </c>
      <c r="K318" s="230">
        <f>ROUND(J318*Order_Quote!$L$10,4)</f>
        <v>0</v>
      </c>
      <c r="L318" s="242"/>
      <c r="M318" s="310"/>
      <c r="N318" s="187">
        <f t="shared" si="4"/>
        <v>0</v>
      </c>
      <c r="O318" s="52"/>
      <c r="P318" s="52"/>
    </row>
    <row r="319" spans="1:16" x14ac:dyDescent="0.3">
      <c r="A319" s="29" t="str">
        <f>IF(L319&gt;0,COUNT($A$7:A318)+COUNT(DWV!$A$8:$A$300)+COUNT('Large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19" s="424"/>
      <c r="C319" s="425"/>
      <c r="D319" s="2" t="s">
        <v>4831</v>
      </c>
      <c r="E319" s="2">
        <v>22563220</v>
      </c>
      <c r="F319" s="66" t="s">
        <v>10640</v>
      </c>
      <c r="G319" s="2">
        <v>25</v>
      </c>
      <c r="H319" s="313" t="s">
        <v>6049</v>
      </c>
      <c r="I319" s="313" t="s">
        <v>5380</v>
      </c>
      <c r="J319" s="35">
        <v>38.28</v>
      </c>
      <c r="K319" s="230">
        <f>ROUND(J319*Order_Quote!$L$10,4)</f>
        <v>0</v>
      </c>
      <c r="L319" s="242"/>
      <c r="M319" s="310"/>
      <c r="N319" s="187">
        <f t="shared" si="4"/>
        <v>0</v>
      </c>
      <c r="O319" s="52"/>
      <c r="P319" s="52"/>
    </row>
    <row r="320" spans="1:16" x14ac:dyDescent="0.3">
      <c r="A320" s="29" t="str">
        <f>IF(L320&gt;0,COUNT($A$7:A319)+COUNT(DWV!$A$8:$A$300)+COUNT('Large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0" s="424"/>
      <c r="C320" s="425"/>
      <c r="D320" s="2" t="s">
        <v>4832</v>
      </c>
      <c r="E320" s="2">
        <v>22563238</v>
      </c>
      <c r="F320" s="66" t="s">
        <v>10641</v>
      </c>
      <c r="G320" s="2">
        <v>25</v>
      </c>
      <c r="H320" s="313" t="s">
        <v>6049</v>
      </c>
      <c r="I320" s="313" t="s">
        <v>5380</v>
      </c>
      <c r="J320" s="35">
        <v>70.87</v>
      </c>
      <c r="K320" s="230">
        <f>ROUND(J320*Order_Quote!$L$10,4)</f>
        <v>0</v>
      </c>
      <c r="L320" s="242"/>
      <c r="M320" s="310"/>
      <c r="N320" s="187">
        <f t="shared" si="4"/>
        <v>0</v>
      </c>
      <c r="O320" s="52"/>
      <c r="P320" s="52"/>
    </row>
    <row r="321" spans="1:16" x14ac:dyDescent="0.3">
      <c r="A321" s="29" t="str">
        <f>IF(L321&gt;0,COUNT($A$7:A320)+COUNT(DWV!$A$8:$A$300)+COUNT('Large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1" s="424"/>
      <c r="C321" s="425"/>
      <c r="D321" s="2" t="s">
        <v>4833</v>
      </c>
      <c r="E321" s="2">
        <v>22563246</v>
      </c>
      <c r="F321" s="66" t="s">
        <v>10642</v>
      </c>
      <c r="G321" s="2">
        <v>25</v>
      </c>
      <c r="H321" s="313" t="s">
        <v>6049</v>
      </c>
      <c r="I321" s="313" t="s">
        <v>5380</v>
      </c>
      <c r="J321" s="35">
        <v>70.87</v>
      </c>
      <c r="K321" s="230">
        <f>ROUND(J321*Order_Quote!$L$10,4)</f>
        <v>0</v>
      </c>
      <c r="L321" s="242"/>
      <c r="M321" s="310"/>
      <c r="N321" s="187">
        <f t="shared" si="4"/>
        <v>0</v>
      </c>
      <c r="O321" s="52"/>
      <c r="P321" s="52"/>
    </row>
    <row r="322" spans="1:16" x14ac:dyDescent="0.3">
      <c r="A322" s="29" t="str">
        <f>IF(L322&gt;0,COUNT($A$7:A321)+COUNT(DWV!$A$8:$A$300)+COUNT('Large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2" s="424"/>
      <c r="C322" s="425"/>
      <c r="D322" s="2" t="s">
        <v>4834</v>
      </c>
      <c r="E322" s="2">
        <v>22563254</v>
      </c>
      <c r="F322" s="66" t="s">
        <v>10643</v>
      </c>
      <c r="G322" s="2">
        <v>25</v>
      </c>
      <c r="H322" s="313" t="s">
        <v>6049</v>
      </c>
      <c r="I322" s="313" t="s">
        <v>5380</v>
      </c>
      <c r="J322" s="35">
        <v>70.87</v>
      </c>
      <c r="K322" s="230">
        <f>ROUND(J322*Order_Quote!$L$10,4)</f>
        <v>0</v>
      </c>
      <c r="L322" s="242"/>
      <c r="M322" s="310"/>
      <c r="N322" s="187">
        <f t="shared" si="4"/>
        <v>0</v>
      </c>
      <c r="O322" s="52"/>
      <c r="P322" s="52"/>
    </row>
    <row r="323" spans="1:16" x14ac:dyDescent="0.3">
      <c r="A323" s="29" t="str">
        <f>IF(L323&gt;0,COUNT($A$7:A322)+COUNT(DWV!$A$8:$A$300)+COUNT('Large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3" s="424"/>
      <c r="C323" s="425"/>
      <c r="D323" s="2" t="s">
        <v>4835</v>
      </c>
      <c r="E323" s="2">
        <v>22563262</v>
      </c>
      <c r="F323" s="66" t="s">
        <v>10644</v>
      </c>
      <c r="G323" s="2">
        <v>25</v>
      </c>
      <c r="H323" s="313" t="s">
        <v>6049</v>
      </c>
      <c r="I323" s="313" t="s">
        <v>5380</v>
      </c>
      <c r="J323" s="35">
        <v>70.87</v>
      </c>
      <c r="K323" s="230">
        <f>ROUND(J323*Order_Quote!$L$10,4)</f>
        <v>0</v>
      </c>
      <c r="L323" s="242"/>
      <c r="M323" s="310"/>
      <c r="N323" s="187">
        <f t="shared" si="4"/>
        <v>0</v>
      </c>
      <c r="O323" s="52"/>
      <c r="P323" s="52"/>
    </row>
    <row r="324" spans="1:16" x14ac:dyDescent="0.3">
      <c r="A324" s="29" t="str">
        <f>IF(L324&gt;0,COUNT($A$7:A323)+COUNT(DWV!$A$8:$A$300)+COUNT('Large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4" s="424"/>
      <c r="C324" s="425"/>
      <c r="D324" s="2" t="s">
        <v>4836</v>
      </c>
      <c r="E324" s="2">
        <v>22563270</v>
      </c>
      <c r="F324" s="66" t="s">
        <v>10645</v>
      </c>
      <c r="G324" s="2">
        <v>25</v>
      </c>
      <c r="H324" s="313" t="s">
        <v>6049</v>
      </c>
      <c r="I324" s="313" t="s">
        <v>5380</v>
      </c>
      <c r="J324" s="35">
        <v>70.87</v>
      </c>
      <c r="K324" s="230">
        <f>ROUND(J324*Order_Quote!$L$10,4)</f>
        <v>0</v>
      </c>
      <c r="L324" s="242"/>
      <c r="M324" s="310"/>
      <c r="N324" s="187">
        <f t="shared" si="4"/>
        <v>0</v>
      </c>
      <c r="O324" s="52"/>
      <c r="P324" s="52"/>
    </row>
    <row r="325" spans="1:16" x14ac:dyDescent="0.3">
      <c r="A325" s="29" t="str">
        <f>IF(L325&gt;0,COUNT($A$7:A324)+COUNT(DWV!$A$8:$A$300)+COUNT('Large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5" s="424"/>
      <c r="C325" s="425"/>
      <c r="D325" s="2" t="s">
        <v>4837</v>
      </c>
      <c r="E325" s="2">
        <v>22563289</v>
      </c>
      <c r="F325" s="66" t="s">
        <v>10646</v>
      </c>
      <c r="G325" s="2">
        <v>25</v>
      </c>
      <c r="H325" s="313" t="s">
        <v>6049</v>
      </c>
      <c r="I325" s="313" t="s">
        <v>5380</v>
      </c>
      <c r="J325" s="35">
        <v>70.87</v>
      </c>
      <c r="K325" s="230">
        <f>ROUND(J325*Order_Quote!$L$10,4)</f>
        <v>0</v>
      </c>
      <c r="L325" s="242"/>
      <c r="M325" s="310"/>
      <c r="N325" s="187">
        <f t="shared" si="4"/>
        <v>0</v>
      </c>
      <c r="O325" s="52"/>
      <c r="P325" s="52"/>
    </row>
    <row r="326" spans="1:16" x14ac:dyDescent="0.3">
      <c r="A326" s="29" t="str">
        <f>IF(L326&gt;0,COUNT($A$7:A325)+COUNT(DWV!$A$8:$A$300)+COUNT('Large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6" s="424"/>
      <c r="C326" s="425"/>
      <c r="D326" s="2" t="s">
        <v>4838</v>
      </c>
      <c r="E326" s="2">
        <v>22563297</v>
      </c>
      <c r="F326" s="66" t="s">
        <v>10647</v>
      </c>
      <c r="G326" s="2">
        <v>25</v>
      </c>
      <c r="H326" s="313" t="s">
        <v>6049</v>
      </c>
      <c r="I326" s="313" t="s">
        <v>5380</v>
      </c>
      <c r="J326" s="35">
        <v>70.87</v>
      </c>
      <c r="K326" s="230">
        <f>ROUND(J326*Order_Quote!$L$10,4)</f>
        <v>0</v>
      </c>
      <c r="L326" s="242"/>
      <c r="M326" s="310"/>
      <c r="N326" s="187">
        <f t="shared" si="4"/>
        <v>0</v>
      </c>
      <c r="O326" s="52"/>
      <c r="P326" s="52"/>
    </row>
    <row r="327" spans="1:16" x14ac:dyDescent="0.3">
      <c r="A327" s="29" t="str">
        <f>IF(L327&gt;0,COUNT($A$7:A326)+COUNT(DWV!$A$8:$A$300)+COUNT('Large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7" s="424"/>
      <c r="C327" s="425"/>
      <c r="D327" s="2" t="s">
        <v>4839</v>
      </c>
      <c r="E327" s="2">
        <v>22563300</v>
      </c>
      <c r="F327" s="66" t="s">
        <v>10648</v>
      </c>
      <c r="G327" s="2">
        <v>10</v>
      </c>
      <c r="H327" s="313" t="s">
        <v>6049</v>
      </c>
      <c r="I327" s="313" t="s">
        <v>5380</v>
      </c>
      <c r="J327" s="35">
        <v>108.87</v>
      </c>
      <c r="K327" s="230">
        <f>ROUND(J327*Order_Quote!$L$10,4)</f>
        <v>0</v>
      </c>
      <c r="L327" s="242"/>
      <c r="M327" s="310"/>
      <c r="N327" s="187">
        <f t="shared" si="4"/>
        <v>0</v>
      </c>
      <c r="O327" s="52"/>
      <c r="P327" s="52"/>
    </row>
    <row r="328" spans="1:16" x14ac:dyDescent="0.3">
      <c r="A328" s="29" t="str">
        <f>IF(L328&gt;0,COUNT($A$7:A327)+COUNT(DWV!$A$8:$A$300)+COUNT('Large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8" s="424"/>
      <c r="C328" s="425"/>
      <c r="D328" s="2" t="s">
        <v>4840</v>
      </c>
      <c r="E328" s="2">
        <v>22563319</v>
      </c>
      <c r="F328" s="66" t="s">
        <v>10649</v>
      </c>
      <c r="G328" s="2">
        <v>10</v>
      </c>
      <c r="H328" s="313" t="s">
        <v>6049</v>
      </c>
      <c r="I328" s="313" t="s">
        <v>5380</v>
      </c>
      <c r="J328" s="35">
        <v>108.87</v>
      </c>
      <c r="K328" s="230">
        <f>ROUND(J328*Order_Quote!$L$10,4)</f>
        <v>0</v>
      </c>
      <c r="L328" s="242"/>
      <c r="M328" s="310"/>
      <c r="N328" s="187">
        <f t="shared" ref="N328:N391" si="5">L328/G328</f>
        <v>0</v>
      </c>
      <c r="O328" s="52"/>
      <c r="P328" s="52"/>
    </row>
    <row r="329" spans="1:16" x14ac:dyDescent="0.3">
      <c r="A329" s="29" t="str">
        <f>IF(L329&gt;0,COUNT($A$7:A328)+COUNT(DWV!$A$8:$A$300)+COUNT('Large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29" s="424"/>
      <c r="C329" s="425"/>
      <c r="D329" s="2" t="s">
        <v>4841</v>
      </c>
      <c r="E329" s="2">
        <v>22563327</v>
      </c>
      <c r="F329" s="66" t="s">
        <v>10650</v>
      </c>
      <c r="G329" s="2">
        <v>10</v>
      </c>
      <c r="H329" s="313" t="s">
        <v>6049</v>
      </c>
      <c r="I329" s="313" t="s">
        <v>5380</v>
      </c>
      <c r="J329" s="35">
        <v>108.87</v>
      </c>
      <c r="K329" s="230">
        <f>ROUND(J329*Order_Quote!$L$10,4)</f>
        <v>0</v>
      </c>
      <c r="L329" s="242"/>
      <c r="M329" s="310"/>
      <c r="N329" s="187">
        <f t="shared" si="5"/>
        <v>0</v>
      </c>
      <c r="O329" s="52"/>
      <c r="P329" s="52"/>
    </row>
    <row r="330" spans="1:16" x14ac:dyDescent="0.3">
      <c r="A330" s="29" t="str">
        <f>IF(L330&gt;0,COUNT($A$7:A329)+COUNT(DWV!$A$8:$A$300)+COUNT('Large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0" s="424"/>
      <c r="C330" s="425"/>
      <c r="D330" s="2" t="s">
        <v>4842</v>
      </c>
      <c r="E330" s="2">
        <v>22563335</v>
      </c>
      <c r="F330" s="66" t="s">
        <v>10651</v>
      </c>
      <c r="G330" s="2">
        <v>10</v>
      </c>
      <c r="H330" s="313" t="s">
        <v>6049</v>
      </c>
      <c r="I330" s="313" t="s">
        <v>5380</v>
      </c>
      <c r="J330" s="35">
        <v>108.87</v>
      </c>
      <c r="K330" s="230">
        <f>ROUND(J330*Order_Quote!$L$10,4)</f>
        <v>0</v>
      </c>
      <c r="L330" s="242"/>
      <c r="M330" s="310"/>
      <c r="N330" s="187">
        <f t="shared" si="5"/>
        <v>0</v>
      </c>
      <c r="O330" s="52"/>
      <c r="P330" s="52"/>
    </row>
    <row r="331" spans="1:16" x14ac:dyDescent="0.3">
      <c r="A331" s="29" t="str">
        <f>IF(L331&gt;0,COUNT($A$7:A330)+COUNT(DWV!$A$8:$A$300)+COUNT('Large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1" s="424"/>
      <c r="C331" s="425"/>
      <c r="D331" s="2" t="s">
        <v>4843</v>
      </c>
      <c r="E331" s="2">
        <v>22563343</v>
      </c>
      <c r="F331" s="66" t="s">
        <v>10652</v>
      </c>
      <c r="G331" s="2">
        <v>10</v>
      </c>
      <c r="H331" s="313" t="s">
        <v>6049</v>
      </c>
      <c r="I331" s="313" t="s">
        <v>5380</v>
      </c>
      <c r="J331" s="35">
        <v>136.97999999999999</v>
      </c>
      <c r="K331" s="230">
        <f>ROUND(J331*Order_Quote!$L$10,4)</f>
        <v>0</v>
      </c>
      <c r="L331" s="242"/>
      <c r="M331" s="310"/>
      <c r="N331" s="187">
        <f t="shared" si="5"/>
        <v>0</v>
      </c>
      <c r="O331" s="52"/>
      <c r="P331" s="52"/>
    </row>
    <row r="332" spans="1:16" x14ac:dyDescent="0.3">
      <c r="A332" s="29" t="str">
        <f>IF(L332&gt;0,COUNT($A$7:A331)+COUNT(DWV!$A$8:$A$300)+COUNT('Large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2" s="424"/>
      <c r="C332" s="425"/>
      <c r="D332" s="2" t="s">
        <v>4844</v>
      </c>
      <c r="E332" s="2">
        <v>22563351</v>
      </c>
      <c r="F332" s="66" t="s">
        <v>10653</v>
      </c>
      <c r="G332" s="2">
        <v>10</v>
      </c>
      <c r="H332" s="313" t="s">
        <v>6049</v>
      </c>
      <c r="I332" s="313" t="s">
        <v>5380</v>
      </c>
      <c r="J332" s="35">
        <v>108.87</v>
      </c>
      <c r="K332" s="230">
        <f>ROUND(J332*Order_Quote!$L$10,4)</f>
        <v>0</v>
      </c>
      <c r="L332" s="242"/>
      <c r="M332" s="310"/>
      <c r="N332" s="187">
        <f t="shared" si="5"/>
        <v>0</v>
      </c>
      <c r="O332" s="52"/>
      <c r="P332" s="52"/>
    </row>
    <row r="333" spans="1:16" x14ac:dyDescent="0.3">
      <c r="A333" s="29" t="str">
        <f>IF(L333&gt;0,COUNT($A$7:A332)+COUNT(DWV!$A$8:$A$300)+COUNT('Large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3" s="424"/>
      <c r="C333" s="425"/>
      <c r="D333" s="2" t="s">
        <v>4845</v>
      </c>
      <c r="E333" s="2">
        <v>22563360</v>
      </c>
      <c r="F333" s="66" t="s">
        <v>10654</v>
      </c>
      <c r="G333" s="2">
        <v>10</v>
      </c>
      <c r="H333" s="313" t="s">
        <v>6049</v>
      </c>
      <c r="I333" s="313" t="s">
        <v>5380</v>
      </c>
      <c r="J333" s="35">
        <v>108.87</v>
      </c>
      <c r="K333" s="230">
        <f>ROUND(J333*Order_Quote!$L$10,4)</f>
        <v>0</v>
      </c>
      <c r="L333" s="242"/>
      <c r="M333" s="310"/>
      <c r="N333" s="187">
        <f t="shared" si="5"/>
        <v>0</v>
      </c>
      <c r="O333" s="52"/>
      <c r="P333" s="52"/>
    </row>
    <row r="334" spans="1:16" x14ac:dyDescent="0.3">
      <c r="A334" s="29" t="str">
        <f>IF(L334&gt;0,COUNT($A$7:A333)+COUNT(DWV!$A$8:$A$300)+COUNT('Large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4" s="422"/>
      <c r="C334" s="423"/>
      <c r="D334" s="2" t="s">
        <v>4846</v>
      </c>
      <c r="E334" s="2">
        <v>22563378</v>
      </c>
      <c r="F334" s="66" t="s">
        <v>10655</v>
      </c>
      <c r="G334" s="2">
        <v>10</v>
      </c>
      <c r="H334" s="313" t="s">
        <v>6049</v>
      </c>
      <c r="I334" s="313" t="s">
        <v>5380</v>
      </c>
      <c r="J334" s="35">
        <v>108.87</v>
      </c>
      <c r="K334" s="230">
        <f>ROUND(J334*Order_Quote!$L$10,4)</f>
        <v>0</v>
      </c>
      <c r="L334" s="242"/>
      <c r="M334" s="310"/>
      <c r="N334" s="187">
        <f t="shared" si="5"/>
        <v>0</v>
      </c>
      <c r="O334" s="52"/>
      <c r="P334" s="52"/>
    </row>
    <row r="335" spans="1:16" x14ac:dyDescent="0.3">
      <c r="A335" s="29" t="str">
        <f>IF(L335&gt;0,COUNT($A$7:A334)+COUNT(DWV!$A$8:$A$300)+COUNT('Large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5" s="420"/>
      <c r="C335" s="421"/>
      <c r="D335" s="2" t="s">
        <v>4847</v>
      </c>
      <c r="E335" s="2">
        <v>22563386</v>
      </c>
      <c r="F335" s="66" t="s">
        <v>10656</v>
      </c>
      <c r="G335" s="2">
        <v>500</v>
      </c>
      <c r="H335" s="313" t="s">
        <v>6049</v>
      </c>
      <c r="I335" s="313" t="s">
        <v>5380</v>
      </c>
      <c r="J335" s="35">
        <v>12.68</v>
      </c>
      <c r="K335" s="230">
        <f>ROUND(J335*Order_Quote!$L$10,4)</f>
        <v>0</v>
      </c>
      <c r="L335" s="242"/>
      <c r="M335" s="310"/>
      <c r="N335" s="187">
        <f t="shared" si="5"/>
        <v>0</v>
      </c>
      <c r="O335" s="52"/>
      <c r="P335" s="52"/>
    </row>
    <row r="336" spans="1:16" x14ac:dyDescent="0.3">
      <c r="A336" s="29" t="str">
        <f>IF(L336&gt;0,COUNT($A$7:A335)+COUNT(DWV!$A$8:$A$300)+COUNT('Large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6" s="424"/>
      <c r="C336" s="425"/>
      <c r="D336" s="2" t="s">
        <v>4848</v>
      </c>
      <c r="E336" s="2">
        <v>22563394</v>
      </c>
      <c r="F336" s="66" t="s">
        <v>10657</v>
      </c>
      <c r="G336" s="2">
        <v>500</v>
      </c>
      <c r="H336" s="313" t="s">
        <v>6049</v>
      </c>
      <c r="I336" s="313" t="s">
        <v>5380</v>
      </c>
      <c r="J336" s="35">
        <v>12.68</v>
      </c>
      <c r="K336" s="230">
        <f>ROUND(J336*Order_Quote!$L$10,4)</f>
        <v>0</v>
      </c>
      <c r="L336" s="242"/>
      <c r="M336" s="310"/>
      <c r="N336" s="187">
        <f t="shared" si="5"/>
        <v>0</v>
      </c>
      <c r="O336" s="52"/>
      <c r="P336" s="52"/>
    </row>
    <row r="337" spans="1:16" x14ac:dyDescent="0.3">
      <c r="A337" s="29" t="str">
        <f>IF(L337&gt;0,COUNT($A$7:A336)+COUNT(DWV!$A$8:$A$300)+COUNT('Large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7" s="424"/>
      <c r="C337" s="425"/>
      <c r="D337" s="2" t="s">
        <v>4849</v>
      </c>
      <c r="E337" s="2">
        <v>22563408</v>
      </c>
      <c r="F337" s="66" t="s">
        <v>10658</v>
      </c>
      <c r="G337" s="2">
        <v>500</v>
      </c>
      <c r="H337" s="313" t="s">
        <v>6049</v>
      </c>
      <c r="I337" s="313" t="s">
        <v>5380</v>
      </c>
      <c r="J337" s="35">
        <v>12.68</v>
      </c>
      <c r="K337" s="230">
        <f>ROUND(J337*Order_Quote!$L$10,4)</f>
        <v>0</v>
      </c>
      <c r="L337" s="242"/>
      <c r="M337" s="310"/>
      <c r="N337" s="187">
        <f t="shared" si="5"/>
        <v>0</v>
      </c>
      <c r="O337" s="52"/>
      <c r="P337" s="52"/>
    </row>
    <row r="338" spans="1:16" x14ac:dyDescent="0.3">
      <c r="A338" s="29" t="str">
        <f>IF(L338&gt;0,COUNT($A$7:A337)+COUNT(DWV!$A$8:$A$300)+COUNT('Large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8" s="424"/>
      <c r="C338" s="425"/>
      <c r="D338" s="2" t="s">
        <v>4850</v>
      </c>
      <c r="E338" s="2">
        <v>22563416</v>
      </c>
      <c r="F338" s="66" t="s">
        <v>10659</v>
      </c>
      <c r="G338" s="2">
        <v>500</v>
      </c>
      <c r="H338" s="313" t="s">
        <v>6049</v>
      </c>
      <c r="I338" s="313" t="s">
        <v>5380</v>
      </c>
      <c r="J338" s="35">
        <v>12.68</v>
      </c>
      <c r="K338" s="230">
        <f>ROUND(J338*Order_Quote!$L$10,4)</f>
        <v>0</v>
      </c>
      <c r="L338" s="242"/>
      <c r="M338" s="310"/>
      <c r="N338" s="187">
        <f t="shared" si="5"/>
        <v>0</v>
      </c>
      <c r="O338" s="52"/>
      <c r="P338" s="52"/>
    </row>
    <row r="339" spans="1:16" x14ac:dyDescent="0.3">
      <c r="A339" s="29" t="str">
        <f>IF(L339&gt;0,COUNT($A$7:A338)+COUNT(DWV!$A$8:$A$300)+COUNT('Large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39" s="424"/>
      <c r="C339" s="425"/>
      <c r="D339" s="2" t="s">
        <v>4851</v>
      </c>
      <c r="E339" s="2">
        <v>22563424</v>
      </c>
      <c r="F339" s="66" t="s">
        <v>10660</v>
      </c>
      <c r="G339" s="2">
        <v>500</v>
      </c>
      <c r="H339" s="313" t="s">
        <v>6049</v>
      </c>
      <c r="I339" s="313" t="s">
        <v>5380</v>
      </c>
      <c r="J339" s="35">
        <v>12.68</v>
      </c>
      <c r="K339" s="230">
        <f>ROUND(J339*Order_Quote!$L$10,4)</f>
        <v>0</v>
      </c>
      <c r="L339" s="242"/>
      <c r="M339" s="310"/>
      <c r="N339" s="187">
        <f t="shared" si="5"/>
        <v>0</v>
      </c>
      <c r="O339" s="52"/>
      <c r="P339" s="52"/>
    </row>
    <row r="340" spans="1:16" x14ac:dyDescent="0.3">
      <c r="A340" s="29" t="str">
        <f>IF(L340&gt;0,COUNT($A$7:A339)+COUNT(DWV!$A$8:$A$300)+COUNT('Large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0" s="424"/>
      <c r="C340" s="425"/>
      <c r="D340" s="2" t="s">
        <v>4852</v>
      </c>
      <c r="E340" s="2">
        <v>22563432</v>
      </c>
      <c r="F340" s="66" t="s">
        <v>10661</v>
      </c>
      <c r="G340" s="2">
        <v>500</v>
      </c>
      <c r="H340" s="313" t="s">
        <v>6049</v>
      </c>
      <c r="I340" s="313" t="s">
        <v>5380</v>
      </c>
      <c r="J340" s="35">
        <v>12.68</v>
      </c>
      <c r="K340" s="230">
        <f>ROUND(J340*Order_Quote!$L$10,4)</f>
        <v>0</v>
      </c>
      <c r="L340" s="242"/>
      <c r="M340" s="310"/>
      <c r="N340" s="187">
        <f t="shared" si="5"/>
        <v>0</v>
      </c>
      <c r="O340" s="52"/>
      <c r="P340" s="52"/>
    </row>
    <row r="341" spans="1:16" x14ac:dyDescent="0.3">
      <c r="A341" s="29" t="str">
        <f>IF(L341&gt;0,COUNT($A$7:A340)+COUNT(DWV!$A$8:$A$300)+COUNT('Large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1" s="424"/>
      <c r="C341" s="425"/>
      <c r="D341" s="2" t="s">
        <v>4853</v>
      </c>
      <c r="E341" s="2">
        <v>22563440</v>
      </c>
      <c r="F341" s="66" t="s">
        <v>10662</v>
      </c>
      <c r="G341" s="2">
        <v>250</v>
      </c>
      <c r="H341" s="313" t="s">
        <v>6049</v>
      </c>
      <c r="I341" s="313" t="s">
        <v>5380</v>
      </c>
      <c r="J341" s="35">
        <v>9.4499999999999993</v>
      </c>
      <c r="K341" s="230">
        <f>ROUND(J341*Order_Quote!$L$10,4)</f>
        <v>0</v>
      </c>
      <c r="L341" s="242"/>
      <c r="M341" s="310"/>
      <c r="N341" s="187">
        <f t="shared" si="5"/>
        <v>0</v>
      </c>
      <c r="O341" s="52"/>
      <c r="P341" s="52"/>
    </row>
    <row r="342" spans="1:16" x14ac:dyDescent="0.3">
      <c r="A342" s="29" t="str">
        <f>IF(L342&gt;0,COUNT($A$7:A341)+COUNT(DWV!$A$8:$A$300)+COUNT('Large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2" s="424"/>
      <c r="C342" s="425"/>
      <c r="D342" s="2" t="s">
        <v>4854</v>
      </c>
      <c r="E342" s="2">
        <v>22563459</v>
      </c>
      <c r="F342" s="66" t="s">
        <v>10663</v>
      </c>
      <c r="G342" s="2">
        <v>250</v>
      </c>
      <c r="H342" s="313" t="s">
        <v>6049</v>
      </c>
      <c r="I342" s="313" t="s">
        <v>5380</v>
      </c>
      <c r="J342" s="35">
        <v>9.4499999999999993</v>
      </c>
      <c r="K342" s="230">
        <f>ROUND(J342*Order_Quote!$L$10,4)</f>
        <v>0</v>
      </c>
      <c r="L342" s="242"/>
      <c r="M342" s="310"/>
      <c r="N342" s="187">
        <f t="shared" si="5"/>
        <v>0</v>
      </c>
      <c r="O342" s="52"/>
      <c r="P342" s="52"/>
    </row>
    <row r="343" spans="1:16" x14ac:dyDescent="0.3">
      <c r="A343" s="29" t="str">
        <f>IF(L343&gt;0,COUNT($A$7:A342)+COUNT(DWV!$A$8:$A$300)+COUNT('Large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3" s="424"/>
      <c r="C343" s="425"/>
      <c r="D343" s="2" t="s">
        <v>4855</v>
      </c>
      <c r="E343" s="2">
        <v>22563467</v>
      </c>
      <c r="F343" s="66" t="s">
        <v>10664</v>
      </c>
      <c r="G343" s="2">
        <v>250</v>
      </c>
      <c r="H343" s="313" t="s">
        <v>6049</v>
      </c>
      <c r="I343" s="313" t="s">
        <v>5380</v>
      </c>
      <c r="J343" s="35">
        <v>7.79</v>
      </c>
      <c r="K343" s="230">
        <f>ROUND(J343*Order_Quote!$L$10,4)</f>
        <v>0</v>
      </c>
      <c r="L343" s="242"/>
      <c r="M343" s="310"/>
      <c r="N343" s="187">
        <f t="shared" si="5"/>
        <v>0</v>
      </c>
      <c r="O343" s="52"/>
      <c r="P343" s="52"/>
    </row>
    <row r="344" spans="1:16" x14ac:dyDescent="0.3">
      <c r="A344" s="29" t="str">
        <f>IF(L344&gt;0,COUNT($A$7:A343)+COUNT(DWV!$A$8:$A$300)+COUNT('Large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4" s="424"/>
      <c r="C344" s="425"/>
      <c r="D344" s="2" t="s">
        <v>4856</v>
      </c>
      <c r="E344" s="2">
        <v>22563475</v>
      </c>
      <c r="F344" s="66" t="s">
        <v>10665</v>
      </c>
      <c r="G344" s="2">
        <v>250</v>
      </c>
      <c r="H344" s="313" t="s">
        <v>6049</v>
      </c>
      <c r="I344" s="313" t="s">
        <v>5380</v>
      </c>
      <c r="J344" s="35">
        <v>15.25</v>
      </c>
      <c r="K344" s="230">
        <f>ROUND(J344*Order_Quote!$L$10,4)</f>
        <v>0</v>
      </c>
      <c r="L344" s="242"/>
      <c r="M344" s="310"/>
      <c r="N344" s="187">
        <f t="shared" si="5"/>
        <v>0</v>
      </c>
      <c r="O344" s="52"/>
      <c r="P344" s="52"/>
    </row>
    <row r="345" spans="1:16" x14ac:dyDescent="0.3">
      <c r="A345" s="29" t="str">
        <f>IF(L345&gt;0,COUNT($A$7:A344)+COUNT(DWV!$A$8:$A$300)+COUNT('Large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5" s="424"/>
      <c r="C345" s="425"/>
      <c r="D345" s="2" t="s">
        <v>4857</v>
      </c>
      <c r="E345" s="2">
        <v>22563483</v>
      </c>
      <c r="F345" s="66" t="s">
        <v>10666</v>
      </c>
      <c r="G345" s="2">
        <v>250</v>
      </c>
      <c r="H345" s="313" t="s">
        <v>6049</v>
      </c>
      <c r="I345" s="313" t="s">
        <v>5380</v>
      </c>
      <c r="J345" s="35">
        <v>12.2</v>
      </c>
      <c r="K345" s="230">
        <f>ROUND(J345*Order_Quote!$L$10,4)</f>
        <v>0</v>
      </c>
      <c r="L345" s="242"/>
      <c r="M345" s="310"/>
      <c r="N345" s="187">
        <f t="shared" si="5"/>
        <v>0</v>
      </c>
      <c r="O345" s="52"/>
      <c r="P345" s="52"/>
    </row>
    <row r="346" spans="1:16" x14ac:dyDescent="0.3">
      <c r="A346" s="29" t="str">
        <f>IF(L346&gt;0,COUNT($A$7:A345)+COUNT(DWV!$A$8:$A$300)+COUNT('Large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6" s="424"/>
      <c r="C346" s="425"/>
      <c r="D346" s="2" t="s">
        <v>4858</v>
      </c>
      <c r="E346" s="2">
        <v>22563491</v>
      </c>
      <c r="F346" s="66" t="s">
        <v>10667</v>
      </c>
      <c r="G346" s="2">
        <v>250</v>
      </c>
      <c r="H346" s="313" t="s">
        <v>6049</v>
      </c>
      <c r="I346" s="313" t="s">
        <v>5380</v>
      </c>
      <c r="J346" s="35">
        <v>12.2</v>
      </c>
      <c r="K346" s="230">
        <f>ROUND(J346*Order_Quote!$L$10,4)</f>
        <v>0</v>
      </c>
      <c r="L346" s="242"/>
      <c r="M346" s="310"/>
      <c r="N346" s="187">
        <f t="shared" si="5"/>
        <v>0</v>
      </c>
      <c r="O346" s="52"/>
      <c r="P346" s="52"/>
    </row>
    <row r="347" spans="1:16" x14ac:dyDescent="0.3">
      <c r="A347" s="29" t="str">
        <f>IF(L347&gt;0,COUNT($A$7:A346)+COUNT(DWV!$A$8:$A$300)+COUNT('Large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7" s="424"/>
      <c r="C347" s="425"/>
      <c r="D347" s="2" t="s">
        <v>4859</v>
      </c>
      <c r="E347" s="2">
        <v>22563505</v>
      </c>
      <c r="F347" s="66" t="s">
        <v>10668</v>
      </c>
      <c r="G347" s="2">
        <v>250</v>
      </c>
      <c r="H347" s="313" t="s">
        <v>6049</v>
      </c>
      <c r="I347" s="313" t="s">
        <v>5380</v>
      </c>
      <c r="J347" s="35">
        <v>12.2</v>
      </c>
      <c r="K347" s="230">
        <f>ROUND(J347*Order_Quote!$L$10,4)</f>
        <v>0</v>
      </c>
      <c r="L347" s="242"/>
      <c r="M347" s="310"/>
      <c r="N347" s="187">
        <f t="shared" si="5"/>
        <v>0</v>
      </c>
      <c r="O347" s="52"/>
      <c r="P347" s="52"/>
    </row>
    <row r="348" spans="1:16" x14ac:dyDescent="0.3">
      <c r="A348" s="29" t="str">
        <f>IF(L348&gt;0,COUNT($A$7:A347)+COUNT(DWV!$A$8:$A$300)+COUNT('Large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8" s="424"/>
      <c r="C348" s="425"/>
      <c r="D348" s="2" t="s">
        <v>4860</v>
      </c>
      <c r="E348" s="2">
        <v>22563513</v>
      </c>
      <c r="F348" s="66" t="s">
        <v>10669</v>
      </c>
      <c r="G348" s="2">
        <v>100</v>
      </c>
      <c r="H348" s="313" t="s">
        <v>6049</v>
      </c>
      <c r="I348" s="313" t="s">
        <v>5380</v>
      </c>
      <c r="J348" s="35">
        <v>12.94</v>
      </c>
      <c r="K348" s="230">
        <f>ROUND(J348*Order_Quote!$L$10,4)</f>
        <v>0</v>
      </c>
      <c r="L348" s="242"/>
      <c r="M348" s="310"/>
      <c r="N348" s="187">
        <f t="shared" si="5"/>
        <v>0</v>
      </c>
      <c r="O348" s="52"/>
      <c r="P348" s="52"/>
    </row>
    <row r="349" spans="1:16" x14ac:dyDescent="0.3">
      <c r="A349" s="29" t="str">
        <f>IF(L349&gt;0,COUNT($A$7:A348)+COUNT(DWV!$A$8:$A$300)+COUNT('Large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49" s="424"/>
      <c r="C349" s="425"/>
      <c r="D349" s="2" t="s">
        <v>4861</v>
      </c>
      <c r="E349" s="2">
        <v>22563521</v>
      </c>
      <c r="F349" s="66" t="s">
        <v>10670</v>
      </c>
      <c r="G349" s="2">
        <v>100</v>
      </c>
      <c r="H349" s="313" t="s">
        <v>6049</v>
      </c>
      <c r="I349" s="313" t="s">
        <v>5380</v>
      </c>
      <c r="J349" s="35">
        <v>12.94</v>
      </c>
      <c r="K349" s="230">
        <f>ROUND(J349*Order_Quote!$L$10,4)</f>
        <v>0</v>
      </c>
      <c r="L349" s="242"/>
      <c r="M349" s="310"/>
      <c r="N349" s="187">
        <f t="shared" si="5"/>
        <v>0</v>
      </c>
      <c r="O349" s="52"/>
      <c r="P349" s="52"/>
    </row>
    <row r="350" spans="1:16" x14ac:dyDescent="0.3">
      <c r="A350" s="29" t="str">
        <f>IF(L350&gt;0,COUNT($A$7:A349)+COUNT(DWV!$A$8:$A$300)+COUNT('Large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0" s="424"/>
      <c r="C350" s="425"/>
      <c r="D350" s="2" t="s">
        <v>4862</v>
      </c>
      <c r="E350" s="2">
        <v>22563530</v>
      </c>
      <c r="F350" s="66" t="s">
        <v>10671</v>
      </c>
      <c r="G350" s="2">
        <v>100</v>
      </c>
      <c r="H350" s="313" t="s">
        <v>6049</v>
      </c>
      <c r="I350" s="313" t="s">
        <v>5380</v>
      </c>
      <c r="J350" s="35">
        <v>12.94</v>
      </c>
      <c r="K350" s="230">
        <f>ROUND(J350*Order_Quote!$L$10,4)</f>
        <v>0</v>
      </c>
      <c r="L350" s="242"/>
      <c r="M350" s="310"/>
      <c r="N350" s="187">
        <f t="shared" si="5"/>
        <v>0</v>
      </c>
      <c r="O350" s="52"/>
      <c r="P350" s="52"/>
    </row>
    <row r="351" spans="1:16" x14ac:dyDescent="0.3">
      <c r="A351" s="29" t="str">
        <f>IF(L351&gt;0,COUNT($A$7:A350)+COUNT(DWV!$A$8:$A$300)+COUNT('Large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1" s="424"/>
      <c r="C351" s="425"/>
      <c r="D351" s="2" t="s">
        <v>4863</v>
      </c>
      <c r="E351" s="2">
        <v>22563548</v>
      </c>
      <c r="F351" s="66" t="s">
        <v>10672</v>
      </c>
      <c r="G351" s="2">
        <v>100</v>
      </c>
      <c r="H351" s="313" t="s">
        <v>6049</v>
      </c>
      <c r="I351" s="313" t="s">
        <v>5380</v>
      </c>
      <c r="J351" s="35">
        <v>15.34</v>
      </c>
      <c r="K351" s="230">
        <f>ROUND(J351*Order_Quote!$L$10,4)</f>
        <v>0</v>
      </c>
      <c r="L351" s="242"/>
      <c r="M351" s="310"/>
      <c r="N351" s="187">
        <f t="shared" si="5"/>
        <v>0</v>
      </c>
      <c r="O351" s="52"/>
      <c r="P351" s="52"/>
    </row>
    <row r="352" spans="1:16" x14ac:dyDescent="0.3">
      <c r="A352" s="29" t="str">
        <f>IF(L352&gt;0,COUNT($A$7:A351)+COUNT(DWV!$A$8:$A$300)+COUNT('Large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2" s="424"/>
      <c r="C352" s="425"/>
      <c r="D352" s="2" t="s">
        <v>4864</v>
      </c>
      <c r="E352" s="2">
        <v>22563556</v>
      </c>
      <c r="F352" s="66" t="s">
        <v>10673</v>
      </c>
      <c r="G352" s="2">
        <v>100</v>
      </c>
      <c r="H352" s="313" t="s">
        <v>6049</v>
      </c>
      <c r="I352" s="313" t="s">
        <v>5380</v>
      </c>
      <c r="J352" s="35">
        <v>15.34</v>
      </c>
      <c r="K352" s="230">
        <f>ROUND(J352*Order_Quote!$L$10,4)</f>
        <v>0</v>
      </c>
      <c r="L352" s="242"/>
      <c r="M352" s="310"/>
      <c r="N352" s="187">
        <f t="shared" si="5"/>
        <v>0</v>
      </c>
      <c r="O352" s="52"/>
      <c r="P352" s="52"/>
    </row>
    <row r="353" spans="1:16" x14ac:dyDescent="0.3">
      <c r="A353" s="29" t="str">
        <f>IF(L353&gt;0,COUNT($A$7:A352)+COUNT(DWV!$A$8:$A$300)+COUNT('Large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3" s="424"/>
      <c r="C353" s="425"/>
      <c r="D353" s="2" t="s">
        <v>4865</v>
      </c>
      <c r="E353" s="2">
        <v>22563564</v>
      </c>
      <c r="F353" s="66" t="s">
        <v>10674</v>
      </c>
      <c r="G353" s="2">
        <v>100</v>
      </c>
      <c r="H353" s="313" t="s">
        <v>6049</v>
      </c>
      <c r="I353" s="313" t="s">
        <v>5380</v>
      </c>
      <c r="J353" s="35">
        <v>15.34</v>
      </c>
      <c r="K353" s="230">
        <f>ROUND(J353*Order_Quote!$L$10,4)</f>
        <v>0</v>
      </c>
      <c r="L353" s="242"/>
      <c r="M353" s="310"/>
      <c r="N353" s="187">
        <f t="shared" si="5"/>
        <v>0</v>
      </c>
      <c r="O353" s="52"/>
      <c r="P353" s="52"/>
    </row>
    <row r="354" spans="1:16" x14ac:dyDescent="0.3">
      <c r="A354" s="29" t="str">
        <f>IF(L354&gt;0,COUNT($A$7:A353)+COUNT(DWV!$A$8:$A$300)+COUNT('Large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4" s="424"/>
      <c r="C354" s="425"/>
      <c r="D354" s="2" t="s">
        <v>4866</v>
      </c>
      <c r="E354" s="2">
        <v>22563572</v>
      </c>
      <c r="F354" s="66" t="s">
        <v>10675</v>
      </c>
      <c r="G354" s="2">
        <v>100</v>
      </c>
      <c r="H354" s="313" t="s">
        <v>6049</v>
      </c>
      <c r="I354" s="313" t="s">
        <v>5380</v>
      </c>
      <c r="J354" s="35">
        <v>15.34</v>
      </c>
      <c r="K354" s="230">
        <f>ROUND(J354*Order_Quote!$L$10,4)</f>
        <v>0</v>
      </c>
      <c r="L354" s="242"/>
      <c r="M354" s="310"/>
      <c r="N354" s="187">
        <f t="shared" si="5"/>
        <v>0</v>
      </c>
      <c r="O354" s="52"/>
      <c r="P354" s="52"/>
    </row>
    <row r="355" spans="1:16" x14ac:dyDescent="0.3">
      <c r="A355" s="29" t="str">
        <f>IF(L355&gt;0,COUNT($A$7:A354)+COUNT(DWV!$A$8:$A$300)+COUNT('Large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5" s="424"/>
      <c r="C355" s="425"/>
      <c r="D355" s="2" t="s">
        <v>4867</v>
      </c>
      <c r="E355" s="2">
        <v>22563580</v>
      </c>
      <c r="F355" s="66" t="s">
        <v>10676</v>
      </c>
      <c r="G355" s="2">
        <v>80</v>
      </c>
      <c r="H355" s="313" t="s">
        <v>6049</v>
      </c>
      <c r="I355" s="313" t="s">
        <v>5380</v>
      </c>
      <c r="J355" s="35">
        <v>22.47</v>
      </c>
      <c r="K355" s="230">
        <f>ROUND(J355*Order_Quote!$L$10,4)</f>
        <v>0</v>
      </c>
      <c r="L355" s="242"/>
      <c r="M355" s="310"/>
      <c r="N355" s="187">
        <f t="shared" si="5"/>
        <v>0</v>
      </c>
      <c r="O355" s="52"/>
      <c r="P355" s="52"/>
    </row>
    <row r="356" spans="1:16" x14ac:dyDescent="0.3">
      <c r="A356" s="29" t="str">
        <f>IF(L356&gt;0,COUNT($A$7:A355)+COUNT(DWV!$A$8:$A$300)+COUNT('Large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6" s="424"/>
      <c r="C356" s="425"/>
      <c r="D356" s="2" t="s">
        <v>4868</v>
      </c>
      <c r="E356" s="2">
        <v>22563599</v>
      </c>
      <c r="F356" s="66" t="s">
        <v>10677</v>
      </c>
      <c r="G356" s="2">
        <v>60</v>
      </c>
      <c r="H356" s="313" t="s">
        <v>6049</v>
      </c>
      <c r="I356" s="313" t="s">
        <v>5380</v>
      </c>
      <c r="J356" s="35">
        <v>22.47</v>
      </c>
      <c r="K356" s="230">
        <f>ROUND(J356*Order_Quote!$L$10,4)</f>
        <v>0</v>
      </c>
      <c r="L356" s="242"/>
      <c r="M356" s="310"/>
      <c r="N356" s="187">
        <f t="shared" si="5"/>
        <v>0</v>
      </c>
      <c r="O356" s="52"/>
      <c r="P356" s="52"/>
    </row>
    <row r="357" spans="1:16" x14ac:dyDescent="0.3">
      <c r="A357" s="29" t="str">
        <f>IF(L357&gt;0,COUNT($A$7:A356)+COUNT(DWV!$A$8:$A$300)+COUNT('Large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7" s="424"/>
      <c r="C357" s="425"/>
      <c r="D357" s="2" t="s">
        <v>4869</v>
      </c>
      <c r="E357" s="2">
        <v>22563602</v>
      </c>
      <c r="F357" s="66" t="s">
        <v>10678</v>
      </c>
      <c r="G357" s="2">
        <v>60</v>
      </c>
      <c r="H357" s="313" t="s">
        <v>6049</v>
      </c>
      <c r="I357" s="313" t="s">
        <v>5380</v>
      </c>
      <c r="J357" s="35">
        <v>22.47</v>
      </c>
      <c r="K357" s="230">
        <f>ROUND(J357*Order_Quote!$L$10,4)</f>
        <v>0</v>
      </c>
      <c r="L357" s="242"/>
      <c r="M357" s="310"/>
      <c r="N357" s="187">
        <f t="shared" si="5"/>
        <v>0</v>
      </c>
      <c r="O357" s="52"/>
      <c r="P357" s="52"/>
    </row>
    <row r="358" spans="1:16" x14ac:dyDescent="0.3">
      <c r="A358" s="29" t="str">
        <f>IF(L358&gt;0,COUNT($A$7:A357)+COUNT(DWV!$A$8:$A$300)+COUNT('Large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8" s="424"/>
      <c r="C358" s="425"/>
      <c r="D358" s="2" t="s">
        <v>4870</v>
      </c>
      <c r="E358" s="2">
        <v>22563610</v>
      </c>
      <c r="F358" s="66" t="s">
        <v>10679</v>
      </c>
      <c r="G358" s="2">
        <v>60</v>
      </c>
      <c r="H358" s="313" t="s">
        <v>6049</v>
      </c>
      <c r="I358" s="313" t="s">
        <v>5380</v>
      </c>
      <c r="J358" s="35">
        <v>22.47</v>
      </c>
      <c r="K358" s="230">
        <f>ROUND(J358*Order_Quote!$L$10,4)</f>
        <v>0</v>
      </c>
      <c r="L358" s="242"/>
      <c r="M358" s="310"/>
      <c r="N358" s="187">
        <f t="shared" si="5"/>
        <v>0</v>
      </c>
      <c r="O358" s="52"/>
      <c r="P358" s="52"/>
    </row>
    <row r="359" spans="1:16" x14ac:dyDescent="0.3">
      <c r="A359" s="29" t="str">
        <f>IF(L359&gt;0,COUNT($A$7:A358)+COUNT(DWV!$A$8:$A$300)+COUNT('Large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59" s="424"/>
      <c r="C359" s="425"/>
      <c r="D359" s="2" t="s">
        <v>4871</v>
      </c>
      <c r="E359" s="2">
        <v>22563629</v>
      </c>
      <c r="F359" s="66" t="s">
        <v>10680</v>
      </c>
      <c r="G359" s="2">
        <v>50</v>
      </c>
      <c r="H359" s="313" t="s">
        <v>6049</v>
      </c>
      <c r="I359" s="313" t="s">
        <v>5380</v>
      </c>
      <c r="J359" s="35">
        <v>22.47</v>
      </c>
      <c r="K359" s="230">
        <f>ROUND(J359*Order_Quote!$L$10,4)</f>
        <v>0</v>
      </c>
      <c r="L359" s="242"/>
      <c r="M359" s="310"/>
      <c r="N359" s="187">
        <f t="shared" si="5"/>
        <v>0</v>
      </c>
      <c r="O359" s="52"/>
      <c r="P359" s="52"/>
    </row>
    <row r="360" spans="1:16" x14ac:dyDescent="0.3">
      <c r="A360" s="29" t="str">
        <f>IF(L360&gt;0,COUNT($A$7:A359)+COUNT(DWV!$A$8:$A$300)+COUNT('Large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0" s="424"/>
      <c r="C360" s="425"/>
      <c r="D360" s="2" t="s">
        <v>4872</v>
      </c>
      <c r="E360" s="2">
        <v>22563637</v>
      </c>
      <c r="F360" s="66" t="s">
        <v>10681</v>
      </c>
      <c r="G360" s="2">
        <v>30</v>
      </c>
      <c r="H360" s="313" t="s">
        <v>6049</v>
      </c>
      <c r="I360" s="313" t="s">
        <v>5380</v>
      </c>
      <c r="J360" s="35">
        <v>41.36</v>
      </c>
      <c r="K360" s="230">
        <f>ROUND(J360*Order_Quote!$L$10,4)</f>
        <v>0</v>
      </c>
      <c r="L360" s="242"/>
      <c r="M360" s="310"/>
      <c r="N360" s="187">
        <f t="shared" si="5"/>
        <v>0</v>
      </c>
      <c r="O360" s="52"/>
      <c r="P360" s="52"/>
    </row>
    <row r="361" spans="1:16" x14ac:dyDescent="0.3">
      <c r="A361" s="29" t="str">
        <f>IF(L361&gt;0,COUNT($A$7:A360)+COUNT(DWV!$A$8:$A$300)+COUNT('Large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1" s="424"/>
      <c r="C361" s="425"/>
      <c r="D361" s="2" t="s">
        <v>4873</v>
      </c>
      <c r="E361" s="2">
        <v>22563645</v>
      </c>
      <c r="F361" s="66" t="s">
        <v>10682</v>
      </c>
      <c r="G361" s="2">
        <v>25</v>
      </c>
      <c r="H361" s="313" t="s">
        <v>6049</v>
      </c>
      <c r="I361" s="313" t="s">
        <v>5380</v>
      </c>
      <c r="J361" s="35">
        <v>85.25</v>
      </c>
      <c r="K361" s="230">
        <f>ROUND(J361*Order_Quote!$L$10,4)</f>
        <v>0</v>
      </c>
      <c r="L361" s="242"/>
      <c r="M361" s="310"/>
      <c r="N361" s="187">
        <f t="shared" si="5"/>
        <v>0</v>
      </c>
      <c r="O361" s="52"/>
      <c r="P361" s="52"/>
    </row>
    <row r="362" spans="1:16" x14ac:dyDescent="0.3">
      <c r="A362" s="29" t="str">
        <f>IF(L362&gt;0,COUNT($A$7:A361)+COUNT(DWV!$A$8:$A$300)+COUNT('Large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2" s="422"/>
      <c r="C362" s="423"/>
      <c r="D362" s="2" t="s">
        <v>4874</v>
      </c>
      <c r="E362" s="2">
        <v>22563653</v>
      </c>
      <c r="F362" s="66" t="s">
        <v>10683</v>
      </c>
      <c r="G362" s="2">
        <v>15</v>
      </c>
      <c r="H362" s="313" t="s">
        <v>6049</v>
      </c>
      <c r="I362" s="313" t="s">
        <v>5380</v>
      </c>
      <c r="J362" s="35">
        <v>108.87</v>
      </c>
      <c r="K362" s="230">
        <f>ROUND(J362*Order_Quote!$L$10,4)</f>
        <v>0</v>
      </c>
      <c r="L362" s="242"/>
      <c r="M362" s="310"/>
      <c r="N362" s="187">
        <f t="shared" si="5"/>
        <v>0</v>
      </c>
      <c r="O362" s="52"/>
      <c r="P362" s="52"/>
    </row>
    <row r="363" spans="1:16" x14ac:dyDescent="0.3">
      <c r="A363" s="29" t="str">
        <f>IF(L363&gt;0,COUNT($A$7:A362)+COUNT(DWV!$A$8:$A$300)+COUNT('Large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3" s="420"/>
      <c r="C363" s="421"/>
      <c r="D363" s="2" t="s">
        <v>4875</v>
      </c>
      <c r="E363" s="2">
        <v>22563661</v>
      </c>
      <c r="F363" s="66" t="s">
        <v>10684</v>
      </c>
      <c r="G363" s="2">
        <v>500</v>
      </c>
      <c r="H363" s="313" t="s">
        <v>6049</v>
      </c>
      <c r="I363" s="313" t="s">
        <v>5380</v>
      </c>
      <c r="J363" s="35">
        <v>8</v>
      </c>
      <c r="K363" s="230">
        <f>ROUND(J363*Order_Quote!$L$10,4)</f>
        <v>0</v>
      </c>
      <c r="L363" s="242"/>
      <c r="M363" s="310"/>
      <c r="N363" s="187">
        <f t="shared" si="5"/>
        <v>0</v>
      </c>
      <c r="O363" s="52"/>
      <c r="P363" s="52"/>
    </row>
    <row r="364" spans="1:16" x14ac:dyDescent="0.3">
      <c r="A364" s="29" t="str">
        <f>IF(L364&gt;0,COUNT($A$7:A363)+COUNT(DWV!$A$8:$A$300)+COUNT('Large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4" s="424"/>
      <c r="C364" s="425"/>
      <c r="D364" s="2" t="s">
        <v>4876</v>
      </c>
      <c r="E364" s="2">
        <v>22563670</v>
      </c>
      <c r="F364" s="66" t="s">
        <v>10685</v>
      </c>
      <c r="G364" s="2">
        <v>500</v>
      </c>
      <c r="H364" s="313" t="s">
        <v>6049</v>
      </c>
      <c r="I364" s="313" t="s">
        <v>5380</v>
      </c>
      <c r="J364" s="35">
        <v>8</v>
      </c>
      <c r="K364" s="230">
        <f>ROUND(J364*Order_Quote!$L$10,4)</f>
        <v>0</v>
      </c>
      <c r="L364" s="242"/>
      <c r="M364" s="310"/>
      <c r="N364" s="187">
        <f t="shared" si="5"/>
        <v>0</v>
      </c>
      <c r="O364" s="52"/>
      <c r="P364" s="52"/>
    </row>
    <row r="365" spans="1:16" x14ac:dyDescent="0.3">
      <c r="A365" s="29" t="str">
        <f>IF(L365&gt;0,COUNT($A$7:A364)+COUNT(DWV!$A$8:$A$300)+COUNT('Large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5" s="424"/>
      <c r="C365" s="425"/>
      <c r="D365" s="2" t="s">
        <v>4877</v>
      </c>
      <c r="E365" s="2">
        <v>22563688</v>
      </c>
      <c r="F365" s="66" t="s">
        <v>10686</v>
      </c>
      <c r="G365" s="2">
        <v>250</v>
      </c>
      <c r="H365" s="313" t="s">
        <v>6049</v>
      </c>
      <c r="I365" s="313" t="s">
        <v>5380</v>
      </c>
      <c r="J365" s="35">
        <v>6.16</v>
      </c>
      <c r="K365" s="230">
        <f>ROUND(J365*Order_Quote!$L$10,4)</f>
        <v>0</v>
      </c>
      <c r="L365" s="242"/>
      <c r="M365" s="310"/>
      <c r="N365" s="187">
        <f t="shared" si="5"/>
        <v>0</v>
      </c>
      <c r="O365" s="52"/>
      <c r="P365" s="52"/>
    </row>
    <row r="366" spans="1:16" x14ac:dyDescent="0.3">
      <c r="A366" s="29" t="str">
        <f>IF(L366&gt;0,COUNT($A$7:A365)+COUNT(DWV!$A$8:$A$300)+COUNT('Large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6" s="424"/>
      <c r="C366" s="425"/>
      <c r="D366" s="2" t="s">
        <v>4878</v>
      </c>
      <c r="E366" s="2">
        <v>22563696</v>
      </c>
      <c r="F366" s="66" t="s">
        <v>10687</v>
      </c>
      <c r="G366" s="2">
        <v>250</v>
      </c>
      <c r="H366" s="313" t="s">
        <v>6049</v>
      </c>
      <c r="I366" s="313" t="s">
        <v>5380</v>
      </c>
      <c r="J366" s="35">
        <v>6.49</v>
      </c>
      <c r="K366" s="230">
        <f>ROUND(J366*Order_Quote!$L$10,4)</f>
        <v>0</v>
      </c>
      <c r="L366" s="242"/>
      <c r="M366" s="310"/>
      <c r="N366" s="187">
        <f t="shared" si="5"/>
        <v>0</v>
      </c>
      <c r="O366" s="52"/>
      <c r="P366" s="52"/>
    </row>
    <row r="367" spans="1:16" x14ac:dyDescent="0.3">
      <c r="A367" s="29" t="str">
        <f>IF(L367&gt;0,COUNT($A$7:A366)+COUNT(DWV!$A$8:$A$300)+COUNT('Large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7" s="424"/>
      <c r="C367" s="425"/>
      <c r="D367" s="2" t="s">
        <v>4879</v>
      </c>
      <c r="E367" s="2">
        <v>22563700</v>
      </c>
      <c r="F367" s="66" t="s">
        <v>10688</v>
      </c>
      <c r="G367" s="2">
        <v>250</v>
      </c>
      <c r="H367" s="313" t="s">
        <v>6049</v>
      </c>
      <c r="I367" s="313" t="s">
        <v>5380</v>
      </c>
      <c r="J367" s="35">
        <v>11.55</v>
      </c>
      <c r="K367" s="230">
        <f>ROUND(J367*Order_Quote!$L$10,4)</f>
        <v>0</v>
      </c>
      <c r="L367" s="242"/>
      <c r="M367" s="310"/>
      <c r="N367" s="187">
        <f t="shared" si="5"/>
        <v>0</v>
      </c>
      <c r="O367" s="52"/>
      <c r="P367" s="52"/>
    </row>
    <row r="368" spans="1:16" x14ac:dyDescent="0.3">
      <c r="A368" s="29" t="str">
        <f>IF(L368&gt;0,COUNT($A$7:A367)+COUNT(DWV!$A$8:$A$300)+COUNT('Large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8" s="424"/>
      <c r="C368" s="425"/>
      <c r="D368" s="2" t="s">
        <v>4880</v>
      </c>
      <c r="E368" s="2">
        <v>22563718</v>
      </c>
      <c r="F368" s="66" t="s">
        <v>10689</v>
      </c>
      <c r="G368" s="2">
        <v>100</v>
      </c>
      <c r="H368" s="313" t="s">
        <v>6049</v>
      </c>
      <c r="I368" s="313" t="s">
        <v>5380</v>
      </c>
      <c r="J368" s="35">
        <v>13.92</v>
      </c>
      <c r="K368" s="230">
        <f>ROUND(J368*Order_Quote!$L$10,4)</f>
        <v>0</v>
      </c>
      <c r="L368" s="242"/>
      <c r="M368" s="310"/>
      <c r="N368" s="187">
        <f t="shared" si="5"/>
        <v>0</v>
      </c>
      <c r="O368" s="52"/>
      <c r="P368" s="52"/>
    </row>
    <row r="369" spans="1:16" x14ac:dyDescent="0.3">
      <c r="A369" s="29" t="str">
        <f>IF(L369&gt;0,COUNT($A$7:A368)+COUNT(DWV!$A$8:$A$300)+COUNT('Large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69" s="424"/>
      <c r="C369" s="425"/>
      <c r="D369" s="2" t="s">
        <v>4881</v>
      </c>
      <c r="E369" s="2">
        <v>22563726</v>
      </c>
      <c r="F369" s="66" t="s">
        <v>10690</v>
      </c>
      <c r="G369" s="2">
        <v>50</v>
      </c>
      <c r="H369" s="313" t="s">
        <v>6049</v>
      </c>
      <c r="I369" s="313" t="s">
        <v>5380</v>
      </c>
      <c r="J369" s="35">
        <v>13.92</v>
      </c>
      <c r="K369" s="230">
        <f>ROUND(J369*Order_Quote!$L$10,4)</f>
        <v>0</v>
      </c>
      <c r="L369" s="242"/>
      <c r="M369" s="310"/>
      <c r="N369" s="187">
        <f t="shared" si="5"/>
        <v>0</v>
      </c>
      <c r="O369" s="52"/>
      <c r="P369" s="52"/>
    </row>
    <row r="370" spans="1:16" x14ac:dyDescent="0.3">
      <c r="A370" s="29" t="str">
        <f>IF(L370&gt;0,COUNT($A$7:A369)+COUNT(DWV!$A$8:$A$300)+COUNT('Large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0" s="424"/>
      <c r="C370" s="425"/>
      <c r="D370" s="2" t="s">
        <v>4882</v>
      </c>
      <c r="E370" s="2">
        <v>22563734</v>
      </c>
      <c r="F370" s="66" t="s">
        <v>10691</v>
      </c>
      <c r="G370" s="2">
        <v>50</v>
      </c>
      <c r="H370" s="313" t="s">
        <v>6049</v>
      </c>
      <c r="I370" s="313" t="s">
        <v>5380</v>
      </c>
      <c r="J370" s="35">
        <v>27.48</v>
      </c>
      <c r="K370" s="230">
        <f>ROUND(J370*Order_Quote!$L$10,4)</f>
        <v>0</v>
      </c>
      <c r="L370" s="242"/>
      <c r="M370" s="310"/>
      <c r="N370" s="187">
        <f t="shared" si="5"/>
        <v>0</v>
      </c>
      <c r="O370" s="52"/>
      <c r="P370" s="52"/>
    </row>
    <row r="371" spans="1:16" x14ac:dyDescent="0.3">
      <c r="A371" s="29" t="str">
        <f>IF(L371&gt;0,COUNT($A$7:A370)+COUNT(DWV!$A$8:$A$300)+COUNT('Large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1" s="424"/>
      <c r="C371" s="425"/>
      <c r="D371" s="2" t="s">
        <v>4883</v>
      </c>
      <c r="E371" s="2">
        <v>22563742</v>
      </c>
      <c r="F371" s="66" t="s">
        <v>10692</v>
      </c>
      <c r="G371" s="2">
        <v>25</v>
      </c>
      <c r="H371" s="313" t="s">
        <v>6049</v>
      </c>
      <c r="I371" s="313" t="s">
        <v>5380</v>
      </c>
      <c r="J371" s="35">
        <v>56.12</v>
      </c>
      <c r="K371" s="230">
        <f>ROUND(J371*Order_Quote!$L$10,4)</f>
        <v>0</v>
      </c>
      <c r="L371" s="242"/>
      <c r="M371" s="310"/>
      <c r="N371" s="187">
        <f t="shared" si="5"/>
        <v>0</v>
      </c>
      <c r="O371" s="52"/>
      <c r="P371" s="52"/>
    </row>
    <row r="372" spans="1:16" x14ac:dyDescent="0.3">
      <c r="A372" s="29" t="str">
        <f>IF(L372&gt;0,COUNT($A$7:A371)+COUNT(DWV!$A$8:$A$300)+COUNT('Large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2" s="424"/>
      <c r="C372" s="425"/>
      <c r="D372" s="2" t="s">
        <v>4884</v>
      </c>
      <c r="E372" s="2">
        <v>22563750</v>
      </c>
      <c r="F372" s="66" t="s">
        <v>10693</v>
      </c>
      <c r="G372" s="2">
        <v>25</v>
      </c>
      <c r="H372" s="313" t="s">
        <v>6049</v>
      </c>
      <c r="I372" s="313" t="s">
        <v>5380</v>
      </c>
      <c r="J372" s="35">
        <v>65.66</v>
      </c>
      <c r="K372" s="230">
        <f>ROUND(J372*Order_Quote!$L$10,4)</f>
        <v>0</v>
      </c>
      <c r="L372" s="242"/>
      <c r="M372" s="310"/>
      <c r="N372" s="187">
        <f t="shared" si="5"/>
        <v>0</v>
      </c>
      <c r="O372" s="52"/>
      <c r="P372" s="52"/>
    </row>
    <row r="373" spans="1:16" x14ac:dyDescent="0.3">
      <c r="A373" s="29" t="str">
        <f>IF(L373&gt;0,COUNT($A$7:A372)+COUNT(DWV!$A$8:$A$300)+COUNT('Large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3" s="424"/>
      <c r="C373" s="425"/>
      <c r="D373" s="2" t="s">
        <v>4885</v>
      </c>
      <c r="E373" s="2">
        <v>22563769</v>
      </c>
      <c r="F373" s="66" t="s">
        <v>10694</v>
      </c>
      <c r="G373" s="2">
        <v>10</v>
      </c>
      <c r="H373" s="313" t="s">
        <v>6049</v>
      </c>
      <c r="I373" s="313" t="s">
        <v>5380</v>
      </c>
      <c r="J373" s="35">
        <v>110.73</v>
      </c>
      <c r="K373" s="230">
        <f>ROUND(J373*Order_Quote!$L$10,4)</f>
        <v>0</v>
      </c>
      <c r="L373" s="242"/>
      <c r="M373" s="310"/>
      <c r="N373" s="187">
        <f t="shared" si="5"/>
        <v>0</v>
      </c>
      <c r="O373" s="52"/>
      <c r="P373" s="52"/>
    </row>
    <row r="374" spans="1:16" x14ac:dyDescent="0.3">
      <c r="A374" s="29" t="str">
        <f>IF(L374&gt;0,COUNT($A$7:A373)+COUNT(DWV!$A$8:$A$300)+COUNT('Large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4" s="424"/>
      <c r="C374" s="425"/>
      <c r="D374" s="2" t="s">
        <v>4886</v>
      </c>
      <c r="E374" s="2">
        <v>22563777</v>
      </c>
      <c r="F374" s="66" t="s">
        <v>10695</v>
      </c>
      <c r="G374" s="2">
        <v>5</v>
      </c>
      <c r="H374" s="313" t="s">
        <v>6049</v>
      </c>
      <c r="I374" s="313" t="s">
        <v>5380</v>
      </c>
      <c r="J374" s="35">
        <v>275.45</v>
      </c>
      <c r="K374" s="230">
        <f>ROUND(J374*Order_Quote!$L$10,4)</f>
        <v>0</v>
      </c>
      <c r="L374" s="242"/>
      <c r="M374" s="310"/>
      <c r="N374" s="187">
        <f t="shared" si="5"/>
        <v>0</v>
      </c>
      <c r="O374" s="52"/>
      <c r="P374" s="52"/>
    </row>
    <row r="375" spans="1:16" x14ac:dyDescent="0.3">
      <c r="A375" s="29" t="str">
        <f>IF(L375&gt;0,COUNT($A$7:A374)+COUNT(DWV!$A$8:$A$300)+COUNT('Large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5" s="422"/>
      <c r="C375" s="423"/>
      <c r="D375" s="2" t="s">
        <v>4887</v>
      </c>
      <c r="E375" s="2">
        <v>22563785</v>
      </c>
      <c r="F375" s="66" t="s">
        <v>10696</v>
      </c>
      <c r="G375" s="2">
        <v>2</v>
      </c>
      <c r="H375" s="313" t="s">
        <v>6049</v>
      </c>
      <c r="I375" s="313" t="s">
        <v>5380</v>
      </c>
      <c r="J375" s="35">
        <v>353.66</v>
      </c>
      <c r="K375" s="230">
        <f>ROUND(J375*Order_Quote!$L$10,4)</f>
        <v>0</v>
      </c>
      <c r="L375" s="242"/>
      <c r="M375" s="310"/>
      <c r="N375" s="187">
        <f t="shared" si="5"/>
        <v>0</v>
      </c>
      <c r="O375" s="52"/>
      <c r="P375" s="52"/>
    </row>
    <row r="376" spans="1:16" x14ac:dyDescent="0.3">
      <c r="A376" s="29" t="str">
        <f>IF(L376&gt;0,COUNT($A$7:A375)+COUNT(DWV!$A$8:$A$300)+COUNT('Large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6" s="420"/>
      <c r="C376" s="421"/>
      <c r="D376" s="2" t="s">
        <v>4888</v>
      </c>
      <c r="E376" s="2">
        <v>22563793</v>
      </c>
      <c r="F376" s="66" t="s">
        <v>10697</v>
      </c>
      <c r="G376" s="2">
        <v>250</v>
      </c>
      <c r="H376" s="313" t="s">
        <v>6049</v>
      </c>
      <c r="I376" s="313" t="s">
        <v>5380</v>
      </c>
      <c r="J376" s="35">
        <v>7.71</v>
      </c>
      <c r="K376" s="230">
        <f>ROUND(J376*Order_Quote!$L$10,4)</f>
        <v>0</v>
      </c>
      <c r="L376" s="242"/>
      <c r="M376" s="310"/>
      <c r="N376" s="187">
        <f t="shared" si="5"/>
        <v>0</v>
      </c>
      <c r="O376" s="52"/>
      <c r="P376" s="52"/>
    </row>
    <row r="377" spans="1:16" x14ac:dyDescent="0.3">
      <c r="A377" s="29" t="str">
        <f>IF(L377&gt;0,COUNT($A$7:A376)+COUNT(DWV!$A$8:$A$300)+COUNT('Large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7" s="424"/>
      <c r="C377" s="425"/>
      <c r="D377" s="2" t="s">
        <v>4889</v>
      </c>
      <c r="E377" s="2">
        <v>22563807</v>
      </c>
      <c r="F377" s="66" t="s">
        <v>10698</v>
      </c>
      <c r="G377" s="2">
        <v>250</v>
      </c>
      <c r="H377" s="313" t="s">
        <v>6049</v>
      </c>
      <c r="I377" s="313" t="s">
        <v>5380</v>
      </c>
      <c r="J377" s="35">
        <v>7.71</v>
      </c>
      <c r="K377" s="230">
        <f>ROUND(J377*Order_Quote!$L$10,4)</f>
        <v>0</v>
      </c>
      <c r="L377" s="242"/>
      <c r="M377" s="310"/>
      <c r="N377" s="187">
        <f t="shared" si="5"/>
        <v>0</v>
      </c>
      <c r="O377" s="52"/>
      <c r="P377" s="52"/>
    </row>
    <row r="378" spans="1:16" x14ac:dyDescent="0.3">
      <c r="A378" s="29" t="str">
        <f>IF(L378&gt;0,COUNT($A$7:A377)+COUNT(DWV!$A$8:$A$300)+COUNT('Large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8" s="424"/>
      <c r="C378" s="425"/>
      <c r="D378" s="2" t="s">
        <v>4890</v>
      </c>
      <c r="E378" s="2">
        <v>22563815</v>
      </c>
      <c r="F378" s="66" t="s">
        <v>10699</v>
      </c>
      <c r="G378" s="2">
        <v>250</v>
      </c>
      <c r="H378" s="313" t="s">
        <v>6049</v>
      </c>
      <c r="I378" s="313" t="s">
        <v>5380</v>
      </c>
      <c r="J378" s="35">
        <v>7.71</v>
      </c>
      <c r="K378" s="230">
        <f>ROUND(J378*Order_Quote!$L$10,4)</f>
        <v>0</v>
      </c>
      <c r="L378" s="242"/>
      <c r="M378" s="310"/>
      <c r="N378" s="187">
        <f t="shared" si="5"/>
        <v>0</v>
      </c>
      <c r="O378" s="52"/>
      <c r="P378" s="52"/>
    </row>
    <row r="379" spans="1:16" x14ac:dyDescent="0.3">
      <c r="A379" s="29" t="str">
        <f>IF(L379&gt;0,COUNT($A$7:A378)+COUNT(DWV!$A$8:$A$300)+COUNT('Large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79" s="424"/>
      <c r="C379" s="425"/>
      <c r="D379" s="2" t="s">
        <v>4891</v>
      </c>
      <c r="E379" s="2">
        <v>22563823</v>
      </c>
      <c r="F379" s="66" t="s">
        <v>10700</v>
      </c>
      <c r="G379" s="2">
        <v>250</v>
      </c>
      <c r="H379" s="313" t="s">
        <v>6049</v>
      </c>
      <c r="I379" s="313" t="s">
        <v>5380</v>
      </c>
      <c r="J379" s="35">
        <v>8.6300000000000008</v>
      </c>
      <c r="K379" s="230">
        <f>ROUND(J379*Order_Quote!$L$10,4)</f>
        <v>0</v>
      </c>
      <c r="L379" s="242"/>
      <c r="M379" s="310"/>
      <c r="N379" s="187">
        <f t="shared" si="5"/>
        <v>0</v>
      </c>
      <c r="O379" s="52"/>
      <c r="P379" s="52"/>
    </row>
    <row r="380" spans="1:16" x14ac:dyDescent="0.3">
      <c r="A380" s="29" t="str">
        <f>IF(L380&gt;0,COUNT($A$7:A379)+COUNT(DWV!$A$8:$A$300)+COUNT('Large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0" s="424"/>
      <c r="C380" s="425"/>
      <c r="D380" s="2" t="s">
        <v>4892</v>
      </c>
      <c r="E380" s="2">
        <v>22563831</v>
      </c>
      <c r="F380" s="66" t="s">
        <v>10701</v>
      </c>
      <c r="G380" s="2">
        <v>100</v>
      </c>
      <c r="H380" s="313" t="s">
        <v>6049</v>
      </c>
      <c r="I380" s="313" t="s">
        <v>5380</v>
      </c>
      <c r="J380" s="35">
        <v>10.87</v>
      </c>
      <c r="K380" s="230">
        <f>ROUND(J380*Order_Quote!$L$10,4)</f>
        <v>0</v>
      </c>
      <c r="L380" s="242"/>
      <c r="M380" s="310"/>
      <c r="N380" s="187">
        <f t="shared" si="5"/>
        <v>0</v>
      </c>
      <c r="O380" s="52"/>
      <c r="P380" s="52"/>
    </row>
    <row r="381" spans="1:16" x14ac:dyDescent="0.3">
      <c r="A381" s="29" t="str">
        <f>IF(L381&gt;0,COUNT($A$7:A380)+COUNT(DWV!$A$8:$A$300)+COUNT('Large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1" s="424"/>
      <c r="C381" s="425"/>
      <c r="D381" s="2" t="s">
        <v>4893</v>
      </c>
      <c r="E381" s="2">
        <v>22563840</v>
      </c>
      <c r="F381" s="66" t="s">
        <v>10702</v>
      </c>
      <c r="G381" s="2">
        <v>100</v>
      </c>
      <c r="H381" s="313" t="s">
        <v>6049</v>
      </c>
      <c r="I381" s="313" t="s">
        <v>5380</v>
      </c>
      <c r="J381" s="35">
        <v>12.94</v>
      </c>
      <c r="K381" s="230">
        <f>ROUND(J381*Order_Quote!$L$10,4)</f>
        <v>0</v>
      </c>
      <c r="L381" s="242"/>
      <c r="M381" s="310"/>
      <c r="N381" s="187">
        <f t="shared" si="5"/>
        <v>0</v>
      </c>
      <c r="O381" s="52"/>
      <c r="P381" s="52"/>
    </row>
    <row r="382" spans="1:16" x14ac:dyDescent="0.3">
      <c r="A382" s="29" t="str">
        <f>IF(L382&gt;0,COUNT($A$7:A381)+COUNT(DWV!$A$8:$A$300)+COUNT('Large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2" s="424"/>
      <c r="C382" s="425"/>
      <c r="D382" s="2" t="s">
        <v>4894</v>
      </c>
      <c r="E382" s="2">
        <v>22563858</v>
      </c>
      <c r="F382" s="66" t="s">
        <v>10703</v>
      </c>
      <c r="G382" s="2">
        <v>50</v>
      </c>
      <c r="H382" s="313" t="s">
        <v>6049</v>
      </c>
      <c r="I382" s="313" t="s">
        <v>5380</v>
      </c>
      <c r="J382" s="35">
        <v>14.78</v>
      </c>
      <c r="K382" s="230">
        <f>ROUND(J382*Order_Quote!$L$10,4)</f>
        <v>0</v>
      </c>
      <c r="L382" s="242"/>
      <c r="M382" s="310"/>
      <c r="N382" s="187">
        <f t="shared" si="5"/>
        <v>0</v>
      </c>
      <c r="O382" s="52"/>
      <c r="P382" s="52"/>
    </row>
    <row r="383" spans="1:16" x14ac:dyDescent="0.3">
      <c r="A383" s="29" t="str">
        <f>IF(L383&gt;0,COUNT($A$7:A382)+COUNT(DWV!$A$8:$A$300)+COUNT('Large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3" s="424"/>
      <c r="C383" s="425"/>
      <c r="D383" s="2" t="s">
        <v>4895</v>
      </c>
      <c r="E383" s="2">
        <v>22563866</v>
      </c>
      <c r="F383" s="66" t="s">
        <v>10704</v>
      </c>
      <c r="G383" s="2">
        <v>50</v>
      </c>
      <c r="H383" s="313" t="s">
        <v>6049</v>
      </c>
      <c r="I383" s="313" t="s">
        <v>5380</v>
      </c>
      <c r="J383" s="35">
        <v>29.04</v>
      </c>
      <c r="K383" s="230">
        <f>ROUND(J383*Order_Quote!$L$10,4)</f>
        <v>0</v>
      </c>
      <c r="L383" s="242"/>
      <c r="M383" s="310"/>
      <c r="N383" s="187">
        <f t="shared" si="5"/>
        <v>0</v>
      </c>
      <c r="O383" s="52"/>
      <c r="P383" s="52"/>
    </row>
    <row r="384" spans="1:16" x14ac:dyDescent="0.3">
      <c r="A384" s="29" t="str">
        <f>IF(L384&gt;0,COUNT($A$7:A383)+COUNT(DWV!$A$8:$A$300)+COUNT('Large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4" s="424"/>
      <c r="C384" s="425"/>
      <c r="D384" s="2" t="s">
        <v>4896</v>
      </c>
      <c r="E384" s="2">
        <v>22563874</v>
      </c>
      <c r="F384" s="66" t="s">
        <v>10705</v>
      </c>
      <c r="G384" s="2">
        <v>25</v>
      </c>
      <c r="H384" s="313" t="s">
        <v>6049</v>
      </c>
      <c r="I384" s="313" t="s">
        <v>5380</v>
      </c>
      <c r="J384" s="35">
        <v>58.09</v>
      </c>
      <c r="K384" s="230">
        <f>ROUND(J384*Order_Quote!$L$10,4)</f>
        <v>0</v>
      </c>
      <c r="L384" s="242"/>
      <c r="M384" s="310"/>
      <c r="N384" s="187">
        <f t="shared" si="5"/>
        <v>0</v>
      </c>
      <c r="O384" s="52"/>
      <c r="P384" s="52"/>
    </row>
    <row r="385" spans="1:16" x14ac:dyDescent="0.3">
      <c r="A385" s="29" t="str">
        <f>IF(L385&gt;0,COUNT($A$7:A384)+COUNT(DWV!$A$8:$A$300)+COUNT('Large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5" s="424"/>
      <c r="C385" s="425"/>
      <c r="D385" s="2" t="s">
        <v>4897</v>
      </c>
      <c r="E385" s="2">
        <v>22563882</v>
      </c>
      <c r="F385" s="66" t="s">
        <v>10706</v>
      </c>
      <c r="G385" s="2">
        <v>25</v>
      </c>
      <c r="H385" s="313" t="s">
        <v>6049</v>
      </c>
      <c r="I385" s="313" t="s">
        <v>5380</v>
      </c>
      <c r="J385" s="35">
        <v>68.39</v>
      </c>
      <c r="K385" s="230">
        <f>ROUND(J385*Order_Quote!$L$10,4)</f>
        <v>0</v>
      </c>
      <c r="L385" s="242"/>
      <c r="M385" s="310"/>
      <c r="N385" s="187">
        <f t="shared" si="5"/>
        <v>0</v>
      </c>
      <c r="O385" s="52"/>
      <c r="P385" s="52"/>
    </row>
    <row r="386" spans="1:16" x14ac:dyDescent="0.3">
      <c r="A386" s="29" t="str">
        <f>IF(L386&gt;0,COUNT($A$7:A385)+COUNT(DWV!$A$8:$A$300)+COUNT('Large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6" s="422"/>
      <c r="C386" s="423"/>
      <c r="D386" s="2" t="s">
        <v>4898</v>
      </c>
      <c r="E386" s="2">
        <v>22563890</v>
      </c>
      <c r="F386" s="66" t="s">
        <v>10707</v>
      </c>
      <c r="G386" s="2">
        <v>10</v>
      </c>
      <c r="H386" s="313" t="s">
        <v>6049</v>
      </c>
      <c r="I386" s="313" t="s">
        <v>5380</v>
      </c>
      <c r="J386" s="35">
        <v>120.42</v>
      </c>
      <c r="K386" s="230">
        <f>ROUND(J386*Order_Quote!$L$10,4)</f>
        <v>0</v>
      </c>
      <c r="L386" s="242"/>
      <c r="M386" s="310"/>
      <c r="N386" s="187">
        <f t="shared" si="5"/>
        <v>0</v>
      </c>
      <c r="O386" s="52"/>
      <c r="P386" s="52"/>
    </row>
    <row r="387" spans="1:16" x14ac:dyDescent="0.3">
      <c r="A387" s="29" t="str">
        <f>IF(L387&gt;0,COUNT($A$7:A386)+COUNT(DWV!$A$8:$A$300)+COUNT('Large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7" s="420"/>
      <c r="C387" s="421"/>
      <c r="D387" s="2" t="s">
        <v>4899</v>
      </c>
      <c r="E387" s="2">
        <v>22563904</v>
      </c>
      <c r="F387" s="66" t="s">
        <v>10708</v>
      </c>
      <c r="G387" s="2">
        <v>500</v>
      </c>
      <c r="H387" s="313" t="s">
        <v>6049</v>
      </c>
      <c r="I387" s="313" t="s">
        <v>5380</v>
      </c>
      <c r="J387" s="35">
        <v>5.76</v>
      </c>
      <c r="K387" s="230">
        <f>ROUND(J387*Order_Quote!$L$10,4)</f>
        <v>0</v>
      </c>
      <c r="L387" s="242"/>
      <c r="M387" s="310"/>
      <c r="N387" s="187">
        <f t="shared" si="5"/>
        <v>0</v>
      </c>
      <c r="O387" s="52"/>
      <c r="P387" s="52"/>
    </row>
    <row r="388" spans="1:16" x14ac:dyDescent="0.3">
      <c r="A388" s="29" t="str">
        <f>IF(L388&gt;0,COUNT($A$7:A387)+COUNT(DWV!$A$8:$A$300)+COUNT('Large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8" s="424"/>
      <c r="C388" s="425"/>
      <c r="D388" s="2" t="s">
        <v>4900</v>
      </c>
      <c r="E388" s="2">
        <v>22563912</v>
      </c>
      <c r="F388" s="66" t="s">
        <v>10709</v>
      </c>
      <c r="G388" s="2">
        <v>500</v>
      </c>
      <c r="H388" s="313" t="s">
        <v>6049</v>
      </c>
      <c r="I388" s="313" t="s">
        <v>5380</v>
      </c>
      <c r="J388" s="35">
        <v>6.41</v>
      </c>
      <c r="K388" s="230">
        <f>ROUND(J388*Order_Quote!$L$10,4)</f>
        <v>0</v>
      </c>
      <c r="L388" s="242"/>
      <c r="M388" s="310"/>
      <c r="N388" s="187">
        <f t="shared" si="5"/>
        <v>0</v>
      </c>
      <c r="O388" s="52"/>
      <c r="P388" s="52"/>
    </row>
    <row r="389" spans="1:16" x14ac:dyDescent="0.3">
      <c r="A389" s="29" t="str">
        <f>IF(L389&gt;0,COUNT($A$7:A388)+COUNT(DWV!$A$8:$A$300)+COUNT('Large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89" s="424"/>
      <c r="C389" s="425"/>
      <c r="D389" s="2" t="s">
        <v>4901</v>
      </c>
      <c r="E389" s="2">
        <v>22563920</v>
      </c>
      <c r="F389" s="66" t="s">
        <v>10710</v>
      </c>
      <c r="G389" s="2">
        <v>250</v>
      </c>
      <c r="H389" s="313" t="s">
        <v>6049</v>
      </c>
      <c r="I389" s="313" t="s">
        <v>5380</v>
      </c>
      <c r="J389" s="35">
        <v>7.23</v>
      </c>
      <c r="K389" s="230">
        <f>ROUND(J389*Order_Quote!$L$10,4)</f>
        <v>0</v>
      </c>
      <c r="L389" s="242"/>
      <c r="M389" s="310"/>
      <c r="N389" s="187">
        <f t="shared" si="5"/>
        <v>0</v>
      </c>
      <c r="O389" s="52"/>
      <c r="P389" s="52"/>
    </row>
    <row r="390" spans="1:16" x14ac:dyDescent="0.3">
      <c r="A390" s="29" t="str">
        <f>IF(L390&gt;0,COUNT($A$7:A389)+COUNT(DWV!$A$8:$A$300)+COUNT('Large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0" s="424"/>
      <c r="C390" s="425"/>
      <c r="D390" s="2" t="s">
        <v>4902</v>
      </c>
      <c r="E390" s="2">
        <v>22563939</v>
      </c>
      <c r="F390" s="66" t="s">
        <v>10711</v>
      </c>
      <c r="G390" s="2">
        <v>100</v>
      </c>
      <c r="H390" s="313" t="s">
        <v>6049</v>
      </c>
      <c r="I390" s="313" t="s">
        <v>5380</v>
      </c>
      <c r="J390" s="35">
        <v>9.23</v>
      </c>
      <c r="K390" s="230">
        <f>ROUND(J390*Order_Quote!$L$10,4)</f>
        <v>0</v>
      </c>
      <c r="L390" s="242"/>
      <c r="M390" s="310"/>
      <c r="N390" s="187">
        <f t="shared" si="5"/>
        <v>0</v>
      </c>
      <c r="O390" s="52"/>
      <c r="P390" s="52"/>
    </row>
    <row r="391" spans="1:16" x14ac:dyDescent="0.3">
      <c r="A391" s="29" t="str">
        <f>IF(L391&gt;0,COUNT($A$7:A390)+COUNT(DWV!$A$8:$A$300)+COUNT('Large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1" s="424"/>
      <c r="C391" s="425"/>
      <c r="D391" s="2" t="s">
        <v>4903</v>
      </c>
      <c r="E391" s="2">
        <v>22563947</v>
      </c>
      <c r="F391" s="66" t="s">
        <v>10712</v>
      </c>
      <c r="G391" s="2">
        <v>100</v>
      </c>
      <c r="H391" s="313" t="s">
        <v>6049</v>
      </c>
      <c r="I391" s="313" t="s">
        <v>5380</v>
      </c>
      <c r="J391" s="35">
        <v>10.130000000000001</v>
      </c>
      <c r="K391" s="230">
        <f>ROUND(J391*Order_Quote!$L$10,4)</f>
        <v>0</v>
      </c>
      <c r="L391" s="242"/>
      <c r="M391" s="310"/>
      <c r="N391" s="187">
        <f t="shared" si="5"/>
        <v>0</v>
      </c>
      <c r="O391" s="52"/>
      <c r="P391" s="52"/>
    </row>
    <row r="392" spans="1:16" x14ac:dyDescent="0.3">
      <c r="A392" s="29" t="str">
        <f>IF(L392&gt;0,COUNT($A$7:A391)+COUNT(DWV!$A$8:$A$300)+COUNT('Large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2" s="424"/>
      <c r="C392" s="425"/>
      <c r="D392" s="2" t="s">
        <v>4904</v>
      </c>
      <c r="E392" s="2">
        <v>22563955</v>
      </c>
      <c r="F392" s="66" t="s">
        <v>10713</v>
      </c>
      <c r="G392" s="2">
        <v>50</v>
      </c>
      <c r="H392" s="313" t="s">
        <v>6049</v>
      </c>
      <c r="I392" s="313" t="s">
        <v>5380</v>
      </c>
      <c r="J392" s="35">
        <v>13.4</v>
      </c>
      <c r="K392" s="230">
        <f>ROUND(J392*Order_Quote!$L$10,4)</f>
        <v>0</v>
      </c>
      <c r="L392" s="242"/>
      <c r="M392" s="310"/>
      <c r="N392" s="187">
        <f t="shared" ref="N392:N455" si="6">L392/G392</f>
        <v>0</v>
      </c>
      <c r="O392" s="52"/>
      <c r="P392" s="52"/>
    </row>
    <row r="393" spans="1:16" x14ac:dyDescent="0.3">
      <c r="A393" s="29" t="str">
        <f>IF(L393&gt;0,COUNT($A$7:A392)+COUNT(DWV!$A$8:$A$300)+COUNT('Large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3" s="424"/>
      <c r="C393" s="425"/>
      <c r="D393" s="2" t="s">
        <v>4905</v>
      </c>
      <c r="E393" s="2">
        <v>22563963</v>
      </c>
      <c r="F393" s="66" t="s">
        <v>10714</v>
      </c>
      <c r="G393" s="2">
        <v>25</v>
      </c>
      <c r="H393" s="313" t="s">
        <v>6049</v>
      </c>
      <c r="I393" s="313" t="s">
        <v>5380</v>
      </c>
      <c r="J393" s="35">
        <v>39.74</v>
      </c>
      <c r="K393" s="230">
        <f>ROUND(J393*Order_Quote!$L$10,4)</f>
        <v>0</v>
      </c>
      <c r="L393" s="242"/>
      <c r="M393" s="310"/>
      <c r="N393" s="187">
        <f t="shared" si="6"/>
        <v>0</v>
      </c>
      <c r="O393" s="52"/>
      <c r="P393" s="52"/>
    </row>
    <row r="394" spans="1:16" x14ac:dyDescent="0.3">
      <c r="A394" s="29" t="str">
        <f>IF(L394&gt;0,COUNT($A$7:A393)+COUNT(DWV!$A$8:$A$300)+COUNT('Large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4" s="424"/>
      <c r="C394" s="425"/>
      <c r="D394" s="2" t="s">
        <v>4906</v>
      </c>
      <c r="E394" s="2">
        <v>22563971</v>
      </c>
      <c r="F394" s="66" t="s">
        <v>10715</v>
      </c>
      <c r="G394" s="2">
        <v>25</v>
      </c>
      <c r="H394" s="313" t="s">
        <v>6049</v>
      </c>
      <c r="I394" s="313" t="s">
        <v>5380</v>
      </c>
      <c r="J394" s="35">
        <v>43.78</v>
      </c>
      <c r="K394" s="230">
        <f>ROUND(J394*Order_Quote!$L$10,4)</f>
        <v>0</v>
      </c>
      <c r="L394" s="242"/>
      <c r="M394" s="310"/>
      <c r="N394" s="187">
        <f t="shared" si="6"/>
        <v>0</v>
      </c>
      <c r="O394" s="52"/>
      <c r="P394" s="52"/>
    </row>
    <row r="395" spans="1:16" x14ac:dyDescent="0.3">
      <c r="A395" s="29" t="str">
        <f>IF(L395&gt;0,COUNT($A$7:A394)+COUNT(DWV!$A$8:$A$300)+COUNT('Large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5" s="422"/>
      <c r="C395" s="423"/>
      <c r="D395" s="2" t="s">
        <v>4907</v>
      </c>
      <c r="E395" s="2">
        <v>22563980</v>
      </c>
      <c r="F395" s="66" t="s">
        <v>10716</v>
      </c>
      <c r="G395" s="2">
        <v>15</v>
      </c>
      <c r="H395" s="313" t="s">
        <v>6049</v>
      </c>
      <c r="I395" s="313" t="s">
        <v>5380</v>
      </c>
      <c r="J395" s="35">
        <v>47.11</v>
      </c>
      <c r="K395" s="230">
        <f>ROUND(J395*Order_Quote!$L$10,4)</f>
        <v>0</v>
      </c>
      <c r="L395" s="242"/>
      <c r="M395" s="310"/>
      <c r="N395" s="187">
        <f t="shared" si="6"/>
        <v>0</v>
      </c>
      <c r="O395" s="52"/>
      <c r="P395" s="52"/>
    </row>
    <row r="396" spans="1:16" x14ac:dyDescent="0.3">
      <c r="A396" s="29" t="str">
        <f>IF(L396&gt;0,COUNT($A$7:A395)+COUNT(DWV!$A$8:$A$300)+COUNT('Large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6" s="420"/>
      <c r="C396" s="421"/>
      <c r="D396" s="2" t="s">
        <v>4908</v>
      </c>
      <c r="E396" s="2">
        <v>22563998</v>
      </c>
      <c r="F396" s="66" t="s">
        <v>10717</v>
      </c>
      <c r="G396" s="2">
        <v>500</v>
      </c>
      <c r="H396" s="313" t="s">
        <v>6049</v>
      </c>
      <c r="I396" s="313" t="s">
        <v>5380</v>
      </c>
      <c r="J396" s="35">
        <v>6.65</v>
      </c>
      <c r="K396" s="230">
        <f>ROUND(J396*Order_Quote!$L$10,4)</f>
        <v>0</v>
      </c>
      <c r="L396" s="242"/>
      <c r="M396" s="310"/>
      <c r="N396" s="187">
        <f t="shared" si="6"/>
        <v>0</v>
      </c>
      <c r="O396" s="52"/>
      <c r="P396" s="52"/>
    </row>
    <row r="397" spans="1:16" x14ac:dyDescent="0.3">
      <c r="A397" s="29" t="str">
        <f>IF(L397&gt;0,COUNT($A$7:A396)+COUNT(DWV!$A$8:$A$300)+COUNT('Large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7" s="424"/>
      <c r="C397" s="425"/>
      <c r="D397" s="2" t="s">
        <v>4909</v>
      </c>
      <c r="E397" s="2">
        <v>22564005</v>
      </c>
      <c r="F397" s="66" t="s">
        <v>10718</v>
      </c>
      <c r="G397" s="2">
        <v>500</v>
      </c>
      <c r="H397" s="313" t="s">
        <v>6049</v>
      </c>
      <c r="I397" s="313" t="s">
        <v>5380</v>
      </c>
      <c r="J397" s="35">
        <v>6.65</v>
      </c>
      <c r="K397" s="230">
        <f>ROUND(J397*Order_Quote!$L$10,4)</f>
        <v>0</v>
      </c>
      <c r="L397" s="242"/>
      <c r="M397" s="310"/>
      <c r="N397" s="187">
        <f t="shared" si="6"/>
        <v>0</v>
      </c>
      <c r="O397" s="52"/>
      <c r="P397" s="52"/>
    </row>
    <row r="398" spans="1:16" x14ac:dyDescent="0.3">
      <c r="A398" s="29" t="str">
        <f>IF(L398&gt;0,COUNT($A$7:A397)+COUNT(DWV!$A$8:$A$300)+COUNT('Large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8" s="424"/>
      <c r="C398" s="425"/>
      <c r="D398" s="2" t="s">
        <v>4910</v>
      </c>
      <c r="E398" s="2">
        <v>22564013</v>
      </c>
      <c r="F398" s="66" t="s">
        <v>10719</v>
      </c>
      <c r="G398" s="2">
        <v>500</v>
      </c>
      <c r="H398" s="313" t="s">
        <v>6049</v>
      </c>
      <c r="I398" s="313" t="s">
        <v>5380</v>
      </c>
      <c r="J398" s="35">
        <v>5.93</v>
      </c>
      <c r="K398" s="230">
        <f>ROUND(J398*Order_Quote!$L$10,4)</f>
        <v>0</v>
      </c>
      <c r="L398" s="242"/>
      <c r="M398" s="310"/>
      <c r="N398" s="187">
        <f t="shared" si="6"/>
        <v>0</v>
      </c>
      <c r="O398" s="52"/>
      <c r="P398" s="52"/>
    </row>
    <row r="399" spans="1:16" x14ac:dyDescent="0.3">
      <c r="A399" s="29" t="str">
        <f>IF(L399&gt;0,COUNT($A$7:A398)+COUNT(DWV!$A$8:$A$300)+COUNT('Large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399" s="424"/>
      <c r="C399" s="425"/>
      <c r="D399" s="2" t="s">
        <v>4911</v>
      </c>
      <c r="E399" s="2">
        <v>22564021</v>
      </c>
      <c r="F399" s="66" t="s">
        <v>10720</v>
      </c>
      <c r="G399" s="2">
        <v>500</v>
      </c>
      <c r="H399" s="313" t="s">
        <v>6049</v>
      </c>
      <c r="I399" s="313" t="s">
        <v>5380</v>
      </c>
      <c r="J399" s="35">
        <v>6.16</v>
      </c>
      <c r="K399" s="230">
        <f>ROUND(J399*Order_Quote!$L$10,4)</f>
        <v>0</v>
      </c>
      <c r="L399" s="242"/>
      <c r="M399" s="310"/>
      <c r="N399" s="187">
        <f t="shared" si="6"/>
        <v>0</v>
      </c>
      <c r="O399" s="52"/>
      <c r="P399" s="52"/>
    </row>
    <row r="400" spans="1:16" x14ac:dyDescent="0.3">
      <c r="A400" s="29" t="str">
        <f>IF(L400&gt;0,COUNT($A$7:A399)+COUNT(DWV!$A$8:$A$300)+COUNT('Large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0" s="424"/>
      <c r="C400" s="425"/>
      <c r="D400" s="2" t="s">
        <v>4912</v>
      </c>
      <c r="E400" s="2">
        <v>22564030</v>
      </c>
      <c r="F400" s="66" t="s">
        <v>10721</v>
      </c>
      <c r="G400" s="2">
        <v>250</v>
      </c>
      <c r="H400" s="313" t="s">
        <v>6049</v>
      </c>
      <c r="I400" s="313" t="s">
        <v>5380</v>
      </c>
      <c r="J400" s="35">
        <v>7.55</v>
      </c>
      <c r="K400" s="230">
        <f>ROUND(J400*Order_Quote!$L$10,4)</f>
        <v>0</v>
      </c>
      <c r="L400" s="242"/>
      <c r="M400" s="310"/>
      <c r="N400" s="187">
        <f t="shared" si="6"/>
        <v>0</v>
      </c>
      <c r="O400" s="52"/>
      <c r="P400" s="52"/>
    </row>
    <row r="401" spans="1:16" x14ac:dyDescent="0.3">
      <c r="A401" s="29" t="str">
        <f>IF(L401&gt;0,COUNT($A$7:A400)+COUNT(DWV!$A$8:$A$300)+COUNT('Large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1" s="424"/>
      <c r="C401" s="425"/>
      <c r="D401" s="2" t="s">
        <v>4913</v>
      </c>
      <c r="E401" s="2">
        <v>22564048</v>
      </c>
      <c r="F401" s="66" t="s">
        <v>10722</v>
      </c>
      <c r="G401" s="2">
        <v>100</v>
      </c>
      <c r="H401" s="313" t="s">
        <v>6049</v>
      </c>
      <c r="I401" s="313" t="s">
        <v>5380</v>
      </c>
      <c r="J401" s="35">
        <v>11.13</v>
      </c>
      <c r="K401" s="230">
        <f>ROUND(J401*Order_Quote!$L$10,4)</f>
        <v>0</v>
      </c>
      <c r="L401" s="242"/>
      <c r="M401" s="310"/>
      <c r="N401" s="187">
        <f t="shared" si="6"/>
        <v>0</v>
      </c>
      <c r="O401" s="52"/>
      <c r="P401" s="52"/>
    </row>
    <row r="402" spans="1:16" x14ac:dyDescent="0.3">
      <c r="A402" s="29" t="str">
        <f>IF(L402&gt;0,COUNT($A$7:A401)+COUNT(DWV!$A$8:$A$300)+COUNT('Large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2" s="424"/>
      <c r="C402" s="425"/>
      <c r="D402" s="2" t="s">
        <v>4914</v>
      </c>
      <c r="E402" s="2">
        <v>22564056</v>
      </c>
      <c r="F402" s="66" t="s">
        <v>10723</v>
      </c>
      <c r="G402" s="2">
        <v>100</v>
      </c>
      <c r="H402" s="313" t="s">
        <v>6049</v>
      </c>
      <c r="I402" s="313" t="s">
        <v>5380</v>
      </c>
      <c r="J402" s="35">
        <v>13.53</v>
      </c>
      <c r="K402" s="230">
        <f>ROUND(J402*Order_Quote!$L$10,4)</f>
        <v>0</v>
      </c>
      <c r="L402" s="242"/>
      <c r="M402" s="310"/>
      <c r="N402" s="187">
        <f t="shared" si="6"/>
        <v>0</v>
      </c>
      <c r="O402" s="52"/>
      <c r="P402" s="52"/>
    </row>
    <row r="403" spans="1:16" x14ac:dyDescent="0.3">
      <c r="A403" s="29" t="str">
        <f>IF(L403&gt;0,COUNT($A$7:A402)+COUNT(DWV!$A$8:$A$300)+COUNT('Large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3" s="424"/>
      <c r="C403" s="425"/>
      <c r="D403" s="2" t="s">
        <v>4915</v>
      </c>
      <c r="E403" s="2">
        <v>22564064</v>
      </c>
      <c r="F403" s="66" t="s">
        <v>10724</v>
      </c>
      <c r="G403" s="2">
        <v>50</v>
      </c>
      <c r="H403" s="313" t="s">
        <v>6049</v>
      </c>
      <c r="I403" s="313" t="s">
        <v>5380</v>
      </c>
      <c r="J403" s="35">
        <v>13.9</v>
      </c>
      <c r="K403" s="230">
        <f>ROUND(J403*Order_Quote!$L$10,4)</f>
        <v>0</v>
      </c>
      <c r="L403" s="242"/>
      <c r="M403" s="310"/>
      <c r="N403" s="187">
        <f t="shared" si="6"/>
        <v>0</v>
      </c>
      <c r="O403" s="52"/>
      <c r="P403" s="52"/>
    </row>
    <row r="404" spans="1:16" x14ac:dyDescent="0.3">
      <c r="A404" s="29" t="str">
        <f>IF(L404&gt;0,COUNT($A$7:A403)+COUNT(DWV!$A$8:$A$300)+COUNT('Large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4" s="424"/>
      <c r="C404" s="425"/>
      <c r="D404" s="2" t="s">
        <v>4916</v>
      </c>
      <c r="E404" s="2">
        <v>22564072</v>
      </c>
      <c r="F404" s="66" t="s">
        <v>10725</v>
      </c>
      <c r="G404" s="2">
        <v>25</v>
      </c>
      <c r="H404" s="313" t="s">
        <v>6049</v>
      </c>
      <c r="I404" s="313" t="s">
        <v>5380</v>
      </c>
      <c r="J404" s="35">
        <v>38.78</v>
      </c>
      <c r="K404" s="230">
        <f>ROUND(J404*Order_Quote!$L$10,4)</f>
        <v>0</v>
      </c>
      <c r="L404" s="242"/>
      <c r="M404" s="310"/>
      <c r="N404" s="187">
        <f t="shared" si="6"/>
        <v>0</v>
      </c>
      <c r="O404" s="52"/>
      <c r="P404" s="52"/>
    </row>
    <row r="405" spans="1:16" x14ac:dyDescent="0.3">
      <c r="A405" s="29" t="str">
        <f>IF(L405&gt;0,COUNT($A$7:A404)+COUNT(DWV!$A$8:$A$300)+COUNT('Large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5" s="424"/>
      <c r="C405" s="425"/>
      <c r="D405" s="2" t="s">
        <v>4917</v>
      </c>
      <c r="E405" s="2">
        <v>22564080</v>
      </c>
      <c r="F405" s="66" t="s">
        <v>10726</v>
      </c>
      <c r="G405" s="2">
        <v>25</v>
      </c>
      <c r="H405" s="313" t="s">
        <v>6049</v>
      </c>
      <c r="I405" s="313" t="s">
        <v>5380</v>
      </c>
      <c r="J405" s="35">
        <v>45.25</v>
      </c>
      <c r="K405" s="230">
        <f>ROUND(J405*Order_Quote!$L$10,4)</f>
        <v>0</v>
      </c>
      <c r="L405" s="242"/>
      <c r="M405" s="310"/>
      <c r="N405" s="187">
        <f t="shared" si="6"/>
        <v>0</v>
      </c>
      <c r="O405" s="52"/>
      <c r="P405" s="52"/>
    </row>
    <row r="406" spans="1:16" x14ac:dyDescent="0.3">
      <c r="A406" s="29" t="str">
        <f>IF(L406&gt;0,COUNT($A$7:A405)+COUNT(DWV!$A$8:$A$300)+COUNT('Large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6" s="422"/>
      <c r="C406" s="423"/>
      <c r="D406" s="2" t="s">
        <v>4918</v>
      </c>
      <c r="E406" s="2">
        <v>22564099</v>
      </c>
      <c r="F406" s="66" t="s">
        <v>10727</v>
      </c>
      <c r="G406" s="2">
        <v>10</v>
      </c>
      <c r="H406" s="313" t="s">
        <v>6049</v>
      </c>
      <c r="I406" s="313" t="s">
        <v>5380</v>
      </c>
      <c r="J406" s="35">
        <v>88.12</v>
      </c>
      <c r="K406" s="230">
        <f>ROUND(J406*Order_Quote!$L$10,4)</f>
        <v>0</v>
      </c>
      <c r="L406" s="242"/>
      <c r="M406" s="310"/>
      <c r="N406" s="187">
        <f t="shared" si="6"/>
        <v>0</v>
      </c>
      <c r="O406" s="52"/>
      <c r="P406" s="52"/>
    </row>
    <row r="407" spans="1:16" x14ac:dyDescent="0.3">
      <c r="A407" s="29" t="str">
        <f>IF(L407&gt;0,COUNT($A$7:A406)+COUNT(DWV!$A$8:$A$300)+COUNT('Large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7" s="420"/>
      <c r="C407" s="421"/>
      <c r="D407" s="2" t="s">
        <v>4919</v>
      </c>
      <c r="E407" s="2">
        <v>22564102</v>
      </c>
      <c r="F407" s="66" t="s">
        <v>10728</v>
      </c>
      <c r="G407" s="2">
        <v>25</v>
      </c>
      <c r="H407" s="313" t="s">
        <v>6049</v>
      </c>
      <c r="I407" s="313" t="s">
        <v>5380</v>
      </c>
      <c r="J407" s="35">
        <v>22.81</v>
      </c>
      <c r="K407" s="230">
        <f>ROUND(J407*Order_Quote!$L$10,4)</f>
        <v>0</v>
      </c>
      <c r="L407" s="242"/>
      <c r="M407" s="310"/>
      <c r="N407" s="187">
        <f t="shared" si="6"/>
        <v>0</v>
      </c>
      <c r="O407" s="52"/>
      <c r="P407" s="52"/>
    </row>
    <row r="408" spans="1:16" x14ac:dyDescent="0.3">
      <c r="A408" s="29" t="str">
        <f>IF(L408&gt;0,COUNT($A$7:A407)+COUNT(DWV!$A$8:$A$300)+COUNT('Large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8" s="424"/>
      <c r="C408" s="425"/>
      <c r="D408" s="2" t="s">
        <v>4920</v>
      </c>
      <c r="E408" s="2">
        <v>22564110</v>
      </c>
      <c r="F408" s="66" t="s">
        <v>10729</v>
      </c>
      <c r="G408" s="2">
        <v>75</v>
      </c>
      <c r="H408" s="313" t="s">
        <v>6049</v>
      </c>
      <c r="I408" s="313" t="s">
        <v>5380</v>
      </c>
      <c r="J408" s="35">
        <v>26.73</v>
      </c>
      <c r="K408" s="230">
        <f>ROUND(J408*Order_Quote!$L$10,4)</f>
        <v>0</v>
      </c>
      <c r="L408" s="242"/>
      <c r="M408" s="310"/>
      <c r="N408" s="187">
        <f t="shared" si="6"/>
        <v>0</v>
      </c>
      <c r="O408" s="52"/>
      <c r="P408" s="52"/>
    </row>
    <row r="409" spans="1:16" x14ac:dyDescent="0.3">
      <c r="A409" s="29" t="str">
        <f>IF(L409&gt;0,COUNT($A$7:A408)+COUNT(DWV!$A$8:$A$300)+COUNT('Large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09" s="424"/>
      <c r="C409" s="425"/>
      <c r="D409" s="2" t="s">
        <v>4921</v>
      </c>
      <c r="E409" s="2">
        <v>22564129</v>
      </c>
      <c r="F409" s="66" t="s">
        <v>10730</v>
      </c>
      <c r="G409" s="2">
        <v>50</v>
      </c>
      <c r="H409" s="313" t="s">
        <v>6049</v>
      </c>
      <c r="I409" s="313" t="s">
        <v>5380</v>
      </c>
      <c r="J409" s="35">
        <v>29.27</v>
      </c>
      <c r="K409" s="230">
        <f>ROUND(J409*Order_Quote!$L$10,4)</f>
        <v>0</v>
      </c>
      <c r="L409" s="242"/>
      <c r="M409" s="310"/>
      <c r="N409" s="187">
        <f t="shared" si="6"/>
        <v>0</v>
      </c>
      <c r="O409" s="52"/>
      <c r="P409" s="52"/>
    </row>
    <row r="410" spans="1:16" x14ac:dyDescent="0.3">
      <c r="A410" s="29" t="str">
        <f>IF(L410&gt;0,COUNT($A$7:A409)+COUNT(DWV!$A$8:$A$300)+COUNT('Large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0" s="424"/>
      <c r="C410" s="425"/>
      <c r="D410" s="2" t="s">
        <v>4922</v>
      </c>
      <c r="E410" s="2">
        <v>22564137</v>
      </c>
      <c r="F410" s="66" t="s">
        <v>10731</v>
      </c>
      <c r="G410" s="2">
        <v>20</v>
      </c>
      <c r="H410" s="313" t="s">
        <v>6049</v>
      </c>
      <c r="I410" s="313" t="s">
        <v>5380</v>
      </c>
      <c r="J410" s="35">
        <v>40.36</v>
      </c>
      <c r="K410" s="230">
        <f>ROUND(J410*Order_Quote!$L$10,4)</f>
        <v>0</v>
      </c>
      <c r="L410" s="242"/>
      <c r="M410" s="310"/>
      <c r="N410" s="187">
        <f t="shared" si="6"/>
        <v>0</v>
      </c>
      <c r="O410" s="52"/>
      <c r="P410" s="52"/>
    </row>
    <row r="411" spans="1:16" x14ac:dyDescent="0.3">
      <c r="A411" s="29" t="str">
        <f>IF(L411&gt;0,COUNT($A$7:A410)+COUNT(DWV!$A$8:$A$300)+COUNT('Large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1" s="424"/>
      <c r="C411" s="425"/>
      <c r="D411" s="2" t="s">
        <v>4923</v>
      </c>
      <c r="E411" s="2">
        <v>22564145</v>
      </c>
      <c r="F411" s="66" t="s">
        <v>10732</v>
      </c>
      <c r="G411" s="2">
        <v>30</v>
      </c>
      <c r="H411" s="313" t="s">
        <v>6049</v>
      </c>
      <c r="I411" s="313" t="s">
        <v>5380</v>
      </c>
      <c r="J411" s="35">
        <v>44.04</v>
      </c>
      <c r="K411" s="230">
        <f>ROUND(J411*Order_Quote!$L$10,4)</f>
        <v>0</v>
      </c>
      <c r="L411" s="242"/>
      <c r="M411" s="310"/>
      <c r="N411" s="187">
        <f t="shared" si="6"/>
        <v>0</v>
      </c>
      <c r="O411" s="52"/>
      <c r="P411" s="52"/>
    </row>
    <row r="412" spans="1:16" x14ac:dyDescent="0.3">
      <c r="A412" s="29" t="str">
        <f>IF(L412&gt;0,COUNT($A$7:A411)+COUNT(DWV!$A$8:$A$300)+COUNT('Large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2" s="424"/>
      <c r="C412" s="425"/>
      <c r="D412" s="2" t="s">
        <v>4924</v>
      </c>
      <c r="E412" s="2">
        <v>22564153</v>
      </c>
      <c r="F412" s="66" t="s">
        <v>10733</v>
      </c>
      <c r="G412" s="2">
        <v>20</v>
      </c>
      <c r="H412" s="313" t="s">
        <v>6049</v>
      </c>
      <c r="I412" s="313" t="s">
        <v>5380</v>
      </c>
      <c r="J412" s="35">
        <v>45.04</v>
      </c>
      <c r="K412" s="230">
        <f>ROUND(J412*Order_Quote!$L$10,4)</f>
        <v>0</v>
      </c>
      <c r="L412" s="242"/>
      <c r="M412" s="310"/>
      <c r="N412" s="187">
        <f t="shared" si="6"/>
        <v>0</v>
      </c>
      <c r="O412" s="52"/>
      <c r="P412" s="52"/>
    </row>
    <row r="413" spans="1:16" x14ac:dyDescent="0.3">
      <c r="A413" s="29" t="str">
        <f>IF(L413&gt;0,COUNT($A$7:A412)+COUNT(DWV!$A$8:$A$300)+COUNT('Large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3" s="424"/>
      <c r="C413" s="425"/>
      <c r="D413" s="2" t="s">
        <v>4925</v>
      </c>
      <c r="E413" s="2">
        <v>22564161</v>
      </c>
      <c r="F413" s="66" t="s">
        <v>10734</v>
      </c>
      <c r="G413" s="2">
        <v>10</v>
      </c>
      <c r="H413" s="313" t="s">
        <v>6049</v>
      </c>
      <c r="I413" s="313" t="s">
        <v>5380</v>
      </c>
      <c r="J413" s="35">
        <v>103.54</v>
      </c>
      <c r="K413" s="230">
        <f>ROUND(J413*Order_Quote!$L$10,4)</f>
        <v>0</v>
      </c>
      <c r="L413" s="242"/>
      <c r="M413" s="310"/>
      <c r="N413" s="187">
        <f t="shared" si="6"/>
        <v>0</v>
      </c>
      <c r="O413" s="52"/>
      <c r="P413" s="52"/>
    </row>
    <row r="414" spans="1:16" x14ac:dyDescent="0.3">
      <c r="A414" s="29" t="str">
        <f>IF(L414&gt;0,COUNT($A$7:A413)+COUNT(DWV!$A$8:$A$300)+COUNT('Large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4" s="424"/>
      <c r="C414" s="425"/>
      <c r="D414" s="2" t="s">
        <v>4926</v>
      </c>
      <c r="E414" s="2">
        <v>22564170</v>
      </c>
      <c r="F414" s="66" t="s">
        <v>10735</v>
      </c>
      <c r="G414" s="2">
        <v>10</v>
      </c>
      <c r="H414" s="313" t="s">
        <v>6049</v>
      </c>
      <c r="I414" s="313" t="s">
        <v>5380</v>
      </c>
      <c r="J414" s="35">
        <v>106.58</v>
      </c>
      <c r="K414" s="230">
        <f>ROUND(J414*Order_Quote!$L$10,4)</f>
        <v>0</v>
      </c>
      <c r="L414" s="242"/>
      <c r="M414" s="310"/>
      <c r="N414" s="187">
        <f t="shared" si="6"/>
        <v>0</v>
      </c>
      <c r="O414" s="52"/>
      <c r="P414" s="52"/>
    </row>
    <row r="415" spans="1:16" x14ac:dyDescent="0.3">
      <c r="A415" s="29" t="str">
        <f>IF(L415&gt;0,COUNT($A$7:A414)+COUNT(DWV!$A$8:$A$300)+COUNT('Large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5" s="422"/>
      <c r="C415" s="423"/>
      <c r="D415" s="2" t="s">
        <v>4927</v>
      </c>
      <c r="E415" s="2">
        <v>22564188</v>
      </c>
      <c r="F415" s="66" t="s">
        <v>10736</v>
      </c>
      <c r="G415" s="2">
        <v>5</v>
      </c>
      <c r="H415" s="313" t="s">
        <v>6049</v>
      </c>
      <c r="I415" s="313" t="s">
        <v>5380</v>
      </c>
      <c r="J415" s="35">
        <v>200.23</v>
      </c>
      <c r="K415" s="230">
        <f>ROUND(J415*Order_Quote!$L$10,4)</f>
        <v>0</v>
      </c>
      <c r="L415" s="242"/>
      <c r="M415" s="310"/>
      <c r="N415" s="187">
        <f t="shared" si="6"/>
        <v>0</v>
      </c>
      <c r="O415" s="52"/>
      <c r="P415" s="52"/>
    </row>
    <row r="416" spans="1:16" x14ac:dyDescent="0.3">
      <c r="A416" s="29" t="str">
        <f>IF(L416&gt;0,COUNT($A$7:A415)+COUNT(DWV!$A$8:$A$300)+COUNT('Large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6" s="420"/>
      <c r="C416" s="421"/>
      <c r="D416" s="2" t="s">
        <v>4928</v>
      </c>
      <c r="E416" s="2">
        <v>22564196</v>
      </c>
      <c r="F416" s="66" t="s">
        <v>10737</v>
      </c>
      <c r="G416" s="2">
        <v>25</v>
      </c>
      <c r="H416" s="313" t="s">
        <v>6049</v>
      </c>
      <c r="I416" s="313" t="s">
        <v>5380</v>
      </c>
      <c r="J416" s="35">
        <v>53.35</v>
      </c>
      <c r="K416" s="230">
        <f>ROUND(J416*Order_Quote!$L$10,4)</f>
        <v>0</v>
      </c>
      <c r="L416" s="242"/>
      <c r="M416" s="310"/>
      <c r="N416" s="187">
        <f t="shared" si="6"/>
        <v>0</v>
      </c>
      <c r="O416" s="52"/>
      <c r="P416" s="52"/>
    </row>
    <row r="417" spans="1:16" x14ac:dyDescent="0.3">
      <c r="A417" s="29" t="str">
        <f>IF(L417&gt;0,COUNT($A$7:A416)+COUNT(DWV!$A$8:$A$300)+COUNT('Large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7" s="424"/>
      <c r="C417" s="425"/>
      <c r="D417" s="2" t="s">
        <v>4929</v>
      </c>
      <c r="E417" s="2">
        <v>22564200</v>
      </c>
      <c r="F417" s="66" t="s">
        <v>10738</v>
      </c>
      <c r="G417" s="2">
        <v>25</v>
      </c>
      <c r="H417" s="313" t="s">
        <v>6049</v>
      </c>
      <c r="I417" s="313" t="s">
        <v>5380</v>
      </c>
      <c r="J417" s="35">
        <v>79.72</v>
      </c>
      <c r="K417" s="230">
        <f>ROUND(J417*Order_Quote!$L$10,4)</f>
        <v>0</v>
      </c>
      <c r="L417" s="242"/>
      <c r="M417" s="310"/>
      <c r="N417" s="187">
        <f t="shared" si="6"/>
        <v>0</v>
      </c>
      <c r="O417" s="52"/>
      <c r="P417" s="52"/>
    </row>
    <row r="418" spans="1:16" x14ac:dyDescent="0.3">
      <c r="A418" s="29" t="str">
        <f>IF(L418&gt;0,COUNT($A$7:A417)+COUNT(DWV!$A$8:$A$300)+COUNT('Large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8" s="424"/>
      <c r="C418" s="425"/>
      <c r="D418" s="2" t="s">
        <v>4930</v>
      </c>
      <c r="E418" s="2">
        <v>22564218</v>
      </c>
      <c r="F418" s="66" t="s">
        <v>10739</v>
      </c>
      <c r="G418" s="2">
        <v>25</v>
      </c>
      <c r="H418" s="313" t="s">
        <v>6049</v>
      </c>
      <c r="I418" s="313" t="s">
        <v>5380</v>
      </c>
      <c r="J418" s="35">
        <v>79.72</v>
      </c>
      <c r="K418" s="230">
        <f>ROUND(J418*Order_Quote!$L$10,4)</f>
        <v>0</v>
      </c>
      <c r="L418" s="242"/>
      <c r="M418" s="310"/>
      <c r="N418" s="187">
        <f t="shared" si="6"/>
        <v>0</v>
      </c>
      <c r="O418" s="52"/>
      <c r="P418" s="52"/>
    </row>
    <row r="419" spans="1:16" x14ac:dyDescent="0.3">
      <c r="A419" s="29" t="str">
        <f>IF(L419&gt;0,COUNT($A$7:A418)+COUNT(DWV!$A$8:$A$300)+COUNT('Large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19" s="424"/>
      <c r="C419" s="425"/>
      <c r="D419" s="2" t="s">
        <v>4931</v>
      </c>
      <c r="E419" s="2">
        <v>22564226</v>
      </c>
      <c r="F419" s="66" t="s">
        <v>10740</v>
      </c>
      <c r="G419" s="2">
        <v>25</v>
      </c>
      <c r="H419" s="313" t="s">
        <v>6049</v>
      </c>
      <c r="I419" s="313" t="s">
        <v>5380</v>
      </c>
      <c r="J419" s="35">
        <v>79.7</v>
      </c>
      <c r="K419" s="230">
        <f>ROUND(J419*Order_Quote!$L$10,4)</f>
        <v>0</v>
      </c>
      <c r="L419" s="242"/>
      <c r="M419" s="310"/>
      <c r="N419" s="187">
        <f t="shared" si="6"/>
        <v>0</v>
      </c>
      <c r="O419" s="52"/>
      <c r="P419" s="52"/>
    </row>
    <row r="420" spans="1:16" x14ac:dyDescent="0.3">
      <c r="A420" s="29" t="str">
        <f>IF(L420&gt;0,COUNT($A$7:A419)+COUNT(DWV!$A$8:$A$300)+COUNT('Large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0" s="424"/>
      <c r="C420" s="425"/>
      <c r="D420" s="2" t="s">
        <v>4932</v>
      </c>
      <c r="E420" s="2">
        <v>22564234</v>
      </c>
      <c r="F420" s="66" t="s">
        <v>10741</v>
      </c>
      <c r="G420" s="2">
        <v>15</v>
      </c>
      <c r="H420" s="313" t="s">
        <v>6049</v>
      </c>
      <c r="I420" s="313" t="s">
        <v>5380</v>
      </c>
      <c r="J420" s="35">
        <v>129.88</v>
      </c>
      <c r="K420" s="230">
        <f>ROUND(J420*Order_Quote!$L$10,4)</f>
        <v>0</v>
      </c>
      <c r="L420" s="242"/>
      <c r="M420" s="310"/>
      <c r="N420" s="187">
        <f t="shared" si="6"/>
        <v>0</v>
      </c>
      <c r="O420" s="52"/>
      <c r="P420" s="52"/>
    </row>
    <row r="421" spans="1:16" x14ac:dyDescent="0.3">
      <c r="A421" s="29" t="str">
        <f>IF(L421&gt;0,COUNT($A$7:A420)+COUNT(DWV!$A$8:$A$300)+COUNT('Large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1" s="424"/>
      <c r="C421" s="425"/>
      <c r="D421" s="2" t="s">
        <v>4933</v>
      </c>
      <c r="E421" s="2">
        <v>22564242</v>
      </c>
      <c r="F421" s="66" t="s">
        <v>10742</v>
      </c>
      <c r="G421" s="2">
        <v>15</v>
      </c>
      <c r="H421" s="313" t="s">
        <v>6049</v>
      </c>
      <c r="I421" s="313" t="s">
        <v>5380</v>
      </c>
      <c r="J421" s="35">
        <v>129.88</v>
      </c>
      <c r="K421" s="230">
        <f>ROUND(J421*Order_Quote!$L$10,4)</f>
        <v>0</v>
      </c>
      <c r="L421" s="242"/>
      <c r="M421" s="310"/>
      <c r="N421" s="187">
        <f t="shared" si="6"/>
        <v>0</v>
      </c>
      <c r="O421" s="52"/>
      <c r="P421" s="52"/>
    </row>
    <row r="422" spans="1:16" x14ac:dyDescent="0.3">
      <c r="A422" s="29" t="str">
        <f>IF(L422&gt;0,COUNT($A$7:A421)+COUNT(DWV!$A$8:$A$300)+COUNT('Large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2" s="424"/>
      <c r="C422" s="425"/>
      <c r="D422" s="2" t="s">
        <v>4934</v>
      </c>
      <c r="E422" s="2">
        <v>22564250</v>
      </c>
      <c r="F422" s="66" t="s">
        <v>10743</v>
      </c>
      <c r="G422" s="2">
        <v>15</v>
      </c>
      <c r="H422" s="313" t="s">
        <v>6049</v>
      </c>
      <c r="I422" s="313" t="s">
        <v>5380</v>
      </c>
      <c r="J422" s="35">
        <v>129.88</v>
      </c>
      <c r="K422" s="230">
        <f>ROUND(J422*Order_Quote!$L$10,4)</f>
        <v>0</v>
      </c>
      <c r="L422" s="242"/>
      <c r="M422" s="310"/>
      <c r="N422" s="187">
        <f t="shared" si="6"/>
        <v>0</v>
      </c>
      <c r="O422" s="52"/>
      <c r="P422" s="52"/>
    </row>
    <row r="423" spans="1:16" x14ac:dyDescent="0.3">
      <c r="A423" s="29" t="str">
        <f>IF(L423&gt;0,COUNT($A$7:A422)+COUNT(DWV!$A$8:$A$300)+COUNT('Large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3" s="424"/>
      <c r="C423" s="425"/>
      <c r="D423" s="2" t="s">
        <v>4935</v>
      </c>
      <c r="E423" s="2">
        <v>22564269</v>
      </c>
      <c r="F423" s="66" t="s">
        <v>10744</v>
      </c>
      <c r="G423" s="2">
        <v>13</v>
      </c>
      <c r="H423" s="313" t="s">
        <v>6049</v>
      </c>
      <c r="I423" s="313" t="s">
        <v>5380</v>
      </c>
      <c r="J423" s="35">
        <v>156.72999999999999</v>
      </c>
      <c r="K423" s="230">
        <f>ROUND(J423*Order_Quote!$L$10,4)</f>
        <v>0</v>
      </c>
      <c r="L423" s="242"/>
      <c r="M423" s="310"/>
      <c r="N423" s="187">
        <f t="shared" si="6"/>
        <v>0</v>
      </c>
      <c r="O423" s="52"/>
      <c r="P423" s="52"/>
    </row>
    <row r="424" spans="1:16" x14ac:dyDescent="0.3">
      <c r="A424" s="29" t="str">
        <f>IF(L424&gt;0,COUNT($A$7:A423)+COUNT(DWV!$A$8:$A$300)+COUNT('Large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4" s="424"/>
      <c r="C424" s="425"/>
      <c r="D424" s="2" t="s">
        <v>4936</v>
      </c>
      <c r="E424" s="2">
        <v>22564277</v>
      </c>
      <c r="F424" s="66" t="s">
        <v>10745</v>
      </c>
      <c r="G424" s="2">
        <v>13</v>
      </c>
      <c r="H424" s="313" t="s">
        <v>6049</v>
      </c>
      <c r="I424" s="313" t="s">
        <v>5380</v>
      </c>
      <c r="J424" s="35">
        <v>156.72999999999999</v>
      </c>
      <c r="K424" s="230">
        <f>ROUND(J424*Order_Quote!$L$10,4)</f>
        <v>0</v>
      </c>
      <c r="L424" s="242"/>
      <c r="M424" s="310"/>
      <c r="N424" s="187">
        <f t="shared" si="6"/>
        <v>0</v>
      </c>
      <c r="O424" s="52"/>
      <c r="P424" s="52"/>
    </row>
    <row r="425" spans="1:16" x14ac:dyDescent="0.3">
      <c r="A425" s="29" t="str">
        <f>IF(L425&gt;0,COUNT($A$7:A424)+COUNT(DWV!$A$8:$A$300)+COUNT('Large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5" s="424"/>
      <c r="C425" s="425"/>
      <c r="D425" s="2" t="s">
        <v>4937</v>
      </c>
      <c r="E425" s="2">
        <v>22564285</v>
      </c>
      <c r="F425" s="66" t="s">
        <v>10746</v>
      </c>
      <c r="G425" s="2">
        <v>13</v>
      </c>
      <c r="H425" s="313" t="s">
        <v>6049</v>
      </c>
      <c r="I425" s="313" t="s">
        <v>5380</v>
      </c>
      <c r="J425" s="35">
        <v>156.72999999999999</v>
      </c>
      <c r="K425" s="230">
        <f>ROUND(J425*Order_Quote!$L$10,4)</f>
        <v>0</v>
      </c>
      <c r="L425" s="242"/>
      <c r="M425" s="310"/>
      <c r="N425" s="187">
        <f t="shared" si="6"/>
        <v>0</v>
      </c>
      <c r="O425" s="52"/>
      <c r="P425" s="52"/>
    </row>
    <row r="426" spans="1:16" x14ac:dyDescent="0.3">
      <c r="A426" s="29" t="str">
        <f>IF(L426&gt;0,COUNT($A$7:A425)+COUNT(DWV!$A$8:$A$300)+COUNT('Large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6" s="424"/>
      <c r="C426" s="425"/>
      <c r="D426" s="2" t="s">
        <v>4938</v>
      </c>
      <c r="E426" s="2">
        <v>22564293</v>
      </c>
      <c r="F426" s="66" t="s">
        <v>10747</v>
      </c>
      <c r="G426" s="2">
        <v>6</v>
      </c>
      <c r="H426" s="313" t="s">
        <v>6049</v>
      </c>
      <c r="I426" s="313" t="s">
        <v>5380</v>
      </c>
      <c r="J426" s="35">
        <v>195.24</v>
      </c>
      <c r="K426" s="230">
        <f>ROUND(J426*Order_Quote!$L$10,4)</f>
        <v>0</v>
      </c>
      <c r="L426" s="242"/>
      <c r="M426" s="310"/>
      <c r="N426" s="187">
        <f t="shared" si="6"/>
        <v>0</v>
      </c>
      <c r="O426" s="52"/>
      <c r="P426" s="52"/>
    </row>
    <row r="427" spans="1:16" x14ac:dyDescent="0.3">
      <c r="A427" s="29" t="str">
        <f>IF(L427&gt;0,COUNT($A$7:A426)+COUNT(DWV!$A$8:$A$300)+COUNT('Large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7" s="424"/>
      <c r="C427" s="425"/>
      <c r="D427" s="2" t="s">
        <v>4939</v>
      </c>
      <c r="E427" s="2">
        <v>22564307</v>
      </c>
      <c r="F427" s="66" t="s">
        <v>10748</v>
      </c>
      <c r="G427" s="2">
        <v>6</v>
      </c>
      <c r="H427" s="313" t="s">
        <v>6049</v>
      </c>
      <c r="I427" s="313" t="s">
        <v>5380</v>
      </c>
      <c r="J427" s="35">
        <v>195.24</v>
      </c>
      <c r="K427" s="230">
        <f>ROUND(J427*Order_Quote!$L$10,4)</f>
        <v>0</v>
      </c>
      <c r="L427" s="242"/>
      <c r="M427" s="310"/>
      <c r="N427" s="187">
        <f t="shared" si="6"/>
        <v>0</v>
      </c>
      <c r="O427" s="52"/>
      <c r="P427" s="52"/>
    </row>
    <row r="428" spans="1:16" x14ac:dyDescent="0.3">
      <c r="A428" s="29" t="str">
        <f>IF(L428&gt;0,COUNT($A$7:A427)+COUNT(DWV!$A$8:$A$300)+COUNT('Large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8" s="424"/>
      <c r="C428" s="425"/>
      <c r="D428" s="2" t="s">
        <v>4940</v>
      </c>
      <c r="E428" s="2">
        <v>22564315</v>
      </c>
      <c r="F428" s="66" t="s">
        <v>10749</v>
      </c>
      <c r="G428" s="2">
        <v>6</v>
      </c>
      <c r="H428" s="313" t="s">
        <v>6049</v>
      </c>
      <c r="I428" s="313" t="s">
        <v>5380</v>
      </c>
      <c r="J428" s="35">
        <v>195.24</v>
      </c>
      <c r="K428" s="230">
        <f>ROUND(J428*Order_Quote!$L$10,4)</f>
        <v>0</v>
      </c>
      <c r="L428" s="242"/>
      <c r="M428" s="310"/>
      <c r="N428" s="187">
        <f t="shared" si="6"/>
        <v>0</v>
      </c>
      <c r="O428" s="52"/>
      <c r="P428" s="52"/>
    </row>
    <row r="429" spans="1:16" x14ac:dyDescent="0.3">
      <c r="A429" s="29" t="str">
        <f>IF(L429&gt;0,COUNT($A$7:A428)+COUNT(DWV!$A$8:$A$300)+COUNT('Large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29" s="424"/>
      <c r="C429" s="425"/>
      <c r="D429" s="2" t="s">
        <v>4941</v>
      </c>
      <c r="E429" s="2">
        <v>22564323</v>
      </c>
      <c r="F429" s="66" t="s">
        <v>10750</v>
      </c>
      <c r="G429" s="2">
        <v>5</v>
      </c>
      <c r="H429" s="313" t="s">
        <v>6049</v>
      </c>
      <c r="I429" s="313" t="s">
        <v>5380</v>
      </c>
      <c r="J429" s="35">
        <v>190.71</v>
      </c>
      <c r="K429" s="230">
        <f>ROUND(J429*Order_Quote!$L$10,4)</f>
        <v>0</v>
      </c>
      <c r="L429" s="242"/>
      <c r="M429" s="310"/>
      <c r="N429" s="187">
        <f t="shared" si="6"/>
        <v>0</v>
      </c>
      <c r="O429" s="52"/>
      <c r="P429" s="52"/>
    </row>
    <row r="430" spans="1:16" x14ac:dyDescent="0.3">
      <c r="A430" s="29" t="str">
        <f>IF(L430&gt;0,COUNT($A$7:A429)+COUNT(DWV!$A$8:$A$300)+COUNT('Large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0" s="424"/>
      <c r="C430" s="425"/>
      <c r="D430" s="2" t="s">
        <v>4942</v>
      </c>
      <c r="E430" s="2">
        <v>22564331</v>
      </c>
      <c r="F430" s="66" t="s">
        <v>10751</v>
      </c>
      <c r="G430" s="2">
        <v>5</v>
      </c>
      <c r="H430" s="313" t="s">
        <v>6049</v>
      </c>
      <c r="I430" s="313" t="s">
        <v>5380</v>
      </c>
      <c r="J430" s="35">
        <v>190.71</v>
      </c>
      <c r="K430" s="230">
        <f>ROUND(J430*Order_Quote!$L$10,4)</f>
        <v>0</v>
      </c>
      <c r="L430" s="242"/>
      <c r="M430" s="310"/>
      <c r="N430" s="187">
        <f t="shared" si="6"/>
        <v>0</v>
      </c>
      <c r="O430" s="52"/>
      <c r="P430" s="52"/>
    </row>
    <row r="431" spans="1:16" x14ac:dyDescent="0.3">
      <c r="A431" s="29" t="str">
        <f>IF(L431&gt;0,COUNT($A$7:A430)+COUNT(DWV!$A$8:$A$300)+COUNT('Large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1" s="424"/>
      <c r="C431" s="425"/>
      <c r="D431" s="2" t="s">
        <v>4943</v>
      </c>
      <c r="E431" s="2">
        <v>22564340</v>
      </c>
      <c r="F431" s="66" t="s">
        <v>10752</v>
      </c>
      <c r="G431" s="2">
        <v>5</v>
      </c>
      <c r="H431" s="313" t="s">
        <v>6049</v>
      </c>
      <c r="I431" s="313" t="s">
        <v>5380</v>
      </c>
      <c r="J431" s="35">
        <v>190.71</v>
      </c>
      <c r="K431" s="230">
        <f>ROUND(J431*Order_Quote!$L$10,4)</f>
        <v>0</v>
      </c>
      <c r="L431" s="242"/>
      <c r="M431" s="310"/>
      <c r="N431" s="187">
        <f t="shared" si="6"/>
        <v>0</v>
      </c>
      <c r="O431" s="52"/>
      <c r="P431" s="52"/>
    </row>
    <row r="432" spans="1:16" x14ac:dyDescent="0.3">
      <c r="A432" s="29" t="str">
        <f>IF(L432&gt;0,COUNT($A$7:A431)+COUNT(DWV!$A$8:$A$300)+COUNT('Large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2" s="424"/>
      <c r="C432" s="425"/>
      <c r="D432" s="2" t="s">
        <v>4944</v>
      </c>
      <c r="E432" s="2">
        <v>22564358</v>
      </c>
      <c r="F432" s="66" t="s">
        <v>10753</v>
      </c>
      <c r="G432" s="2">
        <v>5</v>
      </c>
      <c r="H432" s="313" t="s">
        <v>6049</v>
      </c>
      <c r="I432" s="313" t="s">
        <v>5380</v>
      </c>
      <c r="J432" s="35">
        <v>237.26</v>
      </c>
      <c r="K432" s="230">
        <f>ROUND(J432*Order_Quote!$L$10,4)</f>
        <v>0</v>
      </c>
      <c r="L432" s="242"/>
      <c r="M432" s="310"/>
      <c r="N432" s="187">
        <f t="shared" si="6"/>
        <v>0</v>
      </c>
      <c r="O432" s="52"/>
      <c r="P432" s="52"/>
    </row>
    <row r="433" spans="1:16" x14ac:dyDescent="0.3">
      <c r="A433" s="29" t="str">
        <f>IF(L433&gt;0,COUNT($A$7:A432)+COUNT(DWV!$A$8:$A$300)+COUNT('Large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3" s="424"/>
      <c r="C433" s="425"/>
      <c r="D433" s="2" t="s">
        <v>4945</v>
      </c>
      <c r="E433" s="2">
        <v>22564366</v>
      </c>
      <c r="F433" s="66" t="s">
        <v>10754</v>
      </c>
      <c r="G433" s="2">
        <v>5</v>
      </c>
      <c r="H433" s="313" t="s">
        <v>6049</v>
      </c>
      <c r="I433" s="313" t="s">
        <v>5380</v>
      </c>
      <c r="J433" s="35">
        <v>237.26</v>
      </c>
      <c r="K433" s="230">
        <f>ROUND(J433*Order_Quote!$L$10,4)</f>
        <v>0</v>
      </c>
      <c r="L433" s="242"/>
      <c r="M433" s="310"/>
      <c r="N433" s="187">
        <f t="shared" si="6"/>
        <v>0</v>
      </c>
      <c r="O433" s="52"/>
      <c r="P433" s="52"/>
    </row>
    <row r="434" spans="1:16" x14ac:dyDescent="0.3">
      <c r="A434" s="29" t="str">
        <f>IF(L434&gt;0,COUNT($A$7:A433)+COUNT(DWV!$A$8:$A$300)+COUNT('Large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4" s="424"/>
      <c r="C434" s="425"/>
      <c r="D434" s="2" t="s">
        <v>4946</v>
      </c>
      <c r="E434" s="2">
        <v>22564374</v>
      </c>
      <c r="F434" s="66" t="s">
        <v>10755</v>
      </c>
      <c r="G434" s="2">
        <v>5</v>
      </c>
      <c r="H434" s="313" t="s">
        <v>6049</v>
      </c>
      <c r="I434" s="313" t="s">
        <v>5380</v>
      </c>
      <c r="J434" s="35">
        <v>237.26</v>
      </c>
      <c r="K434" s="230">
        <f>ROUND(J434*Order_Quote!$L$10,4)</f>
        <v>0</v>
      </c>
      <c r="L434" s="242"/>
      <c r="M434" s="310"/>
      <c r="N434" s="187">
        <f t="shared" si="6"/>
        <v>0</v>
      </c>
      <c r="O434" s="52"/>
      <c r="P434" s="52"/>
    </row>
    <row r="435" spans="1:16" x14ac:dyDescent="0.3">
      <c r="A435" s="29" t="str">
        <f>IF(L435&gt;0,COUNT($A$7:A434)+COUNT(DWV!$A$8:$A$300)+COUNT('Large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5" s="424"/>
      <c r="C435" s="425"/>
      <c r="D435" s="2" t="s">
        <v>4947</v>
      </c>
      <c r="E435" s="2">
        <v>22564382</v>
      </c>
      <c r="F435" s="66" t="s">
        <v>10756</v>
      </c>
      <c r="G435" s="2">
        <v>3</v>
      </c>
      <c r="H435" s="313" t="s">
        <v>6049</v>
      </c>
      <c r="I435" s="313" t="s">
        <v>5380</v>
      </c>
      <c r="J435" s="35">
        <v>296.98</v>
      </c>
      <c r="K435" s="230">
        <f>ROUND(J435*Order_Quote!$L$10,4)</f>
        <v>0</v>
      </c>
      <c r="L435" s="242"/>
      <c r="M435" s="310"/>
      <c r="N435" s="187">
        <f t="shared" si="6"/>
        <v>0</v>
      </c>
      <c r="O435" s="52"/>
      <c r="P435" s="52"/>
    </row>
    <row r="436" spans="1:16" x14ac:dyDescent="0.3">
      <c r="A436" s="29" t="str">
        <f>IF(L436&gt;0,COUNT($A$7:A435)+COUNT(DWV!$A$8:$A$300)+COUNT('Large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6" s="424"/>
      <c r="C436" s="425"/>
      <c r="D436" s="2" t="s">
        <v>4948</v>
      </c>
      <c r="E436" s="2">
        <v>22564390</v>
      </c>
      <c r="F436" s="66" t="s">
        <v>10757</v>
      </c>
      <c r="G436" s="2">
        <v>3</v>
      </c>
      <c r="H436" s="313" t="s">
        <v>6049</v>
      </c>
      <c r="I436" s="313" t="s">
        <v>5380</v>
      </c>
      <c r="J436" s="35">
        <v>296.98</v>
      </c>
      <c r="K436" s="230">
        <f>ROUND(J436*Order_Quote!$L$10,4)</f>
        <v>0</v>
      </c>
      <c r="L436" s="242"/>
      <c r="M436" s="310"/>
      <c r="N436" s="187">
        <f t="shared" si="6"/>
        <v>0</v>
      </c>
      <c r="O436" s="52"/>
      <c r="P436" s="52"/>
    </row>
    <row r="437" spans="1:16" x14ac:dyDescent="0.3">
      <c r="A437" s="29" t="str">
        <f>IF(L437&gt;0,COUNT($A$7:A436)+COUNT(DWV!$A$8:$A$300)+COUNT('Large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7" s="422"/>
      <c r="C437" s="423"/>
      <c r="D437" s="2" t="s">
        <v>4949</v>
      </c>
      <c r="E437" s="2">
        <v>22564404</v>
      </c>
      <c r="F437" s="66" t="s">
        <v>10758</v>
      </c>
      <c r="G437" s="2">
        <v>3</v>
      </c>
      <c r="H437" s="313" t="s">
        <v>6049</v>
      </c>
      <c r="I437" s="313" t="s">
        <v>5380</v>
      </c>
      <c r="J437" s="35">
        <v>296.98</v>
      </c>
      <c r="K437" s="230">
        <f>ROUND(J437*Order_Quote!$L$10,4)</f>
        <v>0</v>
      </c>
      <c r="L437" s="242"/>
      <c r="M437" s="310"/>
      <c r="N437" s="187">
        <f t="shared" si="6"/>
        <v>0</v>
      </c>
      <c r="O437" s="52"/>
      <c r="P437" s="52"/>
    </row>
    <row r="438" spans="1:16" x14ac:dyDescent="0.3">
      <c r="A438" s="29" t="str">
        <f>IF(L438&gt;0,COUNT($A$7:A437)+COUNT(DWV!$A$8:$A$300)+COUNT('Large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8" s="420"/>
      <c r="C438" s="421"/>
      <c r="D438" s="7" t="s">
        <v>5038</v>
      </c>
      <c r="E438" s="7">
        <v>22564471</v>
      </c>
      <c r="F438" s="113" t="s">
        <v>10759</v>
      </c>
      <c r="G438" s="7">
        <v>5</v>
      </c>
      <c r="H438" s="7" t="s">
        <v>6049</v>
      </c>
      <c r="I438" s="313" t="s">
        <v>5380</v>
      </c>
      <c r="J438" s="35">
        <v>31.75</v>
      </c>
      <c r="K438" s="230">
        <f>ROUND(J438*Order_Quote!$L$10,4)</f>
        <v>0</v>
      </c>
      <c r="L438" s="242"/>
      <c r="M438" s="310"/>
      <c r="N438" s="187">
        <f t="shared" si="6"/>
        <v>0</v>
      </c>
      <c r="O438" s="52"/>
      <c r="P438" s="52"/>
    </row>
    <row r="439" spans="1:16" x14ac:dyDescent="0.3">
      <c r="A439" s="29" t="str">
        <f>IF(L439&gt;0,COUNT($A$7:A438)+COUNT(DWV!$A$8:$A$300)+COUNT('Large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39" s="424"/>
      <c r="C439" s="425"/>
      <c r="D439" s="2" t="s">
        <v>4950</v>
      </c>
      <c r="E439" s="2">
        <v>22564480</v>
      </c>
      <c r="F439" s="66" t="s">
        <v>10760</v>
      </c>
      <c r="G439" s="2">
        <v>5</v>
      </c>
      <c r="H439" s="313" t="s">
        <v>6049</v>
      </c>
      <c r="I439" s="313" t="s">
        <v>5380</v>
      </c>
      <c r="J439" s="35">
        <v>31.75</v>
      </c>
      <c r="K439" s="230">
        <f>ROUND(J439*Order_Quote!$L$10,4)</f>
        <v>0</v>
      </c>
      <c r="L439" s="242"/>
      <c r="M439" s="310"/>
      <c r="N439" s="187">
        <f t="shared" si="6"/>
        <v>0</v>
      </c>
      <c r="O439" s="52"/>
      <c r="P439" s="52"/>
    </row>
    <row r="440" spans="1:16" x14ac:dyDescent="0.3">
      <c r="A440" s="29" t="str">
        <f>IF(L440&gt;0,COUNT($A$7:A439)+COUNT(DWV!$A$8:$A$300)+COUNT('Large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0" s="424"/>
      <c r="C440" s="425"/>
      <c r="D440" s="2" t="s">
        <v>4951</v>
      </c>
      <c r="E440" s="2">
        <v>22564498</v>
      </c>
      <c r="F440" s="66" t="s">
        <v>10761</v>
      </c>
      <c r="G440" s="2">
        <v>5</v>
      </c>
      <c r="H440" s="313" t="s">
        <v>6049</v>
      </c>
      <c r="I440" s="313" t="s">
        <v>5380</v>
      </c>
      <c r="J440" s="35">
        <v>31.75</v>
      </c>
      <c r="K440" s="230">
        <f>ROUND(J440*Order_Quote!$L$10,4)</f>
        <v>0</v>
      </c>
      <c r="L440" s="242"/>
      <c r="M440" s="310"/>
      <c r="N440" s="187">
        <f t="shared" si="6"/>
        <v>0</v>
      </c>
      <c r="O440" s="52"/>
      <c r="P440" s="52"/>
    </row>
    <row r="441" spans="1:16" x14ac:dyDescent="0.3">
      <c r="A441" s="29" t="str">
        <f>IF(L441&gt;0,COUNT($A$7:A440)+COUNT(DWV!$A$8:$A$300)+COUNT('Large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1" s="424"/>
      <c r="C441" s="425"/>
      <c r="D441" s="2" t="s">
        <v>4952</v>
      </c>
      <c r="E441" s="2">
        <v>22564501</v>
      </c>
      <c r="F441" s="66" t="s">
        <v>10762</v>
      </c>
      <c r="G441" s="2">
        <v>10</v>
      </c>
      <c r="H441" s="313" t="s">
        <v>6049</v>
      </c>
      <c r="I441" s="313" t="s">
        <v>5380</v>
      </c>
      <c r="J441" s="35">
        <v>49</v>
      </c>
      <c r="K441" s="230">
        <f>ROUND(J441*Order_Quote!$L$10,4)</f>
        <v>0</v>
      </c>
      <c r="L441" s="242"/>
      <c r="M441" s="310"/>
      <c r="N441" s="187">
        <f t="shared" si="6"/>
        <v>0</v>
      </c>
      <c r="O441" s="52"/>
      <c r="P441" s="52"/>
    </row>
    <row r="442" spans="1:16" x14ac:dyDescent="0.3">
      <c r="A442" s="29" t="str">
        <f>IF(L442&gt;0,COUNT($A$7:A441)+COUNT(DWV!$A$8:$A$300)+COUNT('Large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2" s="424"/>
      <c r="C442" s="425"/>
      <c r="D442" s="2" t="s">
        <v>4953</v>
      </c>
      <c r="E442" s="2">
        <v>22564510</v>
      </c>
      <c r="F442" s="66" t="s">
        <v>10763</v>
      </c>
      <c r="G442" s="2">
        <v>10</v>
      </c>
      <c r="H442" s="313" t="s">
        <v>6049</v>
      </c>
      <c r="I442" s="313" t="s">
        <v>5380</v>
      </c>
      <c r="J442" s="35">
        <v>49</v>
      </c>
      <c r="K442" s="230">
        <f>ROUND(J442*Order_Quote!$L$10,4)</f>
        <v>0</v>
      </c>
      <c r="L442" s="242"/>
      <c r="M442" s="310"/>
      <c r="N442" s="187">
        <f t="shared" si="6"/>
        <v>0</v>
      </c>
      <c r="O442" s="52"/>
      <c r="P442" s="52"/>
    </row>
    <row r="443" spans="1:16" x14ac:dyDescent="0.3">
      <c r="A443" s="29" t="str">
        <f>IF(L443&gt;0,COUNT($A$7:A442)+COUNT(DWV!$A$8:$A$300)+COUNT('Large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3" s="424"/>
      <c r="C443" s="425"/>
      <c r="D443" s="2" t="s">
        <v>4954</v>
      </c>
      <c r="E443" s="2">
        <v>22564528</v>
      </c>
      <c r="F443" s="66" t="s">
        <v>10764</v>
      </c>
      <c r="G443" s="2">
        <v>10</v>
      </c>
      <c r="H443" s="313" t="s">
        <v>6049</v>
      </c>
      <c r="I443" s="313" t="s">
        <v>5380</v>
      </c>
      <c r="J443" s="35">
        <v>49</v>
      </c>
      <c r="K443" s="230">
        <f>ROUND(J443*Order_Quote!$L$10,4)</f>
        <v>0</v>
      </c>
      <c r="L443" s="242"/>
      <c r="M443" s="310"/>
      <c r="N443" s="187">
        <f t="shared" si="6"/>
        <v>0</v>
      </c>
      <c r="O443" s="52"/>
      <c r="P443" s="52"/>
    </row>
    <row r="444" spans="1:16" x14ac:dyDescent="0.3">
      <c r="A444" s="29" t="str">
        <f>IF(L444&gt;0,COUNT($A$7:A443)+COUNT(DWV!$A$8:$A$300)+COUNT('Large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4" s="424"/>
      <c r="C444" s="425"/>
      <c r="D444" s="2" t="s">
        <v>4955</v>
      </c>
      <c r="E444" s="2">
        <v>22564536</v>
      </c>
      <c r="F444" s="66" t="s">
        <v>10765</v>
      </c>
      <c r="G444" s="2">
        <v>5</v>
      </c>
      <c r="H444" s="313" t="s">
        <v>6049</v>
      </c>
      <c r="I444" s="313" t="s">
        <v>5380</v>
      </c>
      <c r="J444" s="35">
        <v>54.15</v>
      </c>
      <c r="K444" s="230">
        <f>ROUND(J444*Order_Quote!$L$10,4)</f>
        <v>0</v>
      </c>
      <c r="L444" s="242"/>
      <c r="M444" s="310"/>
      <c r="N444" s="187">
        <f t="shared" si="6"/>
        <v>0</v>
      </c>
      <c r="O444" s="52"/>
      <c r="P444" s="52"/>
    </row>
    <row r="445" spans="1:16" x14ac:dyDescent="0.3">
      <c r="A445" s="29" t="str">
        <f>IF(L445&gt;0,COUNT($A$7:A444)+COUNT(DWV!$A$8:$A$300)+COUNT('Large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5" s="424"/>
      <c r="C445" s="425"/>
      <c r="D445" s="2" t="s">
        <v>4956</v>
      </c>
      <c r="E445" s="2">
        <v>22564544</v>
      </c>
      <c r="F445" s="66" t="s">
        <v>10766</v>
      </c>
      <c r="G445" s="2">
        <v>5</v>
      </c>
      <c r="H445" s="313" t="s">
        <v>6049</v>
      </c>
      <c r="I445" s="313" t="s">
        <v>5380</v>
      </c>
      <c r="J445" s="35">
        <v>54.15</v>
      </c>
      <c r="K445" s="230">
        <f>ROUND(J445*Order_Quote!$L$10,4)</f>
        <v>0</v>
      </c>
      <c r="L445" s="242"/>
      <c r="M445" s="310"/>
      <c r="N445" s="187">
        <f t="shared" si="6"/>
        <v>0</v>
      </c>
      <c r="O445" s="52"/>
      <c r="P445" s="52"/>
    </row>
    <row r="446" spans="1:16" x14ac:dyDescent="0.3">
      <c r="A446" s="29" t="str">
        <f>IF(L446&gt;0,COUNT($A$7:A445)+COUNT(DWV!$A$8:$A$300)+COUNT('Large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6" s="424"/>
      <c r="C446" s="425"/>
      <c r="D446" s="2" t="s">
        <v>4957</v>
      </c>
      <c r="E446" s="2">
        <v>22564552</v>
      </c>
      <c r="F446" s="66" t="s">
        <v>10767</v>
      </c>
      <c r="G446" s="2">
        <v>5</v>
      </c>
      <c r="H446" s="313" t="s">
        <v>6049</v>
      </c>
      <c r="I446" s="313" t="s">
        <v>5380</v>
      </c>
      <c r="J446" s="35">
        <v>54.15</v>
      </c>
      <c r="K446" s="230">
        <f>ROUND(J446*Order_Quote!$L$10,4)</f>
        <v>0</v>
      </c>
      <c r="L446" s="242"/>
      <c r="M446" s="310"/>
      <c r="N446" s="187">
        <f t="shared" si="6"/>
        <v>0</v>
      </c>
      <c r="O446" s="52"/>
      <c r="P446" s="52"/>
    </row>
    <row r="447" spans="1:16" x14ac:dyDescent="0.3">
      <c r="A447" s="29" t="str">
        <f>IF(L447&gt;0,COUNT($A$7:A446)+COUNT(DWV!$A$8:$A$300)+COUNT('Large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7" s="424"/>
      <c r="C447" s="425"/>
      <c r="D447" s="2" t="s">
        <v>4958</v>
      </c>
      <c r="E447" s="2">
        <v>22564560</v>
      </c>
      <c r="F447" s="66" t="s">
        <v>10768</v>
      </c>
      <c r="G447" s="2">
        <v>4</v>
      </c>
      <c r="H447" s="313" t="s">
        <v>6049</v>
      </c>
      <c r="I447" s="313" t="s">
        <v>5380</v>
      </c>
      <c r="J447" s="35">
        <v>68.489999999999995</v>
      </c>
      <c r="K447" s="230">
        <f>ROUND(J447*Order_Quote!$L$10,4)</f>
        <v>0</v>
      </c>
      <c r="L447" s="242"/>
      <c r="M447" s="310"/>
      <c r="N447" s="187">
        <f t="shared" si="6"/>
        <v>0</v>
      </c>
      <c r="O447" s="52"/>
      <c r="P447" s="52"/>
    </row>
    <row r="448" spans="1:16" x14ac:dyDescent="0.3">
      <c r="A448" s="29" t="str">
        <f>IF(L448&gt;0,COUNT($A$7:A447)+COUNT(DWV!$A$8:$A$300)+COUNT('Large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8" s="424"/>
      <c r="C448" s="425"/>
      <c r="D448" s="2" t="s">
        <v>4959</v>
      </c>
      <c r="E448" s="2">
        <v>22564579</v>
      </c>
      <c r="F448" s="66" t="s">
        <v>10769</v>
      </c>
      <c r="G448" s="2">
        <v>4</v>
      </c>
      <c r="H448" s="313" t="s">
        <v>6049</v>
      </c>
      <c r="I448" s="313" t="s">
        <v>5380</v>
      </c>
      <c r="J448" s="35">
        <v>68.489999999999995</v>
      </c>
      <c r="K448" s="230">
        <f>ROUND(J448*Order_Quote!$L$10,4)</f>
        <v>0</v>
      </c>
      <c r="L448" s="242"/>
      <c r="M448" s="310"/>
      <c r="N448" s="187">
        <f t="shared" si="6"/>
        <v>0</v>
      </c>
      <c r="O448" s="52"/>
      <c r="P448" s="52"/>
    </row>
    <row r="449" spans="1:16" x14ac:dyDescent="0.3">
      <c r="A449" s="29" t="str">
        <f>IF(L449&gt;0,COUNT($A$7:A448)+COUNT(DWV!$A$8:$A$300)+COUNT('Large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49" s="424"/>
      <c r="C449" s="425"/>
      <c r="D449" s="2" t="s">
        <v>4960</v>
      </c>
      <c r="E449" s="2">
        <v>22564587</v>
      </c>
      <c r="F449" s="66" t="s">
        <v>10770</v>
      </c>
      <c r="G449" s="2">
        <v>4</v>
      </c>
      <c r="H449" s="313" t="s">
        <v>6049</v>
      </c>
      <c r="I449" s="313" t="s">
        <v>5380</v>
      </c>
      <c r="J449" s="35">
        <v>68.489999999999995</v>
      </c>
      <c r="K449" s="230">
        <f>ROUND(J449*Order_Quote!$L$10,4)</f>
        <v>0</v>
      </c>
      <c r="L449" s="242"/>
      <c r="M449" s="310"/>
      <c r="N449" s="187">
        <f t="shared" si="6"/>
        <v>0</v>
      </c>
      <c r="O449" s="52"/>
      <c r="P449" s="52"/>
    </row>
    <row r="450" spans="1:16" x14ac:dyDescent="0.3">
      <c r="A450" s="29" t="str">
        <f>IF(L450&gt;0,COUNT($A$7:A449)+COUNT(DWV!$A$8:$A$300)+COUNT('Large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0" s="424"/>
      <c r="C450" s="425"/>
      <c r="D450" s="2" t="s">
        <v>4961</v>
      </c>
      <c r="E450" s="2">
        <v>22564595</v>
      </c>
      <c r="F450" s="66" t="s">
        <v>10771</v>
      </c>
      <c r="G450" s="2">
        <v>2</v>
      </c>
      <c r="H450" s="313" t="s">
        <v>6049</v>
      </c>
      <c r="I450" s="313" t="s">
        <v>5380</v>
      </c>
      <c r="J450" s="35">
        <v>107.77</v>
      </c>
      <c r="K450" s="230">
        <f>ROUND(J450*Order_Quote!$L$10,4)</f>
        <v>0</v>
      </c>
      <c r="L450" s="242"/>
      <c r="M450" s="310"/>
      <c r="N450" s="187">
        <f t="shared" si="6"/>
        <v>0</v>
      </c>
      <c r="O450" s="52"/>
      <c r="P450" s="52"/>
    </row>
    <row r="451" spans="1:16" x14ac:dyDescent="0.3">
      <c r="A451" s="29" t="str">
        <f>IF(L451&gt;0,COUNT($A$7:A450)+COUNT(DWV!$A$8:$A$300)+COUNT('Large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1" s="424"/>
      <c r="C451" s="425"/>
      <c r="D451" s="2" t="s">
        <v>4962</v>
      </c>
      <c r="E451" s="2">
        <v>22564609</v>
      </c>
      <c r="F451" s="66" t="s">
        <v>10772</v>
      </c>
      <c r="G451" s="2">
        <v>2</v>
      </c>
      <c r="H451" s="313" t="s">
        <v>6049</v>
      </c>
      <c r="I451" s="313" t="s">
        <v>5380</v>
      </c>
      <c r="J451" s="35">
        <v>107.77</v>
      </c>
      <c r="K451" s="230">
        <f>ROUND(J451*Order_Quote!$L$10,4)</f>
        <v>0</v>
      </c>
      <c r="L451" s="242"/>
      <c r="M451" s="310"/>
      <c r="N451" s="187">
        <f t="shared" si="6"/>
        <v>0</v>
      </c>
      <c r="O451" s="52"/>
      <c r="P451" s="52"/>
    </row>
    <row r="452" spans="1:16" x14ac:dyDescent="0.3">
      <c r="A452" s="29" t="str">
        <f>IF(L452&gt;0,COUNT($A$7:A451)+COUNT(DWV!$A$8:$A$300)+COUNT('Large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2" s="424"/>
      <c r="C452" s="425"/>
      <c r="D452" s="2" t="s">
        <v>4963</v>
      </c>
      <c r="E452" s="2">
        <v>22564617</v>
      </c>
      <c r="F452" s="66" t="s">
        <v>10773</v>
      </c>
      <c r="G452" s="2">
        <v>2</v>
      </c>
      <c r="H452" s="313" t="s">
        <v>6049</v>
      </c>
      <c r="I452" s="313" t="s">
        <v>5380</v>
      </c>
      <c r="J452" s="35">
        <v>107.77</v>
      </c>
      <c r="K452" s="230">
        <f>ROUND(J452*Order_Quote!$L$10,4)</f>
        <v>0</v>
      </c>
      <c r="L452" s="242"/>
      <c r="M452" s="310"/>
      <c r="N452" s="187">
        <f t="shared" si="6"/>
        <v>0</v>
      </c>
      <c r="O452" s="52"/>
      <c r="P452" s="52"/>
    </row>
    <row r="453" spans="1:16" x14ac:dyDescent="0.3">
      <c r="A453" s="29" t="str">
        <f>IF(L453&gt;0,COUNT($A$7:A452)+COUNT(DWV!$A$8:$A$300)+COUNT('Large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3" s="424"/>
      <c r="C453" s="425"/>
      <c r="D453" s="2" t="s">
        <v>4964</v>
      </c>
      <c r="E453" s="2">
        <v>22564625</v>
      </c>
      <c r="F453" s="66" t="s">
        <v>10774</v>
      </c>
      <c r="G453" s="2">
        <v>2</v>
      </c>
      <c r="H453" s="313" t="s">
        <v>6049</v>
      </c>
      <c r="I453" s="313" t="s">
        <v>5380</v>
      </c>
      <c r="J453" s="35">
        <v>107.77</v>
      </c>
      <c r="K453" s="230">
        <f>ROUND(J453*Order_Quote!$L$10,4)</f>
        <v>0</v>
      </c>
      <c r="L453" s="242"/>
      <c r="M453" s="310"/>
      <c r="N453" s="187">
        <f t="shared" si="6"/>
        <v>0</v>
      </c>
      <c r="O453" s="52"/>
      <c r="P453" s="52"/>
    </row>
    <row r="454" spans="1:16" x14ac:dyDescent="0.3">
      <c r="A454" s="29" t="str">
        <f>IF(L454&gt;0,COUNT($A$7:A453)+COUNT(DWV!$A$8:$A$300)+COUNT('Large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4" s="424"/>
      <c r="C454" s="425"/>
      <c r="D454" s="2" t="s">
        <v>4965</v>
      </c>
      <c r="E454" s="2">
        <v>22564633</v>
      </c>
      <c r="F454" s="66" t="s">
        <v>10775</v>
      </c>
      <c r="G454" s="2">
        <v>2</v>
      </c>
      <c r="H454" s="313" t="s">
        <v>6049</v>
      </c>
      <c r="I454" s="313" t="s">
        <v>5380</v>
      </c>
      <c r="J454" s="35">
        <v>107.77</v>
      </c>
      <c r="K454" s="230">
        <f>ROUND(J454*Order_Quote!$L$10,4)</f>
        <v>0</v>
      </c>
      <c r="L454" s="242"/>
      <c r="M454" s="310"/>
      <c r="N454" s="187">
        <f t="shared" si="6"/>
        <v>0</v>
      </c>
      <c r="O454" s="52"/>
      <c r="P454" s="52"/>
    </row>
    <row r="455" spans="1:16" x14ac:dyDescent="0.3">
      <c r="A455" s="29" t="str">
        <f>IF(L455&gt;0,COUNT($A$7:A454)+COUNT(DWV!$A$8:$A$300)+COUNT('Large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5" s="424"/>
      <c r="C455" s="425"/>
      <c r="D455" s="2" t="s">
        <v>4966</v>
      </c>
      <c r="E455" s="2">
        <v>22564641</v>
      </c>
      <c r="F455" s="66" t="s">
        <v>10776</v>
      </c>
      <c r="G455" s="2">
        <v>2</v>
      </c>
      <c r="H455" s="313" t="s">
        <v>6049</v>
      </c>
      <c r="I455" s="313" t="s">
        <v>5380</v>
      </c>
      <c r="J455" s="35">
        <v>107.77</v>
      </c>
      <c r="K455" s="230">
        <f>ROUND(J455*Order_Quote!$L$10,4)</f>
        <v>0</v>
      </c>
      <c r="L455" s="242"/>
      <c r="M455" s="310"/>
      <c r="N455" s="187">
        <f t="shared" si="6"/>
        <v>0</v>
      </c>
      <c r="O455" s="52"/>
      <c r="P455" s="52"/>
    </row>
    <row r="456" spans="1:16" x14ac:dyDescent="0.3">
      <c r="A456" s="29" t="str">
        <f>IF(L456&gt;0,COUNT($A$7:A455)+COUNT(DWV!$A$8:$A$300)+COUNT('Large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6" s="424"/>
      <c r="C456" s="425"/>
      <c r="D456" s="2" t="s">
        <v>4967</v>
      </c>
      <c r="E456" s="2">
        <v>22564650</v>
      </c>
      <c r="F456" s="66" t="s">
        <v>10777</v>
      </c>
      <c r="G456" s="2">
        <v>1</v>
      </c>
      <c r="H456" s="313" t="s">
        <v>6049</v>
      </c>
      <c r="I456" s="313" t="s">
        <v>5380</v>
      </c>
      <c r="J456" s="35">
        <v>175.45</v>
      </c>
      <c r="K456" s="230">
        <f>ROUND(J456*Order_Quote!$L$10,4)</f>
        <v>0</v>
      </c>
      <c r="L456" s="242"/>
      <c r="M456" s="310"/>
      <c r="N456" s="187">
        <f t="shared" ref="N456:N519" si="7">L456/G456</f>
        <v>0</v>
      </c>
      <c r="O456" s="52"/>
      <c r="P456" s="52"/>
    </row>
    <row r="457" spans="1:16" x14ac:dyDescent="0.3">
      <c r="A457" s="29" t="str">
        <f>IF(L457&gt;0,COUNT($A$7:A456)+COUNT(DWV!$A$8:$A$300)+COUNT('Large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7" s="424"/>
      <c r="C457" s="425"/>
      <c r="D457" s="2" t="s">
        <v>4968</v>
      </c>
      <c r="E457" s="2">
        <v>22564668</v>
      </c>
      <c r="F457" s="66" t="s">
        <v>10778</v>
      </c>
      <c r="G457" s="2">
        <v>1</v>
      </c>
      <c r="H457" s="313" t="s">
        <v>6049</v>
      </c>
      <c r="I457" s="313" t="s">
        <v>5380</v>
      </c>
      <c r="J457" s="35">
        <v>175.45</v>
      </c>
      <c r="K457" s="230">
        <f>ROUND(J457*Order_Quote!$L$10,4)</f>
        <v>0</v>
      </c>
      <c r="L457" s="242"/>
      <c r="M457" s="310"/>
      <c r="N457" s="187">
        <f t="shared" si="7"/>
        <v>0</v>
      </c>
      <c r="O457" s="52"/>
      <c r="P457" s="52"/>
    </row>
    <row r="458" spans="1:16" x14ac:dyDescent="0.3">
      <c r="A458" s="29" t="str">
        <f>IF(L458&gt;0,COUNT($A$7:A457)+COUNT(DWV!$A$8:$A$300)+COUNT('Large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8" s="422"/>
      <c r="C458" s="423"/>
      <c r="D458" s="2" t="s">
        <v>4969</v>
      </c>
      <c r="E458" s="2">
        <v>22564676</v>
      </c>
      <c r="F458" s="66" t="s">
        <v>10779</v>
      </c>
      <c r="G458" s="2">
        <v>1</v>
      </c>
      <c r="H458" s="313" t="s">
        <v>6049</v>
      </c>
      <c r="I458" s="313" t="s">
        <v>5380</v>
      </c>
      <c r="J458" s="35">
        <v>175.45</v>
      </c>
      <c r="K458" s="230">
        <f>ROUND(J458*Order_Quote!$L$10,4)</f>
        <v>0</v>
      </c>
      <c r="L458" s="242"/>
      <c r="M458" s="310"/>
      <c r="N458" s="187">
        <f t="shared" si="7"/>
        <v>0</v>
      </c>
      <c r="O458" s="52"/>
      <c r="P458" s="52"/>
    </row>
    <row r="459" spans="1:16" x14ac:dyDescent="0.3">
      <c r="A459" s="29" t="str">
        <f>IF(L459&gt;0,COUNT($A$7:A458)+COUNT(DWV!$A$8:$A$300)+COUNT('Large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59" s="420"/>
      <c r="C459" s="421"/>
      <c r="D459" s="7" t="s">
        <v>5045</v>
      </c>
      <c r="E459" s="7">
        <v>22564749</v>
      </c>
      <c r="F459" s="113" t="s">
        <v>10780</v>
      </c>
      <c r="G459" s="7">
        <v>5</v>
      </c>
      <c r="H459" s="7" t="s">
        <v>6049</v>
      </c>
      <c r="I459" s="313" t="s">
        <v>5380</v>
      </c>
      <c r="J459" s="35">
        <v>31.75</v>
      </c>
      <c r="K459" s="230">
        <f>ROUND(J459*Order_Quote!$L$10,4)</f>
        <v>0</v>
      </c>
      <c r="L459" s="242"/>
      <c r="M459" s="310"/>
      <c r="N459" s="187">
        <f t="shared" si="7"/>
        <v>0</v>
      </c>
      <c r="O459" s="52"/>
      <c r="P459" s="52"/>
    </row>
    <row r="460" spans="1:16" x14ac:dyDescent="0.3">
      <c r="A460" s="29" t="str">
        <f>IF(L460&gt;0,COUNT($A$7:A459)+COUNT(DWV!$A$8:$A$300)+COUNT('Large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0" s="424"/>
      <c r="C460" s="425"/>
      <c r="D460" s="2" t="s">
        <v>4970</v>
      </c>
      <c r="E460" s="2">
        <v>22564757</v>
      </c>
      <c r="F460" s="66" t="s">
        <v>10781</v>
      </c>
      <c r="G460" s="2">
        <v>5</v>
      </c>
      <c r="H460" s="313" t="s">
        <v>6049</v>
      </c>
      <c r="I460" s="313" t="s">
        <v>5380</v>
      </c>
      <c r="J460" s="35">
        <v>31.75</v>
      </c>
      <c r="K460" s="230">
        <f>ROUND(J460*Order_Quote!$L$10,4)</f>
        <v>0</v>
      </c>
      <c r="L460" s="242"/>
      <c r="M460" s="310"/>
      <c r="N460" s="187">
        <f t="shared" si="7"/>
        <v>0</v>
      </c>
      <c r="O460" s="52"/>
      <c r="P460" s="52"/>
    </row>
    <row r="461" spans="1:16" x14ac:dyDescent="0.3">
      <c r="A461" s="29" t="str">
        <f>IF(L461&gt;0,COUNT($A$7:A460)+COUNT(DWV!$A$8:$A$300)+COUNT('Large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1" s="424"/>
      <c r="C461" s="425"/>
      <c r="D461" s="2" t="s">
        <v>4971</v>
      </c>
      <c r="E461" s="2">
        <v>22564765</v>
      </c>
      <c r="F461" s="66" t="s">
        <v>10782</v>
      </c>
      <c r="G461" s="2">
        <v>5</v>
      </c>
      <c r="H461" s="313" t="s">
        <v>6049</v>
      </c>
      <c r="I461" s="313" t="s">
        <v>5380</v>
      </c>
      <c r="J461" s="35">
        <v>31.75</v>
      </c>
      <c r="K461" s="230">
        <f>ROUND(J461*Order_Quote!$L$10,4)</f>
        <v>0</v>
      </c>
      <c r="L461" s="242"/>
      <c r="M461" s="310"/>
      <c r="N461" s="187">
        <f t="shared" si="7"/>
        <v>0</v>
      </c>
      <c r="O461" s="52"/>
      <c r="P461" s="52"/>
    </row>
    <row r="462" spans="1:16" x14ac:dyDescent="0.3">
      <c r="A462" s="29" t="str">
        <f>IF(L462&gt;0,COUNT($A$7:A461)+COUNT(DWV!$A$8:$A$300)+COUNT('Large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2" s="424"/>
      <c r="C462" s="425"/>
      <c r="D462" s="2" t="s">
        <v>4972</v>
      </c>
      <c r="E462" s="2">
        <v>22564773</v>
      </c>
      <c r="F462" s="66" t="s">
        <v>10783</v>
      </c>
      <c r="G462" s="2">
        <v>10</v>
      </c>
      <c r="H462" s="313" t="s">
        <v>6049</v>
      </c>
      <c r="I462" s="313" t="s">
        <v>5380</v>
      </c>
      <c r="J462" s="35">
        <v>49</v>
      </c>
      <c r="K462" s="230">
        <f>ROUND(J462*Order_Quote!$L$10,4)</f>
        <v>0</v>
      </c>
      <c r="L462" s="242"/>
      <c r="M462" s="310"/>
      <c r="N462" s="187">
        <f t="shared" si="7"/>
        <v>0</v>
      </c>
      <c r="O462" s="52"/>
      <c r="P462" s="52"/>
    </row>
    <row r="463" spans="1:16" x14ac:dyDescent="0.3">
      <c r="A463" s="29" t="str">
        <f>IF(L463&gt;0,COUNT($A$7:A462)+COUNT(DWV!$A$8:$A$300)+COUNT('Large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3" s="424"/>
      <c r="C463" s="425"/>
      <c r="D463" s="2" t="s">
        <v>4973</v>
      </c>
      <c r="E463" s="2">
        <v>22564781</v>
      </c>
      <c r="F463" s="66" t="s">
        <v>10784</v>
      </c>
      <c r="G463" s="2">
        <v>10</v>
      </c>
      <c r="H463" s="313" t="s">
        <v>6049</v>
      </c>
      <c r="I463" s="313" t="s">
        <v>5380</v>
      </c>
      <c r="J463" s="35">
        <v>49</v>
      </c>
      <c r="K463" s="230">
        <f>ROUND(J463*Order_Quote!$L$10,4)</f>
        <v>0</v>
      </c>
      <c r="L463" s="242"/>
      <c r="M463" s="310"/>
      <c r="N463" s="187">
        <f t="shared" si="7"/>
        <v>0</v>
      </c>
      <c r="O463" s="52"/>
      <c r="P463" s="52"/>
    </row>
    <row r="464" spans="1:16" x14ac:dyDescent="0.3">
      <c r="A464" s="29" t="str">
        <f>IF(L464&gt;0,COUNT($A$7:A463)+COUNT(DWV!$A$8:$A$300)+COUNT('Large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4" s="424"/>
      <c r="C464" s="425"/>
      <c r="D464" s="2" t="s">
        <v>4974</v>
      </c>
      <c r="E464" s="2">
        <v>22564790</v>
      </c>
      <c r="F464" s="66" t="s">
        <v>10785</v>
      </c>
      <c r="G464" s="2">
        <v>10</v>
      </c>
      <c r="H464" s="313" t="s">
        <v>6049</v>
      </c>
      <c r="I464" s="313" t="s">
        <v>5380</v>
      </c>
      <c r="J464" s="35">
        <v>49</v>
      </c>
      <c r="K464" s="230">
        <f>ROUND(J464*Order_Quote!$L$10,4)</f>
        <v>0</v>
      </c>
      <c r="L464" s="242"/>
      <c r="M464" s="310"/>
      <c r="N464" s="187">
        <f t="shared" si="7"/>
        <v>0</v>
      </c>
      <c r="O464" s="52"/>
      <c r="P464" s="52"/>
    </row>
    <row r="465" spans="1:16" x14ac:dyDescent="0.3">
      <c r="A465" s="29" t="str">
        <f>IF(L465&gt;0,COUNT($A$7:A464)+COUNT(DWV!$A$8:$A$300)+COUNT('Large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5" s="424"/>
      <c r="C465" s="425"/>
      <c r="D465" s="2" t="s">
        <v>4975</v>
      </c>
      <c r="E465" s="2">
        <v>22564803</v>
      </c>
      <c r="F465" s="66" t="s">
        <v>10786</v>
      </c>
      <c r="G465" s="2">
        <v>5</v>
      </c>
      <c r="H465" s="313" t="s">
        <v>6049</v>
      </c>
      <c r="I465" s="313" t="s">
        <v>5380</v>
      </c>
      <c r="J465" s="35">
        <v>54.15</v>
      </c>
      <c r="K465" s="230">
        <f>ROUND(J465*Order_Quote!$L$10,4)</f>
        <v>0</v>
      </c>
      <c r="L465" s="242"/>
      <c r="M465" s="310"/>
      <c r="N465" s="187">
        <f t="shared" si="7"/>
        <v>0</v>
      </c>
      <c r="O465" s="52"/>
      <c r="P465" s="52"/>
    </row>
    <row r="466" spans="1:16" x14ac:dyDescent="0.3">
      <c r="A466" s="29" t="str">
        <f>IF(L466&gt;0,COUNT($A$7:A465)+COUNT(DWV!$A$8:$A$300)+COUNT('Large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6" s="424"/>
      <c r="C466" s="425"/>
      <c r="D466" s="2" t="s">
        <v>4976</v>
      </c>
      <c r="E466" s="2">
        <v>22564811</v>
      </c>
      <c r="F466" s="66" t="s">
        <v>10787</v>
      </c>
      <c r="G466" s="2">
        <v>5</v>
      </c>
      <c r="H466" s="313" t="s">
        <v>6049</v>
      </c>
      <c r="I466" s="313" t="s">
        <v>5380</v>
      </c>
      <c r="J466" s="35">
        <v>54.15</v>
      </c>
      <c r="K466" s="230">
        <f>ROUND(J466*Order_Quote!$L$10,4)</f>
        <v>0</v>
      </c>
      <c r="L466" s="242"/>
      <c r="M466" s="310"/>
      <c r="N466" s="187">
        <f t="shared" si="7"/>
        <v>0</v>
      </c>
      <c r="O466" s="52"/>
      <c r="P466" s="52"/>
    </row>
    <row r="467" spans="1:16" x14ac:dyDescent="0.3">
      <c r="A467" s="29" t="str">
        <f>IF(L467&gt;0,COUNT($A$7:A466)+COUNT(DWV!$A$8:$A$300)+COUNT('Large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7" s="424"/>
      <c r="C467" s="425"/>
      <c r="D467" s="2" t="s">
        <v>4977</v>
      </c>
      <c r="E467" s="2">
        <v>22564820</v>
      </c>
      <c r="F467" s="66" t="s">
        <v>10788</v>
      </c>
      <c r="G467" s="2">
        <v>5</v>
      </c>
      <c r="H467" s="313" t="s">
        <v>6049</v>
      </c>
      <c r="I467" s="313" t="s">
        <v>5380</v>
      </c>
      <c r="J467" s="35">
        <v>54.15</v>
      </c>
      <c r="K467" s="230">
        <f>ROUND(J467*Order_Quote!$L$10,4)</f>
        <v>0</v>
      </c>
      <c r="L467" s="242"/>
      <c r="M467" s="310"/>
      <c r="N467" s="187">
        <f t="shared" si="7"/>
        <v>0</v>
      </c>
      <c r="O467" s="52"/>
      <c r="P467" s="52"/>
    </row>
    <row r="468" spans="1:16" x14ac:dyDescent="0.3">
      <c r="A468" s="29" t="str">
        <f>IF(L468&gt;0,COUNT($A$7:A467)+COUNT(DWV!$A$8:$A$300)+COUNT('Large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8" s="424"/>
      <c r="C468" s="425"/>
      <c r="D468" s="2" t="s">
        <v>4978</v>
      </c>
      <c r="E468" s="2">
        <v>22564838</v>
      </c>
      <c r="F468" s="66" t="s">
        <v>10789</v>
      </c>
      <c r="G468" s="2">
        <v>4</v>
      </c>
      <c r="H468" s="313" t="s">
        <v>6049</v>
      </c>
      <c r="I468" s="313" t="s">
        <v>5380</v>
      </c>
      <c r="J468" s="35">
        <v>68.489999999999995</v>
      </c>
      <c r="K468" s="230">
        <f>ROUND(J468*Order_Quote!$L$10,4)</f>
        <v>0</v>
      </c>
      <c r="L468" s="242"/>
      <c r="M468" s="310"/>
      <c r="N468" s="187">
        <f t="shared" si="7"/>
        <v>0</v>
      </c>
      <c r="O468" s="52"/>
      <c r="P468" s="52"/>
    </row>
    <row r="469" spans="1:16" x14ac:dyDescent="0.3">
      <c r="A469" s="29" t="str">
        <f>IF(L469&gt;0,COUNT($A$7:A468)+COUNT(DWV!$A$8:$A$300)+COUNT('Large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69" s="424"/>
      <c r="C469" s="425"/>
      <c r="D469" s="2" t="s">
        <v>4979</v>
      </c>
      <c r="E469" s="2">
        <v>22564846</v>
      </c>
      <c r="F469" s="66" t="s">
        <v>10790</v>
      </c>
      <c r="G469" s="2">
        <v>4</v>
      </c>
      <c r="H469" s="313" t="s">
        <v>6049</v>
      </c>
      <c r="I469" s="313" t="s">
        <v>5380</v>
      </c>
      <c r="J469" s="35">
        <v>68.489999999999995</v>
      </c>
      <c r="K469" s="230">
        <f>ROUND(J469*Order_Quote!$L$10,4)</f>
        <v>0</v>
      </c>
      <c r="L469" s="242"/>
      <c r="M469" s="310"/>
      <c r="N469" s="187">
        <f t="shared" si="7"/>
        <v>0</v>
      </c>
      <c r="O469" s="52"/>
      <c r="P469" s="52"/>
    </row>
    <row r="470" spans="1:16" x14ac:dyDescent="0.3">
      <c r="A470" s="29" t="str">
        <f>IF(L470&gt;0,COUNT($A$7:A469)+COUNT(DWV!$A$8:$A$300)+COUNT('Large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0" s="424"/>
      <c r="C470" s="425"/>
      <c r="D470" s="2" t="s">
        <v>4980</v>
      </c>
      <c r="E470" s="2">
        <v>22564854</v>
      </c>
      <c r="F470" s="66" t="s">
        <v>10791</v>
      </c>
      <c r="G470" s="2">
        <v>4</v>
      </c>
      <c r="H470" s="313" t="s">
        <v>6049</v>
      </c>
      <c r="I470" s="313" t="s">
        <v>5380</v>
      </c>
      <c r="J470" s="35">
        <v>68.489999999999995</v>
      </c>
      <c r="K470" s="230">
        <f>ROUND(J470*Order_Quote!$L$10,4)</f>
        <v>0</v>
      </c>
      <c r="L470" s="242"/>
      <c r="M470" s="310"/>
      <c r="N470" s="187">
        <f t="shared" si="7"/>
        <v>0</v>
      </c>
      <c r="O470" s="52"/>
      <c r="P470" s="52"/>
    </row>
    <row r="471" spans="1:16" x14ac:dyDescent="0.3">
      <c r="A471" s="29" t="str">
        <f>IF(L471&gt;0,COUNT($A$7:A470)+COUNT(DWV!$A$8:$A$300)+COUNT('Large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1" s="424"/>
      <c r="C471" s="425"/>
      <c r="D471" s="2" t="s">
        <v>4981</v>
      </c>
      <c r="E471" s="2">
        <v>22564862</v>
      </c>
      <c r="F471" s="66" t="s">
        <v>10792</v>
      </c>
      <c r="G471" s="2">
        <v>2</v>
      </c>
      <c r="H471" s="313" t="s">
        <v>6049</v>
      </c>
      <c r="I471" s="313" t="s">
        <v>5380</v>
      </c>
      <c r="J471" s="35">
        <v>107.77</v>
      </c>
      <c r="K471" s="230">
        <f>ROUND(J471*Order_Quote!$L$10,4)</f>
        <v>0</v>
      </c>
      <c r="L471" s="242"/>
      <c r="M471" s="310"/>
      <c r="N471" s="187">
        <f t="shared" si="7"/>
        <v>0</v>
      </c>
      <c r="O471" s="52"/>
      <c r="P471" s="52"/>
    </row>
    <row r="472" spans="1:16" x14ac:dyDescent="0.3">
      <c r="A472" s="29" t="str">
        <f>IF(L472&gt;0,COUNT($A$7:A471)+COUNT(DWV!$A$8:$A$300)+COUNT('Large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2" s="424"/>
      <c r="C472" s="425"/>
      <c r="D472" s="2" t="s">
        <v>4982</v>
      </c>
      <c r="E472" s="2">
        <v>22564870</v>
      </c>
      <c r="F472" s="66" t="s">
        <v>10793</v>
      </c>
      <c r="G472" s="2">
        <v>2</v>
      </c>
      <c r="H472" s="313" t="s">
        <v>6049</v>
      </c>
      <c r="I472" s="313" t="s">
        <v>5380</v>
      </c>
      <c r="J472" s="35">
        <v>107.77</v>
      </c>
      <c r="K472" s="230">
        <f>ROUND(J472*Order_Quote!$L$10,4)</f>
        <v>0</v>
      </c>
      <c r="L472" s="242"/>
      <c r="M472" s="310"/>
      <c r="N472" s="187">
        <f t="shared" si="7"/>
        <v>0</v>
      </c>
      <c r="O472" s="52"/>
      <c r="P472" s="52"/>
    </row>
    <row r="473" spans="1:16" x14ac:dyDescent="0.3">
      <c r="A473" s="29" t="str">
        <f>IF(L473&gt;0,COUNT($A$7:A472)+COUNT(DWV!$A$8:$A$300)+COUNT('Large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3" s="424"/>
      <c r="C473" s="425"/>
      <c r="D473" s="2" t="s">
        <v>4983</v>
      </c>
      <c r="E473" s="2">
        <v>22564889</v>
      </c>
      <c r="F473" s="66" t="s">
        <v>10794</v>
      </c>
      <c r="G473" s="2">
        <v>2</v>
      </c>
      <c r="H473" s="313" t="s">
        <v>6049</v>
      </c>
      <c r="I473" s="313" t="s">
        <v>5380</v>
      </c>
      <c r="J473" s="35">
        <v>107.77</v>
      </c>
      <c r="K473" s="230">
        <f>ROUND(J473*Order_Quote!$L$10,4)</f>
        <v>0</v>
      </c>
      <c r="L473" s="242"/>
      <c r="M473" s="310"/>
      <c r="N473" s="187">
        <f t="shared" si="7"/>
        <v>0</v>
      </c>
      <c r="O473" s="52"/>
      <c r="P473" s="52"/>
    </row>
    <row r="474" spans="1:16" x14ac:dyDescent="0.3">
      <c r="A474" s="29" t="str">
        <f>IF(L474&gt;0,COUNT($A$7:A473)+COUNT(DWV!$A$8:$A$300)+COUNT('Large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4" s="424"/>
      <c r="C474" s="425"/>
      <c r="D474" s="2" t="s">
        <v>4984</v>
      </c>
      <c r="E474" s="2">
        <v>22564897</v>
      </c>
      <c r="F474" s="66" t="s">
        <v>10795</v>
      </c>
      <c r="G474" s="2">
        <v>2</v>
      </c>
      <c r="H474" s="313" t="s">
        <v>6049</v>
      </c>
      <c r="I474" s="313" t="s">
        <v>5380</v>
      </c>
      <c r="J474" s="35">
        <v>107.77</v>
      </c>
      <c r="K474" s="230">
        <f>ROUND(J474*Order_Quote!$L$10,4)</f>
        <v>0</v>
      </c>
      <c r="L474" s="242"/>
      <c r="M474" s="310"/>
      <c r="N474" s="187">
        <f t="shared" si="7"/>
        <v>0</v>
      </c>
      <c r="O474" s="52"/>
      <c r="P474" s="52"/>
    </row>
    <row r="475" spans="1:16" x14ac:dyDescent="0.3">
      <c r="A475" s="29" t="str">
        <f>IF(L475&gt;0,COUNT($A$7:A474)+COUNT(DWV!$A$8:$A$300)+COUNT('Large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5" s="424"/>
      <c r="C475" s="425"/>
      <c r="D475" s="2" t="s">
        <v>4985</v>
      </c>
      <c r="E475" s="2">
        <v>22564900</v>
      </c>
      <c r="F475" s="66" t="s">
        <v>10796</v>
      </c>
      <c r="G475" s="2">
        <v>2</v>
      </c>
      <c r="H475" s="313" t="s">
        <v>6049</v>
      </c>
      <c r="I475" s="313" t="s">
        <v>5380</v>
      </c>
      <c r="J475" s="35">
        <v>107.77</v>
      </c>
      <c r="K475" s="230">
        <f>ROUND(J475*Order_Quote!$L$10,4)</f>
        <v>0</v>
      </c>
      <c r="L475" s="242"/>
      <c r="M475" s="310"/>
      <c r="N475" s="187">
        <f t="shared" si="7"/>
        <v>0</v>
      </c>
      <c r="O475" s="52"/>
      <c r="P475" s="52"/>
    </row>
    <row r="476" spans="1:16" x14ac:dyDescent="0.3">
      <c r="A476" s="29" t="str">
        <f>IF(L476&gt;0,COUNT($A$7:A475)+COUNT(DWV!$A$8:$A$300)+COUNT('Large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6" s="424"/>
      <c r="C476" s="425"/>
      <c r="D476" s="2" t="s">
        <v>4986</v>
      </c>
      <c r="E476" s="2">
        <v>22564919</v>
      </c>
      <c r="F476" s="66" t="s">
        <v>10797</v>
      </c>
      <c r="G476" s="2">
        <v>2</v>
      </c>
      <c r="H476" s="313" t="s">
        <v>6049</v>
      </c>
      <c r="I476" s="313" t="s">
        <v>5380</v>
      </c>
      <c r="J476" s="35">
        <v>107.77</v>
      </c>
      <c r="K476" s="230">
        <f>ROUND(J476*Order_Quote!$L$10,4)</f>
        <v>0</v>
      </c>
      <c r="L476" s="242"/>
      <c r="M476" s="310"/>
      <c r="N476" s="187">
        <f t="shared" si="7"/>
        <v>0</v>
      </c>
      <c r="O476" s="52"/>
      <c r="P476" s="52"/>
    </row>
    <row r="477" spans="1:16" x14ac:dyDescent="0.3">
      <c r="A477" s="29" t="str">
        <f>IF(L477&gt;0,COUNT($A$7:A476)+COUNT(DWV!$A$8:$A$300)+COUNT('Large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7" s="424"/>
      <c r="C477" s="425"/>
      <c r="D477" s="2" t="s">
        <v>4987</v>
      </c>
      <c r="E477" s="2">
        <v>22564927</v>
      </c>
      <c r="F477" s="66" t="s">
        <v>10798</v>
      </c>
      <c r="G477" s="2">
        <v>1</v>
      </c>
      <c r="H477" s="313" t="s">
        <v>6049</v>
      </c>
      <c r="I477" s="313" t="s">
        <v>5380</v>
      </c>
      <c r="J477" s="35">
        <v>175.45</v>
      </c>
      <c r="K477" s="230">
        <f>ROUND(J477*Order_Quote!$L$10,4)</f>
        <v>0</v>
      </c>
      <c r="L477" s="242"/>
      <c r="M477" s="310"/>
      <c r="N477" s="187">
        <f t="shared" si="7"/>
        <v>0</v>
      </c>
      <c r="O477" s="52"/>
      <c r="P477" s="52"/>
    </row>
    <row r="478" spans="1:16" x14ac:dyDescent="0.3">
      <c r="A478" s="29" t="str">
        <f>IF(L478&gt;0,COUNT($A$7:A477)+COUNT(DWV!$A$8:$A$300)+COUNT('Large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8" s="424"/>
      <c r="C478" s="425"/>
      <c r="D478" s="2" t="s">
        <v>4988</v>
      </c>
      <c r="E478" s="2">
        <v>22564935</v>
      </c>
      <c r="F478" s="66" t="s">
        <v>10799</v>
      </c>
      <c r="G478" s="2">
        <v>1</v>
      </c>
      <c r="H478" s="313" t="s">
        <v>6049</v>
      </c>
      <c r="I478" s="313" t="s">
        <v>5380</v>
      </c>
      <c r="J478" s="35">
        <v>175.45</v>
      </c>
      <c r="K478" s="230">
        <f>ROUND(J478*Order_Quote!$L$10,4)</f>
        <v>0</v>
      </c>
      <c r="L478" s="242"/>
      <c r="M478" s="310"/>
      <c r="N478" s="187">
        <f t="shared" si="7"/>
        <v>0</v>
      </c>
      <c r="O478" s="52"/>
      <c r="P478" s="52"/>
    </row>
    <row r="479" spans="1:16" x14ac:dyDescent="0.3">
      <c r="A479" s="29" t="str">
        <f>IF(L479&gt;0,COUNT($A$7:A478)+COUNT(DWV!$A$8:$A$300)+COUNT('Large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79" s="422"/>
      <c r="C479" s="423"/>
      <c r="D479" s="2" t="s">
        <v>4989</v>
      </c>
      <c r="E479" s="2">
        <v>22564943</v>
      </c>
      <c r="F479" s="66" t="s">
        <v>10800</v>
      </c>
      <c r="G479" s="2">
        <v>1</v>
      </c>
      <c r="H479" s="313" t="s">
        <v>6049</v>
      </c>
      <c r="I479" s="313" t="s">
        <v>5380</v>
      </c>
      <c r="J479" s="35">
        <v>175.45</v>
      </c>
      <c r="K479" s="230">
        <f>ROUND(J479*Order_Quote!$L$10,4)</f>
        <v>0</v>
      </c>
      <c r="L479" s="242"/>
      <c r="M479" s="310"/>
      <c r="N479" s="187">
        <f t="shared" si="7"/>
        <v>0</v>
      </c>
      <c r="O479" s="52"/>
      <c r="P479" s="52"/>
    </row>
    <row r="480" spans="1:16" x14ac:dyDescent="0.3">
      <c r="A480" s="29" t="str">
        <f>IF(L480&gt;0,COUNT($A$7:A479)+COUNT(DWV!$A$8:$A$300)+COUNT('Large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0" s="420"/>
      <c r="C480" s="421"/>
      <c r="D480" s="2" t="s">
        <v>5387</v>
      </c>
      <c r="E480" s="2">
        <v>22565010</v>
      </c>
      <c r="F480" s="66" t="s">
        <v>10801</v>
      </c>
      <c r="G480" s="2">
        <v>8</v>
      </c>
      <c r="H480" s="313" t="s">
        <v>6049</v>
      </c>
      <c r="I480" s="313" t="s">
        <v>5380</v>
      </c>
      <c r="J480" s="35">
        <v>106.55</v>
      </c>
      <c r="K480" s="230">
        <f>ROUND(J480*Order_Quote!$L$10,4)</f>
        <v>0</v>
      </c>
      <c r="L480" s="242"/>
      <c r="M480" s="310"/>
      <c r="N480" s="187">
        <f t="shared" si="7"/>
        <v>0</v>
      </c>
      <c r="O480" s="52"/>
      <c r="P480" s="52"/>
    </row>
    <row r="481" spans="1:16" x14ac:dyDescent="0.3">
      <c r="A481" s="29" t="str">
        <f>IF(L481&gt;0,COUNT($A$7:A480)+COUNT(DWV!$A$8:$A$300)+COUNT('Large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1" s="424"/>
      <c r="C481" s="425"/>
      <c r="D481" s="2" t="s">
        <v>4990</v>
      </c>
      <c r="E481" s="2">
        <v>22565028</v>
      </c>
      <c r="F481" s="66" t="s">
        <v>10802</v>
      </c>
      <c r="G481" s="2">
        <v>2</v>
      </c>
      <c r="H481" s="313" t="s">
        <v>6049</v>
      </c>
      <c r="I481" s="313" t="s">
        <v>5380</v>
      </c>
      <c r="J481" s="35">
        <v>424.39</v>
      </c>
      <c r="K481" s="230">
        <f>ROUND(J481*Order_Quote!$L$10,4)</f>
        <v>0</v>
      </c>
      <c r="L481" s="242"/>
      <c r="M481" s="310"/>
      <c r="N481" s="187">
        <f t="shared" si="7"/>
        <v>0</v>
      </c>
      <c r="O481" s="52"/>
      <c r="P481" s="52"/>
    </row>
    <row r="482" spans="1:16" x14ac:dyDescent="0.3">
      <c r="A482" s="29" t="str">
        <f>IF(L482&gt;0,COUNT($A$7:A481)+COUNT(DWV!$A$8:$A$300)+COUNT('Large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2" s="422"/>
      <c r="C482" s="423"/>
      <c r="D482" s="2" t="s">
        <v>4991</v>
      </c>
      <c r="E482" s="2">
        <v>22565036</v>
      </c>
      <c r="F482" s="66" t="s">
        <v>10803</v>
      </c>
      <c r="G482" s="2">
        <v>1</v>
      </c>
      <c r="H482" s="313" t="s">
        <v>6049</v>
      </c>
      <c r="I482" s="313" t="s">
        <v>5380</v>
      </c>
      <c r="J482" s="35">
        <v>579.65</v>
      </c>
      <c r="K482" s="230">
        <f>ROUND(J482*Order_Quote!$L$10,4)</f>
        <v>0</v>
      </c>
      <c r="L482" s="242"/>
      <c r="M482" s="310"/>
      <c r="N482" s="187">
        <f t="shared" si="7"/>
        <v>0</v>
      </c>
      <c r="O482" s="52"/>
      <c r="P482" s="52"/>
    </row>
    <row r="483" spans="1:16" x14ac:dyDescent="0.3">
      <c r="A483" s="29" t="str">
        <f>IF(L483&gt;0,COUNT($A$7:A482)+COUNT(DWV!$A$8:$A$300)+COUNT('Large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3" s="420"/>
      <c r="C483" s="421"/>
      <c r="D483" s="2" t="s">
        <v>4992</v>
      </c>
      <c r="E483" s="2">
        <v>22565044</v>
      </c>
      <c r="F483" s="66" t="s">
        <v>10804</v>
      </c>
      <c r="G483" s="2">
        <v>250</v>
      </c>
      <c r="H483" s="313" t="s">
        <v>6049</v>
      </c>
      <c r="I483" s="313" t="s">
        <v>5380</v>
      </c>
      <c r="J483" s="35">
        <v>13.38</v>
      </c>
      <c r="K483" s="230">
        <f>ROUND(J483*Order_Quote!$L$10,4)</f>
        <v>0</v>
      </c>
      <c r="L483" s="242"/>
      <c r="M483" s="310"/>
      <c r="N483" s="187">
        <f t="shared" si="7"/>
        <v>0</v>
      </c>
      <c r="O483" s="52"/>
      <c r="P483" s="52"/>
    </row>
    <row r="484" spans="1:16" x14ac:dyDescent="0.3">
      <c r="A484" s="29" t="str">
        <f>IF(L484&gt;0,COUNT($A$7:A483)+COUNT(DWV!$A$8:$A$300)+COUNT('Large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4" s="424"/>
      <c r="C484" s="425"/>
      <c r="D484" s="2" t="s">
        <v>4993</v>
      </c>
      <c r="E484" s="2">
        <v>22565052</v>
      </c>
      <c r="F484" s="66" t="s">
        <v>10805</v>
      </c>
      <c r="G484" s="2">
        <v>250</v>
      </c>
      <c r="H484" s="313" t="s">
        <v>6049</v>
      </c>
      <c r="I484" s="313" t="s">
        <v>5380</v>
      </c>
      <c r="J484" s="35">
        <v>9.4499999999999993</v>
      </c>
      <c r="K484" s="230">
        <f>ROUND(J484*Order_Quote!$L$10,4)</f>
        <v>0</v>
      </c>
      <c r="L484" s="242"/>
      <c r="M484" s="310"/>
      <c r="N484" s="187">
        <f t="shared" si="7"/>
        <v>0</v>
      </c>
      <c r="O484" s="52"/>
      <c r="P484" s="52"/>
    </row>
    <row r="485" spans="1:16" x14ac:dyDescent="0.3">
      <c r="A485" s="29" t="str">
        <f>IF(L485&gt;0,COUNT($A$7:A484)+COUNT(DWV!$A$8:$A$300)+COUNT('Large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5" s="424"/>
      <c r="C485" s="425"/>
      <c r="D485" s="2" t="s">
        <v>4994</v>
      </c>
      <c r="E485" s="2">
        <v>22565060</v>
      </c>
      <c r="F485" s="66" t="s">
        <v>10806</v>
      </c>
      <c r="G485" s="2">
        <v>250</v>
      </c>
      <c r="H485" s="313" t="s">
        <v>6049</v>
      </c>
      <c r="I485" s="313" t="s">
        <v>5380</v>
      </c>
      <c r="J485" s="35">
        <v>7.4</v>
      </c>
      <c r="K485" s="230">
        <f>ROUND(J485*Order_Quote!$L$10,4)</f>
        <v>0</v>
      </c>
      <c r="L485" s="242"/>
      <c r="M485" s="310"/>
      <c r="N485" s="187">
        <f t="shared" si="7"/>
        <v>0</v>
      </c>
      <c r="O485" s="52"/>
      <c r="P485" s="52"/>
    </row>
    <row r="486" spans="1:16" x14ac:dyDescent="0.3">
      <c r="A486" s="29" t="str">
        <f>IF(L486&gt;0,COUNT($A$7:A485)+COUNT(DWV!$A$8:$A$300)+COUNT('Large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6" s="424"/>
      <c r="C486" s="425"/>
      <c r="D486" s="2" t="s">
        <v>4995</v>
      </c>
      <c r="E486" s="2">
        <v>22565079</v>
      </c>
      <c r="F486" s="66" t="s">
        <v>10807</v>
      </c>
      <c r="G486" s="2">
        <v>250</v>
      </c>
      <c r="H486" s="313" t="s">
        <v>6049</v>
      </c>
      <c r="I486" s="313" t="s">
        <v>5380</v>
      </c>
      <c r="J486" s="35">
        <v>10.92</v>
      </c>
      <c r="K486" s="230">
        <f>ROUND(J486*Order_Quote!$L$10,4)</f>
        <v>0</v>
      </c>
      <c r="L486" s="242"/>
      <c r="M486" s="310"/>
      <c r="N486" s="187">
        <f t="shared" si="7"/>
        <v>0</v>
      </c>
      <c r="O486" s="52"/>
      <c r="P486" s="52"/>
    </row>
    <row r="487" spans="1:16" x14ac:dyDescent="0.3">
      <c r="A487" s="29" t="str">
        <f>IF(L487&gt;0,COUNT($A$7:A486)+COUNT(DWV!$A$8:$A$300)+COUNT('Large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7" s="424"/>
      <c r="C487" s="425"/>
      <c r="D487" s="2" t="s">
        <v>4996</v>
      </c>
      <c r="E487" s="2">
        <v>22565087</v>
      </c>
      <c r="F487" s="66" t="s">
        <v>10808</v>
      </c>
      <c r="G487" s="2">
        <v>100</v>
      </c>
      <c r="H487" s="313" t="s">
        <v>6049</v>
      </c>
      <c r="I487" s="313" t="s">
        <v>5380</v>
      </c>
      <c r="J487" s="35">
        <v>16.13</v>
      </c>
      <c r="K487" s="230">
        <f>ROUND(J487*Order_Quote!$L$10,4)</f>
        <v>0</v>
      </c>
      <c r="L487" s="242"/>
      <c r="M487" s="310"/>
      <c r="N487" s="187">
        <f t="shared" si="7"/>
        <v>0</v>
      </c>
      <c r="O487" s="52"/>
      <c r="P487" s="52"/>
    </row>
    <row r="488" spans="1:16" x14ac:dyDescent="0.3">
      <c r="A488" s="29" t="str">
        <f>IF(L488&gt;0,COUNT($A$7:A487)+COUNT(DWV!$A$8:$A$300)+COUNT('Large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8" s="424"/>
      <c r="C488" s="425"/>
      <c r="D488" s="2" t="s">
        <v>4997</v>
      </c>
      <c r="E488" s="2">
        <v>22565095</v>
      </c>
      <c r="F488" s="66" t="s">
        <v>10809</v>
      </c>
      <c r="G488" s="2">
        <v>50</v>
      </c>
      <c r="H488" s="313" t="s">
        <v>6049</v>
      </c>
      <c r="I488" s="313" t="s">
        <v>5380</v>
      </c>
      <c r="J488" s="35">
        <v>26.19</v>
      </c>
      <c r="K488" s="230">
        <f>ROUND(J488*Order_Quote!$L$10,4)</f>
        <v>0</v>
      </c>
      <c r="L488" s="242"/>
      <c r="M488" s="310"/>
      <c r="N488" s="187">
        <f t="shared" si="7"/>
        <v>0</v>
      </c>
      <c r="O488" s="52"/>
      <c r="P488" s="52"/>
    </row>
    <row r="489" spans="1:16" x14ac:dyDescent="0.3">
      <c r="A489" s="29" t="str">
        <f>IF(L489&gt;0,COUNT($A$7:A488)+COUNT(DWV!$A$8:$A$300)+COUNT('Large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89" s="424"/>
      <c r="C489" s="425"/>
      <c r="D489" s="2" t="s">
        <v>4998</v>
      </c>
      <c r="E489" s="2">
        <v>22565109</v>
      </c>
      <c r="F489" s="66" t="s">
        <v>10810</v>
      </c>
      <c r="G489" s="2">
        <v>50</v>
      </c>
      <c r="H489" s="313" t="s">
        <v>6049</v>
      </c>
      <c r="I489" s="313" t="s">
        <v>5380</v>
      </c>
      <c r="J489" s="35">
        <v>32.090000000000003</v>
      </c>
      <c r="K489" s="230">
        <f>ROUND(J489*Order_Quote!$L$10,4)</f>
        <v>0</v>
      </c>
      <c r="L489" s="242"/>
      <c r="M489" s="310"/>
      <c r="N489" s="187">
        <f t="shared" si="7"/>
        <v>0</v>
      </c>
      <c r="O489" s="52"/>
      <c r="P489" s="52"/>
    </row>
    <row r="490" spans="1:16" x14ac:dyDescent="0.3">
      <c r="A490" s="29" t="str">
        <f>IF(L490&gt;0,COUNT($A$7:A489)+COUNT(DWV!$A$8:$A$300)+COUNT('Large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0" s="422"/>
      <c r="C490" s="423"/>
      <c r="D490" s="2" t="s">
        <v>4999</v>
      </c>
      <c r="E490" s="2">
        <v>22565117</v>
      </c>
      <c r="F490" s="66" t="s">
        <v>10811</v>
      </c>
      <c r="G490" s="2">
        <v>25</v>
      </c>
      <c r="H490" s="313" t="s">
        <v>6049</v>
      </c>
      <c r="I490" s="313" t="s">
        <v>5380</v>
      </c>
      <c r="J490" s="35">
        <v>56</v>
      </c>
      <c r="K490" s="230">
        <f>ROUND(J490*Order_Quote!$L$10,4)</f>
        <v>0</v>
      </c>
      <c r="L490" s="242"/>
      <c r="M490" s="310"/>
      <c r="N490" s="187">
        <f t="shared" si="7"/>
        <v>0</v>
      </c>
      <c r="O490" s="52"/>
      <c r="P490" s="52"/>
    </row>
    <row r="491" spans="1:16" x14ac:dyDescent="0.3">
      <c r="A491" s="29" t="str">
        <f>IF(L491&gt;0,COUNT($A$7:A490)+COUNT(DWV!$A$8:$A$300)+COUNT('Large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1" s="420"/>
      <c r="C491" s="421"/>
      <c r="D491" s="2" t="s">
        <v>5000</v>
      </c>
      <c r="E491" s="2">
        <v>22565125</v>
      </c>
      <c r="F491" s="66" t="s">
        <v>10812</v>
      </c>
      <c r="G491" s="2">
        <v>100</v>
      </c>
      <c r="H491" s="313" t="s">
        <v>6049</v>
      </c>
      <c r="I491" s="313" t="s">
        <v>5380</v>
      </c>
      <c r="J491" s="35">
        <v>23.81</v>
      </c>
      <c r="K491" s="230">
        <f>ROUND(J491*Order_Quote!$L$10,4)</f>
        <v>0</v>
      </c>
      <c r="L491" s="242"/>
      <c r="M491" s="310"/>
      <c r="N491" s="187">
        <f t="shared" si="7"/>
        <v>0</v>
      </c>
      <c r="O491" s="52"/>
      <c r="P491" s="52"/>
    </row>
    <row r="492" spans="1:16" x14ac:dyDescent="0.3">
      <c r="A492" s="29" t="str">
        <f>IF(L492&gt;0,COUNT($A$7:A491)+COUNT(DWV!$A$8:$A$300)+COUNT('Large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2" s="424"/>
      <c r="C492" s="425"/>
      <c r="D492" s="2" t="s">
        <v>5001</v>
      </c>
      <c r="E492" s="2">
        <v>22565133</v>
      </c>
      <c r="F492" s="66" t="s">
        <v>10813</v>
      </c>
      <c r="G492" s="2">
        <v>100</v>
      </c>
      <c r="H492" s="313" t="s">
        <v>6049</v>
      </c>
      <c r="I492" s="313" t="s">
        <v>5380</v>
      </c>
      <c r="J492" s="35">
        <v>23.81</v>
      </c>
      <c r="K492" s="230">
        <f>ROUND(J492*Order_Quote!$L$10,4)</f>
        <v>0</v>
      </c>
      <c r="L492" s="242"/>
      <c r="M492" s="310"/>
      <c r="N492" s="187">
        <f t="shared" si="7"/>
        <v>0</v>
      </c>
      <c r="O492" s="52"/>
      <c r="P492" s="52"/>
    </row>
    <row r="493" spans="1:16" x14ac:dyDescent="0.3">
      <c r="A493" s="29" t="str">
        <f>IF(L493&gt;0,COUNT($A$7:A492)+COUNT(DWV!$A$8:$A$300)+COUNT('Large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3" s="424"/>
      <c r="C493" s="425"/>
      <c r="D493" s="2" t="s">
        <v>5002</v>
      </c>
      <c r="E493" s="2">
        <v>22565141</v>
      </c>
      <c r="F493" s="66" t="s">
        <v>10814</v>
      </c>
      <c r="G493" s="2">
        <v>50</v>
      </c>
      <c r="H493" s="313" t="s">
        <v>6049</v>
      </c>
      <c r="I493" s="313" t="s">
        <v>5380</v>
      </c>
      <c r="J493" s="35">
        <v>12.71</v>
      </c>
      <c r="K493" s="230">
        <f>ROUND(J493*Order_Quote!$L$10,4)</f>
        <v>0</v>
      </c>
      <c r="L493" s="242"/>
      <c r="M493" s="310"/>
      <c r="N493" s="187">
        <f t="shared" si="7"/>
        <v>0</v>
      </c>
      <c r="O493" s="52"/>
      <c r="P493" s="52"/>
    </row>
    <row r="494" spans="1:16" x14ac:dyDescent="0.3">
      <c r="A494" s="29" t="str">
        <f>IF(L494&gt;0,COUNT($A$7:A493)+COUNT(DWV!$A$8:$A$300)+COUNT('Large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4" s="424"/>
      <c r="C494" s="425"/>
      <c r="D494" s="2" t="s">
        <v>5003</v>
      </c>
      <c r="E494" s="2">
        <v>22565150</v>
      </c>
      <c r="F494" s="66" t="s">
        <v>10815</v>
      </c>
      <c r="G494" s="2">
        <v>50</v>
      </c>
      <c r="H494" s="313" t="s">
        <v>6049</v>
      </c>
      <c r="I494" s="313" t="s">
        <v>5380</v>
      </c>
      <c r="J494" s="35">
        <v>16.190000000000001</v>
      </c>
      <c r="K494" s="230">
        <f>ROUND(J494*Order_Quote!$L$10,4)</f>
        <v>0</v>
      </c>
      <c r="L494" s="242"/>
      <c r="M494" s="310"/>
      <c r="N494" s="187">
        <f t="shared" si="7"/>
        <v>0</v>
      </c>
      <c r="O494" s="52"/>
      <c r="P494" s="52"/>
    </row>
    <row r="495" spans="1:16" x14ac:dyDescent="0.3">
      <c r="A495" s="29" t="str">
        <f>IF(L495&gt;0,COUNT($A$7:A494)+COUNT(DWV!$A$8:$A$300)+COUNT('Large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5" s="424"/>
      <c r="C495" s="425"/>
      <c r="D495" s="2" t="s">
        <v>5004</v>
      </c>
      <c r="E495" s="2">
        <v>22565168</v>
      </c>
      <c r="F495" s="66" t="s">
        <v>10816</v>
      </c>
      <c r="G495" s="2">
        <v>18</v>
      </c>
      <c r="H495" s="313" t="s">
        <v>6049</v>
      </c>
      <c r="I495" s="313" t="s">
        <v>5380</v>
      </c>
      <c r="J495" s="35">
        <v>18.53</v>
      </c>
      <c r="K495" s="230">
        <f>ROUND(J495*Order_Quote!$L$10,4)</f>
        <v>0</v>
      </c>
      <c r="L495" s="242"/>
      <c r="M495" s="310"/>
      <c r="N495" s="187">
        <f t="shared" si="7"/>
        <v>0</v>
      </c>
      <c r="O495" s="52"/>
      <c r="P495" s="52"/>
    </row>
    <row r="496" spans="1:16" x14ac:dyDescent="0.3">
      <c r="A496" s="29" t="str">
        <f>IF(L496&gt;0,COUNT($A$7:A495)+COUNT(DWV!$A$8:$A$300)+COUNT('Large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6" s="424"/>
      <c r="C496" s="425"/>
      <c r="D496" s="2" t="s">
        <v>5005</v>
      </c>
      <c r="E496" s="2">
        <v>22565176</v>
      </c>
      <c r="F496" s="66" t="s">
        <v>10817</v>
      </c>
      <c r="G496" s="2">
        <v>10</v>
      </c>
      <c r="H496" s="313" t="s">
        <v>6049</v>
      </c>
      <c r="I496" s="313" t="s">
        <v>5380</v>
      </c>
      <c r="J496" s="35">
        <v>36.729999999999997</v>
      </c>
      <c r="K496" s="230">
        <f>ROUND(J496*Order_Quote!$L$10,4)</f>
        <v>0</v>
      </c>
      <c r="L496" s="242"/>
      <c r="M496" s="310"/>
      <c r="N496" s="187">
        <f t="shared" si="7"/>
        <v>0</v>
      </c>
      <c r="O496" s="52"/>
      <c r="P496" s="52"/>
    </row>
    <row r="497" spans="1:16" x14ac:dyDescent="0.3">
      <c r="A497" s="29" t="str">
        <f>IF(L497&gt;0,COUNT($A$7:A496)+COUNT(DWV!$A$8:$A$300)+COUNT('Large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7" s="424"/>
      <c r="C497" s="425"/>
      <c r="D497" s="2" t="s">
        <v>5006</v>
      </c>
      <c r="E497" s="2">
        <v>22565184</v>
      </c>
      <c r="F497" s="66" t="s">
        <v>10818</v>
      </c>
      <c r="G497" s="2">
        <v>10</v>
      </c>
      <c r="H497" s="313" t="s">
        <v>6049</v>
      </c>
      <c r="I497" s="313" t="s">
        <v>5380</v>
      </c>
      <c r="J497" s="35">
        <v>41.56</v>
      </c>
      <c r="K497" s="230">
        <f>ROUND(J497*Order_Quote!$L$10,4)</f>
        <v>0</v>
      </c>
      <c r="L497" s="242"/>
      <c r="M497" s="310"/>
      <c r="N497" s="187">
        <f t="shared" si="7"/>
        <v>0</v>
      </c>
      <c r="O497" s="52"/>
      <c r="P497" s="52"/>
    </row>
    <row r="498" spans="1:16" x14ac:dyDescent="0.3">
      <c r="A498" s="29" t="str">
        <f>IF(L498&gt;0,COUNT($A$7:A497)+COUNT(DWV!$A$8:$A$300)+COUNT('Large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8" s="424"/>
      <c r="C498" s="425"/>
      <c r="D498" s="2" t="s">
        <v>5007</v>
      </c>
      <c r="E498" s="2">
        <v>22565192</v>
      </c>
      <c r="F498" s="66" t="s">
        <v>10819</v>
      </c>
      <c r="G498" s="2">
        <v>16</v>
      </c>
      <c r="H498" s="313" t="s">
        <v>6049</v>
      </c>
      <c r="I498" s="313" t="s">
        <v>5380</v>
      </c>
      <c r="J498" s="35">
        <v>56.39</v>
      </c>
      <c r="K498" s="230">
        <f>ROUND(J498*Order_Quote!$L$10,4)</f>
        <v>0</v>
      </c>
      <c r="L498" s="242"/>
      <c r="M498" s="310"/>
      <c r="N498" s="187">
        <f t="shared" si="7"/>
        <v>0</v>
      </c>
      <c r="O498" s="52"/>
      <c r="P498" s="52"/>
    </row>
    <row r="499" spans="1:16" x14ac:dyDescent="0.3">
      <c r="A499" s="29" t="str">
        <f>IF(L499&gt;0,COUNT($A$7:A498)+COUNT(DWV!$A$8:$A$300)+COUNT('Large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499" s="424"/>
      <c r="C499" s="425"/>
      <c r="D499" s="2" t="s">
        <v>5008</v>
      </c>
      <c r="E499" s="2">
        <v>22565206</v>
      </c>
      <c r="F499" s="66" t="s">
        <v>10820</v>
      </c>
      <c r="G499" s="2">
        <v>3</v>
      </c>
      <c r="H499" s="313" t="s">
        <v>6049</v>
      </c>
      <c r="I499" s="313" t="s">
        <v>5380</v>
      </c>
      <c r="J499" s="35">
        <v>89.64</v>
      </c>
      <c r="K499" s="230">
        <f>ROUND(J499*Order_Quote!$L$10,4)</f>
        <v>0</v>
      </c>
      <c r="L499" s="242"/>
      <c r="M499" s="310"/>
      <c r="N499" s="187">
        <f t="shared" si="7"/>
        <v>0</v>
      </c>
      <c r="O499" s="52"/>
      <c r="P499" s="52"/>
    </row>
    <row r="500" spans="1:16" x14ac:dyDescent="0.3">
      <c r="A500" s="29" t="str">
        <f>IF(L500&gt;0,COUNT($A$7:A499)+COUNT(DWV!$A$8:$A$300)+COUNT('Large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0" s="424"/>
      <c r="C500" s="425"/>
      <c r="D500" s="2" t="s">
        <v>5009</v>
      </c>
      <c r="E500" s="2">
        <v>22565214</v>
      </c>
      <c r="F500" s="66" t="s">
        <v>10821</v>
      </c>
      <c r="G500" s="2">
        <v>3</v>
      </c>
      <c r="H500" s="313" t="s">
        <v>6049</v>
      </c>
      <c r="I500" s="313" t="s">
        <v>5380</v>
      </c>
      <c r="J500" s="35">
        <v>104.93</v>
      </c>
      <c r="K500" s="230">
        <f>ROUND(J500*Order_Quote!$L$10,4)</f>
        <v>0</v>
      </c>
      <c r="L500" s="242"/>
      <c r="M500" s="310"/>
      <c r="N500" s="187">
        <f t="shared" si="7"/>
        <v>0</v>
      </c>
      <c r="O500" s="52"/>
      <c r="P500" s="52"/>
    </row>
    <row r="501" spans="1:16" x14ac:dyDescent="0.3">
      <c r="A501" s="29" t="str">
        <f>IF(L501&gt;0,COUNT($A$7:A500)+COUNT(DWV!$A$8:$A$300)+COUNT('Large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1" s="422"/>
      <c r="C501" s="423"/>
      <c r="D501" s="2" t="s">
        <v>5010</v>
      </c>
      <c r="E501" s="2">
        <v>22565222</v>
      </c>
      <c r="F501" s="66" t="s">
        <v>10822</v>
      </c>
      <c r="G501" s="2">
        <v>2</v>
      </c>
      <c r="H501" s="313" t="s">
        <v>6049</v>
      </c>
      <c r="I501" s="313" t="s">
        <v>5380</v>
      </c>
      <c r="J501" s="35">
        <v>145.13999999999999</v>
      </c>
      <c r="K501" s="230">
        <f>ROUND(J501*Order_Quote!$L$10,4)</f>
        <v>0</v>
      </c>
      <c r="L501" s="242"/>
      <c r="M501" s="310"/>
      <c r="N501" s="187">
        <f t="shared" si="7"/>
        <v>0</v>
      </c>
      <c r="O501" s="52"/>
      <c r="P501" s="52"/>
    </row>
    <row r="502" spans="1:16" x14ac:dyDescent="0.3">
      <c r="A502" s="29" t="str">
        <f>IF(L502&gt;0,COUNT($A$7:A501)+COUNT(DWV!$A$8:$A$300)+COUNT('Large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2" s="420"/>
      <c r="C502" s="421"/>
      <c r="D502" s="2" t="s">
        <v>5011</v>
      </c>
      <c r="E502" s="2">
        <v>22565230</v>
      </c>
      <c r="F502" s="66" t="s">
        <v>10823</v>
      </c>
      <c r="G502" s="2">
        <v>100</v>
      </c>
      <c r="H502" s="313" t="s">
        <v>6049</v>
      </c>
      <c r="I502" s="313" t="s">
        <v>5380</v>
      </c>
      <c r="J502" s="35">
        <v>25.66</v>
      </c>
      <c r="K502" s="230">
        <f>ROUND(J502*Order_Quote!$L$10,4)</f>
        <v>0</v>
      </c>
      <c r="L502" s="242"/>
      <c r="M502" s="310"/>
      <c r="N502" s="187">
        <f t="shared" si="7"/>
        <v>0</v>
      </c>
      <c r="O502" s="52"/>
      <c r="P502" s="52"/>
    </row>
    <row r="503" spans="1:16" x14ac:dyDescent="0.3">
      <c r="A503" s="29" t="str">
        <f>IF(L503&gt;0,COUNT($A$7:A502)+COUNT(DWV!$A$8:$A$300)+COUNT('Large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3" s="424"/>
      <c r="C503" s="425"/>
      <c r="D503" s="2" t="s">
        <v>5012</v>
      </c>
      <c r="E503" s="2">
        <v>22565249</v>
      </c>
      <c r="F503" s="66" t="s">
        <v>10824</v>
      </c>
      <c r="G503" s="2">
        <v>100</v>
      </c>
      <c r="H503" s="313" t="s">
        <v>6049</v>
      </c>
      <c r="I503" s="313" t="s">
        <v>5380</v>
      </c>
      <c r="J503" s="35">
        <v>25.66</v>
      </c>
      <c r="K503" s="230">
        <f>ROUND(J503*Order_Quote!$L$10,4)</f>
        <v>0</v>
      </c>
      <c r="L503" s="242"/>
      <c r="M503" s="310"/>
      <c r="N503" s="187">
        <f t="shared" si="7"/>
        <v>0</v>
      </c>
      <c r="O503" s="52"/>
      <c r="P503" s="52"/>
    </row>
    <row r="504" spans="1:16" x14ac:dyDescent="0.3">
      <c r="A504" s="29" t="str">
        <f>IF(L504&gt;0,COUNT($A$7:A503)+COUNT(DWV!$A$8:$A$300)+COUNT('Large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4" s="424"/>
      <c r="C504" s="425"/>
      <c r="D504" s="2" t="s">
        <v>5013</v>
      </c>
      <c r="E504" s="2">
        <v>22565257</v>
      </c>
      <c r="F504" s="66" t="s">
        <v>10825</v>
      </c>
      <c r="G504" s="2">
        <v>50</v>
      </c>
      <c r="H504" s="313" t="s">
        <v>6049</v>
      </c>
      <c r="I504" s="313" t="s">
        <v>5380</v>
      </c>
      <c r="J504" s="35">
        <v>14.78</v>
      </c>
      <c r="K504" s="230">
        <f>ROUND(J504*Order_Quote!$L$10,4)</f>
        <v>0</v>
      </c>
      <c r="L504" s="242"/>
      <c r="M504" s="310"/>
      <c r="N504" s="187">
        <f t="shared" si="7"/>
        <v>0</v>
      </c>
      <c r="O504" s="52"/>
      <c r="P504" s="52"/>
    </row>
    <row r="505" spans="1:16" x14ac:dyDescent="0.3">
      <c r="A505" s="29" t="str">
        <f>IF(L505&gt;0,COUNT($A$7:A504)+COUNT(DWV!$A$8:$A$300)+COUNT('Large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5" s="424"/>
      <c r="C505" s="425"/>
      <c r="D505" s="2" t="s">
        <v>5014</v>
      </c>
      <c r="E505" s="2">
        <v>22565265</v>
      </c>
      <c r="F505" s="66" t="s">
        <v>10826</v>
      </c>
      <c r="G505" s="2">
        <v>50</v>
      </c>
      <c r="H505" s="313" t="s">
        <v>6049</v>
      </c>
      <c r="I505" s="313" t="s">
        <v>5380</v>
      </c>
      <c r="J505" s="35">
        <v>20.67</v>
      </c>
      <c r="K505" s="230">
        <f>ROUND(J505*Order_Quote!$L$10,4)</f>
        <v>0</v>
      </c>
      <c r="L505" s="242"/>
      <c r="M505" s="310"/>
      <c r="N505" s="187">
        <f t="shared" si="7"/>
        <v>0</v>
      </c>
      <c r="O505" s="52"/>
      <c r="P505" s="52"/>
    </row>
    <row r="506" spans="1:16" x14ac:dyDescent="0.3">
      <c r="A506" s="29" t="str">
        <f>IF(L506&gt;0,COUNT($A$7:A505)+COUNT(DWV!$A$8:$A$300)+COUNT('Large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6" s="424"/>
      <c r="C506" s="425"/>
      <c r="D506" s="2" t="s">
        <v>5015</v>
      </c>
      <c r="E506" s="2">
        <v>22565273</v>
      </c>
      <c r="F506" s="66" t="s">
        <v>10827</v>
      </c>
      <c r="G506" s="2">
        <v>18</v>
      </c>
      <c r="H506" s="313" t="s">
        <v>6049</v>
      </c>
      <c r="I506" s="313" t="s">
        <v>5380</v>
      </c>
      <c r="J506" s="35">
        <v>27.54</v>
      </c>
      <c r="K506" s="230">
        <f>ROUND(J506*Order_Quote!$L$10,4)</f>
        <v>0</v>
      </c>
      <c r="L506" s="242"/>
      <c r="M506" s="310"/>
      <c r="N506" s="187">
        <f t="shared" si="7"/>
        <v>0</v>
      </c>
      <c r="O506" s="52"/>
      <c r="P506" s="52"/>
    </row>
    <row r="507" spans="1:16" x14ac:dyDescent="0.3">
      <c r="A507" s="29" t="str">
        <f>IF(L507&gt;0,COUNT($A$7:A506)+COUNT(DWV!$A$8:$A$300)+COUNT('Large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7" s="424"/>
      <c r="C507" s="425"/>
      <c r="D507" s="2" t="s">
        <v>5016</v>
      </c>
      <c r="E507" s="2">
        <v>22565281</v>
      </c>
      <c r="F507" s="66" t="s">
        <v>10828</v>
      </c>
      <c r="G507" s="2">
        <v>10</v>
      </c>
      <c r="H507" s="313" t="s">
        <v>6049</v>
      </c>
      <c r="I507" s="313" t="s">
        <v>5380</v>
      </c>
      <c r="J507" s="35">
        <v>52.52</v>
      </c>
      <c r="K507" s="230">
        <f>ROUND(J507*Order_Quote!$L$10,4)</f>
        <v>0</v>
      </c>
      <c r="L507" s="242"/>
      <c r="M507" s="310"/>
      <c r="N507" s="187">
        <f t="shared" si="7"/>
        <v>0</v>
      </c>
      <c r="O507" s="52"/>
      <c r="P507" s="52"/>
    </row>
    <row r="508" spans="1:16" x14ac:dyDescent="0.3">
      <c r="A508" s="29" t="str">
        <f>IF(L508&gt;0,COUNT($A$7:A507)+COUNT(DWV!$A$8:$A$300)+COUNT('Large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8" s="424"/>
      <c r="C508" s="425"/>
      <c r="D508" s="2" t="s">
        <v>5017</v>
      </c>
      <c r="E508" s="2">
        <v>22565290</v>
      </c>
      <c r="F508" s="66" t="s">
        <v>10829</v>
      </c>
      <c r="G508" s="2">
        <v>10</v>
      </c>
      <c r="H508" s="313" t="s">
        <v>6049</v>
      </c>
      <c r="I508" s="313" t="s">
        <v>5380</v>
      </c>
      <c r="J508" s="35">
        <v>65.03</v>
      </c>
      <c r="K508" s="230">
        <f>ROUND(J508*Order_Quote!$L$10,4)</f>
        <v>0</v>
      </c>
      <c r="L508" s="242"/>
      <c r="M508" s="310"/>
      <c r="N508" s="187">
        <f t="shared" si="7"/>
        <v>0</v>
      </c>
      <c r="O508" s="52"/>
      <c r="P508" s="52"/>
    </row>
    <row r="509" spans="1:16" x14ac:dyDescent="0.3">
      <c r="A509" s="29" t="str">
        <f>IF(L509&gt;0,COUNT($A$7:A508)+COUNT(DWV!$A$8:$A$300)+COUNT('Large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09" s="424"/>
      <c r="C509" s="425"/>
      <c r="D509" s="2" t="s">
        <v>5018</v>
      </c>
      <c r="E509" s="2">
        <v>22565303</v>
      </c>
      <c r="F509" s="66" t="s">
        <v>10830</v>
      </c>
      <c r="G509" s="2">
        <v>16</v>
      </c>
      <c r="H509" s="313" t="s">
        <v>6049</v>
      </c>
      <c r="I509" s="313" t="s">
        <v>5380</v>
      </c>
      <c r="J509" s="35">
        <v>100.06</v>
      </c>
      <c r="K509" s="230">
        <f>ROUND(J509*Order_Quote!$L$10,4)</f>
        <v>0</v>
      </c>
      <c r="L509" s="242"/>
      <c r="M509" s="310"/>
      <c r="N509" s="187">
        <f t="shared" si="7"/>
        <v>0</v>
      </c>
      <c r="O509" s="52"/>
      <c r="P509" s="52"/>
    </row>
    <row r="510" spans="1:16" x14ac:dyDescent="0.3">
      <c r="A510" s="29" t="str">
        <f>IF(L510&gt;0,COUNT($A$7:A509)+COUNT(DWV!$A$8:$A$300)+COUNT('Large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0" s="424"/>
      <c r="C510" s="425"/>
      <c r="D510" s="2" t="s">
        <v>5019</v>
      </c>
      <c r="E510" s="2">
        <v>22565311</v>
      </c>
      <c r="F510" s="66" t="s">
        <v>10831</v>
      </c>
      <c r="G510" s="2">
        <v>3</v>
      </c>
      <c r="H510" s="313" t="s">
        <v>6049</v>
      </c>
      <c r="I510" s="313" t="s">
        <v>5380</v>
      </c>
      <c r="J510" s="35">
        <v>134.01</v>
      </c>
      <c r="K510" s="230">
        <f>ROUND(J510*Order_Quote!$L$10,4)</f>
        <v>0</v>
      </c>
      <c r="L510" s="242"/>
      <c r="M510" s="310"/>
      <c r="N510" s="187">
        <f t="shared" si="7"/>
        <v>0</v>
      </c>
      <c r="O510" s="52"/>
      <c r="P510" s="52"/>
    </row>
    <row r="511" spans="1:16" x14ac:dyDescent="0.3">
      <c r="A511" s="29" t="str">
        <f>IF(L511&gt;0,COUNT($A$7:A510)+COUNT(DWV!$A$8:$A$300)+COUNT('Large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1" s="424"/>
      <c r="C511" s="425"/>
      <c r="D511" s="2" t="s">
        <v>5020</v>
      </c>
      <c r="E511" s="2">
        <v>22565320</v>
      </c>
      <c r="F511" s="66" t="s">
        <v>10832</v>
      </c>
      <c r="G511" s="2">
        <v>3</v>
      </c>
      <c r="H511" s="313" t="s">
        <v>6049</v>
      </c>
      <c r="I511" s="313" t="s">
        <v>5380</v>
      </c>
      <c r="J511" s="35">
        <v>253.85</v>
      </c>
      <c r="K511" s="230">
        <f>ROUND(J511*Order_Quote!$L$10,4)</f>
        <v>0</v>
      </c>
      <c r="L511" s="242"/>
      <c r="M511" s="310"/>
      <c r="N511" s="187">
        <f t="shared" si="7"/>
        <v>0</v>
      </c>
      <c r="O511" s="52"/>
      <c r="P511" s="52"/>
    </row>
    <row r="512" spans="1:16" x14ac:dyDescent="0.3">
      <c r="A512" s="29" t="str">
        <f>IF(L512&gt;0,COUNT($A$7:A511)+COUNT(DWV!$A$8:$A$300)+COUNT('Large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2" s="422"/>
      <c r="C512" s="423"/>
      <c r="D512" s="2" t="s">
        <v>5021</v>
      </c>
      <c r="E512" s="2">
        <v>22565338</v>
      </c>
      <c r="F512" s="66" t="s">
        <v>10833</v>
      </c>
      <c r="G512" s="2">
        <v>2</v>
      </c>
      <c r="H512" s="313" t="s">
        <v>6049</v>
      </c>
      <c r="I512" s="313" t="s">
        <v>5380</v>
      </c>
      <c r="J512" s="35">
        <v>296.89</v>
      </c>
      <c r="K512" s="230">
        <f>ROUND(J512*Order_Quote!$L$10,4)</f>
        <v>0</v>
      </c>
      <c r="L512" s="242"/>
      <c r="M512" s="310"/>
      <c r="N512" s="187">
        <f t="shared" si="7"/>
        <v>0</v>
      </c>
      <c r="O512" s="52"/>
      <c r="P512" s="52"/>
    </row>
    <row r="513" spans="1:16" x14ac:dyDescent="0.3">
      <c r="A513" s="29" t="str">
        <f>IF(L513&gt;0,COUNT($A$7:A512)+COUNT(DWV!$A$8:$A$300)+COUNT('Large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3" s="420"/>
      <c r="C513" s="421"/>
      <c r="D513" s="2" t="s">
        <v>5022</v>
      </c>
      <c r="E513" s="2">
        <v>22565346</v>
      </c>
      <c r="F513" s="66" t="s">
        <v>10834</v>
      </c>
      <c r="G513" s="2">
        <v>100</v>
      </c>
      <c r="H513" s="313" t="s">
        <v>6049</v>
      </c>
      <c r="I513" s="313" t="s">
        <v>5380</v>
      </c>
      <c r="J513" s="35">
        <v>26.05</v>
      </c>
      <c r="K513" s="230">
        <f>ROUND(J513*Order_Quote!$L$10,4)</f>
        <v>0</v>
      </c>
      <c r="L513" s="242"/>
      <c r="M513" s="310"/>
      <c r="N513" s="187">
        <f t="shared" si="7"/>
        <v>0</v>
      </c>
      <c r="O513" s="52"/>
      <c r="P513" s="52"/>
    </row>
    <row r="514" spans="1:16" x14ac:dyDescent="0.3">
      <c r="A514" s="29" t="str">
        <f>IF(L514&gt;0,COUNT($A$7:A513)+COUNT(DWV!$A$8:$A$300)+COUNT('Large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4" s="424"/>
      <c r="C514" s="425"/>
      <c r="D514" s="2" t="s">
        <v>5023</v>
      </c>
      <c r="E514" s="2">
        <v>22565354</v>
      </c>
      <c r="F514" s="66" t="s">
        <v>10835</v>
      </c>
      <c r="G514" s="2">
        <v>100</v>
      </c>
      <c r="H514" s="313" t="s">
        <v>6049</v>
      </c>
      <c r="I514" s="313" t="s">
        <v>5380</v>
      </c>
      <c r="J514" s="35">
        <v>26.05</v>
      </c>
      <c r="K514" s="230">
        <f>ROUND(J514*Order_Quote!$L$10,4)</f>
        <v>0</v>
      </c>
      <c r="L514" s="242"/>
      <c r="M514" s="310"/>
      <c r="N514" s="187">
        <f t="shared" si="7"/>
        <v>0</v>
      </c>
      <c r="O514" s="52"/>
      <c r="P514" s="52"/>
    </row>
    <row r="515" spans="1:16" x14ac:dyDescent="0.3">
      <c r="A515" s="29" t="str">
        <f>IF(L515&gt;0,COUNT($A$7:A514)+COUNT(DWV!$A$8:$A$300)+COUNT('Large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5" s="424"/>
      <c r="C515" s="425"/>
      <c r="D515" s="2" t="s">
        <v>5024</v>
      </c>
      <c r="E515" s="2">
        <v>22565362</v>
      </c>
      <c r="F515" s="66" t="s">
        <v>10836</v>
      </c>
      <c r="G515" s="2">
        <v>50</v>
      </c>
      <c r="H515" s="313" t="s">
        <v>6049</v>
      </c>
      <c r="I515" s="313" t="s">
        <v>5380</v>
      </c>
      <c r="J515" s="35">
        <v>15.52</v>
      </c>
      <c r="K515" s="230">
        <f>ROUND(J515*Order_Quote!$L$10,4)</f>
        <v>0</v>
      </c>
      <c r="L515" s="242"/>
      <c r="M515" s="310"/>
      <c r="N515" s="187">
        <f t="shared" si="7"/>
        <v>0</v>
      </c>
      <c r="O515" s="52"/>
      <c r="P515" s="52"/>
    </row>
    <row r="516" spans="1:16" x14ac:dyDescent="0.3">
      <c r="A516" s="29" t="str">
        <f>IF(L516&gt;0,COUNT($A$7:A515)+COUNT(DWV!$A$8:$A$300)+COUNT('Large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6" s="424"/>
      <c r="C516" s="425"/>
      <c r="D516" s="2" t="s">
        <v>5025</v>
      </c>
      <c r="E516" s="2">
        <v>22565370</v>
      </c>
      <c r="F516" s="66" t="s">
        <v>10837</v>
      </c>
      <c r="G516" s="2">
        <v>50</v>
      </c>
      <c r="H516" s="313" t="s">
        <v>6049</v>
      </c>
      <c r="I516" s="313" t="s">
        <v>5380</v>
      </c>
      <c r="J516" s="35">
        <v>21.72</v>
      </c>
      <c r="K516" s="230">
        <f>ROUND(J516*Order_Quote!$L$10,4)</f>
        <v>0</v>
      </c>
      <c r="L516" s="242"/>
      <c r="M516" s="310"/>
      <c r="N516" s="187">
        <f t="shared" si="7"/>
        <v>0</v>
      </c>
      <c r="O516" s="52"/>
      <c r="P516" s="52"/>
    </row>
    <row r="517" spans="1:16" x14ac:dyDescent="0.3">
      <c r="A517" s="29" t="str">
        <f>IF(L517&gt;0,COUNT($A$7:A516)+COUNT(DWV!$A$8:$A$300)+COUNT('Large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7" s="424"/>
      <c r="C517" s="425"/>
      <c r="D517" s="2" t="s">
        <v>5026</v>
      </c>
      <c r="E517" s="2">
        <v>22565389</v>
      </c>
      <c r="F517" s="66" t="s">
        <v>10838</v>
      </c>
      <c r="G517" s="2">
        <v>18</v>
      </c>
      <c r="H517" s="313" t="s">
        <v>6049</v>
      </c>
      <c r="I517" s="313" t="s">
        <v>5380</v>
      </c>
      <c r="J517" s="35">
        <v>28.86</v>
      </c>
      <c r="K517" s="230">
        <f>ROUND(J517*Order_Quote!$L$10,4)</f>
        <v>0</v>
      </c>
      <c r="L517" s="242"/>
      <c r="M517" s="310"/>
      <c r="N517" s="187">
        <f t="shared" si="7"/>
        <v>0</v>
      </c>
      <c r="O517" s="52"/>
      <c r="P517" s="52"/>
    </row>
    <row r="518" spans="1:16" x14ac:dyDescent="0.3">
      <c r="A518" s="29" t="str">
        <f>IF(L518&gt;0,COUNT($A$7:A517)+COUNT(DWV!$A$8:$A$300)+COUNT('Large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8" s="424"/>
      <c r="C518" s="425"/>
      <c r="D518" s="2" t="s">
        <v>5027</v>
      </c>
      <c r="E518" s="2">
        <v>22565397</v>
      </c>
      <c r="F518" s="66" t="s">
        <v>10839</v>
      </c>
      <c r="G518" s="2">
        <v>10</v>
      </c>
      <c r="H518" s="313" t="s">
        <v>6049</v>
      </c>
      <c r="I518" s="313" t="s">
        <v>5380</v>
      </c>
      <c r="J518" s="35">
        <v>55.18</v>
      </c>
      <c r="K518" s="230">
        <f>ROUND(J518*Order_Quote!$L$10,4)</f>
        <v>0</v>
      </c>
      <c r="L518" s="242"/>
      <c r="M518" s="310"/>
      <c r="N518" s="187">
        <f t="shared" si="7"/>
        <v>0</v>
      </c>
      <c r="O518" s="52"/>
      <c r="P518" s="52"/>
    </row>
    <row r="519" spans="1:16" x14ac:dyDescent="0.3">
      <c r="A519" s="29" t="str">
        <f>IF(L519&gt;0,COUNT($A$7:A518)+COUNT(DWV!$A$8:$A$300)+COUNT('Large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19" s="424"/>
      <c r="C519" s="425"/>
      <c r="D519" s="2" t="s">
        <v>5028</v>
      </c>
      <c r="E519" s="2">
        <v>22565400</v>
      </c>
      <c r="F519" s="66" t="s">
        <v>10840</v>
      </c>
      <c r="G519" s="2">
        <v>10</v>
      </c>
      <c r="H519" s="313" t="s">
        <v>6049</v>
      </c>
      <c r="I519" s="313" t="s">
        <v>5380</v>
      </c>
      <c r="J519" s="35">
        <v>68.290000000000006</v>
      </c>
      <c r="K519" s="230">
        <f>ROUND(J519*Order_Quote!$L$10,4)</f>
        <v>0</v>
      </c>
      <c r="L519" s="242"/>
      <c r="M519" s="310"/>
      <c r="N519" s="187">
        <f t="shared" si="7"/>
        <v>0</v>
      </c>
      <c r="O519" s="52"/>
      <c r="P519" s="52"/>
    </row>
    <row r="520" spans="1:16" x14ac:dyDescent="0.3">
      <c r="A520" s="29" t="str">
        <f>IF(L520&gt;0,COUNT($A$7:A519)+COUNT(DWV!$A$8:$A$300)+COUNT('Large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20" s="424"/>
      <c r="C520" s="425"/>
      <c r="D520" s="2" t="s">
        <v>5029</v>
      </c>
      <c r="E520" s="2">
        <v>22565419</v>
      </c>
      <c r="F520" s="66" t="s">
        <v>10841</v>
      </c>
      <c r="G520" s="2">
        <v>16</v>
      </c>
      <c r="H520" s="313" t="s">
        <v>6049</v>
      </c>
      <c r="I520" s="313" t="s">
        <v>5380</v>
      </c>
      <c r="J520" s="35">
        <v>105.08</v>
      </c>
      <c r="K520" s="230">
        <f>ROUND(J520*Order_Quote!$L$10,4)</f>
        <v>0</v>
      </c>
      <c r="L520" s="242"/>
      <c r="M520" s="310"/>
      <c r="N520" s="187">
        <f t="shared" ref="N520:N522" si="8">L520/G520</f>
        <v>0</v>
      </c>
      <c r="O520" s="52"/>
      <c r="P520" s="52"/>
    </row>
    <row r="521" spans="1:16" x14ac:dyDescent="0.3">
      <c r="A521" s="29" t="str">
        <f>IF(L521&gt;0,COUNT($A$7:A520)+COUNT(DWV!$A$8:$A$300)+COUNT('Large Dia. DWV'!$A$8:$A$121)+COUNT('SCH40'!$A$8:$A$601)+COUNT('Large Dia. SCH40'!$A$8:$A$34)+COUNT('SDR26'!$A$8:$A$118)+COUNT(SDR35G!$A$8:$A$226)+COUNT(SDR35SW!$A$8:$A$177)+COUNT('DWV G'!$A$8:$A$240)+1,"")</f>
        <v/>
      </c>
      <c r="B521" s="424"/>
      <c r="C521" s="425"/>
      <c r="D521" s="2" t="s">
        <v>5030</v>
      </c>
      <c r="E521" s="2">
        <v>22565427</v>
      </c>
      <c r="F521" s="66" t="s">
        <v>10842</v>
      </c>
      <c r="G521" s="2">
        <v>3</v>
      </c>
      <c r="H521" s="313" t="s">
        <v>6049</v>
      </c>
      <c r="I521" s="313" t="s">
        <v>5380</v>
      </c>
      <c r="J521" s="35">
        <v>148.58000000000001</v>
      </c>
      <c r="K521" s="230">
        <f>ROUND(J521*Order_Quote!$L$10,4)</f>
        <v>0</v>
      </c>
      <c r="L521" s="242"/>
      <c r="M521" s="310"/>
      <c r="N521" s="187">
        <f t="shared" si="8"/>
        <v>0</v>
      </c>
      <c r="O521" s="52"/>
      <c r="P521" s="52"/>
    </row>
    <row r="522" spans="1:16" ht="15" thickBot="1" x14ac:dyDescent="0.35">
      <c r="A522" s="29" t="str">
        <f>IF(L522&gt;0,COUNT($A$7:A521)+COUNT(DWV!$A$8:$A$300)+COUNT('Large Dia. DWV'!$A$8:$A$121)+COUNT('SCH40'!$A$8:$A$602)+COUNT('Large Dia. SCH40'!$A$8:$A$34)+COUNT('SDR26'!$A$8:$A$118)+COUNT(SDR35G!$A$8:$A$226)+COUNT(SDR35SW!$A$8:$A$177)+COUNT('DWV G'!$A$8:$A$240)+1,"")</f>
        <v/>
      </c>
      <c r="B522" s="422"/>
      <c r="C522" s="423"/>
      <c r="D522" s="2" t="s">
        <v>5031</v>
      </c>
      <c r="E522" s="2">
        <v>22565435</v>
      </c>
      <c r="F522" s="66" t="s">
        <v>10843</v>
      </c>
      <c r="G522" s="2">
        <v>3</v>
      </c>
      <c r="H522" s="313" t="s">
        <v>6049</v>
      </c>
      <c r="I522" s="313" t="s">
        <v>5380</v>
      </c>
      <c r="J522" s="35">
        <v>247.99</v>
      </c>
      <c r="K522" s="230">
        <f>ROUND(J522*Order_Quote!$L$10,4)</f>
        <v>0</v>
      </c>
      <c r="L522" s="245"/>
      <c r="M522" s="310"/>
      <c r="N522" s="187">
        <f t="shared" si="8"/>
        <v>0</v>
      </c>
      <c r="O522" s="52"/>
      <c r="P522" s="52"/>
    </row>
    <row r="523" spans="1:16" x14ac:dyDescent="0.3">
      <c r="A523" s="28">
        <f>MAX(A8:A522)+1</f>
        <v>1</v>
      </c>
    </row>
  </sheetData>
  <sheetProtection password="D0F0" sheet="1" objects="1" scenarios="1"/>
  <mergeCells count="41">
    <mergeCell ref="B8:C20"/>
    <mergeCell ref="B21:C33"/>
    <mergeCell ref="B34:C41"/>
    <mergeCell ref="B42:C49"/>
    <mergeCell ref="F1:I1"/>
    <mergeCell ref="B50:C57"/>
    <mergeCell ref="B58:C68"/>
    <mergeCell ref="B69:C81"/>
    <mergeCell ref="B82:C90"/>
    <mergeCell ref="B91:C101"/>
    <mergeCell ref="B147:C159"/>
    <mergeCell ref="B160:C170"/>
    <mergeCell ref="B171:C181"/>
    <mergeCell ref="B182:C192"/>
    <mergeCell ref="B102:C104"/>
    <mergeCell ref="B105:C113"/>
    <mergeCell ref="B114:C116"/>
    <mergeCell ref="B117:C125"/>
    <mergeCell ref="B126:C138"/>
    <mergeCell ref="B513:C522"/>
    <mergeCell ref="B396:C406"/>
    <mergeCell ref="B407:C415"/>
    <mergeCell ref="B416:C437"/>
    <mergeCell ref="B438:C458"/>
    <mergeCell ref="B459:C479"/>
    <mergeCell ref="K2:L3"/>
    <mergeCell ref="B480:C482"/>
    <mergeCell ref="B483:C490"/>
    <mergeCell ref="B491:C501"/>
    <mergeCell ref="B502:C512"/>
    <mergeCell ref="B291:C334"/>
    <mergeCell ref="B335:C362"/>
    <mergeCell ref="B363:C375"/>
    <mergeCell ref="B376:C386"/>
    <mergeCell ref="B387:C395"/>
    <mergeCell ref="B193:C200"/>
    <mergeCell ref="B201:C214"/>
    <mergeCell ref="B215:C225"/>
    <mergeCell ref="B226:C251"/>
    <mergeCell ref="B252:C290"/>
    <mergeCell ref="B139:C14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46:M65539 M1:M6 L1" xr:uid="{00000000-0002-0000-0A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A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45" xr:uid="{00000000-0002-0000-0A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A00-000003000000}">
      <formula1>1</formula1>
    </dataValidation>
  </dataValidations>
  <hyperlinks>
    <hyperlink ref="F14" location="SDRFab!C2046" display="Fabricated TEE HHH" xr:uid="{00000000-0004-0000-0A00-000000000000}"/>
    <hyperlink ref="F15" location="SDRFab!C2118" display="Fabricated TEE SHH" xr:uid="{00000000-0004-0000-0A00-000001000000}"/>
    <hyperlink ref="F22" location="SDRFab!C2195" display="Fabricated Tee Wye HHH" xr:uid="{00000000-0004-0000-0A00-000002000000}"/>
    <hyperlink ref="F23" location="SDRFab!C2267" display="Fabricated Tee Wye SHH" xr:uid="{00000000-0004-0000-0A00-000003000000}"/>
    <hyperlink ref="F24" location="SDRFab!C2340" display="Fabricated Double Tee Wye HHHH" xr:uid="{00000000-0004-0000-0A00-000004000000}"/>
    <hyperlink ref="F26" location="SDRFab!C2147" display="Fabricated Cross HHHH" xr:uid="{00000000-0004-0000-0A00-000005000000}"/>
    <hyperlink ref="F33" location="SDRFab!C2464" display="Fabricated Wye HHH" xr:uid="{00000000-0004-0000-0A00-000006000000}"/>
    <hyperlink ref="F39" location="SDRFab!C2536" display="Fabricated Wye HHS" xr:uid="{00000000-0004-0000-0A00-000007000000}"/>
    <hyperlink ref="F44" location="SDRFab!C2609" display="Fabricated Double Wye HHHH" xr:uid="{00000000-0004-0000-0A00-000008000000}"/>
    <hyperlink ref="F59" location="SDRFab!C2683" display="Fabricated Fitting Cleanout (S x FIPT)" xr:uid="{00000000-0004-0000-0A00-000009000000}"/>
    <hyperlink ref="F63" location="SDRFab!C2689" display="Fabricated Female Adapter (SH x FIPT)" xr:uid="{00000000-0004-0000-0A00-00000A000000}"/>
    <hyperlink ref="F66" location="SDRFab!C2696" display="Fabricated Adapter - Sewer by IPS H x H" xr:uid="{00000000-0004-0000-0A00-00000B000000}"/>
    <hyperlink ref="F67" location="SDRFab!C2706" display="Fabricated Adapter - F/M" xr:uid="{00000000-0004-0000-0A00-00000C000000}"/>
    <hyperlink ref="F79" location="SDRFab!C2718" display="Fabricated 11.25° Bend HH &amp; HS" xr:uid="{00000000-0004-0000-0A00-00000D000000}"/>
    <hyperlink ref="F86" location="SDRFab!C2742" display="Fabricated 22.5° Bend HS &amp; HH" xr:uid="{00000000-0004-0000-0A00-00000E000000}"/>
    <hyperlink ref="F87" location="SDRFab!C2762" display="Fabricated 30° Bend HH &amp; HS" xr:uid="{00000000-0004-0000-0A00-00000F000000}"/>
    <hyperlink ref="F94" location="SDRFab!C2786" display="Fabricated 45° Bend HH &amp; HS" xr:uid="{00000000-0004-0000-0A00-000010000000}"/>
    <hyperlink ref="F106" location="SDRFab!C2806" display="Fabricated 90° Bend HH &amp; HS" xr:uid="{00000000-0004-0000-0A00-000011000000}"/>
    <hyperlink ref="F110" location="SDRFab!C2825" display="Fabricated Cap" xr:uid="{00000000-0004-0000-0A00-000012000000}"/>
    <hyperlink ref="F111" location="SDRFab!C2835" display="Fabricated Permanent Plug" xr:uid="{00000000-0004-0000-0A00-000013000000}"/>
    <hyperlink ref="F115" location="SDRFab!C2847" display="Fabricated Cleanout Threaded Raised Plug" xr:uid="{00000000-0004-0000-0A00-000014000000}"/>
    <hyperlink ref="F122" location="SDRFab!C2853" display="Fabricated Increaser Coupling Concentric HH" xr:uid="{00000000-0004-0000-0A00-000015000000}"/>
    <hyperlink ref="F134" location="SDRFab!C2918" display="Fabricated Reducer Bushing Concentric SH" xr:uid="{00000000-0004-0000-0A00-000016000000}"/>
    <hyperlink ref="F135" location="SDRFab!C2983" display="Fabricated Reducer Coupling Eccentric HH" xr:uid="{00000000-0004-0000-0A00-000017000000}"/>
    <hyperlink ref="F145" location="SDRFab!C3049" display="Fabricated Flge - VStn - Flge X Fem 150# BP x SDR 35" xr:uid="{00000000-0004-0000-0A00-000018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9" tint="-0.249977111117893"/>
    <pageSetUpPr fitToPage="1"/>
  </sheetPr>
  <dimension ref="A1:O616"/>
  <sheetViews>
    <sheetView showGridLines="0" zoomScaleNormal="100" workbookViewId="0">
      <pane ySplit="7" topLeftCell="A8" activePane="bottomLeft" state="frozen"/>
      <selection activeCell="L26" sqref="L26"/>
      <selection pane="bottomLeft" activeCell="L26" sqref="L26"/>
    </sheetView>
  </sheetViews>
  <sheetFormatPr defaultColWidth="0" defaultRowHeight="14.4" zeroHeight="1" x14ac:dyDescent="0.3"/>
  <cols>
    <col min="1" max="1" width="1.88671875" style="28" customWidth="1"/>
    <col min="2" max="2" width="8.109375" style="52" customWidth="1"/>
    <col min="3" max="3" width="9.109375" style="52" customWidth="1"/>
    <col min="4" max="4" width="12.44140625" style="70" bestFit="1" customWidth="1"/>
    <col min="5" max="5" width="13.5546875" style="109" customWidth="1"/>
    <col min="6" max="6" width="48.109375" style="75" customWidth="1"/>
    <col min="7" max="7" width="8.44140625" style="70" customWidth="1"/>
    <col min="8" max="8" width="8.5546875" style="314" bestFit="1" customWidth="1"/>
    <col min="9" max="9" width="4.109375" style="314" bestFit="1" customWidth="1"/>
    <col min="10" max="10" width="9.5546875" style="38" bestFit="1" customWidth="1"/>
    <col min="11" max="11" width="10.44140625" style="38" customWidth="1"/>
    <col min="12" max="12" width="9.5546875" style="51" customWidth="1"/>
    <col min="13" max="13" width="1.44140625" style="314" customWidth="1"/>
    <col min="14" max="14" width="14.44140625" style="51" bestFit="1" customWidth="1"/>
    <col min="15" max="15" width="2.109375" style="8" customWidth="1"/>
    <col min="16" max="16384" width="9.109375" style="8" hidden="1"/>
  </cols>
  <sheetData>
    <row r="1" spans="1:14" ht="18" x14ac:dyDescent="0.35">
      <c r="F1" s="430" t="s">
        <v>5762</v>
      </c>
      <c r="G1" s="430"/>
      <c r="H1" s="430"/>
      <c r="I1" s="430"/>
      <c r="M1" s="51"/>
    </row>
    <row r="2" spans="1:14" ht="15.6" x14ac:dyDescent="0.3">
      <c r="D2" s="110"/>
      <c r="E2" s="111"/>
      <c r="K2" s="416" t="s">
        <v>5772</v>
      </c>
      <c r="L2" s="416"/>
      <c r="M2" s="51"/>
    </row>
    <row r="3" spans="1:14" x14ac:dyDescent="0.3">
      <c r="D3" s="51"/>
      <c r="E3" s="41"/>
      <c r="K3" s="416"/>
      <c r="L3" s="416"/>
      <c r="M3" s="51"/>
    </row>
    <row r="4" spans="1:14" x14ac:dyDescent="0.3">
      <c r="E4" s="112" t="s">
        <v>11146</v>
      </c>
      <c r="F4" s="60" t="s">
        <v>11145</v>
      </c>
      <c r="G4" s="304"/>
      <c r="H4" s="304"/>
      <c r="I4" s="307"/>
      <c r="K4" s="55"/>
      <c r="L4" s="8"/>
      <c r="M4" s="51"/>
    </row>
    <row r="5" spans="1:14" x14ac:dyDescent="0.3">
      <c r="F5" s="62" t="s">
        <v>11142</v>
      </c>
      <c r="G5" s="303"/>
      <c r="H5" s="303"/>
      <c r="I5" s="308"/>
      <c r="K5" s="55"/>
      <c r="L5" s="8"/>
      <c r="M5" s="51"/>
    </row>
    <row r="6" spans="1:14" x14ac:dyDescent="0.3">
      <c r="K6" s="55"/>
      <c r="L6" s="8"/>
      <c r="M6" s="51"/>
    </row>
    <row r="7" spans="1:14" ht="36" customHeight="1" thickBot="1" x14ac:dyDescent="0.35"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</row>
    <row r="8" spans="1:14" s="52" customFormat="1" x14ac:dyDescent="0.3">
      <c r="A8" s="29" t="str">
        <f>IF(L8&gt;0,COUNT($A$7:A7)+COUNT(DWV!$A$8:$A$300)+COUNT('Large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8" s="420"/>
      <c r="C8" s="421"/>
      <c r="D8" s="7" t="s">
        <v>5032</v>
      </c>
      <c r="E8" s="7">
        <v>22564412</v>
      </c>
      <c r="F8" s="113" t="s">
        <v>10844</v>
      </c>
      <c r="G8" s="7">
        <v>2</v>
      </c>
      <c r="H8" s="7" t="s">
        <v>6049</v>
      </c>
      <c r="I8" s="7"/>
      <c r="J8" s="114">
        <v>496.6</v>
      </c>
      <c r="K8" s="230">
        <f>ROUND(J8*Order_Quote!$L$11,4)</f>
        <v>0</v>
      </c>
      <c r="L8" s="241"/>
      <c r="M8" s="310"/>
      <c r="N8" s="187">
        <f t="shared" ref="N8:N26" si="0">L8/G8</f>
        <v>0</v>
      </c>
    </row>
    <row r="9" spans="1:14" s="52" customFormat="1" x14ac:dyDescent="0.3">
      <c r="A9" s="29" t="str">
        <f>IF(L9&gt;0,COUNT($A$7:A8)+COUNT(DWV!$A$8:$A$300)+COUNT('Large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9" s="424"/>
      <c r="C9" s="425"/>
      <c r="D9" s="7" t="s">
        <v>5033</v>
      </c>
      <c r="E9" s="7">
        <v>22564420</v>
      </c>
      <c r="F9" s="113" t="s">
        <v>10845</v>
      </c>
      <c r="G9" s="7">
        <v>2</v>
      </c>
      <c r="H9" s="7" t="s">
        <v>6049</v>
      </c>
      <c r="I9" s="7"/>
      <c r="J9" s="114">
        <v>496.6</v>
      </c>
      <c r="K9" s="230">
        <f>ROUND(J9*Order_Quote!$L$11,4)</f>
        <v>0</v>
      </c>
      <c r="L9" s="242"/>
      <c r="M9" s="310"/>
      <c r="N9" s="187">
        <f t="shared" si="0"/>
        <v>0</v>
      </c>
    </row>
    <row r="10" spans="1:14" s="52" customFormat="1" x14ac:dyDescent="0.3">
      <c r="A10" s="29" t="str">
        <f>IF(L10&gt;0,COUNT($A$7:A9)+COUNT(DWV!$A$8:$A$300)+COUNT('Large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0" s="424"/>
      <c r="C10" s="425"/>
      <c r="D10" s="7" t="s">
        <v>5034</v>
      </c>
      <c r="E10" s="7">
        <v>22564439</v>
      </c>
      <c r="F10" s="113" t="s">
        <v>10846</v>
      </c>
      <c r="G10" s="7">
        <v>3</v>
      </c>
      <c r="H10" s="7" t="s">
        <v>6049</v>
      </c>
      <c r="I10" s="7"/>
      <c r="J10" s="114">
        <v>496.6</v>
      </c>
      <c r="K10" s="230">
        <f>ROUND(J10*Order_Quote!$L$11,4)</f>
        <v>0</v>
      </c>
      <c r="L10" s="242"/>
      <c r="M10" s="310"/>
      <c r="N10" s="187">
        <f t="shared" si="0"/>
        <v>0</v>
      </c>
    </row>
    <row r="11" spans="1:14" s="52" customFormat="1" x14ac:dyDescent="0.3">
      <c r="A11" s="29" t="str">
        <f>IF(L11&gt;0,COUNT($A$7:A10)+COUNT(DWV!$A$8:$A$300)+COUNT('Large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1" s="424"/>
      <c r="C11" s="425"/>
      <c r="D11" s="7" t="s">
        <v>5035</v>
      </c>
      <c r="E11" s="7">
        <v>22564447</v>
      </c>
      <c r="F11" s="113" t="s">
        <v>10847</v>
      </c>
      <c r="G11" s="7">
        <v>2</v>
      </c>
      <c r="H11" s="7" t="s">
        <v>6049</v>
      </c>
      <c r="I11" s="7"/>
      <c r="J11" s="114">
        <v>773.42</v>
      </c>
      <c r="K11" s="230">
        <f>ROUND(J11*Order_Quote!$L$11,4)</f>
        <v>0</v>
      </c>
      <c r="L11" s="242"/>
      <c r="M11" s="310"/>
      <c r="N11" s="187">
        <f t="shared" si="0"/>
        <v>0</v>
      </c>
    </row>
    <row r="12" spans="1:14" s="52" customFormat="1" x14ac:dyDescent="0.3">
      <c r="A12" s="29" t="str">
        <f>IF(L12&gt;0,COUNT($A$7:A11)+COUNT(DWV!$A$8:$A$300)+COUNT('Large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2" s="424"/>
      <c r="C12" s="425"/>
      <c r="D12" s="7" t="s">
        <v>5036</v>
      </c>
      <c r="E12" s="7">
        <v>22564455</v>
      </c>
      <c r="F12" s="113" t="s">
        <v>10848</v>
      </c>
      <c r="G12" s="7">
        <v>4</v>
      </c>
      <c r="H12" s="7" t="s">
        <v>6049</v>
      </c>
      <c r="I12" s="7"/>
      <c r="J12" s="114">
        <v>773.42</v>
      </c>
      <c r="K12" s="230">
        <f>ROUND(J12*Order_Quote!$L$11,4)</f>
        <v>0</v>
      </c>
      <c r="L12" s="242"/>
      <c r="M12" s="310"/>
      <c r="N12" s="187">
        <f t="shared" si="0"/>
        <v>0</v>
      </c>
    </row>
    <row r="13" spans="1:14" s="52" customFormat="1" x14ac:dyDescent="0.3">
      <c r="A13" s="29" t="str">
        <f>IF(L13&gt;0,COUNT($A$7:A12)+COUNT(DWV!$A$8:$A$300)+COUNT('Large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3" s="422"/>
      <c r="C13" s="423"/>
      <c r="D13" s="7" t="s">
        <v>5037</v>
      </c>
      <c r="E13" s="7">
        <v>22564463</v>
      </c>
      <c r="F13" s="113" t="s">
        <v>10849</v>
      </c>
      <c r="G13" s="7">
        <v>4</v>
      </c>
      <c r="H13" s="7" t="s">
        <v>6049</v>
      </c>
      <c r="I13" s="7"/>
      <c r="J13" s="114">
        <v>773.42</v>
      </c>
      <c r="K13" s="230">
        <f>ROUND(J13*Order_Quote!$L$11,4)</f>
        <v>0</v>
      </c>
      <c r="L13" s="242"/>
      <c r="M13" s="310"/>
      <c r="N13" s="187">
        <f t="shared" si="0"/>
        <v>0</v>
      </c>
    </row>
    <row r="14" spans="1:14" s="52" customFormat="1" x14ac:dyDescent="0.3">
      <c r="A14" s="29" t="str">
        <f>IF(L14&gt;0,COUNT($A$7:A13)+COUNT(DWV!$A$8:$A$300)+COUNT('Large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4" s="420"/>
      <c r="C14" s="421"/>
      <c r="D14" s="7" t="s">
        <v>5038</v>
      </c>
      <c r="E14" s="7">
        <v>22564471</v>
      </c>
      <c r="F14" s="113" t="s">
        <v>10759</v>
      </c>
      <c r="G14" s="7">
        <v>5</v>
      </c>
      <c r="H14" s="7" t="s">
        <v>6049</v>
      </c>
      <c r="I14" s="7"/>
      <c r="J14" s="114">
        <v>31.75</v>
      </c>
      <c r="K14" s="230">
        <f>ROUND(J14*Order_Quote!$L$11,4)</f>
        <v>0</v>
      </c>
      <c r="L14" s="242"/>
      <c r="M14" s="310"/>
      <c r="N14" s="187">
        <f t="shared" si="0"/>
        <v>0</v>
      </c>
    </row>
    <row r="15" spans="1:14" s="52" customFormat="1" x14ac:dyDescent="0.3">
      <c r="A15" s="29" t="str">
        <f>IF(L15&gt;0,COUNT($A$7:A14)+COUNT(DWV!$A$8:$A$300)+COUNT('Large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5" s="424"/>
      <c r="C15" s="425"/>
      <c r="D15" s="7" t="s">
        <v>5039</v>
      </c>
      <c r="E15" s="7">
        <v>22564684</v>
      </c>
      <c r="F15" s="113" t="s">
        <v>10850</v>
      </c>
      <c r="G15" s="7">
        <v>1</v>
      </c>
      <c r="H15" s="7" t="s">
        <v>6049</v>
      </c>
      <c r="I15" s="7"/>
      <c r="J15" s="114">
        <v>227.15</v>
      </c>
      <c r="K15" s="230">
        <f>ROUND(J15*Order_Quote!$L$11,4)</f>
        <v>0</v>
      </c>
      <c r="L15" s="242"/>
      <c r="M15" s="310"/>
      <c r="N15" s="187">
        <f t="shared" si="0"/>
        <v>0</v>
      </c>
    </row>
    <row r="16" spans="1:14" s="52" customFormat="1" x14ac:dyDescent="0.3">
      <c r="A16" s="29" t="str">
        <f>IF(L16&gt;0,COUNT($A$7:A15)+COUNT(DWV!$A$8:$A$300)+COUNT('Large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6" s="424"/>
      <c r="C16" s="425"/>
      <c r="D16" s="7" t="s">
        <v>5040</v>
      </c>
      <c r="E16" s="7">
        <v>22564692</v>
      </c>
      <c r="F16" s="113" t="s">
        <v>10851</v>
      </c>
      <c r="G16" s="7">
        <v>1</v>
      </c>
      <c r="H16" s="7" t="s">
        <v>6049</v>
      </c>
      <c r="I16" s="7"/>
      <c r="J16" s="114">
        <v>227.15</v>
      </c>
      <c r="K16" s="230">
        <f>ROUND(J16*Order_Quote!$L$11,4)</f>
        <v>0</v>
      </c>
      <c r="L16" s="242"/>
      <c r="M16" s="310"/>
      <c r="N16" s="187">
        <f t="shared" si="0"/>
        <v>0</v>
      </c>
    </row>
    <row r="17" spans="1:14" s="52" customFormat="1" x14ac:dyDescent="0.3">
      <c r="A17" s="29" t="str">
        <f>IF(L17&gt;0,COUNT($A$7:A16)+COUNT(DWV!$A$8:$A$300)+COUNT('Large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7" s="424"/>
      <c r="C17" s="425"/>
      <c r="D17" s="7" t="s">
        <v>5041</v>
      </c>
      <c r="E17" s="7">
        <v>22564706</v>
      </c>
      <c r="F17" s="113" t="s">
        <v>10852</v>
      </c>
      <c r="G17" s="7">
        <v>1</v>
      </c>
      <c r="H17" s="7" t="s">
        <v>6049</v>
      </c>
      <c r="I17" s="7"/>
      <c r="J17" s="114">
        <v>227.15</v>
      </c>
      <c r="K17" s="230">
        <f>ROUND(J17*Order_Quote!$L$11,4)</f>
        <v>0</v>
      </c>
      <c r="L17" s="242"/>
      <c r="M17" s="310"/>
      <c r="N17" s="187">
        <f t="shared" si="0"/>
        <v>0</v>
      </c>
    </row>
    <row r="18" spans="1:14" s="52" customFormat="1" x14ac:dyDescent="0.3">
      <c r="A18" s="29" t="str">
        <f>IF(L18&gt;0,COUNT($A$7:A17)+COUNT(DWV!$A$8:$A$300)+COUNT('Large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8" s="424"/>
      <c r="C18" s="425"/>
      <c r="D18" s="7" t="s">
        <v>5042</v>
      </c>
      <c r="E18" s="7">
        <v>22564714</v>
      </c>
      <c r="F18" s="113" t="s">
        <v>10853</v>
      </c>
      <c r="G18" s="7">
        <v>2</v>
      </c>
      <c r="H18" s="7" t="s">
        <v>6049</v>
      </c>
      <c r="I18" s="7"/>
      <c r="J18" s="114">
        <v>244.91</v>
      </c>
      <c r="K18" s="230">
        <f>ROUND(J18*Order_Quote!$L$11,4)</f>
        <v>0</v>
      </c>
      <c r="L18" s="242"/>
      <c r="M18" s="310"/>
      <c r="N18" s="187">
        <f t="shared" si="0"/>
        <v>0</v>
      </c>
    </row>
    <row r="19" spans="1:14" s="52" customFormat="1" x14ac:dyDescent="0.3">
      <c r="A19" s="29" t="str">
        <f>IF(L19&gt;0,COUNT($A$7:A18)+COUNT(DWV!$A$8:$A$300)+COUNT('Large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19" s="424"/>
      <c r="C19" s="425"/>
      <c r="D19" s="7" t="s">
        <v>5043</v>
      </c>
      <c r="E19" s="7">
        <v>22564722</v>
      </c>
      <c r="F19" s="113" t="s">
        <v>10854</v>
      </c>
      <c r="G19" s="7">
        <v>2</v>
      </c>
      <c r="H19" s="7" t="s">
        <v>6049</v>
      </c>
      <c r="I19" s="7"/>
      <c r="J19" s="114">
        <v>244.91</v>
      </c>
      <c r="K19" s="230">
        <f>ROUND(J19*Order_Quote!$L$11,4)</f>
        <v>0</v>
      </c>
      <c r="L19" s="242"/>
      <c r="M19" s="310"/>
      <c r="N19" s="187">
        <f t="shared" si="0"/>
        <v>0</v>
      </c>
    </row>
    <row r="20" spans="1:14" s="52" customFormat="1" x14ac:dyDescent="0.3">
      <c r="A20" s="29" t="str">
        <f>IF(L20&gt;0,COUNT($A$7:A19)+COUNT(DWV!$A$8:$A$300)+COUNT('Large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0" s="422"/>
      <c r="C20" s="423"/>
      <c r="D20" s="7" t="s">
        <v>5044</v>
      </c>
      <c r="E20" s="7">
        <v>22564730</v>
      </c>
      <c r="F20" s="113" t="s">
        <v>10855</v>
      </c>
      <c r="G20" s="7">
        <v>2</v>
      </c>
      <c r="H20" s="7" t="s">
        <v>6049</v>
      </c>
      <c r="I20" s="7"/>
      <c r="J20" s="114">
        <v>244.91</v>
      </c>
      <c r="K20" s="230">
        <f>ROUND(J20*Order_Quote!$L$11,4)</f>
        <v>0</v>
      </c>
      <c r="L20" s="242"/>
      <c r="M20" s="310"/>
      <c r="N20" s="187">
        <f t="shared" si="0"/>
        <v>0</v>
      </c>
    </row>
    <row r="21" spans="1:14" s="52" customFormat="1" x14ac:dyDescent="0.3">
      <c r="A21" s="29" t="str">
        <f>IF(L21&gt;0,COUNT($A$7:A20)+COUNT(DWV!$A$8:$A$300)+COUNT('Large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1" s="420"/>
      <c r="C21" s="421"/>
      <c r="D21" s="7" t="s">
        <v>5388</v>
      </c>
      <c r="E21" s="7">
        <v>22564951</v>
      </c>
      <c r="F21" s="113" t="s">
        <v>10856</v>
      </c>
      <c r="G21" s="7">
        <v>1</v>
      </c>
      <c r="H21" s="7" t="s">
        <v>6049</v>
      </c>
      <c r="I21" s="7"/>
      <c r="J21" s="114">
        <v>227.15</v>
      </c>
      <c r="K21" s="230">
        <f>ROUND(J21*Order_Quote!$L$11,4)</f>
        <v>0</v>
      </c>
      <c r="L21" s="242"/>
      <c r="M21" s="310"/>
      <c r="N21" s="187">
        <f t="shared" si="0"/>
        <v>0</v>
      </c>
    </row>
    <row r="22" spans="1:14" s="52" customFormat="1" x14ac:dyDescent="0.3">
      <c r="A22" s="29" t="str">
        <f>IF(L22&gt;0,COUNT($A$7:A21)+COUNT(DWV!$A$8:$A$300)+COUNT('Large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2" s="424"/>
      <c r="C22" s="425"/>
      <c r="D22" s="7" t="s">
        <v>5389</v>
      </c>
      <c r="E22" s="7">
        <v>22564960</v>
      </c>
      <c r="F22" s="113" t="s">
        <v>10857</v>
      </c>
      <c r="G22" s="7">
        <v>1</v>
      </c>
      <c r="H22" s="7" t="s">
        <v>6049</v>
      </c>
      <c r="I22" s="7"/>
      <c r="J22" s="114">
        <v>227.15</v>
      </c>
      <c r="K22" s="230">
        <f>ROUND(J22*Order_Quote!$L$11,4)</f>
        <v>0</v>
      </c>
      <c r="L22" s="242"/>
      <c r="M22" s="310"/>
      <c r="N22" s="187">
        <f t="shared" si="0"/>
        <v>0</v>
      </c>
    </row>
    <row r="23" spans="1:14" s="52" customFormat="1" x14ac:dyDescent="0.3">
      <c r="A23" s="29" t="str">
        <f>IF(L23&gt;0,COUNT($A$7:A22)+COUNT(DWV!$A$8:$A$300)+COUNT('Large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3" s="424"/>
      <c r="C23" s="425"/>
      <c r="D23" s="7" t="s">
        <v>5390</v>
      </c>
      <c r="E23" s="7">
        <v>22564978</v>
      </c>
      <c r="F23" s="113" t="s">
        <v>10858</v>
      </c>
      <c r="G23" s="7">
        <v>1</v>
      </c>
      <c r="H23" s="7" t="s">
        <v>6049</v>
      </c>
      <c r="I23" s="7"/>
      <c r="J23" s="114">
        <v>227.15</v>
      </c>
      <c r="K23" s="230">
        <f>ROUND(J23*Order_Quote!$L$11,4)</f>
        <v>0</v>
      </c>
      <c r="L23" s="242"/>
      <c r="M23" s="310"/>
      <c r="N23" s="187">
        <f t="shared" si="0"/>
        <v>0</v>
      </c>
    </row>
    <row r="24" spans="1:14" s="52" customFormat="1" x14ac:dyDescent="0.3">
      <c r="A24" s="29" t="str">
        <f>IF(L24&gt;0,COUNT($A$7:A23)+COUNT(DWV!$A$8:$A$300)+COUNT('Large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4" s="424"/>
      <c r="C24" s="425"/>
      <c r="D24" s="7" t="s">
        <v>5391</v>
      </c>
      <c r="E24" s="7">
        <v>22564986</v>
      </c>
      <c r="F24" s="113" t="s">
        <v>10859</v>
      </c>
      <c r="G24" s="7">
        <v>1</v>
      </c>
      <c r="H24" s="7" t="s">
        <v>6049</v>
      </c>
      <c r="I24" s="7"/>
      <c r="J24" s="114">
        <v>244.91</v>
      </c>
      <c r="K24" s="230">
        <f>ROUND(J24*Order_Quote!$L$11,4)</f>
        <v>0</v>
      </c>
      <c r="L24" s="242"/>
      <c r="M24" s="310"/>
      <c r="N24" s="187">
        <f t="shared" si="0"/>
        <v>0</v>
      </c>
    </row>
    <row r="25" spans="1:14" s="52" customFormat="1" x14ac:dyDescent="0.3">
      <c r="A25" s="29" t="str">
        <f>IF(L25&gt;0,COUNT($A$7:A24)+COUNT(DWV!$A$8:$A$300)+COUNT('Large Dia. DWV'!$A$8:$A$121)+COUNT('SCH40'!$A$8:$A$601)+COUNT('Large Dia. SCH40'!$A$8:$A$34)+COUNT('SDR26'!$A$8:$A$118)+COUNT(SDR35G!$A$8:$A$226)+COUNT(SDR35SW!$A$8:$A$177)+COUNT('DWV G'!$A$8:$A$240)+COUNT('2'!$A$8:$A$522)+1,"")</f>
        <v/>
      </c>
      <c r="B25" s="424"/>
      <c r="C25" s="425"/>
      <c r="D25" s="7" t="s">
        <v>5392</v>
      </c>
      <c r="E25" s="7">
        <v>22564994</v>
      </c>
      <c r="F25" s="113" t="s">
        <v>10860</v>
      </c>
      <c r="G25" s="7">
        <v>1</v>
      </c>
      <c r="H25" s="7" t="s">
        <v>6049</v>
      </c>
      <c r="I25" s="7"/>
      <c r="J25" s="114">
        <v>244.91</v>
      </c>
      <c r="K25" s="230">
        <f>ROUND(J25*Order_Quote!$L$11,4)</f>
        <v>0</v>
      </c>
      <c r="L25" s="242"/>
      <c r="M25" s="310"/>
      <c r="N25" s="187">
        <f t="shared" si="0"/>
        <v>0</v>
      </c>
    </row>
    <row r="26" spans="1:14" s="52" customFormat="1" ht="15" thickBot="1" x14ac:dyDescent="0.35">
      <c r="A26" s="29" t="str">
        <f>IF(L26&gt;0,COUNT($A$7:A25)+COUNT(DWV!$A$8:$A$300)+COUNT('Large Dia. DWV'!$A$8:$A$121)+COUNT('SCH40'!$A$8:$A$602)+COUNT('Large Dia. SCH40'!$A$8:$A$34)+COUNT('SDR26'!$A$8:$A$118)+COUNT(SDR35G!$A$8:$A$226)+COUNT(SDR35SW!$A$8:$A$177)+COUNT('DWV G'!$A$8:$A$240)+COUNT('2'!$A$8:$A$522)+1,"")</f>
        <v/>
      </c>
      <c r="B26" s="422"/>
      <c r="C26" s="423"/>
      <c r="D26" s="7" t="s">
        <v>5393</v>
      </c>
      <c r="E26" s="7">
        <v>22565001</v>
      </c>
      <c r="F26" s="113" t="s">
        <v>10861</v>
      </c>
      <c r="G26" s="7">
        <v>1</v>
      </c>
      <c r="H26" s="7" t="s">
        <v>6049</v>
      </c>
      <c r="I26" s="7"/>
      <c r="J26" s="114">
        <v>244.91</v>
      </c>
      <c r="K26" s="230">
        <f>ROUND(J26*Order_Quote!$L$11,4)</f>
        <v>0</v>
      </c>
      <c r="L26" s="245"/>
      <c r="M26" s="310"/>
      <c r="N26" s="187">
        <f t="shared" si="0"/>
        <v>0</v>
      </c>
    </row>
    <row r="27" spans="1:14" s="52" customFormat="1" x14ac:dyDescent="0.3">
      <c r="A27" s="29">
        <f>MAX(A8:A26)+1</f>
        <v>1</v>
      </c>
      <c r="B27" s="70"/>
      <c r="C27" s="70"/>
      <c r="D27" s="70"/>
      <c r="E27" s="70"/>
      <c r="F27" s="75"/>
      <c r="G27" s="70"/>
      <c r="H27" s="314"/>
      <c r="I27" s="314"/>
      <c r="J27" s="38"/>
      <c r="K27" s="38"/>
      <c r="L27" s="70"/>
      <c r="M27" s="314"/>
      <c r="N27" s="115"/>
    </row>
    <row r="28" spans="1:14" s="52" customFormat="1" hidden="1" x14ac:dyDescent="0.3">
      <c r="A28" s="28"/>
      <c r="D28" s="70"/>
      <c r="E28" s="109"/>
      <c r="F28" s="75"/>
      <c r="G28" s="70"/>
      <c r="H28" s="314"/>
      <c r="I28" s="314"/>
      <c r="J28" s="38"/>
      <c r="K28" s="38"/>
      <c r="L28" s="51"/>
      <c r="M28" s="314"/>
      <c r="N28" s="51"/>
    </row>
    <row r="29" spans="1:14" s="52" customFormat="1" hidden="1" x14ac:dyDescent="0.3">
      <c r="A29" s="28"/>
      <c r="D29" s="70"/>
      <c r="E29" s="109"/>
      <c r="F29" s="75"/>
      <c r="G29" s="70"/>
      <c r="H29" s="314"/>
      <c r="I29" s="314"/>
      <c r="J29" s="38"/>
      <c r="K29" s="38"/>
      <c r="L29" s="51"/>
      <c r="M29" s="314"/>
      <c r="N29" s="51"/>
    </row>
    <row r="30" spans="1:14" s="52" customFormat="1" hidden="1" x14ac:dyDescent="0.3">
      <c r="A30" s="28"/>
      <c r="D30" s="70"/>
      <c r="E30" s="109"/>
      <c r="F30" s="75"/>
      <c r="G30" s="70"/>
      <c r="H30" s="314"/>
      <c r="I30" s="314"/>
      <c r="J30" s="38"/>
      <c r="K30" s="38"/>
      <c r="L30" s="51"/>
      <c r="M30" s="314"/>
      <c r="N30" s="51"/>
    </row>
    <row r="31" spans="1:14" s="52" customFormat="1" hidden="1" x14ac:dyDescent="0.3">
      <c r="A31" s="28"/>
      <c r="D31" s="70"/>
      <c r="E31" s="109"/>
      <c r="F31" s="75"/>
      <c r="G31" s="70"/>
      <c r="H31" s="314"/>
      <c r="I31" s="314"/>
      <c r="J31" s="38"/>
      <c r="K31" s="38"/>
      <c r="L31" s="51"/>
      <c r="M31" s="314"/>
      <c r="N31" s="51"/>
    </row>
    <row r="32" spans="1:14" s="52" customFormat="1" hidden="1" x14ac:dyDescent="0.3">
      <c r="A32" s="28"/>
      <c r="D32" s="70"/>
      <c r="E32" s="109"/>
      <c r="F32" s="75"/>
      <c r="G32" s="70"/>
      <c r="H32" s="314"/>
      <c r="I32" s="314"/>
      <c r="J32" s="38"/>
      <c r="K32" s="38"/>
      <c r="L32" s="51"/>
      <c r="M32" s="314"/>
      <c r="N32" s="51"/>
    </row>
    <row r="33" spans="1:14" s="52" customFormat="1" hidden="1" x14ac:dyDescent="0.3">
      <c r="A33" s="28"/>
      <c r="D33" s="70"/>
      <c r="E33" s="109"/>
      <c r="F33" s="75"/>
      <c r="G33" s="70"/>
      <c r="H33" s="314"/>
      <c r="I33" s="314"/>
      <c r="J33" s="38"/>
      <c r="K33" s="38"/>
      <c r="L33" s="51"/>
      <c r="M33" s="314"/>
      <c r="N33" s="51"/>
    </row>
    <row r="34" spans="1:14" s="52" customFormat="1" hidden="1" x14ac:dyDescent="0.3">
      <c r="A34" s="28"/>
      <c r="D34" s="70"/>
      <c r="E34" s="109"/>
      <c r="F34" s="75"/>
      <c r="G34" s="70"/>
      <c r="H34" s="314"/>
      <c r="I34" s="314"/>
      <c r="J34" s="38"/>
      <c r="K34" s="38"/>
      <c r="L34" s="51"/>
      <c r="M34" s="314"/>
      <c r="N34" s="51"/>
    </row>
    <row r="35" spans="1:14" s="52" customFormat="1" hidden="1" x14ac:dyDescent="0.3">
      <c r="A35" s="28"/>
      <c r="D35" s="70"/>
      <c r="E35" s="109"/>
      <c r="F35" s="75"/>
      <c r="G35" s="70"/>
      <c r="H35" s="314"/>
      <c r="I35" s="314"/>
      <c r="J35" s="38"/>
      <c r="K35" s="38"/>
      <c r="L35" s="51"/>
      <c r="M35" s="314"/>
      <c r="N35" s="51"/>
    </row>
    <row r="36" spans="1:14" s="52" customFormat="1" hidden="1" x14ac:dyDescent="0.3">
      <c r="A36" s="28"/>
      <c r="D36" s="70"/>
      <c r="E36" s="109"/>
      <c r="F36" s="75"/>
      <c r="G36" s="70"/>
      <c r="H36" s="314"/>
      <c r="I36" s="314"/>
      <c r="J36" s="38"/>
      <c r="K36" s="38"/>
      <c r="L36" s="51"/>
      <c r="M36" s="314"/>
      <c r="N36" s="51"/>
    </row>
    <row r="37" spans="1:14" s="52" customFormat="1" hidden="1" x14ac:dyDescent="0.3">
      <c r="A37" s="28"/>
      <c r="D37" s="70"/>
      <c r="E37" s="109"/>
      <c r="F37" s="75"/>
      <c r="G37" s="70"/>
      <c r="H37" s="314"/>
      <c r="I37" s="314"/>
      <c r="J37" s="38"/>
      <c r="K37" s="38"/>
      <c r="L37" s="51"/>
      <c r="M37" s="314"/>
      <c r="N37" s="51"/>
    </row>
    <row r="38" spans="1:14" s="52" customFormat="1" hidden="1" x14ac:dyDescent="0.3">
      <c r="A38" s="28"/>
      <c r="D38" s="70"/>
      <c r="E38" s="109"/>
      <c r="F38" s="75"/>
      <c r="G38" s="70"/>
      <c r="H38" s="314"/>
      <c r="I38" s="314"/>
      <c r="J38" s="38"/>
      <c r="K38" s="38"/>
      <c r="L38" s="51"/>
      <c r="M38" s="314"/>
      <c r="N38" s="51"/>
    </row>
    <row r="39" spans="1:14" s="52" customFormat="1" hidden="1" x14ac:dyDescent="0.3">
      <c r="A39" s="28"/>
      <c r="D39" s="70"/>
      <c r="E39" s="109"/>
      <c r="F39" s="75"/>
      <c r="G39" s="70"/>
      <c r="H39" s="314"/>
      <c r="I39" s="314"/>
      <c r="J39" s="38"/>
      <c r="K39" s="38"/>
      <c r="L39" s="51"/>
      <c r="M39" s="314"/>
      <c r="N39" s="51"/>
    </row>
    <row r="40" spans="1:14" s="99" customFormat="1" hidden="1" x14ac:dyDescent="0.3">
      <c r="A40" s="28"/>
      <c r="B40" s="52"/>
      <c r="C40" s="52"/>
      <c r="D40" s="70"/>
      <c r="E40" s="109"/>
      <c r="F40" s="75"/>
      <c r="G40" s="70"/>
      <c r="H40" s="314"/>
      <c r="I40" s="314"/>
      <c r="J40" s="38"/>
      <c r="K40" s="38"/>
      <c r="L40" s="51"/>
      <c r="M40" s="314"/>
      <c r="N40" s="51"/>
    </row>
    <row r="41" spans="1:14" s="99" customFormat="1" hidden="1" x14ac:dyDescent="0.3">
      <c r="A41" s="28"/>
      <c r="B41" s="52"/>
      <c r="C41" s="52"/>
      <c r="D41" s="70"/>
      <c r="E41" s="109"/>
      <c r="F41" s="75"/>
      <c r="G41" s="70"/>
      <c r="H41" s="314"/>
      <c r="I41" s="314"/>
      <c r="J41" s="38"/>
      <c r="K41" s="38"/>
      <c r="L41" s="51"/>
      <c r="M41" s="314"/>
      <c r="N41" s="51"/>
    </row>
    <row r="42" spans="1:14" s="52" customFormat="1" hidden="1" x14ac:dyDescent="0.3">
      <c r="A42" s="28"/>
      <c r="D42" s="70"/>
      <c r="E42" s="109"/>
      <c r="F42" s="75"/>
      <c r="G42" s="70"/>
      <c r="H42" s="314"/>
      <c r="I42" s="314"/>
      <c r="J42" s="38"/>
      <c r="K42" s="38"/>
      <c r="L42" s="51"/>
      <c r="M42" s="314"/>
      <c r="N42" s="51"/>
    </row>
    <row r="43" spans="1:14" s="52" customFormat="1" hidden="1" x14ac:dyDescent="0.3">
      <c r="A43" s="28"/>
      <c r="D43" s="70"/>
      <c r="E43" s="109"/>
      <c r="F43" s="75"/>
      <c r="G43" s="70"/>
      <c r="H43" s="314"/>
      <c r="I43" s="314"/>
      <c r="J43" s="38"/>
      <c r="K43" s="38"/>
      <c r="L43" s="51"/>
      <c r="M43" s="314"/>
      <c r="N43" s="51"/>
    </row>
    <row r="44" spans="1:14" s="52" customFormat="1" hidden="1" x14ac:dyDescent="0.3">
      <c r="A44" s="28"/>
      <c r="D44" s="70"/>
      <c r="E44" s="109"/>
      <c r="F44" s="75"/>
      <c r="G44" s="70"/>
      <c r="H44" s="314"/>
      <c r="I44" s="314"/>
      <c r="J44" s="38"/>
      <c r="K44" s="38"/>
      <c r="L44" s="51"/>
      <c r="M44" s="314"/>
      <c r="N44" s="51"/>
    </row>
    <row r="45" spans="1:14" s="52" customFormat="1" hidden="1" x14ac:dyDescent="0.3">
      <c r="A45" s="28"/>
      <c r="D45" s="70"/>
      <c r="E45" s="109"/>
      <c r="F45" s="75"/>
      <c r="G45" s="70"/>
      <c r="H45" s="314"/>
      <c r="I45" s="314"/>
      <c r="J45" s="38"/>
      <c r="K45" s="38"/>
      <c r="L45" s="51"/>
      <c r="M45" s="314"/>
      <c r="N45" s="51"/>
    </row>
    <row r="46" spans="1:14" s="52" customFormat="1" hidden="1" x14ac:dyDescent="0.3">
      <c r="A46" s="28"/>
      <c r="D46" s="70"/>
      <c r="E46" s="109"/>
      <c r="F46" s="75"/>
      <c r="G46" s="70"/>
      <c r="H46" s="314"/>
      <c r="I46" s="314"/>
      <c r="J46" s="38"/>
      <c r="K46" s="38"/>
      <c r="L46" s="51"/>
      <c r="M46" s="314"/>
      <c r="N46" s="51"/>
    </row>
    <row r="47" spans="1:14" s="52" customFormat="1" hidden="1" x14ac:dyDescent="0.3">
      <c r="A47" s="28"/>
      <c r="D47" s="70"/>
      <c r="E47" s="109"/>
      <c r="F47" s="75"/>
      <c r="G47" s="70"/>
      <c r="H47" s="314"/>
      <c r="I47" s="314"/>
      <c r="J47" s="38"/>
      <c r="K47" s="38"/>
      <c r="L47" s="51"/>
      <c r="M47" s="314"/>
      <c r="N47" s="51"/>
    </row>
    <row r="48" spans="1:14" s="52" customFormat="1" hidden="1" x14ac:dyDescent="0.3">
      <c r="A48" s="28"/>
      <c r="D48" s="70"/>
      <c r="E48" s="109"/>
      <c r="F48" s="75"/>
      <c r="G48" s="70"/>
      <c r="H48" s="314"/>
      <c r="I48" s="314"/>
      <c r="J48" s="38"/>
      <c r="K48" s="38"/>
      <c r="L48" s="51"/>
      <c r="M48" s="314"/>
      <c r="N48" s="51"/>
    </row>
    <row r="49" spans="1:14" s="52" customFormat="1" hidden="1" x14ac:dyDescent="0.3">
      <c r="A49" s="28"/>
      <c r="D49" s="70"/>
      <c r="E49" s="109"/>
      <c r="F49" s="75"/>
      <c r="G49" s="70"/>
      <c r="H49" s="314"/>
      <c r="I49" s="314"/>
      <c r="J49" s="38"/>
      <c r="K49" s="38"/>
      <c r="L49" s="51"/>
      <c r="M49" s="314"/>
      <c r="N49" s="51"/>
    </row>
    <row r="50" spans="1:14" s="52" customFormat="1" hidden="1" x14ac:dyDescent="0.3">
      <c r="A50" s="28"/>
      <c r="D50" s="70"/>
      <c r="E50" s="109"/>
      <c r="F50" s="75"/>
      <c r="G50" s="70"/>
      <c r="H50" s="314"/>
      <c r="I50" s="314"/>
      <c r="J50" s="38"/>
      <c r="K50" s="38"/>
      <c r="L50" s="51"/>
      <c r="M50" s="314"/>
      <c r="N50" s="51"/>
    </row>
    <row r="51" spans="1:14" s="52" customFormat="1" hidden="1" x14ac:dyDescent="0.3">
      <c r="A51" s="28"/>
      <c r="D51" s="70"/>
      <c r="E51" s="109"/>
      <c r="F51" s="75"/>
      <c r="G51" s="70"/>
      <c r="H51" s="314"/>
      <c r="I51" s="314"/>
      <c r="J51" s="38"/>
      <c r="K51" s="38"/>
      <c r="L51" s="51"/>
      <c r="M51" s="314"/>
      <c r="N51" s="51"/>
    </row>
    <row r="52" spans="1:14" s="52" customFormat="1" hidden="1" x14ac:dyDescent="0.3">
      <c r="A52" s="28"/>
      <c r="D52" s="70"/>
      <c r="E52" s="109"/>
      <c r="F52" s="75"/>
      <c r="G52" s="70"/>
      <c r="H52" s="314"/>
      <c r="I52" s="314"/>
      <c r="J52" s="38"/>
      <c r="K52" s="38"/>
      <c r="L52" s="51"/>
      <c r="M52" s="314"/>
      <c r="N52" s="51"/>
    </row>
    <row r="53" spans="1:14" s="52" customFormat="1" hidden="1" x14ac:dyDescent="0.3">
      <c r="A53" s="28"/>
      <c r="D53" s="70"/>
      <c r="E53" s="109"/>
      <c r="F53" s="75"/>
      <c r="G53" s="70"/>
      <c r="H53" s="314"/>
      <c r="I53" s="314"/>
      <c r="J53" s="38"/>
      <c r="K53" s="38"/>
      <c r="L53" s="51"/>
      <c r="M53" s="314"/>
      <c r="N53" s="51"/>
    </row>
    <row r="54" spans="1:14" s="52" customFormat="1" hidden="1" x14ac:dyDescent="0.3">
      <c r="A54" s="28"/>
      <c r="D54" s="70"/>
      <c r="E54" s="109"/>
      <c r="F54" s="75"/>
      <c r="G54" s="70"/>
      <c r="H54" s="314"/>
      <c r="I54" s="314"/>
      <c r="J54" s="38"/>
      <c r="K54" s="38"/>
      <c r="L54" s="51"/>
      <c r="M54" s="314"/>
      <c r="N54" s="51"/>
    </row>
    <row r="55" spans="1:14" s="52" customFormat="1" hidden="1" x14ac:dyDescent="0.3">
      <c r="A55" s="28"/>
      <c r="D55" s="70"/>
      <c r="E55" s="109"/>
      <c r="F55" s="75"/>
      <c r="G55" s="70"/>
      <c r="H55" s="314"/>
      <c r="I55" s="314"/>
      <c r="J55" s="38"/>
      <c r="K55" s="38"/>
      <c r="L55" s="51"/>
      <c r="M55" s="314"/>
      <c r="N55" s="51"/>
    </row>
    <row r="56" spans="1:14" s="52" customFormat="1" hidden="1" x14ac:dyDescent="0.3">
      <c r="A56" s="28"/>
      <c r="D56" s="70"/>
      <c r="E56" s="109"/>
      <c r="F56" s="75"/>
      <c r="G56" s="70"/>
      <c r="H56" s="314"/>
      <c r="I56" s="314"/>
      <c r="J56" s="38"/>
      <c r="K56" s="38"/>
      <c r="L56" s="51"/>
      <c r="M56" s="314"/>
      <c r="N56" s="51"/>
    </row>
    <row r="57" spans="1:14" s="52" customFormat="1" hidden="1" x14ac:dyDescent="0.3">
      <c r="A57" s="28"/>
      <c r="D57" s="70"/>
      <c r="E57" s="109"/>
      <c r="F57" s="75"/>
      <c r="G57" s="70"/>
      <c r="H57" s="314"/>
      <c r="I57" s="314"/>
      <c r="J57" s="38"/>
      <c r="K57" s="38"/>
      <c r="L57" s="51"/>
      <c r="M57" s="314"/>
      <c r="N57" s="51"/>
    </row>
    <row r="58" spans="1:14" s="52" customFormat="1" hidden="1" x14ac:dyDescent="0.3">
      <c r="A58" s="28"/>
      <c r="D58" s="70"/>
      <c r="E58" s="109"/>
      <c r="F58" s="75"/>
      <c r="G58" s="70"/>
      <c r="H58" s="314"/>
      <c r="I58" s="314"/>
      <c r="J58" s="38"/>
      <c r="K58" s="38"/>
      <c r="L58" s="51"/>
      <c r="M58" s="314"/>
      <c r="N58" s="51"/>
    </row>
    <row r="59" spans="1:14" s="52" customFormat="1" hidden="1" x14ac:dyDescent="0.3">
      <c r="A59" s="28"/>
      <c r="D59" s="70"/>
      <c r="E59" s="109"/>
      <c r="F59" s="75"/>
      <c r="G59" s="70"/>
      <c r="H59" s="314"/>
      <c r="I59" s="314"/>
      <c r="J59" s="38"/>
      <c r="K59" s="38"/>
      <c r="L59" s="51"/>
      <c r="M59" s="314"/>
      <c r="N59" s="51"/>
    </row>
    <row r="60" spans="1:14" s="52" customFormat="1" hidden="1" x14ac:dyDescent="0.3">
      <c r="A60" s="28"/>
      <c r="D60" s="70"/>
      <c r="E60" s="109"/>
      <c r="F60" s="75"/>
      <c r="G60" s="70"/>
      <c r="H60" s="314"/>
      <c r="I60" s="314"/>
      <c r="J60" s="38"/>
      <c r="K60" s="38"/>
      <c r="L60" s="51"/>
      <c r="M60" s="314"/>
      <c r="N60" s="51"/>
    </row>
    <row r="61" spans="1:14" s="52" customFormat="1" hidden="1" x14ac:dyDescent="0.3">
      <c r="A61" s="28"/>
      <c r="D61" s="70"/>
      <c r="E61" s="109"/>
      <c r="F61" s="75"/>
      <c r="G61" s="70"/>
      <c r="H61" s="314"/>
      <c r="I61" s="314"/>
      <c r="J61" s="38"/>
      <c r="K61" s="38"/>
      <c r="L61" s="51"/>
      <c r="M61" s="314"/>
      <c r="N61" s="51"/>
    </row>
    <row r="62" spans="1:14" s="52" customFormat="1" hidden="1" x14ac:dyDescent="0.3">
      <c r="A62" s="28"/>
      <c r="D62" s="70"/>
      <c r="E62" s="109"/>
      <c r="F62" s="75"/>
      <c r="G62" s="70"/>
      <c r="H62" s="314"/>
      <c r="I62" s="314"/>
      <c r="J62" s="38"/>
      <c r="K62" s="38"/>
      <c r="L62" s="51"/>
      <c r="M62" s="314"/>
      <c r="N62" s="51"/>
    </row>
    <row r="63" spans="1:14" s="52" customFormat="1" hidden="1" x14ac:dyDescent="0.3">
      <c r="A63" s="28"/>
      <c r="D63" s="70"/>
      <c r="E63" s="109"/>
      <c r="F63" s="75"/>
      <c r="G63" s="70"/>
      <c r="H63" s="314"/>
      <c r="I63" s="314"/>
      <c r="J63" s="38"/>
      <c r="K63" s="38"/>
      <c r="L63" s="51"/>
      <c r="M63" s="314"/>
      <c r="N63" s="51"/>
    </row>
    <row r="64" spans="1:14" s="52" customFormat="1" hidden="1" x14ac:dyDescent="0.3">
      <c r="A64" s="28"/>
      <c r="D64" s="70"/>
      <c r="E64" s="109"/>
      <c r="F64" s="75"/>
      <c r="G64" s="70"/>
      <c r="H64" s="314"/>
      <c r="I64" s="314"/>
      <c r="J64" s="38"/>
      <c r="K64" s="38"/>
      <c r="L64" s="51"/>
      <c r="M64" s="314"/>
      <c r="N64" s="51"/>
    </row>
    <row r="65" spans="1:14" s="52" customFormat="1" hidden="1" x14ac:dyDescent="0.3">
      <c r="A65" s="28"/>
      <c r="D65" s="70"/>
      <c r="E65" s="109"/>
      <c r="F65" s="75"/>
      <c r="G65" s="70"/>
      <c r="H65" s="314"/>
      <c r="I65" s="314"/>
      <c r="J65" s="38"/>
      <c r="K65" s="38"/>
      <c r="L65" s="51"/>
      <c r="M65" s="314"/>
      <c r="N65" s="51"/>
    </row>
    <row r="66" spans="1:14" s="52" customFormat="1" hidden="1" x14ac:dyDescent="0.3">
      <c r="A66" s="28"/>
      <c r="D66" s="70"/>
      <c r="E66" s="109"/>
      <c r="F66" s="75"/>
      <c r="G66" s="70"/>
      <c r="H66" s="314"/>
      <c r="I66" s="314"/>
      <c r="J66" s="38"/>
      <c r="K66" s="38"/>
      <c r="L66" s="51"/>
      <c r="M66" s="314"/>
      <c r="N66" s="51"/>
    </row>
    <row r="67" spans="1:14" s="52" customFormat="1" hidden="1" x14ac:dyDescent="0.3">
      <c r="A67" s="28"/>
      <c r="D67" s="70"/>
      <c r="E67" s="109"/>
      <c r="F67" s="75"/>
      <c r="G67" s="70"/>
      <c r="H67" s="314"/>
      <c r="I67" s="314"/>
      <c r="J67" s="38"/>
      <c r="K67" s="38"/>
      <c r="L67" s="51"/>
      <c r="M67" s="314"/>
      <c r="N67" s="51"/>
    </row>
    <row r="68" spans="1:14" s="52" customFormat="1" hidden="1" x14ac:dyDescent="0.3">
      <c r="A68" s="28"/>
      <c r="D68" s="70"/>
      <c r="E68" s="109"/>
      <c r="F68" s="75"/>
      <c r="G68" s="70"/>
      <c r="H68" s="314"/>
      <c r="I68" s="314"/>
      <c r="J68" s="38"/>
      <c r="K68" s="38"/>
      <c r="L68" s="51"/>
      <c r="M68" s="314"/>
      <c r="N68" s="51"/>
    </row>
    <row r="69" spans="1:14" s="52" customFormat="1" hidden="1" x14ac:dyDescent="0.3">
      <c r="A69" s="28"/>
      <c r="D69" s="70"/>
      <c r="E69" s="109"/>
      <c r="F69" s="75"/>
      <c r="G69" s="70"/>
      <c r="H69" s="314"/>
      <c r="I69" s="314"/>
      <c r="J69" s="38"/>
      <c r="K69" s="38"/>
      <c r="L69" s="51"/>
      <c r="M69" s="314"/>
      <c r="N69" s="51"/>
    </row>
    <row r="70" spans="1:14" s="52" customFormat="1" hidden="1" x14ac:dyDescent="0.3">
      <c r="A70" s="28"/>
      <c r="D70" s="70"/>
      <c r="E70" s="109"/>
      <c r="F70" s="75"/>
      <c r="G70" s="70"/>
      <c r="H70" s="314"/>
      <c r="I70" s="314"/>
      <c r="J70" s="38"/>
      <c r="K70" s="38"/>
      <c r="L70" s="51"/>
      <c r="M70" s="314"/>
      <c r="N70" s="51"/>
    </row>
    <row r="71" spans="1:14" s="52" customFormat="1" hidden="1" x14ac:dyDescent="0.3">
      <c r="A71" s="28"/>
      <c r="D71" s="70"/>
      <c r="E71" s="109"/>
      <c r="F71" s="75"/>
      <c r="G71" s="70"/>
      <c r="H71" s="314"/>
      <c r="I71" s="314"/>
      <c r="J71" s="38"/>
      <c r="K71" s="38"/>
      <c r="L71" s="51"/>
      <c r="M71" s="314"/>
      <c r="N71" s="51"/>
    </row>
    <row r="72" spans="1:14" s="52" customFormat="1" hidden="1" x14ac:dyDescent="0.3">
      <c r="A72" s="28"/>
      <c r="D72" s="70"/>
      <c r="E72" s="109"/>
      <c r="F72" s="75"/>
      <c r="G72" s="70"/>
      <c r="H72" s="314"/>
      <c r="I72" s="314"/>
      <c r="J72" s="38"/>
      <c r="K72" s="38"/>
      <c r="L72" s="51"/>
      <c r="M72" s="314"/>
      <c r="N72" s="51"/>
    </row>
    <row r="73" spans="1:14" s="52" customFormat="1" hidden="1" x14ac:dyDescent="0.3">
      <c r="A73" s="28"/>
      <c r="D73" s="70"/>
      <c r="E73" s="109"/>
      <c r="F73" s="75"/>
      <c r="G73" s="70"/>
      <c r="H73" s="314"/>
      <c r="I73" s="314"/>
      <c r="J73" s="38"/>
      <c r="K73" s="38"/>
      <c r="L73" s="51"/>
      <c r="M73" s="314"/>
      <c r="N73" s="51"/>
    </row>
    <row r="74" spans="1:14" s="52" customFormat="1" hidden="1" x14ac:dyDescent="0.3">
      <c r="A74" s="28"/>
      <c r="D74" s="70"/>
      <c r="E74" s="109"/>
      <c r="F74" s="75"/>
      <c r="G74" s="70"/>
      <c r="H74" s="314"/>
      <c r="I74" s="314"/>
      <c r="J74" s="38"/>
      <c r="K74" s="38"/>
      <c r="L74" s="51"/>
      <c r="M74" s="314"/>
      <c r="N74" s="51"/>
    </row>
    <row r="75" spans="1:14" s="52" customFormat="1" hidden="1" x14ac:dyDescent="0.3">
      <c r="A75" s="28"/>
      <c r="D75" s="70"/>
      <c r="E75" s="109"/>
      <c r="F75" s="75"/>
      <c r="G75" s="70"/>
      <c r="H75" s="314"/>
      <c r="I75" s="314"/>
      <c r="J75" s="38"/>
      <c r="K75" s="38"/>
      <c r="L75" s="51"/>
      <c r="M75" s="314"/>
      <c r="N75" s="51"/>
    </row>
    <row r="76" spans="1:14" s="52" customFormat="1" hidden="1" x14ac:dyDescent="0.3">
      <c r="A76" s="28"/>
      <c r="D76" s="70"/>
      <c r="E76" s="109"/>
      <c r="F76" s="75"/>
      <c r="G76" s="70"/>
      <c r="H76" s="314"/>
      <c r="I76" s="314"/>
      <c r="J76" s="38"/>
      <c r="K76" s="38"/>
      <c r="L76" s="51"/>
      <c r="M76" s="314"/>
      <c r="N76" s="51"/>
    </row>
    <row r="77" spans="1:14" s="52" customFormat="1" hidden="1" x14ac:dyDescent="0.3">
      <c r="A77" s="28"/>
      <c r="D77" s="70"/>
      <c r="E77" s="109"/>
      <c r="F77" s="75"/>
      <c r="G77" s="70"/>
      <c r="H77" s="314"/>
      <c r="I77" s="314"/>
      <c r="J77" s="38"/>
      <c r="K77" s="38"/>
      <c r="L77" s="51"/>
      <c r="M77" s="314"/>
      <c r="N77" s="51"/>
    </row>
    <row r="78" spans="1:14" s="52" customFormat="1" hidden="1" x14ac:dyDescent="0.3">
      <c r="A78" s="28"/>
      <c r="D78" s="70"/>
      <c r="E78" s="109"/>
      <c r="F78" s="75"/>
      <c r="G78" s="70"/>
      <c r="H78" s="314"/>
      <c r="I78" s="314"/>
      <c r="J78" s="38"/>
      <c r="K78" s="38"/>
      <c r="L78" s="51"/>
      <c r="M78" s="314"/>
      <c r="N78" s="51"/>
    </row>
    <row r="79" spans="1:14" s="52" customFormat="1" hidden="1" x14ac:dyDescent="0.3">
      <c r="A79" s="28"/>
      <c r="D79" s="70"/>
      <c r="E79" s="109"/>
      <c r="F79" s="75"/>
      <c r="G79" s="70"/>
      <c r="H79" s="314"/>
      <c r="I79" s="314"/>
      <c r="J79" s="38"/>
      <c r="K79" s="38"/>
      <c r="L79" s="51"/>
      <c r="M79" s="314"/>
      <c r="N79" s="51"/>
    </row>
    <row r="80" spans="1:14" s="52" customFormat="1" hidden="1" x14ac:dyDescent="0.3">
      <c r="A80" s="28"/>
      <c r="D80" s="70"/>
      <c r="E80" s="109"/>
      <c r="F80" s="75"/>
      <c r="G80" s="70"/>
      <c r="H80" s="314"/>
      <c r="I80" s="314"/>
      <c r="J80" s="38"/>
      <c r="K80" s="38"/>
      <c r="L80" s="51"/>
      <c r="M80" s="314"/>
      <c r="N80" s="51"/>
    </row>
    <row r="81" spans="1:14" s="52" customFormat="1" hidden="1" x14ac:dyDescent="0.3">
      <c r="A81" s="28"/>
      <c r="D81" s="70"/>
      <c r="E81" s="109"/>
      <c r="F81" s="75"/>
      <c r="G81" s="70"/>
      <c r="H81" s="314"/>
      <c r="I81" s="314"/>
      <c r="J81" s="38"/>
      <c r="K81" s="38"/>
      <c r="L81" s="51"/>
      <c r="M81" s="314"/>
      <c r="N81" s="51"/>
    </row>
    <row r="82" spans="1:14" s="52" customFormat="1" hidden="1" x14ac:dyDescent="0.3">
      <c r="A82" s="28"/>
      <c r="D82" s="70"/>
      <c r="E82" s="109"/>
      <c r="F82" s="75"/>
      <c r="G82" s="70"/>
      <c r="H82" s="314"/>
      <c r="I82" s="314"/>
      <c r="J82" s="38"/>
      <c r="K82" s="38"/>
      <c r="L82" s="51"/>
      <c r="M82" s="314"/>
      <c r="N82" s="51"/>
    </row>
    <row r="83" spans="1:14" s="52" customFormat="1" hidden="1" x14ac:dyDescent="0.3">
      <c r="A83" s="28"/>
      <c r="D83" s="70"/>
      <c r="E83" s="109"/>
      <c r="F83" s="75"/>
      <c r="G83" s="70"/>
      <c r="H83" s="314"/>
      <c r="I83" s="314"/>
      <c r="J83" s="38"/>
      <c r="K83" s="38"/>
      <c r="L83" s="51"/>
      <c r="M83" s="314"/>
      <c r="N83" s="51"/>
    </row>
    <row r="84" spans="1:14" s="52" customFormat="1" hidden="1" x14ac:dyDescent="0.3">
      <c r="A84" s="28"/>
      <c r="D84" s="70"/>
      <c r="E84" s="109"/>
      <c r="F84" s="75"/>
      <c r="G84" s="70"/>
      <c r="H84" s="314"/>
      <c r="I84" s="314"/>
      <c r="J84" s="38"/>
      <c r="K84" s="38"/>
      <c r="L84" s="51"/>
      <c r="M84" s="314"/>
      <c r="N84" s="51"/>
    </row>
    <row r="85" spans="1:14" s="52" customFormat="1" hidden="1" x14ac:dyDescent="0.3">
      <c r="A85" s="28"/>
      <c r="D85" s="70"/>
      <c r="E85" s="109"/>
      <c r="F85" s="75"/>
      <c r="G85" s="70"/>
      <c r="H85" s="314"/>
      <c r="I85" s="314"/>
      <c r="J85" s="38"/>
      <c r="K85" s="38"/>
      <c r="L85" s="51"/>
      <c r="M85" s="314"/>
      <c r="N85" s="51"/>
    </row>
    <row r="86" spans="1:14" s="52" customFormat="1" hidden="1" x14ac:dyDescent="0.3">
      <c r="A86" s="28"/>
      <c r="D86" s="70"/>
      <c r="E86" s="109"/>
      <c r="F86" s="75"/>
      <c r="G86" s="70"/>
      <c r="H86" s="314"/>
      <c r="I86" s="314"/>
      <c r="J86" s="38"/>
      <c r="K86" s="38"/>
      <c r="L86" s="51"/>
      <c r="M86" s="314"/>
      <c r="N86" s="51"/>
    </row>
    <row r="87" spans="1:14" s="52" customFormat="1" hidden="1" x14ac:dyDescent="0.3">
      <c r="A87" s="28"/>
      <c r="D87" s="70"/>
      <c r="E87" s="109"/>
      <c r="F87" s="75"/>
      <c r="G87" s="70"/>
      <c r="H87" s="314"/>
      <c r="I87" s="314"/>
      <c r="J87" s="38"/>
      <c r="K87" s="38"/>
      <c r="L87" s="51"/>
      <c r="M87" s="314"/>
      <c r="N87" s="51"/>
    </row>
    <row r="88" spans="1:14" s="52" customFormat="1" hidden="1" x14ac:dyDescent="0.3">
      <c r="A88" s="28"/>
      <c r="D88" s="70"/>
      <c r="E88" s="109"/>
      <c r="F88" s="75"/>
      <c r="G88" s="70"/>
      <c r="H88" s="314"/>
      <c r="I88" s="314"/>
      <c r="J88" s="38"/>
      <c r="K88" s="38"/>
      <c r="L88" s="51"/>
      <c r="M88" s="314"/>
      <c r="N88" s="51"/>
    </row>
    <row r="89" spans="1:14" s="52" customFormat="1" hidden="1" x14ac:dyDescent="0.3">
      <c r="A89" s="28"/>
      <c r="D89" s="70"/>
      <c r="E89" s="109"/>
      <c r="F89" s="75"/>
      <c r="G89" s="70"/>
      <c r="H89" s="314"/>
      <c r="I89" s="314"/>
      <c r="J89" s="38"/>
      <c r="K89" s="38"/>
      <c r="L89" s="51"/>
      <c r="M89" s="314"/>
      <c r="N89" s="51"/>
    </row>
    <row r="90" spans="1:14" s="52" customFormat="1" hidden="1" x14ac:dyDescent="0.3">
      <c r="A90" s="28"/>
      <c r="D90" s="70"/>
      <c r="E90" s="109"/>
      <c r="F90" s="75"/>
      <c r="G90" s="70"/>
      <c r="H90" s="314"/>
      <c r="I90" s="314"/>
      <c r="J90" s="38"/>
      <c r="K90" s="38"/>
      <c r="L90" s="51"/>
      <c r="M90" s="314"/>
      <c r="N90" s="51"/>
    </row>
    <row r="91" spans="1:14" s="52" customFormat="1" hidden="1" x14ac:dyDescent="0.3">
      <c r="A91" s="28"/>
      <c r="D91" s="70"/>
      <c r="E91" s="109"/>
      <c r="F91" s="75"/>
      <c r="G91" s="70"/>
      <c r="H91" s="314"/>
      <c r="I91" s="314"/>
      <c r="J91" s="38"/>
      <c r="K91" s="38"/>
      <c r="L91" s="51"/>
      <c r="M91" s="314"/>
      <c r="N91" s="51"/>
    </row>
    <row r="92" spans="1:14" s="52" customFormat="1" hidden="1" x14ac:dyDescent="0.3">
      <c r="A92" s="28"/>
      <c r="D92" s="70"/>
      <c r="E92" s="109"/>
      <c r="F92" s="75"/>
      <c r="G92" s="70"/>
      <c r="H92" s="314"/>
      <c r="I92" s="314"/>
      <c r="J92" s="38"/>
      <c r="K92" s="38"/>
      <c r="L92" s="51"/>
      <c r="M92" s="314"/>
      <c r="N92" s="51"/>
    </row>
    <row r="93" spans="1:14" s="52" customFormat="1" hidden="1" x14ac:dyDescent="0.3">
      <c r="A93" s="28"/>
      <c r="D93" s="70"/>
      <c r="E93" s="109"/>
      <c r="F93" s="75"/>
      <c r="G93" s="70"/>
      <c r="H93" s="314"/>
      <c r="I93" s="314"/>
      <c r="J93" s="38"/>
      <c r="K93" s="38"/>
      <c r="L93" s="51"/>
      <c r="M93" s="314"/>
      <c r="N93" s="51"/>
    </row>
    <row r="94" spans="1:14" s="52" customFormat="1" hidden="1" x14ac:dyDescent="0.3">
      <c r="A94" s="28"/>
      <c r="D94" s="70"/>
      <c r="E94" s="109"/>
      <c r="F94" s="75"/>
      <c r="G94" s="70"/>
      <c r="H94" s="314"/>
      <c r="I94" s="314"/>
      <c r="J94" s="38"/>
      <c r="K94" s="38"/>
      <c r="L94" s="51"/>
      <c r="M94" s="314"/>
      <c r="N94" s="51"/>
    </row>
    <row r="95" spans="1:14" s="52" customFormat="1" hidden="1" x14ac:dyDescent="0.3">
      <c r="A95" s="28"/>
      <c r="D95" s="70"/>
      <c r="E95" s="109"/>
      <c r="F95" s="75"/>
      <c r="G95" s="70"/>
      <c r="H95" s="314"/>
      <c r="I95" s="314"/>
      <c r="J95" s="38"/>
      <c r="K95" s="38"/>
      <c r="L95" s="51"/>
      <c r="M95" s="314"/>
      <c r="N95" s="51"/>
    </row>
    <row r="96" spans="1:14" s="52" customFormat="1" hidden="1" x14ac:dyDescent="0.3">
      <c r="A96" s="28"/>
      <c r="D96" s="70"/>
      <c r="E96" s="109"/>
      <c r="F96" s="75"/>
      <c r="G96" s="70"/>
      <c r="H96" s="314"/>
      <c r="I96" s="314"/>
      <c r="J96" s="38"/>
      <c r="K96" s="38"/>
      <c r="L96" s="51"/>
      <c r="M96" s="314"/>
      <c r="N96" s="51"/>
    </row>
    <row r="97" spans="1:14" s="52" customFormat="1" hidden="1" x14ac:dyDescent="0.3">
      <c r="A97" s="28"/>
      <c r="D97" s="70"/>
      <c r="E97" s="109"/>
      <c r="F97" s="75"/>
      <c r="G97" s="70"/>
      <c r="H97" s="314"/>
      <c r="I97" s="314"/>
      <c r="J97" s="38"/>
      <c r="K97" s="38"/>
      <c r="L97" s="51"/>
      <c r="M97" s="314"/>
      <c r="N97" s="51"/>
    </row>
    <row r="98" spans="1:14" s="52" customFormat="1" hidden="1" x14ac:dyDescent="0.3">
      <c r="A98" s="28"/>
      <c r="D98" s="70"/>
      <c r="E98" s="109"/>
      <c r="F98" s="75"/>
      <c r="G98" s="70"/>
      <c r="H98" s="314"/>
      <c r="I98" s="314"/>
      <c r="J98" s="38"/>
      <c r="K98" s="38"/>
      <c r="L98" s="51"/>
      <c r="M98" s="314"/>
      <c r="N98" s="51"/>
    </row>
    <row r="99" spans="1:14" s="52" customFormat="1" hidden="1" x14ac:dyDescent="0.3">
      <c r="A99" s="28"/>
      <c r="D99" s="70"/>
      <c r="E99" s="109"/>
      <c r="F99" s="75"/>
      <c r="G99" s="70"/>
      <c r="H99" s="314"/>
      <c r="I99" s="314"/>
      <c r="J99" s="38"/>
      <c r="K99" s="38"/>
      <c r="L99" s="51"/>
      <c r="M99" s="314"/>
      <c r="N99" s="51"/>
    </row>
    <row r="100" spans="1:14" s="52" customFormat="1" hidden="1" x14ac:dyDescent="0.3">
      <c r="A100" s="28"/>
      <c r="D100" s="70"/>
      <c r="E100" s="109"/>
      <c r="F100" s="75"/>
      <c r="G100" s="70"/>
      <c r="H100" s="314"/>
      <c r="I100" s="314"/>
      <c r="J100" s="38"/>
      <c r="K100" s="38"/>
      <c r="L100" s="51"/>
      <c r="M100" s="314"/>
      <c r="N100" s="51"/>
    </row>
    <row r="101" spans="1:14" s="52" customFormat="1" hidden="1" x14ac:dyDescent="0.3">
      <c r="A101" s="28"/>
      <c r="D101" s="70"/>
      <c r="E101" s="109"/>
      <c r="F101" s="75"/>
      <c r="G101" s="70"/>
      <c r="H101" s="314"/>
      <c r="I101" s="314"/>
      <c r="J101" s="38"/>
      <c r="K101" s="38"/>
      <c r="L101" s="51"/>
      <c r="M101" s="314"/>
      <c r="N101" s="51"/>
    </row>
    <row r="102" spans="1:14" s="52" customFormat="1" hidden="1" x14ac:dyDescent="0.3">
      <c r="A102" s="28"/>
      <c r="D102" s="70"/>
      <c r="E102" s="109"/>
      <c r="F102" s="75"/>
      <c r="G102" s="70"/>
      <c r="H102" s="314"/>
      <c r="I102" s="314"/>
      <c r="J102" s="38"/>
      <c r="K102" s="38"/>
      <c r="L102" s="51"/>
      <c r="M102" s="314"/>
      <c r="N102" s="51"/>
    </row>
    <row r="103" spans="1:14" s="52" customFormat="1" hidden="1" x14ac:dyDescent="0.3">
      <c r="A103" s="28"/>
      <c r="D103" s="70"/>
      <c r="E103" s="109"/>
      <c r="F103" s="75"/>
      <c r="G103" s="70"/>
      <c r="H103" s="314"/>
      <c r="I103" s="314"/>
      <c r="J103" s="38"/>
      <c r="K103" s="38"/>
      <c r="L103" s="51"/>
      <c r="M103" s="314"/>
      <c r="N103" s="51"/>
    </row>
    <row r="104" spans="1:14" s="52" customFormat="1" hidden="1" x14ac:dyDescent="0.3">
      <c r="A104" s="28"/>
      <c r="D104" s="70"/>
      <c r="E104" s="109"/>
      <c r="F104" s="75"/>
      <c r="G104" s="70"/>
      <c r="H104" s="314"/>
      <c r="I104" s="314"/>
      <c r="J104" s="38"/>
      <c r="K104" s="38"/>
      <c r="L104" s="51"/>
      <c r="M104" s="314"/>
      <c r="N104" s="51"/>
    </row>
    <row r="105" spans="1:14" s="52" customFormat="1" hidden="1" x14ac:dyDescent="0.3">
      <c r="A105" s="28"/>
      <c r="D105" s="70"/>
      <c r="E105" s="109"/>
      <c r="F105" s="75"/>
      <c r="G105" s="70"/>
      <c r="H105" s="314"/>
      <c r="I105" s="314"/>
      <c r="J105" s="38"/>
      <c r="K105" s="38"/>
      <c r="L105" s="51"/>
      <c r="M105" s="314"/>
      <c r="N105" s="51"/>
    </row>
    <row r="106" spans="1:14" s="52" customFormat="1" hidden="1" x14ac:dyDescent="0.3">
      <c r="A106" s="28"/>
      <c r="D106" s="70"/>
      <c r="E106" s="109"/>
      <c r="F106" s="75"/>
      <c r="G106" s="70"/>
      <c r="H106" s="314"/>
      <c r="I106" s="314"/>
      <c r="J106" s="38"/>
      <c r="K106" s="38"/>
      <c r="L106" s="51"/>
      <c r="M106" s="314"/>
      <c r="N106" s="51"/>
    </row>
    <row r="107" spans="1:14" s="52" customFormat="1" hidden="1" x14ac:dyDescent="0.3">
      <c r="A107" s="28"/>
      <c r="D107" s="70"/>
      <c r="E107" s="109"/>
      <c r="F107" s="75"/>
      <c r="G107" s="70"/>
      <c r="H107" s="314"/>
      <c r="I107" s="314"/>
      <c r="J107" s="38"/>
      <c r="K107" s="38"/>
      <c r="L107" s="51"/>
      <c r="M107" s="314"/>
      <c r="N107" s="51"/>
    </row>
    <row r="108" spans="1:14" s="52" customFormat="1" hidden="1" x14ac:dyDescent="0.3">
      <c r="A108" s="28"/>
      <c r="D108" s="70"/>
      <c r="E108" s="109"/>
      <c r="F108" s="75"/>
      <c r="G108" s="70"/>
      <c r="H108" s="314"/>
      <c r="I108" s="314"/>
      <c r="J108" s="38"/>
      <c r="K108" s="38"/>
      <c r="L108" s="51"/>
      <c r="M108" s="314"/>
      <c r="N108" s="51"/>
    </row>
    <row r="109" spans="1:14" s="52" customFormat="1" hidden="1" x14ac:dyDescent="0.3">
      <c r="A109" s="28"/>
      <c r="D109" s="70"/>
      <c r="E109" s="109"/>
      <c r="F109" s="75"/>
      <c r="G109" s="70"/>
      <c r="H109" s="314"/>
      <c r="I109" s="314"/>
      <c r="J109" s="38"/>
      <c r="K109" s="38"/>
      <c r="L109" s="51"/>
      <c r="M109" s="314"/>
      <c r="N109" s="51"/>
    </row>
    <row r="110" spans="1:14" s="52" customFormat="1" hidden="1" x14ac:dyDescent="0.3">
      <c r="A110" s="28"/>
      <c r="D110" s="70"/>
      <c r="E110" s="109"/>
      <c r="F110" s="75"/>
      <c r="G110" s="70"/>
      <c r="H110" s="314"/>
      <c r="I110" s="314"/>
      <c r="J110" s="38"/>
      <c r="K110" s="38"/>
      <c r="L110" s="51"/>
      <c r="M110" s="314"/>
      <c r="N110" s="51"/>
    </row>
    <row r="111" spans="1:14" s="52" customFormat="1" hidden="1" x14ac:dyDescent="0.3">
      <c r="A111" s="28"/>
      <c r="D111" s="70"/>
      <c r="E111" s="109"/>
      <c r="F111" s="75"/>
      <c r="G111" s="70"/>
      <c r="H111" s="314"/>
      <c r="I111" s="314"/>
      <c r="J111" s="38"/>
      <c r="K111" s="38"/>
      <c r="L111" s="51"/>
      <c r="M111" s="314"/>
      <c r="N111" s="51"/>
    </row>
    <row r="112" spans="1:14" s="52" customFormat="1" hidden="1" x14ac:dyDescent="0.3">
      <c r="A112" s="28"/>
      <c r="D112" s="70"/>
      <c r="E112" s="109"/>
      <c r="F112" s="75"/>
      <c r="G112" s="70"/>
      <c r="H112" s="314"/>
      <c r="I112" s="314"/>
      <c r="J112" s="38"/>
      <c r="K112" s="38"/>
      <c r="L112" s="51"/>
      <c r="M112" s="314"/>
      <c r="N112" s="51"/>
    </row>
    <row r="113" spans="1:14" s="52" customFormat="1" hidden="1" x14ac:dyDescent="0.3">
      <c r="A113" s="28"/>
      <c r="D113" s="70"/>
      <c r="E113" s="109"/>
      <c r="F113" s="75"/>
      <c r="G113" s="70"/>
      <c r="H113" s="314"/>
      <c r="I113" s="314"/>
      <c r="J113" s="38"/>
      <c r="K113" s="38"/>
      <c r="L113" s="51"/>
      <c r="M113" s="314"/>
      <c r="N113" s="51"/>
    </row>
    <row r="114" spans="1:14" s="52" customFormat="1" hidden="1" x14ac:dyDescent="0.3">
      <c r="A114" s="28"/>
      <c r="D114" s="70"/>
      <c r="E114" s="109"/>
      <c r="F114" s="75"/>
      <c r="G114" s="70"/>
      <c r="H114" s="314"/>
      <c r="I114" s="314"/>
      <c r="J114" s="38"/>
      <c r="K114" s="38"/>
      <c r="L114" s="51"/>
      <c r="M114" s="314"/>
      <c r="N114" s="51"/>
    </row>
    <row r="115" spans="1:14" s="52" customFormat="1" hidden="1" x14ac:dyDescent="0.3">
      <c r="A115" s="28"/>
      <c r="D115" s="70"/>
      <c r="E115" s="109"/>
      <c r="F115" s="75"/>
      <c r="G115" s="70"/>
      <c r="H115" s="314"/>
      <c r="I115" s="314"/>
      <c r="J115" s="38"/>
      <c r="K115" s="38"/>
      <c r="L115" s="51"/>
      <c r="M115" s="314"/>
      <c r="N115" s="51"/>
    </row>
    <row r="116" spans="1:14" s="52" customFormat="1" hidden="1" x14ac:dyDescent="0.3">
      <c r="A116" s="28"/>
      <c r="D116" s="70"/>
      <c r="E116" s="109"/>
      <c r="F116" s="75"/>
      <c r="G116" s="70"/>
      <c r="H116" s="314"/>
      <c r="I116" s="314"/>
      <c r="J116" s="38"/>
      <c r="K116" s="38"/>
      <c r="L116" s="51"/>
      <c r="M116" s="314"/>
      <c r="N116" s="51"/>
    </row>
    <row r="117" spans="1:14" s="52" customFormat="1" hidden="1" x14ac:dyDescent="0.3">
      <c r="A117" s="28"/>
      <c r="D117" s="70"/>
      <c r="E117" s="109"/>
      <c r="F117" s="75"/>
      <c r="G117" s="70"/>
      <c r="H117" s="314"/>
      <c r="I117" s="314"/>
      <c r="J117" s="38"/>
      <c r="K117" s="38"/>
      <c r="L117" s="51"/>
      <c r="M117" s="314"/>
      <c r="N117" s="51"/>
    </row>
    <row r="118" spans="1:14" s="52" customFormat="1" hidden="1" x14ac:dyDescent="0.3">
      <c r="A118" s="28"/>
      <c r="D118" s="70"/>
      <c r="E118" s="109"/>
      <c r="F118" s="75"/>
      <c r="G118" s="70"/>
      <c r="H118" s="314"/>
      <c r="I118" s="314"/>
      <c r="J118" s="38"/>
      <c r="K118" s="38"/>
      <c r="L118" s="51"/>
      <c r="M118" s="314"/>
      <c r="N118" s="51"/>
    </row>
    <row r="119" spans="1:14" s="52" customFormat="1" hidden="1" x14ac:dyDescent="0.3">
      <c r="A119" s="28"/>
      <c r="D119" s="70"/>
      <c r="E119" s="109"/>
      <c r="F119" s="75"/>
      <c r="G119" s="70"/>
      <c r="H119" s="314"/>
      <c r="I119" s="314"/>
      <c r="J119" s="38"/>
      <c r="K119" s="38"/>
      <c r="L119" s="51"/>
      <c r="M119" s="314"/>
      <c r="N119" s="51"/>
    </row>
    <row r="120" spans="1:14" s="52" customFormat="1" hidden="1" x14ac:dyDescent="0.3">
      <c r="A120" s="28"/>
      <c r="D120" s="70"/>
      <c r="E120" s="109"/>
      <c r="F120" s="75"/>
      <c r="G120" s="70"/>
      <c r="H120" s="314"/>
      <c r="I120" s="314"/>
      <c r="J120" s="38"/>
      <c r="K120" s="38"/>
      <c r="L120" s="51"/>
      <c r="M120" s="314"/>
      <c r="N120" s="51"/>
    </row>
    <row r="121" spans="1:14" s="52" customFormat="1" hidden="1" x14ac:dyDescent="0.3">
      <c r="A121" s="28"/>
      <c r="D121" s="70"/>
      <c r="E121" s="109"/>
      <c r="F121" s="75"/>
      <c r="G121" s="70"/>
      <c r="H121" s="314"/>
      <c r="I121" s="314"/>
      <c r="J121" s="38"/>
      <c r="K121" s="38"/>
      <c r="L121" s="51"/>
      <c r="M121" s="314"/>
      <c r="N121" s="51"/>
    </row>
    <row r="122" spans="1:14" s="52" customFormat="1" hidden="1" x14ac:dyDescent="0.3">
      <c r="A122" s="28"/>
      <c r="D122" s="70"/>
      <c r="E122" s="109"/>
      <c r="F122" s="75"/>
      <c r="G122" s="70"/>
      <c r="H122" s="314"/>
      <c r="I122" s="314"/>
      <c r="J122" s="38"/>
      <c r="K122" s="38"/>
      <c r="L122" s="51"/>
      <c r="M122" s="314"/>
      <c r="N122" s="51"/>
    </row>
    <row r="123" spans="1:14" s="52" customFormat="1" hidden="1" x14ac:dyDescent="0.3">
      <c r="A123" s="28"/>
      <c r="D123" s="70"/>
      <c r="E123" s="109"/>
      <c r="F123" s="75"/>
      <c r="G123" s="70"/>
      <c r="H123" s="314"/>
      <c r="I123" s="314"/>
      <c r="J123" s="38"/>
      <c r="K123" s="38"/>
      <c r="L123" s="51"/>
      <c r="M123" s="314"/>
      <c r="N123" s="51"/>
    </row>
    <row r="124" spans="1:14" s="52" customFormat="1" hidden="1" x14ac:dyDescent="0.3">
      <c r="A124" s="28"/>
      <c r="D124" s="70"/>
      <c r="E124" s="109"/>
      <c r="F124" s="75"/>
      <c r="G124" s="70"/>
      <c r="H124" s="314"/>
      <c r="I124" s="314"/>
      <c r="J124" s="38"/>
      <c r="K124" s="38"/>
      <c r="L124" s="51"/>
      <c r="M124" s="314"/>
      <c r="N124" s="51"/>
    </row>
    <row r="125" spans="1:14" s="52" customFormat="1" hidden="1" x14ac:dyDescent="0.3">
      <c r="A125" s="28"/>
      <c r="D125" s="70"/>
      <c r="E125" s="109"/>
      <c r="F125" s="75"/>
      <c r="G125" s="70"/>
      <c r="H125" s="314"/>
      <c r="I125" s="314"/>
      <c r="J125" s="38"/>
      <c r="K125" s="38"/>
      <c r="L125" s="51"/>
      <c r="M125" s="314"/>
      <c r="N125" s="51"/>
    </row>
    <row r="126" spans="1:14" s="52" customFormat="1" hidden="1" x14ac:dyDescent="0.3">
      <c r="A126" s="28"/>
      <c r="D126" s="70"/>
      <c r="E126" s="109"/>
      <c r="F126" s="75"/>
      <c r="G126" s="70"/>
      <c r="H126" s="314"/>
      <c r="I126" s="314"/>
      <c r="J126" s="38"/>
      <c r="K126" s="38"/>
      <c r="L126" s="51"/>
      <c r="M126" s="314"/>
      <c r="N126" s="51"/>
    </row>
    <row r="127" spans="1:14" s="52" customFormat="1" hidden="1" x14ac:dyDescent="0.3">
      <c r="A127" s="28"/>
      <c r="D127" s="70"/>
      <c r="E127" s="109"/>
      <c r="F127" s="75"/>
      <c r="G127" s="70"/>
      <c r="H127" s="314"/>
      <c r="I127" s="314"/>
      <c r="J127" s="38"/>
      <c r="K127" s="38"/>
      <c r="L127" s="51"/>
      <c r="M127" s="314"/>
      <c r="N127" s="51"/>
    </row>
    <row r="128" spans="1:14" s="52" customFormat="1" hidden="1" x14ac:dyDescent="0.3">
      <c r="A128" s="28"/>
      <c r="D128" s="70"/>
      <c r="E128" s="109"/>
      <c r="F128" s="75"/>
      <c r="G128" s="70"/>
      <c r="H128" s="314"/>
      <c r="I128" s="314"/>
      <c r="J128" s="38"/>
      <c r="K128" s="38"/>
      <c r="L128" s="51"/>
      <c r="M128" s="314"/>
      <c r="N128" s="51"/>
    </row>
    <row r="129" spans="1:14" s="52" customFormat="1" hidden="1" x14ac:dyDescent="0.3">
      <c r="A129" s="28"/>
      <c r="D129" s="70"/>
      <c r="E129" s="109"/>
      <c r="F129" s="75"/>
      <c r="G129" s="70"/>
      <c r="H129" s="314"/>
      <c r="I129" s="314"/>
      <c r="J129" s="38"/>
      <c r="K129" s="38"/>
      <c r="L129" s="51"/>
      <c r="M129" s="314"/>
      <c r="N129" s="51"/>
    </row>
    <row r="130" spans="1:14" s="52" customFormat="1" hidden="1" x14ac:dyDescent="0.3">
      <c r="A130" s="28"/>
      <c r="D130" s="70"/>
      <c r="E130" s="109"/>
      <c r="F130" s="75"/>
      <c r="G130" s="70"/>
      <c r="H130" s="314"/>
      <c r="I130" s="314"/>
      <c r="J130" s="38"/>
      <c r="K130" s="38"/>
      <c r="L130" s="51"/>
      <c r="M130" s="314"/>
      <c r="N130" s="51"/>
    </row>
    <row r="131" spans="1:14" s="52" customFormat="1" hidden="1" x14ac:dyDescent="0.3">
      <c r="A131" s="28"/>
      <c r="D131" s="70"/>
      <c r="E131" s="109"/>
      <c r="F131" s="75"/>
      <c r="G131" s="70"/>
      <c r="H131" s="314"/>
      <c r="I131" s="314"/>
      <c r="J131" s="38"/>
      <c r="K131" s="38"/>
      <c r="L131" s="51"/>
      <c r="M131" s="314"/>
      <c r="N131" s="51"/>
    </row>
    <row r="132" spans="1:14" s="52" customFormat="1" hidden="1" x14ac:dyDescent="0.3">
      <c r="A132" s="28"/>
      <c r="D132" s="70"/>
      <c r="E132" s="109"/>
      <c r="F132" s="75"/>
      <c r="G132" s="70"/>
      <c r="H132" s="314"/>
      <c r="I132" s="314"/>
      <c r="J132" s="38"/>
      <c r="K132" s="38"/>
      <c r="L132" s="51"/>
      <c r="M132" s="314"/>
      <c r="N132" s="51"/>
    </row>
    <row r="133" spans="1:14" s="52" customFormat="1" hidden="1" x14ac:dyDescent="0.3">
      <c r="A133" s="28"/>
      <c r="D133" s="70"/>
      <c r="E133" s="109"/>
      <c r="F133" s="75"/>
      <c r="G133" s="70"/>
      <c r="H133" s="314"/>
      <c r="I133" s="314"/>
      <c r="J133" s="38"/>
      <c r="K133" s="38"/>
      <c r="L133" s="51"/>
      <c r="M133" s="314"/>
      <c r="N133" s="51"/>
    </row>
    <row r="134" spans="1:14" s="52" customFormat="1" hidden="1" x14ac:dyDescent="0.3">
      <c r="A134" s="28"/>
      <c r="D134" s="70"/>
      <c r="E134" s="109"/>
      <c r="F134" s="75"/>
      <c r="G134" s="70"/>
      <c r="H134" s="314"/>
      <c r="I134" s="314"/>
      <c r="J134" s="38"/>
      <c r="K134" s="38"/>
      <c r="L134" s="51"/>
      <c r="M134" s="314"/>
      <c r="N134" s="51"/>
    </row>
    <row r="135" spans="1:14" s="52" customFormat="1" hidden="1" x14ac:dyDescent="0.3">
      <c r="A135" s="28"/>
      <c r="D135" s="70"/>
      <c r="E135" s="109"/>
      <c r="F135" s="75"/>
      <c r="G135" s="70"/>
      <c r="H135" s="314"/>
      <c r="I135" s="314"/>
      <c r="J135" s="38"/>
      <c r="K135" s="38"/>
      <c r="L135" s="51"/>
      <c r="M135" s="314"/>
      <c r="N135" s="51"/>
    </row>
    <row r="136" spans="1:14" s="52" customFormat="1" hidden="1" x14ac:dyDescent="0.3">
      <c r="A136" s="28"/>
      <c r="D136" s="70"/>
      <c r="E136" s="109"/>
      <c r="F136" s="75"/>
      <c r="G136" s="70"/>
      <c r="H136" s="314"/>
      <c r="I136" s="314"/>
      <c r="J136" s="38"/>
      <c r="K136" s="38"/>
      <c r="L136" s="51"/>
      <c r="M136" s="314"/>
      <c r="N136" s="51"/>
    </row>
    <row r="137" spans="1:14" s="52" customFormat="1" hidden="1" x14ac:dyDescent="0.3">
      <c r="A137" s="28"/>
      <c r="D137" s="70"/>
      <c r="E137" s="109"/>
      <c r="F137" s="75"/>
      <c r="G137" s="70"/>
      <c r="H137" s="314"/>
      <c r="I137" s="314"/>
      <c r="J137" s="38"/>
      <c r="K137" s="38"/>
      <c r="L137" s="51"/>
      <c r="M137" s="314"/>
      <c r="N137" s="51"/>
    </row>
    <row r="138" spans="1:14" s="52" customFormat="1" hidden="1" x14ac:dyDescent="0.3">
      <c r="A138" s="28"/>
      <c r="D138" s="70"/>
      <c r="E138" s="109"/>
      <c r="F138" s="75"/>
      <c r="G138" s="70"/>
      <c r="H138" s="314"/>
      <c r="I138" s="314"/>
      <c r="J138" s="38"/>
      <c r="K138" s="38"/>
      <c r="L138" s="51"/>
      <c r="M138" s="314"/>
      <c r="N138" s="51"/>
    </row>
    <row r="139" spans="1:14" s="52" customFormat="1" hidden="1" x14ac:dyDescent="0.3">
      <c r="A139" s="28"/>
      <c r="D139" s="70"/>
      <c r="E139" s="109"/>
      <c r="F139" s="75"/>
      <c r="G139" s="70"/>
      <c r="H139" s="314"/>
      <c r="I139" s="314"/>
      <c r="J139" s="38"/>
      <c r="K139" s="38"/>
      <c r="L139" s="51"/>
      <c r="M139" s="314"/>
      <c r="N139" s="51"/>
    </row>
    <row r="140" spans="1:14" s="52" customFormat="1" hidden="1" x14ac:dyDescent="0.3">
      <c r="A140" s="28"/>
      <c r="D140" s="70"/>
      <c r="E140" s="109"/>
      <c r="F140" s="75"/>
      <c r="G140" s="70"/>
      <c r="H140" s="314"/>
      <c r="I140" s="314"/>
      <c r="J140" s="38"/>
      <c r="K140" s="38"/>
      <c r="L140" s="51"/>
      <c r="M140" s="314"/>
      <c r="N140" s="51"/>
    </row>
    <row r="141" spans="1:14" s="52" customFormat="1" hidden="1" x14ac:dyDescent="0.3">
      <c r="A141" s="28"/>
      <c r="D141" s="70"/>
      <c r="E141" s="109"/>
      <c r="F141" s="75"/>
      <c r="G141" s="70"/>
      <c r="H141" s="314"/>
      <c r="I141" s="314"/>
      <c r="J141" s="38"/>
      <c r="K141" s="38"/>
      <c r="L141" s="51"/>
      <c r="M141" s="314"/>
      <c r="N141" s="51"/>
    </row>
    <row r="142" spans="1:14" s="52" customFormat="1" hidden="1" x14ac:dyDescent="0.3">
      <c r="A142" s="28"/>
      <c r="D142" s="70"/>
      <c r="E142" s="109"/>
      <c r="F142" s="75"/>
      <c r="G142" s="70"/>
      <c r="H142" s="314"/>
      <c r="I142" s="314"/>
      <c r="J142" s="38"/>
      <c r="K142" s="38"/>
      <c r="L142" s="51"/>
      <c r="M142" s="314"/>
      <c r="N142" s="51"/>
    </row>
    <row r="143" spans="1:14" s="52" customFormat="1" hidden="1" x14ac:dyDescent="0.3">
      <c r="A143" s="28"/>
      <c r="D143" s="70"/>
      <c r="E143" s="109"/>
      <c r="F143" s="75"/>
      <c r="G143" s="70"/>
      <c r="H143" s="314"/>
      <c r="I143" s="314"/>
      <c r="J143" s="38"/>
      <c r="K143" s="38"/>
      <c r="L143" s="51"/>
      <c r="M143" s="314"/>
      <c r="N143" s="51"/>
    </row>
    <row r="144" spans="1:14" s="52" customFormat="1" hidden="1" x14ac:dyDescent="0.3">
      <c r="A144" s="28"/>
      <c r="D144" s="70"/>
      <c r="E144" s="109"/>
      <c r="F144" s="75"/>
      <c r="G144" s="70"/>
      <c r="H144" s="314"/>
      <c r="I144" s="314"/>
      <c r="J144" s="38"/>
      <c r="K144" s="38"/>
      <c r="L144" s="51"/>
      <c r="M144" s="314"/>
      <c r="N144" s="51"/>
    </row>
    <row r="145" spans="1:14" s="52" customFormat="1" hidden="1" x14ac:dyDescent="0.3">
      <c r="A145" s="28"/>
      <c r="D145" s="70"/>
      <c r="E145" s="109"/>
      <c r="F145" s="75"/>
      <c r="G145" s="70"/>
      <c r="H145" s="314"/>
      <c r="I145" s="314"/>
      <c r="J145" s="38"/>
      <c r="K145" s="38"/>
      <c r="L145" s="51"/>
      <c r="M145" s="314"/>
      <c r="N145" s="51"/>
    </row>
    <row r="146" spans="1:14" s="52" customFormat="1" hidden="1" x14ac:dyDescent="0.3">
      <c r="A146" s="28"/>
      <c r="D146" s="70"/>
      <c r="E146" s="109"/>
      <c r="F146" s="75"/>
      <c r="G146" s="70"/>
      <c r="H146" s="314"/>
      <c r="I146" s="314"/>
      <c r="J146" s="38"/>
      <c r="K146" s="38"/>
      <c r="L146" s="51"/>
      <c r="M146" s="314"/>
      <c r="N146" s="51"/>
    </row>
    <row r="147" spans="1:14" s="52" customFormat="1" hidden="1" x14ac:dyDescent="0.3">
      <c r="A147" s="28"/>
      <c r="D147" s="70"/>
      <c r="E147" s="109"/>
      <c r="F147" s="75"/>
      <c r="G147" s="70"/>
      <c r="H147" s="314"/>
      <c r="I147" s="314"/>
      <c r="J147" s="38"/>
      <c r="K147" s="38"/>
      <c r="L147" s="51"/>
      <c r="M147" s="314"/>
      <c r="N147" s="51"/>
    </row>
    <row r="148" spans="1:14" s="52" customFormat="1" hidden="1" x14ac:dyDescent="0.3">
      <c r="A148" s="28"/>
      <c r="D148" s="70"/>
      <c r="E148" s="109"/>
      <c r="F148" s="75"/>
      <c r="G148" s="70"/>
      <c r="H148" s="314"/>
      <c r="I148" s="314"/>
      <c r="J148" s="38"/>
      <c r="K148" s="38"/>
      <c r="L148" s="51"/>
      <c r="M148" s="314"/>
      <c r="N148" s="51"/>
    </row>
    <row r="149" spans="1:14" s="52" customFormat="1" hidden="1" x14ac:dyDescent="0.3">
      <c r="A149" s="28"/>
      <c r="D149" s="70"/>
      <c r="E149" s="109"/>
      <c r="F149" s="75"/>
      <c r="G149" s="70"/>
      <c r="H149" s="314"/>
      <c r="I149" s="314"/>
      <c r="J149" s="38"/>
      <c r="K149" s="38"/>
      <c r="L149" s="51"/>
      <c r="M149" s="314"/>
      <c r="N149" s="51"/>
    </row>
    <row r="150" spans="1:14" s="52" customFormat="1" hidden="1" x14ac:dyDescent="0.3">
      <c r="A150" s="28"/>
      <c r="D150" s="70"/>
      <c r="E150" s="109"/>
      <c r="F150" s="75"/>
      <c r="G150" s="70"/>
      <c r="H150" s="314"/>
      <c r="I150" s="314"/>
      <c r="J150" s="38"/>
      <c r="K150" s="38"/>
      <c r="L150" s="51"/>
      <c r="M150" s="314"/>
      <c r="N150" s="51"/>
    </row>
    <row r="151" spans="1:14" s="52" customFormat="1" hidden="1" x14ac:dyDescent="0.3">
      <c r="A151" s="28"/>
      <c r="D151" s="70"/>
      <c r="E151" s="109"/>
      <c r="F151" s="75"/>
      <c r="G151" s="70"/>
      <c r="H151" s="314"/>
      <c r="I151" s="314"/>
      <c r="J151" s="38"/>
      <c r="K151" s="38"/>
      <c r="L151" s="51"/>
      <c r="M151" s="314"/>
      <c r="N151" s="51"/>
    </row>
    <row r="152" spans="1:14" s="52" customFormat="1" hidden="1" x14ac:dyDescent="0.3">
      <c r="A152" s="28"/>
      <c r="D152" s="70"/>
      <c r="E152" s="109"/>
      <c r="F152" s="75"/>
      <c r="G152" s="70"/>
      <c r="H152" s="314"/>
      <c r="I152" s="314"/>
      <c r="J152" s="38"/>
      <c r="K152" s="38"/>
      <c r="L152" s="51"/>
      <c r="M152" s="314"/>
      <c r="N152" s="51"/>
    </row>
    <row r="153" spans="1:14" s="52" customFormat="1" hidden="1" x14ac:dyDescent="0.3">
      <c r="A153" s="28"/>
      <c r="D153" s="70"/>
      <c r="E153" s="109"/>
      <c r="F153" s="75"/>
      <c r="G153" s="70"/>
      <c r="H153" s="314"/>
      <c r="I153" s="314"/>
      <c r="J153" s="38"/>
      <c r="K153" s="38"/>
      <c r="L153" s="51"/>
      <c r="M153" s="314"/>
      <c r="N153" s="51"/>
    </row>
    <row r="154" spans="1:14" s="52" customFormat="1" hidden="1" x14ac:dyDescent="0.3">
      <c r="A154" s="28"/>
      <c r="D154" s="70"/>
      <c r="E154" s="109"/>
      <c r="F154" s="75"/>
      <c r="G154" s="70"/>
      <c r="H154" s="314"/>
      <c r="I154" s="314"/>
      <c r="J154" s="38"/>
      <c r="K154" s="38"/>
      <c r="L154" s="51"/>
      <c r="M154" s="314"/>
      <c r="N154" s="51"/>
    </row>
    <row r="155" spans="1:14" s="52" customFormat="1" hidden="1" x14ac:dyDescent="0.3">
      <c r="A155" s="28"/>
      <c r="D155" s="70"/>
      <c r="E155" s="109"/>
      <c r="F155" s="75"/>
      <c r="G155" s="70"/>
      <c r="H155" s="314"/>
      <c r="I155" s="314"/>
      <c r="J155" s="38"/>
      <c r="K155" s="38"/>
      <c r="L155" s="51"/>
      <c r="M155" s="314"/>
      <c r="N155" s="51"/>
    </row>
    <row r="156" spans="1:14" s="52" customFormat="1" hidden="1" x14ac:dyDescent="0.3">
      <c r="A156" s="28"/>
      <c r="D156" s="70"/>
      <c r="E156" s="109"/>
      <c r="F156" s="75"/>
      <c r="G156" s="70"/>
      <c r="H156" s="314"/>
      <c r="I156" s="314"/>
      <c r="J156" s="38"/>
      <c r="K156" s="38"/>
      <c r="L156" s="51"/>
      <c r="M156" s="314"/>
      <c r="N156" s="51"/>
    </row>
    <row r="157" spans="1:14" s="52" customFormat="1" hidden="1" x14ac:dyDescent="0.3">
      <c r="A157" s="28"/>
      <c r="D157" s="70"/>
      <c r="E157" s="109"/>
      <c r="F157" s="75"/>
      <c r="G157" s="70"/>
      <c r="H157" s="314"/>
      <c r="I157" s="314"/>
      <c r="J157" s="38"/>
      <c r="K157" s="38"/>
      <c r="L157" s="51"/>
      <c r="M157" s="314"/>
      <c r="N157" s="51"/>
    </row>
    <row r="158" spans="1:14" s="52" customFormat="1" hidden="1" x14ac:dyDescent="0.3">
      <c r="A158" s="28"/>
      <c r="D158" s="70"/>
      <c r="E158" s="109"/>
      <c r="F158" s="75"/>
      <c r="G158" s="70"/>
      <c r="H158" s="314"/>
      <c r="I158" s="314"/>
      <c r="J158" s="38"/>
      <c r="K158" s="38"/>
      <c r="L158" s="51"/>
      <c r="M158" s="314"/>
      <c r="N158" s="51"/>
    </row>
    <row r="159" spans="1:14" s="52" customFormat="1" hidden="1" x14ac:dyDescent="0.3">
      <c r="A159" s="28"/>
      <c r="D159" s="70"/>
      <c r="E159" s="109"/>
      <c r="F159" s="75"/>
      <c r="G159" s="70"/>
      <c r="H159" s="314"/>
      <c r="I159" s="314"/>
      <c r="J159" s="38"/>
      <c r="K159" s="38"/>
      <c r="L159" s="51"/>
      <c r="M159" s="314"/>
      <c r="N159" s="51"/>
    </row>
    <row r="160" spans="1:14" s="52" customFormat="1" hidden="1" x14ac:dyDescent="0.3">
      <c r="A160" s="28"/>
      <c r="D160" s="70"/>
      <c r="E160" s="109"/>
      <c r="F160" s="75"/>
      <c r="G160" s="70"/>
      <c r="H160" s="314"/>
      <c r="I160" s="314"/>
      <c r="J160" s="38"/>
      <c r="K160" s="38"/>
      <c r="L160" s="51"/>
      <c r="M160" s="314"/>
      <c r="N160" s="51"/>
    </row>
    <row r="161" spans="1:14" s="52" customFormat="1" hidden="1" x14ac:dyDescent="0.3">
      <c r="A161" s="28"/>
      <c r="D161" s="70"/>
      <c r="E161" s="109"/>
      <c r="F161" s="75"/>
      <c r="G161" s="70"/>
      <c r="H161" s="314"/>
      <c r="I161" s="314"/>
      <c r="J161" s="38"/>
      <c r="K161" s="38"/>
      <c r="L161" s="51"/>
      <c r="M161" s="314"/>
      <c r="N161" s="51"/>
    </row>
    <row r="162" spans="1:14" s="52" customFormat="1" hidden="1" x14ac:dyDescent="0.3">
      <c r="A162" s="28"/>
      <c r="D162" s="70"/>
      <c r="E162" s="109"/>
      <c r="F162" s="75"/>
      <c r="G162" s="70"/>
      <c r="H162" s="314"/>
      <c r="I162" s="314"/>
      <c r="J162" s="38"/>
      <c r="K162" s="38"/>
      <c r="L162" s="51"/>
      <c r="M162" s="314"/>
      <c r="N162" s="51"/>
    </row>
    <row r="163" spans="1:14" s="52" customFormat="1" hidden="1" x14ac:dyDescent="0.3">
      <c r="A163" s="28"/>
      <c r="D163" s="70"/>
      <c r="E163" s="109"/>
      <c r="F163" s="75"/>
      <c r="G163" s="70"/>
      <c r="H163" s="314"/>
      <c r="I163" s="314"/>
      <c r="J163" s="38"/>
      <c r="K163" s="38"/>
      <c r="L163" s="51"/>
      <c r="M163" s="314"/>
      <c r="N163" s="51"/>
    </row>
    <row r="164" spans="1:14" s="52" customFormat="1" hidden="1" x14ac:dyDescent="0.3">
      <c r="A164" s="28"/>
      <c r="D164" s="70"/>
      <c r="E164" s="109"/>
      <c r="F164" s="75"/>
      <c r="G164" s="70"/>
      <c r="H164" s="314"/>
      <c r="I164" s="314"/>
      <c r="J164" s="38"/>
      <c r="K164" s="38"/>
      <c r="L164" s="51"/>
      <c r="M164" s="314"/>
      <c r="N164" s="51"/>
    </row>
    <row r="165" spans="1:14" s="52" customFormat="1" hidden="1" x14ac:dyDescent="0.3">
      <c r="A165" s="28"/>
      <c r="D165" s="70"/>
      <c r="E165" s="109"/>
      <c r="F165" s="75"/>
      <c r="G165" s="70"/>
      <c r="H165" s="314"/>
      <c r="I165" s="314"/>
      <c r="J165" s="38"/>
      <c r="K165" s="38"/>
      <c r="L165" s="51"/>
      <c r="M165" s="314"/>
      <c r="N165" s="51"/>
    </row>
    <row r="166" spans="1:14" s="52" customFormat="1" hidden="1" x14ac:dyDescent="0.3">
      <c r="A166" s="28"/>
      <c r="D166" s="70"/>
      <c r="E166" s="109"/>
      <c r="F166" s="75"/>
      <c r="G166" s="70"/>
      <c r="H166" s="314"/>
      <c r="I166" s="314"/>
      <c r="J166" s="38"/>
      <c r="K166" s="38"/>
      <c r="L166" s="51"/>
      <c r="M166" s="314"/>
      <c r="N166" s="51"/>
    </row>
    <row r="167" spans="1:14" s="52" customFormat="1" hidden="1" x14ac:dyDescent="0.3">
      <c r="A167" s="28"/>
      <c r="D167" s="70"/>
      <c r="E167" s="109"/>
      <c r="F167" s="75"/>
      <c r="G167" s="70"/>
      <c r="H167" s="314"/>
      <c r="I167" s="314"/>
      <c r="J167" s="38"/>
      <c r="K167" s="38"/>
      <c r="L167" s="51"/>
      <c r="M167" s="314"/>
      <c r="N167" s="51"/>
    </row>
    <row r="168" spans="1:14" s="52" customFormat="1" hidden="1" x14ac:dyDescent="0.3">
      <c r="A168" s="28"/>
      <c r="D168" s="70"/>
      <c r="E168" s="109"/>
      <c r="F168" s="75"/>
      <c r="G168" s="70"/>
      <c r="H168" s="314"/>
      <c r="I168" s="314"/>
      <c r="J168" s="38"/>
      <c r="K168" s="38"/>
      <c r="L168" s="51"/>
      <c r="M168" s="314"/>
      <c r="N168" s="51"/>
    </row>
    <row r="169" spans="1:14" s="52" customFormat="1" hidden="1" x14ac:dyDescent="0.3">
      <c r="A169" s="28"/>
      <c r="D169" s="70"/>
      <c r="E169" s="109"/>
      <c r="F169" s="75"/>
      <c r="G169" s="70"/>
      <c r="H169" s="314"/>
      <c r="I169" s="314"/>
      <c r="J169" s="38"/>
      <c r="K169" s="38"/>
      <c r="L169" s="51"/>
      <c r="M169" s="314"/>
      <c r="N169" s="51"/>
    </row>
    <row r="170" spans="1:14" s="52" customFormat="1" hidden="1" x14ac:dyDescent="0.3">
      <c r="A170" s="28"/>
      <c r="D170" s="70"/>
      <c r="E170" s="109"/>
      <c r="F170" s="75"/>
      <c r="G170" s="70"/>
      <c r="H170" s="314"/>
      <c r="I170" s="314"/>
      <c r="J170" s="38"/>
      <c r="K170" s="38"/>
      <c r="L170" s="51"/>
      <c r="M170" s="314"/>
      <c r="N170" s="51"/>
    </row>
    <row r="171" spans="1:14" s="52" customFormat="1" hidden="1" x14ac:dyDescent="0.3">
      <c r="A171" s="28"/>
      <c r="D171" s="70"/>
      <c r="E171" s="109"/>
      <c r="F171" s="75"/>
      <c r="G171" s="70"/>
      <c r="H171" s="314"/>
      <c r="I171" s="314"/>
      <c r="J171" s="38"/>
      <c r="K171" s="38"/>
      <c r="L171" s="51"/>
      <c r="M171" s="314"/>
      <c r="N171" s="51"/>
    </row>
    <row r="172" spans="1:14" s="52" customFormat="1" hidden="1" x14ac:dyDescent="0.3">
      <c r="A172" s="28"/>
      <c r="D172" s="70"/>
      <c r="E172" s="109"/>
      <c r="F172" s="75"/>
      <c r="G172" s="70"/>
      <c r="H172" s="314"/>
      <c r="I172" s="314"/>
      <c r="J172" s="38"/>
      <c r="K172" s="38"/>
      <c r="L172" s="51"/>
      <c r="M172" s="314"/>
      <c r="N172" s="51"/>
    </row>
    <row r="173" spans="1:14" s="52" customFormat="1" hidden="1" x14ac:dyDescent="0.3">
      <c r="A173" s="28"/>
      <c r="D173" s="70"/>
      <c r="E173" s="109"/>
      <c r="F173" s="75"/>
      <c r="G173" s="70"/>
      <c r="H173" s="314"/>
      <c r="I173" s="314"/>
      <c r="J173" s="38"/>
      <c r="K173" s="38"/>
      <c r="L173" s="51"/>
      <c r="M173" s="314"/>
      <c r="N173" s="51"/>
    </row>
    <row r="174" spans="1:14" s="52" customFormat="1" hidden="1" x14ac:dyDescent="0.3">
      <c r="A174" s="28"/>
      <c r="D174" s="70"/>
      <c r="E174" s="109"/>
      <c r="F174" s="75"/>
      <c r="G174" s="70"/>
      <c r="H174" s="314"/>
      <c r="I174" s="314"/>
      <c r="J174" s="38"/>
      <c r="K174" s="38"/>
      <c r="L174" s="51"/>
      <c r="M174" s="314"/>
      <c r="N174" s="51"/>
    </row>
    <row r="175" spans="1:14" s="52" customFormat="1" hidden="1" x14ac:dyDescent="0.3">
      <c r="A175" s="28"/>
      <c r="D175" s="70"/>
      <c r="E175" s="109"/>
      <c r="F175" s="75"/>
      <c r="G175" s="70"/>
      <c r="H175" s="314"/>
      <c r="I175" s="314"/>
      <c r="J175" s="38"/>
      <c r="K175" s="38"/>
      <c r="L175" s="51"/>
      <c r="M175" s="314"/>
      <c r="N175" s="51"/>
    </row>
    <row r="176" spans="1:14" s="52" customFormat="1" hidden="1" x14ac:dyDescent="0.3">
      <c r="A176" s="28"/>
      <c r="D176" s="70"/>
      <c r="E176" s="109"/>
      <c r="F176" s="75"/>
      <c r="G176" s="70"/>
      <c r="H176" s="314"/>
      <c r="I176" s="314"/>
      <c r="J176" s="38"/>
      <c r="K176" s="38"/>
      <c r="L176" s="51"/>
      <c r="M176" s="314"/>
      <c r="N176" s="51"/>
    </row>
    <row r="177" spans="1:14" s="52" customFormat="1" hidden="1" x14ac:dyDescent="0.3">
      <c r="A177" s="28"/>
      <c r="D177" s="70"/>
      <c r="E177" s="109"/>
      <c r="F177" s="75"/>
      <c r="G177" s="70"/>
      <c r="H177" s="314"/>
      <c r="I177" s="314"/>
      <c r="J177" s="38"/>
      <c r="K177" s="38"/>
      <c r="L177" s="51"/>
      <c r="M177" s="314"/>
      <c r="N177" s="51"/>
    </row>
    <row r="178" spans="1:14" s="52" customFormat="1" hidden="1" x14ac:dyDescent="0.3">
      <c r="A178" s="28"/>
      <c r="D178" s="70"/>
      <c r="E178" s="109"/>
      <c r="F178" s="75"/>
      <c r="G178" s="70"/>
      <c r="H178" s="314"/>
      <c r="I178" s="314"/>
      <c r="J178" s="38"/>
      <c r="K178" s="38"/>
      <c r="L178" s="51"/>
      <c r="M178" s="314"/>
      <c r="N178" s="51"/>
    </row>
    <row r="179" spans="1:14" s="52" customFormat="1" hidden="1" x14ac:dyDescent="0.3">
      <c r="A179" s="28"/>
      <c r="D179" s="70"/>
      <c r="E179" s="109"/>
      <c r="F179" s="75"/>
      <c r="G179" s="70"/>
      <c r="H179" s="314"/>
      <c r="I179" s="314"/>
      <c r="J179" s="38"/>
      <c r="K179" s="38"/>
      <c r="L179" s="51"/>
      <c r="M179" s="314"/>
      <c r="N179" s="51"/>
    </row>
    <row r="180" spans="1:14" s="52" customFormat="1" hidden="1" x14ac:dyDescent="0.3">
      <c r="A180" s="28"/>
      <c r="D180" s="70"/>
      <c r="E180" s="109"/>
      <c r="F180" s="75"/>
      <c r="G180" s="70"/>
      <c r="H180" s="314"/>
      <c r="I180" s="314"/>
      <c r="J180" s="38"/>
      <c r="K180" s="38"/>
      <c r="L180" s="51"/>
      <c r="M180" s="314"/>
      <c r="N180" s="51"/>
    </row>
    <row r="181" spans="1:14" s="52" customFormat="1" hidden="1" x14ac:dyDescent="0.3">
      <c r="A181" s="28"/>
      <c r="D181" s="70"/>
      <c r="E181" s="109"/>
      <c r="F181" s="75"/>
      <c r="G181" s="70"/>
      <c r="H181" s="314"/>
      <c r="I181" s="314"/>
      <c r="J181" s="38"/>
      <c r="K181" s="38"/>
      <c r="L181" s="51"/>
      <c r="M181" s="314"/>
      <c r="N181" s="51"/>
    </row>
    <row r="182" spans="1:14" s="52" customFormat="1" hidden="1" x14ac:dyDescent="0.3">
      <c r="A182" s="28"/>
      <c r="D182" s="70"/>
      <c r="E182" s="109"/>
      <c r="F182" s="75"/>
      <c r="G182" s="70"/>
      <c r="H182" s="314"/>
      <c r="I182" s="314"/>
      <c r="J182" s="38"/>
      <c r="K182" s="38"/>
      <c r="L182" s="51"/>
      <c r="M182" s="314"/>
      <c r="N182" s="51"/>
    </row>
    <row r="183" spans="1:14" s="52" customFormat="1" hidden="1" x14ac:dyDescent="0.3">
      <c r="A183" s="28"/>
      <c r="D183" s="70"/>
      <c r="E183" s="109"/>
      <c r="F183" s="75"/>
      <c r="G183" s="70"/>
      <c r="H183" s="314"/>
      <c r="I183" s="314"/>
      <c r="J183" s="38"/>
      <c r="K183" s="38"/>
      <c r="L183" s="51"/>
      <c r="M183" s="314"/>
      <c r="N183" s="51"/>
    </row>
    <row r="184" spans="1:14" s="52" customFormat="1" hidden="1" x14ac:dyDescent="0.3">
      <c r="A184" s="28"/>
      <c r="D184" s="70"/>
      <c r="E184" s="109"/>
      <c r="F184" s="75"/>
      <c r="G184" s="70"/>
      <c r="H184" s="314"/>
      <c r="I184" s="314"/>
      <c r="J184" s="38"/>
      <c r="K184" s="38"/>
      <c r="L184" s="51"/>
      <c r="M184" s="314"/>
      <c r="N184" s="51"/>
    </row>
    <row r="185" spans="1:14" s="52" customFormat="1" hidden="1" x14ac:dyDescent="0.3">
      <c r="A185" s="28"/>
      <c r="D185" s="70"/>
      <c r="E185" s="109"/>
      <c r="F185" s="75"/>
      <c r="G185" s="70"/>
      <c r="H185" s="314"/>
      <c r="I185" s="314"/>
      <c r="J185" s="38"/>
      <c r="K185" s="38"/>
      <c r="L185" s="51"/>
      <c r="M185" s="314"/>
      <c r="N185" s="51"/>
    </row>
    <row r="186" spans="1:14" s="52" customFormat="1" hidden="1" x14ac:dyDescent="0.3">
      <c r="A186" s="28"/>
      <c r="D186" s="70"/>
      <c r="E186" s="109"/>
      <c r="F186" s="75"/>
      <c r="G186" s="70"/>
      <c r="H186" s="314"/>
      <c r="I186" s="314"/>
      <c r="J186" s="38"/>
      <c r="K186" s="38"/>
      <c r="L186" s="51"/>
      <c r="M186" s="314"/>
      <c r="N186" s="51"/>
    </row>
    <row r="187" spans="1:14" s="52" customFormat="1" hidden="1" x14ac:dyDescent="0.3">
      <c r="A187" s="28"/>
      <c r="D187" s="70"/>
      <c r="E187" s="109"/>
      <c r="F187" s="75"/>
      <c r="G187" s="70"/>
      <c r="H187" s="314"/>
      <c r="I187" s="314"/>
      <c r="J187" s="38"/>
      <c r="K187" s="38"/>
      <c r="L187" s="51"/>
      <c r="M187" s="314"/>
      <c r="N187" s="51"/>
    </row>
    <row r="188" spans="1:14" s="52" customFormat="1" hidden="1" x14ac:dyDescent="0.3">
      <c r="A188" s="28"/>
      <c r="D188" s="70"/>
      <c r="E188" s="109"/>
      <c r="F188" s="75"/>
      <c r="G188" s="70"/>
      <c r="H188" s="314"/>
      <c r="I188" s="314"/>
      <c r="J188" s="38"/>
      <c r="K188" s="38"/>
      <c r="L188" s="51"/>
      <c r="M188" s="314"/>
      <c r="N188" s="51"/>
    </row>
    <row r="189" spans="1:14" s="52" customFormat="1" hidden="1" x14ac:dyDescent="0.3">
      <c r="A189" s="28"/>
      <c r="D189" s="70"/>
      <c r="E189" s="109"/>
      <c r="F189" s="75"/>
      <c r="G189" s="70"/>
      <c r="H189" s="314"/>
      <c r="I189" s="314"/>
      <c r="J189" s="38"/>
      <c r="K189" s="38"/>
      <c r="L189" s="51"/>
      <c r="M189" s="314"/>
      <c r="N189" s="51"/>
    </row>
    <row r="190" spans="1:14" s="52" customFormat="1" hidden="1" x14ac:dyDescent="0.3">
      <c r="A190" s="28"/>
      <c r="D190" s="70"/>
      <c r="E190" s="109"/>
      <c r="F190" s="75"/>
      <c r="G190" s="70"/>
      <c r="H190" s="314"/>
      <c r="I190" s="314"/>
      <c r="J190" s="38"/>
      <c r="K190" s="38"/>
      <c r="L190" s="51"/>
      <c r="M190" s="314"/>
      <c r="N190" s="51"/>
    </row>
    <row r="191" spans="1:14" s="52" customFormat="1" hidden="1" x14ac:dyDescent="0.3">
      <c r="A191" s="28"/>
      <c r="D191" s="70"/>
      <c r="E191" s="109"/>
      <c r="F191" s="75"/>
      <c r="G191" s="70"/>
      <c r="H191" s="314"/>
      <c r="I191" s="314"/>
      <c r="J191" s="38"/>
      <c r="K191" s="38"/>
      <c r="L191" s="51"/>
      <c r="M191" s="314"/>
      <c r="N191" s="51"/>
    </row>
    <row r="192" spans="1:14" s="52" customFormat="1" hidden="1" x14ac:dyDescent="0.3">
      <c r="A192" s="28"/>
      <c r="D192" s="70"/>
      <c r="E192" s="109"/>
      <c r="F192" s="75"/>
      <c r="G192" s="70"/>
      <c r="H192" s="314"/>
      <c r="I192" s="314"/>
      <c r="J192" s="38"/>
      <c r="K192" s="38"/>
      <c r="L192" s="51"/>
      <c r="M192" s="314"/>
      <c r="N192" s="51"/>
    </row>
    <row r="193" spans="1:14" s="52" customFormat="1" hidden="1" x14ac:dyDescent="0.3">
      <c r="A193" s="28"/>
      <c r="D193" s="70"/>
      <c r="E193" s="109"/>
      <c r="F193" s="75"/>
      <c r="G193" s="70"/>
      <c r="H193" s="314"/>
      <c r="I193" s="314"/>
      <c r="J193" s="38"/>
      <c r="K193" s="38"/>
      <c r="L193" s="51"/>
      <c r="M193" s="314"/>
      <c r="N193" s="51"/>
    </row>
    <row r="194" spans="1:14" s="52" customFormat="1" hidden="1" x14ac:dyDescent="0.3">
      <c r="A194" s="28"/>
      <c r="D194" s="70"/>
      <c r="E194" s="109"/>
      <c r="F194" s="75"/>
      <c r="G194" s="70"/>
      <c r="H194" s="314"/>
      <c r="I194" s="314"/>
      <c r="J194" s="38"/>
      <c r="K194" s="38"/>
      <c r="L194" s="51"/>
      <c r="M194" s="314"/>
      <c r="N194" s="51"/>
    </row>
    <row r="195" spans="1:14" s="52" customFormat="1" hidden="1" x14ac:dyDescent="0.3">
      <c r="A195" s="28"/>
      <c r="D195" s="70"/>
      <c r="E195" s="109"/>
      <c r="F195" s="75"/>
      <c r="G195" s="70"/>
      <c r="H195" s="314"/>
      <c r="I195" s="314"/>
      <c r="J195" s="38"/>
      <c r="K195" s="38"/>
      <c r="L195" s="51"/>
      <c r="M195" s="314"/>
      <c r="N195" s="51"/>
    </row>
    <row r="196" spans="1:14" s="52" customFormat="1" hidden="1" x14ac:dyDescent="0.3">
      <c r="A196" s="28"/>
      <c r="D196" s="70"/>
      <c r="E196" s="109"/>
      <c r="F196" s="75"/>
      <c r="G196" s="70"/>
      <c r="H196" s="314"/>
      <c r="I196" s="314"/>
      <c r="J196" s="38"/>
      <c r="K196" s="38"/>
      <c r="L196" s="51"/>
      <c r="M196" s="314"/>
      <c r="N196" s="51"/>
    </row>
    <row r="197" spans="1:14" s="52" customFormat="1" hidden="1" x14ac:dyDescent="0.3">
      <c r="A197" s="28"/>
      <c r="D197" s="70"/>
      <c r="E197" s="109"/>
      <c r="F197" s="75"/>
      <c r="G197" s="70"/>
      <c r="H197" s="314"/>
      <c r="I197" s="314"/>
      <c r="J197" s="38"/>
      <c r="K197" s="38"/>
      <c r="L197" s="51"/>
      <c r="M197" s="314"/>
      <c r="N197" s="51"/>
    </row>
    <row r="198" spans="1:14" s="52" customFormat="1" hidden="1" x14ac:dyDescent="0.3">
      <c r="A198" s="28"/>
      <c r="D198" s="70"/>
      <c r="E198" s="109"/>
      <c r="F198" s="75"/>
      <c r="G198" s="70"/>
      <c r="H198" s="314"/>
      <c r="I198" s="314"/>
      <c r="J198" s="38"/>
      <c r="K198" s="38"/>
      <c r="L198" s="51"/>
      <c r="M198" s="314"/>
      <c r="N198" s="51"/>
    </row>
    <row r="199" spans="1:14" s="52" customFormat="1" hidden="1" x14ac:dyDescent="0.3">
      <c r="A199" s="28"/>
      <c r="D199" s="70"/>
      <c r="E199" s="109"/>
      <c r="F199" s="75"/>
      <c r="G199" s="70"/>
      <c r="H199" s="314"/>
      <c r="I199" s="314"/>
      <c r="J199" s="38"/>
      <c r="K199" s="38"/>
      <c r="L199" s="51"/>
      <c r="M199" s="314"/>
      <c r="N199" s="51"/>
    </row>
    <row r="200" spans="1:14" s="52" customFormat="1" hidden="1" x14ac:dyDescent="0.3">
      <c r="A200" s="28"/>
      <c r="D200" s="70"/>
      <c r="E200" s="109"/>
      <c r="F200" s="75"/>
      <c r="G200" s="70"/>
      <c r="H200" s="314"/>
      <c r="I200" s="314"/>
      <c r="J200" s="38"/>
      <c r="K200" s="38"/>
      <c r="L200" s="51"/>
      <c r="M200" s="314"/>
      <c r="N200" s="51"/>
    </row>
    <row r="201" spans="1:14" s="52" customFormat="1" hidden="1" x14ac:dyDescent="0.3">
      <c r="A201" s="28"/>
      <c r="D201" s="70"/>
      <c r="E201" s="109"/>
      <c r="F201" s="75"/>
      <c r="G201" s="70"/>
      <c r="H201" s="314"/>
      <c r="I201" s="314"/>
      <c r="J201" s="38"/>
      <c r="K201" s="38"/>
      <c r="L201" s="51"/>
      <c r="M201" s="314"/>
      <c r="N201" s="51"/>
    </row>
    <row r="202" spans="1:14" s="52" customFormat="1" hidden="1" x14ac:dyDescent="0.3">
      <c r="A202" s="28"/>
      <c r="D202" s="70"/>
      <c r="E202" s="109"/>
      <c r="F202" s="75"/>
      <c r="G202" s="70"/>
      <c r="H202" s="314"/>
      <c r="I202" s="314"/>
      <c r="J202" s="38"/>
      <c r="K202" s="38"/>
      <c r="L202" s="51"/>
      <c r="M202" s="314"/>
      <c r="N202" s="51"/>
    </row>
    <row r="203" spans="1:14" s="52" customFormat="1" hidden="1" x14ac:dyDescent="0.3">
      <c r="A203" s="28"/>
      <c r="D203" s="70"/>
      <c r="E203" s="109"/>
      <c r="F203" s="75"/>
      <c r="G203" s="70"/>
      <c r="H203" s="314"/>
      <c r="I203" s="314"/>
      <c r="J203" s="38"/>
      <c r="K203" s="38"/>
      <c r="L203" s="51"/>
      <c r="M203" s="314"/>
      <c r="N203" s="51"/>
    </row>
    <row r="204" spans="1:14" s="52" customFormat="1" hidden="1" x14ac:dyDescent="0.3">
      <c r="A204" s="28"/>
      <c r="D204" s="70"/>
      <c r="E204" s="109"/>
      <c r="F204" s="75"/>
      <c r="G204" s="70"/>
      <c r="H204" s="314"/>
      <c r="I204" s="314"/>
      <c r="J204" s="38"/>
      <c r="K204" s="38"/>
      <c r="L204" s="51"/>
      <c r="M204" s="314"/>
      <c r="N204" s="51"/>
    </row>
    <row r="205" spans="1:14" s="52" customFormat="1" hidden="1" x14ac:dyDescent="0.3">
      <c r="A205" s="28"/>
      <c r="D205" s="70"/>
      <c r="E205" s="109"/>
      <c r="F205" s="75"/>
      <c r="G205" s="70"/>
      <c r="H205" s="314"/>
      <c r="I205" s="314"/>
      <c r="J205" s="38"/>
      <c r="K205" s="38"/>
      <c r="L205" s="51"/>
      <c r="M205" s="314"/>
      <c r="N205" s="51"/>
    </row>
    <row r="206" spans="1:14" s="52" customFormat="1" hidden="1" x14ac:dyDescent="0.3">
      <c r="A206" s="28"/>
      <c r="D206" s="70"/>
      <c r="E206" s="109"/>
      <c r="F206" s="75"/>
      <c r="G206" s="70"/>
      <c r="H206" s="314"/>
      <c r="I206" s="314"/>
      <c r="J206" s="38"/>
      <c r="K206" s="38"/>
      <c r="L206" s="51"/>
      <c r="M206" s="314"/>
      <c r="N206" s="51"/>
    </row>
    <row r="207" spans="1:14" s="52" customFormat="1" hidden="1" x14ac:dyDescent="0.3">
      <c r="A207" s="28"/>
      <c r="D207" s="70"/>
      <c r="E207" s="109"/>
      <c r="F207" s="75"/>
      <c r="G207" s="70"/>
      <c r="H207" s="314"/>
      <c r="I207" s="314"/>
      <c r="J207" s="38"/>
      <c r="K207" s="38"/>
      <c r="L207" s="51"/>
      <c r="M207" s="314"/>
      <c r="N207" s="51"/>
    </row>
    <row r="208" spans="1:14" s="52" customFormat="1" hidden="1" x14ac:dyDescent="0.3">
      <c r="A208" s="28"/>
      <c r="D208" s="70"/>
      <c r="E208" s="109"/>
      <c r="F208" s="75"/>
      <c r="G208" s="70"/>
      <c r="H208" s="314"/>
      <c r="I208" s="314"/>
      <c r="J208" s="38"/>
      <c r="K208" s="38"/>
      <c r="L208" s="51"/>
      <c r="M208" s="314"/>
      <c r="N208" s="51"/>
    </row>
    <row r="209" spans="1:14" s="52" customFormat="1" hidden="1" x14ac:dyDescent="0.3">
      <c r="A209" s="28"/>
      <c r="D209" s="70"/>
      <c r="E209" s="109"/>
      <c r="F209" s="75"/>
      <c r="G209" s="70"/>
      <c r="H209" s="314"/>
      <c r="I209" s="314"/>
      <c r="J209" s="38"/>
      <c r="K209" s="38"/>
      <c r="L209" s="51"/>
      <c r="M209" s="314"/>
      <c r="N209" s="51"/>
    </row>
    <row r="210" spans="1:14" s="52" customFormat="1" hidden="1" x14ac:dyDescent="0.3">
      <c r="A210" s="28"/>
      <c r="D210" s="70"/>
      <c r="E210" s="109"/>
      <c r="F210" s="75"/>
      <c r="G210" s="70"/>
      <c r="H210" s="314"/>
      <c r="I210" s="314"/>
      <c r="J210" s="38"/>
      <c r="K210" s="38"/>
      <c r="L210" s="51"/>
      <c r="M210" s="314"/>
      <c r="N210" s="51"/>
    </row>
    <row r="211" spans="1:14" s="52" customFormat="1" hidden="1" x14ac:dyDescent="0.3">
      <c r="A211" s="28"/>
      <c r="D211" s="70"/>
      <c r="E211" s="109"/>
      <c r="F211" s="75"/>
      <c r="G211" s="70"/>
      <c r="H211" s="314"/>
      <c r="I211" s="314"/>
      <c r="J211" s="38"/>
      <c r="K211" s="38"/>
      <c r="L211" s="51"/>
      <c r="M211" s="314"/>
      <c r="N211" s="51"/>
    </row>
    <row r="212" spans="1:14" s="52" customFormat="1" hidden="1" x14ac:dyDescent="0.3">
      <c r="A212" s="28"/>
      <c r="D212" s="70"/>
      <c r="E212" s="109"/>
      <c r="F212" s="75"/>
      <c r="G212" s="70"/>
      <c r="H212" s="314"/>
      <c r="I212" s="314"/>
      <c r="J212" s="38"/>
      <c r="K212" s="38"/>
      <c r="L212" s="51"/>
      <c r="M212" s="314"/>
      <c r="N212" s="51"/>
    </row>
    <row r="213" spans="1:14" s="52" customFormat="1" hidden="1" x14ac:dyDescent="0.3">
      <c r="A213" s="28"/>
      <c r="D213" s="70"/>
      <c r="E213" s="109"/>
      <c r="F213" s="75"/>
      <c r="G213" s="70"/>
      <c r="H213" s="314"/>
      <c r="I213" s="314"/>
      <c r="J213" s="38"/>
      <c r="K213" s="38"/>
      <c r="L213" s="51"/>
      <c r="M213" s="314"/>
      <c r="N213" s="51"/>
    </row>
    <row r="214" spans="1:14" s="52" customFormat="1" hidden="1" x14ac:dyDescent="0.3">
      <c r="A214" s="28"/>
      <c r="D214" s="70"/>
      <c r="E214" s="109"/>
      <c r="F214" s="75"/>
      <c r="G214" s="70"/>
      <c r="H214" s="314"/>
      <c r="I214" s="314"/>
      <c r="J214" s="38"/>
      <c r="K214" s="38"/>
      <c r="L214" s="51"/>
      <c r="M214" s="314"/>
      <c r="N214" s="51"/>
    </row>
    <row r="215" spans="1:14" s="52" customFormat="1" hidden="1" x14ac:dyDescent="0.3">
      <c r="A215" s="28"/>
      <c r="D215" s="70"/>
      <c r="E215" s="109"/>
      <c r="F215" s="75"/>
      <c r="G215" s="70"/>
      <c r="H215" s="314"/>
      <c r="I215" s="314"/>
      <c r="J215" s="38"/>
      <c r="K215" s="38"/>
      <c r="L215" s="51"/>
      <c r="M215" s="314"/>
      <c r="N215" s="51"/>
    </row>
    <row r="216" spans="1:14" s="52" customFormat="1" hidden="1" x14ac:dyDescent="0.3">
      <c r="A216" s="28"/>
      <c r="D216" s="70"/>
      <c r="E216" s="109"/>
      <c r="F216" s="75"/>
      <c r="G216" s="70"/>
      <c r="H216" s="314"/>
      <c r="I216" s="314"/>
      <c r="J216" s="38"/>
      <c r="K216" s="38"/>
      <c r="L216" s="51"/>
      <c r="M216" s="314"/>
      <c r="N216" s="51"/>
    </row>
    <row r="217" spans="1:14" s="52" customFormat="1" hidden="1" x14ac:dyDescent="0.3">
      <c r="A217" s="28"/>
      <c r="D217" s="70"/>
      <c r="E217" s="109"/>
      <c r="F217" s="75"/>
      <c r="G217" s="70"/>
      <c r="H217" s="314"/>
      <c r="I217" s="314"/>
      <c r="J217" s="38"/>
      <c r="K217" s="38"/>
      <c r="L217" s="51"/>
      <c r="M217" s="314"/>
      <c r="N217" s="51"/>
    </row>
    <row r="218" spans="1:14" s="52" customFormat="1" hidden="1" x14ac:dyDescent="0.3">
      <c r="A218" s="28"/>
      <c r="D218" s="70"/>
      <c r="E218" s="109"/>
      <c r="F218" s="75"/>
      <c r="G218" s="70"/>
      <c r="H218" s="314"/>
      <c r="I218" s="314"/>
      <c r="J218" s="38"/>
      <c r="K218" s="38"/>
      <c r="L218" s="51"/>
      <c r="M218" s="314"/>
      <c r="N218" s="51"/>
    </row>
    <row r="219" spans="1:14" s="52" customFormat="1" hidden="1" x14ac:dyDescent="0.3">
      <c r="A219" s="28"/>
      <c r="D219" s="70"/>
      <c r="E219" s="109"/>
      <c r="F219" s="75"/>
      <c r="G219" s="70"/>
      <c r="H219" s="314"/>
      <c r="I219" s="314"/>
      <c r="J219" s="38"/>
      <c r="K219" s="38"/>
      <c r="L219" s="51"/>
      <c r="M219" s="314"/>
      <c r="N219" s="51"/>
    </row>
    <row r="220" spans="1:14" s="52" customFormat="1" hidden="1" x14ac:dyDescent="0.3">
      <c r="A220" s="28"/>
      <c r="D220" s="70"/>
      <c r="E220" s="109"/>
      <c r="F220" s="75"/>
      <c r="G220" s="70"/>
      <c r="H220" s="314"/>
      <c r="I220" s="314"/>
      <c r="J220" s="38"/>
      <c r="K220" s="38"/>
      <c r="L220" s="51"/>
      <c r="M220" s="314"/>
      <c r="N220" s="51"/>
    </row>
    <row r="221" spans="1:14" s="52" customFormat="1" hidden="1" x14ac:dyDescent="0.3">
      <c r="A221" s="28"/>
      <c r="D221" s="70"/>
      <c r="E221" s="109"/>
      <c r="F221" s="75"/>
      <c r="G221" s="70"/>
      <c r="H221" s="314"/>
      <c r="I221" s="314"/>
      <c r="J221" s="38"/>
      <c r="K221" s="38"/>
      <c r="L221" s="51"/>
      <c r="M221" s="314"/>
      <c r="N221" s="51"/>
    </row>
    <row r="222" spans="1:14" s="52" customFormat="1" hidden="1" x14ac:dyDescent="0.3">
      <c r="A222" s="28"/>
      <c r="D222" s="70"/>
      <c r="E222" s="109"/>
      <c r="F222" s="75"/>
      <c r="G222" s="70"/>
      <c r="H222" s="314"/>
      <c r="I222" s="314"/>
      <c r="J222" s="38"/>
      <c r="K222" s="38"/>
      <c r="L222" s="51"/>
      <c r="M222" s="314"/>
      <c r="N222" s="51"/>
    </row>
    <row r="223" spans="1:14" s="52" customFormat="1" hidden="1" x14ac:dyDescent="0.3">
      <c r="A223" s="28"/>
      <c r="D223" s="70"/>
      <c r="E223" s="109"/>
      <c r="F223" s="75"/>
      <c r="G223" s="70"/>
      <c r="H223" s="314"/>
      <c r="I223" s="314"/>
      <c r="J223" s="38"/>
      <c r="K223" s="38"/>
      <c r="L223" s="51"/>
      <c r="M223" s="314"/>
      <c r="N223" s="51"/>
    </row>
    <row r="224" spans="1:14" s="52" customFormat="1" hidden="1" x14ac:dyDescent="0.3">
      <c r="A224" s="28"/>
      <c r="D224" s="70"/>
      <c r="E224" s="109"/>
      <c r="F224" s="75"/>
      <c r="G224" s="70"/>
      <c r="H224" s="314"/>
      <c r="I224" s="314"/>
      <c r="J224" s="38"/>
      <c r="K224" s="38"/>
      <c r="L224" s="51"/>
      <c r="M224" s="314"/>
      <c r="N224" s="51"/>
    </row>
    <row r="225" spans="1:14" s="52" customFormat="1" hidden="1" x14ac:dyDescent="0.3">
      <c r="A225" s="28"/>
      <c r="D225" s="70"/>
      <c r="E225" s="109"/>
      <c r="F225" s="75"/>
      <c r="G225" s="70"/>
      <c r="H225" s="314"/>
      <c r="I225" s="314"/>
      <c r="J225" s="38"/>
      <c r="K225" s="38"/>
      <c r="L225" s="51"/>
      <c r="M225" s="314"/>
      <c r="N225" s="51"/>
    </row>
    <row r="226" spans="1:14" s="52" customFormat="1" hidden="1" x14ac:dyDescent="0.3">
      <c r="A226" s="28"/>
      <c r="D226" s="70"/>
      <c r="E226" s="109"/>
      <c r="F226" s="75"/>
      <c r="G226" s="70"/>
      <c r="H226" s="314"/>
      <c r="I226" s="314"/>
      <c r="J226" s="38"/>
      <c r="K226" s="38"/>
      <c r="L226" s="51"/>
      <c r="M226" s="314"/>
      <c r="N226" s="51"/>
    </row>
    <row r="227" spans="1:14" s="52" customFormat="1" hidden="1" x14ac:dyDescent="0.3">
      <c r="A227" s="28"/>
      <c r="D227" s="70"/>
      <c r="E227" s="109"/>
      <c r="F227" s="75"/>
      <c r="G227" s="70"/>
      <c r="H227" s="314"/>
      <c r="I227" s="314"/>
      <c r="J227" s="38"/>
      <c r="K227" s="38"/>
      <c r="L227" s="51"/>
      <c r="M227" s="314"/>
      <c r="N227" s="51"/>
    </row>
    <row r="228" spans="1:14" s="52" customFormat="1" hidden="1" x14ac:dyDescent="0.3">
      <c r="A228" s="28"/>
      <c r="D228" s="70"/>
      <c r="E228" s="109"/>
      <c r="F228" s="75"/>
      <c r="G228" s="70"/>
      <c r="H228" s="314"/>
      <c r="I228" s="314"/>
      <c r="J228" s="38"/>
      <c r="K228" s="38"/>
      <c r="L228" s="51"/>
      <c r="M228" s="314"/>
      <c r="N228" s="51"/>
    </row>
    <row r="229" spans="1:14" s="52" customFormat="1" hidden="1" x14ac:dyDescent="0.3">
      <c r="A229" s="28"/>
      <c r="D229" s="70"/>
      <c r="E229" s="109"/>
      <c r="F229" s="75"/>
      <c r="G229" s="70"/>
      <c r="H229" s="314"/>
      <c r="I229" s="314"/>
      <c r="J229" s="38"/>
      <c r="K229" s="38"/>
      <c r="L229" s="51"/>
      <c r="M229" s="314"/>
      <c r="N229" s="51"/>
    </row>
    <row r="230" spans="1:14" s="52" customFormat="1" hidden="1" x14ac:dyDescent="0.3">
      <c r="A230" s="28"/>
      <c r="D230" s="70"/>
      <c r="E230" s="109"/>
      <c r="F230" s="75"/>
      <c r="G230" s="70"/>
      <c r="H230" s="314"/>
      <c r="I230" s="314"/>
      <c r="J230" s="38"/>
      <c r="K230" s="38"/>
      <c r="L230" s="51"/>
      <c r="M230" s="314"/>
      <c r="N230" s="51"/>
    </row>
    <row r="231" spans="1:14" s="52" customFormat="1" hidden="1" x14ac:dyDescent="0.3">
      <c r="A231" s="28"/>
      <c r="D231" s="70"/>
      <c r="E231" s="109"/>
      <c r="F231" s="75"/>
      <c r="G231" s="70"/>
      <c r="H231" s="314"/>
      <c r="I231" s="314"/>
      <c r="J231" s="38"/>
      <c r="K231" s="38"/>
      <c r="L231" s="51"/>
      <c r="M231" s="314"/>
      <c r="N231" s="51"/>
    </row>
    <row r="232" spans="1:14" s="52" customFormat="1" hidden="1" x14ac:dyDescent="0.3">
      <c r="A232" s="28"/>
      <c r="D232" s="70"/>
      <c r="E232" s="109"/>
      <c r="F232" s="75"/>
      <c r="G232" s="70"/>
      <c r="H232" s="314"/>
      <c r="I232" s="314"/>
      <c r="J232" s="38"/>
      <c r="K232" s="38"/>
      <c r="L232" s="51"/>
      <c r="M232" s="314"/>
      <c r="N232" s="51"/>
    </row>
    <row r="233" spans="1:14" s="52" customFormat="1" hidden="1" x14ac:dyDescent="0.3">
      <c r="A233" s="28"/>
      <c r="D233" s="70"/>
      <c r="E233" s="109"/>
      <c r="F233" s="75"/>
      <c r="G233" s="70"/>
      <c r="H233" s="314"/>
      <c r="I233" s="314"/>
      <c r="J233" s="38"/>
      <c r="K233" s="38"/>
      <c r="L233" s="51"/>
      <c r="M233" s="314"/>
      <c r="N233" s="51"/>
    </row>
    <row r="234" spans="1:14" s="52" customFormat="1" hidden="1" x14ac:dyDescent="0.3">
      <c r="A234" s="28"/>
      <c r="D234" s="70"/>
      <c r="E234" s="109"/>
      <c r="F234" s="75"/>
      <c r="G234" s="70"/>
      <c r="H234" s="314"/>
      <c r="I234" s="314"/>
      <c r="J234" s="38"/>
      <c r="K234" s="38"/>
      <c r="L234" s="51"/>
      <c r="M234" s="314"/>
      <c r="N234" s="51"/>
    </row>
    <row r="235" spans="1:14" s="52" customFormat="1" hidden="1" x14ac:dyDescent="0.3">
      <c r="A235" s="28"/>
      <c r="D235" s="70"/>
      <c r="E235" s="109"/>
      <c r="F235" s="75"/>
      <c r="G235" s="70"/>
      <c r="H235" s="314"/>
      <c r="I235" s="314"/>
      <c r="J235" s="38"/>
      <c r="K235" s="38"/>
      <c r="L235" s="51"/>
      <c r="M235" s="314"/>
      <c r="N235" s="51"/>
    </row>
    <row r="236" spans="1:14" s="52" customFormat="1" hidden="1" x14ac:dyDescent="0.3">
      <c r="A236" s="28"/>
      <c r="D236" s="70"/>
      <c r="E236" s="109"/>
      <c r="F236" s="75"/>
      <c r="G236" s="70"/>
      <c r="H236" s="314"/>
      <c r="I236" s="314"/>
      <c r="J236" s="38"/>
      <c r="K236" s="38"/>
      <c r="L236" s="51"/>
      <c r="M236" s="314"/>
      <c r="N236" s="51"/>
    </row>
    <row r="237" spans="1:14" s="52" customFormat="1" hidden="1" x14ac:dyDescent="0.3">
      <c r="A237" s="28"/>
      <c r="D237" s="70"/>
      <c r="E237" s="109"/>
      <c r="F237" s="75"/>
      <c r="G237" s="70"/>
      <c r="H237" s="314"/>
      <c r="I237" s="314"/>
      <c r="J237" s="38"/>
      <c r="K237" s="38"/>
      <c r="L237" s="51"/>
      <c r="M237" s="314"/>
      <c r="N237" s="51"/>
    </row>
    <row r="238" spans="1:14" s="52" customFormat="1" hidden="1" x14ac:dyDescent="0.3">
      <c r="A238" s="28"/>
      <c r="D238" s="70"/>
      <c r="E238" s="109"/>
      <c r="F238" s="75"/>
      <c r="G238" s="70"/>
      <c r="H238" s="314"/>
      <c r="I238" s="314"/>
      <c r="J238" s="38"/>
      <c r="K238" s="38"/>
      <c r="L238" s="51"/>
      <c r="M238" s="314"/>
      <c r="N238" s="51"/>
    </row>
    <row r="239" spans="1:14" s="52" customFormat="1" hidden="1" x14ac:dyDescent="0.3">
      <c r="A239" s="28"/>
      <c r="D239" s="70"/>
      <c r="E239" s="109"/>
      <c r="F239" s="75"/>
      <c r="G239" s="70"/>
      <c r="H239" s="314"/>
      <c r="I239" s="314"/>
      <c r="J239" s="38"/>
      <c r="K239" s="38"/>
      <c r="L239" s="51"/>
      <c r="M239" s="314"/>
      <c r="N239" s="51"/>
    </row>
    <row r="240" spans="1:14" s="52" customFormat="1" hidden="1" x14ac:dyDescent="0.3">
      <c r="A240" s="28"/>
      <c r="D240" s="70"/>
      <c r="E240" s="109"/>
      <c r="F240" s="75"/>
      <c r="G240" s="70"/>
      <c r="H240" s="314"/>
      <c r="I240" s="314"/>
      <c r="J240" s="38"/>
      <c r="K240" s="38"/>
      <c r="L240" s="51"/>
      <c r="M240" s="314"/>
      <c r="N240" s="51"/>
    </row>
    <row r="241" spans="1:14" s="52" customFormat="1" hidden="1" x14ac:dyDescent="0.3">
      <c r="A241" s="28"/>
      <c r="D241" s="70"/>
      <c r="E241" s="109"/>
      <c r="F241" s="75"/>
      <c r="G241" s="70"/>
      <c r="H241" s="314"/>
      <c r="I241" s="314"/>
      <c r="J241" s="38"/>
      <c r="K241" s="38"/>
      <c r="L241" s="51"/>
      <c r="M241" s="314"/>
      <c r="N241" s="51"/>
    </row>
    <row r="242" spans="1:14" s="52" customFormat="1" hidden="1" x14ac:dyDescent="0.3">
      <c r="A242" s="28"/>
      <c r="D242" s="70"/>
      <c r="E242" s="109"/>
      <c r="F242" s="75"/>
      <c r="G242" s="70"/>
      <c r="H242" s="314"/>
      <c r="I242" s="314"/>
      <c r="J242" s="38"/>
      <c r="K242" s="38"/>
      <c r="L242" s="51"/>
      <c r="M242" s="314"/>
      <c r="N242" s="51"/>
    </row>
    <row r="243" spans="1:14" s="52" customFormat="1" hidden="1" x14ac:dyDescent="0.3">
      <c r="A243" s="28"/>
      <c r="D243" s="70"/>
      <c r="E243" s="109"/>
      <c r="F243" s="75"/>
      <c r="G243" s="70"/>
      <c r="H243" s="314"/>
      <c r="I243" s="314"/>
      <c r="J243" s="38"/>
      <c r="K243" s="38"/>
      <c r="L243" s="51"/>
      <c r="M243" s="314"/>
      <c r="N243" s="51"/>
    </row>
    <row r="244" spans="1:14" s="52" customFormat="1" hidden="1" x14ac:dyDescent="0.3">
      <c r="A244" s="28"/>
      <c r="D244" s="70"/>
      <c r="E244" s="109"/>
      <c r="F244" s="75"/>
      <c r="G244" s="70"/>
      <c r="H244" s="314"/>
      <c r="I244" s="314"/>
      <c r="J244" s="38"/>
      <c r="K244" s="38"/>
      <c r="L244" s="51"/>
      <c r="M244" s="314"/>
      <c r="N244" s="51"/>
    </row>
    <row r="245" spans="1:14" s="52" customFormat="1" hidden="1" x14ac:dyDescent="0.3">
      <c r="A245" s="28"/>
      <c r="D245" s="70"/>
      <c r="E245" s="109"/>
      <c r="F245" s="75"/>
      <c r="G245" s="70"/>
      <c r="H245" s="314"/>
      <c r="I245" s="314"/>
      <c r="J245" s="38"/>
      <c r="K245" s="38"/>
      <c r="L245" s="51"/>
      <c r="M245" s="314"/>
      <c r="N245" s="51"/>
    </row>
    <row r="246" spans="1:14" s="52" customFormat="1" hidden="1" x14ac:dyDescent="0.3">
      <c r="A246" s="28"/>
      <c r="D246" s="70"/>
      <c r="E246" s="109"/>
      <c r="F246" s="75"/>
      <c r="G246" s="70"/>
      <c r="H246" s="314"/>
      <c r="I246" s="314"/>
      <c r="J246" s="38"/>
      <c r="K246" s="38"/>
      <c r="L246" s="51"/>
      <c r="M246" s="314"/>
      <c r="N246" s="51"/>
    </row>
    <row r="247" spans="1:14" s="52" customFormat="1" hidden="1" x14ac:dyDescent="0.3">
      <c r="A247" s="28"/>
      <c r="D247" s="70"/>
      <c r="E247" s="109"/>
      <c r="F247" s="75"/>
      <c r="G247" s="70"/>
      <c r="H247" s="314"/>
      <c r="I247" s="314"/>
      <c r="J247" s="38"/>
      <c r="K247" s="38"/>
      <c r="L247" s="51"/>
      <c r="M247" s="314"/>
      <c r="N247" s="51"/>
    </row>
    <row r="248" spans="1:14" s="52" customFormat="1" hidden="1" x14ac:dyDescent="0.3">
      <c r="A248" s="28"/>
      <c r="D248" s="70"/>
      <c r="E248" s="109"/>
      <c r="F248" s="75"/>
      <c r="G248" s="70"/>
      <c r="H248" s="314"/>
      <c r="I248" s="314"/>
      <c r="J248" s="38"/>
      <c r="K248" s="38"/>
      <c r="L248" s="51"/>
      <c r="M248" s="314"/>
      <c r="N248" s="51"/>
    </row>
    <row r="249" spans="1:14" s="52" customFormat="1" hidden="1" x14ac:dyDescent="0.3">
      <c r="A249" s="28"/>
      <c r="D249" s="70"/>
      <c r="E249" s="109"/>
      <c r="F249" s="75"/>
      <c r="G249" s="70"/>
      <c r="H249" s="314"/>
      <c r="I249" s="314"/>
      <c r="J249" s="38"/>
      <c r="K249" s="38"/>
      <c r="L249" s="51"/>
      <c r="M249" s="314"/>
      <c r="N249" s="51"/>
    </row>
    <row r="250" spans="1:14" s="52" customFormat="1" hidden="1" x14ac:dyDescent="0.3">
      <c r="A250" s="28"/>
      <c r="D250" s="70"/>
      <c r="E250" s="109"/>
      <c r="F250" s="75"/>
      <c r="G250" s="70"/>
      <c r="H250" s="314"/>
      <c r="I250" s="314"/>
      <c r="J250" s="38"/>
      <c r="K250" s="38"/>
      <c r="L250" s="51"/>
      <c r="M250" s="314"/>
      <c r="N250" s="51"/>
    </row>
    <row r="251" spans="1:14" s="52" customFormat="1" hidden="1" x14ac:dyDescent="0.3">
      <c r="A251" s="28"/>
      <c r="D251" s="70"/>
      <c r="E251" s="109"/>
      <c r="F251" s="75"/>
      <c r="G251" s="70"/>
      <c r="H251" s="314"/>
      <c r="I251" s="314"/>
      <c r="J251" s="38"/>
      <c r="K251" s="38"/>
      <c r="L251" s="51"/>
      <c r="M251" s="314"/>
      <c r="N251" s="51"/>
    </row>
    <row r="252" spans="1:14" s="52" customFormat="1" hidden="1" x14ac:dyDescent="0.3">
      <c r="A252" s="28"/>
      <c r="D252" s="70"/>
      <c r="E252" s="109"/>
      <c r="F252" s="75"/>
      <c r="G252" s="70"/>
      <c r="H252" s="314"/>
      <c r="I252" s="314"/>
      <c r="J252" s="38"/>
      <c r="K252" s="38"/>
      <c r="L252" s="51"/>
      <c r="M252" s="314"/>
      <c r="N252" s="51"/>
    </row>
    <row r="253" spans="1:14" s="52" customFormat="1" hidden="1" x14ac:dyDescent="0.3">
      <c r="A253" s="28"/>
      <c r="D253" s="70"/>
      <c r="E253" s="109"/>
      <c r="F253" s="75"/>
      <c r="G253" s="70"/>
      <c r="H253" s="314"/>
      <c r="I253" s="314"/>
      <c r="J253" s="38"/>
      <c r="K253" s="38"/>
      <c r="L253" s="51"/>
      <c r="M253" s="314"/>
      <c r="N253" s="51"/>
    </row>
    <row r="254" spans="1:14" s="52" customFormat="1" hidden="1" x14ac:dyDescent="0.3">
      <c r="A254" s="28"/>
      <c r="D254" s="70"/>
      <c r="E254" s="109"/>
      <c r="F254" s="75"/>
      <c r="G254" s="70"/>
      <c r="H254" s="314"/>
      <c r="I254" s="314"/>
      <c r="J254" s="38"/>
      <c r="K254" s="38"/>
      <c r="L254" s="51"/>
      <c r="M254" s="314"/>
      <c r="N254" s="51"/>
    </row>
    <row r="255" spans="1:14" s="52" customFormat="1" hidden="1" x14ac:dyDescent="0.3">
      <c r="A255" s="28"/>
      <c r="D255" s="70"/>
      <c r="E255" s="109"/>
      <c r="F255" s="75"/>
      <c r="G255" s="70"/>
      <c r="H255" s="314"/>
      <c r="I255" s="314"/>
      <c r="J255" s="38"/>
      <c r="K255" s="38"/>
      <c r="L255" s="51"/>
      <c r="M255" s="314"/>
      <c r="N255" s="51"/>
    </row>
    <row r="256" spans="1:14" s="52" customFormat="1" hidden="1" x14ac:dyDescent="0.3">
      <c r="A256" s="28"/>
      <c r="D256" s="70"/>
      <c r="E256" s="109"/>
      <c r="F256" s="75"/>
      <c r="G256" s="70"/>
      <c r="H256" s="314"/>
      <c r="I256" s="314"/>
      <c r="J256" s="38"/>
      <c r="K256" s="38"/>
      <c r="L256" s="51"/>
      <c r="M256" s="314"/>
      <c r="N256" s="51"/>
    </row>
    <row r="257" spans="1:14" s="52" customFormat="1" hidden="1" x14ac:dyDescent="0.3">
      <c r="A257" s="28"/>
      <c r="D257" s="70"/>
      <c r="E257" s="109"/>
      <c r="F257" s="75"/>
      <c r="G257" s="70"/>
      <c r="H257" s="314"/>
      <c r="I257" s="314"/>
      <c r="J257" s="38"/>
      <c r="K257" s="38"/>
      <c r="L257" s="51"/>
      <c r="M257" s="314"/>
      <c r="N257" s="51"/>
    </row>
    <row r="258" spans="1:14" s="52" customFormat="1" hidden="1" x14ac:dyDescent="0.3">
      <c r="A258" s="28"/>
      <c r="D258" s="70"/>
      <c r="E258" s="109"/>
      <c r="F258" s="75"/>
      <c r="G258" s="70"/>
      <c r="H258" s="314"/>
      <c r="I258" s="314"/>
      <c r="J258" s="38"/>
      <c r="K258" s="38"/>
      <c r="L258" s="51"/>
      <c r="M258" s="314"/>
      <c r="N258" s="51"/>
    </row>
    <row r="259" spans="1:14" s="52" customFormat="1" hidden="1" x14ac:dyDescent="0.3">
      <c r="A259" s="28"/>
      <c r="D259" s="70"/>
      <c r="E259" s="109"/>
      <c r="F259" s="75"/>
      <c r="G259" s="70"/>
      <c r="H259" s="314"/>
      <c r="I259" s="314"/>
      <c r="J259" s="38"/>
      <c r="K259" s="38"/>
      <c r="L259" s="51"/>
      <c r="M259" s="314"/>
      <c r="N259" s="51"/>
    </row>
    <row r="260" spans="1:14" s="52" customFormat="1" hidden="1" x14ac:dyDescent="0.3">
      <c r="A260" s="28"/>
      <c r="D260" s="70"/>
      <c r="E260" s="109"/>
      <c r="F260" s="75"/>
      <c r="G260" s="70"/>
      <c r="H260" s="314"/>
      <c r="I260" s="314"/>
      <c r="J260" s="38"/>
      <c r="K260" s="38"/>
      <c r="L260" s="51"/>
      <c r="M260" s="314"/>
      <c r="N260" s="51"/>
    </row>
    <row r="261" spans="1:14" s="52" customFormat="1" hidden="1" x14ac:dyDescent="0.3">
      <c r="A261" s="28"/>
      <c r="D261" s="70"/>
      <c r="E261" s="109"/>
      <c r="F261" s="75"/>
      <c r="G261" s="70"/>
      <c r="H261" s="314"/>
      <c r="I261" s="314"/>
      <c r="J261" s="38"/>
      <c r="K261" s="38"/>
      <c r="L261" s="51"/>
      <c r="M261" s="314"/>
      <c r="N261" s="51"/>
    </row>
    <row r="262" spans="1:14" s="52" customFormat="1" hidden="1" x14ac:dyDescent="0.3">
      <c r="A262" s="28"/>
      <c r="D262" s="70"/>
      <c r="E262" s="109"/>
      <c r="F262" s="75"/>
      <c r="G262" s="70"/>
      <c r="H262" s="314"/>
      <c r="I262" s="314"/>
      <c r="J262" s="38"/>
      <c r="K262" s="38"/>
      <c r="L262" s="51"/>
      <c r="M262" s="314"/>
      <c r="N262" s="51"/>
    </row>
    <row r="263" spans="1:14" s="52" customFormat="1" hidden="1" x14ac:dyDescent="0.3">
      <c r="A263" s="28"/>
      <c r="D263" s="70"/>
      <c r="E263" s="109"/>
      <c r="F263" s="75"/>
      <c r="G263" s="70"/>
      <c r="H263" s="314"/>
      <c r="I263" s="314"/>
      <c r="J263" s="38"/>
      <c r="K263" s="38"/>
      <c r="L263" s="51"/>
      <c r="M263" s="314"/>
      <c r="N263" s="51"/>
    </row>
    <row r="264" spans="1:14" s="52" customFormat="1" hidden="1" x14ac:dyDescent="0.3">
      <c r="A264" s="28"/>
      <c r="D264" s="70"/>
      <c r="E264" s="109"/>
      <c r="F264" s="75"/>
      <c r="G264" s="70"/>
      <c r="H264" s="314"/>
      <c r="I264" s="314"/>
      <c r="J264" s="38"/>
      <c r="K264" s="38"/>
      <c r="L264" s="51"/>
      <c r="M264" s="314"/>
      <c r="N264" s="51"/>
    </row>
    <row r="265" spans="1:14" s="52" customFormat="1" hidden="1" x14ac:dyDescent="0.3">
      <c r="A265" s="28"/>
      <c r="D265" s="70"/>
      <c r="E265" s="109"/>
      <c r="F265" s="75"/>
      <c r="G265" s="70"/>
      <c r="H265" s="314"/>
      <c r="I265" s="314"/>
      <c r="J265" s="38"/>
      <c r="K265" s="38"/>
      <c r="L265" s="51"/>
      <c r="M265" s="314"/>
      <c r="N265" s="51"/>
    </row>
    <row r="266" spans="1:14" s="52" customFormat="1" hidden="1" x14ac:dyDescent="0.3">
      <c r="A266" s="28"/>
      <c r="D266" s="70"/>
      <c r="E266" s="109"/>
      <c r="F266" s="75"/>
      <c r="G266" s="70"/>
      <c r="H266" s="314"/>
      <c r="I266" s="314"/>
      <c r="J266" s="38"/>
      <c r="K266" s="38"/>
      <c r="L266" s="51"/>
      <c r="M266" s="314"/>
      <c r="N266" s="51"/>
    </row>
    <row r="267" spans="1:14" s="52" customFormat="1" hidden="1" x14ac:dyDescent="0.3">
      <c r="A267" s="28"/>
      <c r="D267" s="70"/>
      <c r="E267" s="109"/>
      <c r="F267" s="75"/>
      <c r="G267" s="70"/>
      <c r="H267" s="314"/>
      <c r="I267" s="314"/>
      <c r="J267" s="38"/>
      <c r="K267" s="38"/>
      <c r="L267" s="51"/>
      <c r="M267" s="314"/>
      <c r="N267" s="51"/>
    </row>
    <row r="268" spans="1:14" s="52" customFormat="1" hidden="1" x14ac:dyDescent="0.3">
      <c r="A268" s="28"/>
      <c r="D268" s="70"/>
      <c r="E268" s="109"/>
      <c r="F268" s="75"/>
      <c r="G268" s="70"/>
      <c r="H268" s="314"/>
      <c r="I268" s="314"/>
      <c r="J268" s="38"/>
      <c r="K268" s="38"/>
      <c r="L268" s="51"/>
      <c r="M268" s="314"/>
      <c r="N268" s="51"/>
    </row>
    <row r="269" spans="1:14" s="52" customFormat="1" hidden="1" x14ac:dyDescent="0.3">
      <c r="A269" s="28"/>
      <c r="D269" s="70"/>
      <c r="E269" s="109"/>
      <c r="F269" s="75"/>
      <c r="G269" s="70"/>
      <c r="H269" s="314"/>
      <c r="I269" s="314"/>
      <c r="J269" s="38"/>
      <c r="K269" s="38"/>
      <c r="L269" s="51"/>
      <c r="M269" s="314"/>
      <c r="N269" s="51"/>
    </row>
    <row r="270" spans="1:14" s="52" customFormat="1" hidden="1" x14ac:dyDescent="0.3">
      <c r="A270" s="28"/>
      <c r="D270" s="70"/>
      <c r="E270" s="109"/>
      <c r="F270" s="75"/>
      <c r="G270" s="70"/>
      <c r="H270" s="314"/>
      <c r="I270" s="314"/>
      <c r="J270" s="38"/>
      <c r="K270" s="38"/>
      <c r="L270" s="51"/>
      <c r="M270" s="314"/>
      <c r="N270" s="51"/>
    </row>
    <row r="271" spans="1:14" s="52" customFormat="1" hidden="1" x14ac:dyDescent="0.3">
      <c r="A271" s="28"/>
      <c r="D271" s="70"/>
      <c r="E271" s="109"/>
      <c r="F271" s="75"/>
      <c r="G271" s="70"/>
      <c r="H271" s="314"/>
      <c r="I271" s="314"/>
      <c r="J271" s="38"/>
      <c r="K271" s="38"/>
      <c r="L271" s="51"/>
      <c r="M271" s="314"/>
      <c r="N271" s="51"/>
    </row>
    <row r="272" spans="1:14" s="52" customFormat="1" hidden="1" x14ac:dyDescent="0.3">
      <c r="A272" s="28"/>
      <c r="D272" s="70"/>
      <c r="E272" s="109"/>
      <c r="F272" s="75"/>
      <c r="G272" s="70"/>
      <c r="H272" s="314"/>
      <c r="I272" s="314"/>
      <c r="J272" s="38"/>
      <c r="K272" s="38"/>
      <c r="L272" s="51"/>
      <c r="M272" s="314"/>
      <c r="N272" s="51"/>
    </row>
    <row r="273" spans="1:14" s="52" customFormat="1" hidden="1" x14ac:dyDescent="0.3">
      <c r="A273" s="28"/>
      <c r="D273" s="70"/>
      <c r="E273" s="109"/>
      <c r="F273" s="75"/>
      <c r="G273" s="70"/>
      <c r="H273" s="314"/>
      <c r="I273" s="314"/>
      <c r="J273" s="38"/>
      <c r="K273" s="38"/>
      <c r="L273" s="51"/>
      <c r="M273" s="314"/>
      <c r="N273" s="51"/>
    </row>
    <row r="274" spans="1:14" s="52" customFormat="1" hidden="1" x14ac:dyDescent="0.3">
      <c r="A274" s="28"/>
      <c r="D274" s="70"/>
      <c r="E274" s="109"/>
      <c r="F274" s="75"/>
      <c r="G274" s="70"/>
      <c r="H274" s="314"/>
      <c r="I274" s="314"/>
      <c r="J274" s="38"/>
      <c r="K274" s="38"/>
      <c r="L274" s="51"/>
      <c r="M274" s="314"/>
      <c r="N274" s="51"/>
    </row>
    <row r="275" spans="1:14" s="52" customFormat="1" hidden="1" x14ac:dyDescent="0.3">
      <c r="A275" s="28"/>
      <c r="D275" s="70"/>
      <c r="E275" s="109"/>
      <c r="F275" s="75"/>
      <c r="G275" s="70"/>
      <c r="H275" s="314"/>
      <c r="I275" s="314"/>
      <c r="J275" s="38"/>
      <c r="K275" s="38"/>
      <c r="L275" s="51"/>
      <c r="M275" s="314"/>
      <c r="N275" s="51"/>
    </row>
    <row r="276" spans="1:14" s="52" customFormat="1" hidden="1" x14ac:dyDescent="0.3">
      <c r="A276" s="28"/>
      <c r="D276" s="70"/>
      <c r="E276" s="109"/>
      <c r="F276" s="75"/>
      <c r="G276" s="70"/>
      <c r="H276" s="314"/>
      <c r="I276" s="314"/>
      <c r="J276" s="38"/>
      <c r="K276" s="38"/>
      <c r="L276" s="51"/>
      <c r="M276" s="314"/>
      <c r="N276" s="51"/>
    </row>
    <row r="277" spans="1:14" s="52" customFormat="1" hidden="1" x14ac:dyDescent="0.3">
      <c r="A277" s="28"/>
      <c r="D277" s="70"/>
      <c r="E277" s="109"/>
      <c r="F277" s="75"/>
      <c r="G277" s="70"/>
      <c r="H277" s="314"/>
      <c r="I277" s="314"/>
      <c r="J277" s="38"/>
      <c r="K277" s="38"/>
      <c r="L277" s="51"/>
      <c r="M277" s="314"/>
      <c r="N277" s="51"/>
    </row>
    <row r="278" spans="1:14" s="52" customFormat="1" hidden="1" x14ac:dyDescent="0.3">
      <c r="A278" s="28"/>
      <c r="D278" s="70"/>
      <c r="E278" s="109"/>
      <c r="F278" s="75"/>
      <c r="G278" s="70"/>
      <c r="H278" s="314"/>
      <c r="I278" s="314"/>
      <c r="J278" s="38"/>
      <c r="K278" s="38"/>
      <c r="L278" s="51"/>
      <c r="M278" s="314"/>
      <c r="N278" s="51"/>
    </row>
    <row r="279" spans="1:14" s="52" customFormat="1" hidden="1" x14ac:dyDescent="0.3">
      <c r="A279" s="28"/>
      <c r="D279" s="70"/>
      <c r="E279" s="109"/>
      <c r="F279" s="75"/>
      <c r="G279" s="70"/>
      <c r="H279" s="314"/>
      <c r="I279" s="314"/>
      <c r="J279" s="38"/>
      <c r="K279" s="38"/>
      <c r="L279" s="51"/>
      <c r="M279" s="314"/>
      <c r="N279" s="51"/>
    </row>
    <row r="280" spans="1:14" s="52" customFormat="1" hidden="1" x14ac:dyDescent="0.3">
      <c r="A280" s="28"/>
      <c r="D280" s="70"/>
      <c r="E280" s="109"/>
      <c r="F280" s="75"/>
      <c r="G280" s="70"/>
      <c r="H280" s="314"/>
      <c r="I280" s="314"/>
      <c r="J280" s="38"/>
      <c r="K280" s="38"/>
      <c r="L280" s="51"/>
      <c r="M280" s="314"/>
      <c r="N280" s="51"/>
    </row>
    <row r="281" spans="1:14" s="52" customFormat="1" hidden="1" x14ac:dyDescent="0.3">
      <c r="A281" s="28"/>
      <c r="D281" s="70"/>
      <c r="E281" s="109"/>
      <c r="F281" s="75"/>
      <c r="G281" s="70"/>
      <c r="H281" s="314"/>
      <c r="I281" s="314"/>
      <c r="J281" s="38"/>
      <c r="K281" s="38"/>
      <c r="L281" s="51"/>
      <c r="M281" s="314"/>
      <c r="N281" s="51"/>
    </row>
    <row r="282" spans="1:14" s="52" customFormat="1" hidden="1" x14ac:dyDescent="0.3">
      <c r="A282" s="28"/>
      <c r="D282" s="70"/>
      <c r="E282" s="109"/>
      <c r="F282" s="75"/>
      <c r="G282" s="70"/>
      <c r="H282" s="314"/>
      <c r="I282" s="314"/>
      <c r="J282" s="38"/>
      <c r="K282" s="38"/>
      <c r="L282" s="51"/>
      <c r="M282" s="314"/>
      <c r="N282" s="51"/>
    </row>
    <row r="283" spans="1:14" s="52" customFormat="1" hidden="1" x14ac:dyDescent="0.3">
      <c r="A283" s="28"/>
      <c r="D283" s="70"/>
      <c r="E283" s="109"/>
      <c r="F283" s="75"/>
      <c r="G283" s="70"/>
      <c r="H283" s="314"/>
      <c r="I283" s="314"/>
      <c r="J283" s="38"/>
      <c r="K283" s="38"/>
      <c r="L283" s="51"/>
      <c r="M283" s="314"/>
      <c r="N283" s="51"/>
    </row>
    <row r="284" spans="1:14" s="52" customFormat="1" hidden="1" x14ac:dyDescent="0.3">
      <c r="A284" s="28"/>
      <c r="D284" s="70"/>
      <c r="E284" s="109"/>
      <c r="F284" s="75"/>
      <c r="G284" s="70"/>
      <c r="H284" s="314"/>
      <c r="I284" s="314"/>
      <c r="J284" s="38"/>
      <c r="K284" s="38"/>
      <c r="L284" s="51"/>
      <c r="M284" s="314"/>
      <c r="N284" s="51"/>
    </row>
    <row r="285" spans="1:14" s="52" customFormat="1" hidden="1" x14ac:dyDescent="0.3">
      <c r="A285" s="28"/>
      <c r="D285" s="70"/>
      <c r="E285" s="109"/>
      <c r="F285" s="75"/>
      <c r="G285" s="70"/>
      <c r="H285" s="314"/>
      <c r="I285" s="314"/>
      <c r="J285" s="38"/>
      <c r="K285" s="38"/>
      <c r="L285" s="51"/>
      <c r="M285" s="314"/>
      <c r="N285" s="51"/>
    </row>
    <row r="286" spans="1:14" s="52" customFormat="1" hidden="1" x14ac:dyDescent="0.3">
      <c r="A286" s="28"/>
      <c r="D286" s="70"/>
      <c r="E286" s="109"/>
      <c r="F286" s="75"/>
      <c r="G286" s="70"/>
      <c r="H286" s="314"/>
      <c r="I286" s="314"/>
      <c r="J286" s="38"/>
      <c r="K286" s="38"/>
      <c r="L286" s="51"/>
      <c r="M286" s="314"/>
      <c r="N286" s="51"/>
    </row>
    <row r="287" spans="1:14" s="52" customFormat="1" hidden="1" x14ac:dyDescent="0.3">
      <c r="A287" s="28"/>
      <c r="D287" s="70"/>
      <c r="E287" s="109"/>
      <c r="F287" s="75"/>
      <c r="G287" s="70"/>
      <c r="H287" s="314"/>
      <c r="I287" s="314"/>
      <c r="J287" s="38"/>
      <c r="K287" s="38"/>
      <c r="L287" s="51"/>
      <c r="M287" s="314"/>
      <c r="N287" s="51"/>
    </row>
    <row r="288" spans="1:14" s="52" customFormat="1" hidden="1" x14ac:dyDescent="0.3">
      <c r="A288" s="28"/>
      <c r="D288" s="70"/>
      <c r="E288" s="109"/>
      <c r="F288" s="75"/>
      <c r="G288" s="70"/>
      <c r="H288" s="314"/>
      <c r="I288" s="314"/>
      <c r="J288" s="38"/>
      <c r="K288" s="38"/>
      <c r="L288" s="51"/>
      <c r="M288" s="314"/>
      <c r="N288" s="51"/>
    </row>
    <row r="289" spans="1:14" s="52" customFormat="1" hidden="1" x14ac:dyDescent="0.3">
      <c r="A289" s="28"/>
      <c r="D289" s="70"/>
      <c r="E289" s="109"/>
      <c r="F289" s="75"/>
      <c r="G289" s="70"/>
      <c r="H289" s="314"/>
      <c r="I289" s="314"/>
      <c r="J289" s="38"/>
      <c r="K289" s="38"/>
      <c r="L289" s="51"/>
      <c r="M289" s="314"/>
      <c r="N289" s="51"/>
    </row>
    <row r="290" spans="1:14" s="52" customFormat="1" hidden="1" x14ac:dyDescent="0.3">
      <c r="A290" s="28"/>
      <c r="D290" s="70"/>
      <c r="E290" s="109"/>
      <c r="F290" s="75"/>
      <c r="G290" s="70"/>
      <c r="H290" s="314"/>
      <c r="I290" s="314"/>
      <c r="J290" s="38"/>
      <c r="K290" s="38"/>
      <c r="L290" s="51"/>
      <c r="M290" s="314"/>
      <c r="N290" s="51"/>
    </row>
    <row r="291" spans="1:14" s="52" customFormat="1" hidden="1" x14ac:dyDescent="0.3">
      <c r="A291" s="28"/>
      <c r="D291" s="70"/>
      <c r="E291" s="109"/>
      <c r="F291" s="75"/>
      <c r="G291" s="70"/>
      <c r="H291" s="314"/>
      <c r="I291" s="314"/>
      <c r="J291" s="38"/>
      <c r="K291" s="38"/>
      <c r="L291" s="51"/>
      <c r="M291" s="314"/>
      <c r="N291" s="51"/>
    </row>
    <row r="292" spans="1:14" s="52" customFormat="1" hidden="1" x14ac:dyDescent="0.3">
      <c r="A292" s="28"/>
      <c r="D292" s="70"/>
      <c r="E292" s="109"/>
      <c r="F292" s="75"/>
      <c r="G292" s="70"/>
      <c r="H292" s="314"/>
      <c r="I292" s="314"/>
      <c r="J292" s="38"/>
      <c r="K292" s="38"/>
      <c r="L292" s="51"/>
      <c r="M292" s="314"/>
      <c r="N292" s="51"/>
    </row>
    <row r="293" spans="1:14" s="52" customFormat="1" hidden="1" x14ac:dyDescent="0.3">
      <c r="A293" s="28"/>
      <c r="D293" s="70"/>
      <c r="E293" s="109"/>
      <c r="F293" s="75"/>
      <c r="G293" s="70"/>
      <c r="H293" s="314"/>
      <c r="I293" s="314"/>
      <c r="J293" s="38"/>
      <c r="K293" s="38"/>
      <c r="L293" s="51"/>
      <c r="M293" s="314"/>
      <c r="N293" s="51"/>
    </row>
    <row r="294" spans="1:14" s="52" customFormat="1" hidden="1" x14ac:dyDescent="0.3">
      <c r="A294" s="28"/>
      <c r="D294" s="70"/>
      <c r="E294" s="109"/>
      <c r="F294" s="75"/>
      <c r="G294" s="70"/>
      <c r="H294" s="314"/>
      <c r="I294" s="314"/>
      <c r="J294" s="38"/>
      <c r="K294" s="38"/>
      <c r="L294" s="51"/>
      <c r="M294" s="314"/>
      <c r="N294" s="51"/>
    </row>
    <row r="295" spans="1:14" s="52" customFormat="1" hidden="1" x14ac:dyDescent="0.3">
      <c r="A295" s="28"/>
      <c r="D295" s="70"/>
      <c r="E295" s="109"/>
      <c r="F295" s="75"/>
      <c r="G295" s="70"/>
      <c r="H295" s="314"/>
      <c r="I295" s="314"/>
      <c r="J295" s="38"/>
      <c r="K295" s="38"/>
      <c r="L295" s="51"/>
      <c r="M295" s="314"/>
      <c r="N295" s="51"/>
    </row>
    <row r="296" spans="1:14" s="52" customFormat="1" hidden="1" x14ac:dyDescent="0.3">
      <c r="A296" s="28"/>
      <c r="D296" s="70"/>
      <c r="E296" s="109"/>
      <c r="F296" s="75"/>
      <c r="G296" s="70"/>
      <c r="H296" s="314"/>
      <c r="I296" s="314"/>
      <c r="J296" s="38"/>
      <c r="K296" s="38"/>
      <c r="L296" s="51"/>
      <c r="M296" s="314"/>
      <c r="N296" s="51"/>
    </row>
    <row r="297" spans="1:14" s="52" customFormat="1" hidden="1" x14ac:dyDescent="0.3">
      <c r="A297" s="28"/>
      <c r="D297" s="70"/>
      <c r="E297" s="109"/>
      <c r="F297" s="75"/>
      <c r="G297" s="70"/>
      <c r="H297" s="314"/>
      <c r="I297" s="314"/>
      <c r="J297" s="38"/>
      <c r="K297" s="38"/>
      <c r="L297" s="51"/>
      <c r="M297" s="314"/>
      <c r="N297" s="51"/>
    </row>
    <row r="298" spans="1:14" s="52" customFormat="1" hidden="1" x14ac:dyDescent="0.3">
      <c r="A298" s="28"/>
      <c r="D298" s="70"/>
      <c r="E298" s="109"/>
      <c r="F298" s="75"/>
      <c r="G298" s="70"/>
      <c r="H298" s="314"/>
      <c r="I298" s="314"/>
      <c r="J298" s="38"/>
      <c r="K298" s="38"/>
      <c r="L298" s="51"/>
      <c r="M298" s="314"/>
      <c r="N298" s="51"/>
    </row>
    <row r="299" spans="1:14" s="52" customFormat="1" hidden="1" x14ac:dyDescent="0.3">
      <c r="A299" s="28"/>
      <c r="D299" s="70"/>
      <c r="E299" s="109"/>
      <c r="F299" s="75"/>
      <c r="G299" s="70"/>
      <c r="H299" s="314"/>
      <c r="I299" s="314"/>
      <c r="J299" s="38"/>
      <c r="K299" s="38"/>
      <c r="L299" s="51"/>
      <c r="M299" s="314"/>
      <c r="N299" s="51"/>
    </row>
    <row r="300" spans="1:14" s="52" customFormat="1" hidden="1" x14ac:dyDescent="0.3">
      <c r="A300" s="28"/>
      <c r="D300" s="70"/>
      <c r="E300" s="109"/>
      <c r="F300" s="75"/>
      <c r="G300" s="70"/>
      <c r="H300" s="314"/>
      <c r="I300" s="314"/>
      <c r="J300" s="38"/>
      <c r="K300" s="38"/>
      <c r="L300" s="51"/>
      <c r="M300" s="314"/>
      <c r="N300" s="51"/>
    </row>
    <row r="301" spans="1:14" s="52" customFormat="1" hidden="1" x14ac:dyDescent="0.3">
      <c r="A301" s="28"/>
      <c r="D301" s="70"/>
      <c r="E301" s="109"/>
      <c r="F301" s="75"/>
      <c r="G301" s="70"/>
      <c r="H301" s="314"/>
      <c r="I301" s="314"/>
      <c r="J301" s="38"/>
      <c r="K301" s="38"/>
      <c r="L301" s="51"/>
      <c r="M301" s="314"/>
      <c r="N301" s="51"/>
    </row>
    <row r="302" spans="1:14" s="52" customFormat="1" hidden="1" x14ac:dyDescent="0.3">
      <c r="A302" s="28"/>
      <c r="D302" s="70"/>
      <c r="E302" s="109"/>
      <c r="F302" s="75"/>
      <c r="G302" s="70"/>
      <c r="H302" s="314"/>
      <c r="I302" s="314"/>
      <c r="J302" s="38"/>
      <c r="K302" s="38"/>
      <c r="L302" s="51"/>
      <c r="M302" s="314"/>
      <c r="N302" s="51"/>
    </row>
    <row r="303" spans="1:14" s="52" customFormat="1" hidden="1" x14ac:dyDescent="0.3">
      <c r="A303" s="28"/>
      <c r="D303" s="70"/>
      <c r="E303" s="109"/>
      <c r="F303" s="75"/>
      <c r="G303" s="70"/>
      <c r="H303" s="314"/>
      <c r="I303" s="314"/>
      <c r="J303" s="38"/>
      <c r="K303" s="38"/>
      <c r="L303" s="51"/>
      <c r="M303" s="314"/>
      <c r="N303" s="51"/>
    </row>
    <row r="304" spans="1:14" s="52" customFormat="1" hidden="1" x14ac:dyDescent="0.3">
      <c r="A304" s="28"/>
      <c r="D304" s="70"/>
      <c r="E304" s="109"/>
      <c r="F304" s="75"/>
      <c r="G304" s="70"/>
      <c r="H304" s="314"/>
      <c r="I304" s="314"/>
      <c r="J304" s="38"/>
      <c r="K304" s="38"/>
      <c r="L304" s="51"/>
      <c r="M304" s="314"/>
      <c r="N304" s="51"/>
    </row>
    <row r="305" spans="1:14" s="52" customFormat="1" hidden="1" x14ac:dyDescent="0.3">
      <c r="A305" s="28"/>
      <c r="D305" s="70"/>
      <c r="E305" s="109"/>
      <c r="F305" s="75"/>
      <c r="G305" s="70"/>
      <c r="H305" s="314"/>
      <c r="I305" s="314"/>
      <c r="J305" s="38"/>
      <c r="K305" s="38"/>
      <c r="L305" s="51"/>
      <c r="M305" s="314"/>
      <c r="N305" s="51"/>
    </row>
    <row r="306" spans="1:14" s="52" customFormat="1" hidden="1" x14ac:dyDescent="0.3">
      <c r="A306" s="28"/>
      <c r="D306" s="70"/>
      <c r="E306" s="109"/>
      <c r="F306" s="75"/>
      <c r="G306" s="70"/>
      <c r="H306" s="314"/>
      <c r="I306" s="314"/>
      <c r="J306" s="38"/>
      <c r="K306" s="38"/>
      <c r="L306" s="51"/>
      <c r="M306" s="314"/>
      <c r="N306" s="51"/>
    </row>
    <row r="307" spans="1:14" s="52" customFormat="1" hidden="1" x14ac:dyDescent="0.3">
      <c r="A307" s="28"/>
      <c r="D307" s="70"/>
      <c r="E307" s="109"/>
      <c r="F307" s="75"/>
      <c r="G307" s="70"/>
      <c r="H307" s="314"/>
      <c r="I307" s="314"/>
      <c r="J307" s="38"/>
      <c r="K307" s="38"/>
      <c r="L307" s="51"/>
      <c r="M307" s="314"/>
      <c r="N307" s="51"/>
    </row>
    <row r="308" spans="1:14" s="52" customFormat="1" hidden="1" x14ac:dyDescent="0.3">
      <c r="A308" s="28"/>
      <c r="D308" s="70"/>
      <c r="E308" s="109"/>
      <c r="F308" s="75"/>
      <c r="G308" s="70"/>
      <c r="H308" s="314"/>
      <c r="I308" s="314"/>
      <c r="J308" s="38"/>
      <c r="K308" s="38"/>
      <c r="L308" s="51"/>
      <c r="M308" s="314"/>
      <c r="N308" s="51"/>
    </row>
    <row r="309" spans="1:14" s="52" customFormat="1" hidden="1" x14ac:dyDescent="0.3">
      <c r="A309" s="28"/>
      <c r="D309" s="70"/>
      <c r="E309" s="109"/>
      <c r="F309" s="75"/>
      <c r="G309" s="70"/>
      <c r="H309" s="314"/>
      <c r="I309" s="314"/>
      <c r="J309" s="38"/>
      <c r="K309" s="38"/>
      <c r="L309" s="51"/>
      <c r="M309" s="314"/>
      <c r="N309" s="51"/>
    </row>
    <row r="310" spans="1:14" s="52" customFormat="1" hidden="1" x14ac:dyDescent="0.3">
      <c r="A310" s="28"/>
      <c r="D310" s="70"/>
      <c r="E310" s="109"/>
      <c r="F310" s="75"/>
      <c r="G310" s="70"/>
      <c r="H310" s="314"/>
      <c r="I310" s="314"/>
      <c r="J310" s="38"/>
      <c r="K310" s="38"/>
      <c r="L310" s="51"/>
      <c r="M310" s="314"/>
      <c r="N310" s="51"/>
    </row>
    <row r="311" spans="1:14" s="52" customFormat="1" hidden="1" x14ac:dyDescent="0.3">
      <c r="A311" s="28"/>
      <c r="D311" s="70"/>
      <c r="E311" s="109"/>
      <c r="F311" s="75"/>
      <c r="G311" s="70"/>
      <c r="H311" s="314"/>
      <c r="I311" s="314"/>
      <c r="J311" s="38"/>
      <c r="K311" s="38"/>
      <c r="L311" s="51"/>
      <c r="M311" s="314"/>
      <c r="N311" s="51"/>
    </row>
    <row r="312" spans="1:14" s="52" customFormat="1" hidden="1" x14ac:dyDescent="0.3">
      <c r="A312" s="28"/>
      <c r="D312" s="70"/>
      <c r="E312" s="109"/>
      <c r="F312" s="75"/>
      <c r="G312" s="70"/>
      <c r="H312" s="314"/>
      <c r="I312" s="314"/>
      <c r="J312" s="38"/>
      <c r="K312" s="38"/>
      <c r="L312" s="51"/>
      <c r="M312" s="314"/>
      <c r="N312" s="51"/>
    </row>
    <row r="313" spans="1:14" s="52" customFormat="1" hidden="1" x14ac:dyDescent="0.3">
      <c r="A313" s="28"/>
      <c r="D313" s="70"/>
      <c r="E313" s="109"/>
      <c r="F313" s="75"/>
      <c r="G313" s="70"/>
      <c r="H313" s="314"/>
      <c r="I313" s="314"/>
      <c r="J313" s="38"/>
      <c r="K313" s="38"/>
      <c r="L313" s="51"/>
      <c r="M313" s="314"/>
      <c r="N313" s="51"/>
    </row>
    <row r="314" spans="1:14" s="52" customFormat="1" hidden="1" x14ac:dyDescent="0.3">
      <c r="A314" s="28"/>
      <c r="D314" s="70"/>
      <c r="E314" s="109"/>
      <c r="F314" s="75"/>
      <c r="G314" s="70"/>
      <c r="H314" s="314"/>
      <c r="I314" s="314"/>
      <c r="J314" s="38"/>
      <c r="K314" s="38"/>
      <c r="L314" s="51"/>
      <c r="M314" s="314"/>
      <c r="N314" s="51"/>
    </row>
    <row r="315" spans="1:14" s="52" customFormat="1" hidden="1" x14ac:dyDescent="0.3">
      <c r="A315" s="28"/>
      <c r="D315" s="70"/>
      <c r="E315" s="109"/>
      <c r="F315" s="75"/>
      <c r="G315" s="70"/>
      <c r="H315" s="314"/>
      <c r="I315" s="314"/>
      <c r="J315" s="38"/>
      <c r="K315" s="38"/>
      <c r="L315" s="51"/>
      <c r="M315" s="314"/>
      <c r="N315" s="51"/>
    </row>
    <row r="316" spans="1:14" s="52" customFormat="1" hidden="1" x14ac:dyDescent="0.3">
      <c r="A316" s="28"/>
      <c r="D316" s="70"/>
      <c r="E316" s="109"/>
      <c r="F316" s="75"/>
      <c r="G316" s="70"/>
      <c r="H316" s="314"/>
      <c r="I316" s="314"/>
      <c r="J316" s="38"/>
      <c r="K316" s="38"/>
      <c r="L316" s="51"/>
      <c r="M316" s="314"/>
      <c r="N316" s="51"/>
    </row>
    <row r="317" spans="1:14" s="52" customFormat="1" hidden="1" x14ac:dyDescent="0.3">
      <c r="A317" s="28"/>
      <c r="D317" s="70"/>
      <c r="E317" s="109"/>
      <c r="F317" s="75"/>
      <c r="G317" s="70"/>
      <c r="H317" s="314"/>
      <c r="I317" s="314"/>
      <c r="J317" s="38"/>
      <c r="K317" s="38"/>
      <c r="L317" s="51"/>
      <c r="M317" s="314"/>
      <c r="N317" s="51"/>
    </row>
    <row r="318" spans="1:14" s="52" customFormat="1" hidden="1" x14ac:dyDescent="0.3">
      <c r="A318" s="28"/>
      <c r="D318" s="70"/>
      <c r="E318" s="109"/>
      <c r="F318" s="75"/>
      <c r="G318" s="70"/>
      <c r="H318" s="314"/>
      <c r="I318" s="314"/>
      <c r="J318" s="38"/>
      <c r="K318" s="38"/>
      <c r="L318" s="51"/>
      <c r="M318" s="314"/>
      <c r="N318" s="51"/>
    </row>
    <row r="319" spans="1:14" s="52" customFormat="1" hidden="1" x14ac:dyDescent="0.3">
      <c r="A319" s="28"/>
      <c r="D319" s="70"/>
      <c r="E319" s="109"/>
      <c r="F319" s="75"/>
      <c r="G319" s="70"/>
      <c r="H319" s="314"/>
      <c r="I319" s="314"/>
      <c r="J319" s="38"/>
      <c r="K319" s="38"/>
      <c r="L319" s="51"/>
      <c r="M319" s="314"/>
      <c r="N319" s="51"/>
    </row>
    <row r="320" spans="1:14" s="52" customFormat="1" hidden="1" x14ac:dyDescent="0.3">
      <c r="A320" s="28"/>
      <c r="D320" s="70"/>
      <c r="E320" s="109"/>
      <c r="F320" s="75"/>
      <c r="G320" s="70"/>
      <c r="H320" s="314"/>
      <c r="I320" s="314"/>
      <c r="J320" s="38"/>
      <c r="K320" s="38"/>
      <c r="L320" s="51"/>
      <c r="M320" s="314"/>
      <c r="N320" s="51"/>
    </row>
    <row r="321" spans="1:14" s="52" customFormat="1" hidden="1" x14ac:dyDescent="0.3">
      <c r="A321" s="28"/>
      <c r="D321" s="70"/>
      <c r="E321" s="109"/>
      <c r="F321" s="75"/>
      <c r="G321" s="70"/>
      <c r="H321" s="314"/>
      <c r="I321" s="314"/>
      <c r="J321" s="38"/>
      <c r="K321" s="38"/>
      <c r="L321" s="51"/>
      <c r="M321" s="314"/>
      <c r="N321" s="51"/>
    </row>
    <row r="322" spans="1:14" s="52" customFormat="1" hidden="1" x14ac:dyDescent="0.3">
      <c r="A322" s="28"/>
      <c r="D322" s="70"/>
      <c r="E322" s="109"/>
      <c r="F322" s="75"/>
      <c r="G322" s="70"/>
      <c r="H322" s="314"/>
      <c r="I322" s="314"/>
      <c r="J322" s="38"/>
      <c r="K322" s="38"/>
      <c r="L322" s="51"/>
      <c r="M322" s="314"/>
      <c r="N322" s="51"/>
    </row>
    <row r="323" spans="1:14" s="52" customFormat="1" hidden="1" x14ac:dyDescent="0.3">
      <c r="A323" s="28"/>
      <c r="D323" s="70"/>
      <c r="E323" s="109"/>
      <c r="F323" s="75"/>
      <c r="G323" s="70"/>
      <c r="H323" s="314"/>
      <c r="I323" s="314"/>
      <c r="J323" s="38"/>
      <c r="K323" s="38"/>
      <c r="L323" s="51"/>
      <c r="M323" s="314"/>
      <c r="N323" s="51"/>
    </row>
    <row r="324" spans="1:14" s="52" customFormat="1" hidden="1" x14ac:dyDescent="0.3">
      <c r="A324" s="28"/>
      <c r="D324" s="70"/>
      <c r="E324" s="109"/>
      <c r="F324" s="75"/>
      <c r="G324" s="70"/>
      <c r="H324" s="314"/>
      <c r="I324" s="314"/>
      <c r="J324" s="38"/>
      <c r="K324" s="38"/>
      <c r="L324" s="51"/>
      <c r="M324" s="314"/>
      <c r="N324" s="51"/>
    </row>
    <row r="325" spans="1:14" s="52" customFormat="1" hidden="1" x14ac:dyDescent="0.3">
      <c r="A325" s="28"/>
      <c r="D325" s="70"/>
      <c r="E325" s="109"/>
      <c r="F325" s="75"/>
      <c r="G325" s="70"/>
      <c r="H325" s="314"/>
      <c r="I325" s="314"/>
      <c r="J325" s="38"/>
      <c r="K325" s="38"/>
      <c r="L325" s="51"/>
      <c r="M325" s="314"/>
      <c r="N325" s="51"/>
    </row>
    <row r="326" spans="1:14" s="52" customFormat="1" hidden="1" x14ac:dyDescent="0.3">
      <c r="A326" s="28"/>
      <c r="D326" s="70"/>
      <c r="E326" s="109"/>
      <c r="F326" s="75"/>
      <c r="G326" s="70"/>
      <c r="H326" s="314"/>
      <c r="I326" s="314"/>
      <c r="J326" s="38"/>
      <c r="K326" s="38"/>
      <c r="L326" s="51"/>
      <c r="M326" s="314"/>
      <c r="N326" s="51"/>
    </row>
    <row r="327" spans="1:14" s="52" customFormat="1" hidden="1" x14ac:dyDescent="0.3">
      <c r="A327" s="28"/>
      <c r="D327" s="70"/>
      <c r="E327" s="109"/>
      <c r="F327" s="75"/>
      <c r="G327" s="70"/>
      <c r="H327" s="314"/>
      <c r="I327" s="314"/>
      <c r="J327" s="38"/>
      <c r="K327" s="38"/>
      <c r="L327" s="51"/>
      <c r="M327" s="314"/>
      <c r="N327" s="51"/>
    </row>
    <row r="328" spans="1:14" s="52" customFormat="1" hidden="1" x14ac:dyDescent="0.3">
      <c r="A328" s="28"/>
      <c r="D328" s="70"/>
      <c r="E328" s="109"/>
      <c r="F328" s="75"/>
      <c r="G328" s="70"/>
      <c r="H328" s="314"/>
      <c r="I328" s="314"/>
      <c r="J328" s="38"/>
      <c r="K328" s="38"/>
      <c r="L328" s="51"/>
      <c r="M328" s="314"/>
      <c r="N328" s="51"/>
    </row>
    <row r="329" spans="1:14" s="52" customFormat="1" hidden="1" x14ac:dyDescent="0.3">
      <c r="A329" s="28"/>
      <c r="D329" s="70"/>
      <c r="E329" s="109"/>
      <c r="F329" s="75"/>
      <c r="G329" s="70"/>
      <c r="H329" s="314"/>
      <c r="I329" s="314"/>
      <c r="J329" s="38"/>
      <c r="K329" s="38"/>
      <c r="L329" s="51"/>
      <c r="M329" s="314"/>
      <c r="N329" s="51"/>
    </row>
    <row r="330" spans="1:14" s="52" customFormat="1" hidden="1" x14ac:dyDescent="0.3">
      <c r="A330" s="28"/>
      <c r="D330" s="70"/>
      <c r="E330" s="109"/>
      <c r="F330" s="75"/>
      <c r="G330" s="70"/>
      <c r="H330" s="314"/>
      <c r="I330" s="314"/>
      <c r="J330" s="38"/>
      <c r="K330" s="38"/>
      <c r="L330" s="51"/>
      <c r="M330" s="314"/>
      <c r="N330" s="51"/>
    </row>
    <row r="331" spans="1:14" s="52" customFormat="1" hidden="1" x14ac:dyDescent="0.3">
      <c r="A331" s="28"/>
      <c r="D331" s="70"/>
      <c r="E331" s="109"/>
      <c r="F331" s="75"/>
      <c r="G331" s="70"/>
      <c r="H331" s="314"/>
      <c r="I331" s="314"/>
      <c r="J331" s="38"/>
      <c r="K331" s="38"/>
      <c r="L331" s="51"/>
      <c r="M331" s="314"/>
      <c r="N331" s="51"/>
    </row>
    <row r="332" spans="1:14" s="52" customFormat="1" hidden="1" x14ac:dyDescent="0.3">
      <c r="A332" s="28"/>
      <c r="D332" s="70"/>
      <c r="E332" s="109"/>
      <c r="F332" s="75"/>
      <c r="G332" s="70"/>
      <c r="H332" s="314"/>
      <c r="I332" s="314"/>
      <c r="J332" s="38"/>
      <c r="K332" s="38"/>
      <c r="L332" s="51"/>
      <c r="M332" s="314"/>
      <c r="N332" s="51"/>
    </row>
    <row r="333" spans="1:14" s="52" customFormat="1" hidden="1" x14ac:dyDescent="0.3">
      <c r="A333" s="28"/>
      <c r="D333" s="70"/>
      <c r="E333" s="109"/>
      <c r="F333" s="75"/>
      <c r="G333" s="70"/>
      <c r="H333" s="314"/>
      <c r="I333" s="314"/>
      <c r="J333" s="38"/>
      <c r="K333" s="38"/>
      <c r="L333" s="51"/>
      <c r="M333" s="314"/>
      <c r="N333" s="51"/>
    </row>
    <row r="334" spans="1:14" s="52" customFormat="1" hidden="1" x14ac:dyDescent="0.3">
      <c r="A334" s="28"/>
      <c r="D334" s="70"/>
      <c r="E334" s="109"/>
      <c r="F334" s="75"/>
      <c r="G334" s="70"/>
      <c r="H334" s="314"/>
      <c r="I334" s="314"/>
      <c r="J334" s="38"/>
      <c r="K334" s="38"/>
      <c r="L334" s="51"/>
      <c r="M334" s="314"/>
      <c r="N334" s="51"/>
    </row>
    <row r="335" spans="1:14" s="52" customFormat="1" hidden="1" x14ac:dyDescent="0.3">
      <c r="A335" s="28"/>
      <c r="D335" s="70"/>
      <c r="E335" s="109"/>
      <c r="F335" s="75"/>
      <c r="G335" s="70"/>
      <c r="H335" s="314"/>
      <c r="I335" s="314"/>
      <c r="J335" s="38"/>
      <c r="K335" s="38"/>
      <c r="L335" s="51"/>
      <c r="M335" s="314"/>
      <c r="N335" s="51"/>
    </row>
    <row r="336" spans="1:14" s="52" customFormat="1" hidden="1" x14ac:dyDescent="0.3">
      <c r="A336" s="28"/>
      <c r="D336" s="70"/>
      <c r="E336" s="109"/>
      <c r="F336" s="75"/>
      <c r="G336" s="70"/>
      <c r="H336" s="314"/>
      <c r="I336" s="314"/>
      <c r="J336" s="38"/>
      <c r="K336" s="38"/>
      <c r="L336" s="51"/>
      <c r="M336" s="314"/>
      <c r="N336" s="51"/>
    </row>
    <row r="337" spans="1:14" s="52" customFormat="1" hidden="1" x14ac:dyDescent="0.3">
      <c r="A337" s="28"/>
      <c r="D337" s="70"/>
      <c r="E337" s="109"/>
      <c r="F337" s="75"/>
      <c r="G337" s="70"/>
      <c r="H337" s="314"/>
      <c r="I337" s="314"/>
      <c r="J337" s="38"/>
      <c r="K337" s="38"/>
      <c r="L337" s="51"/>
      <c r="M337" s="314"/>
      <c r="N337" s="51"/>
    </row>
    <row r="338" spans="1:14" s="52" customFormat="1" hidden="1" x14ac:dyDescent="0.3">
      <c r="A338" s="28"/>
      <c r="D338" s="70"/>
      <c r="E338" s="109"/>
      <c r="F338" s="75"/>
      <c r="G338" s="70"/>
      <c r="H338" s="314"/>
      <c r="I338" s="314"/>
      <c r="J338" s="38"/>
      <c r="K338" s="38"/>
      <c r="L338" s="51"/>
      <c r="M338" s="314"/>
      <c r="N338" s="51"/>
    </row>
    <row r="339" spans="1:14" s="52" customFormat="1" hidden="1" x14ac:dyDescent="0.3">
      <c r="A339" s="28"/>
      <c r="D339" s="70"/>
      <c r="E339" s="109"/>
      <c r="F339" s="75"/>
      <c r="G339" s="70"/>
      <c r="H339" s="314"/>
      <c r="I339" s="314"/>
      <c r="J339" s="38"/>
      <c r="K339" s="38"/>
      <c r="L339" s="51"/>
      <c r="M339" s="314"/>
      <c r="N339" s="51"/>
    </row>
    <row r="340" spans="1:14" s="52" customFormat="1" hidden="1" x14ac:dyDescent="0.3">
      <c r="A340" s="28"/>
      <c r="D340" s="70"/>
      <c r="E340" s="109"/>
      <c r="F340" s="75"/>
      <c r="G340" s="70"/>
      <c r="H340" s="314"/>
      <c r="I340" s="314"/>
      <c r="J340" s="38"/>
      <c r="K340" s="38"/>
      <c r="L340" s="51"/>
      <c r="M340" s="314"/>
      <c r="N340" s="51"/>
    </row>
    <row r="341" spans="1:14" s="52" customFormat="1" hidden="1" x14ac:dyDescent="0.3">
      <c r="A341" s="28"/>
      <c r="D341" s="70"/>
      <c r="E341" s="109"/>
      <c r="F341" s="75"/>
      <c r="G341" s="70"/>
      <c r="H341" s="314"/>
      <c r="I341" s="314"/>
      <c r="J341" s="38"/>
      <c r="K341" s="38"/>
      <c r="L341" s="51"/>
      <c r="M341" s="314"/>
      <c r="N341" s="51"/>
    </row>
    <row r="342" spans="1:14" s="52" customFormat="1" hidden="1" x14ac:dyDescent="0.3">
      <c r="A342" s="28"/>
      <c r="D342" s="70"/>
      <c r="E342" s="109"/>
      <c r="F342" s="75"/>
      <c r="G342" s="70"/>
      <c r="H342" s="314"/>
      <c r="I342" s="314"/>
      <c r="J342" s="38"/>
      <c r="K342" s="38"/>
      <c r="L342" s="51"/>
      <c r="M342" s="314"/>
      <c r="N342" s="51"/>
    </row>
    <row r="343" spans="1:14" s="52" customFormat="1" hidden="1" x14ac:dyDescent="0.3">
      <c r="A343" s="28"/>
      <c r="D343" s="70"/>
      <c r="E343" s="109"/>
      <c r="F343" s="75"/>
      <c r="G343" s="70"/>
      <c r="H343" s="314"/>
      <c r="I343" s="314"/>
      <c r="J343" s="38"/>
      <c r="K343" s="38"/>
      <c r="L343" s="51"/>
      <c r="M343" s="314"/>
      <c r="N343" s="51"/>
    </row>
    <row r="344" spans="1:14" s="52" customFormat="1" hidden="1" x14ac:dyDescent="0.3">
      <c r="A344" s="28"/>
      <c r="D344" s="70"/>
      <c r="E344" s="109"/>
      <c r="F344" s="75"/>
      <c r="G344" s="70"/>
      <c r="H344" s="314"/>
      <c r="I344" s="314"/>
      <c r="J344" s="38"/>
      <c r="K344" s="38"/>
      <c r="L344" s="51"/>
      <c r="M344" s="314"/>
      <c r="N344" s="51"/>
    </row>
    <row r="345" spans="1:14" s="52" customFormat="1" hidden="1" x14ac:dyDescent="0.3">
      <c r="A345" s="28"/>
      <c r="D345" s="70"/>
      <c r="E345" s="109"/>
      <c r="F345" s="75"/>
      <c r="G345" s="70"/>
      <c r="H345" s="314"/>
      <c r="I345" s="314"/>
      <c r="J345" s="38"/>
      <c r="K345" s="38"/>
      <c r="L345" s="51"/>
      <c r="M345" s="314"/>
      <c r="N345" s="51"/>
    </row>
    <row r="346" spans="1:14" s="52" customFormat="1" hidden="1" x14ac:dyDescent="0.3">
      <c r="A346" s="28"/>
      <c r="D346" s="70"/>
      <c r="E346" s="109"/>
      <c r="F346" s="75"/>
      <c r="G346" s="70"/>
      <c r="H346" s="314"/>
      <c r="I346" s="314"/>
      <c r="J346" s="38"/>
      <c r="K346" s="38"/>
      <c r="L346" s="51"/>
      <c r="M346" s="314"/>
      <c r="N346" s="51"/>
    </row>
    <row r="347" spans="1:14" s="52" customFormat="1" hidden="1" x14ac:dyDescent="0.3">
      <c r="A347" s="28"/>
      <c r="D347" s="70"/>
      <c r="E347" s="109"/>
      <c r="F347" s="75"/>
      <c r="G347" s="70"/>
      <c r="H347" s="314"/>
      <c r="I347" s="314"/>
      <c r="J347" s="38"/>
      <c r="K347" s="38"/>
      <c r="L347" s="51"/>
      <c r="M347" s="314"/>
      <c r="N347" s="51"/>
    </row>
    <row r="348" spans="1:14" s="52" customFormat="1" hidden="1" x14ac:dyDescent="0.3">
      <c r="A348" s="28"/>
      <c r="D348" s="70"/>
      <c r="E348" s="109"/>
      <c r="F348" s="75"/>
      <c r="G348" s="70"/>
      <c r="H348" s="314"/>
      <c r="I348" s="314"/>
      <c r="J348" s="38"/>
      <c r="K348" s="38"/>
      <c r="L348" s="51"/>
      <c r="M348" s="314"/>
      <c r="N348" s="51"/>
    </row>
    <row r="349" spans="1:14" s="52" customFormat="1" hidden="1" x14ac:dyDescent="0.3">
      <c r="A349" s="28"/>
      <c r="D349" s="70"/>
      <c r="E349" s="109"/>
      <c r="F349" s="75"/>
      <c r="G349" s="70"/>
      <c r="H349" s="314"/>
      <c r="I349" s="314"/>
      <c r="J349" s="38"/>
      <c r="K349" s="38"/>
      <c r="L349" s="51"/>
      <c r="M349" s="314"/>
      <c r="N349" s="51"/>
    </row>
    <row r="350" spans="1:14" s="52" customFormat="1" hidden="1" x14ac:dyDescent="0.3">
      <c r="A350" s="28"/>
      <c r="D350" s="70"/>
      <c r="E350" s="109"/>
      <c r="F350" s="75"/>
      <c r="G350" s="70"/>
      <c r="H350" s="314"/>
      <c r="I350" s="314"/>
      <c r="J350" s="38"/>
      <c r="K350" s="38"/>
      <c r="L350" s="51"/>
      <c r="M350" s="314"/>
      <c r="N350" s="51"/>
    </row>
    <row r="351" spans="1:14" s="52" customFormat="1" hidden="1" x14ac:dyDescent="0.3">
      <c r="A351" s="28"/>
      <c r="D351" s="70"/>
      <c r="E351" s="109"/>
      <c r="F351" s="75"/>
      <c r="G351" s="70"/>
      <c r="H351" s="314"/>
      <c r="I351" s="314"/>
      <c r="J351" s="38"/>
      <c r="K351" s="38"/>
      <c r="L351" s="51"/>
      <c r="M351" s="314"/>
      <c r="N351" s="51"/>
    </row>
    <row r="352" spans="1:14" s="52" customFormat="1" hidden="1" x14ac:dyDescent="0.3">
      <c r="A352" s="28"/>
      <c r="D352" s="70"/>
      <c r="E352" s="109"/>
      <c r="F352" s="75"/>
      <c r="G352" s="70"/>
      <c r="H352" s="314"/>
      <c r="I352" s="314"/>
      <c r="J352" s="38"/>
      <c r="K352" s="38"/>
      <c r="L352" s="51"/>
      <c r="M352" s="314"/>
      <c r="N352" s="51"/>
    </row>
    <row r="353" spans="1:14" s="52" customFormat="1" hidden="1" x14ac:dyDescent="0.3">
      <c r="A353" s="28"/>
      <c r="D353" s="70"/>
      <c r="E353" s="109"/>
      <c r="F353" s="75"/>
      <c r="G353" s="70"/>
      <c r="H353" s="314"/>
      <c r="I353" s="314"/>
      <c r="J353" s="38"/>
      <c r="K353" s="38"/>
      <c r="L353" s="51"/>
      <c r="M353" s="314"/>
      <c r="N353" s="51"/>
    </row>
    <row r="354" spans="1:14" s="52" customFormat="1" hidden="1" x14ac:dyDescent="0.3">
      <c r="A354" s="28"/>
      <c r="D354" s="70"/>
      <c r="E354" s="109"/>
      <c r="F354" s="75"/>
      <c r="G354" s="70"/>
      <c r="H354" s="314"/>
      <c r="I354" s="314"/>
      <c r="J354" s="38"/>
      <c r="K354" s="38"/>
      <c r="L354" s="51"/>
      <c r="M354" s="314"/>
      <c r="N354" s="51"/>
    </row>
    <row r="355" spans="1:14" s="52" customFormat="1" hidden="1" x14ac:dyDescent="0.3">
      <c r="A355" s="28"/>
      <c r="D355" s="70"/>
      <c r="E355" s="109"/>
      <c r="F355" s="75"/>
      <c r="G355" s="70"/>
      <c r="H355" s="314"/>
      <c r="I355" s="314"/>
      <c r="J355" s="38"/>
      <c r="K355" s="38"/>
      <c r="L355" s="51"/>
      <c r="M355" s="314"/>
      <c r="N355" s="51"/>
    </row>
    <row r="356" spans="1:14" s="52" customFormat="1" hidden="1" x14ac:dyDescent="0.3">
      <c r="A356" s="28"/>
      <c r="D356" s="70"/>
      <c r="E356" s="109"/>
      <c r="F356" s="75"/>
      <c r="G356" s="70"/>
      <c r="H356" s="314"/>
      <c r="I356" s="314"/>
      <c r="J356" s="38"/>
      <c r="K356" s="38"/>
      <c r="L356" s="51"/>
      <c r="M356" s="314"/>
      <c r="N356" s="51"/>
    </row>
    <row r="357" spans="1:14" s="52" customFormat="1" hidden="1" x14ac:dyDescent="0.3">
      <c r="A357" s="28"/>
      <c r="D357" s="70"/>
      <c r="E357" s="109"/>
      <c r="F357" s="75"/>
      <c r="G357" s="70"/>
      <c r="H357" s="314"/>
      <c r="I357" s="314"/>
      <c r="J357" s="38"/>
      <c r="K357" s="38"/>
      <c r="L357" s="51"/>
      <c r="M357" s="314"/>
      <c r="N357" s="51"/>
    </row>
    <row r="358" spans="1:14" s="52" customFormat="1" hidden="1" x14ac:dyDescent="0.3">
      <c r="A358" s="28"/>
      <c r="D358" s="70"/>
      <c r="E358" s="109"/>
      <c r="F358" s="75"/>
      <c r="G358" s="70"/>
      <c r="H358" s="314"/>
      <c r="I358" s="314"/>
      <c r="J358" s="38"/>
      <c r="K358" s="38"/>
      <c r="L358" s="51"/>
      <c r="M358" s="314"/>
      <c r="N358" s="51"/>
    </row>
    <row r="359" spans="1:14" s="52" customFormat="1" hidden="1" x14ac:dyDescent="0.3">
      <c r="A359" s="28"/>
      <c r="D359" s="70"/>
      <c r="E359" s="109"/>
      <c r="F359" s="75"/>
      <c r="G359" s="70"/>
      <c r="H359" s="314"/>
      <c r="I359" s="314"/>
      <c r="J359" s="38"/>
      <c r="K359" s="38"/>
      <c r="L359" s="51"/>
      <c r="M359" s="314"/>
      <c r="N359" s="51"/>
    </row>
    <row r="360" spans="1:14" s="52" customFormat="1" hidden="1" x14ac:dyDescent="0.3">
      <c r="A360" s="28"/>
      <c r="D360" s="70"/>
      <c r="E360" s="109"/>
      <c r="F360" s="75"/>
      <c r="G360" s="70"/>
      <c r="H360" s="314"/>
      <c r="I360" s="314"/>
      <c r="J360" s="38"/>
      <c r="K360" s="38"/>
      <c r="L360" s="51"/>
      <c r="M360" s="314"/>
      <c r="N360" s="51"/>
    </row>
    <row r="361" spans="1:14" s="52" customFormat="1" hidden="1" x14ac:dyDescent="0.3">
      <c r="A361" s="28"/>
      <c r="D361" s="70"/>
      <c r="E361" s="109"/>
      <c r="F361" s="75"/>
      <c r="G361" s="70"/>
      <c r="H361" s="314"/>
      <c r="I361" s="314"/>
      <c r="J361" s="38"/>
      <c r="K361" s="38"/>
      <c r="L361" s="51"/>
      <c r="M361" s="314"/>
      <c r="N361" s="51"/>
    </row>
    <row r="362" spans="1:14" s="52" customFormat="1" hidden="1" x14ac:dyDescent="0.3">
      <c r="A362" s="28"/>
      <c r="D362" s="70"/>
      <c r="E362" s="109"/>
      <c r="F362" s="75"/>
      <c r="G362" s="70"/>
      <c r="H362" s="314"/>
      <c r="I362" s="314"/>
      <c r="J362" s="38"/>
      <c r="K362" s="38"/>
      <c r="L362" s="51"/>
      <c r="M362" s="314"/>
      <c r="N362" s="51"/>
    </row>
    <row r="363" spans="1:14" s="52" customFormat="1" hidden="1" x14ac:dyDescent="0.3">
      <c r="A363" s="28"/>
      <c r="D363" s="70"/>
      <c r="E363" s="109"/>
      <c r="F363" s="75"/>
      <c r="G363" s="70"/>
      <c r="H363" s="314"/>
      <c r="I363" s="314"/>
      <c r="J363" s="38"/>
      <c r="K363" s="38"/>
      <c r="L363" s="51"/>
      <c r="M363" s="314"/>
      <c r="N363" s="51"/>
    </row>
    <row r="364" spans="1:14" s="52" customFormat="1" hidden="1" x14ac:dyDescent="0.3">
      <c r="A364" s="28"/>
      <c r="D364" s="70"/>
      <c r="E364" s="109"/>
      <c r="F364" s="75"/>
      <c r="G364" s="70"/>
      <c r="H364" s="314"/>
      <c r="I364" s="314"/>
      <c r="J364" s="38"/>
      <c r="K364" s="38"/>
      <c r="L364" s="51"/>
      <c r="M364" s="314"/>
      <c r="N364" s="51"/>
    </row>
    <row r="365" spans="1:14" s="52" customFormat="1" hidden="1" x14ac:dyDescent="0.3">
      <c r="A365" s="28"/>
      <c r="D365" s="70"/>
      <c r="E365" s="109"/>
      <c r="F365" s="75"/>
      <c r="G365" s="70"/>
      <c r="H365" s="314"/>
      <c r="I365" s="314"/>
      <c r="J365" s="38"/>
      <c r="K365" s="38"/>
      <c r="L365" s="51"/>
      <c r="M365" s="314"/>
      <c r="N365" s="51"/>
    </row>
    <row r="366" spans="1:14" s="52" customFormat="1" hidden="1" x14ac:dyDescent="0.3">
      <c r="A366" s="28"/>
      <c r="D366" s="70"/>
      <c r="E366" s="109"/>
      <c r="F366" s="75"/>
      <c r="G366" s="70"/>
      <c r="H366" s="314"/>
      <c r="I366" s="314"/>
      <c r="J366" s="38"/>
      <c r="K366" s="38"/>
      <c r="L366" s="51"/>
      <c r="M366" s="314"/>
      <c r="N366" s="51"/>
    </row>
    <row r="367" spans="1:14" s="52" customFormat="1" hidden="1" x14ac:dyDescent="0.3">
      <c r="A367" s="28"/>
      <c r="D367" s="70"/>
      <c r="E367" s="109"/>
      <c r="F367" s="75"/>
      <c r="G367" s="70"/>
      <c r="H367" s="314"/>
      <c r="I367" s="314"/>
      <c r="J367" s="38"/>
      <c r="K367" s="38"/>
      <c r="L367" s="51"/>
      <c r="M367" s="314"/>
      <c r="N367" s="51"/>
    </row>
    <row r="368" spans="1:14" s="52" customFormat="1" hidden="1" x14ac:dyDescent="0.3">
      <c r="A368" s="28"/>
      <c r="D368" s="70"/>
      <c r="E368" s="109"/>
      <c r="F368" s="75"/>
      <c r="G368" s="70"/>
      <c r="H368" s="314"/>
      <c r="I368" s="314"/>
      <c r="J368" s="38"/>
      <c r="K368" s="38"/>
      <c r="L368" s="51"/>
      <c r="M368" s="314"/>
      <c r="N368" s="51"/>
    </row>
    <row r="369" spans="1:14" s="52" customFormat="1" hidden="1" x14ac:dyDescent="0.3">
      <c r="A369" s="28"/>
      <c r="D369" s="70"/>
      <c r="E369" s="109"/>
      <c r="F369" s="75"/>
      <c r="G369" s="70"/>
      <c r="H369" s="314"/>
      <c r="I369" s="314"/>
      <c r="J369" s="38"/>
      <c r="K369" s="38"/>
      <c r="L369" s="51"/>
      <c r="M369" s="314"/>
      <c r="N369" s="51"/>
    </row>
    <row r="370" spans="1:14" s="52" customFormat="1" hidden="1" x14ac:dyDescent="0.3">
      <c r="A370" s="28"/>
      <c r="D370" s="70"/>
      <c r="E370" s="109"/>
      <c r="F370" s="75"/>
      <c r="G370" s="70"/>
      <c r="H370" s="314"/>
      <c r="I370" s="314"/>
      <c r="J370" s="38"/>
      <c r="K370" s="38"/>
      <c r="L370" s="51"/>
      <c r="M370" s="314"/>
      <c r="N370" s="51"/>
    </row>
    <row r="371" spans="1:14" s="52" customFormat="1" hidden="1" x14ac:dyDescent="0.3">
      <c r="A371" s="28"/>
      <c r="D371" s="70"/>
      <c r="E371" s="109"/>
      <c r="F371" s="75"/>
      <c r="G371" s="70"/>
      <c r="H371" s="314"/>
      <c r="I371" s="314"/>
      <c r="J371" s="38"/>
      <c r="K371" s="38"/>
      <c r="L371" s="51"/>
      <c r="M371" s="314"/>
      <c r="N371" s="51"/>
    </row>
    <row r="372" spans="1:14" s="52" customFormat="1" hidden="1" x14ac:dyDescent="0.3">
      <c r="A372" s="28"/>
      <c r="D372" s="70"/>
      <c r="E372" s="109"/>
      <c r="F372" s="75"/>
      <c r="G372" s="70"/>
      <c r="H372" s="314"/>
      <c r="I372" s="314"/>
      <c r="J372" s="38"/>
      <c r="K372" s="38"/>
      <c r="L372" s="51"/>
      <c r="M372" s="314"/>
      <c r="N372" s="51"/>
    </row>
    <row r="373" spans="1:14" s="52" customFormat="1" hidden="1" x14ac:dyDescent="0.3">
      <c r="A373" s="28"/>
      <c r="D373" s="70"/>
      <c r="E373" s="109"/>
      <c r="F373" s="75"/>
      <c r="G373" s="70"/>
      <c r="H373" s="314"/>
      <c r="I373" s="314"/>
      <c r="J373" s="38"/>
      <c r="K373" s="38"/>
      <c r="L373" s="51"/>
      <c r="M373" s="314"/>
      <c r="N373" s="51"/>
    </row>
    <row r="374" spans="1:14" s="52" customFormat="1" hidden="1" x14ac:dyDescent="0.3">
      <c r="A374" s="28"/>
      <c r="D374" s="70"/>
      <c r="E374" s="109"/>
      <c r="F374" s="75"/>
      <c r="G374" s="70"/>
      <c r="H374" s="314"/>
      <c r="I374" s="314"/>
      <c r="J374" s="38"/>
      <c r="K374" s="38"/>
      <c r="L374" s="51"/>
      <c r="M374" s="314"/>
      <c r="N374" s="51"/>
    </row>
    <row r="375" spans="1:14" s="52" customFormat="1" hidden="1" x14ac:dyDescent="0.3">
      <c r="A375" s="28"/>
      <c r="D375" s="70"/>
      <c r="E375" s="109"/>
      <c r="F375" s="75"/>
      <c r="G375" s="70"/>
      <c r="H375" s="314"/>
      <c r="I375" s="314"/>
      <c r="J375" s="38"/>
      <c r="K375" s="38"/>
      <c r="L375" s="51"/>
      <c r="M375" s="314"/>
      <c r="N375" s="51"/>
    </row>
    <row r="376" spans="1:14" s="52" customFormat="1" hidden="1" x14ac:dyDescent="0.3">
      <c r="A376" s="28"/>
      <c r="D376" s="70"/>
      <c r="E376" s="109"/>
      <c r="F376" s="75"/>
      <c r="G376" s="70"/>
      <c r="H376" s="314"/>
      <c r="I376" s="314"/>
      <c r="J376" s="38"/>
      <c r="K376" s="38"/>
      <c r="L376" s="51"/>
      <c r="M376" s="314"/>
      <c r="N376" s="51"/>
    </row>
    <row r="377" spans="1:14" s="52" customFormat="1" hidden="1" x14ac:dyDescent="0.3">
      <c r="A377" s="28"/>
      <c r="D377" s="70"/>
      <c r="E377" s="109"/>
      <c r="F377" s="75"/>
      <c r="G377" s="70"/>
      <c r="H377" s="314"/>
      <c r="I377" s="314"/>
      <c r="J377" s="38"/>
      <c r="K377" s="38"/>
      <c r="L377" s="51"/>
      <c r="M377" s="314"/>
      <c r="N377" s="51"/>
    </row>
    <row r="378" spans="1:14" s="52" customFormat="1" hidden="1" x14ac:dyDescent="0.3">
      <c r="A378" s="28"/>
      <c r="D378" s="70"/>
      <c r="E378" s="109"/>
      <c r="F378" s="75"/>
      <c r="G378" s="70"/>
      <c r="H378" s="314"/>
      <c r="I378" s="314"/>
      <c r="J378" s="38"/>
      <c r="K378" s="38"/>
      <c r="L378" s="51"/>
      <c r="M378" s="314"/>
      <c r="N378" s="51"/>
    </row>
    <row r="379" spans="1:14" s="52" customFormat="1" hidden="1" x14ac:dyDescent="0.3">
      <c r="A379" s="28"/>
      <c r="D379" s="70"/>
      <c r="E379" s="109"/>
      <c r="F379" s="75"/>
      <c r="G379" s="70"/>
      <c r="H379" s="314"/>
      <c r="I379" s="314"/>
      <c r="J379" s="38"/>
      <c r="K379" s="38"/>
      <c r="L379" s="51"/>
      <c r="M379" s="314"/>
      <c r="N379" s="51"/>
    </row>
    <row r="380" spans="1:14" s="52" customFormat="1" hidden="1" x14ac:dyDescent="0.3">
      <c r="A380" s="28"/>
      <c r="D380" s="70"/>
      <c r="E380" s="109"/>
      <c r="F380" s="75"/>
      <c r="G380" s="70"/>
      <c r="H380" s="314"/>
      <c r="I380" s="314"/>
      <c r="J380" s="38"/>
      <c r="K380" s="38"/>
      <c r="L380" s="51"/>
      <c r="M380" s="314"/>
      <c r="N380" s="51"/>
    </row>
    <row r="381" spans="1:14" s="52" customFormat="1" hidden="1" x14ac:dyDescent="0.3">
      <c r="A381" s="28"/>
      <c r="D381" s="70"/>
      <c r="E381" s="109"/>
      <c r="F381" s="75"/>
      <c r="G381" s="70"/>
      <c r="H381" s="314"/>
      <c r="I381" s="314"/>
      <c r="J381" s="38"/>
      <c r="K381" s="38"/>
      <c r="L381" s="51"/>
      <c r="M381" s="314"/>
      <c r="N381" s="51"/>
    </row>
    <row r="382" spans="1:14" s="52" customFormat="1" hidden="1" x14ac:dyDescent="0.3">
      <c r="A382" s="28"/>
      <c r="D382" s="70"/>
      <c r="E382" s="109"/>
      <c r="F382" s="75"/>
      <c r="G382" s="70"/>
      <c r="H382" s="314"/>
      <c r="I382" s="314"/>
      <c r="J382" s="38"/>
      <c r="K382" s="38"/>
      <c r="L382" s="51"/>
      <c r="M382" s="314"/>
      <c r="N382" s="51"/>
    </row>
    <row r="383" spans="1:14" s="52" customFormat="1" hidden="1" x14ac:dyDescent="0.3">
      <c r="A383" s="28"/>
      <c r="D383" s="70"/>
      <c r="E383" s="109"/>
      <c r="F383" s="75"/>
      <c r="G383" s="70"/>
      <c r="H383" s="314"/>
      <c r="I383" s="314"/>
      <c r="J383" s="38"/>
      <c r="K383" s="38"/>
      <c r="L383" s="51"/>
      <c r="M383" s="314"/>
      <c r="N383" s="51"/>
    </row>
    <row r="384" spans="1:14" s="52" customFormat="1" hidden="1" x14ac:dyDescent="0.3">
      <c r="A384" s="28"/>
      <c r="D384" s="70"/>
      <c r="E384" s="109"/>
      <c r="F384" s="75"/>
      <c r="G384" s="70"/>
      <c r="H384" s="314"/>
      <c r="I384" s="314"/>
      <c r="J384" s="38"/>
      <c r="K384" s="38"/>
      <c r="L384" s="51"/>
      <c r="M384" s="314"/>
      <c r="N384" s="51"/>
    </row>
    <row r="385" spans="1:14" s="52" customFormat="1" hidden="1" x14ac:dyDescent="0.3">
      <c r="A385" s="28"/>
      <c r="D385" s="70"/>
      <c r="E385" s="109"/>
      <c r="F385" s="75"/>
      <c r="G385" s="70"/>
      <c r="H385" s="314"/>
      <c r="I385" s="314"/>
      <c r="J385" s="38"/>
      <c r="K385" s="38"/>
      <c r="L385" s="51"/>
      <c r="M385" s="314"/>
      <c r="N385" s="51"/>
    </row>
    <row r="386" spans="1:14" s="52" customFormat="1" hidden="1" x14ac:dyDescent="0.3">
      <c r="A386" s="28"/>
      <c r="D386" s="70"/>
      <c r="E386" s="109"/>
      <c r="F386" s="75"/>
      <c r="G386" s="70"/>
      <c r="H386" s="314"/>
      <c r="I386" s="314"/>
      <c r="J386" s="38"/>
      <c r="K386" s="38"/>
      <c r="L386" s="51"/>
      <c r="M386" s="314"/>
      <c r="N386" s="51"/>
    </row>
    <row r="387" spans="1:14" s="52" customFormat="1" hidden="1" x14ac:dyDescent="0.3">
      <c r="A387" s="28"/>
      <c r="D387" s="70"/>
      <c r="E387" s="109"/>
      <c r="F387" s="75"/>
      <c r="G387" s="70"/>
      <c r="H387" s="314"/>
      <c r="I387" s="314"/>
      <c r="J387" s="38"/>
      <c r="K387" s="38"/>
      <c r="L387" s="51"/>
      <c r="M387" s="314"/>
      <c r="N387" s="51"/>
    </row>
    <row r="388" spans="1:14" s="52" customFormat="1" hidden="1" x14ac:dyDescent="0.3">
      <c r="A388" s="28"/>
      <c r="D388" s="70"/>
      <c r="E388" s="109"/>
      <c r="F388" s="75"/>
      <c r="G388" s="70"/>
      <c r="H388" s="314"/>
      <c r="I388" s="314"/>
      <c r="J388" s="38"/>
      <c r="K388" s="38"/>
      <c r="L388" s="51"/>
      <c r="M388" s="314"/>
      <c r="N388" s="51"/>
    </row>
    <row r="389" spans="1:14" s="52" customFormat="1" hidden="1" x14ac:dyDescent="0.3">
      <c r="A389" s="28"/>
      <c r="D389" s="70"/>
      <c r="E389" s="109"/>
      <c r="F389" s="75"/>
      <c r="G389" s="70"/>
      <c r="H389" s="314"/>
      <c r="I389" s="314"/>
      <c r="J389" s="38"/>
      <c r="K389" s="38"/>
      <c r="L389" s="51"/>
      <c r="M389" s="314"/>
      <c r="N389" s="51"/>
    </row>
    <row r="390" spans="1:14" s="52" customFormat="1" hidden="1" x14ac:dyDescent="0.3">
      <c r="A390" s="28"/>
      <c r="D390" s="70"/>
      <c r="E390" s="109"/>
      <c r="F390" s="75"/>
      <c r="G390" s="70"/>
      <c r="H390" s="314"/>
      <c r="I390" s="314"/>
      <c r="J390" s="38"/>
      <c r="K390" s="38"/>
      <c r="L390" s="51"/>
      <c r="M390" s="314"/>
      <c r="N390" s="51"/>
    </row>
    <row r="391" spans="1:14" s="52" customFormat="1" hidden="1" x14ac:dyDescent="0.3">
      <c r="A391" s="28"/>
      <c r="D391" s="70"/>
      <c r="E391" s="109"/>
      <c r="F391" s="75"/>
      <c r="G391" s="70"/>
      <c r="H391" s="314"/>
      <c r="I391" s="314"/>
      <c r="J391" s="38"/>
      <c r="K391" s="38"/>
      <c r="L391" s="51"/>
      <c r="M391" s="314"/>
      <c r="N391" s="51"/>
    </row>
    <row r="392" spans="1:14" s="52" customFormat="1" hidden="1" x14ac:dyDescent="0.3">
      <c r="A392" s="28"/>
      <c r="D392" s="70"/>
      <c r="E392" s="109"/>
      <c r="F392" s="75"/>
      <c r="G392" s="70"/>
      <c r="H392" s="314"/>
      <c r="I392" s="314"/>
      <c r="J392" s="38"/>
      <c r="K392" s="38"/>
      <c r="L392" s="51"/>
      <c r="M392" s="314"/>
      <c r="N392" s="51"/>
    </row>
    <row r="393" spans="1:14" s="52" customFormat="1" hidden="1" x14ac:dyDescent="0.3">
      <c r="A393" s="28"/>
      <c r="D393" s="70"/>
      <c r="E393" s="109"/>
      <c r="F393" s="75"/>
      <c r="G393" s="70"/>
      <c r="H393" s="314"/>
      <c r="I393" s="314"/>
      <c r="J393" s="38"/>
      <c r="K393" s="38"/>
      <c r="L393" s="51"/>
      <c r="M393" s="314"/>
      <c r="N393" s="51"/>
    </row>
    <row r="394" spans="1:14" s="52" customFormat="1" hidden="1" x14ac:dyDescent="0.3">
      <c r="A394" s="28"/>
      <c r="D394" s="70"/>
      <c r="E394" s="109"/>
      <c r="F394" s="75"/>
      <c r="G394" s="70"/>
      <c r="H394" s="314"/>
      <c r="I394" s="314"/>
      <c r="J394" s="38"/>
      <c r="K394" s="38"/>
      <c r="L394" s="51"/>
      <c r="M394" s="314"/>
      <c r="N394" s="51"/>
    </row>
    <row r="395" spans="1:14" s="52" customFormat="1" hidden="1" x14ac:dyDescent="0.3">
      <c r="A395" s="28"/>
      <c r="D395" s="70"/>
      <c r="E395" s="109"/>
      <c r="F395" s="75"/>
      <c r="G395" s="70"/>
      <c r="H395" s="314"/>
      <c r="I395" s="314"/>
      <c r="J395" s="38"/>
      <c r="K395" s="38"/>
      <c r="L395" s="51"/>
      <c r="M395" s="314"/>
      <c r="N395" s="51"/>
    </row>
    <row r="396" spans="1:14" s="52" customFormat="1" hidden="1" x14ac:dyDescent="0.3">
      <c r="A396" s="28"/>
      <c r="D396" s="70"/>
      <c r="E396" s="109"/>
      <c r="F396" s="75"/>
      <c r="G396" s="70"/>
      <c r="H396" s="314"/>
      <c r="I396" s="314"/>
      <c r="J396" s="38"/>
      <c r="K396" s="38"/>
      <c r="L396" s="51"/>
      <c r="M396" s="314"/>
      <c r="N396" s="51"/>
    </row>
    <row r="397" spans="1:14" s="52" customFormat="1" hidden="1" x14ac:dyDescent="0.3">
      <c r="A397" s="28"/>
      <c r="D397" s="70"/>
      <c r="E397" s="109"/>
      <c r="F397" s="75"/>
      <c r="G397" s="70"/>
      <c r="H397" s="314"/>
      <c r="I397" s="314"/>
      <c r="J397" s="38"/>
      <c r="K397" s="38"/>
      <c r="L397" s="51"/>
      <c r="M397" s="314"/>
      <c r="N397" s="51"/>
    </row>
    <row r="398" spans="1:14" s="52" customFormat="1" hidden="1" x14ac:dyDescent="0.3">
      <c r="A398" s="28"/>
      <c r="D398" s="70"/>
      <c r="E398" s="109"/>
      <c r="F398" s="75"/>
      <c r="G398" s="70"/>
      <c r="H398" s="314"/>
      <c r="I398" s="314"/>
      <c r="J398" s="38"/>
      <c r="K398" s="38"/>
      <c r="L398" s="51"/>
      <c r="M398" s="314"/>
      <c r="N398" s="51"/>
    </row>
    <row r="399" spans="1:14" s="52" customFormat="1" hidden="1" x14ac:dyDescent="0.3">
      <c r="A399" s="28"/>
      <c r="D399" s="70"/>
      <c r="E399" s="109"/>
      <c r="F399" s="75"/>
      <c r="G399" s="70"/>
      <c r="H399" s="314"/>
      <c r="I399" s="314"/>
      <c r="J399" s="38"/>
      <c r="K399" s="38"/>
      <c r="L399" s="51"/>
      <c r="M399" s="314"/>
      <c r="N399" s="51"/>
    </row>
    <row r="400" spans="1:14" s="52" customFormat="1" hidden="1" x14ac:dyDescent="0.3">
      <c r="A400" s="28"/>
      <c r="D400" s="70"/>
      <c r="E400" s="109"/>
      <c r="F400" s="75"/>
      <c r="G400" s="70"/>
      <c r="H400" s="314"/>
      <c r="I400" s="314"/>
      <c r="J400" s="38"/>
      <c r="K400" s="38"/>
      <c r="L400" s="51"/>
      <c r="M400" s="314"/>
      <c r="N400" s="51"/>
    </row>
    <row r="401" spans="1:14" s="52" customFormat="1" hidden="1" x14ac:dyDescent="0.3">
      <c r="A401" s="28"/>
      <c r="D401" s="70"/>
      <c r="E401" s="109"/>
      <c r="F401" s="75"/>
      <c r="G401" s="70"/>
      <c r="H401" s="314"/>
      <c r="I401" s="314"/>
      <c r="J401" s="38"/>
      <c r="K401" s="38"/>
      <c r="L401" s="51"/>
      <c r="M401" s="314"/>
      <c r="N401" s="51"/>
    </row>
    <row r="402" spans="1:14" s="52" customFormat="1" hidden="1" x14ac:dyDescent="0.3">
      <c r="A402" s="28"/>
      <c r="D402" s="70"/>
      <c r="E402" s="109"/>
      <c r="F402" s="75"/>
      <c r="G402" s="70"/>
      <c r="H402" s="314"/>
      <c r="I402" s="314"/>
      <c r="J402" s="38"/>
      <c r="K402" s="38"/>
      <c r="L402" s="51"/>
      <c r="M402" s="314"/>
      <c r="N402" s="51"/>
    </row>
    <row r="403" spans="1:14" s="52" customFormat="1" hidden="1" x14ac:dyDescent="0.3">
      <c r="A403" s="28"/>
      <c r="D403" s="70"/>
      <c r="E403" s="109"/>
      <c r="F403" s="75"/>
      <c r="G403" s="70"/>
      <c r="H403" s="314"/>
      <c r="I403" s="314"/>
      <c r="J403" s="38"/>
      <c r="K403" s="38"/>
      <c r="L403" s="51"/>
      <c r="M403" s="314"/>
      <c r="N403" s="51"/>
    </row>
    <row r="404" spans="1:14" s="52" customFormat="1" hidden="1" x14ac:dyDescent="0.3">
      <c r="A404" s="28"/>
      <c r="D404" s="70"/>
      <c r="E404" s="109"/>
      <c r="F404" s="75"/>
      <c r="G404" s="70"/>
      <c r="H404" s="314"/>
      <c r="I404" s="314"/>
      <c r="J404" s="38"/>
      <c r="K404" s="38"/>
      <c r="L404" s="51"/>
      <c r="M404" s="314"/>
      <c r="N404" s="51"/>
    </row>
    <row r="405" spans="1:14" s="52" customFormat="1" hidden="1" x14ac:dyDescent="0.3">
      <c r="A405" s="28"/>
      <c r="D405" s="70"/>
      <c r="E405" s="109"/>
      <c r="F405" s="75"/>
      <c r="G405" s="70"/>
      <c r="H405" s="314"/>
      <c r="I405" s="314"/>
      <c r="J405" s="38"/>
      <c r="K405" s="38"/>
      <c r="L405" s="51"/>
      <c r="M405" s="314"/>
      <c r="N405" s="51"/>
    </row>
    <row r="406" spans="1:14" s="52" customFormat="1" hidden="1" x14ac:dyDescent="0.3">
      <c r="A406" s="28"/>
      <c r="D406" s="70"/>
      <c r="E406" s="109"/>
      <c r="F406" s="75"/>
      <c r="G406" s="70"/>
      <c r="H406" s="314"/>
      <c r="I406" s="314"/>
      <c r="J406" s="38"/>
      <c r="K406" s="38"/>
      <c r="L406" s="51"/>
      <c r="M406" s="314"/>
      <c r="N406" s="51"/>
    </row>
    <row r="407" spans="1:14" s="52" customFormat="1" hidden="1" x14ac:dyDescent="0.3">
      <c r="A407" s="28"/>
      <c r="D407" s="70"/>
      <c r="E407" s="109"/>
      <c r="F407" s="75"/>
      <c r="G407" s="70"/>
      <c r="H407" s="314"/>
      <c r="I407" s="314"/>
      <c r="J407" s="38"/>
      <c r="K407" s="38"/>
      <c r="L407" s="51"/>
      <c r="M407" s="314"/>
      <c r="N407" s="51"/>
    </row>
    <row r="408" spans="1:14" s="52" customFormat="1" hidden="1" x14ac:dyDescent="0.3">
      <c r="A408" s="28"/>
      <c r="D408" s="70"/>
      <c r="E408" s="109"/>
      <c r="F408" s="75"/>
      <c r="G408" s="70"/>
      <c r="H408" s="314"/>
      <c r="I408" s="314"/>
      <c r="J408" s="38"/>
      <c r="K408" s="38"/>
      <c r="L408" s="51"/>
      <c r="M408" s="314"/>
      <c r="N408" s="51"/>
    </row>
    <row r="409" spans="1:14" s="52" customFormat="1" hidden="1" x14ac:dyDescent="0.3">
      <c r="A409" s="28"/>
      <c r="D409" s="70"/>
      <c r="E409" s="109"/>
      <c r="F409" s="75"/>
      <c r="G409" s="70"/>
      <c r="H409" s="314"/>
      <c r="I409" s="314"/>
      <c r="J409" s="38"/>
      <c r="K409" s="38"/>
      <c r="L409" s="51"/>
      <c r="M409" s="314"/>
      <c r="N409" s="51"/>
    </row>
    <row r="410" spans="1:14" s="52" customFormat="1" hidden="1" x14ac:dyDescent="0.3">
      <c r="A410" s="28"/>
      <c r="D410" s="70"/>
      <c r="E410" s="109"/>
      <c r="F410" s="75"/>
      <c r="G410" s="70"/>
      <c r="H410" s="314"/>
      <c r="I410" s="314"/>
      <c r="J410" s="38"/>
      <c r="K410" s="38"/>
      <c r="L410" s="51"/>
      <c r="M410" s="314"/>
      <c r="N410" s="51"/>
    </row>
    <row r="411" spans="1:14" s="52" customFormat="1" hidden="1" x14ac:dyDescent="0.3">
      <c r="A411" s="28"/>
      <c r="D411" s="70"/>
      <c r="E411" s="109"/>
      <c r="F411" s="75"/>
      <c r="G411" s="70"/>
      <c r="H411" s="314"/>
      <c r="I411" s="314"/>
      <c r="J411" s="38"/>
      <c r="K411" s="38"/>
      <c r="L411" s="51"/>
      <c r="M411" s="314"/>
      <c r="N411" s="51"/>
    </row>
    <row r="412" spans="1:14" s="52" customFormat="1" hidden="1" x14ac:dyDescent="0.3">
      <c r="A412" s="28"/>
      <c r="D412" s="70"/>
      <c r="E412" s="109"/>
      <c r="F412" s="75"/>
      <c r="G412" s="70"/>
      <c r="H412" s="314"/>
      <c r="I412" s="314"/>
      <c r="J412" s="38"/>
      <c r="K412" s="38"/>
      <c r="L412" s="51"/>
      <c r="M412" s="314"/>
      <c r="N412" s="51"/>
    </row>
    <row r="413" spans="1:14" s="52" customFormat="1" hidden="1" x14ac:dyDescent="0.3">
      <c r="A413" s="28"/>
      <c r="D413" s="70"/>
      <c r="E413" s="109"/>
      <c r="F413" s="75"/>
      <c r="G413" s="70"/>
      <c r="H413" s="314"/>
      <c r="I413" s="314"/>
      <c r="J413" s="38"/>
      <c r="K413" s="38"/>
      <c r="L413" s="51"/>
      <c r="M413" s="314"/>
      <c r="N413" s="51"/>
    </row>
    <row r="414" spans="1:14" s="52" customFormat="1" hidden="1" x14ac:dyDescent="0.3">
      <c r="A414" s="28"/>
      <c r="D414" s="70"/>
      <c r="E414" s="109"/>
      <c r="F414" s="75"/>
      <c r="G414" s="70"/>
      <c r="H414" s="314"/>
      <c r="I414" s="314"/>
      <c r="J414" s="38"/>
      <c r="K414" s="38"/>
      <c r="L414" s="51"/>
      <c r="M414" s="314"/>
      <c r="N414" s="51"/>
    </row>
    <row r="415" spans="1:14" s="52" customFormat="1" hidden="1" x14ac:dyDescent="0.3">
      <c r="A415" s="28"/>
      <c r="D415" s="70"/>
      <c r="E415" s="109"/>
      <c r="F415" s="75"/>
      <c r="G415" s="70"/>
      <c r="H415" s="314"/>
      <c r="I415" s="314"/>
      <c r="J415" s="38"/>
      <c r="K415" s="38"/>
      <c r="L415" s="51"/>
      <c r="M415" s="314"/>
      <c r="N415" s="51"/>
    </row>
    <row r="416" spans="1:14" s="52" customFormat="1" hidden="1" x14ac:dyDescent="0.3">
      <c r="A416" s="28"/>
      <c r="D416" s="70"/>
      <c r="E416" s="109"/>
      <c r="F416" s="75"/>
      <c r="G416" s="70"/>
      <c r="H416" s="314"/>
      <c r="I416" s="314"/>
      <c r="J416" s="38"/>
      <c r="K416" s="38"/>
      <c r="L416" s="51"/>
      <c r="M416" s="314"/>
      <c r="N416" s="51"/>
    </row>
    <row r="417" spans="1:14" s="52" customFormat="1" hidden="1" x14ac:dyDescent="0.3">
      <c r="A417" s="28"/>
      <c r="D417" s="70"/>
      <c r="E417" s="109"/>
      <c r="F417" s="75"/>
      <c r="G417" s="70"/>
      <c r="H417" s="314"/>
      <c r="I417" s="314"/>
      <c r="J417" s="38"/>
      <c r="K417" s="38"/>
      <c r="L417" s="51"/>
      <c r="M417" s="314"/>
      <c r="N417" s="51"/>
    </row>
    <row r="418" spans="1:14" s="52" customFormat="1" hidden="1" x14ac:dyDescent="0.3">
      <c r="A418" s="28"/>
      <c r="D418" s="70"/>
      <c r="E418" s="109"/>
      <c r="F418" s="75"/>
      <c r="G418" s="70"/>
      <c r="H418" s="314"/>
      <c r="I418" s="314"/>
      <c r="J418" s="38"/>
      <c r="K418" s="38"/>
      <c r="L418" s="51"/>
      <c r="M418" s="314"/>
      <c r="N418" s="51"/>
    </row>
    <row r="419" spans="1:14" s="52" customFormat="1" hidden="1" x14ac:dyDescent="0.3">
      <c r="A419" s="28"/>
      <c r="D419" s="70"/>
      <c r="E419" s="109"/>
      <c r="F419" s="75"/>
      <c r="G419" s="70"/>
      <c r="H419" s="314"/>
      <c r="I419" s="314"/>
      <c r="J419" s="38"/>
      <c r="K419" s="38"/>
      <c r="L419" s="51"/>
      <c r="M419" s="314"/>
      <c r="N419" s="51"/>
    </row>
    <row r="420" spans="1:14" s="52" customFormat="1" hidden="1" x14ac:dyDescent="0.3">
      <c r="A420" s="28"/>
      <c r="D420" s="70"/>
      <c r="E420" s="109"/>
      <c r="F420" s="75"/>
      <c r="G420" s="70"/>
      <c r="H420" s="314"/>
      <c r="I420" s="314"/>
      <c r="J420" s="38"/>
      <c r="K420" s="38"/>
      <c r="L420" s="51"/>
      <c r="M420" s="314"/>
      <c r="N420" s="51"/>
    </row>
    <row r="421" spans="1:14" s="52" customFormat="1" hidden="1" x14ac:dyDescent="0.3">
      <c r="A421" s="28"/>
      <c r="D421" s="70"/>
      <c r="E421" s="109"/>
      <c r="F421" s="75"/>
      <c r="G421" s="70"/>
      <c r="H421" s="314"/>
      <c r="I421" s="314"/>
      <c r="J421" s="38"/>
      <c r="K421" s="38"/>
      <c r="L421" s="51"/>
      <c r="M421" s="314"/>
      <c r="N421" s="51"/>
    </row>
    <row r="422" spans="1:14" s="52" customFormat="1" hidden="1" x14ac:dyDescent="0.3">
      <c r="A422" s="28"/>
      <c r="D422" s="70"/>
      <c r="E422" s="109"/>
      <c r="F422" s="75"/>
      <c r="G422" s="70"/>
      <c r="H422" s="314"/>
      <c r="I422" s="314"/>
      <c r="J422" s="38"/>
      <c r="K422" s="38"/>
      <c r="L422" s="51"/>
      <c r="M422" s="314"/>
      <c r="N422" s="51"/>
    </row>
    <row r="423" spans="1:14" s="52" customFormat="1" hidden="1" x14ac:dyDescent="0.3">
      <c r="A423" s="28"/>
      <c r="D423" s="70"/>
      <c r="E423" s="109"/>
      <c r="F423" s="75"/>
      <c r="G423" s="70"/>
      <c r="H423" s="314"/>
      <c r="I423" s="314"/>
      <c r="J423" s="38"/>
      <c r="K423" s="38"/>
      <c r="L423" s="51"/>
      <c r="M423" s="314"/>
      <c r="N423" s="51"/>
    </row>
    <row r="424" spans="1:14" s="52" customFormat="1" hidden="1" x14ac:dyDescent="0.3">
      <c r="A424" s="28"/>
      <c r="D424" s="70"/>
      <c r="E424" s="109"/>
      <c r="F424" s="75"/>
      <c r="G424" s="70"/>
      <c r="H424" s="314"/>
      <c r="I424" s="314"/>
      <c r="J424" s="38"/>
      <c r="K424" s="38"/>
      <c r="L424" s="51"/>
      <c r="M424" s="314"/>
      <c r="N424" s="51"/>
    </row>
    <row r="425" spans="1:14" s="52" customFormat="1" hidden="1" x14ac:dyDescent="0.3">
      <c r="A425" s="28"/>
      <c r="D425" s="70"/>
      <c r="E425" s="109"/>
      <c r="F425" s="75"/>
      <c r="G425" s="70"/>
      <c r="H425" s="314"/>
      <c r="I425" s="314"/>
      <c r="J425" s="38"/>
      <c r="K425" s="38"/>
      <c r="L425" s="51"/>
      <c r="M425" s="314"/>
      <c r="N425" s="51"/>
    </row>
    <row r="426" spans="1:14" s="52" customFormat="1" hidden="1" x14ac:dyDescent="0.3">
      <c r="A426" s="28"/>
      <c r="D426" s="70"/>
      <c r="E426" s="109"/>
      <c r="F426" s="75"/>
      <c r="G426" s="70"/>
      <c r="H426" s="314"/>
      <c r="I426" s="314"/>
      <c r="J426" s="38"/>
      <c r="K426" s="38"/>
      <c r="L426" s="51"/>
      <c r="M426" s="314"/>
      <c r="N426" s="51"/>
    </row>
    <row r="427" spans="1:14" s="52" customFormat="1" hidden="1" x14ac:dyDescent="0.3">
      <c r="A427" s="28"/>
      <c r="D427" s="70"/>
      <c r="E427" s="109"/>
      <c r="F427" s="75"/>
      <c r="G427" s="70"/>
      <c r="H427" s="314"/>
      <c r="I427" s="314"/>
      <c r="J427" s="38"/>
      <c r="K427" s="38"/>
      <c r="L427" s="51"/>
      <c r="M427" s="314"/>
      <c r="N427" s="51"/>
    </row>
    <row r="428" spans="1:14" s="52" customFormat="1" hidden="1" x14ac:dyDescent="0.3">
      <c r="A428" s="28"/>
      <c r="D428" s="70"/>
      <c r="E428" s="109"/>
      <c r="F428" s="75"/>
      <c r="G428" s="70"/>
      <c r="H428" s="314"/>
      <c r="I428" s="314"/>
      <c r="J428" s="38"/>
      <c r="K428" s="38"/>
      <c r="L428" s="51"/>
      <c r="M428" s="314"/>
      <c r="N428" s="51"/>
    </row>
    <row r="429" spans="1:14" s="52" customFormat="1" hidden="1" x14ac:dyDescent="0.3">
      <c r="A429" s="28"/>
      <c r="D429" s="70"/>
      <c r="E429" s="109"/>
      <c r="F429" s="75"/>
      <c r="G429" s="70"/>
      <c r="H429" s="314"/>
      <c r="I429" s="314"/>
      <c r="J429" s="38"/>
      <c r="K429" s="38"/>
      <c r="L429" s="51"/>
      <c r="M429" s="314"/>
      <c r="N429" s="51"/>
    </row>
    <row r="430" spans="1:14" s="52" customFormat="1" hidden="1" x14ac:dyDescent="0.3">
      <c r="A430" s="28"/>
      <c r="D430" s="70"/>
      <c r="E430" s="109"/>
      <c r="F430" s="75"/>
      <c r="G430" s="70"/>
      <c r="H430" s="314"/>
      <c r="I430" s="314"/>
      <c r="J430" s="38"/>
      <c r="K430" s="38"/>
      <c r="L430" s="51"/>
      <c r="M430" s="314"/>
      <c r="N430" s="51"/>
    </row>
    <row r="431" spans="1:14" s="52" customFormat="1" hidden="1" x14ac:dyDescent="0.3">
      <c r="A431" s="28"/>
      <c r="D431" s="70"/>
      <c r="E431" s="109"/>
      <c r="F431" s="75"/>
      <c r="G431" s="70"/>
      <c r="H431" s="314"/>
      <c r="I431" s="314"/>
      <c r="J431" s="38"/>
      <c r="K431" s="38"/>
      <c r="L431" s="51"/>
      <c r="M431" s="314"/>
      <c r="N431" s="51"/>
    </row>
    <row r="432" spans="1:14" s="52" customFormat="1" hidden="1" x14ac:dyDescent="0.3">
      <c r="A432" s="28"/>
      <c r="D432" s="70"/>
      <c r="E432" s="109"/>
      <c r="F432" s="75"/>
      <c r="G432" s="70"/>
      <c r="H432" s="314"/>
      <c r="I432" s="314"/>
      <c r="J432" s="38"/>
      <c r="K432" s="38"/>
      <c r="L432" s="51"/>
      <c r="M432" s="314"/>
      <c r="N432" s="51"/>
    </row>
    <row r="433" spans="1:14" s="52" customFormat="1" hidden="1" x14ac:dyDescent="0.3">
      <c r="A433" s="28"/>
      <c r="D433" s="70"/>
      <c r="E433" s="109"/>
      <c r="F433" s="75"/>
      <c r="G433" s="70"/>
      <c r="H433" s="314"/>
      <c r="I433" s="314"/>
      <c r="J433" s="38"/>
      <c r="K433" s="38"/>
      <c r="L433" s="51"/>
      <c r="M433" s="314"/>
      <c r="N433" s="51"/>
    </row>
    <row r="434" spans="1:14" s="52" customFormat="1" hidden="1" x14ac:dyDescent="0.3">
      <c r="A434" s="28"/>
      <c r="D434" s="70"/>
      <c r="E434" s="109"/>
      <c r="F434" s="75"/>
      <c r="G434" s="70"/>
      <c r="H434" s="314"/>
      <c r="I434" s="314"/>
      <c r="J434" s="38"/>
      <c r="K434" s="38"/>
      <c r="L434" s="51"/>
      <c r="M434" s="314"/>
      <c r="N434" s="51"/>
    </row>
    <row r="435" spans="1:14" s="52" customFormat="1" hidden="1" x14ac:dyDescent="0.3">
      <c r="A435" s="28"/>
      <c r="D435" s="70"/>
      <c r="E435" s="109"/>
      <c r="F435" s="75"/>
      <c r="G435" s="70"/>
      <c r="H435" s="314"/>
      <c r="I435" s="314"/>
      <c r="J435" s="38"/>
      <c r="K435" s="38"/>
      <c r="L435" s="51"/>
      <c r="M435" s="314"/>
      <c r="N435" s="51"/>
    </row>
    <row r="436" spans="1:14" s="52" customFormat="1" hidden="1" x14ac:dyDescent="0.3">
      <c r="A436" s="28"/>
      <c r="D436" s="70"/>
      <c r="E436" s="109"/>
      <c r="F436" s="75"/>
      <c r="G436" s="70"/>
      <c r="H436" s="314"/>
      <c r="I436" s="314"/>
      <c r="J436" s="38"/>
      <c r="K436" s="38"/>
      <c r="L436" s="51"/>
      <c r="M436" s="314"/>
      <c r="N436" s="51"/>
    </row>
    <row r="437" spans="1:14" s="52" customFormat="1" hidden="1" x14ac:dyDescent="0.3">
      <c r="A437" s="28"/>
      <c r="D437" s="70"/>
      <c r="E437" s="109"/>
      <c r="F437" s="75"/>
      <c r="G437" s="70"/>
      <c r="H437" s="314"/>
      <c r="I437" s="314"/>
      <c r="J437" s="38"/>
      <c r="K437" s="38"/>
      <c r="L437" s="51"/>
      <c r="M437" s="314"/>
      <c r="N437" s="51"/>
    </row>
    <row r="438" spans="1:14" s="52" customFormat="1" hidden="1" x14ac:dyDescent="0.3">
      <c r="A438" s="28"/>
      <c r="D438" s="70"/>
      <c r="E438" s="109"/>
      <c r="F438" s="75"/>
      <c r="G438" s="70"/>
      <c r="H438" s="314"/>
      <c r="I438" s="314"/>
      <c r="J438" s="38"/>
      <c r="K438" s="38"/>
      <c r="L438" s="51"/>
      <c r="M438" s="314"/>
      <c r="N438" s="51"/>
    </row>
    <row r="439" spans="1:14" s="52" customFormat="1" hidden="1" x14ac:dyDescent="0.3">
      <c r="A439" s="28"/>
      <c r="D439" s="70"/>
      <c r="E439" s="109"/>
      <c r="F439" s="75"/>
      <c r="G439" s="70"/>
      <c r="H439" s="314"/>
      <c r="I439" s="314"/>
      <c r="J439" s="38"/>
      <c r="K439" s="38"/>
      <c r="L439" s="51"/>
      <c r="M439" s="314"/>
      <c r="N439" s="51"/>
    </row>
    <row r="440" spans="1:14" s="52" customFormat="1" hidden="1" x14ac:dyDescent="0.3">
      <c r="A440" s="28"/>
      <c r="D440" s="70"/>
      <c r="E440" s="109"/>
      <c r="F440" s="75"/>
      <c r="G440" s="70"/>
      <c r="H440" s="314"/>
      <c r="I440" s="314"/>
      <c r="J440" s="38"/>
      <c r="K440" s="38"/>
      <c r="L440" s="51"/>
      <c r="M440" s="314"/>
      <c r="N440" s="51"/>
    </row>
    <row r="441" spans="1:14" s="52" customFormat="1" hidden="1" x14ac:dyDescent="0.3">
      <c r="A441" s="28"/>
      <c r="D441" s="70"/>
      <c r="E441" s="109"/>
      <c r="F441" s="75"/>
      <c r="G441" s="70"/>
      <c r="H441" s="314"/>
      <c r="I441" s="314"/>
      <c r="J441" s="38"/>
      <c r="K441" s="38"/>
      <c r="L441" s="51"/>
      <c r="M441" s="314"/>
      <c r="N441" s="51"/>
    </row>
    <row r="442" spans="1:14" s="52" customFormat="1" hidden="1" x14ac:dyDescent="0.3">
      <c r="A442" s="28"/>
      <c r="D442" s="70"/>
      <c r="E442" s="109"/>
      <c r="F442" s="75"/>
      <c r="G442" s="70"/>
      <c r="H442" s="314"/>
      <c r="I442" s="314"/>
      <c r="J442" s="38"/>
      <c r="K442" s="38"/>
      <c r="L442" s="51"/>
      <c r="M442" s="314"/>
      <c r="N442" s="51"/>
    </row>
    <row r="443" spans="1:14" s="52" customFormat="1" hidden="1" x14ac:dyDescent="0.3">
      <c r="A443" s="28"/>
      <c r="D443" s="70"/>
      <c r="E443" s="109"/>
      <c r="F443" s="75"/>
      <c r="G443" s="70"/>
      <c r="H443" s="314"/>
      <c r="I443" s="314"/>
      <c r="J443" s="38"/>
      <c r="K443" s="38"/>
      <c r="L443" s="51"/>
      <c r="M443" s="314"/>
      <c r="N443" s="51"/>
    </row>
    <row r="444" spans="1:14" s="52" customFormat="1" hidden="1" x14ac:dyDescent="0.3">
      <c r="A444" s="28"/>
      <c r="D444" s="70"/>
      <c r="E444" s="109"/>
      <c r="F444" s="75"/>
      <c r="G444" s="70"/>
      <c r="H444" s="314"/>
      <c r="I444" s="314"/>
      <c r="J444" s="38"/>
      <c r="K444" s="38"/>
      <c r="L444" s="51"/>
      <c r="M444" s="314"/>
      <c r="N444" s="51"/>
    </row>
    <row r="445" spans="1:14" s="52" customFormat="1" hidden="1" x14ac:dyDescent="0.3">
      <c r="A445" s="28"/>
      <c r="D445" s="70"/>
      <c r="E445" s="109"/>
      <c r="F445" s="75"/>
      <c r="G445" s="70"/>
      <c r="H445" s="314"/>
      <c r="I445" s="314"/>
      <c r="J445" s="38"/>
      <c r="K445" s="38"/>
      <c r="L445" s="51"/>
      <c r="M445" s="314"/>
      <c r="N445" s="51"/>
    </row>
    <row r="446" spans="1:14" s="52" customFormat="1" hidden="1" x14ac:dyDescent="0.3">
      <c r="A446" s="28"/>
      <c r="D446" s="70"/>
      <c r="E446" s="109"/>
      <c r="F446" s="75"/>
      <c r="G446" s="70"/>
      <c r="H446" s="314"/>
      <c r="I446" s="314"/>
      <c r="J446" s="38"/>
      <c r="K446" s="38"/>
      <c r="L446" s="51"/>
      <c r="M446" s="314"/>
      <c r="N446" s="51"/>
    </row>
    <row r="447" spans="1:14" s="52" customFormat="1" hidden="1" x14ac:dyDescent="0.3">
      <c r="A447" s="28"/>
      <c r="D447" s="70"/>
      <c r="E447" s="109"/>
      <c r="F447" s="75"/>
      <c r="G447" s="70"/>
      <c r="H447" s="314"/>
      <c r="I447" s="314"/>
      <c r="J447" s="38"/>
      <c r="K447" s="38"/>
      <c r="L447" s="51"/>
      <c r="M447" s="314"/>
      <c r="N447" s="51"/>
    </row>
    <row r="448" spans="1:14" s="52" customFormat="1" hidden="1" x14ac:dyDescent="0.3">
      <c r="A448" s="28"/>
      <c r="D448" s="70"/>
      <c r="E448" s="109"/>
      <c r="F448" s="75"/>
      <c r="G448" s="70"/>
      <c r="H448" s="314"/>
      <c r="I448" s="314"/>
      <c r="J448" s="38"/>
      <c r="K448" s="38"/>
      <c r="L448" s="51"/>
      <c r="M448" s="314"/>
      <c r="N448" s="51"/>
    </row>
    <row r="449" spans="1:14" s="52" customFormat="1" hidden="1" x14ac:dyDescent="0.3">
      <c r="A449" s="28"/>
      <c r="D449" s="70"/>
      <c r="E449" s="109"/>
      <c r="F449" s="75"/>
      <c r="G449" s="70"/>
      <c r="H449" s="314"/>
      <c r="I449" s="314"/>
      <c r="J449" s="38"/>
      <c r="K449" s="38"/>
      <c r="L449" s="51"/>
      <c r="M449" s="314"/>
      <c r="N449" s="51"/>
    </row>
    <row r="450" spans="1:14" s="52" customFormat="1" hidden="1" x14ac:dyDescent="0.3">
      <c r="A450" s="28"/>
      <c r="D450" s="70"/>
      <c r="E450" s="109"/>
      <c r="F450" s="75"/>
      <c r="G450" s="70"/>
      <c r="H450" s="314"/>
      <c r="I450" s="314"/>
      <c r="J450" s="38"/>
      <c r="K450" s="38"/>
      <c r="L450" s="51"/>
      <c r="M450" s="314"/>
      <c r="N450" s="51"/>
    </row>
    <row r="451" spans="1:14" s="52" customFormat="1" hidden="1" x14ac:dyDescent="0.3">
      <c r="A451" s="28"/>
      <c r="D451" s="70"/>
      <c r="E451" s="109"/>
      <c r="F451" s="75"/>
      <c r="G451" s="70"/>
      <c r="H451" s="314"/>
      <c r="I451" s="314"/>
      <c r="J451" s="38"/>
      <c r="K451" s="38"/>
      <c r="L451" s="51"/>
      <c r="M451" s="314"/>
      <c r="N451" s="51"/>
    </row>
    <row r="452" spans="1:14" s="52" customFormat="1" hidden="1" x14ac:dyDescent="0.3">
      <c r="A452" s="28"/>
      <c r="D452" s="70"/>
      <c r="E452" s="109"/>
      <c r="F452" s="75"/>
      <c r="G452" s="70"/>
      <c r="H452" s="314"/>
      <c r="I452" s="314"/>
      <c r="J452" s="38"/>
      <c r="K452" s="38"/>
      <c r="L452" s="51"/>
      <c r="M452" s="314"/>
      <c r="N452" s="51"/>
    </row>
    <row r="453" spans="1:14" s="52" customFormat="1" hidden="1" x14ac:dyDescent="0.3">
      <c r="A453" s="28"/>
      <c r="D453" s="70"/>
      <c r="E453" s="109"/>
      <c r="F453" s="75"/>
      <c r="G453" s="70"/>
      <c r="H453" s="314"/>
      <c r="I453" s="314"/>
      <c r="J453" s="38"/>
      <c r="K453" s="38"/>
      <c r="L453" s="51"/>
      <c r="M453" s="314"/>
      <c r="N453" s="51"/>
    </row>
    <row r="454" spans="1:14" s="52" customFormat="1" hidden="1" x14ac:dyDescent="0.3">
      <c r="A454" s="28"/>
      <c r="D454" s="70"/>
      <c r="E454" s="109"/>
      <c r="F454" s="75"/>
      <c r="G454" s="70"/>
      <c r="H454" s="314"/>
      <c r="I454" s="314"/>
      <c r="J454" s="38"/>
      <c r="K454" s="38"/>
      <c r="L454" s="51"/>
      <c r="M454" s="314"/>
      <c r="N454" s="51"/>
    </row>
    <row r="455" spans="1:14" s="52" customFormat="1" hidden="1" x14ac:dyDescent="0.3">
      <c r="A455" s="28"/>
      <c r="D455" s="70"/>
      <c r="E455" s="109"/>
      <c r="F455" s="75"/>
      <c r="G455" s="70"/>
      <c r="H455" s="314"/>
      <c r="I455" s="314"/>
      <c r="J455" s="38"/>
      <c r="K455" s="38"/>
      <c r="L455" s="51"/>
      <c r="M455" s="314"/>
      <c r="N455" s="51"/>
    </row>
    <row r="456" spans="1:14" s="52" customFormat="1" hidden="1" x14ac:dyDescent="0.3">
      <c r="A456" s="28"/>
      <c r="D456" s="70"/>
      <c r="E456" s="109"/>
      <c r="F456" s="75"/>
      <c r="G456" s="70"/>
      <c r="H456" s="314"/>
      <c r="I456" s="314"/>
      <c r="J456" s="38"/>
      <c r="K456" s="38"/>
      <c r="L456" s="51"/>
      <c r="M456" s="314"/>
      <c r="N456" s="51"/>
    </row>
    <row r="457" spans="1:14" s="52" customFormat="1" hidden="1" x14ac:dyDescent="0.3">
      <c r="A457" s="28"/>
      <c r="D457" s="70"/>
      <c r="E457" s="109"/>
      <c r="F457" s="75"/>
      <c r="G457" s="70"/>
      <c r="H457" s="314"/>
      <c r="I457" s="314"/>
      <c r="J457" s="38"/>
      <c r="K457" s="38"/>
      <c r="L457" s="51"/>
      <c r="M457" s="314"/>
      <c r="N457" s="51"/>
    </row>
    <row r="458" spans="1:14" s="52" customFormat="1" hidden="1" x14ac:dyDescent="0.3">
      <c r="A458" s="28"/>
      <c r="D458" s="70"/>
      <c r="E458" s="109"/>
      <c r="F458" s="75"/>
      <c r="G458" s="70"/>
      <c r="H458" s="314"/>
      <c r="I458" s="314"/>
      <c r="J458" s="38"/>
      <c r="K458" s="38"/>
      <c r="L458" s="51"/>
      <c r="M458" s="314"/>
      <c r="N458" s="51"/>
    </row>
    <row r="459" spans="1:14" s="52" customFormat="1" hidden="1" x14ac:dyDescent="0.3">
      <c r="A459" s="28"/>
      <c r="D459" s="70"/>
      <c r="E459" s="109"/>
      <c r="F459" s="75"/>
      <c r="G459" s="70"/>
      <c r="H459" s="314"/>
      <c r="I459" s="314"/>
      <c r="J459" s="38"/>
      <c r="K459" s="38"/>
      <c r="L459" s="51"/>
      <c r="M459" s="314"/>
      <c r="N459" s="51"/>
    </row>
    <row r="460" spans="1:14" s="52" customFormat="1" hidden="1" x14ac:dyDescent="0.3">
      <c r="A460" s="28"/>
      <c r="D460" s="70"/>
      <c r="E460" s="109"/>
      <c r="F460" s="75"/>
      <c r="G460" s="70"/>
      <c r="H460" s="314"/>
      <c r="I460" s="314"/>
      <c r="J460" s="38"/>
      <c r="K460" s="38"/>
      <c r="L460" s="51"/>
      <c r="M460" s="314"/>
      <c r="N460" s="51"/>
    </row>
    <row r="461" spans="1:14" s="52" customFormat="1" hidden="1" x14ac:dyDescent="0.3">
      <c r="A461" s="28"/>
      <c r="D461" s="70"/>
      <c r="E461" s="109"/>
      <c r="F461" s="75"/>
      <c r="G461" s="70"/>
      <c r="H461" s="314"/>
      <c r="I461" s="314"/>
      <c r="J461" s="38"/>
      <c r="K461" s="38"/>
      <c r="L461" s="51"/>
      <c r="M461" s="314"/>
      <c r="N461" s="51"/>
    </row>
    <row r="462" spans="1:14" s="52" customFormat="1" hidden="1" x14ac:dyDescent="0.3">
      <c r="A462" s="28"/>
      <c r="D462" s="70"/>
      <c r="E462" s="109"/>
      <c r="F462" s="75"/>
      <c r="G462" s="70"/>
      <c r="H462" s="314"/>
      <c r="I462" s="314"/>
      <c r="J462" s="38"/>
      <c r="K462" s="38"/>
      <c r="L462" s="51"/>
      <c r="M462" s="314"/>
      <c r="N462" s="51"/>
    </row>
    <row r="463" spans="1:14" s="52" customFormat="1" hidden="1" x14ac:dyDescent="0.3">
      <c r="A463" s="28"/>
      <c r="D463" s="70"/>
      <c r="E463" s="109"/>
      <c r="F463" s="75"/>
      <c r="G463" s="70"/>
      <c r="H463" s="314"/>
      <c r="I463" s="314"/>
      <c r="J463" s="38"/>
      <c r="K463" s="38"/>
      <c r="L463" s="51"/>
      <c r="M463" s="314"/>
      <c r="N463" s="51"/>
    </row>
    <row r="464" spans="1:14" s="52" customFormat="1" hidden="1" x14ac:dyDescent="0.3">
      <c r="A464" s="28"/>
      <c r="D464" s="70"/>
      <c r="E464" s="109"/>
      <c r="F464" s="75"/>
      <c r="G464" s="70"/>
      <c r="H464" s="314"/>
      <c r="I464" s="314"/>
      <c r="J464" s="38"/>
      <c r="K464" s="38"/>
      <c r="L464" s="51"/>
      <c r="M464" s="314"/>
      <c r="N464" s="51"/>
    </row>
    <row r="465" spans="1:14" s="52" customFormat="1" hidden="1" x14ac:dyDescent="0.3">
      <c r="A465" s="28"/>
      <c r="D465" s="70"/>
      <c r="E465" s="109"/>
      <c r="F465" s="75"/>
      <c r="G465" s="70"/>
      <c r="H465" s="314"/>
      <c r="I465" s="314"/>
      <c r="J465" s="38"/>
      <c r="K465" s="38"/>
      <c r="L465" s="51"/>
      <c r="M465" s="314"/>
      <c r="N465" s="51"/>
    </row>
    <row r="466" spans="1:14" s="52" customFormat="1" hidden="1" x14ac:dyDescent="0.3">
      <c r="A466" s="28"/>
      <c r="D466" s="70"/>
      <c r="E466" s="109"/>
      <c r="F466" s="75"/>
      <c r="G466" s="70"/>
      <c r="H466" s="314"/>
      <c r="I466" s="314"/>
      <c r="J466" s="38"/>
      <c r="K466" s="38"/>
      <c r="L466" s="51"/>
      <c r="M466" s="314"/>
      <c r="N466" s="51"/>
    </row>
    <row r="467" spans="1:14" s="52" customFormat="1" hidden="1" x14ac:dyDescent="0.3">
      <c r="A467" s="28"/>
      <c r="D467" s="70"/>
      <c r="E467" s="109"/>
      <c r="F467" s="75"/>
      <c r="G467" s="70"/>
      <c r="H467" s="314"/>
      <c r="I467" s="314"/>
      <c r="J467" s="38"/>
      <c r="K467" s="38"/>
      <c r="L467" s="51"/>
      <c r="M467" s="314"/>
      <c r="N467" s="51"/>
    </row>
    <row r="468" spans="1:14" s="52" customFormat="1" hidden="1" x14ac:dyDescent="0.3">
      <c r="A468" s="28"/>
      <c r="D468" s="70"/>
      <c r="E468" s="109"/>
      <c r="F468" s="75"/>
      <c r="G468" s="70"/>
      <c r="H468" s="314"/>
      <c r="I468" s="314"/>
      <c r="J468" s="38"/>
      <c r="K468" s="38"/>
      <c r="L468" s="51"/>
      <c r="M468" s="314"/>
      <c r="N468" s="51"/>
    </row>
    <row r="469" spans="1:14" s="52" customFormat="1" hidden="1" x14ac:dyDescent="0.3">
      <c r="A469" s="28"/>
      <c r="D469" s="70"/>
      <c r="E469" s="109"/>
      <c r="F469" s="75"/>
      <c r="G469" s="70"/>
      <c r="H469" s="314"/>
      <c r="I469" s="314"/>
      <c r="J469" s="38"/>
      <c r="K469" s="38"/>
      <c r="L469" s="51"/>
      <c r="M469" s="314"/>
      <c r="N469" s="51"/>
    </row>
    <row r="470" spans="1:14" s="52" customFormat="1" hidden="1" x14ac:dyDescent="0.3">
      <c r="A470" s="28"/>
      <c r="D470" s="70"/>
      <c r="E470" s="109"/>
      <c r="F470" s="75"/>
      <c r="G470" s="70"/>
      <c r="H470" s="314"/>
      <c r="I470" s="314"/>
      <c r="J470" s="38"/>
      <c r="K470" s="38"/>
      <c r="L470" s="51"/>
      <c r="M470" s="314"/>
      <c r="N470" s="51"/>
    </row>
    <row r="471" spans="1:14" s="52" customFormat="1" hidden="1" x14ac:dyDescent="0.3">
      <c r="A471" s="28"/>
      <c r="D471" s="70"/>
      <c r="E471" s="109"/>
      <c r="F471" s="75"/>
      <c r="G471" s="70"/>
      <c r="H471" s="314"/>
      <c r="I471" s="314"/>
      <c r="J471" s="38"/>
      <c r="K471" s="38"/>
      <c r="L471" s="51"/>
      <c r="M471" s="314"/>
      <c r="N471" s="51"/>
    </row>
    <row r="472" spans="1:14" s="52" customFormat="1" hidden="1" x14ac:dyDescent="0.3">
      <c r="A472" s="28"/>
      <c r="D472" s="70"/>
      <c r="E472" s="109"/>
      <c r="F472" s="75"/>
      <c r="G472" s="70"/>
      <c r="H472" s="314"/>
      <c r="I472" s="314"/>
      <c r="J472" s="38"/>
      <c r="K472" s="38"/>
      <c r="L472" s="51"/>
      <c r="M472" s="314"/>
      <c r="N472" s="51"/>
    </row>
    <row r="473" spans="1:14" s="52" customFormat="1" hidden="1" x14ac:dyDescent="0.3">
      <c r="A473" s="28"/>
      <c r="D473" s="70"/>
      <c r="E473" s="109"/>
      <c r="F473" s="75"/>
      <c r="G473" s="70"/>
      <c r="H473" s="314"/>
      <c r="I473" s="314"/>
      <c r="J473" s="38"/>
      <c r="K473" s="38"/>
      <c r="L473" s="51"/>
      <c r="M473" s="314"/>
      <c r="N473" s="51"/>
    </row>
    <row r="474" spans="1:14" s="52" customFormat="1" hidden="1" x14ac:dyDescent="0.3">
      <c r="A474" s="28"/>
      <c r="D474" s="70"/>
      <c r="E474" s="109"/>
      <c r="F474" s="75"/>
      <c r="G474" s="70"/>
      <c r="H474" s="314"/>
      <c r="I474" s="314"/>
      <c r="J474" s="38"/>
      <c r="K474" s="38"/>
      <c r="L474" s="51"/>
      <c r="M474" s="314"/>
      <c r="N474" s="51"/>
    </row>
    <row r="475" spans="1:14" s="52" customFormat="1" hidden="1" x14ac:dyDescent="0.3">
      <c r="A475" s="28"/>
      <c r="D475" s="70"/>
      <c r="E475" s="109"/>
      <c r="F475" s="75"/>
      <c r="G475" s="70"/>
      <c r="H475" s="314"/>
      <c r="I475" s="314"/>
      <c r="J475" s="38"/>
      <c r="K475" s="38"/>
      <c r="L475" s="51"/>
      <c r="M475" s="314"/>
      <c r="N475" s="51"/>
    </row>
    <row r="476" spans="1:14" s="52" customFormat="1" hidden="1" x14ac:dyDescent="0.3">
      <c r="A476" s="28"/>
      <c r="D476" s="70"/>
      <c r="E476" s="109"/>
      <c r="F476" s="75"/>
      <c r="G476" s="70"/>
      <c r="H476" s="314"/>
      <c r="I476" s="314"/>
      <c r="J476" s="38"/>
      <c r="K476" s="38"/>
      <c r="L476" s="51"/>
      <c r="M476" s="314"/>
      <c r="N476" s="51"/>
    </row>
    <row r="477" spans="1:14" s="52" customFormat="1" hidden="1" x14ac:dyDescent="0.3">
      <c r="A477" s="28"/>
      <c r="D477" s="70"/>
      <c r="E477" s="109"/>
      <c r="F477" s="75"/>
      <c r="G477" s="70"/>
      <c r="H477" s="314"/>
      <c r="I477" s="314"/>
      <c r="J477" s="38"/>
      <c r="K477" s="38"/>
      <c r="L477" s="51"/>
      <c r="M477" s="314"/>
      <c r="N477" s="51"/>
    </row>
    <row r="478" spans="1:14" s="52" customFormat="1" hidden="1" x14ac:dyDescent="0.3">
      <c r="A478" s="28"/>
      <c r="D478" s="70"/>
      <c r="E478" s="109"/>
      <c r="F478" s="75"/>
      <c r="G478" s="70"/>
      <c r="H478" s="314"/>
      <c r="I478" s="314"/>
      <c r="J478" s="38"/>
      <c r="K478" s="38"/>
      <c r="L478" s="51"/>
      <c r="M478" s="314"/>
      <c r="N478" s="51"/>
    </row>
    <row r="479" spans="1:14" s="52" customFormat="1" hidden="1" x14ac:dyDescent="0.3">
      <c r="A479" s="28"/>
      <c r="D479" s="70"/>
      <c r="E479" s="109"/>
      <c r="F479" s="75"/>
      <c r="G479" s="70"/>
      <c r="H479" s="314"/>
      <c r="I479" s="314"/>
      <c r="J479" s="38"/>
      <c r="K479" s="38"/>
      <c r="L479" s="51"/>
      <c r="M479" s="314"/>
      <c r="N479" s="51"/>
    </row>
    <row r="480" spans="1:14" s="52" customFormat="1" hidden="1" x14ac:dyDescent="0.3">
      <c r="A480" s="28"/>
      <c r="D480" s="70"/>
      <c r="E480" s="109"/>
      <c r="F480" s="75"/>
      <c r="G480" s="70"/>
      <c r="H480" s="314"/>
      <c r="I480" s="314"/>
      <c r="J480" s="38"/>
      <c r="K480" s="38"/>
      <c r="L480" s="51"/>
      <c r="M480" s="314"/>
      <c r="N480" s="51"/>
    </row>
    <row r="481" spans="1:14" s="52" customFormat="1" hidden="1" x14ac:dyDescent="0.3">
      <c r="A481" s="28"/>
      <c r="D481" s="70"/>
      <c r="E481" s="109"/>
      <c r="F481" s="75"/>
      <c r="G481" s="70"/>
      <c r="H481" s="314"/>
      <c r="I481" s="314"/>
      <c r="J481" s="38"/>
      <c r="K481" s="38"/>
      <c r="L481" s="51"/>
      <c r="M481" s="314"/>
      <c r="N481" s="51"/>
    </row>
    <row r="482" spans="1:14" s="52" customFormat="1" hidden="1" x14ac:dyDescent="0.3">
      <c r="A482" s="28"/>
      <c r="D482" s="70"/>
      <c r="E482" s="109"/>
      <c r="F482" s="75"/>
      <c r="G482" s="70"/>
      <c r="H482" s="314"/>
      <c r="I482" s="314"/>
      <c r="J482" s="38"/>
      <c r="K482" s="38"/>
      <c r="L482" s="51"/>
      <c r="M482" s="314"/>
      <c r="N482" s="51"/>
    </row>
    <row r="483" spans="1:14" s="52" customFormat="1" hidden="1" x14ac:dyDescent="0.3">
      <c r="A483" s="28"/>
      <c r="D483" s="70"/>
      <c r="E483" s="109"/>
      <c r="F483" s="75"/>
      <c r="G483" s="70"/>
      <c r="H483" s="314"/>
      <c r="I483" s="314"/>
      <c r="J483" s="38"/>
      <c r="K483" s="38"/>
      <c r="L483" s="51"/>
      <c r="M483" s="314"/>
      <c r="N483" s="51"/>
    </row>
    <row r="484" spans="1:14" s="52" customFormat="1" hidden="1" x14ac:dyDescent="0.3">
      <c r="A484" s="28"/>
      <c r="D484" s="70"/>
      <c r="E484" s="109"/>
      <c r="F484" s="75"/>
      <c r="G484" s="70"/>
      <c r="H484" s="314"/>
      <c r="I484" s="314"/>
      <c r="J484" s="38"/>
      <c r="K484" s="38"/>
      <c r="L484" s="51"/>
      <c r="M484" s="314"/>
      <c r="N484" s="51"/>
    </row>
    <row r="485" spans="1:14" s="52" customFormat="1" hidden="1" x14ac:dyDescent="0.3">
      <c r="A485" s="28"/>
      <c r="D485" s="70"/>
      <c r="E485" s="109"/>
      <c r="F485" s="75"/>
      <c r="G485" s="70"/>
      <c r="H485" s="314"/>
      <c r="I485" s="314"/>
      <c r="J485" s="38"/>
      <c r="K485" s="38"/>
      <c r="L485" s="51"/>
      <c r="M485" s="314"/>
      <c r="N485" s="51"/>
    </row>
    <row r="486" spans="1:14" s="52" customFormat="1" hidden="1" x14ac:dyDescent="0.3">
      <c r="A486" s="28"/>
      <c r="D486" s="70"/>
      <c r="E486" s="109"/>
      <c r="F486" s="75"/>
      <c r="G486" s="70"/>
      <c r="H486" s="314"/>
      <c r="I486" s="314"/>
      <c r="J486" s="38"/>
      <c r="K486" s="38"/>
      <c r="L486" s="51"/>
      <c r="M486" s="314"/>
      <c r="N486" s="51"/>
    </row>
    <row r="487" spans="1:14" s="52" customFormat="1" hidden="1" x14ac:dyDescent="0.3">
      <c r="A487" s="28"/>
      <c r="D487" s="70"/>
      <c r="E487" s="109"/>
      <c r="F487" s="75"/>
      <c r="G487" s="70"/>
      <c r="H487" s="314"/>
      <c r="I487" s="314"/>
      <c r="J487" s="38"/>
      <c r="K487" s="38"/>
      <c r="L487" s="51"/>
      <c r="M487" s="314"/>
      <c r="N487" s="51"/>
    </row>
    <row r="488" spans="1:14" s="52" customFormat="1" hidden="1" x14ac:dyDescent="0.3">
      <c r="A488" s="28"/>
      <c r="D488" s="70"/>
      <c r="E488" s="109"/>
      <c r="F488" s="75"/>
      <c r="G488" s="70"/>
      <c r="H488" s="314"/>
      <c r="I488" s="314"/>
      <c r="J488" s="38"/>
      <c r="K488" s="38"/>
      <c r="L488" s="51"/>
      <c r="M488" s="314"/>
      <c r="N488" s="51"/>
    </row>
    <row r="489" spans="1:14" s="52" customFormat="1" hidden="1" x14ac:dyDescent="0.3">
      <c r="A489" s="28"/>
      <c r="D489" s="70"/>
      <c r="E489" s="109"/>
      <c r="F489" s="75"/>
      <c r="G489" s="70"/>
      <c r="H489" s="314"/>
      <c r="I489" s="314"/>
      <c r="J489" s="38"/>
      <c r="K489" s="38"/>
      <c r="L489" s="51"/>
      <c r="M489" s="314"/>
      <c r="N489" s="51"/>
    </row>
    <row r="490" spans="1:14" s="52" customFormat="1" hidden="1" x14ac:dyDescent="0.3">
      <c r="A490" s="28"/>
      <c r="D490" s="70"/>
      <c r="E490" s="109"/>
      <c r="F490" s="75"/>
      <c r="G490" s="70"/>
      <c r="H490" s="314"/>
      <c r="I490" s="314"/>
      <c r="J490" s="38"/>
      <c r="K490" s="38"/>
      <c r="L490" s="51"/>
      <c r="M490" s="314"/>
      <c r="N490" s="51"/>
    </row>
    <row r="491" spans="1:14" s="52" customFormat="1" hidden="1" x14ac:dyDescent="0.3">
      <c r="A491" s="28"/>
      <c r="D491" s="70"/>
      <c r="E491" s="109"/>
      <c r="F491" s="75"/>
      <c r="G491" s="70"/>
      <c r="H491" s="314"/>
      <c r="I491" s="314"/>
      <c r="J491" s="38"/>
      <c r="K491" s="38"/>
      <c r="L491" s="51"/>
      <c r="M491" s="314"/>
      <c r="N491" s="51"/>
    </row>
    <row r="492" spans="1:14" s="52" customFormat="1" hidden="1" x14ac:dyDescent="0.3">
      <c r="A492" s="28"/>
      <c r="D492" s="70"/>
      <c r="E492" s="109"/>
      <c r="F492" s="75"/>
      <c r="G492" s="70"/>
      <c r="H492" s="314"/>
      <c r="I492" s="314"/>
      <c r="J492" s="38"/>
      <c r="K492" s="38"/>
      <c r="L492" s="51"/>
      <c r="M492" s="314"/>
      <c r="N492" s="51"/>
    </row>
    <row r="493" spans="1:14" s="52" customFormat="1" hidden="1" x14ac:dyDescent="0.3">
      <c r="A493" s="28"/>
      <c r="D493" s="70"/>
      <c r="E493" s="109"/>
      <c r="F493" s="75"/>
      <c r="G493" s="70"/>
      <c r="H493" s="314"/>
      <c r="I493" s="314"/>
      <c r="J493" s="38"/>
      <c r="K493" s="38"/>
      <c r="L493" s="51"/>
      <c r="M493" s="314"/>
      <c r="N493" s="51"/>
    </row>
    <row r="494" spans="1:14" s="52" customFormat="1" hidden="1" x14ac:dyDescent="0.3">
      <c r="A494" s="28"/>
      <c r="D494" s="70"/>
      <c r="E494" s="109"/>
      <c r="F494" s="75"/>
      <c r="G494" s="70"/>
      <c r="H494" s="314"/>
      <c r="I494" s="314"/>
      <c r="J494" s="38"/>
      <c r="K494" s="38"/>
      <c r="L494" s="51"/>
      <c r="M494" s="314"/>
      <c r="N494" s="51"/>
    </row>
    <row r="495" spans="1:14" s="52" customFormat="1" hidden="1" x14ac:dyDescent="0.3">
      <c r="A495" s="28"/>
      <c r="D495" s="70"/>
      <c r="E495" s="109"/>
      <c r="F495" s="75"/>
      <c r="G495" s="70"/>
      <c r="H495" s="314"/>
      <c r="I495" s="314"/>
      <c r="J495" s="38"/>
      <c r="K495" s="38"/>
      <c r="L495" s="51"/>
      <c r="M495" s="314"/>
      <c r="N495" s="51"/>
    </row>
    <row r="496" spans="1:14" s="52" customFormat="1" hidden="1" x14ac:dyDescent="0.3">
      <c r="A496" s="28"/>
      <c r="D496" s="70"/>
      <c r="E496" s="109"/>
      <c r="F496" s="75"/>
      <c r="G496" s="70"/>
      <c r="H496" s="314"/>
      <c r="I496" s="314"/>
      <c r="J496" s="38"/>
      <c r="K496" s="38"/>
      <c r="L496" s="51"/>
      <c r="M496" s="314"/>
      <c r="N496" s="51"/>
    </row>
    <row r="497" spans="1:14" s="52" customFormat="1" hidden="1" x14ac:dyDescent="0.3">
      <c r="A497" s="28"/>
      <c r="D497" s="70"/>
      <c r="E497" s="109"/>
      <c r="F497" s="75"/>
      <c r="G497" s="70"/>
      <c r="H497" s="314"/>
      <c r="I497" s="314"/>
      <c r="J497" s="38"/>
      <c r="K497" s="38"/>
      <c r="L497" s="51"/>
      <c r="M497" s="314"/>
      <c r="N497" s="51"/>
    </row>
    <row r="498" spans="1:14" s="52" customFormat="1" hidden="1" x14ac:dyDescent="0.3">
      <c r="A498" s="28"/>
      <c r="D498" s="70"/>
      <c r="E498" s="109"/>
      <c r="F498" s="75"/>
      <c r="G498" s="70"/>
      <c r="H498" s="314"/>
      <c r="I498" s="314"/>
      <c r="J498" s="38"/>
      <c r="K498" s="38"/>
      <c r="L498" s="51"/>
      <c r="M498" s="314"/>
      <c r="N498" s="51"/>
    </row>
    <row r="499" spans="1:14" s="52" customFormat="1" hidden="1" x14ac:dyDescent="0.3">
      <c r="A499" s="28"/>
      <c r="D499" s="70"/>
      <c r="E499" s="109"/>
      <c r="F499" s="75"/>
      <c r="G499" s="70"/>
      <c r="H499" s="314"/>
      <c r="I499" s="314"/>
      <c r="J499" s="38"/>
      <c r="K499" s="38"/>
      <c r="L499" s="51"/>
      <c r="M499" s="314"/>
      <c r="N499" s="51"/>
    </row>
    <row r="500" spans="1:14" s="52" customFormat="1" hidden="1" x14ac:dyDescent="0.3">
      <c r="A500" s="28"/>
      <c r="D500" s="70"/>
      <c r="E500" s="109"/>
      <c r="F500" s="75"/>
      <c r="G500" s="70"/>
      <c r="H500" s="314"/>
      <c r="I500" s="314"/>
      <c r="J500" s="38"/>
      <c r="K500" s="38"/>
      <c r="L500" s="51"/>
      <c r="M500" s="314"/>
      <c r="N500" s="51"/>
    </row>
    <row r="501" spans="1:14" s="52" customFormat="1" hidden="1" x14ac:dyDescent="0.3">
      <c r="A501" s="28"/>
      <c r="D501" s="70"/>
      <c r="E501" s="109"/>
      <c r="F501" s="75"/>
      <c r="G501" s="70"/>
      <c r="H501" s="314"/>
      <c r="I501" s="314"/>
      <c r="J501" s="38"/>
      <c r="K501" s="38"/>
      <c r="L501" s="51"/>
      <c r="M501" s="314"/>
      <c r="N501" s="51"/>
    </row>
    <row r="502" spans="1:14" s="52" customFormat="1" hidden="1" x14ac:dyDescent="0.3">
      <c r="A502" s="28"/>
      <c r="D502" s="70"/>
      <c r="E502" s="109"/>
      <c r="F502" s="75"/>
      <c r="G502" s="70"/>
      <c r="H502" s="314"/>
      <c r="I502" s="314"/>
      <c r="J502" s="38"/>
      <c r="K502" s="38"/>
      <c r="L502" s="51"/>
      <c r="M502" s="314"/>
      <c r="N502" s="51"/>
    </row>
    <row r="503" spans="1:14" s="52" customFormat="1" hidden="1" x14ac:dyDescent="0.3">
      <c r="A503" s="28"/>
      <c r="D503" s="70"/>
      <c r="E503" s="109"/>
      <c r="F503" s="75"/>
      <c r="G503" s="70"/>
      <c r="H503" s="314"/>
      <c r="I503" s="314"/>
      <c r="J503" s="38"/>
      <c r="K503" s="38"/>
      <c r="L503" s="51"/>
      <c r="M503" s="314"/>
      <c r="N503" s="51"/>
    </row>
    <row r="504" spans="1:14" s="52" customFormat="1" hidden="1" x14ac:dyDescent="0.3">
      <c r="A504" s="28"/>
      <c r="D504" s="70"/>
      <c r="E504" s="109"/>
      <c r="F504" s="75"/>
      <c r="G504" s="70"/>
      <c r="H504" s="314"/>
      <c r="I504" s="314"/>
      <c r="J504" s="38"/>
      <c r="K504" s="38"/>
      <c r="L504" s="51"/>
      <c r="M504" s="314"/>
      <c r="N504" s="51"/>
    </row>
    <row r="505" spans="1:14" s="52" customFormat="1" hidden="1" x14ac:dyDescent="0.3">
      <c r="A505" s="28"/>
      <c r="D505" s="70"/>
      <c r="E505" s="109"/>
      <c r="F505" s="75"/>
      <c r="G505" s="70"/>
      <c r="H505" s="314"/>
      <c r="I505" s="314"/>
      <c r="J505" s="38"/>
      <c r="K505" s="38"/>
      <c r="L505" s="51"/>
      <c r="M505" s="314"/>
      <c r="N505" s="51"/>
    </row>
    <row r="506" spans="1:14" s="52" customFormat="1" hidden="1" x14ac:dyDescent="0.3">
      <c r="A506" s="28"/>
      <c r="D506" s="70"/>
      <c r="E506" s="109"/>
      <c r="F506" s="75"/>
      <c r="G506" s="70"/>
      <c r="H506" s="314"/>
      <c r="I506" s="314"/>
      <c r="J506" s="38"/>
      <c r="K506" s="38"/>
      <c r="L506" s="51"/>
      <c r="M506" s="314"/>
      <c r="N506" s="51"/>
    </row>
    <row r="507" spans="1:14" s="52" customFormat="1" hidden="1" x14ac:dyDescent="0.3">
      <c r="A507" s="28"/>
      <c r="D507" s="70"/>
      <c r="E507" s="109"/>
      <c r="F507" s="75"/>
      <c r="G507" s="70"/>
      <c r="H507" s="314"/>
      <c r="I507" s="314"/>
      <c r="J507" s="38"/>
      <c r="K507" s="38"/>
      <c r="L507" s="51"/>
      <c r="M507" s="314"/>
      <c r="N507" s="51"/>
    </row>
    <row r="508" spans="1:14" s="52" customFormat="1" hidden="1" x14ac:dyDescent="0.3">
      <c r="A508" s="28"/>
      <c r="D508" s="70"/>
      <c r="E508" s="109"/>
      <c r="F508" s="75"/>
      <c r="G508" s="70"/>
      <c r="H508" s="314"/>
      <c r="I508" s="314"/>
      <c r="J508" s="38"/>
      <c r="K508" s="38"/>
      <c r="L508" s="51"/>
      <c r="M508" s="314"/>
      <c r="N508" s="51"/>
    </row>
    <row r="509" spans="1:14" s="52" customFormat="1" hidden="1" x14ac:dyDescent="0.3">
      <c r="A509" s="28"/>
      <c r="D509" s="70"/>
      <c r="E509" s="109"/>
      <c r="F509" s="75"/>
      <c r="G509" s="70"/>
      <c r="H509" s="314"/>
      <c r="I509" s="314"/>
      <c r="J509" s="38"/>
      <c r="K509" s="38"/>
      <c r="L509" s="51"/>
      <c r="M509" s="314"/>
      <c r="N509" s="51"/>
    </row>
    <row r="510" spans="1:14" s="52" customFormat="1" hidden="1" x14ac:dyDescent="0.3">
      <c r="A510" s="28"/>
      <c r="D510" s="70"/>
      <c r="E510" s="109"/>
      <c r="F510" s="75"/>
      <c r="G510" s="70"/>
      <c r="H510" s="314"/>
      <c r="I510" s="314"/>
      <c r="J510" s="38"/>
      <c r="K510" s="38"/>
      <c r="L510" s="51"/>
      <c r="M510" s="314"/>
      <c r="N510" s="51"/>
    </row>
    <row r="511" spans="1:14" s="52" customFormat="1" hidden="1" x14ac:dyDescent="0.3">
      <c r="A511" s="28"/>
      <c r="D511" s="70"/>
      <c r="E511" s="109"/>
      <c r="F511" s="75"/>
      <c r="G511" s="70"/>
      <c r="H511" s="314"/>
      <c r="I511" s="314"/>
      <c r="J511" s="38"/>
      <c r="K511" s="38"/>
      <c r="L511" s="51"/>
      <c r="M511" s="314"/>
      <c r="N511" s="51"/>
    </row>
    <row r="512" spans="1:14" s="52" customFormat="1" hidden="1" x14ac:dyDescent="0.3">
      <c r="A512" s="28"/>
      <c r="D512" s="70"/>
      <c r="E512" s="109"/>
      <c r="F512" s="75"/>
      <c r="G512" s="70"/>
      <c r="H512" s="314"/>
      <c r="I512" s="314"/>
      <c r="J512" s="38"/>
      <c r="K512" s="38"/>
      <c r="L512" s="51"/>
      <c r="M512" s="314"/>
      <c r="N512" s="51"/>
    </row>
    <row r="513" spans="1:14" s="52" customFormat="1" hidden="1" x14ac:dyDescent="0.3">
      <c r="A513" s="28"/>
      <c r="D513" s="70"/>
      <c r="E513" s="109"/>
      <c r="F513" s="75"/>
      <c r="G513" s="70"/>
      <c r="H513" s="314"/>
      <c r="I513" s="314"/>
      <c r="J513" s="38"/>
      <c r="K513" s="38"/>
      <c r="L513" s="51"/>
      <c r="M513" s="314"/>
      <c r="N513" s="51"/>
    </row>
    <row r="514" spans="1:14" s="52" customFormat="1" hidden="1" x14ac:dyDescent="0.3">
      <c r="A514" s="28"/>
      <c r="D514" s="70"/>
      <c r="E514" s="109"/>
      <c r="F514" s="75"/>
      <c r="G514" s="70"/>
      <c r="H514" s="314"/>
      <c r="I514" s="314"/>
      <c r="J514" s="38"/>
      <c r="K514" s="38"/>
      <c r="L514" s="51"/>
      <c r="M514" s="314"/>
      <c r="N514" s="51"/>
    </row>
    <row r="515" spans="1:14" s="52" customFormat="1" hidden="1" x14ac:dyDescent="0.3">
      <c r="A515" s="28"/>
      <c r="D515" s="70"/>
      <c r="E515" s="109"/>
      <c r="F515" s="75"/>
      <c r="G515" s="70"/>
      <c r="H515" s="314"/>
      <c r="I515" s="314"/>
      <c r="J515" s="38"/>
      <c r="K515" s="38"/>
      <c r="L515" s="51"/>
      <c r="M515" s="314"/>
      <c r="N515" s="51"/>
    </row>
    <row r="516" spans="1:14" s="52" customFormat="1" hidden="1" x14ac:dyDescent="0.3">
      <c r="A516" s="28"/>
      <c r="D516" s="70"/>
      <c r="E516" s="109"/>
      <c r="F516" s="75"/>
      <c r="G516" s="70"/>
      <c r="H516" s="314"/>
      <c r="I516" s="314"/>
      <c r="J516" s="38"/>
      <c r="K516" s="38"/>
      <c r="L516" s="51"/>
      <c r="M516" s="314"/>
      <c r="N516" s="51"/>
    </row>
    <row r="517" spans="1:14" s="52" customFormat="1" hidden="1" x14ac:dyDescent="0.3">
      <c r="A517" s="28"/>
      <c r="D517" s="70"/>
      <c r="E517" s="109"/>
      <c r="F517" s="75"/>
      <c r="G517" s="70"/>
      <c r="H517" s="314"/>
      <c r="I517" s="314"/>
      <c r="J517" s="38"/>
      <c r="K517" s="38"/>
      <c r="L517" s="51"/>
      <c r="M517" s="314"/>
      <c r="N517" s="51"/>
    </row>
    <row r="518" spans="1:14" s="52" customFormat="1" hidden="1" x14ac:dyDescent="0.3">
      <c r="A518" s="28"/>
      <c r="D518" s="70"/>
      <c r="E518" s="109"/>
      <c r="F518" s="75"/>
      <c r="G518" s="70"/>
      <c r="H518" s="314"/>
      <c r="I518" s="314"/>
      <c r="J518" s="38"/>
      <c r="K518" s="38"/>
      <c r="L518" s="51"/>
      <c r="M518" s="314"/>
      <c r="N518" s="51"/>
    </row>
    <row r="519" spans="1:14" s="52" customFormat="1" hidden="1" x14ac:dyDescent="0.3">
      <c r="A519" s="28"/>
      <c r="D519" s="70"/>
      <c r="E519" s="109"/>
      <c r="F519" s="75"/>
      <c r="G519" s="70"/>
      <c r="H519" s="314"/>
      <c r="I519" s="314"/>
      <c r="J519" s="38"/>
      <c r="K519" s="38"/>
      <c r="L519" s="51"/>
      <c r="M519" s="314"/>
      <c r="N519" s="51"/>
    </row>
    <row r="520" spans="1:14" s="52" customFormat="1" hidden="1" x14ac:dyDescent="0.3">
      <c r="A520" s="28"/>
      <c r="D520" s="70"/>
      <c r="E520" s="109"/>
      <c r="F520" s="75"/>
      <c r="G520" s="70"/>
      <c r="H520" s="314"/>
      <c r="I520" s="314"/>
      <c r="J520" s="38"/>
      <c r="K520" s="38"/>
      <c r="L520" s="51"/>
      <c r="M520" s="314"/>
      <c r="N520" s="51"/>
    </row>
    <row r="521" spans="1:14" s="52" customFormat="1" hidden="1" x14ac:dyDescent="0.3">
      <c r="A521" s="28"/>
      <c r="D521" s="70"/>
      <c r="E521" s="109"/>
      <c r="F521" s="75"/>
      <c r="G521" s="70"/>
      <c r="H521" s="314"/>
      <c r="I521" s="314"/>
      <c r="J521" s="38"/>
      <c r="K521" s="38"/>
      <c r="L521" s="51"/>
      <c r="M521" s="314"/>
      <c r="N521" s="51"/>
    </row>
    <row r="522" spans="1:14" s="52" customFormat="1" hidden="1" x14ac:dyDescent="0.3">
      <c r="A522" s="28"/>
      <c r="D522" s="70"/>
      <c r="E522" s="109"/>
      <c r="F522" s="75"/>
      <c r="G522" s="70"/>
      <c r="H522" s="314"/>
      <c r="I522" s="314"/>
      <c r="J522" s="38"/>
      <c r="K522" s="38"/>
      <c r="L522" s="51"/>
      <c r="M522" s="314"/>
      <c r="N522" s="51"/>
    </row>
    <row r="523" spans="1:14" s="52" customFormat="1" hidden="1" x14ac:dyDescent="0.3">
      <c r="A523" s="28"/>
      <c r="D523" s="70"/>
      <c r="E523" s="109"/>
      <c r="F523" s="75"/>
      <c r="G523" s="70"/>
      <c r="H523" s="314"/>
      <c r="I523" s="314"/>
      <c r="J523" s="38"/>
      <c r="K523" s="38"/>
      <c r="L523" s="51"/>
      <c r="M523" s="314"/>
      <c r="N523" s="51"/>
    </row>
    <row r="524" spans="1:14" s="52" customFormat="1" hidden="1" x14ac:dyDescent="0.3">
      <c r="A524" s="28"/>
      <c r="D524" s="70"/>
      <c r="E524" s="109"/>
      <c r="F524" s="75"/>
      <c r="G524" s="70"/>
      <c r="H524" s="314"/>
      <c r="I524" s="314"/>
      <c r="J524" s="38"/>
      <c r="K524" s="38"/>
      <c r="L524" s="51"/>
      <c r="M524" s="314"/>
      <c r="N524" s="51"/>
    </row>
    <row r="525" spans="1:14" s="52" customFormat="1" hidden="1" x14ac:dyDescent="0.3">
      <c r="A525" s="28"/>
      <c r="D525" s="70"/>
      <c r="E525" s="109"/>
      <c r="F525" s="75"/>
      <c r="G525" s="70"/>
      <c r="H525" s="314"/>
      <c r="I525" s="314"/>
      <c r="J525" s="38"/>
      <c r="K525" s="38"/>
      <c r="L525" s="51"/>
      <c r="M525" s="314"/>
      <c r="N525" s="51"/>
    </row>
    <row r="526" spans="1:14" s="52" customFormat="1" hidden="1" x14ac:dyDescent="0.3">
      <c r="A526" s="28"/>
      <c r="D526" s="70"/>
      <c r="E526" s="109"/>
      <c r="F526" s="75"/>
      <c r="G526" s="70"/>
      <c r="H526" s="314"/>
      <c r="I526" s="314"/>
      <c r="J526" s="38"/>
      <c r="K526" s="38"/>
      <c r="L526" s="51"/>
      <c r="M526" s="314"/>
      <c r="N526" s="51"/>
    </row>
    <row r="527" spans="1:14" s="52" customFormat="1" hidden="1" x14ac:dyDescent="0.3">
      <c r="A527" s="28"/>
      <c r="D527" s="70"/>
      <c r="E527" s="109"/>
      <c r="F527" s="75"/>
      <c r="G527" s="70"/>
      <c r="H527" s="314"/>
      <c r="I527" s="314"/>
      <c r="J527" s="38"/>
      <c r="K527" s="38"/>
      <c r="L527" s="51"/>
      <c r="M527" s="314"/>
      <c r="N527" s="51"/>
    </row>
    <row r="528" spans="1:14" s="52" customFormat="1" hidden="1" x14ac:dyDescent="0.3">
      <c r="A528" s="28"/>
      <c r="D528" s="70"/>
      <c r="E528" s="109"/>
      <c r="F528" s="75"/>
      <c r="G528" s="70"/>
      <c r="H528" s="314"/>
      <c r="I528" s="314"/>
      <c r="J528" s="38"/>
      <c r="K528" s="38"/>
      <c r="L528" s="51"/>
      <c r="M528" s="314"/>
      <c r="N528" s="51"/>
    </row>
    <row r="529" spans="1:14" s="52" customFormat="1" hidden="1" x14ac:dyDescent="0.3">
      <c r="A529" s="28"/>
      <c r="D529" s="70"/>
      <c r="E529" s="109"/>
      <c r="F529" s="75"/>
      <c r="G529" s="70"/>
      <c r="H529" s="314"/>
      <c r="I529" s="314"/>
      <c r="J529" s="38"/>
      <c r="K529" s="38"/>
      <c r="L529" s="51"/>
      <c r="M529" s="314"/>
      <c r="N529" s="51"/>
    </row>
    <row r="530" spans="1:14" s="52" customFormat="1" hidden="1" x14ac:dyDescent="0.3">
      <c r="A530" s="28"/>
      <c r="D530" s="70"/>
      <c r="E530" s="109"/>
      <c r="F530" s="75"/>
      <c r="G530" s="70"/>
      <c r="H530" s="314"/>
      <c r="I530" s="314"/>
      <c r="J530" s="38"/>
      <c r="K530" s="38"/>
      <c r="L530" s="51"/>
      <c r="M530" s="314"/>
      <c r="N530" s="51"/>
    </row>
    <row r="531" spans="1:14" s="52" customFormat="1" hidden="1" x14ac:dyDescent="0.3">
      <c r="A531" s="28"/>
      <c r="D531" s="70"/>
      <c r="E531" s="109"/>
      <c r="F531" s="75"/>
      <c r="G531" s="70"/>
      <c r="H531" s="314"/>
      <c r="I531" s="314"/>
      <c r="J531" s="38"/>
      <c r="K531" s="38"/>
      <c r="L531" s="51"/>
      <c r="M531" s="314"/>
      <c r="N531" s="51"/>
    </row>
    <row r="532" spans="1:14" s="52" customFormat="1" hidden="1" x14ac:dyDescent="0.3">
      <c r="A532" s="28"/>
      <c r="D532" s="70"/>
      <c r="E532" s="109"/>
      <c r="F532" s="75"/>
      <c r="G532" s="70"/>
      <c r="H532" s="314"/>
      <c r="I532" s="314"/>
      <c r="J532" s="38"/>
      <c r="K532" s="38"/>
      <c r="L532" s="51"/>
      <c r="M532" s="314"/>
      <c r="N532" s="51"/>
    </row>
    <row r="533" spans="1:14" s="52" customFormat="1" hidden="1" x14ac:dyDescent="0.3">
      <c r="A533" s="28"/>
      <c r="D533" s="70"/>
      <c r="E533" s="109"/>
      <c r="F533" s="75"/>
      <c r="G533" s="70"/>
      <c r="H533" s="314"/>
      <c r="I533" s="314"/>
      <c r="J533" s="38"/>
      <c r="K533" s="38"/>
      <c r="L533" s="51"/>
      <c r="M533" s="314"/>
      <c r="N533" s="51"/>
    </row>
    <row r="534" spans="1:14" s="52" customFormat="1" hidden="1" x14ac:dyDescent="0.3">
      <c r="A534" s="28"/>
      <c r="D534" s="70"/>
      <c r="E534" s="109"/>
      <c r="F534" s="75"/>
      <c r="G534" s="70"/>
      <c r="H534" s="314"/>
      <c r="I534" s="314"/>
      <c r="J534" s="38"/>
      <c r="K534" s="38"/>
      <c r="L534" s="51"/>
      <c r="M534" s="314"/>
      <c r="N534" s="51"/>
    </row>
    <row r="535" spans="1:14" s="52" customFormat="1" hidden="1" x14ac:dyDescent="0.3">
      <c r="A535" s="28"/>
      <c r="D535" s="70"/>
      <c r="E535" s="109"/>
      <c r="F535" s="75"/>
      <c r="G535" s="70"/>
      <c r="H535" s="314"/>
      <c r="I535" s="314"/>
      <c r="J535" s="38"/>
      <c r="K535" s="38"/>
      <c r="L535" s="51"/>
      <c r="M535" s="314"/>
      <c r="N535" s="51"/>
    </row>
    <row r="536" spans="1:14" s="52" customFormat="1" hidden="1" x14ac:dyDescent="0.3">
      <c r="A536" s="28"/>
      <c r="D536" s="70"/>
      <c r="E536" s="109"/>
      <c r="F536" s="75"/>
      <c r="G536" s="70"/>
      <c r="H536" s="314"/>
      <c r="I536" s="314"/>
      <c r="J536" s="38"/>
      <c r="K536" s="38"/>
      <c r="L536" s="51"/>
      <c r="M536" s="314"/>
      <c r="N536" s="51"/>
    </row>
    <row r="537" spans="1:14" s="52" customFormat="1" hidden="1" x14ac:dyDescent="0.3">
      <c r="A537" s="28"/>
      <c r="D537" s="70"/>
      <c r="E537" s="109"/>
      <c r="F537" s="75"/>
      <c r="G537" s="70"/>
      <c r="H537" s="314"/>
      <c r="I537" s="314"/>
      <c r="J537" s="38"/>
      <c r="K537" s="38"/>
      <c r="L537" s="51"/>
      <c r="M537" s="314"/>
      <c r="N537" s="51"/>
    </row>
    <row r="538" spans="1:14" s="52" customFormat="1" hidden="1" x14ac:dyDescent="0.3">
      <c r="A538" s="28"/>
      <c r="D538" s="70"/>
      <c r="E538" s="109"/>
      <c r="F538" s="75"/>
      <c r="G538" s="70"/>
      <c r="H538" s="314"/>
      <c r="I538" s="314"/>
      <c r="J538" s="38"/>
      <c r="K538" s="38"/>
      <c r="L538" s="51"/>
      <c r="M538" s="314"/>
      <c r="N538" s="51"/>
    </row>
    <row r="539" spans="1:14" s="52" customFormat="1" hidden="1" x14ac:dyDescent="0.3">
      <c r="A539" s="28"/>
      <c r="D539" s="70"/>
      <c r="E539" s="109"/>
      <c r="F539" s="75"/>
      <c r="G539" s="70"/>
      <c r="H539" s="314"/>
      <c r="I539" s="314"/>
      <c r="J539" s="38"/>
      <c r="K539" s="38"/>
      <c r="L539" s="51"/>
      <c r="M539" s="314"/>
      <c r="N539" s="51"/>
    </row>
    <row r="540" spans="1:14" s="52" customFormat="1" hidden="1" x14ac:dyDescent="0.3">
      <c r="A540" s="28"/>
      <c r="D540" s="70"/>
      <c r="E540" s="109"/>
      <c r="F540" s="75"/>
      <c r="G540" s="70"/>
      <c r="H540" s="314"/>
      <c r="I540" s="314"/>
      <c r="J540" s="38"/>
      <c r="K540" s="38"/>
      <c r="L540" s="51"/>
      <c r="M540" s="314"/>
      <c r="N540" s="51"/>
    </row>
    <row r="541" spans="1:14" s="52" customFormat="1" hidden="1" x14ac:dyDescent="0.3">
      <c r="A541" s="28"/>
      <c r="D541" s="70"/>
      <c r="E541" s="109"/>
      <c r="F541" s="75"/>
      <c r="G541" s="70"/>
      <c r="H541" s="314"/>
      <c r="I541" s="314"/>
      <c r="J541" s="38"/>
      <c r="K541" s="38"/>
      <c r="L541" s="51"/>
      <c r="M541" s="314"/>
      <c r="N541" s="51"/>
    </row>
    <row r="542" spans="1:14" s="52" customFormat="1" hidden="1" x14ac:dyDescent="0.3">
      <c r="A542" s="28"/>
      <c r="D542" s="70"/>
      <c r="E542" s="109"/>
      <c r="F542" s="75"/>
      <c r="G542" s="70"/>
      <c r="H542" s="314"/>
      <c r="I542" s="314"/>
      <c r="J542" s="38"/>
      <c r="K542" s="38"/>
      <c r="L542" s="51"/>
      <c r="M542" s="314"/>
      <c r="N542" s="51"/>
    </row>
    <row r="543" spans="1:14" s="52" customFormat="1" hidden="1" x14ac:dyDescent="0.3">
      <c r="A543" s="28"/>
      <c r="D543" s="70"/>
      <c r="E543" s="109"/>
      <c r="F543" s="75"/>
      <c r="G543" s="70"/>
      <c r="H543" s="314"/>
      <c r="I543" s="314"/>
      <c r="J543" s="38"/>
      <c r="K543" s="38"/>
      <c r="L543" s="51"/>
      <c r="M543" s="314"/>
      <c r="N543" s="51"/>
    </row>
    <row r="544" spans="1:14" s="52" customFormat="1" hidden="1" x14ac:dyDescent="0.3">
      <c r="A544" s="28"/>
      <c r="D544" s="70"/>
      <c r="E544" s="109"/>
      <c r="F544" s="75"/>
      <c r="G544" s="70"/>
      <c r="H544" s="314"/>
      <c r="I544" s="314"/>
      <c r="J544" s="38"/>
      <c r="K544" s="38"/>
      <c r="L544" s="51"/>
      <c r="M544" s="314"/>
      <c r="N544" s="51"/>
    </row>
    <row r="545" spans="1:14" s="52" customFormat="1" hidden="1" x14ac:dyDescent="0.3">
      <c r="A545" s="28"/>
      <c r="D545" s="70"/>
      <c r="E545" s="109"/>
      <c r="F545" s="75"/>
      <c r="G545" s="70"/>
      <c r="H545" s="314"/>
      <c r="I545" s="314"/>
      <c r="J545" s="38"/>
      <c r="K545" s="38"/>
      <c r="L545" s="51"/>
      <c r="M545" s="314"/>
      <c r="N545" s="51"/>
    </row>
    <row r="546" spans="1:14" s="52" customFormat="1" hidden="1" x14ac:dyDescent="0.3">
      <c r="A546" s="28"/>
      <c r="D546" s="70"/>
      <c r="E546" s="109"/>
      <c r="F546" s="75"/>
      <c r="G546" s="70"/>
      <c r="H546" s="314"/>
      <c r="I546" s="314"/>
      <c r="J546" s="38"/>
      <c r="K546" s="38"/>
      <c r="L546" s="51"/>
      <c r="M546" s="314"/>
      <c r="N546" s="51"/>
    </row>
    <row r="547" spans="1:14" s="52" customFormat="1" hidden="1" x14ac:dyDescent="0.3">
      <c r="A547" s="28"/>
      <c r="D547" s="70"/>
      <c r="E547" s="109"/>
      <c r="F547" s="75"/>
      <c r="G547" s="70"/>
      <c r="H547" s="314"/>
      <c r="I547" s="314"/>
      <c r="J547" s="38"/>
      <c r="K547" s="38"/>
      <c r="L547" s="51"/>
      <c r="M547" s="314"/>
      <c r="N547" s="51"/>
    </row>
    <row r="548" spans="1:14" s="52" customFormat="1" hidden="1" x14ac:dyDescent="0.3">
      <c r="A548" s="28"/>
      <c r="D548" s="70"/>
      <c r="E548" s="109"/>
      <c r="F548" s="75"/>
      <c r="G548" s="70"/>
      <c r="H548" s="314"/>
      <c r="I548" s="314"/>
      <c r="J548" s="38"/>
      <c r="K548" s="38"/>
      <c r="L548" s="51"/>
      <c r="M548" s="314"/>
      <c r="N548" s="51"/>
    </row>
    <row r="549" spans="1:14" s="52" customFormat="1" hidden="1" x14ac:dyDescent="0.3">
      <c r="A549" s="28"/>
      <c r="D549" s="70"/>
      <c r="E549" s="109"/>
      <c r="F549" s="75"/>
      <c r="G549" s="70"/>
      <c r="H549" s="314"/>
      <c r="I549" s="314"/>
      <c r="J549" s="38"/>
      <c r="K549" s="38"/>
      <c r="L549" s="51"/>
      <c r="M549" s="314"/>
      <c r="N549" s="51"/>
    </row>
    <row r="550" spans="1:14" s="52" customFormat="1" hidden="1" x14ac:dyDescent="0.3">
      <c r="A550" s="28"/>
      <c r="D550" s="70"/>
      <c r="E550" s="109"/>
      <c r="F550" s="75"/>
      <c r="G550" s="70"/>
      <c r="H550" s="314"/>
      <c r="I550" s="314"/>
      <c r="J550" s="38"/>
      <c r="K550" s="38"/>
      <c r="L550" s="51"/>
      <c r="M550" s="314"/>
      <c r="N550" s="51"/>
    </row>
    <row r="551" spans="1:14" s="52" customFormat="1" hidden="1" x14ac:dyDescent="0.3">
      <c r="A551" s="28"/>
      <c r="D551" s="70"/>
      <c r="E551" s="109"/>
      <c r="F551" s="75"/>
      <c r="G551" s="70"/>
      <c r="H551" s="314"/>
      <c r="I551" s="314"/>
      <c r="J551" s="38"/>
      <c r="K551" s="38"/>
      <c r="L551" s="51"/>
      <c r="M551" s="314"/>
      <c r="N551" s="51"/>
    </row>
    <row r="552" spans="1:14" s="52" customFormat="1" hidden="1" x14ac:dyDescent="0.3">
      <c r="A552" s="28"/>
      <c r="D552" s="70"/>
      <c r="E552" s="109"/>
      <c r="F552" s="75"/>
      <c r="G552" s="70"/>
      <c r="H552" s="314"/>
      <c r="I552" s="314"/>
      <c r="J552" s="38"/>
      <c r="K552" s="38"/>
      <c r="L552" s="51"/>
      <c r="M552" s="314"/>
      <c r="N552" s="51"/>
    </row>
    <row r="553" spans="1:14" s="52" customFormat="1" hidden="1" x14ac:dyDescent="0.3">
      <c r="A553" s="28"/>
      <c r="D553" s="70"/>
      <c r="E553" s="109"/>
      <c r="F553" s="75"/>
      <c r="G553" s="70"/>
      <c r="H553" s="314"/>
      <c r="I553" s="314"/>
      <c r="J553" s="38"/>
      <c r="K553" s="38"/>
      <c r="L553" s="51"/>
      <c r="M553" s="314"/>
      <c r="N553" s="51"/>
    </row>
    <row r="554" spans="1:14" s="52" customFormat="1" hidden="1" x14ac:dyDescent="0.3">
      <c r="A554" s="28"/>
      <c r="D554" s="70"/>
      <c r="E554" s="109"/>
      <c r="F554" s="75"/>
      <c r="G554" s="70"/>
      <c r="H554" s="314"/>
      <c r="I554" s="314"/>
      <c r="J554" s="38"/>
      <c r="K554" s="38"/>
      <c r="L554" s="51"/>
      <c r="M554" s="314"/>
      <c r="N554" s="51"/>
    </row>
    <row r="555" spans="1:14" s="52" customFormat="1" hidden="1" x14ac:dyDescent="0.3">
      <c r="A555" s="28"/>
      <c r="D555" s="70"/>
      <c r="E555" s="109"/>
      <c r="F555" s="75"/>
      <c r="G555" s="70"/>
      <c r="H555" s="314"/>
      <c r="I555" s="314"/>
      <c r="J555" s="38"/>
      <c r="K555" s="38"/>
      <c r="L555" s="51"/>
      <c r="M555" s="314"/>
      <c r="N555" s="51"/>
    </row>
    <row r="556" spans="1:14" s="52" customFormat="1" hidden="1" x14ac:dyDescent="0.3">
      <c r="A556" s="28"/>
      <c r="D556" s="70"/>
      <c r="E556" s="109"/>
      <c r="F556" s="75"/>
      <c r="G556" s="70"/>
      <c r="H556" s="314"/>
      <c r="I556" s="314"/>
      <c r="J556" s="38"/>
      <c r="K556" s="38"/>
      <c r="L556" s="51"/>
      <c r="M556" s="314"/>
      <c r="N556" s="51"/>
    </row>
    <row r="557" spans="1:14" s="52" customFormat="1" hidden="1" x14ac:dyDescent="0.3">
      <c r="A557" s="28"/>
      <c r="D557" s="70"/>
      <c r="E557" s="109"/>
      <c r="F557" s="75"/>
      <c r="G557" s="70"/>
      <c r="H557" s="314"/>
      <c r="I557" s="314"/>
      <c r="J557" s="38"/>
      <c r="K557" s="38"/>
      <c r="L557" s="51"/>
      <c r="M557" s="314"/>
      <c r="N557" s="51"/>
    </row>
    <row r="558" spans="1:14" s="52" customFormat="1" hidden="1" x14ac:dyDescent="0.3">
      <c r="A558" s="28"/>
      <c r="D558" s="70"/>
      <c r="E558" s="109"/>
      <c r="F558" s="75"/>
      <c r="G558" s="70"/>
      <c r="H558" s="314"/>
      <c r="I558" s="314"/>
      <c r="J558" s="38"/>
      <c r="K558" s="38"/>
      <c r="L558" s="51"/>
      <c r="M558" s="314"/>
      <c r="N558" s="51"/>
    </row>
    <row r="559" spans="1:14" s="52" customFormat="1" hidden="1" x14ac:dyDescent="0.3">
      <c r="A559" s="28"/>
      <c r="D559" s="70"/>
      <c r="E559" s="109"/>
      <c r="F559" s="75"/>
      <c r="G559" s="70"/>
      <c r="H559" s="314"/>
      <c r="I559" s="314"/>
      <c r="J559" s="38"/>
      <c r="K559" s="38"/>
      <c r="L559" s="51"/>
      <c r="M559" s="314"/>
      <c r="N559" s="51"/>
    </row>
    <row r="560" spans="1:14" s="52" customFormat="1" hidden="1" x14ac:dyDescent="0.3">
      <c r="A560" s="28"/>
      <c r="D560" s="70"/>
      <c r="E560" s="109"/>
      <c r="F560" s="75"/>
      <c r="G560" s="70"/>
      <c r="H560" s="314"/>
      <c r="I560" s="314"/>
      <c r="J560" s="38"/>
      <c r="K560" s="38"/>
      <c r="L560" s="51"/>
      <c r="M560" s="314"/>
      <c r="N560" s="51"/>
    </row>
    <row r="561" spans="1:14" s="52" customFormat="1" hidden="1" x14ac:dyDescent="0.3">
      <c r="A561" s="28"/>
      <c r="D561" s="70"/>
      <c r="E561" s="109"/>
      <c r="F561" s="75"/>
      <c r="G561" s="70"/>
      <c r="H561" s="314"/>
      <c r="I561" s="314"/>
      <c r="J561" s="38"/>
      <c r="K561" s="38"/>
      <c r="L561" s="51"/>
      <c r="M561" s="314"/>
      <c r="N561" s="51"/>
    </row>
    <row r="562" spans="1:14" s="52" customFormat="1" hidden="1" x14ac:dyDescent="0.3">
      <c r="A562" s="28"/>
      <c r="D562" s="70"/>
      <c r="E562" s="109"/>
      <c r="F562" s="75"/>
      <c r="G562" s="70"/>
      <c r="H562" s="314"/>
      <c r="I562" s="314"/>
      <c r="J562" s="38"/>
      <c r="K562" s="38"/>
      <c r="L562" s="51"/>
      <c r="M562" s="314"/>
      <c r="N562" s="51"/>
    </row>
    <row r="563" spans="1:14" s="52" customFormat="1" hidden="1" x14ac:dyDescent="0.3">
      <c r="A563" s="28"/>
      <c r="D563" s="70"/>
      <c r="E563" s="109"/>
      <c r="F563" s="75"/>
      <c r="G563" s="70"/>
      <c r="H563" s="314"/>
      <c r="I563" s="314"/>
      <c r="J563" s="38"/>
      <c r="K563" s="38"/>
      <c r="L563" s="51"/>
      <c r="M563" s="314"/>
      <c r="N563" s="51"/>
    </row>
    <row r="564" spans="1:14" s="52" customFormat="1" hidden="1" x14ac:dyDescent="0.3">
      <c r="A564" s="28"/>
      <c r="D564" s="70"/>
      <c r="E564" s="109"/>
      <c r="F564" s="75"/>
      <c r="G564" s="70"/>
      <c r="H564" s="314"/>
      <c r="I564" s="314"/>
      <c r="J564" s="38"/>
      <c r="K564" s="38"/>
      <c r="L564" s="51"/>
      <c r="M564" s="314"/>
      <c r="N564" s="51"/>
    </row>
    <row r="565" spans="1:14" s="52" customFormat="1" hidden="1" x14ac:dyDescent="0.3">
      <c r="A565" s="28"/>
      <c r="D565" s="70"/>
      <c r="E565" s="109"/>
      <c r="F565" s="75"/>
      <c r="G565" s="70"/>
      <c r="H565" s="314"/>
      <c r="I565" s="314"/>
      <c r="J565" s="38"/>
      <c r="K565" s="38"/>
      <c r="L565" s="51"/>
      <c r="M565" s="314"/>
      <c r="N565" s="51"/>
    </row>
    <row r="566" spans="1:14" s="52" customFormat="1" hidden="1" x14ac:dyDescent="0.3">
      <c r="A566" s="28"/>
      <c r="D566" s="70"/>
      <c r="E566" s="109"/>
      <c r="F566" s="75"/>
      <c r="G566" s="70"/>
      <c r="H566" s="314"/>
      <c r="I566" s="314"/>
      <c r="J566" s="38"/>
      <c r="K566" s="38"/>
      <c r="L566" s="51"/>
      <c r="M566" s="314"/>
      <c r="N566" s="51"/>
    </row>
    <row r="567" spans="1:14" s="52" customFormat="1" hidden="1" x14ac:dyDescent="0.3">
      <c r="A567" s="28"/>
      <c r="D567" s="70"/>
      <c r="E567" s="109"/>
      <c r="F567" s="75"/>
      <c r="G567" s="70"/>
      <c r="H567" s="314"/>
      <c r="I567" s="314"/>
      <c r="J567" s="38"/>
      <c r="K567" s="38"/>
      <c r="L567" s="51"/>
      <c r="M567" s="314"/>
      <c r="N567" s="51"/>
    </row>
    <row r="568" spans="1:14" s="52" customFormat="1" hidden="1" x14ac:dyDescent="0.3">
      <c r="A568" s="28"/>
      <c r="D568" s="70"/>
      <c r="E568" s="109"/>
      <c r="F568" s="75"/>
      <c r="G568" s="70"/>
      <c r="H568" s="314"/>
      <c r="I568" s="314"/>
      <c r="J568" s="38"/>
      <c r="K568" s="38"/>
      <c r="L568" s="51"/>
      <c r="M568" s="314"/>
      <c r="N568" s="51"/>
    </row>
    <row r="569" spans="1:14" s="52" customFormat="1" hidden="1" x14ac:dyDescent="0.3">
      <c r="A569" s="28"/>
      <c r="D569" s="70"/>
      <c r="E569" s="109"/>
      <c r="F569" s="75"/>
      <c r="G569" s="70"/>
      <c r="H569" s="314"/>
      <c r="I569" s="314"/>
      <c r="J569" s="38"/>
      <c r="K569" s="38"/>
      <c r="L569" s="51"/>
      <c r="M569" s="314"/>
      <c r="N569" s="51"/>
    </row>
    <row r="570" spans="1:14" s="52" customFormat="1" hidden="1" x14ac:dyDescent="0.3">
      <c r="A570" s="28"/>
      <c r="D570" s="70"/>
      <c r="E570" s="109"/>
      <c r="F570" s="75"/>
      <c r="G570" s="70"/>
      <c r="H570" s="314"/>
      <c r="I570" s="314"/>
      <c r="J570" s="38"/>
      <c r="K570" s="38"/>
      <c r="L570" s="51"/>
      <c r="M570" s="314"/>
      <c r="N570" s="51"/>
    </row>
    <row r="571" spans="1:14" s="52" customFormat="1" hidden="1" x14ac:dyDescent="0.3">
      <c r="A571" s="28"/>
      <c r="D571" s="70"/>
      <c r="E571" s="109"/>
      <c r="F571" s="75"/>
      <c r="G571" s="70"/>
      <c r="H571" s="314"/>
      <c r="I571" s="314"/>
      <c r="J571" s="38"/>
      <c r="K571" s="38"/>
      <c r="L571" s="51"/>
      <c r="M571" s="314"/>
      <c r="N571" s="51"/>
    </row>
    <row r="572" spans="1:14" s="52" customFormat="1" hidden="1" x14ac:dyDescent="0.3">
      <c r="A572" s="28"/>
      <c r="D572" s="70"/>
      <c r="E572" s="109"/>
      <c r="F572" s="75"/>
      <c r="G572" s="70"/>
      <c r="H572" s="314"/>
      <c r="I572" s="314"/>
      <c r="J572" s="38"/>
      <c r="K572" s="38"/>
      <c r="L572" s="51"/>
      <c r="M572" s="314"/>
      <c r="N572" s="51"/>
    </row>
    <row r="573" spans="1:14" s="52" customFormat="1" hidden="1" x14ac:dyDescent="0.3">
      <c r="A573" s="28"/>
      <c r="D573" s="70"/>
      <c r="E573" s="109"/>
      <c r="F573" s="75"/>
      <c r="G573" s="70"/>
      <c r="H573" s="314"/>
      <c r="I573" s="314"/>
      <c r="J573" s="38"/>
      <c r="K573" s="38"/>
      <c r="L573" s="51"/>
      <c r="M573" s="314"/>
      <c r="N573" s="51"/>
    </row>
    <row r="574" spans="1:14" s="52" customFormat="1" hidden="1" x14ac:dyDescent="0.3">
      <c r="A574" s="28"/>
      <c r="D574" s="70"/>
      <c r="E574" s="109"/>
      <c r="F574" s="75"/>
      <c r="G574" s="70"/>
      <c r="H574" s="314"/>
      <c r="I574" s="314"/>
      <c r="J574" s="38"/>
      <c r="K574" s="38"/>
      <c r="L574" s="51"/>
      <c r="M574" s="314"/>
      <c r="N574" s="51"/>
    </row>
    <row r="575" spans="1:14" s="52" customFormat="1" hidden="1" x14ac:dyDescent="0.3">
      <c r="A575" s="28"/>
      <c r="D575" s="70"/>
      <c r="E575" s="109"/>
      <c r="F575" s="75"/>
      <c r="G575" s="70"/>
      <c r="H575" s="314"/>
      <c r="I575" s="314"/>
      <c r="J575" s="38"/>
      <c r="K575" s="38"/>
      <c r="L575" s="51"/>
      <c r="M575" s="314"/>
      <c r="N575" s="51"/>
    </row>
    <row r="576" spans="1:14" s="52" customFormat="1" hidden="1" x14ac:dyDescent="0.3">
      <c r="A576" s="28"/>
      <c r="D576" s="70"/>
      <c r="E576" s="109"/>
      <c r="F576" s="75"/>
      <c r="G576" s="70"/>
      <c r="H576" s="314"/>
      <c r="I576" s="314"/>
      <c r="J576" s="38"/>
      <c r="K576" s="38"/>
      <c r="L576" s="51"/>
      <c r="M576" s="314"/>
      <c r="N576" s="51"/>
    </row>
    <row r="577" spans="1:14" s="52" customFormat="1" hidden="1" x14ac:dyDescent="0.3">
      <c r="A577" s="28"/>
      <c r="D577" s="70"/>
      <c r="E577" s="109"/>
      <c r="F577" s="75"/>
      <c r="G577" s="70"/>
      <c r="H577" s="314"/>
      <c r="I577" s="314"/>
      <c r="J577" s="38"/>
      <c r="K577" s="38"/>
      <c r="L577" s="51"/>
      <c r="M577" s="314"/>
      <c r="N577" s="51"/>
    </row>
    <row r="578" spans="1:14" s="52" customFormat="1" hidden="1" x14ac:dyDescent="0.3">
      <c r="A578" s="28"/>
      <c r="D578" s="70"/>
      <c r="E578" s="109"/>
      <c r="F578" s="75"/>
      <c r="G578" s="70"/>
      <c r="H578" s="314"/>
      <c r="I578" s="314"/>
      <c r="J578" s="38"/>
      <c r="K578" s="38"/>
      <c r="L578" s="51"/>
      <c r="M578" s="314"/>
      <c r="N578" s="51"/>
    </row>
    <row r="579" spans="1:14" s="52" customFormat="1" hidden="1" x14ac:dyDescent="0.3">
      <c r="A579" s="28"/>
      <c r="D579" s="70"/>
      <c r="E579" s="109"/>
      <c r="F579" s="75"/>
      <c r="G579" s="70"/>
      <c r="H579" s="314"/>
      <c r="I579" s="314"/>
      <c r="J579" s="38"/>
      <c r="K579" s="38"/>
      <c r="L579" s="51"/>
      <c r="M579" s="314"/>
      <c r="N579" s="51"/>
    </row>
    <row r="580" spans="1:14" s="52" customFormat="1" hidden="1" x14ac:dyDescent="0.3">
      <c r="A580" s="28"/>
      <c r="D580" s="70"/>
      <c r="E580" s="109"/>
      <c r="F580" s="75"/>
      <c r="G580" s="70"/>
      <c r="H580" s="314"/>
      <c r="I580" s="314"/>
      <c r="J580" s="38"/>
      <c r="K580" s="38"/>
      <c r="L580" s="51"/>
      <c r="M580" s="314"/>
      <c r="N580" s="51"/>
    </row>
    <row r="581" spans="1:14" s="52" customFormat="1" hidden="1" x14ac:dyDescent="0.3">
      <c r="A581" s="28"/>
      <c r="D581" s="70"/>
      <c r="E581" s="109"/>
      <c r="F581" s="75"/>
      <c r="G581" s="70"/>
      <c r="H581" s="314"/>
      <c r="I581" s="314"/>
      <c r="J581" s="38"/>
      <c r="K581" s="38"/>
      <c r="L581" s="51"/>
      <c r="M581" s="314"/>
      <c r="N581" s="51"/>
    </row>
    <row r="582" spans="1:14" s="52" customFormat="1" hidden="1" x14ac:dyDescent="0.3">
      <c r="A582" s="28"/>
      <c r="D582" s="70"/>
      <c r="E582" s="109"/>
      <c r="F582" s="75"/>
      <c r="G582" s="70"/>
      <c r="H582" s="314"/>
      <c r="I582" s="314"/>
      <c r="J582" s="38"/>
      <c r="K582" s="38"/>
      <c r="L582" s="51"/>
      <c r="M582" s="314"/>
      <c r="N582" s="51"/>
    </row>
    <row r="583" spans="1:14" s="52" customFormat="1" hidden="1" x14ac:dyDescent="0.3">
      <c r="A583" s="28"/>
      <c r="D583" s="70"/>
      <c r="E583" s="109"/>
      <c r="F583" s="75"/>
      <c r="G583" s="70"/>
      <c r="H583" s="314"/>
      <c r="I583" s="314"/>
      <c r="J583" s="38"/>
      <c r="K583" s="38"/>
      <c r="L583" s="51"/>
      <c r="M583" s="314"/>
      <c r="N583" s="51"/>
    </row>
    <row r="584" spans="1:14" s="52" customFormat="1" hidden="1" x14ac:dyDescent="0.3">
      <c r="A584" s="28"/>
      <c r="D584" s="70"/>
      <c r="E584" s="109"/>
      <c r="F584" s="75"/>
      <c r="G584" s="70"/>
      <c r="H584" s="314"/>
      <c r="I584" s="314"/>
      <c r="J584" s="38"/>
      <c r="K584" s="38"/>
      <c r="L584" s="51"/>
      <c r="M584" s="314"/>
      <c r="N584" s="51"/>
    </row>
    <row r="585" spans="1:14" s="52" customFormat="1" hidden="1" x14ac:dyDescent="0.3">
      <c r="A585" s="28"/>
      <c r="D585" s="70"/>
      <c r="E585" s="109"/>
      <c r="F585" s="75"/>
      <c r="G585" s="70"/>
      <c r="H585" s="314"/>
      <c r="I585" s="314"/>
      <c r="J585" s="38"/>
      <c r="K585" s="38"/>
      <c r="L585" s="51"/>
      <c r="M585" s="314"/>
      <c r="N585" s="51"/>
    </row>
    <row r="586" spans="1:14" s="52" customFormat="1" hidden="1" x14ac:dyDescent="0.3">
      <c r="A586" s="28"/>
      <c r="D586" s="70"/>
      <c r="E586" s="109"/>
      <c r="F586" s="75"/>
      <c r="G586" s="70"/>
      <c r="H586" s="314"/>
      <c r="I586" s="314"/>
      <c r="J586" s="38"/>
      <c r="K586" s="38"/>
      <c r="L586" s="51"/>
      <c r="M586" s="314"/>
      <c r="N586" s="51"/>
    </row>
    <row r="587" spans="1:14" s="52" customFormat="1" hidden="1" x14ac:dyDescent="0.3">
      <c r="A587" s="28"/>
      <c r="D587" s="70"/>
      <c r="E587" s="109"/>
      <c r="F587" s="75"/>
      <c r="G587" s="70"/>
      <c r="H587" s="314"/>
      <c r="I587" s="314"/>
      <c r="J587" s="38"/>
      <c r="K587" s="38"/>
      <c r="L587" s="51"/>
      <c r="M587" s="314"/>
      <c r="N587" s="51"/>
    </row>
    <row r="588" spans="1:14" s="52" customFormat="1" hidden="1" x14ac:dyDescent="0.3">
      <c r="A588" s="28"/>
      <c r="D588" s="70"/>
      <c r="E588" s="109"/>
      <c r="F588" s="75"/>
      <c r="G588" s="70"/>
      <c r="H588" s="314"/>
      <c r="I588" s="314"/>
      <c r="J588" s="38"/>
      <c r="K588" s="38"/>
      <c r="L588" s="51"/>
      <c r="M588" s="314"/>
      <c r="N588" s="51"/>
    </row>
    <row r="589" spans="1:14" s="52" customFormat="1" hidden="1" x14ac:dyDescent="0.3">
      <c r="A589" s="28"/>
      <c r="D589" s="70"/>
      <c r="E589" s="109"/>
      <c r="F589" s="75"/>
      <c r="G589" s="70"/>
      <c r="H589" s="314"/>
      <c r="I589" s="314"/>
      <c r="J589" s="38"/>
      <c r="K589" s="38"/>
      <c r="L589" s="51"/>
      <c r="M589" s="314"/>
      <c r="N589" s="51"/>
    </row>
    <row r="590" spans="1:14" s="52" customFormat="1" hidden="1" x14ac:dyDescent="0.3">
      <c r="A590" s="28"/>
      <c r="D590" s="70"/>
      <c r="E590" s="109"/>
      <c r="F590" s="75"/>
      <c r="G590" s="70"/>
      <c r="H590" s="314"/>
      <c r="I590" s="314"/>
      <c r="J590" s="38"/>
      <c r="K590" s="38"/>
      <c r="L590" s="51"/>
      <c r="M590" s="314"/>
      <c r="N590" s="51"/>
    </row>
    <row r="591" spans="1:14" s="52" customFormat="1" hidden="1" x14ac:dyDescent="0.3">
      <c r="A591" s="28"/>
      <c r="D591" s="70"/>
      <c r="E591" s="109"/>
      <c r="F591" s="75"/>
      <c r="G591" s="70"/>
      <c r="H591" s="314"/>
      <c r="I591" s="314"/>
      <c r="J591" s="38"/>
      <c r="K591" s="38"/>
      <c r="L591" s="51"/>
      <c r="M591" s="314"/>
      <c r="N591" s="51"/>
    </row>
    <row r="592" spans="1:14" s="52" customFormat="1" hidden="1" x14ac:dyDescent="0.3">
      <c r="A592" s="28"/>
      <c r="D592" s="70"/>
      <c r="E592" s="109"/>
      <c r="F592" s="75"/>
      <c r="G592" s="70"/>
      <c r="H592" s="314"/>
      <c r="I592" s="314"/>
      <c r="J592" s="38"/>
      <c r="K592" s="38"/>
      <c r="L592" s="51"/>
      <c r="M592" s="314"/>
      <c r="N592" s="51"/>
    </row>
    <row r="593" spans="1:14" s="52" customFormat="1" hidden="1" x14ac:dyDescent="0.3">
      <c r="A593" s="28"/>
      <c r="D593" s="70"/>
      <c r="E593" s="109"/>
      <c r="F593" s="75"/>
      <c r="G593" s="70"/>
      <c r="H593" s="314"/>
      <c r="I593" s="314"/>
      <c r="J593" s="38"/>
      <c r="K593" s="38"/>
      <c r="L593" s="51"/>
      <c r="M593" s="314"/>
      <c r="N593" s="51"/>
    </row>
    <row r="594" spans="1:14" s="52" customFormat="1" hidden="1" x14ac:dyDescent="0.3">
      <c r="A594" s="28"/>
      <c r="D594" s="70"/>
      <c r="E594" s="109"/>
      <c r="F594" s="75"/>
      <c r="G594" s="70"/>
      <c r="H594" s="314"/>
      <c r="I594" s="314"/>
      <c r="J594" s="38"/>
      <c r="K594" s="38"/>
      <c r="L594" s="51"/>
      <c r="M594" s="314"/>
      <c r="N594" s="51"/>
    </row>
    <row r="595" spans="1:14" s="52" customFormat="1" hidden="1" x14ac:dyDescent="0.3">
      <c r="A595" s="28"/>
      <c r="D595" s="70"/>
      <c r="E595" s="109"/>
      <c r="F595" s="75"/>
      <c r="G595" s="70"/>
      <c r="H595" s="314"/>
      <c r="I595" s="314"/>
      <c r="J595" s="38"/>
      <c r="K595" s="38"/>
      <c r="L595" s="51"/>
      <c r="M595" s="314"/>
      <c r="N595" s="51"/>
    </row>
    <row r="596" spans="1:14" s="52" customFormat="1" hidden="1" x14ac:dyDescent="0.3">
      <c r="A596" s="28"/>
      <c r="D596" s="70"/>
      <c r="E596" s="109"/>
      <c r="F596" s="75"/>
      <c r="G596" s="70"/>
      <c r="H596" s="314"/>
      <c r="I596" s="314"/>
      <c r="J596" s="38"/>
      <c r="K596" s="38"/>
      <c r="L596" s="51"/>
      <c r="M596" s="314"/>
      <c r="N596" s="51"/>
    </row>
    <row r="597" spans="1:14" s="52" customFormat="1" hidden="1" x14ac:dyDescent="0.3">
      <c r="A597" s="28"/>
      <c r="D597" s="70"/>
      <c r="E597" s="109"/>
      <c r="F597" s="75"/>
      <c r="G597" s="70"/>
      <c r="H597" s="314"/>
      <c r="I597" s="314"/>
      <c r="J597" s="38"/>
      <c r="K597" s="38"/>
      <c r="L597" s="51"/>
      <c r="M597" s="314"/>
      <c r="N597" s="51"/>
    </row>
    <row r="598" spans="1:14" s="52" customFormat="1" hidden="1" x14ac:dyDescent="0.3">
      <c r="A598" s="28"/>
      <c r="D598" s="70"/>
      <c r="E598" s="109"/>
      <c r="F598" s="75"/>
      <c r="G598" s="70"/>
      <c r="H598" s="314"/>
      <c r="I598" s="314"/>
      <c r="J598" s="38"/>
      <c r="K598" s="38"/>
      <c r="L598" s="51"/>
      <c r="M598" s="314"/>
      <c r="N598" s="51"/>
    </row>
    <row r="599" spans="1:14" s="52" customFormat="1" hidden="1" x14ac:dyDescent="0.3">
      <c r="A599" s="28"/>
      <c r="D599" s="70"/>
      <c r="E599" s="109"/>
      <c r="F599" s="75"/>
      <c r="G599" s="70"/>
      <c r="H599" s="314"/>
      <c r="I599" s="314"/>
      <c r="J599" s="38"/>
      <c r="K599" s="38"/>
      <c r="L599" s="51"/>
      <c r="M599" s="314"/>
      <c r="N599" s="51"/>
    </row>
    <row r="600" spans="1:14" s="52" customFormat="1" hidden="1" x14ac:dyDescent="0.3">
      <c r="A600" s="28"/>
      <c r="D600" s="70"/>
      <c r="E600" s="109"/>
      <c r="F600" s="75"/>
      <c r="G600" s="70"/>
      <c r="H600" s="314"/>
      <c r="I600" s="314"/>
      <c r="J600" s="38"/>
      <c r="K600" s="38"/>
      <c r="L600" s="51"/>
      <c r="M600" s="314"/>
      <c r="N600" s="51"/>
    </row>
    <row r="601" spans="1:14" s="52" customFormat="1" hidden="1" x14ac:dyDescent="0.3">
      <c r="A601" s="28"/>
      <c r="D601" s="70"/>
      <c r="E601" s="109"/>
      <c r="F601" s="75"/>
      <c r="G601" s="70"/>
      <c r="H601" s="314"/>
      <c r="I601" s="314"/>
      <c r="J601" s="38"/>
      <c r="K601" s="38"/>
      <c r="L601" s="51"/>
      <c r="M601" s="314"/>
      <c r="N601" s="51"/>
    </row>
    <row r="602" spans="1:14" s="52" customFormat="1" hidden="1" x14ac:dyDescent="0.3">
      <c r="A602" s="28"/>
      <c r="D602" s="70"/>
      <c r="E602" s="109"/>
      <c r="F602" s="75"/>
      <c r="G602" s="70"/>
      <c r="H602" s="314"/>
      <c r="I602" s="314"/>
      <c r="J602" s="38"/>
      <c r="K602" s="38"/>
      <c r="L602" s="51"/>
      <c r="M602" s="314"/>
      <c r="N602" s="51"/>
    </row>
    <row r="603" spans="1:14" s="52" customFormat="1" hidden="1" x14ac:dyDescent="0.3">
      <c r="A603" s="28"/>
      <c r="D603" s="70"/>
      <c r="E603" s="109"/>
      <c r="F603" s="75"/>
      <c r="G603" s="70"/>
      <c r="H603" s="314"/>
      <c r="I603" s="314"/>
      <c r="J603" s="38"/>
      <c r="K603" s="38"/>
      <c r="L603" s="51"/>
      <c r="M603" s="314"/>
      <c r="N603" s="51"/>
    </row>
    <row r="604" spans="1:14" s="52" customFormat="1" hidden="1" x14ac:dyDescent="0.3">
      <c r="A604" s="28"/>
      <c r="D604" s="70"/>
      <c r="E604" s="109"/>
      <c r="F604" s="75"/>
      <c r="G604" s="70"/>
      <c r="H604" s="314"/>
      <c r="I604" s="314"/>
      <c r="J604" s="38"/>
      <c r="K604" s="38"/>
      <c r="L604" s="51"/>
      <c r="M604" s="314"/>
      <c r="N604" s="51"/>
    </row>
    <row r="605" spans="1:14" s="52" customFormat="1" hidden="1" x14ac:dyDescent="0.3">
      <c r="A605" s="28"/>
      <c r="D605" s="70"/>
      <c r="E605" s="109"/>
      <c r="F605" s="75"/>
      <c r="G605" s="70"/>
      <c r="H605" s="314"/>
      <c r="I605" s="314"/>
      <c r="J605" s="38"/>
      <c r="K605" s="38"/>
      <c r="L605" s="51"/>
      <c r="M605" s="314"/>
      <c r="N605" s="51"/>
    </row>
    <row r="606" spans="1:14" s="52" customFormat="1" hidden="1" x14ac:dyDescent="0.3">
      <c r="A606" s="28"/>
      <c r="D606" s="70"/>
      <c r="E606" s="109"/>
      <c r="F606" s="75"/>
      <c r="G606" s="70"/>
      <c r="H606" s="314"/>
      <c r="I606" s="314"/>
      <c r="J606" s="38"/>
      <c r="K606" s="38"/>
      <c r="L606" s="51"/>
      <c r="M606" s="314"/>
      <c r="N606" s="51"/>
    </row>
    <row r="607" spans="1:14" s="52" customFormat="1" hidden="1" x14ac:dyDescent="0.3">
      <c r="A607" s="28"/>
      <c r="D607" s="70"/>
      <c r="E607" s="109"/>
      <c r="F607" s="75"/>
      <c r="G607" s="70"/>
      <c r="H607" s="314"/>
      <c r="I607" s="314"/>
      <c r="J607" s="38"/>
      <c r="K607" s="38"/>
      <c r="L607" s="51"/>
      <c r="M607" s="314"/>
      <c r="N607" s="51"/>
    </row>
    <row r="608" spans="1:14" s="52" customFormat="1" hidden="1" x14ac:dyDescent="0.3">
      <c r="A608" s="28"/>
      <c r="D608" s="70"/>
      <c r="E608" s="109"/>
      <c r="F608" s="75"/>
      <c r="G608" s="70"/>
      <c r="H608" s="314"/>
      <c r="I608" s="314"/>
      <c r="J608" s="38"/>
      <c r="K608" s="38"/>
      <c r="L608" s="51"/>
      <c r="M608" s="314"/>
      <c r="N608" s="51"/>
    </row>
    <row r="609" spans="1:14" s="52" customFormat="1" hidden="1" x14ac:dyDescent="0.3">
      <c r="A609" s="28"/>
      <c r="D609" s="70"/>
      <c r="E609" s="109"/>
      <c r="F609" s="75"/>
      <c r="G609" s="70"/>
      <c r="H609" s="314"/>
      <c r="I609" s="314"/>
      <c r="J609" s="38"/>
      <c r="K609" s="38"/>
      <c r="L609" s="51"/>
      <c r="M609" s="314"/>
      <c r="N609" s="51"/>
    </row>
    <row r="610" spans="1:14" s="52" customFormat="1" hidden="1" x14ac:dyDescent="0.3">
      <c r="A610" s="28"/>
      <c r="D610" s="70"/>
      <c r="E610" s="109"/>
      <c r="F610" s="75"/>
      <c r="G610" s="70"/>
      <c r="H610" s="314"/>
      <c r="I610" s="314"/>
      <c r="J610" s="38"/>
      <c r="K610" s="38"/>
      <c r="L610" s="51"/>
      <c r="M610" s="314"/>
      <c r="N610" s="51"/>
    </row>
    <row r="611" spans="1:14" s="52" customFormat="1" hidden="1" x14ac:dyDescent="0.3">
      <c r="A611" s="28"/>
      <c r="D611" s="70"/>
      <c r="E611" s="109"/>
      <c r="F611" s="75"/>
      <c r="G611" s="70"/>
      <c r="H611" s="314"/>
      <c r="I611" s="314"/>
      <c r="J611" s="38"/>
      <c r="K611" s="38"/>
      <c r="L611" s="51"/>
      <c r="M611" s="314"/>
      <c r="N611" s="51"/>
    </row>
    <row r="612" spans="1:14" s="52" customFormat="1" hidden="1" x14ac:dyDescent="0.3">
      <c r="A612" s="28"/>
      <c r="D612" s="70"/>
      <c r="E612" s="109"/>
      <c r="F612" s="75"/>
      <c r="G612" s="70"/>
      <c r="H612" s="314"/>
      <c r="I612" s="314"/>
      <c r="J612" s="38"/>
      <c r="K612" s="38"/>
      <c r="L612" s="51"/>
      <c r="M612" s="314"/>
      <c r="N612" s="51"/>
    </row>
    <row r="613" spans="1:14" s="52" customFormat="1" hidden="1" x14ac:dyDescent="0.3">
      <c r="A613" s="28"/>
      <c r="D613" s="70"/>
      <c r="E613" s="109"/>
      <c r="F613" s="75"/>
      <c r="G613" s="70"/>
      <c r="H613" s="314"/>
      <c r="I613" s="314"/>
      <c r="J613" s="38"/>
      <c r="K613" s="38"/>
      <c r="L613" s="51"/>
      <c r="M613" s="314"/>
      <c r="N613" s="51"/>
    </row>
    <row r="614" spans="1:14" s="52" customFormat="1" hidden="1" x14ac:dyDescent="0.3">
      <c r="A614" s="28"/>
      <c r="D614" s="70"/>
      <c r="E614" s="109"/>
      <c r="F614" s="75"/>
      <c r="G614" s="70"/>
      <c r="H614" s="314"/>
      <c r="I614" s="314"/>
      <c r="J614" s="38"/>
      <c r="K614" s="38"/>
      <c r="L614" s="51"/>
      <c r="M614" s="314"/>
      <c r="N614" s="51"/>
    </row>
    <row r="615" spans="1:14" s="52" customFormat="1" hidden="1" x14ac:dyDescent="0.3">
      <c r="A615" s="28"/>
      <c r="D615" s="70"/>
      <c r="E615" s="109"/>
      <c r="F615" s="75"/>
      <c r="G615" s="70"/>
      <c r="H615" s="314"/>
      <c r="I615" s="314"/>
      <c r="J615" s="38"/>
      <c r="K615" s="38"/>
      <c r="L615" s="51"/>
      <c r="M615" s="314"/>
      <c r="N615" s="51"/>
    </row>
    <row r="616" spans="1:14" s="52" customFormat="1" hidden="1" x14ac:dyDescent="0.3">
      <c r="A616" s="28"/>
      <c r="D616" s="70"/>
      <c r="E616" s="109"/>
      <c r="F616" s="75"/>
      <c r="G616" s="70"/>
      <c r="H616" s="314"/>
      <c r="I616" s="314"/>
      <c r="J616" s="38"/>
      <c r="K616" s="38"/>
      <c r="L616" s="51"/>
      <c r="M616" s="314"/>
      <c r="N616" s="51"/>
    </row>
  </sheetData>
  <sheetProtection password="CBC2" sheet="1" objects="1" scenarios="1"/>
  <mergeCells count="5">
    <mergeCell ref="B8:C13"/>
    <mergeCell ref="B14:C20"/>
    <mergeCell ref="B21:C26"/>
    <mergeCell ref="K2:L3"/>
    <mergeCell ref="F1:I1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M1:M6 L1" xr:uid="{00000000-0002-0000-0B00-000000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27" xr:uid="{00000000-0002-0000-0B00-000001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B00-000002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B00-000003000000}">
      <formula1>1</formula1>
    </dataValidation>
  </dataValidations>
  <hyperlinks>
    <hyperlink ref="F14" location="SDRFab!C2046" display="Fabricated TEE HHH" xr:uid="{00000000-0004-0000-0B00-000000000000}"/>
    <hyperlink ref="F15" location="SDRFab!C2118" display="Fabricated TEE SHH" xr:uid="{00000000-0004-0000-0B00-000001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8" tint="-0.249977111117893"/>
    <pageSetUpPr fitToPage="1"/>
  </sheetPr>
  <dimension ref="A1:P277"/>
  <sheetViews>
    <sheetView showGridLines="0" zoomScaleNormal="100" workbookViewId="0">
      <pane ySplit="7" topLeftCell="A8" activePane="bottomLeft" state="frozen"/>
      <selection activeCell="L26" sqref="L26"/>
      <selection pane="bottomLeft" activeCell="L26" sqref="L26"/>
    </sheetView>
  </sheetViews>
  <sheetFormatPr defaultColWidth="0" defaultRowHeight="14.4" zeroHeight="1" x14ac:dyDescent="0.3"/>
  <cols>
    <col min="1" max="1" width="1.5546875" style="28" customWidth="1"/>
    <col min="2" max="2" width="8.109375" style="52" customWidth="1"/>
    <col min="3" max="3" width="9.109375" style="52" customWidth="1"/>
    <col min="4" max="4" width="12.44140625" style="70" bestFit="1" customWidth="1"/>
    <col min="5" max="5" width="13.5546875" style="109" customWidth="1"/>
    <col min="6" max="6" width="48.109375" style="75" customWidth="1"/>
    <col min="7" max="7" width="8.5546875" style="70" bestFit="1" customWidth="1"/>
    <col min="8" max="8" width="8.5546875" style="314" bestFit="1" customWidth="1"/>
    <col min="9" max="9" width="4.109375" style="314" bestFit="1" customWidth="1"/>
    <col min="10" max="10" width="10.109375" style="38" bestFit="1" customWidth="1"/>
    <col min="11" max="11" width="10.44140625" style="73" customWidth="1"/>
    <col min="12" max="12" width="9.5546875" style="54" customWidth="1"/>
    <col min="13" max="13" width="1.44140625" style="52" customWidth="1"/>
    <col min="14" max="14" width="11.5546875" style="8" bestFit="1" customWidth="1"/>
    <col min="15" max="15" width="1.5546875" style="8" customWidth="1"/>
    <col min="16" max="16" width="0" style="8" hidden="1" customWidth="1"/>
    <col min="17" max="16384" width="9.109375" style="8" hidden="1"/>
  </cols>
  <sheetData>
    <row r="1" spans="1:14" ht="18" x14ac:dyDescent="0.35">
      <c r="F1" s="430" t="s">
        <v>5763</v>
      </c>
      <c r="G1" s="430"/>
      <c r="H1" s="430"/>
      <c r="I1" s="430"/>
      <c r="M1" s="8"/>
    </row>
    <row r="2" spans="1:14" ht="15.6" x14ac:dyDescent="0.3">
      <c r="D2" s="110"/>
      <c r="E2" s="111"/>
      <c r="K2" s="416" t="s">
        <v>5772</v>
      </c>
      <c r="L2" s="416"/>
      <c r="M2" s="8"/>
    </row>
    <row r="3" spans="1:14" x14ac:dyDescent="0.3">
      <c r="D3" s="51"/>
      <c r="E3" s="41"/>
      <c r="K3" s="416"/>
      <c r="L3" s="416"/>
      <c r="M3" s="8"/>
    </row>
    <row r="4" spans="1:14" x14ac:dyDescent="0.3">
      <c r="E4" s="112" t="s">
        <v>11148</v>
      </c>
      <c r="F4" s="60" t="s">
        <v>11147</v>
      </c>
      <c r="G4" s="304"/>
      <c r="H4" s="304"/>
      <c r="I4" s="307"/>
      <c r="K4" s="55"/>
      <c r="L4" s="8"/>
      <c r="M4" s="8"/>
    </row>
    <row r="5" spans="1:14" x14ac:dyDescent="0.3">
      <c r="F5" s="62" t="s">
        <v>11142</v>
      </c>
      <c r="G5" s="303"/>
      <c r="H5" s="303"/>
      <c r="I5" s="308"/>
      <c r="K5" s="55"/>
      <c r="L5" s="8"/>
      <c r="M5" s="8"/>
    </row>
    <row r="6" spans="1:14" x14ac:dyDescent="0.3">
      <c r="K6" s="55"/>
      <c r="L6" s="8"/>
      <c r="M6" s="8"/>
    </row>
    <row r="7" spans="1:14" ht="36" customHeight="1" thickBot="1" x14ac:dyDescent="0.35"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</row>
    <row r="8" spans="1:14" s="52" customFormat="1" x14ac:dyDescent="0.3">
      <c r="A8" s="29" t="str">
        <f>IF(L8&gt;0,COUNT($A$7:A7)+COUNT(DWV!$A$8:$A$300)+COUNT('Large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" s="420"/>
      <c r="C8" s="421"/>
      <c r="D8" s="2" t="s">
        <v>5046</v>
      </c>
      <c r="E8" s="36">
        <v>22580000</v>
      </c>
      <c r="F8" s="66" t="s">
        <v>10862</v>
      </c>
      <c r="G8" s="2">
        <v>50</v>
      </c>
      <c r="H8" s="313" t="s">
        <v>6049</v>
      </c>
      <c r="I8" s="313"/>
      <c r="J8" s="35">
        <v>14.91</v>
      </c>
      <c r="K8" s="247">
        <f>ROUND(J8*Order_Quote!$L$12,4)</f>
        <v>0</v>
      </c>
      <c r="L8" s="249"/>
      <c r="M8" s="178"/>
      <c r="N8" s="171">
        <f t="shared" ref="N8:N71" si="0">L8/G8</f>
        <v>0</v>
      </c>
    </row>
    <row r="9" spans="1:14" s="52" customFormat="1" x14ac:dyDescent="0.3">
      <c r="A9" s="29" t="str">
        <f>IF(L9&gt;0,COUNT($A$7:A8)+COUNT(DWV!$A$8:$A$300)+COUNT('Large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" s="424"/>
      <c r="C9" s="425"/>
      <c r="D9" s="2" t="s">
        <v>5047</v>
      </c>
      <c r="E9" s="36">
        <v>22582100</v>
      </c>
      <c r="F9" s="66" t="s">
        <v>10863</v>
      </c>
      <c r="G9" s="2">
        <v>25</v>
      </c>
      <c r="H9" s="313" t="s">
        <v>6049</v>
      </c>
      <c r="I9" s="313"/>
      <c r="J9" s="35">
        <v>15.17</v>
      </c>
      <c r="K9" s="247">
        <f>ROUND(J9*Order_Quote!$L$12,4)</f>
        <v>0</v>
      </c>
      <c r="L9" s="250"/>
      <c r="M9" s="178"/>
      <c r="N9" s="171">
        <f t="shared" si="0"/>
        <v>0</v>
      </c>
    </row>
    <row r="10" spans="1:14" s="52" customFormat="1" x14ac:dyDescent="0.3">
      <c r="A10" s="29" t="str">
        <f>IF(L10&gt;0,COUNT($A$7:A9)+COUNT(DWV!$A$8:$A$300)+COUNT('Large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" s="424"/>
      <c r="C10" s="425"/>
      <c r="D10" s="2" t="s">
        <v>5048</v>
      </c>
      <c r="E10" s="36">
        <v>22582119</v>
      </c>
      <c r="F10" s="66" t="s">
        <v>10864</v>
      </c>
      <c r="G10" s="2">
        <v>25</v>
      </c>
      <c r="H10" s="313" t="s">
        <v>6049</v>
      </c>
      <c r="I10" s="313"/>
      <c r="J10" s="35">
        <v>18.59</v>
      </c>
      <c r="K10" s="247">
        <f>ROUND(J10*Order_Quote!$L$12,4)</f>
        <v>0</v>
      </c>
      <c r="L10" s="250"/>
      <c r="M10" s="178"/>
      <c r="N10" s="171">
        <f t="shared" si="0"/>
        <v>0</v>
      </c>
    </row>
    <row r="11" spans="1:14" s="52" customFormat="1" x14ac:dyDescent="0.3">
      <c r="A11" s="29" t="str">
        <f>IF(L11&gt;0,COUNT($A$7:A10)+COUNT(DWV!$A$8:$A$300)+COUNT('Large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" s="424"/>
      <c r="C11" s="425"/>
      <c r="D11" s="2" t="s">
        <v>5049</v>
      </c>
      <c r="E11" s="36">
        <v>22582127</v>
      </c>
      <c r="F11" s="66" t="s">
        <v>10865</v>
      </c>
      <c r="G11" s="2">
        <v>20</v>
      </c>
      <c r="H11" s="313" t="s">
        <v>6049</v>
      </c>
      <c r="I11" s="313"/>
      <c r="J11" s="35">
        <v>39.21</v>
      </c>
      <c r="K11" s="247">
        <f>ROUND(J11*Order_Quote!$L$12,4)</f>
        <v>0</v>
      </c>
      <c r="L11" s="250"/>
      <c r="M11" s="178"/>
      <c r="N11" s="171">
        <f t="shared" si="0"/>
        <v>0</v>
      </c>
    </row>
    <row r="12" spans="1:14" s="52" customFormat="1" x14ac:dyDescent="0.3">
      <c r="A12" s="29" t="str">
        <f>IF(L12&gt;0,COUNT($A$7:A11)+COUNT(DWV!$A$8:$A$300)+COUNT('Large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" s="424"/>
      <c r="C12" s="425"/>
      <c r="D12" s="2" t="s">
        <v>5050</v>
      </c>
      <c r="E12" s="36">
        <v>22582135</v>
      </c>
      <c r="F12" s="66" t="s">
        <v>10866</v>
      </c>
      <c r="G12" s="2">
        <v>35</v>
      </c>
      <c r="H12" s="313" t="s">
        <v>6049</v>
      </c>
      <c r="I12" s="313"/>
      <c r="J12" s="35">
        <v>44.92</v>
      </c>
      <c r="K12" s="247">
        <f>ROUND(J12*Order_Quote!$L$12,4)</f>
        <v>0</v>
      </c>
      <c r="L12" s="250"/>
      <c r="M12" s="178"/>
      <c r="N12" s="171">
        <f t="shared" si="0"/>
        <v>0</v>
      </c>
    </row>
    <row r="13" spans="1:14" s="52" customFormat="1" x14ac:dyDescent="0.3">
      <c r="A13" s="29" t="str">
        <f>IF(L13&gt;0,COUNT($A$7:A12)+COUNT(DWV!$A$8:$A$300)+COUNT('Large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" s="424"/>
      <c r="C13" s="425"/>
      <c r="D13" s="2" t="s">
        <v>5051</v>
      </c>
      <c r="E13" s="36">
        <v>22582143</v>
      </c>
      <c r="F13" s="66" t="s">
        <v>10867</v>
      </c>
      <c r="G13" s="2">
        <v>20</v>
      </c>
      <c r="H13" s="313" t="s">
        <v>6049</v>
      </c>
      <c r="I13" s="313"/>
      <c r="J13" s="35">
        <v>50.02</v>
      </c>
      <c r="K13" s="247">
        <f>ROUND(J13*Order_Quote!$L$12,4)</f>
        <v>0</v>
      </c>
      <c r="L13" s="250"/>
      <c r="M13" s="178"/>
      <c r="N13" s="171">
        <f t="shared" si="0"/>
        <v>0</v>
      </c>
    </row>
    <row r="14" spans="1:14" s="52" customFormat="1" x14ac:dyDescent="0.3">
      <c r="A14" s="29" t="str">
        <f>IF(L14&gt;0,COUNT($A$7:A13)+COUNT(DWV!$A$8:$A$300)+COUNT('Large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" s="424"/>
      <c r="C14" s="425"/>
      <c r="D14" s="2" t="s">
        <v>5052</v>
      </c>
      <c r="E14" s="36">
        <v>22582151</v>
      </c>
      <c r="F14" s="66" t="s">
        <v>10868</v>
      </c>
      <c r="G14" s="2">
        <v>20</v>
      </c>
      <c r="H14" s="313" t="s">
        <v>6049</v>
      </c>
      <c r="I14" s="313"/>
      <c r="J14" s="35">
        <v>127.27</v>
      </c>
      <c r="K14" s="247">
        <f>ROUND(J14*Order_Quote!$L$12,4)</f>
        <v>0</v>
      </c>
      <c r="L14" s="250"/>
      <c r="M14" s="178"/>
      <c r="N14" s="171">
        <f t="shared" si="0"/>
        <v>0</v>
      </c>
    </row>
    <row r="15" spans="1:14" s="52" customFormat="1" x14ac:dyDescent="0.3">
      <c r="A15" s="29" t="str">
        <f>IF(L15&gt;0,COUNT($A$7:A14)+COUNT(DWV!$A$8:$A$300)+COUNT('Large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" s="424"/>
      <c r="C15" s="425"/>
      <c r="D15" s="2" t="s">
        <v>5053</v>
      </c>
      <c r="E15" s="36">
        <v>22582160</v>
      </c>
      <c r="F15" s="66" t="s">
        <v>10869</v>
      </c>
      <c r="G15" s="2">
        <v>10</v>
      </c>
      <c r="H15" s="313" t="s">
        <v>6049</v>
      </c>
      <c r="I15" s="313"/>
      <c r="J15" s="35">
        <v>127.27</v>
      </c>
      <c r="K15" s="247">
        <f>ROUND(J15*Order_Quote!$L$12,4)</f>
        <v>0</v>
      </c>
      <c r="L15" s="250"/>
      <c r="M15" s="178"/>
      <c r="N15" s="171">
        <f t="shared" si="0"/>
        <v>0</v>
      </c>
    </row>
    <row r="16" spans="1:14" s="52" customFormat="1" x14ac:dyDescent="0.3">
      <c r="A16" s="29" t="str">
        <f>IF(L16&gt;0,COUNT($A$7:A15)+COUNT(DWV!$A$8:$A$300)+COUNT('Large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" s="424"/>
      <c r="C16" s="425"/>
      <c r="D16" s="2" t="s">
        <v>5054</v>
      </c>
      <c r="E16" s="36">
        <v>22582178</v>
      </c>
      <c r="F16" s="66" t="s">
        <v>10870</v>
      </c>
      <c r="G16" s="2">
        <v>5</v>
      </c>
      <c r="H16" s="313" t="s">
        <v>6049</v>
      </c>
      <c r="I16" s="313"/>
      <c r="J16" s="35">
        <v>169.38</v>
      </c>
      <c r="K16" s="247">
        <f>ROUND(J16*Order_Quote!$L$12,4)</f>
        <v>0</v>
      </c>
      <c r="L16" s="250"/>
      <c r="M16" s="178"/>
      <c r="N16" s="171">
        <f t="shared" si="0"/>
        <v>0</v>
      </c>
    </row>
    <row r="17" spans="1:14" s="52" customFormat="1" x14ac:dyDescent="0.3">
      <c r="A17" s="29" t="str">
        <f>IF(L17&gt;0,COUNT($A$7:A16)+COUNT(DWV!$A$8:$A$300)+COUNT('Large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" s="424"/>
      <c r="C17" s="425"/>
      <c r="D17" s="2" t="s">
        <v>5055</v>
      </c>
      <c r="E17" s="36">
        <v>22582186</v>
      </c>
      <c r="F17" s="66" t="s">
        <v>10871</v>
      </c>
      <c r="G17" s="2">
        <v>2</v>
      </c>
      <c r="H17" s="313" t="s">
        <v>6049</v>
      </c>
      <c r="I17" s="313"/>
      <c r="J17" s="35">
        <v>440.78</v>
      </c>
      <c r="K17" s="247">
        <f>ROUND(J17*Order_Quote!$L$12,4)</f>
        <v>0</v>
      </c>
      <c r="L17" s="250"/>
      <c r="M17" s="178"/>
      <c r="N17" s="171">
        <f t="shared" si="0"/>
        <v>0</v>
      </c>
    </row>
    <row r="18" spans="1:14" s="52" customFormat="1" x14ac:dyDescent="0.3">
      <c r="A18" s="29" t="str">
        <f>IF(L18&gt;0,COUNT($A$7:A17)+COUNT(DWV!$A$8:$A$300)+COUNT('Large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" s="424"/>
      <c r="C18" s="425"/>
      <c r="D18" s="2" t="s">
        <v>5056</v>
      </c>
      <c r="E18" s="36">
        <v>22582194</v>
      </c>
      <c r="F18" s="66" t="s">
        <v>10872</v>
      </c>
      <c r="G18" s="2">
        <v>2</v>
      </c>
      <c r="H18" s="313" t="s">
        <v>6049</v>
      </c>
      <c r="I18" s="313"/>
      <c r="J18" s="35">
        <v>1262.6099999999999</v>
      </c>
      <c r="K18" s="247">
        <f>ROUND(J18*Order_Quote!$L$12,4)</f>
        <v>0</v>
      </c>
      <c r="L18" s="250"/>
      <c r="M18" s="178"/>
      <c r="N18" s="171">
        <f t="shared" si="0"/>
        <v>0</v>
      </c>
    </row>
    <row r="19" spans="1:14" s="52" customFormat="1" x14ac:dyDescent="0.3">
      <c r="A19" s="29" t="str">
        <f>IF(L19&gt;0,COUNT($A$7:A18)+COUNT(DWV!$A$8:$A$300)+COUNT('Large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" s="422"/>
      <c r="C19" s="423"/>
      <c r="D19" s="2" t="s">
        <v>5057</v>
      </c>
      <c r="E19" s="36">
        <v>22582208</v>
      </c>
      <c r="F19" s="66" t="s">
        <v>10873</v>
      </c>
      <c r="G19" s="2">
        <v>2</v>
      </c>
      <c r="H19" s="313" t="s">
        <v>6049</v>
      </c>
      <c r="I19" s="313"/>
      <c r="J19" s="35">
        <v>1247.67</v>
      </c>
      <c r="K19" s="247">
        <f>ROUND(J19*Order_Quote!$L$12,4)</f>
        <v>0</v>
      </c>
      <c r="L19" s="250"/>
      <c r="M19" s="178"/>
      <c r="N19" s="171">
        <f t="shared" si="0"/>
        <v>0</v>
      </c>
    </row>
    <row r="20" spans="1:14" s="52" customFormat="1" x14ac:dyDescent="0.3">
      <c r="A20" s="29" t="str">
        <f>IF(L20&gt;0,COUNT($A$7:A19)+COUNT(DWV!$A$8:$A$300)+COUNT('Large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" s="420"/>
      <c r="C20" s="421"/>
      <c r="D20" s="2" t="s">
        <v>5058</v>
      </c>
      <c r="E20" s="36">
        <v>22582216</v>
      </c>
      <c r="F20" s="66" t="s">
        <v>10874</v>
      </c>
      <c r="G20" s="2">
        <v>150</v>
      </c>
      <c r="H20" s="313" t="s">
        <v>6049</v>
      </c>
      <c r="I20" s="313"/>
      <c r="J20" s="35">
        <v>33.119999999999997</v>
      </c>
      <c r="K20" s="247">
        <f>ROUND(J20*Order_Quote!$L$12,4)</f>
        <v>0</v>
      </c>
      <c r="L20" s="250"/>
      <c r="M20" s="178"/>
      <c r="N20" s="171">
        <f t="shared" si="0"/>
        <v>0</v>
      </c>
    </row>
    <row r="21" spans="1:14" s="52" customFormat="1" x14ac:dyDescent="0.3">
      <c r="A21" s="29" t="str">
        <f>IF(L21&gt;0,COUNT($A$7:A20)+COUNT(DWV!$A$8:$A$300)+COUNT('Large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" s="424"/>
      <c r="C21" s="425"/>
      <c r="D21" s="2" t="s">
        <v>5059</v>
      </c>
      <c r="E21" s="36">
        <v>22582224</v>
      </c>
      <c r="F21" s="66" t="s">
        <v>10875</v>
      </c>
      <c r="G21" s="2">
        <v>125</v>
      </c>
      <c r="H21" s="313" t="s">
        <v>6049</v>
      </c>
      <c r="I21" s="313"/>
      <c r="J21" s="35">
        <v>33.119999999999997</v>
      </c>
      <c r="K21" s="247">
        <f>ROUND(J21*Order_Quote!$L$12,4)</f>
        <v>0</v>
      </c>
      <c r="L21" s="250"/>
      <c r="M21" s="178"/>
      <c r="N21" s="171">
        <f t="shared" si="0"/>
        <v>0</v>
      </c>
    </row>
    <row r="22" spans="1:14" s="52" customFormat="1" x14ac:dyDescent="0.3">
      <c r="A22" s="29" t="str">
        <f>IF(L22&gt;0,COUNT($A$7:A21)+COUNT(DWV!$A$8:$A$300)+COUNT('Large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" s="424"/>
      <c r="C22" s="425"/>
      <c r="D22" s="2" t="s">
        <v>5060</v>
      </c>
      <c r="E22" s="36">
        <v>22582232</v>
      </c>
      <c r="F22" s="66" t="s">
        <v>10876</v>
      </c>
      <c r="G22" s="2">
        <v>25</v>
      </c>
      <c r="H22" s="313" t="s">
        <v>6049</v>
      </c>
      <c r="I22" s="313"/>
      <c r="J22" s="35">
        <v>33.119999999999997</v>
      </c>
      <c r="K22" s="247">
        <f>ROUND(J22*Order_Quote!$L$12,4)</f>
        <v>0</v>
      </c>
      <c r="L22" s="250"/>
      <c r="M22" s="178"/>
      <c r="N22" s="171">
        <f t="shared" si="0"/>
        <v>0</v>
      </c>
    </row>
    <row r="23" spans="1:14" s="52" customFormat="1" x14ac:dyDescent="0.3">
      <c r="A23" s="29" t="str">
        <f>IF(L23&gt;0,COUNT($A$7:A22)+COUNT(DWV!$A$8:$A$300)+COUNT('Large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" s="424"/>
      <c r="C23" s="425"/>
      <c r="D23" s="2" t="s">
        <v>5061</v>
      </c>
      <c r="E23" s="36">
        <v>22582240</v>
      </c>
      <c r="F23" s="66" t="s">
        <v>10877</v>
      </c>
      <c r="G23" s="2">
        <v>25</v>
      </c>
      <c r="H23" s="313" t="s">
        <v>6049</v>
      </c>
      <c r="I23" s="313"/>
      <c r="J23" s="35">
        <v>47.71</v>
      </c>
      <c r="K23" s="247">
        <f>ROUND(J23*Order_Quote!$L$12,4)</f>
        <v>0</v>
      </c>
      <c r="L23" s="250"/>
      <c r="M23" s="178"/>
      <c r="N23" s="171">
        <f t="shared" si="0"/>
        <v>0</v>
      </c>
    </row>
    <row r="24" spans="1:14" s="52" customFormat="1" x14ac:dyDescent="0.3">
      <c r="A24" s="29" t="str">
        <f>IF(L24&gt;0,COUNT($A$7:A23)+COUNT(DWV!$A$8:$A$300)+COUNT('Large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" s="424"/>
      <c r="C24" s="425"/>
      <c r="D24" s="2" t="s">
        <v>5062</v>
      </c>
      <c r="E24" s="36">
        <v>22582259</v>
      </c>
      <c r="F24" s="66" t="s">
        <v>10878</v>
      </c>
      <c r="G24" s="2">
        <v>30</v>
      </c>
      <c r="H24" s="313" t="s">
        <v>6049</v>
      </c>
      <c r="I24" s="313"/>
      <c r="J24" s="35">
        <v>51.38</v>
      </c>
      <c r="K24" s="247">
        <f>ROUND(J24*Order_Quote!$L$12,4)</f>
        <v>0</v>
      </c>
      <c r="L24" s="250"/>
      <c r="M24" s="178"/>
      <c r="N24" s="171">
        <f t="shared" si="0"/>
        <v>0</v>
      </c>
    </row>
    <row r="25" spans="1:14" s="52" customFormat="1" x14ac:dyDescent="0.3">
      <c r="A25" s="29" t="str">
        <f>IF(L25&gt;0,COUNT($A$7:A24)+COUNT(DWV!$A$8:$A$300)+COUNT('Large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" s="424"/>
      <c r="C25" s="425"/>
      <c r="D25" s="2" t="s">
        <v>5063</v>
      </c>
      <c r="E25" s="36">
        <v>22582267</v>
      </c>
      <c r="F25" s="66" t="s">
        <v>10879</v>
      </c>
      <c r="G25" s="2">
        <v>25</v>
      </c>
      <c r="H25" s="313" t="s">
        <v>6049</v>
      </c>
      <c r="I25" s="313"/>
      <c r="J25" s="35">
        <v>51.67</v>
      </c>
      <c r="K25" s="247">
        <f>ROUND(J25*Order_Quote!$L$12,4)</f>
        <v>0</v>
      </c>
      <c r="L25" s="250"/>
      <c r="M25" s="178"/>
      <c r="N25" s="171">
        <f t="shared" si="0"/>
        <v>0</v>
      </c>
    </row>
    <row r="26" spans="1:14" s="52" customFormat="1" x14ac:dyDescent="0.3">
      <c r="A26" s="29" t="str">
        <f>IF(L26&gt;0,COUNT($A$7:A25)+COUNT(DWV!$A$8:$A$300)+COUNT('Large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" s="424"/>
      <c r="C26" s="425"/>
      <c r="D26" s="2" t="s">
        <v>5064</v>
      </c>
      <c r="E26" s="36">
        <v>22582275</v>
      </c>
      <c r="F26" s="66" t="s">
        <v>10880</v>
      </c>
      <c r="G26" s="2">
        <v>45</v>
      </c>
      <c r="H26" s="313" t="s">
        <v>6049</v>
      </c>
      <c r="I26" s="313"/>
      <c r="J26" s="35">
        <v>54.26</v>
      </c>
      <c r="K26" s="247">
        <f>ROUND(J26*Order_Quote!$L$12,4)</f>
        <v>0</v>
      </c>
      <c r="L26" s="250"/>
      <c r="M26" s="178"/>
      <c r="N26" s="171">
        <f t="shared" si="0"/>
        <v>0</v>
      </c>
    </row>
    <row r="27" spans="1:14" s="52" customFormat="1" x14ac:dyDescent="0.3">
      <c r="A27" s="29" t="str">
        <f>IF(L27&gt;0,COUNT($A$7:A26)+COUNT(DWV!$A$8:$A$300)+COUNT('Large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" s="422"/>
      <c r="C27" s="423"/>
      <c r="D27" s="2" t="s">
        <v>5065</v>
      </c>
      <c r="E27" s="36">
        <v>22582283</v>
      </c>
      <c r="F27" s="66" t="s">
        <v>10881</v>
      </c>
      <c r="G27" s="2">
        <v>20</v>
      </c>
      <c r="H27" s="313" t="s">
        <v>6049</v>
      </c>
      <c r="I27" s="313"/>
      <c r="J27" s="35">
        <v>60.27</v>
      </c>
      <c r="K27" s="247">
        <f>ROUND(J27*Order_Quote!$L$12,4)</f>
        <v>0</v>
      </c>
      <c r="L27" s="250"/>
      <c r="M27" s="178"/>
      <c r="N27" s="171">
        <f t="shared" si="0"/>
        <v>0</v>
      </c>
    </row>
    <row r="28" spans="1:14" s="52" customFormat="1" x14ac:dyDescent="0.3">
      <c r="A28" s="29" t="str">
        <f>IF(L28&gt;0,COUNT($A$7:A27)+COUNT(DWV!$A$8:$A$300)+COUNT('Large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8" s="420"/>
      <c r="C28" s="421"/>
      <c r="D28" s="2" t="s">
        <v>5066</v>
      </c>
      <c r="E28" s="36">
        <v>22582291</v>
      </c>
      <c r="F28" s="66" t="s">
        <v>10882</v>
      </c>
      <c r="G28" s="2">
        <v>200</v>
      </c>
      <c r="H28" s="313" t="s">
        <v>6049</v>
      </c>
      <c r="I28" s="313"/>
      <c r="J28" s="35">
        <v>16.22</v>
      </c>
      <c r="K28" s="247">
        <f>ROUND(J28*Order_Quote!$L$12,4)</f>
        <v>0</v>
      </c>
      <c r="L28" s="250"/>
      <c r="M28" s="178"/>
      <c r="N28" s="171">
        <f t="shared" si="0"/>
        <v>0</v>
      </c>
    </row>
    <row r="29" spans="1:14" s="52" customFormat="1" x14ac:dyDescent="0.3">
      <c r="A29" s="29" t="str">
        <f>IF(L29&gt;0,COUNT($A$7:A28)+COUNT(DWV!$A$8:$A$300)+COUNT('Large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9" s="424"/>
      <c r="C29" s="425"/>
      <c r="D29" s="2" t="s">
        <v>5067</v>
      </c>
      <c r="E29" s="36">
        <v>22582305</v>
      </c>
      <c r="F29" s="66" t="s">
        <v>10883</v>
      </c>
      <c r="G29" s="2">
        <v>150</v>
      </c>
      <c r="H29" s="313" t="s">
        <v>6049</v>
      </c>
      <c r="I29" s="313"/>
      <c r="J29" s="35">
        <v>16.22</v>
      </c>
      <c r="K29" s="247">
        <f>ROUND(J29*Order_Quote!$L$12,4)</f>
        <v>0</v>
      </c>
      <c r="L29" s="250"/>
      <c r="M29" s="178"/>
      <c r="N29" s="171">
        <f t="shared" si="0"/>
        <v>0</v>
      </c>
    </row>
    <row r="30" spans="1:14" s="52" customFormat="1" x14ac:dyDescent="0.3">
      <c r="A30" s="29" t="str">
        <f>IF(L30&gt;0,COUNT($A$7:A29)+COUNT(DWV!$A$8:$A$300)+COUNT('Large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0" s="424"/>
      <c r="C30" s="425"/>
      <c r="D30" s="2" t="s">
        <v>5068</v>
      </c>
      <c r="E30" s="36">
        <v>22582313</v>
      </c>
      <c r="F30" s="66" t="s">
        <v>10884</v>
      </c>
      <c r="G30" s="2">
        <v>50</v>
      </c>
      <c r="H30" s="313" t="s">
        <v>6049</v>
      </c>
      <c r="I30" s="313"/>
      <c r="J30" s="35">
        <v>6.37</v>
      </c>
      <c r="K30" s="247">
        <f>ROUND(J30*Order_Quote!$L$12,4)</f>
        <v>0</v>
      </c>
      <c r="L30" s="250"/>
      <c r="M30" s="178"/>
      <c r="N30" s="171">
        <f t="shared" si="0"/>
        <v>0</v>
      </c>
    </row>
    <row r="31" spans="1:14" s="52" customFormat="1" x14ac:dyDescent="0.3">
      <c r="A31" s="29" t="str">
        <f>IF(L31&gt;0,COUNT($A$7:A30)+COUNT(DWV!$A$8:$A$300)+COUNT('Large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1" s="424"/>
      <c r="C31" s="425"/>
      <c r="D31" s="2" t="s">
        <v>5069</v>
      </c>
      <c r="E31" s="36">
        <v>22582321</v>
      </c>
      <c r="F31" s="66" t="s">
        <v>10885</v>
      </c>
      <c r="G31" s="2">
        <v>50</v>
      </c>
      <c r="H31" s="313" t="s">
        <v>6049</v>
      </c>
      <c r="I31" s="313"/>
      <c r="J31" s="35">
        <v>8.1199999999999992</v>
      </c>
      <c r="K31" s="247">
        <f>ROUND(J31*Order_Quote!$L$12,4)</f>
        <v>0</v>
      </c>
      <c r="L31" s="250"/>
      <c r="M31" s="178"/>
      <c r="N31" s="171">
        <f t="shared" si="0"/>
        <v>0</v>
      </c>
    </row>
    <row r="32" spans="1:14" s="52" customFormat="1" x14ac:dyDescent="0.3">
      <c r="A32" s="29" t="str">
        <f>IF(L32&gt;0,COUNT($A$7:A31)+COUNT(DWV!$A$8:$A$300)+COUNT('Large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2" s="424"/>
      <c r="C32" s="425"/>
      <c r="D32" s="2" t="s">
        <v>5070</v>
      </c>
      <c r="E32" s="36">
        <v>22582330</v>
      </c>
      <c r="F32" s="66" t="s">
        <v>10886</v>
      </c>
      <c r="G32" s="2">
        <v>25</v>
      </c>
      <c r="H32" s="313" t="s">
        <v>6049</v>
      </c>
      <c r="I32" s="313"/>
      <c r="J32" s="35">
        <v>12.88</v>
      </c>
      <c r="K32" s="247">
        <f>ROUND(J32*Order_Quote!$L$12,4)</f>
        <v>0</v>
      </c>
      <c r="L32" s="250"/>
      <c r="M32" s="178"/>
      <c r="N32" s="171">
        <f t="shared" si="0"/>
        <v>0</v>
      </c>
    </row>
    <row r="33" spans="1:16" s="52" customFormat="1" x14ac:dyDescent="0.3">
      <c r="A33" s="29" t="str">
        <f>IF(L33&gt;0,COUNT($A$7:A32)+COUNT(DWV!$A$8:$A$300)+COUNT('Large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3" s="424"/>
      <c r="C33" s="425"/>
      <c r="D33" s="2" t="s">
        <v>5071</v>
      </c>
      <c r="E33" s="36">
        <v>22582348</v>
      </c>
      <c r="F33" s="66" t="s">
        <v>10887</v>
      </c>
      <c r="G33" s="2">
        <v>30</v>
      </c>
      <c r="H33" s="313" t="s">
        <v>6049</v>
      </c>
      <c r="I33" s="313"/>
      <c r="J33" s="35">
        <v>27.87</v>
      </c>
      <c r="K33" s="247">
        <f>ROUND(J33*Order_Quote!$L$12,4)</f>
        <v>0</v>
      </c>
      <c r="L33" s="250"/>
      <c r="M33" s="178"/>
      <c r="N33" s="171">
        <f t="shared" si="0"/>
        <v>0</v>
      </c>
    </row>
    <row r="34" spans="1:16" s="52" customFormat="1" x14ac:dyDescent="0.3">
      <c r="A34" s="29" t="str">
        <f>IF(L34&gt;0,COUNT($A$7:A33)+COUNT(DWV!$A$8:$A$300)+COUNT('Large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4" s="424"/>
      <c r="C34" s="425"/>
      <c r="D34" s="2" t="s">
        <v>5072</v>
      </c>
      <c r="E34" s="36">
        <v>22582356</v>
      </c>
      <c r="F34" s="66" t="s">
        <v>10888</v>
      </c>
      <c r="G34" s="2">
        <v>20</v>
      </c>
      <c r="H34" s="313" t="s">
        <v>6049</v>
      </c>
      <c r="I34" s="313"/>
      <c r="J34" s="35">
        <v>31.11</v>
      </c>
      <c r="K34" s="247">
        <f>ROUND(J34*Order_Quote!$L$12,4)</f>
        <v>0</v>
      </c>
      <c r="L34" s="250"/>
      <c r="M34" s="178"/>
      <c r="N34" s="171">
        <f t="shared" si="0"/>
        <v>0</v>
      </c>
    </row>
    <row r="35" spans="1:16" s="99" customFormat="1" x14ac:dyDescent="0.3">
      <c r="A35" s="29" t="str">
        <f>IF(L35&gt;0,COUNT($A$7:A34)+COUNT(DWV!$A$8:$A$300)+COUNT('Large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5" s="424"/>
      <c r="C35" s="425"/>
      <c r="D35" s="2" t="s">
        <v>5073</v>
      </c>
      <c r="E35" s="36">
        <v>22582364</v>
      </c>
      <c r="F35" s="66" t="s">
        <v>10889</v>
      </c>
      <c r="G35" s="2">
        <v>15</v>
      </c>
      <c r="H35" s="313" t="s">
        <v>6049</v>
      </c>
      <c r="I35" s="313"/>
      <c r="J35" s="35">
        <v>37.53</v>
      </c>
      <c r="K35" s="247">
        <f>ROUND(J35*Order_Quote!$L$12,4)</f>
        <v>0</v>
      </c>
      <c r="L35" s="251"/>
      <c r="M35" s="238"/>
      <c r="N35" s="171">
        <f t="shared" si="0"/>
        <v>0</v>
      </c>
      <c r="O35" s="52"/>
      <c r="P35" s="52"/>
    </row>
    <row r="36" spans="1:16" s="99" customFormat="1" x14ac:dyDescent="0.3">
      <c r="A36" s="29" t="str">
        <f>IF(L36&gt;0,COUNT($A$7:A35)+COUNT(DWV!$A$8:$A$300)+COUNT('Large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6" s="424"/>
      <c r="C36" s="425"/>
      <c r="D36" s="2" t="s">
        <v>5074</v>
      </c>
      <c r="E36" s="36">
        <v>22582372</v>
      </c>
      <c r="F36" s="66" t="s">
        <v>10890</v>
      </c>
      <c r="G36" s="2">
        <v>10</v>
      </c>
      <c r="H36" s="313" t="s">
        <v>6049</v>
      </c>
      <c r="I36" s="313"/>
      <c r="J36" s="35">
        <v>86.43</v>
      </c>
      <c r="K36" s="247">
        <f>ROUND(J36*Order_Quote!$L$12,4)</f>
        <v>0</v>
      </c>
      <c r="L36" s="251"/>
      <c r="M36" s="238"/>
      <c r="N36" s="171">
        <f t="shared" si="0"/>
        <v>0</v>
      </c>
      <c r="O36" s="52"/>
      <c r="P36" s="52"/>
    </row>
    <row r="37" spans="1:16" s="52" customFormat="1" x14ac:dyDescent="0.3">
      <c r="A37" s="29" t="str">
        <f>IF(L37&gt;0,COUNT($A$7:A36)+COUNT(DWV!$A$8:$A$300)+COUNT('Large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7" s="424"/>
      <c r="C37" s="425"/>
      <c r="D37" s="2" t="s">
        <v>5075</v>
      </c>
      <c r="E37" s="36">
        <v>22582380</v>
      </c>
      <c r="F37" s="66" t="s">
        <v>10891</v>
      </c>
      <c r="G37" s="2">
        <v>10</v>
      </c>
      <c r="H37" s="313" t="s">
        <v>6049</v>
      </c>
      <c r="I37" s="313"/>
      <c r="J37" s="35">
        <v>97.86</v>
      </c>
      <c r="K37" s="247">
        <f>ROUND(J37*Order_Quote!$L$12,4)</f>
        <v>0</v>
      </c>
      <c r="L37" s="250"/>
      <c r="M37" s="178"/>
      <c r="N37" s="171">
        <f t="shared" si="0"/>
        <v>0</v>
      </c>
    </row>
    <row r="38" spans="1:16" s="52" customFormat="1" x14ac:dyDescent="0.3">
      <c r="A38" s="29" t="str">
        <f>IF(L38&gt;0,COUNT($A$7:A37)+COUNT(DWV!$A$8:$A$300)+COUNT('Large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8" s="424"/>
      <c r="C38" s="425"/>
      <c r="D38" s="2" t="s">
        <v>5076</v>
      </c>
      <c r="E38" s="36">
        <v>22582399</v>
      </c>
      <c r="F38" s="66" t="s">
        <v>10892</v>
      </c>
      <c r="G38" s="2">
        <v>5</v>
      </c>
      <c r="H38" s="313" t="s">
        <v>6049</v>
      </c>
      <c r="I38" s="313"/>
      <c r="J38" s="35">
        <v>176.25</v>
      </c>
      <c r="K38" s="247">
        <f>ROUND(J38*Order_Quote!$L$12,4)</f>
        <v>0</v>
      </c>
      <c r="L38" s="250"/>
      <c r="M38" s="178"/>
      <c r="N38" s="171">
        <f t="shared" si="0"/>
        <v>0</v>
      </c>
    </row>
    <row r="39" spans="1:16" s="52" customFormat="1" x14ac:dyDescent="0.3">
      <c r="A39" s="29" t="str">
        <f>IF(L39&gt;0,COUNT($A$7:A38)+COUNT(DWV!$A$8:$A$300)+COUNT('Large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39" s="424"/>
      <c r="C39" s="425"/>
      <c r="D39" s="2" t="s">
        <v>5077</v>
      </c>
      <c r="E39" s="36">
        <v>22582402</v>
      </c>
      <c r="F39" s="66" t="s">
        <v>10893</v>
      </c>
      <c r="G39" s="2">
        <v>2</v>
      </c>
      <c r="H39" s="313" t="s">
        <v>6049</v>
      </c>
      <c r="I39" s="313"/>
      <c r="J39" s="35">
        <v>354.17</v>
      </c>
      <c r="K39" s="247">
        <f>ROUND(J39*Order_Quote!$L$12,4)</f>
        <v>0</v>
      </c>
      <c r="L39" s="250"/>
      <c r="M39" s="178"/>
      <c r="N39" s="171">
        <f t="shared" si="0"/>
        <v>0</v>
      </c>
    </row>
    <row r="40" spans="1:16" s="52" customFormat="1" x14ac:dyDescent="0.3">
      <c r="A40" s="29" t="str">
        <f>IF(L40&gt;0,COUNT($A$7:A39)+COUNT(DWV!$A$8:$A$300)+COUNT('Large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0" s="422"/>
      <c r="C40" s="423"/>
      <c r="D40" s="2" t="s">
        <v>5078</v>
      </c>
      <c r="E40" s="36">
        <v>22582410</v>
      </c>
      <c r="F40" s="66" t="s">
        <v>10894</v>
      </c>
      <c r="G40" s="2">
        <v>2</v>
      </c>
      <c r="H40" s="313" t="s">
        <v>6049</v>
      </c>
      <c r="I40" s="313"/>
      <c r="J40" s="35">
        <v>866.69</v>
      </c>
      <c r="K40" s="247">
        <f>ROUND(J40*Order_Quote!$L$12,4)</f>
        <v>0</v>
      </c>
      <c r="L40" s="250"/>
      <c r="M40" s="178"/>
      <c r="N40" s="171">
        <f t="shared" si="0"/>
        <v>0</v>
      </c>
    </row>
    <row r="41" spans="1:16" s="52" customFormat="1" x14ac:dyDescent="0.3">
      <c r="A41" s="29" t="str">
        <f>IF(L41&gt;0,COUNT($A$7:A40)+COUNT(DWV!$A$8:$A$300)+COUNT('Large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1" s="420"/>
      <c r="C41" s="421"/>
      <c r="D41" s="2" t="s">
        <v>5079</v>
      </c>
      <c r="E41" s="36">
        <v>22582429</v>
      </c>
      <c r="F41" s="66" t="s">
        <v>10895</v>
      </c>
      <c r="G41" s="2">
        <v>250</v>
      </c>
      <c r="H41" s="313" t="s">
        <v>6049</v>
      </c>
      <c r="I41" s="313"/>
      <c r="J41" s="35">
        <v>17.04</v>
      </c>
      <c r="K41" s="247">
        <f>ROUND(J41*Order_Quote!$L$12,4)</f>
        <v>0</v>
      </c>
      <c r="L41" s="250"/>
      <c r="M41" s="178"/>
      <c r="N41" s="171">
        <f t="shared" si="0"/>
        <v>0</v>
      </c>
    </row>
    <row r="42" spans="1:16" s="52" customFormat="1" x14ac:dyDescent="0.3">
      <c r="A42" s="29" t="str">
        <f>IF(L42&gt;0,COUNT($A$7:A41)+COUNT(DWV!$A$8:$A$300)+COUNT('Large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2" s="424"/>
      <c r="C42" s="425"/>
      <c r="D42" s="2" t="s">
        <v>5080</v>
      </c>
      <c r="E42" s="36">
        <v>22582437</v>
      </c>
      <c r="F42" s="66" t="s">
        <v>10896</v>
      </c>
      <c r="G42" s="2">
        <v>200</v>
      </c>
      <c r="H42" s="313" t="s">
        <v>6049</v>
      </c>
      <c r="I42" s="313"/>
      <c r="J42" s="35">
        <v>17.04</v>
      </c>
      <c r="K42" s="247">
        <f>ROUND(J42*Order_Quote!$L$12,4)</f>
        <v>0</v>
      </c>
      <c r="L42" s="250"/>
      <c r="M42" s="178"/>
      <c r="N42" s="171">
        <f t="shared" si="0"/>
        <v>0</v>
      </c>
    </row>
    <row r="43" spans="1:16" s="52" customFormat="1" x14ac:dyDescent="0.3">
      <c r="A43" s="29" t="str">
        <f>IF(L43&gt;0,COUNT($A$7:A42)+COUNT(DWV!$A$8:$A$300)+COUNT('Large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3" s="424"/>
      <c r="C43" s="425"/>
      <c r="D43" s="2" t="s">
        <v>5081</v>
      </c>
      <c r="E43" s="36">
        <v>22582445</v>
      </c>
      <c r="F43" s="66" t="s">
        <v>10897</v>
      </c>
      <c r="G43" s="2">
        <v>50</v>
      </c>
      <c r="H43" s="313" t="s">
        <v>6049</v>
      </c>
      <c r="I43" s="313"/>
      <c r="J43" s="35">
        <v>9.89</v>
      </c>
      <c r="K43" s="247">
        <f>ROUND(J43*Order_Quote!$L$12,4)</f>
        <v>0</v>
      </c>
      <c r="L43" s="250"/>
      <c r="M43" s="178"/>
      <c r="N43" s="171">
        <f t="shared" si="0"/>
        <v>0</v>
      </c>
    </row>
    <row r="44" spans="1:16" s="52" customFormat="1" x14ac:dyDescent="0.3">
      <c r="A44" s="29" t="str">
        <f>IF(L44&gt;0,COUNT($A$7:A43)+COUNT(DWV!$A$8:$A$300)+COUNT('Large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4" s="424"/>
      <c r="C44" s="425"/>
      <c r="D44" s="2" t="s">
        <v>5082</v>
      </c>
      <c r="E44" s="36">
        <v>22582453</v>
      </c>
      <c r="F44" s="66" t="s">
        <v>10898</v>
      </c>
      <c r="G44" s="2">
        <v>25</v>
      </c>
      <c r="H44" s="313" t="s">
        <v>6049</v>
      </c>
      <c r="I44" s="313"/>
      <c r="J44" s="35">
        <v>14.79</v>
      </c>
      <c r="K44" s="247">
        <f>ROUND(J44*Order_Quote!$L$12,4)</f>
        <v>0</v>
      </c>
      <c r="L44" s="250"/>
      <c r="M44" s="178"/>
      <c r="N44" s="171">
        <f t="shared" si="0"/>
        <v>0</v>
      </c>
    </row>
    <row r="45" spans="1:16" s="52" customFormat="1" x14ac:dyDescent="0.3">
      <c r="A45" s="29" t="str">
        <f>IF(L45&gt;0,COUNT($A$7:A44)+COUNT(DWV!$A$8:$A$300)+COUNT('Large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5" s="424"/>
      <c r="C45" s="425"/>
      <c r="D45" s="2" t="s">
        <v>5083</v>
      </c>
      <c r="E45" s="36">
        <v>22582461</v>
      </c>
      <c r="F45" s="66" t="s">
        <v>10899</v>
      </c>
      <c r="G45" s="2">
        <v>25</v>
      </c>
      <c r="H45" s="313" t="s">
        <v>6049</v>
      </c>
      <c r="I45" s="313"/>
      <c r="J45" s="35">
        <v>20.78</v>
      </c>
      <c r="K45" s="247">
        <f>ROUND(J45*Order_Quote!$L$12,4)</f>
        <v>0</v>
      </c>
      <c r="L45" s="250"/>
      <c r="M45" s="178"/>
      <c r="N45" s="171">
        <f t="shared" si="0"/>
        <v>0</v>
      </c>
    </row>
    <row r="46" spans="1:16" s="52" customFormat="1" x14ac:dyDescent="0.3">
      <c r="A46" s="29" t="str">
        <f>IF(L46&gt;0,COUNT($A$7:A45)+COUNT(DWV!$A$8:$A$300)+COUNT('Large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6" s="424"/>
      <c r="C46" s="425"/>
      <c r="D46" s="2" t="s">
        <v>5084</v>
      </c>
      <c r="E46" s="36">
        <v>22582470</v>
      </c>
      <c r="F46" s="66" t="s">
        <v>10900</v>
      </c>
      <c r="G46" s="2">
        <v>15</v>
      </c>
      <c r="H46" s="313" t="s">
        <v>6049</v>
      </c>
      <c r="I46" s="313"/>
      <c r="J46" s="35">
        <v>40</v>
      </c>
      <c r="K46" s="247">
        <f>ROUND(J46*Order_Quote!$L$12,4)</f>
        <v>0</v>
      </c>
      <c r="L46" s="250"/>
      <c r="M46" s="178"/>
      <c r="N46" s="171">
        <f t="shared" si="0"/>
        <v>0</v>
      </c>
    </row>
    <row r="47" spans="1:16" s="52" customFormat="1" x14ac:dyDescent="0.3">
      <c r="A47" s="29" t="str">
        <f>IF(L47&gt;0,COUNT($A$7:A46)+COUNT(DWV!$A$8:$A$300)+COUNT('Large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7" s="424"/>
      <c r="C47" s="425"/>
      <c r="D47" s="2" t="s">
        <v>5085</v>
      </c>
      <c r="E47" s="36">
        <v>22582488</v>
      </c>
      <c r="F47" s="66" t="s">
        <v>10901</v>
      </c>
      <c r="G47" s="2">
        <v>30</v>
      </c>
      <c r="H47" s="313" t="s">
        <v>6049</v>
      </c>
      <c r="I47" s="313"/>
      <c r="J47" s="35">
        <v>43.04</v>
      </c>
      <c r="K47" s="247">
        <f>ROUND(J47*Order_Quote!$L$12,4)</f>
        <v>0</v>
      </c>
      <c r="L47" s="250"/>
      <c r="M47" s="178"/>
      <c r="N47" s="171">
        <f t="shared" si="0"/>
        <v>0</v>
      </c>
    </row>
    <row r="48" spans="1:16" s="52" customFormat="1" x14ac:dyDescent="0.3">
      <c r="A48" s="29" t="str">
        <f>IF(L48&gt;0,COUNT($A$7:A47)+COUNT(DWV!$A$8:$A$300)+COUNT('Large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8" s="422"/>
      <c r="C48" s="423"/>
      <c r="D48" s="2" t="s">
        <v>5086</v>
      </c>
      <c r="E48" s="36">
        <v>22582496</v>
      </c>
      <c r="F48" s="66" t="s">
        <v>10902</v>
      </c>
      <c r="G48" s="2">
        <v>20</v>
      </c>
      <c r="H48" s="313" t="s">
        <v>6049</v>
      </c>
      <c r="I48" s="313"/>
      <c r="J48" s="35">
        <v>57.69</v>
      </c>
      <c r="K48" s="247">
        <f>ROUND(J48*Order_Quote!$L$12,4)</f>
        <v>0</v>
      </c>
      <c r="L48" s="250"/>
      <c r="M48" s="178"/>
      <c r="N48" s="171">
        <f t="shared" si="0"/>
        <v>0</v>
      </c>
    </row>
    <row r="49" spans="1:14" s="52" customFormat="1" x14ac:dyDescent="0.3">
      <c r="A49" s="29" t="str">
        <f>IF(L49&gt;0,COUNT($A$7:A48)+COUNT(DWV!$A$8:$A$300)+COUNT('Large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49" s="420"/>
      <c r="C49" s="421"/>
      <c r="D49" s="2" t="s">
        <v>5087</v>
      </c>
      <c r="E49" s="36">
        <v>22582500</v>
      </c>
      <c r="F49" s="66" t="s">
        <v>10903</v>
      </c>
      <c r="G49" s="2">
        <v>150</v>
      </c>
      <c r="H49" s="313" t="s">
        <v>6049</v>
      </c>
      <c r="I49" s="313"/>
      <c r="J49" s="35">
        <v>24.13</v>
      </c>
      <c r="K49" s="247">
        <f>ROUND(J49*Order_Quote!$L$12,4)</f>
        <v>0</v>
      </c>
      <c r="L49" s="250"/>
      <c r="M49" s="178"/>
      <c r="N49" s="171">
        <f t="shared" si="0"/>
        <v>0</v>
      </c>
    </row>
    <row r="50" spans="1:14" s="52" customFormat="1" x14ac:dyDescent="0.3">
      <c r="A50" s="29" t="str">
        <f>IF(L50&gt;0,COUNT($A$7:A49)+COUNT(DWV!$A$8:$A$300)+COUNT('Large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0" s="424"/>
      <c r="C50" s="425"/>
      <c r="D50" s="2" t="s">
        <v>5088</v>
      </c>
      <c r="E50" s="36">
        <v>22582518</v>
      </c>
      <c r="F50" s="66" t="s">
        <v>10904</v>
      </c>
      <c r="G50" s="2">
        <v>200</v>
      </c>
      <c r="H50" s="313" t="s">
        <v>6049</v>
      </c>
      <c r="I50" s="313"/>
      <c r="J50" s="35">
        <v>24.13</v>
      </c>
      <c r="K50" s="247">
        <f>ROUND(J50*Order_Quote!$L$12,4)</f>
        <v>0</v>
      </c>
      <c r="L50" s="250"/>
      <c r="M50" s="178"/>
      <c r="N50" s="171">
        <f t="shared" si="0"/>
        <v>0</v>
      </c>
    </row>
    <row r="51" spans="1:14" s="52" customFormat="1" x14ac:dyDescent="0.3">
      <c r="A51" s="29" t="str">
        <f>IF(L51&gt;0,COUNT($A$7:A50)+COUNT(DWV!$A$8:$A$300)+COUNT('Large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1" s="424"/>
      <c r="C51" s="425"/>
      <c r="D51" s="2" t="s">
        <v>5089</v>
      </c>
      <c r="E51" s="36">
        <v>22582526</v>
      </c>
      <c r="F51" s="66" t="s">
        <v>10905</v>
      </c>
      <c r="G51" s="2">
        <v>25</v>
      </c>
      <c r="H51" s="313" t="s">
        <v>6049</v>
      </c>
      <c r="I51" s="313"/>
      <c r="J51" s="35">
        <v>7.78</v>
      </c>
      <c r="K51" s="247">
        <f>ROUND(J51*Order_Quote!$L$12,4)</f>
        <v>0</v>
      </c>
      <c r="L51" s="250"/>
      <c r="M51" s="178"/>
      <c r="N51" s="171">
        <f t="shared" si="0"/>
        <v>0</v>
      </c>
    </row>
    <row r="52" spans="1:14" s="52" customFormat="1" x14ac:dyDescent="0.3">
      <c r="A52" s="29" t="str">
        <f>IF(L52&gt;0,COUNT($A$7:A51)+COUNT(DWV!$A$8:$A$300)+COUNT('Large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2" s="424"/>
      <c r="C52" s="425"/>
      <c r="D52" s="2" t="s">
        <v>5090</v>
      </c>
      <c r="E52" s="36">
        <v>22582534</v>
      </c>
      <c r="F52" s="66" t="s">
        <v>10906</v>
      </c>
      <c r="G52" s="2">
        <v>25</v>
      </c>
      <c r="H52" s="313" t="s">
        <v>6049</v>
      </c>
      <c r="I52" s="313"/>
      <c r="J52" s="35">
        <v>11.23</v>
      </c>
      <c r="K52" s="247">
        <f>ROUND(J52*Order_Quote!$L$12,4)</f>
        <v>0</v>
      </c>
      <c r="L52" s="250"/>
      <c r="M52" s="178"/>
      <c r="N52" s="171">
        <f t="shared" si="0"/>
        <v>0</v>
      </c>
    </row>
    <row r="53" spans="1:14" s="52" customFormat="1" x14ac:dyDescent="0.3">
      <c r="A53" s="29" t="str">
        <f>IF(L53&gt;0,COUNT($A$7:A52)+COUNT(DWV!$A$8:$A$300)+COUNT('Large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3" s="424"/>
      <c r="C53" s="425"/>
      <c r="D53" s="2" t="s">
        <v>5091</v>
      </c>
      <c r="E53" s="36">
        <v>22582542</v>
      </c>
      <c r="F53" s="66" t="s">
        <v>10907</v>
      </c>
      <c r="G53" s="2">
        <v>25</v>
      </c>
      <c r="H53" s="313" t="s">
        <v>6049</v>
      </c>
      <c r="I53" s="313"/>
      <c r="J53" s="35">
        <v>17.86</v>
      </c>
      <c r="K53" s="247">
        <f>ROUND(J53*Order_Quote!$L$12,4)</f>
        <v>0</v>
      </c>
      <c r="L53" s="250"/>
      <c r="M53" s="178"/>
      <c r="N53" s="171">
        <f t="shared" si="0"/>
        <v>0</v>
      </c>
    </row>
    <row r="54" spans="1:14" s="52" customFormat="1" x14ac:dyDescent="0.3">
      <c r="A54" s="29" t="str">
        <f>IF(L54&gt;0,COUNT($A$7:A53)+COUNT(DWV!$A$8:$A$300)+COUNT('Large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4" s="424"/>
      <c r="C54" s="425"/>
      <c r="D54" s="2" t="s">
        <v>5092</v>
      </c>
      <c r="E54" s="36">
        <v>22582550</v>
      </c>
      <c r="F54" s="66" t="s">
        <v>10908</v>
      </c>
      <c r="G54" s="2">
        <v>15</v>
      </c>
      <c r="H54" s="313" t="s">
        <v>6049</v>
      </c>
      <c r="I54" s="313"/>
      <c r="J54" s="35">
        <v>35.08</v>
      </c>
      <c r="K54" s="247">
        <f>ROUND(J54*Order_Quote!$L$12,4)</f>
        <v>0</v>
      </c>
      <c r="L54" s="250"/>
      <c r="M54" s="178"/>
      <c r="N54" s="171">
        <f t="shared" si="0"/>
        <v>0</v>
      </c>
    </row>
    <row r="55" spans="1:14" s="52" customFormat="1" x14ac:dyDescent="0.3">
      <c r="A55" s="29" t="str">
        <f>IF(L55&gt;0,COUNT($A$7:A54)+COUNT(DWV!$A$8:$A$300)+COUNT('Large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5" s="424"/>
      <c r="C55" s="425"/>
      <c r="D55" s="2" t="s">
        <v>5093</v>
      </c>
      <c r="E55" s="36">
        <v>22582569</v>
      </c>
      <c r="F55" s="66" t="s">
        <v>10909</v>
      </c>
      <c r="G55" s="2">
        <v>25</v>
      </c>
      <c r="H55" s="313" t="s">
        <v>6049</v>
      </c>
      <c r="I55" s="313"/>
      <c r="J55" s="35">
        <v>36.020000000000003</v>
      </c>
      <c r="K55" s="247">
        <f>ROUND(J55*Order_Quote!$L$12,4)</f>
        <v>0</v>
      </c>
      <c r="L55" s="252"/>
      <c r="M55" s="248"/>
      <c r="N55" s="171">
        <f t="shared" si="0"/>
        <v>0</v>
      </c>
    </row>
    <row r="56" spans="1:14" s="52" customFormat="1" x14ac:dyDescent="0.3">
      <c r="A56" s="29" t="str">
        <f>IF(L56&gt;0,COUNT($A$7:A55)+COUNT(DWV!$A$8:$A$300)+COUNT('Large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6" s="424"/>
      <c r="C56" s="425"/>
      <c r="D56" s="2" t="s">
        <v>5094</v>
      </c>
      <c r="E56" s="36">
        <v>22582577</v>
      </c>
      <c r="F56" s="66" t="s">
        <v>10910</v>
      </c>
      <c r="G56" s="2">
        <v>15</v>
      </c>
      <c r="H56" s="313" t="s">
        <v>6049</v>
      </c>
      <c r="I56" s="313"/>
      <c r="J56" s="35">
        <v>40.409999999999997</v>
      </c>
      <c r="K56" s="247">
        <f>ROUND(J56*Order_Quote!$L$12,4)</f>
        <v>0</v>
      </c>
      <c r="L56" s="250"/>
      <c r="M56" s="178"/>
      <c r="N56" s="171">
        <f t="shared" si="0"/>
        <v>0</v>
      </c>
    </row>
    <row r="57" spans="1:14" s="52" customFormat="1" x14ac:dyDescent="0.3">
      <c r="A57" s="29" t="str">
        <f>IF(L57&gt;0,COUNT($A$7:A56)+COUNT(DWV!$A$8:$A$300)+COUNT('Large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7" s="424"/>
      <c r="C57" s="425"/>
      <c r="D57" s="2" t="s">
        <v>5095</v>
      </c>
      <c r="E57" s="36">
        <v>22582585</v>
      </c>
      <c r="F57" s="66" t="s">
        <v>10911</v>
      </c>
      <c r="G57" s="2">
        <v>15</v>
      </c>
      <c r="H57" s="313" t="s">
        <v>6049</v>
      </c>
      <c r="I57" s="313"/>
      <c r="J57" s="35">
        <v>82.56</v>
      </c>
      <c r="K57" s="247">
        <f>ROUND(J57*Order_Quote!$L$12,4)</f>
        <v>0</v>
      </c>
      <c r="L57" s="250"/>
      <c r="M57" s="178"/>
      <c r="N57" s="171">
        <f t="shared" si="0"/>
        <v>0</v>
      </c>
    </row>
    <row r="58" spans="1:14" s="52" customFormat="1" x14ac:dyDescent="0.3">
      <c r="A58" s="29" t="str">
        <f>IF(L58&gt;0,COUNT($A$7:A57)+COUNT(DWV!$A$8:$A$300)+COUNT('Large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8" s="424"/>
      <c r="C58" s="425"/>
      <c r="D58" s="2" t="s">
        <v>5096</v>
      </c>
      <c r="E58" s="36">
        <v>22582593</v>
      </c>
      <c r="F58" s="66" t="s">
        <v>10912</v>
      </c>
      <c r="G58" s="2">
        <v>20</v>
      </c>
      <c r="H58" s="313" t="s">
        <v>6049</v>
      </c>
      <c r="I58" s="313"/>
      <c r="J58" s="35">
        <v>106.09</v>
      </c>
      <c r="K58" s="247">
        <f>ROUND(J58*Order_Quote!$L$12,4)</f>
        <v>0</v>
      </c>
      <c r="L58" s="250"/>
      <c r="M58" s="178"/>
      <c r="N58" s="171">
        <f t="shared" si="0"/>
        <v>0</v>
      </c>
    </row>
    <row r="59" spans="1:14" s="52" customFormat="1" x14ac:dyDescent="0.3">
      <c r="A59" s="29" t="str">
        <f>IF(L59&gt;0,COUNT($A$7:A58)+COUNT(DWV!$A$8:$A$300)+COUNT('Large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59" s="424"/>
      <c r="C59" s="425"/>
      <c r="D59" s="2" t="s">
        <v>5097</v>
      </c>
      <c r="E59" s="36">
        <v>22582607</v>
      </c>
      <c r="F59" s="66" t="s">
        <v>10913</v>
      </c>
      <c r="G59" s="2">
        <v>10</v>
      </c>
      <c r="H59" s="313" t="s">
        <v>6049</v>
      </c>
      <c r="I59" s="313"/>
      <c r="J59" s="35">
        <v>145.63</v>
      </c>
      <c r="K59" s="247">
        <f>ROUND(J59*Order_Quote!$L$12,4)</f>
        <v>0</v>
      </c>
      <c r="L59" s="250"/>
      <c r="M59" s="178"/>
      <c r="N59" s="171">
        <f t="shared" si="0"/>
        <v>0</v>
      </c>
    </row>
    <row r="60" spans="1:14" s="52" customFormat="1" x14ac:dyDescent="0.3">
      <c r="A60" s="29" t="str">
        <f>IF(L60&gt;0,COUNT($A$7:A59)+COUNT(DWV!$A$8:$A$300)+COUNT('Large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0" s="424"/>
      <c r="C60" s="425"/>
      <c r="D60" s="2" t="s">
        <v>5098</v>
      </c>
      <c r="E60" s="36">
        <v>22580027</v>
      </c>
      <c r="F60" s="66" t="s">
        <v>10914</v>
      </c>
      <c r="G60" s="2">
        <v>4</v>
      </c>
      <c r="H60" s="313" t="s">
        <v>6049</v>
      </c>
      <c r="I60" s="313"/>
      <c r="J60" s="35">
        <v>448.63</v>
      </c>
      <c r="K60" s="247">
        <f>ROUND(J60*Order_Quote!$L$12,4)</f>
        <v>0</v>
      </c>
      <c r="L60" s="250"/>
      <c r="M60" s="178"/>
      <c r="N60" s="171">
        <f t="shared" si="0"/>
        <v>0</v>
      </c>
    </row>
    <row r="61" spans="1:14" s="52" customFormat="1" x14ac:dyDescent="0.3">
      <c r="A61" s="29" t="str">
        <f>IF(L61&gt;0,COUNT($A$7:A60)+COUNT(DWV!$A$8:$A$300)+COUNT('Large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1" s="422"/>
      <c r="C61" s="423"/>
      <c r="D61" s="2" t="s">
        <v>5099</v>
      </c>
      <c r="E61" s="36">
        <v>22580035</v>
      </c>
      <c r="F61" s="66" t="s">
        <v>10915</v>
      </c>
      <c r="G61" s="2">
        <v>2</v>
      </c>
      <c r="H61" s="313" t="s">
        <v>6049</v>
      </c>
      <c r="I61" s="313"/>
      <c r="J61" s="35">
        <v>933.39</v>
      </c>
      <c r="K61" s="247">
        <f>ROUND(J61*Order_Quote!$L$12,4)</f>
        <v>0</v>
      </c>
      <c r="L61" s="250"/>
      <c r="M61" s="178"/>
      <c r="N61" s="171">
        <f t="shared" si="0"/>
        <v>0</v>
      </c>
    </row>
    <row r="62" spans="1:14" s="52" customFormat="1" x14ac:dyDescent="0.3">
      <c r="A62" s="29" t="str">
        <f>IF(L62&gt;0,COUNT($A$7:A61)+COUNT(DWV!$A$8:$A$300)+COUNT('Large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2" s="420"/>
      <c r="C62" s="421"/>
      <c r="D62" s="2" t="s">
        <v>5100</v>
      </c>
      <c r="E62" s="36">
        <v>22580043</v>
      </c>
      <c r="F62" s="66" t="s">
        <v>10916</v>
      </c>
      <c r="G62" s="2">
        <v>200</v>
      </c>
      <c r="H62" s="313" t="s">
        <v>6049</v>
      </c>
      <c r="I62" s="313"/>
      <c r="J62" s="35">
        <v>22.67</v>
      </c>
      <c r="K62" s="247">
        <f>ROUND(J62*Order_Quote!$L$12,4)</f>
        <v>0</v>
      </c>
      <c r="L62" s="250"/>
      <c r="M62" s="178"/>
      <c r="N62" s="171">
        <f t="shared" si="0"/>
        <v>0</v>
      </c>
    </row>
    <row r="63" spans="1:14" s="52" customFormat="1" x14ac:dyDescent="0.3">
      <c r="A63" s="29" t="str">
        <f>IF(L63&gt;0,COUNT($A$7:A62)+COUNT(DWV!$A$8:$A$300)+COUNT('Large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3" s="424"/>
      <c r="C63" s="425"/>
      <c r="D63" s="2" t="s">
        <v>5101</v>
      </c>
      <c r="E63" s="36">
        <v>22580051</v>
      </c>
      <c r="F63" s="66" t="s">
        <v>10917</v>
      </c>
      <c r="G63" s="2">
        <v>200</v>
      </c>
      <c r="H63" s="313" t="s">
        <v>6049</v>
      </c>
      <c r="I63" s="313"/>
      <c r="J63" s="35">
        <v>22.67</v>
      </c>
      <c r="K63" s="247">
        <f>ROUND(J63*Order_Quote!$L$12,4)</f>
        <v>0</v>
      </c>
      <c r="L63" s="250"/>
      <c r="M63" s="178"/>
      <c r="N63" s="171">
        <f t="shared" si="0"/>
        <v>0</v>
      </c>
    </row>
    <row r="64" spans="1:14" s="52" customFormat="1" x14ac:dyDescent="0.3">
      <c r="A64" s="29" t="str">
        <f>IF(L64&gt;0,COUNT($A$7:A63)+COUNT(DWV!$A$8:$A$300)+COUNT('Large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4" s="424"/>
      <c r="C64" s="425"/>
      <c r="D64" s="2" t="s">
        <v>5102</v>
      </c>
      <c r="E64" s="36">
        <v>22580060</v>
      </c>
      <c r="F64" s="66" t="s">
        <v>10918</v>
      </c>
      <c r="G64" s="2">
        <v>25</v>
      </c>
      <c r="H64" s="313" t="s">
        <v>6049</v>
      </c>
      <c r="I64" s="313"/>
      <c r="J64" s="35">
        <v>21.47</v>
      </c>
      <c r="K64" s="247">
        <f>ROUND(J64*Order_Quote!$L$12,4)</f>
        <v>0</v>
      </c>
      <c r="L64" s="250"/>
      <c r="M64" s="178"/>
      <c r="N64" s="171">
        <f t="shared" si="0"/>
        <v>0</v>
      </c>
    </row>
    <row r="65" spans="1:14" s="52" customFormat="1" x14ac:dyDescent="0.3">
      <c r="A65" s="29" t="str">
        <f>IF(L65&gt;0,COUNT($A$7:A64)+COUNT(DWV!$A$8:$A$300)+COUNT('Large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5" s="424"/>
      <c r="C65" s="425"/>
      <c r="D65" s="2" t="s">
        <v>5103</v>
      </c>
      <c r="E65" s="36">
        <v>22580078</v>
      </c>
      <c r="F65" s="66" t="s">
        <v>10919</v>
      </c>
      <c r="G65" s="2">
        <v>25</v>
      </c>
      <c r="H65" s="313" t="s">
        <v>6049</v>
      </c>
      <c r="I65" s="313"/>
      <c r="J65" s="35">
        <v>23.59</v>
      </c>
      <c r="K65" s="247">
        <f>ROUND(J65*Order_Quote!$L$12,4)</f>
        <v>0</v>
      </c>
      <c r="L65" s="250"/>
      <c r="M65" s="178"/>
      <c r="N65" s="171">
        <f t="shared" si="0"/>
        <v>0</v>
      </c>
    </row>
    <row r="66" spans="1:14" s="52" customFormat="1" x14ac:dyDescent="0.3">
      <c r="A66" s="29" t="str">
        <f>IF(L66&gt;0,COUNT($A$7:A65)+COUNT(DWV!$A$8:$A$300)+COUNT('Large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6" s="424"/>
      <c r="C66" s="425"/>
      <c r="D66" s="2" t="s">
        <v>5104</v>
      </c>
      <c r="E66" s="36">
        <v>22580086</v>
      </c>
      <c r="F66" s="66" t="s">
        <v>10920</v>
      </c>
      <c r="G66" s="2">
        <v>25</v>
      </c>
      <c r="H66" s="313" t="s">
        <v>6049</v>
      </c>
      <c r="I66" s="313"/>
      <c r="J66" s="35">
        <v>25.96</v>
      </c>
      <c r="K66" s="247">
        <f>ROUND(J66*Order_Quote!$L$12,4)</f>
        <v>0</v>
      </c>
      <c r="L66" s="250"/>
      <c r="M66" s="178"/>
      <c r="N66" s="171">
        <f t="shared" si="0"/>
        <v>0</v>
      </c>
    </row>
    <row r="67" spans="1:14" s="52" customFormat="1" x14ac:dyDescent="0.3">
      <c r="A67" s="29" t="str">
        <f>IF(L67&gt;0,COUNT($A$7:A66)+COUNT(DWV!$A$8:$A$300)+COUNT('Large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7" s="424"/>
      <c r="C67" s="425"/>
      <c r="D67" s="2" t="s">
        <v>5105</v>
      </c>
      <c r="E67" s="36">
        <v>22580094</v>
      </c>
      <c r="F67" s="66" t="s">
        <v>10921</v>
      </c>
      <c r="G67" s="2">
        <v>25</v>
      </c>
      <c r="H67" s="313" t="s">
        <v>6049</v>
      </c>
      <c r="I67" s="313"/>
      <c r="J67" s="35">
        <v>44.35</v>
      </c>
      <c r="K67" s="247">
        <f>ROUND(J67*Order_Quote!$L$12,4)</f>
        <v>0</v>
      </c>
      <c r="L67" s="250"/>
      <c r="M67" s="178"/>
      <c r="N67" s="171">
        <f t="shared" si="0"/>
        <v>0</v>
      </c>
    </row>
    <row r="68" spans="1:14" s="52" customFormat="1" x14ac:dyDescent="0.3">
      <c r="A68" s="29" t="str">
        <f>IF(L68&gt;0,COUNT($A$7:A67)+COUNT(DWV!$A$8:$A$300)+COUNT('Large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8" s="424"/>
      <c r="C68" s="425"/>
      <c r="D68" s="2" t="s">
        <v>5106</v>
      </c>
      <c r="E68" s="36">
        <v>22582615</v>
      </c>
      <c r="F68" s="66" t="s">
        <v>10922</v>
      </c>
      <c r="G68" s="2">
        <v>15</v>
      </c>
      <c r="H68" s="313" t="s">
        <v>6049</v>
      </c>
      <c r="I68" s="313"/>
      <c r="J68" s="35">
        <v>44.35</v>
      </c>
      <c r="K68" s="247">
        <f>ROUND(J68*Order_Quote!$L$12,4)</f>
        <v>0</v>
      </c>
      <c r="L68" s="250"/>
      <c r="M68" s="178"/>
      <c r="N68" s="171">
        <f t="shared" si="0"/>
        <v>0</v>
      </c>
    </row>
    <row r="69" spans="1:14" s="52" customFormat="1" x14ac:dyDescent="0.3">
      <c r="A69" s="29" t="str">
        <f>IF(L69&gt;0,COUNT($A$7:A68)+COUNT(DWV!$A$8:$A$300)+COUNT('Large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69" s="424"/>
      <c r="C69" s="425"/>
      <c r="D69" s="2" t="s">
        <v>5107</v>
      </c>
      <c r="E69" s="36">
        <v>22580019</v>
      </c>
      <c r="F69" s="66" t="s">
        <v>10923</v>
      </c>
      <c r="G69" s="2">
        <v>20</v>
      </c>
      <c r="H69" s="313" t="s">
        <v>6049</v>
      </c>
      <c r="I69" s="313"/>
      <c r="J69" s="35">
        <v>58.55</v>
      </c>
      <c r="K69" s="247">
        <f>ROUND(J69*Order_Quote!$L$12,4)</f>
        <v>0</v>
      </c>
      <c r="L69" s="250"/>
      <c r="M69" s="178"/>
      <c r="N69" s="171">
        <f t="shared" si="0"/>
        <v>0</v>
      </c>
    </row>
    <row r="70" spans="1:14" s="52" customFormat="1" x14ac:dyDescent="0.3">
      <c r="A70" s="29" t="str">
        <f>IF(L70&gt;0,COUNT($A$7:A69)+COUNT(DWV!$A$8:$A$300)+COUNT('Large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0" s="422"/>
      <c r="C70" s="423"/>
      <c r="D70" s="2" t="s">
        <v>5108</v>
      </c>
      <c r="E70" s="36">
        <v>22582623</v>
      </c>
      <c r="F70" s="66" t="s">
        <v>10924</v>
      </c>
      <c r="G70" s="2">
        <v>15</v>
      </c>
      <c r="H70" s="313" t="s">
        <v>6049</v>
      </c>
      <c r="I70" s="313"/>
      <c r="J70" s="35">
        <v>159.86000000000001</v>
      </c>
      <c r="K70" s="247">
        <f>ROUND(J70*Order_Quote!$L$12,4)</f>
        <v>0</v>
      </c>
      <c r="L70" s="250"/>
      <c r="M70" s="178"/>
      <c r="N70" s="171">
        <f t="shared" si="0"/>
        <v>0</v>
      </c>
    </row>
    <row r="71" spans="1:14" s="52" customFormat="1" x14ac:dyDescent="0.3">
      <c r="A71" s="29" t="str">
        <f>IF(L71&gt;0,COUNT($A$7:A70)+COUNT(DWV!$A$8:$A$300)+COUNT('Large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1" s="420"/>
      <c r="C71" s="421"/>
      <c r="D71" s="2" t="s">
        <v>5109</v>
      </c>
      <c r="E71" s="36">
        <v>22582631</v>
      </c>
      <c r="F71" s="66" t="s">
        <v>10925</v>
      </c>
      <c r="G71" s="2">
        <v>200</v>
      </c>
      <c r="H71" s="313" t="s">
        <v>6049</v>
      </c>
      <c r="I71" s="313"/>
      <c r="J71" s="35">
        <v>17.27</v>
      </c>
      <c r="K71" s="247">
        <f>ROUND(J71*Order_Quote!$L$12,4)</f>
        <v>0</v>
      </c>
      <c r="L71" s="250"/>
      <c r="M71" s="178"/>
      <c r="N71" s="171">
        <f t="shared" si="0"/>
        <v>0</v>
      </c>
    </row>
    <row r="72" spans="1:14" s="52" customFormat="1" x14ac:dyDescent="0.3">
      <c r="A72" s="29" t="str">
        <f>IF(L72&gt;0,COUNT($A$7:A71)+COUNT(DWV!$A$8:$A$300)+COUNT('Large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2" s="424"/>
      <c r="C72" s="425"/>
      <c r="D72" s="2" t="s">
        <v>5110</v>
      </c>
      <c r="E72" s="36">
        <v>22582640</v>
      </c>
      <c r="F72" s="66" t="s">
        <v>10926</v>
      </c>
      <c r="G72" s="2">
        <v>50</v>
      </c>
      <c r="H72" s="313" t="s">
        <v>6049</v>
      </c>
      <c r="I72" s="313"/>
      <c r="J72" s="35">
        <v>17.27</v>
      </c>
      <c r="K72" s="247">
        <f>ROUND(J72*Order_Quote!$L$12,4)</f>
        <v>0</v>
      </c>
      <c r="L72" s="250"/>
      <c r="M72" s="178"/>
      <c r="N72" s="171">
        <f t="shared" ref="N72:N135" si="1">L72/G72</f>
        <v>0</v>
      </c>
    </row>
    <row r="73" spans="1:14" s="52" customFormat="1" x14ac:dyDescent="0.3">
      <c r="A73" s="29" t="str">
        <f>IF(L73&gt;0,COUNT($A$7:A72)+COUNT(DWV!$A$8:$A$300)+COUNT('Large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3" s="424"/>
      <c r="C73" s="425"/>
      <c r="D73" s="2" t="s">
        <v>5111</v>
      </c>
      <c r="E73" s="36">
        <v>22582658</v>
      </c>
      <c r="F73" s="66" t="s">
        <v>10927</v>
      </c>
      <c r="G73" s="2">
        <v>50</v>
      </c>
      <c r="H73" s="313" t="s">
        <v>6049</v>
      </c>
      <c r="I73" s="313"/>
      <c r="J73" s="35">
        <v>6.72</v>
      </c>
      <c r="K73" s="247">
        <f>ROUND(J73*Order_Quote!$L$12,4)</f>
        <v>0</v>
      </c>
      <c r="L73" s="250"/>
      <c r="M73" s="178"/>
      <c r="N73" s="171">
        <f t="shared" si="1"/>
        <v>0</v>
      </c>
    </row>
    <row r="74" spans="1:14" s="52" customFormat="1" x14ac:dyDescent="0.3">
      <c r="A74" s="29" t="str">
        <f>IF(L74&gt;0,COUNT($A$7:A73)+COUNT(DWV!$A$8:$A$300)+COUNT('Large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4" s="424"/>
      <c r="C74" s="425"/>
      <c r="D74" s="2" t="s">
        <v>5112</v>
      </c>
      <c r="E74" s="36">
        <v>22582666</v>
      </c>
      <c r="F74" s="66" t="s">
        <v>10928</v>
      </c>
      <c r="G74" s="2">
        <v>50</v>
      </c>
      <c r="H74" s="313" t="s">
        <v>6049</v>
      </c>
      <c r="I74" s="313"/>
      <c r="J74" s="35">
        <v>9.39</v>
      </c>
      <c r="K74" s="247">
        <f>ROUND(J74*Order_Quote!$L$12,4)</f>
        <v>0</v>
      </c>
      <c r="L74" s="250"/>
      <c r="M74" s="178"/>
      <c r="N74" s="171">
        <f t="shared" si="1"/>
        <v>0</v>
      </c>
    </row>
    <row r="75" spans="1:14" s="52" customFormat="1" x14ac:dyDescent="0.3">
      <c r="A75" s="29" t="str">
        <f>IF(L75&gt;0,COUNT($A$7:A74)+COUNT(DWV!$A$8:$A$300)+COUNT('Large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5" s="424"/>
      <c r="C75" s="425"/>
      <c r="D75" s="2" t="s">
        <v>5113</v>
      </c>
      <c r="E75" s="36">
        <v>22582674</v>
      </c>
      <c r="F75" s="66" t="s">
        <v>10929</v>
      </c>
      <c r="G75" s="2">
        <v>50</v>
      </c>
      <c r="H75" s="313" t="s">
        <v>6049</v>
      </c>
      <c r="I75" s="313"/>
      <c r="J75" s="35">
        <v>12.65</v>
      </c>
      <c r="K75" s="247">
        <f>ROUND(J75*Order_Quote!$L$12,4)</f>
        <v>0</v>
      </c>
      <c r="L75" s="250"/>
      <c r="M75" s="178"/>
      <c r="N75" s="171">
        <f t="shared" si="1"/>
        <v>0</v>
      </c>
    </row>
    <row r="76" spans="1:14" s="52" customFormat="1" x14ac:dyDescent="0.3">
      <c r="A76" s="29" t="str">
        <f>IF(L76&gt;0,COUNT($A$7:A75)+COUNT(DWV!$A$8:$A$300)+COUNT('Large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6" s="424"/>
      <c r="C76" s="425"/>
      <c r="D76" s="2" t="s">
        <v>5114</v>
      </c>
      <c r="E76" s="36">
        <v>22582682</v>
      </c>
      <c r="F76" s="66" t="s">
        <v>10930</v>
      </c>
      <c r="G76" s="2">
        <v>25</v>
      </c>
      <c r="H76" s="313" t="s">
        <v>6049</v>
      </c>
      <c r="I76" s="313"/>
      <c r="J76" s="35">
        <v>18.940000000000001</v>
      </c>
      <c r="K76" s="247">
        <f>ROUND(J76*Order_Quote!$L$12,4)</f>
        <v>0</v>
      </c>
      <c r="L76" s="250"/>
      <c r="M76" s="178"/>
      <c r="N76" s="171">
        <f t="shared" si="1"/>
        <v>0</v>
      </c>
    </row>
    <row r="77" spans="1:14" s="52" customFormat="1" x14ac:dyDescent="0.3">
      <c r="A77" s="29" t="str">
        <f>IF(L77&gt;0,COUNT($A$7:A76)+COUNT(DWV!$A$8:$A$300)+COUNT('Large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7" s="424"/>
      <c r="C77" s="425"/>
      <c r="D77" s="2" t="s">
        <v>5115</v>
      </c>
      <c r="E77" s="36">
        <v>22582690</v>
      </c>
      <c r="F77" s="66" t="s">
        <v>10931</v>
      </c>
      <c r="G77" s="2">
        <v>50</v>
      </c>
      <c r="H77" s="313" t="s">
        <v>6049</v>
      </c>
      <c r="I77" s="313"/>
      <c r="J77" s="35">
        <v>23.83</v>
      </c>
      <c r="K77" s="247">
        <f>ROUND(J77*Order_Quote!$L$12,4)</f>
        <v>0</v>
      </c>
      <c r="L77" s="250"/>
      <c r="M77" s="178"/>
      <c r="N77" s="171">
        <f t="shared" si="1"/>
        <v>0</v>
      </c>
    </row>
    <row r="78" spans="1:14" s="52" customFormat="1" x14ac:dyDescent="0.3">
      <c r="A78" s="29" t="str">
        <f>IF(L78&gt;0,COUNT($A$7:A77)+COUNT(DWV!$A$8:$A$300)+COUNT('Large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8" s="424"/>
      <c r="C78" s="425"/>
      <c r="D78" s="2" t="s">
        <v>5116</v>
      </c>
      <c r="E78" s="36">
        <v>22582704</v>
      </c>
      <c r="F78" s="66" t="s">
        <v>10932</v>
      </c>
      <c r="G78" s="2">
        <v>30</v>
      </c>
      <c r="H78" s="313" t="s">
        <v>6049</v>
      </c>
      <c r="I78" s="313"/>
      <c r="J78" s="35">
        <v>27.72</v>
      </c>
      <c r="K78" s="247">
        <f>ROUND(J78*Order_Quote!$L$12,4)</f>
        <v>0</v>
      </c>
      <c r="L78" s="250"/>
      <c r="M78" s="178"/>
      <c r="N78" s="171">
        <f t="shared" si="1"/>
        <v>0</v>
      </c>
    </row>
    <row r="79" spans="1:14" s="52" customFormat="1" x14ac:dyDescent="0.3">
      <c r="A79" s="29" t="str">
        <f>IF(L79&gt;0,COUNT($A$7:A78)+COUNT(DWV!$A$8:$A$300)+COUNT('Large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79" s="424"/>
      <c r="C79" s="425"/>
      <c r="D79" s="2" t="s">
        <v>5117</v>
      </c>
      <c r="E79" s="36">
        <v>22582712</v>
      </c>
      <c r="F79" s="66" t="s">
        <v>10933</v>
      </c>
      <c r="G79" s="2">
        <v>10</v>
      </c>
      <c r="H79" s="313" t="s">
        <v>6049</v>
      </c>
      <c r="I79" s="313"/>
      <c r="J79" s="35">
        <v>61.65</v>
      </c>
      <c r="K79" s="247">
        <f>ROUND(J79*Order_Quote!$L$12,4)</f>
        <v>0</v>
      </c>
      <c r="L79" s="250"/>
      <c r="M79" s="178"/>
      <c r="N79" s="171">
        <f t="shared" si="1"/>
        <v>0</v>
      </c>
    </row>
    <row r="80" spans="1:14" s="52" customFormat="1" x14ac:dyDescent="0.3">
      <c r="A80" s="29" t="str">
        <f>IF(L80&gt;0,COUNT($A$7:A79)+COUNT(DWV!$A$8:$A$300)+COUNT('Large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0" s="424"/>
      <c r="C80" s="425"/>
      <c r="D80" s="2" t="s">
        <v>5118</v>
      </c>
      <c r="E80" s="36">
        <v>22582720</v>
      </c>
      <c r="F80" s="66" t="s">
        <v>10934</v>
      </c>
      <c r="G80" s="2">
        <v>25</v>
      </c>
      <c r="H80" s="313" t="s">
        <v>6049</v>
      </c>
      <c r="I80" s="313"/>
      <c r="J80" s="35">
        <v>66.989999999999995</v>
      </c>
      <c r="K80" s="247">
        <f>ROUND(J80*Order_Quote!$L$12,4)</f>
        <v>0</v>
      </c>
      <c r="L80" s="250"/>
      <c r="M80" s="178"/>
      <c r="N80" s="171">
        <f t="shared" si="1"/>
        <v>0</v>
      </c>
    </row>
    <row r="81" spans="1:14" s="52" customFormat="1" x14ac:dyDescent="0.3">
      <c r="A81" s="29" t="str">
        <f>IF(L81&gt;0,COUNT($A$7:A80)+COUNT(DWV!$A$8:$A$300)+COUNT('Large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1" s="424"/>
      <c r="C81" s="425"/>
      <c r="D81" s="2" t="s">
        <v>5119</v>
      </c>
      <c r="E81" s="36">
        <v>22582739</v>
      </c>
      <c r="F81" s="66" t="s">
        <v>10935</v>
      </c>
      <c r="G81" s="2">
        <v>10</v>
      </c>
      <c r="H81" s="313" t="s">
        <v>6049</v>
      </c>
      <c r="I81" s="313"/>
      <c r="J81" s="35">
        <v>87.79</v>
      </c>
      <c r="K81" s="247">
        <f>ROUND(J81*Order_Quote!$L$12,4)</f>
        <v>0</v>
      </c>
      <c r="L81" s="250"/>
      <c r="M81" s="178"/>
      <c r="N81" s="171">
        <f t="shared" si="1"/>
        <v>0</v>
      </c>
    </row>
    <row r="82" spans="1:14" s="52" customFormat="1" x14ac:dyDescent="0.3">
      <c r="A82" s="29" t="str">
        <f>IF(L82&gt;0,COUNT($A$7:A81)+COUNT(DWV!$A$8:$A$300)+COUNT('Large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2" s="424"/>
      <c r="C82" s="425"/>
      <c r="D82" s="2" t="s">
        <v>5120</v>
      </c>
      <c r="E82" s="36">
        <v>22582747</v>
      </c>
      <c r="F82" s="66" t="s">
        <v>10936</v>
      </c>
      <c r="G82" s="2">
        <v>4</v>
      </c>
      <c r="H82" s="313" t="s">
        <v>6049</v>
      </c>
      <c r="I82" s="313"/>
      <c r="J82" s="35">
        <v>206.78</v>
      </c>
      <c r="K82" s="247">
        <f>ROUND(J82*Order_Quote!$L$12,4)</f>
        <v>0</v>
      </c>
      <c r="L82" s="250"/>
      <c r="M82" s="178"/>
      <c r="N82" s="171">
        <f t="shared" si="1"/>
        <v>0</v>
      </c>
    </row>
    <row r="83" spans="1:14" s="52" customFormat="1" x14ac:dyDescent="0.3">
      <c r="A83" s="29" t="str">
        <f>IF(L83&gt;0,COUNT($A$7:A82)+COUNT(DWV!$A$8:$A$300)+COUNT('Large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3" s="422"/>
      <c r="C83" s="423"/>
      <c r="D83" s="2" t="s">
        <v>5122</v>
      </c>
      <c r="E83" s="36">
        <v>22582763</v>
      </c>
      <c r="F83" s="66" t="s">
        <v>10937</v>
      </c>
      <c r="G83" s="2">
        <v>2</v>
      </c>
      <c r="H83" s="313" t="s">
        <v>6049</v>
      </c>
      <c r="I83" s="313"/>
      <c r="J83" s="35">
        <v>558.80999999999995</v>
      </c>
      <c r="K83" s="247">
        <f>ROUND(J83*Order_Quote!$L$12,4)</f>
        <v>0</v>
      </c>
      <c r="L83" s="250"/>
      <c r="M83" s="178"/>
      <c r="N83" s="171">
        <f t="shared" si="1"/>
        <v>0</v>
      </c>
    </row>
    <row r="84" spans="1:14" s="52" customFormat="1" x14ac:dyDescent="0.3">
      <c r="A84" s="29" t="str">
        <f>IF(L84&gt;0,COUNT($A$7:A83)+COUNT(DWV!$A$8:$A$300)+COUNT('Large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4" s="420"/>
      <c r="C84" s="421"/>
      <c r="D84" s="2" t="s">
        <v>5121</v>
      </c>
      <c r="E84" s="36">
        <v>22582755</v>
      </c>
      <c r="F84" s="66" t="s">
        <v>10938</v>
      </c>
      <c r="G84" s="2">
        <v>1</v>
      </c>
      <c r="H84" s="313" t="s">
        <v>6049</v>
      </c>
      <c r="I84" s="313"/>
      <c r="J84" s="35">
        <v>10.5</v>
      </c>
      <c r="K84" s="247">
        <f>ROUND(J84*Order_Quote!$L$12,4)</f>
        <v>0</v>
      </c>
      <c r="L84" s="250"/>
      <c r="M84" s="178"/>
      <c r="N84" s="171">
        <f t="shared" si="1"/>
        <v>0</v>
      </c>
    </row>
    <row r="85" spans="1:14" s="52" customFormat="1" x14ac:dyDescent="0.3">
      <c r="A85" s="29" t="str">
        <f>IF(L85&gt;0,COUNT($A$7:A84)+COUNT(DWV!$A$8:$A$300)+COUNT('Large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5" s="424"/>
      <c r="C85" s="425"/>
      <c r="D85" s="2" t="s">
        <v>5123</v>
      </c>
      <c r="E85" s="36">
        <v>22582771</v>
      </c>
      <c r="F85" s="66" t="s">
        <v>10939</v>
      </c>
      <c r="G85" s="2">
        <v>100</v>
      </c>
      <c r="H85" s="313" t="s">
        <v>6049</v>
      </c>
      <c r="I85" s="313"/>
      <c r="J85" s="35">
        <v>17.59</v>
      </c>
      <c r="K85" s="247">
        <f>ROUND(J85*Order_Quote!$L$12,4)</f>
        <v>0</v>
      </c>
      <c r="L85" s="250"/>
      <c r="M85" s="178"/>
      <c r="N85" s="171">
        <f t="shared" si="1"/>
        <v>0</v>
      </c>
    </row>
    <row r="86" spans="1:14" s="52" customFormat="1" x14ac:dyDescent="0.3">
      <c r="A86" s="29" t="str">
        <f>IF(L86&gt;0,COUNT($A$7:A85)+COUNT(DWV!$A$8:$A$300)+COUNT('Large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6" s="424"/>
      <c r="C86" s="425"/>
      <c r="D86" s="2" t="s">
        <v>5124</v>
      </c>
      <c r="E86" s="36">
        <v>22582780</v>
      </c>
      <c r="F86" s="66" t="s">
        <v>10940</v>
      </c>
      <c r="G86" s="2">
        <v>40</v>
      </c>
      <c r="H86" s="313" t="s">
        <v>6049</v>
      </c>
      <c r="I86" s="313"/>
      <c r="J86" s="35">
        <v>25.06</v>
      </c>
      <c r="K86" s="247">
        <f>ROUND(J86*Order_Quote!$L$12,4)</f>
        <v>0</v>
      </c>
      <c r="L86" s="250"/>
      <c r="M86" s="178"/>
      <c r="N86" s="171">
        <f t="shared" si="1"/>
        <v>0</v>
      </c>
    </row>
    <row r="87" spans="1:14" s="52" customFormat="1" x14ac:dyDescent="0.3">
      <c r="A87" s="29" t="str">
        <f>IF(L87&gt;0,COUNT($A$7:A86)+COUNT(DWV!$A$8:$A$300)+COUNT('Large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7" s="424"/>
      <c r="C87" s="425"/>
      <c r="D87" s="2" t="s">
        <v>5125</v>
      </c>
      <c r="E87" s="36">
        <v>22582798</v>
      </c>
      <c r="F87" s="66" t="s">
        <v>10941</v>
      </c>
      <c r="G87" s="2">
        <v>40</v>
      </c>
      <c r="H87" s="313" t="s">
        <v>6049</v>
      </c>
      <c r="I87" s="313"/>
      <c r="J87" s="35">
        <v>25.06</v>
      </c>
      <c r="K87" s="247">
        <f>ROUND(J87*Order_Quote!$L$12,4)</f>
        <v>0</v>
      </c>
      <c r="L87" s="250"/>
      <c r="M87" s="178"/>
      <c r="N87" s="171">
        <f t="shared" si="1"/>
        <v>0</v>
      </c>
    </row>
    <row r="88" spans="1:14" s="52" customFormat="1" x14ac:dyDescent="0.3">
      <c r="A88" s="29" t="str">
        <f>IF(L88&gt;0,COUNT($A$7:A87)+COUNT(DWV!$A$8:$A$300)+COUNT('Large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8" s="424"/>
      <c r="C88" s="425"/>
      <c r="D88" s="2" t="s">
        <v>5126</v>
      </c>
      <c r="E88" s="36">
        <v>22582801</v>
      </c>
      <c r="F88" s="66" t="s">
        <v>10942</v>
      </c>
      <c r="G88" s="2">
        <v>35</v>
      </c>
      <c r="H88" s="313" t="s">
        <v>6049</v>
      </c>
      <c r="I88" s="313"/>
      <c r="J88" s="35">
        <v>56.93</v>
      </c>
      <c r="K88" s="247">
        <f>ROUND(J88*Order_Quote!$L$12,4)</f>
        <v>0</v>
      </c>
      <c r="L88" s="250"/>
      <c r="M88" s="178"/>
      <c r="N88" s="171">
        <f t="shared" si="1"/>
        <v>0</v>
      </c>
    </row>
    <row r="89" spans="1:14" s="52" customFormat="1" x14ac:dyDescent="0.3">
      <c r="A89" s="29" t="str">
        <f>IF(L89&gt;0,COUNT($A$7:A88)+COUNT(DWV!$A$8:$A$300)+COUNT('Large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89" s="424"/>
      <c r="C89" s="425"/>
      <c r="D89" s="2" t="s">
        <v>5127</v>
      </c>
      <c r="E89" s="36">
        <v>22582810</v>
      </c>
      <c r="F89" s="66" t="s">
        <v>10943</v>
      </c>
      <c r="G89" s="2">
        <v>20</v>
      </c>
      <c r="H89" s="313" t="s">
        <v>6049</v>
      </c>
      <c r="I89" s="313"/>
      <c r="J89" s="35">
        <v>56.93</v>
      </c>
      <c r="K89" s="247">
        <f>ROUND(J89*Order_Quote!$L$12,4)</f>
        <v>0</v>
      </c>
      <c r="L89" s="250"/>
      <c r="M89" s="178"/>
      <c r="N89" s="171">
        <f t="shared" si="1"/>
        <v>0</v>
      </c>
    </row>
    <row r="90" spans="1:14" s="52" customFormat="1" x14ac:dyDescent="0.3">
      <c r="A90" s="29" t="str">
        <f>IF(L90&gt;0,COUNT($A$7:A89)+COUNT(DWV!$A$8:$A$300)+COUNT('Large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0" s="424"/>
      <c r="C90" s="425"/>
      <c r="D90" s="2" t="s">
        <v>5128</v>
      </c>
      <c r="E90" s="36">
        <v>22582828</v>
      </c>
      <c r="F90" s="66" t="s">
        <v>10944</v>
      </c>
      <c r="G90" s="2">
        <v>20</v>
      </c>
      <c r="H90" s="313" t="s">
        <v>6049</v>
      </c>
      <c r="I90" s="313"/>
      <c r="J90" s="35">
        <v>75.28</v>
      </c>
      <c r="K90" s="247">
        <f>ROUND(J90*Order_Quote!$L$12,4)</f>
        <v>0</v>
      </c>
      <c r="L90" s="250"/>
      <c r="M90" s="178"/>
      <c r="N90" s="171">
        <f t="shared" si="1"/>
        <v>0</v>
      </c>
    </row>
    <row r="91" spans="1:14" s="52" customFormat="1" x14ac:dyDescent="0.3">
      <c r="A91" s="29" t="str">
        <f>IF(L91&gt;0,COUNT($A$7:A90)+COUNT(DWV!$A$8:$A$300)+COUNT('Large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1" s="424"/>
      <c r="C91" s="425"/>
      <c r="D91" s="2" t="s">
        <v>5129</v>
      </c>
      <c r="E91" s="36">
        <v>22582836</v>
      </c>
      <c r="F91" s="66" t="s">
        <v>10945</v>
      </c>
      <c r="G91" s="2">
        <v>25</v>
      </c>
      <c r="H91" s="313" t="s">
        <v>6049</v>
      </c>
      <c r="I91" s="313"/>
      <c r="J91" s="35">
        <v>173.2</v>
      </c>
      <c r="K91" s="247">
        <f>ROUND(J91*Order_Quote!$L$12,4)</f>
        <v>0</v>
      </c>
      <c r="L91" s="250"/>
      <c r="M91" s="178"/>
      <c r="N91" s="171">
        <f t="shared" si="1"/>
        <v>0</v>
      </c>
    </row>
    <row r="92" spans="1:14" s="52" customFormat="1" x14ac:dyDescent="0.3">
      <c r="A92" s="29" t="str">
        <f>IF(L92&gt;0,COUNT($A$7:A91)+COUNT(DWV!$A$8:$A$300)+COUNT('Large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2" s="424"/>
      <c r="C92" s="425"/>
      <c r="D92" s="2" t="s">
        <v>5130</v>
      </c>
      <c r="E92" s="36">
        <v>22582844</v>
      </c>
      <c r="F92" s="66" t="s">
        <v>10946</v>
      </c>
      <c r="G92" s="2">
        <v>5</v>
      </c>
      <c r="H92" s="313" t="s">
        <v>6049</v>
      </c>
      <c r="I92" s="313"/>
      <c r="J92" s="35">
        <v>206.61</v>
      </c>
      <c r="K92" s="247">
        <f>ROUND(J92*Order_Quote!$L$12,4)</f>
        <v>0</v>
      </c>
      <c r="L92" s="250"/>
      <c r="M92" s="178"/>
      <c r="N92" s="171">
        <f t="shared" si="1"/>
        <v>0</v>
      </c>
    </row>
    <row r="93" spans="1:14" s="52" customFormat="1" x14ac:dyDescent="0.3">
      <c r="A93" s="29" t="str">
        <f>IF(L93&gt;0,COUNT($A$7:A92)+COUNT(DWV!$A$8:$A$300)+COUNT('Large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3" s="422"/>
      <c r="C93" s="423"/>
      <c r="D93" s="2" t="s">
        <v>5131</v>
      </c>
      <c r="E93" s="36">
        <v>22582852</v>
      </c>
      <c r="F93" s="66" t="s">
        <v>10947</v>
      </c>
      <c r="G93" s="2">
        <v>2</v>
      </c>
      <c r="H93" s="313" t="s">
        <v>6049</v>
      </c>
      <c r="I93" s="313"/>
      <c r="J93" s="35">
        <v>813.19</v>
      </c>
      <c r="K93" s="247">
        <f>ROUND(J93*Order_Quote!$L$12,4)</f>
        <v>0</v>
      </c>
      <c r="L93" s="250"/>
      <c r="M93" s="178"/>
      <c r="N93" s="171">
        <f t="shared" si="1"/>
        <v>0</v>
      </c>
    </row>
    <row r="94" spans="1:14" s="52" customFormat="1" x14ac:dyDescent="0.3">
      <c r="A94" s="29" t="str">
        <f>IF(L94&gt;0,COUNT($A$7:A93)+COUNT(DWV!$A$8:$A$300)+COUNT('Large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4" s="420"/>
      <c r="C94" s="421"/>
      <c r="D94" s="2" t="s">
        <v>5132</v>
      </c>
      <c r="E94" s="36">
        <v>22582860</v>
      </c>
      <c r="F94" s="66" t="s">
        <v>10948</v>
      </c>
      <c r="G94" s="2">
        <v>250</v>
      </c>
      <c r="H94" s="313" t="s">
        <v>6049</v>
      </c>
      <c r="I94" s="313"/>
      <c r="J94" s="35">
        <v>21.72</v>
      </c>
      <c r="K94" s="247">
        <f>ROUND(J94*Order_Quote!$L$12,4)</f>
        <v>0</v>
      </c>
      <c r="L94" s="250"/>
      <c r="M94" s="178"/>
      <c r="N94" s="171">
        <f t="shared" si="1"/>
        <v>0</v>
      </c>
    </row>
    <row r="95" spans="1:14" s="52" customFormat="1" x14ac:dyDescent="0.3">
      <c r="A95" s="29" t="str">
        <f>IF(L95&gt;0,COUNT($A$7:A94)+COUNT(DWV!$A$8:$A$300)+COUNT('Large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5" s="424"/>
      <c r="C95" s="425"/>
      <c r="D95" s="2" t="s">
        <v>5133</v>
      </c>
      <c r="E95" s="36">
        <v>22582879</v>
      </c>
      <c r="F95" s="66" t="s">
        <v>10949</v>
      </c>
      <c r="G95" s="2">
        <v>200</v>
      </c>
      <c r="H95" s="313" t="s">
        <v>6049</v>
      </c>
      <c r="I95" s="313"/>
      <c r="J95" s="35">
        <v>21.72</v>
      </c>
      <c r="K95" s="247">
        <f>ROUND(J95*Order_Quote!$L$12,4)</f>
        <v>0</v>
      </c>
      <c r="L95" s="250"/>
      <c r="M95" s="178"/>
      <c r="N95" s="171">
        <f t="shared" si="1"/>
        <v>0</v>
      </c>
    </row>
    <row r="96" spans="1:14" s="52" customFormat="1" x14ac:dyDescent="0.3">
      <c r="A96" s="29" t="str">
        <f>IF(L96&gt;0,COUNT($A$7:A95)+COUNT(DWV!$A$8:$A$300)+COUNT('Large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6" s="424"/>
      <c r="C96" s="425"/>
      <c r="D96" s="2" t="s">
        <v>5134</v>
      </c>
      <c r="E96" s="36">
        <v>22582887</v>
      </c>
      <c r="F96" s="66" t="s">
        <v>10950</v>
      </c>
      <c r="G96" s="2">
        <v>25</v>
      </c>
      <c r="H96" s="313" t="s">
        <v>6049</v>
      </c>
      <c r="I96" s="313"/>
      <c r="J96" s="35">
        <v>17.86</v>
      </c>
      <c r="K96" s="247">
        <f>ROUND(J96*Order_Quote!$L$12,4)</f>
        <v>0</v>
      </c>
      <c r="L96" s="250"/>
      <c r="M96" s="178"/>
      <c r="N96" s="171">
        <f t="shared" si="1"/>
        <v>0</v>
      </c>
    </row>
    <row r="97" spans="1:14" s="52" customFormat="1" x14ac:dyDescent="0.3">
      <c r="A97" s="29" t="str">
        <f>IF(L97&gt;0,COUNT($A$7:A96)+COUNT(DWV!$A$8:$A$300)+COUNT('Large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7" s="424"/>
      <c r="C97" s="425"/>
      <c r="D97" s="2" t="s">
        <v>5135</v>
      </c>
      <c r="E97" s="36">
        <v>22582895</v>
      </c>
      <c r="F97" s="66" t="s">
        <v>10951</v>
      </c>
      <c r="G97" s="2">
        <v>25</v>
      </c>
      <c r="H97" s="313" t="s">
        <v>6049</v>
      </c>
      <c r="I97" s="313"/>
      <c r="J97" s="35">
        <v>28.85</v>
      </c>
      <c r="K97" s="247">
        <f>ROUND(J97*Order_Quote!$L$12,4)</f>
        <v>0</v>
      </c>
      <c r="L97" s="250"/>
      <c r="M97" s="178"/>
      <c r="N97" s="171">
        <f t="shared" si="1"/>
        <v>0</v>
      </c>
    </row>
    <row r="98" spans="1:14" s="52" customFormat="1" x14ac:dyDescent="0.3">
      <c r="A98" s="29" t="str">
        <f>IF(L98&gt;0,COUNT($A$7:A97)+COUNT(DWV!$A$8:$A$300)+COUNT('Large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8" s="424"/>
      <c r="C98" s="425"/>
      <c r="D98" s="2" t="s">
        <v>5136</v>
      </c>
      <c r="E98" s="36">
        <v>22582909</v>
      </c>
      <c r="F98" s="66" t="s">
        <v>10952</v>
      </c>
      <c r="G98" s="2">
        <v>50</v>
      </c>
      <c r="H98" s="313" t="s">
        <v>6049</v>
      </c>
      <c r="I98" s="313"/>
      <c r="J98" s="35">
        <v>32.76</v>
      </c>
      <c r="K98" s="247">
        <f>ROUND(J98*Order_Quote!$L$12,4)</f>
        <v>0</v>
      </c>
      <c r="L98" s="250"/>
      <c r="M98" s="178"/>
      <c r="N98" s="171">
        <f t="shared" si="1"/>
        <v>0</v>
      </c>
    </row>
    <row r="99" spans="1:14" s="52" customFormat="1" x14ac:dyDescent="0.3">
      <c r="A99" s="29" t="str">
        <f>IF(L99&gt;0,COUNT($A$7:A98)+COUNT(DWV!$A$8:$A$300)+COUNT('Large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99" s="424"/>
      <c r="C99" s="425"/>
      <c r="D99" s="2" t="s">
        <v>5137</v>
      </c>
      <c r="E99" s="36">
        <v>22582917</v>
      </c>
      <c r="F99" s="66" t="s">
        <v>10953</v>
      </c>
      <c r="G99" s="2">
        <v>50</v>
      </c>
      <c r="H99" s="313" t="s">
        <v>6049</v>
      </c>
      <c r="I99" s="313"/>
      <c r="J99" s="35">
        <v>37.33</v>
      </c>
      <c r="K99" s="247">
        <f>ROUND(J99*Order_Quote!$L$12,4)</f>
        <v>0</v>
      </c>
      <c r="L99" s="250"/>
      <c r="M99" s="178"/>
      <c r="N99" s="171">
        <f t="shared" si="1"/>
        <v>0</v>
      </c>
    </row>
    <row r="100" spans="1:14" s="52" customFormat="1" x14ac:dyDescent="0.3">
      <c r="A100" s="29" t="str">
        <f>IF(L100&gt;0,COUNT($A$7:A99)+COUNT(DWV!$A$8:$A$300)+COUNT('Large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0" s="424"/>
      <c r="C100" s="425"/>
      <c r="D100" s="2" t="s">
        <v>5138</v>
      </c>
      <c r="E100" s="36">
        <v>22582925</v>
      </c>
      <c r="F100" s="66" t="s">
        <v>10954</v>
      </c>
      <c r="G100" s="2">
        <v>30</v>
      </c>
      <c r="H100" s="313" t="s">
        <v>6049</v>
      </c>
      <c r="I100" s="313"/>
      <c r="J100" s="35">
        <v>44</v>
      </c>
      <c r="K100" s="247">
        <f>ROUND(J100*Order_Quote!$L$12,4)</f>
        <v>0</v>
      </c>
      <c r="L100" s="250"/>
      <c r="M100" s="178"/>
      <c r="N100" s="171">
        <f t="shared" si="1"/>
        <v>0</v>
      </c>
    </row>
    <row r="101" spans="1:14" s="52" customFormat="1" x14ac:dyDescent="0.3">
      <c r="A101" s="29" t="str">
        <f>IF(L101&gt;0,COUNT($A$7:A100)+COUNT(DWV!$A$8:$A$300)+COUNT('Large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1" s="424"/>
      <c r="C101" s="425"/>
      <c r="D101" s="2" t="s">
        <v>5139</v>
      </c>
      <c r="E101" s="36">
        <v>22582933</v>
      </c>
      <c r="F101" s="66" t="s">
        <v>10955</v>
      </c>
      <c r="G101" s="2">
        <v>150</v>
      </c>
      <c r="H101" s="313" t="s">
        <v>6049</v>
      </c>
      <c r="I101" s="313"/>
      <c r="J101" s="35">
        <v>27.32</v>
      </c>
      <c r="K101" s="247">
        <f>ROUND(J101*Order_Quote!$L$12,4)</f>
        <v>0</v>
      </c>
      <c r="L101" s="250"/>
      <c r="M101" s="178"/>
      <c r="N101" s="171">
        <f t="shared" si="1"/>
        <v>0</v>
      </c>
    </row>
    <row r="102" spans="1:14" s="52" customFormat="1" x14ac:dyDescent="0.3">
      <c r="A102" s="29" t="str">
        <f>IF(L102&gt;0,COUNT($A$7:A101)+COUNT(DWV!$A$8:$A$300)+COUNT('Large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2" s="424"/>
      <c r="C102" s="425"/>
      <c r="D102" s="2" t="s">
        <v>5140</v>
      </c>
      <c r="E102" s="36">
        <v>22582941</v>
      </c>
      <c r="F102" s="66" t="s">
        <v>10956</v>
      </c>
      <c r="G102" s="2">
        <v>150</v>
      </c>
      <c r="H102" s="313" t="s">
        <v>6049</v>
      </c>
      <c r="I102" s="313"/>
      <c r="J102" s="35">
        <v>27.32</v>
      </c>
      <c r="K102" s="247">
        <f>ROUND(J102*Order_Quote!$L$12,4)</f>
        <v>0</v>
      </c>
      <c r="L102" s="250"/>
      <c r="M102" s="178"/>
      <c r="N102" s="171">
        <f t="shared" si="1"/>
        <v>0</v>
      </c>
    </row>
    <row r="103" spans="1:14" s="52" customFormat="1" x14ac:dyDescent="0.3">
      <c r="A103" s="29" t="str">
        <f>IF(L103&gt;0,COUNT($A$7:A102)+COUNT(DWV!$A$8:$A$300)+COUNT('Large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3" s="424"/>
      <c r="C103" s="425"/>
      <c r="D103" s="2" t="s">
        <v>5141</v>
      </c>
      <c r="E103" s="36">
        <v>22582950</v>
      </c>
      <c r="F103" s="66" t="s">
        <v>10957</v>
      </c>
      <c r="G103" s="2">
        <v>100</v>
      </c>
      <c r="H103" s="313" t="s">
        <v>6049</v>
      </c>
      <c r="I103" s="313"/>
      <c r="J103" s="35">
        <v>29.27</v>
      </c>
      <c r="K103" s="247">
        <f>ROUND(J103*Order_Quote!$L$12,4)</f>
        <v>0</v>
      </c>
      <c r="L103" s="250"/>
      <c r="M103" s="178"/>
      <c r="N103" s="171">
        <f t="shared" si="1"/>
        <v>0</v>
      </c>
    </row>
    <row r="104" spans="1:14" s="52" customFormat="1" x14ac:dyDescent="0.3">
      <c r="A104" s="29" t="str">
        <f>IF(L104&gt;0,COUNT($A$7:A103)+COUNT(DWV!$A$8:$A$300)+COUNT('Large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4" s="424"/>
      <c r="C104" s="425"/>
      <c r="D104" s="2" t="s">
        <v>5142</v>
      </c>
      <c r="E104" s="36">
        <v>22582968</v>
      </c>
      <c r="F104" s="66" t="s">
        <v>10958</v>
      </c>
      <c r="G104" s="2">
        <v>40</v>
      </c>
      <c r="H104" s="313" t="s">
        <v>6049</v>
      </c>
      <c r="I104" s="313"/>
      <c r="J104" s="35">
        <v>35.340000000000003</v>
      </c>
      <c r="K104" s="247">
        <f>ROUND(J104*Order_Quote!$L$12,4)</f>
        <v>0</v>
      </c>
      <c r="L104" s="250"/>
      <c r="M104" s="178"/>
      <c r="N104" s="171">
        <f t="shared" si="1"/>
        <v>0</v>
      </c>
    </row>
    <row r="105" spans="1:14" s="52" customFormat="1" x14ac:dyDescent="0.3">
      <c r="A105" s="29" t="str">
        <f>IF(L105&gt;0,COUNT($A$7:A104)+COUNT(DWV!$A$8:$A$300)+COUNT('Large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5" s="424"/>
      <c r="C105" s="425"/>
      <c r="D105" s="2" t="s">
        <v>5143</v>
      </c>
      <c r="E105" s="36">
        <v>22582976</v>
      </c>
      <c r="F105" s="66" t="s">
        <v>10959</v>
      </c>
      <c r="G105" s="2">
        <v>40</v>
      </c>
      <c r="H105" s="313" t="s">
        <v>6049</v>
      </c>
      <c r="I105" s="313"/>
      <c r="J105" s="35">
        <v>35.340000000000003</v>
      </c>
      <c r="K105" s="247">
        <f>ROUND(J105*Order_Quote!$L$12,4)</f>
        <v>0</v>
      </c>
      <c r="L105" s="250"/>
      <c r="M105" s="178"/>
      <c r="N105" s="171">
        <f t="shared" si="1"/>
        <v>0</v>
      </c>
    </row>
    <row r="106" spans="1:14" s="52" customFormat="1" x14ac:dyDescent="0.3">
      <c r="A106" s="29" t="str">
        <f>IF(L106&gt;0,COUNT($A$7:A105)+COUNT(DWV!$A$8:$A$300)+COUNT('Large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6" s="422"/>
      <c r="C106" s="423"/>
      <c r="D106" s="2" t="s">
        <v>5144</v>
      </c>
      <c r="E106" s="36">
        <v>22582984</v>
      </c>
      <c r="F106" s="66" t="s">
        <v>10960</v>
      </c>
      <c r="G106" s="2">
        <v>20</v>
      </c>
      <c r="H106" s="313" t="s">
        <v>6049</v>
      </c>
      <c r="I106" s="313"/>
      <c r="J106" s="35">
        <v>68.72</v>
      </c>
      <c r="K106" s="247">
        <f>ROUND(J106*Order_Quote!$L$12,4)</f>
        <v>0</v>
      </c>
      <c r="L106" s="250"/>
      <c r="M106" s="178"/>
      <c r="N106" s="171">
        <f t="shared" si="1"/>
        <v>0</v>
      </c>
    </row>
    <row r="107" spans="1:14" s="52" customFormat="1" x14ac:dyDescent="0.3">
      <c r="A107" s="29" t="str">
        <f>IF(L107&gt;0,COUNT($A$7:A106)+COUNT(DWV!$A$8:$A$300)+COUNT('Large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7" s="420"/>
      <c r="C107" s="421"/>
      <c r="D107" s="2" t="s">
        <v>5145</v>
      </c>
      <c r="E107" s="36">
        <v>22582992</v>
      </c>
      <c r="F107" s="66" t="s">
        <v>10961</v>
      </c>
      <c r="G107" s="2">
        <v>200</v>
      </c>
      <c r="H107" s="313" t="s">
        <v>6049</v>
      </c>
      <c r="I107" s="313"/>
      <c r="J107" s="35">
        <v>21.92</v>
      </c>
      <c r="K107" s="247">
        <f>ROUND(J107*Order_Quote!$L$12,4)</f>
        <v>0</v>
      </c>
      <c r="L107" s="250"/>
      <c r="M107" s="178"/>
      <c r="N107" s="171">
        <f t="shared" si="1"/>
        <v>0</v>
      </c>
    </row>
    <row r="108" spans="1:14" s="52" customFormat="1" x14ac:dyDescent="0.3">
      <c r="A108" s="29" t="str">
        <f>IF(L108&gt;0,COUNT($A$7:A107)+COUNT(DWV!$A$8:$A$300)+COUNT('Large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8" s="424"/>
      <c r="C108" s="425"/>
      <c r="D108" s="2" t="s">
        <v>5146</v>
      </c>
      <c r="E108" s="36">
        <v>22581104</v>
      </c>
      <c r="F108" s="66" t="s">
        <v>10962</v>
      </c>
      <c r="G108" s="2">
        <v>1</v>
      </c>
      <c r="H108" s="313" t="s">
        <v>6049</v>
      </c>
      <c r="I108" s="313"/>
      <c r="J108" s="35">
        <v>10.5</v>
      </c>
      <c r="K108" s="247">
        <f>ROUND(J108*Order_Quote!$L$12,4)</f>
        <v>0</v>
      </c>
      <c r="L108" s="250"/>
      <c r="M108" s="178"/>
      <c r="N108" s="171">
        <f t="shared" si="1"/>
        <v>0</v>
      </c>
    </row>
    <row r="109" spans="1:14" s="52" customFormat="1" x14ac:dyDescent="0.3">
      <c r="A109" s="29" t="str">
        <f>IF(L109&gt;0,COUNT($A$7:A108)+COUNT(DWV!$A$8:$A$300)+COUNT('Large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09" s="424"/>
      <c r="C109" s="425"/>
      <c r="D109" s="2" t="s">
        <v>5147</v>
      </c>
      <c r="E109" s="36">
        <v>22581112</v>
      </c>
      <c r="F109" s="66" t="s">
        <v>10963</v>
      </c>
      <c r="G109" s="2">
        <v>50</v>
      </c>
      <c r="H109" s="313" t="s">
        <v>6049</v>
      </c>
      <c r="I109" s="313"/>
      <c r="J109" s="35">
        <v>10.86</v>
      </c>
      <c r="K109" s="247">
        <f>ROUND(J109*Order_Quote!$L$12,4)</f>
        <v>0</v>
      </c>
      <c r="L109" s="250"/>
      <c r="M109" s="178"/>
      <c r="N109" s="171">
        <f t="shared" si="1"/>
        <v>0</v>
      </c>
    </row>
    <row r="110" spans="1:14" s="52" customFormat="1" x14ac:dyDescent="0.3">
      <c r="A110" s="29" t="str">
        <f>IF(L110&gt;0,COUNT($A$7:A109)+COUNT(DWV!$A$8:$A$300)+COUNT('Large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0" s="424"/>
      <c r="C110" s="425"/>
      <c r="D110" s="2" t="s">
        <v>5148</v>
      </c>
      <c r="E110" s="36">
        <v>22581120</v>
      </c>
      <c r="F110" s="66" t="s">
        <v>10964</v>
      </c>
      <c r="G110" s="2">
        <v>25</v>
      </c>
      <c r="H110" s="313" t="s">
        <v>6049</v>
      </c>
      <c r="I110" s="313"/>
      <c r="J110" s="35">
        <v>11.44</v>
      </c>
      <c r="K110" s="247">
        <f>ROUND(J110*Order_Quote!$L$12,4)</f>
        <v>0</v>
      </c>
      <c r="L110" s="250"/>
      <c r="M110" s="178"/>
      <c r="N110" s="171">
        <f t="shared" si="1"/>
        <v>0</v>
      </c>
    </row>
    <row r="111" spans="1:14" s="52" customFormat="1" x14ac:dyDescent="0.3">
      <c r="A111" s="29" t="str">
        <f>IF(L111&gt;0,COUNT($A$7:A110)+COUNT(DWV!$A$8:$A$300)+COUNT('Large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1" s="424"/>
      <c r="C111" s="425"/>
      <c r="D111" s="2" t="s">
        <v>5149</v>
      </c>
      <c r="E111" s="36">
        <v>22581139</v>
      </c>
      <c r="F111" s="66" t="s">
        <v>10965</v>
      </c>
      <c r="G111" s="2">
        <v>60</v>
      </c>
      <c r="H111" s="313" t="s">
        <v>6049</v>
      </c>
      <c r="I111" s="313"/>
      <c r="J111" s="35">
        <v>26.51</v>
      </c>
      <c r="K111" s="247">
        <f>ROUND(J111*Order_Quote!$L$12,4)</f>
        <v>0</v>
      </c>
      <c r="L111" s="250"/>
      <c r="M111" s="178"/>
      <c r="N111" s="171">
        <f t="shared" si="1"/>
        <v>0</v>
      </c>
    </row>
    <row r="112" spans="1:14" s="52" customFormat="1" x14ac:dyDescent="0.3">
      <c r="A112" s="29" t="str">
        <f>IF(L112&gt;0,COUNT($A$7:A111)+COUNT(DWV!$A$8:$A$300)+COUNT('Large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2" s="424"/>
      <c r="C112" s="425"/>
      <c r="D112" s="2" t="s">
        <v>5150</v>
      </c>
      <c r="E112" s="36">
        <v>22581147</v>
      </c>
      <c r="F112" s="66" t="s">
        <v>10966</v>
      </c>
      <c r="G112" s="2">
        <v>50</v>
      </c>
      <c r="H112" s="313" t="s">
        <v>6049</v>
      </c>
      <c r="I112" s="313"/>
      <c r="J112" s="35">
        <v>27.16</v>
      </c>
      <c r="K112" s="247">
        <f>ROUND(J112*Order_Quote!$L$12,4)</f>
        <v>0</v>
      </c>
      <c r="L112" s="250"/>
      <c r="M112" s="178"/>
      <c r="N112" s="171">
        <f t="shared" si="1"/>
        <v>0</v>
      </c>
    </row>
    <row r="113" spans="1:14" s="52" customFormat="1" x14ac:dyDescent="0.3">
      <c r="A113" s="29" t="str">
        <f>IF(L113&gt;0,COUNT($A$7:A112)+COUNT(DWV!$A$8:$A$300)+COUNT('Large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3" s="424"/>
      <c r="C113" s="425"/>
      <c r="D113" s="2" t="s">
        <v>5151</v>
      </c>
      <c r="E113" s="36">
        <v>22581155</v>
      </c>
      <c r="F113" s="66" t="s">
        <v>10967</v>
      </c>
      <c r="G113" s="2">
        <v>40</v>
      </c>
      <c r="H113" s="313" t="s">
        <v>6049</v>
      </c>
      <c r="I113" s="313"/>
      <c r="J113" s="35">
        <v>31.6</v>
      </c>
      <c r="K113" s="247">
        <f>ROUND(J113*Order_Quote!$L$12,4)</f>
        <v>0</v>
      </c>
      <c r="L113" s="250"/>
      <c r="M113" s="178"/>
      <c r="N113" s="171">
        <f t="shared" si="1"/>
        <v>0</v>
      </c>
    </row>
    <row r="114" spans="1:14" s="52" customFormat="1" x14ac:dyDescent="0.3">
      <c r="A114" s="29" t="str">
        <f>IF(L114&gt;0,COUNT($A$7:A113)+COUNT(DWV!$A$8:$A$300)+COUNT('Large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4" s="424"/>
      <c r="C114" s="425"/>
      <c r="D114" s="2" t="s">
        <v>5152</v>
      </c>
      <c r="E114" s="36">
        <v>22581163</v>
      </c>
      <c r="F114" s="66" t="s">
        <v>10968</v>
      </c>
      <c r="G114" s="2">
        <v>30</v>
      </c>
      <c r="H114" s="313" t="s">
        <v>6049</v>
      </c>
      <c r="I114" s="313"/>
      <c r="J114" s="35">
        <v>54.46</v>
      </c>
      <c r="K114" s="247">
        <f>ROUND(J114*Order_Quote!$L$12,4)</f>
        <v>0</v>
      </c>
      <c r="L114" s="250"/>
      <c r="M114" s="178"/>
      <c r="N114" s="171">
        <f t="shared" si="1"/>
        <v>0</v>
      </c>
    </row>
    <row r="115" spans="1:14" s="52" customFormat="1" x14ac:dyDescent="0.3">
      <c r="A115" s="29" t="str">
        <f>IF(L115&gt;0,COUNT($A$7:A114)+COUNT(DWV!$A$8:$A$300)+COUNT('Large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5" s="424"/>
      <c r="C115" s="425"/>
      <c r="D115" s="2" t="s">
        <v>5153</v>
      </c>
      <c r="E115" s="36">
        <v>22581171</v>
      </c>
      <c r="F115" s="66" t="s">
        <v>10969</v>
      </c>
      <c r="G115" s="2">
        <v>30</v>
      </c>
      <c r="H115" s="313" t="s">
        <v>6049</v>
      </c>
      <c r="I115" s="313"/>
      <c r="J115" s="35">
        <v>214.34</v>
      </c>
      <c r="K115" s="247">
        <f>ROUND(J115*Order_Quote!$L$12,4)</f>
        <v>0</v>
      </c>
      <c r="L115" s="250"/>
      <c r="M115" s="178"/>
      <c r="N115" s="171">
        <f t="shared" si="1"/>
        <v>0</v>
      </c>
    </row>
    <row r="116" spans="1:14" s="52" customFormat="1" x14ac:dyDescent="0.3">
      <c r="A116" s="29" t="str">
        <f>IF(L116&gt;0,COUNT($A$7:A115)+COUNT(DWV!$A$8:$A$300)+COUNT('Large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6" s="422"/>
      <c r="C116" s="423"/>
      <c r="D116" s="2" t="s">
        <v>5154</v>
      </c>
      <c r="E116" s="36">
        <v>22581180</v>
      </c>
      <c r="F116" s="66" t="s">
        <v>10970</v>
      </c>
      <c r="G116" s="2">
        <v>20</v>
      </c>
      <c r="H116" s="313" t="s">
        <v>6049</v>
      </c>
      <c r="I116" s="313"/>
      <c r="J116" s="35">
        <v>356.76</v>
      </c>
      <c r="K116" s="247">
        <f>ROUND(J116*Order_Quote!$L$12,4)</f>
        <v>0</v>
      </c>
      <c r="L116" s="250"/>
      <c r="M116" s="178"/>
      <c r="N116" s="171">
        <f t="shared" si="1"/>
        <v>0</v>
      </c>
    </row>
    <row r="117" spans="1:14" s="52" customFormat="1" x14ac:dyDescent="0.3">
      <c r="A117" s="29" t="str">
        <f>IF(L117&gt;0,COUNT($A$7:A116)+COUNT(DWV!$A$8:$A$300)+COUNT('Large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7" s="420"/>
      <c r="C117" s="421"/>
      <c r="D117" s="2" t="s">
        <v>5155</v>
      </c>
      <c r="E117" s="36">
        <v>22581198</v>
      </c>
      <c r="F117" s="66" t="s">
        <v>10971</v>
      </c>
      <c r="G117" s="2">
        <v>100</v>
      </c>
      <c r="H117" s="313" t="s">
        <v>6049</v>
      </c>
      <c r="I117" s="313"/>
      <c r="J117" s="35">
        <v>8.67</v>
      </c>
      <c r="K117" s="247">
        <f>ROUND(J117*Order_Quote!$L$12,4)</f>
        <v>0</v>
      </c>
      <c r="L117" s="250"/>
      <c r="M117" s="178"/>
      <c r="N117" s="171">
        <f t="shared" si="1"/>
        <v>0</v>
      </c>
    </row>
    <row r="118" spans="1:14" s="52" customFormat="1" x14ac:dyDescent="0.3">
      <c r="A118" s="29" t="str">
        <f>IF(L118&gt;0,COUNT($A$7:A117)+COUNT(DWV!$A$8:$A$300)+COUNT('Large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8" s="424"/>
      <c r="C118" s="425"/>
      <c r="D118" s="2" t="s">
        <v>5156</v>
      </c>
      <c r="E118" s="36">
        <v>22583000</v>
      </c>
      <c r="F118" s="66" t="s">
        <v>10972</v>
      </c>
      <c r="G118" s="2">
        <v>50</v>
      </c>
      <c r="H118" s="313" t="s">
        <v>6049</v>
      </c>
      <c r="I118" s="313"/>
      <c r="J118" s="35">
        <v>10.58</v>
      </c>
      <c r="K118" s="247">
        <f>ROUND(J118*Order_Quote!$L$12,4)</f>
        <v>0</v>
      </c>
      <c r="L118" s="250"/>
      <c r="M118" s="178"/>
      <c r="N118" s="171">
        <f t="shared" si="1"/>
        <v>0</v>
      </c>
    </row>
    <row r="119" spans="1:14" s="52" customFormat="1" x14ac:dyDescent="0.3">
      <c r="A119" s="29" t="str">
        <f>IF(L119&gt;0,COUNT($A$7:A118)+COUNT(DWV!$A$8:$A$300)+COUNT('Large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19" s="424"/>
      <c r="C119" s="425"/>
      <c r="D119" s="2" t="s">
        <v>5157</v>
      </c>
      <c r="E119" s="36">
        <v>22583018</v>
      </c>
      <c r="F119" s="66" t="s">
        <v>10973</v>
      </c>
      <c r="G119" s="2">
        <v>25</v>
      </c>
      <c r="H119" s="313" t="s">
        <v>6049</v>
      </c>
      <c r="I119" s="313"/>
      <c r="J119" s="35">
        <v>17.829999999999998</v>
      </c>
      <c r="K119" s="247">
        <f>ROUND(J119*Order_Quote!$L$12,4)</f>
        <v>0</v>
      </c>
      <c r="L119" s="250"/>
      <c r="M119" s="178"/>
      <c r="N119" s="171">
        <f t="shared" si="1"/>
        <v>0</v>
      </c>
    </row>
    <row r="120" spans="1:14" s="52" customFormat="1" x14ac:dyDescent="0.3">
      <c r="A120" s="29" t="str">
        <f>IF(L120&gt;0,COUNT($A$7:A119)+COUNT(DWV!$A$8:$A$300)+COUNT('Large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0" s="424"/>
      <c r="C120" s="425"/>
      <c r="D120" s="2" t="s">
        <v>5158</v>
      </c>
      <c r="E120" s="36">
        <v>22583026</v>
      </c>
      <c r="F120" s="66" t="s">
        <v>10974</v>
      </c>
      <c r="G120" s="2">
        <v>25</v>
      </c>
      <c r="H120" s="313" t="s">
        <v>6049</v>
      </c>
      <c r="I120" s="313"/>
      <c r="J120" s="35">
        <v>26.28</v>
      </c>
      <c r="K120" s="247">
        <f>ROUND(J120*Order_Quote!$L$12,4)</f>
        <v>0</v>
      </c>
      <c r="L120" s="250"/>
      <c r="M120" s="178"/>
      <c r="N120" s="171">
        <f t="shared" si="1"/>
        <v>0</v>
      </c>
    </row>
    <row r="121" spans="1:14" s="52" customFormat="1" x14ac:dyDescent="0.3">
      <c r="A121" s="29" t="str">
        <f>IF(L121&gt;0,COUNT($A$7:A120)+COUNT(DWV!$A$8:$A$300)+COUNT('Large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1" s="422"/>
      <c r="C121" s="423"/>
      <c r="D121" s="2" t="s">
        <v>5159</v>
      </c>
      <c r="E121" s="36">
        <v>22583034</v>
      </c>
      <c r="F121" s="66" t="s">
        <v>10975</v>
      </c>
      <c r="G121" s="2">
        <v>40</v>
      </c>
      <c r="H121" s="313" t="s">
        <v>6049</v>
      </c>
      <c r="I121" s="313"/>
      <c r="J121" s="35">
        <v>35.520000000000003</v>
      </c>
      <c r="K121" s="247">
        <f>ROUND(J121*Order_Quote!$L$12,4)</f>
        <v>0</v>
      </c>
      <c r="L121" s="250"/>
      <c r="M121" s="178"/>
      <c r="N121" s="171">
        <f t="shared" si="1"/>
        <v>0</v>
      </c>
    </row>
    <row r="122" spans="1:14" s="52" customFormat="1" x14ac:dyDescent="0.3">
      <c r="A122" s="29" t="str">
        <f>IF(L122&gt;0,COUNT($A$7:A121)+COUNT(DWV!$A$8:$A$300)+COUNT('Large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2" s="420"/>
      <c r="C122" s="421"/>
      <c r="D122" s="2" t="s">
        <v>5160</v>
      </c>
      <c r="E122" s="36">
        <v>22583042</v>
      </c>
      <c r="F122" s="66" t="s">
        <v>10976</v>
      </c>
      <c r="G122" s="2">
        <v>1</v>
      </c>
      <c r="H122" s="313" t="s">
        <v>6049</v>
      </c>
      <c r="I122" s="313"/>
      <c r="J122" s="35">
        <v>14.05</v>
      </c>
      <c r="K122" s="247">
        <f>ROUND(J122*Order_Quote!$L$12,4)</f>
        <v>0</v>
      </c>
      <c r="L122" s="250"/>
      <c r="M122" s="178"/>
      <c r="N122" s="171">
        <f t="shared" si="1"/>
        <v>0</v>
      </c>
    </row>
    <row r="123" spans="1:14" s="52" customFormat="1" x14ac:dyDescent="0.3">
      <c r="A123" s="29" t="str">
        <f>IF(L123&gt;0,COUNT($A$7:A122)+COUNT(DWV!$A$8:$A$300)+COUNT('Large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3" s="424"/>
      <c r="C123" s="425"/>
      <c r="D123" s="2" t="s">
        <v>5161</v>
      </c>
      <c r="E123" s="36">
        <v>22583050</v>
      </c>
      <c r="F123" s="66" t="s">
        <v>10977</v>
      </c>
      <c r="G123" s="2">
        <v>1</v>
      </c>
      <c r="H123" s="313" t="s">
        <v>6049</v>
      </c>
      <c r="I123" s="313"/>
      <c r="J123" s="35">
        <v>10.5</v>
      </c>
      <c r="K123" s="247">
        <f>ROUND(J123*Order_Quote!$L$12,4)</f>
        <v>0</v>
      </c>
      <c r="L123" s="250"/>
      <c r="M123" s="178"/>
      <c r="N123" s="171">
        <f t="shared" si="1"/>
        <v>0</v>
      </c>
    </row>
    <row r="124" spans="1:14" s="52" customFormat="1" x14ac:dyDescent="0.3">
      <c r="A124" s="29" t="str">
        <f>IF(L124&gt;0,COUNT($A$7:A123)+COUNT(DWV!$A$8:$A$300)+COUNT('Large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4" s="424"/>
      <c r="C124" s="425"/>
      <c r="D124" s="2" t="s">
        <v>5162</v>
      </c>
      <c r="E124" s="36">
        <v>22583069</v>
      </c>
      <c r="F124" s="66" t="s">
        <v>10978</v>
      </c>
      <c r="G124" s="2">
        <v>200</v>
      </c>
      <c r="H124" s="313" t="s">
        <v>6049</v>
      </c>
      <c r="I124" s="313"/>
      <c r="J124" s="35">
        <v>7.16</v>
      </c>
      <c r="K124" s="247">
        <f>ROUND(J124*Order_Quote!$L$12,4)</f>
        <v>0</v>
      </c>
      <c r="L124" s="250"/>
      <c r="M124" s="178"/>
      <c r="N124" s="171">
        <f t="shared" si="1"/>
        <v>0</v>
      </c>
    </row>
    <row r="125" spans="1:14" s="52" customFormat="1" x14ac:dyDescent="0.3">
      <c r="A125" s="29" t="str">
        <f>IF(L125&gt;0,COUNT($A$7:A124)+COUNT(DWV!$A$8:$A$300)+COUNT('Large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5" s="424"/>
      <c r="C125" s="425"/>
      <c r="D125" s="2" t="s">
        <v>5163</v>
      </c>
      <c r="E125" s="36">
        <v>22583077</v>
      </c>
      <c r="F125" s="66" t="s">
        <v>10979</v>
      </c>
      <c r="G125" s="2">
        <v>80</v>
      </c>
      <c r="H125" s="313" t="s">
        <v>6049</v>
      </c>
      <c r="I125" s="313"/>
      <c r="J125" s="35">
        <v>11.13</v>
      </c>
      <c r="K125" s="247">
        <f>ROUND(J125*Order_Quote!$L$12,4)</f>
        <v>0</v>
      </c>
      <c r="L125" s="250"/>
      <c r="M125" s="178"/>
      <c r="N125" s="171">
        <f t="shared" si="1"/>
        <v>0</v>
      </c>
    </row>
    <row r="126" spans="1:14" s="52" customFormat="1" x14ac:dyDescent="0.3">
      <c r="A126" s="29" t="str">
        <f>IF(L126&gt;0,COUNT($A$7:A125)+COUNT(DWV!$A$8:$A$300)+COUNT('Large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6" s="424"/>
      <c r="C126" s="425"/>
      <c r="D126" s="2" t="s">
        <v>5164</v>
      </c>
      <c r="E126" s="36">
        <v>22583085</v>
      </c>
      <c r="F126" s="66" t="s">
        <v>10980</v>
      </c>
      <c r="G126" s="2">
        <v>80</v>
      </c>
      <c r="H126" s="313" t="s">
        <v>6049</v>
      </c>
      <c r="I126" s="313"/>
      <c r="J126" s="35">
        <v>11.13</v>
      </c>
      <c r="K126" s="247">
        <f>ROUND(J126*Order_Quote!$L$12,4)</f>
        <v>0</v>
      </c>
      <c r="L126" s="250"/>
      <c r="M126" s="178"/>
      <c r="N126" s="171">
        <f t="shared" si="1"/>
        <v>0</v>
      </c>
    </row>
    <row r="127" spans="1:14" s="52" customFormat="1" x14ac:dyDescent="0.3">
      <c r="A127" s="29" t="str">
        <f>IF(L127&gt;0,COUNT($A$7:A126)+COUNT(DWV!$A$8:$A$300)+COUNT('Large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7" s="424"/>
      <c r="C127" s="425"/>
      <c r="D127" s="2" t="s">
        <v>5165</v>
      </c>
      <c r="E127" s="36">
        <v>22583093</v>
      </c>
      <c r="F127" s="66" t="s">
        <v>10981</v>
      </c>
      <c r="G127" s="2">
        <v>80</v>
      </c>
      <c r="H127" s="313" t="s">
        <v>6049</v>
      </c>
      <c r="I127" s="313"/>
      <c r="J127" s="35">
        <v>29.54</v>
      </c>
      <c r="K127" s="247">
        <f>ROUND(J127*Order_Quote!$L$12,4)</f>
        <v>0</v>
      </c>
      <c r="L127" s="250"/>
      <c r="M127" s="178"/>
      <c r="N127" s="171">
        <f t="shared" si="1"/>
        <v>0</v>
      </c>
    </row>
    <row r="128" spans="1:14" s="52" customFormat="1" x14ac:dyDescent="0.3">
      <c r="A128" s="29" t="str">
        <f>IF(L128&gt;0,COUNT($A$7:A127)+COUNT(DWV!$A$8:$A$300)+COUNT('Large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8" s="424"/>
      <c r="C128" s="425"/>
      <c r="D128" s="2" t="s">
        <v>5166</v>
      </c>
      <c r="E128" s="36">
        <v>22583107</v>
      </c>
      <c r="F128" s="66" t="s">
        <v>10982</v>
      </c>
      <c r="G128" s="2">
        <v>80</v>
      </c>
      <c r="H128" s="313" t="s">
        <v>6049</v>
      </c>
      <c r="I128" s="313"/>
      <c r="J128" s="35">
        <v>29.54</v>
      </c>
      <c r="K128" s="247">
        <f>ROUND(J128*Order_Quote!$L$12,4)</f>
        <v>0</v>
      </c>
      <c r="L128" s="250"/>
      <c r="M128" s="178"/>
      <c r="N128" s="171">
        <f t="shared" si="1"/>
        <v>0</v>
      </c>
    </row>
    <row r="129" spans="1:14" s="52" customFormat="1" x14ac:dyDescent="0.3">
      <c r="A129" s="29" t="str">
        <f>IF(L129&gt;0,COUNT($A$7:A128)+COUNT(DWV!$A$8:$A$300)+COUNT('Large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29" s="424"/>
      <c r="C129" s="425"/>
      <c r="D129" s="2" t="s">
        <v>5167</v>
      </c>
      <c r="E129" s="36">
        <v>22583115</v>
      </c>
      <c r="F129" s="66" t="s">
        <v>10983</v>
      </c>
      <c r="G129" s="2">
        <v>80</v>
      </c>
      <c r="H129" s="313" t="s">
        <v>6049</v>
      </c>
      <c r="I129" s="313"/>
      <c r="J129" s="35">
        <v>29.54</v>
      </c>
      <c r="K129" s="247">
        <f>ROUND(J129*Order_Quote!$L$12,4)</f>
        <v>0</v>
      </c>
      <c r="L129" s="250"/>
      <c r="M129" s="178"/>
      <c r="N129" s="171">
        <f t="shared" si="1"/>
        <v>0</v>
      </c>
    </row>
    <row r="130" spans="1:14" s="52" customFormat="1" x14ac:dyDescent="0.3">
      <c r="A130" s="29" t="str">
        <f>IF(L130&gt;0,COUNT($A$7:A129)+COUNT(DWV!$A$8:$A$300)+COUNT('Large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0" s="424"/>
      <c r="C130" s="425"/>
      <c r="D130" s="2" t="s">
        <v>5168</v>
      </c>
      <c r="E130" s="36">
        <v>22583123</v>
      </c>
      <c r="F130" s="66" t="s">
        <v>10984</v>
      </c>
      <c r="G130" s="2">
        <v>40</v>
      </c>
      <c r="H130" s="313" t="s">
        <v>6049</v>
      </c>
      <c r="I130" s="313"/>
      <c r="J130" s="35">
        <v>33.4</v>
      </c>
      <c r="K130" s="247">
        <f>ROUND(J130*Order_Quote!$L$12,4)</f>
        <v>0</v>
      </c>
      <c r="L130" s="250"/>
      <c r="M130" s="178"/>
      <c r="N130" s="171">
        <f t="shared" si="1"/>
        <v>0</v>
      </c>
    </row>
    <row r="131" spans="1:14" s="52" customFormat="1" x14ac:dyDescent="0.3">
      <c r="A131" s="29" t="str">
        <f>IF(L131&gt;0,COUNT($A$7:A130)+COUNT(DWV!$A$8:$A$300)+COUNT('Large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1" s="424"/>
      <c r="C131" s="425"/>
      <c r="D131" s="2" t="s">
        <v>5169</v>
      </c>
      <c r="E131" s="36">
        <v>22583131</v>
      </c>
      <c r="F131" s="66" t="s">
        <v>10985</v>
      </c>
      <c r="G131" s="2">
        <v>40</v>
      </c>
      <c r="H131" s="313" t="s">
        <v>6049</v>
      </c>
      <c r="I131" s="313"/>
      <c r="J131" s="35">
        <v>33.4</v>
      </c>
      <c r="K131" s="247">
        <f>ROUND(J131*Order_Quote!$L$12,4)</f>
        <v>0</v>
      </c>
      <c r="L131" s="250"/>
      <c r="M131" s="178"/>
      <c r="N131" s="171">
        <f t="shared" si="1"/>
        <v>0</v>
      </c>
    </row>
    <row r="132" spans="1:14" s="52" customFormat="1" x14ac:dyDescent="0.3">
      <c r="A132" s="29" t="str">
        <f>IF(L132&gt;0,COUNT($A$7:A131)+COUNT(DWV!$A$8:$A$300)+COUNT('Large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2" s="424"/>
      <c r="C132" s="425"/>
      <c r="D132" s="2" t="s">
        <v>5170</v>
      </c>
      <c r="E132" s="36">
        <v>22583140</v>
      </c>
      <c r="F132" s="66" t="s">
        <v>10986</v>
      </c>
      <c r="G132" s="2">
        <v>40</v>
      </c>
      <c r="H132" s="313" t="s">
        <v>6049</v>
      </c>
      <c r="I132" s="313"/>
      <c r="J132" s="35">
        <v>33.4</v>
      </c>
      <c r="K132" s="247">
        <f>ROUND(J132*Order_Quote!$L$12,4)</f>
        <v>0</v>
      </c>
      <c r="L132" s="250"/>
      <c r="M132" s="178"/>
      <c r="N132" s="171">
        <f t="shared" si="1"/>
        <v>0</v>
      </c>
    </row>
    <row r="133" spans="1:14" s="52" customFormat="1" x14ac:dyDescent="0.3">
      <c r="A133" s="29" t="str">
        <f>IF(L133&gt;0,COUNT($A$7:A132)+COUNT(DWV!$A$8:$A$300)+COUNT('Large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3" s="424"/>
      <c r="C133" s="425"/>
      <c r="D133" s="2" t="s">
        <v>5171</v>
      </c>
      <c r="E133" s="36">
        <v>22583158</v>
      </c>
      <c r="F133" s="66" t="s">
        <v>10987</v>
      </c>
      <c r="G133" s="2">
        <v>40</v>
      </c>
      <c r="H133" s="313" t="s">
        <v>6049</v>
      </c>
      <c r="I133" s="313"/>
      <c r="J133" s="35">
        <v>33.4</v>
      </c>
      <c r="K133" s="247">
        <f>ROUND(J133*Order_Quote!$L$12,4)</f>
        <v>0</v>
      </c>
      <c r="L133" s="250"/>
      <c r="M133" s="178"/>
      <c r="N133" s="171">
        <f t="shared" si="1"/>
        <v>0</v>
      </c>
    </row>
    <row r="134" spans="1:14" s="52" customFormat="1" x14ac:dyDescent="0.3">
      <c r="A134" s="29" t="str">
        <f>IF(L134&gt;0,COUNT($A$7:A133)+COUNT(DWV!$A$8:$A$300)+COUNT('Large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4" s="424"/>
      <c r="C134" s="425"/>
      <c r="D134" s="2" t="s">
        <v>5172</v>
      </c>
      <c r="E134" s="36">
        <v>22583166</v>
      </c>
      <c r="F134" s="66" t="s">
        <v>10988</v>
      </c>
      <c r="G134" s="2">
        <v>40</v>
      </c>
      <c r="H134" s="313" t="s">
        <v>6049</v>
      </c>
      <c r="I134" s="313"/>
      <c r="J134" s="35">
        <v>43.11</v>
      </c>
      <c r="K134" s="247">
        <f>ROUND(J134*Order_Quote!$L$12,4)</f>
        <v>0</v>
      </c>
      <c r="L134" s="250"/>
      <c r="M134" s="178"/>
      <c r="N134" s="171">
        <f t="shared" si="1"/>
        <v>0</v>
      </c>
    </row>
    <row r="135" spans="1:14" s="52" customFormat="1" x14ac:dyDescent="0.3">
      <c r="A135" s="29" t="str">
        <f>IF(L135&gt;0,COUNT($A$7:A134)+COUNT(DWV!$A$8:$A$300)+COUNT('Large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5" s="424"/>
      <c r="C135" s="425"/>
      <c r="D135" s="2" t="s">
        <v>5173</v>
      </c>
      <c r="E135" s="36">
        <v>22583174</v>
      </c>
      <c r="F135" s="66" t="s">
        <v>10989</v>
      </c>
      <c r="G135" s="2">
        <v>40</v>
      </c>
      <c r="H135" s="313" t="s">
        <v>6049</v>
      </c>
      <c r="I135" s="313"/>
      <c r="J135" s="35">
        <v>43.11</v>
      </c>
      <c r="K135" s="247">
        <f>ROUND(J135*Order_Quote!$L$12,4)</f>
        <v>0</v>
      </c>
      <c r="L135" s="250"/>
      <c r="M135" s="178"/>
      <c r="N135" s="171">
        <f t="shared" si="1"/>
        <v>0</v>
      </c>
    </row>
    <row r="136" spans="1:14" s="52" customFormat="1" x14ac:dyDescent="0.3">
      <c r="A136" s="29" t="str">
        <f>IF(L136&gt;0,COUNT($A$7:A135)+COUNT(DWV!$A$8:$A$300)+COUNT('Large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6" s="424"/>
      <c r="C136" s="425"/>
      <c r="D136" s="2" t="s">
        <v>5174</v>
      </c>
      <c r="E136" s="36">
        <v>22583182</v>
      </c>
      <c r="F136" s="66" t="s">
        <v>10990</v>
      </c>
      <c r="G136" s="2">
        <v>40</v>
      </c>
      <c r="H136" s="313" t="s">
        <v>6049</v>
      </c>
      <c r="I136" s="313"/>
      <c r="J136" s="35">
        <v>43.11</v>
      </c>
      <c r="K136" s="247">
        <f>ROUND(J136*Order_Quote!$L$12,4)</f>
        <v>0</v>
      </c>
      <c r="L136" s="250"/>
      <c r="M136" s="178"/>
      <c r="N136" s="171">
        <f t="shared" ref="N136:N199" si="2">L136/G136</f>
        <v>0</v>
      </c>
    </row>
    <row r="137" spans="1:14" s="52" customFormat="1" x14ac:dyDescent="0.3">
      <c r="A137" s="29" t="str">
        <f>IF(L137&gt;0,COUNT($A$7:A136)+COUNT(DWV!$A$8:$A$300)+COUNT('Large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7" s="424"/>
      <c r="C137" s="425"/>
      <c r="D137" s="2" t="s">
        <v>5175</v>
      </c>
      <c r="E137" s="36">
        <v>22583190</v>
      </c>
      <c r="F137" s="66" t="s">
        <v>10991</v>
      </c>
      <c r="G137" s="2">
        <v>40</v>
      </c>
      <c r="H137" s="313" t="s">
        <v>6049</v>
      </c>
      <c r="I137" s="313"/>
      <c r="J137" s="35">
        <v>43.11</v>
      </c>
      <c r="K137" s="247">
        <f>ROUND(J137*Order_Quote!$L$12,4)</f>
        <v>0</v>
      </c>
      <c r="L137" s="250"/>
      <c r="M137" s="178"/>
      <c r="N137" s="171">
        <f t="shared" si="2"/>
        <v>0</v>
      </c>
    </row>
    <row r="138" spans="1:14" s="52" customFormat="1" x14ac:dyDescent="0.3">
      <c r="A138" s="29" t="str">
        <f>IF(L138&gt;0,COUNT($A$7:A137)+COUNT(DWV!$A$8:$A$300)+COUNT('Large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8" s="424"/>
      <c r="C138" s="425"/>
      <c r="D138" s="2" t="s">
        <v>5176</v>
      </c>
      <c r="E138" s="36">
        <v>22583204</v>
      </c>
      <c r="F138" s="66" t="s">
        <v>10992</v>
      </c>
      <c r="G138" s="2">
        <v>40</v>
      </c>
      <c r="H138" s="313" t="s">
        <v>6049</v>
      </c>
      <c r="I138" s="313"/>
      <c r="J138" s="35">
        <v>43.11</v>
      </c>
      <c r="K138" s="247">
        <f>ROUND(J138*Order_Quote!$L$12,4)</f>
        <v>0</v>
      </c>
      <c r="L138" s="250"/>
      <c r="M138" s="178"/>
      <c r="N138" s="171">
        <f t="shared" si="2"/>
        <v>0</v>
      </c>
    </row>
    <row r="139" spans="1:14" s="52" customFormat="1" x14ac:dyDescent="0.3">
      <c r="A139" s="29" t="str">
        <f>IF(L139&gt;0,COUNT($A$7:A138)+COUNT(DWV!$A$8:$A$300)+COUNT('Large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39" s="424"/>
      <c r="C139" s="425"/>
      <c r="D139" s="2" t="s">
        <v>5177</v>
      </c>
      <c r="E139" s="36">
        <v>22583212</v>
      </c>
      <c r="F139" s="66" t="s">
        <v>10993</v>
      </c>
      <c r="G139" s="2">
        <v>40</v>
      </c>
      <c r="H139" s="313" t="s">
        <v>6049</v>
      </c>
      <c r="I139" s="313"/>
      <c r="J139" s="35">
        <v>52.49</v>
      </c>
      <c r="K139" s="247">
        <f>ROUND(J139*Order_Quote!$L$12,4)</f>
        <v>0</v>
      </c>
      <c r="L139" s="250"/>
      <c r="M139" s="178"/>
      <c r="N139" s="171">
        <f t="shared" si="2"/>
        <v>0</v>
      </c>
    </row>
    <row r="140" spans="1:14" s="52" customFormat="1" x14ac:dyDescent="0.3">
      <c r="A140" s="29" t="str">
        <f>IF(L140&gt;0,COUNT($A$7:A139)+COUNT(DWV!$A$8:$A$300)+COUNT('Large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0" s="424"/>
      <c r="C140" s="425"/>
      <c r="D140" s="2" t="s">
        <v>5178</v>
      </c>
      <c r="E140" s="36">
        <v>22583220</v>
      </c>
      <c r="F140" s="66" t="s">
        <v>10994</v>
      </c>
      <c r="G140" s="2">
        <v>50</v>
      </c>
      <c r="H140" s="313" t="s">
        <v>6049</v>
      </c>
      <c r="I140" s="313"/>
      <c r="J140" s="35">
        <v>52.49</v>
      </c>
      <c r="K140" s="247">
        <f>ROUND(J140*Order_Quote!$L$12,4)</f>
        <v>0</v>
      </c>
      <c r="L140" s="250"/>
      <c r="M140" s="178"/>
      <c r="N140" s="171">
        <f t="shared" si="2"/>
        <v>0</v>
      </c>
    </row>
    <row r="141" spans="1:14" s="52" customFormat="1" x14ac:dyDescent="0.3">
      <c r="A141" s="29" t="str">
        <f>IF(L141&gt;0,COUNT($A$7:A140)+COUNT(DWV!$A$8:$A$300)+COUNT('Large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1" s="424"/>
      <c r="C141" s="425"/>
      <c r="D141" s="2" t="s">
        <v>5179</v>
      </c>
      <c r="E141" s="36">
        <v>22583239</v>
      </c>
      <c r="F141" s="66" t="s">
        <v>10995</v>
      </c>
      <c r="G141" s="2">
        <v>25</v>
      </c>
      <c r="H141" s="313" t="s">
        <v>6049</v>
      </c>
      <c r="I141" s="313"/>
      <c r="J141" s="35">
        <v>79.98</v>
      </c>
      <c r="K141" s="247">
        <f>ROUND(J141*Order_Quote!$L$12,4)</f>
        <v>0</v>
      </c>
      <c r="L141" s="250"/>
      <c r="M141" s="178"/>
      <c r="N141" s="171">
        <f t="shared" si="2"/>
        <v>0</v>
      </c>
    </row>
    <row r="142" spans="1:14" s="52" customFormat="1" x14ac:dyDescent="0.3">
      <c r="A142" s="29" t="str">
        <f>IF(L142&gt;0,COUNT($A$7:A141)+COUNT(DWV!$A$8:$A$300)+COUNT('Large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2" s="424"/>
      <c r="C142" s="425"/>
      <c r="D142" s="2" t="s">
        <v>5180</v>
      </c>
      <c r="E142" s="36">
        <v>22583247</v>
      </c>
      <c r="F142" s="66" t="s">
        <v>10996</v>
      </c>
      <c r="G142" s="2">
        <v>35</v>
      </c>
      <c r="H142" s="313" t="s">
        <v>6049</v>
      </c>
      <c r="I142" s="313"/>
      <c r="J142" s="35">
        <v>79.98</v>
      </c>
      <c r="K142" s="247">
        <f>ROUND(J142*Order_Quote!$L$12,4)</f>
        <v>0</v>
      </c>
      <c r="L142" s="250"/>
      <c r="M142" s="178"/>
      <c r="N142" s="171">
        <f t="shared" si="2"/>
        <v>0</v>
      </c>
    </row>
    <row r="143" spans="1:14" s="52" customFormat="1" x14ac:dyDescent="0.3">
      <c r="A143" s="29" t="str">
        <f>IF(L143&gt;0,COUNT($A$7:A142)+COUNT(DWV!$A$8:$A$300)+COUNT('Large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3" s="424"/>
      <c r="C143" s="425"/>
      <c r="D143" s="2" t="s">
        <v>5181</v>
      </c>
      <c r="E143" s="36">
        <v>22583255</v>
      </c>
      <c r="F143" s="66" t="s">
        <v>10997</v>
      </c>
      <c r="G143" s="2">
        <v>25</v>
      </c>
      <c r="H143" s="313" t="s">
        <v>6049</v>
      </c>
      <c r="I143" s="313"/>
      <c r="J143" s="35">
        <v>88.43</v>
      </c>
      <c r="K143" s="247">
        <f>ROUND(J143*Order_Quote!$L$12,4)</f>
        <v>0</v>
      </c>
      <c r="L143" s="250"/>
      <c r="M143" s="178"/>
      <c r="N143" s="171">
        <f t="shared" si="2"/>
        <v>0</v>
      </c>
    </row>
    <row r="144" spans="1:14" s="52" customFormat="1" x14ac:dyDescent="0.3">
      <c r="A144" s="29" t="str">
        <f>IF(L144&gt;0,COUNT($A$7:A143)+COUNT(DWV!$A$8:$A$300)+COUNT('Large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4" s="424"/>
      <c r="C144" s="425"/>
      <c r="D144" s="2" t="s">
        <v>5182</v>
      </c>
      <c r="E144" s="36">
        <v>22583263</v>
      </c>
      <c r="F144" s="66" t="s">
        <v>10998</v>
      </c>
      <c r="G144" s="2">
        <v>25</v>
      </c>
      <c r="H144" s="313" t="s">
        <v>6049</v>
      </c>
      <c r="I144" s="313"/>
      <c r="J144" s="35">
        <v>88.43</v>
      </c>
      <c r="K144" s="247">
        <f>ROUND(J144*Order_Quote!$L$12,4)</f>
        <v>0</v>
      </c>
      <c r="L144" s="250"/>
      <c r="M144" s="178"/>
      <c r="N144" s="171">
        <f t="shared" si="2"/>
        <v>0</v>
      </c>
    </row>
    <row r="145" spans="1:16" s="52" customFormat="1" x14ac:dyDescent="0.3">
      <c r="A145" s="29" t="str">
        <f>IF(L145&gt;0,COUNT($A$7:A144)+COUNT(DWV!$A$8:$A$300)+COUNT('Large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5" s="422"/>
      <c r="C145" s="423"/>
      <c r="D145" s="2" t="s">
        <v>5183</v>
      </c>
      <c r="E145" s="36">
        <v>22583271</v>
      </c>
      <c r="F145" s="66" t="s">
        <v>10999</v>
      </c>
      <c r="G145" s="2">
        <v>10</v>
      </c>
      <c r="H145" s="313" t="s">
        <v>6049</v>
      </c>
      <c r="I145" s="313"/>
      <c r="J145" s="35">
        <v>188.4</v>
      </c>
      <c r="K145" s="247">
        <f>ROUND(J145*Order_Quote!$L$12,4)</f>
        <v>0</v>
      </c>
      <c r="L145" s="250"/>
      <c r="M145" s="178"/>
      <c r="N145" s="171">
        <f t="shared" si="2"/>
        <v>0</v>
      </c>
    </row>
    <row r="146" spans="1:16" x14ac:dyDescent="0.3">
      <c r="A146" s="29" t="str">
        <f>IF(L146&gt;0,COUNT($A$7:A145)+COUNT(DWV!$A$8:$A$300)+COUNT('Large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6" s="420"/>
      <c r="C146" s="421"/>
      <c r="D146" s="2" t="s">
        <v>5184</v>
      </c>
      <c r="E146" s="36">
        <v>22583280</v>
      </c>
      <c r="F146" s="66" t="s">
        <v>11000</v>
      </c>
      <c r="G146" s="2">
        <v>500</v>
      </c>
      <c r="H146" s="313" t="s">
        <v>6049</v>
      </c>
      <c r="I146" s="313"/>
      <c r="J146" s="35">
        <v>15.09</v>
      </c>
      <c r="K146" s="247">
        <f>ROUND(J146*Order_Quote!$L$12,4)</f>
        <v>0</v>
      </c>
      <c r="L146" s="250"/>
      <c r="M146" s="178"/>
      <c r="N146" s="171">
        <f t="shared" si="2"/>
        <v>0</v>
      </c>
      <c r="O146" s="52"/>
      <c r="P146" s="52"/>
    </row>
    <row r="147" spans="1:16" x14ac:dyDescent="0.3">
      <c r="A147" s="29" t="str">
        <f>IF(L147&gt;0,COUNT($A$7:A146)+COUNT(DWV!$A$8:$A$300)+COUNT('Large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7" s="424"/>
      <c r="C147" s="425"/>
      <c r="D147" s="2" t="s">
        <v>5185</v>
      </c>
      <c r="E147" s="36">
        <v>22583298</v>
      </c>
      <c r="F147" s="66" t="s">
        <v>11001</v>
      </c>
      <c r="G147" s="2">
        <v>300</v>
      </c>
      <c r="H147" s="313" t="s">
        <v>6049</v>
      </c>
      <c r="I147" s="313"/>
      <c r="J147" s="35">
        <v>15.09</v>
      </c>
      <c r="K147" s="247">
        <f>ROUND(J147*Order_Quote!$L$12,4)</f>
        <v>0</v>
      </c>
      <c r="L147" s="250"/>
      <c r="M147" s="178"/>
      <c r="N147" s="171">
        <f t="shared" si="2"/>
        <v>0</v>
      </c>
      <c r="O147" s="52"/>
      <c r="P147" s="52"/>
    </row>
    <row r="148" spans="1:16" x14ac:dyDescent="0.3">
      <c r="A148" s="29" t="str">
        <f>IF(L148&gt;0,COUNT($A$7:A147)+COUNT(DWV!$A$8:$A$300)+COUNT('Large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8" s="424"/>
      <c r="C148" s="425"/>
      <c r="D148" s="2" t="s">
        <v>5186</v>
      </c>
      <c r="E148" s="36">
        <v>22583301</v>
      </c>
      <c r="F148" s="66" t="s">
        <v>11002</v>
      </c>
      <c r="G148" s="2">
        <v>400</v>
      </c>
      <c r="H148" s="313" t="s">
        <v>6049</v>
      </c>
      <c r="I148" s="313"/>
      <c r="J148" s="35">
        <v>15.09</v>
      </c>
      <c r="K148" s="247">
        <f>ROUND(J148*Order_Quote!$L$12,4)</f>
        <v>0</v>
      </c>
      <c r="L148" s="250"/>
      <c r="M148" s="178"/>
      <c r="N148" s="171">
        <f t="shared" si="2"/>
        <v>0</v>
      </c>
      <c r="O148" s="52"/>
      <c r="P148" s="52"/>
    </row>
    <row r="149" spans="1:16" x14ac:dyDescent="0.3">
      <c r="A149" s="29" t="str">
        <f>IF(L149&gt;0,COUNT($A$7:A148)+COUNT(DWV!$A$8:$A$300)+COUNT('Large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49" s="424"/>
      <c r="C149" s="425"/>
      <c r="D149" s="2" t="s">
        <v>5187</v>
      </c>
      <c r="E149" s="36">
        <v>22583310</v>
      </c>
      <c r="F149" s="66" t="s">
        <v>11003</v>
      </c>
      <c r="G149" s="2">
        <v>150</v>
      </c>
      <c r="H149" s="313" t="s">
        <v>6049</v>
      </c>
      <c r="I149" s="313"/>
      <c r="J149" s="35">
        <v>7.81</v>
      </c>
      <c r="K149" s="247">
        <f>ROUND(J149*Order_Quote!$L$12,4)</f>
        <v>0</v>
      </c>
      <c r="L149" s="250"/>
      <c r="M149" s="178"/>
      <c r="N149" s="171">
        <f t="shared" si="2"/>
        <v>0</v>
      </c>
      <c r="O149" s="52"/>
      <c r="P149" s="52"/>
    </row>
    <row r="150" spans="1:16" x14ac:dyDescent="0.3">
      <c r="A150" s="29" t="str">
        <f>IF(L150&gt;0,COUNT($A$7:A149)+COUNT(DWV!$A$8:$A$300)+COUNT('Large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0" s="424"/>
      <c r="C150" s="425"/>
      <c r="D150" s="2" t="s">
        <v>5188</v>
      </c>
      <c r="E150" s="36">
        <v>22583328</v>
      </c>
      <c r="F150" s="66" t="s">
        <v>11004</v>
      </c>
      <c r="G150" s="2">
        <v>120</v>
      </c>
      <c r="H150" s="313" t="s">
        <v>6049</v>
      </c>
      <c r="I150" s="313"/>
      <c r="J150" s="35">
        <v>9.91</v>
      </c>
      <c r="K150" s="247">
        <f>ROUND(J150*Order_Quote!$L$12,4)</f>
        <v>0</v>
      </c>
      <c r="L150" s="250"/>
      <c r="M150" s="178"/>
      <c r="N150" s="171">
        <f t="shared" si="2"/>
        <v>0</v>
      </c>
      <c r="O150" s="52"/>
      <c r="P150" s="52"/>
    </row>
    <row r="151" spans="1:16" x14ac:dyDescent="0.3">
      <c r="A151" s="29" t="str">
        <f>IF(L151&gt;0,COUNT($A$7:A150)+COUNT(DWV!$A$8:$A$300)+COUNT('Large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1" s="424"/>
      <c r="C151" s="425"/>
      <c r="D151" s="2" t="s">
        <v>5189</v>
      </c>
      <c r="E151" s="36">
        <v>22583336</v>
      </c>
      <c r="F151" s="66" t="s">
        <v>11005</v>
      </c>
      <c r="G151" s="2">
        <v>120</v>
      </c>
      <c r="H151" s="313" t="s">
        <v>6049</v>
      </c>
      <c r="I151" s="313"/>
      <c r="J151" s="35">
        <v>9.91</v>
      </c>
      <c r="K151" s="247">
        <f>ROUND(J151*Order_Quote!$L$12,4)</f>
        <v>0</v>
      </c>
      <c r="L151" s="250"/>
      <c r="M151" s="178"/>
      <c r="N151" s="171">
        <f t="shared" si="2"/>
        <v>0</v>
      </c>
      <c r="O151" s="52"/>
      <c r="P151" s="52"/>
    </row>
    <row r="152" spans="1:16" x14ac:dyDescent="0.3">
      <c r="A152" s="29" t="str">
        <f>IF(L152&gt;0,COUNT($A$7:A151)+COUNT(DWV!$A$8:$A$300)+COUNT('Large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2" s="424"/>
      <c r="C152" s="425"/>
      <c r="D152" s="2" t="s">
        <v>5190</v>
      </c>
      <c r="E152" s="36">
        <v>22583344</v>
      </c>
      <c r="F152" s="66" t="s">
        <v>11006</v>
      </c>
      <c r="G152" s="2">
        <v>80</v>
      </c>
      <c r="H152" s="313" t="s">
        <v>6049</v>
      </c>
      <c r="I152" s="313"/>
      <c r="J152" s="35">
        <v>31.99</v>
      </c>
      <c r="K152" s="247">
        <f>ROUND(J152*Order_Quote!$L$12,4)</f>
        <v>0</v>
      </c>
      <c r="L152" s="250"/>
      <c r="M152" s="178"/>
      <c r="N152" s="171">
        <f t="shared" si="2"/>
        <v>0</v>
      </c>
      <c r="O152" s="52"/>
      <c r="P152" s="52"/>
    </row>
    <row r="153" spans="1:16" x14ac:dyDescent="0.3">
      <c r="A153" s="29" t="str">
        <f>IF(L153&gt;0,COUNT($A$7:A152)+COUNT(DWV!$A$8:$A$300)+COUNT('Large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3" s="424"/>
      <c r="C153" s="425"/>
      <c r="D153" s="2" t="s">
        <v>5191</v>
      </c>
      <c r="E153" s="36">
        <v>22583352</v>
      </c>
      <c r="F153" s="66" t="s">
        <v>11007</v>
      </c>
      <c r="G153" s="2">
        <v>80</v>
      </c>
      <c r="H153" s="313" t="s">
        <v>6049</v>
      </c>
      <c r="I153" s="313"/>
      <c r="J153" s="35">
        <v>31.99</v>
      </c>
      <c r="K153" s="247">
        <f>ROUND(J153*Order_Quote!$L$12,4)</f>
        <v>0</v>
      </c>
      <c r="L153" s="250"/>
      <c r="M153" s="178"/>
      <c r="N153" s="171">
        <f t="shared" si="2"/>
        <v>0</v>
      </c>
      <c r="O153" s="52"/>
      <c r="P153" s="52"/>
    </row>
    <row r="154" spans="1:16" x14ac:dyDescent="0.3">
      <c r="A154" s="29" t="str">
        <f>IF(L154&gt;0,COUNT($A$7:A153)+COUNT(DWV!$A$8:$A$300)+COUNT('Large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4" s="424"/>
      <c r="C154" s="425"/>
      <c r="D154" s="2" t="s">
        <v>5192</v>
      </c>
      <c r="E154" s="36">
        <v>22583360</v>
      </c>
      <c r="F154" s="66" t="s">
        <v>11008</v>
      </c>
      <c r="G154" s="2">
        <v>80</v>
      </c>
      <c r="H154" s="313" t="s">
        <v>6049</v>
      </c>
      <c r="I154" s="313"/>
      <c r="J154" s="35">
        <v>31.99</v>
      </c>
      <c r="K154" s="247">
        <f>ROUND(J154*Order_Quote!$L$12,4)</f>
        <v>0</v>
      </c>
      <c r="L154" s="250"/>
      <c r="M154" s="178"/>
      <c r="N154" s="171">
        <f t="shared" si="2"/>
        <v>0</v>
      </c>
      <c r="O154" s="52"/>
      <c r="P154" s="52"/>
    </row>
    <row r="155" spans="1:16" x14ac:dyDescent="0.3">
      <c r="A155" s="29" t="str">
        <f>IF(L155&gt;0,COUNT($A$7:A154)+COUNT(DWV!$A$8:$A$300)+COUNT('Large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5" s="424"/>
      <c r="C155" s="425"/>
      <c r="D155" s="2" t="s">
        <v>5193</v>
      </c>
      <c r="E155" s="36">
        <v>22583379</v>
      </c>
      <c r="F155" s="66" t="s">
        <v>11009</v>
      </c>
      <c r="G155" s="2">
        <v>40</v>
      </c>
      <c r="H155" s="313" t="s">
        <v>6049</v>
      </c>
      <c r="I155" s="313"/>
      <c r="J155" s="35">
        <v>39.4</v>
      </c>
      <c r="K155" s="247">
        <f>ROUND(J155*Order_Quote!$L$12,4)</f>
        <v>0</v>
      </c>
      <c r="L155" s="250"/>
      <c r="M155" s="178"/>
      <c r="N155" s="171">
        <f t="shared" si="2"/>
        <v>0</v>
      </c>
      <c r="O155" s="52"/>
      <c r="P155" s="52"/>
    </row>
    <row r="156" spans="1:16" x14ac:dyDescent="0.3">
      <c r="A156" s="29" t="str">
        <f>IF(L156&gt;0,COUNT($A$7:A155)+COUNT(DWV!$A$8:$A$300)+COUNT('Large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6" s="424"/>
      <c r="C156" s="425"/>
      <c r="D156" s="2" t="s">
        <v>5194</v>
      </c>
      <c r="E156" s="36">
        <v>22583387</v>
      </c>
      <c r="F156" s="66" t="s">
        <v>11010</v>
      </c>
      <c r="G156" s="2">
        <v>40</v>
      </c>
      <c r="H156" s="313" t="s">
        <v>6049</v>
      </c>
      <c r="I156" s="313"/>
      <c r="J156" s="35">
        <v>39.4</v>
      </c>
      <c r="K156" s="247">
        <f>ROUND(J156*Order_Quote!$L$12,4)</f>
        <v>0</v>
      </c>
      <c r="L156" s="250"/>
      <c r="M156" s="178"/>
      <c r="N156" s="171">
        <f t="shared" si="2"/>
        <v>0</v>
      </c>
      <c r="O156" s="52"/>
      <c r="P156" s="52"/>
    </row>
    <row r="157" spans="1:16" x14ac:dyDescent="0.3">
      <c r="A157" s="29" t="str">
        <f>IF(L157&gt;0,COUNT($A$7:A156)+COUNT(DWV!$A$8:$A$300)+COUNT('Large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7" s="424"/>
      <c r="C157" s="425"/>
      <c r="D157" s="2" t="s">
        <v>5195</v>
      </c>
      <c r="E157" s="36">
        <v>22583395</v>
      </c>
      <c r="F157" s="66" t="s">
        <v>11011</v>
      </c>
      <c r="G157" s="2">
        <v>40</v>
      </c>
      <c r="H157" s="313" t="s">
        <v>6049</v>
      </c>
      <c r="I157" s="313"/>
      <c r="J157" s="35">
        <v>39.4</v>
      </c>
      <c r="K157" s="247">
        <f>ROUND(J157*Order_Quote!$L$12,4)</f>
        <v>0</v>
      </c>
      <c r="L157" s="250"/>
      <c r="M157" s="178"/>
      <c r="N157" s="171">
        <f t="shared" si="2"/>
        <v>0</v>
      </c>
      <c r="O157" s="52"/>
      <c r="P157" s="52"/>
    </row>
    <row r="158" spans="1:16" x14ac:dyDescent="0.3">
      <c r="A158" s="29" t="str">
        <f>IF(L158&gt;0,COUNT($A$7:A157)+COUNT(DWV!$A$8:$A$300)+COUNT('Large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8" s="424"/>
      <c r="C158" s="425"/>
      <c r="D158" s="2" t="s">
        <v>5196</v>
      </c>
      <c r="E158" s="36">
        <v>22583409</v>
      </c>
      <c r="F158" s="66" t="s">
        <v>11012</v>
      </c>
      <c r="G158" s="2">
        <v>40</v>
      </c>
      <c r="H158" s="313" t="s">
        <v>6049</v>
      </c>
      <c r="I158" s="313"/>
      <c r="J158" s="35">
        <v>39.4</v>
      </c>
      <c r="K158" s="247">
        <f>ROUND(J158*Order_Quote!$L$12,4)</f>
        <v>0</v>
      </c>
      <c r="L158" s="250"/>
      <c r="M158" s="178"/>
      <c r="N158" s="171">
        <f t="shared" si="2"/>
        <v>0</v>
      </c>
      <c r="O158" s="52"/>
      <c r="P158" s="52"/>
    </row>
    <row r="159" spans="1:16" x14ac:dyDescent="0.3">
      <c r="A159" s="29" t="str">
        <f>IF(L159&gt;0,COUNT($A$7:A158)+COUNT(DWV!$A$8:$A$300)+COUNT('Large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59" s="424"/>
      <c r="C159" s="425"/>
      <c r="D159" s="2" t="s">
        <v>5197</v>
      </c>
      <c r="E159" s="36">
        <v>22583417</v>
      </c>
      <c r="F159" s="66" t="s">
        <v>11013</v>
      </c>
      <c r="G159" s="2">
        <v>40</v>
      </c>
      <c r="H159" s="313" t="s">
        <v>6049</v>
      </c>
      <c r="I159" s="313"/>
      <c r="J159" s="35">
        <v>54.17</v>
      </c>
      <c r="K159" s="247">
        <f>ROUND(J159*Order_Quote!$L$12,4)</f>
        <v>0</v>
      </c>
      <c r="L159" s="250"/>
      <c r="M159" s="178"/>
      <c r="N159" s="171">
        <f t="shared" si="2"/>
        <v>0</v>
      </c>
      <c r="O159" s="52"/>
      <c r="P159" s="52"/>
    </row>
    <row r="160" spans="1:16" x14ac:dyDescent="0.3">
      <c r="A160" s="29" t="str">
        <f>IF(L160&gt;0,COUNT($A$7:A159)+COUNT(DWV!$A$8:$A$300)+COUNT('Large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0" s="424"/>
      <c r="C160" s="425"/>
      <c r="D160" s="2" t="s">
        <v>5198</v>
      </c>
      <c r="E160" s="36">
        <v>22583425</v>
      </c>
      <c r="F160" s="66" t="s">
        <v>11014</v>
      </c>
      <c r="G160" s="2">
        <v>40</v>
      </c>
      <c r="H160" s="313" t="s">
        <v>6049</v>
      </c>
      <c r="I160" s="313"/>
      <c r="J160" s="35">
        <v>54.17</v>
      </c>
      <c r="K160" s="247">
        <f>ROUND(J160*Order_Quote!$L$12,4)</f>
        <v>0</v>
      </c>
      <c r="L160" s="250"/>
      <c r="M160" s="178"/>
      <c r="N160" s="171">
        <f t="shared" si="2"/>
        <v>0</v>
      </c>
      <c r="O160" s="52"/>
      <c r="P160" s="52"/>
    </row>
    <row r="161" spans="1:16" x14ac:dyDescent="0.3">
      <c r="A161" s="29" t="str">
        <f>IF(L161&gt;0,COUNT($A$7:A160)+COUNT(DWV!$A$8:$A$300)+COUNT('Large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1" s="424"/>
      <c r="C161" s="425"/>
      <c r="D161" s="2" t="s">
        <v>5199</v>
      </c>
      <c r="E161" s="36">
        <v>22583433</v>
      </c>
      <c r="F161" s="66" t="s">
        <v>11015</v>
      </c>
      <c r="G161" s="2">
        <v>40</v>
      </c>
      <c r="H161" s="313" t="s">
        <v>6049</v>
      </c>
      <c r="I161" s="313"/>
      <c r="J161" s="35">
        <v>54.17</v>
      </c>
      <c r="K161" s="247">
        <f>ROUND(J161*Order_Quote!$L$12,4)</f>
        <v>0</v>
      </c>
      <c r="L161" s="250"/>
      <c r="M161" s="178"/>
      <c r="N161" s="171">
        <f t="shared" si="2"/>
        <v>0</v>
      </c>
      <c r="O161" s="52"/>
      <c r="P161" s="52"/>
    </row>
    <row r="162" spans="1:16" x14ac:dyDescent="0.3">
      <c r="A162" s="29" t="str">
        <f>IF(L162&gt;0,COUNT($A$7:A161)+COUNT(DWV!$A$8:$A$300)+COUNT('Large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2" s="424"/>
      <c r="C162" s="425"/>
      <c r="D162" s="2" t="s">
        <v>5200</v>
      </c>
      <c r="E162" s="36">
        <v>22583441</v>
      </c>
      <c r="F162" s="66" t="s">
        <v>11016</v>
      </c>
      <c r="G162" s="2">
        <v>40</v>
      </c>
      <c r="H162" s="313" t="s">
        <v>6049</v>
      </c>
      <c r="I162" s="313"/>
      <c r="J162" s="35">
        <v>54.17</v>
      </c>
      <c r="K162" s="247">
        <f>ROUND(J162*Order_Quote!$L$12,4)</f>
        <v>0</v>
      </c>
      <c r="L162" s="250"/>
      <c r="M162" s="178"/>
      <c r="N162" s="171">
        <f t="shared" si="2"/>
        <v>0</v>
      </c>
      <c r="O162" s="52"/>
      <c r="P162" s="52"/>
    </row>
    <row r="163" spans="1:16" x14ac:dyDescent="0.3">
      <c r="A163" s="29" t="str">
        <f>IF(L163&gt;0,COUNT($A$7:A162)+COUNT(DWV!$A$8:$A$300)+COUNT('Large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3" s="424"/>
      <c r="C163" s="425"/>
      <c r="D163" s="2" t="s">
        <v>5201</v>
      </c>
      <c r="E163" s="36">
        <v>22583450</v>
      </c>
      <c r="F163" s="66" t="s">
        <v>11017</v>
      </c>
      <c r="G163" s="2">
        <v>40</v>
      </c>
      <c r="H163" s="313" t="s">
        <v>6049</v>
      </c>
      <c r="I163" s="313"/>
      <c r="J163" s="35">
        <v>54.17</v>
      </c>
      <c r="K163" s="247">
        <f>ROUND(J163*Order_Quote!$L$12,4)</f>
        <v>0</v>
      </c>
      <c r="L163" s="250"/>
      <c r="M163" s="178"/>
      <c r="N163" s="171">
        <f t="shared" si="2"/>
        <v>0</v>
      </c>
      <c r="O163" s="52"/>
      <c r="P163" s="52"/>
    </row>
    <row r="164" spans="1:16" x14ac:dyDescent="0.3">
      <c r="A164" s="29" t="str">
        <f>IF(L164&gt;0,COUNT($A$7:A163)+COUNT(DWV!$A$8:$A$300)+COUNT('Large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4" s="424"/>
      <c r="C164" s="425"/>
      <c r="D164" s="2" t="s">
        <v>5202</v>
      </c>
      <c r="E164" s="36">
        <v>22583468</v>
      </c>
      <c r="F164" s="66" t="s">
        <v>11018</v>
      </c>
      <c r="G164" s="2">
        <v>40</v>
      </c>
      <c r="H164" s="313" t="s">
        <v>6049</v>
      </c>
      <c r="I164" s="313"/>
      <c r="J164" s="35">
        <v>86.07</v>
      </c>
      <c r="K164" s="247">
        <f>ROUND(J164*Order_Quote!$L$12,4)</f>
        <v>0</v>
      </c>
      <c r="L164" s="250"/>
      <c r="M164" s="178"/>
      <c r="N164" s="171">
        <f t="shared" si="2"/>
        <v>0</v>
      </c>
      <c r="O164" s="52"/>
      <c r="P164" s="52"/>
    </row>
    <row r="165" spans="1:16" x14ac:dyDescent="0.3">
      <c r="A165" s="29" t="str">
        <f>IF(L165&gt;0,COUNT($A$7:A164)+COUNT(DWV!$A$8:$A$300)+COUNT('Large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5" s="424"/>
      <c r="C165" s="425"/>
      <c r="D165" s="2" t="s">
        <v>5203</v>
      </c>
      <c r="E165" s="36">
        <v>22583476</v>
      </c>
      <c r="F165" s="66" t="s">
        <v>11019</v>
      </c>
      <c r="G165" s="2">
        <v>50</v>
      </c>
      <c r="H165" s="313" t="s">
        <v>6049</v>
      </c>
      <c r="I165" s="313"/>
      <c r="J165" s="35">
        <v>86.07</v>
      </c>
      <c r="K165" s="247">
        <f>ROUND(J165*Order_Quote!$L$12,4)</f>
        <v>0</v>
      </c>
      <c r="L165" s="250"/>
      <c r="M165" s="178"/>
      <c r="N165" s="171">
        <f t="shared" si="2"/>
        <v>0</v>
      </c>
      <c r="O165" s="52"/>
      <c r="P165" s="52"/>
    </row>
    <row r="166" spans="1:16" x14ac:dyDescent="0.3">
      <c r="A166" s="29" t="str">
        <f>IF(L166&gt;0,COUNT($A$7:A165)+COUNT(DWV!$A$8:$A$300)+COUNT('Large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6" s="424"/>
      <c r="C166" s="425"/>
      <c r="D166" s="2" t="s">
        <v>5204</v>
      </c>
      <c r="E166" s="36">
        <v>22583484</v>
      </c>
      <c r="F166" s="66" t="s">
        <v>11020</v>
      </c>
      <c r="G166" s="2">
        <v>20</v>
      </c>
      <c r="H166" s="313" t="s">
        <v>6049</v>
      </c>
      <c r="I166" s="313"/>
      <c r="J166" s="35">
        <v>191.86</v>
      </c>
      <c r="K166" s="247">
        <f>ROUND(J166*Order_Quote!$L$12,4)</f>
        <v>0</v>
      </c>
      <c r="L166" s="250"/>
      <c r="M166" s="178"/>
      <c r="N166" s="171">
        <f t="shared" si="2"/>
        <v>0</v>
      </c>
      <c r="O166" s="52"/>
      <c r="P166" s="52"/>
    </row>
    <row r="167" spans="1:16" x14ac:dyDescent="0.3">
      <c r="A167" s="29" t="str">
        <f>IF(L167&gt;0,COUNT($A$7:A166)+COUNT(DWV!$A$8:$A$300)+COUNT('Large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7" s="424"/>
      <c r="C167" s="425"/>
      <c r="D167" s="2" t="s">
        <v>5205</v>
      </c>
      <c r="E167" s="36">
        <v>22583492</v>
      </c>
      <c r="F167" s="66" t="s">
        <v>11021</v>
      </c>
      <c r="G167" s="2">
        <v>15</v>
      </c>
      <c r="H167" s="313" t="s">
        <v>6049</v>
      </c>
      <c r="I167" s="313"/>
      <c r="J167" s="35">
        <v>390.96</v>
      </c>
      <c r="K167" s="247">
        <f>ROUND(J167*Order_Quote!$L$12,4)</f>
        <v>0</v>
      </c>
      <c r="L167" s="250"/>
      <c r="M167" s="178"/>
      <c r="N167" s="171">
        <f t="shared" si="2"/>
        <v>0</v>
      </c>
      <c r="O167" s="52"/>
      <c r="P167" s="52"/>
    </row>
    <row r="168" spans="1:16" x14ac:dyDescent="0.3">
      <c r="A168" s="29" t="str">
        <f>IF(L168&gt;0,COUNT($A$7:A167)+COUNT(DWV!$A$8:$A$300)+COUNT('Large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8" s="422"/>
      <c r="C168" s="423"/>
      <c r="D168" s="2" t="s">
        <v>5206</v>
      </c>
      <c r="E168" s="36">
        <v>22583506</v>
      </c>
      <c r="F168" s="66" t="s">
        <v>11022</v>
      </c>
      <c r="G168" s="2">
        <v>15</v>
      </c>
      <c r="H168" s="313" t="s">
        <v>6049</v>
      </c>
      <c r="I168" s="313"/>
      <c r="J168" s="35">
        <v>390.96</v>
      </c>
      <c r="K168" s="247">
        <f>ROUND(J168*Order_Quote!$L$12,4)</f>
        <v>0</v>
      </c>
      <c r="L168" s="250"/>
      <c r="M168" s="178"/>
      <c r="N168" s="171">
        <f t="shared" si="2"/>
        <v>0</v>
      </c>
      <c r="O168" s="52"/>
      <c r="P168" s="52"/>
    </row>
    <row r="169" spans="1:16" x14ac:dyDescent="0.3">
      <c r="A169" s="29" t="str">
        <f>IF(L169&gt;0,COUNT($A$7:A168)+COUNT(DWV!$A$8:$A$300)+COUNT('Large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69" s="420"/>
      <c r="C169" s="421"/>
      <c r="D169" s="2" t="s">
        <v>5207</v>
      </c>
      <c r="E169" s="36">
        <v>22583514</v>
      </c>
      <c r="F169" s="66" t="s">
        <v>11023</v>
      </c>
      <c r="G169" s="2">
        <v>360</v>
      </c>
      <c r="H169" s="313" t="s">
        <v>6049</v>
      </c>
      <c r="I169" s="313"/>
      <c r="J169" s="35">
        <v>9.61</v>
      </c>
      <c r="K169" s="247">
        <f>ROUND(J169*Order_Quote!$L$12,4)</f>
        <v>0</v>
      </c>
      <c r="L169" s="250"/>
      <c r="M169" s="178"/>
      <c r="N169" s="171">
        <f t="shared" si="2"/>
        <v>0</v>
      </c>
      <c r="O169" s="52"/>
      <c r="P169" s="52"/>
    </row>
    <row r="170" spans="1:16" x14ac:dyDescent="0.3">
      <c r="A170" s="29" t="str">
        <f>IF(L170&gt;0,COUNT($A$7:A169)+COUNT(DWV!$A$8:$A$300)+COUNT('Large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0" s="424"/>
      <c r="C170" s="425"/>
      <c r="D170" s="2" t="s">
        <v>5208</v>
      </c>
      <c r="E170" s="36">
        <v>22583522</v>
      </c>
      <c r="F170" s="66" t="s">
        <v>11024</v>
      </c>
      <c r="G170" s="2">
        <v>120</v>
      </c>
      <c r="H170" s="313" t="s">
        <v>6049</v>
      </c>
      <c r="I170" s="313"/>
      <c r="J170" s="35">
        <v>16.190000000000001</v>
      </c>
      <c r="K170" s="247">
        <f>ROUND(J170*Order_Quote!$L$12,4)</f>
        <v>0</v>
      </c>
      <c r="L170" s="250"/>
      <c r="M170" s="178"/>
      <c r="N170" s="171">
        <f t="shared" si="2"/>
        <v>0</v>
      </c>
      <c r="O170" s="52"/>
      <c r="P170" s="52"/>
    </row>
    <row r="171" spans="1:16" x14ac:dyDescent="0.3">
      <c r="A171" s="29" t="str">
        <f>IF(L171&gt;0,COUNT($A$7:A170)+COUNT(DWV!$A$8:$A$300)+COUNT('Large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1" s="424"/>
      <c r="C171" s="425"/>
      <c r="D171" s="2" t="s">
        <v>5209</v>
      </c>
      <c r="E171" s="36">
        <v>22583530</v>
      </c>
      <c r="F171" s="66" t="s">
        <v>11025</v>
      </c>
      <c r="G171" s="2">
        <v>80</v>
      </c>
      <c r="H171" s="313" t="s">
        <v>6049</v>
      </c>
      <c r="I171" s="313"/>
      <c r="J171" s="35">
        <v>31.91</v>
      </c>
      <c r="K171" s="247">
        <f>ROUND(J171*Order_Quote!$L$12,4)</f>
        <v>0</v>
      </c>
      <c r="L171" s="250"/>
      <c r="M171" s="178"/>
      <c r="N171" s="171">
        <f t="shared" si="2"/>
        <v>0</v>
      </c>
      <c r="O171" s="52"/>
      <c r="P171" s="52"/>
    </row>
    <row r="172" spans="1:16" x14ac:dyDescent="0.3">
      <c r="A172" s="29" t="str">
        <f>IF(L172&gt;0,COUNT($A$7:A171)+COUNT(DWV!$A$8:$A$300)+COUNT('Large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2" s="424"/>
      <c r="C172" s="425"/>
      <c r="D172" s="2" t="s">
        <v>5210</v>
      </c>
      <c r="E172" s="36">
        <v>22583549</v>
      </c>
      <c r="F172" s="66" t="s">
        <v>11026</v>
      </c>
      <c r="G172" s="2">
        <v>60</v>
      </c>
      <c r="H172" s="313" t="s">
        <v>6049</v>
      </c>
      <c r="I172" s="313"/>
      <c r="J172" s="35">
        <v>38.43</v>
      </c>
      <c r="K172" s="247">
        <f>ROUND(J172*Order_Quote!$L$12,4)</f>
        <v>0</v>
      </c>
      <c r="L172" s="250"/>
      <c r="M172" s="178"/>
      <c r="N172" s="171">
        <f t="shared" si="2"/>
        <v>0</v>
      </c>
      <c r="O172" s="52"/>
      <c r="P172" s="52"/>
    </row>
    <row r="173" spans="1:16" x14ac:dyDescent="0.3">
      <c r="A173" s="29" t="str">
        <f>IF(L173&gt;0,COUNT($A$7:A172)+COUNT(DWV!$A$8:$A$300)+COUNT('Large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3" s="422"/>
      <c r="C173" s="423"/>
      <c r="D173" s="2" t="s">
        <v>5211</v>
      </c>
      <c r="E173" s="36">
        <v>22583557</v>
      </c>
      <c r="F173" s="66" t="s">
        <v>11027</v>
      </c>
      <c r="G173" s="2">
        <v>40</v>
      </c>
      <c r="H173" s="313" t="s">
        <v>6049</v>
      </c>
      <c r="I173" s="313"/>
      <c r="J173" s="35">
        <v>38.43</v>
      </c>
      <c r="K173" s="247">
        <f>ROUND(J173*Order_Quote!$L$12,4)</f>
        <v>0</v>
      </c>
      <c r="L173" s="250"/>
      <c r="M173" s="178"/>
      <c r="N173" s="171">
        <f t="shared" si="2"/>
        <v>0</v>
      </c>
      <c r="O173" s="52"/>
      <c r="P173" s="52"/>
    </row>
    <row r="174" spans="1:16" x14ac:dyDescent="0.3">
      <c r="A174" s="29" t="str">
        <f>IF(L174&gt;0,COUNT($A$7:A173)+COUNT(DWV!$A$8:$A$300)+COUNT('Large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4" s="420"/>
      <c r="C174" s="421"/>
      <c r="D174" s="2" t="s">
        <v>5212</v>
      </c>
      <c r="E174" s="36">
        <v>22583565</v>
      </c>
      <c r="F174" s="66" t="s">
        <v>11028</v>
      </c>
      <c r="G174" s="2">
        <v>1</v>
      </c>
      <c r="H174" s="313" t="s">
        <v>6049</v>
      </c>
      <c r="I174" s="313"/>
      <c r="J174" s="35">
        <v>10.5</v>
      </c>
      <c r="K174" s="247">
        <f>ROUND(J174*Order_Quote!$L$12,4)</f>
        <v>0</v>
      </c>
      <c r="L174" s="250"/>
      <c r="M174" s="178"/>
      <c r="N174" s="171">
        <f t="shared" si="2"/>
        <v>0</v>
      </c>
      <c r="O174" s="52"/>
      <c r="P174" s="52"/>
    </row>
    <row r="175" spans="1:16" x14ac:dyDescent="0.3">
      <c r="A175" s="29" t="str">
        <f>IF(L175&gt;0,COUNT($A$7:A174)+COUNT(DWV!$A$8:$A$300)+COUNT('Large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5" s="424"/>
      <c r="C175" s="425"/>
      <c r="D175" s="2" t="s">
        <v>5213</v>
      </c>
      <c r="E175" s="36">
        <v>22583573</v>
      </c>
      <c r="F175" s="66" t="s">
        <v>11029</v>
      </c>
      <c r="G175" s="2">
        <v>50</v>
      </c>
      <c r="H175" s="313" t="s">
        <v>6049</v>
      </c>
      <c r="I175" s="313"/>
      <c r="J175" s="35">
        <v>10.46</v>
      </c>
      <c r="K175" s="247">
        <f>ROUND(J175*Order_Quote!$L$12,4)</f>
        <v>0</v>
      </c>
      <c r="L175" s="250"/>
      <c r="M175" s="178"/>
      <c r="N175" s="171">
        <f t="shared" si="2"/>
        <v>0</v>
      </c>
      <c r="O175" s="52"/>
      <c r="P175" s="52"/>
    </row>
    <row r="176" spans="1:16" x14ac:dyDescent="0.3">
      <c r="A176" s="29" t="str">
        <f>IF(L176&gt;0,COUNT($A$7:A175)+COUNT(DWV!$A$8:$A$300)+COUNT('Large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6" s="424"/>
      <c r="C176" s="425"/>
      <c r="D176" s="2" t="s">
        <v>5214</v>
      </c>
      <c r="E176" s="36">
        <v>22583581</v>
      </c>
      <c r="F176" s="66" t="s">
        <v>11030</v>
      </c>
      <c r="G176" s="2">
        <v>25</v>
      </c>
      <c r="H176" s="313" t="s">
        <v>6049</v>
      </c>
      <c r="I176" s="313"/>
      <c r="J176" s="35">
        <v>14.91</v>
      </c>
      <c r="K176" s="247">
        <f>ROUND(J176*Order_Quote!$L$12,4)</f>
        <v>0</v>
      </c>
      <c r="L176" s="250"/>
      <c r="M176" s="178"/>
      <c r="N176" s="171">
        <f t="shared" si="2"/>
        <v>0</v>
      </c>
      <c r="O176" s="52"/>
      <c r="P176" s="52"/>
    </row>
    <row r="177" spans="1:16" x14ac:dyDescent="0.3">
      <c r="A177" s="29" t="str">
        <f>IF(L177&gt;0,COUNT($A$7:A176)+COUNT(DWV!$A$8:$A$300)+COUNT('Large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7" s="424"/>
      <c r="C177" s="425"/>
      <c r="D177" s="2" t="s">
        <v>5215</v>
      </c>
      <c r="E177" s="36">
        <v>22583590</v>
      </c>
      <c r="F177" s="66" t="s">
        <v>11031</v>
      </c>
      <c r="G177" s="2">
        <v>25</v>
      </c>
      <c r="H177" s="313" t="s">
        <v>6049</v>
      </c>
      <c r="I177" s="313"/>
      <c r="J177" s="35">
        <v>26.37</v>
      </c>
      <c r="K177" s="247">
        <f>ROUND(J177*Order_Quote!$L$12,4)</f>
        <v>0</v>
      </c>
      <c r="L177" s="250"/>
      <c r="M177" s="178"/>
      <c r="N177" s="171">
        <f t="shared" si="2"/>
        <v>0</v>
      </c>
      <c r="O177" s="52"/>
      <c r="P177" s="52"/>
    </row>
    <row r="178" spans="1:16" x14ac:dyDescent="0.3">
      <c r="A178" s="29" t="str">
        <f>IF(L178&gt;0,COUNT($A$7:A177)+COUNT(DWV!$A$8:$A$300)+COUNT('Large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8" s="424"/>
      <c r="C178" s="425"/>
      <c r="D178" s="2" t="s">
        <v>5216</v>
      </c>
      <c r="E178" s="36">
        <v>22583603</v>
      </c>
      <c r="F178" s="66" t="s">
        <v>11032</v>
      </c>
      <c r="G178" s="2">
        <v>50</v>
      </c>
      <c r="H178" s="313" t="s">
        <v>6049</v>
      </c>
      <c r="I178" s="313"/>
      <c r="J178" s="35">
        <v>28.85</v>
      </c>
      <c r="K178" s="247">
        <f>ROUND(J178*Order_Quote!$L$12,4)</f>
        <v>0</v>
      </c>
      <c r="L178" s="250"/>
      <c r="M178" s="178"/>
      <c r="N178" s="171">
        <f t="shared" si="2"/>
        <v>0</v>
      </c>
      <c r="O178" s="52"/>
      <c r="P178" s="52"/>
    </row>
    <row r="179" spans="1:16" x14ac:dyDescent="0.3">
      <c r="A179" s="29" t="str">
        <f>IF(L179&gt;0,COUNT($A$7:A178)+COUNT(DWV!$A$8:$A$300)+COUNT('Large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79" s="424"/>
      <c r="C179" s="425"/>
      <c r="D179" s="2" t="s">
        <v>5217</v>
      </c>
      <c r="E179" s="36">
        <v>22583611</v>
      </c>
      <c r="F179" s="66" t="s">
        <v>11033</v>
      </c>
      <c r="G179" s="2">
        <v>50</v>
      </c>
      <c r="H179" s="313" t="s">
        <v>6049</v>
      </c>
      <c r="I179" s="313"/>
      <c r="J179" s="35">
        <v>28.85</v>
      </c>
      <c r="K179" s="247">
        <f>ROUND(J179*Order_Quote!$L$12,4)</f>
        <v>0</v>
      </c>
      <c r="L179" s="250"/>
      <c r="M179" s="178"/>
      <c r="N179" s="171">
        <f t="shared" si="2"/>
        <v>0</v>
      </c>
      <c r="O179" s="52"/>
      <c r="P179" s="52"/>
    </row>
    <row r="180" spans="1:16" x14ac:dyDescent="0.3">
      <c r="A180" s="29" t="str">
        <f>IF(L180&gt;0,COUNT($A$7:A179)+COUNT(DWV!$A$8:$A$300)+COUNT('Large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0" s="424"/>
      <c r="C180" s="425"/>
      <c r="D180" s="2" t="s">
        <v>5218</v>
      </c>
      <c r="E180" s="36">
        <v>22583620</v>
      </c>
      <c r="F180" s="66" t="s">
        <v>11034</v>
      </c>
      <c r="G180" s="2">
        <v>30</v>
      </c>
      <c r="H180" s="313" t="s">
        <v>6049</v>
      </c>
      <c r="I180" s="313"/>
      <c r="J180" s="35">
        <v>30.43</v>
      </c>
      <c r="K180" s="247">
        <f>ROUND(J180*Order_Quote!$L$12,4)</f>
        <v>0</v>
      </c>
      <c r="L180" s="250"/>
      <c r="M180" s="178"/>
      <c r="N180" s="171">
        <f t="shared" si="2"/>
        <v>0</v>
      </c>
      <c r="O180" s="52"/>
      <c r="P180" s="52"/>
    </row>
    <row r="181" spans="1:16" x14ac:dyDescent="0.3">
      <c r="A181" s="29" t="str">
        <f>IF(L181&gt;0,COUNT($A$7:A180)+COUNT(DWV!$A$8:$A$300)+COUNT('Large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1" s="424"/>
      <c r="C181" s="425"/>
      <c r="D181" s="2" t="s">
        <v>5219</v>
      </c>
      <c r="E181" s="36">
        <v>22583638</v>
      </c>
      <c r="F181" s="66" t="s">
        <v>11035</v>
      </c>
      <c r="G181" s="2">
        <v>20</v>
      </c>
      <c r="H181" s="313" t="s">
        <v>6049</v>
      </c>
      <c r="I181" s="313"/>
      <c r="J181" s="35">
        <v>102.44</v>
      </c>
      <c r="K181" s="247">
        <f>ROUND(J181*Order_Quote!$L$12,4)</f>
        <v>0</v>
      </c>
      <c r="L181" s="250"/>
      <c r="M181" s="178"/>
      <c r="N181" s="171">
        <f t="shared" si="2"/>
        <v>0</v>
      </c>
      <c r="O181" s="52"/>
      <c r="P181" s="52"/>
    </row>
    <row r="182" spans="1:16" x14ac:dyDescent="0.3">
      <c r="A182" s="29" t="str">
        <f>IF(L182&gt;0,COUNT($A$7:A181)+COUNT(DWV!$A$8:$A$300)+COUNT('Large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2" s="424"/>
      <c r="C182" s="425"/>
      <c r="D182" s="2" t="s">
        <v>5220</v>
      </c>
      <c r="E182" s="36">
        <v>22583646</v>
      </c>
      <c r="F182" s="66" t="s">
        <v>11036</v>
      </c>
      <c r="G182" s="2">
        <v>10</v>
      </c>
      <c r="H182" s="313" t="s">
        <v>6049</v>
      </c>
      <c r="I182" s="313"/>
      <c r="J182" s="35">
        <v>112.28</v>
      </c>
      <c r="K182" s="247">
        <f>ROUND(J182*Order_Quote!$L$12,4)</f>
        <v>0</v>
      </c>
      <c r="L182" s="250"/>
      <c r="M182" s="178"/>
      <c r="N182" s="171">
        <f t="shared" si="2"/>
        <v>0</v>
      </c>
      <c r="O182" s="52"/>
      <c r="P182" s="52"/>
    </row>
    <row r="183" spans="1:16" x14ac:dyDescent="0.3">
      <c r="A183" s="29" t="str">
        <f>IF(L183&gt;0,COUNT($A$7:A182)+COUNT(DWV!$A$8:$A$300)+COUNT('Large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3" s="424"/>
      <c r="C183" s="425"/>
      <c r="D183" s="2" t="s">
        <v>5221</v>
      </c>
      <c r="E183" s="36">
        <v>22583654</v>
      </c>
      <c r="F183" s="66" t="s">
        <v>11037</v>
      </c>
      <c r="G183" s="2">
        <v>8</v>
      </c>
      <c r="H183" s="313" t="s">
        <v>6049</v>
      </c>
      <c r="I183" s="313"/>
      <c r="J183" s="35">
        <v>114.14</v>
      </c>
      <c r="K183" s="247">
        <f>ROUND(J183*Order_Quote!$L$12,4)</f>
        <v>0</v>
      </c>
      <c r="L183" s="250"/>
      <c r="M183" s="178"/>
      <c r="N183" s="171">
        <f t="shared" si="2"/>
        <v>0</v>
      </c>
      <c r="O183" s="52"/>
      <c r="P183" s="52"/>
    </row>
    <row r="184" spans="1:16" x14ac:dyDescent="0.3">
      <c r="A184" s="29" t="str">
        <f>IF(L184&gt;0,COUNT($A$7:A183)+COUNT(DWV!$A$8:$A$300)+COUNT('Large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4" s="424"/>
      <c r="C184" s="425"/>
      <c r="D184" s="2" t="s">
        <v>5222</v>
      </c>
      <c r="E184" s="36">
        <v>22583662</v>
      </c>
      <c r="F184" s="66" t="s">
        <v>11038</v>
      </c>
      <c r="G184" s="2">
        <v>5</v>
      </c>
      <c r="H184" s="313" t="s">
        <v>6049</v>
      </c>
      <c r="I184" s="313"/>
      <c r="J184" s="35">
        <v>377.69</v>
      </c>
      <c r="K184" s="247">
        <f>ROUND(J184*Order_Quote!$L$12,4)</f>
        <v>0</v>
      </c>
      <c r="L184" s="250"/>
      <c r="M184" s="178"/>
      <c r="N184" s="171">
        <f t="shared" si="2"/>
        <v>0</v>
      </c>
      <c r="O184" s="52"/>
      <c r="P184" s="52"/>
    </row>
    <row r="185" spans="1:16" x14ac:dyDescent="0.3">
      <c r="A185" s="29" t="str">
        <f>IF(L185&gt;0,COUNT($A$7:A184)+COUNT(DWV!$A$8:$A$300)+COUNT('Large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5" s="422"/>
      <c r="C185" s="423"/>
      <c r="D185" s="2" t="s">
        <v>5223</v>
      </c>
      <c r="E185" s="36">
        <v>22583670</v>
      </c>
      <c r="F185" s="66" t="s">
        <v>11039</v>
      </c>
      <c r="G185" s="2">
        <v>4</v>
      </c>
      <c r="H185" s="313" t="s">
        <v>6049</v>
      </c>
      <c r="I185" s="313"/>
      <c r="J185" s="35">
        <v>1146.1400000000001</v>
      </c>
      <c r="K185" s="247">
        <f>ROUND(J185*Order_Quote!$L$12,4)</f>
        <v>0</v>
      </c>
      <c r="L185" s="250"/>
      <c r="M185" s="178"/>
      <c r="N185" s="171">
        <f t="shared" si="2"/>
        <v>0</v>
      </c>
      <c r="O185" s="52"/>
      <c r="P185" s="52"/>
    </row>
    <row r="186" spans="1:16" x14ac:dyDescent="0.3">
      <c r="A186" s="29" t="str">
        <f>IF(L186&gt;0,COUNT($A$7:A185)+COUNT(DWV!$A$8:$A$300)+COUNT('Large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6" s="420"/>
      <c r="C186" s="421"/>
      <c r="D186" s="2" t="s">
        <v>5224</v>
      </c>
      <c r="E186" s="36">
        <v>22583689</v>
      </c>
      <c r="F186" s="66" t="s">
        <v>11040</v>
      </c>
      <c r="G186" s="2">
        <v>400</v>
      </c>
      <c r="H186" s="313" t="s">
        <v>6049</v>
      </c>
      <c r="I186" s="313"/>
      <c r="J186" s="35">
        <v>13.53</v>
      </c>
      <c r="K186" s="247">
        <f>ROUND(J186*Order_Quote!$L$12,4)</f>
        <v>0</v>
      </c>
      <c r="L186" s="250"/>
      <c r="M186" s="178"/>
      <c r="N186" s="171">
        <f t="shared" si="2"/>
        <v>0</v>
      </c>
      <c r="O186" s="52"/>
      <c r="P186" s="52"/>
    </row>
    <row r="187" spans="1:16" x14ac:dyDescent="0.3">
      <c r="A187" s="29" t="str">
        <f>IF(L187&gt;0,COUNT($A$7:A186)+COUNT(DWV!$A$8:$A$300)+COUNT('Large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7" s="424"/>
      <c r="C187" s="425"/>
      <c r="D187" s="2" t="s">
        <v>5225</v>
      </c>
      <c r="E187" s="36">
        <v>22583697</v>
      </c>
      <c r="F187" s="66" t="s">
        <v>11041</v>
      </c>
      <c r="G187" s="2">
        <v>50</v>
      </c>
      <c r="H187" s="313" t="s">
        <v>6049</v>
      </c>
      <c r="I187" s="313"/>
      <c r="J187" s="35">
        <v>13.53</v>
      </c>
      <c r="K187" s="247">
        <f>ROUND(J187*Order_Quote!$L$12,4)</f>
        <v>0</v>
      </c>
      <c r="L187" s="250"/>
      <c r="M187" s="178"/>
      <c r="N187" s="171">
        <f t="shared" si="2"/>
        <v>0</v>
      </c>
      <c r="O187" s="52"/>
      <c r="P187" s="52"/>
    </row>
    <row r="188" spans="1:16" x14ac:dyDescent="0.3">
      <c r="A188" s="29" t="str">
        <f>IF(L188&gt;0,COUNT($A$7:A187)+COUNT(DWV!$A$8:$A$300)+COUNT('Large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8" s="424"/>
      <c r="C188" s="425"/>
      <c r="D188" s="2" t="s">
        <v>5226</v>
      </c>
      <c r="E188" s="36">
        <v>22583700</v>
      </c>
      <c r="F188" s="66" t="s">
        <v>11042</v>
      </c>
      <c r="G188" s="2">
        <v>50</v>
      </c>
      <c r="H188" s="313" t="s">
        <v>6049</v>
      </c>
      <c r="I188" s="313"/>
      <c r="J188" s="35">
        <v>11.62</v>
      </c>
      <c r="K188" s="247">
        <f>ROUND(J188*Order_Quote!$L$12,4)</f>
        <v>0</v>
      </c>
      <c r="L188" s="250"/>
      <c r="M188" s="178"/>
      <c r="N188" s="171">
        <f t="shared" si="2"/>
        <v>0</v>
      </c>
      <c r="O188" s="52"/>
      <c r="P188" s="52"/>
    </row>
    <row r="189" spans="1:16" x14ac:dyDescent="0.3">
      <c r="A189" s="29" t="str">
        <f>IF(L189&gt;0,COUNT($A$7:A188)+COUNT(DWV!$A$8:$A$300)+COUNT('Large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89" s="424"/>
      <c r="C189" s="425"/>
      <c r="D189" s="2" t="s">
        <v>5227</v>
      </c>
      <c r="E189" s="36">
        <v>22583719</v>
      </c>
      <c r="F189" s="66" t="s">
        <v>11043</v>
      </c>
      <c r="G189" s="2">
        <v>25</v>
      </c>
      <c r="H189" s="313" t="s">
        <v>6049</v>
      </c>
      <c r="I189" s="313"/>
      <c r="J189" s="35">
        <v>19.23</v>
      </c>
      <c r="K189" s="247">
        <f>ROUND(J189*Order_Quote!$L$12,4)</f>
        <v>0</v>
      </c>
      <c r="L189" s="250"/>
      <c r="M189" s="178"/>
      <c r="N189" s="171">
        <f t="shared" si="2"/>
        <v>0</v>
      </c>
      <c r="O189" s="52"/>
      <c r="P189" s="52"/>
    </row>
    <row r="190" spans="1:16" x14ac:dyDescent="0.3">
      <c r="A190" s="29" t="str">
        <f>IF(L190&gt;0,COUNT($A$7:A189)+COUNT(DWV!$A$8:$A$300)+COUNT('Large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0" s="424"/>
      <c r="C190" s="425"/>
      <c r="D190" s="2" t="s">
        <v>5228</v>
      </c>
      <c r="E190" s="36">
        <v>22583727</v>
      </c>
      <c r="F190" s="66" t="s">
        <v>11044</v>
      </c>
      <c r="G190" s="2">
        <v>25</v>
      </c>
      <c r="H190" s="313" t="s">
        <v>6049</v>
      </c>
      <c r="I190" s="313"/>
      <c r="J190" s="35">
        <v>26.93</v>
      </c>
      <c r="K190" s="247">
        <f>ROUND(J190*Order_Quote!$L$12,4)</f>
        <v>0</v>
      </c>
      <c r="L190" s="250"/>
      <c r="M190" s="178"/>
      <c r="N190" s="171">
        <f t="shared" si="2"/>
        <v>0</v>
      </c>
      <c r="O190" s="52"/>
      <c r="P190" s="52"/>
    </row>
    <row r="191" spans="1:16" x14ac:dyDescent="0.3">
      <c r="A191" s="29" t="str">
        <f>IF(L191&gt;0,COUNT($A$7:A190)+COUNT(DWV!$A$8:$A$300)+COUNT('Large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1" s="424"/>
      <c r="C191" s="425"/>
      <c r="D191" s="2" t="s">
        <v>5229</v>
      </c>
      <c r="E191" s="36">
        <v>22583735</v>
      </c>
      <c r="F191" s="66" t="s">
        <v>11045</v>
      </c>
      <c r="G191" s="2">
        <v>50</v>
      </c>
      <c r="H191" s="313" t="s">
        <v>6049</v>
      </c>
      <c r="I191" s="313"/>
      <c r="J191" s="35">
        <v>48.03</v>
      </c>
      <c r="K191" s="247">
        <f>ROUND(J191*Order_Quote!$L$12,4)</f>
        <v>0</v>
      </c>
      <c r="L191" s="250"/>
      <c r="M191" s="178"/>
      <c r="N191" s="171">
        <f t="shared" si="2"/>
        <v>0</v>
      </c>
      <c r="O191" s="52"/>
      <c r="P191" s="52"/>
    </row>
    <row r="192" spans="1:16" x14ac:dyDescent="0.3">
      <c r="A192" s="29" t="str">
        <f>IF(L192&gt;0,COUNT($A$7:A191)+COUNT(DWV!$A$8:$A$300)+COUNT('Large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2" s="424"/>
      <c r="C192" s="425"/>
      <c r="D192" s="2" t="s">
        <v>5230</v>
      </c>
      <c r="E192" s="36">
        <v>22583743</v>
      </c>
      <c r="F192" s="66" t="s">
        <v>11046</v>
      </c>
      <c r="G192" s="2">
        <v>45</v>
      </c>
      <c r="H192" s="313" t="s">
        <v>6049</v>
      </c>
      <c r="I192" s="313"/>
      <c r="J192" s="35">
        <v>49.22</v>
      </c>
      <c r="K192" s="247">
        <f>ROUND(J192*Order_Quote!$L$12,4)</f>
        <v>0</v>
      </c>
      <c r="L192" s="250"/>
      <c r="M192" s="178"/>
      <c r="N192" s="171">
        <f t="shared" si="2"/>
        <v>0</v>
      </c>
      <c r="O192" s="52"/>
      <c r="P192" s="52"/>
    </row>
    <row r="193" spans="1:16" x14ac:dyDescent="0.3">
      <c r="A193" s="29" t="str">
        <f>IF(L193&gt;0,COUNT($A$7:A192)+COUNT(DWV!$A$8:$A$300)+COUNT('Large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3" s="424"/>
      <c r="C193" s="425"/>
      <c r="D193" s="2" t="s">
        <v>5231</v>
      </c>
      <c r="E193" s="36">
        <v>22583751</v>
      </c>
      <c r="F193" s="66" t="s">
        <v>11047</v>
      </c>
      <c r="G193" s="2">
        <v>30</v>
      </c>
      <c r="H193" s="313" t="s">
        <v>6049</v>
      </c>
      <c r="I193" s="313"/>
      <c r="J193" s="35">
        <v>70.87</v>
      </c>
      <c r="K193" s="247">
        <f>ROUND(J193*Order_Quote!$L$12,4)</f>
        <v>0</v>
      </c>
      <c r="L193" s="250"/>
      <c r="M193" s="178"/>
      <c r="N193" s="171">
        <f t="shared" si="2"/>
        <v>0</v>
      </c>
      <c r="O193" s="52"/>
      <c r="P193" s="52"/>
    </row>
    <row r="194" spans="1:16" x14ac:dyDescent="0.3">
      <c r="A194" s="29" t="str">
        <f>IF(L194&gt;0,COUNT($A$7:A193)+COUNT(DWV!$A$8:$A$300)+COUNT('Large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4" s="424"/>
      <c r="C194" s="425"/>
      <c r="D194" s="2" t="s">
        <v>5232</v>
      </c>
      <c r="E194" s="36">
        <v>22583760</v>
      </c>
      <c r="F194" s="66" t="s">
        <v>11048</v>
      </c>
      <c r="G194" s="2">
        <v>20</v>
      </c>
      <c r="H194" s="313" t="s">
        <v>6049</v>
      </c>
      <c r="I194" s="313"/>
      <c r="J194" s="35">
        <v>215.14</v>
      </c>
      <c r="K194" s="247">
        <f>ROUND(J194*Order_Quote!$L$12,4)</f>
        <v>0</v>
      </c>
      <c r="L194" s="250"/>
      <c r="M194" s="178"/>
      <c r="N194" s="171">
        <f t="shared" si="2"/>
        <v>0</v>
      </c>
      <c r="O194" s="52"/>
      <c r="P194" s="52"/>
    </row>
    <row r="195" spans="1:16" x14ac:dyDescent="0.3">
      <c r="A195" s="29" t="str">
        <f>IF(L195&gt;0,COUNT($A$7:A194)+COUNT(DWV!$A$8:$A$300)+COUNT('Large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5" s="422"/>
      <c r="C195" s="423"/>
      <c r="D195" s="2" t="s">
        <v>5233</v>
      </c>
      <c r="E195" s="36">
        <v>22583778</v>
      </c>
      <c r="F195" s="66" t="s">
        <v>11049</v>
      </c>
      <c r="G195" s="2">
        <v>10</v>
      </c>
      <c r="H195" s="313" t="s">
        <v>6049</v>
      </c>
      <c r="I195" s="313"/>
      <c r="J195" s="35">
        <v>312.52</v>
      </c>
      <c r="K195" s="247">
        <f>ROUND(J195*Order_Quote!$L$12,4)</f>
        <v>0</v>
      </c>
      <c r="L195" s="250"/>
      <c r="M195" s="178"/>
      <c r="N195" s="171">
        <f t="shared" si="2"/>
        <v>0</v>
      </c>
      <c r="O195" s="52"/>
      <c r="P195" s="52"/>
    </row>
    <row r="196" spans="1:16" x14ac:dyDescent="0.3">
      <c r="A196" s="29" t="str">
        <f>IF(L196&gt;0,COUNT($A$7:A195)+COUNT(DWV!$A$8:$A$300)+COUNT('Large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6" s="420"/>
      <c r="C196" s="421"/>
      <c r="D196" s="2" t="s">
        <v>5234</v>
      </c>
      <c r="E196" s="36">
        <v>22583786</v>
      </c>
      <c r="F196" s="66" t="s">
        <v>11050</v>
      </c>
      <c r="G196" s="2">
        <v>600</v>
      </c>
      <c r="H196" s="313" t="s">
        <v>6049</v>
      </c>
      <c r="I196" s="313"/>
      <c r="J196" s="35">
        <v>10.88</v>
      </c>
      <c r="K196" s="247">
        <f>ROUND(J196*Order_Quote!$L$12,4)</f>
        <v>0</v>
      </c>
      <c r="L196" s="250"/>
      <c r="M196" s="178"/>
      <c r="N196" s="171">
        <f t="shared" si="2"/>
        <v>0</v>
      </c>
      <c r="O196" s="52"/>
      <c r="P196" s="52"/>
    </row>
    <row r="197" spans="1:16" x14ac:dyDescent="0.3">
      <c r="A197" s="29" t="str">
        <f>IF(L197&gt;0,COUNT($A$7:A196)+COUNT(DWV!$A$8:$A$300)+COUNT('Large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7" s="424"/>
      <c r="C197" s="425"/>
      <c r="D197" s="2" t="s">
        <v>5235</v>
      </c>
      <c r="E197" s="36">
        <v>22583794</v>
      </c>
      <c r="F197" s="66" t="s">
        <v>11051</v>
      </c>
      <c r="G197" s="2">
        <v>100</v>
      </c>
      <c r="H197" s="313" t="s">
        <v>6049</v>
      </c>
      <c r="I197" s="313"/>
      <c r="J197" s="35">
        <v>10.88</v>
      </c>
      <c r="K197" s="247">
        <f>ROUND(J197*Order_Quote!$L$12,4)</f>
        <v>0</v>
      </c>
      <c r="L197" s="250"/>
      <c r="M197" s="178"/>
      <c r="N197" s="171">
        <f t="shared" si="2"/>
        <v>0</v>
      </c>
      <c r="O197" s="52"/>
      <c r="P197" s="52"/>
    </row>
    <row r="198" spans="1:16" x14ac:dyDescent="0.3">
      <c r="A198" s="29" t="str">
        <f>IF(L198&gt;0,COUNT($A$7:A197)+COUNT(DWV!$A$8:$A$300)+COUNT('Large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8" s="424"/>
      <c r="C198" s="425"/>
      <c r="D198" s="2" t="s">
        <v>5236</v>
      </c>
      <c r="E198" s="36">
        <v>22583808</v>
      </c>
      <c r="F198" s="66" t="s">
        <v>11052</v>
      </c>
      <c r="G198" s="2">
        <v>350</v>
      </c>
      <c r="H198" s="313" t="s">
        <v>6049</v>
      </c>
      <c r="I198" s="313"/>
      <c r="J198" s="35">
        <v>9.4499999999999993</v>
      </c>
      <c r="K198" s="247">
        <f>ROUND(J198*Order_Quote!$L$12,4)</f>
        <v>0</v>
      </c>
      <c r="L198" s="250"/>
      <c r="M198" s="178"/>
      <c r="N198" s="171">
        <f t="shared" si="2"/>
        <v>0</v>
      </c>
      <c r="O198" s="52"/>
      <c r="P198" s="52"/>
    </row>
    <row r="199" spans="1:16" x14ac:dyDescent="0.3">
      <c r="A199" s="29" t="str">
        <f>IF(L199&gt;0,COUNT($A$7:A198)+COUNT(DWV!$A$8:$A$300)+COUNT('Large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199" s="424"/>
      <c r="C199" s="425"/>
      <c r="D199" s="2" t="s">
        <v>5237</v>
      </c>
      <c r="E199" s="36">
        <v>22583816</v>
      </c>
      <c r="F199" s="66" t="s">
        <v>11053</v>
      </c>
      <c r="G199" s="2">
        <v>300</v>
      </c>
      <c r="H199" s="313" t="s">
        <v>6049</v>
      </c>
      <c r="I199" s="313"/>
      <c r="J199" s="35">
        <v>11.97</v>
      </c>
      <c r="K199" s="247">
        <f>ROUND(J199*Order_Quote!$L$12,4)</f>
        <v>0</v>
      </c>
      <c r="L199" s="250"/>
      <c r="M199" s="178"/>
      <c r="N199" s="171">
        <f t="shared" si="2"/>
        <v>0</v>
      </c>
      <c r="O199" s="52"/>
      <c r="P199" s="52"/>
    </row>
    <row r="200" spans="1:16" x14ac:dyDescent="0.3">
      <c r="A200" s="29" t="str">
        <f>IF(L200&gt;0,COUNT($A$7:A199)+COUNT(DWV!$A$8:$A$300)+COUNT('Large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0" s="424"/>
      <c r="C200" s="425"/>
      <c r="D200" s="2" t="s">
        <v>5238</v>
      </c>
      <c r="E200" s="36">
        <v>22583824</v>
      </c>
      <c r="F200" s="66" t="s">
        <v>11054</v>
      </c>
      <c r="G200" s="2">
        <v>50</v>
      </c>
      <c r="H200" s="313" t="s">
        <v>6049</v>
      </c>
      <c r="I200" s="313"/>
      <c r="J200" s="35">
        <v>19.690000000000001</v>
      </c>
      <c r="K200" s="247">
        <f>ROUND(J200*Order_Quote!$L$12,4)</f>
        <v>0</v>
      </c>
      <c r="L200" s="250"/>
      <c r="M200" s="178"/>
      <c r="N200" s="171">
        <f t="shared" ref="N200:N263" si="3">L200/G200</f>
        <v>0</v>
      </c>
      <c r="O200" s="52"/>
      <c r="P200" s="52"/>
    </row>
    <row r="201" spans="1:16" x14ac:dyDescent="0.3">
      <c r="A201" s="29" t="str">
        <f>IF(L201&gt;0,COUNT($A$7:A200)+COUNT(DWV!$A$8:$A$300)+COUNT('Large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1" s="424"/>
      <c r="C201" s="425"/>
      <c r="D201" s="2" t="s">
        <v>5239</v>
      </c>
      <c r="E201" s="36">
        <v>22583832</v>
      </c>
      <c r="F201" s="66" t="s">
        <v>11055</v>
      </c>
      <c r="G201" s="2">
        <v>15</v>
      </c>
      <c r="H201" s="313" t="s">
        <v>6049</v>
      </c>
      <c r="I201" s="313"/>
      <c r="J201" s="35">
        <v>24.67</v>
      </c>
      <c r="K201" s="247">
        <f>ROUND(J201*Order_Quote!$L$12,4)</f>
        <v>0</v>
      </c>
      <c r="L201" s="250"/>
      <c r="M201" s="178"/>
      <c r="N201" s="171">
        <f t="shared" si="3"/>
        <v>0</v>
      </c>
      <c r="O201" s="52"/>
      <c r="P201" s="52"/>
    </row>
    <row r="202" spans="1:16" x14ac:dyDescent="0.3">
      <c r="A202" s="29" t="str">
        <f>IF(L202&gt;0,COUNT($A$7:A201)+COUNT(DWV!$A$8:$A$300)+COUNT('Large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2" s="424"/>
      <c r="C202" s="425"/>
      <c r="D202" s="2" t="s">
        <v>5240</v>
      </c>
      <c r="E202" s="36">
        <v>22583840</v>
      </c>
      <c r="F202" s="66" t="s">
        <v>11056</v>
      </c>
      <c r="G202" s="2">
        <v>10</v>
      </c>
      <c r="H202" s="313" t="s">
        <v>6049</v>
      </c>
      <c r="I202" s="313"/>
      <c r="J202" s="35">
        <v>33.6</v>
      </c>
      <c r="K202" s="247">
        <f>ROUND(J202*Order_Quote!$L$12,4)</f>
        <v>0</v>
      </c>
      <c r="L202" s="250"/>
      <c r="M202" s="178"/>
      <c r="N202" s="171">
        <f t="shared" si="3"/>
        <v>0</v>
      </c>
      <c r="O202" s="52"/>
      <c r="P202" s="52"/>
    </row>
    <row r="203" spans="1:16" x14ac:dyDescent="0.3">
      <c r="A203" s="29" t="str">
        <f>IF(L203&gt;0,COUNT($A$7:A202)+COUNT(DWV!$A$8:$A$300)+COUNT('Large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3" s="424"/>
      <c r="C203" s="425"/>
      <c r="D203" s="2" t="s">
        <v>5241</v>
      </c>
      <c r="E203" s="36">
        <v>22583859</v>
      </c>
      <c r="F203" s="66" t="s">
        <v>11057</v>
      </c>
      <c r="G203" s="2">
        <v>1</v>
      </c>
      <c r="H203" s="313" t="s">
        <v>6049</v>
      </c>
      <c r="I203" s="313"/>
      <c r="J203" s="35">
        <v>61.14</v>
      </c>
      <c r="K203" s="247">
        <f>ROUND(J203*Order_Quote!$L$12,4)</f>
        <v>0</v>
      </c>
      <c r="L203" s="250"/>
      <c r="M203" s="178"/>
      <c r="N203" s="171">
        <f t="shared" si="3"/>
        <v>0</v>
      </c>
      <c r="O203" s="52"/>
      <c r="P203" s="52"/>
    </row>
    <row r="204" spans="1:16" x14ac:dyDescent="0.3">
      <c r="A204" s="29" t="str">
        <f>IF(L204&gt;0,COUNT($A$7:A203)+COUNT(DWV!$A$8:$A$300)+COUNT('Large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4" s="422"/>
      <c r="C204" s="423"/>
      <c r="D204" s="2" t="s">
        <v>5242</v>
      </c>
      <c r="E204" s="36">
        <v>22583867</v>
      </c>
      <c r="F204" s="66" t="s">
        <v>11058</v>
      </c>
      <c r="G204" s="2">
        <v>1</v>
      </c>
      <c r="H204" s="313" t="s">
        <v>6049</v>
      </c>
      <c r="I204" s="313"/>
      <c r="J204" s="35">
        <v>70.73</v>
      </c>
      <c r="K204" s="247">
        <f>ROUND(J204*Order_Quote!$L$12,4)</f>
        <v>0</v>
      </c>
      <c r="L204" s="250"/>
      <c r="M204" s="178"/>
      <c r="N204" s="171">
        <f t="shared" si="3"/>
        <v>0</v>
      </c>
      <c r="O204" s="52"/>
      <c r="P204" s="52"/>
    </row>
    <row r="205" spans="1:16" x14ac:dyDescent="0.3">
      <c r="A205" s="29" t="str">
        <f>IF(L205&gt;0,COUNT($A$7:A204)+COUNT(DWV!$A$8:$A$300)+COUNT('Large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5" s="420"/>
      <c r="C205" s="421"/>
      <c r="D205" s="2" t="s">
        <v>5243</v>
      </c>
      <c r="E205" s="36">
        <v>22583875</v>
      </c>
      <c r="F205" s="66" t="s">
        <v>11059</v>
      </c>
      <c r="G205" s="2">
        <v>50</v>
      </c>
      <c r="H205" s="313" t="s">
        <v>6049</v>
      </c>
      <c r="I205" s="313"/>
      <c r="J205" s="35">
        <v>28.28</v>
      </c>
      <c r="K205" s="247">
        <f>ROUND(J205*Order_Quote!$L$12,4)</f>
        <v>0</v>
      </c>
      <c r="L205" s="250"/>
      <c r="M205" s="178"/>
      <c r="N205" s="171">
        <f t="shared" si="3"/>
        <v>0</v>
      </c>
      <c r="O205" s="52"/>
      <c r="P205" s="52"/>
    </row>
    <row r="206" spans="1:16" x14ac:dyDescent="0.3">
      <c r="A206" s="29" t="str">
        <f>IF(L206&gt;0,COUNT($A$7:A205)+COUNT(DWV!$A$8:$A$300)+COUNT('Large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6" s="424"/>
      <c r="C206" s="425"/>
      <c r="D206" s="2" t="s">
        <v>5244</v>
      </c>
      <c r="E206" s="36">
        <v>22583883</v>
      </c>
      <c r="F206" s="66" t="s">
        <v>11060</v>
      </c>
      <c r="G206" s="2">
        <v>50</v>
      </c>
      <c r="H206" s="313" t="s">
        <v>6049</v>
      </c>
      <c r="I206" s="313"/>
      <c r="J206" s="35">
        <v>28.96</v>
      </c>
      <c r="K206" s="247">
        <f>ROUND(J206*Order_Quote!$L$12,4)</f>
        <v>0</v>
      </c>
      <c r="L206" s="250"/>
      <c r="M206" s="178"/>
      <c r="N206" s="171">
        <f t="shared" si="3"/>
        <v>0</v>
      </c>
      <c r="O206" s="52"/>
      <c r="P206" s="52"/>
    </row>
    <row r="207" spans="1:16" x14ac:dyDescent="0.3">
      <c r="A207" s="29" t="str">
        <f>IF(L207&gt;0,COUNT($A$7:A206)+COUNT(DWV!$A$8:$A$300)+COUNT('Large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7" s="424"/>
      <c r="C207" s="425"/>
      <c r="D207" s="2" t="s">
        <v>5245</v>
      </c>
      <c r="E207" s="36">
        <v>22583891</v>
      </c>
      <c r="F207" s="66" t="s">
        <v>11061</v>
      </c>
      <c r="G207" s="2">
        <v>40</v>
      </c>
      <c r="H207" s="313" t="s">
        <v>6049</v>
      </c>
      <c r="I207" s="313"/>
      <c r="J207" s="35">
        <v>31.6</v>
      </c>
      <c r="K207" s="247">
        <f>ROUND(J207*Order_Quote!$L$12,4)</f>
        <v>0</v>
      </c>
      <c r="L207" s="250"/>
      <c r="M207" s="178"/>
      <c r="N207" s="171">
        <f t="shared" si="3"/>
        <v>0</v>
      </c>
      <c r="O207" s="52"/>
      <c r="P207" s="52"/>
    </row>
    <row r="208" spans="1:16" x14ac:dyDescent="0.3">
      <c r="A208" s="29" t="str">
        <f>IF(L208&gt;0,COUNT($A$7:A207)+COUNT(DWV!$A$8:$A$300)+COUNT('Large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8" s="424"/>
      <c r="C208" s="425"/>
      <c r="D208" s="2" t="s">
        <v>5246</v>
      </c>
      <c r="E208" s="36">
        <v>22582003</v>
      </c>
      <c r="F208" s="66" t="s">
        <v>11062</v>
      </c>
      <c r="G208" s="2">
        <v>30</v>
      </c>
      <c r="H208" s="313" t="s">
        <v>6049</v>
      </c>
      <c r="I208" s="313"/>
      <c r="J208" s="35">
        <v>38.57</v>
      </c>
      <c r="K208" s="247">
        <f>ROUND(J208*Order_Quote!$L$12,4)</f>
        <v>0</v>
      </c>
      <c r="L208" s="250"/>
      <c r="M208" s="178"/>
      <c r="N208" s="171">
        <f t="shared" si="3"/>
        <v>0</v>
      </c>
      <c r="O208" s="52"/>
      <c r="P208" s="52"/>
    </row>
    <row r="209" spans="1:16" x14ac:dyDescent="0.3">
      <c r="A209" s="29" t="str">
        <f>IF(L209&gt;0,COUNT($A$7:A208)+COUNT(DWV!$A$8:$A$300)+COUNT('Large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09" s="424"/>
      <c r="C209" s="425"/>
      <c r="D209" s="2" t="s">
        <v>5247</v>
      </c>
      <c r="E209" s="36">
        <v>22582011</v>
      </c>
      <c r="F209" s="66" t="s">
        <v>11063</v>
      </c>
      <c r="G209" s="2">
        <v>15</v>
      </c>
      <c r="H209" s="313" t="s">
        <v>6049</v>
      </c>
      <c r="I209" s="313"/>
      <c r="J209" s="35">
        <v>42.81</v>
      </c>
      <c r="K209" s="247">
        <f>ROUND(J209*Order_Quote!$L$12,4)</f>
        <v>0</v>
      </c>
      <c r="L209" s="250"/>
      <c r="M209" s="178"/>
      <c r="N209" s="171">
        <f t="shared" si="3"/>
        <v>0</v>
      </c>
      <c r="O209" s="52"/>
      <c r="P209" s="52"/>
    </row>
    <row r="210" spans="1:16" x14ac:dyDescent="0.3">
      <c r="A210" s="29" t="str">
        <f>IF(L210&gt;0,COUNT($A$7:A209)+COUNT(DWV!$A$8:$A$300)+COUNT('Large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0" s="424"/>
      <c r="C210" s="425"/>
      <c r="D210" s="2" t="s">
        <v>5248</v>
      </c>
      <c r="E210" s="36">
        <v>22582020</v>
      </c>
      <c r="F210" s="66" t="s">
        <v>11064</v>
      </c>
      <c r="G210" s="2">
        <v>15</v>
      </c>
      <c r="H210" s="313" t="s">
        <v>6049</v>
      </c>
      <c r="I210" s="313"/>
      <c r="J210" s="35">
        <v>51.82</v>
      </c>
      <c r="K210" s="247">
        <f>ROUND(J210*Order_Quote!$L$12,4)</f>
        <v>0</v>
      </c>
      <c r="L210" s="250"/>
      <c r="M210" s="178"/>
      <c r="N210" s="171">
        <f t="shared" si="3"/>
        <v>0</v>
      </c>
      <c r="O210" s="52"/>
      <c r="P210" s="52"/>
    </row>
    <row r="211" spans="1:16" x14ac:dyDescent="0.3">
      <c r="A211" s="29" t="str">
        <f>IF(L211&gt;0,COUNT($A$7:A210)+COUNT(DWV!$A$8:$A$300)+COUNT('Large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1" s="424"/>
      <c r="C211" s="425"/>
      <c r="D211" s="2" t="s">
        <v>5249</v>
      </c>
      <c r="E211" s="36">
        <v>22582038</v>
      </c>
      <c r="F211" s="66" t="s">
        <v>11065</v>
      </c>
      <c r="G211" s="2">
        <v>15</v>
      </c>
      <c r="H211" s="313" t="s">
        <v>6049</v>
      </c>
      <c r="I211" s="313"/>
      <c r="J211" s="35">
        <v>107.39</v>
      </c>
      <c r="K211" s="247">
        <f>ROUND(J211*Order_Quote!$L$12,4)</f>
        <v>0</v>
      </c>
      <c r="L211" s="250"/>
      <c r="M211" s="178"/>
      <c r="N211" s="171">
        <f t="shared" si="3"/>
        <v>0</v>
      </c>
      <c r="O211" s="52"/>
      <c r="P211" s="52"/>
    </row>
    <row r="212" spans="1:16" x14ac:dyDescent="0.3">
      <c r="A212" s="29" t="str">
        <f>IF(L212&gt;0,COUNT($A$7:A211)+COUNT(DWV!$A$8:$A$300)+COUNT('Large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2" s="424"/>
      <c r="C212" s="425"/>
      <c r="D212" s="2" t="s">
        <v>5250</v>
      </c>
      <c r="E212" s="36">
        <v>22582046</v>
      </c>
      <c r="F212" s="66" t="s">
        <v>11066</v>
      </c>
      <c r="G212" s="2">
        <v>10</v>
      </c>
      <c r="H212" s="313" t="s">
        <v>6049</v>
      </c>
      <c r="I212" s="313"/>
      <c r="J212" s="35">
        <v>112.28</v>
      </c>
      <c r="K212" s="247">
        <f>ROUND(J212*Order_Quote!$L$12,4)</f>
        <v>0</v>
      </c>
      <c r="L212" s="250"/>
      <c r="M212" s="178"/>
      <c r="N212" s="171">
        <f t="shared" si="3"/>
        <v>0</v>
      </c>
      <c r="O212" s="52"/>
      <c r="P212" s="52"/>
    </row>
    <row r="213" spans="1:16" x14ac:dyDescent="0.3">
      <c r="A213" s="29" t="str">
        <f>IF(L213&gt;0,COUNT($A$7:A212)+COUNT(DWV!$A$8:$A$300)+COUNT('Large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3" s="424"/>
      <c r="C213" s="425"/>
      <c r="D213" s="2" t="s">
        <v>5251</v>
      </c>
      <c r="E213" s="36">
        <v>22582054</v>
      </c>
      <c r="F213" s="66" t="s">
        <v>11067</v>
      </c>
      <c r="G213" s="2">
        <v>6</v>
      </c>
      <c r="H213" s="313" t="s">
        <v>6049</v>
      </c>
      <c r="I213" s="313"/>
      <c r="J213" s="35">
        <v>151.72</v>
      </c>
      <c r="K213" s="247">
        <f>ROUND(J213*Order_Quote!$L$12,4)</f>
        <v>0</v>
      </c>
      <c r="L213" s="250"/>
      <c r="M213" s="178"/>
      <c r="N213" s="171">
        <f t="shared" si="3"/>
        <v>0</v>
      </c>
      <c r="O213" s="52"/>
      <c r="P213" s="52"/>
    </row>
    <row r="214" spans="1:16" x14ac:dyDescent="0.3">
      <c r="A214" s="29" t="str">
        <f>IF(L214&gt;0,COUNT($A$7:A213)+COUNT(DWV!$A$8:$A$300)+COUNT('Large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4" s="422"/>
      <c r="C214" s="423"/>
      <c r="D214" s="2" t="s">
        <v>5252</v>
      </c>
      <c r="E214" s="36">
        <v>22582062</v>
      </c>
      <c r="F214" s="66" t="s">
        <v>11068</v>
      </c>
      <c r="G214" s="2">
        <v>5</v>
      </c>
      <c r="H214" s="313" t="s">
        <v>6049</v>
      </c>
      <c r="I214" s="313"/>
      <c r="J214" s="35">
        <v>258.45</v>
      </c>
      <c r="K214" s="247">
        <f>ROUND(J214*Order_Quote!$L$12,4)</f>
        <v>0</v>
      </c>
      <c r="L214" s="250"/>
      <c r="M214" s="178"/>
      <c r="N214" s="171">
        <f t="shared" si="3"/>
        <v>0</v>
      </c>
      <c r="O214" s="52"/>
      <c r="P214" s="52"/>
    </row>
    <row r="215" spans="1:16" x14ac:dyDescent="0.3">
      <c r="A215" s="29" t="str">
        <f>IF(L215&gt;0,COUNT($A$7:A214)+COUNT(DWV!$A$8:$A$300)+COUNT('Large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5" s="420"/>
      <c r="C215" s="421"/>
      <c r="D215" s="2" t="s">
        <v>5253</v>
      </c>
      <c r="E215" s="36">
        <v>22582070</v>
      </c>
      <c r="F215" s="66" t="s">
        <v>11069</v>
      </c>
      <c r="G215" s="2">
        <v>25</v>
      </c>
      <c r="H215" s="313" t="s">
        <v>6049</v>
      </c>
      <c r="I215" s="313"/>
      <c r="J215" s="35">
        <v>39.549999999999997</v>
      </c>
      <c r="K215" s="247">
        <f>ROUND(J215*Order_Quote!$L$12,4)</f>
        <v>0</v>
      </c>
      <c r="L215" s="250"/>
      <c r="M215" s="178"/>
      <c r="N215" s="171">
        <f t="shared" si="3"/>
        <v>0</v>
      </c>
      <c r="O215" s="52"/>
      <c r="P215" s="52"/>
    </row>
    <row r="216" spans="1:16" x14ac:dyDescent="0.3">
      <c r="A216" s="29" t="str">
        <f>IF(L216&gt;0,COUNT($A$7:A215)+COUNT(DWV!$A$8:$A$300)+COUNT('Large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6" s="424"/>
      <c r="C216" s="425"/>
      <c r="D216" s="2" t="s">
        <v>5254</v>
      </c>
      <c r="E216" s="36">
        <v>22582089</v>
      </c>
      <c r="F216" s="66" t="s">
        <v>11070</v>
      </c>
      <c r="G216" s="2">
        <v>75</v>
      </c>
      <c r="H216" s="313" t="s">
        <v>6049</v>
      </c>
      <c r="I216" s="313"/>
      <c r="J216" s="35">
        <v>47.95</v>
      </c>
      <c r="K216" s="247">
        <f>ROUND(J216*Order_Quote!$L$12,4)</f>
        <v>0</v>
      </c>
      <c r="L216" s="250"/>
      <c r="M216" s="178"/>
      <c r="N216" s="171">
        <f t="shared" si="3"/>
        <v>0</v>
      </c>
      <c r="O216" s="52"/>
      <c r="P216" s="52"/>
    </row>
    <row r="217" spans="1:16" x14ac:dyDescent="0.3">
      <c r="A217" s="29" t="str">
        <f>IF(L217&gt;0,COUNT($A$7:A216)+COUNT(DWV!$A$8:$A$300)+COUNT('Large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7" s="424"/>
      <c r="C217" s="425"/>
      <c r="D217" s="2" t="s">
        <v>5255</v>
      </c>
      <c r="E217" s="36">
        <v>22582097</v>
      </c>
      <c r="F217" s="66" t="s">
        <v>11071</v>
      </c>
      <c r="G217" s="2">
        <v>50</v>
      </c>
      <c r="H217" s="313" t="s">
        <v>6049</v>
      </c>
      <c r="I217" s="313"/>
      <c r="J217" s="35">
        <v>52.33</v>
      </c>
      <c r="K217" s="247">
        <f>ROUND(J217*Order_Quote!$L$12,4)</f>
        <v>0</v>
      </c>
      <c r="L217" s="250"/>
      <c r="M217" s="178"/>
      <c r="N217" s="171">
        <f t="shared" si="3"/>
        <v>0</v>
      </c>
      <c r="O217" s="52"/>
      <c r="P217" s="52"/>
    </row>
    <row r="218" spans="1:16" x14ac:dyDescent="0.3">
      <c r="A218" s="29" t="str">
        <f>IF(L218&gt;0,COUNT($A$7:A217)+COUNT(DWV!$A$8:$A$300)+COUNT('Large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8" s="424"/>
      <c r="C218" s="425"/>
      <c r="D218" s="2" t="s">
        <v>5256</v>
      </c>
      <c r="E218" s="36">
        <v>22583905</v>
      </c>
      <c r="F218" s="66" t="s">
        <v>11072</v>
      </c>
      <c r="G218" s="2">
        <v>30</v>
      </c>
      <c r="H218" s="313" t="s">
        <v>6049</v>
      </c>
      <c r="I218" s="313"/>
      <c r="J218" s="35">
        <v>76.87</v>
      </c>
      <c r="K218" s="247">
        <f>ROUND(J218*Order_Quote!$L$12,4)</f>
        <v>0</v>
      </c>
      <c r="L218" s="250"/>
      <c r="M218" s="178"/>
      <c r="N218" s="171">
        <f t="shared" si="3"/>
        <v>0</v>
      </c>
      <c r="O218" s="52"/>
      <c r="P218" s="52"/>
    </row>
    <row r="219" spans="1:16" x14ac:dyDescent="0.3">
      <c r="A219" s="29" t="str">
        <f>IF(L219&gt;0,COUNT($A$7:A218)+COUNT(DWV!$A$8:$A$300)+COUNT('Large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19" s="424"/>
      <c r="C219" s="425"/>
      <c r="D219" s="2" t="s">
        <v>5257</v>
      </c>
      <c r="E219" s="36">
        <v>22583913</v>
      </c>
      <c r="F219" s="66" t="s">
        <v>11073</v>
      </c>
      <c r="G219" s="2">
        <v>20</v>
      </c>
      <c r="H219" s="313" t="s">
        <v>6049</v>
      </c>
      <c r="I219" s="313"/>
      <c r="J219" s="35">
        <v>78.290000000000006</v>
      </c>
      <c r="K219" s="247">
        <f>ROUND(J219*Order_Quote!$L$12,4)</f>
        <v>0</v>
      </c>
      <c r="L219" s="250"/>
      <c r="M219" s="178"/>
      <c r="N219" s="171">
        <f t="shared" si="3"/>
        <v>0</v>
      </c>
      <c r="O219" s="52"/>
      <c r="P219" s="52"/>
    </row>
    <row r="220" spans="1:16" x14ac:dyDescent="0.3">
      <c r="A220" s="29" t="str">
        <f>IF(L220&gt;0,COUNT($A$7:A219)+COUNT(DWV!$A$8:$A$300)+COUNT('Large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0" s="424"/>
      <c r="C220" s="425"/>
      <c r="D220" s="2" t="s">
        <v>5258</v>
      </c>
      <c r="E220" s="36">
        <v>22583921</v>
      </c>
      <c r="F220" s="66" t="s">
        <v>11074</v>
      </c>
      <c r="G220" s="2">
        <v>10</v>
      </c>
      <c r="H220" s="313" t="s">
        <v>6049</v>
      </c>
      <c r="I220" s="313"/>
      <c r="J220" s="35">
        <v>126.08</v>
      </c>
      <c r="K220" s="247">
        <f>ROUND(J220*Order_Quote!$L$12,4)</f>
        <v>0</v>
      </c>
      <c r="L220" s="250"/>
      <c r="M220" s="178"/>
      <c r="N220" s="171">
        <f t="shared" si="3"/>
        <v>0</v>
      </c>
      <c r="O220" s="52"/>
      <c r="P220" s="52"/>
    </row>
    <row r="221" spans="1:16" x14ac:dyDescent="0.3">
      <c r="A221" s="29" t="str">
        <f>IF(L221&gt;0,COUNT($A$7:A220)+COUNT(DWV!$A$8:$A$300)+COUNT('Large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1" s="422"/>
      <c r="C221" s="423"/>
      <c r="D221" s="2" t="s">
        <v>5259</v>
      </c>
      <c r="E221" s="36">
        <v>22583930</v>
      </c>
      <c r="F221" s="66" t="s">
        <v>11075</v>
      </c>
      <c r="G221" s="2">
        <v>5</v>
      </c>
      <c r="H221" s="313" t="s">
        <v>6049</v>
      </c>
      <c r="I221" s="313"/>
      <c r="J221" s="35">
        <v>196.01</v>
      </c>
      <c r="K221" s="247">
        <f>ROUND(J221*Order_Quote!$L$12,4)</f>
        <v>0</v>
      </c>
      <c r="L221" s="250"/>
      <c r="M221" s="178"/>
      <c r="N221" s="171">
        <f t="shared" si="3"/>
        <v>0</v>
      </c>
      <c r="O221" s="52"/>
      <c r="P221" s="52"/>
    </row>
    <row r="222" spans="1:16" x14ac:dyDescent="0.3">
      <c r="A222" s="29" t="str">
        <f>IF(L222&gt;0,COUNT($A$7:A221)+COUNT(DWV!$A$8:$A$300)+COUNT('Large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2" s="420"/>
      <c r="C222" s="421"/>
      <c r="D222" s="2" t="s">
        <v>5260</v>
      </c>
      <c r="E222" s="36">
        <v>22583948</v>
      </c>
      <c r="F222" s="66" t="s">
        <v>11076</v>
      </c>
      <c r="G222" s="2">
        <v>40</v>
      </c>
      <c r="H222" s="313" t="s">
        <v>6049</v>
      </c>
      <c r="I222" s="313"/>
      <c r="J222" s="35">
        <v>90.75</v>
      </c>
      <c r="K222" s="247">
        <f>ROUND(J222*Order_Quote!$L$12,4)</f>
        <v>0</v>
      </c>
      <c r="L222" s="250"/>
      <c r="M222" s="178"/>
      <c r="N222" s="171">
        <f t="shared" si="3"/>
        <v>0</v>
      </c>
      <c r="O222" s="52"/>
      <c r="P222" s="52"/>
    </row>
    <row r="223" spans="1:16" x14ac:dyDescent="0.3">
      <c r="A223" s="29" t="str">
        <f>IF(L223&gt;0,COUNT($A$7:A222)+COUNT(DWV!$A$8:$A$300)+COUNT('Large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3" s="424"/>
      <c r="C223" s="425"/>
      <c r="D223" s="2" t="s">
        <v>5261</v>
      </c>
      <c r="E223" s="36">
        <v>22583956</v>
      </c>
      <c r="F223" s="66" t="s">
        <v>11077</v>
      </c>
      <c r="G223" s="2">
        <v>25</v>
      </c>
      <c r="H223" s="313" t="s">
        <v>6049</v>
      </c>
      <c r="I223" s="313"/>
      <c r="J223" s="35">
        <v>95.64</v>
      </c>
      <c r="K223" s="247">
        <f>ROUND(J223*Order_Quote!$L$12,4)</f>
        <v>0</v>
      </c>
      <c r="L223" s="250"/>
      <c r="M223" s="178"/>
      <c r="N223" s="171">
        <f t="shared" si="3"/>
        <v>0</v>
      </c>
      <c r="O223" s="52"/>
      <c r="P223" s="52"/>
    </row>
    <row r="224" spans="1:16" x14ac:dyDescent="0.3">
      <c r="A224" s="29" t="str">
        <f>IF(L224&gt;0,COUNT($A$7:A223)+COUNT(DWV!$A$8:$A$300)+COUNT('Large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4" s="424"/>
      <c r="C224" s="425"/>
      <c r="D224" s="2" t="s">
        <v>5262</v>
      </c>
      <c r="E224" s="36">
        <v>22583964</v>
      </c>
      <c r="F224" s="66" t="s">
        <v>11078</v>
      </c>
      <c r="G224" s="2">
        <v>10</v>
      </c>
      <c r="H224" s="313" t="s">
        <v>6049</v>
      </c>
      <c r="I224" s="313"/>
      <c r="J224" s="35">
        <v>143.07</v>
      </c>
      <c r="K224" s="247">
        <f>ROUND(J224*Order_Quote!$L$12,4)</f>
        <v>0</v>
      </c>
      <c r="L224" s="250"/>
      <c r="M224" s="178"/>
      <c r="N224" s="171">
        <f t="shared" si="3"/>
        <v>0</v>
      </c>
      <c r="O224" s="52"/>
      <c r="P224" s="52"/>
    </row>
    <row r="225" spans="1:16" x14ac:dyDescent="0.3">
      <c r="A225" s="29" t="str">
        <f>IF(L225&gt;0,COUNT($A$7:A224)+COUNT(DWV!$A$8:$A$300)+COUNT('Large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5" s="422"/>
      <c r="C225" s="423"/>
      <c r="D225" s="2" t="s">
        <v>5263</v>
      </c>
      <c r="E225" s="36">
        <v>22583972</v>
      </c>
      <c r="F225" s="66" t="s">
        <v>11079</v>
      </c>
      <c r="G225" s="2">
        <v>5</v>
      </c>
      <c r="H225" s="313" t="s">
        <v>6049</v>
      </c>
      <c r="I225" s="313"/>
      <c r="J225" s="35">
        <v>242.86</v>
      </c>
      <c r="K225" s="247">
        <f>ROUND(J225*Order_Quote!$L$12,4)</f>
        <v>0</v>
      </c>
      <c r="L225" s="250"/>
      <c r="M225" s="178"/>
      <c r="N225" s="171">
        <f t="shared" si="3"/>
        <v>0</v>
      </c>
      <c r="O225" s="52"/>
      <c r="P225" s="52"/>
    </row>
    <row r="226" spans="1:16" x14ac:dyDescent="0.3">
      <c r="A226" s="29" t="str">
        <f>IF(L226&gt;0,COUNT($A$7:A225)+COUNT(DWV!$A$8:$A$300)+COUNT('Large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6" s="420"/>
      <c r="C226" s="421"/>
      <c r="D226" s="2" t="s">
        <v>5264</v>
      </c>
      <c r="E226" s="36">
        <v>22583980</v>
      </c>
      <c r="F226" s="66" t="s">
        <v>11080</v>
      </c>
      <c r="G226" s="2">
        <v>25</v>
      </c>
      <c r="H226" s="313" t="s">
        <v>6049</v>
      </c>
      <c r="I226" s="313"/>
      <c r="J226" s="35">
        <v>28.47</v>
      </c>
      <c r="K226" s="247">
        <f>ROUND(J226*Order_Quote!$L$12,4)</f>
        <v>0</v>
      </c>
      <c r="L226" s="250"/>
      <c r="M226" s="178"/>
      <c r="N226" s="171">
        <f t="shared" si="3"/>
        <v>0</v>
      </c>
      <c r="O226" s="52"/>
      <c r="P226" s="52"/>
    </row>
    <row r="227" spans="1:16" x14ac:dyDescent="0.3">
      <c r="A227" s="29" t="str">
        <f>IF(L227&gt;0,COUNT($A$7:A226)+COUNT(DWV!$A$8:$A$300)+COUNT('Large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7" s="424"/>
      <c r="C227" s="425"/>
      <c r="D227" s="2" t="s">
        <v>5265</v>
      </c>
      <c r="E227" s="36">
        <v>22583998</v>
      </c>
      <c r="F227" s="66" t="s">
        <v>11081</v>
      </c>
      <c r="G227" s="2">
        <v>25</v>
      </c>
      <c r="H227" s="313" t="s">
        <v>6049</v>
      </c>
      <c r="I227" s="313"/>
      <c r="J227" s="35">
        <v>29.12</v>
      </c>
      <c r="K227" s="247">
        <f>ROUND(J227*Order_Quote!$L$12,4)</f>
        <v>0</v>
      </c>
      <c r="L227" s="250"/>
      <c r="M227" s="178"/>
      <c r="N227" s="171">
        <f t="shared" si="3"/>
        <v>0</v>
      </c>
      <c r="O227" s="52"/>
      <c r="P227" s="52"/>
    </row>
    <row r="228" spans="1:16" x14ac:dyDescent="0.3">
      <c r="A228" s="29" t="str">
        <f>IF(L228&gt;0,COUNT($A$7:A227)+COUNT(DWV!$A$8:$A$300)+COUNT('Large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8" s="424"/>
      <c r="C228" s="425"/>
      <c r="D228" s="2" t="s">
        <v>5266</v>
      </c>
      <c r="E228" s="36">
        <v>22584006</v>
      </c>
      <c r="F228" s="66" t="s">
        <v>11082</v>
      </c>
      <c r="G228" s="2">
        <v>15</v>
      </c>
      <c r="H228" s="313" t="s">
        <v>6049</v>
      </c>
      <c r="I228" s="313"/>
      <c r="J228" s="35">
        <v>31.8</v>
      </c>
      <c r="K228" s="247">
        <f>ROUND(J228*Order_Quote!$L$12,4)</f>
        <v>0</v>
      </c>
      <c r="L228" s="250"/>
      <c r="M228" s="178"/>
      <c r="N228" s="171">
        <f t="shared" si="3"/>
        <v>0</v>
      </c>
      <c r="O228" s="52"/>
      <c r="P228" s="52"/>
    </row>
    <row r="229" spans="1:16" x14ac:dyDescent="0.3">
      <c r="A229" s="29" t="str">
        <f>IF(L229&gt;0,COUNT($A$7:A228)+COUNT(DWV!$A$8:$A$300)+COUNT('Large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29" s="424"/>
      <c r="C229" s="425"/>
      <c r="D229" s="2" t="s">
        <v>5267</v>
      </c>
      <c r="E229" s="36">
        <v>22584014</v>
      </c>
      <c r="F229" s="66" t="s">
        <v>11083</v>
      </c>
      <c r="G229" s="2">
        <v>15</v>
      </c>
      <c r="H229" s="313" t="s">
        <v>6049</v>
      </c>
      <c r="I229" s="313"/>
      <c r="J229" s="35">
        <v>38.82</v>
      </c>
      <c r="K229" s="247">
        <f>ROUND(J229*Order_Quote!$L$12,4)</f>
        <v>0</v>
      </c>
      <c r="L229" s="250"/>
      <c r="M229" s="178"/>
      <c r="N229" s="171">
        <f t="shared" si="3"/>
        <v>0</v>
      </c>
      <c r="O229" s="52"/>
      <c r="P229" s="52"/>
    </row>
    <row r="230" spans="1:16" x14ac:dyDescent="0.3">
      <c r="A230" s="29" t="str">
        <f>IF(L230&gt;0,COUNT($A$7:A229)+COUNT(DWV!$A$8:$A$300)+COUNT('Large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0" s="424"/>
      <c r="C230" s="425"/>
      <c r="D230" s="2" t="s">
        <v>5268</v>
      </c>
      <c r="E230" s="36">
        <v>22584022</v>
      </c>
      <c r="F230" s="66" t="s">
        <v>11084</v>
      </c>
      <c r="G230" s="2">
        <v>15</v>
      </c>
      <c r="H230" s="313" t="s">
        <v>6049</v>
      </c>
      <c r="I230" s="313"/>
      <c r="J230" s="35">
        <v>43.11</v>
      </c>
      <c r="K230" s="247">
        <f>ROUND(J230*Order_Quote!$L$12,4)</f>
        <v>0</v>
      </c>
      <c r="L230" s="250"/>
      <c r="M230" s="178"/>
      <c r="N230" s="171">
        <f t="shared" si="3"/>
        <v>0</v>
      </c>
      <c r="O230" s="52"/>
      <c r="P230" s="52"/>
    </row>
    <row r="231" spans="1:16" x14ac:dyDescent="0.3">
      <c r="A231" s="29" t="str">
        <f>IF(L231&gt;0,COUNT($A$7:A230)+COUNT(DWV!$A$8:$A$300)+COUNT('Large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1" s="424"/>
      <c r="C231" s="425"/>
      <c r="D231" s="2" t="s">
        <v>5269</v>
      </c>
      <c r="E231" s="36">
        <v>22584030</v>
      </c>
      <c r="F231" s="66" t="s">
        <v>11085</v>
      </c>
      <c r="G231" s="2">
        <v>10</v>
      </c>
      <c r="H231" s="313" t="s">
        <v>6049</v>
      </c>
      <c r="I231" s="313"/>
      <c r="J231" s="35">
        <v>52.2</v>
      </c>
      <c r="K231" s="247">
        <f>ROUND(J231*Order_Quote!$L$12,4)</f>
        <v>0</v>
      </c>
      <c r="L231" s="250"/>
      <c r="M231" s="178"/>
      <c r="N231" s="171">
        <f t="shared" si="3"/>
        <v>0</v>
      </c>
      <c r="O231" s="52"/>
      <c r="P231" s="52"/>
    </row>
    <row r="232" spans="1:16" x14ac:dyDescent="0.3">
      <c r="A232" s="29" t="str">
        <f>IF(L232&gt;0,COUNT($A$7:A231)+COUNT(DWV!$A$8:$A$300)+COUNT('Large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2" s="424"/>
      <c r="C232" s="425"/>
      <c r="D232" s="2" t="s">
        <v>5270</v>
      </c>
      <c r="E232" s="36">
        <v>22584049</v>
      </c>
      <c r="F232" s="66" t="s">
        <v>11086</v>
      </c>
      <c r="G232" s="2">
        <v>10</v>
      </c>
      <c r="H232" s="313" t="s">
        <v>6049</v>
      </c>
      <c r="I232" s="313"/>
      <c r="J232" s="35">
        <v>108.14</v>
      </c>
      <c r="K232" s="247">
        <f>ROUND(J232*Order_Quote!$L$12,4)</f>
        <v>0</v>
      </c>
      <c r="L232" s="250"/>
      <c r="M232" s="178"/>
      <c r="N232" s="171">
        <f t="shared" si="3"/>
        <v>0</v>
      </c>
      <c r="O232" s="52"/>
      <c r="P232" s="52"/>
    </row>
    <row r="233" spans="1:16" x14ac:dyDescent="0.3">
      <c r="A233" s="29" t="str">
        <f>IF(L233&gt;0,COUNT($A$7:A232)+COUNT(DWV!$A$8:$A$300)+COUNT('Large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3" s="424"/>
      <c r="C233" s="425"/>
      <c r="D233" s="2" t="s">
        <v>5271</v>
      </c>
      <c r="E233" s="36">
        <v>22584057</v>
      </c>
      <c r="F233" s="66" t="s">
        <v>11087</v>
      </c>
      <c r="G233" s="2">
        <v>10</v>
      </c>
      <c r="H233" s="313" t="s">
        <v>6049</v>
      </c>
      <c r="I233" s="313"/>
      <c r="J233" s="35">
        <v>113.22</v>
      </c>
      <c r="K233" s="247">
        <f>ROUND(J233*Order_Quote!$L$12,4)</f>
        <v>0</v>
      </c>
      <c r="L233" s="250"/>
      <c r="M233" s="178"/>
      <c r="N233" s="171">
        <f t="shared" si="3"/>
        <v>0</v>
      </c>
      <c r="O233" s="52"/>
      <c r="P233" s="52"/>
    </row>
    <row r="234" spans="1:16" x14ac:dyDescent="0.3">
      <c r="A234" s="29" t="str">
        <f>IF(L234&gt;0,COUNT($A$7:A233)+COUNT(DWV!$A$8:$A$300)+COUNT('Large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4" s="424"/>
      <c r="C234" s="425"/>
      <c r="D234" s="2" t="s">
        <v>5272</v>
      </c>
      <c r="E234" s="36">
        <v>22584065</v>
      </c>
      <c r="F234" s="66" t="s">
        <v>11088</v>
      </c>
      <c r="G234" s="2">
        <v>5</v>
      </c>
      <c r="H234" s="313" t="s">
        <v>6049</v>
      </c>
      <c r="I234" s="313"/>
      <c r="J234" s="35">
        <v>152.88999999999999</v>
      </c>
      <c r="K234" s="247">
        <f>ROUND(J234*Order_Quote!$L$12,4)</f>
        <v>0</v>
      </c>
      <c r="L234" s="250"/>
      <c r="M234" s="178"/>
      <c r="N234" s="171">
        <f t="shared" si="3"/>
        <v>0</v>
      </c>
      <c r="O234" s="52"/>
      <c r="P234" s="52"/>
    </row>
    <row r="235" spans="1:16" x14ac:dyDescent="0.3">
      <c r="A235" s="29" t="str">
        <f>IF(L235&gt;0,COUNT($A$7:A234)+COUNT(DWV!$A$8:$A$300)+COUNT('Large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5" s="424"/>
      <c r="C235" s="425"/>
      <c r="D235" s="2" t="s">
        <v>5273</v>
      </c>
      <c r="E235" s="36">
        <v>22584073</v>
      </c>
      <c r="F235" s="66" t="s">
        <v>11089</v>
      </c>
      <c r="G235" s="2">
        <v>5</v>
      </c>
      <c r="H235" s="313" t="s">
        <v>6049</v>
      </c>
      <c r="I235" s="313"/>
      <c r="J235" s="35">
        <v>260.54000000000002</v>
      </c>
      <c r="K235" s="247">
        <f>ROUND(J235*Order_Quote!$L$12,4)</f>
        <v>0</v>
      </c>
      <c r="L235" s="250"/>
      <c r="M235" s="178"/>
      <c r="N235" s="171">
        <f t="shared" si="3"/>
        <v>0</v>
      </c>
      <c r="O235" s="52"/>
      <c r="P235" s="52"/>
    </row>
    <row r="236" spans="1:16" x14ac:dyDescent="0.3">
      <c r="A236" s="29" t="str">
        <f>IF(L236&gt;0,COUNT($A$7:A235)+COUNT(DWV!$A$8:$A$300)+COUNT('Large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6" s="422"/>
      <c r="C236" s="423"/>
      <c r="D236" s="2" t="s">
        <v>5274</v>
      </c>
      <c r="E236" s="36">
        <v>22584081</v>
      </c>
      <c r="F236" s="66" t="s">
        <v>11090</v>
      </c>
      <c r="G236" s="2">
        <v>2</v>
      </c>
      <c r="H236" s="313" t="s">
        <v>6049</v>
      </c>
      <c r="I236" s="313"/>
      <c r="J236" s="35">
        <v>783.92</v>
      </c>
      <c r="K236" s="247">
        <f>ROUND(J236*Order_Quote!$L$12,4)</f>
        <v>0</v>
      </c>
      <c r="L236" s="250"/>
      <c r="M236" s="178"/>
      <c r="N236" s="171">
        <f t="shared" si="3"/>
        <v>0</v>
      </c>
      <c r="O236" s="52"/>
      <c r="P236" s="52"/>
    </row>
    <row r="237" spans="1:16" x14ac:dyDescent="0.3">
      <c r="A237" s="29" t="str">
        <f>IF(L237&gt;0,COUNT($A$7:A236)+COUNT(DWV!$A$8:$A$300)+COUNT('Large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7" s="420"/>
      <c r="C237" s="421"/>
      <c r="D237" s="2" t="s">
        <v>5275</v>
      </c>
      <c r="E237" s="36">
        <v>22584111</v>
      </c>
      <c r="F237" s="66" t="s">
        <v>11091</v>
      </c>
      <c r="G237" s="2">
        <v>25</v>
      </c>
      <c r="H237" s="313" t="s">
        <v>6049</v>
      </c>
      <c r="I237" s="313"/>
      <c r="J237" s="35">
        <v>39.81</v>
      </c>
      <c r="K237" s="247">
        <f>ROUND(J237*Order_Quote!$L$12,4)</f>
        <v>0</v>
      </c>
      <c r="L237" s="250"/>
      <c r="M237" s="178"/>
      <c r="N237" s="171">
        <f t="shared" si="3"/>
        <v>0</v>
      </c>
      <c r="O237" s="52"/>
      <c r="P237" s="52"/>
    </row>
    <row r="238" spans="1:16" x14ac:dyDescent="0.3">
      <c r="A238" s="29" t="str">
        <f>IF(L238&gt;0,COUNT($A$7:A237)+COUNT(DWV!$A$8:$A$300)+COUNT('Large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8" s="424"/>
      <c r="C238" s="425"/>
      <c r="D238" s="2" t="s">
        <v>5276</v>
      </c>
      <c r="E238" s="36">
        <v>22584120</v>
      </c>
      <c r="F238" s="66" t="s">
        <v>11092</v>
      </c>
      <c r="G238" s="2">
        <v>25</v>
      </c>
      <c r="H238" s="313" t="s">
        <v>6049</v>
      </c>
      <c r="I238" s="313"/>
      <c r="J238" s="35">
        <v>48.25</v>
      </c>
      <c r="K238" s="247">
        <f>ROUND(J238*Order_Quote!$L$12,4)</f>
        <v>0</v>
      </c>
      <c r="L238" s="250"/>
      <c r="M238" s="178"/>
      <c r="N238" s="171">
        <f t="shared" si="3"/>
        <v>0</v>
      </c>
      <c r="O238" s="52"/>
      <c r="P238" s="52"/>
    </row>
    <row r="239" spans="1:16" x14ac:dyDescent="0.3">
      <c r="A239" s="29" t="str">
        <f>IF(L239&gt;0,COUNT($A$7:A238)+COUNT(DWV!$A$8:$A$300)+COUNT('Large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39" s="424"/>
      <c r="C239" s="425"/>
      <c r="D239" s="2" t="s">
        <v>5277</v>
      </c>
      <c r="E239" s="36">
        <v>22584138</v>
      </c>
      <c r="F239" s="66" t="s">
        <v>11093</v>
      </c>
      <c r="G239" s="2">
        <v>15</v>
      </c>
      <c r="H239" s="313" t="s">
        <v>6049</v>
      </c>
      <c r="I239" s="313"/>
      <c r="J239" s="35">
        <v>52.68</v>
      </c>
      <c r="K239" s="247">
        <f>ROUND(J239*Order_Quote!$L$12,4)</f>
        <v>0</v>
      </c>
      <c r="L239" s="250"/>
      <c r="M239" s="178"/>
      <c r="N239" s="171">
        <f t="shared" si="3"/>
        <v>0</v>
      </c>
      <c r="O239" s="52"/>
      <c r="P239" s="52"/>
    </row>
    <row r="240" spans="1:16" x14ac:dyDescent="0.3">
      <c r="A240" s="29" t="str">
        <f>IF(L240&gt;0,COUNT($A$7:A239)+COUNT(DWV!$A$8:$A$300)+COUNT('Large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0" s="424"/>
      <c r="C240" s="425"/>
      <c r="D240" s="2" t="s">
        <v>5278</v>
      </c>
      <c r="E240" s="36">
        <v>22584146</v>
      </c>
      <c r="F240" s="66" t="s">
        <v>11094</v>
      </c>
      <c r="G240" s="2">
        <v>15</v>
      </c>
      <c r="H240" s="313" t="s">
        <v>6049</v>
      </c>
      <c r="I240" s="313"/>
      <c r="J240" s="35">
        <v>72.510000000000005</v>
      </c>
      <c r="K240" s="247">
        <f>ROUND(J240*Order_Quote!$L$12,4)</f>
        <v>0</v>
      </c>
      <c r="L240" s="250"/>
      <c r="M240" s="178"/>
      <c r="N240" s="171">
        <f t="shared" si="3"/>
        <v>0</v>
      </c>
      <c r="O240" s="52"/>
      <c r="P240" s="52"/>
    </row>
    <row r="241" spans="1:16" x14ac:dyDescent="0.3">
      <c r="A241" s="29" t="str">
        <f>IF(L241&gt;0,COUNT($A$7:A240)+COUNT(DWV!$A$8:$A$300)+COUNT('Large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1" s="424"/>
      <c r="C241" s="425"/>
      <c r="D241" s="2" t="s">
        <v>5279</v>
      </c>
      <c r="E241" s="36">
        <v>22584154</v>
      </c>
      <c r="F241" s="66" t="s">
        <v>11095</v>
      </c>
      <c r="G241" s="2">
        <v>15</v>
      </c>
      <c r="H241" s="313" t="s">
        <v>6049</v>
      </c>
      <c r="I241" s="313"/>
      <c r="J241" s="35">
        <v>77.42</v>
      </c>
      <c r="K241" s="247">
        <f>ROUND(J241*Order_Quote!$L$12,4)</f>
        <v>0</v>
      </c>
      <c r="L241" s="250"/>
      <c r="M241" s="178"/>
      <c r="N241" s="171">
        <f t="shared" si="3"/>
        <v>0</v>
      </c>
      <c r="O241" s="52"/>
      <c r="P241" s="52"/>
    </row>
    <row r="242" spans="1:16" x14ac:dyDescent="0.3">
      <c r="A242" s="29" t="str">
        <f>IF(L242&gt;0,COUNT($A$7:A241)+COUNT(DWV!$A$8:$A$300)+COUNT('Large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2" s="424"/>
      <c r="C242" s="425"/>
      <c r="D242" s="2" t="s">
        <v>5280</v>
      </c>
      <c r="E242" s="36">
        <v>22584162</v>
      </c>
      <c r="F242" s="66" t="s">
        <v>11096</v>
      </c>
      <c r="G242" s="2">
        <v>10</v>
      </c>
      <c r="H242" s="313" t="s">
        <v>6049</v>
      </c>
      <c r="I242" s="313"/>
      <c r="J242" s="35">
        <v>78.88</v>
      </c>
      <c r="K242" s="247">
        <f>ROUND(J242*Order_Quote!$L$12,4)</f>
        <v>0</v>
      </c>
      <c r="L242" s="250"/>
      <c r="M242" s="178"/>
      <c r="N242" s="171">
        <f t="shared" si="3"/>
        <v>0</v>
      </c>
      <c r="O242" s="52"/>
      <c r="P242" s="52"/>
    </row>
    <row r="243" spans="1:16" x14ac:dyDescent="0.3">
      <c r="A243" s="29" t="str">
        <f>IF(L243&gt;0,COUNT($A$7:A242)+COUNT(DWV!$A$8:$A$300)+COUNT('Large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3" s="424"/>
      <c r="C243" s="425"/>
      <c r="D243" s="2" t="s">
        <v>5281</v>
      </c>
      <c r="E243" s="36">
        <v>22584170</v>
      </c>
      <c r="F243" s="66" t="s">
        <v>11097</v>
      </c>
      <c r="G243" s="2">
        <v>10</v>
      </c>
      <c r="H243" s="313" t="s">
        <v>6049</v>
      </c>
      <c r="I243" s="313"/>
      <c r="J243" s="35">
        <v>126.98</v>
      </c>
      <c r="K243" s="247">
        <f>ROUND(J243*Order_Quote!$L$12,4)</f>
        <v>0</v>
      </c>
      <c r="L243" s="250"/>
      <c r="M243" s="178"/>
      <c r="N243" s="171">
        <f t="shared" si="3"/>
        <v>0</v>
      </c>
      <c r="O243" s="52"/>
      <c r="P243" s="52"/>
    </row>
    <row r="244" spans="1:16" x14ac:dyDescent="0.3">
      <c r="A244" s="29" t="str">
        <f>IF(L244&gt;0,COUNT($A$7:A243)+COUNT(DWV!$A$8:$A$300)+COUNT('Large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4" s="424"/>
      <c r="C244" s="425"/>
      <c r="D244" s="2" t="s">
        <v>5282</v>
      </c>
      <c r="E244" s="36">
        <v>22584189</v>
      </c>
      <c r="F244" s="66" t="s">
        <v>11098</v>
      </c>
      <c r="G244" s="2">
        <v>10</v>
      </c>
      <c r="H244" s="313" t="s">
        <v>6049</v>
      </c>
      <c r="I244" s="313"/>
      <c r="J244" s="35">
        <v>126.98</v>
      </c>
      <c r="K244" s="247">
        <f>ROUND(J244*Order_Quote!$L$12,4)</f>
        <v>0</v>
      </c>
      <c r="L244" s="250"/>
      <c r="M244" s="178"/>
      <c r="N244" s="171">
        <f t="shared" si="3"/>
        <v>0</v>
      </c>
      <c r="O244" s="52"/>
      <c r="P244" s="52"/>
    </row>
    <row r="245" spans="1:16" x14ac:dyDescent="0.3">
      <c r="A245" s="29" t="str">
        <f>IF(L245&gt;0,COUNT($A$7:A244)+COUNT(DWV!$A$8:$A$300)+COUNT('Large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5" s="422"/>
      <c r="C245" s="423"/>
      <c r="D245" s="2" t="s">
        <v>5283</v>
      </c>
      <c r="E245" s="36">
        <v>22584197</v>
      </c>
      <c r="F245" s="66" t="s">
        <v>11099</v>
      </c>
      <c r="G245" s="2">
        <v>5</v>
      </c>
      <c r="H245" s="313" t="s">
        <v>6049</v>
      </c>
      <c r="I245" s="313"/>
      <c r="J245" s="35">
        <v>197.41</v>
      </c>
      <c r="K245" s="247">
        <f>ROUND(J245*Order_Quote!$L$12,4)</f>
        <v>0</v>
      </c>
      <c r="L245" s="250"/>
      <c r="M245" s="178"/>
      <c r="N245" s="171">
        <f t="shared" si="3"/>
        <v>0</v>
      </c>
      <c r="O245" s="52"/>
      <c r="P245" s="52"/>
    </row>
    <row r="246" spans="1:16" x14ac:dyDescent="0.3">
      <c r="A246" s="29" t="str">
        <f>IF(L246&gt;0,COUNT($A$7:A245)+COUNT(DWV!$A$8:$A$300)+COUNT('Large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6" s="420"/>
      <c r="C246" s="421"/>
      <c r="D246" s="2" t="s">
        <v>5284</v>
      </c>
      <c r="E246" s="36">
        <v>22584200</v>
      </c>
      <c r="F246" s="66" t="s">
        <v>11100</v>
      </c>
      <c r="G246" s="2">
        <v>25</v>
      </c>
      <c r="H246" s="313" t="s">
        <v>6049</v>
      </c>
      <c r="I246" s="313"/>
      <c r="J246" s="35">
        <v>32.93</v>
      </c>
      <c r="K246" s="247">
        <f>ROUND(J246*Order_Quote!$L$12,4)</f>
        <v>0</v>
      </c>
      <c r="L246" s="250"/>
      <c r="M246" s="178"/>
      <c r="N246" s="171">
        <f t="shared" si="3"/>
        <v>0</v>
      </c>
      <c r="O246" s="52"/>
      <c r="P246" s="52"/>
    </row>
    <row r="247" spans="1:16" x14ac:dyDescent="0.3">
      <c r="A247" s="29" t="str">
        <f>IF(L247&gt;0,COUNT($A$7:A246)+COUNT(DWV!$A$8:$A$300)+COUNT('Large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7" s="424"/>
      <c r="C247" s="425"/>
      <c r="D247" s="2" t="s">
        <v>5285</v>
      </c>
      <c r="E247" s="36">
        <v>22584219</v>
      </c>
      <c r="F247" s="66" t="s">
        <v>11101</v>
      </c>
      <c r="G247" s="2">
        <v>25</v>
      </c>
      <c r="H247" s="313" t="s">
        <v>6049</v>
      </c>
      <c r="I247" s="313"/>
      <c r="J247" s="35">
        <v>35.35</v>
      </c>
      <c r="K247" s="247">
        <f>ROUND(J247*Order_Quote!$L$12,4)</f>
        <v>0</v>
      </c>
      <c r="L247" s="250"/>
      <c r="M247" s="178"/>
      <c r="N247" s="171">
        <f t="shared" si="3"/>
        <v>0</v>
      </c>
      <c r="O247" s="52"/>
      <c r="P247" s="52"/>
    </row>
    <row r="248" spans="1:16" x14ac:dyDescent="0.3">
      <c r="A248" s="29" t="str">
        <f>IF(L248&gt;0,COUNT($A$7:A247)+COUNT(DWV!$A$8:$A$300)+COUNT('Large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8" s="424"/>
      <c r="C248" s="425"/>
      <c r="D248" s="2" t="s">
        <v>5286</v>
      </c>
      <c r="E248" s="36">
        <v>22584227</v>
      </c>
      <c r="F248" s="66" t="s">
        <v>11102</v>
      </c>
      <c r="G248" s="2">
        <v>15</v>
      </c>
      <c r="H248" s="313" t="s">
        <v>6049</v>
      </c>
      <c r="I248" s="313"/>
      <c r="J248" s="35">
        <v>40.14</v>
      </c>
      <c r="K248" s="247">
        <f>ROUND(J248*Order_Quote!$L$12,4)</f>
        <v>0</v>
      </c>
      <c r="L248" s="250"/>
      <c r="M248" s="178"/>
      <c r="N248" s="171">
        <f t="shared" si="3"/>
        <v>0</v>
      </c>
      <c r="O248" s="52"/>
      <c r="P248" s="52"/>
    </row>
    <row r="249" spans="1:16" x14ac:dyDescent="0.3">
      <c r="A249" s="29" t="str">
        <f>IF(L249&gt;0,COUNT($A$7:A248)+COUNT(DWV!$A$8:$A$300)+COUNT('Large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49" s="424"/>
      <c r="C249" s="425"/>
      <c r="D249" s="2" t="s">
        <v>5287</v>
      </c>
      <c r="E249" s="36">
        <v>22584235</v>
      </c>
      <c r="F249" s="66" t="s">
        <v>11103</v>
      </c>
      <c r="G249" s="2">
        <v>15</v>
      </c>
      <c r="H249" s="313" t="s">
        <v>6049</v>
      </c>
      <c r="I249" s="313"/>
      <c r="J249" s="35">
        <v>49.66</v>
      </c>
      <c r="K249" s="247">
        <f>ROUND(J249*Order_Quote!$L$12,4)</f>
        <v>0</v>
      </c>
      <c r="L249" s="250"/>
      <c r="M249" s="178"/>
      <c r="N249" s="171">
        <f t="shared" si="3"/>
        <v>0</v>
      </c>
      <c r="O249" s="52"/>
      <c r="P249" s="52"/>
    </row>
    <row r="250" spans="1:16" x14ac:dyDescent="0.3">
      <c r="A250" s="29" t="str">
        <f>IF(L250&gt;0,COUNT($A$7:A249)+COUNT(DWV!$A$8:$A$300)+COUNT('Large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0" s="424"/>
      <c r="C250" s="425"/>
      <c r="D250" s="2" t="s">
        <v>5288</v>
      </c>
      <c r="E250" s="36">
        <v>22584243</v>
      </c>
      <c r="F250" s="66" t="s">
        <v>11104</v>
      </c>
      <c r="G250" s="2">
        <v>15</v>
      </c>
      <c r="H250" s="313" t="s">
        <v>6049</v>
      </c>
      <c r="I250" s="313"/>
      <c r="J250" s="35">
        <v>54.92</v>
      </c>
      <c r="K250" s="247">
        <f>ROUND(J250*Order_Quote!$L$12,4)</f>
        <v>0</v>
      </c>
      <c r="L250" s="250"/>
      <c r="M250" s="178"/>
      <c r="N250" s="171">
        <f t="shared" si="3"/>
        <v>0</v>
      </c>
      <c r="O250" s="52"/>
      <c r="P250" s="52"/>
    </row>
    <row r="251" spans="1:16" x14ac:dyDescent="0.3">
      <c r="A251" s="29" t="str">
        <f>IF(L251&gt;0,COUNT($A$7:A250)+COUNT(DWV!$A$8:$A$300)+COUNT('Large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1" s="424"/>
      <c r="C251" s="425"/>
      <c r="D251" s="2" t="s">
        <v>5289</v>
      </c>
      <c r="E251" s="36">
        <v>22584251</v>
      </c>
      <c r="F251" s="66" t="s">
        <v>11105</v>
      </c>
      <c r="G251" s="2">
        <v>10</v>
      </c>
      <c r="H251" s="313" t="s">
        <v>6049</v>
      </c>
      <c r="I251" s="313"/>
      <c r="J251" s="35">
        <v>76.86</v>
      </c>
      <c r="K251" s="247">
        <f>ROUND(J251*Order_Quote!$L$12,4)</f>
        <v>0</v>
      </c>
      <c r="L251" s="250"/>
      <c r="M251" s="178"/>
      <c r="N251" s="171">
        <f t="shared" si="3"/>
        <v>0</v>
      </c>
      <c r="O251" s="52"/>
      <c r="P251" s="52"/>
    </row>
    <row r="252" spans="1:16" x14ac:dyDescent="0.3">
      <c r="A252" s="29" t="str">
        <f>IF(L252&gt;0,COUNT($A$7:A251)+COUNT(DWV!$A$8:$A$300)+COUNT('Large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2" s="424"/>
      <c r="C252" s="425"/>
      <c r="D252" s="2" t="s">
        <v>5290</v>
      </c>
      <c r="E252" s="36">
        <v>22584260</v>
      </c>
      <c r="F252" s="66" t="s">
        <v>11106</v>
      </c>
      <c r="G252" s="2">
        <v>10</v>
      </c>
      <c r="H252" s="313" t="s">
        <v>6049</v>
      </c>
      <c r="I252" s="313"/>
      <c r="J252" s="35">
        <v>120.39</v>
      </c>
      <c r="K252" s="247">
        <f>ROUND(J252*Order_Quote!$L$12,4)</f>
        <v>0</v>
      </c>
      <c r="L252" s="250"/>
      <c r="M252" s="178"/>
      <c r="N252" s="171">
        <f t="shared" si="3"/>
        <v>0</v>
      </c>
      <c r="O252" s="52"/>
      <c r="P252" s="52"/>
    </row>
    <row r="253" spans="1:16" x14ac:dyDescent="0.3">
      <c r="A253" s="29" t="str">
        <f>IF(L253&gt;0,COUNT($A$7:A252)+COUNT(DWV!$A$8:$A$300)+COUNT('Large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3" s="424"/>
      <c r="C253" s="425"/>
      <c r="D253" s="2" t="s">
        <v>5291</v>
      </c>
      <c r="E253" s="36">
        <v>22584278</v>
      </c>
      <c r="F253" s="66" t="s">
        <v>11107</v>
      </c>
      <c r="G253" s="2">
        <v>10</v>
      </c>
      <c r="H253" s="313" t="s">
        <v>6049</v>
      </c>
      <c r="I253" s="313"/>
      <c r="J253" s="35">
        <v>131.83000000000001</v>
      </c>
      <c r="K253" s="247">
        <f>ROUND(J253*Order_Quote!$L$12,4)</f>
        <v>0</v>
      </c>
      <c r="L253" s="250"/>
      <c r="M253" s="178"/>
      <c r="N253" s="171">
        <f t="shared" si="3"/>
        <v>0</v>
      </c>
      <c r="O253" s="52"/>
      <c r="P253" s="52"/>
    </row>
    <row r="254" spans="1:16" x14ac:dyDescent="0.3">
      <c r="A254" s="29" t="str">
        <f>IF(L254&gt;0,COUNT($A$7:A253)+COUNT(DWV!$A$8:$A$300)+COUNT('Large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4" s="424"/>
      <c r="C254" s="425"/>
      <c r="D254" s="2" t="s">
        <v>5292</v>
      </c>
      <c r="E254" s="36">
        <v>22584286</v>
      </c>
      <c r="F254" s="66" t="s">
        <v>11108</v>
      </c>
      <c r="G254" s="2">
        <v>5</v>
      </c>
      <c r="H254" s="313" t="s">
        <v>6049</v>
      </c>
      <c r="I254" s="313"/>
      <c r="J254" s="35">
        <v>135.66</v>
      </c>
      <c r="K254" s="247">
        <f>ROUND(J254*Order_Quote!$L$12,4)</f>
        <v>0</v>
      </c>
      <c r="L254" s="250"/>
      <c r="M254" s="178"/>
      <c r="N254" s="171">
        <f t="shared" si="3"/>
        <v>0</v>
      </c>
      <c r="O254" s="52"/>
      <c r="P254" s="52"/>
    </row>
    <row r="255" spans="1:16" x14ac:dyDescent="0.3">
      <c r="A255" s="29" t="str">
        <f>IF(L255&gt;0,COUNT($A$7:A254)+COUNT(DWV!$A$8:$A$300)+COUNT('Large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5" s="424"/>
      <c r="C255" s="425"/>
      <c r="D255" s="2" t="s">
        <v>5293</v>
      </c>
      <c r="E255" s="36">
        <v>22584294</v>
      </c>
      <c r="F255" s="66" t="s">
        <v>11109</v>
      </c>
      <c r="G255" s="2">
        <v>5</v>
      </c>
      <c r="H255" s="313" t="s">
        <v>6049</v>
      </c>
      <c r="I255" s="313"/>
      <c r="J255" s="35">
        <v>296.20999999999998</v>
      </c>
      <c r="K255" s="247">
        <f>ROUND(J255*Order_Quote!$L$12,4)</f>
        <v>0</v>
      </c>
      <c r="L255" s="250"/>
      <c r="M255" s="178"/>
      <c r="N255" s="171">
        <f t="shared" si="3"/>
        <v>0</v>
      </c>
      <c r="O255" s="52"/>
      <c r="P255" s="52"/>
    </row>
    <row r="256" spans="1:16" x14ac:dyDescent="0.3">
      <c r="A256" s="29" t="str">
        <f>IF(L256&gt;0,COUNT($A$7:A255)+COUNT(DWV!$A$8:$A$300)+COUNT('Large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6" s="422"/>
      <c r="C256" s="423"/>
      <c r="D256" s="2" t="s">
        <v>5294</v>
      </c>
      <c r="E256" s="36">
        <v>22584308</v>
      </c>
      <c r="F256" s="66" t="s">
        <v>11110</v>
      </c>
      <c r="G256" s="2">
        <v>2</v>
      </c>
      <c r="H256" s="313" t="s">
        <v>6049</v>
      </c>
      <c r="I256" s="313"/>
      <c r="J256" s="35">
        <v>603.79</v>
      </c>
      <c r="K256" s="247">
        <f>ROUND(J256*Order_Quote!$L$12,4)</f>
        <v>0</v>
      </c>
      <c r="L256" s="250"/>
      <c r="M256" s="178"/>
      <c r="N256" s="171">
        <f t="shared" si="3"/>
        <v>0</v>
      </c>
      <c r="O256" s="52"/>
      <c r="P256" s="52"/>
    </row>
    <row r="257" spans="1:16" x14ac:dyDescent="0.3">
      <c r="A257" s="29" t="str">
        <f>IF(L257&gt;0,COUNT($A$7:A256)+COUNT(DWV!$A$8:$A$300)+COUNT('Large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7" s="435"/>
      <c r="C257" s="436"/>
      <c r="D257" s="2" t="s">
        <v>5295</v>
      </c>
      <c r="E257" s="36">
        <v>22584316</v>
      </c>
      <c r="F257" s="66" t="s">
        <v>11111</v>
      </c>
      <c r="G257" s="2">
        <v>5</v>
      </c>
      <c r="H257" s="313" t="s">
        <v>6049</v>
      </c>
      <c r="I257" s="313"/>
      <c r="J257" s="35">
        <v>456.36</v>
      </c>
      <c r="K257" s="247">
        <f>ROUND(J257*Order_Quote!$L$12,4)</f>
        <v>0</v>
      </c>
      <c r="L257" s="250"/>
      <c r="M257" s="178"/>
      <c r="N257" s="171">
        <f t="shared" si="3"/>
        <v>0</v>
      </c>
      <c r="O257" s="52"/>
      <c r="P257" s="52"/>
    </row>
    <row r="258" spans="1:16" x14ac:dyDescent="0.3">
      <c r="A258" s="29" t="str">
        <f>IF(L258&gt;0,COUNT($A$7:A257)+COUNT(DWV!$A$8:$A$300)+COUNT('Large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8" s="420"/>
      <c r="C258" s="421"/>
      <c r="D258" s="2" t="s">
        <v>5296</v>
      </c>
      <c r="E258" s="36">
        <v>22584324</v>
      </c>
      <c r="F258" s="66" t="s">
        <v>11112</v>
      </c>
      <c r="G258" s="2">
        <v>8</v>
      </c>
      <c r="H258" s="313" t="s">
        <v>6049</v>
      </c>
      <c r="I258" s="313"/>
      <c r="J258" s="35">
        <v>119.84</v>
      </c>
      <c r="K258" s="247">
        <f>ROUND(J258*Order_Quote!$L$12,4)</f>
        <v>0</v>
      </c>
      <c r="L258" s="250"/>
      <c r="M258" s="178"/>
      <c r="N258" s="171">
        <f t="shared" si="3"/>
        <v>0</v>
      </c>
      <c r="O258" s="52"/>
      <c r="P258" s="52"/>
    </row>
    <row r="259" spans="1:16" x14ac:dyDescent="0.3">
      <c r="A259" s="29" t="str">
        <f>IF(L259&gt;0,COUNT($A$7:A258)+COUNT(DWV!$A$8:$A$300)+COUNT('Large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59" s="424"/>
      <c r="C259" s="425"/>
      <c r="D259" s="2" t="s">
        <v>5297</v>
      </c>
      <c r="E259" s="36">
        <v>22584332</v>
      </c>
      <c r="F259" s="66" t="s">
        <v>11113</v>
      </c>
      <c r="G259" s="2">
        <v>2</v>
      </c>
      <c r="H259" s="313" t="s">
        <v>6049</v>
      </c>
      <c r="I259" s="313"/>
      <c r="J259" s="35">
        <v>624.73</v>
      </c>
      <c r="K259" s="247">
        <f>ROUND(J259*Order_Quote!$L$12,4)</f>
        <v>0</v>
      </c>
      <c r="L259" s="250"/>
      <c r="M259" s="178"/>
      <c r="N259" s="171">
        <f t="shared" si="3"/>
        <v>0</v>
      </c>
      <c r="O259" s="52"/>
      <c r="P259" s="52"/>
    </row>
    <row r="260" spans="1:16" x14ac:dyDescent="0.3">
      <c r="A260" s="29" t="str">
        <f>IF(L260&gt;0,COUNT($A$7:A259)+COUNT(DWV!$A$8:$A$300)+COUNT('Large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0" s="422"/>
      <c r="C260" s="423"/>
      <c r="D260" s="2" t="s">
        <v>5298</v>
      </c>
      <c r="E260" s="36">
        <v>22584340</v>
      </c>
      <c r="F260" s="66" t="s">
        <v>11114</v>
      </c>
      <c r="G260" s="2">
        <v>1</v>
      </c>
      <c r="H260" s="313" t="s">
        <v>6049</v>
      </c>
      <c r="I260" s="313"/>
      <c r="J260" s="35">
        <v>855.07</v>
      </c>
      <c r="K260" s="247">
        <f>ROUND(J260*Order_Quote!$L$12,4)</f>
        <v>0</v>
      </c>
      <c r="L260" s="250"/>
      <c r="M260" s="178"/>
      <c r="N260" s="171">
        <f t="shared" si="3"/>
        <v>0</v>
      </c>
      <c r="O260" s="52"/>
      <c r="P260" s="52"/>
    </row>
    <row r="261" spans="1:16" x14ac:dyDescent="0.3">
      <c r="A261" s="29" t="str">
        <f>IF(L261&gt;0,COUNT($A$7:A260)+COUNT(DWV!$A$8:$A$300)+COUNT('Large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1" s="420"/>
      <c r="C261" s="421"/>
      <c r="D261" s="2" t="s">
        <v>5299</v>
      </c>
      <c r="E261" s="36">
        <v>22584359</v>
      </c>
      <c r="F261" s="66" t="s">
        <v>11115</v>
      </c>
      <c r="G261" s="2">
        <v>25</v>
      </c>
      <c r="H261" s="313" t="s">
        <v>6049</v>
      </c>
      <c r="I261" s="313"/>
      <c r="J261" s="35">
        <v>42.79</v>
      </c>
      <c r="K261" s="247">
        <f>ROUND(J261*Order_Quote!$L$12,4)</f>
        <v>0</v>
      </c>
      <c r="L261" s="250"/>
      <c r="M261" s="178"/>
      <c r="N261" s="171">
        <f t="shared" si="3"/>
        <v>0</v>
      </c>
      <c r="O261" s="52"/>
      <c r="P261" s="52"/>
    </row>
    <row r="262" spans="1:16" x14ac:dyDescent="0.3">
      <c r="A262" s="29" t="str">
        <f>IF(L262&gt;0,COUNT($A$7:A261)+COUNT(DWV!$A$8:$A$300)+COUNT('Large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2" s="424"/>
      <c r="C262" s="425"/>
      <c r="D262" s="2" t="s">
        <v>5300</v>
      </c>
      <c r="E262" s="36">
        <v>22584367</v>
      </c>
      <c r="F262" s="66" t="s">
        <v>11116</v>
      </c>
      <c r="G262" s="2">
        <v>25</v>
      </c>
      <c r="H262" s="313" t="s">
        <v>6049</v>
      </c>
      <c r="I262" s="313"/>
      <c r="J262" s="35">
        <v>42.79</v>
      </c>
      <c r="K262" s="247">
        <f>ROUND(J262*Order_Quote!$L$12,4)</f>
        <v>0</v>
      </c>
      <c r="L262" s="250"/>
      <c r="M262" s="178"/>
      <c r="N262" s="171">
        <f t="shared" si="3"/>
        <v>0</v>
      </c>
      <c r="O262" s="52"/>
      <c r="P262" s="52"/>
    </row>
    <row r="263" spans="1:16" x14ac:dyDescent="0.3">
      <c r="A263" s="29" t="str">
        <f>IF(L263&gt;0,COUNT($A$7:A262)+COUNT(DWV!$A$8:$A$300)+COUNT('Large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3" s="424"/>
      <c r="C263" s="425"/>
      <c r="D263" s="2" t="s">
        <v>5301</v>
      </c>
      <c r="E263" s="36">
        <v>22584375</v>
      </c>
      <c r="F263" s="66" t="s">
        <v>11117</v>
      </c>
      <c r="G263" s="2">
        <v>25</v>
      </c>
      <c r="H263" s="313" t="s">
        <v>6049</v>
      </c>
      <c r="I263" s="313"/>
      <c r="J263" s="35">
        <v>28.73</v>
      </c>
      <c r="K263" s="247">
        <f>ROUND(J263*Order_Quote!$L$12,4)</f>
        <v>0</v>
      </c>
      <c r="L263" s="250"/>
      <c r="M263" s="178"/>
      <c r="N263" s="171">
        <f t="shared" si="3"/>
        <v>0</v>
      </c>
      <c r="O263" s="52"/>
      <c r="P263" s="52"/>
    </row>
    <row r="264" spans="1:16" x14ac:dyDescent="0.3">
      <c r="A264" s="29" t="str">
        <f>IF(L264&gt;0,COUNT($A$7:A263)+COUNT(DWV!$A$8:$A$300)+COUNT('Large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4" s="424"/>
      <c r="C264" s="425"/>
      <c r="D264" s="2" t="s">
        <v>5302</v>
      </c>
      <c r="E264" s="36">
        <v>22584383</v>
      </c>
      <c r="F264" s="66" t="s">
        <v>11118</v>
      </c>
      <c r="G264" s="2">
        <v>25</v>
      </c>
      <c r="H264" s="313" t="s">
        <v>6049</v>
      </c>
      <c r="I264" s="313"/>
      <c r="J264" s="35">
        <v>29.76</v>
      </c>
      <c r="K264" s="247">
        <f>ROUND(J264*Order_Quote!$L$12,4)</f>
        <v>0</v>
      </c>
      <c r="L264" s="250"/>
      <c r="M264" s="178"/>
      <c r="N264" s="171">
        <f t="shared" ref="N264:N276" si="4">L264/G264</f>
        <v>0</v>
      </c>
      <c r="O264" s="52"/>
      <c r="P264" s="52"/>
    </row>
    <row r="265" spans="1:16" x14ac:dyDescent="0.3">
      <c r="A265" s="29" t="str">
        <f>IF(L265&gt;0,COUNT($A$7:A264)+COUNT(DWV!$A$8:$A$300)+COUNT('Large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5" s="424"/>
      <c r="C265" s="425"/>
      <c r="D265" s="2" t="s">
        <v>5303</v>
      </c>
      <c r="E265" s="36">
        <v>22584391</v>
      </c>
      <c r="F265" s="66" t="s">
        <v>11119</v>
      </c>
      <c r="G265" s="2">
        <v>15</v>
      </c>
      <c r="H265" s="313" t="s">
        <v>6049</v>
      </c>
      <c r="I265" s="313"/>
      <c r="J265" s="35">
        <v>35.65</v>
      </c>
      <c r="K265" s="247">
        <f>ROUND(J265*Order_Quote!$L$12,4)</f>
        <v>0</v>
      </c>
      <c r="L265" s="250"/>
      <c r="M265" s="178"/>
      <c r="N265" s="171">
        <f t="shared" si="4"/>
        <v>0</v>
      </c>
      <c r="O265" s="52"/>
      <c r="P265" s="52"/>
    </row>
    <row r="266" spans="1:16" x14ac:dyDescent="0.3">
      <c r="A266" s="29" t="str">
        <f>IF(L266&gt;0,COUNT($A$7:A265)+COUNT(DWV!$A$8:$A$300)+COUNT('Large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6" s="424"/>
      <c r="C266" s="425"/>
      <c r="D266" s="2" t="s">
        <v>5304</v>
      </c>
      <c r="E266" s="36">
        <v>22584405</v>
      </c>
      <c r="F266" s="66" t="s">
        <v>11120</v>
      </c>
      <c r="G266" s="2">
        <v>20</v>
      </c>
      <c r="H266" s="313" t="s">
        <v>6049</v>
      </c>
      <c r="I266" s="313"/>
      <c r="J266" s="35">
        <v>72.180000000000007</v>
      </c>
      <c r="K266" s="247">
        <f>ROUND(J266*Order_Quote!$L$12,4)</f>
        <v>0</v>
      </c>
      <c r="L266" s="250"/>
      <c r="M266" s="178"/>
      <c r="N266" s="171">
        <f t="shared" si="4"/>
        <v>0</v>
      </c>
      <c r="O266" s="52"/>
      <c r="P266" s="52"/>
    </row>
    <row r="267" spans="1:16" x14ac:dyDescent="0.3">
      <c r="A267" s="29" t="str">
        <f>IF(L267&gt;0,COUNT($A$7:A266)+COUNT(DWV!$A$8:$A$300)+COUNT('Large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7" s="424"/>
      <c r="C267" s="425"/>
      <c r="D267" s="2" t="s">
        <v>5305</v>
      </c>
      <c r="E267" s="36">
        <v>22584413</v>
      </c>
      <c r="F267" s="66" t="s">
        <v>11121</v>
      </c>
      <c r="G267" s="2">
        <v>35</v>
      </c>
      <c r="H267" s="313" t="s">
        <v>6049</v>
      </c>
      <c r="I267" s="313"/>
      <c r="J267" s="35">
        <v>73.55</v>
      </c>
      <c r="K267" s="247">
        <f>ROUND(J267*Order_Quote!$L$12,4)</f>
        <v>0</v>
      </c>
      <c r="L267" s="250"/>
      <c r="M267" s="178"/>
      <c r="N267" s="171">
        <f t="shared" si="4"/>
        <v>0</v>
      </c>
      <c r="O267" s="52"/>
      <c r="P267" s="52"/>
    </row>
    <row r="268" spans="1:16" x14ac:dyDescent="0.3">
      <c r="A268" s="29" t="str">
        <f>IF(L268&gt;0,COUNT($A$7:A267)+COUNT(DWV!$A$8:$A$300)+COUNT('Large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8" s="424"/>
      <c r="C268" s="425"/>
      <c r="D268" s="2" t="s">
        <v>5306</v>
      </c>
      <c r="E268" s="36">
        <v>22584421</v>
      </c>
      <c r="F268" s="66" t="s">
        <v>11122</v>
      </c>
      <c r="G268" s="2">
        <v>10</v>
      </c>
      <c r="H268" s="313" t="s">
        <v>6049</v>
      </c>
      <c r="I268" s="313"/>
      <c r="J268" s="35">
        <v>121.91</v>
      </c>
      <c r="K268" s="247">
        <f>ROUND(J268*Order_Quote!$L$12,4)</f>
        <v>0</v>
      </c>
      <c r="L268" s="250"/>
      <c r="M268" s="178"/>
      <c r="N268" s="171">
        <f t="shared" si="4"/>
        <v>0</v>
      </c>
      <c r="O268" s="52"/>
      <c r="P268" s="52"/>
    </row>
    <row r="269" spans="1:16" x14ac:dyDescent="0.3">
      <c r="A269" s="29" t="str">
        <f>IF(L269&gt;0,COUNT($A$7:A268)+COUNT(DWV!$A$8:$A$300)+COUNT('Large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69" s="422"/>
      <c r="C269" s="423"/>
      <c r="D269" s="2" t="s">
        <v>5307</v>
      </c>
      <c r="E269" s="36">
        <v>22584430</v>
      </c>
      <c r="F269" s="66" t="s">
        <v>11123</v>
      </c>
      <c r="G269" s="2">
        <v>5</v>
      </c>
      <c r="H269" s="313" t="s">
        <v>6049</v>
      </c>
      <c r="I269" s="313"/>
      <c r="J269" s="35">
        <v>252.99</v>
      </c>
      <c r="K269" s="247">
        <f>ROUND(J269*Order_Quote!$L$12,4)</f>
        <v>0</v>
      </c>
      <c r="L269" s="250"/>
      <c r="M269" s="178"/>
      <c r="N269" s="171">
        <f t="shared" si="4"/>
        <v>0</v>
      </c>
      <c r="O269" s="52"/>
      <c r="P269" s="52"/>
    </row>
    <row r="270" spans="1:16" x14ac:dyDescent="0.3">
      <c r="A270" s="29" t="str">
        <f>IF(L270&gt;0,COUNT($A$7:A269)+COUNT(DWV!$A$8:$A$300)+COUNT('Large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0" s="420"/>
      <c r="C270" s="421"/>
      <c r="D270" s="2" t="s">
        <v>5308</v>
      </c>
      <c r="E270" s="36">
        <v>22584448</v>
      </c>
      <c r="F270" s="66" t="s">
        <v>11124</v>
      </c>
      <c r="G270" s="2">
        <v>25</v>
      </c>
      <c r="H270" s="313" t="s">
        <v>6049</v>
      </c>
      <c r="I270" s="313"/>
      <c r="J270" s="35">
        <v>48.13</v>
      </c>
      <c r="K270" s="247">
        <f>ROUND(J270*Order_Quote!$L$12,4)</f>
        <v>0</v>
      </c>
      <c r="L270" s="250"/>
      <c r="M270" s="178"/>
      <c r="N270" s="171">
        <f t="shared" si="4"/>
        <v>0</v>
      </c>
      <c r="O270" s="52"/>
      <c r="P270" s="52"/>
    </row>
    <row r="271" spans="1:16" x14ac:dyDescent="0.3">
      <c r="A271" s="29" t="str">
        <f>IF(L271&gt;0,COUNT($A$7:A270)+COUNT(DWV!$A$8:$A$300)+COUNT('Large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1" s="424"/>
      <c r="C271" s="425"/>
      <c r="D271" s="2" t="s">
        <v>5309</v>
      </c>
      <c r="E271" s="36">
        <v>22584456</v>
      </c>
      <c r="F271" s="66" t="s">
        <v>11125</v>
      </c>
      <c r="G271" s="2">
        <v>25</v>
      </c>
      <c r="H271" s="313" t="s">
        <v>6049</v>
      </c>
      <c r="I271" s="313"/>
      <c r="J271" s="35">
        <v>30.49</v>
      </c>
      <c r="K271" s="247">
        <f>ROUND(J271*Order_Quote!$L$12,4)</f>
        <v>0</v>
      </c>
      <c r="L271" s="250"/>
      <c r="M271" s="178"/>
      <c r="N271" s="171">
        <f t="shared" si="4"/>
        <v>0</v>
      </c>
      <c r="O271" s="52"/>
      <c r="P271" s="52"/>
    </row>
    <row r="272" spans="1:16" x14ac:dyDescent="0.3">
      <c r="A272" s="29" t="str">
        <f>IF(L272&gt;0,COUNT($A$7:A271)+COUNT(DWV!$A$8:$A$300)+COUNT('Large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2" s="424"/>
      <c r="C272" s="425"/>
      <c r="D272" s="2" t="s">
        <v>5310</v>
      </c>
      <c r="E272" s="36">
        <v>22584464</v>
      </c>
      <c r="F272" s="66" t="s">
        <v>11126</v>
      </c>
      <c r="G272" s="2">
        <v>15</v>
      </c>
      <c r="H272" s="313" t="s">
        <v>6049</v>
      </c>
      <c r="I272" s="313"/>
      <c r="J272" s="35">
        <v>53.88</v>
      </c>
      <c r="K272" s="247">
        <f>ROUND(J272*Order_Quote!$L$12,4)</f>
        <v>0</v>
      </c>
      <c r="L272" s="250"/>
      <c r="M272" s="178"/>
      <c r="N272" s="171">
        <f t="shared" si="4"/>
        <v>0</v>
      </c>
      <c r="O272" s="52"/>
      <c r="P272" s="52"/>
    </row>
    <row r="273" spans="1:16" x14ac:dyDescent="0.3">
      <c r="A273" s="29" t="str">
        <f>IF(L273&gt;0,COUNT($A$7:A272)+COUNT(DWV!$A$8:$A$300)+COUNT('Large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3" s="424"/>
      <c r="C273" s="425"/>
      <c r="D273" s="2" t="s">
        <v>5311</v>
      </c>
      <c r="E273" s="36">
        <v>22584472</v>
      </c>
      <c r="F273" s="66" t="s">
        <v>11127</v>
      </c>
      <c r="G273" s="2">
        <v>15</v>
      </c>
      <c r="H273" s="313" t="s">
        <v>6049</v>
      </c>
      <c r="I273" s="313"/>
      <c r="J273" s="35">
        <v>74.31</v>
      </c>
      <c r="K273" s="247">
        <f>ROUND(J273*Order_Quote!$L$12,4)</f>
        <v>0</v>
      </c>
      <c r="L273" s="250"/>
      <c r="M273" s="178"/>
      <c r="N273" s="171">
        <f t="shared" si="4"/>
        <v>0</v>
      </c>
      <c r="O273" s="52"/>
      <c r="P273" s="52"/>
    </row>
    <row r="274" spans="1:16" x14ac:dyDescent="0.3">
      <c r="A274" s="29" t="str">
        <f>IF(L274&gt;0,COUNT($A$7:A273)+COUNT(DWV!$A$8:$A$300)+COUNT('Large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4" s="424"/>
      <c r="C274" s="425"/>
      <c r="D274" s="2" t="s">
        <v>5312</v>
      </c>
      <c r="E274" s="36">
        <v>22584480</v>
      </c>
      <c r="F274" s="66" t="s">
        <v>11128</v>
      </c>
      <c r="G274" s="2">
        <v>25</v>
      </c>
      <c r="H274" s="313" t="s">
        <v>6049</v>
      </c>
      <c r="I274" s="313"/>
      <c r="J274" s="35">
        <v>141.49</v>
      </c>
      <c r="K274" s="247">
        <f>ROUND(J274*Order_Quote!$L$12,4)</f>
        <v>0</v>
      </c>
      <c r="L274" s="250"/>
      <c r="M274" s="178"/>
      <c r="N274" s="171">
        <f t="shared" si="4"/>
        <v>0</v>
      </c>
      <c r="O274" s="52"/>
      <c r="P274" s="52"/>
    </row>
    <row r="275" spans="1:16" x14ac:dyDescent="0.3">
      <c r="A275" s="29" t="str">
        <f>IF(L275&gt;0,COUNT($A$7:A274)+COUNT(DWV!$A$8:$A$300)+COUNT('Large Dia. DWV'!$A$8:$A$121)+COUNT('SCH40'!$A$8:$A$601)+COUNT('Large Dia. SCH40'!$A$8:$A$34)+COUNT('SDR26'!$A$8:$A$118)+COUNT(SDR35G!$A$8:$A$226)+COUNT(SDR35SW!$A$8:$A$177)+COUNT('DWV G'!$A$8:$A$240)+COUNT('2'!$A$8:$A$522)+COUNT('3'!$A$8:$A$26)+1,"")</f>
        <v/>
      </c>
      <c r="B275" s="424"/>
      <c r="C275" s="425"/>
      <c r="D275" s="2" t="s">
        <v>5313</v>
      </c>
      <c r="E275" s="36">
        <v>22584499</v>
      </c>
      <c r="F275" s="66" t="s">
        <v>11129</v>
      </c>
      <c r="G275" s="2">
        <v>15</v>
      </c>
      <c r="H275" s="313" t="s">
        <v>6049</v>
      </c>
      <c r="I275" s="313"/>
      <c r="J275" s="35">
        <v>141.59</v>
      </c>
      <c r="K275" s="247">
        <f>ROUND(J275*Order_Quote!$L$12,4)</f>
        <v>0</v>
      </c>
      <c r="L275" s="250"/>
      <c r="M275" s="178"/>
      <c r="N275" s="171">
        <f t="shared" si="4"/>
        <v>0</v>
      </c>
      <c r="O275" s="52"/>
      <c r="P275" s="52"/>
    </row>
    <row r="276" spans="1:16" ht="15" thickBot="1" x14ac:dyDescent="0.35">
      <c r="A276" s="29" t="str">
        <f>IF(L276&gt;0,COUNT($A$7:A275)+COUNT(DWV!$A$8:$A$300)+COUNT('Large Dia. DWV'!$A$8:$A$121)+COUNT('SCH40'!$A$8:$A$602)+COUNT('Large Dia. SCH40'!$A$8:$A$34)+COUNT('SDR26'!$A$8:$A$118)+COUNT(SDR35G!$A$8:$A$226)+COUNT(SDR35SW!$A$8:$A$177)+COUNT('DWV G'!$A$8:$A$240)+COUNT('2'!$A$8:$A$522)+COUNT('3'!$A$8:$A$26)+1,"")</f>
        <v/>
      </c>
      <c r="B276" s="422"/>
      <c r="C276" s="423"/>
      <c r="D276" s="2" t="s">
        <v>5314</v>
      </c>
      <c r="E276" s="36">
        <v>22584502</v>
      </c>
      <c r="F276" s="66" t="s">
        <v>11130</v>
      </c>
      <c r="G276" s="2">
        <v>10</v>
      </c>
      <c r="H276" s="313" t="s">
        <v>6049</v>
      </c>
      <c r="I276" s="313"/>
      <c r="J276" s="35">
        <v>160.06</v>
      </c>
      <c r="K276" s="247">
        <f>ROUND(J276*Order_Quote!$L$12,4)</f>
        <v>0</v>
      </c>
      <c r="L276" s="253"/>
      <c r="M276" s="178"/>
      <c r="N276" s="171">
        <f t="shared" si="4"/>
        <v>0</v>
      </c>
      <c r="O276" s="52"/>
      <c r="P276" s="52"/>
    </row>
    <row r="277" spans="1:16" x14ac:dyDescent="0.3">
      <c r="A277" s="28">
        <f>MAX(A8:A276)+1</f>
        <v>1</v>
      </c>
    </row>
  </sheetData>
  <sheetProtection password="D8ED" sheet="1" objects="1" scenarios="1"/>
  <mergeCells count="29">
    <mergeCell ref="B8:C19"/>
    <mergeCell ref="B20:C27"/>
    <mergeCell ref="B28:C40"/>
    <mergeCell ref="B41:C48"/>
    <mergeCell ref="F1:I1"/>
    <mergeCell ref="B107:C116"/>
    <mergeCell ref="B117:C121"/>
    <mergeCell ref="B122:C145"/>
    <mergeCell ref="B146:C168"/>
    <mergeCell ref="B49:C61"/>
    <mergeCell ref="B62:C70"/>
    <mergeCell ref="B71:C83"/>
    <mergeCell ref="B84:C93"/>
    <mergeCell ref="K2:L3"/>
    <mergeCell ref="B257:C257"/>
    <mergeCell ref="B258:C260"/>
    <mergeCell ref="B261:C269"/>
    <mergeCell ref="B270:C276"/>
    <mergeCell ref="B215:C221"/>
    <mergeCell ref="B222:C225"/>
    <mergeCell ref="B226:C236"/>
    <mergeCell ref="B237:C245"/>
    <mergeCell ref="B246:C256"/>
    <mergeCell ref="B169:C173"/>
    <mergeCell ref="B174:C185"/>
    <mergeCell ref="B186:C195"/>
    <mergeCell ref="B196:C204"/>
    <mergeCell ref="B205:C214"/>
    <mergeCell ref="B94:C106"/>
  </mergeCells>
  <dataValidations count="4"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C00-000000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46:M65290 M1:M6 L1" xr:uid="{00000000-0002-0000-0C00-000001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45" xr:uid="{00000000-0002-0000-0C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C00-000003000000}">
      <formula1>1</formula1>
    </dataValidation>
  </dataValidations>
  <hyperlinks>
    <hyperlink ref="F14" location="SDRFab!C2046" display="Fabricated TEE HHH" xr:uid="{00000000-0004-0000-0C00-000000000000}"/>
    <hyperlink ref="F15" location="SDRFab!C2118" display="Fabricated TEE SHH" xr:uid="{00000000-0004-0000-0C00-000001000000}"/>
    <hyperlink ref="F22" location="SDRFab!C2195" display="Fabricated Tee Wye HHH" xr:uid="{00000000-0004-0000-0C00-000002000000}"/>
    <hyperlink ref="F23" location="SDRFab!C2267" display="Fabricated Tee Wye SHH" xr:uid="{00000000-0004-0000-0C00-000003000000}"/>
    <hyperlink ref="F24" location="SDRFab!C2340" display="Fabricated Double Tee Wye HHHH" xr:uid="{00000000-0004-0000-0C00-000004000000}"/>
    <hyperlink ref="F26" location="SDRFab!C2147" display="Fabricated Cross HHHH" xr:uid="{00000000-0004-0000-0C00-000005000000}"/>
    <hyperlink ref="F33" location="SDRFab!C2464" display="Fabricated Wye HHH" xr:uid="{00000000-0004-0000-0C00-000006000000}"/>
    <hyperlink ref="F39" location="SDRFab!C2536" display="Fabricated Wye HHS" xr:uid="{00000000-0004-0000-0C00-000007000000}"/>
    <hyperlink ref="F44" location="SDRFab!C2609" display="Fabricated Double Wye HHHH" xr:uid="{00000000-0004-0000-0C00-000008000000}"/>
    <hyperlink ref="F59" location="SDRFab!C2683" display="Fabricated Fitting Cleanout (S x FIPT)" xr:uid="{00000000-0004-0000-0C00-000009000000}"/>
    <hyperlink ref="F63" location="SDRFab!C2689" display="Fabricated Female Adapter (SH x FIPT)" xr:uid="{00000000-0004-0000-0C00-00000A000000}"/>
    <hyperlink ref="F66" location="SDRFab!C2696" display="Fabricated Adapter - Sewer by IPS H x H" xr:uid="{00000000-0004-0000-0C00-00000B000000}"/>
    <hyperlink ref="F67" location="SDRFab!C2706" display="Fabricated Adapter - F/M" xr:uid="{00000000-0004-0000-0C00-00000C000000}"/>
    <hyperlink ref="F79" location="SDRFab!C2718" display="Fabricated 11.25° Bend HH &amp; HS" xr:uid="{00000000-0004-0000-0C00-00000D000000}"/>
    <hyperlink ref="F86" location="SDRFab!C2742" display="Fabricated 22.5° Bend HS &amp; HH" xr:uid="{00000000-0004-0000-0C00-00000E000000}"/>
    <hyperlink ref="F87" location="SDRFab!C2762" display="Fabricated 30° Bend HH &amp; HS" xr:uid="{00000000-0004-0000-0C00-00000F000000}"/>
    <hyperlink ref="F94" location="SDRFab!C2786" display="Fabricated 45° Bend HH &amp; HS" xr:uid="{00000000-0004-0000-0C00-000010000000}"/>
    <hyperlink ref="F106" location="SDRFab!C2806" display="Fabricated 90° Bend HH &amp; HS" xr:uid="{00000000-0004-0000-0C00-000011000000}"/>
    <hyperlink ref="F110" location="SDRFab!C2825" display="Fabricated Cap" xr:uid="{00000000-0004-0000-0C00-000012000000}"/>
    <hyperlink ref="F111" location="SDRFab!C2835" display="Fabricated Permanent Plug" xr:uid="{00000000-0004-0000-0C00-000013000000}"/>
    <hyperlink ref="F115" location="SDRFab!C2847" display="Fabricated Cleanout Threaded Raised Plug" xr:uid="{00000000-0004-0000-0C00-000014000000}"/>
    <hyperlink ref="F122" location="SDRFab!C2853" display="Fabricated Increaser Coupling Concentric HH" xr:uid="{00000000-0004-0000-0C00-000015000000}"/>
    <hyperlink ref="F134" location="SDRFab!C2918" display="Fabricated Reducer Bushing Concentric SH" xr:uid="{00000000-0004-0000-0C00-000016000000}"/>
    <hyperlink ref="F135" location="SDRFab!C2983" display="Fabricated Reducer Coupling Eccentric HH" xr:uid="{00000000-0004-0000-0C00-000017000000}"/>
    <hyperlink ref="F145" location="SDRFab!C3049" display="Fabricated Flge - VStn - Flge X Fem 150# BP x SDR 35" xr:uid="{00000000-0004-0000-0C00-000018000000}"/>
  </hyperlinks>
  <printOptions horizontalCentered="1"/>
  <pageMargins left="0.7" right="0.7" top="0.75" bottom="0.75" header="0.3" footer="0.3"/>
  <pageSetup scale="57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8" tint="-0.249977111117893"/>
    <pageSetUpPr fitToPage="1"/>
  </sheetPr>
  <dimension ref="A1:O13"/>
  <sheetViews>
    <sheetView showGridLines="0" zoomScaleNormal="100" workbookViewId="0">
      <pane ySplit="7" topLeftCell="A8" activePane="bottomLeft" state="frozen"/>
      <selection activeCell="L26" sqref="L26"/>
      <selection pane="bottomLeft" activeCell="L26" sqref="L26"/>
    </sheetView>
  </sheetViews>
  <sheetFormatPr defaultColWidth="0" defaultRowHeight="14.4" zeroHeight="1" x14ac:dyDescent="0.3"/>
  <cols>
    <col min="1" max="1" width="2.44140625" style="28" customWidth="1"/>
    <col min="2" max="2" width="8.109375" style="52" customWidth="1"/>
    <col min="3" max="3" width="9.109375" style="52" customWidth="1"/>
    <col min="4" max="4" width="12.44140625" style="70" bestFit="1" customWidth="1"/>
    <col min="5" max="5" width="13.5546875" style="109" customWidth="1"/>
    <col min="6" max="6" width="48.109375" style="75" customWidth="1"/>
    <col min="7" max="7" width="8.5546875" style="70" customWidth="1"/>
    <col min="8" max="8" width="8.5546875" style="314" bestFit="1" customWidth="1"/>
    <col min="9" max="9" width="4.109375" style="314" bestFit="1" customWidth="1"/>
    <col min="10" max="10" width="10.109375" style="38" bestFit="1" customWidth="1"/>
    <col min="11" max="11" width="10.44140625" style="38" customWidth="1"/>
    <col min="12" max="12" width="9.5546875" style="8" customWidth="1"/>
    <col min="13" max="13" width="1.44140625" style="8" customWidth="1"/>
    <col min="14" max="14" width="14.44140625" style="8" bestFit="1" customWidth="1"/>
    <col min="15" max="15" width="1.88671875" style="8" customWidth="1"/>
    <col min="16" max="16384" width="9.109375" style="8" hidden="1"/>
  </cols>
  <sheetData>
    <row r="1" spans="1:14" ht="18" x14ac:dyDescent="0.35">
      <c r="F1" s="430" t="s">
        <v>5764</v>
      </c>
      <c r="G1" s="430"/>
      <c r="H1" s="430"/>
      <c r="I1" s="430"/>
    </row>
    <row r="2" spans="1:14" ht="15.6" x14ac:dyDescent="0.3">
      <c r="D2" s="110"/>
      <c r="E2" s="111"/>
      <c r="K2" s="416" t="s">
        <v>5772</v>
      </c>
      <c r="L2" s="416"/>
    </row>
    <row r="3" spans="1:14" x14ac:dyDescent="0.3">
      <c r="D3" s="51"/>
      <c r="E3" s="41"/>
      <c r="K3" s="416"/>
      <c r="L3" s="416"/>
    </row>
    <row r="4" spans="1:14" x14ac:dyDescent="0.3">
      <c r="E4" s="112" t="s">
        <v>11151</v>
      </c>
      <c r="F4" s="444" t="s">
        <v>11149</v>
      </c>
      <c r="G4" s="445"/>
      <c r="H4" s="445"/>
      <c r="I4" s="448"/>
      <c r="K4" s="55"/>
    </row>
    <row r="5" spans="1:14" x14ac:dyDescent="0.3">
      <c r="F5" s="446" t="s">
        <v>11150</v>
      </c>
      <c r="G5" s="447"/>
      <c r="H5" s="447"/>
      <c r="I5" s="449"/>
      <c r="K5" s="55"/>
    </row>
    <row r="6" spans="1:14" x14ac:dyDescent="0.3">
      <c r="K6" s="55"/>
    </row>
    <row r="7" spans="1:14" ht="36" customHeight="1" thickBot="1" x14ac:dyDescent="0.35">
      <c r="A7" s="31"/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</row>
    <row r="8" spans="1:14" s="52" customFormat="1" x14ac:dyDescent="0.3">
      <c r="A8" s="29" t="str">
        <f>IF(L8&gt;0,COUNT($A$7:A7)+COUNT(DWV!$A$8:$A$300)+COUNT('Large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G'!$A$8:$A$240)+COUNT('2'!$A$8:$A$522)+COUNT('3'!$A$8:$A$26)+COUNT('4'!$A$8:$A$276)+1,"")</f>
        <v/>
      </c>
      <c r="B8" s="420"/>
      <c r="C8" s="421"/>
      <c r="D8" s="2" t="s">
        <v>5315</v>
      </c>
      <c r="E8" s="36">
        <v>22584090</v>
      </c>
      <c r="F8" s="66" t="s">
        <v>11131</v>
      </c>
      <c r="G8" s="2">
        <v>2</v>
      </c>
      <c r="H8" s="313" t="s">
        <v>6049</v>
      </c>
      <c r="I8" s="313"/>
      <c r="J8" s="35">
        <v>2057.2600000000002</v>
      </c>
      <c r="K8" s="230">
        <f>ROUND(J8*Order_Quote!$L$13,4)</f>
        <v>0</v>
      </c>
      <c r="L8" s="227"/>
      <c r="M8" s="177"/>
      <c r="N8" s="171">
        <f t="shared" ref="N8:N9" si="0">L8/G8</f>
        <v>0</v>
      </c>
    </row>
    <row r="9" spans="1:14" s="52" customFormat="1" ht="15" thickBot="1" x14ac:dyDescent="0.35">
      <c r="A9" s="29" t="str">
        <f>IF(L9&gt;0,COUNT($A$7:A8)+COUNT(DWV!$A$8:$A$300)+COUNT('Large Dia. DWV'!$A$8:$A$121)+COUNT('SCH40'!$A$8:$A$602)+COUNT('Large Dia. SCH40'!$A$8:$A$34)+COUNT('SDR26'!$A$8:$A$118)+COUNT(SDR35G!$A$8:$A$226)+COUNT(SDR35SW!$A$8:$A$177)+COUNT('DWV G'!$A$8:$A$240)+COUNT('2'!$A$8:$A$522)+COUNT('3'!$A$8:$A$26)+COUNT('4'!$A$8:$A$276)+1,"")</f>
        <v/>
      </c>
      <c r="B9" s="422"/>
      <c r="C9" s="423"/>
      <c r="D9" s="2" t="s">
        <v>5316</v>
      </c>
      <c r="E9" s="36">
        <v>22584103</v>
      </c>
      <c r="F9" s="66" t="s">
        <v>11132</v>
      </c>
      <c r="G9" s="2">
        <v>2</v>
      </c>
      <c r="H9" s="313" t="s">
        <v>6049</v>
      </c>
      <c r="I9" s="313"/>
      <c r="J9" s="35">
        <v>3086.97</v>
      </c>
      <c r="K9" s="230">
        <f>ROUND(J9*Order_Quote!$L$13,4)</f>
        <v>0</v>
      </c>
      <c r="L9" s="229"/>
      <c r="M9" s="178"/>
      <c r="N9" s="171">
        <f t="shared" si="0"/>
        <v>0</v>
      </c>
    </row>
    <row r="10" spans="1:14" x14ac:dyDescent="0.3">
      <c r="A10" s="28">
        <f>MAX(A8:A9)+1</f>
        <v>1</v>
      </c>
      <c r="M10" s="52"/>
    </row>
    <row r="11" spans="1:14" hidden="1" x14ac:dyDescent="0.3">
      <c r="M11" s="52"/>
    </row>
    <row r="12" spans="1:14" hidden="1" x14ac:dyDescent="0.3">
      <c r="M12" s="52"/>
    </row>
    <row r="13" spans="1:14" hidden="1" x14ac:dyDescent="0.3">
      <c r="M13" s="52"/>
    </row>
  </sheetData>
  <sheetProtection password="E3F7" sheet="1" objects="1" scenarios="1"/>
  <mergeCells count="7">
    <mergeCell ref="F4:G4"/>
    <mergeCell ref="F5:G5"/>
    <mergeCell ref="B8:C9"/>
    <mergeCell ref="K2:L3"/>
    <mergeCell ref="F1:I1"/>
    <mergeCell ref="H4:I4"/>
    <mergeCell ref="H5:I5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0:M65023 M1:M6 L1" xr:uid="{00000000-0002-0000-0D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D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9" xr:uid="{00000000-0002-0000-0D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D00-000003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0" tint="-0.34998626667073579"/>
    <pageSetUpPr fitToPage="1"/>
  </sheetPr>
  <dimension ref="A1:L27"/>
  <sheetViews>
    <sheetView showGridLines="0" zoomScaleNormal="100" workbookViewId="0">
      <selection activeCell="E13" sqref="E13"/>
    </sheetView>
  </sheetViews>
  <sheetFormatPr defaultColWidth="0" defaultRowHeight="14.4" zeroHeight="1" x14ac:dyDescent="0.3"/>
  <cols>
    <col min="1" max="1" width="1.88671875" style="28" customWidth="1"/>
    <col min="2" max="2" width="4.44140625" style="8" customWidth="1"/>
    <col min="3" max="3" width="13" style="8" customWidth="1"/>
    <col min="4" max="4" width="14" style="8" customWidth="1"/>
    <col min="5" max="6" width="13.44140625" style="8" customWidth="1"/>
    <col min="7" max="7" width="29.44140625" style="8" customWidth="1"/>
    <col min="8" max="8" width="15.44140625" style="8" bestFit="1" customWidth="1"/>
    <col min="9" max="9" width="10" style="8" bestFit="1" customWidth="1"/>
    <col min="10" max="10" width="12.5546875" style="8" customWidth="1"/>
    <col min="11" max="11" width="14.109375" style="8" customWidth="1"/>
    <col min="12" max="12" width="2.5546875" style="8" customWidth="1"/>
    <col min="13" max="16384" width="9.109375" style="8" hidden="1"/>
  </cols>
  <sheetData>
    <row r="1" spans="1:11" ht="16.2" thickBot="1" x14ac:dyDescent="0.35">
      <c r="C1" s="226" t="s">
        <v>665</v>
      </c>
      <c r="D1" s="129"/>
      <c r="E1" s="116"/>
      <c r="F1" s="450" t="s">
        <v>672</v>
      </c>
      <c r="G1" s="450"/>
      <c r="H1" s="450"/>
      <c r="I1" s="450"/>
      <c r="J1" s="191" t="s">
        <v>5753</v>
      </c>
      <c r="K1" s="192" t="s">
        <v>227</v>
      </c>
    </row>
    <row r="2" spans="1:11" ht="15" thickTop="1" x14ac:dyDescent="0.3">
      <c r="J2" s="207" t="s">
        <v>652</v>
      </c>
      <c r="K2" s="172" t="str">
        <f>IF($D$17="DWV",$I$17,+IF($D$18="DWV",$I$18,+IF($D$19="DWV",$I$19,+IF($D$20="DWV",$I$20,+IF($D$21="DWV",$I$21,+IF($D$22="DWV",$I$22,+IF($D$23="DWV",$I$23,+IF($D$24="DWV",$I$24,+IF($D$25="DWV",$I$25,"-")))))))))</f>
        <v>-</v>
      </c>
    </row>
    <row r="3" spans="1:11" x14ac:dyDescent="0.3">
      <c r="C3" s="226" t="s">
        <v>659</v>
      </c>
      <c r="D3" s="453"/>
      <c r="E3" s="453"/>
      <c r="F3" s="453"/>
      <c r="G3" s="43" t="s">
        <v>661</v>
      </c>
      <c r="H3" s="454"/>
      <c r="I3" s="454"/>
      <c r="J3" s="208" t="s">
        <v>5747</v>
      </c>
      <c r="K3" s="173" t="str">
        <f>IF($D$17="Lrg DWV",$I$17,+IF($D$18="Lrg DWV",$I$18,+IF($D$19="Lrg DWV",$I$19,+IF($D$20="Lrg DWV",$I$20,+IF($D$21="Lrg DWV",$I$21,+IF($D$22="Lrg DWV",$I$22,+IF($D$23="Lrg DWV",$I$23,+IF($D$24="Lrg DWV",$I$24,+IF($D$25="Lrg DWV",$I$25,"-")))))))))</f>
        <v>-</v>
      </c>
    </row>
    <row r="4" spans="1:11" x14ac:dyDescent="0.3">
      <c r="C4" s="43" t="s">
        <v>660</v>
      </c>
      <c r="D4" s="451" t="s">
        <v>666</v>
      </c>
      <c r="E4" s="451"/>
      <c r="F4" s="451"/>
      <c r="G4" s="43" t="s">
        <v>662</v>
      </c>
      <c r="H4" s="456"/>
      <c r="I4" s="456"/>
      <c r="J4" s="208" t="s">
        <v>653</v>
      </c>
      <c r="K4" s="173" t="str">
        <f>IF($D$17="SCH 40",$I$17,+IF($D$18="SCH 40",$I$18,+IF($D$19="SCH 40",$I$19,+IF($D$20="SCH 40",$I$20,+IF($D$21="SCH 40",$I$21,+IF($D$22="SCH 40",$I$22,+IF($D$23="SCH 40",$I$23,+IF($D$24="SCH 40",$I$24,+IF($D$25="SCH 40",$I$25,"-")))))))))</f>
        <v>-</v>
      </c>
    </row>
    <row r="5" spans="1:11" x14ac:dyDescent="0.3">
      <c r="C5" s="226" t="s">
        <v>669</v>
      </c>
      <c r="D5" s="391"/>
      <c r="E5" s="391"/>
      <c r="F5" s="391"/>
      <c r="G5" s="43" t="s">
        <v>663</v>
      </c>
      <c r="H5" s="456"/>
      <c r="I5" s="456"/>
      <c r="J5" s="208" t="s">
        <v>4518</v>
      </c>
      <c r="K5" s="173" t="str">
        <f>IF($D$17="Lrg SCH 40",$I$17,+IF($D$18="Lrg SCH 40",$I$18,+IF($D$19="Lrg SCH 40",$I$19,+IF($D$20="Lrg SCH 40",$I$20,+IF($D$21="Lrg SCH 40",$I$21,+IF($D$22="Lrg SCH 40",$I$22,+IF($D$23="Lrg SCH 40",$I$23,+IF($D$24="Lrg SCH 40",$I$24,+IF($D$25="Lrg SCH 40",$I$25,"-")))))))))</f>
        <v>-</v>
      </c>
    </row>
    <row r="6" spans="1:11" x14ac:dyDescent="0.3">
      <c r="C6" s="217" t="s">
        <v>671</v>
      </c>
      <c r="D6" s="455"/>
      <c r="E6" s="455"/>
      <c r="F6" s="455"/>
      <c r="G6" s="18" t="s">
        <v>664</v>
      </c>
      <c r="H6" s="451"/>
      <c r="I6" s="451"/>
      <c r="J6" s="208" t="s">
        <v>654</v>
      </c>
      <c r="K6" s="173" t="str">
        <f>IF($D$17="SDR 26",$I$17,+IF($D$18="SDR 26",$I$18,+IF($D$19="SDR 26",$I$19,+IF($D$20="SDR 26",$I$20,+IF($D$21="SDR 26",$I$21,+IF($D$22="SDR 26",$I$22,+IF($D$23="SDR 26",$I$23,+IF($D$24="SDR 26",$I$24,+IF($D$25="SDR 26",$I$25,"-")))))))))</f>
        <v>-</v>
      </c>
    </row>
    <row r="7" spans="1:11" ht="15" customHeight="1" x14ac:dyDescent="0.3">
      <c r="C7" s="452" t="s">
        <v>670</v>
      </c>
      <c r="D7" s="452"/>
      <c r="E7" s="117"/>
      <c r="F7" s="117"/>
      <c r="G7" s="118"/>
      <c r="H7" s="54"/>
      <c r="J7" s="208" t="s">
        <v>655</v>
      </c>
      <c r="K7" s="173" t="str">
        <f>IF($D$17="SDR 35 G",$I$17,+IF($D$18="SDR 35 G",$I$18,+IF($D$19="SDR 35 G",$I$19,+IF($D$20="SDR 35 G",$I$20,+IF($D$21="SDR 35 G",$I$21,+IF($D$22="SDR 35 G",$I$22,+IF($D$23="SDR 35 G",$I$23,+IF($D$24="SDR 35 G",$I$24,+IF($D$25="SDR 35 G",$I$25,"-")))))))))</f>
        <v>-</v>
      </c>
    </row>
    <row r="8" spans="1:11" ht="14.25" customHeight="1" x14ac:dyDescent="0.3">
      <c r="C8" s="452"/>
      <c r="D8" s="452"/>
      <c r="E8" s="459"/>
      <c r="F8" s="459"/>
      <c r="G8" s="118"/>
      <c r="J8" s="208" t="s">
        <v>656</v>
      </c>
      <c r="K8" s="173" t="str">
        <f>IF($D$17="SDR 35 SW",$I$17,+IF($D$18="SDR 35 SW",$I$18,+IF($D$19="SDR 35 SW",$I$19,+IF($D$20="SDR 35 SW",$I$20,+IF($D$21="SDR 35 SW",$I$21,+IF($D$22="SDR 35 SW",$I$22,+IF($D$23="SDR 35 SW",$I$23,+IF($D$24="SDR 35 SW",$I$24,+IF($D$25="SDR 35 SW",$I$25,"-")))))))))</f>
        <v>-</v>
      </c>
    </row>
    <row r="9" spans="1:11" x14ac:dyDescent="0.3">
      <c r="C9" s="50"/>
      <c r="D9" s="50"/>
      <c r="E9" s="51"/>
      <c r="F9" s="51"/>
      <c r="J9" s="208" t="s">
        <v>4514</v>
      </c>
      <c r="K9" s="173" t="str">
        <f>IF($D$17="DWV G",$I$17,+IF($D$18="DWV G",$I$18,+IF($D$19="DWV G",$I$19,+IF($D$20="DWV G",$I$20,+IF($D$21="DWV G",$I$21,+IF($D$22="DWV G",$I$22,+IF($D$23="DWV G",$I$23,+IF($D$24="DWV G",$I$24,+IF($D$25="DWV G",$I$25,"-")))))))))</f>
        <v>-</v>
      </c>
    </row>
    <row r="10" spans="1:11" x14ac:dyDescent="0.3">
      <c r="C10" s="226" t="s">
        <v>667</v>
      </c>
      <c r="D10" s="393"/>
      <c r="E10" s="393"/>
      <c r="F10" s="393"/>
      <c r="G10" s="226" t="s">
        <v>668</v>
      </c>
      <c r="H10" s="454"/>
      <c r="I10" s="454"/>
      <c r="J10" s="208" t="s">
        <v>4515</v>
      </c>
      <c r="K10" s="173" t="str">
        <f>IF($D$17="SCH 80",$I$17,+IF($D$18="SCH 80",$I$18,+IF($D$19="SCH 80",$I$19,+IF($D$20="SCH 80",$I$20,+IF($D$21="SCH 80",$I$21,+IF($D$22="SCH 80",$I$22,+IF($D$23="SCH 80",$I$23,+IF($D$24="SCH 80",$I$24,+IF($D$25="SCH 80",$I$25,"-")))))))))</f>
        <v>-</v>
      </c>
    </row>
    <row r="11" spans="1:11" x14ac:dyDescent="0.3">
      <c r="C11" s="51"/>
      <c r="D11" s="451"/>
      <c r="E11" s="451"/>
      <c r="F11" s="451"/>
      <c r="G11" s="52"/>
      <c r="H11" s="451"/>
      <c r="I11" s="451"/>
      <c r="J11" s="208" t="s">
        <v>4516</v>
      </c>
      <c r="K11" s="173" t="str">
        <f>IF($D$17="Lrg SCH 80",$I$17,+IF($D$18="Lrg SCH 80",$I$18,+IF($D$19="Lrg SCH 80",$I$19,+IF($D$20="Lrg SCH 80",$I$20,+IF($D$21="Lrg SCH 80",$I$21,+IF($D$22="Lrg SCH 80",$I$22,+IF($D$23="Lrg SCH 80",$I$23,+IF($D$24="Lrg SCH 80",$I$24,+IF($D$25="Lrg SCH 80",$I$25,"-")))))))))</f>
        <v>-</v>
      </c>
    </row>
    <row r="12" spans="1:11" x14ac:dyDescent="0.3">
      <c r="C12" s="51"/>
      <c r="D12" s="451"/>
      <c r="E12" s="451"/>
      <c r="F12" s="451"/>
      <c r="G12" s="52"/>
      <c r="H12" s="451"/>
      <c r="I12" s="451"/>
      <c r="J12" s="208" t="s">
        <v>4517</v>
      </c>
      <c r="K12" s="173" t="str">
        <f>IF($D$17="SCH 80 CPVC",$I$17,+IF($D$18="SCH 80 CPVC",$I$18,+IF($D$19="SCH 80 CPVC",$I$19,+IF($D$20="SCH 80 CPVC",$I$20,+IF($D$21="SCH 80 CPVC",$I$21,+IF($D$22="SCH 80 CPVC",$I$22,+IF($D$23="SCH 80 CPVC",$I$23,+IF($D$24="SCH 80 CPVC",$I$24,+IF($D$25="SCH 80 CPVC",$I$25,"-")))))))))</f>
        <v>-</v>
      </c>
    </row>
    <row r="13" spans="1:11" ht="15" thickBot="1" x14ac:dyDescent="0.35">
      <c r="J13" s="209" t="s">
        <v>4519</v>
      </c>
      <c r="K13" s="174" t="str">
        <f>IF($D$17="Lrg SCH 80 CPVC",$I$17,+IF($D$18="Lrg SCH 80 CPVC",$I$18,+IF($D$19="Lrg SCH 80 CPVC",$I$19,+IF($D$20="Lrg SCH 80 CPVC",$I$20,+IF($D$21="Lrg SCH 80 CPVC",$I$21,+IF($D$22="Lrg SCH 80 CPVC",$I$22,+IF($D$23="Lrg SCH 80 CPVC",$I$23,+IF($D$24="Lrg SCH 80 CPVC",$I$24,+IF($D$25="Lrg SCH 80 CPVC",$I$25,"-")))))))))</f>
        <v>-</v>
      </c>
    </row>
    <row r="14" spans="1:11" x14ac:dyDescent="0.3"/>
    <row r="15" spans="1:11" x14ac:dyDescent="0.3"/>
    <row r="16" spans="1:11" s="190" customFormat="1" ht="29.4" thickBot="1" x14ac:dyDescent="0.35">
      <c r="A16" s="189"/>
      <c r="B16" s="149"/>
      <c r="C16" s="261" t="s">
        <v>5765</v>
      </c>
      <c r="D16" s="261" t="s">
        <v>3734</v>
      </c>
      <c r="E16" s="261" t="s">
        <v>5757</v>
      </c>
      <c r="F16" s="261" t="s">
        <v>650</v>
      </c>
      <c r="G16" s="261" t="s">
        <v>651</v>
      </c>
      <c r="H16" s="261" t="s">
        <v>3775</v>
      </c>
      <c r="I16" s="261" t="s">
        <v>227</v>
      </c>
      <c r="J16" s="146" t="s">
        <v>5754</v>
      </c>
      <c r="K16" s="146" t="s">
        <v>658</v>
      </c>
    </row>
    <row r="17" spans="1:11" ht="15" thickTop="1" x14ac:dyDescent="0.3">
      <c r="A17" s="29" t="str">
        <f>IF(C17&gt;0,COUNT($A$16:A16)+COUNT(DWV!$A$8:$A$300)+COUNT('Large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17" s="254">
        <v>1</v>
      </c>
      <c r="C17" s="262"/>
      <c r="D17" s="263"/>
      <c r="E17" s="264"/>
      <c r="F17" s="263"/>
      <c r="G17" s="265"/>
      <c r="H17" s="266"/>
      <c r="I17" s="267"/>
      <c r="J17" s="258">
        <f>ROUND(H17*I17,4)</f>
        <v>0</v>
      </c>
      <c r="K17" s="188">
        <f>C17*J17</f>
        <v>0</v>
      </c>
    </row>
    <row r="18" spans="1:11" x14ac:dyDescent="0.3">
      <c r="A18" s="29" t="str">
        <f>IF(C18&gt;0,COUNT($A$16:A17)+COUNT(DWV!$A$8:$A$300)+COUNT('Large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18" s="255">
        <v>2</v>
      </c>
      <c r="C18" s="268"/>
      <c r="D18" s="210"/>
      <c r="E18" s="211"/>
      <c r="F18" s="210"/>
      <c r="G18" s="212"/>
      <c r="H18" s="213"/>
      <c r="I18" s="269"/>
      <c r="J18" s="259">
        <f t="shared" ref="J18:J25" si="0">ROUND(H18*I18,4)</f>
        <v>0</v>
      </c>
      <c r="K18" s="214">
        <f t="shared" ref="K18:K25" si="1">C18*J18</f>
        <v>0</v>
      </c>
    </row>
    <row r="19" spans="1:11" x14ac:dyDescent="0.3">
      <c r="A19" s="29" t="str">
        <f>IF(C19&gt;0,COUNT($A$16:A18)+COUNT(DWV!$A$8:$A$300)+COUNT('Large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19" s="256">
        <v>3</v>
      </c>
      <c r="C19" s="270"/>
      <c r="D19" s="124"/>
      <c r="E19" s="125"/>
      <c r="F19" s="124"/>
      <c r="G19" s="126"/>
      <c r="H19" s="127"/>
      <c r="I19" s="271"/>
      <c r="J19" s="260">
        <f t="shared" si="0"/>
        <v>0</v>
      </c>
      <c r="K19" s="128">
        <f t="shared" si="1"/>
        <v>0</v>
      </c>
    </row>
    <row r="20" spans="1:11" x14ac:dyDescent="0.3">
      <c r="A20" s="29" t="str">
        <f>IF(C20&gt;0,COUNT($A$16:A19)+COUNT(DWV!$A$8:$A$300)+COUNT('Large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0" s="255">
        <v>4</v>
      </c>
      <c r="C20" s="268"/>
      <c r="D20" s="210"/>
      <c r="E20" s="211"/>
      <c r="F20" s="210"/>
      <c r="G20" s="212"/>
      <c r="H20" s="213"/>
      <c r="I20" s="269"/>
      <c r="J20" s="259">
        <f t="shared" si="0"/>
        <v>0</v>
      </c>
      <c r="K20" s="214">
        <f t="shared" si="1"/>
        <v>0</v>
      </c>
    </row>
    <row r="21" spans="1:11" x14ac:dyDescent="0.3">
      <c r="A21" s="29" t="str">
        <f>IF(C21&gt;0,COUNT($A$16:A20)+COUNT(DWV!$A$8:$A$300)+COUNT('Large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1" s="256">
        <v>5</v>
      </c>
      <c r="C21" s="270"/>
      <c r="D21" s="124"/>
      <c r="E21" s="125"/>
      <c r="F21" s="124"/>
      <c r="G21" s="126"/>
      <c r="H21" s="127"/>
      <c r="I21" s="271"/>
      <c r="J21" s="260">
        <f t="shared" si="0"/>
        <v>0</v>
      </c>
      <c r="K21" s="128">
        <f t="shared" si="1"/>
        <v>0</v>
      </c>
    </row>
    <row r="22" spans="1:11" x14ac:dyDescent="0.3">
      <c r="A22" s="29" t="str">
        <f>IF(C22&gt;0,COUNT($A$16:A21)+COUNT(DWV!$A$8:$A$300)+COUNT('Large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2" s="257">
        <v>6</v>
      </c>
      <c r="C22" s="268"/>
      <c r="D22" s="210"/>
      <c r="E22" s="211"/>
      <c r="F22" s="210"/>
      <c r="G22" s="212"/>
      <c r="H22" s="213"/>
      <c r="I22" s="269"/>
      <c r="J22" s="259">
        <f t="shared" si="0"/>
        <v>0</v>
      </c>
      <c r="K22" s="214">
        <f t="shared" si="1"/>
        <v>0</v>
      </c>
    </row>
    <row r="23" spans="1:11" x14ac:dyDescent="0.3">
      <c r="A23" s="29" t="str">
        <f>IF(C23&gt;0,COUNT($A$16:A22)+COUNT(DWV!$A$8:$A$300)+COUNT('Large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3" s="256">
        <v>7</v>
      </c>
      <c r="C23" s="270"/>
      <c r="D23" s="124"/>
      <c r="E23" s="125"/>
      <c r="F23" s="124"/>
      <c r="G23" s="126"/>
      <c r="H23" s="127"/>
      <c r="I23" s="271"/>
      <c r="J23" s="260">
        <f t="shared" si="0"/>
        <v>0</v>
      </c>
      <c r="K23" s="128">
        <f t="shared" si="1"/>
        <v>0</v>
      </c>
    </row>
    <row r="24" spans="1:11" x14ac:dyDescent="0.3">
      <c r="A24" s="29" t="str">
        <f>IF(C24&gt;0,COUNT($A$16:A23)+COUNT(DWV!$A$8:$A$300)+COUNT('Large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4" s="255">
        <v>8</v>
      </c>
      <c r="C24" s="268"/>
      <c r="D24" s="210"/>
      <c r="E24" s="211"/>
      <c r="F24" s="210"/>
      <c r="G24" s="212"/>
      <c r="H24" s="213"/>
      <c r="I24" s="269"/>
      <c r="J24" s="259">
        <f t="shared" si="0"/>
        <v>0</v>
      </c>
      <c r="K24" s="214">
        <f t="shared" si="1"/>
        <v>0</v>
      </c>
    </row>
    <row r="25" spans="1:11" ht="15" thickBot="1" x14ac:dyDescent="0.35">
      <c r="A25" s="29" t="str">
        <f>IF(C25&gt;0,COUNT($A$16:A24)+COUNT(DWV!$A$8:$A$300)+COUNT('Large Dia. DWV'!$A$8:$A$121)+COUNT('SCH40'!$A$8:$A$602)+COUNT('Large Dia. SCH40'!$A$8:$A$34)+COUNT('SDR26'!$A$8:$A$118)+COUNT(SDR35G!$A$8:$A$226)+COUNT(SDR35SW!$A$8:$A$177)+COUNT('DWV G'!$A$8:$A$240)+COUNT('2'!$A$8:$A$522)+COUNT('3'!$A$8:$A$26)+COUNT('4'!$A$8:$A$276)+COUNT('5'!$A$8:$A$9)+1,"")</f>
        <v/>
      </c>
      <c r="B25" s="256">
        <v>9</v>
      </c>
      <c r="C25" s="272"/>
      <c r="D25" s="273"/>
      <c r="E25" s="274"/>
      <c r="F25" s="273"/>
      <c r="G25" s="275"/>
      <c r="H25" s="276"/>
      <c r="I25" s="277"/>
      <c r="J25" s="260">
        <f t="shared" si="0"/>
        <v>0</v>
      </c>
      <c r="K25" s="128">
        <f t="shared" si="1"/>
        <v>0</v>
      </c>
    </row>
    <row r="26" spans="1:11" ht="15" thickBot="1" x14ac:dyDescent="0.35">
      <c r="A26" s="28">
        <f>MAX(A17:A25)+1</f>
        <v>1</v>
      </c>
      <c r="H26" s="457" t="s">
        <v>5750</v>
      </c>
      <c r="I26" s="457"/>
      <c r="J26" s="458"/>
      <c r="K26" s="215">
        <f>SUM(K17:K25)</f>
        <v>0</v>
      </c>
    </row>
    <row r="27" spans="1:11" x14ac:dyDescent="0.3"/>
  </sheetData>
  <sheetProtection algorithmName="SHA-512" hashValue="tQ1+KudOkcSc9W9q1C/uXLrubbNza/JYF1sncQnecFHymurYi4Jc2x5utIjMYQs3WI7lODqpL67ImXKa6sytdA==" saltValue="KbVRqLU2iI8XrAGU5LlwPA==" spinCount="100000" sheet="1" objects="1" scenarios="1"/>
  <mergeCells count="18">
    <mergeCell ref="H26:J26"/>
    <mergeCell ref="E8:F8"/>
    <mergeCell ref="D4:F4"/>
    <mergeCell ref="H4:I4"/>
    <mergeCell ref="F1:I1"/>
    <mergeCell ref="D12:F12"/>
    <mergeCell ref="D11:F11"/>
    <mergeCell ref="D10:F10"/>
    <mergeCell ref="C7:D8"/>
    <mergeCell ref="D3:F3"/>
    <mergeCell ref="H3:I3"/>
    <mergeCell ref="D6:F6"/>
    <mergeCell ref="H6:I6"/>
    <mergeCell ref="D5:F5"/>
    <mergeCell ref="H5:I5"/>
    <mergeCell ref="H10:I10"/>
    <mergeCell ref="H11:I11"/>
    <mergeCell ref="H12:I12"/>
  </mergeCells>
  <dataValidations xWindow="94" yWindow="601" count="8">
    <dataValidation type="textLength" operator="lessThan" showInputMessage="1" showErrorMessage="1" error="This field cannot be left blank!" prompt="Enter item part number" sqref="E17:E25" xr:uid="{00000000-0002-0000-0E00-000000000000}">
      <formula1>10</formula1>
    </dataValidation>
    <dataValidation type="textLength" operator="lessThan" allowBlank="1" showInputMessage="1" showErrorMessage="1" prompt="Enter Tigre code if known" sqref="F17:F25" xr:uid="{00000000-0002-0000-0E00-000001000000}">
      <formula1>10</formula1>
    </dataValidation>
    <dataValidation type="textLength" operator="lessThan" showInputMessage="1" showErrorMessage="1" error="This field cannot be left blank!" prompt="Enter item description" sqref="G17:G25" xr:uid="{00000000-0002-0000-0E00-000002000000}">
      <formula1>100</formula1>
    </dataValidation>
    <dataValidation allowBlank="1" showInputMessage="1" showErrorMessage="1" promptTitle="Enter current list price" prompt="Subject to verification" sqref="H17:H25" xr:uid="{00000000-0002-0000-0E00-000003000000}"/>
    <dataValidation type="whole" operator="greaterThanOrEqual" showInputMessage="1" showErrorMessage="1" error="A quantity must be entered!" prompt="Quantities must be box quantities" sqref="C17:C25" xr:uid="{00000000-0002-0000-0E00-000004000000}">
      <formula1>1</formula1>
    </dataValidation>
    <dataValidation type="decimal" operator="greaterThan" allowBlank="1" showInputMessage="1" showErrorMessage="1" error="Entry must be a decimal number less than zero" prompt="Enter multiplier as a decimal number" sqref="I17:I25" xr:uid="{00000000-0002-0000-0E00-000005000000}">
      <formula1>0</formula1>
    </dataValidation>
    <dataValidation allowBlank="1" showInputMessage="1" showErrorMessage="1" promptTitle="Enter current date" prompt="Enter current date in mm/dd/yyyy format" sqref="D1" xr:uid="{00000000-0002-0000-0E00-000006000000}"/>
    <dataValidation type="list" showInputMessage="1" showErrorMessage="1" prompt="Select product line of desired item" sqref="D17:D25" xr:uid="{00000000-0002-0000-0E00-000007000000}">
      <formula1>"DWV, Lrg DWV, SCH 40, Lrg SCH 40, SDR 26, SDR 35 G, SDR 35 SW, DWV G, SCH 80, Lrg SCH 80, SCH 80 CPVC, Lrg SCH 80 CPVC"</formula1>
    </dataValidation>
  </dataValidations>
  <printOptions horizontalCentered="1"/>
  <pageMargins left="0.25" right="0.25" top="0.95" bottom="0.75" header="0.3" footer="0.3"/>
  <pageSetup paperSize="9" scale="70" fitToHeight="0" orientation="portrait" horizontalDpi="4294967292" verticalDpi="0" r:id="rId1"/>
  <headerFooter>
    <oddHeader>&amp;L&amp;G&amp;C&amp;"-,Bold"&amp;22&amp;K002060Non-Standard Items Order/Quote Form&amp;R&amp;G</oddHeader>
    <oddFooter>&amp;L&amp;8V06032014&amp;CCopyright 2014
All rights reserved
For Tigre-ADS USA customer and rep use only&amp;R&amp;P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O3273"/>
  <sheetViews>
    <sheetView workbookViewId="0">
      <pane ySplit="7" topLeftCell="A8" activePane="bottomLeft" state="frozen"/>
      <selection activeCell="N10" sqref="N10"/>
      <selection pane="bottomLeft" activeCell="K8" sqref="K8"/>
    </sheetView>
  </sheetViews>
  <sheetFormatPr defaultColWidth="0" defaultRowHeight="14.4" zeroHeight="1" x14ac:dyDescent="0.3"/>
  <cols>
    <col min="1" max="1" width="1.88671875" style="28" customWidth="1"/>
    <col min="2" max="2" width="12.44140625" style="96" bestFit="1" customWidth="1"/>
    <col min="3" max="3" width="12.44140625" style="51" bestFit="1" customWidth="1"/>
    <col min="4" max="4" width="10.44140625" style="51" bestFit="1" customWidth="1"/>
    <col min="5" max="5" width="44.44140625" style="8" bestFit="1" customWidth="1"/>
    <col min="6" max="6" width="8.5546875" style="51" bestFit="1" customWidth="1"/>
    <col min="7" max="7" width="8.5546875" style="51" customWidth="1"/>
    <col min="8" max="8" width="4.109375" style="51" bestFit="1" customWidth="1"/>
    <col min="9" max="9" width="11.109375" style="121" bestFit="1" customWidth="1"/>
    <col min="10" max="10" width="10.5546875" style="121" bestFit="1" customWidth="1"/>
    <col min="11" max="11" width="9.5546875" style="8" bestFit="1" customWidth="1"/>
    <col min="12" max="12" width="1.44140625" style="52" customWidth="1"/>
    <col min="13" max="13" width="9.109375" style="8" customWidth="1"/>
    <col min="14" max="14" width="2.109375" style="8" customWidth="1"/>
    <col min="15" max="15" width="0" style="8" hidden="1" customWidth="1"/>
    <col min="16" max="16384" width="9.109375" style="8" hidden="1"/>
  </cols>
  <sheetData>
    <row r="1" spans="1:14" ht="18" x14ac:dyDescent="0.35">
      <c r="A1" s="370"/>
      <c r="B1" s="371"/>
      <c r="C1" s="371"/>
      <c r="D1" s="371"/>
      <c r="E1" s="460" t="s">
        <v>11163</v>
      </c>
      <c r="F1" s="460"/>
      <c r="G1" s="460"/>
      <c r="H1" s="460"/>
      <c r="I1" s="368"/>
      <c r="J1" s="368"/>
      <c r="K1" s="371"/>
      <c r="L1" s="371"/>
      <c r="M1" s="371"/>
      <c r="N1" s="370"/>
    </row>
    <row r="2" spans="1:14" ht="15.75" customHeight="1" x14ac:dyDescent="0.3">
      <c r="A2" s="370"/>
      <c r="B2" s="371"/>
      <c r="C2" s="372"/>
      <c r="D2" s="373"/>
      <c r="E2" s="374"/>
      <c r="F2" s="371"/>
      <c r="G2" s="371"/>
      <c r="H2" s="371"/>
      <c r="I2" s="368"/>
      <c r="J2" s="461" t="s">
        <v>5772</v>
      </c>
      <c r="K2" s="461"/>
      <c r="L2" s="371"/>
      <c r="M2" s="371"/>
      <c r="N2" s="370"/>
    </row>
    <row r="3" spans="1:14" x14ac:dyDescent="0.3">
      <c r="A3" s="370"/>
      <c r="B3" s="371"/>
      <c r="C3" s="375"/>
      <c r="D3" s="375"/>
      <c r="E3" s="374"/>
      <c r="F3" s="371"/>
      <c r="G3" s="371"/>
      <c r="H3" s="371"/>
      <c r="I3" s="369"/>
      <c r="J3" s="461"/>
      <c r="K3" s="461"/>
      <c r="L3" s="371"/>
      <c r="M3" s="371"/>
      <c r="N3" s="370"/>
    </row>
    <row r="4" spans="1:14" x14ac:dyDescent="0.3">
      <c r="A4" s="370"/>
      <c r="B4" s="371"/>
      <c r="C4" s="371"/>
      <c r="D4" s="377"/>
      <c r="E4" s="462" t="s">
        <v>11208</v>
      </c>
      <c r="F4" s="462"/>
      <c r="G4" s="462"/>
      <c r="H4" s="384" t="s">
        <v>11165</v>
      </c>
      <c r="I4" s="368"/>
      <c r="J4" s="376"/>
      <c r="K4" s="371"/>
      <c r="L4" s="371"/>
      <c r="M4" s="371"/>
    </row>
    <row r="5" spans="1:14" x14ac:dyDescent="0.3">
      <c r="A5" s="370"/>
      <c r="B5" s="371"/>
      <c r="C5" s="371"/>
      <c r="D5" s="371"/>
      <c r="E5" s="462" t="s">
        <v>11202</v>
      </c>
      <c r="F5" s="462"/>
      <c r="G5" s="462"/>
      <c r="H5" s="384" t="s">
        <v>11164</v>
      </c>
      <c r="I5" s="368"/>
      <c r="J5" s="376"/>
      <c r="K5" s="371"/>
      <c r="L5" s="371"/>
      <c r="M5" s="371"/>
    </row>
    <row r="6" spans="1:14" x14ac:dyDescent="0.3">
      <c r="A6" s="370"/>
      <c r="B6" s="371"/>
      <c r="C6" s="371"/>
      <c r="D6" s="371"/>
      <c r="E6" s="374"/>
      <c r="F6" s="371"/>
      <c r="G6" s="377" t="s">
        <v>11203</v>
      </c>
      <c r="H6" s="371"/>
      <c r="I6" s="368"/>
      <c r="J6" s="376"/>
      <c r="K6" s="371"/>
      <c r="L6" s="371"/>
      <c r="M6" s="371"/>
    </row>
    <row r="7" spans="1:14" s="206" customFormat="1" ht="36" customHeight="1" thickBot="1" x14ac:dyDescent="0.35">
      <c r="A7" s="205"/>
      <c r="B7" s="200"/>
      <c r="C7" s="200" t="s">
        <v>5757</v>
      </c>
      <c r="D7" s="200" t="s">
        <v>650</v>
      </c>
      <c r="E7" s="200" t="s">
        <v>651</v>
      </c>
      <c r="F7" s="200" t="s">
        <v>5756</v>
      </c>
      <c r="G7" s="200" t="s">
        <v>6048</v>
      </c>
      <c r="H7" s="200" t="s">
        <v>6050</v>
      </c>
      <c r="I7" s="200" t="s">
        <v>3775</v>
      </c>
      <c r="J7" s="200" t="s">
        <v>5754</v>
      </c>
      <c r="K7" s="200" t="s">
        <v>5766</v>
      </c>
      <c r="L7" s="200"/>
      <c r="M7" s="200" t="s">
        <v>5771</v>
      </c>
    </row>
    <row r="8" spans="1:14" s="52" customFormat="1" ht="18" x14ac:dyDescent="0.35">
      <c r="A8" s="29" t="str">
        <f>IF(K8&gt;0,COUNT($A$7:A7)+COUNT(DWV!$A$8:$A$300)+COUNT('Large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" s="194" t="s">
        <v>654</v>
      </c>
      <c r="C8" s="3" t="s">
        <v>2583</v>
      </c>
      <c r="D8" s="4">
        <v>28871910</v>
      </c>
      <c r="E8" s="5" t="s">
        <v>6867</v>
      </c>
      <c r="F8" s="381">
        <f>IFERROR(INDEX([1]Master!$1:$1048576,MATCH(C8,[1]Master!$B:$B,0),MATCH($H$5,[1]Master!$1:$1,0)),"")</f>
        <v>1</v>
      </c>
      <c r="G8" s="381">
        <f>IFERROR(INDEX([1]Master!$1:$1048576,MATCH(C8,[1]Master!$B:$B,0),MATCH($H$4,[1]Master!$1:$1,0)),"")</f>
        <v>42</v>
      </c>
      <c r="H8" s="6" t="s">
        <v>6153</v>
      </c>
      <c r="I8" s="367">
        <f>IFERROR(INDEX([1]Master!$1:$1048576,MATCH(C8,[1]Master!$B:$B,0),MATCH($G$6,[1]Master!$1:$1,0)),"")</f>
        <v>196.11911111111112</v>
      </c>
      <c r="J8" s="230">
        <f>ROUND(I8*Order_Quote!$L$4,4)</f>
        <v>0</v>
      </c>
      <c r="K8" s="227"/>
      <c r="L8" s="178"/>
      <c r="M8" s="171">
        <f t="shared" ref="M8:M70" si="0">K8/F8</f>
        <v>0</v>
      </c>
    </row>
    <row r="9" spans="1:14" s="52" customFormat="1" x14ac:dyDescent="0.3">
      <c r="A9" s="29" t="str">
        <f>IF(K9&gt;0,COUNT($A$7:A8)+COUNT(DWV!$A$8:$A$300)+COUNT('Large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" s="317" t="s">
        <v>3739</v>
      </c>
      <c r="C9" s="3" t="s">
        <v>2584</v>
      </c>
      <c r="D9" s="16">
        <v>28871929</v>
      </c>
      <c r="E9" s="5" t="s">
        <v>6868</v>
      </c>
      <c r="F9" s="381">
        <f>IFERROR(INDEX([1]Master!$1:$1048576,MATCH(C9,[1]Master!$B:$B,0),MATCH($H$5,[1]Master!$1:$1,0)),"")</f>
        <v>1</v>
      </c>
      <c r="G9" s="381">
        <f>IFERROR(INDEX([1]Master!$1:$1048576,MATCH(C9,[1]Master!$B:$B,0),MATCH($H$4,[1]Master!$1:$1,0)),"")</f>
        <v>23</v>
      </c>
      <c r="H9" s="6" t="s">
        <v>6153</v>
      </c>
      <c r="I9" s="367">
        <f>IFERROR(INDEX([1]Master!$1:$1048576,MATCH(C9,[1]Master!$B:$B,0),MATCH($G$6,[1]Master!$1:$1,0)),"")</f>
        <v>378.38766666666669</v>
      </c>
      <c r="J9" s="230">
        <f>ROUND(I9*Order_Quote!$L$4,4)</f>
        <v>0</v>
      </c>
      <c r="K9" s="228"/>
      <c r="L9" s="178"/>
      <c r="M9" s="171">
        <f t="shared" si="0"/>
        <v>0</v>
      </c>
    </row>
    <row r="10" spans="1:14" s="52" customFormat="1" x14ac:dyDescent="0.3">
      <c r="A10" s="29" t="str">
        <f>IF(K10&gt;0,COUNT($A$7:A9)+COUNT(DWV!$A$8:$A$300)+COUNT('Large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" s="289"/>
      <c r="C10" s="3" t="s">
        <v>2585</v>
      </c>
      <c r="D10" s="16">
        <v>28871937</v>
      </c>
      <c r="E10" s="5" t="s">
        <v>6869</v>
      </c>
      <c r="F10" s="381">
        <f>IFERROR(INDEX([1]Master!$1:$1048576,MATCH(C10,[1]Master!$B:$B,0),MATCH($H$5,[1]Master!$1:$1,0)),"")</f>
        <v>1</v>
      </c>
      <c r="G10" s="381">
        <f>IFERROR(INDEX([1]Master!$1:$1048576,MATCH(C10,[1]Master!$B:$B,0),MATCH($H$4,[1]Master!$1:$1,0)),"")</f>
        <v>16</v>
      </c>
      <c r="H10" s="6" t="s">
        <v>6153</v>
      </c>
      <c r="I10" s="367">
        <f>IFERROR(INDEX([1]Master!$1:$1048576,MATCH(C10,[1]Master!$B:$B,0),MATCH($G$6,[1]Master!$1:$1,0)),"")</f>
        <v>595.24099999999999</v>
      </c>
      <c r="J10" s="230">
        <f>ROUND(I10*Order_Quote!$L$4,4)</f>
        <v>0</v>
      </c>
      <c r="K10" s="228"/>
      <c r="L10" s="178"/>
      <c r="M10" s="171">
        <f t="shared" si="0"/>
        <v>0</v>
      </c>
    </row>
    <row r="11" spans="1:14" s="52" customFormat="1" x14ac:dyDescent="0.3">
      <c r="A11" s="29" t="str">
        <f>IF(K11&gt;0,COUNT($A$7:A10)+COUNT(DWV!$A$8:$A$300)+COUNT('Large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" s="289"/>
      <c r="C11" s="3" t="s">
        <v>2586</v>
      </c>
      <c r="D11" s="16">
        <v>28871945</v>
      </c>
      <c r="E11" s="5" t="s">
        <v>6870</v>
      </c>
      <c r="F11" s="381">
        <f>IFERROR(INDEX([1]Master!$1:$1048576,MATCH(C11,[1]Master!$B:$B,0),MATCH($H$5,[1]Master!$1:$1,0)),"")</f>
        <v>1</v>
      </c>
      <c r="G11" s="381">
        <f>IFERROR(INDEX([1]Master!$1:$1048576,MATCH(C11,[1]Master!$B:$B,0),MATCH($H$4,[1]Master!$1:$1,0)),"")</f>
        <v>10</v>
      </c>
      <c r="H11" s="6" t="s">
        <v>6153</v>
      </c>
      <c r="I11" s="367">
        <f>IFERROR(INDEX([1]Master!$1:$1048576,MATCH(C11,[1]Master!$B:$B,0),MATCH($G$6,[1]Master!$1:$1,0)),"")</f>
        <v>990.36822222222224</v>
      </c>
      <c r="J11" s="230">
        <f>ROUND(I11*Order_Quote!$L$4,4)</f>
        <v>0</v>
      </c>
      <c r="K11" s="228"/>
      <c r="L11" s="178"/>
      <c r="M11" s="171">
        <f t="shared" si="0"/>
        <v>0</v>
      </c>
    </row>
    <row r="12" spans="1:14" s="52" customFormat="1" x14ac:dyDescent="0.3">
      <c r="A12" s="29" t="str">
        <f>IF(K12&gt;0,COUNT($A$7:A11)+COUNT(DWV!$A$8:$A$300)+COUNT('Large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" s="289"/>
      <c r="C12" s="3" t="s">
        <v>2587</v>
      </c>
      <c r="D12" s="16">
        <v>28871953</v>
      </c>
      <c r="E12" s="5" t="s">
        <v>6871</v>
      </c>
      <c r="F12" s="381">
        <f>IFERROR(INDEX([1]Master!$1:$1048576,MATCH(C12,[1]Master!$B:$B,0),MATCH($H$5,[1]Master!$1:$1,0)),"")</f>
        <v>1</v>
      </c>
      <c r="G12" s="381">
        <f>IFERROR(INDEX([1]Master!$1:$1048576,MATCH(C12,[1]Master!$B:$B,0),MATCH($H$4,[1]Master!$1:$1,0)),"")</f>
        <v>6</v>
      </c>
      <c r="H12" s="6" t="s">
        <v>6153</v>
      </c>
      <c r="I12" s="367">
        <f>IFERROR(INDEX([1]Master!$1:$1048576,MATCH(C12,[1]Master!$B:$B,0),MATCH($G$6,[1]Master!$1:$1,0)),"")</f>
        <v>1489.6540000000002</v>
      </c>
      <c r="J12" s="230">
        <f>ROUND(I12*Order_Quote!$L$4,4)</f>
        <v>0</v>
      </c>
      <c r="K12" s="228"/>
      <c r="L12" s="178"/>
      <c r="M12" s="171">
        <f t="shared" si="0"/>
        <v>0</v>
      </c>
    </row>
    <row r="13" spans="1:14" s="52" customFormat="1" x14ac:dyDescent="0.3">
      <c r="A13" s="29" t="str">
        <f>IF(K13&gt;0,COUNT($A$7:A12)+COUNT(DWV!$A$8:$A$300)+COUNT('Large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" s="289"/>
      <c r="C13" s="3" t="s">
        <v>2588</v>
      </c>
      <c r="D13" s="16">
        <v>28871961</v>
      </c>
      <c r="E13" s="5" t="s">
        <v>6872</v>
      </c>
      <c r="F13" s="381">
        <f>IFERROR(INDEX([1]Master!$1:$1048576,MATCH(C13,[1]Master!$B:$B,0),MATCH($H$5,[1]Master!$1:$1,0)),"")</f>
        <v>1</v>
      </c>
      <c r="G13" s="381">
        <f>IFERROR(INDEX([1]Master!$1:$1048576,MATCH(C13,[1]Master!$B:$B,0),MATCH($H$4,[1]Master!$1:$1,0)),"")</f>
        <v>3</v>
      </c>
      <c r="H13" s="6" t="s">
        <v>6153</v>
      </c>
      <c r="I13" s="367">
        <f>IFERROR(INDEX([1]Master!$1:$1048576,MATCH(C13,[1]Master!$B:$B,0),MATCH($G$6,[1]Master!$1:$1,0)),"")</f>
        <v>3484.027</v>
      </c>
      <c r="J13" s="230">
        <f>ROUND(I13*Order_Quote!$L$4,4)</f>
        <v>0</v>
      </c>
      <c r="K13" s="228"/>
      <c r="L13" s="178"/>
      <c r="M13" s="171">
        <f t="shared" si="0"/>
        <v>0</v>
      </c>
    </row>
    <row r="14" spans="1:14" s="52" customFormat="1" x14ac:dyDescent="0.3">
      <c r="A14" s="29" t="str">
        <f>IF(K14&gt;0,COUNT($A$7:A13)+COUNT(DWV!$A$8:$A$300)+COUNT('Large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" s="289"/>
      <c r="C14" s="3" t="s">
        <v>2589</v>
      </c>
      <c r="D14" s="16">
        <v>28871970</v>
      </c>
      <c r="E14" s="5" t="s">
        <v>6873</v>
      </c>
      <c r="F14" s="381">
        <f>IFERROR(INDEX([1]Master!$1:$1048576,MATCH(C14,[1]Master!$B:$B,0),MATCH($H$5,[1]Master!$1:$1,0)),"")</f>
        <v>1</v>
      </c>
      <c r="G14" s="381">
        <f>IFERROR(INDEX([1]Master!$1:$1048576,MATCH(C14,[1]Master!$B:$B,0),MATCH($H$4,[1]Master!$1:$1,0)),"")</f>
        <v>2</v>
      </c>
      <c r="H14" s="6" t="s">
        <v>6153</v>
      </c>
      <c r="I14" s="367">
        <f>IFERROR(INDEX([1]Master!$1:$1048576,MATCH(C14,[1]Master!$B:$B,0),MATCH($G$6,[1]Master!$1:$1,0)),"")</f>
        <v>4023.9490000000001</v>
      </c>
      <c r="J14" s="230">
        <f>ROUND(I14*Order_Quote!$L$4,4)</f>
        <v>0</v>
      </c>
      <c r="K14" s="228"/>
      <c r="L14" s="178"/>
      <c r="M14" s="171">
        <f t="shared" si="0"/>
        <v>0</v>
      </c>
    </row>
    <row r="15" spans="1:14" s="52" customFormat="1" x14ac:dyDescent="0.3">
      <c r="A15" s="29" t="str">
        <f>IF(K15&gt;0,COUNT($A$7:A14)+COUNT(DWV!$A$8:$A$300)+COUNT('Large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" s="289"/>
      <c r="C15" s="3" t="s">
        <v>2590</v>
      </c>
      <c r="D15" s="16">
        <v>28871988</v>
      </c>
      <c r="E15" s="5" t="s">
        <v>6874</v>
      </c>
      <c r="F15" s="381">
        <f>IFERROR(INDEX([1]Master!$1:$1048576,MATCH(C15,[1]Master!$B:$B,0),MATCH($H$5,[1]Master!$1:$1,0)),"")</f>
        <v>1</v>
      </c>
      <c r="G15" s="381">
        <f>IFERROR(INDEX([1]Master!$1:$1048576,MATCH(C15,[1]Master!$B:$B,0),MATCH($H$4,[1]Master!$1:$1,0)),"")</f>
        <v>1</v>
      </c>
      <c r="H15" s="6" t="s">
        <v>6153</v>
      </c>
      <c r="I15" s="367">
        <f>IFERROR(INDEX([1]Master!$1:$1048576,MATCH(C15,[1]Master!$B:$B,0),MATCH($G$6,[1]Master!$1:$1,0)),"")</f>
        <v>6425.0441058823535</v>
      </c>
      <c r="J15" s="230">
        <f>ROUND(I15*Order_Quote!$L$4,4)</f>
        <v>0</v>
      </c>
      <c r="K15" s="228"/>
      <c r="L15" s="178"/>
      <c r="M15" s="171">
        <f t="shared" si="0"/>
        <v>0</v>
      </c>
    </row>
    <row r="16" spans="1:14" s="52" customFormat="1" x14ac:dyDescent="0.3">
      <c r="A16" s="29" t="str">
        <f>IF(K16&gt;0,COUNT($A$7:A15)+COUNT(DWV!$A$8:$A$300)+COUNT('Large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" s="289"/>
      <c r="C16" s="3" t="s">
        <v>2591</v>
      </c>
      <c r="D16" s="16">
        <v>28871998</v>
      </c>
      <c r="E16" s="5" t="s">
        <v>6875</v>
      </c>
      <c r="F16" s="381">
        <f>IFERROR(INDEX([1]Master!$1:$1048576,MATCH(C16,[1]Master!$B:$B,0),MATCH($H$5,[1]Master!$1:$1,0)),"")</f>
        <v>1</v>
      </c>
      <c r="G16" s="381">
        <f>IFERROR(INDEX([1]Master!$1:$1048576,MATCH(C16,[1]Master!$B:$B,0),MATCH($H$4,[1]Master!$1:$1,0)),"")</f>
        <v>1</v>
      </c>
      <c r="H16" s="6" t="s">
        <v>6153</v>
      </c>
      <c r="I16" s="367">
        <f>IFERROR(INDEX([1]Master!$1:$1048576,MATCH(C16,[1]Master!$B:$B,0),MATCH($G$6,[1]Master!$1:$1,0)),"")</f>
        <v>8256.4500915032695</v>
      </c>
      <c r="J16" s="230">
        <f>ROUND(I16*Order_Quote!$L$4,4)</f>
        <v>0</v>
      </c>
      <c r="K16" s="228"/>
      <c r="L16" s="178"/>
      <c r="M16" s="171">
        <f t="shared" si="0"/>
        <v>0</v>
      </c>
    </row>
    <row r="17" spans="1:13" s="52" customFormat="1" x14ac:dyDescent="0.3">
      <c r="A17" s="29" t="str">
        <f>IF(K17&gt;0,COUNT($A$7:A16)+COUNT(DWV!$A$8:$A$300)+COUNT('Large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" s="290"/>
      <c r="C17" s="3" t="s">
        <v>2592</v>
      </c>
      <c r="D17" s="16">
        <v>28872003</v>
      </c>
      <c r="E17" s="5" t="s">
        <v>6876</v>
      </c>
      <c r="F17" s="381">
        <f>IFERROR(INDEX([1]Master!$1:$1048576,MATCH(C17,[1]Master!$B:$B,0),MATCH($H$5,[1]Master!$1:$1,0)),"")</f>
        <v>1</v>
      </c>
      <c r="G17" s="381">
        <f>IFERROR(INDEX([1]Master!$1:$1048576,MATCH(C17,[1]Master!$B:$B,0),MATCH($H$4,[1]Master!$1:$1,0)),"")</f>
        <v>1</v>
      </c>
      <c r="H17" s="6" t="s">
        <v>6153</v>
      </c>
      <c r="I17" s="367">
        <f>IFERROR(INDEX([1]Master!$1:$1048576,MATCH(C17,[1]Master!$B:$B,0),MATCH($G$6,[1]Master!$1:$1,0)),"")</f>
        <v>10568.235164705882</v>
      </c>
      <c r="J17" s="230">
        <f>ROUND(I17*Order_Quote!$L$4,4)</f>
        <v>0</v>
      </c>
      <c r="K17" s="228"/>
      <c r="L17" s="178"/>
      <c r="M17" s="171">
        <f t="shared" si="0"/>
        <v>0</v>
      </c>
    </row>
    <row r="18" spans="1:13" s="52" customFormat="1" x14ac:dyDescent="0.3">
      <c r="A18" s="29" t="str">
        <f>IF(K18&gt;0,COUNT($A$7:A17)+COUNT(DWV!$A$8:$A$300)+COUNT('Large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" s="328" t="s">
        <v>3739</v>
      </c>
      <c r="C18" s="11" t="s">
        <v>2363</v>
      </c>
      <c r="D18" s="17">
        <v>28869606</v>
      </c>
      <c r="E18" s="13" t="s">
        <v>6877</v>
      </c>
      <c r="F18" s="381">
        <f>IFERROR(INDEX([1]Master!$1:$1048576,MATCH(C18,[1]Master!$B:$B,0),MATCH($H$5,[1]Master!$1:$1,0)),"")</f>
        <v>1</v>
      </c>
      <c r="G18" s="381">
        <f>IFERROR(INDEX([1]Master!$1:$1048576,MATCH(C18,[1]Master!$B:$B,0),MATCH($H$4,[1]Master!$1:$1,0)),"")</f>
        <v>27</v>
      </c>
      <c r="H18" s="6" t="s">
        <v>6153</v>
      </c>
      <c r="I18" s="367">
        <f>IFERROR(INDEX([1]Master!$1:$1048576,MATCH(C18,[1]Master!$B:$B,0),MATCH($G$6,[1]Master!$1:$1,0)),"")</f>
        <v>351.45933333333335</v>
      </c>
      <c r="J18" s="230">
        <f>ROUND(I18*Order_Quote!$L$4,4)</f>
        <v>0</v>
      </c>
      <c r="K18" s="232"/>
      <c r="L18" s="178"/>
      <c r="M18" s="171">
        <f t="shared" si="0"/>
        <v>0</v>
      </c>
    </row>
    <row r="19" spans="1:13" s="52" customFormat="1" x14ac:dyDescent="0.3">
      <c r="A19" s="29" t="str">
        <f>IF(K19&gt;0,COUNT($A$7:A18)+COUNT(DWV!$A$8:$A$300)+COUNT('Large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" s="289"/>
      <c r="C19" s="3" t="s">
        <v>2364</v>
      </c>
      <c r="D19" s="16">
        <v>28869614</v>
      </c>
      <c r="E19" s="5" t="s">
        <v>6878</v>
      </c>
      <c r="F19" s="381">
        <f>IFERROR(INDEX([1]Master!$1:$1048576,MATCH(C19,[1]Master!$B:$B,0),MATCH($H$5,[1]Master!$1:$1,0)),"")</f>
        <v>1</v>
      </c>
      <c r="G19" s="381">
        <f>IFERROR(INDEX([1]Master!$1:$1048576,MATCH(C19,[1]Master!$B:$B,0),MATCH($H$4,[1]Master!$1:$1,0)),"")</f>
        <v>18</v>
      </c>
      <c r="H19" s="6" t="s">
        <v>6153</v>
      </c>
      <c r="I19" s="367">
        <f>IFERROR(INDEX([1]Master!$1:$1048576,MATCH(C19,[1]Master!$B:$B,0),MATCH($G$6,[1]Master!$1:$1,0)),"")</f>
        <v>510.18788888888889</v>
      </c>
      <c r="J19" s="230">
        <f>ROUND(I19*Order_Quote!$L$4,4)</f>
        <v>0</v>
      </c>
      <c r="K19" s="228"/>
      <c r="L19" s="178"/>
      <c r="M19" s="171">
        <f t="shared" si="0"/>
        <v>0</v>
      </c>
    </row>
    <row r="20" spans="1:13" s="52" customFormat="1" x14ac:dyDescent="0.3">
      <c r="A20" s="29" t="str">
        <f>IF(K20&gt;0,COUNT($A$7:A19)+COUNT(DWV!$A$8:$A$300)+COUNT('Large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" s="289"/>
      <c r="C20" s="3" t="s">
        <v>2365</v>
      </c>
      <c r="D20" s="16">
        <v>28869622</v>
      </c>
      <c r="E20" s="5" t="s">
        <v>6879</v>
      </c>
      <c r="F20" s="381">
        <f>IFERROR(INDEX([1]Master!$1:$1048576,MATCH(C20,[1]Master!$B:$B,0),MATCH($H$5,[1]Master!$1:$1,0)),"")</f>
        <v>1</v>
      </c>
      <c r="G20" s="381">
        <f>IFERROR(INDEX([1]Master!$1:$1048576,MATCH(C20,[1]Master!$B:$B,0),MATCH($H$4,[1]Master!$1:$1,0)),"")</f>
        <v>11</v>
      </c>
      <c r="H20" s="6" t="s">
        <v>6153</v>
      </c>
      <c r="I20" s="367">
        <f>IFERROR(INDEX([1]Master!$1:$1048576,MATCH(C20,[1]Master!$B:$B,0),MATCH($G$6,[1]Master!$1:$1,0)),"")</f>
        <v>1055.4717777777778</v>
      </c>
      <c r="J20" s="230">
        <f>ROUND(I20*Order_Quote!$L$4,4)</f>
        <v>0</v>
      </c>
      <c r="K20" s="228"/>
      <c r="L20" s="178"/>
      <c r="M20" s="171">
        <f t="shared" si="0"/>
        <v>0</v>
      </c>
    </row>
    <row r="21" spans="1:13" s="52" customFormat="1" x14ac:dyDescent="0.3">
      <c r="A21" s="29" t="str">
        <f>IF(K21&gt;0,COUNT($A$7:A20)+COUNT(DWV!$A$8:$A$300)+COUNT('Large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" s="289"/>
      <c r="C21" s="3" t="s">
        <v>2366</v>
      </c>
      <c r="D21" s="16">
        <v>28869630</v>
      </c>
      <c r="E21" s="5" t="s">
        <v>6880</v>
      </c>
      <c r="F21" s="381">
        <f>IFERROR(INDEX([1]Master!$1:$1048576,MATCH(C21,[1]Master!$B:$B,0),MATCH($H$5,[1]Master!$1:$1,0)),"")</f>
        <v>1</v>
      </c>
      <c r="G21" s="381">
        <f>IFERROR(INDEX([1]Master!$1:$1048576,MATCH(C21,[1]Master!$B:$B,0),MATCH($H$4,[1]Master!$1:$1,0)),"")</f>
        <v>8</v>
      </c>
      <c r="H21" s="6" t="s">
        <v>6153</v>
      </c>
      <c r="I21" s="367">
        <f>IFERROR(INDEX([1]Master!$1:$1048576,MATCH(C21,[1]Master!$B:$B,0),MATCH($G$6,[1]Master!$1:$1,0)),"")</f>
        <v>2246.5125555555555</v>
      </c>
      <c r="J21" s="230">
        <f>ROUND(I21*Order_Quote!$L$4,4)</f>
        <v>0</v>
      </c>
      <c r="K21" s="228"/>
      <c r="L21" s="178"/>
      <c r="M21" s="171">
        <f t="shared" si="0"/>
        <v>0</v>
      </c>
    </row>
    <row r="22" spans="1:13" s="52" customFormat="1" x14ac:dyDescent="0.3">
      <c r="A22" s="29" t="str">
        <f>IF(K22&gt;0,COUNT($A$7:A21)+COUNT(DWV!$A$8:$A$300)+COUNT('Large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" s="289"/>
      <c r="C22" s="3" t="s">
        <v>2367</v>
      </c>
      <c r="D22" s="16">
        <v>28869649</v>
      </c>
      <c r="E22" s="5" t="s">
        <v>6881</v>
      </c>
      <c r="F22" s="381">
        <f>IFERROR(INDEX([1]Master!$1:$1048576,MATCH(C22,[1]Master!$B:$B,0),MATCH($H$5,[1]Master!$1:$1,0)),"")</f>
        <v>1</v>
      </c>
      <c r="G22" s="381" t="str">
        <f>IFERROR(INDEX([1]Master!$1:$1048576,MATCH(C22,[1]Master!$B:$B,0),MATCH($H$4,[1]Master!$1:$1,0)),"")</f>
        <v>-</v>
      </c>
      <c r="H22" s="6" t="s">
        <v>6153</v>
      </c>
      <c r="I22" s="367">
        <f>IFERROR(INDEX([1]Master!$1:$1048576,MATCH(C22,[1]Master!$B:$B,0),MATCH($G$6,[1]Master!$1:$1,0)),"")</f>
        <v>4128.7733333333335</v>
      </c>
      <c r="J22" s="230">
        <f>ROUND(I22*Order_Quote!$L$4,4)</f>
        <v>0</v>
      </c>
      <c r="K22" s="228"/>
      <c r="L22" s="178"/>
      <c r="M22" s="171">
        <f t="shared" si="0"/>
        <v>0</v>
      </c>
    </row>
    <row r="23" spans="1:13" s="52" customFormat="1" x14ac:dyDescent="0.3">
      <c r="A23" s="29" t="str">
        <f>IF(K23&gt;0,COUNT($A$7:A22)+COUNT(DWV!$A$8:$A$300)+COUNT('Large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" s="289"/>
      <c r="C23" s="3" t="s">
        <v>2368</v>
      </c>
      <c r="D23" s="16">
        <v>28869657</v>
      </c>
      <c r="E23" s="5" t="s">
        <v>6882</v>
      </c>
      <c r="F23" s="381">
        <f>IFERROR(INDEX([1]Master!$1:$1048576,MATCH(C23,[1]Master!$B:$B,0),MATCH($H$5,[1]Master!$1:$1,0)),"")</f>
        <v>1</v>
      </c>
      <c r="G23" s="381" t="str">
        <f>IFERROR(INDEX([1]Master!$1:$1048576,MATCH(C23,[1]Master!$B:$B,0),MATCH($H$4,[1]Master!$1:$1,0)),"")</f>
        <v>-</v>
      </c>
      <c r="H23" s="6" t="s">
        <v>6153</v>
      </c>
      <c r="I23" s="367">
        <f>IFERROR(INDEX([1]Master!$1:$1048576,MATCH(C23,[1]Master!$B:$B,0),MATCH($G$6,[1]Master!$1:$1,0)),"")</f>
        <v>6014.8742222222227</v>
      </c>
      <c r="J23" s="230">
        <f>ROUND(I23*Order_Quote!$L$4,4)</f>
        <v>0</v>
      </c>
      <c r="K23" s="228"/>
      <c r="L23" s="178"/>
      <c r="M23" s="171">
        <f t="shared" si="0"/>
        <v>0</v>
      </c>
    </row>
    <row r="24" spans="1:13" s="52" customFormat="1" x14ac:dyDescent="0.3">
      <c r="A24" s="29" t="str">
        <f>IF(K24&gt;0,COUNT($A$7:A23)+COUNT(DWV!$A$8:$A$300)+COUNT('Large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" s="289"/>
      <c r="C24" s="3" t="s">
        <v>2369</v>
      </c>
      <c r="D24" s="16">
        <v>28869665</v>
      </c>
      <c r="E24" s="5" t="s">
        <v>6883</v>
      </c>
      <c r="F24" s="381">
        <f>IFERROR(INDEX([1]Master!$1:$1048576,MATCH(C24,[1]Master!$B:$B,0),MATCH($H$5,[1]Master!$1:$1,0)),"")</f>
        <v>1</v>
      </c>
      <c r="G24" s="381" t="str">
        <f>IFERROR(INDEX([1]Master!$1:$1048576,MATCH(C24,[1]Master!$B:$B,0),MATCH($H$4,[1]Master!$1:$1,0)),"")</f>
        <v>-</v>
      </c>
      <c r="H24" s="6" t="s">
        <v>6153</v>
      </c>
      <c r="I24" s="367">
        <f>IFERROR(INDEX([1]Master!$1:$1048576,MATCH(C24,[1]Master!$B:$B,0),MATCH($G$6,[1]Master!$1:$1,0)),"")</f>
        <v>6425.0441058823535</v>
      </c>
      <c r="J24" s="230">
        <f>ROUND(I24*Order_Quote!$L$4,4)</f>
        <v>0</v>
      </c>
      <c r="K24" s="228"/>
      <c r="L24" s="178"/>
      <c r="M24" s="171">
        <f t="shared" si="0"/>
        <v>0</v>
      </c>
    </row>
    <row r="25" spans="1:13" s="52" customFormat="1" x14ac:dyDescent="0.3">
      <c r="A25" s="29" t="str">
        <f>IF(K25&gt;0,COUNT($A$7:A24)+COUNT(DWV!$A$8:$A$300)+COUNT('Large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" s="289"/>
      <c r="C25" s="3" t="s">
        <v>2370</v>
      </c>
      <c r="D25" s="16">
        <v>28869673</v>
      </c>
      <c r="E25" s="5" t="s">
        <v>6884</v>
      </c>
      <c r="F25" s="381">
        <f>IFERROR(INDEX([1]Master!$1:$1048576,MATCH(C25,[1]Master!$B:$B,0),MATCH($H$5,[1]Master!$1:$1,0)),"")</f>
        <v>1</v>
      </c>
      <c r="G25" s="381" t="str">
        <f>IFERROR(INDEX([1]Master!$1:$1048576,MATCH(C25,[1]Master!$B:$B,0),MATCH($H$4,[1]Master!$1:$1,0)),"")</f>
        <v>-</v>
      </c>
      <c r="H25" s="6" t="s">
        <v>6153</v>
      </c>
      <c r="I25" s="367">
        <f>IFERROR(INDEX([1]Master!$1:$1048576,MATCH(C25,[1]Master!$B:$B,0),MATCH($G$6,[1]Master!$1:$1,0)),"")</f>
        <v>8256.4500915032695</v>
      </c>
      <c r="J25" s="230">
        <f>ROUND(I25*Order_Quote!$L$4,4)</f>
        <v>0</v>
      </c>
      <c r="K25" s="228"/>
      <c r="L25" s="178"/>
      <c r="M25" s="171">
        <f t="shared" si="0"/>
        <v>0</v>
      </c>
    </row>
    <row r="26" spans="1:13" s="52" customFormat="1" x14ac:dyDescent="0.3">
      <c r="A26" s="29" t="str">
        <f>IF(K26&gt;0,COUNT($A$7:A25)+COUNT(DWV!$A$8:$A$300)+COUNT('Large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" s="291"/>
      <c r="C26" s="3" t="s">
        <v>2371</v>
      </c>
      <c r="D26" s="16">
        <v>28869681</v>
      </c>
      <c r="E26" s="5" t="s">
        <v>6885</v>
      </c>
      <c r="F26" s="381">
        <f>IFERROR(INDEX([1]Master!$1:$1048576,MATCH(C26,[1]Master!$B:$B,0),MATCH($H$5,[1]Master!$1:$1,0)),"")</f>
        <v>1</v>
      </c>
      <c r="G26" s="381" t="str">
        <f>IFERROR(INDEX([1]Master!$1:$1048576,MATCH(C26,[1]Master!$B:$B,0),MATCH($H$4,[1]Master!$1:$1,0)),"")</f>
        <v>-</v>
      </c>
      <c r="H26" s="6" t="s">
        <v>6153</v>
      </c>
      <c r="I26" s="367">
        <f>IFERROR(INDEX([1]Master!$1:$1048576,MATCH(C26,[1]Master!$B:$B,0),MATCH($G$6,[1]Master!$1:$1,0)),"")</f>
        <v>10568.235164705882</v>
      </c>
      <c r="J26" s="230">
        <f>ROUND(I26*Order_Quote!$L$4,4)</f>
        <v>0</v>
      </c>
      <c r="K26" s="228"/>
      <c r="L26" s="178"/>
      <c r="M26" s="171">
        <f t="shared" si="0"/>
        <v>0</v>
      </c>
    </row>
    <row r="27" spans="1:13" s="52" customFormat="1" x14ac:dyDescent="0.3">
      <c r="A27" s="29" t="str">
        <f>IF(K27&gt;0,COUNT($A$7:A26)+COUNT(DWV!$A$8:$A$300)+COUNT('Large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" s="328" t="s">
        <v>3739</v>
      </c>
      <c r="C27" s="11" t="s">
        <v>6794</v>
      </c>
      <c r="D27" s="12">
        <v>28869509</v>
      </c>
      <c r="E27" s="13" t="s">
        <v>6795</v>
      </c>
      <c r="F27" s="381">
        <f>IFERROR(INDEX([1]Master!$1:$1048576,MATCH(C27,[1]Master!$B:$B,0),MATCH($H$5,[1]Master!$1:$1,0)),"")</f>
        <v>1</v>
      </c>
      <c r="G27" s="381">
        <f>IFERROR(INDEX([1]Master!$1:$1048576,MATCH(C27,[1]Master!$B:$B,0),MATCH($H$4,[1]Master!$1:$1,0)),"")</f>
        <v>27</v>
      </c>
      <c r="H27" s="6" t="s">
        <v>6153</v>
      </c>
      <c r="I27" s="367">
        <f>IFERROR(INDEX([1]Master!$1:$1048576,MATCH(C27,[1]Master!$B:$B,0),MATCH($G$6,[1]Master!$1:$1,0)),"")</f>
        <v>351.45933333333335</v>
      </c>
      <c r="J27" s="230">
        <f>ROUND(I27*Order_Quote!$L$4,4)</f>
        <v>0</v>
      </c>
      <c r="K27" s="232"/>
      <c r="L27" s="178"/>
      <c r="M27" s="171">
        <f t="shared" si="0"/>
        <v>0</v>
      </c>
    </row>
    <row r="28" spans="1:13" s="52" customFormat="1" x14ac:dyDescent="0.3">
      <c r="A28" s="29" t="str">
        <f>IF(K28&gt;0,COUNT($A$7:A27)+COUNT(DWV!$A$8:$A$300)+COUNT('Large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" s="289"/>
      <c r="C28" s="11" t="s">
        <v>2355</v>
      </c>
      <c r="D28" s="17">
        <v>28869517</v>
      </c>
      <c r="E28" s="13" t="s">
        <v>6887</v>
      </c>
      <c r="F28" s="381">
        <f>IFERROR(INDEX([1]Master!$1:$1048576,MATCH(C28,[1]Master!$B:$B,0),MATCH($H$5,[1]Master!$1:$1,0)),"")</f>
        <v>1</v>
      </c>
      <c r="G28" s="381">
        <f>IFERROR(INDEX([1]Master!$1:$1048576,MATCH(C28,[1]Master!$B:$B,0),MATCH($H$4,[1]Master!$1:$1,0)),"")</f>
        <v>18</v>
      </c>
      <c r="H28" s="6" t="s">
        <v>6153</v>
      </c>
      <c r="I28" s="367">
        <f>IFERROR(INDEX([1]Master!$1:$1048576,MATCH(C28,[1]Master!$B:$B,0),MATCH($G$6,[1]Master!$1:$1,0)),"")</f>
        <v>510.18788888888889</v>
      </c>
      <c r="J28" s="230">
        <f>ROUND(I28*Order_Quote!$L$4,4)</f>
        <v>0</v>
      </c>
      <c r="K28" s="232"/>
      <c r="L28" s="178"/>
      <c r="M28" s="171">
        <f t="shared" si="0"/>
        <v>0</v>
      </c>
    </row>
    <row r="29" spans="1:13" s="52" customFormat="1" x14ac:dyDescent="0.3">
      <c r="A29" s="29" t="str">
        <f>IF(K29&gt;0,COUNT($A$7:A28)+COUNT(DWV!$A$8:$A$300)+COUNT('Large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" s="289"/>
      <c r="C29" s="3" t="s">
        <v>2356</v>
      </c>
      <c r="D29" s="16">
        <v>28869525</v>
      </c>
      <c r="E29" s="5" t="s">
        <v>6888</v>
      </c>
      <c r="F29" s="381">
        <f>IFERROR(INDEX([1]Master!$1:$1048576,MATCH(C29,[1]Master!$B:$B,0),MATCH($H$5,[1]Master!$1:$1,0)),"")</f>
        <v>1</v>
      </c>
      <c r="G29" s="381">
        <f>IFERROR(INDEX([1]Master!$1:$1048576,MATCH(C29,[1]Master!$B:$B,0),MATCH($H$4,[1]Master!$1:$1,0)),"")</f>
        <v>12</v>
      </c>
      <c r="H29" s="6" t="s">
        <v>6153</v>
      </c>
      <c r="I29" s="367">
        <f>IFERROR(INDEX([1]Master!$1:$1048576,MATCH(C29,[1]Master!$B:$B,0),MATCH($G$6,[1]Master!$1:$1,0)),"")</f>
        <v>1055.4717777777778</v>
      </c>
      <c r="J29" s="230">
        <f>ROUND(I29*Order_Quote!$L$4,4)</f>
        <v>0</v>
      </c>
      <c r="K29" s="228"/>
      <c r="L29" s="178"/>
      <c r="M29" s="171">
        <f t="shared" si="0"/>
        <v>0</v>
      </c>
    </row>
    <row r="30" spans="1:13" s="52" customFormat="1" x14ac:dyDescent="0.3">
      <c r="A30" s="29" t="str">
        <f>IF(K30&gt;0,COUNT($A$7:A29)+COUNT(DWV!$A$8:$A$300)+COUNT('Large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" s="289"/>
      <c r="C30" s="3" t="s">
        <v>2357</v>
      </c>
      <c r="D30" s="16">
        <v>28869533</v>
      </c>
      <c r="E30" s="5" t="s">
        <v>6889</v>
      </c>
      <c r="F30" s="381">
        <f>IFERROR(INDEX([1]Master!$1:$1048576,MATCH(C30,[1]Master!$B:$B,0),MATCH($H$5,[1]Master!$1:$1,0)),"")</f>
        <v>1</v>
      </c>
      <c r="G30" s="381">
        <f>IFERROR(INDEX([1]Master!$1:$1048576,MATCH(C30,[1]Master!$B:$B,0),MATCH($H$4,[1]Master!$1:$1,0)),"")</f>
        <v>5</v>
      </c>
      <c r="H30" s="6" t="s">
        <v>6153</v>
      </c>
      <c r="I30" s="367">
        <f>IFERROR(INDEX([1]Master!$1:$1048576,MATCH(C30,[1]Master!$B:$B,0),MATCH($G$6,[1]Master!$1:$1,0)),"")</f>
        <v>2246.5125555555555</v>
      </c>
      <c r="J30" s="230">
        <f>ROUND(I30*Order_Quote!$L$4,4)</f>
        <v>0</v>
      </c>
      <c r="K30" s="228"/>
      <c r="L30" s="178"/>
      <c r="M30" s="171">
        <f t="shared" si="0"/>
        <v>0</v>
      </c>
    </row>
    <row r="31" spans="1:13" s="52" customFormat="1" x14ac:dyDescent="0.3">
      <c r="A31" s="29" t="str">
        <f>IF(K31&gt;0,COUNT($A$7:A30)+COUNT(DWV!$A$8:$A$300)+COUNT('Large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" s="289"/>
      <c r="C31" s="3" t="s">
        <v>2358</v>
      </c>
      <c r="D31" s="16">
        <v>28869541</v>
      </c>
      <c r="E31" s="5" t="s">
        <v>6890</v>
      </c>
      <c r="F31" s="381">
        <f>IFERROR(INDEX([1]Master!$1:$1048576,MATCH(C31,[1]Master!$B:$B,0),MATCH($H$5,[1]Master!$1:$1,0)),"")</f>
        <v>1</v>
      </c>
      <c r="G31" s="381">
        <f>IFERROR(INDEX([1]Master!$1:$1048576,MATCH(C31,[1]Master!$B:$B,0),MATCH($H$4,[1]Master!$1:$1,0)),"")</f>
        <v>3</v>
      </c>
      <c r="H31" s="6" t="s">
        <v>6153</v>
      </c>
      <c r="I31" s="367">
        <f>IFERROR(INDEX([1]Master!$1:$1048576,MATCH(C31,[1]Master!$B:$B,0),MATCH($G$6,[1]Master!$1:$1,0)),"")</f>
        <v>4128.7020000000002</v>
      </c>
      <c r="J31" s="230">
        <f>ROUND(I31*Order_Quote!$L$4,4)</f>
        <v>0</v>
      </c>
      <c r="K31" s="228"/>
      <c r="L31" s="178"/>
      <c r="M31" s="171">
        <f t="shared" si="0"/>
        <v>0</v>
      </c>
    </row>
    <row r="32" spans="1:13" s="52" customFormat="1" x14ac:dyDescent="0.3">
      <c r="A32" s="29" t="str">
        <f>IF(K32&gt;0,COUNT($A$7:A31)+COUNT(DWV!$A$8:$A$300)+COUNT('Large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" s="289"/>
      <c r="C32" s="3" t="s">
        <v>2359</v>
      </c>
      <c r="D32" s="16">
        <v>28869550</v>
      </c>
      <c r="E32" s="5" t="s">
        <v>6891</v>
      </c>
      <c r="F32" s="381">
        <f>IFERROR(INDEX([1]Master!$1:$1048576,MATCH(C32,[1]Master!$B:$B,0),MATCH($H$5,[1]Master!$1:$1,0)),"")</f>
        <v>1</v>
      </c>
      <c r="G32" s="381">
        <f>IFERROR(INDEX([1]Master!$1:$1048576,MATCH(C32,[1]Master!$B:$B,0),MATCH($H$4,[1]Master!$1:$1,0)),"")</f>
        <v>2</v>
      </c>
      <c r="H32" s="6" t="s">
        <v>6153</v>
      </c>
      <c r="I32" s="367">
        <f>IFERROR(INDEX([1]Master!$1:$1048576,MATCH(C32,[1]Master!$B:$B,0),MATCH($G$6,[1]Master!$1:$1,0)),"")</f>
        <v>6014.8742222222227</v>
      </c>
      <c r="J32" s="230">
        <f>ROUND(I32*Order_Quote!$L$4,4)</f>
        <v>0</v>
      </c>
      <c r="K32" s="228"/>
      <c r="L32" s="178"/>
      <c r="M32" s="171">
        <f t="shared" si="0"/>
        <v>0</v>
      </c>
    </row>
    <row r="33" spans="1:13" s="52" customFormat="1" x14ac:dyDescent="0.3">
      <c r="A33" s="29" t="str">
        <f>IF(K33&gt;0,COUNT($A$7:A32)+COUNT(DWV!$A$8:$A$300)+COUNT('Large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" s="289"/>
      <c r="C33" s="3" t="s">
        <v>2360</v>
      </c>
      <c r="D33" s="16">
        <v>28869568</v>
      </c>
      <c r="E33" s="5" t="s">
        <v>6892</v>
      </c>
      <c r="F33" s="381">
        <f>IFERROR(INDEX([1]Master!$1:$1048576,MATCH(C33,[1]Master!$B:$B,0),MATCH($H$5,[1]Master!$1:$1,0)),"")</f>
        <v>1</v>
      </c>
      <c r="G33" s="381">
        <f>IFERROR(INDEX([1]Master!$1:$1048576,MATCH(C33,[1]Master!$B:$B,0),MATCH($H$4,[1]Master!$1:$1,0)),"")</f>
        <v>2</v>
      </c>
      <c r="H33" s="6" t="s">
        <v>6153</v>
      </c>
      <c r="I33" s="367">
        <f>IFERROR(INDEX([1]Master!$1:$1048576,MATCH(C33,[1]Master!$B:$B,0),MATCH($G$6,[1]Master!$1:$1,0)),"")</f>
        <v>6425.0441058823535</v>
      </c>
      <c r="J33" s="230">
        <f>ROUND(I33*Order_Quote!$L$4,4)</f>
        <v>0</v>
      </c>
      <c r="K33" s="228"/>
      <c r="L33" s="178"/>
      <c r="M33" s="171">
        <f t="shared" si="0"/>
        <v>0</v>
      </c>
    </row>
    <row r="34" spans="1:13" s="52" customFormat="1" x14ac:dyDescent="0.3">
      <c r="A34" s="29" t="str">
        <f>IF(K34&gt;0,COUNT($A$7:A33)+COUNT(DWV!$A$8:$A$300)+COUNT('Large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" s="289"/>
      <c r="C34" s="3" t="s">
        <v>2361</v>
      </c>
      <c r="D34" s="16">
        <v>28869576</v>
      </c>
      <c r="E34" s="5" t="s">
        <v>6893</v>
      </c>
      <c r="F34" s="381">
        <f>IFERROR(INDEX([1]Master!$1:$1048576,MATCH(C34,[1]Master!$B:$B,0),MATCH($H$5,[1]Master!$1:$1,0)),"")</f>
        <v>1</v>
      </c>
      <c r="G34" s="381">
        <f>IFERROR(INDEX([1]Master!$1:$1048576,MATCH(C34,[1]Master!$B:$B,0),MATCH($H$4,[1]Master!$1:$1,0)),"")</f>
        <v>1</v>
      </c>
      <c r="H34" s="6" t="s">
        <v>6153</v>
      </c>
      <c r="I34" s="367">
        <f>IFERROR(INDEX([1]Master!$1:$1048576,MATCH(C34,[1]Master!$B:$B,0),MATCH($G$6,[1]Master!$1:$1,0)),"")</f>
        <v>8256.4500915032695</v>
      </c>
      <c r="J34" s="230">
        <f>ROUND(I34*Order_Quote!$L$4,4)</f>
        <v>0</v>
      </c>
      <c r="K34" s="228"/>
      <c r="L34" s="178"/>
      <c r="M34" s="171">
        <f t="shared" si="0"/>
        <v>0</v>
      </c>
    </row>
    <row r="35" spans="1:13" s="52" customFormat="1" x14ac:dyDescent="0.3">
      <c r="A35" s="29" t="str">
        <f>IF(K35&gt;0,COUNT($A$7:A34)+COUNT(DWV!$A$8:$A$300)+COUNT('Large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" s="291"/>
      <c r="C35" s="3" t="s">
        <v>2362</v>
      </c>
      <c r="D35" s="16">
        <v>28869584</v>
      </c>
      <c r="E35" s="5" t="s">
        <v>6894</v>
      </c>
      <c r="F35" s="381">
        <f>IFERROR(INDEX([1]Master!$1:$1048576,MATCH(C35,[1]Master!$B:$B,0),MATCH($H$5,[1]Master!$1:$1,0)),"")</f>
        <v>1</v>
      </c>
      <c r="G35" s="381">
        <f>IFERROR(INDEX([1]Master!$1:$1048576,MATCH(C35,[1]Master!$B:$B,0),MATCH($H$4,[1]Master!$1:$1,0)),"")</f>
        <v>1</v>
      </c>
      <c r="H35" s="6" t="s">
        <v>6153</v>
      </c>
      <c r="I35" s="367">
        <f>IFERROR(INDEX([1]Master!$1:$1048576,MATCH(C35,[1]Master!$B:$B,0),MATCH($G$6,[1]Master!$1:$1,0)),"")</f>
        <v>10568.235164705882</v>
      </c>
      <c r="J35" s="230">
        <f>ROUND(I35*Order_Quote!$L$4,4)</f>
        <v>0</v>
      </c>
      <c r="K35" s="228"/>
      <c r="L35" s="178"/>
      <c r="M35" s="171">
        <f t="shared" si="0"/>
        <v>0</v>
      </c>
    </row>
    <row r="36" spans="1:13" s="52" customFormat="1" x14ac:dyDescent="0.3">
      <c r="A36" s="29" t="str">
        <f>IF(K36&gt;0,COUNT($A$7:A35)+COUNT(DWV!$A$8:$A$300)+COUNT('Large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" s="328" t="s">
        <v>3739</v>
      </c>
      <c r="C36" s="11" t="s">
        <v>2504</v>
      </c>
      <c r="D36" s="17">
        <v>28868316</v>
      </c>
      <c r="E36" s="13" t="s">
        <v>6895</v>
      </c>
      <c r="F36" s="381">
        <f>IFERROR(INDEX([1]Master!$1:$1048576,MATCH(C36,[1]Master!$B:$B,0),MATCH($H$5,[1]Master!$1:$1,0)),"")</f>
        <v>1</v>
      </c>
      <c r="G36" s="381">
        <f>IFERROR(INDEX([1]Master!$1:$1048576,MATCH(C36,[1]Master!$B:$B,0),MATCH($H$4,[1]Master!$1:$1,0)),"")</f>
        <v>21</v>
      </c>
      <c r="H36" s="6" t="s">
        <v>6153</v>
      </c>
      <c r="I36" s="367">
        <f>IFERROR(INDEX([1]Master!$1:$1048576,MATCH(C36,[1]Master!$B:$B,0),MATCH($G$6,[1]Master!$1:$1,0)),"")</f>
        <v>624.58277777777778</v>
      </c>
      <c r="J36" s="230">
        <f>ROUND(I36*Order_Quote!$L$4,4)</f>
        <v>0</v>
      </c>
      <c r="K36" s="232"/>
      <c r="L36" s="178"/>
      <c r="M36" s="171">
        <f t="shared" si="0"/>
        <v>0</v>
      </c>
    </row>
    <row r="37" spans="1:13" s="52" customFormat="1" x14ac:dyDescent="0.3">
      <c r="A37" s="29" t="str">
        <f>IF(K37&gt;0,COUNT($A$7:A36)+COUNT(DWV!$A$8:$A$300)+COUNT('Large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" s="289"/>
      <c r="C37" s="3" t="s">
        <v>2505</v>
      </c>
      <c r="D37" s="16">
        <v>28868324</v>
      </c>
      <c r="E37" s="5" t="s">
        <v>6896</v>
      </c>
      <c r="F37" s="381">
        <f>IFERROR(INDEX([1]Master!$1:$1048576,MATCH(C37,[1]Master!$B:$B,0),MATCH($H$5,[1]Master!$1:$1,0)),"")</f>
        <v>1</v>
      </c>
      <c r="G37" s="381">
        <f>IFERROR(INDEX([1]Master!$1:$1048576,MATCH(C37,[1]Master!$B:$B,0),MATCH($H$4,[1]Master!$1:$1,0)),"")</f>
        <v>13</v>
      </c>
      <c r="H37" s="6" t="s">
        <v>6153</v>
      </c>
      <c r="I37" s="367">
        <f>IFERROR(INDEX([1]Master!$1:$1048576,MATCH(C37,[1]Master!$B:$B,0),MATCH($G$6,[1]Master!$1:$1,0)),"")</f>
        <v>839.36744444444446</v>
      </c>
      <c r="J37" s="230">
        <f>ROUND(I37*Order_Quote!$L$4,4)</f>
        <v>0</v>
      </c>
      <c r="K37" s="228"/>
      <c r="L37" s="178"/>
      <c r="M37" s="171">
        <f t="shared" si="0"/>
        <v>0</v>
      </c>
    </row>
    <row r="38" spans="1:13" s="52" customFormat="1" x14ac:dyDescent="0.3">
      <c r="A38" s="29" t="str">
        <f>IF(K38&gt;0,COUNT($A$7:A37)+COUNT(DWV!$A$8:$A$300)+COUNT('Large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" s="289"/>
      <c r="C38" s="3" t="s">
        <v>2506</v>
      </c>
      <c r="D38" s="16">
        <v>28868332</v>
      </c>
      <c r="E38" s="5" t="s">
        <v>6897</v>
      </c>
      <c r="F38" s="381">
        <f>IFERROR(INDEX([1]Master!$1:$1048576,MATCH(C38,[1]Master!$B:$B,0),MATCH($H$5,[1]Master!$1:$1,0)),"")</f>
        <v>1</v>
      </c>
      <c r="G38" s="381">
        <f>IFERROR(INDEX([1]Master!$1:$1048576,MATCH(C38,[1]Master!$B:$B,0),MATCH($H$4,[1]Master!$1:$1,0)),"")</f>
        <v>7</v>
      </c>
      <c r="H38" s="6" t="s">
        <v>6153</v>
      </c>
      <c r="I38" s="367">
        <f>IFERROR(INDEX([1]Master!$1:$1048576,MATCH(C38,[1]Master!$B:$B,0),MATCH($G$6,[1]Master!$1:$1,0)),"")</f>
        <v>2004.5855555555554</v>
      </c>
      <c r="J38" s="230">
        <f>ROUND(I38*Order_Quote!$L$4,4)</f>
        <v>0</v>
      </c>
      <c r="K38" s="228"/>
      <c r="L38" s="178"/>
      <c r="M38" s="171">
        <f t="shared" si="0"/>
        <v>0</v>
      </c>
    </row>
    <row r="39" spans="1:13" s="52" customFormat="1" x14ac:dyDescent="0.3">
      <c r="A39" s="29" t="str">
        <f>IF(K39&gt;0,COUNT($A$7:A38)+COUNT(DWV!$A$8:$A$300)+COUNT('Large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" s="289"/>
      <c r="C39" s="3" t="s">
        <v>2507</v>
      </c>
      <c r="D39" s="16">
        <v>28868340</v>
      </c>
      <c r="E39" s="5" t="s">
        <v>6898</v>
      </c>
      <c r="F39" s="381">
        <f>IFERROR(INDEX([1]Master!$1:$1048576,MATCH(C39,[1]Master!$B:$B,0),MATCH($H$5,[1]Master!$1:$1,0)),"")</f>
        <v>1</v>
      </c>
      <c r="G39" s="381">
        <f>IFERROR(INDEX([1]Master!$1:$1048576,MATCH(C39,[1]Master!$B:$B,0),MATCH($H$4,[1]Master!$1:$1,0)),"")</f>
        <v>3</v>
      </c>
      <c r="H39" s="6" t="s">
        <v>6153</v>
      </c>
      <c r="I39" s="367">
        <f>IFERROR(INDEX([1]Master!$1:$1048576,MATCH(C39,[1]Master!$B:$B,0),MATCH($G$6,[1]Master!$1:$1,0)),"")</f>
        <v>3264.7958888888893</v>
      </c>
      <c r="J39" s="230">
        <f>ROUND(I39*Order_Quote!$L$4,4)</f>
        <v>0</v>
      </c>
      <c r="K39" s="228"/>
      <c r="L39" s="178"/>
      <c r="M39" s="171">
        <f t="shared" si="0"/>
        <v>0</v>
      </c>
    </row>
    <row r="40" spans="1:13" s="52" customFormat="1" x14ac:dyDescent="0.3">
      <c r="A40" s="29" t="str">
        <f>IF(K40&gt;0,COUNT($A$7:A39)+COUNT(DWV!$A$8:$A$300)+COUNT('Large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" s="289"/>
      <c r="C40" s="3" t="s">
        <v>2508</v>
      </c>
      <c r="D40" s="16">
        <v>28868359</v>
      </c>
      <c r="E40" s="5" t="s">
        <v>6899</v>
      </c>
      <c r="F40" s="381">
        <f>IFERROR(INDEX([1]Master!$1:$1048576,MATCH(C40,[1]Master!$B:$B,0),MATCH($H$5,[1]Master!$1:$1,0)),"")</f>
        <v>1</v>
      </c>
      <c r="G40" s="381">
        <f>IFERROR(INDEX([1]Master!$1:$1048576,MATCH(C40,[1]Master!$B:$B,0),MATCH($H$4,[1]Master!$1:$1,0)),"")</f>
        <v>3</v>
      </c>
      <c r="H40" s="6" t="s">
        <v>6153</v>
      </c>
      <c r="I40" s="367">
        <f>IFERROR(INDEX([1]Master!$1:$1048576,MATCH(C40,[1]Master!$B:$B,0),MATCH($G$6,[1]Master!$1:$1,0)),"")</f>
        <v>4995.83</v>
      </c>
      <c r="J40" s="230">
        <f>ROUND(I40*Order_Quote!$L$4,4)</f>
        <v>0</v>
      </c>
      <c r="K40" s="228"/>
      <c r="L40" s="178"/>
      <c r="M40" s="171">
        <f t="shared" si="0"/>
        <v>0</v>
      </c>
    </row>
    <row r="41" spans="1:13" s="52" customFormat="1" x14ac:dyDescent="0.3">
      <c r="A41" s="29" t="str">
        <f>IF(K41&gt;0,COUNT($A$7:A40)+COUNT(DWV!$A$8:$A$300)+COUNT('Large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" s="289"/>
      <c r="C41" s="3" t="s">
        <v>2509</v>
      </c>
      <c r="D41" s="16">
        <v>28868367</v>
      </c>
      <c r="E41" s="5" t="s">
        <v>6900</v>
      </c>
      <c r="F41" s="381">
        <f>IFERROR(INDEX([1]Master!$1:$1048576,MATCH(C41,[1]Master!$B:$B,0),MATCH($H$5,[1]Master!$1:$1,0)),"")</f>
        <v>1</v>
      </c>
      <c r="G41" s="381">
        <f>IFERROR(INDEX([1]Master!$1:$1048576,MATCH(C41,[1]Master!$B:$B,0),MATCH($H$4,[1]Master!$1:$1,0)),"")</f>
        <v>2</v>
      </c>
      <c r="H41" s="6" t="s">
        <v>6153</v>
      </c>
      <c r="I41" s="367">
        <f>IFERROR(INDEX([1]Master!$1:$1048576,MATCH(C41,[1]Master!$B:$B,0),MATCH($G$6,[1]Master!$1:$1,0)),"")</f>
        <v>7193.4316666666673</v>
      </c>
      <c r="J41" s="230">
        <f>ROUND(I41*Order_Quote!$L$4,4)</f>
        <v>0</v>
      </c>
      <c r="K41" s="228"/>
      <c r="L41" s="178"/>
      <c r="M41" s="171">
        <f t="shared" si="0"/>
        <v>0</v>
      </c>
    </row>
    <row r="42" spans="1:13" s="52" customFormat="1" x14ac:dyDescent="0.3">
      <c r="A42" s="29" t="str">
        <f>IF(K42&gt;0,COUNT($A$7:A41)+COUNT(DWV!$A$8:$A$300)+COUNT('Large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" s="289"/>
      <c r="C42" s="3" t="s">
        <v>2510</v>
      </c>
      <c r="D42" s="16">
        <v>28868375</v>
      </c>
      <c r="E42" s="5" t="s">
        <v>6901</v>
      </c>
      <c r="F42" s="381">
        <f>IFERROR(INDEX([1]Master!$1:$1048576,MATCH(C42,[1]Master!$B:$B,0),MATCH($H$5,[1]Master!$1:$1,0)),"")</f>
        <v>1</v>
      </c>
      <c r="G42" s="381">
        <f>IFERROR(INDEX([1]Master!$1:$1048576,MATCH(C42,[1]Master!$B:$B,0),MATCH($H$4,[1]Master!$1:$1,0)),"")</f>
        <v>2</v>
      </c>
      <c r="H42" s="6" t="s">
        <v>6153</v>
      </c>
      <c r="I42" s="367">
        <f>IFERROR(INDEX([1]Master!$1:$1048576,MATCH(C42,[1]Master!$B:$B,0),MATCH($G$6,[1]Master!$1:$1,0)),"")</f>
        <v>8648.4548718954247</v>
      </c>
      <c r="J42" s="230">
        <f>ROUND(I42*Order_Quote!$L$4,4)</f>
        <v>0</v>
      </c>
      <c r="K42" s="228"/>
      <c r="L42" s="178"/>
      <c r="M42" s="171">
        <f t="shared" si="0"/>
        <v>0</v>
      </c>
    </row>
    <row r="43" spans="1:13" s="52" customFormat="1" x14ac:dyDescent="0.3">
      <c r="A43" s="29" t="str">
        <f>IF(K43&gt;0,COUNT($A$7:A42)+COUNT(DWV!$A$8:$A$300)+COUNT('Large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" s="289"/>
      <c r="C43" s="3" t="s">
        <v>2511</v>
      </c>
      <c r="D43" s="16">
        <v>28868383</v>
      </c>
      <c r="E43" s="5" t="s">
        <v>6902</v>
      </c>
      <c r="F43" s="381">
        <f>IFERROR(INDEX([1]Master!$1:$1048576,MATCH(C43,[1]Master!$B:$B,0),MATCH($H$5,[1]Master!$1:$1,0)),"")</f>
        <v>1</v>
      </c>
      <c r="G43" s="381">
        <f>IFERROR(INDEX([1]Master!$1:$1048576,MATCH(C43,[1]Master!$B:$B,0),MATCH($H$4,[1]Master!$1:$1,0)),"")</f>
        <v>1</v>
      </c>
      <c r="H43" s="6" t="s">
        <v>6153</v>
      </c>
      <c r="I43" s="367">
        <f>IFERROR(INDEX([1]Master!$1:$1048576,MATCH(C43,[1]Master!$B:$B,0),MATCH($G$6,[1]Master!$1:$1,0)),"")</f>
        <v>11113.56674901961</v>
      </c>
      <c r="J43" s="230">
        <f>ROUND(I43*Order_Quote!$L$4,4)</f>
        <v>0</v>
      </c>
      <c r="K43" s="228"/>
      <c r="L43" s="178"/>
      <c r="M43" s="171">
        <f t="shared" si="0"/>
        <v>0</v>
      </c>
    </row>
    <row r="44" spans="1:13" s="52" customFormat="1" x14ac:dyDescent="0.3">
      <c r="A44" s="29" t="str">
        <f>IF(K44&gt;0,COUNT($A$7:A43)+COUNT(DWV!$A$8:$A$300)+COUNT('Large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" s="291"/>
      <c r="C44" s="3" t="s">
        <v>2512</v>
      </c>
      <c r="D44" s="16">
        <v>28868391</v>
      </c>
      <c r="E44" s="5" t="s">
        <v>6903</v>
      </c>
      <c r="F44" s="381">
        <f>IFERROR(INDEX([1]Master!$1:$1048576,MATCH(C44,[1]Master!$B:$B,0),MATCH($H$5,[1]Master!$1:$1,0)),"")</f>
        <v>1</v>
      </c>
      <c r="G44" s="381">
        <f>IFERROR(INDEX([1]Master!$1:$1048576,MATCH(C44,[1]Master!$B:$B,0),MATCH($H$4,[1]Master!$1:$1,0)),"")</f>
        <v>1</v>
      </c>
      <c r="H44" s="6" t="s">
        <v>6153</v>
      </c>
      <c r="I44" s="367">
        <f>IFERROR(INDEX([1]Master!$1:$1048576,MATCH(C44,[1]Master!$B:$B,0),MATCH($G$6,[1]Master!$1:$1,0)),"")</f>
        <v>13997.771890196082</v>
      </c>
      <c r="J44" s="230">
        <f>ROUND(I44*Order_Quote!$L$4,4)</f>
        <v>0</v>
      </c>
      <c r="K44" s="228"/>
      <c r="L44" s="178"/>
      <c r="M44" s="171">
        <f t="shared" si="0"/>
        <v>0</v>
      </c>
    </row>
    <row r="45" spans="1:13" s="52" customFormat="1" x14ac:dyDescent="0.3">
      <c r="A45" s="29" t="str">
        <f>IF(K45&gt;0,COUNT($A$7:A44)+COUNT(DWV!$A$8:$A$300)+COUNT('Large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" s="292" t="s">
        <v>3739</v>
      </c>
      <c r="C45" s="11" t="s">
        <v>2580</v>
      </c>
      <c r="D45" s="17">
        <v>28868510</v>
      </c>
      <c r="E45" s="13" t="s">
        <v>6904</v>
      </c>
      <c r="F45" s="381">
        <f>IFERROR(INDEX([1]Master!$1:$1048576,MATCH(C45,[1]Master!$B:$B,0),MATCH($H$5,[1]Master!$1:$1,0)),"")</f>
        <v>1</v>
      </c>
      <c r="G45" s="381">
        <f>IFERROR(INDEX([1]Master!$1:$1048576,MATCH(C45,[1]Master!$B:$B,0),MATCH($H$4,[1]Master!$1:$1,0)),"")</f>
        <v>22</v>
      </c>
      <c r="H45" s="6" t="s">
        <v>6153</v>
      </c>
      <c r="I45" s="367">
        <f>IFERROR(INDEX([1]Master!$1:$1048576,MATCH(C45,[1]Master!$B:$B,0),MATCH($G$6,[1]Master!$1:$1,0)),"")</f>
        <v>624.58277777777778</v>
      </c>
      <c r="J45" s="230">
        <f>ROUND(I45*Order_Quote!$L$4,4)</f>
        <v>0</v>
      </c>
      <c r="K45" s="232"/>
      <c r="L45" s="178"/>
      <c r="M45" s="171">
        <f t="shared" si="0"/>
        <v>0</v>
      </c>
    </row>
    <row r="46" spans="1:13" s="52" customFormat="1" x14ac:dyDescent="0.3">
      <c r="A46" s="29" t="str">
        <f>IF(K46&gt;0,COUNT($A$7:A45)+COUNT(DWV!$A$8:$A$300)+COUNT('Large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" s="289"/>
      <c r="C46" s="3" t="s">
        <v>2581</v>
      </c>
      <c r="D46" s="16">
        <v>28868529</v>
      </c>
      <c r="E46" s="5" t="s">
        <v>6905</v>
      </c>
      <c r="F46" s="381">
        <f>IFERROR(INDEX([1]Master!$1:$1048576,MATCH(C46,[1]Master!$B:$B,0),MATCH($H$5,[1]Master!$1:$1,0)),"")</f>
        <v>1</v>
      </c>
      <c r="G46" s="381">
        <f>IFERROR(INDEX([1]Master!$1:$1048576,MATCH(C46,[1]Master!$B:$B,0),MATCH($H$4,[1]Master!$1:$1,0)),"")</f>
        <v>13</v>
      </c>
      <c r="H46" s="6" t="s">
        <v>6153</v>
      </c>
      <c r="I46" s="367">
        <f>IFERROR(INDEX([1]Master!$1:$1048576,MATCH(C46,[1]Master!$B:$B,0),MATCH($G$6,[1]Master!$1:$1,0)),"")</f>
        <v>839.36744444444446</v>
      </c>
      <c r="J46" s="230">
        <f>ROUND(I46*Order_Quote!$L$4,4)</f>
        <v>0</v>
      </c>
      <c r="K46" s="228"/>
      <c r="L46" s="178"/>
      <c r="M46" s="171">
        <f t="shared" si="0"/>
        <v>0</v>
      </c>
    </row>
    <row r="47" spans="1:13" s="52" customFormat="1" x14ac:dyDescent="0.3">
      <c r="A47" s="29" t="str">
        <f>IF(K47&gt;0,COUNT($A$7:A46)+COUNT(DWV!$A$8:$A$300)+COUNT('Large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" s="289"/>
      <c r="C47" s="3" t="s">
        <v>2582</v>
      </c>
      <c r="D47" s="16">
        <v>28868537</v>
      </c>
      <c r="E47" s="5" t="s">
        <v>6906</v>
      </c>
      <c r="F47" s="381">
        <f>IFERROR(INDEX([1]Master!$1:$1048576,MATCH(C47,[1]Master!$B:$B,0),MATCH($H$5,[1]Master!$1:$1,0)),"")</f>
        <v>1</v>
      </c>
      <c r="G47" s="381">
        <f>IFERROR(INDEX([1]Master!$1:$1048576,MATCH(C47,[1]Master!$B:$B,0),MATCH($H$4,[1]Master!$1:$1,0)),"")</f>
        <v>7</v>
      </c>
      <c r="H47" s="6" t="s">
        <v>6153</v>
      </c>
      <c r="I47" s="367">
        <f>IFERROR(INDEX([1]Master!$1:$1048576,MATCH(C47,[1]Master!$B:$B,0),MATCH($G$6,[1]Master!$1:$1,0)),"")</f>
        <v>2004.5855555555554</v>
      </c>
      <c r="J47" s="230">
        <f>ROUND(I47*Order_Quote!$L$4,4)</f>
        <v>0</v>
      </c>
      <c r="K47" s="228"/>
      <c r="L47" s="178"/>
      <c r="M47" s="171">
        <f t="shared" si="0"/>
        <v>0</v>
      </c>
    </row>
    <row r="48" spans="1:13" s="52" customFormat="1" x14ac:dyDescent="0.3">
      <c r="A48" s="29" t="str">
        <f>IF(K48&gt;0,COUNT($A$7:A47)+COUNT(DWV!$A$8:$A$300)+COUNT('Large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" s="289"/>
      <c r="C48" s="3" t="s">
        <v>2593</v>
      </c>
      <c r="D48" s="16">
        <v>28868545</v>
      </c>
      <c r="E48" s="5" t="s">
        <v>6907</v>
      </c>
      <c r="F48" s="381">
        <f>IFERROR(INDEX([1]Master!$1:$1048576,MATCH(C48,[1]Master!$B:$B,0),MATCH($H$5,[1]Master!$1:$1,0)),"")</f>
        <v>1</v>
      </c>
      <c r="G48" s="381">
        <f>IFERROR(INDEX([1]Master!$1:$1048576,MATCH(C48,[1]Master!$B:$B,0),MATCH($H$4,[1]Master!$1:$1,0)),"")</f>
        <v>3</v>
      </c>
      <c r="H48" s="6" t="s">
        <v>6153</v>
      </c>
      <c r="I48" s="367">
        <f>IFERROR(INDEX([1]Master!$1:$1048576,MATCH(C48,[1]Master!$B:$B,0),MATCH($G$6,[1]Master!$1:$1,0)),"")</f>
        <v>3264.7958888888893</v>
      </c>
      <c r="J48" s="230">
        <f>ROUND(I48*Order_Quote!$L$4,4)</f>
        <v>0</v>
      </c>
      <c r="K48" s="228"/>
      <c r="L48" s="178"/>
      <c r="M48" s="171">
        <f t="shared" si="0"/>
        <v>0</v>
      </c>
    </row>
    <row r="49" spans="1:13" s="52" customFormat="1" x14ac:dyDescent="0.3">
      <c r="A49" s="29" t="str">
        <f>IF(K49&gt;0,COUNT($A$7:A48)+COUNT(DWV!$A$8:$A$300)+COUNT('Large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" s="289"/>
      <c r="C49" s="3" t="s">
        <v>2594</v>
      </c>
      <c r="D49" s="16">
        <v>28868553</v>
      </c>
      <c r="E49" s="5" t="s">
        <v>6908</v>
      </c>
      <c r="F49" s="381">
        <f>IFERROR(INDEX([1]Master!$1:$1048576,MATCH(C49,[1]Master!$B:$B,0),MATCH($H$5,[1]Master!$1:$1,0)),"")</f>
        <v>1</v>
      </c>
      <c r="G49" s="381">
        <f>IFERROR(INDEX([1]Master!$1:$1048576,MATCH(C49,[1]Master!$B:$B,0),MATCH($H$4,[1]Master!$1:$1,0)),"")</f>
        <v>4</v>
      </c>
      <c r="H49" s="6" t="s">
        <v>6153</v>
      </c>
      <c r="I49" s="367">
        <f>IFERROR(INDEX([1]Master!$1:$1048576,MATCH(C49,[1]Master!$B:$B,0),MATCH($G$6,[1]Master!$1:$1,0)),"")</f>
        <v>4995.83</v>
      </c>
      <c r="J49" s="230">
        <f>ROUND(I49*Order_Quote!$L$4,4)</f>
        <v>0</v>
      </c>
      <c r="K49" s="228"/>
      <c r="L49" s="178"/>
      <c r="M49" s="171">
        <f t="shared" si="0"/>
        <v>0</v>
      </c>
    </row>
    <row r="50" spans="1:13" s="52" customFormat="1" x14ac:dyDescent="0.3">
      <c r="A50" s="29" t="str">
        <f>IF(K50&gt;0,COUNT($A$7:A49)+COUNT(DWV!$A$8:$A$300)+COUNT('Large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" s="289"/>
      <c r="C50" s="3" t="s">
        <v>2630</v>
      </c>
      <c r="D50" s="16">
        <v>28868561</v>
      </c>
      <c r="E50" s="5" t="s">
        <v>6909</v>
      </c>
      <c r="F50" s="381">
        <f>IFERROR(INDEX([1]Master!$1:$1048576,MATCH(C50,[1]Master!$B:$B,0),MATCH($H$5,[1]Master!$1:$1,0)),"")</f>
        <v>1</v>
      </c>
      <c r="G50" s="381">
        <f>IFERROR(INDEX([1]Master!$1:$1048576,MATCH(C50,[1]Master!$B:$B,0),MATCH($H$4,[1]Master!$1:$1,0)),"")</f>
        <v>3</v>
      </c>
      <c r="H50" s="6" t="s">
        <v>6153</v>
      </c>
      <c r="I50" s="367">
        <f>IFERROR(INDEX([1]Master!$1:$1048576,MATCH(C50,[1]Master!$B:$B,0),MATCH($G$6,[1]Master!$1:$1,0)),"")</f>
        <v>7193.3127777777772</v>
      </c>
      <c r="J50" s="230">
        <f>ROUND(I50*Order_Quote!$L$4,4)</f>
        <v>0</v>
      </c>
      <c r="K50" s="228"/>
      <c r="L50" s="178"/>
      <c r="M50" s="171">
        <f t="shared" si="0"/>
        <v>0</v>
      </c>
    </row>
    <row r="51" spans="1:13" s="52" customFormat="1" x14ac:dyDescent="0.3">
      <c r="A51" s="29" t="str">
        <f>IF(K51&gt;0,COUNT($A$7:A50)+COUNT(DWV!$A$8:$A$300)+COUNT('Large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" s="289"/>
      <c r="C51" s="3" t="s">
        <v>2631</v>
      </c>
      <c r="D51" s="16">
        <v>28868570</v>
      </c>
      <c r="E51" s="5" t="s">
        <v>6910</v>
      </c>
      <c r="F51" s="381">
        <f>IFERROR(INDEX([1]Master!$1:$1048576,MATCH(C51,[1]Master!$B:$B,0),MATCH($H$5,[1]Master!$1:$1,0)),"")</f>
        <v>1</v>
      </c>
      <c r="G51" s="381">
        <f>IFERROR(INDEX([1]Master!$1:$1048576,MATCH(C51,[1]Master!$B:$B,0),MATCH($H$4,[1]Master!$1:$1,0)),"")</f>
        <v>2</v>
      </c>
      <c r="H51" s="6" t="s">
        <v>6153</v>
      </c>
      <c r="I51" s="367">
        <f>IFERROR(INDEX([1]Master!$1:$1048576,MATCH(C51,[1]Master!$B:$B,0),MATCH($G$6,[1]Master!$1:$1,0)),"")</f>
        <v>8648.4548718954247</v>
      </c>
      <c r="J51" s="230">
        <f>ROUND(I51*Order_Quote!$L$4,4)</f>
        <v>0</v>
      </c>
      <c r="K51" s="228"/>
      <c r="L51" s="178"/>
      <c r="M51" s="171">
        <f t="shared" si="0"/>
        <v>0</v>
      </c>
    </row>
    <row r="52" spans="1:13" s="52" customFormat="1" x14ac:dyDescent="0.3">
      <c r="A52" s="29" t="str">
        <f>IF(K52&gt;0,COUNT($A$7:A51)+COUNT(DWV!$A$8:$A$300)+COUNT('Large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" s="289"/>
      <c r="C52" s="3" t="s">
        <v>2632</v>
      </c>
      <c r="D52" s="16">
        <v>28868588</v>
      </c>
      <c r="E52" s="5" t="s">
        <v>6911</v>
      </c>
      <c r="F52" s="381">
        <f>IFERROR(INDEX([1]Master!$1:$1048576,MATCH(C52,[1]Master!$B:$B,0),MATCH($H$5,[1]Master!$1:$1,0)),"")</f>
        <v>1</v>
      </c>
      <c r="G52" s="381">
        <f>IFERROR(INDEX([1]Master!$1:$1048576,MATCH(C52,[1]Master!$B:$B,0),MATCH($H$4,[1]Master!$1:$1,0)),"")</f>
        <v>1</v>
      </c>
      <c r="H52" s="6" t="s">
        <v>6153</v>
      </c>
      <c r="I52" s="367">
        <f>IFERROR(INDEX([1]Master!$1:$1048576,MATCH(C52,[1]Master!$B:$B,0),MATCH($G$6,[1]Master!$1:$1,0)),"")</f>
        <v>13891.947211764707</v>
      </c>
      <c r="J52" s="230">
        <f>ROUND(I52*Order_Quote!$L$4,4)</f>
        <v>0</v>
      </c>
      <c r="K52" s="228"/>
      <c r="L52" s="178"/>
      <c r="M52" s="171">
        <f t="shared" si="0"/>
        <v>0</v>
      </c>
    </row>
    <row r="53" spans="1:13" s="52" customFormat="1" x14ac:dyDescent="0.3">
      <c r="A53" s="29" t="str">
        <f>IF(K53&gt;0,COUNT($A$7:A52)+COUNT(DWV!$A$8:$A$300)+COUNT('Large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" s="291"/>
      <c r="C53" s="3" t="s">
        <v>2633</v>
      </c>
      <c r="D53" s="16">
        <v>28868596</v>
      </c>
      <c r="E53" s="5" t="s">
        <v>6912</v>
      </c>
      <c r="F53" s="381">
        <f>IFERROR(INDEX([1]Master!$1:$1048576,MATCH(C53,[1]Master!$B:$B,0),MATCH($H$5,[1]Master!$1:$1,0)),"")</f>
        <v>1</v>
      </c>
      <c r="G53" s="381">
        <f>IFERROR(INDEX([1]Master!$1:$1048576,MATCH(C53,[1]Master!$B:$B,0),MATCH($H$4,[1]Master!$1:$1,0)),"")</f>
        <v>1</v>
      </c>
      <c r="H53" s="6" t="s">
        <v>6153</v>
      </c>
      <c r="I53" s="367">
        <f>IFERROR(INDEX([1]Master!$1:$1048576,MATCH(C53,[1]Master!$B:$B,0),MATCH($G$6,[1]Master!$1:$1,0)),"")</f>
        <v>17781.673873202617</v>
      </c>
      <c r="J53" s="230">
        <f>ROUND(I53*Order_Quote!$L$4,4)</f>
        <v>0</v>
      </c>
      <c r="K53" s="228"/>
      <c r="L53" s="178"/>
      <c r="M53" s="171">
        <f t="shared" si="0"/>
        <v>0</v>
      </c>
    </row>
    <row r="54" spans="1:13" s="52" customFormat="1" x14ac:dyDescent="0.3">
      <c r="A54" s="29" t="str">
        <f>IF(K54&gt;0,COUNT($A$7:A53)+COUNT(DWV!$A$8:$A$300)+COUNT('Large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" s="328" t="s">
        <v>3739</v>
      </c>
      <c r="C54" s="11" t="s">
        <v>2674</v>
      </c>
      <c r="D54" s="17">
        <v>28868707</v>
      </c>
      <c r="E54" s="13" t="s">
        <v>6913</v>
      </c>
      <c r="F54" s="381">
        <f>IFERROR(INDEX([1]Master!$1:$1048576,MATCH(C54,[1]Master!$B:$B,0),MATCH($H$5,[1]Master!$1:$1,0)),"")</f>
        <v>1</v>
      </c>
      <c r="G54" s="381">
        <f>IFERROR(INDEX([1]Master!$1:$1048576,MATCH(C54,[1]Master!$B:$B,0),MATCH($H$4,[1]Master!$1:$1,0)),"")</f>
        <v>231</v>
      </c>
      <c r="H54" s="6" t="s">
        <v>6153</v>
      </c>
      <c r="I54" s="367">
        <f>IFERROR(INDEX([1]Master!$1:$1048576,MATCH(C54,[1]Master!$B:$B,0),MATCH($G$6,[1]Master!$1:$1,0)),"")</f>
        <v>89.487666666666669</v>
      </c>
      <c r="J54" s="230">
        <f>ROUND(I54*Order_Quote!$L$4,4)</f>
        <v>0</v>
      </c>
      <c r="K54" s="232"/>
      <c r="L54" s="178"/>
      <c r="M54" s="171">
        <f t="shared" si="0"/>
        <v>0</v>
      </c>
    </row>
    <row r="55" spans="1:13" s="52" customFormat="1" x14ac:dyDescent="0.3">
      <c r="A55" s="29" t="str">
        <f>IF(K55&gt;0,COUNT($A$7:A54)+COUNT(DWV!$A$8:$A$300)+COUNT('Large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" s="293"/>
      <c r="C55" s="3" t="s">
        <v>2675</v>
      </c>
      <c r="D55" s="16">
        <v>28868715</v>
      </c>
      <c r="E55" s="5" t="s">
        <v>6914</v>
      </c>
      <c r="F55" s="381">
        <f>IFERROR(INDEX([1]Master!$1:$1048576,MATCH(C55,[1]Master!$B:$B,0),MATCH($H$5,[1]Master!$1:$1,0)),"")</f>
        <v>1</v>
      </c>
      <c r="G55" s="381">
        <f>IFERROR(INDEX([1]Master!$1:$1048576,MATCH(C55,[1]Master!$B:$B,0),MATCH($H$4,[1]Master!$1:$1,0)),"")</f>
        <v>77</v>
      </c>
      <c r="H55" s="6" t="s">
        <v>6153</v>
      </c>
      <c r="I55" s="367">
        <f>IFERROR(INDEX([1]Master!$1:$1048576,MATCH(C55,[1]Master!$B:$B,0),MATCH($G$6,[1]Master!$1:$1,0)),"")</f>
        <v>162.49733333333333</v>
      </c>
      <c r="J55" s="230">
        <f>ROUND(I55*Order_Quote!$L$4,4)</f>
        <v>0</v>
      </c>
      <c r="K55" s="228"/>
      <c r="L55" s="178"/>
      <c r="M55" s="171">
        <f t="shared" si="0"/>
        <v>0</v>
      </c>
    </row>
    <row r="56" spans="1:13" s="52" customFormat="1" x14ac:dyDescent="0.3">
      <c r="A56" s="29" t="str">
        <f>IF(K56&gt;0,COUNT($A$7:A55)+COUNT(DWV!$A$8:$A$300)+COUNT('Large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" s="293"/>
      <c r="C56" s="3" t="s">
        <v>2676</v>
      </c>
      <c r="D56" s="16">
        <v>28868723</v>
      </c>
      <c r="E56" s="5" t="s">
        <v>6915</v>
      </c>
      <c r="F56" s="381">
        <f>IFERROR(INDEX([1]Master!$1:$1048576,MATCH(C56,[1]Master!$B:$B,0),MATCH($H$5,[1]Master!$1:$1,0)),"")</f>
        <v>1</v>
      </c>
      <c r="G56" s="381">
        <f>IFERROR(INDEX([1]Master!$1:$1048576,MATCH(C56,[1]Master!$B:$B,0),MATCH($H$4,[1]Master!$1:$1,0)),"")</f>
        <v>46</v>
      </c>
      <c r="H56" s="6" t="s">
        <v>6153</v>
      </c>
      <c r="I56" s="367">
        <f>IFERROR(INDEX([1]Master!$1:$1048576,MATCH(C56,[1]Master!$B:$B,0),MATCH($G$6,[1]Master!$1:$1,0)),"")</f>
        <v>298.69644444444447</v>
      </c>
      <c r="J56" s="230">
        <f>ROUND(I56*Order_Quote!$L$4,4)</f>
        <v>0</v>
      </c>
      <c r="K56" s="228"/>
      <c r="L56" s="178"/>
      <c r="M56" s="171">
        <f t="shared" si="0"/>
        <v>0</v>
      </c>
    </row>
    <row r="57" spans="1:13" s="52" customFormat="1" x14ac:dyDescent="0.3">
      <c r="A57" s="29" t="str">
        <f>IF(K57&gt;0,COUNT($A$7:A56)+COUNT(DWV!$A$8:$A$300)+COUNT('Large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" s="293"/>
      <c r="C57" s="3" t="s">
        <v>2677</v>
      </c>
      <c r="D57" s="16">
        <v>28868731</v>
      </c>
      <c r="E57" s="5" t="s">
        <v>6916</v>
      </c>
      <c r="F57" s="381">
        <f>IFERROR(INDEX([1]Master!$1:$1048576,MATCH(C57,[1]Master!$B:$B,0),MATCH($H$5,[1]Master!$1:$1,0)),"")</f>
        <v>1</v>
      </c>
      <c r="G57" s="381">
        <f>IFERROR(INDEX([1]Master!$1:$1048576,MATCH(C57,[1]Master!$B:$B,0),MATCH($H$4,[1]Master!$1:$1,0)),"")</f>
        <v>23</v>
      </c>
      <c r="H57" s="6" t="s">
        <v>6153</v>
      </c>
      <c r="I57" s="367">
        <f>IFERROR(INDEX([1]Master!$1:$1048576,MATCH(C57,[1]Master!$B:$B,0),MATCH($G$6,[1]Master!$1:$1,0)),"")</f>
        <v>655.81488888888896</v>
      </c>
      <c r="J57" s="230">
        <f>ROUND(I57*Order_Quote!$L$4,4)</f>
        <v>0</v>
      </c>
      <c r="K57" s="228"/>
      <c r="L57" s="178"/>
      <c r="M57" s="171">
        <f t="shared" si="0"/>
        <v>0</v>
      </c>
    </row>
    <row r="58" spans="1:13" s="52" customFormat="1" x14ac:dyDescent="0.3">
      <c r="A58" s="29" t="str">
        <f>IF(K58&gt;0,COUNT($A$7:A57)+COUNT(DWV!$A$8:$A$300)+COUNT('Large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" s="293"/>
      <c r="C58" s="3" t="s">
        <v>2678</v>
      </c>
      <c r="D58" s="16">
        <v>28868740</v>
      </c>
      <c r="E58" s="5" t="s">
        <v>6917</v>
      </c>
      <c r="F58" s="381">
        <f>IFERROR(INDEX([1]Master!$1:$1048576,MATCH(C58,[1]Master!$B:$B,0),MATCH($H$5,[1]Master!$1:$1,0)),"")</f>
        <v>1</v>
      </c>
      <c r="G58" s="381">
        <f>IFERROR(INDEX([1]Master!$1:$1048576,MATCH(C58,[1]Master!$B:$B,0),MATCH($H$4,[1]Master!$1:$1,0)),"")</f>
        <v>15</v>
      </c>
      <c r="H58" s="6" t="s">
        <v>6153</v>
      </c>
      <c r="I58" s="367">
        <f>IFERROR(INDEX([1]Master!$1:$1048576,MATCH(C58,[1]Master!$B:$B,0),MATCH($G$6,[1]Master!$1:$1,0)),"")</f>
        <v>881.33522222222211</v>
      </c>
      <c r="J58" s="230">
        <f>ROUND(I58*Order_Quote!$L$4,4)</f>
        <v>0</v>
      </c>
      <c r="K58" s="228"/>
      <c r="L58" s="178"/>
      <c r="M58" s="171">
        <f t="shared" si="0"/>
        <v>0</v>
      </c>
    </row>
    <row r="59" spans="1:13" s="52" customFormat="1" x14ac:dyDescent="0.3">
      <c r="A59" s="29" t="str">
        <f>IF(K59&gt;0,COUNT($A$7:A58)+COUNT(DWV!$A$8:$A$300)+COUNT('Large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" s="293"/>
      <c r="C59" s="3" t="s">
        <v>2679</v>
      </c>
      <c r="D59" s="16">
        <v>28868758</v>
      </c>
      <c r="E59" s="5" t="s">
        <v>6918</v>
      </c>
      <c r="F59" s="381">
        <f>IFERROR(INDEX([1]Master!$1:$1048576,MATCH(C59,[1]Master!$B:$B,0),MATCH($H$5,[1]Master!$1:$1,0)),"")</f>
        <v>1</v>
      </c>
      <c r="G59" s="381">
        <f>IFERROR(INDEX([1]Master!$1:$1048576,MATCH(C59,[1]Master!$B:$B,0),MATCH($H$4,[1]Master!$1:$1,0)),"")</f>
        <v>8</v>
      </c>
      <c r="H59" s="6" t="s">
        <v>6153</v>
      </c>
      <c r="I59" s="367">
        <f>IFERROR(INDEX([1]Master!$1:$1048576,MATCH(C59,[1]Master!$B:$B,0),MATCH($G$6,[1]Master!$1:$1,0)),"")</f>
        <v>2104.797</v>
      </c>
      <c r="J59" s="230">
        <f>ROUND(I59*Order_Quote!$L$4,4)</f>
        <v>0</v>
      </c>
      <c r="K59" s="228"/>
      <c r="L59" s="178"/>
      <c r="M59" s="171">
        <f t="shared" si="0"/>
        <v>0</v>
      </c>
    </row>
    <row r="60" spans="1:13" s="52" customFormat="1" x14ac:dyDescent="0.3">
      <c r="A60" s="29" t="str">
        <f>IF(K60&gt;0,COUNT($A$7:A59)+COUNT(DWV!$A$8:$A$300)+COUNT('Large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" s="293"/>
      <c r="C60" s="3" t="s">
        <v>2680</v>
      </c>
      <c r="D60" s="16">
        <v>28868766</v>
      </c>
      <c r="E60" s="5" t="s">
        <v>6919</v>
      </c>
      <c r="F60" s="381">
        <f>IFERROR(INDEX([1]Master!$1:$1048576,MATCH(C60,[1]Master!$B:$B,0),MATCH($H$5,[1]Master!$1:$1,0)),"")</f>
        <v>1</v>
      </c>
      <c r="G60" s="381">
        <f>IFERROR(INDEX([1]Master!$1:$1048576,MATCH(C60,[1]Master!$B:$B,0),MATCH($H$4,[1]Master!$1:$1,0)),"")</f>
        <v>4</v>
      </c>
      <c r="H60" s="6" t="s">
        <v>6153</v>
      </c>
      <c r="I60" s="367">
        <f>IFERROR(INDEX([1]Master!$1:$1048576,MATCH(C60,[1]Master!$B:$B,0),MATCH($G$6,[1]Master!$1:$1,0)),"")</f>
        <v>3428.0303333333331</v>
      </c>
      <c r="J60" s="230">
        <f>ROUND(I60*Order_Quote!$L$4,4)</f>
        <v>0</v>
      </c>
      <c r="K60" s="228"/>
      <c r="L60" s="178"/>
      <c r="M60" s="171">
        <f t="shared" si="0"/>
        <v>0</v>
      </c>
    </row>
    <row r="61" spans="1:13" s="52" customFormat="1" x14ac:dyDescent="0.3">
      <c r="A61" s="29" t="str">
        <f>IF(K61&gt;0,COUNT($A$7:A60)+COUNT(DWV!$A$8:$A$300)+COUNT('Large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" s="293"/>
      <c r="C61" s="3" t="s">
        <v>2681</v>
      </c>
      <c r="D61" s="16">
        <v>28868774</v>
      </c>
      <c r="E61" s="5" t="s">
        <v>6920</v>
      </c>
      <c r="F61" s="381">
        <f>IFERROR(INDEX([1]Master!$1:$1048576,MATCH(C61,[1]Master!$B:$B,0),MATCH($H$5,[1]Master!$1:$1,0)),"")</f>
        <v>1</v>
      </c>
      <c r="G61" s="381">
        <f>IFERROR(INDEX([1]Master!$1:$1048576,MATCH(C61,[1]Master!$B:$B,0),MATCH($H$4,[1]Master!$1:$1,0)),"")</f>
        <v>3</v>
      </c>
      <c r="H61" s="6" t="s">
        <v>6153</v>
      </c>
      <c r="I61" s="367">
        <f>IFERROR(INDEX([1]Master!$1:$1048576,MATCH(C61,[1]Master!$B:$B,0),MATCH($G$6,[1]Master!$1:$1,0)),"")</f>
        <v>5245.6393333333335</v>
      </c>
      <c r="J61" s="230">
        <f>ROUND(I61*Order_Quote!$L$4,4)</f>
        <v>0</v>
      </c>
      <c r="K61" s="228"/>
      <c r="L61" s="178"/>
      <c r="M61" s="171">
        <f t="shared" si="0"/>
        <v>0</v>
      </c>
    </row>
    <row r="62" spans="1:13" s="52" customFormat="1" x14ac:dyDescent="0.3">
      <c r="A62" s="29" t="str">
        <f>IF(K62&gt;0,COUNT($A$7:A61)+COUNT(DWV!$A$8:$A$300)+COUNT('Large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" s="293"/>
      <c r="C62" s="3" t="s">
        <v>2682</v>
      </c>
      <c r="D62" s="16">
        <v>28868782</v>
      </c>
      <c r="E62" s="5" t="s">
        <v>6921</v>
      </c>
      <c r="F62" s="381">
        <f>IFERROR(INDEX([1]Master!$1:$1048576,MATCH(C62,[1]Master!$B:$B,0),MATCH($H$5,[1]Master!$1:$1,0)),"")</f>
        <v>1</v>
      </c>
      <c r="G62" s="381">
        <f>IFERROR(INDEX([1]Master!$1:$1048576,MATCH(C62,[1]Master!$B:$B,0),MATCH($H$4,[1]Master!$1:$1,0)),"")</f>
        <v>2</v>
      </c>
      <c r="H62" s="6" t="s">
        <v>6153</v>
      </c>
      <c r="I62" s="367">
        <f>IFERROR(INDEX([1]Master!$1:$1048576,MATCH(C62,[1]Master!$B:$B,0),MATCH($G$6,[1]Master!$1:$1,0)),"")</f>
        <v>7553.0943333333325</v>
      </c>
      <c r="J62" s="230">
        <f>ROUND(I62*Order_Quote!$L$4,4)</f>
        <v>0</v>
      </c>
      <c r="K62" s="228"/>
      <c r="L62" s="178"/>
      <c r="M62" s="171">
        <f t="shared" si="0"/>
        <v>0</v>
      </c>
    </row>
    <row r="63" spans="1:13" s="52" customFormat="1" x14ac:dyDescent="0.3">
      <c r="A63" s="29" t="str">
        <f>IF(K63&gt;0,COUNT($A$7:A62)+COUNT(DWV!$A$8:$A$300)+COUNT('Large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" s="293"/>
      <c r="C63" s="3" t="s">
        <v>2683</v>
      </c>
      <c r="D63" s="16">
        <v>28868790</v>
      </c>
      <c r="E63" s="5" t="s">
        <v>6922</v>
      </c>
      <c r="F63" s="381">
        <f>IFERROR(INDEX([1]Master!$1:$1048576,MATCH(C63,[1]Master!$B:$B,0),MATCH($H$5,[1]Master!$1:$1,0)),"")</f>
        <v>1</v>
      </c>
      <c r="G63" s="381">
        <f>IFERROR(INDEX([1]Master!$1:$1048576,MATCH(C63,[1]Master!$B:$B,0),MATCH($H$4,[1]Master!$1:$1,0)),"")</f>
        <v>1</v>
      </c>
      <c r="H63" s="6" t="s">
        <v>6153</v>
      </c>
      <c r="I63" s="367">
        <f>IFERROR(INDEX([1]Master!$1:$1048576,MATCH(C63,[1]Master!$B:$B,0),MATCH($G$6,[1]Master!$1:$1,0)),"")</f>
        <v>8648.4548718954247</v>
      </c>
      <c r="J63" s="230">
        <f>ROUND(I63*Order_Quote!$L$4,4)</f>
        <v>0</v>
      </c>
      <c r="K63" s="228"/>
      <c r="L63" s="178"/>
      <c r="M63" s="171">
        <f t="shared" si="0"/>
        <v>0</v>
      </c>
    </row>
    <row r="64" spans="1:13" s="52" customFormat="1" x14ac:dyDescent="0.3">
      <c r="A64" s="29" t="str">
        <f>IF(K64&gt;0,COUNT($A$7:A63)+COUNT(DWV!$A$8:$A$300)+COUNT('Large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" s="293"/>
      <c r="C64" s="3" t="s">
        <v>2684</v>
      </c>
      <c r="D64" s="16">
        <v>28868804</v>
      </c>
      <c r="E64" s="5" t="s">
        <v>6923</v>
      </c>
      <c r="F64" s="381">
        <f>IFERROR(INDEX([1]Master!$1:$1048576,MATCH(C64,[1]Master!$B:$B,0),MATCH($H$5,[1]Master!$1:$1,0)),"")</f>
        <v>1</v>
      </c>
      <c r="G64" s="381">
        <f>IFERROR(INDEX([1]Master!$1:$1048576,MATCH(C64,[1]Master!$B:$B,0),MATCH($H$4,[1]Master!$1:$1,0)),"")</f>
        <v>1</v>
      </c>
      <c r="H64" s="6" t="s">
        <v>6153</v>
      </c>
      <c r="I64" s="367">
        <f>IFERROR(INDEX([1]Master!$1:$1048576,MATCH(C64,[1]Master!$B:$B,0),MATCH($G$6,[1]Master!$1:$1,0)),"")</f>
        <v>11113.162666666667</v>
      </c>
      <c r="J64" s="230">
        <f>ROUND(I64*Order_Quote!$L$4,4)</f>
        <v>0</v>
      </c>
      <c r="K64" s="228"/>
      <c r="L64" s="178"/>
      <c r="M64" s="171">
        <f t="shared" si="0"/>
        <v>0</v>
      </c>
    </row>
    <row r="65" spans="1:13" s="52" customFormat="1" x14ac:dyDescent="0.3">
      <c r="A65" s="29" t="str">
        <f>IF(K65&gt;0,COUNT($A$7:A64)+COUNT(DWV!$A$8:$A$300)+COUNT('Large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" s="290"/>
      <c r="C65" s="3" t="s">
        <v>2685</v>
      </c>
      <c r="D65" s="16">
        <v>28868812</v>
      </c>
      <c r="E65" s="5" t="s">
        <v>6924</v>
      </c>
      <c r="F65" s="381">
        <f>IFERROR(INDEX([1]Master!$1:$1048576,MATCH(C65,[1]Master!$B:$B,0),MATCH($H$5,[1]Master!$1:$1,0)),"")</f>
        <v>1</v>
      </c>
      <c r="G65" s="381">
        <f>IFERROR(INDEX([1]Master!$1:$1048576,MATCH(C65,[1]Master!$B:$B,0),MATCH($H$4,[1]Master!$1:$1,0)),"")</f>
        <v>1</v>
      </c>
      <c r="H65" s="6" t="s">
        <v>6153</v>
      </c>
      <c r="I65" s="367">
        <f>IFERROR(INDEX([1]Master!$1:$1048576,MATCH(C65,[1]Master!$B:$B,0),MATCH($G$6,[1]Master!$1:$1,0)),"")</f>
        <v>14224.85120653595</v>
      </c>
      <c r="J65" s="230">
        <f>ROUND(I65*Order_Quote!$L$4,4)</f>
        <v>0</v>
      </c>
      <c r="K65" s="228"/>
      <c r="L65" s="178"/>
      <c r="M65" s="171">
        <f t="shared" si="0"/>
        <v>0</v>
      </c>
    </row>
    <row r="66" spans="1:13" s="52" customFormat="1" x14ac:dyDescent="0.3">
      <c r="A66" s="29" t="str">
        <f>IF(K66&gt;0,COUNT($A$7:A65)+COUNT(DWV!$A$8:$A$300)+COUNT('Large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" s="328" t="s">
        <v>3739</v>
      </c>
      <c r="C66" s="11" t="s">
        <v>2686</v>
      </c>
      <c r="D66" s="17">
        <v>28868901</v>
      </c>
      <c r="E66" s="13" t="s">
        <v>6925</v>
      </c>
      <c r="F66" s="381">
        <f>IFERROR(INDEX([1]Master!$1:$1048576,MATCH(C66,[1]Master!$B:$B,0),MATCH($H$5,[1]Master!$1:$1,0)),"")</f>
        <v>1</v>
      </c>
      <c r="G66" s="381">
        <f>IFERROR(INDEX([1]Master!$1:$1048576,MATCH(C66,[1]Master!$B:$B,0),MATCH($H$4,[1]Master!$1:$1,0)),"")</f>
        <v>214</v>
      </c>
      <c r="H66" s="6" t="s">
        <v>6153</v>
      </c>
      <c r="I66" s="367">
        <f>IFERROR(INDEX([1]Master!$1:$1048576,MATCH(C66,[1]Master!$B:$B,0),MATCH($G$6,[1]Master!$1:$1,0)),"")</f>
        <v>89.487666666666669</v>
      </c>
      <c r="J66" s="230">
        <f>ROUND(I66*Order_Quote!$L$4,4)</f>
        <v>0</v>
      </c>
      <c r="K66" s="232"/>
      <c r="L66" s="178"/>
      <c r="M66" s="171">
        <f t="shared" si="0"/>
        <v>0</v>
      </c>
    </row>
    <row r="67" spans="1:13" s="52" customFormat="1" x14ac:dyDescent="0.3">
      <c r="A67" s="29" t="str">
        <f>IF(K67&gt;0,COUNT($A$7:A66)+COUNT(DWV!$A$8:$A$300)+COUNT('Large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" s="293"/>
      <c r="C67" s="3" t="s">
        <v>2687</v>
      </c>
      <c r="D67" s="16">
        <v>28868910</v>
      </c>
      <c r="E67" s="5" t="s">
        <v>6926</v>
      </c>
      <c r="F67" s="381">
        <f>IFERROR(INDEX([1]Master!$1:$1048576,MATCH(C67,[1]Master!$B:$B,0),MATCH($H$5,[1]Master!$1:$1,0)),"")</f>
        <v>1</v>
      </c>
      <c r="G67" s="381">
        <f>IFERROR(INDEX([1]Master!$1:$1048576,MATCH(C67,[1]Master!$B:$B,0),MATCH($H$4,[1]Master!$1:$1,0)),"")</f>
        <v>71</v>
      </c>
      <c r="H67" s="6" t="s">
        <v>6153</v>
      </c>
      <c r="I67" s="367">
        <f>IFERROR(INDEX([1]Master!$1:$1048576,MATCH(C67,[1]Master!$B:$B,0),MATCH($G$6,[1]Master!$1:$1,0)),"")</f>
        <v>162.49733333333333</v>
      </c>
      <c r="J67" s="230">
        <f>ROUND(I67*Order_Quote!$L$4,4)</f>
        <v>0</v>
      </c>
      <c r="K67" s="228"/>
      <c r="L67" s="178"/>
      <c r="M67" s="171">
        <f t="shared" si="0"/>
        <v>0</v>
      </c>
    </row>
    <row r="68" spans="1:13" s="52" customFormat="1" x14ac:dyDescent="0.3">
      <c r="A68" s="29" t="str">
        <f>IF(K68&gt;0,COUNT($A$7:A67)+COUNT(DWV!$A$8:$A$300)+COUNT('Large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" s="293"/>
      <c r="C68" s="3" t="s">
        <v>2688</v>
      </c>
      <c r="D68" s="16">
        <v>28868928</v>
      </c>
      <c r="E68" s="5" t="s">
        <v>6927</v>
      </c>
      <c r="F68" s="381">
        <f>IFERROR(INDEX([1]Master!$1:$1048576,MATCH(C68,[1]Master!$B:$B,0),MATCH($H$5,[1]Master!$1:$1,0)),"")</f>
        <v>1</v>
      </c>
      <c r="G68" s="381">
        <f>IFERROR(INDEX([1]Master!$1:$1048576,MATCH(C68,[1]Master!$B:$B,0),MATCH($H$4,[1]Master!$1:$1,0)),"")</f>
        <v>43</v>
      </c>
      <c r="H68" s="6" t="s">
        <v>6153</v>
      </c>
      <c r="I68" s="367">
        <f>IFERROR(INDEX([1]Master!$1:$1048576,MATCH(C68,[1]Master!$B:$B,0),MATCH($G$6,[1]Master!$1:$1,0)),"")</f>
        <v>298.69644444444447</v>
      </c>
      <c r="J68" s="230">
        <f>ROUND(I68*Order_Quote!$L$4,4)</f>
        <v>0</v>
      </c>
      <c r="K68" s="228"/>
      <c r="L68" s="178"/>
      <c r="M68" s="171">
        <f t="shared" si="0"/>
        <v>0</v>
      </c>
    </row>
    <row r="69" spans="1:13" s="52" customFormat="1" x14ac:dyDescent="0.3">
      <c r="A69" s="29" t="str">
        <f>IF(K69&gt;0,COUNT($A$7:A68)+COUNT(DWV!$A$8:$A$300)+COUNT('Large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" s="293"/>
      <c r="C69" s="3" t="s">
        <v>2689</v>
      </c>
      <c r="D69" s="16">
        <v>28868936</v>
      </c>
      <c r="E69" s="5" t="s">
        <v>6928</v>
      </c>
      <c r="F69" s="381">
        <f>IFERROR(INDEX([1]Master!$1:$1048576,MATCH(C69,[1]Master!$B:$B,0),MATCH($H$5,[1]Master!$1:$1,0)),"")</f>
        <v>1</v>
      </c>
      <c r="G69" s="381">
        <f>IFERROR(INDEX([1]Master!$1:$1048576,MATCH(C69,[1]Master!$B:$B,0),MATCH($H$4,[1]Master!$1:$1,0)),"")</f>
        <v>22</v>
      </c>
      <c r="H69" s="6" t="s">
        <v>6153</v>
      </c>
      <c r="I69" s="367">
        <f>IFERROR(INDEX([1]Master!$1:$1048576,MATCH(C69,[1]Master!$B:$B,0),MATCH($G$6,[1]Master!$1:$1,0)),"")</f>
        <v>655.81488888888896</v>
      </c>
      <c r="J69" s="230">
        <f>ROUND(I69*Order_Quote!$L$4,4)</f>
        <v>0</v>
      </c>
      <c r="K69" s="228"/>
      <c r="L69" s="178"/>
      <c r="M69" s="171">
        <f t="shared" si="0"/>
        <v>0</v>
      </c>
    </row>
    <row r="70" spans="1:13" s="52" customFormat="1" x14ac:dyDescent="0.3">
      <c r="A70" s="29" t="str">
        <f>IF(K70&gt;0,COUNT($A$7:A69)+COUNT(DWV!$A$8:$A$300)+COUNT('Large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" s="293"/>
      <c r="C70" s="3" t="s">
        <v>2690</v>
      </c>
      <c r="D70" s="16">
        <v>28868944</v>
      </c>
      <c r="E70" s="5" t="s">
        <v>6929</v>
      </c>
      <c r="F70" s="381">
        <f>IFERROR(INDEX([1]Master!$1:$1048576,MATCH(C70,[1]Master!$B:$B,0),MATCH($H$5,[1]Master!$1:$1,0)),"")</f>
        <v>1</v>
      </c>
      <c r="G70" s="381">
        <f>IFERROR(INDEX([1]Master!$1:$1048576,MATCH(C70,[1]Master!$B:$B,0),MATCH($H$4,[1]Master!$1:$1,0)),"")</f>
        <v>15</v>
      </c>
      <c r="H70" s="6" t="s">
        <v>6153</v>
      </c>
      <c r="I70" s="367">
        <f>IFERROR(INDEX([1]Master!$1:$1048576,MATCH(C70,[1]Master!$B:$B,0),MATCH($G$6,[1]Master!$1:$1,0)),"")</f>
        <v>881.33522222222211</v>
      </c>
      <c r="J70" s="230">
        <f>ROUND(I70*Order_Quote!$L$4,4)</f>
        <v>0</v>
      </c>
      <c r="K70" s="228"/>
      <c r="L70" s="178"/>
      <c r="M70" s="171">
        <f t="shared" si="0"/>
        <v>0</v>
      </c>
    </row>
    <row r="71" spans="1:13" s="52" customFormat="1" x14ac:dyDescent="0.3">
      <c r="A71" s="29" t="str">
        <f>IF(K71&gt;0,COUNT($A$7:A70)+COUNT(DWV!$A$8:$A$300)+COUNT('Large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" s="293"/>
      <c r="C71" s="3" t="s">
        <v>2691</v>
      </c>
      <c r="D71" s="16">
        <v>28868952</v>
      </c>
      <c r="E71" s="5" t="s">
        <v>6930</v>
      </c>
      <c r="F71" s="381">
        <f>IFERROR(INDEX([1]Master!$1:$1048576,MATCH(C71,[1]Master!$B:$B,0),MATCH($H$5,[1]Master!$1:$1,0)),"")</f>
        <v>1</v>
      </c>
      <c r="G71" s="381">
        <f>IFERROR(INDEX([1]Master!$1:$1048576,MATCH(C71,[1]Master!$B:$B,0),MATCH($H$4,[1]Master!$1:$1,0)),"")</f>
        <v>8</v>
      </c>
      <c r="H71" s="6" t="s">
        <v>6153</v>
      </c>
      <c r="I71" s="367">
        <f>IFERROR(INDEX([1]Master!$1:$1048576,MATCH(C71,[1]Master!$B:$B,0),MATCH($G$6,[1]Master!$1:$1,0)),"")</f>
        <v>2104.797</v>
      </c>
      <c r="J71" s="230">
        <f>ROUND(I71*Order_Quote!$L$4,4)</f>
        <v>0</v>
      </c>
      <c r="K71" s="228"/>
      <c r="L71" s="178"/>
      <c r="M71" s="171">
        <f t="shared" ref="M71:M134" si="1">K71/F71</f>
        <v>0</v>
      </c>
    </row>
    <row r="72" spans="1:13" s="52" customFormat="1" x14ac:dyDescent="0.3">
      <c r="A72" s="29" t="str">
        <f>IF(K72&gt;0,COUNT($A$7:A71)+COUNT(DWV!$A$8:$A$300)+COUNT('Large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" s="293"/>
      <c r="C72" s="3" t="s">
        <v>2692</v>
      </c>
      <c r="D72" s="16">
        <v>28868960</v>
      </c>
      <c r="E72" s="5" t="s">
        <v>6931</v>
      </c>
      <c r="F72" s="381">
        <f>IFERROR(INDEX([1]Master!$1:$1048576,MATCH(C72,[1]Master!$B:$B,0),MATCH($H$5,[1]Master!$1:$1,0)),"")</f>
        <v>1</v>
      </c>
      <c r="G72" s="381">
        <f>IFERROR(INDEX([1]Master!$1:$1048576,MATCH(C72,[1]Master!$B:$B,0),MATCH($H$4,[1]Master!$1:$1,0)),"")</f>
        <v>4</v>
      </c>
      <c r="H72" s="6" t="s">
        <v>6153</v>
      </c>
      <c r="I72" s="367">
        <f>IFERROR(INDEX([1]Master!$1:$1048576,MATCH(C72,[1]Master!$B:$B,0),MATCH($G$6,[1]Master!$1:$1,0)),"")</f>
        <v>3428.0303333333331</v>
      </c>
      <c r="J72" s="230">
        <f>ROUND(I72*Order_Quote!$L$4,4)</f>
        <v>0</v>
      </c>
      <c r="K72" s="228"/>
      <c r="L72" s="178"/>
      <c r="M72" s="171">
        <f t="shared" si="1"/>
        <v>0</v>
      </c>
    </row>
    <row r="73" spans="1:13" s="52" customFormat="1" x14ac:dyDescent="0.3">
      <c r="A73" s="29" t="str">
        <f>IF(K73&gt;0,COUNT($A$7:A72)+COUNT(DWV!$A$8:$A$300)+COUNT('Large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" s="293"/>
      <c r="C73" s="3" t="s">
        <v>2693</v>
      </c>
      <c r="D73" s="16">
        <v>28868979</v>
      </c>
      <c r="E73" s="5" t="s">
        <v>6932</v>
      </c>
      <c r="F73" s="381">
        <f>IFERROR(INDEX([1]Master!$1:$1048576,MATCH(C73,[1]Master!$B:$B,0),MATCH($H$5,[1]Master!$1:$1,0)),"")</f>
        <v>1</v>
      </c>
      <c r="G73" s="381">
        <f>IFERROR(INDEX([1]Master!$1:$1048576,MATCH(C73,[1]Master!$B:$B,0),MATCH($H$4,[1]Master!$1:$1,0)),"")</f>
        <v>3</v>
      </c>
      <c r="H73" s="6" t="s">
        <v>6153</v>
      </c>
      <c r="I73" s="367">
        <f>IFERROR(INDEX([1]Master!$1:$1048576,MATCH(C73,[1]Master!$B:$B,0),MATCH($G$6,[1]Master!$1:$1,0)),"")</f>
        <v>5245.6393333333335</v>
      </c>
      <c r="J73" s="230">
        <f>ROUND(I73*Order_Quote!$L$4,4)</f>
        <v>0</v>
      </c>
      <c r="K73" s="228"/>
      <c r="L73" s="178"/>
      <c r="M73" s="171">
        <f t="shared" si="1"/>
        <v>0</v>
      </c>
    </row>
    <row r="74" spans="1:13" s="52" customFormat="1" x14ac:dyDescent="0.3">
      <c r="A74" s="29" t="str">
        <f>IF(K74&gt;0,COUNT($A$7:A73)+COUNT(DWV!$A$8:$A$300)+COUNT('Large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" s="293"/>
      <c r="C74" s="3" t="s">
        <v>2694</v>
      </c>
      <c r="D74" s="16">
        <v>28868987</v>
      </c>
      <c r="E74" s="5" t="s">
        <v>6933</v>
      </c>
      <c r="F74" s="381">
        <f>IFERROR(INDEX([1]Master!$1:$1048576,MATCH(C74,[1]Master!$B:$B,0),MATCH($H$5,[1]Master!$1:$1,0)),"")</f>
        <v>1</v>
      </c>
      <c r="G74" s="381">
        <f>IFERROR(INDEX([1]Master!$1:$1048576,MATCH(C74,[1]Master!$B:$B,0),MATCH($H$4,[1]Master!$1:$1,0)),"")</f>
        <v>2</v>
      </c>
      <c r="H74" s="6" t="s">
        <v>6153</v>
      </c>
      <c r="I74" s="367">
        <f>IFERROR(INDEX([1]Master!$1:$1048576,MATCH(C74,[1]Master!$B:$B,0),MATCH($G$6,[1]Master!$1:$1,0)),"")</f>
        <v>7553.0943333333325</v>
      </c>
      <c r="J74" s="230">
        <f>ROUND(I74*Order_Quote!$L$4,4)</f>
        <v>0</v>
      </c>
      <c r="K74" s="228"/>
      <c r="L74" s="178"/>
      <c r="M74" s="171">
        <f t="shared" si="1"/>
        <v>0</v>
      </c>
    </row>
    <row r="75" spans="1:13" s="52" customFormat="1" x14ac:dyDescent="0.3">
      <c r="A75" s="29" t="str">
        <f>IF(K75&gt;0,COUNT($A$7:A74)+COUNT(DWV!$A$8:$A$300)+COUNT('Large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" s="293"/>
      <c r="C75" s="3" t="s">
        <v>2695</v>
      </c>
      <c r="D75" s="16">
        <v>28868995</v>
      </c>
      <c r="E75" s="5" t="s">
        <v>6934</v>
      </c>
      <c r="F75" s="381">
        <f>IFERROR(INDEX([1]Master!$1:$1048576,MATCH(C75,[1]Master!$B:$B,0),MATCH($H$5,[1]Master!$1:$1,0)),"")</f>
        <v>1</v>
      </c>
      <c r="G75" s="381">
        <f>IFERROR(INDEX([1]Master!$1:$1048576,MATCH(C75,[1]Master!$B:$B,0),MATCH($H$4,[1]Master!$1:$1,0)),"")</f>
        <v>1</v>
      </c>
      <c r="H75" s="6" t="s">
        <v>6153</v>
      </c>
      <c r="I75" s="367">
        <f>IFERROR(INDEX([1]Master!$1:$1048576,MATCH(C75,[1]Master!$B:$B,0),MATCH($G$6,[1]Master!$1:$1,0)),"")</f>
        <v>8648.4548718954247</v>
      </c>
      <c r="J75" s="230">
        <f>ROUND(I75*Order_Quote!$L$4,4)</f>
        <v>0</v>
      </c>
      <c r="K75" s="228"/>
      <c r="L75" s="178"/>
      <c r="M75" s="171">
        <f t="shared" si="1"/>
        <v>0</v>
      </c>
    </row>
    <row r="76" spans="1:13" s="52" customFormat="1" x14ac:dyDescent="0.3">
      <c r="A76" s="29" t="str">
        <f>IF(K76&gt;0,COUNT($A$7:A75)+COUNT(DWV!$A$8:$A$300)+COUNT('Large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" s="293"/>
      <c r="C76" s="3" t="s">
        <v>2696</v>
      </c>
      <c r="D76" s="16">
        <v>28869002</v>
      </c>
      <c r="E76" s="5" t="s">
        <v>6935</v>
      </c>
      <c r="F76" s="381">
        <f>IFERROR(INDEX([1]Master!$1:$1048576,MATCH(C76,[1]Master!$B:$B,0),MATCH($H$5,[1]Master!$1:$1,0)),"")</f>
        <v>1</v>
      </c>
      <c r="G76" s="381">
        <f>IFERROR(INDEX([1]Master!$1:$1048576,MATCH(C76,[1]Master!$B:$B,0),MATCH($H$4,[1]Master!$1:$1,0)),"")</f>
        <v>1</v>
      </c>
      <c r="H76" s="6" t="s">
        <v>6153</v>
      </c>
      <c r="I76" s="367">
        <f>IFERROR(INDEX([1]Master!$1:$1048576,MATCH(C76,[1]Master!$B:$B,0),MATCH($G$6,[1]Master!$1:$1,0)),"")</f>
        <v>13891.408435294115</v>
      </c>
      <c r="J76" s="230">
        <f>ROUND(I76*Order_Quote!$L$4,4)</f>
        <v>0</v>
      </c>
      <c r="K76" s="228"/>
      <c r="L76" s="178"/>
      <c r="M76" s="171">
        <f t="shared" si="1"/>
        <v>0</v>
      </c>
    </row>
    <row r="77" spans="1:13" s="52" customFormat="1" x14ac:dyDescent="0.3">
      <c r="A77" s="29" t="str">
        <f>IF(K77&gt;0,COUNT($A$7:A76)+COUNT(DWV!$A$8:$A$300)+COUNT('Large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" s="294"/>
      <c r="C77" s="3" t="s">
        <v>2697</v>
      </c>
      <c r="D77" s="16">
        <v>28869010</v>
      </c>
      <c r="E77" s="5" t="s">
        <v>6936</v>
      </c>
      <c r="F77" s="381">
        <f>IFERROR(INDEX([1]Master!$1:$1048576,MATCH(C77,[1]Master!$B:$B,0),MATCH($H$5,[1]Master!$1:$1,0)),"")</f>
        <v>1</v>
      </c>
      <c r="G77" s="381">
        <f>IFERROR(INDEX([1]Master!$1:$1048576,MATCH(C77,[1]Master!$B:$B,0),MATCH($H$4,[1]Master!$1:$1,0)),"")</f>
        <v>1</v>
      </c>
      <c r="H77" s="6" t="s">
        <v>6153</v>
      </c>
      <c r="I77" s="367">
        <f>IFERROR(INDEX([1]Master!$1:$1048576,MATCH(C77,[1]Master!$B:$B,0),MATCH($G$6,[1]Master!$1:$1,0)),"")</f>
        <v>17780.98543660131</v>
      </c>
      <c r="J77" s="230">
        <f>ROUND(I77*Order_Quote!$L$4,4)</f>
        <v>0</v>
      </c>
      <c r="K77" s="228"/>
      <c r="L77" s="178"/>
      <c r="M77" s="171">
        <f t="shared" si="1"/>
        <v>0</v>
      </c>
    </row>
    <row r="78" spans="1:13" s="52" customFormat="1" x14ac:dyDescent="0.3">
      <c r="A78" s="29" t="str">
        <f>IF(K78&gt;0,COUNT($A$7:A77)+COUNT(DWV!$A$8:$A$300)+COUNT('Large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" s="328" t="s">
        <v>3739</v>
      </c>
      <c r="C78" s="11" t="s">
        <v>2698</v>
      </c>
      <c r="D78" s="17">
        <v>28869100</v>
      </c>
      <c r="E78" s="13" t="s">
        <v>6937</v>
      </c>
      <c r="F78" s="381">
        <f>IFERROR(INDEX([1]Master!$1:$1048576,MATCH(C78,[1]Master!$B:$B,0),MATCH($H$5,[1]Master!$1:$1,0)),"")</f>
        <v>1</v>
      </c>
      <c r="G78" s="381">
        <f>IFERROR(INDEX([1]Master!$1:$1048576,MATCH(C78,[1]Master!$B:$B,0),MATCH($H$4,[1]Master!$1:$1,0)),"")</f>
        <v>240</v>
      </c>
      <c r="H78" s="6" t="s">
        <v>6153</v>
      </c>
      <c r="I78" s="367">
        <f>IFERROR(INDEX([1]Master!$1:$1048576,MATCH(C78,[1]Master!$B:$B,0),MATCH($G$6,[1]Master!$1:$1,0)),"")</f>
        <v>89.487666666666669</v>
      </c>
      <c r="J78" s="230">
        <f>ROUND(I78*Order_Quote!$L$4,4)</f>
        <v>0</v>
      </c>
      <c r="K78" s="232"/>
      <c r="L78" s="178"/>
      <c r="M78" s="171">
        <f t="shared" si="1"/>
        <v>0</v>
      </c>
    </row>
    <row r="79" spans="1:13" s="52" customFormat="1" x14ac:dyDescent="0.3">
      <c r="A79" s="29" t="str">
        <f>IF(K79&gt;0,COUNT($A$7:A78)+COUNT(DWV!$A$8:$A$300)+COUNT('Large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" s="293"/>
      <c r="C79" s="3" t="s">
        <v>2699</v>
      </c>
      <c r="D79" s="16">
        <v>28869118</v>
      </c>
      <c r="E79" s="5" t="s">
        <v>6938</v>
      </c>
      <c r="F79" s="381">
        <f>IFERROR(INDEX([1]Master!$1:$1048576,MATCH(C79,[1]Master!$B:$B,0),MATCH($H$5,[1]Master!$1:$1,0)),"")</f>
        <v>1</v>
      </c>
      <c r="G79" s="381">
        <f>IFERROR(INDEX([1]Master!$1:$1048576,MATCH(C79,[1]Master!$B:$B,0),MATCH($H$4,[1]Master!$1:$1,0)),"")</f>
        <v>120</v>
      </c>
      <c r="H79" s="6" t="s">
        <v>6153</v>
      </c>
      <c r="I79" s="367">
        <f>IFERROR(INDEX([1]Master!$1:$1048576,MATCH(C79,[1]Master!$B:$B,0),MATCH($G$6,[1]Master!$1:$1,0)),"")</f>
        <v>158.53833333333336</v>
      </c>
      <c r="J79" s="230">
        <f>ROUND(I79*Order_Quote!$L$4,4)</f>
        <v>0</v>
      </c>
      <c r="K79" s="228"/>
      <c r="L79" s="178"/>
      <c r="M79" s="171">
        <f t="shared" si="1"/>
        <v>0</v>
      </c>
    </row>
    <row r="80" spans="1:13" s="52" customFormat="1" x14ac:dyDescent="0.3">
      <c r="A80" s="29" t="str">
        <f>IF(K80&gt;0,COUNT($A$7:A79)+COUNT(DWV!$A$8:$A$300)+COUNT('Large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" s="293"/>
      <c r="C80" s="3" t="s">
        <v>2700</v>
      </c>
      <c r="D80" s="16">
        <v>28869126</v>
      </c>
      <c r="E80" s="5" t="s">
        <v>6939</v>
      </c>
      <c r="F80" s="381">
        <f>IFERROR(INDEX([1]Master!$1:$1048576,MATCH(C80,[1]Master!$B:$B,0),MATCH($H$5,[1]Master!$1:$1,0)),"")</f>
        <v>1</v>
      </c>
      <c r="G80" s="381">
        <f>IFERROR(INDEX([1]Master!$1:$1048576,MATCH(C80,[1]Master!$B:$B,0),MATCH($H$4,[1]Master!$1:$1,0)),"")</f>
        <v>48</v>
      </c>
      <c r="H80" s="6" t="s">
        <v>6153</v>
      </c>
      <c r="I80" s="367">
        <f>IFERROR(INDEX([1]Master!$1:$1048576,MATCH(C80,[1]Master!$B:$B,0),MATCH($G$6,[1]Master!$1:$1,0)),"")</f>
        <v>298.69644444444447</v>
      </c>
      <c r="J80" s="230">
        <f>ROUND(I80*Order_Quote!$L$4,4)</f>
        <v>0</v>
      </c>
      <c r="K80" s="228"/>
      <c r="L80" s="178"/>
      <c r="M80" s="171">
        <f t="shared" si="1"/>
        <v>0</v>
      </c>
    </row>
    <row r="81" spans="1:13" s="52" customFormat="1" x14ac:dyDescent="0.3">
      <c r="A81" s="29" t="str">
        <f>IF(K81&gt;0,COUNT($A$7:A80)+COUNT(DWV!$A$8:$A$300)+COUNT('Large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" s="293"/>
      <c r="C81" s="3" t="s">
        <v>2701</v>
      </c>
      <c r="D81" s="16">
        <v>28869134</v>
      </c>
      <c r="E81" s="5" t="s">
        <v>6940</v>
      </c>
      <c r="F81" s="381">
        <f>IFERROR(INDEX([1]Master!$1:$1048576,MATCH(C81,[1]Master!$B:$B,0),MATCH($H$5,[1]Master!$1:$1,0)),"")</f>
        <v>1</v>
      </c>
      <c r="G81" s="381">
        <f>IFERROR(INDEX([1]Master!$1:$1048576,MATCH(C81,[1]Master!$B:$B,0),MATCH($H$4,[1]Master!$1:$1,0)),"")</f>
        <v>27</v>
      </c>
      <c r="H81" s="6" t="s">
        <v>6153</v>
      </c>
      <c r="I81" s="367">
        <f>IFERROR(INDEX([1]Master!$1:$1048576,MATCH(C81,[1]Master!$B:$B,0),MATCH($G$6,[1]Master!$1:$1,0)),"")</f>
        <v>624.58277777777778</v>
      </c>
      <c r="J81" s="230">
        <f>ROUND(I81*Order_Quote!$L$4,4)</f>
        <v>0</v>
      </c>
      <c r="K81" s="228"/>
      <c r="L81" s="178"/>
      <c r="M81" s="171">
        <f t="shared" si="1"/>
        <v>0</v>
      </c>
    </row>
    <row r="82" spans="1:13" s="52" customFormat="1" x14ac:dyDescent="0.3">
      <c r="A82" s="29" t="str">
        <f>IF(K82&gt;0,COUNT($A$7:A81)+COUNT(DWV!$A$8:$A$300)+COUNT('Large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" s="293"/>
      <c r="C82" s="3" t="s">
        <v>2702</v>
      </c>
      <c r="D82" s="16">
        <v>28869142</v>
      </c>
      <c r="E82" s="5" t="s">
        <v>6941</v>
      </c>
      <c r="F82" s="381">
        <f>IFERROR(INDEX([1]Master!$1:$1048576,MATCH(C82,[1]Master!$B:$B,0),MATCH($H$5,[1]Master!$1:$1,0)),"")</f>
        <v>1</v>
      </c>
      <c r="G82" s="381">
        <f>IFERROR(INDEX([1]Master!$1:$1048576,MATCH(C82,[1]Master!$B:$B,0),MATCH($H$4,[1]Master!$1:$1,0)),"")</f>
        <v>17</v>
      </c>
      <c r="H82" s="6" t="s">
        <v>6153</v>
      </c>
      <c r="I82" s="367">
        <f>IFERROR(INDEX([1]Master!$1:$1048576,MATCH(C82,[1]Master!$B:$B,0),MATCH($G$6,[1]Master!$1:$1,0)),"")</f>
        <v>839.36744444444446</v>
      </c>
      <c r="J82" s="230">
        <f>ROUND(I82*Order_Quote!$L$4,4)</f>
        <v>0</v>
      </c>
      <c r="K82" s="228"/>
      <c r="L82" s="178"/>
      <c r="M82" s="171">
        <f t="shared" si="1"/>
        <v>0</v>
      </c>
    </row>
    <row r="83" spans="1:13" s="52" customFormat="1" x14ac:dyDescent="0.3">
      <c r="A83" s="29" t="str">
        <f>IF(K83&gt;0,COUNT($A$7:A82)+COUNT(DWV!$A$8:$A$300)+COUNT('Large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" s="293"/>
      <c r="C83" s="3" t="s">
        <v>2703</v>
      </c>
      <c r="D83" s="16">
        <v>28869150</v>
      </c>
      <c r="E83" s="5" t="s">
        <v>6942</v>
      </c>
      <c r="F83" s="381">
        <f>IFERROR(INDEX([1]Master!$1:$1048576,MATCH(C83,[1]Master!$B:$B,0),MATCH($H$5,[1]Master!$1:$1,0)),"")</f>
        <v>1</v>
      </c>
      <c r="G83" s="381">
        <f>IFERROR(INDEX([1]Master!$1:$1048576,MATCH(C83,[1]Master!$B:$B,0),MATCH($H$4,[1]Master!$1:$1,0)),"")</f>
        <v>9</v>
      </c>
      <c r="H83" s="6" t="s">
        <v>6153</v>
      </c>
      <c r="I83" s="367">
        <f>IFERROR(INDEX([1]Master!$1:$1048576,MATCH(C83,[1]Master!$B:$B,0),MATCH($G$6,[1]Master!$1:$1,0)),"")</f>
        <v>839.36744444444446</v>
      </c>
      <c r="J83" s="230">
        <f>ROUND(I83*Order_Quote!$L$4,4)</f>
        <v>0</v>
      </c>
      <c r="K83" s="228"/>
      <c r="L83" s="178"/>
      <c r="M83" s="171">
        <f t="shared" si="1"/>
        <v>0</v>
      </c>
    </row>
    <row r="84" spans="1:13" s="52" customFormat="1" x14ac:dyDescent="0.3">
      <c r="A84" s="29" t="str">
        <f>IF(K84&gt;0,COUNT($A$7:A83)+COUNT(DWV!$A$8:$A$300)+COUNT('Large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" s="293"/>
      <c r="C84" s="3" t="s">
        <v>2704</v>
      </c>
      <c r="D84" s="16">
        <v>28869169</v>
      </c>
      <c r="E84" s="5" t="s">
        <v>6943</v>
      </c>
      <c r="F84" s="381">
        <f>IFERROR(INDEX([1]Master!$1:$1048576,MATCH(C84,[1]Master!$B:$B,0),MATCH($H$5,[1]Master!$1:$1,0)),"")</f>
        <v>1</v>
      </c>
      <c r="G84" s="381">
        <f>IFERROR(INDEX([1]Master!$1:$1048576,MATCH(C84,[1]Master!$B:$B,0),MATCH($H$4,[1]Master!$1:$1,0)),"")</f>
        <v>5</v>
      </c>
      <c r="H84" s="6" t="s">
        <v>6153</v>
      </c>
      <c r="I84" s="367">
        <f>IFERROR(INDEX([1]Master!$1:$1048576,MATCH(C84,[1]Master!$B:$B,0),MATCH($G$6,[1]Master!$1:$1,0)),"")</f>
        <v>3264.7958888888893</v>
      </c>
      <c r="J84" s="230">
        <f>ROUND(I84*Order_Quote!$L$4,4)</f>
        <v>0</v>
      </c>
      <c r="K84" s="228"/>
      <c r="L84" s="178"/>
      <c r="M84" s="171">
        <f t="shared" si="1"/>
        <v>0</v>
      </c>
    </row>
    <row r="85" spans="1:13" s="52" customFormat="1" x14ac:dyDescent="0.3">
      <c r="A85" s="29" t="str">
        <f>IF(K85&gt;0,COUNT($A$7:A84)+COUNT(DWV!$A$8:$A$300)+COUNT('Large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" s="293"/>
      <c r="C85" s="3" t="s">
        <v>2705</v>
      </c>
      <c r="D85" s="16">
        <v>28869177</v>
      </c>
      <c r="E85" s="5" t="s">
        <v>6944</v>
      </c>
      <c r="F85" s="381">
        <f>IFERROR(INDEX([1]Master!$1:$1048576,MATCH(C85,[1]Master!$B:$B,0),MATCH($H$5,[1]Master!$1:$1,0)),"")</f>
        <v>1</v>
      </c>
      <c r="G85" s="381">
        <f>IFERROR(INDEX([1]Master!$1:$1048576,MATCH(C85,[1]Master!$B:$B,0),MATCH($H$4,[1]Master!$1:$1,0)),"")</f>
        <v>3</v>
      </c>
      <c r="H85" s="6" t="s">
        <v>6153</v>
      </c>
      <c r="I85" s="367">
        <f>IFERROR(INDEX([1]Master!$1:$1048576,MATCH(C85,[1]Master!$B:$B,0),MATCH($G$6,[1]Master!$1:$1,0)),"")</f>
        <v>4995.83</v>
      </c>
      <c r="J85" s="230">
        <f>ROUND(I85*Order_Quote!$L$4,4)</f>
        <v>0</v>
      </c>
      <c r="K85" s="228"/>
      <c r="L85" s="178"/>
      <c r="M85" s="171">
        <f t="shared" si="1"/>
        <v>0</v>
      </c>
    </row>
    <row r="86" spans="1:13" s="52" customFormat="1" x14ac:dyDescent="0.3">
      <c r="A86" s="29" t="str">
        <f>IF(K86&gt;0,COUNT($A$7:A85)+COUNT(DWV!$A$8:$A$300)+COUNT('Large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" s="293"/>
      <c r="C86" s="3" t="s">
        <v>2706</v>
      </c>
      <c r="D86" s="16">
        <v>28869185</v>
      </c>
      <c r="E86" s="5" t="s">
        <v>6945</v>
      </c>
      <c r="F86" s="381">
        <f>IFERROR(INDEX([1]Master!$1:$1048576,MATCH(C86,[1]Master!$B:$B,0),MATCH($H$5,[1]Master!$1:$1,0)),"")</f>
        <v>1</v>
      </c>
      <c r="G86" s="381">
        <f>IFERROR(INDEX([1]Master!$1:$1048576,MATCH(C86,[1]Master!$B:$B,0),MATCH($H$4,[1]Master!$1:$1,0)),"")</f>
        <v>2</v>
      </c>
      <c r="H86" s="6" t="s">
        <v>6153</v>
      </c>
      <c r="I86" s="367">
        <f>IFERROR(INDEX([1]Master!$1:$1048576,MATCH(C86,[1]Master!$B:$B,0),MATCH($G$6,[1]Master!$1:$1,0)),"")</f>
        <v>7193.4316666666673</v>
      </c>
      <c r="J86" s="230">
        <f>ROUND(I86*Order_Quote!$L$4,4)</f>
        <v>0</v>
      </c>
      <c r="K86" s="228"/>
      <c r="L86" s="178"/>
      <c r="M86" s="171">
        <f t="shared" si="1"/>
        <v>0</v>
      </c>
    </row>
    <row r="87" spans="1:13" s="52" customFormat="1" x14ac:dyDescent="0.3">
      <c r="A87" s="29" t="str">
        <f>IF(K87&gt;0,COUNT($A$7:A86)+COUNT(DWV!$A$8:$A$300)+COUNT('Large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" s="293"/>
      <c r="C87" s="3" t="s">
        <v>2707</v>
      </c>
      <c r="D87" s="16">
        <v>28869193</v>
      </c>
      <c r="E87" s="5" t="s">
        <v>6946</v>
      </c>
      <c r="F87" s="381">
        <f>IFERROR(INDEX([1]Master!$1:$1048576,MATCH(C87,[1]Master!$B:$B,0),MATCH($H$5,[1]Master!$1:$1,0)),"")</f>
        <v>1</v>
      </c>
      <c r="G87" s="381">
        <f>IFERROR(INDEX([1]Master!$1:$1048576,MATCH(C87,[1]Master!$B:$B,0),MATCH($H$4,[1]Master!$1:$1,0)),"")</f>
        <v>2</v>
      </c>
      <c r="H87" s="6" t="s">
        <v>6153</v>
      </c>
      <c r="I87" s="367">
        <f>IFERROR(INDEX([1]Master!$1:$1048576,MATCH(C87,[1]Master!$B:$B,0),MATCH($G$6,[1]Master!$1:$1,0)),"")</f>
        <v>8648.4548718954247</v>
      </c>
      <c r="J87" s="230">
        <f>ROUND(I87*Order_Quote!$L$4,4)</f>
        <v>0</v>
      </c>
      <c r="K87" s="228"/>
      <c r="L87" s="178"/>
      <c r="M87" s="171">
        <f t="shared" si="1"/>
        <v>0</v>
      </c>
    </row>
    <row r="88" spans="1:13" s="52" customFormat="1" x14ac:dyDescent="0.3">
      <c r="A88" s="29" t="str">
        <f>IF(K88&gt;0,COUNT($A$7:A87)+COUNT(DWV!$A$8:$A$300)+COUNT('Large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" s="293"/>
      <c r="C88" s="3" t="s">
        <v>2708</v>
      </c>
      <c r="D88" s="16">
        <v>28869207</v>
      </c>
      <c r="E88" s="5" t="s">
        <v>6947</v>
      </c>
      <c r="F88" s="381">
        <f>IFERROR(INDEX([1]Master!$1:$1048576,MATCH(C88,[1]Master!$B:$B,0),MATCH($H$5,[1]Master!$1:$1,0)),"")</f>
        <v>1</v>
      </c>
      <c r="G88" s="381">
        <f>IFERROR(INDEX([1]Master!$1:$1048576,MATCH(C88,[1]Master!$B:$B,0),MATCH($H$4,[1]Master!$1:$1,0)),"")</f>
        <v>1</v>
      </c>
      <c r="H88" s="6" t="s">
        <v>6153</v>
      </c>
      <c r="I88" s="367">
        <f>IFERROR(INDEX([1]Master!$1:$1048576,MATCH(C88,[1]Master!$B:$B,0),MATCH($G$6,[1]Master!$1:$1,0)),"")</f>
        <v>11113.192598692811</v>
      </c>
      <c r="J88" s="230">
        <f>ROUND(I88*Order_Quote!$L$4,4)</f>
        <v>0</v>
      </c>
      <c r="K88" s="228"/>
      <c r="L88" s="178"/>
      <c r="M88" s="171">
        <f t="shared" si="1"/>
        <v>0</v>
      </c>
    </row>
    <row r="89" spans="1:13" s="52" customFormat="1" x14ac:dyDescent="0.3">
      <c r="A89" s="29" t="str">
        <f>IF(K89&gt;0,COUNT($A$7:A88)+COUNT(DWV!$A$8:$A$300)+COUNT('Large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" s="294"/>
      <c r="C89" s="3" t="s">
        <v>2709</v>
      </c>
      <c r="D89" s="16">
        <v>28869215</v>
      </c>
      <c r="E89" s="5" t="s">
        <v>6948</v>
      </c>
      <c r="F89" s="381">
        <f>IFERROR(INDEX([1]Master!$1:$1048576,MATCH(C89,[1]Master!$B:$B,0),MATCH($H$5,[1]Master!$1:$1,0)),"")</f>
        <v>1</v>
      </c>
      <c r="G89" s="381">
        <f>IFERROR(INDEX([1]Master!$1:$1048576,MATCH(C89,[1]Master!$B:$B,0),MATCH($H$4,[1]Master!$1:$1,0)),"")</f>
        <v>1</v>
      </c>
      <c r="H89" s="6" t="s">
        <v>6153</v>
      </c>
      <c r="I89" s="367">
        <f>IFERROR(INDEX([1]Master!$1:$1048576,MATCH(C89,[1]Master!$B:$B,0),MATCH($G$6,[1]Master!$1:$1,0)),"")</f>
        <v>14224.85120653595</v>
      </c>
      <c r="J89" s="230">
        <f>ROUND(I89*Order_Quote!$L$4,4)</f>
        <v>0</v>
      </c>
      <c r="K89" s="228"/>
      <c r="L89" s="178"/>
      <c r="M89" s="171">
        <f t="shared" si="1"/>
        <v>0</v>
      </c>
    </row>
    <row r="90" spans="1:13" s="52" customFormat="1" x14ac:dyDescent="0.3">
      <c r="A90" s="29" t="str">
        <f>IF(K90&gt;0,COUNT($A$7:A89)+COUNT(DWV!$A$8:$A$300)+COUNT('Large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" s="328" t="s">
        <v>3739</v>
      </c>
      <c r="C90" s="11" t="s">
        <v>2710</v>
      </c>
      <c r="D90" s="17">
        <v>28869304</v>
      </c>
      <c r="E90" s="13" t="s">
        <v>6949</v>
      </c>
      <c r="F90" s="381">
        <f>IFERROR(INDEX([1]Master!$1:$1048576,MATCH(C90,[1]Master!$B:$B,0),MATCH($H$5,[1]Master!$1:$1,0)),"")</f>
        <v>1</v>
      </c>
      <c r="G90" s="381" t="str">
        <f>IFERROR(INDEX([1]Master!$1:$1048576,MATCH(C90,[1]Master!$B:$B,0),MATCH($H$4,[1]Master!$1:$1,0)),"")</f>
        <v>-</v>
      </c>
      <c r="H90" s="6" t="s">
        <v>6153</v>
      </c>
      <c r="I90" s="367">
        <f>IFERROR(INDEX([1]Master!$1:$1048576,MATCH(C90,[1]Master!$B:$B,0),MATCH($G$6,[1]Master!$1:$1,0)),"")</f>
        <v>85.540555555555557</v>
      </c>
      <c r="J90" s="230">
        <f>ROUND(I90*Order_Quote!$L$4,4)</f>
        <v>0</v>
      </c>
      <c r="K90" s="232"/>
      <c r="L90" s="178"/>
      <c r="M90" s="171">
        <f t="shared" si="1"/>
        <v>0</v>
      </c>
    </row>
    <row r="91" spans="1:13" s="52" customFormat="1" x14ac:dyDescent="0.3">
      <c r="A91" s="29" t="str">
        <f>IF(K91&gt;0,COUNT($A$7:A90)+COUNT(DWV!$A$8:$A$300)+COUNT('Large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" s="293"/>
      <c r="C91" s="3" t="s">
        <v>2711</v>
      </c>
      <c r="D91" s="16">
        <v>28869312</v>
      </c>
      <c r="E91" s="5" t="s">
        <v>6950</v>
      </c>
      <c r="F91" s="381">
        <f>IFERROR(INDEX([1]Master!$1:$1048576,MATCH(C91,[1]Master!$B:$B,0),MATCH($H$5,[1]Master!$1:$1,0)),"")</f>
        <v>1</v>
      </c>
      <c r="G91" s="381">
        <f>IFERROR(INDEX([1]Master!$1:$1048576,MATCH(C91,[1]Master!$B:$B,0),MATCH($H$4,[1]Master!$1:$1,0)),"")</f>
        <v>100</v>
      </c>
      <c r="H91" s="6" t="s">
        <v>6153</v>
      </c>
      <c r="I91" s="367">
        <f>IFERROR(INDEX([1]Master!$1:$1048576,MATCH(C91,[1]Master!$B:$B,0),MATCH($G$6,[1]Master!$1:$1,0)),"")</f>
        <v>117.2601111111111</v>
      </c>
      <c r="J91" s="230">
        <f>ROUND(I91*Order_Quote!$L$4,4)</f>
        <v>0</v>
      </c>
      <c r="K91" s="228"/>
      <c r="L91" s="178"/>
      <c r="M91" s="171">
        <f t="shared" si="1"/>
        <v>0</v>
      </c>
    </row>
    <row r="92" spans="1:13" s="52" customFormat="1" x14ac:dyDescent="0.3">
      <c r="A92" s="29" t="str">
        <f>IF(K92&gt;0,COUNT($A$7:A91)+COUNT(DWV!$A$8:$A$300)+COUNT('Large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" s="293"/>
      <c r="C92" s="3" t="s">
        <v>2712</v>
      </c>
      <c r="D92" s="16">
        <v>28869320</v>
      </c>
      <c r="E92" s="5" t="s">
        <v>6951</v>
      </c>
      <c r="F92" s="381">
        <f>IFERROR(INDEX([1]Master!$1:$1048576,MATCH(C92,[1]Master!$B:$B,0),MATCH($H$5,[1]Master!$1:$1,0)),"")</f>
        <v>1</v>
      </c>
      <c r="G92" s="381">
        <f>IFERROR(INDEX([1]Master!$1:$1048576,MATCH(C92,[1]Master!$B:$B,0),MATCH($H$4,[1]Master!$1:$1,0)),"")</f>
        <v>43</v>
      </c>
      <c r="H92" s="6" t="s">
        <v>6153</v>
      </c>
      <c r="I92" s="367">
        <f>IFERROR(INDEX([1]Master!$1:$1048576,MATCH(C92,[1]Master!$B:$B,0),MATCH($G$6,[1]Master!$1:$1,0)),"")</f>
        <v>298.69644444444447</v>
      </c>
      <c r="J92" s="230">
        <f>ROUND(I92*Order_Quote!$L$4,4)</f>
        <v>0</v>
      </c>
      <c r="K92" s="228"/>
      <c r="L92" s="178"/>
      <c r="M92" s="171">
        <f t="shared" si="1"/>
        <v>0</v>
      </c>
    </row>
    <row r="93" spans="1:13" s="52" customFormat="1" x14ac:dyDescent="0.3">
      <c r="A93" s="29" t="str">
        <f>IF(K93&gt;0,COUNT($A$7:A92)+COUNT(DWV!$A$8:$A$300)+COUNT('Large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" s="293"/>
      <c r="C93" s="3" t="s">
        <v>2713</v>
      </c>
      <c r="D93" s="16">
        <v>28869339</v>
      </c>
      <c r="E93" s="5" t="s">
        <v>6952</v>
      </c>
      <c r="F93" s="381">
        <f>IFERROR(INDEX([1]Master!$1:$1048576,MATCH(C93,[1]Master!$B:$B,0),MATCH($H$5,[1]Master!$1:$1,0)),"")</f>
        <v>1</v>
      </c>
      <c r="G93" s="381">
        <f>IFERROR(INDEX([1]Master!$1:$1048576,MATCH(C93,[1]Master!$B:$B,0),MATCH($H$4,[1]Master!$1:$1,0)),"")</f>
        <v>25</v>
      </c>
      <c r="H93" s="6" t="s">
        <v>6153</v>
      </c>
      <c r="I93" s="367">
        <f>IFERROR(INDEX([1]Master!$1:$1048576,MATCH(C93,[1]Master!$B:$B,0),MATCH($G$6,[1]Master!$1:$1,0)),"")</f>
        <v>624.58277777777778</v>
      </c>
      <c r="J93" s="230">
        <f>ROUND(I93*Order_Quote!$L$4,4)</f>
        <v>0</v>
      </c>
      <c r="K93" s="228"/>
      <c r="L93" s="178"/>
      <c r="M93" s="171">
        <f t="shared" si="1"/>
        <v>0</v>
      </c>
    </row>
    <row r="94" spans="1:13" s="52" customFormat="1" x14ac:dyDescent="0.3">
      <c r="A94" s="29" t="str">
        <f>IF(K94&gt;0,COUNT($A$7:A93)+COUNT(DWV!$A$8:$A$300)+COUNT('Large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" s="293"/>
      <c r="C94" s="3" t="s">
        <v>2714</v>
      </c>
      <c r="D94" s="16">
        <v>28869347</v>
      </c>
      <c r="E94" s="5" t="s">
        <v>6953</v>
      </c>
      <c r="F94" s="381">
        <f>IFERROR(INDEX([1]Master!$1:$1048576,MATCH(C94,[1]Master!$B:$B,0),MATCH($H$5,[1]Master!$1:$1,0)),"")</f>
        <v>1</v>
      </c>
      <c r="G94" s="381">
        <f>IFERROR(INDEX([1]Master!$1:$1048576,MATCH(C94,[1]Master!$B:$B,0),MATCH($H$4,[1]Master!$1:$1,0)),"")</f>
        <v>16</v>
      </c>
      <c r="H94" s="6" t="s">
        <v>6153</v>
      </c>
      <c r="I94" s="367">
        <f>IFERROR(INDEX([1]Master!$1:$1048576,MATCH(C94,[1]Master!$B:$B,0),MATCH($G$6,[1]Master!$1:$1,0)),"")</f>
        <v>839.36744444444446</v>
      </c>
      <c r="J94" s="230">
        <f>ROUND(I94*Order_Quote!$L$4,4)</f>
        <v>0</v>
      </c>
      <c r="K94" s="228"/>
      <c r="L94" s="178"/>
      <c r="M94" s="171">
        <f t="shared" si="1"/>
        <v>0</v>
      </c>
    </row>
    <row r="95" spans="1:13" s="52" customFormat="1" x14ac:dyDescent="0.3">
      <c r="A95" s="29" t="str">
        <f>IF(K95&gt;0,COUNT($A$7:A94)+COUNT(DWV!$A$8:$A$300)+COUNT('Large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" s="293"/>
      <c r="C95" s="3" t="s">
        <v>2715</v>
      </c>
      <c r="D95" s="16">
        <v>28869355</v>
      </c>
      <c r="E95" s="5" t="s">
        <v>6954</v>
      </c>
      <c r="F95" s="381">
        <f>IFERROR(INDEX([1]Master!$1:$1048576,MATCH(C95,[1]Master!$B:$B,0),MATCH($H$5,[1]Master!$1:$1,0)),"")</f>
        <v>1</v>
      </c>
      <c r="G95" s="381">
        <f>IFERROR(INDEX([1]Master!$1:$1048576,MATCH(C95,[1]Master!$B:$B,0),MATCH($H$4,[1]Master!$1:$1,0)),"")</f>
        <v>9</v>
      </c>
      <c r="H95" s="6" t="s">
        <v>6153</v>
      </c>
      <c r="I95" s="367">
        <f>IFERROR(INDEX([1]Master!$1:$1048576,MATCH(C95,[1]Master!$B:$B,0),MATCH($G$6,[1]Master!$1:$1,0)),"")</f>
        <v>2004.5855555555554</v>
      </c>
      <c r="J95" s="230">
        <f>ROUND(I95*Order_Quote!$L$4,4)</f>
        <v>0</v>
      </c>
      <c r="K95" s="228"/>
      <c r="L95" s="178"/>
      <c r="M95" s="171">
        <f t="shared" si="1"/>
        <v>0</v>
      </c>
    </row>
    <row r="96" spans="1:13" s="52" customFormat="1" x14ac:dyDescent="0.3">
      <c r="A96" s="29" t="str">
        <f>IF(K96&gt;0,COUNT($A$7:A95)+COUNT(DWV!$A$8:$A$300)+COUNT('Large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" s="293"/>
      <c r="C96" s="3" t="s">
        <v>2716</v>
      </c>
      <c r="D96" s="16">
        <v>28869363</v>
      </c>
      <c r="E96" s="5" t="s">
        <v>6955</v>
      </c>
      <c r="F96" s="381">
        <f>IFERROR(INDEX([1]Master!$1:$1048576,MATCH(C96,[1]Master!$B:$B,0),MATCH($H$5,[1]Master!$1:$1,0)),"")</f>
        <v>1</v>
      </c>
      <c r="G96" s="381">
        <f>IFERROR(INDEX([1]Master!$1:$1048576,MATCH(C96,[1]Master!$B:$B,0),MATCH($H$4,[1]Master!$1:$1,0)),"")</f>
        <v>5</v>
      </c>
      <c r="H96" s="6" t="s">
        <v>6153</v>
      </c>
      <c r="I96" s="367">
        <f>IFERROR(INDEX([1]Master!$1:$1048576,MATCH(C96,[1]Master!$B:$B,0),MATCH($G$6,[1]Master!$1:$1,0)),"")</f>
        <v>3264.7958888888893</v>
      </c>
      <c r="J96" s="230">
        <f>ROUND(I96*Order_Quote!$L$4,4)</f>
        <v>0</v>
      </c>
      <c r="K96" s="228"/>
      <c r="L96" s="178"/>
      <c r="M96" s="171">
        <f t="shared" si="1"/>
        <v>0</v>
      </c>
    </row>
    <row r="97" spans="1:13" s="52" customFormat="1" x14ac:dyDescent="0.3">
      <c r="A97" s="29" t="str">
        <f>IF(K97&gt;0,COUNT($A$7:A96)+COUNT(DWV!$A$8:$A$300)+COUNT('Large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" s="293"/>
      <c r="C97" s="3" t="s">
        <v>2717</v>
      </c>
      <c r="D97" s="16">
        <v>28869371</v>
      </c>
      <c r="E97" s="5" t="s">
        <v>6956</v>
      </c>
      <c r="F97" s="381">
        <f>IFERROR(INDEX([1]Master!$1:$1048576,MATCH(C97,[1]Master!$B:$B,0),MATCH($H$5,[1]Master!$1:$1,0)),"")</f>
        <v>1</v>
      </c>
      <c r="G97" s="381">
        <f>IFERROR(INDEX([1]Master!$1:$1048576,MATCH(C97,[1]Master!$B:$B,0),MATCH($H$4,[1]Master!$1:$1,0)),"")</f>
        <v>3</v>
      </c>
      <c r="H97" s="6" t="s">
        <v>6153</v>
      </c>
      <c r="I97" s="367">
        <f>IFERROR(INDEX([1]Master!$1:$1048576,MATCH(C97,[1]Master!$B:$B,0),MATCH($G$6,[1]Master!$1:$1,0)),"")</f>
        <v>4995.83</v>
      </c>
      <c r="J97" s="230">
        <f>ROUND(I97*Order_Quote!$L$4,4)</f>
        <v>0</v>
      </c>
      <c r="K97" s="228"/>
      <c r="L97" s="178"/>
      <c r="M97" s="171">
        <f t="shared" si="1"/>
        <v>0</v>
      </c>
    </row>
    <row r="98" spans="1:13" s="52" customFormat="1" x14ac:dyDescent="0.3">
      <c r="A98" s="29" t="str">
        <f>IF(K98&gt;0,COUNT($A$7:A97)+COUNT(DWV!$A$8:$A$300)+COUNT('Large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" s="293"/>
      <c r="C98" s="3" t="s">
        <v>2718</v>
      </c>
      <c r="D98" s="16">
        <v>28869380</v>
      </c>
      <c r="E98" s="5" t="s">
        <v>6957</v>
      </c>
      <c r="F98" s="381">
        <f>IFERROR(INDEX([1]Master!$1:$1048576,MATCH(C98,[1]Master!$B:$B,0),MATCH($H$5,[1]Master!$1:$1,0)),"")</f>
        <v>1</v>
      </c>
      <c r="G98" s="381">
        <f>IFERROR(INDEX([1]Master!$1:$1048576,MATCH(C98,[1]Master!$B:$B,0),MATCH($H$4,[1]Master!$1:$1,0)),"")</f>
        <v>2</v>
      </c>
      <c r="H98" s="6" t="s">
        <v>6153</v>
      </c>
      <c r="I98" s="367">
        <f>IFERROR(INDEX([1]Master!$1:$1048576,MATCH(C98,[1]Master!$B:$B,0),MATCH($G$6,[1]Master!$1:$1,0)),"")</f>
        <v>7193.3127777777772</v>
      </c>
      <c r="J98" s="230">
        <f>ROUND(I98*Order_Quote!$L$4,4)</f>
        <v>0</v>
      </c>
      <c r="K98" s="228"/>
      <c r="L98" s="178"/>
      <c r="M98" s="171">
        <f t="shared" si="1"/>
        <v>0</v>
      </c>
    </row>
    <row r="99" spans="1:13" s="52" customFormat="1" x14ac:dyDescent="0.3">
      <c r="A99" s="29" t="str">
        <f>IF(K99&gt;0,COUNT($A$7:A98)+COUNT(DWV!$A$8:$A$300)+COUNT('Large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" s="293"/>
      <c r="C99" s="3" t="s">
        <v>2719</v>
      </c>
      <c r="D99" s="16">
        <v>28869398</v>
      </c>
      <c r="E99" s="5" t="s">
        <v>6958</v>
      </c>
      <c r="F99" s="381">
        <f>IFERROR(INDEX([1]Master!$1:$1048576,MATCH(C99,[1]Master!$B:$B,0),MATCH($H$5,[1]Master!$1:$1,0)),"")</f>
        <v>1</v>
      </c>
      <c r="G99" s="381">
        <f>IFERROR(INDEX([1]Master!$1:$1048576,MATCH(C99,[1]Master!$B:$B,0),MATCH($H$4,[1]Master!$1:$1,0)),"")</f>
        <v>2</v>
      </c>
      <c r="H99" s="6" t="s">
        <v>6153</v>
      </c>
      <c r="I99" s="367">
        <f>IFERROR(INDEX([1]Master!$1:$1048576,MATCH(C99,[1]Master!$B:$B,0),MATCH($G$6,[1]Master!$1:$1,0)),"")</f>
        <v>8648.4548718954247</v>
      </c>
      <c r="J99" s="230">
        <f>ROUND(I99*Order_Quote!$L$4,4)</f>
        <v>0</v>
      </c>
      <c r="K99" s="228"/>
      <c r="L99" s="178"/>
      <c r="M99" s="171">
        <f t="shared" si="1"/>
        <v>0</v>
      </c>
    </row>
    <row r="100" spans="1:13" s="52" customFormat="1" x14ac:dyDescent="0.3">
      <c r="A100" s="29" t="str">
        <f>IF(K100&gt;0,COUNT($A$7:A99)+COUNT(DWV!$A$8:$A$300)+COUNT('Large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" s="293"/>
      <c r="C100" s="3" t="s">
        <v>2720</v>
      </c>
      <c r="D100" s="16">
        <v>28869401</v>
      </c>
      <c r="E100" s="5" t="s">
        <v>6959</v>
      </c>
      <c r="F100" s="381">
        <f>IFERROR(INDEX([1]Master!$1:$1048576,MATCH(C100,[1]Master!$B:$B,0),MATCH($H$5,[1]Master!$1:$1,0)),"")</f>
        <v>1</v>
      </c>
      <c r="G100" s="381">
        <f>IFERROR(INDEX([1]Master!$1:$1048576,MATCH(C100,[1]Master!$B:$B,0),MATCH($H$4,[1]Master!$1:$1,0)),"")</f>
        <v>1</v>
      </c>
      <c r="H100" s="6" t="s">
        <v>6153</v>
      </c>
      <c r="I100" s="367">
        <f>IFERROR(INDEX([1]Master!$1:$1048576,MATCH(C100,[1]Master!$B:$B,0),MATCH($G$6,[1]Master!$1:$1,0)),"")</f>
        <v>13891.408435294115</v>
      </c>
      <c r="J100" s="230">
        <f>ROUND(I100*Order_Quote!$L$4,4)</f>
        <v>0</v>
      </c>
      <c r="K100" s="228"/>
      <c r="L100" s="178"/>
      <c r="M100" s="171">
        <f t="shared" si="1"/>
        <v>0</v>
      </c>
    </row>
    <row r="101" spans="1:13" s="52" customFormat="1" x14ac:dyDescent="0.3">
      <c r="A101" s="29" t="str">
        <f>IF(K101&gt;0,COUNT($A$7:A100)+COUNT(DWV!$A$8:$A$300)+COUNT('Large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" s="294"/>
      <c r="C101" s="3" t="s">
        <v>2721</v>
      </c>
      <c r="D101" s="16">
        <v>28869410</v>
      </c>
      <c r="E101" s="5" t="s">
        <v>6960</v>
      </c>
      <c r="F101" s="381">
        <f>IFERROR(INDEX([1]Master!$1:$1048576,MATCH(C101,[1]Master!$B:$B,0),MATCH($H$5,[1]Master!$1:$1,0)),"")</f>
        <v>1</v>
      </c>
      <c r="G101" s="381">
        <f>IFERROR(INDEX([1]Master!$1:$1048576,MATCH(C101,[1]Master!$B:$B,0),MATCH($H$4,[1]Master!$1:$1,0)),"")</f>
        <v>1</v>
      </c>
      <c r="H101" s="6" t="s">
        <v>6153</v>
      </c>
      <c r="I101" s="367">
        <f>IFERROR(INDEX([1]Master!$1:$1048576,MATCH(C101,[1]Master!$B:$B,0),MATCH($G$6,[1]Master!$1:$1,0)),"")</f>
        <v>17364.256802614378</v>
      </c>
      <c r="J101" s="230">
        <f>ROUND(I101*Order_Quote!$L$4,4)</f>
        <v>0</v>
      </c>
      <c r="K101" s="228"/>
      <c r="L101" s="178"/>
      <c r="M101" s="171">
        <f t="shared" si="1"/>
        <v>0</v>
      </c>
    </row>
    <row r="102" spans="1:13" s="52" customFormat="1" x14ac:dyDescent="0.3">
      <c r="A102" s="29" t="str">
        <f>IF(K102&gt;0,COUNT($A$7:A101)+COUNT(DWV!$A$8:$A$300)+COUNT('Large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" s="317" t="s">
        <v>3739</v>
      </c>
      <c r="C102" s="11" t="s">
        <v>2174</v>
      </c>
      <c r="D102" s="17">
        <v>28867930</v>
      </c>
      <c r="E102" s="13" t="s">
        <v>6961</v>
      </c>
      <c r="F102" s="381">
        <f>IFERROR(INDEX([1]Master!$1:$1048576,MATCH(C102,[1]Master!$B:$B,0),MATCH($H$5,[1]Master!$1:$1,0)),"")</f>
        <v>1</v>
      </c>
      <c r="G102" s="381">
        <f>IFERROR(INDEX([1]Master!$1:$1048576,MATCH(C102,[1]Master!$B:$B,0),MATCH($H$4,[1]Master!$1:$1,0)),"")</f>
        <v>20</v>
      </c>
      <c r="H102" s="6" t="s">
        <v>6153</v>
      </c>
      <c r="I102" s="367">
        <f>IFERROR(INDEX([1]Master!$1:$1048576,MATCH(C102,[1]Master!$B:$B,0),MATCH($G$6,[1]Master!$1:$1,0)),"")</f>
        <v>288.99511111111116</v>
      </c>
      <c r="J102" s="230">
        <f>ROUND(I102*Order_Quote!$L$4,4)</f>
        <v>0</v>
      </c>
      <c r="K102" s="232"/>
      <c r="L102" s="178"/>
      <c r="M102" s="171">
        <f t="shared" si="1"/>
        <v>0</v>
      </c>
    </row>
    <row r="103" spans="1:13" s="52" customFormat="1" x14ac:dyDescent="0.3">
      <c r="A103" s="29" t="str">
        <f>IF(K103&gt;0,COUNT($A$7:A102)+COUNT(DWV!$A$8:$A$300)+COUNT('Large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" s="293"/>
      <c r="C103" s="3" t="s">
        <v>2268</v>
      </c>
      <c r="D103" s="16">
        <v>28867948</v>
      </c>
      <c r="E103" s="5" t="s">
        <v>6962</v>
      </c>
      <c r="F103" s="381">
        <f>IFERROR(INDEX([1]Master!$1:$1048576,MATCH(C103,[1]Master!$B:$B,0),MATCH($H$5,[1]Master!$1:$1,0)),"")</f>
        <v>1</v>
      </c>
      <c r="G103" s="381">
        <f>IFERROR(INDEX([1]Master!$1:$1048576,MATCH(C103,[1]Master!$B:$B,0),MATCH($H$4,[1]Master!$1:$1,0)),"")</f>
        <v>12</v>
      </c>
      <c r="H103" s="6" t="s">
        <v>6153</v>
      </c>
      <c r="I103" s="367">
        <f>IFERROR(INDEX([1]Master!$1:$1048576,MATCH(C103,[1]Master!$B:$B,0),MATCH($G$6,[1]Master!$1:$1,0)),"")</f>
        <v>884.67600000000004</v>
      </c>
      <c r="J103" s="230">
        <f>ROUND(I103*Order_Quote!$L$4,4)</f>
        <v>0</v>
      </c>
      <c r="K103" s="228"/>
      <c r="L103" s="178"/>
      <c r="M103" s="171">
        <f t="shared" si="1"/>
        <v>0</v>
      </c>
    </row>
    <row r="104" spans="1:13" s="52" customFormat="1" x14ac:dyDescent="0.3">
      <c r="A104" s="29" t="str">
        <f>IF(K104&gt;0,COUNT($A$7:A103)+COUNT(DWV!$A$8:$A$300)+COUNT('Large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" s="293"/>
      <c r="C104" s="3" t="s">
        <v>3731</v>
      </c>
      <c r="D104" s="4">
        <v>28867956</v>
      </c>
      <c r="E104" s="5" t="s">
        <v>6963</v>
      </c>
      <c r="F104" s="381">
        <f>IFERROR(INDEX([1]Master!$1:$1048576,MATCH(C104,[1]Master!$B:$B,0),MATCH($H$5,[1]Master!$1:$1,0)),"")</f>
        <v>1</v>
      </c>
      <c r="G104" s="381">
        <f>IFERROR(INDEX([1]Master!$1:$1048576,MATCH(C104,[1]Master!$B:$B,0),MATCH($H$4,[1]Master!$1:$1,0)),"")</f>
        <v>6</v>
      </c>
      <c r="H104" s="6" t="s">
        <v>6153</v>
      </c>
      <c r="I104" s="367">
        <f>IFERROR(INDEX([1]Master!$1:$1048576,MATCH(C104,[1]Master!$B:$B,0),MATCH($G$6,[1]Master!$1:$1,0)),"")</f>
        <v>1775.8195555555558</v>
      </c>
      <c r="J104" s="230">
        <f>ROUND(I104*Order_Quote!$L$4,4)</f>
        <v>0</v>
      </c>
      <c r="K104" s="228"/>
      <c r="L104" s="178"/>
      <c r="M104" s="171">
        <f t="shared" si="1"/>
        <v>0</v>
      </c>
    </row>
    <row r="105" spans="1:13" s="52" customFormat="1" x14ac:dyDescent="0.3">
      <c r="A105" s="29" t="str">
        <f>IF(K105&gt;0,COUNT($A$7:A104)+COUNT(DWV!$A$8:$A$300)+COUNT('Large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" s="293"/>
      <c r="C105" s="3" t="s">
        <v>2269</v>
      </c>
      <c r="D105" s="16">
        <v>28867964</v>
      </c>
      <c r="E105" s="5" t="s">
        <v>6964</v>
      </c>
      <c r="F105" s="381">
        <f>IFERROR(INDEX([1]Master!$1:$1048576,MATCH(C105,[1]Master!$B:$B,0),MATCH($H$5,[1]Master!$1:$1,0)),"")</f>
        <v>1</v>
      </c>
      <c r="G105" s="381">
        <f>IFERROR(INDEX([1]Master!$1:$1048576,MATCH(C105,[1]Master!$B:$B,0),MATCH($H$4,[1]Master!$1:$1,0)),"")</f>
        <v>3</v>
      </c>
      <c r="H105" s="6" t="s">
        <v>6153</v>
      </c>
      <c r="I105" s="367">
        <f>IFERROR(INDEX([1]Master!$1:$1048576,MATCH(C105,[1]Master!$B:$B,0),MATCH($G$6,[1]Master!$1:$1,0)),"")</f>
        <v>3167.1524444444449</v>
      </c>
      <c r="J105" s="230">
        <f>ROUND(I105*Order_Quote!$L$4,4)</f>
        <v>0</v>
      </c>
      <c r="K105" s="228"/>
      <c r="L105" s="178"/>
      <c r="M105" s="171">
        <f t="shared" si="1"/>
        <v>0</v>
      </c>
    </row>
    <row r="106" spans="1:13" s="52" customFormat="1" x14ac:dyDescent="0.3">
      <c r="A106" s="29" t="str">
        <f>IF(K106&gt;0,COUNT($A$7:A105)+COUNT(DWV!$A$8:$A$300)+COUNT('Large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" s="293"/>
      <c r="C106" s="3" t="s">
        <v>2270</v>
      </c>
      <c r="D106" s="16">
        <v>28867972</v>
      </c>
      <c r="E106" s="5" t="s">
        <v>6965</v>
      </c>
      <c r="F106" s="381">
        <f>IFERROR(INDEX([1]Master!$1:$1048576,MATCH(C106,[1]Master!$B:$B,0),MATCH($H$5,[1]Master!$1:$1,0)),"")</f>
        <v>1</v>
      </c>
      <c r="G106" s="381">
        <f>IFERROR(INDEX([1]Master!$1:$1048576,MATCH(C106,[1]Master!$B:$B,0),MATCH($H$4,[1]Master!$1:$1,0)),"")</f>
        <v>3</v>
      </c>
      <c r="H106" s="6" t="s">
        <v>6153</v>
      </c>
      <c r="I106" s="367">
        <f>IFERROR(INDEX([1]Master!$1:$1048576,MATCH(C106,[1]Master!$B:$B,0),MATCH($G$6,[1]Master!$1:$1,0)),"")</f>
        <v>5784.1584444444452</v>
      </c>
      <c r="J106" s="230">
        <f>ROUND(I106*Order_Quote!$L$4,4)</f>
        <v>0</v>
      </c>
      <c r="K106" s="228"/>
      <c r="L106" s="178"/>
      <c r="M106" s="171">
        <f t="shared" si="1"/>
        <v>0</v>
      </c>
    </row>
    <row r="107" spans="1:13" s="52" customFormat="1" x14ac:dyDescent="0.3">
      <c r="A107" s="29" t="str">
        <f>IF(K107&gt;0,COUNT($A$7:A106)+COUNT(DWV!$A$8:$A$300)+COUNT('Large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" s="293"/>
      <c r="C107" s="3" t="s">
        <v>2271</v>
      </c>
      <c r="D107" s="16">
        <v>28867980</v>
      </c>
      <c r="E107" s="5" t="s">
        <v>6966</v>
      </c>
      <c r="F107" s="381">
        <f>IFERROR(INDEX([1]Master!$1:$1048576,MATCH(C107,[1]Master!$B:$B,0),MATCH($H$5,[1]Master!$1:$1,0)),"")</f>
        <v>1</v>
      </c>
      <c r="G107" s="381">
        <f>IFERROR(INDEX([1]Master!$1:$1048576,MATCH(C107,[1]Master!$B:$B,0),MATCH($H$4,[1]Master!$1:$1,0)),"")</f>
        <v>2</v>
      </c>
      <c r="H107" s="6" t="s">
        <v>6153</v>
      </c>
      <c r="I107" s="367">
        <f>IFERROR(INDEX([1]Master!$1:$1048576,MATCH(C107,[1]Master!$B:$B,0),MATCH($G$6,[1]Master!$1:$1,0)),"")</f>
        <v>7896.7664444444454</v>
      </c>
      <c r="J107" s="230">
        <f>ROUND(I107*Order_Quote!$L$4,4)</f>
        <v>0</v>
      </c>
      <c r="K107" s="228"/>
      <c r="L107" s="178"/>
      <c r="M107" s="171">
        <f t="shared" si="1"/>
        <v>0</v>
      </c>
    </row>
    <row r="108" spans="1:13" s="52" customFormat="1" x14ac:dyDescent="0.3">
      <c r="A108" s="29" t="str">
        <f>IF(K108&gt;0,COUNT($A$7:A107)+COUNT(DWV!$A$8:$A$300)+COUNT('Large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" s="293"/>
      <c r="C108" s="3" t="s">
        <v>2272</v>
      </c>
      <c r="D108" s="16">
        <v>28867998</v>
      </c>
      <c r="E108" s="5" t="s">
        <v>6967</v>
      </c>
      <c r="F108" s="381">
        <f>IFERROR(INDEX([1]Master!$1:$1048576,MATCH(C108,[1]Master!$B:$B,0),MATCH($H$5,[1]Master!$1:$1,0)),"")</f>
        <v>1</v>
      </c>
      <c r="G108" s="381">
        <f>IFERROR(INDEX([1]Master!$1:$1048576,MATCH(C108,[1]Master!$B:$B,0),MATCH($H$4,[1]Master!$1:$1,0)),"")</f>
        <v>1</v>
      </c>
      <c r="H108" s="6" t="s">
        <v>6153</v>
      </c>
      <c r="I108" s="367">
        <f>IFERROR(INDEX([1]Master!$1:$1048576,MATCH(C108,[1]Master!$B:$B,0),MATCH($G$6,[1]Master!$1:$1,0)),"")</f>
        <v>8648.0058915032696</v>
      </c>
      <c r="J108" s="230">
        <f>ROUND(I108*Order_Quote!$L$4,4)</f>
        <v>0</v>
      </c>
      <c r="K108" s="228"/>
      <c r="L108" s="178"/>
      <c r="M108" s="171">
        <f t="shared" si="1"/>
        <v>0</v>
      </c>
    </row>
    <row r="109" spans="1:13" s="52" customFormat="1" x14ac:dyDescent="0.3">
      <c r="A109" s="29" t="str">
        <f>IF(K109&gt;0,COUNT($A$7:A108)+COUNT(DWV!$A$8:$A$300)+COUNT('Large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" s="293"/>
      <c r="C109" s="3" t="s">
        <v>2273</v>
      </c>
      <c r="D109" s="16">
        <v>28868006</v>
      </c>
      <c r="E109" s="5" t="s">
        <v>6968</v>
      </c>
      <c r="F109" s="381">
        <f>IFERROR(INDEX([1]Master!$1:$1048576,MATCH(C109,[1]Master!$B:$B,0),MATCH($H$5,[1]Master!$1:$1,0)),"")</f>
        <v>1</v>
      </c>
      <c r="G109" s="381">
        <f>IFERROR(INDEX([1]Master!$1:$1048576,MATCH(C109,[1]Master!$B:$B,0),MATCH($H$4,[1]Master!$1:$1,0)),"")</f>
        <v>1</v>
      </c>
      <c r="H109" s="6" t="s">
        <v>6153</v>
      </c>
      <c r="I109" s="367">
        <f>IFERROR(INDEX([1]Master!$1:$1048576,MATCH(C109,[1]Master!$B:$B,0),MATCH($G$6,[1]Master!$1:$1,0)),"")</f>
        <v>11113.192598692811</v>
      </c>
      <c r="J109" s="230">
        <f>ROUND(I109*Order_Quote!$L$4,4)</f>
        <v>0</v>
      </c>
      <c r="K109" s="228"/>
      <c r="L109" s="178"/>
      <c r="M109" s="171">
        <f t="shared" si="1"/>
        <v>0</v>
      </c>
    </row>
    <row r="110" spans="1:13" s="52" customFormat="1" x14ac:dyDescent="0.3">
      <c r="A110" s="29" t="str">
        <f>IF(K110&gt;0,COUNT($A$7:A109)+COUNT(DWV!$A$8:$A$300)+COUNT('Large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" s="294"/>
      <c r="C110" s="3" t="s">
        <v>2274</v>
      </c>
      <c r="D110" s="16">
        <v>28868014</v>
      </c>
      <c r="E110" s="5" t="s">
        <v>6969</v>
      </c>
      <c r="F110" s="381">
        <f>IFERROR(INDEX([1]Master!$1:$1048576,MATCH(C110,[1]Master!$B:$B,0),MATCH($H$5,[1]Master!$1:$1,0)),"")</f>
        <v>1</v>
      </c>
      <c r="G110" s="381">
        <f>IFERROR(INDEX([1]Master!$1:$1048576,MATCH(C110,[1]Master!$B:$B,0),MATCH($H$4,[1]Master!$1:$1,0)),"")</f>
        <v>1</v>
      </c>
      <c r="H110" s="6" t="s">
        <v>6153</v>
      </c>
      <c r="I110" s="367">
        <f>IFERROR(INDEX([1]Master!$1:$1048576,MATCH(C110,[1]Master!$B:$B,0),MATCH($G$6,[1]Master!$1:$1,0)),"")</f>
        <v>14224.85120653595</v>
      </c>
      <c r="J110" s="230">
        <f>ROUND(I110*Order_Quote!$L$4,4)</f>
        <v>0</v>
      </c>
      <c r="K110" s="228"/>
      <c r="L110" s="178"/>
      <c r="M110" s="171">
        <f t="shared" si="1"/>
        <v>0</v>
      </c>
    </row>
    <row r="111" spans="1:13" s="52" customFormat="1" x14ac:dyDescent="0.3">
      <c r="A111" s="29" t="str">
        <f>IF(K111&gt;0,COUNT($A$7:A110)+COUNT(DWV!$A$8:$A$300)+COUNT('Large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" s="317" t="s">
        <v>3739</v>
      </c>
      <c r="C111" s="11" t="s">
        <v>2330</v>
      </c>
      <c r="D111" s="17">
        <v>28868111</v>
      </c>
      <c r="E111" s="13" t="s">
        <v>6970</v>
      </c>
      <c r="F111" s="381">
        <f>IFERROR(INDEX([1]Master!$1:$1048576,MATCH(C111,[1]Master!$B:$B,0),MATCH($H$5,[1]Master!$1:$1,0)),"")</f>
        <v>1</v>
      </c>
      <c r="G111" s="381">
        <f>IFERROR(INDEX([1]Master!$1:$1048576,MATCH(C111,[1]Master!$B:$B,0),MATCH($H$4,[1]Master!$1:$1,0)),"")</f>
        <v>21</v>
      </c>
      <c r="H111" s="6" t="s">
        <v>6153</v>
      </c>
      <c r="I111" s="367">
        <f>IFERROR(INDEX([1]Master!$1:$1048576,MATCH(C111,[1]Master!$B:$B,0),MATCH($G$6,[1]Master!$1:$1,0)),"")</f>
        <v>569.54911111111107</v>
      </c>
      <c r="J111" s="230">
        <f>ROUND(I111*Order_Quote!$L$4,4)</f>
        <v>0</v>
      </c>
      <c r="K111" s="232"/>
      <c r="L111" s="178"/>
      <c r="M111" s="171">
        <f t="shared" si="1"/>
        <v>0</v>
      </c>
    </row>
    <row r="112" spans="1:13" s="52" customFormat="1" x14ac:dyDescent="0.3">
      <c r="A112" s="29" t="str">
        <f>IF(K112&gt;0,COUNT($A$7:A111)+COUNT(DWV!$A$8:$A$300)+COUNT('Large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" s="293"/>
      <c r="C112" s="3" t="s">
        <v>2331</v>
      </c>
      <c r="D112" s="16">
        <v>28868120</v>
      </c>
      <c r="E112" s="5" t="s">
        <v>6971</v>
      </c>
      <c r="F112" s="381">
        <f>IFERROR(INDEX([1]Master!$1:$1048576,MATCH(C112,[1]Master!$B:$B,0),MATCH($H$5,[1]Master!$1:$1,0)),"")</f>
        <v>1</v>
      </c>
      <c r="G112" s="381">
        <f>IFERROR(INDEX([1]Master!$1:$1048576,MATCH(C112,[1]Master!$B:$B,0),MATCH($H$4,[1]Master!$1:$1,0)),"")</f>
        <v>12</v>
      </c>
      <c r="H112" s="6" t="s">
        <v>6153</v>
      </c>
      <c r="I112" s="367">
        <f>IFERROR(INDEX([1]Master!$1:$1048576,MATCH(C112,[1]Master!$B:$B,0),MATCH($G$6,[1]Master!$1:$1,0)),"")</f>
        <v>884.67600000000004</v>
      </c>
      <c r="J112" s="230">
        <f>ROUND(I112*Order_Quote!$L$4,4)</f>
        <v>0</v>
      </c>
      <c r="K112" s="228"/>
      <c r="L112" s="178"/>
      <c r="M112" s="171">
        <f t="shared" si="1"/>
        <v>0</v>
      </c>
    </row>
    <row r="113" spans="1:13" s="52" customFormat="1" x14ac:dyDescent="0.3">
      <c r="A113" s="29" t="str">
        <f>IF(K113&gt;0,COUNT($A$7:A112)+COUNT(DWV!$A$8:$A$300)+COUNT('Large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" s="293"/>
      <c r="C113" s="3" t="s">
        <v>2332</v>
      </c>
      <c r="D113" s="16">
        <v>28868138</v>
      </c>
      <c r="E113" s="5" t="s">
        <v>6972</v>
      </c>
      <c r="F113" s="381">
        <f>IFERROR(INDEX([1]Master!$1:$1048576,MATCH(C113,[1]Master!$B:$B,0),MATCH($H$5,[1]Master!$1:$1,0)),"")</f>
        <v>1</v>
      </c>
      <c r="G113" s="381">
        <f>IFERROR(INDEX([1]Master!$1:$1048576,MATCH(C113,[1]Master!$B:$B,0),MATCH($H$4,[1]Master!$1:$1,0)),"")</f>
        <v>7</v>
      </c>
      <c r="H113" s="6" t="s">
        <v>6153</v>
      </c>
      <c r="I113" s="367">
        <f>IFERROR(INDEX([1]Master!$1:$1048576,MATCH(C113,[1]Master!$B:$B,0),MATCH($G$6,[1]Master!$1:$1,0)),"")</f>
        <v>1775.8195555555558</v>
      </c>
      <c r="J113" s="230">
        <f>ROUND(I113*Order_Quote!$L$4,4)</f>
        <v>0</v>
      </c>
      <c r="K113" s="228"/>
      <c r="L113" s="178"/>
      <c r="M113" s="171">
        <f t="shared" si="1"/>
        <v>0</v>
      </c>
    </row>
    <row r="114" spans="1:13" s="52" customFormat="1" x14ac:dyDescent="0.3">
      <c r="A114" s="29" t="str">
        <f>IF(K114&gt;0,COUNT($A$7:A113)+COUNT(DWV!$A$8:$A$300)+COUNT('Large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" s="293"/>
      <c r="C114" s="3" t="s">
        <v>2333</v>
      </c>
      <c r="D114" s="16">
        <v>28868146</v>
      </c>
      <c r="E114" s="5" t="s">
        <v>6973</v>
      </c>
      <c r="F114" s="381">
        <f>IFERROR(INDEX([1]Master!$1:$1048576,MATCH(C114,[1]Master!$B:$B,0),MATCH($H$5,[1]Master!$1:$1,0)),"")</f>
        <v>1</v>
      </c>
      <c r="G114" s="381">
        <f>IFERROR(INDEX([1]Master!$1:$1048576,MATCH(C114,[1]Master!$B:$B,0),MATCH($H$4,[1]Master!$1:$1,0)),"")</f>
        <v>3</v>
      </c>
      <c r="H114" s="6" t="s">
        <v>6153</v>
      </c>
      <c r="I114" s="367">
        <f>IFERROR(INDEX([1]Master!$1:$1048576,MATCH(C114,[1]Master!$B:$B,0),MATCH($G$6,[1]Master!$1:$1,0)),"")</f>
        <v>2609.9558888888891</v>
      </c>
      <c r="J114" s="230">
        <f>ROUND(I114*Order_Quote!$L$4,4)</f>
        <v>0</v>
      </c>
      <c r="K114" s="228"/>
      <c r="L114" s="178"/>
      <c r="M114" s="171">
        <f t="shared" si="1"/>
        <v>0</v>
      </c>
    </row>
    <row r="115" spans="1:13" s="52" customFormat="1" x14ac:dyDescent="0.3">
      <c r="A115" s="29" t="str">
        <f>IF(K115&gt;0,COUNT($A$7:A114)+COUNT(DWV!$A$8:$A$300)+COUNT('Large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" s="293"/>
      <c r="C115" s="3" t="s">
        <v>2334</v>
      </c>
      <c r="D115" s="16">
        <v>28868154</v>
      </c>
      <c r="E115" s="5" t="s">
        <v>6974</v>
      </c>
      <c r="F115" s="381">
        <f>IFERROR(INDEX([1]Master!$1:$1048576,MATCH(C115,[1]Master!$B:$B,0),MATCH($H$5,[1]Master!$1:$1,0)),"")</f>
        <v>1</v>
      </c>
      <c r="G115" s="381">
        <f>IFERROR(INDEX([1]Master!$1:$1048576,MATCH(C115,[1]Master!$B:$B,0),MATCH($H$4,[1]Master!$1:$1,0)),"")</f>
        <v>3</v>
      </c>
      <c r="H115" s="6" t="s">
        <v>6153</v>
      </c>
      <c r="I115" s="367">
        <f>IFERROR(INDEX([1]Master!$1:$1048576,MATCH(C115,[1]Master!$B:$B,0),MATCH($G$6,[1]Master!$1:$1,0)),"")</f>
        <v>5784.1584444444452</v>
      </c>
      <c r="J115" s="230">
        <f>ROUND(I115*Order_Quote!$L$4,4)</f>
        <v>0</v>
      </c>
      <c r="K115" s="228"/>
      <c r="L115" s="178"/>
      <c r="M115" s="171">
        <f t="shared" si="1"/>
        <v>0</v>
      </c>
    </row>
    <row r="116" spans="1:13" s="52" customFormat="1" x14ac:dyDescent="0.3">
      <c r="A116" s="29" t="str">
        <f>IF(K116&gt;0,COUNT($A$7:A115)+COUNT(DWV!$A$8:$A$300)+COUNT('Large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" s="293"/>
      <c r="C116" s="3" t="s">
        <v>2353</v>
      </c>
      <c r="D116" s="16">
        <v>28868162</v>
      </c>
      <c r="E116" s="5" t="s">
        <v>6975</v>
      </c>
      <c r="F116" s="381">
        <f>IFERROR(INDEX([1]Master!$1:$1048576,MATCH(C116,[1]Master!$B:$B,0),MATCH($H$5,[1]Master!$1:$1,0)),"")</f>
        <v>1</v>
      </c>
      <c r="G116" s="381">
        <f>IFERROR(INDEX([1]Master!$1:$1048576,MATCH(C116,[1]Master!$B:$B,0),MATCH($H$4,[1]Master!$1:$1,0)),"")</f>
        <v>2</v>
      </c>
      <c r="H116" s="6" t="s">
        <v>6153</v>
      </c>
      <c r="I116" s="367">
        <f>IFERROR(INDEX([1]Master!$1:$1048576,MATCH(C116,[1]Master!$B:$B,0),MATCH($G$6,[1]Master!$1:$1,0)),"")</f>
        <v>7896.7664444444454</v>
      </c>
      <c r="J116" s="230">
        <f>ROUND(I116*Order_Quote!$L$4,4)</f>
        <v>0</v>
      </c>
      <c r="K116" s="228"/>
      <c r="L116" s="178"/>
      <c r="M116" s="171">
        <f t="shared" si="1"/>
        <v>0</v>
      </c>
    </row>
    <row r="117" spans="1:13" s="52" customFormat="1" x14ac:dyDescent="0.3">
      <c r="A117" s="29" t="str">
        <f>IF(K117&gt;0,COUNT($A$7:A116)+COUNT(DWV!$A$8:$A$300)+COUNT('Large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" s="293"/>
      <c r="C117" s="3" t="s">
        <v>2354</v>
      </c>
      <c r="D117" s="16">
        <v>28868170</v>
      </c>
      <c r="E117" s="5" t="s">
        <v>6976</v>
      </c>
      <c r="F117" s="381">
        <f>IFERROR(INDEX([1]Master!$1:$1048576,MATCH(C117,[1]Master!$B:$B,0),MATCH($H$5,[1]Master!$1:$1,0)),"")</f>
        <v>1</v>
      </c>
      <c r="G117" s="381">
        <f>IFERROR(INDEX([1]Master!$1:$1048576,MATCH(C117,[1]Master!$B:$B,0),MATCH($H$4,[1]Master!$1:$1,0)),"")</f>
        <v>1</v>
      </c>
      <c r="H117" s="6" t="s">
        <v>6153</v>
      </c>
      <c r="I117" s="367">
        <f>IFERROR(INDEX([1]Master!$1:$1048576,MATCH(C117,[1]Master!$B:$B,0),MATCH($G$6,[1]Master!$1:$1,0)),"")</f>
        <v>8648.1106535947729</v>
      </c>
      <c r="J117" s="230">
        <f>ROUND(I117*Order_Quote!$L$4,4)</f>
        <v>0</v>
      </c>
      <c r="K117" s="228"/>
      <c r="L117" s="178"/>
      <c r="M117" s="171">
        <f t="shared" si="1"/>
        <v>0</v>
      </c>
    </row>
    <row r="118" spans="1:13" s="52" customFormat="1" x14ac:dyDescent="0.3">
      <c r="A118" s="29" t="str">
        <f>IF(K118&gt;0,COUNT($A$7:A117)+COUNT(DWV!$A$8:$A$300)+COUNT('Large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" s="293"/>
      <c r="C118" s="3" t="s">
        <v>2372</v>
      </c>
      <c r="D118" s="16">
        <v>28868189</v>
      </c>
      <c r="E118" s="5" t="s">
        <v>6977</v>
      </c>
      <c r="F118" s="381">
        <f>IFERROR(INDEX([1]Master!$1:$1048576,MATCH(C118,[1]Master!$B:$B,0),MATCH($H$5,[1]Master!$1:$1,0)),"")</f>
        <v>1</v>
      </c>
      <c r="G118" s="381">
        <f>IFERROR(INDEX([1]Master!$1:$1048576,MATCH(C118,[1]Master!$B:$B,0),MATCH($H$4,[1]Master!$1:$1,0)),"")</f>
        <v>1</v>
      </c>
      <c r="H118" s="6" t="s">
        <v>6153</v>
      </c>
      <c r="I118" s="367">
        <f>IFERROR(INDEX([1]Master!$1:$1048576,MATCH(C118,[1]Master!$B:$B,0),MATCH($G$6,[1]Master!$1:$1,0)),"")</f>
        <v>13891.408435294115</v>
      </c>
      <c r="J118" s="230">
        <f>ROUND(I118*Order_Quote!$L$4,4)</f>
        <v>0</v>
      </c>
      <c r="K118" s="228"/>
      <c r="L118" s="178"/>
      <c r="M118" s="171">
        <f t="shared" si="1"/>
        <v>0</v>
      </c>
    </row>
    <row r="119" spans="1:13" s="52" customFormat="1" x14ac:dyDescent="0.3">
      <c r="A119" s="29" t="str">
        <f>IF(K119&gt;0,COUNT($A$7:A118)+COUNT(DWV!$A$8:$A$300)+COUNT('Large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" s="294"/>
      <c r="C119" s="3" t="s">
        <v>2373</v>
      </c>
      <c r="D119" s="16">
        <v>28868197</v>
      </c>
      <c r="E119" s="5" t="s">
        <v>6978</v>
      </c>
      <c r="F119" s="381">
        <f>IFERROR(INDEX([1]Master!$1:$1048576,MATCH(C119,[1]Master!$B:$B,0),MATCH($H$5,[1]Master!$1:$1,0)),"")</f>
        <v>1</v>
      </c>
      <c r="G119" s="381">
        <f>IFERROR(INDEX([1]Master!$1:$1048576,MATCH(C119,[1]Master!$B:$B,0),MATCH($H$4,[1]Master!$1:$1,0)),"")</f>
        <v>1</v>
      </c>
      <c r="H119" s="6" t="s">
        <v>6153</v>
      </c>
      <c r="I119" s="367">
        <f>IFERROR(INDEX([1]Master!$1:$1048576,MATCH(C119,[1]Master!$B:$B,0),MATCH($G$6,[1]Master!$1:$1,0)),"")</f>
        <v>17780.98543660131</v>
      </c>
      <c r="J119" s="230">
        <f>ROUND(I119*Order_Quote!$L$4,4)</f>
        <v>0</v>
      </c>
      <c r="K119" s="228"/>
      <c r="L119" s="178"/>
      <c r="M119" s="171">
        <f t="shared" si="1"/>
        <v>0</v>
      </c>
    </row>
    <row r="120" spans="1:13" s="52" customFormat="1" x14ac:dyDescent="0.3">
      <c r="A120" s="29" t="str">
        <f>IF(K120&gt;0,COUNT($A$7:A119)+COUNT(DWV!$A$8:$A$300)+COUNT('Large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" s="317" t="s">
        <v>3739</v>
      </c>
      <c r="C120" s="11" t="s">
        <v>2335</v>
      </c>
      <c r="D120" s="17">
        <v>28867603</v>
      </c>
      <c r="E120" s="13" t="s">
        <v>6979</v>
      </c>
      <c r="F120" s="381">
        <f>IFERROR(INDEX([1]Master!$1:$1048576,MATCH(C120,[1]Master!$B:$B,0),MATCH($H$5,[1]Master!$1:$1,0)),"")</f>
        <v>1</v>
      </c>
      <c r="G120" s="381">
        <f>IFERROR(INDEX([1]Master!$1:$1048576,MATCH(C120,[1]Master!$B:$B,0),MATCH($H$4,[1]Master!$1:$1,0)),"")</f>
        <v>14</v>
      </c>
      <c r="H120" s="6" t="s">
        <v>6153</v>
      </c>
      <c r="I120" s="367">
        <f>IFERROR(INDEX([1]Master!$1:$1048576,MATCH(C120,[1]Master!$B:$B,0),MATCH($G$6,[1]Master!$1:$1,0)),"")</f>
        <v>892.93877777777789</v>
      </c>
      <c r="J120" s="230">
        <f>ROUND(I120*Order_Quote!$L$4,4)</f>
        <v>0</v>
      </c>
      <c r="K120" s="232"/>
      <c r="L120" s="178"/>
      <c r="M120" s="171">
        <f t="shared" si="1"/>
        <v>0</v>
      </c>
    </row>
    <row r="121" spans="1:13" s="52" customFormat="1" x14ac:dyDescent="0.3">
      <c r="A121" s="29" t="str">
        <f>IF(K121&gt;0,COUNT($A$7:A120)+COUNT(DWV!$A$8:$A$300)+COUNT('Large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" s="289"/>
      <c r="C121" s="3" t="s">
        <v>2336</v>
      </c>
      <c r="D121" s="16">
        <v>28867611</v>
      </c>
      <c r="E121" s="5" t="s">
        <v>6980</v>
      </c>
      <c r="F121" s="381">
        <f>IFERROR(INDEX([1]Master!$1:$1048576,MATCH(C121,[1]Master!$B:$B,0),MATCH($H$5,[1]Master!$1:$1,0)),"")</f>
        <v>1</v>
      </c>
      <c r="G121" s="381">
        <f>IFERROR(INDEX([1]Master!$1:$1048576,MATCH(C121,[1]Master!$B:$B,0),MATCH($H$4,[1]Master!$1:$1,0)),"")</f>
        <v>8</v>
      </c>
      <c r="H121" s="6" t="s">
        <v>6153</v>
      </c>
      <c r="I121" s="367">
        <f>IFERROR(INDEX([1]Master!$1:$1048576,MATCH(C121,[1]Master!$B:$B,0),MATCH($G$6,[1]Master!$1:$1,0)),"")</f>
        <v>1179.7820000000002</v>
      </c>
      <c r="J121" s="230">
        <f>ROUND(I121*Order_Quote!$L$4,4)</f>
        <v>0</v>
      </c>
      <c r="K121" s="228"/>
      <c r="L121" s="178"/>
      <c r="M121" s="171">
        <f t="shared" si="1"/>
        <v>0</v>
      </c>
    </row>
    <row r="122" spans="1:13" s="52" customFormat="1" x14ac:dyDescent="0.3">
      <c r="A122" s="29" t="str">
        <f>IF(K122&gt;0,COUNT($A$7:A121)+COUNT(DWV!$A$8:$A$300)+COUNT('Large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" s="289"/>
      <c r="C122" s="3" t="s">
        <v>2337</v>
      </c>
      <c r="D122" s="16">
        <v>28867620</v>
      </c>
      <c r="E122" s="5" t="s">
        <v>6981</v>
      </c>
      <c r="F122" s="381">
        <f>IFERROR(INDEX([1]Master!$1:$1048576,MATCH(C122,[1]Master!$B:$B,0),MATCH($H$5,[1]Master!$1:$1,0)),"")</f>
        <v>1</v>
      </c>
      <c r="G122" s="381">
        <f>IFERROR(INDEX([1]Master!$1:$1048576,MATCH(C122,[1]Master!$B:$B,0),MATCH($H$4,[1]Master!$1:$1,0)),"")</f>
        <v>5</v>
      </c>
      <c r="H122" s="6" t="s">
        <v>6153</v>
      </c>
      <c r="I122" s="367">
        <f>IFERROR(INDEX([1]Master!$1:$1048576,MATCH(C122,[1]Master!$B:$B,0),MATCH($G$6,[1]Master!$1:$1,0)),"")</f>
        <v>2178.9717777777778</v>
      </c>
      <c r="J122" s="230">
        <f>ROUND(I122*Order_Quote!$L$4,4)</f>
        <v>0</v>
      </c>
      <c r="K122" s="228"/>
      <c r="L122" s="178"/>
      <c r="M122" s="171">
        <f t="shared" si="1"/>
        <v>0</v>
      </c>
    </row>
    <row r="123" spans="1:13" s="52" customFormat="1" x14ac:dyDescent="0.3">
      <c r="A123" s="29" t="str">
        <f>IF(K123&gt;0,COUNT($A$7:A122)+COUNT(DWV!$A$8:$A$300)+COUNT('Large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" s="289"/>
      <c r="C123" s="3" t="s">
        <v>2338</v>
      </c>
      <c r="D123" s="16">
        <v>28867638</v>
      </c>
      <c r="E123" s="5" t="s">
        <v>6982</v>
      </c>
      <c r="F123" s="381">
        <f>IFERROR(INDEX([1]Master!$1:$1048576,MATCH(C123,[1]Master!$B:$B,0),MATCH($H$5,[1]Master!$1:$1,0)),"")</f>
        <v>1</v>
      </c>
      <c r="G123" s="381">
        <f>IFERROR(INDEX([1]Master!$1:$1048576,MATCH(C123,[1]Master!$B:$B,0),MATCH($H$4,[1]Master!$1:$1,0)),"")</f>
        <v>2</v>
      </c>
      <c r="H123" s="6" t="s">
        <v>6153</v>
      </c>
      <c r="I123" s="367">
        <f>IFERROR(INDEX([1]Master!$1:$1048576,MATCH(C123,[1]Master!$B:$B,0),MATCH($G$6,[1]Master!$1:$1,0)),"")</f>
        <v>3796.3362222222222</v>
      </c>
      <c r="J123" s="230">
        <f>ROUND(I123*Order_Quote!$L$4,4)</f>
        <v>0</v>
      </c>
      <c r="K123" s="228"/>
      <c r="L123" s="178"/>
      <c r="M123" s="171">
        <f t="shared" si="1"/>
        <v>0</v>
      </c>
    </row>
    <row r="124" spans="1:13" s="52" customFormat="1" x14ac:dyDescent="0.3">
      <c r="A124" s="29" t="str">
        <f>IF(K124&gt;0,COUNT($A$7:A123)+COUNT(DWV!$A$8:$A$300)+COUNT('Large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" s="289"/>
      <c r="C124" s="3" t="s">
        <v>2339</v>
      </c>
      <c r="D124" s="16">
        <v>28867646</v>
      </c>
      <c r="E124" s="5" t="s">
        <v>6983</v>
      </c>
      <c r="F124" s="381">
        <f>IFERROR(INDEX([1]Master!$1:$1048576,MATCH(C124,[1]Master!$B:$B,0),MATCH($H$5,[1]Master!$1:$1,0)),"")</f>
        <v>1</v>
      </c>
      <c r="G124" s="381">
        <f>IFERROR(INDEX([1]Master!$1:$1048576,MATCH(C124,[1]Master!$B:$B,0),MATCH($H$4,[1]Master!$1:$1,0)),"")</f>
        <v>1</v>
      </c>
      <c r="H124" s="6" t="s">
        <v>6153</v>
      </c>
      <c r="I124" s="367">
        <f>IFERROR(INDEX([1]Master!$1:$1048576,MATCH(C124,[1]Master!$B:$B,0),MATCH($G$6,[1]Master!$1:$1,0)),"")</f>
        <v>6878.2809999999999</v>
      </c>
      <c r="J124" s="230">
        <f>ROUND(I124*Order_Quote!$L$4,4)</f>
        <v>0</v>
      </c>
      <c r="K124" s="228"/>
      <c r="L124" s="178"/>
      <c r="M124" s="171">
        <f t="shared" si="1"/>
        <v>0</v>
      </c>
    </row>
    <row r="125" spans="1:13" s="52" customFormat="1" x14ac:dyDescent="0.3">
      <c r="A125" s="29" t="str">
        <f>IF(K125&gt;0,COUNT($A$7:A124)+COUNT(DWV!$A$8:$A$300)+COUNT('Large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" s="289"/>
      <c r="C125" s="3" t="s">
        <v>2340</v>
      </c>
      <c r="D125" s="16">
        <v>28867654</v>
      </c>
      <c r="E125" s="5" t="s">
        <v>6984</v>
      </c>
      <c r="F125" s="381">
        <f>IFERROR(INDEX([1]Master!$1:$1048576,MATCH(C125,[1]Master!$B:$B,0),MATCH($H$5,[1]Master!$1:$1,0)),"")</f>
        <v>1</v>
      </c>
      <c r="G125" s="381">
        <f>IFERROR(INDEX([1]Master!$1:$1048576,MATCH(C125,[1]Master!$B:$B,0),MATCH($H$4,[1]Master!$1:$1,0)),"")</f>
        <v>1</v>
      </c>
      <c r="H125" s="6" t="s">
        <v>6153</v>
      </c>
      <c r="I125" s="367">
        <f>IFERROR(INDEX([1]Master!$1:$1048576,MATCH(C125,[1]Master!$B:$B,0),MATCH($G$6,[1]Master!$1:$1,0)),"")</f>
        <v>8493.0298888888901</v>
      </c>
      <c r="J125" s="230">
        <f>ROUND(I125*Order_Quote!$L$4,4)</f>
        <v>0</v>
      </c>
      <c r="K125" s="228"/>
      <c r="L125" s="178"/>
      <c r="M125" s="171">
        <f t="shared" si="1"/>
        <v>0</v>
      </c>
    </row>
    <row r="126" spans="1:13" s="52" customFormat="1" x14ac:dyDescent="0.3">
      <c r="A126" s="29" t="str">
        <f>IF(K126&gt;0,COUNT($A$7:A125)+COUNT(DWV!$A$8:$A$300)+COUNT('Large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" s="289"/>
      <c r="C126" s="3" t="s">
        <v>2341</v>
      </c>
      <c r="D126" s="16">
        <v>28867662</v>
      </c>
      <c r="E126" s="5" t="s">
        <v>6985</v>
      </c>
      <c r="F126" s="381">
        <f>IFERROR(INDEX([1]Master!$1:$1048576,MATCH(C126,[1]Master!$B:$B,0),MATCH($H$5,[1]Master!$1:$1,0)),"")</f>
        <v>1</v>
      </c>
      <c r="G126" s="381">
        <f>IFERROR(INDEX([1]Master!$1:$1048576,MATCH(C126,[1]Master!$B:$B,0),MATCH($H$4,[1]Master!$1:$1,0)),"")</f>
        <v>1</v>
      </c>
      <c r="H126" s="6" t="s">
        <v>6153</v>
      </c>
      <c r="I126" s="367">
        <f>IFERROR(INDEX([1]Master!$1:$1048576,MATCH(C126,[1]Master!$B:$B,0),MATCH($G$6,[1]Master!$1:$1,0)),"")</f>
        <v>11003.177436601307</v>
      </c>
      <c r="J126" s="230">
        <f>ROUND(I126*Order_Quote!$L$4,4)</f>
        <v>0</v>
      </c>
      <c r="K126" s="228"/>
      <c r="L126" s="178"/>
      <c r="M126" s="171">
        <f t="shared" si="1"/>
        <v>0</v>
      </c>
    </row>
    <row r="127" spans="1:13" s="52" customFormat="1" x14ac:dyDescent="0.3">
      <c r="A127" s="29" t="str">
        <f>IF(K127&gt;0,COUNT($A$7:A126)+COUNT(DWV!$A$8:$A$300)+COUNT('Large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" s="289"/>
      <c r="C127" s="3" t="s">
        <v>2342</v>
      </c>
      <c r="D127" s="16">
        <v>28867670</v>
      </c>
      <c r="E127" s="5" t="s">
        <v>6986</v>
      </c>
      <c r="F127" s="381">
        <f>IFERROR(INDEX([1]Master!$1:$1048576,MATCH(C127,[1]Master!$B:$B,0),MATCH($H$5,[1]Master!$1:$1,0)),"")</f>
        <v>1</v>
      </c>
      <c r="G127" s="381" t="str">
        <f>IFERROR(INDEX([1]Master!$1:$1048576,MATCH(C127,[1]Master!$B:$B,0),MATCH($H$4,[1]Master!$1:$1,0)),"")</f>
        <v>-</v>
      </c>
      <c r="H127" s="6" t="s">
        <v>6153</v>
      </c>
      <c r="I127" s="367">
        <f>IFERROR(INDEX([1]Master!$1:$1048576,MATCH(C127,[1]Master!$B:$B,0),MATCH($G$6,[1]Master!$1:$1,0)),"")</f>
        <v>13798.439562091506</v>
      </c>
      <c r="J127" s="230">
        <f>ROUND(I127*Order_Quote!$L$4,4)</f>
        <v>0</v>
      </c>
      <c r="K127" s="228"/>
      <c r="L127" s="178"/>
      <c r="M127" s="171">
        <f t="shared" si="1"/>
        <v>0</v>
      </c>
    </row>
    <row r="128" spans="1:13" s="52" customFormat="1" x14ac:dyDescent="0.3">
      <c r="A128" s="29" t="str">
        <f>IF(K128&gt;0,COUNT($A$7:A127)+COUNT(DWV!$A$8:$A$300)+COUNT('Large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" s="291"/>
      <c r="C128" s="3" t="s">
        <v>2343</v>
      </c>
      <c r="D128" s="16">
        <v>28867689</v>
      </c>
      <c r="E128" s="5" t="s">
        <v>6987</v>
      </c>
      <c r="F128" s="381">
        <f>IFERROR(INDEX([1]Master!$1:$1048576,MATCH(C128,[1]Master!$B:$B,0),MATCH($H$5,[1]Master!$1:$1,0)),"")</f>
        <v>1</v>
      </c>
      <c r="G128" s="381" t="str">
        <f>IFERROR(INDEX([1]Master!$1:$1048576,MATCH(C128,[1]Master!$B:$B,0),MATCH($H$4,[1]Master!$1:$1,0)),"")</f>
        <v>-</v>
      </c>
      <c r="H128" s="6" t="s">
        <v>6153</v>
      </c>
      <c r="I128" s="367">
        <f>IFERROR(INDEX([1]Master!$1:$1048576,MATCH(C128,[1]Master!$B:$B,0),MATCH($G$6,[1]Master!$1:$1,0)),"")</f>
        <v>17656.288615686277</v>
      </c>
      <c r="J128" s="230">
        <f>ROUND(I128*Order_Quote!$L$4,4)</f>
        <v>0</v>
      </c>
      <c r="K128" s="228"/>
      <c r="L128" s="178"/>
      <c r="M128" s="171">
        <f t="shared" si="1"/>
        <v>0</v>
      </c>
    </row>
    <row r="129" spans="1:13" s="52" customFormat="1" x14ac:dyDescent="0.3">
      <c r="A129" s="29" t="str">
        <f>IF(K129&gt;0,COUNT($A$7:A128)+COUNT(DWV!$A$8:$A$300)+COUNT('Large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" s="317" t="s">
        <v>3739</v>
      </c>
      <c r="C129" s="11" t="s">
        <v>2344</v>
      </c>
      <c r="D129" s="17">
        <v>28867808</v>
      </c>
      <c r="E129" s="13" t="s">
        <v>6988</v>
      </c>
      <c r="F129" s="381">
        <f>IFERROR(INDEX([1]Master!$1:$1048576,MATCH(C129,[1]Master!$B:$B,0),MATCH($H$5,[1]Master!$1:$1,0)),"")</f>
        <v>1</v>
      </c>
      <c r="G129" s="381">
        <f>IFERROR(INDEX([1]Master!$1:$1048576,MATCH(C129,[1]Master!$B:$B,0),MATCH($H$4,[1]Master!$1:$1,0)),"")</f>
        <v>14</v>
      </c>
      <c r="H129" s="6" t="s">
        <v>6153</v>
      </c>
      <c r="I129" s="367">
        <f>IFERROR(INDEX([1]Master!$1:$1048576,MATCH(C129,[1]Master!$B:$B,0),MATCH($G$6,[1]Master!$1:$1,0)),"")</f>
        <v>892.93877777777789</v>
      </c>
      <c r="J129" s="230">
        <f>ROUND(I129*Order_Quote!$L$4,4)</f>
        <v>0</v>
      </c>
      <c r="K129" s="232"/>
      <c r="L129" s="178"/>
      <c r="M129" s="171">
        <f t="shared" si="1"/>
        <v>0</v>
      </c>
    </row>
    <row r="130" spans="1:13" s="52" customFormat="1" x14ac:dyDescent="0.3">
      <c r="A130" s="29" t="str">
        <f>IF(K130&gt;0,COUNT($A$7:A129)+COUNT(DWV!$A$8:$A$300)+COUNT('Large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" s="289"/>
      <c r="C130" s="3" t="s">
        <v>2345</v>
      </c>
      <c r="D130" s="16">
        <v>28867816</v>
      </c>
      <c r="E130" s="5" t="s">
        <v>6989</v>
      </c>
      <c r="F130" s="381">
        <f>IFERROR(INDEX([1]Master!$1:$1048576,MATCH(C130,[1]Master!$B:$B,0),MATCH($H$5,[1]Master!$1:$1,0)),"")</f>
        <v>1</v>
      </c>
      <c r="G130" s="381">
        <f>IFERROR(INDEX([1]Master!$1:$1048576,MATCH(C130,[1]Master!$B:$B,0),MATCH($H$4,[1]Master!$1:$1,0)),"")</f>
        <v>9</v>
      </c>
      <c r="H130" s="6" t="s">
        <v>6153</v>
      </c>
      <c r="I130" s="367">
        <f>IFERROR(INDEX([1]Master!$1:$1048576,MATCH(C130,[1]Master!$B:$B,0),MATCH($G$6,[1]Master!$1:$1,0)),"")</f>
        <v>1179.7820000000002</v>
      </c>
      <c r="J130" s="230">
        <f>ROUND(I130*Order_Quote!$L$4,4)</f>
        <v>0</v>
      </c>
      <c r="K130" s="228"/>
      <c r="L130" s="178"/>
      <c r="M130" s="171">
        <f t="shared" si="1"/>
        <v>0</v>
      </c>
    </row>
    <row r="131" spans="1:13" s="52" customFormat="1" x14ac:dyDescent="0.3">
      <c r="A131" s="29" t="str">
        <f>IF(K131&gt;0,COUNT($A$7:A130)+COUNT(DWV!$A$8:$A$300)+COUNT('Large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" s="289"/>
      <c r="C131" s="3" t="s">
        <v>2346</v>
      </c>
      <c r="D131" s="16">
        <v>28867824</v>
      </c>
      <c r="E131" s="5" t="s">
        <v>6990</v>
      </c>
      <c r="F131" s="381">
        <f>IFERROR(INDEX([1]Master!$1:$1048576,MATCH(C131,[1]Master!$B:$B,0),MATCH($H$5,[1]Master!$1:$1,0)),"")</f>
        <v>1</v>
      </c>
      <c r="G131" s="381">
        <f>IFERROR(INDEX([1]Master!$1:$1048576,MATCH(C131,[1]Master!$B:$B,0),MATCH($H$4,[1]Master!$1:$1,0)),"")</f>
        <v>5</v>
      </c>
      <c r="H131" s="6" t="s">
        <v>6153</v>
      </c>
      <c r="I131" s="367">
        <f>IFERROR(INDEX([1]Master!$1:$1048576,MATCH(C131,[1]Master!$B:$B,0),MATCH($G$6,[1]Master!$1:$1,0)),"")</f>
        <v>2178.9717777777778</v>
      </c>
      <c r="J131" s="230">
        <f>ROUND(I131*Order_Quote!$L$4,4)</f>
        <v>0</v>
      </c>
      <c r="K131" s="228"/>
      <c r="L131" s="178"/>
      <c r="M131" s="171">
        <f t="shared" si="1"/>
        <v>0</v>
      </c>
    </row>
    <row r="132" spans="1:13" s="52" customFormat="1" x14ac:dyDescent="0.3">
      <c r="A132" s="29" t="str">
        <f>IF(K132&gt;0,COUNT($A$7:A131)+COUNT(DWV!$A$8:$A$300)+COUNT('Large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" s="289"/>
      <c r="C132" s="3" t="s">
        <v>2347</v>
      </c>
      <c r="D132" s="16">
        <v>28867832</v>
      </c>
      <c r="E132" s="5" t="s">
        <v>6991</v>
      </c>
      <c r="F132" s="381">
        <f>IFERROR(INDEX([1]Master!$1:$1048576,MATCH(C132,[1]Master!$B:$B,0),MATCH($H$5,[1]Master!$1:$1,0)),"")</f>
        <v>1</v>
      </c>
      <c r="G132" s="381">
        <f>IFERROR(INDEX([1]Master!$1:$1048576,MATCH(C132,[1]Master!$B:$B,0),MATCH($H$4,[1]Master!$1:$1,0)),"")</f>
        <v>2</v>
      </c>
      <c r="H132" s="6" t="s">
        <v>6153</v>
      </c>
      <c r="I132" s="367">
        <f>IFERROR(INDEX([1]Master!$1:$1048576,MATCH(C132,[1]Master!$B:$B,0),MATCH($G$6,[1]Master!$1:$1,0)),"")</f>
        <v>3796.3362222222222</v>
      </c>
      <c r="J132" s="230">
        <f>ROUND(I132*Order_Quote!$L$4,4)</f>
        <v>0</v>
      </c>
      <c r="K132" s="228"/>
      <c r="L132" s="178"/>
      <c r="M132" s="171">
        <f t="shared" si="1"/>
        <v>0</v>
      </c>
    </row>
    <row r="133" spans="1:13" s="52" customFormat="1" x14ac:dyDescent="0.3">
      <c r="A133" s="29" t="str">
        <f>IF(K133&gt;0,COUNT($A$7:A132)+COUNT(DWV!$A$8:$A$300)+COUNT('Large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" s="289"/>
      <c r="C133" s="3" t="s">
        <v>2348</v>
      </c>
      <c r="D133" s="16">
        <v>28867840</v>
      </c>
      <c r="E133" s="5" t="s">
        <v>6992</v>
      </c>
      <c r="F133" s="381">
        <f>IFERROR(INDEX([1]Master!$1:$1048576,MATCH(C133,[1]Master!$B:$B,0),MATCH($H$5,[1]Master!$1:$1,0)),"")</f>
        <v>1</v>
      </c>
      <c r="G133" s="381">
        <f>IFERROR(INDEX([1]Master!$1:$1048576,MATCH(C133,[1]Master!$B:$B,0),MATCH($H$4,[1]Master!$1:$1,0)),"")</f>
        <v>1</v>
      </c>
      <c r="H133" s="6" t="s">
        <v>6153</v>
      </c>
      <c r="I133" s="367">
        <f>IFERROR(INDEX([1]Master!$1:$1048576,MATCH(C133,[1]Master!$B:$B,0),MATCH($G$6,[1]Master!$1:$1,0)),"")</f>
        <v>6878.2809999999999</v>
      </c>
      <c r="J133" s="230">
        <f>ROUND(I133*Order_Quote!$L$4,4)</f>
        <v>0</v>
      </c>
      <c r="K133" s="228"/>
      <c r="L133" s="178"/>
      <c r="M133" s="171">
        <f t="shared" si="1"/>
        <v>0</v>
      </c>
    </row>
    <row r="134" spans="1:13" s="52" customFormat="1" x14ac:dyDescent="0.3">
      <c r="A134" s="29" t="str">
        <f>IF(K134&gt;0,COUNT($A$7:A133)+COUNT(DWV!$A$8:$A$300)+COUNT('Large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" s="289"/>
      <c r="C134" s="3" t="s">
        <v>2349</v>
      </c>
      <c r="D134" s="16">
        <v>28867859</v>
      </c>
      <c r="E134" s="5" t="s">
        <v>6993</v>
      </c>
      <c r="F134" s="381">
        <f>IFERROR(INDEX([1]Master!$1:$1048576,MATCH(C134,[1]Master!$B:$B,0),MATCH($H$5,[1]Master!$1:$1,0)),"")</f>
        <v>1</v>
      </c>
      <c r="G134" s="381">
        <f>IFERROR(INDEX([1]Master!$1:$1048576,MATCH(C134,[1]Master!$B:$B,0),MATCH($H$4,[1]Master!$1:$1,0)),"")</f>
        <v>1</v>
      </c>
      <c r="H134" s="6" t="s">
        <v>6153</v>
      </c>
      <c r="I134" s="367">
        <f>IFERROR(INDEX([1]Master!$1:$1048576,MATCH(C134,[1]Master!$B:$B,0),MATCH($G$6,[1]Master!$1:$1,0)),"")</f>
        <v>8493.0298888888901</v>
      </c>
      <c r="J134" s="230">
        <f>ROUND(I134*Order_Quote!$L$4,4)</f>
        <v>0</v>
      </c>
      <c r="K134" s="228"/>
      <c r="L134" s="178"/>
      <c r="M134" s="171">
        <f t="shared" si="1"/>
        <v>0</v>
      </c>
    </row>
    <row r="135" spans="1:13" s="52" customFormat="1" x14ac:dyDescent="0.3">
      <c r="A135" s="29" t="str">
        <f>IF(K135&gt;0,COUNT($A$7:A134)+COUNT(DWV!$A$8:$A$300)+COUNT('Large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" s="289"/>
      <c r="C135" s="3" t="s">
        <v>2350</v>
      </c>
      <c r="D135" s="16">
        <v>28867867</v>
      </c>
      <c r="E135" s="5" t="s">
        <v>6994</v>
      </c>
      <c r="F135" s="381">
        <f>IFERROR(INDEX([1]Master!$1:$1048576,MATCH(C135,[1]Master!$B:$B,0),MATCH($H$5,[1]Master!$1:$1,0)),"")</f>
        <v>1</v>
      </c>
      <c r="G135" s="381">
        <f>IFERROR(INDEX([1]Master!$1:$1048576,MATCH(C135,[1]Master!$B:$B,0),MATCH($H$4,[1]Master!$1:$1,0)),"")</f>
        <v>1</v>
      </c>
      <c r="H135" s="6" t="s">
        <v>6153</v>
      </c>
      <c r="I135" s="367">
        <f>IFERROR(INDEX([1]Master!$1:$1048576,MATCH(C135,[1]Master!$B:$B,0),MATCH($G$6,[1]Master!$1:$1,0)),"")</f>
        <v>11176.304275816992</v>
      </c>
      <c r="J135" s="230">
        <f>ROUND(I135*Order_Quote!$L$4,4)</f>
        <v>0</v>
      </c>
      <c r="K135" s="228"/>
      <c r="L135" s="178"/>
      <c r="M135" s="171">
        <f t="shared" ref="M135:M198" si="2">K135/F135</f>
        <v>0</v>
      </c>
    </row>
    <row r="136" spans="1:13" s="52" customFormat="1" x14ac:dyDescent="0.3">
      <c r="A136" s="29" t="str">
        <f>IF(K136&gt;0,COUNT($A$7:A135)+COUNT(DWV!$A$8:$A$300)+COUNT('Large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" s="289"/>
      <c r="C136" s="3" t="s">
        <v>2351</v>
      </c>
      <c r="D136" s="16">
        <v>28867875</v>
      </c>
      <c r="E136" s="5" t="s">
        <v>6995</v>
      </c>
      <c r="F136" s="381">
        <f>IFERROR(INDEX([1]Master!$1:$1048576,MATCH(C136,[1]Master!$B:$B,0),MATCH($H$5,[1]Master!$1:$1,0)),"")</f>
        <v>1</v>
      </c>
      <c r="G136" s="381" t="str">
        <f>IFERROR(INDEX([1]Master!$1:$1048576,MATCH(C136,[1]Master!$B:$B,0),MATCH($H$4,[1]Master!$1:$1,0)),"")</f>
        <v>-</v>
      </c>
      <c r="H136" s="6" t="s">
        <v>6153</v>
      </c>
      <c r="I136" s="367">
        <f>IFERROR(INDEX([1]Master!$1:$1048576,MATCH(C136,[1]Master!$B:$B,0),MATCH($G$6,[1]Master!$1:$1,0)),"")</f>
        <v>17242.388558169936</v>
      </c>
      <c r="J136" s="230">
        <f>ROUND(I136*Order_Quote!$L$4,4)</f>
        <v>0</v>
      </c>
      <c r="K136" s="228"/>
      <c r="L136" s="178"/>
      <c r="M136" s="171">
        <f t="shared" si="2"/>
        <v>0</v>
      </c>
    </row>
    <row r="137" spans="1:13" s="52" customFormat="1" x14ac:dyDescent="0.3">
      <c r="A137" s="29" t="str">
        <f>IF(K137&gt;0,COUNT($A$7:A136)+COUNT(DWV!$A$8:$A$300)+COUNT('Large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" s="291"/>
      <c r="C137" s="3" t="s">
        <v>2352</v>
      </c>
      <c r="D137" s="16">
        <v>28867883</v>
      </c>
      <c r="E137" s="5" t="s">
        <v>6886</v>
      </c>
      <c r="F137" s="381">
        <f>IFERROR(INDEX([1]Master!$1:$1048576,MATCH(C137,[1]Master!$B:$B,0),MATCH($H$5,[1]Master!$1:$1,0)),"")</f>
        <v>1</v>
      </c>
      <c r="G137" s="381" t="str">
        <f>IFERROR(INDEX([1]Master!$1:$1048576,MATCH(C137,[1]Master!$B:$B,0),MATCH($H$4,[1]Master!$1:$1,0)),"")</f>
        <v>-</v>
      </c>
      <c r="H137" s="6" t="s">
        <v>6153</v>
      </c>
      <c r="I137" s="367">
        <f>IFERROR(INDEX([1]Master!$1:$1048576,MATCH(C137,[1]Master!$B:$B,0),MATCH($G$6,[1]Master!$1:$1,0)),"")</f>
        <v>22070.259749019609</v>
      </c>
      <c r="J137" s="230">
        <f>ROUND(I137*Order_Quote!$L$4,4)</f>
        <v>0</v>
      </c>
      <c r="K137" s="228"/>
      <c r="L137" s="178"/>
      <c r="M137" s="171">
        <f t="shared" si="2"/>
        <v>0</v>
      </c>
    </row>
    <row r="138" spans="1:13" s="52" customFormat="1" x14ac:dyDescent="0.3">
      <c r="A138" s="29" t="str">
        <f>IF(K138&gt;0,COUNT($A$7:A137)+COUNT(DWV!$A$8:$A$300)+COUNT('Large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" s="317" t="s">
        <v>3739</v>
      </c>
      <c r="C138" s="11" t="s">
        <v>2374</v>
      </c>
      <c r="D138" s="39">
        <v>28869800</v>
      </c>
      <c r="E138" s="13" t="s">
        <v>5394</v>
      </c>
      <c r="F138" s="381">
        <f>IFERROR(INDEX([1]Master!$1:$1048576,MATCH(C138,[1]Master!$B:$B,0),MATCH($H$5,[1]Master!$1:$1,0)),"")</f>
        <v>1</v>
      </c>
      <c r="G138" s="381">
        <f>IFERROR(INDEX([1]Master!$1:$1048576,MATCH(C138,[1]Master!$B:$B,0),MATCH($H$4,[1]Master!$1:$1,0)),"")</f>
        <v>22</v>
      </c>
      <c r="H138" s="6" t="s">
        <v>6153</v>
      </c>
      <c r="I138" s="367">
        <f>IFERROR(INDEX([1]Master!$1:$1048576,MATCH(C138,[1]Master!$B:$B,0),MATCH($G$6,[1]Master!$1:$1,0)),"")</f>
        <v>481.01255555555554</v>
      </c>
      <c r="J138" s="230">
        <f>ROUND(I138*Order_Quote!$L$4,4)</f>
        <v>0</v>
      </c>
      <c r="K138" s="232"/>
      <c r="L138" s="178"/>
      <c r="M138" s="171">
        <f t="shared" si="2"/>
        <v>0</v>
      </c>
    </row>
    <row r="139" spans="1:13" s="52" customFormat="1" x14ac:dyDescent="0.3">
      <c r="A139" s="29" t="str">
        <f>IF(K139&gt;0,COUNT($A$7:A138)+COUNT(DWV!$A$8:$A$300)+COUNT('Large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" s="289"/>
      <c r="C139" s="3" t="s">
        <v>2375</v>
      </c>
      <c r="D139" s="36">
        <v>28869819</v>
      </c>
      <c r="E139" s="5" t="s">
        <v>5395</v>
      </c>
      <c r="F139" s="381">
        <f>IFERROR(INDEX([1]Master!$1:$1048576,MATCH(C139,[1]Master!$B:$B,0),MATCH($H$5,[1]Master!$1:$1,0)),"")</f>
        <v>1</v>
      </c>
      <c r="G139" s="381">
        <f>IFERROR(INDEX([1]Master!$1:$1048576,MATCH(C139,[1]Master!$B:$B,0),MATCH($H$4,[1]Master!$1:$1,0)),"")</f>
        <v>20</v>
      </c>
      <c r="H139" s="6" t="s">
        <v>6153</v>
      </c>
      <c r="I139" s="367">
        <f>IFERROR(INDEX([1]Master!$1:$1048576,MATCH(C139,[1]Master!$B:$B,0),MATCH($G$6,[1]Master!$1:$1,0)),"")</f>
        <v>569.54911111111107</v>
      </c>
      <c r="J139" s="230">
        <f>ROUND(I139*Order_Quote!$L$4,4)</f>
        <v>0</v>
      </c>
      <c r="K139" s="228"/>
      <c r="L139" s="178"/>
      <c r="M139" s="171">
        <f t="shared" si="2"/>
        <v>0</v>
      </c>
    </row>
    <row r="140" spans="1:13" s="52" customFormat="1" x14ac:dyDescent="0.3">
      <c r="A140" s="29" t="str">
        <f>IF(K140&gt;0,COUNT($A$7:A139)+COUNT(DWV!$A$8:$A$300)+COUNT('Large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" s="289"/>
      <c r="C140" s="3" t="s">
        <v>2376</v>
      </c>
      <c r="D140" s="36">
        <v>28869827</v>
      </c>
      <c r="E140" s="5" t="s">
        <v>5396</v>
      </c>
      <c r="F140" s="381">
        <f>IFERROR(INDEX([1]Master!$1:$1048576,MATCH(C140,[1]Master!$B:$B,0),MATCH($H$5,[1]Master!$1:$1,0)),"")</f>
        <v>1</v>
      </c>
      <c r="G140" s="381">
        <f>IFERROR(INDEX([1]Master!$1:$1048576,MATCH(C140,[1]Master!$B:$B,0),MATCH($H$4,[1]Master!$1:$1,0)),"")</f>
        <v>36</v>
      </c>
      <c r="H140" s="6" t="s">
        <v>6153</v>
      </c>
      <c r="I140" s="367">
        <f>IFERROR(INDEX([1]Master!$1:$1048576,MATCH(C140,[1]Master!$B:$B,0),MATCH($G$6,[1]Master!$1:$1,0)),"")</f>
        <v>660.68933333333337</v>
      </c>
      <c r="J140" s="230">
        <f>ROUND(I140*Order_Quote!$L$4,4)</f>
        <v>0</v>
      </c>
      <c r="K140" s="228"/>
      <c r="L140" s="178"/>
      <c r="M140" s="171">
        <f t="shared" si="2"/>
        <v>0</v>
      </c>
    </row>
    <row r="141" spans="1:13" s="52" customFormat="1" x14ac:dyDescent="0.3">
      <c r="A141" s="29" t="str">
        <f>IF(K141&gt;0,COUNT($A$7:A140)+COUNT(DWV!$A$8:$A$300)+COUNT('Large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" s="289"/>
      <c r="C141" s="3" t="s">
        <v>2377</v>
      </c>
      <c r="D141" s="36">
        <v>28869835</v>
      </c>
      <c r="E141" s="5" t="s">
        <v>5397</v>
      </c>
      <c r="F141" s="381">
        <f>IFERROR(INDEX([1]Master!$1:$1048576,MATCH(C141,[1]Master!$B:$B,0),MATCH($H$5,[1]Master!$1:$1,0)),"")</f>
        <v>1</v>
      </c>
      <c r="G141" s="381">
        <f>IFERROR(INDEX([1]Master!$1:$1048576,MATCH(C141,[1]Master!$B:$B,0),MATCH($H$4,[1]Master!$1:$1,0)),"")</f>
        <v>15</v>
      </c>
      <c r="H141" s="6" t="s">
        <v>6153</v>
      </c>
      <c r="I141" s="367">
        <f>IFERROR(INDEX([1]Master!$1:$1048576,MATCH(C141,[1]Master!$B:$B,0),MATCH($G$6,[1]Master!$1:$1,0)),"")</f>
        <v>727.69511111111115</v>
      </c>
      <c r="J141" s="230">
        <f>ROUND(I141*Order_Quote!$L$4,4)</f>
        <v>0</v>
      </c>
      <c r="K141" s="228"/>
      <c r="L141" s="178"/>
      <c r="M141" s="171">
        <f t="shared" si="2"/>
        <v>0</v>
      </c>
    </row>
    <row r="142" spans="1:13" s="52" customFormat="1" x14ac:dyDescent="0.3">
      <c r="A142" s="29" t="str">
        <f>IF(K142&gt;0,COUNT($A$7:A141)+COUNT(DWV!$A$8:$A$300)+COUNT('Large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" s="289"/>
      <c r="C142" s="3" t="s">
        <v>2378</v>
      </c>
      <c r="D142" s="36">
        <v>28869843</v>
      </c>
      <c r="E142" s="5" t="s">
        <v>5398</v>
      </c>
      <c r="F142" s="381">
        <f>IFERROR(INDEX([1]Master!$1:$1048576,MATCH(C142,[1]Master!$B:$B,0),MATCH($H$5,[1]Master!$1:$1,0)),"")</f>
        <v>1</v>
      </c>
      <c r="G142" s="381">
        <f>IFERROR(INDEX([1]Master!$1:$1048576,MATCH(C142,[1]Master!$B:$B,0),MATCH($H$4,[1]Master!$1:$1,0)),"")</f>
        <v>15</v>
      </c>
      <c r="H142" s="6" t="s">
        <v>6153</v>
      </c>
      <c r="I142" s="367">
        <f>IFERROR(INDEX([1]Master!$1:$1048576,MATCH(C142,[1]Master!$B:$B,0),MATCH($G$6,[1]Master!$1:$1,0)),"")</f>
        <v>1240.1894444444447</v>
      </c>
      <c r="J142" s="230">
        <f>ROUND(I142*Order_Quote!$L$4,4)</f>
        <v>0</v>
      </c>
      <c r="K142" s="228"/>
      <c r="L142" s="178"/>
      <c r="M142" s="171">
        <f t="shared" si="2"/>
        <v>0</v>
      </c>
    </row>
    <row r="143" spans="1:13" s="52" customFormat="1" x14ac:dyDescent="0.3">
      <c r="A143" s="29" t="str">
        <f>IF(K143&gt;0,COUNT($A$7:A142)+COUNT(DWV!$A$8:$A$300)+COUNT('Large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" s="289"/>
      <c r="C143" s="3" t="s">
        <v>2379</v>
      </c>
      <c r="D143" s="36">
        <v>28869851</v>
      </c>
      <c r="E143" s="5" t="s">
        <v>5399</v>
      </c>
      <c r="F143" s="381">
        <f>IFERROR(INDEX([1]Master!$1:$1048576,MATCH(C143,[1]Master!$B:$B,0),MATCH($H$5,[1]Master!$1:$1,0)),"")</f>
        <v>1</v>
      </c>
      <c r="G143" s="381">
        <f>IFERROR(INDEX([1]Master!$1:$1048576,MATCH(C143,[1]Master!$B:$B,0),MATCH($H$4,[1]Master!$1:$1,0)),"")</f>
        <v>13</v>
      </c>
      <c r="H143" s="6" t="s">
        <v>6153</v>
      </c>
      <c r="I143" s="367">
        <f>IFERROR(INDEX([1]Master!$1:$1048576,MATCH(C143,[1]Master!$B:$B,0),MATCH($G$6,[1]Master!$1:$1,0)),"")</f>
        <v>881.20444444444445</v>
      </c>
      <c r="J143" s="230">
        <f>ROUND(I143*Order_Quote!$L$4,4)</f>
        <v>0</v>
      </c>
      <c r="K143" s="228"/>
      <c r="L143" s="178"/>
      <c r="M143" s="171">
        <f t="shared" si="2"/>
        <v>0</v>
      </c>
    </row>
    <row r="144" spans="1:13" s="52" customFormat="1" x14ac:dyDescent="0.3">
      <c r="A144" s="29" t="str">
        <f>IF(K144&gt;0,COUNT($A$7:A143)+COUNT(DWV!$A$8:$A$300)+COUNT('Large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" s="289"/>
      <c r="C144" s="3" t="s">
        <v>2380</v>
      </c>
      <c r="D144" s="36">
        <v>28869860</v>
      </c>
      <c r="E144" s="5" t="s">
        <v>5400</v>
      </c>
      <c r="F144" s="381">
        <f>IFERROR(INDEX([1]Master!$1:$1048576,MATCH(C144,[1]Master!$B:$B,0),MATCH($H$5,[1]Master!$1:$1,0)),"")</f>
        <v>1</v>
      </c>
      <c r="G144" s="381">
        <f>IFERROR(INDEX([1]Master!$1:$1048576,MATCH(C144,[1]Master!$B:$B,0),MATCH($H$4,[1]Master!$1:$1,0)),"")</f>
        <v>24</v>
      </c>
      <c r="H144" s="6" t="s">
        <v>6153</v>
      </c>
      <c r="I144" s="367">
        <f>IFERROR(INDEX([1]Master!$1:$1048576,MATCH(C144,[1]Master!$B:$B,0),MATCH($G$6,[1]Master!$1:$1,0)),"")</f>
        <v>1021.422</v>
      </c>
      <c r="J144" s="230">
        <f>ROUND(I144*Order_Quote!$L$4,4)</f>
        <v>0</v>
      </c>
      <c r="K144" s="228"/>
      <c r="L144" s="178"/>
      <c r="M144" s="171">
        <f t="shared" si="2"/>
        <v>0</v>
      </c>
    </row>
    <row r="145" spans="1:13" s="52" customFormat="1" x14ac:dyDescent="0.3">
      <c r="A145" s="29" t="str">
        <f>IF(K145&gt;0,COUNT($A$7:A144)+COUNT(DWV!$A$8:$A$300)+COUNT('Large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" s="289"/>
      <c r="C145" s="3" t="s">
        <v>2381</v>
      </c>
      <c r="D145" s="36">
        <v>28869878</v>
      </c>
      <c r="E145" s="5" t="s">
        <v>5401</v>
      </c>
      <c r="F145" s="381">
        <f>IFERROR(INDEX([1]Master!$1:$1048576,MATCH(C145,[1]Master!$B:$B,0),MATCH($H$5,[1]Master!$1:$1,0)),"")</f>
        <v>1</v>
      </c>
      <c r="G145" s="381">
        <f>IFERROR(INDEX([1]Master!$1:$1048576,MATCH(C145,[1]Master!$B:$B,0),MATCH($H$4,[1]Master!$1:$1,0)),"")</f>
        <v>10</v>
      </c>
      <c r="H145" s="6" t="s">
        <v>6153</v>
      </c>
      <c r="I145" s="367">
        <f>IFERROR(INDEX([1]Master!$1:$1048576,MATCH(C145,[1]Master!$B:$B,0),MATCH($G$6,[1]Master!$1:$1,0)),"")</f>
        <v>1222.2847777777777</v>
      </c>
      <c r="J145" s="230">
        <f>ROUND(I145*Order_Quote!$L$4,4)</f>
        <v>0</v>
      </c>
      <c r="K145" s="228"/>
      <c r="L145" s="178"/>
      <c r="M145" s="171">
        <f t="shared" si="2"/>
        <v>0</v>
      </c>
    </row>
    <row r="146" spans="1:13" s="52" customFormat="1" x14ac:dyDescent="0.3">
      <c r="A146" s="29" t="str">
        <f>IF(K146&gt;0,COUNT($A$7:A145)+COUNT(DWV!$A$8:$A$300)+COUNT('Large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" s="289"/>
      <c r="C146" s="3" t="s">
        <v>2382</v>
      </c>
      <c r="D146" s="36">
        <v>28869886</v>
      </c>
      <c r="E146" s="5" t="s">
        <v>5402</v>
      </c>
      <c r="F146" s="381">
        <f>IFERROR(INDEX([1]Master!$1:$1048576,MATCH(C146,[1]Master!$B:$B,0),MATCH($H$5,[1]Master!$1:$1,0)),"")</f>
        <v>1</v>
      </c>
      <c r="G146" s="381">
        <f>IFERROR(INDEX([1]Master!$1:$1048576,MATCH(C146,[1]Master!$B:$B,0),MATCH($H$4,[1]Master!$1:$1,0)),"")</f>
        <v>10</v>
      </c>
      <c r="H146" s="6" t="s">
        <v>6153</v>
      </c>
      <c r="I146" s="367">
        <f>IFERROR(INDEX([1]Master!$1:$1048576,MATCH(C146,[1]Master!$B:$B,0),MATCH($G$6,[1]Master!$1:$1,0)),"")</f>
        <v>1584.123111111111</v>
      </c>
      <c r="J146" s="230">
        <f>ROUND(I146*Order_Quote!$L$4,4)</f>
        <v>0</v>
      </c>
      <c r="K146" s="228"/>
      <c r="L146" s="178"/>
      <c r="M146" s="171">
        <f t="shared" si="2"/>
        <v>0</v>
      </c>
    </row>
    <row r="147" spans="1:13" s="52" customFormat="1" x14ac:dyDescent="0.3">
      <c r="A147" s="29" t="str">
        <f>IF(K147&gt;0,COUNT($A$7:A146)+COUNT(DWV!$A$8:$A$300)+COUNT('Large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" s="289"/>
      <c r="C147" s="3" t="s">
        <v>2383</v>
      </c>
      <c r="D147" s="36">
        <v>28869894</v>
      </c>
      <c r="E147" s="5" t="s">
        <v>5403</v>
      </c>
      <c r="F147" s="381">
        <f>IFERROR(INDEX([1]Master!$1:$1048576,MATCH(C147,[1]Master!$B:$B,0),MATCH($H$5,[1]Master!$1:$1,0)),"")</f>
        <v>1</v>
      </c>
      <c r="G147" s="381">
        <f>IFERROR(INDEX([1]Master!$1:$1048576,MATCH(C147,[1]Master!$B:$B,0),MATCH($H$4,[1]Master!$1:$1,0)),"")</f>
        <v>9</v>
      </c>
      <c r="H147" s="6" t="s">
        <v>6153</v>
      </c>
      <c r="I147" s="367">
        <f>IFERROR(INDEX([1]Master!$1:$1048576,MATCH(C147,[1]Master!$B:$B,0),MATCH($G$6,[1]Master!$1:$1,0)),"")</f>
        <v>1344.787888888889</v>
      </c>
      <c r="J147" s="230">
        <f>ROUND(I147*Order_Quote!$L$4,4)</f>
        <v>0</v>
      </c>
      <c r="K147" s="228"/>
      <c r="L147" s="178"/>
      <c r="M147" s="171">
        <f t="shared" si="2"/>
        <v>0</v>
      </c>
    </row>
    <row r="148" spans="1:13" s="52" customFormat="1" x14ac:dyDescent="0.3">
      <c r="A148" s="29" t="str">
        <f>IF(K148&gt;0,COUNT($A$7:A147)+COUNT(DWV!$A$8:$A$300)+COUNT('Large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" s="289"/>
      <c r="C148" s="3" t="s">
        <v>2384</v>
      </c>
      <c r="D148" s="36">
        <v>28869908</v>
      </c>
      <c r="E148" s="5" t="s">
        <v>5404</v>
      </c>
      <c r="F148" s="381">
        <f>IFERROR(INDEX([1]Master!$1:$1048576,MATCH(C148,[1]Master!$B:$B,0),MATCH($H$5,[1]Master!$1:$1,0)),"")</f>
        <v>1</v>
      </c>
      <c r="G148" s="381">
        <f>IFERROR(INDEX([1]Master!$1:$1048576,MATCH(C148,[1]Master!$B:$B,0),MATCH($H$4,[1]Master!$1:$1,0)),"")</f>
        <v>8</v>
      </c>
      <c r="H148" s="6" t="s">
        <v>6153</v>
      </c>
      <c r="I148" s="367">
        <f>IFERROR(INDEX([1]Master!$1:$1048576,MATCH(C148,[1]Master!$B:$B,0),MATCH($G$6,[1]Master!$1:$1,0)),"")</f>
        <v>1482.1996666666666</v>
      </c>
      <c r="J148" s="230">
        <f>ROUND(I148*Order_Quote!$L$4,4)</f>
        <v>0</v>
      </c>
      <c r="K148" s="228"/>
      <c r="L148" s="178"/>
      <c r="M148" s="171">
        <f t="shared" si="2"/>
        <v>0</v>
      </c>
    </row>
    <row r="149" spans="1:13" s="52" customFormat="1" x14ac:dyDescent="0.3">
      <c r="A149" s="29" t="str">
        <f>IF(K149&gt;0,COUNT($A$7:A148)+COUNT(DWV!$A$8:$A$300)+COUNT('Large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" s="289"/>
      <c r="C149" s="3" t="s">
        <v>2385</v>
      </c>
      <c r="D149" s="36">
        <v>28869916</v>
      </c>
      <c r="E149" s="5" t="s">
        <v>5405</v>
      </c>
      <c r="F149" s="381">
        <f>IFERROR(INDEX([1]Master!$1:$1048576,MATCH(C149,[1]Master!$B:$B,0),MATCH($H$5,[1]Master!$1:$1,0)),"")</f>
        <v>1</v>
      </c>
      <c r="G149" s="381">
        <f>IFERROR(INDEX([1]Master!$1:$1048576,MATCH(C149,[1]Master!$B:$B,0),MATCH($H$4,[1]Master!$1:$1,0)),"")</f>
        <v>17</v>
      </c>
      <c r="H149" s="6" t="s">
        <v>6153</v>
      </c>
      <c r="I149" s="367">
        <f>IFERROR(INDEX([1]Master!$1:$1048576,MATCH(C149,[1]Master!$B:$B,0),MATCH($G$6,[1]Master!$1:$1,0)),"")</f>
        <v>1611.7291111111113</v>
      </c>
      <c r="J149" s="230">
        <f>ROUND(I149*Order_Quote!$L$4,4)</f>
        <v>0</v>
      </c>
      <c r="K149" s="228"/>
      <c r="L149" s="178"/>
      <c r="M149" s="171">
        <f t="shared" si="2"/>
        <v>0</v>
      </c>
    </row>
    <row r="150" spans="1:13" s="52" customFormat="1" x14ac:dyDescent="0.3">
      <c r="A150" s="29" t="str">
        <f>IF(K150&gt;0,COUNT($A$7:A149)+COUNT(DWV!$A$8:$A$300)+COUNT('Large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" s="289"/>
      <c r="C150" s="3" t="s">
        <v>2386</v>
      </c>
      <c r="D150" s="36">
        <v>28869924</v>
      </c>
      <c r="E150" s="5" t="s">
        <v>5406</v>
      </c>
      <c r="F150" s="381">
        <f>IFERROR(INDEX([1]Master!$1:$1048576,MATCH(C150,[1]Master!$B:$B,0),MATCH($H$5,[1]Master!$1:$1,0)),"")</f>
        <v>1</v>
      </c>
      <c r="G150" s="381">
        <f>IFERROR(INDEX([1]Master!$1:$1048576,MATCH(C150,[1]Master!$B:$B,0),MATCH($H$4,[1]Master!$1:$1,0)),"")</f>
        <v>6</v>
      </c>
      <c r="H150" s="6" t="s">
        <v>6153</v>
      </c>
      <c r="I150" s="367">
        <f>IFERROR(INDEX([1]Master!$1:$1048576,MATCH(C150,[1]Master!$B:$B,0),MATCH($G$6,[1]Master!$1:$1,0)),"")</f>
        <v>1615.9853333333333</v>
      </c>
      <c r="J150" s="230">
        <f>ROUND(I150*Order_Quote!$L$4,4)</f>
        <v>0</v>
      </c>
      <c r="K150" s="228"/>
      <c r="L150" s="178"/>
      <c r="M150" s="171">
        <f t="shared" si="2"/>
        <v>0</v>
      </c>
    </row>
    <row r="151" spans="1:13" s="52" customFormat="1" x14ac:dyDescent="0.3">
      <c r="A151" s="29" t="str">
        <f>IF(K151&gt;0,COUNT($A$7:A150)+COUNT(DWV!$A$8:$A$300)+COUNT('Large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" s="289"/>
      <c r="C151" s="3" t="s">
        <v>2387</v>
      </c>
      <c r="D151" s="36">
        <v>28869932</v>
      </c>
      <c r="E151" s="5" t="s">
        <v>5407</v>
      </c>
      <c r="F151" s="381">
        <f>IFERROR(INDEX([1]Master!$1:$1048576,MATCH(C151,[1]Master!$B:$B,0),MATCH($H$5,[1]Master!$1:$1,0)),"")</f>
        <v>1</v>
      </c>
      <c r="G151" s="381">
        <f>IFERROR(INDEX([1]Master!$1:$1048576,MATCH(C151,[1]Master!$B:$B,0),MATCH($H$4,[1]Master!$1:$1,0)),"")</f>
        <v>6</v>
      </c>
      <c r="H151" s="6" t="s">
        <v>6153</v>
      </c>
      <c r="I151" s="367">
        <f>IFERROR(INDEX([1]Master!$1:$1048576,MATCH(C151,[1]Master!$B:$B,0),MATCH($G$6,[1]Master!$1:$1,0)),"")</f>
        <v>1644.0431111111111</v>
      </c>
      <c r="J151" s="230">
        <f>ROUND(I151*Order_Quote!$L$4,4)</f>
        <v>0</v>
      </c>
      <c r="K151" s="228"/>
      <c r="L151" s="178"/>
      <c r="M151" s="171">
        <f t="shared" si="2"/>
        <v>0</v>
      </c>
    </row>
    <row r="152" spans="1:13" s="52" customFormat="1" x14ac:dyDescent="0.3">
      <c r="A152" s="29" t="str">
        <f>IF(K152&gt;0,COUNT($A$7:A151)+COUNT(DWV!$A$8:$A$300)+COUNT('Large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" s="289"/>
      <c r="C152" s="3" t="s">
        <v>2388</v>
      </c>
      <c r="D152" s="36">
        <v>28869940</v>
      </c>
      <c r="E152" s="5" t="s">
        <v>5408</v>
      </c>
      <c r="F152" s="381">
        <f>IFERROR(INDEX([1]Master!$1:$1048576,MATCH(C152,[1]Master!$B:$B,0),MATCH($H$5,[1]Master!$1:$1,0)),"")</f>
        <v>1</v>
      </c>
      <c r="G152" s="381">
        <f>IFERROR(INDEX([1]Master!$1:$1048576,MATCH(C152,[1]Master!$B:$B,0),MATCH($H$4,[1]Master!$1:$1,0)),"")</f>
        <v>6</v>
      </c>
      <c r="H152" s="6" t="s">
        <v>6153</v>
      </c>
      <c r="I152" s="367">
        <f>IFERROR(INDEX([1]Master!$1:$1048576,MATCH(C152,[1]Master!$B:$B,0),MATCH($G$6,[1]Master!$1:$1,0)),"")</f>
        <v>1668.2607777777778</v>
      </c>
      <c r="J152" s="230">
        <f>ROUND(I152*Order_Quote!$L$4,4)</f>
        <v>0</v>
      </c>
      <c r="K152" s="228"/>
      <c r="L152" s="178"/>
      <c r="M152" s="171">
        <f t="shared" si="2"/>
        <v>0</v>
      </c>
    </row>
    <row r="153" spans="1:13" s="52" customFormat="1" x14ac:dyDescent="0.3">
      <c r="A153" s="29" t="str">
        <f>IF(K153&gt;0,COUNT($A$7:A152)+COUNT(DWV!$A$8:$A$300)+COUNT('Large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" s="289"/>
      <c r="C153" s="3" t="s">
        <v>2389</v>
      </c>
      <c r="D153" s="36">
        <v>28869959</v>
      </c>
      <c r="E153" s="5" t="s">
        <v>5409</v>
      </c>
      <c r="F153" s="381">
        <f>IFERROR(INDEX([1]Master!$1:$1048576,MATCH(C153,[1]Master!$B:$B,0),MATCH($H$5,[1]Master!$1:$1,0)),"")</f>
        <v>1</v>
      </c>
      <c r="G153" s="381">
        <f>IFERROR(INDEX([1]Master!$1:$1048576,MATCH(C153,[1]Master!$B:$B,0),MATCH($H$4,[1]Master!$1:$1,0)),"")</f>
        <v>5</v>
      </c>
      <c r="H153" s="6" t="s">
        <v>6153</v>
      </c>
      <c r="I153" s="367">
        <f>IFERROR(INDEX([1]Master!$1:$1048576,MATCH(C153,[1]Master!$B:$B,0),MATCH($G$6,[1]Master!$1:$1,0)),"")</f>
        <v>1726.873</v>
      </c>
      <c r="J153" s="230">
        <f>ROUND(I153*Order_Quote!$L$4,4)</f>
        <v>0</v>
      </c>
      <c r="K153" s="228"/>
      <c r="L153" s="178"/>
      <c r="M153" s="171">
        <f t="shared" si="2"/>
        <v>0</v>
      </c>
    </row>
    <row r="154" spans="1:13" s="52" customFormat="1" x14ac:dyDescent="0.3">
      <c r="A154" s="29" t="str">
        <f>IF(K154&gt;0,COUNT($A$7:A153)+COUNT(DWV!$A$8:$A$300)+COUNT('Large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" s="289"/>
      <c r="C154" s="3" t="s">
        <v>2390</v>
      </c>
      <c r="D154" s="36">
        <v>28869967</v>
      </c>
      <c r="E154" s="5" t="s">
        <v>5410</v>
      </c>
      <c r="F154" s="381">
        <f>IFERROR(INDEX([1]Master!$1:$1048576,MATCH(C154,[1]Master!$B:$B,0),MATCH($H$5,[1]Master!$1:$1,0)),"")</f>
        <v>1</v>
      </c>
      <c r="G154" s="381">
        <f>IFERROR(INDEX([1]Master!$1:$1048576,MATCH(C154,[1]Master!$B:$B,0),MATCH($H$4,[1]Master!$1:$1,0)),"")</f>
        <v>5</v>
      </c>
      <c r="H154" s="6" t="s">
        <v>6153</v>
      </c>
      <c r="I154" s="367">
        <f>IFERROR(INDEX([1]Master!$1:$1048576,MATCH(C154,[1]Master!$B:$B,0),MATCH($G$6,[1]Master!$1:$1,0)),"")</f>
        <v>1763.7404444444446</v>
      </c>
      <c r="J154" s="230">
        <f>ROUND(I154*Order_Quote!$L$4,4)</f>
        <v>0</v>
      </c>
      <c r="K154" s="228"/>
      <c r="L154" s="178"/>
      <c r="M154" s="171">
        <f t="shared" si="2"/>
        <v>0</v>
      </c>
    </row>
    <row r="155" spans="1:13" s="52" customFormat="1" x14ac:dyDescent="0.3">
      <c r="A155" s="29" t="str">
        <f>IF(K155&gt;0,COUNT($A$7:A154)+COUNT(DWV!$A$8:$A$300)+COUNT('Large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" s="289"/>
      <c r="C155" s="3" t="s">
        <v>2391</v>
      </c>
      <c r="D155" s="36">
        <v>28869975</v>
      </c>
      <c r="E155" s="5" t="s">
        <v>5411</v>
      </c>
      <c r="F155" s="381">
        <f>IFERROR(INDEX([1]Master!$1:$1048576,MATCH(C155,[1]Master!$B:$B,0),MATCH($H$5,[1]Master!$1:$1,0)),"")</f>
        <v>1</v>
      </c>
      <c r="G155" s="381">
        <f>IFERROR(INDEX([1]Master!$1:$1048576,MATCH(C155,[1]Master!$B:$B,0),MATCH($H$4,[1]Master!$1:$1,0)),"")</f>
        <v>4</v>
      </c>
      <c r="H155" s="6" t="s">
        <v>6153</v>
      </c>
      <c r="I155" s="367">
        <f>IFERROR(INDEX([1]Master!$1:$1048576,MATCH(C155,[1]Master!$B:$B,0),MATCH($G$6,[1]Master!$1:$1,0)),"")</f>
        <v>1836.9403333333332</v>
      </c>
      <c r="J155" s="230">
        <f>ROUND(I155*Order_Quote!$L$4,4)</f>
        <v>0</v>
      </c>
      <c r="K155" s="228"/>
      <c r="L155" s="178"/>
      <c r="M155" s="171">
        <f t="shared" si="2"/>
        <v>0</v>
      </c>
    </row>
    <row r="156" spans="1:13" s="52" customFormat="1" x14ac:dyDescent="0.3">
      <c r="A156" s="29" t="str">
        <f>IF(K156&gt;0,COUNT($A$7:A155)+COUNT(DWV!$A$8:$A$300)+COUNT('Large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" s="289"/>
      <c r="C156" s="3" t="s">
        <v>2392</v>
      </c>
      <c r="D156" s="36">
        <v>28869983</v>
      </c>
      <c r="E156" s="5" t="s">
        <v>5412</v>
      </c>
      <c r="F156" s="381">
        <f>IFERROR(INDEX([1]Master!$1:$1048576,MATCH(C156,[1]Master!$B:$B,0),MATCH($H$5,[1]Master!$1:$1,0)),"")</f>
        <v>1</v>
      </c>
      <c r="G156" s="381">
        <f>IFERROR(INDEX([1]Master!$1:$1048576,MATCH(C156,[1]Master!$B:$B,0),MATCH($H$4,[1]Master!$1:$1,0)),"")</f>
        <v>3</v>
      </c>
      <c r="H156" s="6" t="s">
        <v>6153</v>
      </c>
      <c r="I156" s="367">
        <f>IFERROR(INDEX([1]Master!$1:$1048576,MATCH(C156,[1]Master!$B:$B,0),MATCH($G$6,[1]Master!$1:$1,0)),"")</f>
        <v>5238.6248888888886</v>
      </c>
      <c r="J156" s="230">
        <f>ROUND(I156*Order_Quote!$L$4,4)</f>
        <v>0</v>
      </c>
      <c r="K156" s="228"/>
      <c r="L156" s="178"/>
      <c r="M156" s="171">
        <f t="shared" si="2"/>
        <v>0</v>
      </c>
    </row>
    <row r="157" spans="1:13" s="52" customFormat="1" x14ac:dyDescent="0.3">
      <c r="A157" s="29" t="str">
        <f>IF(K157&gt;0,COUNT($A$7:A156)+COUNT(DWV!$A$8:$A$300)+COUNT('Large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" s="289"/>
      <c r="C157" s="3" t="s">
        <v>2393</v>
      </c>
      <c r="D157" s="36">
        <v>28869998</v>
      </c>
      <c r="E157" s="5" t="s">
        <v>5413</v>
      </c>
      <c r="F157" s="381">
        <f>IFERROR(INDEX([1]Master!$1:$1048576,MATCH(C157,[1]Master!$B:$B,0),MATCH($H$5,[1]Master!$1:$1,0)),"")</f>
        <v>1</v>
      </c>
      <c r="G157" s="381">
        <f>IFERROR(INDEX([1]Master!$1:$1048576,MATCH(C157,[1]Master!$B:$B,0),MATCH($H$4,[1]Master!$1:$1,0)),"")</f>
        <v>3</v>
      </c>
      <c r="H157" s="6" t="s">
        <v>6153</v>
      </c>
      <c r="I157" s="367">
        <f>IFERROR(INDEX([1]Master!$1:$1048576,MATCH(C157,[1]Master!$B:$B,0),MATCH($G$6,[1]Master!$1:$1,0)),"")</f>
        <v>2539.8114444444445</v>
      </c>
      <c r="J157" s="230">
        <f>ROUND(I157*Order_Quote!$L$4,4)</f>
        <v>0</v>
      </c>
      <c r="K157" s="228"/>
      <c r="L157" s="178"/>
      <c r="M157" s="171">
        <f t="shared" si="2"/>
        <v>0</v>
      </c>
    </row>
    <row r="158" spans="1:13" s="52" customFormat="1" x14ac:dyDescent="0.3">
      <c r="A158" s="29" t="str">
        <f>IF(K158&gt;0,COUNT($A$7:A157)+COUNT(DWV!$A$8:$A$300)+COUNT('Large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" s="289"/>
      <c r="C158" s="3" t="s">
        <v>2394</v>
      </c>
      <c r="D158" s="36">
        <v>28870000</v>
      </c>
      <c r="E158" s="5" t="s">
        <v>5414</v>
      </c>
      <c r="F158" s="381">
        <f>IFERROR(INDEX([1]Master!$1:$1048576,MATCH(C158,[1]Master!$B:$B,0),MATCH($H$5,[1]Master!$1:$1,0)),"")</f>
        <v>1</v>
      </c>
      <c r="G158" s="381">
        <f>IFERROR(INDEX([1]Master!$1:$1048576,MATCH(C158,[1]Master!$B:$B,0),MATCH($H$4,[1]Master!$1:$1,0)),"")</f>
        <v>3</v>
      </c>
      <c r="H158" s="6" t="s">
        <v>6153</v>
      </c>
      <c r="I158" s="367">
        <f>IFERROR(INDEX([1]Master!$1:$1048576,MATCH(C158,[1]Master!$B:$B,0),MATCH($G$6,[1]Master!$1:$1,0)),"")</f>
        <v>2575.8466666666668</v>
      </c>
      <c r="J158" s="230">
        <f>ROUND(I158*Order_Quote!$L$4,4)</f>
        <v>0</v>
      </c>
      <c r="K158" s="228"/>
      <c r="L158" s="178"/>
      <c r="M158" s="171">
        <f t="shared" si="2"/>
        <v>0</v>
      </c>
    </row>
    <row r="159" spans="1:13" s="52" customFormat="1" x14ac:dyDescent="0.3">
      <c r="A159" s="29" t="str">
        <f>IF(K159&gt;0,COUNT($A$7:A158)+COUNT(DWV!$A$8:$A$300)+COUNT('Large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" s="289"/>
      <c r="C159" s="3" t="s">
        <v>2395</v>
      </c>
      <c r="D159" s="36">
        <v>28870019</v>
      </c>
      <c r="E159" s="5" t="s">
        <v>5415</v>
      </c>
      <c r="F159" s="381">
        <f>IFERROR(INDEX([1]Master!$1:$1048576,MATCH(C159,[1]Master!$B:$B,0),MATCH($H$5,[1]Master!$1:$1,0)),"")</f>
        <v>1</v>
      </c>
      <c r="G159" s="381">
        <f>IFERROR(INDEX([1]Master!$1:$1048576,MATCH(C159,[1]Master!$B:$B,0),MATCH($H$4,[1]Master!$1:$1,0)),"")</f>
        <v>3</v>
      </c>
      <c r="H159" s="6" t="s">
        <v>6153</v>
      </c>
      <c r="I159" s="367">
        <f>IFERROR(INDEX([1]Master!$1:$1048576,MATCH(C159,[1]Master!$B:$B,0),MATCH($G$6,[1]Master!$1:$1,0)),"")</f>
        <v>2608.7669999999998</v>
      </c>
      <c r="J159" s="230">
        <f>ROUND(I159*Order_Quote!$L$4,4)</f>
        <v>0</v>
      </c>
      <c r="K159" s="228"/>
      <c r="L159" s="178"/>
      <c r="M159" s="171">
        <f t="shared" si="2"/>
        <v>0</v>
      </c>
    </row>
    <row r="160" spans="1:13" s="52" customFormat="1" x14ac:dyDescent="0.3">
      <c r="A160" s="29" t="str">
        <f>IF(K160&gt;0,COUNT($A$7:A159)+COUNT(DWV!$A$8:$A$300)+COUNT('Large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" s="289"/>
      <c r="C160" s="3" t="s">
        <v>2396</v>
      </c>
      <c r="D160" s="36">
        <v>28870027</v>
      </c>
      <c r="E160" s="5" t="s">
        <v>5416</v>
      </c>
      <c r="F160" s="381">
        <f>IFERROR(INDEX([1]Master!$1:$1048576,MATCH(C160,[1]Master!$B:$B,0),MATCH($H$5,[1]Master!$1:$1,0)),"")</f>
        <v>1</v>
      </c>
      <c r="G160" s="381">
        <f>IFERROR(INDEX([1]Master!$1:$1048576,MATCH(C160,[1]Master!$B:$B,0),MATCH($H$4,[1]Master!$1:$1,0)),"")</f>
        <v>3</v>
      </c>
      <c r="H160" s="6" t="s">
        <v>6153</v>
      </c>
      <c r="I160" s="367">
        <f>IFERROR(INDEX([1]Master!$1:$1048576,MATCH(C160,[1]Master!$B:$B,0),MATCH($G$6,[1]Master!$1:$1,0)),"")</f>
        <v>2745.3584444444446</v>
      </c>
      <c r="J160" s="230">
        <f>ROUND(I160*Order_Quote!$L$4,4)</f>
        <v>0</v>
      </c>
      <c r="K160" s="228"/>
      <c r="L160" s="178"/>
      <c r="M160" s="171">
        <f t="shared" si="2"/>
        <v>0</v>
      </c>
    </row>
    <row r="161" spans="1:13" s="52" customFormat="1" x14ac:dyDescent="0.3">
      <c r="A161" s="29" t="str">
        <f>IF(K161&gt;0,COUNT($A$7:A160)+COUNT(DWV!$A$8:$A$300)+COUNT('Large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" s="289"/>
      <c r="C161" s="3" t="s">
        <v>2397</v>
      </c>
      <c r="D161" s="36">
        <v>28870035</v>
      </c>
      <c r="E161" s="5" t="s">
        <v>5417</v>
      </c>
      <c r="F161" s="381">
        <f>IFERROR(INDEX([1]Master!$1:$1048576,MATCH(C161,[1]Master!$B:$B,0),MATCH($H$5,[1]Master!$1:$1,0)),"")</f>
        <v>1</v>
      </c>
      <c r="G161" s="381">
        <f>IFERROR(INDEX([1]Master!$1:$1048576,MATCH(C161,[1]Master!$B:$B,0),MATCH($H$4,[1]Master!$1:$1,0)),"")</f>
        <v>2</v>
      </c>
      <c r="H161" s="6" t="s">
        <v>6153</v>
      </c>
      <c r="I161" s="367">
        <f>IFERROR(INDEX([1]Master!$1:$1048576,MATCH(C161,[1]Master!$B:$B,0),MATCH($G$6,[1]Master!$1:$1,0)),"")</f>
        <v>3171.1589999999997</v>
      </c>
      <c r="J161" s="230">
        <f>ROUND(I161*Order_Quote!$L$4,4)</f>
        <v>0</v>
      </c>
      <c r="K161" s="228"/>
      <c r="L161" s="178"/>
      <c r="M161" s="171">
        <f t="shared" si="2"/>
        <v>0</v>
      </c>
    </row>
    <row r="162" spans="1:13" s="52" customFormat="1" x14ac:dyDescent="0.3">
      <c r="A162" s="29" t="str">
        <f>IF(K162&gt;0,COUNT($A$7:A161)+COUNT(DWV!$A$8:$A$300)+COUNT('Large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" s="289"/>
      <c r="C162" s="3" t="s">
        <v>2398</v>
      </c>
      <c r="D162" s="36">
        <v>28870043</v>
      </c>
      <c r="E162" s="5" t="s">
        <v>5418</v>
      </c>
      <c r="F162" s="381">
        <f>IFERROR(INDEX([1]Master!$1:$1048576,MATCH(C162,[1]Master!$B:$B,0),MATCH($H$5,[1]Master!$1:$1,0)),"")</f>
        <v>1</v>
      </c>
      <c r="G162" s="381">
        <f>IFERROR(INDEX([1]Master!$1:$1048576,MATCH(C162,[1]Master!$B:$B,0),MATCH($H$4,[1]Master!$1:$1,0)),"")</f>
        <v>2</v>
      </c>
      <c r="H162" s="6" t="s">
        <v>6153</v>
      </c>
      <c r="I162" s="367">
        <f>IFERROR(INDEX([1]Master!$1:$1048576,MATCH(C162,[1]Master!$B:$B,0),MATCH($G$6,[1]Master!$1:$1,0)),"")</f>
        <v>3416.8072222222218</v>
      </c>
      <c r="J162" s="230">
        <f>ROUND(I162*Order_Quote!$L$4,4)</f>
        <v>0</v>
      </c>
      <c r="K162" s="228"/>
      <c r="L162" s="178"/>
      <c r="M162" s="171">
        <f t="shared" si="2"/>
        <v>0</v>
      </c>
    </row>
    <row r="163" spans="1:13" s="52" customFormat="1" x14ac:dyDescent="0.3">
      <c r="A163" s="29" t="str">
        <f>IF(K163&gt;0,COUNT($A$7:A162)+COUNT(DWV!$A$8:$A$300)+COUNT('Large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" s="289"/>
      <c r="C163" s="3" t="s">
        <v>2399</v>
      </c>
      <c r="D163" s="36">
        <v>28870051</v>
      </c>
      <c r="E163" s="5" t="s">
        <v>5419</v>
      </c>
      <c r="F163" s="381">
        <f>IFERROR(INDEX([1]Master!$1:$1048576,MATCH(C163,[1]Master!$B:$B,0),MATCH($H$5,[1]Master!$1:$1,0)),"")</f>
        <v>1</v>
      </c>
      <c r="G163" s="381">
        <f>IFERROR(INDEX([1]Master!$1:$1048576,MATCH(C163,[1]Master!$B:$B,0),MATCH($H$4,[1]Master!$1:$1,0)),"")</f>
        <v>2</v>
      </c>
      <c r="H163" s="6" t="s">
        <v>6153</v>
      </c>
      <c r="I163" s="367">
        <f>IFERROR(INDEX([1]Master!$1:$1048576,MATCH(C163,[1]Master!$B:$B,0),MATCH($G$6,[1]Master!$1:$1,0)),"")</f>
        <v>5238.6248888888886</v>
      </c>
      <c r="J163" s="230">
        <f>ROUND(I163*Order_Quote!$L$4,4)</f>
        <v>0</v>
      </c>
      <c r="K163" s="228"/>
      <c r="L163" s="178"/>
      <c r="M163" s="171">
        <f t="shared" si="2"/>
        <v>0</v>
      </c>
    </row>
    <row r="164" spans="1:13" s="52" customFormat="1" x14ac:dyDescent="0.3">
      <c r="A164" s="29" t="str">
        <f>IF(K164&gt;0,COUNT($A$7:A163)+COUNT(DWV!$A$8:$A$300)+COUNT('Large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" s="289"/>
      <c r="C164" s="3" t="s">
        <v>2400</v>
      </c>
      <c r="D164" s="36">
        <v>28870060</v>
      </c>
      <c r="E164" s="5" t="s">
        <v>5420</v>
      </c>
      <c r="F164" s="381">
        <f>IFERROR(INDEX([1]Master!$1:$1048576,MATCH(C164,[1]Master!$B:$B,0),MATCH($H$5,[1]Master!$1:$1,0)),"")</f>
        <v>1</v>
      </c>
      <c r="G164" s="381">
        <f>IFERROR(INDEX([1]Master!$1:$1048576,MATCH(C164,[1]Master!$B:$B,0),MATCH($H$4,[1]Master!$1:$1,0)),"")</f>
        <v>2</v>
      </c>
      <c r="H164" s="6" t="s">
        <v>6153</v>
      </c>
      <c r="I164" s="367">
        <f>IFERROR(INDEX([1]Master!$1:$1048576,MATCH(C164,[1]Master!$B:$B,0),MATCH($G$6,[1]Master!$1:$1,0)),"")</f>
        <v>5290.5436666666665</v>
      </c>
      <c r="J164" s="230">
        <f>ROUND(I164*Order_Quote!$L$4,4)</f>
        <v>0</v>
      </c>
      <c r="K164" s="228"/>
      <c r="L164" s="178"/>
      <c r="M164" s="171">
        <f t="shared" si="2"/>
        <v>0</v>
      </c>
    </row>
    <row r="165" spans="1:13" s="52" customFormat="1" x14ac:dyDescent="0.3">
      <c r="A165" s="29" t="str">
        <f>IF(K165&gt;0,COUNT($A$7:A164)+COUNT(DWV!$A$8:$A$300)+COUNT('Large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" s="289"/>
      <c r="C165" s="3" t="s">
        <v>2401</v>
      </c>
      <c r="D165" s="36">
        <v>28870078</v>
      </c>
      <c r="E165" s="5" t="s">
        <v>5421</v>
      </c>
      <c r="F165" s="381">
        <f>IFERROR(INDEX([1]Master!$1:$1048576,MATCH(C165,[1]Master!$B:$B,0),MATCH($H$5,[1]Master!$1:$1,0)),"")</f>
        <v>1</v>
      </c>
      <c r="G165" s="381">
        <f>IFERROR(INDEX([1]Master!$1:$1048576,MATCH(C165,[1]Master!$B:$B,0),MATCH($H$4,[1]Master!$1:$1,0)),"")</f>
        <v>2</v>
      </c>
      <c r="H165" s="6" t="s">
        <v>6153</v>
      </c>
      <c r="I165" s="367">
        <f>IFERROR(INDEX([1]Master!$1:$1048576,MATCH(C165,[1]Master!$B:$B,0),MATCH($G$6,[1]Master!$1:$1,0)),"")</f>
        <v>5351.4028888888897</v>
      </c>
      <c r="J165" s="230">
        <f>ROUND(I165*Order_Quote!$L$4,4)</f>
        <v>0</v>
      </c>
      <c r="K165" s="228"/>
      <c r="L165" s="178"/>
      <c r="M165" s="171">
        <f t="shared" si="2"/>
        <v>0</v>
      </c>
    </row>
    <row r="166" spans="1:13" s="52" customFormat="1" x14ac:dyDescent="0.3">
      <c r="A166" s="29" t="str">
        <f>IF(K166&gt;0,COUNT($A$7:A165)+COUNT(DWV!$A$8:$A$300)+COUNT('Large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" s="289"/>
      <c r="C166" s="3" t="s">
        <v>2402</v>
      </c>
      <c r="D166" s="36">
        <v>28870086</v>
      </c>
      <c r="E166" s="5" t="s">
        <v>5422</v>
      </c>
      <c r="F166" s="381">
        <f>IFERROR(INDEX([1]Master!$1:$1048576,MATCH(C166,[1]Master!$B:$B,0),MATCH($H$5,[1]Master!$1:$1,0)),"")</f>
        <v>1</v>
      </c>
      <c r="G166" s="381">
        <f>IFERROR(INDEX([1]Master!$1:$1048576,MATCH(C166,[1]Master!$B:$B,0),MATCH($H$4,[1]Master!$1:$1,0)),"")</f>
        <v>2</v>
      </c>
      <c r="H166" s="6" t="s">
        <v>6153</v>
      </c>
      <c r="I166" s="367">
        <f>IFERROR(INDEX([1]Master!$1:$1048576,MATCH(C166,[1]Master!$B:$B,0),MATCH($G$6,[1]Master!$1:$1,0)),"")</f>
        <v>5378.8662222222219</v>
      </c>
      <c r="J166" s="230">
        <f>ROUND(I166*Order_Quote!$L$4,4)</f>
        <v>0</v>
      </c>
      <c r="K166" s="228"/>
      <c r="L166" s="178"/>
      <c r="M166" s="171">
        <f t="shared" si="2"/>
        <v>0</v>
      </c>
    </row>
    <row r="167" spans="1:13" s="52" customFormat="1" x14ac:dyDescent="0.3">
      <c r="A167" s="29" t="str">
        <f>IF(K167&gt;0,COUNT($A$7:A166)+COUNT(DWV!$A$8:$A$300)+COUNT('Large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" s="289"/>
      <c r="C167" s="3" t="s">
        <v>2403</v>
      </c>
      <c r="D167" s="36">
        <v>28870094</v>
      </c>
      <c r="E167" s="5" t="s">
        <v>5423</v>
      </c>
      <c r="F167" s="381">
        <f>IFERROR(INDEX([1]Master!$1:$1048576,MATCH(C167,[1]Master!$B:$B,0),MATCH($H$5,[1]Master!$1:$1,0)),"")</f>
        <v>1</v>
      </c>
      <c r="G167" s="381">
        <f>IFERROR(INDEX([1]Master!$1:$1048576,MATCH(C167,[1]Master!$B:$B,0),MATCH($H$4,[1]Master!$1:$1,0)),"")</f>
        <v>2</v>
      </c>
      <c r="H167" s="6" t="s">
        <v>6153</v>
      </c>
      <c r="I167" s="367">
        <f>IFERROR(INDEX([1]Master!$1:$1048576,MATCH(C167,[1]Master!$B:$B,0),MATCH($G$6,[1]Master!$1:$1,0)),"")</f>
        <v>5546.0240000000003</v>
      </c>
      <c r="J167" s="230">
        <f>ROUND(I167*Order_Quote!$L$4,4)</f>
        <v>0</v>
      </c>
      <c r="K167" s="228"/>
      <c r="L167" s="178"/>
      <c r="M167" s="171">
        <f t="shared" si="2"/>
        <v>0</v>
      </c>
    </row>
    <row r="168" spans="1:13" s="52" customFormat="1" x14ac:dyDescent="0.3">
      <c r="A168" s="29" t="str">
        <f>IF(K168&gt;0,COUNT($A$7:A167)+COUNT(DWV!$A$8:$A$300)+COUNT('Large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" s="289"/>
      <c r="C168" s="3" t="s">
        <v>2404</v>
      </c>
      <c r="D168" s="36">
        <v>28870108</v>
      </c>
      <c r="E168" s="5" t="s">
        <v>5424</v>
      </c>
      <c r="F168" s="381">
        <f>IFERROR(INDEX([1]Master!$1:$1048576,MATCH(C168,[1]Master!$B:$B,0),MATCH($H$5,[1]Master!$1:$1,0)),"")</f>
        <v>1</v>
      </c>
      <c r="G168" s="381">
        <f>IFERROR(INDEX([1]Master!$1:$1048576,MATCH(C168,[1]Master!$B:$B,0),MATCH($H$4,[1]Master!$1:$1,0)),"")</f>
        <v>2</v>
      </c>
      <c r="H168" s="6" t="s">
        <v>6153</v>
      </c>
      <c r="I168" s="367">
        <f>IFERROR(INDEX([1]Master!$1:$1048576,MATCH(C168,[1]Master!$B:$B,0),MATCH($G$6,[1]Master!$1:$1,0)),"")</f>
        <v>5684.1253333333334</v>
      </c>
      <c r="J168" s="230">
        <f>ROUND(I168*Order_Quote!$L$4,4)</f>
        <v>0</v>
      </c>
      <c r="K168" s="228"/>
      <c r="L168" s="178"/>
      <c r="M168" s="171">
        <f t="shared" si="2"/>
        <v>0</v>
      </c>
    </row>
    <row r="169" spans="1:13" s="52" customFormat="1" x14ac:dyDescent="0.3">
      <c r="A169" s="29" t="str">
        <f>IF(K169&gt;0,COUNT($A$7:A168)+COUNT(DWV!$A$8:$A$300)+COUNT('Large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" s="289"/>
      <c r="C169" s="3" t="s">
        <v>2405</v>
      </c>
      <c r="D169" s="36">
        <v>28870116</v>
      </c>
      <c r="E169" s="5" t="s">
        <v>5425</v>
      </c>
      <c r="F169" s="381">
        <f>IFERROR(INDEX([1]Master!$1:$1048576,MATCH(C169,[1]Master!$B:$B,0),MATCH($H$5,[1]Master!$1:$1,0)),"")</f>
        <v>1</v>
      </c>
      <c r="G169" s="381">
        <f>IFERROR(INDEX([1]Master!$1:$1048576,MATCH(C169,[1]Master!$B:$B,0),MATCH($H$4,[1]Master!$1:$1,0)),"")</f>
        <v>2</v>
      </c>
      <c r="H169" s="6" t="s">
        <v>6153</v>
      </c>
      <c r="I169" s="367">
        <f>IFERROR(INDEX([1]Master!$1:$1048576,MATCH(C169,[1]Master!$B:$B,0),MATCH($G$6,[1]Master!$1:$1,0)),"")</f>
        <v>5989.3249999999998</v>
      </c>
      <c r="J169" s="230">
        <f>ROUND(I169*Order_Quote!$L$4,4)</f>
        <v>0</v>
      </c>
      <c r="K169" s="228"/>
      <c r="L169" s="178"/>
      <c r="M169" s="171">
        <f t="shared" si="2"/>
        <v>0</v>
      </c>
    </row>
    <row r="170" spans="1:13" s="52" customFormat="1" x14ac:dyDescent="0.3">
      <c r="A170" s="29" t="str">
        <f>IF(K170&gt;0,COUNT($A$7:A169)+COUNT(DWV!$A$8:$A$300)+COUNT('Large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" s="289"/>
      <c r="C170" s="3" t="s">
        <v>2406</v>
      </c>
      <c r="D170" s="36">
        <v>28870124</v>
      </c>
      <c r="E170" s="5" t="s">
        <v>5426</v>
      </c>
      <c r="F170" s="381">
        <f>IFERROR(INDEX([1]Master!$1:$1048576,MATCH(C170,[1]Master!$B:$B,0),MATCH($H$5,[1]Master!$1:$1,0)),"")</f>
        <v>1</v>
      </c>
      <c r="G170" s="381" t="str">
        <f>IFERROR(INDEX([1]Master!$1:$1048576,MATCH(C170,[1]Master!$B:$B,0),MATCH($H$4,[1]Master!$1:$1,0)),"")</f>
        <v>-</v>
      </c>
      <c r="H170" s="6" t="s">
        <v>6153</v>
      </c>
      <c r="I170" s="367">
        <f>IFERROR(INDEX([1]Master!$1:$1048576,MATCH(C170,[1]Master!$B:$B,0),MATCH($G$6,[1]Master!$1:$1,0)),"")</f>
        <v>6496.5050000000001</v>
      </c>
      <c r="J170" s="230">
        <f>ROUND(I170*Order_Quote!$L$4,4)</f>
        <v>0</v>
      </c>
      <c r="K170" s="228"/>
      <c r="L170" s="178"/>
      <c r="M170" s="171">
        <f t="shared" si="2"/>
        <v>0</v>
      </c>
    </row>
    <row r="171" spans="1:13" s="52" customFormat="1" x14ac:dyDescent="0.3">
      <c r="A171" s="29" t="str">
        <f>IF(K171&gt;0,COUNT($A$7:A170)+COUNT(DWV!$A$8:$A$300)+COUNT('Large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" s="289"/>
      <c r="C171" s="3" t="s">
        <v>2407</v>
      </c>
      <c r="D171" s="36">
        <v>28870132</v>
      </c>
      <c r="E171" s="5" t="s">
        <v>5427</v>
      </c>
      <c r="F171" s="381">
        <f>IFERROR(INDEX([1]Master!$1:$1048576,MATCH(C171,[1]Master!$B:$B,0),MATCH($H$5,[1]Master!$1:$1,0)),"")</f>
        <v>1</v>
      </c>
      <c r="G171" s="381">
        <f>IFERROR(INDEX([1]Master!$1:$1048576,MATCH(C171,[1]Master!$B:$B,0),MATCH($H$4,[1]Master!$1:$1,0)),"")</f>
        <v>2</v>
      </c>
      <c r="H171" s="6" t="s">
        <v>6153</v>
      </c>
      <c r="I171" s="367">
        <f>IFERROR(INDEX([1]Master!$1:$1048576,MATCH(C171,[1]Master!$B:$B,0),MATCH($G$6,[1]Master!$1:$1,0)),"")</f>
        <v>5094.8050000000003</v>
      </c>
      <c r="J171" s="230">
        <f>ROUND(I171*Order_Quote!$L$4,4)</f>
        <v>0</v>
      </c>
      <c r="K171" s="228"/>
      <c r="L171" s="178"/>
      <c r="M171" s="171">
        <f t="shared" si="2"/>
        <v>0</v>
      </c>
    </row>
    <row r="172" spans="1:13" s="52" customFormat="1" x14ac:dyDescent="0.3">
      <c r="A172" s="29" t="str">
        <f>IF(K172&gt;0,COUNT($A$7:A171)+COUNT(DWV!$A$8:$A$300)+COUNT('Large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" s="289"/>
      <c r="C172" s="3" t="s">
        <v>2408</v>
      </c>
      <c r="D172" s="36">
        <v>28870140</v>
      </c>
      <c r="E172" s="5" t="s">
        <v>5428</v>
      </c>
      <c r="F172" s="381">
        <f>IFERROR(INDEX([1]Master!$1:$1048576,MATCH(C172,[1]Master!$B:$B,0),MATCH($H$5,[1]Master!$1:$1,0)),"")</f>
        <v>1</v>
      </c>
      <c r="G172" s="381">
        <f>IFERROR(INDEX([1]Master!$1:$1048576,MATCH(C172,[1]Master!$B:$B,0),MATCH($H$4,[1]Master!$1:$1,0)),"")</f>
        <v>2</v>
      </c>
      <c r="H172" s="6" t="s">
        <v>6153</v>
      </c>
      <c r="I172" s="367">
        <f>IFERROR(INDEX([1]Master!$1:$1048576,MATCH(C172,[1]Master!$B:$B,0),MATCH($G$6,[1]Master!$1:$1,0)),"")</f>
        <v>5117.8526601307203</v>
      </c>
      <c r="J172" s="230">
        <f>ROUND(I172*Order_Quote!$L$4,4)</f>
        <v>0</v>
      </c>
      <c r="K172" s="228"/>
      <c r="L172" s="178"/>
      <c r="M172" s="171">
        <f t="shared" si="2"/>
        <v>0</v>
      </c>
    </row>
    <row r="173" spans="1:13" s="52" customFormat="1" x14ac:dyDescent="0.3">
      <c r="A173" s="29" t="str">
        <f>IF(K173&gt;0,COUNT($A$7:A172)+COUNT(DWV!$A$8:$A$300)+COUNT('Large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" s="289"/>
      <c r="C173" s="3" t="s">
        <v>2409</v>
      </c>
      <c r="D173" s="36">
        <v>28870159</v>
      </c>
      <c r="E173" s="5" t="s">
        <v>5429</v>
      </c>
      <c r="F173" s="381">
        <f>IFERROR(INDEX([1]Master!$1:$1048576,MATCH(C173,[1]Master!$B:$B,0),MATCH($H$5,[1]Master!$1:$1,0)),"")</f>
        <v>1</v>
      </c>
      <c r="G173" s="381">
        <f>IFERROR(INDEX([1]Master!$1:$1048576,MATCH(C173,[1]Master!$B:$B,0),MATCH($H$4,[1]Master!$1:$1,0)),"")</f>
        <v>2</v>
      </c>
      <c r="H173" s="6" t="s">
        <v>6153</v>
      </c>
      <c r="I173" s="367">
        <f>IFERROR(INDEX([1]Master!$1:$1048576,MATCH(C173,[1]Master!$B:$B,0),MATCH($G$6,[1]Master!$1:$1,0)),"")</f>
        <v>5172.6582000000008</v>
      </c>
      <c r="J173" s="230">
        <f>ROUND(I173*Order_Quote!$L$4,4)</f>
        <v>0</v>
      </c>
      <c r="K173" s="228"/>
      <c r="L173" s="178"/>
      <c r="M173" s="171">
        <f t="shared" si="2"/>
        <v>0</v>
      </c>
    </row>
    <row r="174" spans="1:13" s="52" customFormat="1" x14ac:dyDescent="0.3">
      <c r="A174" s="29" t="str">
        <f>IF(K174&gt;0,COUNT($A$7:A173)+COUNT(DWV!$A$8:$A$300)+COUNT('Large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" s="289"/>
      <c r="C174" s="3" t="s">
        <v>2410</v>
      </c>
      <c r="D174" s="36">
        <v>28870167</v>
      </c>
      <c r="E174" s="5" t="s">
        <v>5430</v>
      </c>
      <c r="F174" s="381">
        <f>IFERROR(INDEX([1]Master!$1:$1048576,MATCH(C174,[1]Master!$B:$B,0),MATCH($H$5,[1]Master!$1:$1,0)),"")</f>
        <v>1</v>
      </c>
      <c r="G174" s="381">
        <f>IFERROR(INDEX([1]Master!$1:$1048576,MATCH(C174,[1]Master!$B:$B,0),MATCH($H$4,[1]Master!$1:$1,0)),"")</f>
        <v>2</v>
      </c>
      <c r="H174" s="6" t="s">
        <v>6153</v>
      </c>
      <c r="I174" s="367">
        <f>IFERROR(INDEX([1]Master!$1:$1048576,MATCH(C174,[1]Master!$B:$B,0),MATCH($G$6,[1]Master!$1:$1,0)),"")</f>
        <v>5231.63925751634</v>
      </c>
      <c r="J174" s="230">
        <f>ROUND(I174*Order_Quote!$L$4,4)</f>
        <v>0</v>
      </c>
      <c r="K174" s="228"/>
      <c r="L174" s="178"/>
      <c r="M174" s="171">
        <f t="shared" si="2"/>
        <v>0</v>
      </c>
    </row>
    <row r="175" spans="1:13" s="52" customFormat="1" x14ac:dyDescent="0.3">
      <c r="A175" s="29" t="str">
        <f>IF(K175&gt;0,COUNT($A$7:A174)+COUNT(DWV!$A$8:$A$300)+COUNT('Large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" s="289"/>
      <c r="C175" s="3" t="s">
        <v>2411</v>
      </c>
      <c r="D175" s="36">
        <v>28870175</v>
      </c>
      <c r="E175" s="5" t="s">
        <v>5431</v>
      </c>
      <c r="F175" s="381">
        <f>IFERROR(INDEX([1]Master!$1:$1048576,MATCH(C175,[1]Master!$B:$B,0),MATCH($H$5,[1]Master!$1:$1,0)),"")</f>
        <v>1</v>
      </c>
      <c r="G175" s="381">
        <f>IFERROR(INDEX([1]Master!$1:$1048576,MATCH(C175,[1]Master!$B:$B,0),MATCH($H$4,[1]Master!$1:$1,0)),"")</f>
        <v>1</v>
      </c>
      <c r="H175" s="6" t="s">
        <v>6153</v>
      </c>
      <c r="I175" s="367">
        <f>IFERROR(INDEX([1]Master!$1:$1048576,MATCH(C175,[1]Master!$B:$B,0),MATCH($G$6,[1]Master!$1:$1,0)),"")</f>
        <v>5499.8900758169948</v>
      </c>
      <c r="J175" s="230">
        <f>ROUND(I175*Order_Quote!$L$4,4)</f>
        <v>0</v>
      </c>
      <c r="K175" s="228"/>
      <c r="L175" s="178"/>
      <c r="M175" s="171">
        <f t="shared" si="2"/>
        <v>0</v>
      </c>
    </row>
    <row r="176" spans="1:13" s="52" customFormat="1" x14ac:dyDescent="0.3">
      <c r="A176" s="29" t="str">
        <f>IF(K176&gt;0,COUNT($A$7:A175)+COUNT(DWV!$A$8:$A$300)+COUNT('Large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" s="289"/>
      <c r="C176" s="3" t="s">
        <v>2412</v>
      </c>
      <c r="D176" s="36">
        <v>28870183</v>
      </c>
      <c r="E176" s="5" t="s">
        <v>5432</v>
      </c>
      <c r="F176" s="381">
        <f>IFERROR(INDEX([1]Master!$1:$1048576,MATCH(C176,[1]Master!$B:$B,0),MATCH($H$5,[1]Master!$1:$1,0)),"")</f>
        <v>1</v>
      </c>
      <c r="G176" s="381">
        <f>IFERROR(INDEX([1]Master!$1:$1048576,MATCH(C176,[1]Master!$B:$B,0),MATCH($H$4,[1]Master!$1:$1,0)),"")</f>
        <v>1</v>
      </c>
      <c r="H176" s="6" t="s">
        <v>6153</v>
      </c>
      <c r="I176" s="367">
        <f>IFERROR(INDEX([1]Master!$1:$1048576,MATCH(C176,[1]Master!$B:$B,0),MATCH($G$6,[1]Master!$1:$1,0)),"")</f>
        <v>5529.6724418300664</v>
      </c>
      <c r="J176" s="230">
        <f>ROUND(I176*Order_Quote!$L$4,4)</f>
        <v>0</v>
      </c>
      <c r="K176" s="228"/>
      <c r="L176" s="178"/>
      <c r="M176" s="171">
        <f t="shared" si="2"/>
        <v>0</v>
      </c>
    </row>
    <row r="177" spans="1:13" s="52" customFormat="1" x14ac:dyDescent="0.3">
      <c r="A177" s="29" t="str">
        <f>IF(K177&gt;0,COUNT($A$7:A176)+COUNT(DWV!$A$8:$A$300)+COUNT('Large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" s="289"/>
      <c r="C177" s="3" t="s">
        <v>2413</v>
      </c>
      <c r="D177" s="36">
        <v>28870191</v>
      </c>
      <c r="E177" s="5" t="s">
        <v>5433</v>
      </c>
      <c r="F177" s="381">
        <f>IFERROR(INDEX([1]Master!$1:$1048576,MATCH(C177,[1]Master!$B:$B,0),MATCH($H$5,[1]Master!$1:$1,0)),"")</f>
        <v>1</v>
      </c>
      <c r="G177" s="381">
        <f>IFERROR(INDEX([1]Master!$1:$1048576,MATCH(C177,[1]Master!$B:$B,0),MATCH($H$4,[1]Master!$1:$1,0)),"")</f>
        <v>1</v>
      </c>
      <c r="H177" s="6" t="s">
        <v>6153</v>
      </c>
      <c r="I177" s="367">
        <f>IFERROR(INDEX([1]Master!$1:$1048576,MATCH(C177,[1]Master!$B:$B,0),MATCH($G$6,[1]Master!$1:$1,0)),"")</f>
        <v>5757.4401947712422</v>
      </c>
      <c r="J177" s="230">
        <f>ROUND(I177*Order_Quote!$L$4,4)</f>
        <v>0</v>
      </c>
      <c r="K177" s="228"/>
      <c r="L177" s="178"/>
      <c r="M177" s="171">
        <f t="shared" si="2"/>
        <v>0</v>
      </c>
    </row>
    <row r="178" spans="1:13" s="52" customFormat="1" x14ac:dyDescent="0.3">
      <c r="A178" s="29" t="str">
        <f>IF(K178&gt;0,COUNT($A$7:A177)+COUNT(DWV!$A$8:$A$300)+COUNT('Large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" s="289"/>
      <c r="C178" s="3" t="s">
        <v>2414</v>
      </c>
      <c r="D178" s="36">
        <v>28870205</v>
      </c>
      <c r="E178" s="5" t="s">
        <v>5434</v>
      </c>
      <c r="F178" s="381">
        <f>IFERROR(INDEX([1]Master!$1:$1048576,MATCH(C178,[1]Master!$B:$B,0),MATCH($H$5,[1]Master!$1:$1,0)),"")</f>
        <v>1</v>
      </c>
      <c r="G178" s="381">
        <f>IFERROR(INDEX([1]Master!$1:$1048576,MATCH(C178,[1]Master!$B:$B,0),MATCH($H$4,[1]Master!$1:$1,0)),"")</f>
        <v>1</v>
      </c>
      <c r="H178" s="6" t="s">
        <v>6153</v>
      </c>
      <c r="I178" s="367">
        <f>IFERROR(INDEX([1]Master!$1:$1048576,MATCH(C178,[1]Master!$B:$B,0),MATCH($G$6,[1]Master!$1:$1,0)),"")</f>
        <v>6635.1220313725498</v>
      </c>
      <c r="J178" s="230">
        <f>ROUND(I178*Order_Quote!$L$4,4)</f>
        <v>0</v>
      </c>
      <c r="K178" s="228"/>
      <c r="L178" s="178"/>
      <c r="M178" s="171">
        <f t="shared" si="2"/>
        <v>0</v>
      </c>
    </row>
    <row r="179" spans="1:13" s="52" customFormat="1" x14ac:dyDescent="0.3">
      <c r="A179" s="29" t="str">
        <f>IF(K179&gt;0,COUNT($A$7:A178)+COUNT(DWV!$A$8:$A$300)+COUNT('Large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" s="289"/>
      <c r="C179" s="3" t="s">
        <v>2415</v>
      </c>
      <c r="D179" s="36">
        <v>28870213</v>
      </c>
      <c r="E179" s="5" t="s">
        <v>5435</v>
      </c>
      <c r="F179" s="381">
        <f>IFERROR(INDEX([1]Master!$1:$1048576,MATCH(C179,[1]Master!$B:$B,0),MATCH($H$5,[1]Master!$1:$1,0)),"")</f>
        <v>1</v>
      </c>
      <c r="G179" s="381" t="str">
        <f>IFERROR(INDEX([1]Master!$1:$1048576,MATCH(C179,[1]Master!$B:$B,0),MATCH($H$4,[1]Master!$1:$1,0)),"")</f>
        <v>-</v>
      </c>
      <c r="H179" s="6" t="s">
        <v>6153</v>
      </c>
      <c r="I179" s="367">
        <f>IFERROR(INDEX([1]Master!$1:$1048576,MATCH(C179,[1]Master!$B:$B,0),MATCH($G$6,[1]Master!$1:$1,0)),"")</f>
        <v>7187.712132026144</v>
      </c>
      <c r="J179" s="230">
        <f>ROUND(I179*Order_Quote!$L$4,4)</f>
        <v>0</v>
      </c>
      <c r="K179" s="228"/>
      <c r="L179" s="178"/>
      <c r="M179" s="171">
        <f t="shared" si="2"/>
        <v>0</v>
      </c>
    </row>
    <row r="180" spans="1:13" s="52" customFormat="1" x14ac:dyDescent="0.3">
      <c r="A180" s="29" t="str">
        <f>IF(K180&gt;0,COUNT($A$7:A179)+COUNT(DWV!$A$8:$A$300)+COUNT('Large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" s="289"/>
      <c r="C180" s="3" t="s">
        <v>2416</v>
      </c>
      <c r="D180" s="36">
        <v>28870221</v>
      </c>
      <c r="E180" s="5" t="s">
        <v>5436</v>
      </c>
      <c r="F180" s="381">
        <f>IFERROR(INDEX([1]Master!$1:$1048576,MATCH(C180,[1]Master!$B:$B,0),MATCH($H$5,[1]Master!$1:$1,0)),"")</f>
        <v>1</v>
      </c>
      <c r="G180" s="381">
        <f>IFERROR(INDEX([1]Master!$1:$1048576,MATCH(C180,[1]Master!$B:$B,0),MATCH($H$4,[1]Master!$1:$1,0)),"")</f>
        <v>1</v>
      </c>
      <c r="H180" s="6" t="s">
        <v>6153</v>
      </c>
      <c r="I180" s="367">
        <f>IFERROR(INDEX([1]Master!$1:$1048576,MATCH(C180,[1]Master!$B:$B,0),MATCH($G$6,[1]Master!$1:$1,0)),"")</f>
        <v>6521.3504000000003</v>
      </c>
      <c r="J180" s="230">
        <f>ROUND(I180*Order_Quote!$L$4,4)</f>
        <v>0</v>
      </c>
      <c r="K180" s="228"/>
      <c r="L180" s="178"/>
      <c r="M180" s="171">
        <f t="shared" si="2"/>
        <v>0</v>
      </c>
    </row>
    <row r="181" spans="1:13" s="52" customFormat="1" x14ac:dyDescent="0.3">
      <c r="A181" s="29" t="str">
        <f>IF(K181&gt;0,COUNT($A$7:A180)+COUNT(DWV!$A$8:$A$300)+COUNT('Large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" s="289"/>
      <c r="C181" s="3" t="s">
        <v>2417</v>
      </c>
      <c r="D181" s="36">
        <v>28870230</v>
      </c>
      <c r="E181" s="5" t="s">
        <v>5437</v>
      </c>
      <c r="F181" s="381">
        <f>IFERROR(INDEX([1]Master!$1:$1048576,MATCH(C181,[1]Master!$B:$B,0),MATCH($H$5,[1]Master!$1:$1,0)),"")</f>
        <v>1</v>
      </c>
      <c r="G181" s="381">
        <f>IFERROR(INDEX([1]Master!$1:$1048576,MATCH(C181,[1]Master!$B:$B,0),MATCH($H$4,[1]Master!$1:$1,0)),"")</f>
        <v>1</v>
      </c>
      <c r="H181" s="6" t="s">
        <v>6153</v>
      </c>
      <c r="I181" s="367">
        <f>IFERROR(INDEX([1]Master!$1:$1048576,MATCH(C181,[1]Master!$B:$B,0),MATCH($G$6,[1]Master!$1:$1,0)),"")</f>
        <v>6550.8633777777795</v>
      </c>
      <c r="J181" s="230">
        <f>ROUND(I181*Order_Quote!$L$4,4)</f>
        <v>0</v>
      </c>
      <c r="K181" s="228"/>
      <c r="L181" s="178"/>
      <c r="M181" s="171">
        <f t="shared" si="2"/>
        <v>0</v>
      </c>
    </row>
    <row r="182" spans="1:13" s="52" customFormat="1" x14ac:dyDescent="0.3">
      <c r="A182" s="29" t="str">
        <f>IF(K182&gt;0,COUNT($A$7:A181)+COUNT(DWV!$A$8:$A$300)+COUNT('Large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" s="289"/>
      <c r="C182" s="3" t="s">
        <v>2418</v>
      </c>
      <c r="D182" s="36">
        <v>28870248</v>
      </c>
      <c r="E182" s="5" t="s">
        <v>5438</v>
      </c>
      <c r="F182" s="381">
        <f>IFERROR(INDEX([1]Master!$1:$1048576,MATCH(C182,[1]Master!$B:$B,0),MATCH($H$5,[1]Master!$1:$1,0)),"")</f>
        <v>1</v>
      </c>
      <c r="G182" s="381">
        <f>IFERROR(INDEX([1]Master!$1:$1048576,MATCH(C182,[1]Master!$B:$B,0),MATCH($H$4,[1]Master!$1:$1,0)),"")</f>
        <v>1</v>
      </c>
      <c r="H182" s="6" t="s">
        <v>6153</v>
      </c>
      <c r="I182" s="367">
        <f>IFERROR(INDEX([1]Master!$1:$1048576,MATCH(C182,[1]Master!$B:$B,0),MATCH($G$6,[1]Master!$1:$1,0)),"")</f>
        <v>8385.0979398692834</v>
      </c>
      <c r="J182" s="230">
        <f>ROUND(I182*Order_Quote!$L$4,4)</f>
        <v>0</v>
      </c>
      <c r="K182" s="228"/>
      <c r="L182" s="178"/>
      <c r="M182" s="171">
        <f t="shared" si="2"/>
        <v>0</v>
      </c>
    </row>
    <row r="183" spans="1:13" s="52" customFormat="1" x14ac:dyDescent="0.3">
      <c r="A183" s="29" t="str">
        <f>IF(K183&gt;0,COUNT($A$7:A182)+COUNT(DWV!$A$8:$A$300)+COUNT('Large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" s="289"/>
      <c r="C183" s="3" t="s">
        <v>2419</v>
      </c>
      <c r="D183" s="36">
        <v>28870256</v>
      </c>
      <c r="E183" s="5" t="s">
        <v>5439</v>
      </c>
      <c r="F183" s="381">
        <f>IFERROR(INDEX([1]Master!$1:$1048576,MATCH(C183,[1]Master!$B:$B,0),MATCH($H$5,[1]Master!$1:$1,0)),"")</f>
        <v>1</v>
      </c>
      <c r="G183" s="381">
        <f>IFERROR(INDEX([1]Master!$1:$1048576,MATCH(C183,[1]Master!$B:$B,0),MATCH($H$4,[1]Master!$1:$1,0)),"")</f>
        <v>1</v>
      </c>
      <c r="H183" s="6" t="s">
        <v>6153</v>
      </c>
      <c r="I183" s="367">
        <f>IFERROR(INDEX([1]Master!$1:$1048576,MATCH(C183,[1]Master!$B:$B,0),MATCH($G$6,[1]Master!$1:$1,0)),"")</f>
        <v>10732.921172549019</v>
      </c>
      <c r="J183" s="230">
        <f>ROUND(I183*Order_Quote!$L$4,4)</f>
        <v>0</v>
      </c>
      <c r="K183" s="228"/>
      <c r="L183" s="178"/>
      <c r="M183" s="171">
        <f t="shared" si="2"/>
        <v>0</v>
      </c>
    </row>
    <row r="184" spans="1:13" s="52" customFormat="1" x14ac:dyDescent="0.3">
      <c r="A184" s="29" t="str">
        <f>IF(K184&gt;0,COUNT($A$7:A183)+COUNT(DWV!$A$8:$A$300)+COUNT('Large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" s="289"/>
      <c r="C184" s="3" t="s">
        <v>2420</v>
      </c>
      <c r="D184" s="36">
        <v>28870264</v>
      </c>
      <c r="E184" s="5" t="s">
        <v>5440</v>
      </c>
      <c r="F184" s="381">
        <f>IFERROR(INDEX([1]Master!$1:$1048576,MATCH(C184,[1]Master!$B:$B,0),MATCH($H$5,[1]Master!$1:$1,0)),"")</f>
        <v>1</v>
      </c>
      <c r="G184" s="381">
        <f>IFERROR(INDEX([1]Master!$1:$1048576,MATCH(C184,[1]Master!$B:$B,0),MATCH($H$4,[1]Master!$1:$1,0)),"")</f>
        <v>1</v>
      </c>
      <c r="H184" s="6" t="s">
        <v>6153</v>
      </c>
      <c r="I184" s="367">
        <f>IFERROR(INDEX([1]Master!$1:$1048576,MATCH(C184,[1]Master!$B:$B,0),MATCH($G$6,[1]Master!$1:$1,0)),"")</f>
        <v>13738.141495424839</v>
      </c>
      <c r="J184" s="230">
        <f>ROUND(I184*Order_Quote!$L$4,4)</f>
        <v>0</v>
      </c>
      <c r="K184" s="228"/>
      <c r="L184" s="178"/>
      <c r="M184" s="171">
        <f t="shared" si="2"/>
        <v>0</v>
      </c>
    </row>
    <row r="185" spans="1:13" s="52" customFormat="1" x14ac:dyDescent="0.3">
      <c r="A185" s="29" t="str">
        <f>IF(K185&gt;0,COUNT($A$7:A184)+COUNT(DWV!$A$8:$A$300)+COUNT('Large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" s="289"/>
      <c r="C185" s="3" t="s">
        <v>2421</v>
      </c>
      <c r="D185" s="36">
        <v>28870272</v>
      </c>
      <c r="E185" s="5" t="s">
        <v>5441</v>
      </c>
      <c r="F185" s="381">
        <f>IFERROR(INDEX([1]Master!$1:$1048576,MATCH(C185,[1]Master!$B:$B,0),MATCH($H$5,[1]Master!$1:$1,0)),"")</f>
        <v>1</v>
      </c>
      <c r="G185" s="381">
        <f>IFERROR(INDEX([1]Master!$1:$1048576,MATCH(C185,[1]Master!$B:$B,0),MATCH($H$4,[1]Master!$1:$1,0)),"")</f>
        <v>1</v>
      </c>
      <c r="H185" s="6" t="s">
        <v>6153</v>
      </c>
      <c r="I185" s="367">
        <f>IFERROR(INDEX([1]Master!$1:$1048576,MATCH(C185,[1]Master!$B:$B,0),MATCH($G$6,[1]Master!$1:$1,0)),"")</f>
        <v>17584.825903267974</v>
      </c>
      <c r="J185" s="230">
        <f>ROUND(I185*Order_Quote!$L$4,4)</f>
        <v>0</v>
      </c>
      <c r="K185" s="228"/>
      <c r="L185" s="178"/>
      <c r="M185" s="171">
        <f t="shared" si="2"/>
        <v>0</v>
      </c>
    </row>
    <row r="186" spans="1:13" s="52" customFormat="1" x14ac:dyDescent="0.3">
      <c r="A186" s="29" t="str">
        <f>IF(K186&gt;0,COUNT($A$7:A185)+COUNT(DWV!$A$8:$A$300)+COUNT('Large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" s="289"/>
      <c r="C186" s="3" t="s">
        <v>2422</v>
      </c>
      <c r="D186" s="36">
        <v>28870280</v>
      </c>
      <c r="E186" s="5" t="s">
        <v>5442</v>
      </c>
      <c r="F186" s="381">
        <f>IFERROR(INDEX([1]Master!$1:$1048576,MATCH(C186,[1]Master!$B:$B,0),MATCH($H$5,[1]Master!$1:$1,0)),"")</f>
        <v>1</v>
      </c>
      <c r="G186" s="381">
        <f>IFERROR(INDEX([1]Master!$1:$1048576,MATCH(C186,[1]Master!$B:$B,0),MATCH($H$4,[1]Master!$1:$1,0)),"")</f>
        <v>1</v>
      </c>
      <c r="H186" s="6" t="s">
        <v>6153</v>
      </c>
      <c r="I186" s="367">
        <f>IFERROR(INDEX([1]Master!$1:$1048576,MATCH(C186,[1]Master!$B:$B,0),MATCH($G$6,[1]Master!$1:$1,0)),"")</f>
        <v>22508.569373856215</v>
      </c>
      <c r="J186" s="230">
        <f>ROUND(I186*Order_Quote!$L$4,4)</f>
        <v>0</v>
      </c>
      <c r="K186" s="228"/>
      <c r="L186" s="178"/>
      <c r="M186" s="171">
        <f t="shared" si="2"/>
        <v>0</v>
      </c>
    </row>
    <row r="187" spans="1:13" s="52" customFormat="1" x14ac:dyDescent="0.3">
      <c r="A187" s="29" t="str">
        <f>IF(K187&gt;0,COUNT($A$7:A186)+COUNT(DWV!$A$8:$A$300)+COUNT('Large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" s="289"/>
      <c r="C187" s="3" t="s">
        <v>2423</v>
      </c>
      <c r="D187" s="36">
        <v>28870299</v>
      </c>
      <c r="E187" s="5" t="s">
        <v>5443</v>
      </c>
      <c r="F187" s="381">
        <f>IFERROR(INDEX([1]Master!$1:$1048576,MATCH(C187,[1]Master!$B:$B,0),MATCH($H$5,[1]Master!$1:$1,0)),"")</f>
        <v>1</v>
      </c>
      <c r="G187" s="381">
        <f>IFERROR(INDEX([1]Master!$1:$1048576,MATCH(C187,[1]Master!$B:$B,0),MATCH($H$4,[1]Master!$1:$1,0)),"")</f>
        <v>1</v>
      </c>
      <c r="H187" s="6" t="s">
        <v>6153</v>
      </c>
      <c r="I187" s="367">
        <f>IFERROR(INDEX([1]Master!$1:$1048576,MATCH(C187,[1]Master!$B:$B,0),MATCH($G$6,[1]Master!$1:$1,0)),"")</f>
        <v>28810.952036601309</v>
      </c>
      <c r="J187" s="230">
        <f>ROUND(I187*Order_Quote!$L$4,4)</f>
        <v>0</v>
      </c>
      <c r="K187" s="228"/>
      <c r="L187" s="178"/>
      <c r="M187" s="171">
        <f t="shared" si="2"/>
        <v>0</v>
      </c>
    </row>
    <row r="188" spans="1:13" s="52" customFormat="1" x14ac:dyDescent="0.3">
      <c r="A188" s="29" t="str">
        <f>IF(K188&gt;0,COUNT($A$7:A187)+COUNT(DWV!$A$8:$A$300)+COUNT('Large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" s="289"/>
      <c r="C188" s="3" t="s">
        <v>2424</v>
      </c>
      <c r="D188" s="36">
        <v>28870302</v>
      </c>
      <c r="E188" s="5" t="s">
        <v>5444</v>
      </c>
      <c r="F188" s="381">
        <f>IFERROR(INDEX([1]Master!$1:$1048576,MATCH(C188,[1]Master!$B:$B,0),MATCH($H$5,[1]Master!$1:$1,0)),"")</f>
        <v>1</v>
      </c>
      <c r="G188" s="381">
        <f>IFERROR(INDEX([1]Master!$1:$1048576,MATCH(C188,[1]Master!$B:$B,0),MATCH($H$4,[1]Master!$1:$1,0)),"")</f>
        <v>1</v>
      </c>
      <c r="H188" s="6" t="s">
        <v>6153</v>
      </c>
      <c r="I188" s="367">
        <f>IFERROR(INDEX([1]Master!$1:$1048576,MATCH(C188,[1]Master!$B:$B,0),MATCH($G$6,[1]Master!$1:$1,0)),"")</f>
        <v>36878.022198692808</v>
      </c>
      <c r="J188" s="230">
        <f>ROUND(I188*Order_Quote!$L$4,4)</f>
        <v>0</v>
      </c>
      <c r="K188" s="228"/>
      <c r="L188" s="178"/>
      <c r="M188" s="171">
        <f t="shared" si="2"/>
        <v>0</v>
      </c>
    </row>
    <row r="189" spans="1:13" s="52" customFormat="1" x14ac:dyDescent="0.3">
      <c r="A189" s="29" t="str">
        <f>IF(K189&gt;0,COUNT($A$7:A188)+COUNT(DWV!$A$8:$A$300)+COUNT('Large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" s="289"/>
      <c r="C189" s="3" t="s">
        <v>2425</v>
      </c>
      <c r="D189" s="36">
        <v>28870310</v>
      </c>
      <c r="E189" s="5" t="s">
        <v>5445</v>
      </c>
      <c r="F189" s="381">
        <f>IFERROR(INDEX([1]Master!$1:$1048576,MATCH(C189,[1]Master!$B:$B,0),MATCH($H$5,[1]Master!$1:$1,0)),"")</f>
        <v>1</v>
      </c>
      <c r="G189" s="381" t="str">
        <f>IFERROR(INDEX([1]Master!$1:$1048576,MATCH(C189,[1]Master!$B:$B,0),MATCH($H$4,[1]Master!$1:$1,0)),"")</f>
        <v>-</v>
      </c>
      <c r="H189" s="6" t="s">
        <v>6153</v>
      </c>
      <c r="I189" s="367">
        <f>IFERROR(INDEX([1]Master!$1:$1048576,MATCH(C189,[1]Master!$B:$B,0),MATCH($G$6,[1]Master!$1:$1,0)),"")</f>
        <v>47203.852849673211</v>
      </c>
      <c r="J189" s="230">
        <f>ROUND(I189*Order_Quote!$L$4,4)</f>
        <v>0</v>
      </c>
      <c r="K189" s="228"/>
      <c r="L189" s="178"/>
      <c r="M189" s="171">
        <f t="shared" si="2"/>
        <v>0</v>
      </c>
    </row>
    <row r="190" spans="1:13" s="52" customFormat="1" x14ac:dyDescent="0.3">
      <c r="A190" s="29" t="str">
        <f>IF(K190&gt;0,COUNT($A$7:A189)+COUNT(DWV!$A$8:$A$300)+COUNT('Large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" s="289"/>
      <c r="C190" s="3" t="s">
        <v>2426</v>
      </c>
      <c r="D190" s="36">
        <v>28870329</v>
      </c>
      <c r="E190" s="5" t="s">
        <v>5446</v>
      </c>
      <c r="F190" s="381">
        <f>IFERROR(INDEX([1]Master!$1:$1048576,MATCH(C190,[1]Master!$B:$B,0),MATCH($H$5,[1]Master!$1:$1,0)),"")</f>
        <v>1</v>
      </c>
      <c r="G190" s="381">
        <f>IFERROR(INDEX([1]Master!$1:$1048576,MATCH(C190,[1]Master!$B:$B,0),MATCH($H$4,[1]Master!$1:$1,0)),"")</f>
        <v>1</v>
      </c>
      <c r="H190" s="6" t="s">
        <v>6153</v>
      </c>
      <c r="I190" s="367">
        <f>IFERROR(INDEX([1]Master!$1:$1048576,MATCH(C190,[1]Master!$B:$B,0),MATCH($G$6,[1]Master!$1:$1,0)),"")</f>
        <v>8347.338688888889</v>
      </c>
      <c r="J190" s="230">
        <f>ROUND(I190*Order_Quote!$L$4,4)</f>
        <v>0</v>
      </c>
      <c r="K190" s="228"/>
      <c r="L190" s="178"/>
      <c r="M190" s="171">
        <f t="shared" si="2"/>
        <v>0</v>
      </c>
    </row>
    <row r="191" spans="1:13" s="52" customFormat="1" x14ac:dyDescent="0.3">
      <c r="A191" s="29" t="str">
        <f>IF(K191&gt;0,COUNT($A$7:A190)+COUNT(DWV!$A$8:$A$300)+COUNT('Large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" s="289"/>
      <c r="C191" s="3" t="s">
        <v>2427</v>
      </c>
      <c r="D191" s="36">
        <v>28870337</v>
      </c>
      <c r="E191" s="5" t="s">
        <v>5447</v>
      </c>
      <c r="F191" s="381">
        <f>IFERROR(INDEX([1]Master!$1:$1048576,MATCH(C191,[1]Master!$B:$B,0),MATCH($H$5,[1]Master!$1:$1,0)),"")</f>
        <v>1</v>
      </c>
      <c r="G191" s="381">
        <f>IFERROR(INDEX([1]Master!$1:$1048576,MATCH(C191,[1]Master!$B:$B,0),MATCH($H$4,[1]Master!$1:$1,0)),"")</f>
        <v>1</v>
      </c>
      <c r="H191" s="6" t="s">
        <v>6153</v>
      </c>
      <c r="I191" s="367">
        <f>IFERROR(INDEX([1]Master!$1:$1048576,MATCH(C191,[1]Master!$B:$B,0),MATCH($G$6,[1]Master!$1:$1,0)),"")</f>
        <v>8385.0979398692834</v>
      </c>
      <c r="J191" s="230">
        <f>ROUND(I191*Order_Quote!$L$4,4)</f>
        <v>0</v>
      </c>
      <c r="K191" s="228"/>
      <c r="L191" s="178"/>
      <c r="M191" s="171">
        <f t="shared" si="2"/>
        <v>0</v>
      </c>
    </row>
    <row r="192" spans="1:13" s="52" customFormat="1" x14ac:dyDescent="0.3">
      <c r="A192" s="29" t="str">
        <f>IF(K192&gt;0,COUNT($A$7:A191)+COUNT(DWV!$A$8:$A$300)+COUNT('Large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" s="289"/>
      <c r="C192" s="3" t="s">
        <v>2428</v>
      </c>
      <c r="D192" s="36">
        <v>28870345</v>
      </c>
      <c r="E192" s="5" t="s">
        <v>5448</v>
      </c>
      <c r="F192" s="381">
        <f>IFERROR(INDEX([1]Master!$1:$1048576,MATCH(C192,[1]Master!$B:$B,0),MATCH($H$5,[1]Master!$1:$1,0)),"")</f>
        <v>1</v>
      </c>
      <c r="G192" s="381">
        <f>IFERROR(INDEX([1]Master!$1:$1048576,MATCH(C192,[1]Master!$B:$B,0),MATCH($H$4,[1]Master!$1:$1,0)),"")</f>
        <v>1</v>
      </c>
      <c r="H192" s="6" t="s">
        <v>6153</v>
      </c>
      <c r="I192" s="367">
        <f>IFERROR(INDEX([1]Master!$1:$1048576,MATCH(C192,[1]Master!$B:$B,0),MATCH($G$6,[1]Master!$1:$1,0)),"")</f>
        <v>10732.921172549019</v>
      </c>
      <c r="J192" s="230">
        <f>ROUND(I192*Order_Quote!$L$4,4)</f>
        <v>0</v>
      </c>
      <c r="K192" s="228"/>
      <c r="L192" s="178"/>
      <c r="M192" s="171">
        <f t="shared" si="2"/>
        <v>0</v>
      </c>
    </row>
    <row r="193" spans="1:13" s="52" customFormat="1" x14ac:dyDescent="0.3">
      <c r="A193" s="29" t="str">
        <f>IF(K193&gt;0,COUNT($A$7:A192)+COUNT(DWV!$A$8:$A$300)+COUNT('Large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" s="289"/>
      <c r="C193" s="3" t="s">
        <v>2429</v>
      </c>
      <c r="D193" s="36">
        <v>28870353</v>
      </c>
      <c r="E193" s="5" t="s">
        <v>5449</v>
      </c>
      <c r="F193" s="381">
        <f>IFERROR(INDEX([1]Master!$1:$1048576,MATCH(C193,[1]Master!$B:$B,0),MATCH($H$5,[1]Master!$1:$1,0)),"")</f>
        <v>1</v>
      </c>
      <c r="G193" s="381">
        <f>IFERROR(INDEX([1]Master!$1:$1048576,MATCH(C193,[1]Master!$B:$B,0),MATCH($H$4,[1]Master!$1:$1,0)),"")</f>
        <v>1</v>
      </c>
      <c r="H193" s="6" t="s">
        <v>6153</v>
      </c>
      <c r="I193" s="367">
        <f>IFERROR(INDEX([1]Master!$1:$1048576,MATCH(C193,[1]Master!$B:$B,0),MATCH($G$6,[1]Master!$1:$1,0)),"")</f>
        <v>13738.141495424839</v>
      </c>
      <c r="J193" s="230">
        <f>ROUND(I193*Order_Quote!$L$4,4)</f>
        <v>0</v>
      </c>
      <c r="K193" s="228"/>
      <c r="L193" s="178"/>
      <c r="M193" s="171">
        <f t="shared" si="2"/>
        <v>0</v>
      </c>
    </row>
    <row r="194" spans="1:13" s="52" customFormat="1" x14ac:dyDescent="0.3">
      <c r="A194" s="29" t="str">
        <f>IF(K194&gt;0,COUNT($A$7:A193)+COUNT(DWV!$A$8:$A$300)+COUNT('Large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" s="289"/>
      <c r="C194" s="3" t="s">
        <v>2430</v>
      </c>
      <c r="D194" s="36">
        <v>28870361</v>
      </c>
      <c r="E194" s="5" t="s">
        <v>5450</v>
      </c>
      <c r="F194" s="381">
        <f>IFERROR(INDEX([1]Master!$1:$1048576,MATCH(C194,[1]Master!$B:$B,0),MATCH($H$5,[1]Master!$1:$1,0)),"")</f>
        <v>1</v>
      </c>
      <c r="G194" s="381">
        <f>IFERROR(INDEX([1]Master!$1:$1048576,MATCH(C194,[1]Master!$B:$B,0),MATCH($H$4,[1]Master!$1:$1,0)),"")</f>
        <v>1</v>
      </c>
      <c r="H194" s="6" t="s">
        <v>6153</v>
      </c>
      <c r="I194" s="367">
        <f>IFERROR(INDEX([1]Master!$1:$1048576,MATCH(C194,[1]Master!$B:$B,0),MATCH($G$6,[1]Master!$1:$1,0)),"")</f>
        <v>17584.825903267974</v>
      </c>
      <c r="J194" s="230">
        <f>ROUND(I194*Order_Quote!$L$4,4)</f>
        <v>0</v>
      </c>
      <c r="K194" s="228"/>
      <c r="L194" s="178"/>
      <c r="M194" s="171">
        <f t="shared" si="2"/>
        <v>0</v>
      </c>
    </row>
    <row r="195" spans="1:13" s="52" customFormat="1" x14ac:dyDescent="0.3">
      <c r="A195" s="29" t="str">
        <f>IF(K195&gt;0,COUNT($A$7:A194)+COUNT(DWV!$A$8:$A$300)+COUNT('Large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" s="289"/>
      <c r="C195" s="3" t="s">
        <v>2431</v>
      </c>
      <c r="D195" s="36">
        <v>28870370</v>
      </c>
      <c r="E195" s="5" t="s">
        <v>5451</v>
      </c>
      <c r="F195" s="381">
        <f>IFERROR(INDEX([1]Master!$1:$1048576,MATCH(C195,[1]Master!$B:$B,0),MATCH($H$5,[1]Master!$1:$1,0)),"")</f>
        <v>1</v>
      </c>
      <c r="G195" s="381">
        <f>IFERROR(INDEX([1]Master!$1:$1048576,MATCH(C195,[1]Master!$B:$B,0),MATCH($H$4,[1]Master!$1:$1,0)),"")</f>
        <v>1</v>
      </c>
      <c r="H195" s="6" t="s">
        <v>6153</v>
      </c>
      <c r="I195" s="367">
        <f>IFERROR(INDEX([1]Master!$1:$1048576,MATCH(C195,[1]Master!$B:$B,0),MATCH($G$6,[1]Master!$1:$1,0)),"")</f>
        <v>22508.569373856215</v>
      </c>
      <c r="J195" s="230">
        <f>ROUND(I195*Order_Quote!$L$4,4)</f>
        <v>0</v>
      </c>
      <c r="K195" s="228"/>
      <c r="L195" s="178"/>
      <c r="M195" s="171">
        <f t="shared" si="2"/>
        <v>0</v>
      </c>
    </row>
    <row r="196" spans="1:13" s="52" customFormat="1" x14ac:dyDescent="0.3">
      <c r="A196" s="29" t="str">
        <f>IF(K196&gt;0,COUNT($A$7:A195)+COUNT(DWV!$A$8:$A$300)+COUNT('Large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" s="289"/>
      <c r="C196" s="3" t="s">
        <v>2432</v>
      </c>
      <c r="D196" s="36">
        <v>28870388</v>
      </c>
      <c r="E196" s="5" t="s">
        <v>5452</v>
      </c>
      <c r="F196" s="381">
        <f>IFERROR(INDEX([1]Master!$1:$1048576,MATCH(C196,[1]Master!$B:$B,0),MATCH($H$5,[1]Master!$1:$1,0)),"")</f>
        <v>1</v>
      </c>
      <c r="G196" s="381">
        <f>IFERROR(INDEX([1]Master!$1:$1048576,MATCH(C196,[1]Master!$B:$B,0),MATCH($H$4,[1]Master!$1:$1,0)),"")</f>
        <v>1</v>
      </c>
      <c r="H196" s="6" t="s">
        <v>6153</v>
      </c>
      <c r="I196" s="367">
        <f>IFERROR(INDEX([1]Master!$1:$1048576,MATCH(C196,[1]Master!$B:$B,0),MATCH($G$6,[1]Master!$1:$1,0)),"")</f>
        <v>28810.952036601309</v>
      </c>
      <c r="J196" s="230">
        <f>ROUND(I196*Order_Quote!$L$4,4)</f>
        <v>0</v>
      </c>
      <c r="K196" s="228"/>
      <c r="L196" s="178"/>
      <c r="M196" s="171">
        <f t="shared" si="2"/>
        <v>0</v>
      </c>
    </row>
    <row r="197" spans="1:13" s="52" customFormat="1" x14ac:dyDescent="0.3">
      <c r="A197" s="29" t="str">
        <f>IF(K197&gt;0,COUNT($A$7:A196)+COUNT(DWV!$A$8:$A$300)+COUNT('Large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" s="289"/>
      <c r="C197" s="3" t="s">
        <v>2433</v>
      </c>
      <c r="D197" s="36">
        <v>28870396</v>
      </c>
      <c r="E197" s="5" t="s">
        <v>5453</v>
      </c>
      <c r="F197" s="381">
        <f>IFERROR(INDEX([1]Master!$1:$1048576,MATCH(C197,[1]Master!$B:$B,0),MATCH($H$5,[1]Master!$1:$1,0)),"")</f>
        <v>1</v>
      </c>
      <c r="G197" s="381">
        <f>IFERROR(INDEX([1]Master!$1:$1048576,MATCH(C197,[1]Master!$B:$B,0),MATCH($H$4,[1]Master!$1:$1,0)),"")</f>
        <v>1</v>
      </c>
      <c r="H197" s="6" t="s">
        <v>6153</v>
      </c>
      <c r="I197" s="367">
        <f>IFERROR(INDEX([1]Master!$1:$1048576,MATCH(C197,[1]Master!$B:$B,0),MATCH($G$6,[1]Master!$1:$1,0)),"")</f>
        <v>36878.022198692808</v>
      </c>
      <c r="J197" s="230">
        <f>ROUND(I197*Order_Quote!$L$4,4)</f>
        <v>0</v>
      </c>
      <c r="K197" s="228"/>
      <c r="L197" s="178"/>
      <c r="M197" s="171">
        <f t="shared" si="2"/>
        <v>0</v>
      </c>
    </row>
    <row r="198" spans="1:13" s="52" customFormat="1" x14ac:dyDescent="0.3">
      <c r="A198" s="29" t="str">
        <f>IF(K198&gt;0,COUNT($A$7:A197)+COUNT(DWV!$A$8:$A$300)+COUNT('Large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" s="289"/>
      <c r="C198" s="3" t="s">
        <v>2434</v>
      </c>
      <c r="D198" s="36">
        <v>28870400</v>
      </c>
      <c r="E198" s="5" t="s">
        <v>5454</v>
      </c>
      <c r="F198" s="381">
        <f>IFERROR(INDEX([1]Master!$1:$1048576,MATCH(C198,[1]Master!$B:$B,0),MATCH($H$5,[1]Master!$1:$1,0)),"")</f>
        <v>1</v>
      </c>
      <c r="G198" s="381">
        <f>IFERROR(INDEX([1]Master!$1:$1048576,MATCH(C198,[1]Master!$B:$B,0),MATCH($H$4,[1]Master!$1:$1,0)),"")</f>
        <v>1</v>
      </c>
      <c r="H198" s="6" t="s">
        <v>6153</v>
      </c>
      <c r="I198" s="367">
        <f>IFERROR(INDEX([1]Master!$1:$1048576,MATCH(C198,[1]Master!$B:$B,0),MATCH($G$6,[1]Master!$1:$1,0)),"")</f>
        <v>47203.852849673211</v>
      </c>
      <c r="J198" s="230">
        <f>ROUND(I198*Order_Quote!$L$4,4)</f>
        <v>0</v>
      </c>
      <c r="K198" s="228"/>
      <c r="L198" s="178"/>
      <c r="M198" s="171">
        <f t="shared" si="2"/>
        <v>0</v>
      </c>
    </row>
    <row r="199" spans="1:13" s="52" customFormat="1" x14ac:dyDescent="0.3">
      <c r="A199" s="29" t="str">
        <f>IF(K199&gt;0,COUNT($A$7:A198)+COUNT(DWV!$A$8:$A$300)+COUNT('Large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" s="289"/>
      <c r="C199" s="3" t="s">
        <v>2435</v>
      </c>
      <c r="D199" s="36">
        <v>28870418</v>
      </c>
      <c r="E199" s="5" t="s">
        <v>5455</v>
      </c>
      <c r="F199" s="381">
        <f>IFERROR(INDEX([1]Master!$1:$1048576,MATCH(C199,[1]Master!$B:$B,0),MATCH($H$5,[1]Master!$1:$1,0)),"")</f>
        <v>1</v>
      </c>
      <c r="G199" s="381" t="str">
        <f>IFERROR(INDEX([1]Master!$1:$1048576,MATCH(C199,[1]Master!$B:$B,0),MATCH($H$4,[1]Master!$1:$1,0)),"")</f>
        <v>-</v>
      </c>
      <c r="H199" s="6" t="s">
        <v>6153</v>
      </c>
      <c r="I199" s="367">
        <f>IFERROR(INDEX([1]Master!$1:$1048576,MATCH(C199,[1]Master!$B:$B,0),MATCH($G$6,[1]Master!$1:$1,0)),"")</f>
        <v>60420.952600000004</v>
      </c>
      <c r="J199" s="230">
        <f>ROUND(I199*Order_Quote!$L$4,4)</f>
        <v>0</v>
      </c>
      <c r="K199" s="228"/>
      <c r="L199" s="178"/>
      <c r="M199" s="171">
        <f t="shared" ref="M199:M262" si="3">K199/F199</f>
        <v>0</v>
      </c>
    </row>
    <row r="200" spans="1:13" s="52" customFormat="1" x14ac:dyDescent="0.3">
      <c r="A200" s="29" t="str">
        <f>IF(K200&gt;0,COUNT($A$7:A199)+COUNT(DWV!$A$8:$A$300)+COUNT('Large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" s="291"/>
      <c r="C200" s="3" t="s">
        <v>2436</v>
      </c>
      <c r="D200" s="36">
        <v>28870426</v>
      </c>
      <c r="E200" s="5" t="s">
        <v>5456</v>
      </c>
      <c r="F200" s="381">
        <f>IFERROR(INDEX([1]Master!$1:$1048576,MATCH(C200,[1]Master!$B:$B,0),MATCH($H$5,[1]Master!$1:$1,0)),"")</f>
        <v>1</v>
      </c>
      <c r="G200" s="381" t="str">
        <f>IFERROR(INDEX([1]Master!$1:$1048576,MATCH(C200,[1]Master!$B:$B,0),MATCH($H$4,[1]Master!$1:$1,0)),"")</f>
        <v>-</v>
      </c>
      <c r="H200" s="6" t="s">
        <v>6153</v>
      </c>
      <c r="I200" s="367">
        <f>IFERROR(INDEX([1]Master!$1:$1048576,MATCH(C200,[1]Master!$B:$B,0),MATCH($G$6,[1]Master!$1:$1,0)),"")</f>
        <v>77338.788198692811</v>
      </c>
      <c r="J200" s="230">
        <f>ROUND(I200*Order_Quote!$L$4,4)</f>
        <v>0</v>
      </c>
      <c r="K200" s="228"/>
      <c r="L200" s="178"/>
      <c r="M200" s="171">
        <f t="shared" si="3"/>
        <v>0</v>
      </c>
    </row>
    <row r="201" spans="1:13" s="52" customFormat="1" x14ac:dyDescent="0.3">
      <c r="A201" s="29" t="str">
        <f>IF(K201&gt;0,COUNT($A$7:A200)+COUNT(DWV!$A$8:$A$300)+COUNT('Large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" s="317" t="s">
        <v>3739</v>
      </c>
      <c r="C201" s="11" t="s">
        <v>2437</v>
      </c>
      <c r="D201" s="39">
        <v>28870434</v>
      </c>
      <c r="E201" s="13" t="s">
        <v>6996</v>
      </c>
      <c r="F201" s="381">
        <f>IFERROR(INDEX([1]Master!$1:$1048576,MATCH(C201,[1]Master!$B:$B,0),MATCH($H$5,[1]Master!$1:$1,0)),"")</f>
        <v>5</v>
      </c>
      <c r="G201" s="381" t="str">
        <f>IFERROR(INDEX([1]Master!$1:$1048576,MATCH(C201,[1]Master!$B:$B,0),MATCH($H$4,[1]Master!$1:$1,0)),"")</f>
        <v>-</v>
      </c>
      <c r="H201" s="6" t="s">
        <v>6153</v>
      </c>
      <c r="I201" s="367">
        <f>IFERROR(INDEX([1]Master!$1:$1048576,MATCH(C201,[1]Master!$B:$B,0),MATCH($G$6,[1]Master!$1:$1,0)),"")</f>
        <v>120.58900000000001</v>
      </c>
      <c r="J201" s="230">
        <f>ROUND(I201*Order_Quote!$L$4,4)</f>
        <v>0</v>
      </c>
      <c r="K201" s="232"/>
      <c r="L201" s="178"/>
      <c r="M201" s="171">
        <f t="shared" si="3"/>
        <v>0</v>
      </c>
    </row>
    <row r="202" spans="1:13" s="52" customFormat="1" x14ac:dyDescent="0.3">
      <c r="A202" s="29" t="str">
        <f>IF(K202&gt;0,COUNT($A$7:A201)+COUNT(DWV!$A$8:$A$300)+COUNT('Large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" s="293"/>
      <c r="C202" s="3" t="s">
        <v>2438</v>
      </c>
      <c r="D202" s="36">
        <v>28870442</v>
      </c>
      <c r="E202" s="5" t="s">
        <v>6997</v>
      </c>
      <c r="F202" s="381">
        <f>IFERROR(INDEX([1]Master!$1:$1048576,MATCH(C202,[1]Master!$B:$B,0),MATCH($H$5,[1]Master!$1:$1,0)),"")</f>
        <v>1</v>
      </c>
      <c r="G202" s="381">
        <f>IFERROR(INDEX([1]Master!$1:$1048576,MATCH(C202,[1]Master!$B:$B,0),MATCH($H$4,[1]Master!$1:$1,0)),"")</f>
        <v>33</v>
      </c>
      <c r="H202" s="6" t="s">
        <v>6153</v>
      </c>
      <c r="I202" s="367">
        <f>IFERROR(INDEX([1]Master!$1:$1048576,MATCH(C202,[1]Master!$B:$B,0),MATCH($G$6,[1]Master!$1:$1,0)),"")</f>
        <v>230.45422222222223</v>
      </c>
      <c r="J202" s="230">
        <f>ROUND(I202*Order_Quote!$L$4,4)</f>
        <v>0</v>
      </c>
      <c r="K202" s="228"/>
      <c r="L202" s="178"/>
      <c r="M202" s="171">
        <f t="shared" si="3"/>
        <v>0</v>
      </c>
    </row>
    <row r="203" spans="1:13" s="52" customFormat="1" x14ac:dyDescent="0.3">
      <c r="A203" s="29" t="str">
        <f>IF(K203&gt;0,COUNT($A$7:A202)+COUNT(DWV!$A$8:$A$300)+COUNT('Large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" s="293"/>
      <c r="C203" s="3" t="s">
        <v>2439</v>
      </c>
      <c r="D203" s="36">
        <v>28870450</v>
      </c>
      <c r="E203" s="5" t="s">
        <v>6998</v>
      </c>
      <c r="F203" s="381">
        <f>IFERROR(INDEX([1]Master!$1:$1048576,MATCH(C203,[1]Master!$B:$B,0),MATCH($H$5,[1]Master!$1:$1,0)),"")</f>
        <v>1</v>
      </c>
      <c r="G203" s="381">
        <f>IFERROR(INDEX([1]Master!$1:$1048576,MATCH(C203,[1]Master!$B:$B,0),MATCH($H$4,[1]Master!$1:$1,0)),"")</f>
        <v>29</v>
      </c>
      <c r="H203" s="6" t="s">
        <v>6153</v>
      </c>
      <c r="I203" s="367">
        <f>IFERROR(INDEX([1]Master!$1:$1048576,MATCH(C203,[1]Master!$B:$B,0),MATCH($G$6,[1]Master!$1:$1,0)),"")</f>
        <v>240.964</v>
      </c>
      <c r="J203" s="230">
        <f>ROUND(I203*Order_Quote!$L$4,4)</f>
        <v>0</v>
      </c>
      <c r="K203" s="228"/>
      <c r="L203" s="178"/>
      <c r="M203" s="171">
        <f t="shared" si="3"/>
        <v>0</v>
      </c>
    </row>
    <row r="204" spans="1:13" s="52" customFormat="1" x14ac:dyDescent="0.3">
      <c r="A204" s="29" t="str">
        <f>IF(K204&gt;0,COUNT($A$7:A203)+COUNT(DWV!$A$8:$A$300)+COUNT('Large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" s="293"/>
      <c r="C204" s="3" t="s">
        <v>2440</v>
      </c>
      <c r="D204" s="36">
        <v>28870469</v>
      </c>
      <c r="E204" s="5" t="s">
        <v>6999</v>
      </c>
      <c r="F204" s="381">
        <f>IFERROR(INDEX([1]Master!$1:$1048576,MATCH(C204,[1]Master!$B:$B,0),MATCH($H$5,[1]Master!$1:$1,0)),"")</f>
        <v>1</v>
      </c>
      <c r="G204" s="381">
        <f>IFERROR(INDEX([1]Master!$1:$1048576,MATCH(C204,[1]Master!$B:$B,0),MATCH($H$4,[1]Master!$1:$1,0)),"")</f>
        <v>24</v>
      </c>
      <c r="H204" s="6" t="s">
        <v>6153</v>
      </c>
      <c r="I204" s="367">
        <f>IFERROR(INDEX([1]Master!$1:$1048576,MATCH(C204,[1]Master!$B:$B,0),MATCH($G$6,[1]Master!$1:$1,0)),"")</f>
        <v>480.52511111111119</v>
      </c>
      <c r="J204" s="230">
        <f>ROUND(I204*Order_Quote!$L$4,4)</f>
        <v>0</v>
      </c>
      <c r="K204" s="228"/>
      <c r="L204" s="178"/>
      <c r="M204" s="171">
        <f t="shared" si="3"/>
        <v>0</v>
      </c>
    </row>
    <row r="205" spans="1:13" s="52" customFormat="1" x14ac:dyDescent="0.3">
      <c r="A205" s="29" t="str">
        <f>IF(K205&gt;0,COUNT($A$7:A204)+COUNT(DWV!$A$8:$A$300)+COUNT('Large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" s="293"/>
      <c r="C205" s="3" t="s">
        <v>2441</v>
      </c>
      <c r="D205" s="36">
        <v>28870477</v>
      </c>
      <c r="E205" s="5" t="s">
        <v>7000</v>
      </c>
      <c r="F205" s="381">
        <f>IFERROR(INDEX([1]Master!$1:$1048576,MATCH(C205,[1]Master!$B:$B,0),MATCH($H$5,[1]Master!$1:$1,0)),"")</f>
        <v>1</v>
      </c>
      <c r="G205" s="381">
        <f>IFERROR(INDEX([1]Master!$1:$1048576,MATCH(C205,[1]Master!$B:$B,0),MATCH($H$4,[1]Master!$1:$1,0)),"")</f>
        <v>22</v>
      </c>
      <c r="H205" s="6" t="s">
        <v>6153</v>
      </c>
      <c r="I205" s="367">
        <f>IFERROR(INDEX([1]Master!$1:$1048576,MATCH(C205,[1]Master!$B:$B,0),MATCH($G$6,[1]Master!$1:$1,0)),"")</f>
        <v>569.54911111111107</v>
      </c>
      <c r="J205" s="230">
        <f>ROUND(I205*Order_Quote!$L$4,4)</f>
        <v>0</v>
      </c>
      <c r="K205" s="228"/>
      <c r="L205" s="178"/>
      <c r="M205" s="171">
        <f t="shared" si="3"/>
        <v>0</v>
      </c>
    </row>
    <row r="206" spans="1:13" s="52" customFormat="1" x14ac:dyDescent="0.3">
      <c r="A206" s="29" t="str">
        <f>IF(K206&gt;0,COUNT($A$7:A205)+COUNT(DWV!$A$8:$A$300)+COUNT('Large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" s="293"/>
      <c r="C206" s="3" t="s">
        <v>2442</v>
      </c>
      <c r="D206" s="36">
        <v>28870485</v>
      </c>
      <c r="E206" s="5" t="s">
        <v>7001</v>
      </c>
      <c r="F206" s="381">
        <f>IFERROR(INDEX([1]Master!$1:$1048576,MATCH(C206,[1]Master!$B:$B,0),MATCH($H$5,[1]Master!$1:$1,0)),"")</f>
        <v>1</v>
      </c>
      <c r="G206" s="381">
        <f>IFERROR(INDEX([1]Master!$1:$1048576,MATCH(C206,[1]Master!$B:$B,0),MATCH($H$4,[1]Master!$1:$1,0)),"")</f>
        <v>19</v>
      </c>
      <c r="H206" s="6" t="s">
        <v>6153</v>
      </c>
      <c r="I206" s="367">
        <f>IFERROR(INDEX([1]Master!$1:$1048576,MATCH(C206,[1]Master!$B:$B,0),MATCH($G$6,[1]Master!$1:$1,0)),"")</f>
        <v>660.68933333333337</v>
      </c>
      <c r="J206" s="230">
        <f>ROUND(I206*Order_Quote!$L$4,4)</f>
        <v>0</v>
      </c>
      <c r="K206" s="228"/>
      <c r="L206" s="178"/>
      <c r="M206" s="171">
        <f t="shared" si="3"/>
        <v>0</v>
      </c>
    </row>
    <row r="207" spans="1:13" s="52" customFormat="1" x14ac:dyDescent="0.3">
      <c r="A207" s="29" t="str">
        <f>IF(K207&gt;0,COUNT($A$7:A206)+COUNT(DWV!$A$8:$A$300)+COUNT('Large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" s="293"/>
      <c r="C207" s="3" t="s">
        <v>2443</v>
      </c>
      <c r="D207" s="36">
        <v>28870493</v>
      </c>
      <c r="E207" s="5" t="s">
        <v>7002</v>
      </c>
      <c r="F207" s="381">
        <f>IFERROR(INDEX([1]Master!$1:$1048576,MATCH(C207,[1]Master!$B:$B,0),MATCH($H$5,[1]Master!$1:$1,0)),"")</f>
        <v>1</v>
      </c>
      <c r="G207" s="381">
        <f>IFERROR(INDEX([1]Master!$1:$1048576,MATCH(C207,[1]Master!$B:$B,0),MATCH($H$4,[1]Master!$1:$1,0)),"")</f>
        <v>17</v>
      </c>
      <c r="H207" s="6" t="s">
        <v>6153</v>
      </c>
      <c r="I207" s="367">
        <f>IFERROR(INDEX([1]Master!$1:$1048576,MATCH(C207,[1]Master!$B:$B,0),MATCH($G$6,[1]Master!$1:$1,0)),"")</f>
        <v>727.69511111111115</v>
      </c>
      <c r="J207" s="230">
        <f>ROUND(I207*Order_Quote!$L$4,4)</f>
        <v>0</v>
      </c>
      <c r="K207" s="228"/>
      <c r="L207" s="178"/>
      <c r="M207" s="171">
        <f t="shared" si="3"/>
        <v>0</v>
      </c>
    </row>
    <row r="208" spans="1:13" s="52" customFormat="1" x14ac:dyDescent="0.3">
      <c r="A208" s="29" t="str">
        <f>IF(K208&gt;0,COUNT($A$7:A207)+COUNT(DWV!$A$8:$A$300)+COUNT('Large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" s="293"/>
      <c r="C208" s="3" t="s">
        <v>2444</v>
      </c>
      <c r="D208" s="36">
        <v>28870507</v>
      </c>
      <c r="E208" s="5" t="s">
        <v>7003</v>
      </c>
      <c r="F208" s="381">
        <f>IFERROR(INDEX([1]Master!$1:$1048576,MATCH(C208,[1]Master!$B:$B,0),MATCH($H$5,[1]Master!$1:$1,0)),"")</f>
        <v>1</v>
      </c>
      <c r="G208" s="381">
        <f>IFERROR(INDEX([1]Master!$1:$1048576,MATCH(C208,[1]Master!$B:$B,0),MATCH($H$4,[1]Master!$1:$1,0)),"")</f>
        <v>16</v>
      </c>
      <c r="H208" s="6" t="s">
        <v>6153</v>
      </c>
      <c r="I208" s="367">
        <f>IFERROR(INDEX([1]Master!$1:$1048576,MATCH(C208,[1]Master!$B:$B,0),MATCH($G$6,[1]Master!$1:$1,0)),"")</f>
        <v>765.00244444444456</v>
      </c>
      <c r="J208" s="230">
        <f>ROUND(I208*Order_Quote!$L$4,4)</f>
        <v>0</v>
      </c>
      <c r="K208" s="228"/>
      <c r="L208" s="178"/>
      <c r="M208" s="171">
        <f t="shared" si="3"/>
        <v>0</v>
      </c>
    </row>
    <row r="209" spans="1:13" s="52" customFormat="1" x14ac:dyDescent="0.3">
      <c r="A209" s="29" t="str">
        <f>IF(K209&gt;0,COUNT($A$7:A208)+COUNT(DWV!$A$8:$A$300)+COUNT('Large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" s="293"/>
      <c r="C209" s="3" t="s">
        <v>2445</v>
      </c>
      <c r="D209" s="36">
        <v>28870515</v>
      </c>
      <c r="E209" s="5" t="s">
        <v>7004</v>
      </c>
      <c r="F209" s="381">
        <f>IFERROR(INDEX([1]Master!$1:$1048576,MATCH(C209,[1]Master!$B:$B,0),MATCH($H$5,[1]Master!$1:$1,0)),"")</f>
        <v>1</v>
      </c>
      <c r="G209" s="381">
        <f>IFERROR(INDEX([1]Master!$1:$1048576,MATCH(C209,[1]Master!$B:$B,0),MATCH($H$4,[1]Master!$1:$1,0)),"")</f>
        <v>14</v>
      </c>
      <c r="H209" s="6" t="s">
        <v>6153</v>
      </c>
      <c r="I209" s="367">
        <f>IFERROR(INDEX([1]Master!$1:$1048576,MATCH(C209,[1]Master!$B:$B,0),MATCH($G$6,[1]Master!$1:$1,0)),"")</f>
        <v>881.20444444444445</v>
      </c>
      <c r="J209" s="230">
        <f>ROUND(I209*Order_Quote!$L$4,4)</f>
        <v>0</v>
      </c>
      <c r="K209" s="228"/>
      <c r="L209" s="178"/>
      <c r="M209" s="171">
        <f t="shared" si="3"/>
        <v>0</v>
      </c>
    </row>
    <row r="210" spans="1:13" s="52" customFormat="1" x14ac:dyDescent="0.3">
      <c r="A210" s="29" t="str">
        <f>IF(K210&gt;0,COUNT($A$7:A209)+COUNT(DWV!$A$8:$A$300)+COUNT('Large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" s="293"/>
      <c r="C210" s="3" t="s">
        <v>2446</v>
      </c>
      <c r="D210" s="36">
        <v>28870523</v>
      </c>
      <c r="E210" s="5" t="s">
        <v>7005</v>
      </c>
      <c r="F210" s="381">
        <f>IFERROR(INDEX([1]Master!$1:$1048576,MATCH(C210,[1]Master!$B:$B,0),MATCH($H$5,[1]Master!$1:$1,0)),"")</f>
        <v>1</v>
      </c>
      <c r="G210" s="381">
        <f>IFERROR(INDEX([1]Master!$1:$1048576,MATCH(C210,[1]Master!$B:$B,0),MATCH($H$4,[1]Master!$1:$1,0)),"")</f>
        <v>12</v>
      </c>
      <c r="H210" s="6" t="s">
        <v>6153</v>
      </c>
      <c r="I210" s="367">
        <f>IFERROR(INDEX([1]Master!$1:$1048576,MATCH(C210,[1]Master!$B:$B,0),MATCH($G$6,[1]Master!$1:$1,0)),"")</f>
        <v>1021.422</v>
      </c>
      <c r="J210" s="230">
        <f>ROUND(I210*Order_Quote!$L$4,4)</f>
        <v>0</v>
      </c>
      <c r="K210" s="228"/>
      <c r="L210" s="178"/>
      <c r="M210" s="171">
        <f t="shared" si="3"/>
        <v>0</v>
      </c>
    </row>
    <row r="211" spans="1:13" s="52" customFormat="1" x14ac:dyDescent="0.3">
      <c r="A211" s="29" t="str">
        <f>IF(K211&gt;0,COUNT($A$7:A210)+COUNT(DWV!$A$8:$A$300)+COUNT('Large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" s="293"/>
      <c r="C211" s="3" t="s">
        <v>2447</v>
      </c>
      <c r="D211" s="36">
        <v>28870531</v>
      </c>
      <c r="E211" s="5" t="s">
        <v>7006</v>
      </c>
      <c r="F211" s="381">
        <f>IFERROR(INDEX([1]Master!$1:$1048576,MATCH(C211,[1]Master!$B:$B,0),MATCH($H$5,[1]Master!$1:$1,0)),"")</f>
        <v>1</v>
      </c>
      <c r="G211" s="381">
        <f>IFERROR(INDEX([1]Master!$1:$1048576,MATCH(C211,[1]Master!$B:$B,0),MATCH($H$4,[1]Master!$1:$1,0)),"")</f>
        <v>11</v>
      </c>
      <c r="H211" s="6" t="s">
        <v>6153</v>
      </c>
      <c r="I211" s="367">
        <f>IFERROR(INDEX([1]Master!$1:$1048576,MATCH(C211,[1]Master!$B:$B,0),MATCH($G$6,[1]Master!$1:$1,0)),"")</f>
        <v>1222.2847777777777</v>
      </c>
      <c r="J211" s="230">
        <f>ROUND(I211*Order_Quote!$L$4,4)</f>
        <v>0</v>
      </c>
      <c r="K211" s="228"/>
      <c r="L211" s="178"/>
      <c r="M211" s="171">
        <f t="shared" si="3"/>
        <v>0</v>
      </c>
    </row>
    <row r="212" spans="1:13" s="52" customFormat="1" x14ac:dyDescent="0.3">
      <c r="A212" s="29" t="str">
        <f>IF(K212&gt;0,COUNT($A$7:A211)+COUNT(DWV!$A$8:$A$300)+COUNT('Large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" s="293"/>
      <c r="C212" s="3" t="s">
        <v>2448</v>
      </c>
      <c r="D212" s="36">
        <v>28870540</v>
      </c>
      <c r="E212" s="5" t="s">
        <v>7007</v>
      </c>
      <c r="F212" s="381">
        <f>IFERROR(INDEX([1]Master!$1:$1048576,MATCH(C212,[1]Master!$B:$B,0),MATCH($H$5,[1]Master!$1:$1,0)),"")</f>
        <v>1</v>
      </c>
      <c r="G212" s="381">
        <f>IFERROR(INDEX([1]Master!$1:$1048576,MATCH(C212,[1]Master!$B:$B,0),MATCH($H$4,[1]Master!$1:$1,0)),"")</f>
        <v>11</v>
      </c>
      <c r="H212" s="6" t="s">
        <v>6153</v>
      </c>
      <c r="I212" s="367">
        <f>IFERROR(INDEX([1]Master!$1:$1048576,MATCH(C212,[1]Master!$B:$B,0),MATCH($G$6,[1]Master!$1:$1,0)),"")</f>
        <v>1240.1894444444447</v>
      </c>
      <c r="J212" s="230">
        <f>ROUND(I212*Order_Quote!$L$4,4)</f>
        <v>0</v>
      </c>
      <c r="K212" s="228"/>
      <c r="L212" s="178"/>
      <c r="M212" s="171">
        <f t="shared" si="3"/>
        <v>0</v>
      </c>
    </row>
    <row r="213" spans="1:13" s="52" customFormat="1" x14ac:dyDescent="0.3">
      <c r="A213" s="29" t="str">
        <f>IF(K213&gt;0,COUNT($A$7:A212)+COUNT(DWV!$A$8:$A$300)+COUNT('Large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" s="293"/>
      <c r="C213" s="3" t="s">
        <v>2449</v>
      </c>
      <c r="D213" s="36">
        <v>28870558</v>
      </c>
      <c r="E213" s="5" t="s">
        <v>7008</v>
      </c>
      <c r="F213" s="381">
        <f>IFERROR(INDEX([1]Master!$1:$1048576,MATCH(C213,[1]Master!$B:$B,0),MATCH($H$5,[1]Master!$1:$1,0)),"")</f>
        <v>1</v>
      </c>
      <c r="G213" s="381">
        <f>IFERROR(INDEX([1]Master!$1:$1048576,MATCH(C213,[1]Master!$B:$B,0),MATCH($H$4,[1]Master!$1:$1,0)),"")</f>
        <v>10</v>
      </c>
      <c r="H213" s="6" t="s">
        <v>6153</v>
      </c>
      <c r="I213" s="367">
        <f>IFERROR(INDEX([1]Master!$1:$1048576,MATCH(C213,[1]Master!$B:$B,0),MATCH($G$6,[1]Master!$1:$1,0)),"")</f>
        <v>1344.799777777778</v>
      </c>
      <c r="J213" s="230">
        <f>ROUND(I213*Order_Quote!$L$4,4)</f>
        <v>0</v>
      </c>
      <c r="K213" s="228"/>
      <c r="L213" s="178"/>
      <c r="M213" s="171">
        <f t="shared" si="3"/>
        <v>0</v>
      </c>
    </row>
    <row r="214" spans="1:13" s="52" customFormat="1" x14ac:dyDescent="0.3">
      <c r="A214" s="29" t="str">
        <f>IF(K214&gt;0,COUNT($A$7:A213)+COUNT(DWV!$A$8:$A$300)+COUNT('Large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" s="293"/>
      <c r="C214" s="3" t="s">
        <v>2450</v>
      </c>
      <c r="D214" s="36">
        <v>28870566</v>
      </c>
      <c r="E214" s="5" t="s">
        <v>7009</v>
      </c>
      <c r="F214" s="381">
        <f>IFERROR(INDEX([1]Master!$1:$1048576,MATCH(C214,[1]Master!$B:$B,0),MATCH($H$5,[1]Master!$1:$1,0)),"")</f>
        <v>1</v>
      </c>
      <c r="G214" s="381">
        <f>IFERROR(INDEX([1]Master!$1:$1048576,MATCH(C214,[1]Master!$B:$B,0),MATCH($H$4,[1]Master!$1:$1,0)),"")</f>
        <v>9</v>
      </c>
      <c r="H214" s="6" t="s">
        <v>6153</v>
      </c>
      <c r="I214" s="367">
        <f>IFERROR(INDEX([1]Master!$1:$1048576,MATCH(C214,[1]Master!$B:$B,0),MATCH($G$6,[1]Master!$1:$1,0)),"")</f>
        <v>1482.1996666666666</v>
      </c>
      <c r="J214" s="230">
        <f>ROUND(I214*Order_Quote!$L$4,4)</f>
        <v>0</v>
      </c>
      <c r="K214" s="228"/>
      <c r="L214" s="178"/>
      <c r="M214" s="171">
        <f t="shared" si="3"/>
        <v>0</v>
      </c>
    </row>
    <row r="215" spans="1:13" s="52" customFormat="1" x14ac:dyDescent="0.3">
      <c r="A215" s="29" t="str">
        <f>IF(K215&gt;0,COUNT($A$7:A214)+COUNT(DWV!$A$8:$A$300)+COUNT('Large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" s="293"/>
      <c r="C215" s="3" t="s">
        <v>2451</v>
      </c>
      <c r="D215" s="36">
        <v>28870574</v>
      </c>
      <c r="E215" s="5" t="s">
        <v>7010</v>
      </c>
      <c r="F215" s="381">
        <f>IFERROR(INDEX([1]Master!$1:$1048576,MATCH(C215,[1]Master!$B:$B,0),MATCH($H$5,[1]Master!$1:$1,0)),"")</f>
        <v>1</v>
      </c>
      <c r="G215" s="381">
        <f>IFERROR(INDEX([1]Master!$1:$1048576,MATCH(C215,[1]Master!$B:$B,0),MATCH($H$4,[1]Master!$1:$1,0)),"")</f>
        <v>8</v>
      </c>
      <c r="H215" s="6" t="s">
        <v>6153</v>
      </c>
      <c r="I215" s="367">
        <f>IFERROR(INDEX([1]Master!$1:$1048576,MATCH(C215,[1]Master!$B:$B,0),MATCH($G$6,[1]Master!$1:$1,0)),"")</f>
        <v>1611.7291111111113</v>
      </c>
      <c r="J215" s="230">
        <f>ROUND(I215*Order_Quote!$L$4,4)</f>
        <v>0</v>
      </c>
      <c r="K215" s="228"/>
      <c r="L215" s="178"/>
      <c r="M215" s="171">
        <f t="shared" si="3"/>
        <v>0</v>
      </c>
    </row>
    <row r="216" spans="1:13" s="52" customFormat="1" x14ac:dyDescent="0.3">
      <c r="A216" s="29" t="str">
        <f>IF(K216&gt;0,COUNT($A$7:A215)+COUNT(DWV!$A$8:$A$300)+COUNT('Large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" s="293"/>
      <c r="C216" s="3" t="s">
        <v>2452</v>
      </c>
      <c r="D216" s="36">
        <v>28870582</v>
      </c>
      <c r="E216" s="5" t="s">
        <v>7011</v>
      </c>
      <c r="F216" s="381">
        <f>IFERROR(INDEX([1]Master!$1:$1048576,MATCH(C216,[1]Master!$B:$B,0),MATCH($H$5,[1]Master!$1:$1,0)),"")</f>
        <v>1</v>
      </c>
      <c r="G216" s="381">
        <f>IFERROR(INDEX([1]Master!$1:$1048576,MATCH(C216,[1]Master!$B:$B,0),MATCH($H$4,[1]Master!$1:$1,0)),"")</f>
        <v>7</v>
      </c>
      <c r="H216" s="6" t="s">
        <v>6153</v>
      </c>
      <c r="I216" s="367">
        <f>IFERROR(INDEX([1]Master!$1:$1048576,MATCH(C216,[1]Master!$B:$B,0),MATCH($G$6,[1]Master!$1:$1,0)),"")</f>
        <v>1509.8413333333335</v>
      </c>
      <c r="J216" s="230">
        <f>ROUND(I216*Order_Quote!$L$4,4)</f>
        <v>0</v>
      </c>
      <c r="K216" s="228"/>
      <c r="L216" s="178"/>
      <c r="M216" s="171">
        <f t="shared" si="3"/>
        <v>0</v>
      </c>
    </row>
    <row r="217" spans="1:13" s="52" customFormat="1" x14ac:dyDescent="0.3">
      <c r="A217" s="29" t="str">
        <f>IF(K217&gt;0,COUNT($A$7:A216)+COUNT(DWV!$A$8:$A$300)+COUNT('Large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" s="293"/>
      <c r="C217" s="3" t="s">
        <v>2453</v>
      </c>
      <c r="D217" s="36">
        <v>28870590</v>
      </c>
      <c r="E217" s="5" t="s">
        <v>7012</v>
      </c>
      <c r="F217" s="381">
        <f>IFERROR(INDEX([1]Master!$1:$1048576,MATCH(C217,[1]Master!$B:$B,0),MATCH($H$5,[1]Master!$1:$1,0)),"")</f>
        <v>1</v>
      </c>
      <c r="G217" s="381">
        <f>IFERROR(INDEX([1]Master!$1:$1048576,MATCH(C217,[1]Master!$B:$B,0),MATCH($H$4,[1]Master!$1:$1,0)),"")</f>
        <v>7</v>
      </c>
      <c r="H217" s="6" t="s">
        <v>6153</v>
      </c>
      <c r="I217" s="367">
        <f>IFERROR(INDEX([1]Master!$1:$1048576,MATCH(C217,[1]Master!$B:$B,0),MATCH($G$6,[1]Master!$1:$1,0)),"")</f>
        <v>1672.2435555555555</v>
      </c>
      <c r="J217" s="230">
        <f>ROUND(I217*Order_Quote!$L$4,4)</f>
        <v>0</v>
      </c>
      <c r="K217" s="228"/>
      <c r="L217" s="178"/>
      <c r="M217" s="171">
        <f t="shared" si="3"/>
        <v>0</v>
      </c>
    </row>
    <row r="218" spans="1:13" s="52" customFormat="1" x14ac:dyDescent="0.3">
      <c r="A218" s="29" t="str">
        <f>IF(K218&gt;0,COUNT($A$7:A217)+COUNT(DWV!$A$8:$A$300)+COUNT('Large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" s="293"/>
      <c r="C218" s="3" t="s">
        <v>2454</v>
      </c>
      <c r="D218" s="36">
        <v>28870604</v>
      </c>
      <c r="E218" s="5" t="s">
        <v>7013</v>
      </c>
      <c r="F218" s="381">
        <f>IFERROR(INDEX([1]Master!$1:$1048576,MATCH(C218,[1]Master!$B:$B,0),MATCH($H$5,[1]Master!$1:$1,0)),"")</f>
        <v>1</v>
      </c>
      <c r="G218" s="381">
        <f>IFERROR(INDEX([1]Master!$1:$1048576,MATCH(C218,[1]Master!$B:$B,0),MATCH($H$4,[1]Master!$1:$1,0)),"")</f>
        <v>7</v>
      </c>
      <c r="H218" s="6" t="s">
        <v>6153</v>
      </c>
      <c r="I218" s="367">
        <f>IFERROR(INDEX([1]Master!$1:$1048576,MATCH(C218,[1]Master!$B:$B,0),MATCH($G$6,[1]Master!$1:$1,0)),"")</f>
        <v>1712.963</v>
      </c>
      <c r="J218" s="230">
        <f>ROUND(I218*Order_Quote!$L$4,4)</f>
        <v>0</v>
      </c>
      <c r="K218" s="228"/>
      <c r="L218" s="178"/>
      <c r="M218" s="171">
        <f t="shared" si="3"/>
        <v>0</v>
      </c>
    </row>
    <row r="219" spans="1:13" s="52" customFormat="1" x14ac:dyDescent="0.3">
      <c r="A219" s="29" t="str">
        <f>IF(K219&gt;0,COUNT($A$7:A218)+COUNT(DWV!$A$8:$A$300)+COUNT('Large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" s="293"/>
      <c r="C219" s="3" t="s">
        <v>2455</v>
      </c>
      <c r="D219" s="36">
        <v>28870612</v>
      </c>
      <c r="E219" s="5" t="s">
        <v>7014</v>
      </c>
      <c r="F219" s="381">
        <f>IFERROR(INDEX([1]Master!$1:$1048576,MATCH(C219,[1]Master!$B:$B,0),MATCH($H$5,[1]Master!$1:$1,0)),"")</f>
        <v>1</v>
      </c>
      <c r="G219" s="381">
        <f>IFERROR(INDEX([1]Master!$1:$1048576,MATCH(C219,[1]Master!$B:$B,0),MATCH($H$4,[1]Master!$1:$1,0)),"")</f>
        <v>6</v>
      </c>
      <c r="H219" s="6" t="s">
        <v>6153</v>
      </c>
      <c r="I219" s="367">
        <f>IFERROR(INDEX([1]Master!$1:$1048576,MATCH(C219,[1]Master!$B:$B,0),MATCH($G$6,[1]Master!$1:$1,0)),"")</f>
        <v>1737.049888888889</v>
      </c>
      <c r="J219" s="230">
        <f>ROUND(I219*Order_Quote!$L$4,4)</f>
        <v>0</v>
      </c>
      <c r="K219" s="228"/>
      <c r="L219" s="178"/>
      <c r="M219" s="171">
        <f t="shared" si="3"/>
        <v>0</v>
      </c>
    </row>
    <row r="220" spans="1:13" s="52" customFormat="1" x14ac:dyDescent="0.3">
      <c r="A220" s="29" t="str">
        <f>IF(K220&gt;0,COUNT($A$7:A219)+COUNT(DWV!$A$8:$A$300)+COUNT('Large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" s="293"/>
      <c r="C220" s="3" t="s">
        <v>2456</v>
      </c>
      <c r="D220" s="36">
        <v>28870620</v>
      </c>
      <c r="E220" s="5" t="s">
        <v>7015</v>
      </c>
      <c r="F220" s="381">
        <f>IFERROR(INDEX([1]Master!$1:$1048576,MATCH(C220,[1]Master!$B:$B,0),MATCH($H$5,[1]Master!$1:$1,0)),"")</f>
        <v>1</v>
      </c>
      <c r="G220" s="381">
        <f>IFERROR(INDEX([1]Master!$1:$1048576,MATCH(C220,[1]Master!$B:$B,0),MATCH($H$4,[1]Master!$1:$1,0)),"")</f>
        <v>6</v>
      </c>
      <c r="H220" s="6" t="s">
        <v>6153</v>
      </c>
      <c r="I220" s="367">
        <f>IFERROR(INDEX([1]Master!$1:$1048576,MATCH(C220,[1]Master!$B:$B,0),MATCH($G$6,[1]Master!$1:$1,0)),"")</f>
        <v>1761.5410000000002</v>
      </c>
      <c r="J220" s="230">
        <f>ROUND(I220*Order_Quote!$L$4,4)</f>
        <v>0</v>
      </c>
      <c r="K220" s="228"/>
      <c r="L220" s="178"/>
      <c r="M220" s="171">
        <f t="shared" si="3"/>
        <v>0</v>
      </c>
    </row>
    <row r="221" spans="1:13" s="52" customFormat="1" x14ac:dyDescent="0.3">
      <c r="A221" s="29" t="str">
        <f>IF(K221&gt;0,COUNT($A$7:A220)+COUNT(DWV!$A$8:$A$300)+COUNT('Large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" s="293"/>
      <c r="C221" s="3" t="s">
        <v>2457</v>
      </c>
      <c r="D221" s="36">
        <v>28870639</v>
      </c>
      <c r="E221" s="5" t="s">
        <v>7016</v>
      </c>
      <c r="F221" s="381">
        <f>IFERROR(INDEX([1]Master!$1:$1048576,MATCH(C221,[1]Master!$B:$B,0),MATCH($H$5,[1]Master!$1:$1,0)),"")</f>
        <v>1</v>
      </c>
      <c r="G221" s="381">
        <f>IFERROR(INDEX([1]Master!$1:$1048576,MATCH(C221,[1]Master!$B:$B,0),MATCH($H$4,[1]Master!$1:$1,0)),"")</f>
        <v>4</v>
      </c>
      <c r="H221" s="6" t="s">
        <v>6153</v>
      </c>
      <c r="I221" s="367">
        <f>IFERROR(INDEX([1]Master!$1:$1048576,MATCH(C221,[1]Master!$B:$B,0),MATCH($G$6,[1]Master!$1:$1,0)),"")</f>
        <v>1776.0930000000003</v>
      </c>
      <c r="J221" s="230">
        <f>ROUND(I221*Order_Quote!$L$4,4)</f>
        <v>0</v>
      </c>
      <c r="K221" s="228"/>
      <c r="L221" s="178"/>
      <c r="M221" s="171">
        <f t="shared" si="3"/>
        <v>0</v>
      </c>
    </row>
    <row r="222" spans="1:13" s="52" customFormat="1" x14ac:dyDescent="0.3">
      <c r="A222" s="29" t="str">
        <f>IF(K222&gt;0,COUNT($A$7:A221)+COUNT(DWV!$A$8:$A$300)+COUNT('Large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" s="293"/>
      <c r="C222" s="3" t="s">
        <v>2458</v>
      </c>
      <c r="D222" s="36">
        <v>28870647</v>
      </c>
      <c r="E222" s="5" t="s">
        <v>7017</v>
      </c>
      <c r="F222" s="381">
        <f>IFERROR(INDEX([1]Master!$1:$1048576,MATCH(C222,[1]Master!$B:$B,0),MATCH($H$5,[1]Master!$1:$1,0)),"")</f>
        <v>1</v>
      </c>
      <c r="G222" s="381">
        <f>IFERROR(INDEX([1]Master!$1:$1048576,MATCH(C222,[1]Master!$B:$B,0),MATCH($H$4,[1]Master!$1:$1,0)),"")</f>
        <v>3</v>
      </c>
      <c r="H222" s="6" t="s">
        <v>6153</v>
      </c>
      <c r="I222" s="367">
        <f>IFERROR(INDEX([1]Master!$1:$1048576,MATCH(C222,[1]Master!$B:$B,0),MATCH($G$6,[1]Master!$1:$1,0)),"")</f>
        <v>2087.2727777777777</v>
      </c>
      <c r="J222" s="230">
        <f>ROUND(I222*Order_Quote!$L$4,4)</f>
        <v>0</v>
      </c>
      <c r="K222" s="228"/>
      <c r="L222" s="178"/>
      <c r="M222" s="171">
        <f t="shared" si="3"/>
        <v>0</v>
      </c>
    </row>
    <row r="223" spans="1:13" s="52" customFormat="1" x14ac:dyDescent="0.3">
      <c r="A223" s="29" t="str">
        <f>IF(K223&gt;0,COUNT($A$7:A222)+COUNT(DWV!$A$8:$A$300)+COUNT('Large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" s="293"/>
      <c r="C223" s="3" t="s">
        <v>2459</v>
      </c>
      <c r="D223" s="36">
        <v>28870655</v>
      </c>
      <c r="E223" s="5" t="s">
        <v>7018</v>
      </c>
      <c r="F223" s="381">
        <f>IFERROR(INDEX([1]Master!$1:$1048576,MATCH(C223,[1]Master!$B:$B,0),MATCH($H$5,[1]Master!$1:$1,0)),"")</f>
        <v>1</v>
      </c>
      <c r="G223" s="381">
        <f>IFERROR(INDEX([1]Master!$1:$1048576,MATCH(C223,[1]Master!$B:$B,0),MATCH($H$4,[1]Master!$1:$1,0)),"")</f>
        <v>3</v>
      </c>
      <c r="H223" s="6" t="s">
        <v>6153</v>
      </c>
      <c r="I223" s="367">
        <f>IFERROR(INDEX([1]Master!$1:$1048576,MATCH(C223,[1]Master!$B:$B,0),MATCH($G$6,[1]Master!$1:$1,0)),"")</f>
        <v>2284.4024444444444</v>
      </c>
      <c r="J223" s="230">
        <f>ROUND(I223*Order_Quote!$L$4,4)</f>
        <v>0</v>
      </c>
      <c r="K223" s="228"/>
      <c r="L223" s="178"/>
      <c r="M223" s="171">
        <f t="shared" si="3"/>
        <v>0</v>
      </c>
    </row>
    <row r="224" spans="1:13" s="52" customFormat="1" x14ac:dyDescent="0.3">
      <c r="A224" s="29" t="str">
        <f>IF(K224&gt;0,COUNT($A$7:A223)+COUNT(DWV!$A$8:$A$300)+COUNT('Large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" s="293"/>
      <c r="C224" s="3" t="s">
        <v>2460</v>
      </c>
      <c r="D224" s="36">
        <v>28870663</v>
      </c>
      <c r="E224" s="5" t="s">
        <v>7019</v>
      </c>
      <c r="F224" s="381">
        <f>IFERROR(INDEX([1]Master!$1:$1048576,MATCH(C224,[1]Master!$B:$B,0),MATCH($H$5,[1]Master!$1:$1,0)),"")</f>
        <v>1</v>
      </c>
      <c r="G224" s="381">
        <f>IFERROR(INDEX([1]Master!$1:$1048576,MATCH(C224,[1]Master!$B:$B,0),MATCH($H$4,[1]Master!$1:$1,0)),"")</f>
        <v>3</v>
      </c>
      <c r="H224" s="6" t="s">
        <v>6153</v>
      </c>
      <c r="I224" s="367">
        <f>IFERROR(INDEX([1]Master!$1:$1048576,MATCH(C224,[1]Master!$B:$B,0),MATCH($G$6,[1]Master!$1:$1,0)),"")</f>
        <v>2298.1578888888894</v>
      </c>
      <c r="J224" s="230">
        <f>ROUND(I224*Order_Quote!$L$4,4)</f>
        <v>0</v>
      </c>
      <c r="K224" s="228"/>
      <c r="L224" s="178"/>
      <c r="M224" s="171">
        <f t="shared" si="3"/>
        <v>0</v>
      </c>
    </row>
    <row r="225" spans="1:13" s="52" customFormat="1" x14ac:dyDescent="0.3">
      <c r="A225" s="29" t="str">
        <f>IF(K225&gt;0,COUNT($A$7:A224)+COUNT(DWV!$A$8:$A$300)+COUNT('Large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" s="293"/>
      <c r="C225" s="3" t="s">
        <v>2461</v>
      </c>
      <c r="D225" s="36">
        <v>28870671</v>
      </c>
      <c r="E225" s="5" t="s">
        <v>7020</v>
      </c>
      <c r="F225" s="381">
        <f>IFERROR(INDEX([1]Master!$1:$1048576,MATCH(C225,[1]Master!$B:$B,0),MATCH($H$5,[1]Master!$1:$1,0)),"")</f>
        <v>1</v>
      </c>
      <c r="G225" s="381">
        <f>IFERROR(INDEX([1]Master!$1:$1048576,MATCH(C225,[1]Master!$B:$B,0),MATCH($H$4,[1]Master!$1:$1,0)),"")</f>
        <v>3</v>
      </c>
      <c r="H225" s="6" t="s">
        <v>6153</v>
      </c>
      <c r="I225" s="367">
        <f>IFERROR(INDEX([1]Master!$1:$1048576,MATCH(C225,[1]Master!$B:$B,0),MATCH($G$6,[1]Master!$1:$1,0)),"")</f>
        <v>2325.454777777778</v>
      </c>
      <c r="J225" s="230">
        <f>ROUND(I225*Order_Quote!$L$4,4)</f>
        <v>0</v>
      </c>
      <c r="K225" s="228"/>
      <c r="L225" s="178"/>
      <c r="M225" s="171">
        <f t="shared" si="3"/>
        <v>0</v>
      </c>
    </row>
    <row r="226" spans="1:13" s="52" customFormat="1" x14ac:dyDescent="0.3">
      <c r="A226" s="29" t="str">
        <f>IF(K226&gt;0,COUNT($A$7:A225)+COUNT(DWV!$A$8:$A$300)+COUNT('Large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" s="293"/>
      <c r="C226" s="3" t="s">
        <v>2462</v>
      </c>
      <c r="D226" s="36">
        <v>28870680</v>
      </c>
      <c r="E226" s="5" t="s">
        <v>7021</v>
      </c>
      <c r="F226" s="381">
        <f>IFERROR(INDEX([1]Master!$1:$1048576,MATCH(C226,[1]Master!$B:$B,0),MATCH($H$5,[1]Master!$1:$1,0)),"")</f>
        <v>1</v>
      </c>
      <c r="G226" s="381">
        <f>IFERROR(INDEX([1]Master!$1:$1048576,MATCH(C226,[1]Master!$B:$B,0),MATCH($H$4,[1]Master!$1:$1,0)),"")</f>
        <v>3</v>
      </c>
      <c r="H226" s="6" t="s">
        <v>6153</v>
      </c>
      <c r="I226" s="367">
        <f>IFERROR(INDEX([1]Master!$1:$1048576,MATCH(C226,[1]Master!$B:$B,0),MATCH($G$6,[1]Master!$1:$1,0)),"")</f>
        <v>2381.0828888888886</v>
      </c>
      <c r="J226" s="230">
        <f>ROUND(I226*Order_Quote!$L$4,4)</f>
        <v>0</v>
      </c>
      <c r="K226" s="228"/>
      <c r="L226" s="178"/>
      <c r="M226" s="171">
        <f t="shared" si="3"/>
        <v>0</v>
      </c>
    </row>
    <row r="227" spans="1:13" s="52" customFormat="1" x14ac:dyDescent="0.3">
      <c r="A227" s="29" t="str">
        <f>IF(K227&gt;0,COUNT($A$7:A226)+COUNT(DWV!$A$8:$A$300)+COUNT('Large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" s="293"/>
      <c r="C227" s="3" t="s">
        <v>2463</v>
      </c>
      <c r="D227" s="36">
        <v>28870698</v>
      </c>
      <c r="E227" s="5" t="s">
        <v>7022</v>
      </c>
      <c r="F227" s="381">
        <f>IFERROR(INDEX([1]Master!$1:$1048576,MATCH(C227,[1]Master!$B:$B,0),MATCH($H$5,[1]Master!$1:$1,0)),"")</f>
        <v>1</v>
      </c>
      <c r="G227" s="381">
        <f>IFERROR(INDEX([1]Master!$1:$1048576,MATCH(C227,[1]Master!$B:$B,0),MATCH($H$4,[1]Master!$1:$1,0)),"")</f>
        <v>2</v>
      </c>
      <c r="H227" s="6" t="s">
        <v>6153</v>
      </c>
      <c r="I227" s="367">
        <f>IFERROR(INDEX([1]Master!$1:$1048576,MATCH(C227,[1]Master!$B:$B,0),MATCH($G$6,[1]Master!$1:$1,0)),"")</f>
        <v>2472.8413333333333</v>
      </c>
      <c r="J227" s="230">
        <f>ROUND(I227*Order_Quote!$L$4,4)</f>
        <v>0</v>
      </c>
      <c r="K227" s="228"/>
      <c r="L227" s="178"/>
      <c r="M227" s="171">
        <f t="shared" si="3"/>
        <v>0</v>
      </c>
    </row>
    <row r="228" spans="1:13" s="52" customFormat="1" x14ac:dyDescent="0.3">
      <c r="A228" s="29" t="str">
        <f>IF(K228&gt;0,COUNT($A$7:A227)+COUNT(DWV!$A$8:$A$300)+COUNT('Large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" s="293"/>
      <c r="C228" s="3" t="s">
        <v>2464</v>
      </c>
      <c r="D228" s="36">
        <v>28870701</v>
      </c>
      <c r="E228" s="5" t="s">
        <v>7023</v>
      </c>
      <c r="F228" s="381">
        <f>IFERROR(INDEX([1]Master!$1:$1048576,MATCH(C228,[1]Master!$B:$B,0),MATCH($H$5,[1]Master!$1:$1,0)),"")</f>
        <v>1</v>
      </c>
      <c r="G228" s="381">
        <f>IFERROR(INDEX([1]Master!$1:$1048576,MATCH(C228,[1]Master!$B:$B,0),MATCH($H$4,[1]Master!$1:$1,0)),"")</f>
        <v>2</v>
      </c>
      <c r="H228" s="6" t="s">
        <v>6153</v>
      </c>
      <c r="I228" s="367">
        <f>IFERROR(INDEX([1]Master!$1:$1048576,MATCH(C228,[1]Master!$B:$B,0),MATCH($G$6,[1]Master!$1:$1,0)),"")</f>
        <v>2681.3130000000001</v>
      </c>
      <c r="J228" s="230">
        <f>ROUND(I228*Order_Quote!$L$4,4)</f>
        <v>0</v>
      </c>
      <c r="K228" s="228"/>
      <c r="L228" s="178"/>
      <c r="M228" s="171">
        <f t="shared" si="3"/>
        <v>0</v>
      </c>
    </row>
    <row r="229" spans="1:13" s="52" customFormat="1" x14ac:dyDescent="0.3">
      <c r="A229" s="29" t="str">
        <f>IF(K229&gt;0,COUNT($A$7:A228)+COUNT(DWV!$A$8:$A$300)+COUNT('Large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" s="293"/>
      <c r="C229" s="3" t="s">
        <v>2465</v>
      </c>
      <c r="D229" s="36">
        <v>28870710</v>
      </c>
      <c r="E229" s="5" t="s">
        <v>7024</v>
      </c>
      <c r="F229" s="381">
        <f>IFERROR(INDEX([1]Master!$1:$1048576,MATCH(C229,[1]Master!$B:$B,0),MATCH($H$5,[1]Master!$1:$1,0)),"")</f>
        <v>1</v>
      </c>
      <c r="G229" s="381">
        <f>IFERROR(INDEX([1]Master!$1:$1048576,MATCH(C229,[1]Master!$B:$B,0),MATCH($H$4,[1]Master!$1:$1,0)),"")</f>
        <v>2</v>
      </c>
      <c r="H229" s="6" t="s">
        <v>6153</v>
      </c>
      <c r="I229" s="367">
        <f>IFERROR(INDEX([1]Master!$1:$1048576,MATCH(C229,[1]Master!$B:$B,0),MATCH($G$6,[1]Master!$1:$1,0)),"")</f>
        <v>4631.6971111111116</v>
      </c>
      <c r="J229" s="230">
        <f>ROUND(I229*Order_Quote!$L$4,4)</f>
        <v>0</v>
      </c>
      <c r="K229" s="228"/>
      <c r="L229" s="178"/>
      <c r="M229" s="171">
        <f t="shared" si="3"/>
        <v>0</v>
      </c>
    </row>
    <row r="230" spans="1:13" s="52" customFormat="1" x14ac:dyDescent="0.3">
      <c r="A230" s="29" t="str">
        <f>IF(K230&gt;0,COUNT($A$7:A229)+COUNT(DWV!$A$8:$A$300)+COUNT('Large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" s="293"/>
      <c r="C230" s="3" t="s">
        <v>2466</v>
      </c>
      <c r="D230" s="36">
        <v>28870728</v>
      </c>
      <c r="E230" s="5" t="s">
        <v>7025</v>
      </c>
      <c r="F230" s="381">
        <f>IFERROR(INDEX([1]Master!$1:$1048576,MATCH(C230,[1]Master!$B:$B,0),MATCH($H$5,[1]Master!$1:$1,0)),"")</f>
        <v>1</v>
      </c>
      <c r="G230" s="381">
        <f>IFERROR(INDEX([1]Master!$1:$1048576,MATCH(C230,[1]Master!$B:$B,0),MATCH($H$4,[1]Master!$1:$1,0)),"")</f>
        <v>2</v>
      </c>
      <c r="H230" s="6" t="s">
        <v>6153</v>
      </c>
      <c r="I230" s="367">
        <f>IFERROR(INDEX([1]Master!$1:$1048576,MATCH(C230,[1]Master!$B:$B,0),MATCH($G$6,[1]Master!$1:$1,0)),"")</f>
        <v>4686.6356666666679</v>
      </c>
      <c r="J230" s="230">
        <f>ROUND(I230*Order_Quote!$L$4,4)</f>
        <v>0</v>
      </c>
      <c r="K230" s="228"/>
      <c r="L230" s="178"/>
      <c r="M230" s="171">
        <f t="shared" si="3"/>
        <v>0</v>
      </c>
    </row>
    <row r="231" spans="1:13" s="52" customFormat="1" x14ac:dyDescent="0.3">
      <c r="A231" s="29" t="str">
        <f>IF(K231&gt;0,COUNT($A$7:A230)+COUNT(DWV!$A$8:$A$300)+COUNT('Large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" s="293"/>
      <c r="C231" s="3" t="s">
        <v>2467</v>
      </c>
      <c r="D231" s="36">
        <v>28870736</v>
      </c>
      <c r="E231" s="5" t="s">
        <v>7026</v>
      </c>
      <c r="F231" s="381">
        <f>IFERROR(INDEX([1]Master!$1:$1048576,MATCH(C231,[1]Master!$B:$B,0),MATCH($H$5,[1]Master!$1:$1,0)),"")</f>
        <v>1</v>
      </c>
      <c r="G231" s="381">
        <f>IFERROR(INDEX([1]Master!$1:$1048576,MATCH(C231,[1]Master!$B:$B,0),MATCH($H$4,[1]Master!$1:$1,0)),"")</f>
        <v>2</v>
      </c>
      <c r="H231" s="6" t="s">
        <v>6153</v>
      </c>
      <c r="I231" s="367">
        <f>IFERROR(INDEX([1]Master!$1:$1048576,MATCH(C231,[1]Master!$B:$B,0),MATCH($G$6,[1]Master!$1:$1,0)),"")</f>
        <v>4919.2536666666665</v>
      </c>
      <c r="J231" s="230">
        <f>ROUND(I231*Order_Quote!$L$4,4)</f>
        <v>0</v>
      </c>
      <c r="K231" s="228"/>
      <c r="L231" s="178"/>
      <c r="M231" s="171">
        <f t="shared" si="3"/>
        <v>0</v>
      </c>
    </row>
    <row r="232" spans="1:13" s="52" customFormat="1" x14ac:dyDescent="0.3">
      <c r="A232" s="29" t="str">
        <f>IF(K232&gt;0,COUNT($A$7:A231)+COUNT(DWV!$A$8:$A$300)+COUNT('Large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" s="293"/>
      <c r="C232" s="3" t="s">
        <v>2468</v>
      </c>
      <c r="D232" s="36">
        <v>28870744</v>
      </c>
      <c r="E232" s="5" t="s">
        <v>7027</v>
      </c>
      <c r="F232" s="381">
        <f>IFERROR(INDEX([1]Master!$1:$1048576,MATCH(C232,[1]Master!$B:$B,0),MATCH($H$5,[1]Master!$1:$1,0)),"")</f>
        <v>1</v>
      </c>
      <c r="G232" s="381">
        <f>IFERROR(INDEX([1]Master!$1:$1048576,MATCH(C232,[1]Master!$B:$B,0),MATCH($H$4,[1]Master!$1:$1,0)),"")</f>
        <v>2</v>
      </c>
      <c r="H232" s="6" t="s">
        <v>6153</v>
      </c>
      <c r="I232" s="367">
        <f>IFERROR(INDEX([1]Master!$1:$1048576,MATCH(C232,[1]Master!$B:$B,0),MATCH($G$6,[1]Master!$1:$1,0)),"")</f>
        <v>4855.9096666666665</v>
      </c>
      <c r="J232" s="230">
        <f>ROUND(I232*Order_Quote!$L$4,4)</f>
        <v>0</v>
      </c>
      <c r="K232" s="228"/>
      <c r="L232" s="178"/>
      <c r="M232" s="171">
        <f t="shared" si="3"/>
        <v>0</v>
      </c>
    </row>
    <row r="233" spans="1:13" s="52" customFormat="1" x14ac:dyDescent="0.3">
      <c r="A233" s="29" t="str">
        <f>IF(K233&gt;0,COUNT($A$7:A232)+COUNT(DWV!$A$8:$A$300)+COUNT('Large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" s="293"/>
      <c r="C233" s="3" t="s">
        <v>2469</v>
      </c>
      <c r="D233" s="36">
        <v>28870752</v>
      </c>
      <c r="E233" s="5" t="s">
        <v>7028</v>
      </c>
      <c r="F233" s="381">
        <f>IFERROR(INDEX([1]Master!$1:$1048576,MATCH(C233,[1]Master!$B:$B,0),MATCH($H$5,[1]Master!$1:$1,0)),"")</f>
        <v>1</v>
      </c>
      <c r="G233" s="381">
        <f>IFERROR(INDEX([1]Master!$1:$1048576,MATCH(C233,[1]Master!$B:$B,0),MATCH($H$4,[1]Master!$1:$1,0)),"")</f>
        <v>2</v>
      </c>
      <c r="H233" s="6" t="s">
        <v>6153</v>
      </c>
      <c r="I233" s="367">
        <f>IFERROR(INDEX([1]Master!$1:$1048576,MATCH(C233,[1]Master!$B:$B,0),MATCH($G$6,[1]Master!$1:$1,0)),"")</f>
        <v>4918.9326666666675</v>
      </c>
      <c r="J233" s="230">
        <f>ROUND(I233*Order_Quote!$L$4,4)</f>
        <v>0</v>
      </c>
      <c r="K233" s="228"/>
      <c r="L233" s="178"/>
      <c r="M233" s="171">
        <f t="shared" si="3"/>
        <v>0</v>
      </c>
    </row>
    <row r="234" spans="1:13" s="52" customFormat="1" x14ac:dyDescent="0.3">
      <c r="A234" s="29" t="str">
        <f>IF(K234&gt;0,COUNT($A$7:A233)+COUNT(DWV!$A$8:$A$300)+COUNT('Large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" s="293"/>
      <c r="C234" s="3" t="s">
        <v>2470</v>
      </c>
      <c r="D234" s="36">
        <v>28870760</v>
      </c>
      <c r="E234" s="5" t="s">
        <v>7029</v>
      </c>
      <c r="F234" s="381">
        <f>IFERROR(INDEX([1]Master!$1:$1048576,MATCH(C234,[1]Master!$B:$B,0),MATCH($H$5,[1]Master!$1:$1,0)),"")</f>
        <v>1</v>
      </c>
      <c r="G234" s="381">
        <f>IFERROR(INDEX([1]Master!$1:$1048576,MATCH(C234,[1]Master!$B:$B,0),MATCH($H$4,[1]Master!$1:$1,0)),"")</f>
        <v>2</v>
      </c>
      <c r="H234" s="6" t="s">
        <v>6153</v>
      </c>
      <c r="I234" s="367">
        <f>IFERROR(INDEX([1]Master!$1:$1048576,MATCH(C234,[1]Master!$B:$B,0),MATCH($G$6,[1]Master!$1:$1,0)),"")</f>
        <v>5058.9956666666667</v>
      </c>
      <c r="J234" s="230">
        <f>ROUND(I234*Order_Quote!$L$4,4)</f>
        <v>0</v>
      </c>
      <c r="K234" s="228"/>
      <c r="L234" s="178"/>
      <c r="M234" s="171">
        <f t="shared" si="3"/>
        <v>0</v>
      </c>
    </row>
    <row r="235" spans="1:13" s="52" customFormat="1" x14ac:dyDescent="0.3">
      <c r="A235" s="29" t="str">
        <f>IF(K235&gt;0,COUNT($A$7:A234)+COUNT(DWV!$A$8:$A$300)+COUNT('Large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" s="293"/>
      <c r="C235" s="3" t="s">
        <v>2471</v>
      </c>
      <c r="D235" s="36">
        <v>28870779</v>
      </c>
      <c r="E235" s="5" t="s">
        <v>7030</v>
      </c>
      <c r="F235" s="381">
        <f>IFERROR(INDEX([1]Master!$1:$1048576,MATCH(C235,[1]Master!$B:$B,0),MATCH($H$5,[1]Master!$1:$1,0)),"")</f>
        <v>1</v>
      </c>
      <c r="G235" s="381">
        <f>IFERROR(INDEX([1]Master!$1:$1048576,MATCH(C235,[1]Master!$B:$B,0),MATCH($H$4,[1]Master!$1:$1,0)),"")</f>
        <v>2</v>
      </c>
      <c r="H235" s="6" t="s">
        <v>6153</v>
      </c>
      <c r="I235" s="367">
        <f>IFERROR(INDEX([1]Master!$1:$1048576,MATCH(C235,[1]Master!$B:$B,0),MATCH($G$6,[1]Master!$1:$1,0)),"")</f>
        <v>5279.9625555555558</v>
      </c>
      <c r="J235" s="230">
        <f>ROUND(I235*Order_Quote!$L$4,4)</f>
        <v>0</v>
      </c>
      <c r="K235" s="228"/>
      <c r="L235" s="178"/>
      <c r="M235" s="171">
        <f t="shared" si="3"/>
        <v>0</v>
      </c>
    </row>
    <row r="236" spans="1:13" s="52" customFormat="1" x14ac:dyDescent="0.3">
      <c r="A236" s="29" t="str">
        <f>IF(K236&gt;0,COUNT($A$7:A235)+COUNT(DWV!$A$8:$A$300)+COUNT('Large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" s="293"/>
      <c r="C236" s="3" t="s">
        <v>2472</v>
      </c>
      <c r="D236" s="36">
        <v>28870787</v>
      </c>
      <c r="E236" s="5" t="s">
        <v>7031</v>
      </c>
      <c r="F236" s="381">
        <f>IFERROR(INDEX([1]Master!$1:$1048576,MATCH(C236,[1]Master!$B:$B,0),MATCH($H$5,[1]Master!$1:$1,0)),"")</f>
        <v>1</v>
      </c>
      <c r="G236" s="381" t="str">
        <f>IFERROR(INDEX([1]Master!$1:$1048576,MATCH(C236,[1]Master!$B:$B,0),MATCH($H$4,[1]Master!$1:$1,0)),"")</f>
        <v>-</v>
      </c>
      <c r="H236" s="6" t="s">
        <v>6153</v>
      </c>
      <c r="I236" s="367">
        <f>IFERROR(INDEX([1]Master!$1:$1048576,MATCH(C236,[1]Master!$B:$B,0),MATCH($G$6,[1]Master!$1:$1,0)),"")</f>
        <v>6205.9167777777784</v>
      </c>
      <c r="J236" s="230">
        <f>ROUND(I236*Order_Quote!$L$4,4)</f>
        <v>0</v>
      </c>
      <c r="K236" s="228"/>
      <c r="L236" s="178"/>
      <c r="M236" s="171">
        <f t="shared" si="3"/>
        <v>0</v>
      </c>
    </row>
    <row r="237" spans="1:13" s="52" customFormat="1" x14ac:dyDescent="0.3">
      <c r="A237" s="29" t="str">
        <f>IF(K237&gt;0,COUNT($A$7:A236)+COUNT(DWV!$A$8:$A$300)+COUNT('Large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" s="293"/>
      <c r="C237" s="3" t="s">
        <v>2473</v>
      </c>
      <c r="D237" s="36">
        <v>28870795</v>
      </c>
      <c r="E237" s="5" t="s">
        <v>7032</v>
      </c>
      <c r="F237" s="381">
        <f>IFERROR(INDEX([1]Master!$1:$1048576,MATCH(C237,[1]Master!$B:$B,0),MATCH($H$5,[1]Master!$1:$1,0)),"")</f>
        <v>1</v>
      </c>
      <c r="G237" s="381">
        <f>IFERROR(INDEX([1]Master!$1:$1048576,MATCH(C237,[1]Master!$B:$B,0),MATCH($H$4,[1]Master!$1:$1,0)),"")</f>
        <v>2</v>
      </c>
      <c r="H237" s="6" t="s">
        <v>6153</v>
      </c>
      <c r="I237" s="367">
        <f>IFERROR(INDEX([1]Master!$1:$1048576,MATCH(C237,[1]Master!$B:$B,0),MATCH($G$6,[1]Master!$1:$1,0)),"")</f>
        <v>4479.5222705882361</v>
      </c>
      <c r="J237" s="230">
        <f>ROUND(I237*Order_Quote!$L$4,4)</f>
        <v>0</v>
      </c>
      <c r="K237" s="228"/>
      <c r="L237" s="178"/>
      <c r="M237" s="171">
        <f t="shared" si="3"/>
        <v>0</v>
      </c>
    </row>
    <row r="238" spans="1:13" s="52" customFormat="1" x14ac:dyDescent="0.3">
      <c r="A238" s="29" t="str">
        <f>IF(K238&gt;0,COUNT($A$7:A237)+COUNT(DWV!$A$8:$A$300)+COUNT('Large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" s="293"/>
      <c r="C238" s="3" t="s">
        <v>2474</v>
      </c>
      <c r="D238" s="36">
        <v>28870809</v>
      </c>
      <c r="E238" s="5" t="s">
        <v>7033</v>
      </c>
      <c r="F238" s="381">
        <f>IFERROR(INDEX([1]Master!$1:$1048576,MATCH(C238,[1]Master!$B:$B,0),MATCH($H$5,[1]Master!$1:$1,0)),"")</f>
        <v>1</v>
      </c>
      <c r="G238" s="381">
        <f>IFERROR(INDEX([1]Master!$1:$1048576,MATCH(C238,[1]Master!$B:$B,0),MATCH($H$4,[1]Master!$1:$1,0)),"")</f>
        <v>2</v>
      </c>
      <c r="H238" s="6" t="s">
        <v>6153</v>
      </c>
      <c r="I238" s="367">
        <f>IFERROR(INDEX([1]Master!$1:$1048576,MATCH(C238,[1]Master!$B:$B,0),MATCH($G$6,[1]Master!$1:$1,0)),"")</f>
        <v>4513.1658679738566</v>
      </c>
      <c r="J238" s="230">
        <f>ROUND(I238*Order_Quote!$L$4,4)</f>
        <v>0</v>
      </c>
      <c r="K238" s="228"/>
      <c r="L238" s="178"/>
      <c r="M238" s="171">
        <f t="shared" si="3"/>
        <v>0</v>
      </c>
    </row>
    <row r="239" spans="1:13" s="52" customFormat="1" x14ac:dyDescent="0.3">
      <c r="A239" s="29" t="str">
        <f>IF(K239&gt;0,COUNT($A$7:A238)+COUNT(DWV!$A$8:$A$300)+COUNT('Large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" s="293"/>
      <c r="C239" s="3" t="s">
        <v>2475</v>
      </c>
      <c r="D239" s="36">
        <v>28870817</v>
      </c>
      <c r="E239" s="5" t="s">
        <v>7034</v>
      </c>
      <c r="F239" s="381">
        <f>IFERROR(INDEX([1]Master!$1:$1048576,MATCH(C239,[1]Master!$B:$B,0),MATCH($H$5,[1]Master!$1:$1,0)),"")</f>
        <v>1</v>
      </c>
      <c r="G239" s="381">
        <f>IFERROR(INDEX([1]Master!$1:$1048576,MATCH(C239,[1]Master!$B:$B,0),MATCH($H$4,[1]Master!$1:$1,0)),"")</f>
        <v>2</v>
      </c>
      <c r="H239" s="6" t="s">
        <v>6153</v>
      </c>
      <c r="I239" s="367">
        <f>IFERROR(INDEX([1]Master!$1:$1048576,MATCH(C239,[1]Master!$B:$B,0),MATCH($G$6,[1]Master!$1:$1,0)),"")</f>
        <v>4575.2149581699359</v>
      </c>
      <c r="J239" s="230">
        <f>ROUND(I239*Order_Quote!$L$4,4)</f>
        <v>0</v>
      </c>
      <c r="K239" s="228"/>
      <c r="L239" s="178"/>
      <c r="M239" s="171">
        <f t="shared" si="3"/>
        <v>0</v>
      </c>
    </row>
    <row r="240" spans="1:13" s="52" customFormat="1" x14ac:dyDescent="0.3">
      <c r="A240" s="29" t="str">
        <f>IF(K240&gt;0,COUNT($A$7:A239)+COUNT(DWV!$A$8:$A$300)+COUNT('Large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" s="293"/>
      <c r="C240" s="3" t="s">
        <v>2476</v>
      </c>
      <c r="D240" s="36">
        <v>28870825</v>
      </c>
      <c r="E240" s="5" t="s">
        <v>7035</v>
      </c>
      <c r="F240" s="381">
        <f>IFERROR(INDEX([1]Master!$1:$1048576,MATCH(C240,[1]Master!$B:$B,0),MATCH($H$5,[1]Master!$1:$1,0)),"")</f>
        <v>1</v>
      </c>
      <c r="G240" s="381">
        <f>IFERROR(INDEX([1]Master!$1:$1048576,MATCH(C240,[1]Master!$B:$B,0),MATCH($H$4,[1]Master!$1:$1,0)),"")</f>
        <v>2</v>
      </c>
      <c r="H240" s="6" t="s">
        <v>6153</v>
      </c>
      <c r="I240" s="367">
        <f>IFERROR(INDEX([1]Master!$1:$1048576,MATCH(C240,[1]Master!$B:$B,0),MATCH($G$6,[1]Master!$1:$1,0)),"")</f>
        <v>4635.4381947712427</v>
      </c>
      <c r="J240" s="230">
        <f>ROUND(I240*Order_Quote!$L$4,4)</f>
        <v>0</v>
      </c>
      <c r="K240" s="228"/>
      <c r="L240" s="178"/>
      <c r="M240" s="171">
        <f t="shared" si="3"/>
        <v>0</v>
      </c>
    </row>
    <row r="241" spans="1:13" s="52" customFormat="1" x14ac:dyDescent="0.3">
      <c r="A241" s="29" t="str">
        <f>IF(K241&gt;0,COUNT($A$7:A240)+COUNT(DWV!$A$8:$A$300)+COUNT('Large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" s="293"/>
      <c r="C241" s="3" t="s">
        <v>2477</v>
      </c>
      <c r="D241" s="36">
        <v>28870833</v>
      </c>
      <c r="E241" s="5" t="s">
        <v>7036</v>
      </c>
      <c r="F241" s="381">
        <f>IFERROR(INDEX([1]Master!$1:$1048576,MATCH(C241,[1]Master!$B:$B,0),MATCH($H$5,[1]Master!$1:$1,0)),"")</f>
        <v>1</v>
      </c>
      <c r="G241" s="381">
        <f>IFERROR(INDEX([1]Master!$1:$1048576,MATCH(C241,[1]Master!$B:$B,0),MATCH($H$4,[1]Master!$1:$1,0)),"")</f>
        <v>1</v>
      </c>
      <c r="H241" s="6" t="s">
        <v>6153</v>
      </c>
      <c r="I241" s="367">
        <f>IFERROR(INDEX([1]Master!$1:$1048576,MATCH(C241,[1]Master!$B:$B,0),MATCH($G$6,[1]Master!$1:$1,0)),"")</f>
        <v>4643.2354875817</v>
      </c>
      <c r="J241" s="230">
        <f>ROUND(I241*Order_Quote!$L$4,4)</f>
        <v>0</v>
      </c>
      <c r="K241" s="228"/>
      <c r="L241" s="178"/>
      <c r="M241" s="171">
        <f t="shared" si="3"/>
        <v>0</v>
      </c>
    </row>
    <row r="242" spans="1:13" s="52" customFormat="1" x14ac:dyDescent="0.3">
      <c r="A242" s="29" t="str">
        <f>IF(K242&gt;0,COUNT($A$7:A241)+COUNT(DWV!$A$8:$A$300)+COUNT('Large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" s="293"/>
      <c r="C242" s="3" t="s">
        <v>2478</v>
      </c>
      <c r="D242" s="36">
        <v>28870841</v>
      </c>
      <c r="E242" s="5" t="s">
        <v>7037</v>
      </c>
      <c r="F242" s="381">
        <f>IFERROR(INDEX([1]Master!$1:$1048576,MATCH(C242,[1]Master!$B:$B,0),MATCH($H$5,[1]Master!$1:$1,0)),"")</f>
        <v>1</v>
      </c>
      <c r="G242" s="381">
        <f>IFERROR(INDEX([1]Master!$1:$1048576,MATCH(C242,[1]Master!$B:$B,0),MATCH($H$4,[1]Master!$1:$1,0)),"")</f>
        <v>1</v>
      </c>
      <c r="H242" s="6" t="s">
        <v>6153</v>
      </c>
      <c r="I242" s="367">
        <f>IFERROR(INDEX([1]Master!$1:$1048576,MATCH(C242,[1]Master!$B:$B,0),MATCH($G$6,[1]Master!$1:$1,0)),"")</f>
        <v>4902.6862901960785</v>
      </c>
      <c r="J242" s="230">
        <f>ROUND(I242*Order_Quote!$L$4,4)</f>
        <v>0</v>
      </c>
      <c r="K242" s="228"/>
      <c r="L242" s="178"/>
      <c r="M242" s="171">
        <f t="shared" si="3"/>
        <v>0</v>
      </c>
    </row>
    <row r="243" spans="1:13" s="52" customFormat="1" x14ac:dyDescent="0.3">
      <c r="A243" s="29" t="str">
        <f>IF(K243&gt;0,COUNT($A$7:A242)+COUNT(DWV!$A$8:$A$300)+COUNT('Large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" s="293"/>
      <c r="C243" s="3" t="s">
        <v>2479</v>
      </c>
      <c r="D243" s="36">
        <v>28870850</v>
      </c>
      <c r="E243" s="5" t="s">
        <v>7038</v>
      </c>
      <c r="F243" s="381">
        <f>IFERROR(INDEX([1]Master!$1:$1048576,MATCH(C243,[1]Master!$B:$B,0),MATCH($H$5,[1]Master!$1:$1,0)),"")</f>
        <v>1</v>
      </c>
      <c r="G243" s="381">
        <f>IFERROR(INDEX([1]Master!$1:$1048576,MATCH(C243,[1]Master!$B:$B,0),MATCH($H$4,[1]Master!$1:$1,0)),"")</f>
        <v>1</v>
      </c>
      <c r="H243" s="6" t="s">
        <v>6153</v>
      </c>
      <c r="I243" s="367">
        <f>IFERROR(INDEX([1]Master!$1:$1048576,MATCH(C243,[1]Master!$B:$B,0),MATCH($G$6,[1]Master!$1:$1,0)),"")</f>
        <v>5160.7901516339871</v>
      </c>
      <c r="J243" s="230">
        <f>ROUND(I243*Order_Quote!$L$4,4)</f>
        <v>0</v>
      </c>
      <c r="K243" s="228"/>
      <c r="L243" s="178"/>
      <c r="M243" s="171">
        <f t="shared" si="3"/>
        <v>0</v>
      </c>
    </row>
    <row r="244" spans="1:13" s="52" customFormat="1" x14ac:dyDescent="0.3">
      <c r="A244" s="29" t="str">
        <f>IF(K244&gt;0,COUNT($A$7:A243)+COUNT(DWV!$A$8:$A$300)+COUNT('Large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" s="293"/>
      <c r="C244" s="3" t="s">
        <v>2480</v>
      </c>
      <c r="D244" s="36">
        <v>28870868</v>
      </c>
      <c r="E244" s="5" t="s">
        <v>7039</v>
      </c>
      <c r="F244" s="381">
        <f>IFERROR(INDEX([1]Master!$1:$1048576,MATCH(C244,[1]Master!$B:$B,0),MATCH($H$5,[1]Master!$1:$1,0)),"")</f>
        <v>1</v>
      </c>
      <c r="G244" s="381">
        <f>IFERROR(INDEX([1]Master!$1:$1048576,MATCH(C244,[1]Master!$B:$B,0),MATCH($H$4,[1]Master!$1:$1,0)),"")</f>
        <v>1</v>
      </c>
      <c r="H244" s="6" t="s">
        <v>6153</v>
      </c>
      <c r="I244" s="367">
        <f>IFERROR(INDEX([1]Master!$1:$1048576,MATCH(C244,[1]Master!$B:$B,0),MATCH($G$6,[1]Master!$1:$1,0)),"")</f>
        <v>6016.4420169934647</v>
      </c>
      <c r="J244" s="230">
        <f>ROUND(I244*Order_Quote!$L$4,4)</f>
        <v>0</v>
      </c>
      <c r="K244" s="228"/>
      <c r="L244" s="178"/>
      <c r="M244" s="171">
        <f t="shared" si="3"/>
        <v>0</v>
      </c>
    </row>
    <row r="245" spans="1:13" s="52" customFormat="1" x14ac:dyDescent="0.3">
      <c r="A245" s="29" t="str">
        <f>IF(K245&gt;0,COUNT($A$7:A244)+COUNT(DWV!$A$8:$A$300)+COUNT('Large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" s="293"/>
      <c r="C245" s="3" t="s">
        <v>2481</v>
      </c>
      <c r="D245" s="36">
        <v>28870876</v>
      </c>
      <c r="E245" s="5" t="s">
        <v>7040</v>
      </c>
      <c r="F245" s="381">
        <f>IFERROR(INDEX([1]Master!$1:$1048576,MATCH(C245,[1]Master!$B:$B,0),MATCH($H$5,[1]Master!$1:$1,0)),"")</f>
        <v>1</v>
      </c>
      <c r="G245" s="381" t="str">
        <f>IFERROR(INDEX([1]Master!$1:$1048576,MATCH(C245,[1]Master!$B:$B,0),MATCH($H$4,[1]Master!$1:$1,0)),"")</f>
        <v>-</v>
      </c>
      <c r="H245" s="6" t="s">
        <v>6153</v>
      </c>
      <c r="I245" s="367">
        <f>IFERROR(INDEX([1]Master!$1:$1048576,MATCH(C245,[1]Master!$B:$B,0),MATCH($G$6,[1]Master!$1:$1,0)),"")</f>
        <v>7187.712132026144</v>
      </c>
      <c r="J245" s="230">
        <f>ROUND(I245*Order_Quote!$L$4,4)</f>
        <v>0</v>
      </c>
      <c r="K245" s="228"/>
      <c r="L245" s="178"/>
      <c r="M245" s="171">
        <f t="shared" si="3"/>
        <v>0</v>
      </c>
    </row>
    <row r="246" spans="1:13" s="52" customFormat="1" x14ac:dyDescent="0.3">
      <c r="A246" s="29" t="str">
        <f>IF(K246&gt;0,COUNT($A$7:A245)+COUNT(DWV!$A$8:$A$300)+COUNT('Large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" s="293"/>
      <c r="C246" s="3" t="s">
        <v>2482</v>
      </c>
      <c r="D246" s="36">
        <v>28870884</v>
      </c>
      <c r="E246" s="5" t="s">
        <v>7041</v>
      </c>
      <c r="F246" s="381">
        <f>IFERROR(INDEX([1]Master!$1:$1048576,MATCH(C246,[1]Master!$B:$B,0),MATCH($H$5,[1]Master!$1:$1,0)),"")</f>
        <v>1</v>
      </c>
      <c r="G246" s="381">
        <f>IFERROR(INDEX([1]Master!$1:$1048576,MATCH(C246,[1]Master!$B:$B,0),MATCH($H$4,[1]Master!$1:$1,0)),"")</f>
        <v>1</v>
      </c>
      <c r="H246" s="6" t="s">
        <v>6153</v>
      </c>
      <c r="I246" s="367">
        <f>IFERROR(INDEX([1]Master!$1:$1048576,MATCH(C246,[1]Master!$B:$B,0),MATCH($G$6,[1]Master!$1:$1,0)),"")</f>
        <v>5733.7639620915043</v>
      </c>
      <c r="J246" s="230">
        <f>ROUND(I246*Order_Quote!$L$4,4)</f>
        <v>0</v>
      </c>
      <c r="K246" s="228"/>
      <c r="L246" s="178"/>
      <c r="M246" s="171">
        <f t="shared" si="3"/>
        <v>0</v>
      </c>
    </row>
    <row r="247" spans="1:13" s="52" customFormat="1" x14ac:dyDescent="0.3">
      <c r="A247" s="29" t="str">
        <f>IF(K247&gt;0,COUNT($A$7:A246)+COUNT(DWV!$A$8:$A$300)+COUNT('Large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" s="293"/>
      <c r="C247" s="3" t="s">
        <v>2483</v>
      </c>
      <c r="D247" s="36">
        <v>28870892</v>
      </c>
      <c r="E247" s="5" t="s">
        <v>7042</v>
      </c>
      <c r="F247" s="381">
        <f>IFERROR(INDEX([1]Master!$1:$1048576,MATCH(C247,[1]Master!$B:$B,0),MATCH($H$5,[1]Master!$1:$1,0)),"")</f>
        <v>1</v>
      </c>
      <c r="G247" s="381">
        <f>IFERROR(INDEX([1]Master!$1:$1048576,MATCH(C247,[1]Master!$B:$B,0),MATCH($H$4,[1]Master!$1:$1,0)),"")</f>
        <v>1</v>
      </c>
      <c r="H247" s="6" t="s">
        <v>6153</v>
      </c>
      <c r="I247" s="367">
        <f>IFERROR(INDEX([1]Master!$1:$1048576,MATCH(C247,[1]Master!$B:$B,0),MATCH($G$6,[1]Master!$1:$1,0)),"")</f>
        <v>5776.8660797385628</v>
      </c>
      <c r="J247" s="230">
        <f>ROUND(I247*Order_Quote!$L$4,4)</f>
        <v>0</v>
      </c>
      <c r="K247" s="228"/>
      <c r="L247" s="178"/>
      <c r="M247" s="171">
        <f t="shared" si="3"/>
        <v>0</v>
      </c>
    </row>
    <row r="248" spans="1:13" s="52" customFormat="1" x14ac:dyDescent="0.3">
      <c r="A248" s="29" t="str">
        <f>IF(K248&gt;0,COUNT($A$7:A247)+COUNT(DWV!$A$8:$A$300)+COUNT('Large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" s="293"/>
      <c r="C248" s="3" t="s">
        <v>2484</v>
      </c>
      <c r="D248" s="36">
        <v>28870906</v>
      </c>
      <c r="E248" s="5" t="s">
        <v>7043</v>
      </c>
      <c r="F248" s="381">
        <f>IFERROR(INDEX([1]Master!$1:$1048576,MATCH(C248,[1]Master!$B:$B,0),MATCH($H$5,[1]Master!$1:$1,0)),"")</f>
        <v>1</v>
      </c>
      <c r="G248" s="381">
        <f>IFERROR(INDEX([1]Master!$1:$1048576,MATCH(C248,[1]Master!$B:$B,0),MATCH($H$4,[1]Master!$1:$1,0)),"")</f>
        <v>1</v>
      </c>
      <c r="H248" s="6" t="s">
        <v>6153</v>
      </c>
      <c r="I248" s="367">
        <f>IFERROR(INDEX([1]Master!$1:$1048576,MATCH(C248,[1]Master!$B:$B,0),MATCH($G$6,[1]Master!$1:$1,0)),"")</f>
        <v>7394.3927725490203</v>
      </c>
      <c r="J248" s="230">
        <f>ROUND(I248*Order_Quote!$L$4,4)</f>
        <v>0</v>
      </c>
      <c r="K248" s="228"/>
      <c r="L248" s="178"/>
      <c r="M248" s="171">
        <f t="shared" si="3"/>
        <v>0</v>
      </c>
    </row>
    <row r="249" spans="1:13" s="52" customFormat="1" x14ac:dyDescent="0.3">
      <c r="A249" s="29" t="str">
        <f>IF(K249&gt;0,COUNT($A$7:A248)+COUNT(DWV!$A$8:$A$300)+COUNT('Large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" s="293"/>
      <c r="C249" s="3" t="s">
        <v>2485</v>
      </c>
      <c r="D249" s="36">
        <v>28870914</v>
      </c>
      <c r="E249" s="5" t="s">
        <v>7044</v>
      </c>
      <c r="F249" s="381">
        <f>IFERROR(INDEX([1]Master!$1:$1048576,MATCH(C249,[1]Master!$B:$B,0),MATCH($H$5,[1]Master!$1:$1,0)),"")</f>
        <v>1</v>
      </c>
      <c r="G249" s="381">
        <f>IFERROR(INDEX([1]Master!$1:$1048576,MATCH(C249,[1]Master!$B:$B,0),MATCH($H$4,[1]Master!$1:$1,0)),"")</f>
        <v>1</v>
      </c>
      <c r="H249" s="6" t="s">
        <v>6153</v>
      </c>
      <c r="I249" s="367">
        <f>IFERROR(INDEX([1]Master!$1:$1048576,MATCH(C249,[1]Master!$B:$B,0),MATCH($G$6,[1]Master!$1:$1,0)),"")</f>
        <v>9464.8059869281042</v>
      </c>
      <c r="J249" s="230">
        <f>ROUND(I249*Order_Quote!$L$4,4)</f>
        <v>0</v>
      </c>
      <c r="K249" s="228"/>
      <c r="L249" s="178"/>
      <c r="M249" s="171">
        <f t="shared" si="3"/>
        <v>0</v>
      </c>
    </row>
    <row r="250" spans="1:13" s="52" customFormat="1" x14ac:dyDescent="0.3">
      <c r="A250" s="29" t="str">
        <f>IF(K250&gt;0,COUNT($A$7:A249)+COUNT(DWV!$A$8:$A$300)+COUNT('Large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" s="293"/>
      <c r="C250" s="3" t="s">
        <v>2486</v>
      </c>
      <c r="D250" s="36">
        <v>28870922</v>
      </c>
      <c r="E250" s="5" t="s">
        <v>7045</v>
      </c>
      <c r="F250" s="381">
        <f>IFERROR(INDEX([1]Master!$1:$1048576,MATCH(C250,[1]Master!$B:$B,0),MATCH($H$5,[1]Master!$1:$1,0)),"")</f>
        <v>1</v>
      </c>
      <c r="G250" s="381">
        <f>IFERROR(INDEX([1]Master!$1:$1048576,MATCH(C250,[1]Master!$B:$B,0),MATCH($H$4,[1]Master!$1:$1,0)),"")</f>
        <v>1</v>
      </c>
      <c r="H250" s="6" t="s">
        <v>6153</v>
      </c>
      <c r="I250" s="367">
        <f>IFERROR(INDEX([1]Master!$1:$1048576,MATCH(C250,[1]Master!$B:$B,0),MATCH($G$6,[1]Master!$1:$1,0)),"")</f>
        <v>12114.942683660134</v>
      </c>
      <c r="J250" s="230">
        <f>ROUND(I250*Order_Quote!$L$4,4)</f>
        <v>0</v>
      </c>
      <c r="K250" s="228"/>
      <c r="L250" s="178"/>
      <c r="M250" s="171">
        <f t="shared" si="3"/>
        <v>0</v>
      </c>
    </row>
    <row r="251" spans="1:13" s="52" customFormat="1" x14ac:dyDescent="0.3">
      <c r="A251" s="29" t="str">
        <f>IF(K251&gt;0,COUNT($A$7:A250)+COUNT(DWV!$A$8:$A$300)+COUNT('Large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" s="293"/>
      <c r="C251" s="3" t="s">
        <v>2487</v>
      </c>
      <c r="D251" s="36">
        <v>28870930</v>
      </c>
      <c r="E251" s="5" t="s">
        <v>7046</v>
      </c>
      <c r="F251" s="381">
        <f>IFERROR(INDEX([1]Master!$1:$1048576,MATCH(C251,[1]Master!$B:$B,0),MATCH($H$5,[1]Master!$1:$1,0)),"")</f>
        <v>1</v>
      </c>
      <c r="G251" s="381">
        <f>IFERROR(INDEX([1]Master!$1:$1048576,MATCH(C251,[1]Master!$B:$B,0),MATCH($H$4,[1]Master!$1:$1,0)),"")</f>
        <v>1</v>
      </c>
      <c r="H251" s="6" t="s">
        <v>6153</v>
      </c>
      <c r="I251" s="367">
        <f>IFERROR(INDEX([1]Master!$1:$1048576,MATCH(C251,[1]Master!$B:$B,0),MATCH($G$6,[1]Master!$1:$1,0)),"")</f>
        <v>15507.109274509805</v>
      </c>
      <c r="J251" s="230">
        <f>ROUND(I251*Order_Quote!$L$4,4)</f>
        <v>0</v>
      </c>
      <c r="K251" s="228"/>
      <c r="L251" s="178"/>
      <c r="M251" s="171">
        <f t="shared" si="3"/>
        <v>0</v>
      </c>
    </row>
    <row r="252" spans="1:13" s="52" customFormat="1" x14ac:dyDescent="0.3">
      <c r="A252" s="29" t="str">
        <f>IF(K252&gt;0,COUNT($A$7:A251)+COUNT(DWV!$A$8:$A$300)+COUNT('Large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" s="293"/>
      <c r="C252" s="3" t="s">
        <v>2488</v>
      </c>
      <c r="D252" s="36">
        <v>28870949</v>
      </c>
      <c r="E252" s="5" t="s">
        <v>7047</v>
      </c>
      <c r="F252" s="381">
        <f>IFERROR(INDEX([1]Master!$1:$1048576,MATCH(C252,[1]Master!$B:$B,0),MATCH($H$5,[1]Master!$1:$1,0)),"")</f>
        <v>1</v>
      </c>
      <c r="G252" s="381">
        <f>IFERROR(INDEX([1]Master!$1:$1048576,MATCH(C252,[1]Master!$B:$B,0),MATCH($H$4,[1]Master!$1:$1,0)),"")</f>
        <v>1</v>
      </c>
      <c r="H252" s="6" t="s">
        <v>6153</v>
      </c>
      <c r="I252" s="367">
        <f>IFERROR(INDEX([1]Master!$1:$1048576,MATCH(C252,[1]Master!$B:$B,0),MATCH($G$6,[1]Master!$1:$1,0)),"")</f>
        <v>19849.123816993462</v>
      </c>
      <c r="J252" s="230">
        <f>ROUND(I252*Order_Quote!$L$4,4)</f>
        <v>0</v>
      </c>
      <c r="K252" s="228"/>
      <c r="L252" s="178"/>
      <c r="M252" s="171">
        <f t="shared" si="3"/>
        <v>0</v>
      </c>
    </row>
    <row r="253" spans="1:13" s="52" customFormat="1" x14ac:dyDescent="0.3">
      <c r="A253" s="29" t="str">
        <f>IF(K253&gt;0,COUNT($A$7:A252)+COUNT(DWV!$A$8:$A$300)+COUNT('Large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" s="293"/>
      <c r="C253" s="3" t="s">
        <v>2489</v>
      </c>
      <c r="D253" s="36">
        <v>28870957</v>
      </c>
      <c r="E253" s="5" t="s">
        <v>7048</v>
      </c>
      <c r="F253" s="381">
        <f>IFERROR(INDEX([1]Master!$1:$1048576,MATCH(C253,[1]Master!$B:$B,0),MATCH($H$5,[1]Master!$1:$1,0)),"")</f>
        <v>1</v>
      </c>
      <c r="G253" s="381">
        <f>IFERROR(INDEX([1]Master!$1:$1048576,MATCH(C253,[1]Master!$B:$B,0),MATCH($H$4,[1]Master!$1:$1,0)),"")</f>
        <v>1</v>
      </c>
      <c r="H253" s="6" t="s">
        <v>6153</v>
      </c>
      <c r="I253" s="367">
        <f>IFERROR(INDEX([1]Master!$1:$1048576,MATCH(C253,[1]Master!$B:$B,0),MATCH($G$6,[1]Master!$1:$1,0)),"")</f>
        <v>25406.872499346406</v>
      </c>
      <c r="J253" s="230">
        <f>ROUND(I253*Order_Quote!$L$4,4)</f>
        <v>0</v>
      </c>
      <c r="K253" s="228"/>
      <c r="L253" s="178"/>
      <c r="M253" s="171">
        <f t="shared" si="3"/>
        <v>0</v>
      </c>
    </row>
    <row r="254" spans="1:13" s="52" customFormat="1" x14ac:dyDescent="0.3">
      <c r="A254" s="29" t="str">
        <f>IF(K254&gt;0,COUNT($A$7:A253)+COUNT(DWV!$A$8:$A$300)+COUNT('Large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" s="293"/>
      <c r="C254" s="3" t="s">
        <v>2490</v>
      </c>
      <c r="D254" s="36">
        <v>28870965</v>
      </c>
      <c r="E254" s="5" t="s">
        <v>7049</v>
      </c>
      <c r="F254" s="381">
        <f>IFERROR(INDEX([1]Master!$1:$1048576,MATCH(C254,[1]Master!$B:$B,0),MATCH($H$5,[1]Master!$1:$1,0)),"")</f>
        <v>1</v>
      </c>
      <c r="G254" s="381">
        <f>IFERROR(INDEX([1]Master!$1:$1048576,MATCH(C254,[1]Master!$B:$B,0),MATCH($H$4,[1]Master!$1:$1,0)),"")</f>
        <v>1</v>
      </c>
      <c r="H254" s="6" t="s">
        <v>6153</v>
      </c>
      <c r="I254" s="367">
        <f>IFERROR(INDEX([1]Master!$1:$1048576,MATCH(C254,[1]Master!$B:$B,0),MATCH($G$6,[1]Master!$1:$1,0)),"")</f>
        <v>32520.787220915037</v>
      </c>
      <c r="J254" s="230">
        <f>ROUND(I254*Order_Quote!$L$4,4)</f>
        <v>0</v>
      </c>
      <c r="K254" s="228"/>
      <c r="L254" s="178"/>
      <c r="M254" s="171">
        <f t="shared" si="3"/>
        <v>0</v>
      </c>
    </row>
    <row r="255" spans="1:13" s="52" customFormat="1" x14ac:dyDescent="0.3">
      <c r="A255" s="29" t="str">
        <f>IF(K255&gt;0,COUNT($A$7:A254)+COUNT(DWV!$A$8:$A$300)+COUNT('Large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" s="293"/>
      <c r="C255" s="3" t="s">
        <v>2491</v>
      </c>
      <c r="D255" s="36">
        <v>28870973</v>
      </c>
      <c r="E255" s="5" t="s">
        <v>7050</v>
      </c>
      <c r="F255" s="381">
        <f>IFERROR(INDEX([1]Master!$1:$1048576,MATCH(C255,[1]Master!$B:$B,0),MATCH($H$5,[1]Master!$1:$1,0)),"")</f>
        <v>1</v>
      </c>
      <c r="G255" s="381" t="str">
        <f>IFERROR(INDEX([1]Master!$1:$1048576,MATCH(C255,[1]Master!$B:$B,0),MATCH($H$4,[1]Master!$1:$1,0)),"")</f>
        <v>-</v>
      </c>
      <c r="H255" s="6" t="s">
        <v>6153</v>
      </c>
      <c r="I255" s="367">
        <f>IFERROR(INDEX([1]Master!$1:$1048576,MATCH(C255,[1]Master!$B:$B,0),MATCH($G$6,[1]Master!$1:$1,0)),"")</f>
        <v>41626.618418300655</v>
      </c>
      <c r="J255" s="230">
        <f>ROUND(I255*Order_Quote!$L$4,4)</f>
        <v>0</v>
      </c>
      <c r="K255" s="228"/>
      <c r="L255" s="178"/>
      <c r="M255" s="171">
        <f t="shared" si="3"/>
        <v>0</v>
      </c>
    </row>
    <row r="256" spans="1:13" s="52" customFormat="1" x14ac:dyDescent="0.3">
      <c r="A256" s="29" t="str">
        <f>IF(K256&gt;0,COUNT($A$7:A255)+COUNT(DWV!$A$8:$A$300)+COUNT('Large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" s="293"/>
      <c r="C256" s="3" t="s">
        <v>2492</v>
      </c>
      <c r="D256" s="36">
        <v>28870981</v>
      </c>
      <c r="E256" s="5" t="s">
        <v>7051</v>
      </c>
      <c r="F256" s="381">
        <f>IFERROR(INDEX([1]Master!$1:$1048576,MATCH(C256,[1]Master!$B:$B,0),MATCH($H$5,[1]Master!$1:$1,0)),"")</f>
        <v>1</v>
      </c>
      <c r="G256" s="381">
        <f>IFERROR(INDEX([1]Master!$1:$1048576,MATCH(C256,[1]Master!$B:$B,0),MATCH($H$4,[1]Master!$1:$1,0)),"")</f>
        <v>1</v>
      </c>
      <c r="H256" s="6" t="s">
        <v>6153</v>
      </c>
      <c r="I256" s="367">
        <f>IFERROR(INDEX([1]Master!$1:$1048576,MATCH(C256,[1]Master!$B:$B,0),MATCH($G$6,[1]Master!$1:$1,0)),"")</f>
        <v>7339.2280483660143</v>
      </c>
      <c r="J256" s="230">
        <f>ROUND(I256*Order_Quote!$L$4,4)</f>
        <v>0</v>
      </c>
      <c r="K256" s="228"/>
      <c r="L256" s="178"/>
      <c r="M256" s="171">
        <f t="shared" si="3"/>
        <v>0</v>
      </c>
    </row>
    <row r="257" spans="1:13" s="52" customFormat="1" x14ac:dyDescent="0.3">
      <c r="A257" s="29" t="str">
        <f>IF(K257&gt;0,COUNT($A$7:A256)+COUNT(DWV!$A$8:$A$300)+COUNT('Large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" s="293"/>
      <c r="C257" s="3" t="s">
        <v>2493</v>
      </c>
      <c r="D257" s="36">
        <v>28870990</v>
      </c>
      <c r="E257" s="5" t="s">
        <v>7052</v>
      </c>
      <c r="F257" s="381">
        <f>IFERROR(INDEX([1]Master!$1:$1048576,MATCH(C257,[1]Master!$B:$B,0),MATCH($H$5,[1]Master!$1:$1,0)),"")</f>
        <v>1</v>
      </c>
      <c r="G257" s="381">
        <f>IFERROR(INDEX([1]Master!$1:$1048576,MATCH(C257,[1]Master!$B:$B,0),MATCH($H$4,[1]Master!$1:$1,0)),"")</f>
        <v>1</v>
      </c>
      <c r="H257" s="6" t="s">
        <v>6153</v>
      </c>
      <c r="I257" s="367">
        <f>IFERROR(INDEX([1]Master!$1:$1048576,MATCH(C257,[1]Master!$B:$B,0),MATCH($G$6,[1]Master!$1:$1,0)),"")</f>
        <v>7394.3927725490203</v>
      </c>
      <c r="J257" s="230">
        <f>ROUND(I257*Order_Quote!$L$4,4)</f>
        <v>0</v>
      </c>
      <c r="K257" s="228"/>
      <c r="L257" s="178"/>
      <c r="M257" s="171">
        <f t="shared" si="3"/>
        <v>0</v>
      </c>
    </row>
    <row r="258" spans="1:13" s="52" customFormat="1" x14ac:dyDescent="0.3">
      <c r="A258" s="29" t="str">
        <f>IF(K258&gt;0,COUNT($A$7:A257)+COUNT(DWV!$A$8:$A$300)+COUNT('Large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" s="293"/>
      <c r="C258" s="3" t="s">
        <v>2494</v>
      </c>
      <c r="D258" s="36">
        <v>28871007</v>
      </c>
      <c r="E258" s="5" t="s">
        <v>7053</v>
      </c>
      <c r="F258" s="381">
        <f>IFERROR(INDEX([1]Master!$1:$1048576,MATCH(C258,[1]Master!$B:$B,0),MATCH($H$5,[1]Master!$1:$1,0)),"")</f>
        <v>1</v>
      </c>
      <c r="G258" s="381">
        <f>IFERROR(INDEX([1]Master!$1:$1048576,MATCH(C258,[1]Master!$B:$B,0),MATCH($H$4,[1]Master!$1:$1,0)),"")</f>
        <v>1</v>
      </c>
      <c r="H258" s="6" t="s">
        <v>6153</v>
      </c>
      <c r="I258" s="367">
        <f>IFERROR(INDEX([1]Master!$1:$1048576,MATCH(C258,[1]Master!$B:$B,0),MATCH($G$6,[1]Master!$1:$1,0)),"")</f>
        <v>9464.8059869281042</v>
      </c>
      <c r="J258" s="230">
        <f>ROUND(I258*Order_Quote!$L$4,4)</f>
        <v>0</v>
      </c>
      <c r="K258" s="228"/>
      <c r="L258" s="178"/>
      <c r="M258" s="171">
        <f t="shared" si="3"/>
        <v>0</v>
      </c>
    </row>
    <row r="259" spans="1:13" s="52" customFormat="1" x14ac:dyDescent="0.3">
      <c r="A259" s="29" t="str">
        <f>IF(K259&gt;0,COUNT($A$7:A258)+COUNT(DWV!$A$8:$A$300)+COUNT('Large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" s="293"/>
      <c r="C259" s="3" t="s">
        <v>2495</v>
      </c>
      <c r="D259" s="36">
        <v>28871015</v>
      </c>
      <c r="E259" s="5" t="s">
        <v>7054</v>
      </c>
      <c r="F259" s="381">
        <f>IFERROR(INDEX([1]Master!$1:$1048576,MATCH(C259,[1]Master!$B:$B,0),MATCH($H$5,[1]Master!$1:$1,0)),"")</f>
        <v>1</v>
      </c>
      <c r="G259" s="381">
        <f>IFERROR(INDEX([1]Master!$1:$1048576,MATCH(C259,[1]Master!$B:$B,0),MATCH($H$4,[1]Master!$1:$1,0)),"")</f>
        <v>1</v>
      </c>
      <c r="H259" s="6" t="s">
        <v>6153</v>
      </c>
      <c r="I259" s="367">
        <f>IFERROR(INDEX([1]Master!$1:$1048576,MATCH(C259,[1]Master!$B:$B,0),MATCH($G$6,[1]Master!$1:$1,0)),"")</f>
        <v>12114.942683660134</v>
      </c>
      <c r="J259" s="230">
        <f>ROUND(I259*Order_Quote!$L$4,4)</f>
        <v>0</v>
      </c>
      <c r="K259" s="228"/>
      <c r="L259" s="178"/>
      <c r="M259" s="171">
        <f t="shared" si="3"/>
        <v>0</v>
      </c>
    </row>
    <row r="260" spans="1:13" s="52" customFormat="1" x14ac:dyDescent="0.3">
      <c r="A260" s="29" t="str">
        <f>IF(K260&gt;0,COUNT($A$7:A259)+COUNT(DWV!$A$8:$A$300)+COUNT('Large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" s="293"/>
      <c r="C260" s="3" t="s">
        <v>2496</v>
      </c>
      <c r="D260" s="36">
        <v>28871023</v>
      </c>
      <c r="E260" s="5" t="s">
        <v>7055</v>
      </c>
      <c r="F260" s="381">
        <f>IFERROR(INDEX([1]Master!$1:$1048576,MATCH(C260,[1]Master!$B:$B,0),MATCH($H$5,[1]Master!$1:$1,0)),"")</f>
        <v>1</v>
      </c>
      <c r="G260" s="381">
        <f>IFERROR(INDEX([1]Master!$1:$1048576,MATCH(C260,[1]Master!$B:$B,0),MATCH($H$4,[1]Master!$1:$1,0)),"")</f>
        <v>1</v>
      </c>
      <c r="H260" s="6" t="s">
        <v>6153</v>
      </c>
      <c r="I260" s="367">
        <f>IFERROR(INDEX([1]Master!$1:$1048576,MATCH(C260,[1]Master!$B:$B,0),MATCH($G$6,[1]Master!$1:$1,0)),"")</f>
        <v>15507.109274509805</v>
      </c>
      <c r="J260" s="230">
        <f>ROUND(I260*Order_Quote!$L$4,4)</f>
        <v>0</v>
      </c>
      <c r="K260" s="228"/>
      <c r="L260" s="178"/>
      <c r="M260" s="171">
        <f t="shared" si="3"/>
        <v>0</v>
      </c>
    </row>
    <row r="261" spans="1:13" s="52" customFormat="1" x14ac:dyDescent="0.3">
      <c r="A261" s="29" t="str">
        <f>IF(K261&gt;0,COUNT($A$7:A260)+COUNT(DWV!$A$8:$A$300)+COUNT('Large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" s="293"/>
      <c r="C261" s="3" t="s">
        <v>2497</v>
      </c>
      <c r="D261" s="36">
        <v>28871031</v>
      </c>
      <c r="E261" s="5" t="s">
        <v>7056</v>
      </c>
      <c r="F261" s="381">
        <f>IFERROR(INDEX([1]Master!$1:$1048576,MATCH(C261,[1]Master!$B:$B,0),MATCH($H$5,[1]Master!$1:$1,0)),"")</f>
        <v>1</v>
      </c>
      <c r="G261" s="381">
        <f>IFERROR(INDEX([1]Master!$1:$1048576,MATCH(C261,[1]Master!$B:$B,0),MATCH($H$4,[1]Master!$1:$1,0)),"")</f>
        <v>1</v>
      </c>
      <c r="H261" s="6" t="s">
        <v>6153</v>
      </c>
      <c r="I261" s="367">
        <f>IFERROR(INDEX([1]Master!$1:$1048576,MATCH(C261,[1]Master!$B:$B,0),MATCH($G$6,[1]Master!$1:$1,0)),"")</f>
        <v>19849.123816993462</v>
      </c>
      <c r="J261" s="230">
        <f>ROUND(I261*Order_Quote!$L$4,4)</f>
        <v>0</v>
      </c>
      <c r="K261" s="228"/>
      <c r="L261" s="178"/>
      <c r="M261" s="171">
        <f t="shared" si="3"/>
        <v>0</v>
      </c>
    </row>
    <row r="262" spans="1:13" s="52" customFormat="1" x14ac:dyDescent="0.3">
      <c r="A262" s="29" t="str">
        <f>IF(K262&gt;0,COUNT($A$7:A261)+COUNT(DWV!$A$8:$A$300)+COUNT('Large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" s="293"/>
      <c r="C262" s="3" t="s">
        <v>2498</v>
      </c>
      <c r="D262" s="36">
        <v>28871040</v>
      </c>
      <c r="E262" s="5" t="s">
        <v>7057</v>
      </c>
      <c r="F262" s="381">
        <f>IFERROR(INDEX([1]Master!$1:$1048576,MATCH(C262,[1]Master!$B:$B,0),MATCH($H$5,[1]Master!$1:$1,0)),"")</f>
        <v>1</v>
      </c>
      <c r="G262" s="381">
        <f>IFERROR(INDEX([1]Master!$1:$1048576,MATCH(C262,[1]Master!$B:$B,0),MATCH($H$4,[1]Master!$1:$1,0)),"")</f>
        <v>1</v>
      </c>
      <c r="H262" s="6" t="s">
        <v>6153</v>
      </c>
      <c r="I262" s="367">
        <f>IFERROR(INDEX([1]Master!$1:$1048576,MATCH(C262,[1]Master!$B:$B,0),MATCH($G$6,[1]Master!$1:$1,0)),"")</f>
        <v>25406.872499346406</v>
      </c>
      <c r="J262" s="230">
        <f>ROUND(I262*Order_Quote!$L$4,4)</f>
        <v>0</v>
      </c>
      <c r="K262" s="228"/>
      <c r="L262" s="178"/>
      <c r="M262" s="171">
        <f t="shared" si="3"/>
        <v>0</v>
      </c>
    </row>
    <row r="263" spans="1:13" s="52" customFormat="1" x14ac:dyDescent="0.3">
      <c r="A263" s="29" t="str">
        <f>IF(K263&gt;0,COUNT($A$7:A262)+COUNT(DWV!$A$8:$A$300)+COUNT('Large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" s="293"/>
      <c r="C263" s="3" t="s">
        <v>2499</v>
      </c>
      <c r="D263" s="36">
        <v>28871058</v>
      </c>
      <c r="E263" s="5" t="s">
        <v>7058</v>
      </c>
      <c r="F263" s="381">
        <f>IFERROR(INDEX([1]Master!$1:$1048576,MATCH(C263,[1]Master!$B:$B,0),MATCH($H$5,[1]Master!$1:$1,0)),"")</f>
        <v>1</v>
      </c>
      <c r="G263" s="381">
        <f>IFERROR(INDEX([1]Master!$1:$1048576,MATCH(C263,[1]Master!$B:$B,0),MATCH($H$4,[1]Master!$1:$1,0)),"")</f>
        <v>1</v>
      </c>
      <c r="H263" s="6" t="s">
        <v>6153</v>
      </c>
      <c r="I263" s="367">
        <f>IFERROR(INDEX([1]Master!$1:$1048576,MATCH(C263,[1]Master!$B:$B,0),MATCH($G$6,[1]Master!$1:$1,0)),"")</f>
        <v>32520.787220915037</v>
      </c>
      <c r="J263" s="230">
        <f>ROUND(I263*Order_Quote!$L$4,4)</f>
        <v>0</v>
      </c>
      <c r="K263" s="228"/>
      <c r="L263" s="178"/>
      <c r="M263" s="171">
        <f t="shared" ref="M263:M326" si="4">K263/F263</f>
        <v>0</v>
      </c>
    </row>
    <row r="264" spans="1:13" s="52" customFormat="1" x14ac:dyDescent="0.3">
      <c r="A264" s="29" t="str">
        <f>IF(K264&gt;0,COUNT($A$7:A263)+COUNT(DWV!$A$8:$A$300)+COUNT('Large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" s="293"/>
      <c r="C264" s="3" t="s">
        <v>2500</v>
      </c>
      <c r="D264" s="36">
        <v>28871066</v>
      </c>
      <c r="E264" s="5" t="s">
        <v>7059</v>
      </c>
      <c r="F264" s="381">
        <f>IFERROR(INDEX([1]Master!$1:$1048576,MATCH(C264,[1]Master!$B:$B,0),MATCH($H$5,[1]Master!$1:$1,0)),"")</f>
        <v>1</v>
      </c>
      <c r="G264" s="381">
        <f>IFERROR(INDEX([1]Master!$1:$1048576,MATCH(C264,[1]Master!$B:$B,0),MATCH($H$4,[1]Master!$1:$1,0)),"")</f>
        <v>1</v>
      </c>
      <c r="H264" s="6" t="s">
        <v>6153</v>
      </c>
      <c r="I264" s="367">
        <f>IFERROR(INDEX([1]Master!$1:$1048576,MATCH(C264,[1]Master!$B:$B,0),MATCH($G$6,[1]Master!$1:$1,0)),"")</f>
        <v>41626.618418300655</v>
      </c>
      <c r="J264" s="230">
        <f>ROUND(I264*Order_Quote!$L$4,4)</f>
        <v>0</v>
      </c>
      <c r="K264" s="228"/>
      <c r="L264" s="178"/>
      <c r="M264" s="171">
        <f t="shared" si="4"/>
        <v>0</v>
      </c>
    </row>
    <row r="265" spans="1:13" s="52" customFormat="1" x14ac:dyDescent="0.3">
      <c r="A265" s="29" t="str">
        <f>IF(K265&gt;0,COUNT($A$7:A264)+COUNT(DWV!$A$8:$A$300)+COUNT('Large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" s="293"/>
      <c r="C265" s="3" t="s">
        <v>2501</v>
      </c>
      <c r="D265" s="36">
        <v>28871074</v>
      </c>
      <c r="E265" s="5" t="s">
        <v>7060</v>
      </c>
      <c r="F265" s="381">
        <f>IFERROR(INDEX([1]Master!$1:$1048576,MATCH(C265,[1]Master!$B:$B,0),MATCH($H$5,[1]Master!$1:$1,0)),"")</f>
        <v>1</v>
      </c>
      <c r="G265" s="381" t="str">
        <f>IFERROR(INDEX([1]Master!$1:$1048576,MATCH(C265,[1]Master!$B:$B,0),MATCH($H$4,[1]Master!$1:$1,0)),"")</f>
        <v>-</v>
      </c>
      <c r="H265" s="6" t="s">
        <v>6153</v>
      </c>
      <c r="I265" s="367">
        <f>IFERROR(INDEX([1]Master!$1:$1048576,MATCH(C265,[1]Master!$B:$B,0),MATCH($G$6,[1]Master!$1:$1,0)),"")</f>
        <v>53282.07456862746</v>
      </c>
      <c r="J265" s="230">
        <f>ROUND(I265*Order_Quote!$L$4,4)</f>
        <v>0</v>
      </c>
      <c r="K265" s="228"/>
      <c r="L265" s="178"/>
      <c r="M265" s="171">
        <f t="shared" si="4"/>
        <v>0</v>
      </c>
    </row>
    <row r="266" spans="1:13" s="52" customFormat="1" x14ac:dyDescent="0.3">
      <c r="A266" s="29" t="str">
        <f>IF(K266&gt;0,COUNT($A$7:A265)+COUNT(DWV!$A$8:$A$300)+COUNT('Large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" s="294"/>
      <c r="C266" s="3" t="s">
        <v>2502</v>
      </c>
      <c r="D266" s="36">
        <v>28871082</v>
      </c>
      <c r="E266" s="5" t="s">
        <v>7061</v>
      </c>
      <c r="F266" s="381">
        <f>IFERROR(INDEX([1]Master!$1:$1048576,MATCH(C266,[1]Master!$B:$B,0),MATCH($H$5,[1]Master!$1:$1,0)),"")</f>
        <v>1</v>
      </c>
      <c r="G266" s="381" t="str">
        <f>IFERROR(INDEX([1]Master!$1:$1048576,MATCH(C266,[1]Master!$B:$B,0),MATCH($H$4,[1]Master!$1:$1,0)),"")</f>
        <v>-</v>
      </c>
      <c r="H266" s="6" t="s">
        <v>6153</v>
      </c>
      <c r="I266" s="367">
        <f>IFERROR(INDEX([1]Master!$1:$1048576,MATCH(C266,[1]Master!$B:$B,0),MATCH($G$6,[1]Master!$1:$1,0)),"")</f>
        <v>68201.049461437913</v>
      </c>
      <c r="J266" s="230">
        <f>ROUND(I266*Order_Quote!$L$4,4)</f>
        <v>0</v>
      </c>
      <c r="K266" s="228"/>
      <c r="L266" s="178"/>
      <c r="M266" s="171">
        <f t="shared" si="4"/>
        <v>0</v>
      </c>
    </row>
    <row r="267" spans="1:13" s="52" customFormat="1" x14ac:dyDescent="0.3">
      <c r="A267" s="29" t="str">
        <f>IF(K267&gt;0,COUNT($A$7:A266)+COUNT(DWV!$A$8:$A$300)+COUNT('Large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" s="317" t="s">
        <v>3739</v>
      </c>
      <c r="C267" s="11" t="s">
        <v>2513</v>
      </c>
      <c r="D267" s="39">
        <v>28871201</v>
      </c>
      <c r="E267" s="13" t="s">
        <v>5457</v>
      </c>
      <c r="F267" s="381">
        <f>IFERROR(INDEX([1]Master!$1:$1048576,MATCH(C267,[1]Master!$B:$B,0),MATCH($H$5,[1]Master!$1:$1,0)),"")</f>
        <v>12</v>
      </c>
      <c r="G267" s="381">
        <f>IFERROR(INDEX([1]Master!$1:$1048576,MATCH(C267,[1]Master!$B:$B,0),MATCH($H$4,[1]Master!$1:$1,0)),"")</f>
        <v>216</v>
      </c>
      <c r="H267" s="6" t="s">
        <v>6153</v>
      </c>
      <c r="I267" s="367">
        <f>IFERROR(INDEX([1]Master!$1:$1048576,MATCH(C267,[1]Master!$B:$B,0),MATCH($G$6,[1]Master!$1:$1,0)),"")</f>
        <v>133.77377777777778</v>
      </c>
      <c r="J267" s="230">
        <f>ROUND(I267*Order_Quote!$L$4,4)</f>
        <v>0</v>
      </c>
      <c r="K267" s="232"/>
      <c r="L267" s="178"/>
      <c r="M267" s="171">
        <f t="shared" si="4"/>
        <v>0</v>
      </c>
    </row>
    <row r="268" spans="1:13" s="52" customFormat="1" x14ac:dyDescent="0.3">
      <c r="A268" s="29" t="str">
        <f>IF(K268&gt;0,COUNT($A$7:A267)+COUNT(DWV!$A$8:$A$300)+COUNT('Large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" s="293"/>
      <c r="C268" s="3" t="s">
        <v>2514</v>
      </c>
      <c r="D268" s="36">
        <v>28871210</v>
      </c>
      <c r="E268" s="5" t="s">
        <v>5458</v>
      </c>
      <c r="F268" s="381">
        <f>IFERROR(INDEX([1]Master!$1:$1048576,MATCH(C268,[1]Master!$B:$B,0),MATCH($H$5,[1]Master!$1:$1,0)),"")</f>
        <v>1</v>
      </c>
      <c r="G268" s="381" t="str">
        <f>IFERROR(INDEX([1]Master!$1:$1048576,MATCH(C268,[1]Master!$B:$B,0),MATCH($H$4,[1]Master!$1:$1,0)),"")</f>
        <v>-</v>
      </c>
      <c r="H268" s="6" t="s">
        <v>6153</v>
      </c>
      <c r="I268" s="367">
        <f>IFERROR(INDEX([1]Master!$1:$1048576,MATCH(C268,[1]Master!$B:$B,0),MATCH($G$6,[1]Master!$1:$1,0)),"")</f>
        <v>256.01533333333333</v>
      </c>
      <c r="J268" s="230">
        <f>ROUND(I268*Order_Quote!$L$4,4)</f>
        <v>0</v>
      </c>
      <c r="K268" s="228"/>
      <c r="L268" s="178"/>
      <c r="M268" s="171">
        <f t="shared" si="4"/>
        <v>0</v>
      </c>
    </row>
    <row r="269" spans="1:13" s="52" customFormat="1" x14ac:dyDescent="0.3">
      <c r="A269" s="29" t="str">
        <f>IF(K269&gt;0,COUNT($A$7:A268)+COUNT(DWV!$A$8:$A$300)+COUNT('Large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" s="293"/>
      <c r="C269" s="3" t="s">
        <v>2515</v>
      </c>
      <c r="D269" s="36">
        <v>28871228</v>
      </c>
      <c r="E269" s="5" t="s">
        <v>5459</v>
      </c>
      <c r="F269" s="381">
        <f>IFERROR(INDEX([1]Master!$1:$1048576,MATCH(C269,[1]Master!$B:$B,0),MATCH($H$5,[1]Master!$1:$1,0)),"")</f>
        <v>1</v>
      </c>
      <c r="G269" s="381" t="str">
        <f>IFERROR(INDEX([1]Master!$1:$1048576,MATCH(C269,[1]Master!$B:$B,0),MATCH($H$4,[1]Master!$1:$1,0)),"")</f>
        <v>-</v>
      </c>
      <c r="H269" s="6" t="s">
        <v>6153</v>
      </c>
      <c r="I269" s="367">
        <f>IFERROR(INDEX([1]Master!$1:$1048576,MATCH(C269,[1]Master!$B:$B,0),MATCH($G$6,[1]Master!$1:$1,0)),"")</f>
        <v>288.5552222222222</v>
      </c>
      <c r="J269" s="230">
        <f>ROUND(I269*Order_Quote!$L$4,4)</f>
        <v>0</v>
      </c>
      <c r="K269" s="228"/>
      <c r="L269" s="178"/>
      <c r="M269" s="171">
        <f t="shared" si="4"/>
        <v>0</v>
      </c>
    </row>
    <row r="270" spans="1:13" s="52" customFormat="1" x14ac:dyDescent="0.3">
      <c r="A270" s="29" t="str">
        <f>IF(K270&gt;0,COUNT($A$7:A269)+COUNT(DWV!$A$8:$A$300)+COUNT('Large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" s="293"/>
      <c r="C270" s="3" t="s">
        <v>2516</v>
      </c>
      <c r="D270" s="36">
        <v>28871236</v>
      </c>
      <c r="E270" s="5" t="s">
        <v>5460</v>
      </c>
      <c r="F270" s="381">
        <f>IFERROR(INDEX([1]Master!$1:$1048576,MATCH(C270,[1]Master!$B:$B,0),MATCH($H$5,[1]Master!$1:$1,0)),"")</f>
        <v>1</v>
      </c>
      <c r="G270" s="381">
        <f>IFERROR(INDEX([1]Master!$1:$1048576,MATCH(C270,[1]Master!$B:$B,0),MATCH($H$4,[1]Master!$1:$1,0)),"")</f>
        <v>29</v>
      </c>
      <c r="H270" s="6" t="s">
        <v>6153</v>
      </c>
      <c r="I270" s="367">
        <f>IFERROR(INDEX([1]Master!$1:$1048576,MATCH(C270,[1]Master!$B:$B,0),MATCH($G$6,[1]Master!$1:$1,0)),"")</f>
        <v>493.06788888888894</v>
      </c>
      <c r="J270" s="230">
        <f>ROUND(I270*Order_Quote!$L$4,4)</f>
        <v>0</v>
      </c>
      <c r="K270" s="228"/>
      <c r="L270" s="178"/>
      <c r="M270" s="171">
        <f t="shared" si="4"/>
        <v>0</v>
      </c>
    </row>
    <row r="271" spans="1:13" s="52" customFormat="1" x14ac:dyDescent="0.3">
      <c r="A271" s="29" t="str">
        <f>IF(K271&gt;0,COUNT($A$7:A270)+COUNT(DWV!$A$8:$A$300)+COUNT('Large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" s="293"/>
      <c r="C271" s="3" t="s">
        <v>2517</v>
      </c>
      <c r="D271" s="36">
        <v>28871244</v>
      </c>
      <c r="E271" s="5" t="s">
        <v>5461</v>
      </c>
      <c r="F271" s="381">
        <f>IFERROR(INDEX([1]Master!$1:$1048576,MATCH(C271,[1]Master!$B:$B,0),MATCH($H$5,[1]Master!$1:$1,0)),"")</f>
        <v>1</v>
      </c>
      <c r="G271" s="381">
        <f>IFERROR(INDEX([1]Master!$1:$1048576,MATCH(C271,[1]Master!$B:$B,0),MATCH($H$4,[1]Master!$1:$1,0)),"")</f>
        <v>24</v>
      </c>
      <c r="H271" s="6" t="s">
        <v>6153</v>
      </c>
      <c r="I271" s="367">
        <f>IFERROR(INDEX([1]Master!$1:$1048576,MATCH(C271,[1]Master!$B:$B,0),MATCH($G$6,[1]Master!$1:$1,0)),"")</f>
        <v>583.78011111111107</v>
      </c>
      <c r="J271" s="230">
        <f>ROUND(I271*Order_Quote!$L$4,4)</f>
        <v>0</v>
      </c>
      <c r="K271" s="228"/>
      <c r="L271" s="178"/>
      <c r="M271" s="171">
        <f t="shared" si="4"/>
        <v>0</v>
      </c>
    </row>
    <row r="272" spans="1:13" s="52" customFormat="1" x14ac:dyDescent="0.3">
      <c r="A272" s="29" t="str">
        <f>IF(K272&gt;0,COUNT($A$7:A271)+COUNT(DWV!$A$8:$A$300)+COUNT('Large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" s="293"/>
      <c r="C272" s="3" t="s">
        <v>2518</v>
      </c>
      <c r="D272" s="36">
        <v>28871252</v>
      </c>
      <c r="E272" s="5" t="s">
        <v>5462</v>
      </c>
      <c r="F272" s="381">
        <f>IFERROR(INDEX([1]Master!$1:$1048576,MATCH(C272,[1]Master!$B:$B,0),MATCH($H$5,[1]Master!$1:$1,0)),"")</f>
        <v>1</v>
      </c>
      <c r="G272" s="381">
        <f>IFERROR(INDEX([1]Master!$1:$1048576,MATCH(C272,[1]Master!$B:$B,0),MATCH($H$4,[1]Master!$1:$1,0)),"")</f>
        <v>22</v>
      </c>
      <c r="H272" s="6" t="s">
        <v>6153</v>
      </c>
      <c r="I272" s="367">
        <f>IFERROR(INDEX([1]Master!$1:$1048576,MATCH(C272,[1]Master!$B:$B,0),MATCH($G$6,[1]Master!$1:$1,0)),"")</f>
        <v>677.20299999999997</v>
      </c>
      <c r="J272" s="230">
        <f>ROUND(I272*Order_Quote!$L$4,4)</f>
        <v>0</v>
      </c>
      <c r="K272" s="228"/>
      <c r="L272" s="178"/>
      <c r="M272" s="171">
        <f t="shared" si="4"/>
        <v>0</v>
      </c>
    </row>
    <row r="273" spans="1:13" s="52" customFormat="1" x14ac:dyDescent="0.3">
      <c r="A273" s="29" t="str">
        <f>IF(K273&gt;0,COUNT($A$7:A272)+COUNT(DWV!$A$8:$A$300)+COUNT('Large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" s="293"/>
      <c r="C273" s="3" t="s">
        <v>2519</v>
      </c>
      <c r="D273" s="36">
        <v>28871260</v>
      </c>
      <c r="E273" s="5" t="s">
        <v>5463</v>
      </c>
      <c r="F273" s="381">
        <f>IFERROR(INDEX([1]Master!$1:$1048576,MATCH(C273,[1]Master!$B:$B,0),MATCH($H$5,[1]Master!$1:$1,0)),"")</f>
        <v>1</v>
      </c>
      <c r="G273" s="381">
        <f>IFERROR(INDEX([1]Master!$1:$1048576,MATCH(C273,[1]Master!$B:$B,0),MATCH($H$4,[1]Master!$1:$1,0)),"")</f>
        <v>19</v>
      </c>
      <c r="H273" s="6" t="s">
        <v>6153</v>
      </c>
      <c r="I273" s="367">
        <f>IFERROR(INDEX([1]Master!$1:$1048576,MATCH(C273,[1]Master!$B:$B,0),MATCH($G$6,[1]Master!$1:$1,0)),"")</f>
        <v>745.93266666666659</v>
      </c>
      <c r="J273" s="230">
        <f>ROUND(I273*Order_Quote!$L$4,4)</f>
        <v>0</v>
      </c>
      <c r="K273" s="228"/>
      <c r="L273" s="178"/>
      <c r="M273" s="171">
        <f t="shared" si="4"/>
        <v>0</v>
      </c>
    </row>
    <row r="274" spans="1:13" s="52" customFormat="1" x14ac:dyDescent="0.3">
      <c r="A274" s="29" t="str">
        <f>IF(K274&gt;0,COUNT($A$7:A273)+COUNT(DWV!$A$8:$A$300)+COUNT('Large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" s="293"/>
      <c r="C274" s="3" t="s">
        <v>2520</v>
      </c>
      <c r="D274" s="36">
        <v>28871279</v>
      </c>
      <c r="E274" s="5" t="s">
        <v>5464</v>
      </c>
      <c r="F274" s="381">
        <f>IFERROR(INDEX([1]Master!$1:$1048576,MATCH(C274,[1]Master!$B:$B,0),MATCH($H$5,[1]Master!$1:$1,0)),"")</f>
        <v>1</v>
      </c>
      <c r="G274" s="381">
        <f>IFERROR(INDEX([1]Master!$1:$1048576,MATCH(C274,[1]Master!$B:$B,0),MATCH($H$4,[1]Master!$1:$1,0)),"")</f>
        <v>17</v>
      </c>
      <c r="H274" s="6" t="s">
        <v>6153</v>
      </c>
      <c r="I274" s="367">
        <f>IFERROR(INDEX([1]Master!$1:$1048576,MATCH(C274,[1]Master!$B:$B,0),MATCH($G$6,[1]Master!$1:$1,0)),"")</f>
        <v>1240.1894444444447</v>
      </c>
      <c r="J274" s="230">
        <f>ROUND(I274*Order_Quote!$L$4,4)</f>
        <v>0</v>
      </c>
      <c r="K274" s="228"/>
      <c r="L274" s="178"/>
      <c r="M274" s="171">
        <f t="shared" si="4"/>
        <v>0</v>
      </c>
    </row>
    <row r="275" spans="1:13" s="52" customFormat="1" x14ac:dyDescent="0.3">
      <c r="A275" s="29" t="str">
        <f>IF(K275&gt;0,COUNT($A$7:A274)+COUNT(DWV!$A$8:$A$300)+COUNT('Large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" s="293"/>
      <c r="C275" s="3" t="s">
        <v>2521</v>
      </c>
      <c r="D275" s="36">
        <v>28871287</v>
      </c>
      <c r="E275" s="5" t="s">
        <v>5465</v>
      </c>
      <c r="F275" s="381">
        <f>IFERROR(INDEX([1]Master!$1:$1048576,MATCH(C275,[1]Master!$B:$B,0),MATCH($H$5,[1]Master!$1:$1,0)),"")</f>
        <v>1</v>
      </c>
      <c r="G275" s="381">
        <f>IFERROR(INDEX([1]Master!$1:$1048576,MATCH(C275,[1]Master!$B:$B,0),MATCH($H$4,[1]Master!$1:$1,0)),"")</f>
        <v>16</v>
      </c>
      <c r="H275" s="6" t="s">
        <v>6153</v>
      </c>
      <c r="I275" s="367">
        <f>IFERROR(INDEX([1]Master!$1:$1048576,MATCH(C275,[1]Master!$B:$B,0),MATCH($G$6,[1]Master!$1:$1,0)),"")</f>
        <v>903.28211111111102</v>
      </c>
      <c r="J275" s="230">
        <f>ROUND(I275*Order_Quote!$L$4,4)</f>
        <v>0</v>
      </c>
      <c r="K275" s="228"/>
      <c r="L275" s="178"/>
      <c r="M275" s="171">
        <f t="shared" si="4"/>
        <v>0</v>
      </c>
    </row>
    <row r="276" spans="1:13" s="52" customFormat="1" x14ac:dyDescent="0.3">
      <c r="A276" s="29" t="str">
        <f>IF(K276&gt;0,COUNT($A$7:A275)+COUNT(DWV!$A$8:$A$300)+COUNT('Large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" s="293"/>
      <c r="C276" s="3" t="s">
        <v>2522</v>
      </c>
      <c r="D276" s="36">
        <v>28871295</v>
      </c>
      <c r="E276" s="5" t="s">
        <v>5466</v>
      </c>
      <c r="F276" s="381">
        <f>IFERROR(INDEX([1]Master!$1:$1048576,MATCH(C276,[1]Master!$B:$B,0),MATCH($H$5,[1]Master!$1:$1,0)),"")</f>
        <v>1</v>
      </c>
      <c r="G276" s="381">
        <f>IFERROR(INDEX([1]Master!$1:$1048576,MATCH(C276,[1]Master!$B:$B,0),MATCH($H$4,[1]Master!$1:$1,0)),"")</f>
        <v>14</v>
      </c>
      <c r="H276" s="6" t="s">
        <v>6153</v>
      </c>
      <c r="I276" s="367">
        <f>IFERROR(INDEX([1]Master!$1:$1048576,MATCH(C276,[1]Master!$B:$B,0),MATCH($G$6,[1]Master!$1:$1,0)),"")</f>
        <v>1046.9593333333335</v>
      </c>
      <c r="J276" s="230">
        <f>ROUND(I276*Order_Quote!$L$4,4)</f>
        <v>0</v>
      </c>
      <c r="K276" s="228"/>
      <c r="L276" s="178"/>
      <c r="M276" s="171">
        <f t="shared" si="4"/>
        <v>0</v>
      </c>
    </row>
    <row r="277" spans="1:13" s="52" customFormat="1" x14ac:dyDescent="0.3">
      <c r="A277" s="29" t="str">
        <f>IF(K277&gt;0,COUNT($A$7:A276)+COUNT(DWV!$A$8:$A$300)+COUNT('Large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" s="293"/>
      <c r="C277" s="3" t="s">
        <v>2523</v>
      </c>
      <c r="D277" s="36">
        <v>28871309</v>
      </c>
      <c r="E277" s="5" t="s">
        <v>5467</v>
      </c>
      <c r="F277" s="381">
        <f>IFERROR(INDEX([1]Master!$1:$1048576,MATCH(C277,[1]Master!$B:$B,0),MATCH($H$5,[1]Master!$1:$1,0)),"")</f>
        <v>1</v>
      </c>
      <c r="G277" s="381">
        <f>IFERROR(INDEX([1]Master!$1:$1048576,MATCH(C277,[1]Master!$B:$B,0),MATCH($H$4,[1]Master!$1:$1,0)),"")</f>
        <v>12</v>
      </c>
      <c r="H277" s="6" t="s">
        <v>6153</v>
      </c>
      <c r="I277" s="367">
        <f>IFERROR(INDEX([1]Master!$1:$1048576,MATCH(C277,[1]Master!$B:$B,0),MATCH($G$6,[1]Master!$1:$1,0)),"")</f>
        <v>1252.9105555555554</v>
      </c>
      <c r="J277" s="230">
        <f>ROUND(I277*Order_Quote!$L$4,4)</f>
        <v>0</v>
      </c>
      <c r="K277" s="228"/>
      <c r="L277" s="178"/>
      <c r="M277" s="171">
        <f t="shared" si="4"/>
        <v>0</v>
      </c>
    </row>
    <row r="278" spans="1:13" s="52" customFormat="1" x14ac:dyDescent="0.3">
      <c r="A278" s="29" t="str">
        <f>IF(K278&gt;0,COUNT($A$7:A277)+COUNT(DWV!$A$8:$A$300)+COUNT('Large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" s="293"/>
      <c r="C278" s="3" t="s">
        <v>2524</v>
      </c>
      <c r="D278" s="36">
        <v>28871317</v>
      </c>
      <c r="E278" s="5" t="s">
        <v>5468</v>
      </c>
      <c r="F278" s="381">
        <f>IFERROR(INDEX([1]Master!$1:$1048576,MATCH(C278,[1]Master!$B:$B,0),MATCH($H$5,[1]Master!$1:$1,0)),"")</f>
        <v>1</v>
      </c>
      <c r="G278" s="381">
        <f>IFERROR(INDEX([1]Master!$1:$1048576,MATCH(C278,[1]Master!$B:$B,0),MATCH($H$4,[1]Master!$1:$1,0)),"")</f>
        <v>11</v>
      </c>
      <c r="H278" s="6" t="s">
        <v>6153</v>
      </c>
      <c r="I278" s="367">
        <f>IFERROR(INDEX([1]Master!$1:$1048576,MATCH(C278,[1]Master!$B:$B,0),MATCH($G$6,[1]Master!$1:$1,0)),"")</f>
        <v>1584.123111111111</v>
      </c>
      <c r="J278" s="230">
        <f>ROUND(I278*Order_Quote!$L$4,4)</f>
        <v>0</v>
      </c>
      <c r="K278" s="228"/>
      <c r="L278" s="178"/>
      <c r="M278" s="171">
        <f t="shared" si="4"/>
        <v>0</v>
      </c>
    </row>
    <row r="279" spans="1:13" s="52" customFormat="1" x14ac:dyDescent="0.3">
      <c r="A279" s="29" t="str">
        <f>IF(K279&gt;0,COUNT($A$7:A278)+COUNT(DWV!$A$8:$A$300)+COUNT('Large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" s="293"/>
      <c r="C279" s="3" t="s">
        <v>2525</v>
      </c>
      <c r="D279" s="36">
        <v>28871325</v>
      </c>
      <c r="E279" s="5" t="s">
        <v>5469</v>
      </c>
      <c r="F279" s="381">
        <f>IFERROR(INDEX([1]Master!$1:$1048576,MATCH(C279,[1]Master!$B:$B,0),MATCH($H$5,[1]Master!$1:$1,0)),"")</f>
        <v>1</v>
      </c>
      <c r="G279" s="381">
        <f>IFERROR(INDEX([1]Master!$1:$1048576,MATCH(C279,[1]Master!$B:$B,0),MATCH($H$4,[1]Master!$1:$1,0)),"")</f>
        <v>11</v>
      </c>
      <c r="H279" s="6" t="s">
        <v>6153</v>
      </c>
      <c r="I279" s="367">
        <f>IFERROR(INDEX([1]Master!$1:$1048576,MATCH(C279,[1]Master!$B:$B,0),MATCH($G$6,[1]Master!$1:$1,0)),"")</f>
        <v>1378.469111111111</v>
      </c>
      <c r="J279" s="230">
        <f>ROUND(I279*Order_Quote!$L$4,4)</f>
        <v>0</v>
      </c>
      <c r="K279" s="228"/>
      <c r="L279" s="178"/>
      <c r="M279" s="171">
        <f t="shared" si="4"/>
        <v>0</v>
      </c>
    </row>
    <row r="280" spans="1:13" s="52" customFormat="1" x14ac:dyDescent="0.3">
      <c r="A280" s="29" t="str">
        <f>IF(K280&gt;0,COUNT($A$7:A279)+COUNT(DWV!$A$8:$A$300)+COUNT('Large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" s="293"/>
      <c r="C280" s="3" t="s">
        <v>2526</v>
      </c>
      <c r="D280" s="36">
        <v>28871333</v>
      </c>
      <c r="E280" s="5" t="s">
        <v>5470</v>
      </c>
      <c r="F280" s="381">
        <f>IFERROR(INDEX([1]Master!$1:$1048576,MATCH(C280,[1]Master!$B:$B,0),MATCH($H$5,[1]Master!$1:$1,0)),"")</f>
        <v>1</v>
      </c>
      <c r="G280" s="381">
        <f>IFERROR(INDEX([1]Master!$1:$1048576,MATCH(C280,[1]Master!$B:$B,0),MATCH($H$4,[1]Master!$1:$1,0)),"")</f>
        <v>10</v>
      </c>
      <c r="H280" s="6" t="s">
        <v>6153</v>
      </c>
      <c r="I280" s="367">
        <f>IFERROR(INDEX([1]Master!$1:$1048576,MATCH(C280,[1]Master!$B:$B,0),MATCH($G$6,[1]Master!$1:$1,0)),"")</f>
        <v>1519.2335555555553</v>
      </c>
      <c r="J280" s="230">
        <f>ROUND(I280*Order_Quote!$L$4,4)</f>
        <v>0</v>
      </c>
      <c r="K280" s="228"/>
      <c r="L280" s="178"/>
      <c r="M280" s="171">
        <f t="shared" si="4"/>
        <v>0</v>
      </c>
    </row>
    <row r="281" spans="1:13" s="52" customFormat="1" x14ac:dyDescent="0.3">
      <c r="A281" s="29" t="str">
        <f>IF(K281&gt;0,COUNT($A$7:A280)+COUNT(DWV!$A$8:$A$300)+COUNT('Large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" s="293"/>
      <c r="C281" s="3" t="s">
        <v>2527</v>
      </c>
      <c r="D281" s="36">
        <v>28871341</v>
      </c>
      <c r="E281" s="5" t="s">
        <v>5471</v>
      </c>
      <c r="F281" s="381">
        <f>IFERROR(INDEX([1]Master!$1:$1048576,MATCH(C281,[1]Master!$B:$B,0),MATCH($H$5,[1]Master!$1:$1,0)),"")</f>
        <v>1</v>
      </c>
      <c r="G281" s="381">
        <f>IFERROR(INDEX([1]Master!$1:$1048576,MATCH(C281,[1]Master!$B:$B,0),MATCH($H$4,[1]Master!$1:$1,0)),"")</f>
        <v>9</v>
      </c>
      <c r="H281" s="6" t="s">
        <v>6153</v>
      </c>
      <c r="I281" s="367">
        <f>IFERROR(INDEX([1]Master!$1:$1048576,MATCH(C281,[1]Master!$B:$B,0),MATCH($G$6,[1]Master!$1:$1,0)),"")</f>
        <v>1651.9967777777777</v>
      </c>
      <c r="J281" s="230">
        <f>ROUND(I281*Order_Quote!$L$4,4)</f>
        <v>0</v>
      </c>
      <c r="K281" s="228"/>
      <c r="L281" s="178"/>
      <c r="M281" s="171">
        <f t="shared" si="4"/>
        <v>0</v>
      </c>
    </row>
    <row r="282" spans="1:13" s="52" customFormat="1" x14ac:dyDescent="0.3">
      <c r="A282" s="29" t="str">
        <f>IF(K282&gt;0,COUNT($A$7:A281)+COUNT(DWV!$A$8:$A$300)+COUNT('Large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" s="293"/>
      <c r="C282" s="3" t="s">
        <v>2528</v>
      </c>
      <c r="D282" s="36">
        <v>28871350</v>
      </c>
      <c r="E282" s="5" t="s">
        <v>5472</v>
      </c>
      <c r="F282" s="381">
        <f>IFERROR(INDEX([1]Master!$1:$1048576,MATCH(C282,[1]Master!$B:$B,0),MATCH($H$5,[1]Master!$1:$1,0)),"")</f>
        <v>1</v>
      </c>
      <c r="G282" s="381">
        <f>IFERROR(INDEX([1]Master!$1:$1048576,MATCH(C282,[1]Master!$B:$B,0),MATCH($H$4,[1]Master!$1:$1,0)),"")</f>
        <v>8</v>
      </c>
      <c r="H282" s="6" t="s">
        <v>6153</v>
      </c>
      <c r="I282" s="367">
        <f>IFERROR(INDEX([1]Master!$1:$1048576,MATCH(C282,[1]Master!$B:$B,0),MATCH($G$6,[1]Master!$1:$1,0)),"")</f>
        <v>1693.3106666666667</v>
      </c>
      <c r="J282" s="230">
        <f>ROUND(I282*Order_Quote!$L$4,4)</f>
        <v>0</v>
      </c>
      <c r="K282" s="228"/>
      <c r="L282" s="178"/>
      <c r="M282" s="171">
        <f t="shared" si="4"/>
        <v>0</v>
      </c>
    </row>
    <row r="283" spans="1:13" s="52" customFormat="1" x14ac:dyDescent="0.3">
      <c r="A283" s="29" t="str">
        <f>IF(K283&gt;0,COUNT($A$7:A282)+COUNT(DWV!$A$8:$A$300)+COUNT('Large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" s="293"/>
      <c r="C283" s="3" t="s">
        <v>2529</v>
      </c>
      <c r="D283" s="36">
        <v>28871368</v>
      </c>
      <c r="E283" s="5" t="s">
        <v>5473</v>
      </c>
      <c r="F283" s="381">
        <f>IFERROR(INDEX([1]Master!$1:$1048576,MATCH(C283,[1]Master!$B:$B,0),MATCH($H$5,[1]Master!$1:$1,0)),"")</f>
        <v>1</v>
      </c>
      <c r="G283" s="381">
        <f>IFERROR(INDEX([1]Master!$1:$1048576,MATCH(C283,[1]Master!$B:$B,0),MATCH($H$4,[1]Master!$1:$1,0)),"")</f>
        <v>7</v>
      </c>
      <c r="H283" s="6" t="s">
        <v>6153</v>
      </c>
      <c r="I283" s="367">
        <f>IFERROR(INDEX([1]Master!$1:$1048576,MATCH(C283,[1]Master!$B:$B,0),MATCH($G$6,[1]Master!$1:$1,0)),"")</f>
        <v>1714.0330000000001</v>
      </c>
      <c r="J283" s="230">
        <f>ROUND(I283*Order_Quote!$L$4,4)</f>
        <v>0</v>
      </c>
      <c r="K283" s="228"/>
      <c r="L283" s="178"/>
      <c r="M283" s="171">
        <f t="shared" si="4"/>
        <v>0</v>
      </c>
    </row>
    <row r="284" spans="1:13" s="52" customFormat="1" x14ac:dyDescent="0.3">
      <c r="A284" s="29" t="str">
        <f>IF(K284&gt;0,COUNT($A$7:A283)+COUNT(DWV!$A$8:$A$300)+COUNT('Large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" s="293"/>
      <c r="C284" s="3" t="s">
        <v>2530</v>
      </c>
      <c r="D284" s="36">
        <v>28871376</v>
      </c>
      <c r="E284" s="5" t="s">
        <v>5474</v>
      </c>
      <c r="F284" s="381">
        <f>IFERROR(INDEX([1]Master!$1:$1048576,MATCH(C284,[1]Master!$B:$B,0),MATCH($H$5,[1]Master!$1:$1,0)),"")</f>
        <v>1</v>
      </c>
      <c r="G284" s="381">
        <f>IFERROR(INDEX([1]Master!$1:$1048576,MATCH(C284,[1]Master!$B:$B,0),MATCH($H$4,[1]Master!$1:$1,0)),"")</f>
        <v>7</v>
      </c>
      <c r="H284" s="6" t="s">
        <v>6153</v>
      </c>
      <c r="I284" s="367">
        <f>IFERROR(INDEX([1]Master!$1:$1048576,MATCH(C284,[1]Master!$B:$B,0),MATCH($G$6,[1]Master!$1:$1,0)),"")</f>
        <v>1755.7154444444445</v>
      </c>
      <c r="J284" s="230">
        <f>ROUND(I284*Order_Quote!$L$4,4)</f>
        <v>0</v>
      </c>
      <c r="K284" s="228"/>
      <c r="L284" s="178"/>
      <c r="M284" s="171">
        <f t="shared" si="4"/>
        <v>0</v>
      </c>
    </row>
    <row r="285" spans="1:13" s="52" customFormat="1" x14ac:dyDescent="0.3">
      <c r="A285" s="29" t="str">
        <f>IF(K285&gt;0,COUNT($A$7:A284)+COUNT(DWV!$A$8:$A$300)+COUNT('Large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" s="293"/>
      <c r="C285" s="3" t="s">
        <v>2531</v>
      </c>
      <c r="D285" s="36">
        <v>28871384</v>
      </c>
      <c r="E285" s="5" t="s">
        <v>5475</v>
      </c>
      <c r="F285" s="381">
        <f>IFERROR(INDEX([1]Master!$1:$1048576,MATCH(C285,[1]Master!$B:$B,0),MATCH($H$5,[1]Master!$1:$1,0)),"")</f>
        <v>1</v>
      </c>
      <c r="G285" s="381">
        <f>IFERROR(INDEX([1]Master!$1:$1048576,MATCH(C285,[1]Master!$B:$B,0),MATCH($H$4,[1]Master!$1:$1,0)),"")</f>
        <v>7</v>
      </c>
      <c r="H285" s="6" t="s">
        <v>6153</v>
      </c>
      <c r="I285" s="367">
        <f>IFERROR(INDEX([1]Master!$1:$1048576,MATCH(C285,[1]Master!$B:$B,0),MATCH($G$6,[1]Master!$1:$1,0)),"")</f>
        <v>1780.491888888889</v>
      </c>
      <c r="J285" s="230">
        <f>ROUND(I285*Order_Quote!$L$4,4)</f>
        <v>0</v>
      </c>
      <c r="K285" s="228"/>
      <c r="L285" s="178"/>
      <c r="M285" s="171">
        <f t="shared" si="4"/>
        <v>0</v>
      </c>
    </row>
    <row r="286" spans="1:13" s="52" customFormat="1" x14ac:dyDescent="0.3">
      <c r="A286" s="29" t="str">
        <f>IF(K286&gt;0,COUNT($A$7:A285)+COUNT(DWV!$A$8:$A$300)+COUNT('Large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" s="293"/>
      <c r="C286" s="3" t="s">
        <v>2532</v>
      </c>
      <c r="D286" s="36">
        <v>28871392</v>
      </c>
      <c r="E286" s="5" t="s">
        <v>5476</v>
      </c>
      <c r="F286" s="381">
        <f>IFERROR(INDEX([1]Master!$1:$1048576,MATCH(C286,[1]Master!$B:$B,0),MATCH($H$5,[1]Master!$1:$1,0)),"")</f>
        <v>1</v>
      </c>
      <c r="G286" s="381">
        <f>IFERROR(INDEX([1]Master!$1:$1048576,MATCH(C286,[1]Master!$B:$B,0),MATCH($H$4,[1]Master!$1:$1,0)),"")</f>
        <v>6</v>
      </c>
      <c r="H286" s="6" t="s">
        <v>6153</v>
      </c>
      <c r="I286" s="367">
        <f>IFERROR(INDEX([1]Master!$1:$1048576,MATCH(C286,[1]Master!$B:$B,0),MATCH($G$6,[1]Master!$1:$1,0)),"")</f>
        <v>1805.5655555555559</v>
      </c>
      <c r="J286" s="230">
        <f>ROUND(I286*Order_Quote!$L$4,4)</f>
        <v>0</v>
      </c>
      <c r="K286" s="228"/>
      <c r="L286" s="178"/>
      <c r="M286" s="171">
        <f t="shared" si="4"/>
        <v>0</v>
      </c>
    </row>
    <row r="287" spans="1:13" s="52" customFormat="1" x14ac:dyDescent="0.3">
      <c r="A287" s="29" t="str">
        <f>IF(K287&gt;0,COUNT($A$7:A286)+COUNT(DWV!$A$8:$A$300)+COUNT('Large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" s="293"/>
      <c r="C287" s="3" t="s">
        <v>2533</v>
      </c>
      <c r="D287" s="36">
        <v>28871406</v>
      </c>
      <c r="E287" s="5" t="s">
        <v>5477</v>
      </c>
      <c r="F287" s="381">
        <f>IFERROR(INDEX([1]Master!$1:$1048576,MATCH(C287,[1]Master!$B:$B,0),MATCH($H$5,[1]Master!$1:$1,0)),"")</f>
        <v>1</v>
      </c>
      <c r="G287" s="381">
        <f>IFERROR(INDEX([1]Master!$1:$1048576,MATCH(C287,[1]Master!$B:$B,0),MATCH($H$4,[1]Master!$1:$1,0)),"")</f>
        <v>4</v>
      </c>
      <c r="H287" s="6" t="s">
        <v>6153</v>
      </c>
      <c r="I287" s="367">
        <f>IFERROR(INDEX([1]Master!$1:$1048576,MATCH(C287,[1]Master!$B:$B,0),MATCH($G$6,[1]Master!$1:$1,0)),"")</f>
        <v>1836.9403333333332</v>
      </c>
      <c r="J287" s="230">
        <f>ROUND(I287*Order_Quote!$L$4,4)</f>
        <v>0</v>
      </c>
      <c r="K287" s="228"/>
      <c r="L287" s="178"/>
      <c r="M287" s="171">
        <f t="shared" si="4"/>
        <v>0</v>
      </c>
    </row>
    <row r="288" spans="1:13" s="52" customFormat="1" x14ac:dyDescent="0.3">
      <c r="A288" s="29" t="str">
        <f>IF(K288&gt;0,COUNT($A$7:A287)+COUNT(DWV!$A$8:$A$300)+COUNT('Large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" s="293"/>
      <c r="C288" s="3" t="s">
        <v>2534</v>
      </c>
      <c r="D288" s="36">
        <v>28871414</v>
      </c>
      <c r="E288" s="5" t="s">
        <v>5478</v>
      </c>
      <c r="F288" s="381">
        <f>IFERROR(INDEX([1]Master!$1:$1048576,MATCH(C288,[1]Master!$B:$B,0),MATCH($H$5,[1]Master!$1:$1,0)),"")</f>
        <v>1</v>
      </c>
      <c r="G288" s="381">
        <f>IFERROR(INDEX([1]Master!$1:$1048576,MATCH(C288,[1]Master!$B:$B,0),MATCH($H$4,[1]Master!$1:$1,0)),"")</f>
        <v>3</v>
      </c>
      <c r="H288" s="6" t="s">
        <v>6153</v>
      </c>
      <c r="I288" s="367">
        <f>IFERROR(INDEX([1]Master!$1:$1048576,MATCH(C288,[1]Master!$B:$B,0),MATCH($G$6,[1]Master!$1:$1,0)),"")</f>
        <v>2513.7034444444444</v>
      </c>
      <c r="J288" s="230">
        <f>ROUND(I288*Order_Quote!$L$4,4)</f>
        <v>0</v>
      </c>
      <c r="K288" s="228"/>
      <c r="L288" s="178"/>
      <c r="M288" s="171">
        <f t="shared" si="4"/>
        <v>0</v>
      </c>
    </row>
    <row r="289" spans="1:13" s="52" customFormat="1" x14ac:dyDescent="0.3">
      <c r="A289" s="29" t="str">
        <f>IF(K289&gt;0,COUNT($A$7:A288)+COUNT(DWV!$A$8:$A$300)+COUNT('Large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" s="293"/>
      <c r="C289" s="3" t="s">
        <v>2535</v>
      </c>
      <c r="D289" s="36">
        <v>28871422</v>
      </c>
      <c r="E289" s="5" t="s">
        <v>5464</v>
      </c>
      <c r="F289" s="381">
        <f>IFERROR(INDEX([1]Master!$1:$1048576,MATCH(C289,[1]Master!$B:$B,0),MATCH($H$5,[1]Master!$1:$1,0)),"")</f>
        <v>1</v>
      </c>
      <c r="G289" s="381">
        <f>IFERROR(INDEX([1]Master!$1:$1048576,MATCH(C289,[1]Master!$B:$B,0),MATCH($H$4,[1]Master!$1:$1,0)),"")</f>
        <v>3</v>
      </c>
      <c r="H289" s="6" t="s">
        <v>6153</v>
      </c>
      <c r="I289" s="367">
        <f>IFERROR(INDEX([1]Master!$1:$1048576,MATCH(C289,[1]Master!$B:$B,0),MATCH($G$6,[1]Master!$1:$1,0)),"")</f>
        <v>1240.1894444444447</v>
      </c>
      <c r="J289" s="230">
        <f>ROUND(I289*Order_Quote!$L$4,4)</f>
        <v>0</v>
      </c>
      <c r="K289" s="228"/>
      <c r="L289" s="178"/>
      <c r="M289" s="171">
        <f t="shared" si="4"/>
        <v>0</v>
      </c>
    </row>
    <row r="290" spans="1:13" s="52" customFormat="1" x14ac:dyDescent="0.3">
      <c r="A290" s="29" t="str">
        <f>IF(K290&gt;0,COUNT($A$7:A289)+COUNT(DWV!$A$8:$A$300)+COUNT('Large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" s="293"/>
      <c r="C290" s="3" t="s">
        <v>2536</v>
      </c>
      <c r="D290" s="36">
        <v>28871430</v>
      </c>
      <c r="E290" s="5" t="s">
        <v>5479</v>
      </c>
      <c r="F290" s="381">
        <f>IFERROR(INDEX([1]Master!$1:$1048576,MATCH(C290,[1]Master!$B:$B,0),MATCH($H$5,[1]Master!$1:$1,0)),"")</f>
        <v>1</v>
      </c>
      <c r="G290" s="381">
        <f>IFERROR(INDEX([1]Master!$1:$1048576,MATCH(C290,[1]Master!$B:$B,0),MATCH($H$4,[1]Master!$1:$1,0)),"")</f>
        <v>3</v>
      </c>
      <c r="H290" s="6" t="s">
        <v>6153</v>
      </c>
      <c r="I290" s="367">
        <f>IFERROR(INDEX([1]Master!$1:$1048576,MATCH(C290,[1]Master!$B:$B,0),MATCH($G$6,[1]Master!$1:$1,0)),"")</f>
        <v>2575.8466666666668</v>
      </c>
      <c r="J290" s="230">
        <f>ROUND(I290*Order_Quote!$L$4,4)</f>
        <v>0</v>
      </c>
      <c r="K290" s="228"/>
      <c r="L290" s="178"/>
      <c r="M290" s="171">
        <f t="shared" si="4"/>
        <v>0</v>
      </c>
    </row>
    <row r="291" spans="1:13" s="52" customFormat="1" x14ac:dyDescent="0.3">
      <c r="A291" s="29" t="str">
        <f>IF(K291&gt;0,COUNT($A$7:A290)+COUNT(DWV!$A$8:$A$300)+COUNT('Large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" s="293"/>
      <c r="C291" s="3" t="s">
        <v>2537</v>
      </c>
      <c r="D291" s="36">
        <v>28871449</v>
      </c>
      <c r="E291" s="5" t="s">
        <v>5480</v>
      </c>
      <c r="F291" s="381">
        <f>IFERROR(INDEX([1]Master!$1:$1048576,MATCH(C291,[1]Master!$B:$B,0),MATCH($H$5,[1]Master!$1:$1,0)),"")</f>
        <v>1</v>
      </c>
      <c r="G291" s="381">
        <f>IFERROR(INDEX([1]Master!$1:$1048576,MATCH(C291,[1]Master!$B:$B,0),MATCH($H$4,[1]Master!$1:$1,0)),"")</f>
        <v>3</v>
      </c>
      <c r="H291" s="6" t="s">
        <v>6153</v>
      </c>
      <c r="I291" s="367">
        <f>IFERROR(INDEX([1]Master!$1:$1048576,MATCH(C291,[1]Master!$B:$B,0),MATCH($G$6,[1]Master!$1:$1,0)),"")</f>
        <v>2608.7669999999998</v>
      </c>
      <c r="J291" s="230">
        <f>ROUND(I291*Order_Quote!$L$4,4)</f>
        <v>0</v>
      </c>
      <c r="K291" s="228"/>
      <c r="L291" s="178"/>
      <c r="M291" s="171">
        <f t="shared" si="4"/>
        <v>0</v>
      </c>
    </row>
    <row r="292" spans="1:13" s="52" customFormat="1" x14ac:dyDescent="0.3">
      <c r="A292" s="29" t="str">
        <f>IF(K292&gt;0,COUNT($A$7:A291)+COUNT(DWV!$A$8:$A$300)+COUNT('Large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" s="293"/>
      <c r="C292" s="3" t="s">
        <v>2538</v>
      </c>
      <c r="D292" s="36">
        <v>28871457</v>
      </c>
      <c r="E292" s="5" t="s">
        <v>5481</v>
      </c>
      <c r="F292" s="381">
        <f>IFERROR(INDEX([1]Master!$1:$1048576,MATCH(C292,[1]Master!$B:$B,0),MATCH($H$5,[1]Master!$1:$1,0)),"")</f>
        <v>1</v>
      </c>
      <c r="G292" s="381">
        <f>IFERROR(INDEX([1]Master!$1:$1048576,MATCH(C292,[1]Master!$B:$B,0),MATCH($H$4,[1]Master!$1:$1,0)),"")</f>
        <v>3</v>
      </c>
      <c r="H292" s="6" t="s">
        <v>6153</v>
      </c>
      <c r="I292" s="367">
        <f>IFERROR(INDEX([1]Master!$1:$1048576,MATCH(C292,[1]Master!$B:$B,0),MATCH($G$6,[1]Master!$1:$1,0)),"")</f>
        <v>2745.3584444444446</v>
      </c>
      <c r="J292" s="230">
        <f>ROUND(I292*Order_Quote!$L$4,4)</f>
        <v>0</v>
      </c>
      <c r="K292" s="228"/>
      <c r="L292" s="178"/>
      <c r="M292" s="171">
        <f t="shared" si="4"/>
        <v>0</v>
      </c>
    </row>
    <row r="293" spans="1:13" s="52" customFormat="1" x14ac:dyDescent="0.3">
      <c r="A293" s="29" t="str">
        <f>IF(K293&gt;0,COUNT($A$7:A292)+COUNT(DWV!$A$8:$A$300)+COUNT('Large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" s="293"/>
      <c r="C293" s="3" t="s">
        <v>2539</v>
      </c>
      <c r="D293" s="36">
        <v>28871465</v>
      </c>
      <c r="E293" s="5" t="s">
        <v>5482</v>
      </c>
      <c r="F293" s="381">
        <f>IFERROR(INDEX([1]Master!$1:$1048576,MATCH(C293,[1]Master!$B:$B,0),MATCH($H$5,[1]Master!$1:$1,0)),"")</f>
        <v>1</v>
      </c>
      <c r="G293" s="381">
        <f>IFERROR(INDEX([1]Master!$1:$1048576,MATCH(C293,[1]Master!$B:$B,0),MATCH($H$4,[1]Master!$1:$1,0)),"")</f>
        <v>2</v>
      </c>
      <c r="H293" s="6" t="s">
        <v>6153</v>
      </c>
      <c r="I293" s="367">
        <f>IFERROR(INDEX([1]Master!$1:$1048576,MATCH(C293,[1]Master!$B:$B,0),MATCH($G$6,[1]Master!$1:$1,0)),"")</f>
        <v>1651.9967777777777</v>
      </c>
      <c r="J293" s="230">
        <f>ROUND(I293*Order_Quote!$L$4,4)</f>
        <v>0</v>
      </c>
      <c r="K293" s="228"/>
      <c r="L293" s="178"/>
      <c r="M293" s="171">
        <f t="shared" si="4"/>
        <v>0</v>
      </c>
    </row>
    <row r="294" spans="1:13" s="52" customFormat="1" x14ac:dyDescent="0.3">
      <c r="A294" s="29" t="str">
        <f>IF(K294&gt;0,COUNT($A$7:A293)+COUNT(DWV!$A$8:$A$300)+COUNT('Large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" s="293"/>
      <c r="C294" s="3" t="s">
        <v>2540</v>
      </c>
      <c r="D294" s="36">
        <v>28871473</v>
      </c>
      <c r="E294" s="5" t="s">
        <v>5483</v>
      </c>
      <c r="F294" s="381">
        <f>IFERROR(INDEX([1]Master!$1:$1048576,MATCH(C294,[1]Master!$B:$B,0),MATCH($H$5,[1]Master!$1:$1,0)),"")</f>
        <v>1</v>
      </c>
      <c r="G294" s="381">
        <f>IFERROR(INDEX([1]Master!$1:$1048576,MATCH(C294,[1]Master!$B:$B,0),MATCH($H$4,[1]Master!$1:$1,0)),"")</f>
        <v>2</v>
      </c>
      <c r="H294" s="6" t="s">
        <v>6153</v>
      </c>
      <c r="I294" s="367">
        <f>IFERROR(INDEX([1]Master!$1:$1048576,MATCH(C294,[1]Master!$B:$B,0),MATCH($G$6,[1]Master!$1:$1,0)),"")</f>
        <v>3416.8072222222218</v>
      </c>
      <c r="J294" s="230">
        <f>ROUND(I294*Order_Quote!$L$4,4)</f>
        <v>0</v>
      </c>
      <c r="K294" s="228"/>
      <c r="L294" s="178"/>
      <c r="M294" s="171">
        <f t="shared" si="4"/>
        <v>0</v>
      </c>
    </row>
    <row r="295" spans="1:13" s="52" customFormat="1" x14ac:dyDescent="0.3">
      <c r="A295" s="29" t="str">
        <f>IF(K295&gt;0,COUNT($A$7:A294)+COUNT(DWV!$A$8:$A$300)+COUNT('Large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" s="293"/>
      <c r="C295" s="3" t="s">
        <v>2541</v>
      </c>
      <c r="D295" s="36">
        <v>28871481</v>
      </c>
      <c r="E295" s="5" t="s">
        <v>5484</v>
      </c>
      <c r="F295" s="381">
        <f>IFERROR(INDEX([1]Master!$1:$1048576,MATCH(C295,[1]Master!$B:$B,0),MATCH($H$5,[1]Master!$1:$1,0)),"")</f>
        <v>1</v>
      </c>
      <c r="G295" s="381">
        <f>IFERROR(INDEX([1]Master!$1:$1048576,MATCH(C295,[1]Master!$B:$B,0),MATCH($H$4,[1]Master!$1:$1,0)),"")</f>
        <v>2</v>
      </c>
      <c r="H295" s="6" t="s">
        <v>6153</v>
      </c>
      <c r="I295" s="367">
        <f>IFERROR(INDEX([1]Master!$1:$1048576,MATCH(C295,[1]Master!$B:$B,0),MATCH($G$6,[1]Master!$1:$1,0)),"")</f>
        <v>5238.6248888888886</v>
      </c>
      <c r="J295" s="230">
        <f>ROUND(I295*Order_Quote!$L$4,4)</f>
        <v>0</v>
      </c>
      <c r="K295" s="228"/>
      <c r="L295" s="178"/>
      <c r="M295" s="171">
        <f t="shared" si="4"/>
        <v>0</v>
      </c>
    </row>
    <row r="296" spans="1:13" s="52" customFormat="1" x14ac:dyDescent="0.3">
      <c r="A296" s="29" t="str">
        <f>IF(K296&gt;0,COUNT($A$7:A295)+COUNT(DWV!$A$8:$A$300)+COUNT('Large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" s="293"/>
      <c r="C296" s="3" t="s">
        <v>2542</v>
      </c>
      <c r="D296" s="36">
        <v>28871490</v>
      </c>
      <c r="E296" s="5" t="s">
        <v>5485</v>
      </c>
      <c r="F296" s="381">
        <f>IFERROR(INDEX([1]Master!$1:$1048576,MATCH(C296,[1]Master!$B:$B,0),MATCH($H$5,[1]Master!$1:$1,0)),"")</f>
        <v>1</v>
      </c>
      <c r="G296" s="381">
        <f>IFERROR(INDEX([1]Master!$1:$1048576,MATCH(C296,[1]Master!$B:$B,0),MATCH($H$4,[1]Master!$1:$1,0)),"")</f>
        <v>2</v>
      </c>
      <c r="H296" s="6" t="s">
        <v>6153</v>
      </c>
      <c r="I296" s="367">
        <f>IFERROR(INDEX([1]Master!$1:$1048576,MATCH(C296,[1]Master!$B:$B,0),MATCH($G$6,[1]Master!$1:$1,0)),"")</f>
        <v>5290.5436666666665</v>
      </c>
      <c r="J296" s="230">
        <f>ROUND(I296*Order_Quote!$L$4,4)</f>
        <v>0</v>
      </c>
      <c r="K296" s="228"/>
      <c r="L296" s="178"/>
      <c r="M296" s="171">
        <f t="shared" si="4"/>
        <v>0</v>
      </c>
    </row>
    <row r="297" spans="1:13" s="52" customFormat="1" x14ac:dyDescent="0.3">
      <c r="A297" s="29" t="str">
        <f>IF(K297&gt;0,COUNT($A$7:A296)+COUNT(DWV!$A$8:$A$300)+COUNT('Large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" s="293"/>
      <c r="C297" s="3" t="s">
        <v>2543</v>
      </c>
      <c r="D297" s="36">
        <v>28871503</v>
      </c>
      <c r="E297" s="5" t="s">
        <v>5486</v>
      </c>
      <c r="F297" s="381">
        <f>IFERROR(INDEX([1]Master!$1:$1048576,MATCH(C297,[1]Master!$B:$B,0),MATCH($H$5,[1]Master!$1:$1,0)),"")</f>
        <v>1</v>
      </c>
      <c r="G297" s="381">
        <f>IFERROR(INDEX([1]Master!$1:$1048576,MATCH(C297,[1]Master!$B:$B,0),MATCH($H$4,[1]Master!$1:$1,0)),"")</f>
        <v>2</v>
      </c>
      <c r="H297" s="6" t="s">
        <v>6153</v>
      </c>
      <c r="I297" s="367">
        <f>IFERROR(INDEX([1]Master!$1:$1048576,MATCH(C297,[1]Master!$B:$B,0),MATCH($G$6,[1]Master!$1:$1,0)),"")</f>
        <v>5351.4028888888897</v>
      </c>
      <c r="J297" s="230">
        <f>ROUND(I297*Order_Quote!$L$4,4)</f>
        <v>0</v>
      </c>
      <c r="K297" s="228"/>
      <c r="L297" s="178"/>
      <c r="M297" s="171">
        <f t="shared" si="4"/>
        <v>0</v>
      </c>
    </row>
    <row r="298" spans="1:13" s="52" customFormat="1" x14ac:dyDescent="0.3">
      <c r="A298" s="29" t="str">
        <f>IF(K298&gt;0,COUNT($A$7:A297)+COUNT(DWV!$A$8:$A$300)+COUNT('Large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" s="293"/>
      <c r="C298" s="3" t="s">
        <v>2544</v>
      </c>
      <c r="D298" s="36">
        <v>28871511</v>
      </c>
      <c r="E298" s="5" t="s">
        <v>5487</v>
      </c>
      <c r="F298" s="381">
        <f>IFERROR(INDEX([1]Master!$1:$1048576,MATCH(C298,[1]Master!$B:$B,0),MATCH($H$5,[1]Master!$1:$1,0)),"")</f>
        <v>1</v>
      </c>
      <c r="G298" s="381">
        <f>IFERROR(INDEX([1]Master!$1:$1048576,MATCH(C298,[1]Master!$B:$B,0),MATCH($H$4,[1]Master!$1:$1,0)),"")</f>
        <v>2</v>
      </c>
      <c r="H298" s="6" t="s">
        <v>6153</v>
      </c>
      <c r="I298" s="367">
        <f>IFERROR(INDEX([1]Master!$1:$1048576,MATCH(C298,[1]Master!$B:$B,0),MATCH($G$6,[1]Master!$1:$1,0)),"")</f>
        <v>5378.8662222222219</v>
      </c>
      <c r="J298" s="230">
        <f>ROUND(I298*Order_Quote!$L$4,4)</f>
        <v>0</v>
      </c>
      <c r="K298" s="228"/>
      <c r="L298" s="178"/>
      <c r="M298" s="171">
        <f t="shared" si="4"/>
        <v>0</v>
      </c>
    </row>
    <row r="299" spans="1:13" s="52" customFormat="1" x14ac:dyDescent="0.3">
      <c r="A299" s="29" t="str">
        <f>IF(K299&gt;0,COUNT($A$7:A298)+COUNT(DWV!$A$8:$A$300)+COUNT('Large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" s="293"/>
      <c r="C299" s="3" t="s">
        <v>2545</v>
      </c>
      <c r="D299" s="36">
        <v>28871520</v>
      </c>
      <c r="E299" s="5" t="s">
        <v>5488</v>
      </c>
      <c r="F299" s="381">
        <f>IFERROR(INDEX([1]Master!$1:$1048576,MATCH(C299,[1]Master!$B:$B,0),MATCH($H$5,[1]Master!$1:$1,0)),"")</f>
        <v>1</v>
      </c>
      <c r="G299" s="381">
        <f>IFERROR(INDEX([1]Master!$1:$1048576,MATCH(C299,[1]Master!$B:$B,0),MATCH($H$4,[1]Master!$1:$1,0)),"")</f>
        <v>2</v>
      </c>
      <c r="H299" s="6" t="s">
        <v>6153</v>
      </c>
      <c r="I299" s="367">
        <f>IFERROR(INDEX([1]Master!$1:$1048576,MATCH(C299,[1]Master!$B:$B,0),MATCH($G$6,[1]Master!$1:$1,0)),"")</f>
        <v>5546.0240000000003</v>
      </c>
      <c r="J299" s="230">
        <f>ROUND(I299*Order_Quote!$L$4,4)</f>
        <v>0</v>
      </c>
      <c r="K299" s="228"/>
      <c r="L299" s="178"/>
      <c r="M299" s="171">
        <f t="shared" si="4"/>
        <v>0</v>
      </c>
    </row>
    <row r="300" spans="1:13" s="52" customFormat="1" x14ac:dyDescent="0.3">
      <c r="A300" s="29" t="str">
        <f>IF(K300&gt;0,COUNT($A$7:A299)+COUNT(DWV!$A$8:$A$300)+COUNT('Large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" s="293"/>
      <c r="C300" s="3" t="s">
        <v>2546</v>
      </c>
      <c r="D300" s="36">
        <v>28871538</v>
      </c>
      <c r="E300" s="5" t="s">
        <v>5489</v>
      </c>
      <c r="F300" s="381">
        <f>IFERROR(INDEX([1]Master!$1:$1048576,MATCH(C300,[1]Master!$B:$B,0),MATCH($H$5,[1]Master!$1:$1,0)),"")</f>
        <v>1</v>
      </c>
      <c r="G300" s="381">
        <f>IFERROR(INDEX([1]Master!$1:$1048576,MATCH(C300,[1]Master!$B:$B,0),MATCH($H$4,[1]Master!$1:$1,0)),"")</f>
        <v>2</v>
      </c>
      <c r="H300" s="6" t="s">
        <v>6153</v>
      </c>
      <c r="I300" s="367">
        <f>IFERROR(INDEX([1]Master!$1:$1048576,MATCH(C300,[1]Master!$B:$B,0),MATCH($G$6,[1]Master!$1:$1,0)),"")</f>
        <v>5684.1253333333334</v>
      </c>
      <c r="J300" s="230">
        <f>ROUND(I300*Order_Quote!$L$4,4)</f>
        <v>0</v>
      </c>
      <c r="K300" s="228"/>
      <c r="L300" s="178"/>
      <c r="M300" s="171">
        <f t="shared" si="4"/>
        <v>0</v>
      </c>
    </row>
    <row r="301" spans="1:13" s="52" customFormat="1" x14ac:dyDescent="0.3">
      <c r="A301" s="29" t="str">
        <f>IF(K301&gt;0,COUNT($A$7:A300)+COUNT(DWV!$A$8:$A$300)+COUNT('Large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" s="293"/>
      <c r="C301" s="3" t="s">
        <v>2547</v>
      </c>
      <c r="D301" s="36">
        <v>28871546</v>
      </c>
      <c r="E301" s="5" t="s">
        <v>5490</v>
      </c>
      <c r="F301" s="381">
        <f>IFERROR(INDEX([1]Master!$1:$1048576,MATCH(C301,[1]Master!$B:$B,0),MATCH($H$5,[1]Master!$1:$1,0)),"")</f>
        <v>1</v>
      </c>
      <c r="G301" s="381">
        <f>IFERROR(INDEX([1]Master!$1:$1048576,MATCH(C301,[1]Master!$B:$B,0),MATCH($H$4,[1]Master!$1:$1,0)),"")</f>
        <v>2</v>
      </c>
      <c r="H301" s="6" t="s">
        <v>6153</v>
      </c>
      <c r="I301" s="367">
        <f>IFERROR(INDEX([1]Master!$1:$1048576,MATCH(C301,[1]Master!$B:$B,0),MATCH($G$6,[1]Master!$1:$1,0)),"")</f>
        <v>5989.3249999999998</v>
      </c>
      <c r="J301" s="230">
        <f>ROUND(I301*Order_Quote!$L$4,4)</f>
        <v>0</v>
      </c>
      <c r="K301" s="228"/>
      <c r="L301" s="178"/>
      <c r="M301" s="171">
        <f t="shared" si="4"/>
        <v>0</v>
      </c>
    </row>
    <row r="302" spans="1:13" s="52" customFormat="1" x14ac:dyDescent="0.3">
      <c r="A302" s="29" t="str">
        <f>IF(K302&gt;0,COUNT($A$7:A301)+COUNT(DWV!$A$8:$A$300)+COUNT('Large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" s="293"/>
      <c r="C302" s="3" t="s">
        <v>2548</v>
      </c>
      <c r="D302" s="36">
        <v>28871554</v>
      </c>
      <c r="E302" s="5" t="s">
        <v>5491</v>
      </c>
      <c r="F302" s="381">
        <f>IFERROR(INDEX([1]Master!$1:$1048576,MATCH(C302,[1]Master!$B:$B,0),MATCH($H$5,[1]Master!$1:$1,0)),"")</f>
        <v>1</v>
      </c>
      <c r="G302" s="381" t="str">
        <f>IFERROR(INDEX([1]Master!$1:$1048576,MATCH(C302,[1]Master!$B:$B,0),MATCH($H$4,[1]Master!$1:$1,0)),"")</f>
        <v>-</v>
      </c>
      <c r="H302" s="6" t="s">
        <v>6153</v>
      </c>
      <c r="I302" s="367">
        <f>IFERROR(INDEX([1]Master!$1:$1048576,MATCH(C302,[1]Master!$B:$B,0),MATCH($G$6,[1]Master!$1:$1,0)),"")</f>
        <v>6496.5050000000001</v>
      </c>
      <c r="J302" s="230">
        <f>ROUND(I302*Order_Quote!$L$4,4)</f>
        <v>0</v>
      </c>
      <c r="K302" s="228"/>
      <c r="L302" s="178"/>
      <c r="M302" s="171">
        <f t="shared" si="4"/>
        <v>0</v>
      </c>
    </row>
    <row r="303" spans="1:13" s="52" customFormat="1" x14ac:dyDescent="0.3">
      <c r="A303" s="29" t="str">
        <f>IF(K303&gt;0,COUNT($A$7:A302)+COUNT(DWV!$A$8:$A$300)+COUNT('Large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" s="293"/>
      <c r="C303" s="3" t="s">
        <v>2549</v>
      </c>
      <c r="D303" s="36">
        <v>28871562</v>
      </c>
      <c r="E303" s="5" t="s">
        <v>5492</v>
      </c>
      <c r="F303" s="381">
        <f>IFERROR(INDEX([1]Master!$1:$1048576,MATCH(C303,[1]Master!$B:$B,0),MATCH($H$5,[1]Master!$1:$1,0)),"")</f>
        <v>1</v>
      </c>
      <c r="G303" s="381">
        <f>IFERROR(INDEX([1]Master!$1:$1048576,MATCH(C303,[1]Master!$B:$B,0),MATCH($H$4,[1]Master!$1:$1,0)),"")</f>
        <v>2</v>
      </c>
      <c r="H303" s="6" t="s">
        <v>6153</v>
      </c>
      <c r="I303" s="367">
        <f>IFERROR(INDEX([1]Master!$1:$1048576,MATCH(C303,[1]Master!$B:$B,0),MATCH($G$6,[1]Master!$1:$1,0)),"")</f>
        <v>5094.8050000000003</v>
      </c>
      <c r="J303" s="230">
        <f>ROUND(I303*Order_Quote!$L$4,4)</f>
        <v>0</v>
      </c>
      <c r="K303" s="228"/>
      <c r="L303" s="178"/>
      <c r="M303" s="171">
        <f t="shared" si="4"/>
        <v>0</v>
      </c>
    </row>
    <row r="304" spans="1:13" s="52" customFormat="1" x14ac:dyDescent="0.3">
      <c r="A304" s="29" t="str">
        <f>IF(K304&gt;0,COUNT($A$7:A303)+COUNT(DWV!$A$8:$A$300)+COUNT('Large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" s="293"/>
      <c r="C304" s="3" t="s">
        <v>2550</v>
      </c>
      <c r="D304" s="36">
        <v>28871570</v>
      </c>
      <c r="E304" s="5" t="s">
        <v>5493</v>
      </c>
      <c r="F304" s="381">
        <f>IFERROR(INDEX([1]Master!$1:$1048576,MATCH(C304,[1]Master!$B:$B,0),MATCH($H$5,[1]Master!$1:$1,0)),"")</f>
        <v>1</v>
      </c>
      <c r="G304" s="381">
        <f>IFERROR(INDEX([1]Master!$1:$1048576,MATCH(C304,[1]Master!$B:$B,0),MATCH($H$4,[1]Master!$1:$1,0)),"")</f>
        <v>2</v>
      </c>
      <c r="H304" s="6" t="s">
        <v>6153</v>
      </c>
      <c r="I304" s="367">
        <f>IFERROR(INDEX([1]Master!$1:$1048576,MATCH(C304,[1]Master!$B:$B,0),MATCH($G$6,[1]Master!$1:$1,0)),"")</f>
        <v>5117.8227281045765</v>
      </c>
      <c r="J304" s="230">
        <f>ROUND(I304*Order_Quote!$L$4,4)</f>
        <v>0</v>
      </c>
      <c r="K304" s="228"/>
      <c r="L304" s="178"/>
      <c r="M304" s="171">
        <f t="shared" si="4"/>
        <v>0</v>
      </c>
    </row>
    <row r="305" spans="1:13" s="52" customFormat="1" x14ac:dyDescent="0.3">
      <c r="A305" s="29" t="str">
        <f>IF(K305&gt;0,COUNT($A$7:A304)+COUNT(DWV!$A$8:$A$300)+COUNT('Large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" s="293"/>
      <c r="C305" s="3" t="s">
        <v>2551</v>
      </c>
      <c r="D305" s="36">
        <v>28871589</v>
      </c>
      <c r="E305" s="5" t="s">
        <v>5494</v>
      </c>
      <c r="F305" s="381">
        <f>IFERROR(INDEX([1]Master!$1:$1048576,MATCH(C305,[1]Master!$B:$B,0),MATCH($H$5,[1]Master!$1:$1,0)),"")</f>
        <v>1</v>
      </c>
      <c r="G305" s="381">
        <f>IFERROR(INDEX([1]Master!$1:$1048576,MATCH(C305,[1]Master!$B:$B,0),MATCH($H$4,[1]Master!$1:$1,0)),"")</f>
        <v>2</v>
      </c>
      <c r="H305" s="6" t="s">
        <v>6153</v>
      </c>
      <c r="I305" s="367">
        <f>IFERROR(INDEX([1]Master!$1:$1048576,MATCH(C305,[1]Master!$B:$B,0),MATCH($G$6,[1]Master!$1:$1,0)),"")</f>
        <v>5172.6582000000008</v>
      </c>
      <c r="J305" s="230">
        <f>ROUND(I305*Order_Quote!$L$4,4)</f>
        <v>0</v>
      </c>
      <c r="K305" s="228"/>
      <c r="L305" s="178"/>
      <c r="M305" s="171">
        <f t="shared" si="4"/>
        <v>0</v>
      </c>
    </row>
    <row r="306" spans="1:13" s="52" customFormat="1" x14ac:dyDescent="0.3">
      <c r="A306" s="29" t="str">
        <f>IF(K306&gt;0,COUNT($A$7:A305)+COUNT(DWV!$A$8:$A$300)+COUNT('Large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" s="293"/>
      <c r="C306" s="3" t="s">
        <v>2552</v>
      </c>
      <c r="D306" s="36">
        <v>28871597</v>
      </c>
      <c r="E306" s="5" t="s">
        <v>5495</v>
      </c>
      <c r="F306" s="381">
        <f>IFERROR(INDEX([1]Master!$1:$1048576,MATCH(C306,[1]Master!$B:$B,0),MATCH($H$5,[1]Master!$1:$1,0)),"")</f>
        <v>1</v>
      </c>
      <c r="G306" s="381">
        <f>IFERROR(INDEX([1]Master!$1:$1048576,MATCH(C306,[1]Master!$B:$B,0),MATCH($H$4,[1]Master!$1:$1,0)),"")</f>
        <v>2</v>
      </c>
      <c r="H306" s="6" t="s">
        <v>6153</v>
      </c>
      <c r="I306" s="367">
        <f>IFERROR(INDEX([1]Master!$1:$1048576,MATCH(C306,[1]Master!$B:$B,0),MATCH($G$6,[1]Master!$1:$1,0)),"")</f>
        <v>5231.63925751634</v>
      </c>
      <c r="J306" s="230">
        <f>ROUND(I306*Order_Quote!$L$4,4)</f>
        <v>0</v>
      </c>
      <c r="K306" s="228"/>
      <c r="L306" s="178"/>
      <c r="M306" s="171">
        <f t="shared" si="4"/>
        <v>0</v>
      </c>
    </row>
    <row r="307" spans="1:13" s="52" customFormat="1" x14ac:dyDescent="0.3">
      <c r="A307" s="29" t="str">
        <f>IF(K307&gt;0,COUNT($A$7:A306)+COUNT(DWV!$A$8:$A$300)+COUNT('Large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" s="293"/>
      <c r="C307" s="3" t="s">
        <v>2553</v>
      </c>
      <c r="D307" s="36">
        <v>28871600</v>
      </c>
      <c r="E307" s="5" t="s">
        <v>5496</v>
      </c>
      <c r="F307" s="381">
        <f>IFERROR(INDEX([1]Master!$1:$1048576,MATCH(C307,[1]Master!$B:$B,0),MATCH($H$5,[1]Master!$1:$1,0)),"")</f>
        <v>1</v>
      </c>
      <c r="G307" s="381">
        <f>IFERROR(INDEX([1]Master!$1:$1048576,MATCH(C307,[1]Master!$B:$B,0),MATCH($H$4,[1]Master!$1:$1,0)),"")</f>
        <v>1</v>
      </c>
      <c r="H307" s="6" t="s">
        <v>6153</v>
      </c>
      <c r="I307" s="367">
        <f>IFERROR(INDEX([1]Master!$1:$1048576,MATCH(C307,[1]Master!$B:$B,0),MATCH($G$6,[1]Master!$1:$1,0)),"")</f>
        <v>5499.9050418300658</v>
      </c>
      <c r="J307" s="230">
        <f>ROUND(I307*Order_Quote!$L$4,4)</f>
        <v>0</v>
      </c>
      <c r="K307" s="228"/>
      <c r="L307" s="178"/>
      <c r="M307" s="171">
        <f t="shared" si="4"/>
        <v>0</v>
      </c>
    </row>
    <row r="308" spans="1:13" s="52" customFormat="1" x14ac:dyDescent="0.3">
      <c r="A308" s="29" t="str">
        <f>IF(K308&gt;0,COUNT($A$7:A307)+COUNT(DWV!$A$8:$A$300)+COUNT('Large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" s="293"/>
      <c r="C308" s="3" t="s">
        <v>2554</v>
      </c>
      <c r="D308" s="36">
        <v>28871619</v>
      </c>
      <c r="E308" s="5" t="s">
        <v>5497</v>
      </c>
      <c r="F308" s="381">
        <f>IFERROR(INDEX([1]Master!$1:$1048576,MATCH(C308,[1]Master!$B:$B,0),MATCH($H$5,[1]Master!$1:$1,0)),"")</f>
        <v>1</v>
      </c>
      <c r="G308" s="381">
        <f>IFERROR(INDEX([1]Master!$1:$1048576,MATCH(C308,[1]Master!$B:$B,0),MATCH($H$4,[1]Master!$1:$1,0)),"")</f>
        <v>1</v>
      </c>
      <c r="H308" s="6" t="s">
        <v>6153</v>
      </c>
      <c r="I308" s="367">
        <f>IFERROR(INDEX([1]Master!$1:$1048576,MATCH(C308,[1]Master!$B:$B,0),MATCH($G$6,[1]Master!$1:$1,0)),"")</f>
        <v>5529.6275437908507</v>
      </c>
      <c r="J308" s="230">
        <f>ROUND(I308*Order_Quote!$L$4,4)</f>
        <v>0</v>
      </c>
      <c r="K308" s="228"/>
      <c r="L308" s="178"/>
      <c r="M308" s="171">
        <f t="shared" si="4"/>
        <v>0</v>
      </c>
    </row>
    <row r="309" spans="1:13" s="52" customFormat="1" x14ac:dyDescent="0.3">
      <c r="A309" s="29" t="str">
        <f>IF(K309&gt;0,COUNT($A$7:A308)+COUNT(DWV!$A$8:$A$300)+COUNT('Large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9" s="293"/>
      <c r="C309" s="3" t="s">
        <v>2555</v>
      </c>
      <c r="D309" s="36">
        <v>28871627</v>
      </c>
      <c r="E309" s="5" t="s">
        <v>5498</v>
      </c>
      <c r="F309" s="381">
        <f>IFERROR(INDEX([1]Master!$1:$1048576,MATCH(C309,[1]Master!$B:$B,0),MATCH($H$5,[1]Master!$1:$1,0)),"")</f>
        <v>1</v>
      </c>
      <c r="G309" s="381">
        <f>IFERROR(INDEX([1]Master!$1:$1048576,MATCH(C309,[1]Master!$B:$B,0),MATCH($H$4,[1]Master!$1:$1,0)),"")</f>
        <v>1</v>
      </c>
      <c r="H309" s="6" t="s">
        <v>6153</v>
      </c>
      <c r="I309" s="367">
        <f>IFERROR(INDEX([1]Master!$1:$1048576,MATCH(C309,[1]Master!$B:$B,0),MATCH($G$6,[1]Master!$1:$1,0)),"")</f>
        <v>5757.4850928104579</v>
      </c>
      <c r="J309" s="230">
        <f>ROUND(I309*Order_Quote!$L$4,4)</f>
        <v>0</v>
      </c>
      <c r="K309" s="228"/>
      <c r="L309" s="178"/>
      <c r="M309" s="171">
        <f t="shared" si="4"/>
        <v>0</v>
      </c>
    </row>
    <row r="310" spans="1:13" s="52" customFormat="1" x14ac:dyDescent="0.3">
      <c r="A310" s="29" t="str">
        <f>IF(K310&gt;0,COUNT($A$7:A309)+COUNT(DWV!$A$8:$A$300)+COUNT('Large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0" s="293"/>
      <c r="C310" s="3" t="s">
        <v>2556</v>
      </c>
      <c r="D310" s="36">
        <v>28871635</v>
      </c>
      <c r="E310" s="5" t="s">
        <v>5499</v>
      </c>
      <c r="F310" s="381">
        <f>IFERROR(INDEX([1]Master!$1:$1048576,MATCH(C310,[1]Master!$B:$B,0),MATCH($H$5,[1]Master!$1:$1,0)),"")</f>
        <v>1</v>
      </c>
      <c r="G310" s="381">
        <f>IFERROR(INDEX([1]Master!$1:$1048576,MATCH(C310,[1]Master!$B:$B,0),MATCH($H$4,[1]Master!$1:$1,0)),"")</f>
        <v>1</v>
      </c>
      <c r="H310" s="6" t="s">
        <v>6153</v>
      </c>
      <c r="I310" s="367">
        <f>IFERROR(INDEX([1]Master!$1:$1048576,MATCH(C310,[1]Master!$B:$B,0),MATCH($G$6,[1]Master!$1:$1,0)),"")</f>
        <v>6635.1220313725498</v>
      </c>
      <c r="J310" s="230">
        <f>ROUND(I310*Order_Quote!$L$4,4)</f>
        <v>0</v>
      </c>
      <c r="K310" s="228"/>
      <c r="L310" s="178"/>
      <c r="M310" s="171">
        <f t="shared" si="4"/>
        <v>0</v>
      </c>
    </row>
    <row r="311" spans="1:13" s="52" customFormat="1" x14ac:dyDescent="0.3">
      <c r="A311" s="29" t="str">
        <f>IF(K311&gt;0,COUNT($A$7:A310)+COUNT(DWV!$A$8:$A$300)+COUNT('Large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1" s="293"/>
      <c r="C311" s="3" t="s">
        <v>2557</v>
      </c>
      <c r="D311" s="36">
        <v>28871643</v>
      </c>
      <c r="E311" s="5" t="s">
        <v>5500</v>
      </c>
      <c r="F311" s="381">
        <f>IFERROR(INDEX([1]Master!$1:$1048576,MATCH(C311,[1]Master!$B:$B,0),MATCH($H$5,[1]Master!$1:$1,0)),"")</f>
        <v>1</v>
      </c>
      <c r="G311" s="381" t="str">
        <f>IFERROR(INDEX([1]Master!$1:$1048576,MATCH(C311,[1]Master!$B:$B,0),MATCH($H$4,[1]Master!$1:$1,0)),"")</f>
        <v>-</v>
      </c>
      <c r="H311" s="6" t="s">
        <v>6153</v>
      </c>
      <c r="I311" s="367">
        <f>IFERROR(INDEX([1]Master!$1:$1048576,MATCH(C311,[1]Master!$B:$B,0),MATCH($G$6,[1]Master!$1:$1,0)),"")</f>
        <v>7187.712132026144</v>
      </c>
      <c r="J311" s="230">
        <f>ROUND(I311*Order_Quote!$L$4,4)</f>
        <v>0</v>
      </c>
      <c r="K311" s="228"/>
      <c r="L311" s="178"/>
      <c r="M311" s="171">
        <f t="shared" si="4"/>
        <v>0</v>
      </c>
    </row>
    <row r="312" spans="1:13" s="52" customFormat="1" x14ac:dyDescent="0.3">
      <c r="A312" s="29" t="str">
        <f>IF(K312&gt;0,COUNT($A$7:A311)+COUNT(DWV!$A$8:$A$300)+COUNT('Large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2" s="293"/>
      <c r="C312" s="3" t="s">
        <v>2558</v>
      </c>
      <c r="D312" s="36">
        <v>28871651</v>
      </c>
      <c r="E312" s="5" t="s">
        <v>5501</v>
      </c>
      <c r="F312" s="381">
        <f>IFERROR(INDEX([1]Master!$1:$1048576,MATCH(C312,[1]Master!$B:$B,0),MATCH($H$5,[1]Master!$1:$1,0)),"")</f>
        <v>1</v>
      </c>
      <c r="G312" s="381">
        <f>IFERROR(INDEX([1]Master!$1:$1048576,MATCH(C312,[1]Master!$B:$B,0),MATCH($H$4,[1]Master!$1:$1,0)),"")</f>
        <v>1</v>
      </c>
      <c r="H312" s="6" t="s">
        <v>6153</v>
      </c>
      <c r="I312" s="367">
        <f>IFERROR(INDEX([1]Master!$1:$1048576,MATCH(C312,[1]Master!$B:$B,0),MATCH($G$6,[1]Master!$1:$1,0)),"")</f>
        <v>6521.3504000000003</v>
      </c>
      <c r="J312" s="230">
        <f>ROUND(I312*Order_Quote!$L$4,4)</f>
        <v>0</v>
      </c>
      <c r="K312" s="228"/>
      <c r="L312" s="178"/>
      <c r="M312" s="171">
        <f t="shared" si="4"/>
        <v>0</v>
      </c>
    </row>
    <row r="313" spans="1:13" s="52" customFormat="1" x14ac:dyDescent="0.3">
      <c r="A313" s="29" t="str">
        <f>IF(K313&gt;0,COUNT($A$7:A312)+COUNT(DWV!$A$8:$A$300)+COUNT('Large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3" s="293"/>
      <c r="C313" s="3" t="s">
        <v>2559</v>
      </c>
      <c r="D313" s="36">
        <v>28871660</v>
      </c>
      <c r="E313" s="5" t="s">
        <v>5502</v>
      </c>
      <c r="F313" s="381">
        <f>IFERROR(INDEX([1]Master!$1:$1048576,MATCH(C313,[1]Master!$B:$B,0),MATCH($H$5,[1]Master!$1:$1,0)),"")</f>
        <v>1</v>
      </c>
      <c r="G313" s="381">
        <f>IFERROR(INDEX([1]Master!$1:$1048576,MATCH(C313,[1]Master!$B:$B,0),MATCH($H$4,[1]Master!$1:$1,0)),"")</f>
        <v>1</v>
      </c>
      <c r="H313" s="6" t="s">
        <v>6153</v>
      </c>
      <c r="I313" s="367">
        <f>IFERROR(INDEX([1]Master!$1:$1048576,MATCH(C313,[1]Master!$B:$B,0),MATCH($G$6,[1]Master!$1:$1,0)),"")</f>
        <v>6550.8035137254901</v>
      </c>
      <c r="J313" s="230">
        <f>ROUND(I313*Order_Quote!$L$4,4)</f>
        <v>0</v>
      </c>
      <c r="K313" s="228"/>
      <c r="L313" s="178"/>
      <c r="M313" s="171">
        <f t="shared" si="4"/>
        <v>0</v>
      </c>
    </row>
    <row r="314" spans="1:13" s="52" customFormat="1" x14ac:dyDescent="0.3">
      <c r="A314" s="29" t="str">
        <f>IF(K314&gt;0,COUNT($A$7:A313)+COUNT(DWV!$A$8:$A$300)+COUNT('Large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4" s="293"/>
      <c r="C314" s="3" t="s">
        <v>2560</v>
      </c>
      <c r="D314" s="36">
        <v>28871678</v>
      </c>
      <c r="E314" s="5" t="s">
        <v>5503</v>
      </c>
      <c r="F314" s="381">
        <f>IFERROR(INDEX([1]Master!$1:$1048576,MATCH(C314,[1]Master!$B:$B,0),MATCH($H$5,[1]Master!$1:$1,0)),"")</f>
        <v>1</v>
      </c>
      <c r="G314" s="381">
        <f>IFERROR(INDEX([1]Master!$1:$1048576,MATCH(C314,[1]Master!$B:$B,0),MATCH($H$4,[1]Master!$1:$1,0)),"")</f>
        <v>1</v>
      </c>
      <c r="H314" s="6" t="s">
        <v>6153</v>
      </c>
      <c r="I314" s="367">
        <f>IFERROR(INDEX([1]Master!$1:$1048576,MATCH(C314,[1]Master!$B:$B,0),MATCH($G$6,[1]Master!$1:$1,0)),"")</f>
        <v>8385.038075816994</v>
      </c>
      <c r="J314" s="230">
        <f>ROUND(I314*Order_Quote!$L$4,4)</f>
        <v>0</v>
      </c>
      <c r="K314" s="228"/>
      <c r="L314" s="178"/>
      <c r="M314" s="171">
        <f t="shared" si="4"/>
        <v>0</v>
      </c>
    </row>
    <row r="315" spans="1:13" s="52" customFormat="1" x14ac:dyDescent="0.3">
      <c r="A315" s="29" t="str">
        <f>IF(K315&gt;0,COUNT($A$7:A314)+COUNT(DWV!$A$8:$A$300)+COUNT('Large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5" s="293"/>
      <c r="C315" s="3" t="s">
        <v>2561</v>
      </c>
      <c r="D315" s="36">
        <v>28871686</v>
      </c>
      <c r="E315" s="5" t="s">
        <v>5504</v>
      </c>
      <c r="F315" s="381">
        <f>IFERROR(INDEX([1]Master!$1:$1048576,MATCH(C315,[1]Master!$B:$B,0),MATCH($H$5,[1]Master!$1:$1,0)),"")</f>
        <v>1</v>
      </c>
      <c r="G315" s="381">
        <f>IFERROR(INDEX([1]Master!$1:$1048576,MATCH(C315,[1]Master!$B:$B,0),MATCH($H$4,[1]Master!$1:$1,0)),"")</f>
        <v>1</v>
      </c>
      <c r="H315" s="6" t="s">
        <v>6153</v>
      </c>
      <c r="I315" s="367">
        <f>IFERROR(INDEX([1]Master!$1:$1048576,MATCH(C315,[1]Master!$B:$B,0),MATCH($G$6,[1]Master!$1:$1,0)),"")</f>
        <v>10732.876274509805</v>
      </c>
      <c r="J315" s="230">
        <f>ROUND(I315*Order_Quote!$L$4,4)</f>
        <v>0</v>
      </c>
      <c r="K315" s="228"/>
      <c r="L315" s="178"/>
      <c r="M315" s="171">
        <f t="shared" si="4"/>
        <v>0</v>
      </c>
    </row>
    <row r="316" spans="1:13" s="52" customFormat="1" x14ac:dyDescent="0.3">
      <c r="A316" s="29" t="str">
        <f>IF(K316&gt;0,COUNT($A$7:A315)+COUNT(DWV!$A$8:$A$300)+COUNT('Large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6" s="293"/>
      <c r="C316" s="3" t="s">
        <v>2562</v>
      </c>
      <c r="D316" s="36">
        <v>28871694</v>
      </c>
      <c r="E316" s="5" t="s">
        <v>5505</v>
      </c>
      <c r="F316" s="381">
        <f>IFERROR(INDEX([1]Master!$1:$1048576,MATCH(C316,[1]Master!$B:$B,0),MATCH($H$5,[1]Master!$1:$1,0)),"")</f>
        <v>1</v>
      </c>
      <c r="G316" s="381">
        <f>IFERROR(INDEX([1]Master!$1:$1048576,MATCH(C316,[1]Master!$B:$B,0),MATCH($H$4,[1]Master!$1:$1,0)),"")</f>
        <v>1</v>
      </c>
      <c r="H316" s="6" t="s">
        <v>6153</v>
      </c>
      <c r="I316" s="367">
        <f>IFERROR(INDEX([1]Master!$1:$1048576,MATCH(C316,[1]Master!$B:$B,0),MATCH($G$6,[1]Master!$1:$1,0)),"")</f>
        <v>13738.051699346406</v>
      </c>
      <c r="J316" s="230">
        <f>ROUND(I316*Order_Quote!$L$4,4)</f>
        <v>0</v>
      </c>
      <c r="K316" s="228"/>
      <c r="L316" s="178"/>
      <c r="M316" s="171">
        <f t="shared" si="4"/>
        <v>0</v>
      </c>
    </row>
    <row r="317" spans="1:13" s="52" customFormat="1" x14ac:dyDescent="0.3">
      <c r="A317" s="29" t="str">
        <f>IF(K317&gt;0,COUNT($A$7:A316)+COUNT(DWV!$A$8:$A$300)+COUNT('Large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7" s="293"/>
      <c r="C317" s="3" t="s">
        <v>2563</v>
      </c>
      <c r="D317" s="36">
        <v>28871708</v>
      </c>
      <c r="E317" s="5" t="s">
        <v>5506</v>
      </c>
      <c r="F317" s="381">
        <f>IFERROR(INDEX([1]Master!$1:$1048576,MATCH(C317,[1]Master!$B:$B,0),MATCH($H$5,[1]Master!$1:$1,0)),"")</f>
        <v>1</v>
      </c>
      <c r="G317" s="381">
        <f>IFERROR(INDEX([1]Master!$1:$1048576,MATCH(C317,[1]Master!$B:$B,0),MATCH($H$4,[1]Master!$1:$1,0)),"")</f>
        <v>1</v>
      </c>
      <c r="H317" s="6" t="s">
        <v>6153</v>
      </c>
      <c r="I317" s="367">
        <f>IFERROR(INDEX([1]Master!$1:$1048576,MATCH(C317,[1]Master!$B:$B,0),MATCH($G$6,[1]Master!$1:$1,0)),"")</f>
        <v>17584.721141176477</v>
      </c>
      <c r="J317" s="230">
        <f>ROUND(I317*Order_Quote!$L$4,4)</f>
        <v>0</v>
      </c>
      <c r="K317" s="228"/>
      <c r="L317" s="178"/>
      <c r="M317" s="171">
        <f t="shared" si="4"/>
        <v>0</v>
      </c>
    </row>
    <row r="318" spans="1:13" s="52" customFormat="1" x14ac:dyDescent="0.3">
      <c r="A318" s="29" t="str">
        <f>IF(K318&gt;0,COUNT($A$7:A317)+COUNT(DWV!$A$8:$A$300)+COUNT('Large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8" s="293"/>
      <c r="C318" s="3" t="s">
        <v>2564</v>
      </c>
      <c r="D318" s="36">
        <v>28871716</v>
      </c>
      <c r="E318" s="5" t="s">
        <v>5507</v>
      </c>
      <c r="F318" s="381">
        <f>IFERROR(INDEX([1]Master!$1:$1048576,MATCH(C318,[1]Master!$B:$B,0),MATCH($H$5,[1]Master!$1:$1,0)),"")</f>
        <v>1</v>
      </c>
      <c r="G318" s="381">
        <f>IFERROR(INDEX([1]Master!$1:$1048576,MATCH(C318,[1]Master!$B:$B,0),MATCH($H$4,[1]Master!$1:$1,0)),"")</f>
        <v>1</v>
      </c>
      <c r="H318" s="6" t="s">
        <v>6153</v>
      </c>
      <c r="I318" s="367">
        <f>IFERROR(INDEX([1]Master!$1:$1048576,MATCH(C318,[1]Master!$B:$B,0),MATCH($G$6,[1]Master!$1:$1,0)),"")</f>
        <v>22508.434679738566</v>
      </c>
      <c r="J318" s="230">
        <f>ROUND(I318*Order_Quote!$L$4,4)</f>
        <v>0</v>
      </c>
      <c r="K318" s="228"/>
      <c r="L318" s="178"/>
      <c r="M318" s="171">
        <f t="shared" si="4"/>
        <v>0</v>
      </c>
    </row>
    <row r="319" spans="1:13" s="52" customFormat="1" x14ac:dyDescent="0.3">
      <c r="A319" s="29" t="str">
        <f>IF(K319&gt;0,COUNT($A$7:A318)+COUNT(DWV!$A$8:$A$300)+COUNT('Large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19" s="293"/>
      <c r="C319" s="3" t="s">
        <v>2565</v>
      </c>
      <c r="D319" s="36">
        <v>28871724</v>
      </c>
      <c r="E319" s="5" t="s">
        <v>5508</v>
      </c>
      <c r="F319" s="381">
        <f>IFERROR(INDEX([1]Master!$1:$1048576,MATCH(C319,[1]Master!$B:$B,0),MATCH($H$5,[1]Master!$1:$1,0)),"")</f>
        <v>1</v>
      </c>
      <c r="G319" s="381">
        <f>IFERROR(INDEX([1]Master!$1:$1048576,MATCH(C319,[1]Master!$B:$B,0),MATCH($H$4,[1]Master!$1:$1,0)),"")</f>
        <v>1</v>
      </c>
      <c r="H319" s="6" t="s">
        <v>6153</v>
      </c>
      <c r="I319" s="367">
        <f>IFERROR(INDEX([1]Master!$1:$1048576,MATCH(C319,[1]Master!$B:$B,0),MATCH($G$6,[1]Master!$1:$1,0)),"")</f>
        <v>28810.802376470594</v>
      </c>
      <c r="J319" s="230">
        <f>ROUND(I319*Order_Quote!$L$4,4)</f>
        <v>0</v>
      </c>
      <c r="K319" s="228"/>
      <c r="L319" s="178"/>
      <c r="M319" s="171">
        <f t="shared" si="4"/>
        <v>0</v>
      </c>
    </row>
    <row r="320" spans="1:13" s="52" customFormat="1" x14ac:dyDescent="0.3">
      <c r="A320" s="29" t="str">
        <f>IF(K320&gt;0,COUNT($A$7:A319)+COUNT(DWV!$A$8:$A$300)+COUNT('Large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0" s="293"/>
      <c r="C320" s="3" t="s">
        <v>2566</v>
      </c>
      <c r="D320" s="36">
        <v>28871732</v>
      </c>
      <c r="E320" s="5" t="s">
        <v>5509</v>
      </c>
      <c r="F320" s="381">
        <f>IFERROR(INDEX([1]Master!$1:$1048576,MATCH(C320,[1]Master!$B:$B,0),MATCH($H$5,[1]Master!$1:$1,0)),"")</f>
        <v>1</v>
      </c>
      <c r="G320" s="381">
        <f>IFERROR(INDEX([1]Master!$1:$1048576,MATCH(C320,[1]Master!$B:$B,0),MATCH($H$4,[1]Master!$1:$1,0)),"")</f>
        <v>1</v>
      </c>
      <c r="H320" s="6" t="s">
        <v>6153</v>
      </c>
      <c r="I320" s="367">
        <f>IFERROR(INDEX([1]Master!$1:$1048576,MATCH(C320,[1]Master!$B:$B,0),MATCH($G$6,[1]Master!$1:$1,0)),"")</f>
        <v>36877.812674509805</v>
      </c>
      <c r="J320" s="230">
        <f>ROUND(I320*Order_Quote!$L$4,4)</f>
        <v>0</v>
      </c>
      <c r="K320" s="228"/>
      <c r="L320" s="178"/>
      <c r="M320" s="171">
        <f t="shared" si="4"/>
        <v>0</v>
      </c>
    </row>
    <row r="321" spans="1:13" s="52" customFormat="1" x14ac:dyDescent="0.3">
      <c r="A321" s="29" t="str">
        <f>IF(K321&gt;0,COUNT($A$7:A320)+COUNT(DWV!$A$8:$A$300)+COUNT('Large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1" s="293"/>
      <c r="C321" s="3" t="s">
        <v>2567</v>
      </c>
      <c r="D321" s="36">
        <v>28871740</v>
      </c>
      <c r="E321" s="5" t="s">
        <v>5510</v>
      </c>
      <c r="F321" s="381">
        <f>IFERROR(INDEX([1]Master!$1:$1048576,MATCH(C321,[1]Master!$B:$B,0),MATCH($H$5,[1]Master!$1:$1,0)),"")</f>
        <v>1</v>
      </c>
      <c r="G321" s="381" t="str">
        <f>IFERROR(INDEX([1]Master!$1:$1048576,MATCH(C321,[1]Master!$B:$B,0),MATCH($H$4,[1]Master!$1:$1,0)),"")</f>
        <v>-</v>
      </c>
      <c r="H321" s="6" t="s">
        <v>6153</v>
      </c>
      <c r="I321" s="367">
        <f>IFERROR(INDEX([1]Master!$1:$1048576,MATCH(C321,[1]Master!$B:$B,0),MATCH($G$6,[1]Master!$1:$1,0)),"")</f>
        <v>47203.598427450983</v>
      </c>
      <c r="J321" s="230">
        <f>ROUND(I321*Order_Quote!$L$4,4)</f>
        <v>0</v>
      </c>
      <c r="K321" s="228"/>
      <c r="L321" s="178"/>
      <c r="M321" s="171">
        <f t="shared" si="4"/>
        <v>0</v>
      </c>
    </row>
    <row r="322" spans="1:13" s="52" customFormat="1" x14ac:dyDescent="0.3">
      <c r="A322" s="29" t="str">
        <f>IF(K322&gt;0,COUNT($A$7:A321)+COUNT(DWV!$A$8:$A$300)+COUNT('Large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2" s="293"/>
      <c r="C322" s="3" t="s">
        <v>2568</v>
      </c>
      <c r="D322" s="36">
        <v>28871759</v>
      </c>
      <c r="E322" s="5" t="s">
        <v>5511</v>
      </c>
      <c r="F322" s="381">
        <f>IFERROR(INDEX([1]Master!$1:$1048576,MATCH(C322,[1]Master!$B:$B,0),MATCH($H$5,[1]Master!$1:$1,0)),"")</f>
        <v>1</v>
      </c>
      <c r="G322" s="381">
        <f>IFERROR(INDEX([1]Master!$1:$1048576,MATCH(C322,[1]Master!$B:$B,0),MATCH($H$4,[1]Master!$1:$1,0)),"")</f>
        <v>1</v>
      </c>
      <c r="H322" s="6" t="s">
        <v>6153</v>
      </c>
      <c r="I322" s="367">
        <f>IFERROR(INDEX([1]Master!$1:$1048576,MATCH(C322,[1]Master!$B:$B,0),MATCH($G$6,[1]Master!$1:$1,0)),"")</f>
        <v>8347.338688888889</v>
      </c>
      <c r="J322" s="230">
        <f>ROUND(I322*Order_Quote!$L$4,4)</f>
        <v>0</v>
      </c>
      <c r="K322" s="228"/>
      <c r="L322" s="178"/>
      <c r="M322" s="171">
        <f t="shared" si="4"/>
        <v>0</v>
      </c>
    </row>
    <row r="323" spans="1:13" s="52" customFormat="1" x14ac:dyDescent="0.3">
      <c r="A323" s="29" t="str">
        <f>IF(K323&gt;0,COUNT($A$7:A322)+COUNT(DWV!$A$8:$A$300)+COUNT('Large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3" s="293"/>
      <c r="C323" s="3" t="s">
        <v>2569</v>
      </c>
      <c r="D323" s="36">
        <v>28871767</v>
      </c>
      <c r="E323" s="5" t="s">
        <v>5512</v>
      </c>
      <c r="F323" s="381">
        <f>IFERROR(INDEX([1]Master!$1:$1048576,MATCH(C323,[1]Master!$B:$B,0),MATCH($H$5,[1]Master!$1:$1,0)),"")</f>
        <v>1</v>
      </c>
      <c r="G323" s="381">
        <f>IFERROR(INDEX([1]Master!$1:$1048576,MATCH(C323,[1]Master!$B:$B,0),MATCH($H$4,[1]Master!$1:$1,0)),"")</f>
        <v>1</v>
      </c>
      <c r="H323" s="6" t="s">
        <v>6153</v>
      </c>
      <c r="I323" s="367">
        <f>IFERROR(INDEX([1]Master!$1:$1048576,MATCH(C323,[1]Master!$B:$B,0),MATCH($G$6,[1]Master!$1:$1,0)),"")</f>
        <v>8385.038075816994</v>
      </c>
      <c r="J323" s="230">
        <f>ROUND(I323*Order_Quote!$L$4,4)</f>
        <v>0</v>
      </c>
      <c r="K323" s="228"/>
      <c r="L323" s="178"/>
      <c r="M323" s="171">
        <f t="shared" si="4"/>
        <v>0</v>
      </c>
    </row>
    <row r="324" spans="1:13" s="52" customFormat="1" x14ac:dyDescent="0.3">
      <c r="A324" s="29" t="str">
        <f>IF(K324&gt;0,COUNT($A$7:A323)+COUNT(DWV!$A$8:$A$300)+COUNT('Large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4" s="293"/>
      <c r="C324" s="3" t="s">
        <v>2570</v>
      </c>
      <c r="D324" s="36">
        <v>28871775</v>
      </c>
      <c r="E324" s="5" t="s">
        <v>5513</v>
      </c>
      <c r="F324" s="381">
        <f>IFERROR(INDEX([1]Master!$1:$1048576,MATCH(C324,[1]Master!$B:$B,0),MATCH($H$5,[1]Master!$1:$1,0)),"")</f>
        <v>1</v>
      </c>
      <c r="G324" s="381">
        <f>IFERROR(INDEX([1]Master!$1:$1048576,MATCH(C324,[1]Master!$B:$B,0),MATCH($H$4,[1]Master!$1:$1,0)),"")</f>
        <v>1</v>
      </c>
      <c r="H324" s="6" t="s">
        <v>6153</v>
      </c>
      <c r="I324" s="367">
        <f>IFERROR(INDEX([1]Master!$1:$1048576,MATCH(C324,[1]Master!$B:$B,0),MATCH($G$6,[1]Master!$1:$1,0)),"")</f>
        <v>10732.876274509805</v>
      </c>
      <c r="J324" s="230">
        <f>ROUND(I324*Order_Quote!$L$4,4)</f>
        <v>0</v>
      </c>
      <c r="K324" s="228"/>
      <c r="L324" s="178"/>
      <c r="M324" s="171">
        <f t="shared" si="4"/>
        <v>0</v>
      </c>
    </row>
    <row r="325" spans="1:13" s="52" customFormat="1" x14ac:dyDescent="0.3">
      <c r="A325" s="29" t="str">
        <f>IF(K325&gt;0,COUNT($A$7:A324)+COUNT(DWV!$A$8:$A$300)+COUNT('Large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5" s="293"/>
      <c r="C325" s="3" t="s">
        <v>2571</v>
      </c>
      <c r="D325" s="36">
        <v>28871783</v>
      </c>
      <c r="E325" s="5" t="s">
        <v>5514</v>
      </c>
      <c r="F325" s="381">
        <f>IFERROR(INDEX([1]Master!$1:$1048576,MATCH(C325,[1]Master!$B:$B,0),MATCH($H$5,[1]Master!$1:$1,0)),"")</f>
        <v>1</v>
      </c>
      <c r="G325" s="381">
        <f>IFERROR(INDEX([1]Master!$1:$1048576,MATCH(C325,[1]Master!$B:$B,0),MATCH($H$4,[1]Master!$1:$1,0)),"")</f>
        <v>1</v>
      </c>
      <c r="H325" s="6" t="s">
        <v>6153</v>
      </c>
      <c r="I325" s="367">
        <f>IFERROR(INDEX([1]Master!$1:$1048576,MATCH(C325,[1]Master!$B:$B,0),MATCH($G$6,[1]Master!$1:$1,0)),"")</f>
        <v>13738.051699346406</v>
      </c>
      <c r="J325" s="230">
        <f>ROUND(I325*Order_Quote!$L$4,4)</f>
        <v>0</v>
      </c>
      <c r="K325" s="228"/>
      <c r="L325" s="178"/>
      <c r="M325" s="171">
        <f t="shared" si="4"/>
        <v>0</v>
      </c>
    </row>
    <row r="326" spans="1:13" s="52" customFormat="1" x14ac:dyDescent="0.3">
      <c r="A326" s="29" t="str">
        <f>IF(K326&gt;0,COUNT($A$7:A325)+COUNT(DWV!$A$8:$A$300)+COUNT('Large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6" s="293"/>
      <c r="C326" s="3" t="s">
        <v>2572</v>
      </c>
      <c r="D326" s="36">
        <v>28871791</v>
      </c>
      <c r="E326" s="5" t="s">
        <v>5515</v>
      </c>
      <c r="F326" s="381">
        <f>IFERROR(INDEX([1]Master!$1:$1048576,MATCH(C326,[1]Master!$B:$B,0),MATCH($H$5,[1]Master!$1:$1,0)),"")</f>
        <v>1</v>
      </c>
      <c r="G326" s="381">
        <f>IFERROR(INDEX([1]Master!$1:$1048576,MATCH(C326,[1]Master!$B:$B,0),MATCH($H$4,[1]Master!$1:$1,0)),"")</f>
        <v>1</v>
      </c>
      <c r="H326" s="6" t="s">
        <v>6153</v>
      </c>
      <c r="I326" s="367">
        <f>IFERROR(INDEX([1]Master!$1:$1048576,MATCH(C326,[1]Master!$B:$B,0),MATCH($G$6,[1]Master!$1:$1,0)),"")</f>
        <v>17584.721141176477</v>
      </c>
      <c r="J326" s="230">
        <f>ROUND(I326*Order_Quote!$L$4,4)</f>
        <v>0</v>
      </c>
      <c r="K326" s="228"/>
      <c r="L326" s="178"/>
      <c r="M326" s="171">
        <f t="shared" si="4"/>
        <v>0</v>
      </c>
    </row>
    <row r="327" spans="1:13" s="52" customFormat="1" x14ac:dyDescent="0.3">
      <c r="A327" s="29" t="str">
        <f>IF(K327&gt;0,COUNT($A$7:A326)+COUNT(DWV!$A$8:$A$300)+COUNT('Large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7" s="293"/>
      <c r="C327" s="3" t="s">
        <v>2573</v>
      </c>
      <c r="D327" s="36">
        <v>28871805</v>
      </c>
      <c r="E327" s="5" t="s">
        <v>5516</v>
      </c>
      <c r="F327" s="381">
        <f>IFERROR(INDEX([1]Master!$1:$1048576,MATCH(C327,[1]Master!$B:$B,0),MATCH($H$5,[1]Master!$1:$1,0)),"")</f>
        <v>1</v>
      </c>
      <c r="G327" s="381">
        <f>IFERROR(INDEX([1]Master!$1:$1048576,MATCH(C327,[1]Master!$B:$B,0),MATCH($H$4,[1]Master!$1:$1,0)),"")</f>
        <v>1</v>
      </c>
      <c r="H327" s="6" t="s">
        <v>6153</v>
      </c>
      <c r="I327" s="367">
        <f>IFERROR(INDEX([1]Master!$1:$1048576,MATCH(C327,[1]Master!$B:$B,0),MATCH($G$6,[1]Master!$1:$1,0)),"")</f>
        <v>22508.434679738566</v>
      </c>
      <c r="J327" s="230">
        <f>ROUND(I327*Order_Quote!$L$4,4)</f>
        <v>0</v>
      </c>
      <c r="K327" s="228"/>
      <c r="L327" s="178"/>
      <c r="M327" s="171">
        <f t="shared" ref="M327:M390" si="5">K327/F327</f>
        <v>0</v>
      </c>
    </row>
    <row r="328" spans="1:13" s="52" customFormat="1" x14ac:dyDescent="0.3">
      <c r="A328" s="29" t="str">
        <f>IF(K328&gt;0,COUNT($A$7:A327)+COUNT(DWV!$A$8:$A$300)+COUNT('Large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8" s="293"/>
      <c r="C328" s="3" t="s">
        <v>2574</v>
      </c>
      <c r="D328" s="36">
        <v>28871813</v>
      </c>
      <c r="E328" s="5" t="s">
        <v>5517</v>
      </c>
      <c r="F328" s="381">
        <f>IFERROR(INDEX([1]Master!$1:$1048576,MATCH(C328,[1]Master!$B:$B,0),MATCH($H$5,[1]Master!$1:$1,0)),"")</f>
        <v>1</v>
      </c>
      <c r="G328" s="381">
        <f>IFERROR(INDEX([1]Master!$1:$1048576,MATCH(C328,[1]Master!$B:$B,0),MATCH($H$4,[1]Master!$1:$1,0)),"")</f>
        <v>1</v>
      </c>
      <c r="H328" s="6" t="s">
        <v>6153</v>
      </c>
      <c r="I328" s="367">
        <f>IFERROR(INDEX([1]Master!$1:$1048576,MATCH(C328,[1]Master!$B:$B,0),MATCH($G$6,[1]Master!$1:$1,0)),"")</f>
        <v>28810.802376470594</v>
      </c>
      <c r="J328" s="230">
        <f>ROUND(I328*Order_Quote!$L$4,4)</f>
        <v>0</v>
      </c>
      <c r="K328" s="228"/>
      <c r="L328" s="178"/>
      <c r="M328" s="171">
        <f t="shared" si="5"/>
        <v>0</v>
      </c>
    </row>
    <row r="329" spans="1:13" s="52" customFormat="1" x14ac:dyDescent="0.3">
      <c r="A329" s="29" t="str">
        <f>IF(K329&gt;0,COUNT($A$7:A328)+COUNT(DWV!$A$8:$A$300)+COUNT('Large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29" s="293"/>
      <c r="C329" s="3" t="s">
        <v>2575</v>
      </c>
      <c r="D329" s="36">
        <v>28871821</v>
      </c>
      <c r="E329" s="5" t="s">
        <v>5518</v>
      </c>
      <c r="F329" s="381">
        <f>IFERROR(INDEX([1]Master!$1:$1048576,MATCH(C329,[1]Master!$B:$B,0),MATCH($H$5,[1]Master!$1:$1,0)),"")</f>
        <v>1</v>
      </c>
      <c r="G329" s="381">
        <f>IFERROR(INDEX([1]Master!$1:$1048576,MATCH(C329,[1]Master!$B:$B,0),MATCH($H$4,[1]Master!$1:$1,0)),"")</f>
        <v>1</v>
      </c>
      <c r="H329" s="6" t="s">
        <v>6153</v>
      </c>
      <c r="I329" s="367">
        <f>IFERROR(INDEX([1]Master!$1:$1048576,MATCH(C329,[1]Master!$B:$B,0),MATCH($G$6,[1]Master!$1:$1,0)),"")</f>
        <v>36877.812674509805</v>
      </c>
      <c r="J329" s="230">
        <f>ROUND(I329*Order_Quote!$L$4,4)</f>
        <v>0</v>
      </c>
      <c r="K329" s="228"/>
      <c r="L329" s="178"/>
      <c r="M329" s="171">
        <f t="shared" si="5"/>
        <v>0</v>
      </c>
    </row>
    <row r="330" spans="1:13" s="52" customFormat="1" x14ac:dyDescent="0.3">
      <c r="A330" s="29" t="str">
        <f>IF(K330&gt;0,COUNT($A$7:A329)+COUNT(DWV!$A$8:$A$300)+COUNT('Large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0" s="293"/>
      <c r="C330" s="3" t="s">
        <v>2576</v>
      </c>
      <c r="D330" s="36">
        <v>28871830</v>
      </c>
      <c r="E330" s="5" t="s">
        <v>5519</v>
      </c>
      <c r="F330" s="381">
        <f>IFERROR(INDEX([1]Master!$1:$1048576,MATCH(C330,[1]Master!$B:$B,0),MATCH($H$5,[1]Master!$1:$1,0)),"")</f>
        <v>1</v>
      </c>
      <c r="G330" s="381">
        <f>IFERROR(INDEX([1]Master!$1:$1048576,MATCH(C330,[1]Master!$B:$B,0),MATCH($H$4,[1]Master!$1:$1,0)),"")</f>
        <v>1</v>
      </c>
      <c r="H330" s="6" t="s">
        <v>6153</v>
      </c>
      <c r="I330" s="367">
        <f>IFERROR(INDEX([1]Master!$1:$1048576,MATCH(C330,[1]Master!$B:$B,0),MATCH($G$6,[1]Master!$1:$1,0)),"")</f>
        <v>47203.598427450983</v>
      </c>
      <c r="J330" s="230">
        <f>ROUND(I330*Order_Quote!$L$4,4)</f>
        <v>0</v>
      </c>
      <c r="K330" s="228"/>
      <c r="L330" s="178"/>
      <c r="M330" s="171">
        <f t="shared" si="5"/>
        <v>0</v>
      </c>
    </row>
    <row r="331" spans="1:13" s="52" customFormat="1" x14ac:dyDescent="0.3">
      <c r="A331" s="29" t="str">
        <f>IF(K331&gt;0,COUNT($A$7:A330)+COUNT(DWV!$A$8:$A$300)+COUNT('Large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1" s="293"/>
      <c r="C331" s="3" t="s">
        <v>2577</v>
      </c>
      <c r="D331" s="36">
        <v>28871848</v>
      </c>
      <c r="E331" s="5" t="s">
        <v>5520</v>
      </c>
      <c r="F331" s="381">
        <f>IFERROR(INDEX([1]Master!$1:$1048576,MATCH(C331,[1]Master!$B:$B,0),MATCH($H$5,[1]Master!$1:$1,0)),"")</f>
        <v>1</v>
      </c>
      <c r="G331" s="381" t="str">
        <f>IFERROR(INDEX([1]Master!$1:$1048576,MATCH(C331,[1]Master!$B:$B,0),MATCH($H$4,[1]Master!$1:$1,0)),"")</f>
        <v>-</v>
      </c>
      <c r="H331" s="6" t="s">
        <v>6153</v>
      </c>
      <c r="I331" s="367">
        <f>IFERROR(INDEX([1]Master!$1:$1048576,MATCH(C331,[1]Master!$B:$B,0),MATCH($G$6,[1]Master!$1:$1,0)),"")</f>
        <v>60420.593415686293</v>
      </c>
      <c r="J331" s="230">
        <f>ROUND(I331*Order_Quote!$L$4,4)</f>
        <v>0</v>
      </c>
      <c r="K331" s="228"/>
      <c r="L331" s="178"/>
      <c r="M331" s="171">
        <f t="shared" si="5"/>
        <v>0</v>
      </c>
    </row>
    <row r="332" spans="1:13" s="52" customFormat="1" x14ac:dyDescent="0.3">
      <c r="A332" s="29" t="str">
        <f>IF(K332&gt;0,COUNT($A$7:A331)+COUNT(DWV!$A$8:$A$300)+COUNT('Large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2" s="294"/>
      <c r="C332" s="3" t="s">
        <v>2578</v>
      </c>
      <c r="D332" s="36">
        <v>28871856</v>
      </c>
      <c r="E332" s="5" t="s">
        <v>5521</v>
      </c>
      <c r="F332" s="381">
        <f>IFERROR(INDEX([1]Master!$1:$1048576,MATCH(C332,[1]Master!$B:$B,0),MATCH($H$5,[1]Master!$1:$1,0)),"")</f>
        <v>1</v>
      </c>
      <c r="G332" s="381" t="str">
        <f>IFERROR(INDEX([1]Master!$1:$1048576,MATCH(C332,[1]Master!$B:$B,0),MATCH($H$4,[1]Master!$1:$1,0)),"")</f>
        <v>-</v>
      </c>
      <c r="H332" s="6" t="s">
        <v>6153</v>
      </c>
      <c r="I332" s="367">
        <f>IFERROR(INDEX([1]Master!$1:$1048576,MATCH(C332,[1]Master!$B:$B,0),MATCH($G$6,[1]Master!$1:$1,0)),"")</f>
        <v>77338.354184313721</v>
      </c>
      <c r="J332" s="230">
        <f>ROUND(I332*Order_Quote!$L$4,4)</f>
        <v>0</v>
      </c>
      <c r="K332" s="228"/>
      <c r="L332" s="178"/>
      <c r="M332" s="171">
        <f t="shared" si="5"/>
        <v>0</v>
      </c>
    </row>
    <row r="333" spans="1:13" s="52" customFormat="1" x14ac:dyDescent="0.3">
      <c r="A333" s="29" t="str">
        <f>IF(K333&gt;0,COUNT($A$7:A332)+COUNT(DWV!$A$8:$A$300)+COUNT('Large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3" s="317" t="s">
        <v>3739</v>
      </c>
      <c r="C333" s="11" t="s">
        <v>1671</v>
      </c>
      <c r="D333" s="17">
        <v>28860005</v>
      </c>
      <c r="E333" s="13" t="s">
        <v>7062</v>
      </c>
      <c r="F333" s="381">
        <f>IFERROR(INDEX([1]Master!$1:$1048576,MATCH(C333,[1]Master!$B:$B,0),MATCH($H$5,[1]Master!$1:$1,0)),"")</f>
        <v>1</v>
      </c>
      <c r="G333" s="381">
        <f>IFERROR(INDEX([1]Master!$1:$1048576,MATCH(C333,[1]Master!$B:$B,0),MATCH($H$4,[1]Master!$1:$1,0)),"")</f>
        <v>18</v>
      </c>
      <c r="H333" s="6" t="s">
        <v>6153</v>
      </c>
      <c r="I333" s="367">
        <f>IFERROR(INDEX([1]Master!$1:$1048576,MATCH(C333,[1]Master!$B:$B,0),MATCH($G$6,[1]Master!$1:$1,0)),"")</f>
        <v>645.93522222222214</v>
      </c>
      <c r="J333" s="230">
        <f>ROUND(I333*Order_Quote!$L$4,4)</f>
        <v>0</v>
      </c>
      <c r="K333" s="232"/>
      <c r="L333" s="178"/>
      <c r="M333" s="171">
        <f t="shared" si="5"/>
        <v>0</v>
      </c>
    </row>
    <row r="334" spans="1:13" s="52" customFormat="1" x14ac:dyDescent="0.3">
      <c r="A334" s="29" t="str">
        <f>IF(K334&gt;0,COUNT($A$7:A333)+COUNT(DWV!$A$8:$A$300)+COUNT('Large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4" s="293"/>
      <c r="C334" s="3" t="s">
        <v>1672</v>
      </c>
      <c r="D334" s="16">
        <v>28860013</v>
      </c>
      <c r="E334" s="5" t="s">
        <v>7063</v>
      </c>
      <c r="F334" s="381">
        <f>IFERROR(INDEX([1]Master!$1:$1048576,MATCH(C334,[1]Master!$B:$B,0),MATCH($H$5,[1]Master!$1:$1,0)),"")</f>
        <v>1</v>
      </c>
      <c r="G334" s="381">
        <f>IFERROR(INDEX([1]Master!$1:$1048576,MATCH(C334,[1]Master!$B:$B,0),MATCH($H$4,[1]Master!$1:$1,0)),"")</f>
        <v>16</v>
      </c>
      <c r="H334" s="6" t="s">
        <v>6153</v>
      </c>
      <c r="I334" s="367">
        <f>IFERROR(INDEX([1]Master!$1:$1048576,MATCH(C334,[1]Master!$B:$B,0),MATCH($G$6,[1]Master!$1:$1,0)),"")</f>
        <v>658.44233333333341</v>
      </c>
      <c r="J334" s="230">
        <f>ROUND(I334*Order_Quote!$L$4,4)</f>
        <v>0</v>
      </c>
      <c r="K334" s="228"/>
      <c r="L334" s="178"/>
      <c r="M334" s="171">
        <f t="shared" si="5"/>
        <v>0</v>
      </c>
    </row>
    <row r="335" spans="1:13" s="52" customFormat="1" x14ac:dyDescent="0.3">
      <c r="A335" s="29" t="str">
        <f>IF(K335&gt;0,COUNT($A$7:A334)+COUNT(DWV!$A$8:$A$300)+COUNT('Large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5" s="293"/>
      <c r="C335" s="3" t="s">
        <v>1673</v>
      </c>
      <c r="D335" s="16">
        <v>28860021</v>
      </c>
      <c r="E335" s="5" t="s">
        <v>7064</v>
      </c>
      <c r="F335" s="381">
        <f>IFERROR(INDEX([1]Master!$1:$1048576,MATCH(C335,[1]Master!$B:$B,0),MATCH($H$5,[1]Master!$1:$1,0)),"")</f>
        <v>1</v>
      </c>
      <c r="G335" s="381">
        <f>IFERROR(INDEX([1]Master!$1:$1048576,MATCH(C335,[1]Master!$B:$B,0),MATCH($H$4,[1]Master!$1:$1,0)),"")</f>
        <v>13</v>
      </c>
      <c r="H335" s="6" t="s">
        <v>6153</v>
      </c>
      <c r="I335" s="367">
        <f>IFERROR(INDEX([1]Master!$1:$1048576,MATCH(C335,[1]Master!$B:$B,0),MATCH($G$6,[1]Master!$1:$1,0)),"")</f>
        <v>1000.3430000000001</v>
      </c>
      <c r="J335" s="230">
        <f>ROUND(I335*Order_Quote!$L$4,4)</f>
        <v>0</v>
      </c>
      <c r="K335" s="228"/>
      <c r="L335" s="178"/>
      <c r="M335" s="171">
        <f t="shared" si="5"/>
        <v>0</v>
      </c>
    </row>
    <row r="336" spans="1:13" s="52" customFormat="1" x14ac:dyDescent="0.3">
      <c r="A336" s="29" t="str">
        <f>IF(K336&gt;0,COUNT($A$7:A335)+COUNT(DWV!$A$8:$A$300)+COUNT('Large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6" s="293"/>
      <c r="C336" s="3" t="s">
        <v>1674</v>
      </c>
      <c r="D336" s="16">
        <v>28860030</v>
      </c>
      <c r="E336" s="5" t="s">
        <v>7065</v>
      </c>
      <c r="F336" s="381">
        <f>IFERROR(INDEX([1]Master!$1:$1048576,MATCH(C336,[1]Master!$B:$B,0),MATCH($H$5,[1]Master!$1:$1,0)),"")</f>
        <v>1</v>
      </c>
      <c r="G336" s="381">
        <f>IFERROR(INDEX([1]Master!$1:$1048576,MATCH(C336,[1]Master!$B:$B,0),MATCH($H$4,[1]Master!$1:$1,0)),"")</f>
        <v>11</v>
      </c>
      <c r="H336" s="6" t="s">
        <v>6153</v>
      </c>
      <c r="I336" s="367">
        <f>IFERROR(INDEX([1]Master!$1:$1048576,MATCH(C336,[1]Master!$B:$B,0),MATCH($G$6,[1]Master!$1:$1,0)),"")</f>
        <v>1090.3775555555555</v>
      </c>
      <c r="J336" s="230">
        <f>ROUND(I336*Order_Quote!$L$4,4)</f>
        <v>0</v>
      </c>
      <c r="K336" s="228"/>
      <c r="L336" s="178"/>
      <c r="M336" s="171">
        <f t="shared" si="5"/>
        <v>0</v>
      </c>
    </row>
    <row r="337" spans="1:13" s="52" customFormat="1" x14ac:dyDescent="0.3">
      <c r="A337" s="29" t="str">
        <f>IF(K337&gt;0,COUNT($A$7:A336)+COUNT(DWV!$A$8:$A$300)+COUNT('Large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7" s="293"/>
      <c r="C337" s="3" t="s">
        <v>1675</v>
      </c>
      <c r="D337" s="16">
        <v>28860048</v>
      </c>
      <c r="E337" s="5" t="s">
        <v>7066</v>
      </c>
      <c r="F337" s="381">
        <f>IFERROR(INDEX([1]Master!$1:$1048576,MATCH(C337,[1]Master!$B:$B,0),MATCH($H$5,[1]Master!$1:$1,0)),"")</f>
        <v>1</v>
      </c>
      <c r="G337" s="381">
        <f>IFERROR(INDEX([1]Master!$1:$1048576,MATCH(C337,[1]Master!$B:$B,0),MATCH($H$4,[1]Master!$1:$1,0)),"")</f>
        <v>13</v>
      </c>
      <c r="H337" s="6" t="s">
        <v>6153</v>
      </c>
      <c r="I337" s="367">
        <f>IFERROR(INDEX([1]Master!$1:$1048576,MATCH(C337,[1]Master!$B:$B,0),MATCH($G$6,[1]Master!$1:$1,0)),"")</f>
        <v>824.33988888888894</v>
      </c>
      <c r="J337" s="230">
        <f>ROUND(I337*Order_Quote!$L$4,4)</f>
        <v>0</v>
      </c>
      <c r="K337" s="228"/>
      <c r="L337" s="178"/>
      <c r="M337" s="171">
        <f t="shared" si="5"/>
        <v>0</v>
      </c>
    </row>
    <row r="338" spans="1:13" s="52" customFormat="1" x14ac:dyDescent="0.3">
      <c r="A338" s="29" t="str">
        <f>IF(K338&gt;0,COUNT($A$7:A337)+COUNT(DWV!$A$8:$A$300)+COUNT('Large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8" s="293"/>
      <c r="C338" s="3" t="s">
        <v>1676</v>
      </c>
      <c r="D338" s="16">
        <v>28860056</v>
      </c>
      <c r="E338" s="5" t="s">
        <v>7067</v>
      </c>
      <c r="F338" s="381">
        <f>IFERROR(INDEX([1]Master!$1:$1048576,MATCH(C338,[1]Master!$B:$B,0),MATCH($H$5,[1]Master!$1:$1,0)),"")</f>
        <v>1</v>
      </c>
      <c r="G338" s="381">
        <f>IFERROR(INDEX([1]Master!$1:$1048576,MATCH(C338,[1]Master!$B:$B,0),MATCH($H$4,[1]Master!$1:$1,0)),"")</f>
        <v>11</v>
      </c>
      <c r="H338" s="6" t="s">
        <v>6153</v>
      </c>
      <c r="I338" s="367">
        <f>IFERROR(INDEX([1]Master!$1:$1048576,MATCH(C338,[1]Master!$B:$B,0),MATCH($G$6,[1]Master!$1:$1,0)),"")</f>
        <v>863.32355555555557</v>
      </c>
      <c r="J338" s="230">
        <f>ROUND(I338*Order_Quote!$L$4,4)</f>
        <v>0</v>
      </c>
      <c r="K338" s="228"/>
      <c r="L338" s="178"/>
      <c r="M338" s="171">
        <f t="shared" si="5"/>
        <v>0</v>
      </c>
    </row>
    <row r="339" spans="1:13" s="52" customFormat="1" x14ac:dyDescent="0.3">
      <c r="A339" s="29" t="str">
        <f>IF(K339&gt;0,COUNT($A$7:A338)+COUNT(DWV!$A$8:$A$300)+COUNT('Large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39" s="293"/>
      <c r="C339" s="3" t="s">
        <v>1677</v>
      </c>
      <c r="D339" s="16">
        <v>28860064</v>
      </c>
      <c r="E339" s="5" t="s">
        <v>7068</v>
      </c>
      <c r="F339" s="381">
        <f>IFERROR(INDEX([1]Master!$1:$1048576,MATCH(C339,[1]Master!$B:$B,0),MATCH($H$5,[1]Master!$1:$1,0)),"")</f>
        <v>1</v>
      </c>
      <c r="G339" s="381">
        <f>IFERROR(INDEX([1]Master!$1:$1048576,MATCH(C339,[1]Master!$B:$B,0),MATCH($H$4,[1]Master!$1:$1,0)),"")</f>
        <v>10</v>
      </c>
      <c r="H339" s="6" t="s">
        <v>6153</v>
      </c>
      <c r="I339" s="367">
        <f>IFERROR(INDEX([1]Master!$1:$1048576,MATCH(C339,[1]Master!$B:$B,0),MATCH($G$6,[1]Master!$1:$1,0)),"")</f>
        <v>1171.9710000000002</v>
      </c>
      <c r="J339" s="230">
        <f>ROUND(I339*Order_Quote!$L$4,4)</f>
        <v>0</v>
      </c>
      <c r="K339" s="228"/>
      <c r="L339" s="178"/>
      <c r="M339" s="171">
        <f t="shared" si="5"/>
        <v>0</v>
      </c>
    </row>
    <row r="340" spans="1:13" s="52" customFormat="1" x14ac:dyDescent="0.3">
      <c r="A340" s="29" t="str">
        <f>IF(K340&gt;0,COUNT($A$7:A339)+COUNT(DWV!$A$8:$A$300)+COUNT('Large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0" s="293"/>
      <c r="C340" s="3" t="s">
        <v>1678</v>
      </c>
      <c r="D340" s="16">
        <v>28860072</v>
      </c>
      <c r="E340" s="5" t="s">
        <v>7069</v>
      </c>
      <c r="F340" s="381">
        <f>IFERROR(INDEX([1]Master!$1:$1048576,MATCH(C340,[1]Master!$B:$B,0),MATCH($H$5,[1]Master!$1:$1,0)),"")</f>
        <v>1</v>
      </c>
      <c r="G340" s="381">
        <f>IFERROR(INDEX([1]Master!$1:$1048576,MATCH(C340,[1]Master!$B:$B,0),MATCH($H$4,[1]Master!$1:$1,0)),"")</f>
        <v>8</v>
      </c>
      <c r="H340" s="6" t="s">
        <v>6153</v>
      </c>
      <c r="I340" s="367">
        <f>IFERROR(INDEX([1]Master!$1:$1048576,MATCH(C340,[1]Master!$B:$B,0),MATCH($G$6,[1]Master!$1:$1,0)),"")</f>
        <v>1399.809666666667</v>
      </c>
      <c r="J340" s="230">
        <f>ROUND(I340*Order_Quote!$L$4,4)</f>
        <v>0</v>
      </c>
      <c r="K340" s="228"/>
      <c r="L340" s="178"/>
      <c r="M340" s="171">
        <f t="shared" si="5"/>
        <v>0</v>
      </c>
    </row>
    <row r="341" spans="1:13" s="52" customFormat="1" x14ac:dyDescent="0.3">
      <c r="A341" s="29" t="str">
        <f>IF(K341&gt;0,COUNT($A$7:A340)+COUNT(DWV!$A$8:$A$300)+COUNT('Large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1" s="293"/>
      <c r="C341" s="3" t="s">
        <v>1679</v>
      </c>
      <c r="D341" s="16">
        <v>28860080</v>
      </c>
      <c r="E341" s="5" t="s">
        <v>7070</v>
      </c>
      <c r="F341" s="381">
        <f>IFERROR(INDEX([1]Master!$1:$1048576,MATCH(C341,[1]Master!$B:$B,0),MATCH($H$5,[1]Master!$1:$1,0)),"")</f>
        <v>1</v>
      </c>
      <c r="G341" s="381">
        <f>IFERROR(INDEX([1]Master!$1:$1048576,MATCH(C341,[1]Master!$B:$B,0),MATCH($H$4,[1]Master!$1:$1,0)),"")</f>
        <v>7</v>
      </c>
      <c r="H341" s="6" t="s">
        <v>6153</v>
      </c>
      <c r="I341" s="367">
        <f>IFERROR(INDEX([1]Master!$1:$1048576,MATCH(C341,[1]Master!$B:$B,0),MATCH($G$6,[1]Master!$1:$1,0)),"")</f>
        <v>1510.9113333333332</v>
      </c>
      <c r="J341" s="230">
        <f>ROUND(I341*Order_Quote!$L$4,4)</f>
        <v>0</v>
      </c>
      <c r="K341" s="228"/>
      <c r="L341" s="178"/>
      <c r="M341" s="171">
        <f t="shared" si="5"/>
        <v>0</v>
      </c>
    </row>
    <row r="342" spans="1:13" s="52" customFormat="1" x14ac:dyDescent="0.3">
      <c r="A342" s="29" t="str">
        <f>IF(K342&gt;0,COUNT($A$7:A341)+COUNT(DWV!$A$8:$A$300)+COUNT('Large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2" s="293"/>
      <c r="C342" s="3" t="s">
        <v>1680</v>
      </c>
      <c r="D342" s="16">
        <v>28860099</v>
      </c>
      <c r="E342" s="5" t="s">
        <v>7071</v>
      </c>
      <c r="F342" s="381">
        <f>IFERROR(INDEX([1]Master!$1:$1048576,MATCH(C342,[1]Master!$B:$B,0),MATCH($H$5,[1]Master!$1:$1,0)),"")</f>
        <v>1</v>
      </c>
      <c r="G342" s="381">
        <f>IFERROR(INDEX([1]Master!$1:$1048576,MATCH(C342,[1]Master!$B:$B,0),MATCH($H$4,[1]Master!$1:$1,0)),"")</f>
        <v>8</v>
      </c>
      <c r="H342" s="6" t="s">
        <v>6153</v>
      </c>
      <c r="I342" s="367">
        <f>IFERROR(INDEX([1]Master!$1:$1048576,MATCH(C342,[1]Master!$B:$B,0),MATCH($G$6,[1]Master!$1:$1,0)),"")</f>
        <v>1224.5555555555557</v>
      </c>
      <c r="J342" s="230">
        <f>ROUND(I342*Order_Quote!$L$4,4)</f>
        <v>0</v>
      </c>
      <c r="K342" s="228"/>
      <c r="L342" s="178"/>
      <c r="M342" s="171">
        <f t="shared" si="5"/>
        <v>0</v>
      </c>
    </row>
    <row r="343" spans="1:13" s="52" customFormat="1" x14ac:dyDescent="0.3">
      <c r="A343" s="29" t="str">
        <f>IF(K343&gt;0,COUNT($A$7:A342)+COUNT(DWV!$A$8:$A$300)+COUNT('Large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3" s="293"/>
      <c r="C343" s="3" t="s">
        <v>1681</v>
      </c>
      <c r="D343" s="16">
        <v>28860102</v>
      </c>
      <c r="E343" s="5" t="s">
        <v>7072</v>
      </c>
      <c r="F343" s="381">
        <f>IFERROR(INDEX([1]Master!$1:$1048576,MATCH(C343,[1]Master!$B:$B,0),MATCH($H$5,[1]Master!$1:$1,0)),"")</f>
        <v>1</v>
      </c>
      <c r="G343" s="381">
        <f>IFERROR(INDEX([1]Master!$1:$1048576,MATCH(C343,[1]Master!$B:$B,0),MATCH($H$4,[1]Master!$1:$1,0)),"")</f>
        <v>7</v>
      </c>
      <c r="H343" s="6" t="s">
        <v>6153</v>
      </c>
      <c r="I343" s="367">
        <f>IFERROR(INDEX([1]Master!$1:$1048576,MATCH(C343,[1]Master!$B:$B,0),MATCH($G$6,[1]Master!$1:$1,0)),"")</f>
        <v>1349.4245555555556</v>
      </c>
      <c r="J343" s="230">
        <f>ROUND(I343*Order_Quote!$L$4,4)</f>
        <v>0</v>
      </c>
      <c r="K343" s="228"/>
      <c r="L343" s="178"/>
      <c r="M343" s="171">
        <f t="shared" si="5"/>
        <v>0</v>
      </c>
    </row>
    <row r="344" spans="1:13" s="52" customFormat="1" x14ac:dyDescent="0.3">
      <c r="A344" s="29" t="str">
        <f>IF(K344&gt;0,COUNT($A$7:A343)+COUNT(DWV!$A$8:$A$300)+COUNT('Large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4" s="293"/>
      <c r="C344" s="3" t="s">
        <v>1682</v>
      </c>
      <c r="D344" s="16">
        <v>28860110</v>
      </c>
      <c r="E344" s="5" t="s">
        <v>7073</v>
      </c>
      <c r="F344" s="381">
        <f>IFERROR(INDEX([1]Master!$1:$1048576,MATCH(C344,[1]Master!$B:$B,0),MATCH($H$5,[1]Master!$1:$1,0)),"")</f>
        <v>1</v>
      </c>
      <c r="G344" s="381">
        <f>IFERROR(INDEX([1]Master!$1:$1048576,MATCH(C344,[1]Master!$B:$B,0),MATCH($H$4,[1]Master!$1:$1,0)),"")</f>
        <v>6</v>
      </c>
      <c r="H344" s="6" t="s">
        <v>6153</v>
      </c>
      <c r="I344" s="367">
        <f>IFERROR(INDEX([1]Master!$1:$1048576,MATCH(C344,[1]Master!$B:$B,0),MATCH($G$6,[1]Master!$1:$1,0)),"")</f>
        <v>1421.0075555555554</v>
      </c>
      <c r="J344" s="230">
        <f>ROUND(I344*Order_Quote!$L$4,4)</f>
        <v>0</v>
      </c>
      <c r="K344" s="228"/>
      <c r="L344" s="178"/>
      <c r="M344" s="171">
        <f t="shared" si="5"/>
        <v>0</v>
      </c>
    </row>
    <row r="345" spans="1:13" s="52" customFormat="1" x14ac:dyDescent="0.3">
      <c r="A345" s="29" t="str">
        <f>IF(K345&gt;0,COUNT($A$7:A344)+COUNT(DWV!$A$8:$A$300)+COUNT('Large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5" s="293"/>
      <c r="C345" s="3" t="s">
        <v>1683</v>
      </c>
      <c r="D345" s="16">
        <v>28860129</v>
      </c>
      <c r="E345" s="5" t="s">
        <v>7074</v>
      </c>
      <c r="F345" s="381">
        <f>IFERROR(INDEX([1]Master!$1:$1048576,MATCH(C345,[1]Master!$B:$B,0),MATCH($H$5,[1]Master!$1:$1,0)),"")</f>
        <v>1</v>
      </c>
      <c r="G345" s="381">
        <f>IFERROR(INDEX([1]Master!$1:$1048576,MATCH(C345,[1]Master!$B:$B,0),MATCH($H$4,[1]Master!$1:$1,0)),"")</f>
        <v>6</v>
      </c>
      <c r="H345" s="6" t="s">
        <v>6153</v>
      </c>
      <c r="I345" s="367">
        <f>IFERROR(INDEX([1]Master!$1:$1048576,MATCH(C345,[1]Master!$B:$B,0),MATCH($G$6,[1]Master!$1:$1,0)),"")</f>
        <v>1619.873</v>
      </c>
      <c r="J345" s="230">
        <f>ROUND(I345*Order_Quote!$L$4,4)</f>
        <v>0</v>
      </c>
      <c r="K345" s="228"/>
      <c r="L345" s="178"/>
      <c r="M345" s="171">
        <f t="shared" si="5"/>
        <v>0</v>
      </c>
    </row>
    <row r="346" spans="1:13" s="52" customFormat="1" x14ac:dyDescent="0.3">
      <c r="A346" s="29" t="str">
        <f>IF(K346&gt;0,COUNT($A$7:A345)+COUNT(DWV!$A$8:$A$300)+COUNT('Large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6" s="293"/>
      <c r="C346" s="3" t="s">
        <v>1684</v>
      </c>
      <c r="D346" s="16">
        <v>28860137</v>
      </c>
      <c r="E346" s="5" t="s">
        <v>7075</v>
      </c>
      <c r="F346" s="381">
        <f>IFERROR(INDEX([1]Master!$1:$1048576,MATCH(C346,[1]Master!$B:$B,0),MATCH($H$5,[1]Master!$1:$1,0)),"")</f>
        <v>1</v>
      </c>
      <c r="G346" s="381">
        <f>IFERROR(INDEX([1]Master!$1:$1048576,MATCH(C346,[1]Master!$B:$B,0),MATCH($H$4,[1]Master!$1:$1,0)),"")</f>
        <v>5</v>
      </c>
      <c r="H346" s="6" t="s">
        <v>6153</v>
      </c>
      <c r="I346" s="367">
        <f>IFERROR(INDEX([1]Master!$1:$1048576,MATCH(C346,[1]Master!$B:$B,0),MATCH($G$6,[1]Master!$1:$1,0)),"")</f>
        <v>1908.8205555555555</v>
      </c>
      <c r="J346" s="230">
        <f>ROUND(I346*Order_Quote!$L$4,4)</f>
        <v>0</v>
      </c>
      <c r="K346" s="228"/>
      <c r="L346" s="178"/>
      <c r="M346" s="171">
        <f t="shared" si="5"/>
        <v>0</v>
      </c>
    </row>
    <row r="347" spans="1:13" s="52" customFormat="1" x14ac:dyDescent="0.3">
      <c r="A347" s="29" t="str">
        <f>IF(K347&gt;0,COUNT($A$7:A346)+COUNT(DWV!$A$8:$A$300)+COUNT('Large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7" s="293"/>
      <c r="C347" s="3" t="s">
        <v>1685</v>
      </c>
      <c r="D347" s="16">
        <v>28860145</v>
      </c>
      <c r="E347" s="5" t="s">
        <v>7076</v>
      </c>
      <c r="F347" s="381">
        <f>IFERROR(INDEX([1]Master!$1:$1048576,MATCH(C347,[1]Master!$B:$B,0),MATCH($H$5,[1]Master!$1:$1,0)),"")</f>
        <v>1</v>
      </c>
      <c r="G347" s="381">
        <f>IFERROR(INDEX([1]Master!$1:$1048576,MATCH(C347,[1]Master!$B:$B,0),MATCH($H$4,[1]Master!$1:$1,0)),"")</f>
        <v>4</v>
      </c>
      <c r="H347" s="6" t="s">
        <v>6153</v>
      </c>
      <c r="I347" s="367">
        <f>IFERROR(INDEX([1]Master!$1:$1048576,MATCH(C347,[1]Master!$B:$B,0),MATCH($G$6,[1]Master!$1:$1,0)),"")</f>
        <v>2479.3326666666667</v>
      </c>
      <c r="J347" s="230">
        <f>ROUND(I347*Order_Quote!$L$4,4)</f>
        <v>0</v>
      </c>
      <c r="K347" s="228"/>
      <c r="L347" s="178"/>
      <c r="M347" s="171">
        <f t="shared" si="5"/>
        <v>0</v>
      </c>
    </row>
    <row r="348" spans="1:13" s="52" customFormat="1" x14ac:dyDescent="0.3">
      <c r="A348" s="29" t="str">
        <f>IF(K348&gt;0,COUNT($A$7:A347)+COUNT(DWV!$A$8:$A$300)+COUNT('Large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8" s="293"/>
      <c r="C348" s="3" t="s">
        <v>1686</v>
      </c>
      <c r="D348" s="16">
        <v>28860153</v>
      </c>
      <c r="E348" s="5" t="s">
        <v>7077</v>
      </c>
      <c r="F348" s="381">
        <f>IFERROR(INDEX([1]Master!$1:$1048576,MATCH(C348,[1]Master!$B:$B,0),MATCH($H$5,[1]Master!$1:$1,0)),"")</f>
        <v>1</v>
      </c>
      <c r="G348" s="381">
        <f>IFERROR(INDEX([1]Master!$1:$1048576,MATCH(C348,[1]Master!$B:$B,0),MATCH($H$4,[1]Master!$1:$1,0)),"")</f>
        <v>4</v>
      </c>
      <c r="H348" s="6" t="s">
        <v>6153</v>
      </c>
      <c r="I348" s="367">
        <f>IFERROR(INDEX([1]Master!$1:$1048576,MATCH(C348,[1]Master!$B:$B,0),MATCH($G$6,[1]Master!$1:$1,0)),"")</f>
        <v>3523.7953333333335</v>
      </c>
      <c r="J348" s="230">
        <f>ROUND(I348*Order_Quote!$L$4,4)</f>
        <v>0</v>
      </c>
      <c r="K348" s="228"/>
      <c r="L348" s="178"/>
      <c r="M348" s="171">
        <f t="shared" si="5"/>
        <v>0</v>
      </c>
    </row>
    <row r="349" spans="1:13" s="52" customFormat="1" x14ac:dyDescent="0.3">
      <c r="A349" s="29" t="str">
        <f>IF(K349&gt;0,COUNT($A$7:A348)+COUNT(DWV!$A$8:$A$300)+COUNT('Large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49" s="293"/>
      <c r="C349" s="3" t="s">
        <v>1687</v>
      </c>
      <c r="D349" s="16">
        <v>28860161</v>
      </c>
      <c r="E349" s="5" t="s">
        <v>7078</v>
      </c>
      <c r="F349" s="381">
        <f>IFERROR(INDEX([1]Master!$1:$1048576,MATCH(C349,[1]Master!$B:$B,0),MATCH($H$5,[1]Master!$1:$1,0)),"")</f>
        <v>1</v>
      </c>
      <c r="G349" s="381">
        <f>IFERROR(INDEX([1]Master!$1:$1048576,MATCH(C349,[1]Master!$B:$B,0),MATCH($H$4,[1]Master!$1:$1,0)),"")</f>
        <v>4</v>
      </c>
      <c r="H349" s="6" t="s">
        <v>6153</v>
      </c>
      <c r="I349" s="367">
        <f>IFERROR(INDEX([1]Master!$1:$1048576,MATCH(C349,[1]Master!$B:$B,0),MATCH($G$6,[1]Master!$1:$1,0)),"")</f>
        <v>3643.3618888888896</v>
      </c>
      <c r="J349" s="230">
        <f>ROUND(I349*Order_Quote!$L$4,4)</f>
        <v>0</v>
      </c>
      <c r="K349" s="228"/>
      <c r="L349" s="178"/>
      <c r="M349" s="171">
        <f t="shared" si="5"/>
        <v>0</v>
      </c>
    </row>
    <row r="350" spans="1:13" s="52" customFormat="1" x14ac:dyDescent="0.3">
      <c r="A350" s="29" t="str">
        <f>IF(K350&gt;0,COUNT($A$7:A349)+COUNT(DWV!$A$8:$A$300)+COUNT('Large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0" s="293"/>
      <c r="C350" s="3" t="s">
        <v>1688</v>
      </c>
      <c r="D350" s="16">
        <v>28860170</v>
      </c>
      <c r="E350" s="5" t="s">
        <v>7079</v>
      </c>
      <c r="F350" s="381">
        <f>IFERROR(INDEX([1]Master!$1:$1048576,MATCH(C350,[1]Master!$B:$B,0),MATCH($H$5,[1]Master!$1:$1,0)),"")</f>
        <v>1</v>
      </c>
      <c r="G350" s="381">
        <f>IFERROR(INDEX([1]Master!$1:$1048576,MATCH(C350,[1]Master!$B:$B,0),MATCH($H$4,[1]Master!$1:$1,0)),"")</f>
        <v>4</v>
      </c>
      <c r="H350" s="6" t="s">
        <v>6153</v>
      </c>
      <c r="I350" s="367">
        <f>IFERROR(INDEX([1]Master!$1:$1048576,MATCH(C350,[1]Master!$B:$B,0),MATCH($G$6,[1]Master!$1:$1,0)),"")</f>
        <v>3806.3942222222222</v>
      </c>
      <c r="J350" s="230">
        <f>ROUND(I350*Order_Quote!$L$4,4)</f>
        <v>0</v>
      </c>
      <c r="K350" s="228"/>
      <c r="L350" s="178"/>
      <c r="M350" s="171">
        <f t="shared" si="5"/>
        <v>0</v>
      </c>
    </row>
    <row r="351" spans="1:13" s="52" customFormat="1" x14ac:dyDescent="0.3">
      <c r="A351" s="29" t="str">
        <f>IF(K351&gt;0,COUNT($A$7:A350)+COUNT(DWV!$A$8:$A$300)+COUNT('Large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1" s="293"/>
      <c r="C351" s="3" t="s">
        <v>1689</v>
      </c>
      <c r="D351" s="16">
        <v>28860188</v>
      </c>
      <c r="E351" s="5" t="s">
        <v>7080</v>
      </c>
      <c r="F351" s="381">
        <f>IFERROR(INDEX([1]Master!$1:$1048576,MATCH(C351,[1]Master!$B:$B,0),MATCH($H$5,[1]Master!$1:$1,0)),"")</f>
        <v>1</v>
      </c>
      <c r="G351" s="381">
        <f>IFERROR(INDEX([1]Master!$1:$1048576,MATCH(C351,[1]Master!$B:$B,0),MATCH($H$4,[1]Master!$1:$1,0)),"")</f>
        <v>3</v>
      </c>
      <c r="H351" s="6" t="s">
        <v>6153</v>
      </c>
      <c r="I351" s="367">
        <f>IFERROR(INDEX([1]Master!$1:$1048576,MATCH(C351,[1]Master!$B:$B,0),MATCH($G$6,[1]Master!$1:$1,0)),"")</f>
        <v>3952.7583333333332</v>
      </c>
      <c r="J351" s="230">
        <f>ROUND(I351*Order_Quote!$L$4,4)</f>
        <v>0</v>
      </c>
      <c r="K351" s="228"/>
      <c r="L351" s="178"/>
      <c r="M351" s="171">
        <f t="shared" si="5"/>
        <v>0</v>
      </c>
    </row>
    <row r="352" spans="1:13" s="52" customFormat="1" x14ac:dyDescent="0.3">
      <c r="A352" s="29" t="str">
        <f>IF(K352&gt;0,COUNT($A$7:A351)+COUNT(DWV!$A$8:$A$300)+COUNT('Large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2" s="293"/>
      <c r="C352" s="3" t="s">
        <v>1690</v>
      </c>
      <c r="D352" s="16">
        <v>28860196</v>
      </c>
      <c r="E352" s="5" t="s">
        <v>7081</v>
      </c>
      <c r="F352" s="381">
        <f>IFERROR(INDEX([1]Master!$1:$1048576,MATCH(C352,[1]Master!$B:$B,0),MATCH($H$5,[1]Master!$1:$1,0)),"")</f>
        <v>1</v>
      </c>
      <c r="G352" s="381">
        <f>IFERROR(INDEX([1]Master!$1:$1048576,MATCH(C352,[1]Master!$B:$B,0),MATCH($H$4,[1]Master!$1:$1,0)),"")</f>
        <v>3</v>
      </c>
      <c r="H352" s="6" t="s">
        <v>6153</v>
      </c>
      <c r="I352" s="367">
        <f>IFERROR(INDEX([1]Master!$1:$1048576,MATCH(C352,[1]Master!$B:$B,0),MATCH($G$6,[1]Master!$1:$1,0)),"")</f>
        <v>4060.9828888888892</v>
      </c>
      <c r="J352" s="230">
        <f>ROUND(I352*Order_Quote!$L$4,4)</f>
        <v>0</v>
      </c>
      <c r="K352" s="228"/>
      <c r="L352" s="178"/>
      <c r="M352" s="171">
        <f t="shared" si="5"/>
        <v>0</v>
      </c>
    </row>
    <row r="353" spans="1:13" s="52" customFormat="1" x14ac:dyDescent="0.3">
      <c r="A353" s="29" t="str">
        <f>IF(K353&gt;0,COUNT($A$7:A352)+COUNT(DWV!$A$8:$A$300)+COUNT('Large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3" s="293"/>
      <c r="C353" s="3" t="s">
        <v>1691</v>
      </c>
      <c r="D353" s="16">
        <v>28860200</v>
      </c>
      <c r="E353" s="5" t="s">
        <v>7082</v>
      </c>
      <c r="F353" s="381">
        <f>IFERROR(INDEX([1]Master!$1:$1048576,MATCH(C353,[1]Master!$B:$B,0),MATCH($H$5,[1]Master!$1:$1,0)),"")</f>
        <v>1</v>
      </c>
      <c r="G353" s="381">
        <f>IFERROR(INDEX([1]Master!$1:$1048576,MATCH(C353,[1]Master!$B:$B,0),MATCH($H$4,[1]Master!$1:$1,0)),"")</f>
        <v>3</v>
      </c>
      <c r="H353" s="6" t="s">
        <v>6153</v>
      </c>
      <c r="I353" s="367">
        <f>IFERROR(INDEX([1]Master!$1:$1048576,MATCH(C353,[1]Master!$B:$B,0),MATCH($G$6,[1]Master!$1:$1,0)),"")</f>
        <v>4324.8686666666663</v>
      </c>
      <c r="J353" s="230">
        <f>ROUND(I353*Order_Quote!$L$4,4)</f>
        <v>0</v>
      </c>
      <c r="K353" s="228"/>
      <c r="L353" s="178"/>
      <c r="M353" s="171">
        <f t="shared" si="5"/>
        <v>0</v>
      </c>
    </row>
    <row r="354" spans="1:13" s="52" customFormat="1" x14ac:dyDescent="0.3">
      <c r="A354" s="29" t="str">
        <f>IF(K354&gt;0,COUNT($A$7:A353)+COUNT(DWV!$A$8:$A$300)+COUNT('Large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4" s="293"/>
      <c r="C354" s="3" t="s">
        <v>1692</v>
      </c>
      <c r="D354" s="16">
        <v>28860218</v>
      </c>
      <c r="E354" s="5" t="s">
        <v>7083</v>
      </c>
      <c r="F354" s="381">
        <f>IFERROR(INDEX([1]Master!$1:$1048576,MATCH(C354,[1]Master!$B:$B,0),MATCH($H$5,[1]Master!$1:$1,0)),"")</f>
        <v>1</v>
      </c>
      <c r="G354" s="381">
        <f>IFERROR(INDEX([1]Master!$1:$1048576,MATCH(C354,[1]Master!$B:$B,0),MATCH($H$4,[1]Master!$1:$1,0)),"")</f>
        <v>2</v>
      </c>
      <c r="H354" s="6" t="s">
        <v>6153</v>
      </c>
      <c r="I354" s="367">
        <f>IFERROR(INDEX([1]Master!$1:$1048576,MATCH(C354,[1]Master!$B:$B,0),MATCH($G$6,[1]Master!$1:$1,0)),"")</f>
        <v>4567.1642222222217</v>
      </c>
      <c r="J354" s="230">
        <f>ROUND(I354*Order_Quote!$L$4,4)</f>
        <v>0</v>
      </c>
      <c r="K354" s="228"/>
      <c r="L354" s="178"/>
      <c r="M354" s="171">
        <f t="shared" si="5"/>
        <v>0</v>
      </c>
    </row>
    <row r="355" spans="1:13" s="52" customFormat="1" x14ac:dyDescent="0.3">
      <c r="A355" s="29" t="str">
        <f>IF(K355&gt;0,COUNT($A$7:A354)+COUNT(DWV!$A$8:$A$300)+COUNT('Large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5" s="293"/>
      <c r="C355" s="3" t="s">
        <v>1693</v>
      </c>
      <c r="D355" s="16">
        <v>28860226</v>
      </c>
      <c r="E355" s="5" t="s">
        <v>7084</v>
      </c>
      <c r="F355" s="381">
        <f>IFERROR(INDEX([1]Master!$1:$1048576,MATCH(C355,[1]Master!$B:$B,0),MATCH($H$5,[1]Master!$1:$1,0)),"")</f>
        <v>1</v>
      </c>
      <c r="G355" s="381">
        <f>IFERROR(INDEX([1]Master!$1:$1048576,MATCH(C355,[1]Master!$B:$B,0),MATCH($H$4,[1]Master!$1:$1,0)),"")</f>
        <v>3</v>
      </c>
      <c r="H355" s="6" t="s">
        <v>6153</v>
      </c>
      <c r="I355" s="367">
        <f>IFERROR(INDEX([1]Master!$1:$1048576,MATCH(C355,[1]Master!$B:$B,0),MATCH($G$6,[1]Master!$1:$1,0)),"")</f>
        <v>5345.5773333333327</v>
      </c>
      <c r="J355" s="230">
        <f>ROUND(I355*Order_Quote!$L$4,4)</f>
        <v>0</v>
      </c>
      <c r="K355" s="228"/>
      <c r="L355" s="178"/>
      <c r="M355" s="171">
        <f t="shared" si="5"/>
        <v>0</v>
      </c>
    </row>
    <row r="356" spans="1:13" s="52" customFormat="1" x14ac:dyDescent="0.3">
      <c r="A356" s="29" t="str">
        <f>IF(K356&gt;0,COUNT($A$7:A355)+COUNT(DWV!$A$8:$A$300)+COUNT('Large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6" s="293"/>
      <c r="C356" s="3" t="s">
        <v>1694</v>
      </c>
      <c r="D356" s="16">
        <v>28860234</v>
      </c>
      <c r="E356" s="5" t="s">
        <v>7085</v>
      </c>
      <c r="F356" s="381">
        <f>IFERROR(INDEX([1]Master!$1:$1048576,MATCH(C356,[1]Master!$B:$B,0),MATCH($H$5,[1]Master!$1:$1,0)),"")</f>
        <v>1</v>
      </c>
      <c r="G356" s="381">
        <f>IFERROR(INDEX([1]Master!$1:$1048576,MATCH(C356,[1]Master!$B:$B,0),MATCH($H$4,[1]Master!$1:$1,0)),"")</f>
        <v>2</v>
      </c>
      <c r="H356" s="6" t="s">
        <v>6153</v>
      </c>
      <c r="I356" s="367">
        <f>IFERROR(INDEX([1]Master!$1:$1048576,MATCH(C356,[1]Master!$B:$B,0),MATCH($G$6,[1]Master!$1:$1,0)),"")</f>
        <v>5734.284555555555</v>
      </c>
      <c r="J356" s="230">
        <f>ROUND(I356*Order_Quote!$L$4,4)</f>
        <v>0</v>
      </c>
      <c r="K356" s="228"/>
      <c r="L356" s="178"/>
      <c r="M356" s="171">
        <f t="shared" si="5"/>
        <v>0</v>
      </c>
    </row>
    <row r="357" spans="1:13" s="52" customFormat="1" x14ac:dyDescent="0.3">
      <c r="A357" s="29" t="str">
        <f>IF(K357&gt;0,COUNT($A$7:A356)+COUNT(DWV!$A$8:$A$300)+COUNT('Large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7" s="293"/>
      <c r="C357" s="3" t="s">
        <v>1695</v>
      </c>
      <c r="D357" s="16">
        <v>28860242</v>
      </c>
      <c r="E357" s="5" t="s">
        <v>7086</v>
      </c>
      <c r="F357" s="381">
        <f>IFERROR(INDEX([1]Master!$1:$1048576,MATCH(C357,[1]Master!$B:$B,0),MATCH($H$5,[1]Master!$1:$1,0)),"")</f>
        <v>1</v>
      </c>
      <c r="G357" s="381">
        <f>IFERROR(INDEX([1]Master!$1:$1048576,MATCH(C357,[1]Master!$B:$B,0),MATCH($H$4,[1]Master!$1:$1,0)),"")</f>
        <v>2</v>
      </c>
      <c r="H357" s="6" t="s">
        <v>6153</v>
      </c>
      <c r="I357" s="367">
        <f>IFERROR(INDEX([1]Master!$1:$1048576,MATCH(C357,[1]Master!$B:$B,0),MATCH($G$6,[1]Master!$1:$1,0)),"")</f>
        <v>6159.6095555555548</v>
      </c>
      <c r="J357" s="230">
        <f>ROUND(I357*Order_Quote!$L$4,4)</f>
        <v>0</v>
      </c>
      <c r="K357" s="228"/>
      <c r="L357" s="178"/>
      <c r="M357" s="171">
        <f t="shared" si="5"/>
        <v>0</v>
      </c>
    </row>
    <row r="358" spans="1:13" s="52" customFormat="1" x14ac:dyDescent="0.3">
      <c r="A358" s="29" t="str">
        <f>IF(K358&gt;0,COUNT($A$7:A357)+COUNT(DWV!$A$8:$A$300)+COUNT('Large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8" s="293"/>
      <c r="C358" s="3" t="s">
        <v>1696</v>
      </c>
      <c r="D358" s="16">
        <v>28860250</v>
      </c>
      <c r="E358" s="5" t="s">
        <v>7087</v>
      </c>
      <c r="F358" s="381">
        <f>IFERROR(INDEX([1]Master!$1:$1048576,MATCH(C358,[1]Master!$B:$B,0),MATCH($H$5,[1]Master!$1:$1,0)),"")</f>
        <v>1</v>
      </c>
      <c r="G358" s="381">
        <f>IFERROR(INDEX([1]Master!$1:$1048576,MATCH(C358,[1]Master!$B:$B,0),MATCH($H$4,[1]Master!$1:$1,0)),"")</f>
        <v>2</v>
      </c>
      <c r="H358" s="6" t="s">
        <v>6153</v>
      </c>
      <c r="I358" s="367">
        <f>IFERROR(INDEX([1]Master!$1:$1048576,MATCH(C358,[1]Master!$B:$B,0),MATCH($G$6,[1]Master!$1:$1,0)),"")</f>
        <v>6618.4374444444447</v>
      </c>
      <c r="J358" s="230">
        <f>ROUND(I358*Order_Quote!$L$4,4)</f>
        <v>0</v>
      </c>
      <c r="K358" s="228"/>
      <c r="L358" s="178"/>
      <c r="M358" s="171">
        <f t="shared" si="5"/>
        <v>0</v>
      </c>
    </row>
    <row r="359" spans="1:13" s="52" customFormat="1" x14ac:dyDescent="0.3">
      <c r="A359" s="29" t="str">
        <f>IF(K359&gt;0,COUNT($A$7:A358)+COUNT(DWV!$A$8:$A$300)+COUNT('Large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59" s="293"/>
      <c r="C359" s="3" t="s">
        <v>1697</v>
      </c>
      <c r="D359" s="16">
        <v>28860269</v>
      </c>
      <c r="E359" s="5" t="s">
        <v>7088</v>
      </c>
      <c r="F359" s="381">
        <f>IFERROR(INDEX([1]Master!$1:$1048576,MATCH(C359,[1]Master!$B:$B,0),MATCH($H$5,[1]Master!$1:$1,0)),"")</f>
        <v>1</v>
      </c>
      <c r="G359" s="381">
        <f>IFERROR(INDEX([1]Master!$1:$1048576,MATCH(C359,[1]Master!$B:$B,0),MATCH($H$4,[1]Master!$1:$1,0)),"")</f>
        <v>2</v>
      </c>
      <c r="H359" s="6" t="s">
        <v>6153</v>
      </c>
      <c r="I359" s="367">
        <f>IFERROR(INDEX([1]Master!$1:$1048576,MATCH(C359,[1]Master!$B:$B,0),MATCH($G$6,[1]Master!$1:$1,0)),"")</f>
        <v>7094.0167777777788</v>
      </c>
      <c r="J359" s="230">
        <f>ROUND(I359*Order_Quote!$L$4,4)</f>
        <v>0</v>
      </c>
      <c r="K359" s="228"/>
      <c r="L359" s="178"/>
      <c r="M359" s="171">
        <f t="shared" si="5"/>
        <v>0</v>
      </c>
    </row>
    <row r="360" spans="1:13" s="52" customFormat="1" x14ac:dyDescent="0.3">
      <c r="A360" s="29" t="str">
        <f>IF(K360&gt;0,COUNT($A$7:A359)+COUNT(DWV!$A$8:$A$300)+COUNT('Large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0" s="293"/>
      <c r="C360" s="3" t="s">
        <v>1698</v>
      </c>
      <c r="D360" s="16">
        <v>28860277</v>
      </c>
      <c r="E360" s="5" t="s">
        <v>7089</v>
      </c>
      <c r="F360" s="381">
        <f>IFERROR(INDEX([1]Master!$1:$1048576,MATCH(C360,[1]Master!$B:$B,0),MATCH($H$5,[1]Master!$1:$1,0)),"")</f>
        <v>1</v>
      </c>
      <c r="G360" s="381">
        <f>IFERROR(INDEX([1]Master!$1:$1048576,MATCH(C360,[1]Master!$B:$B,0),MATCH($H$4,[1]Master!$1:$1,0)),"")</f>
        <v>2</v>
      </c>
      <c r="H360" s="6" t="s">
        <v>6153</v>
      </c>
      <c r="I360" s="367">
        <f>IFERROR(INDEX([1]Master!$1:$1048576,MATCH(C360,[1]Master!$B:$B,0),MATCH($G$6,[1]Master!$1:$1,0)),"")</f>
        <v>7917.9286666666667</v>
      </c>
      <c r="J360" s="230">
        <f>ROUND(I360*Order_Quote!$L$4,4)</f>
        <v>0</v>
      </c>
      <c r="K360" s="228"/>
      <c r="L360" s="178"/>
      <c r="M360" s="171">
        <f t="shared" si="5"/>
        <v>0</v>
      </c>
    </row>
    <row r="361" spans="1:13" s="52" customFormat="1" x14ac:dyDescent="0.3">
      <c r="A361" s="29" t="str">
        <f>IF(K361&gt;0,COUNT($A$7:A360)+COUNT(DWV!$A$8:$A$300)+COUNT('Large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1" s="293"/>
      <c r="C361" s="3" t="s">
        <v>1699</v>
      </c>
      <c r="D361" s="16">
        <v>28860285</v>
      </c>
      <c r="E361" s="5" t="s">
        <v>7090</v>
      </c>
      <c r="F361" s="381">
        <f>IFERROR(INDEX([1]Master!$1:$1048576,MATCH(C361,[1]Master!$B:$B,0),MATCH($H$5,[1]Master!$1:$1,0)),"")</f>
        <v>1</v>
      </c>
      <c r="G361" s="381">
        <f>IFERROR(INDEX([1]Master!$1:$1048576,MATCH(C361,[1]Master!$B:$B,0),MATCH($H$4,[1]Master!$1:$1,0)),"")</f>
        <v>1</v>
      </c>
      <c r="H361" s="6" t="s">
        <v>6153</v>
      </c>
      <c r="I361" s="367">
        <f>IFERROR(INDEX([1]Master!$1:$1048576,MATCH(C361,[1]Master!$B:$B,0),MATCH($G$6,[1]Master!$1:$1,0)),"")</f>
        <v>8984.8137777777774</v>
      </c>
      <c r="J361" s="230">
        <f>ROUND(I361*Order_Quote!$L$4,4)</f>
        <v>0</v>
      </c>
      <c r="K361" s="228"/>
      <c r="L361" s="178"/>
      <c r="M361" s="171">
        <f t="shared" si="5"/>
        <v>0</v>
      </c>
    </row>
    <row r="362" spans="1:13" s="52" customFormat="1" x14ac:dyDescent="0.3">
      <c r="A362" s="29" t="str">
        <f>IF(K362&gt;0,COUNT($A$7:A361)+COUNT(DWV!$A$8:$A$300)+COUNT('Large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2" s="293"/>
      <c r="C362" s="3" t="s">
        <v>1700</v>
      </c>
      <c r="D362" s="16">
        <v>28860293</v>
      </c>
      <c r="E362" s="5" t="s">
        <v>7091</v>
      </c>
      <c r="F362" s="381">
        <f>IFERROR(INDEX([1]Master!$1:$1048576,MATCH(C362,[1]Master!$B:$B,0),MATCH($H$5,[1]Master!$1:$1,0)),"")</f>
        <v>1</v>
      </c>
      <c r="G362" s="381">
        <f>IFERROR(INDEX([1]Master!$1:$1048576,MATCH(C362,[1]Master!$B:$B,0),MATCH($H$4,[1]Master!$1:$1,0)),"")</f>
        <v>1</v>
      </c>
      <c r="H362" s="6" t="s">
        <v>6153</v>
      </c>
      <c r="I362" s="367">
        <f>IFERROR(INDEX([1]Master!$1:$1048576,MATCH(C362,[1]Master!$B:$B,0),MATCH($G$6,[1]Master!$1:$1,0)),"")</f>
        <v>11909.385333333334</v>
      </c>
      <c r="J362" s="230">
        <f>ROUND(I362*Order_Quote!$L$4,4)</f>
        <v>0</v>
      </c>
      <c r="K362" s="228"/>
      <c r="L362" s="178"/>
      <c r="M362" s="171">
        <f t="shared" si="5"/>
        <v>0</v>
      </c>
    </row>
    <row r="363" spans="1:13" s="52" customFormat="1" x14ac:dyDescent="0.3">
      <c r="A363" s="29" t="str">
        <f>IF(K363&gt;0,COUNT($A$7:A362)+COUNT(DWV!$A$8:$A$300)+COUNT('Large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3" s="293"/>
      <c r="C363" s="3" t="s">
        <v>1701</v>
      </c>
      <c r="D363" s="16">
        <v>28860307</v>
      </c>
      <c r="E363" s="5" t="s">
        <v>7092</v>
      </c>
      <c r="F363" s="381">
        <f>IFERROR(INDEX([1]Master!$1:$1048576,MATCH(C363,[1]Master!$B:$B,0),MATCH($H$5,[1]Master!$1:$1,0)),"")</f>
        <v>1</v>
      </c>
      <c r="G363" s="381">
        <f>IFERROR(INDEX([1]Master!$1:$1048576,MATCH(C363,[1]Master!$B:$B,0),MATCH($H$4,[1]Master!$1:$1,0)),"")</f>
        <v>2</v>
      </c>
      <c r="H363" s="6" t="s">
        <v>6153</v>
      </c>
      <c r="I363" s="367">
        <f>IFERROR(INDEX([1]Master!$1:$1048576,MATCH(C363,[1]Master!$B:$B,0),MATCH($G$6,[1]Master!$1:$1,0)),"")</f>
        <v>8434.7148888888896</v>
      </c>
      <c r="J363" s="230">
        <f>ROUND(I363*Order_Quote!$L$4,4)</f>
        <v>0</v>
      </c>
      <c r="K363" s="228"/>
      <c r="L363" s="178"/>
      <c r="M363" s="171">
        <f t="shared" si="5"/>
        <v>0</v>
      </c>
    </row>
    <row r="364" spans="1:13" s="52" customFormat="1" x14ac:dyDescent="0.3">
      <c r="A364" s="29" t="str">
        <f>IF(K364&gt;0,COUNT($A$7:A363)+COUNT(DWV!$A$8:$A$300)+COUNT('Large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4" s="293"/>
      <c r="C364" s="3" t="s">
        <v>1702</v>
      </c>
      <c r="D364" s="16">
        <v>28860315</v>
      </c>
      <c r="E364" s="5" t="s">
        <v>7093</v>
      </c>
      <c r="F364" s="381">
        <f>IFERROR(INDEX([1]Master!$1:$1048576,MATCH(C364,[1]Master!$B:$B,0),MATCH($H$5,[1]Master!$1:$1,0)),"")</f>
        <v>1</v>
      </c>
      <c r="G364" s="381">
        <f>IFERROR(INDEX([1]Master!$1:$1048576,MATCH(C364,[1]Master!$B:$B,0),MATCH($H$4,[1]Master!$1:$1,0)),"")</f>
        <v>2</v>
      </c>
      <c r="H364" s="6" t="s">
        <v>6153</v>
      </c>
      <c r="I364" s="367">
        <f>IFERROR(INDEX([1]Master!$1:$1048576,MATCH(C364,[1]Master!$B:$B,0),MATCH($G$6,[1]Master!$1:$1,0)),"")</f>
        <v>10227.820888888889</v>
      </c>
      <c r="J364" s="230">
        <f>ROUND(I364*Order_Quote!$L$4,4)</f>
        <v>0</v>
      </c>
      <c r="K364" s="228"/>
      <c r="L364" s="178"/>
      <c r="M364" s="171">
        <f t="shared" si="5"/>
        <v>0</v>
      </c>
    </row>
    <row r="365" spans="1:13" s="52" customFormat="1" x14ac:dyDescent="0.3">
      <c r="A365" s="29" t="str">
        <f>IF(K365&gt;0,COUNT($A$7:A364)+COUNT(DWV!$A$8:$A$300)+COUNT('Large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5" s="293"/>
      <c r="C365" s="3" t="s">
        <v>1703</v>
      </c>
      <c r="D365" s="16">
        <v>28860323</v>
      </c>
      <c r="E365" s="5" t="s">
        <v>7094</v>
      </c>
      <c r="F365" s="381">
        <f>IFERROR(INDEX([1]Master!$1:$1048576,MATCH(C365,[1]Master!$B:$B,0),MATCH($H$5,[1]Master!$1:$1,0)),"")</f>
        <v>1</v>
      </c>
      <c r="G365" s="381">
        <f>IFERROR(INDEX([1]Master!$1:$1048576,MATCH(C365,[1]Master!$B:$B,0),MATCH($H$4,[1]Master!$1:$1,0)),"")</f>
        <v>2</v>
      </c>
      <c r="H365" s="6" t="s">
        <v>6153</v>
      </c>
      <c r="I365" s="367">
        <f>IFERROR(INDEX([1]Master!$1:$1048576,MATCH(C365,[1]Master!$B:$B,0),MATCH($G$6,[1]Master!$1:$1,0)),"")</f>
        <v>10389.723777777779</v>
      </c>
      <c r="J365" s="230">
        <f>ROUND(I365*Order_Quote!$L$4,4)</f>
        <v>0</v>
      </c>
      <c r="K365" s="228"/>
      <c r="L365" s="178"/>
      <c r="M365" s="171">
        <f t="shared" si="5"/>
        <v>0</v>
      </c>
    </row>
    <row r="366" spans="1:13" s="52" customFormat="1" x14ac:dyDescent="0.3">
      <c r="A366" s="29" t="str">
        <f>IF(K366&gt;0,COUNT($A$7:A365)+COUNT(DWV!$A$8:$A$300)+COUNT('Large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6" s="293"/>
      <c r="C366" s="3" t="s">
        <v>1704</v>
      </c>
      <c r="D366" s="16">
        <v>28860331</v>
      </c>
      <c r="E366" s="5" t="s">
        <v>7095</v>
      </c>
      <c r="F366" s="381">
        <f>IFERROR(INDEX([1]Master!$1:$1048576,MATCH(C366,[1]Master!$B:$B,0),MATCH($H$5,[1]Master!$1:$1,0)),"")</f>
        <v>1</v>
      </c>
      <c r="G366" s="381">
        <f>IFERROR(INDEX([1]Master!$1:$1048576,MATCH(C366,[1]Master!$B:$B,0),MATCH($H$4,[1]Master!$1:$1,0)),"")</f>
        <v>2</v>
      </c>
      <c r="H366" s="6" t="s">
        <v>6153</v>
      </c>
      <c r="I366" s="367">
        <f>IFERROR(INDEX([1]Master!$1:$1048576,MATCH(C366,[1]Master!$B:$B,0),MATCH($G$6,[1]Master!$1:$1,0)),"")</f>
        <v>10848.801333333335</v>
      </c>
      <c r="J366" s="230">
        <f>ROUND(I366*Order_Quote!$L$4,4)</f>
        <v>0</v>
      </c>
      <c r="K366" s="228"/>
      <c r="L366" s="178"/>
      <c r="M366" s="171">
        <f t="shared" si="5"/>
        <v>0</v>
      </c>
    </row>
    <row r="367" spans="1:13" s="52" customFormat="1" x14ac:dyDescent="0.3">
      <c r="A367" s="29" t="str">
        <f>IF(K367&gt;0,COUNT($A$7:A366)+COUNT(DWV!$A$8:$A$300)+COUNT('Large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7" s="293"/>
      <c r="C367" s="3" t="s">
        <v>1705</v>
      </c>
      <c r="D367" s="16">
        <v>28860340</v>
      </c>
      <c r="E367" s="5" t="s">
        <v>7096</v>
      </c>
      <c r="F367" s="381">
        <f>IFERROR(INDEX([1]Master!$1:$1048576,MATCH(C367,[1]Master!$B:$B,0),MATCH($H$5,[1]Master!$1:$1,0)),"")</f>
        <v>1</v>
      </c>
      <c r="G367" s="381">
        <f>IFERROR(INDEX([1]Master!$1:$1048576,MATCH(C367,[1]Master!$B:$B,0),MATCH($H$4,[1]Master!$1:$1,0)),"")</f>
        <v>1</v>
      </c>
      <c r="H367" s="6" t="s">
        <v>6153</v>
      </c>
      <c r="I367" s="367">
        <f>IFERROR(INDEX([1]Master!$1:$1048576,MATCH(C367,[1]Master!$B:$B,0),MATCH($G$6,[1]Master!$1:$1,0)),"")</f>
        <v>11047.012888888888</v>
      </c>
      <c r="J367" s="230">
        <f>ROUND(I367*Order_Quote!$L$4,4)</f>
        <v>0</v>
      </c>
      <c r="K367" s="228"/>
      <c r="L367" s="178"/>
      <c r="M367" s="171">
        <f t="shared" si="5"/>
        <v>0</v>
      </c>
    </row>
    <row r="368" spans="1:13" s="52" customFormat="1" x14ac:dyDescent="0.3">
      <c r="A368" s="29" t="str">
        <f>IF(K368&gt;0,COUNT($A$7:A367)+COUNT(DWV!$A$8:$A$300)+COUNT('Large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8" s="293"/>
      <c r="C368" s="3" t="s">
        <v>1706</v>
      </c>
      <c r="D368" s="16">
        <v>28860358</v>
      </c>
      <c r="E368" s="5" t="s">
        <v>7097</v>
      </c>
      <c r="F368" s="381">
        <f>IFERROR(INDEX([1]Master!$1:$1048576,MATCH(C368,[1]Master!$B:$B,0),MATCH($H$5,[1]Master!$1:$1,0)),"")</f>
        <v>1</v>
      </c>
      <c r="G368" s="381">
        <f>IFERROR(INDEX([1]Master!$1:$1048576,MATCH(C368,[1]Master!$B:$B,0),MATCH($H$4,[1]Master!$1:$1,0)),"")</f>
        <v>1</v>
      </c>
      <c r="H368" s="6" t="s">
        <v>6153</v>
      </c>
      <c r="I368" s="367">
        <f>IFERROR(INDEX([1]Master!$1:$1048576,MATCH(C368,[1]Master!$B:$B,0),MATCH($G$6,[1]Master!$1:$1,0)),"")</f>
        <v>11480.018111111112</v>
      </c>
      <c r="J368" s="230">
        <f>ROUND(I368*Order_Quote!$L$4,4)</f>
        <v>0</v>
      </c>
      <c r="K368" s="228"/>
      <c r="L368" s="178"/>
      <c r="M368" s="171">
        <f t="shared" si="5"/>
        <v>0</v>
      </c>
    </row>
    <row r="369" spans="1:13" s="52" customFormat="1" x14ac:dyDescent="0.3">
      <c r="A369" s="29" t="str">
        <f>IF(K369&gt;0,COUNT($A$7:A368)+COUNT(DWV!$A$8:$A$300)+COUNT('Large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69" s="293"/>
      <c r="C369" s="3" t="s">
        <v>1707</v>
      </c>
      <c r="D369" s="16">
        <v>28860366</v>
      </c>
      <c r="E369" s="5" t="s">
        <v>7098</v>
      </c>
      <c r="F369" s="381">
        <f>IFERROR(INDEX([1]Master!$1:$1048576,MATCH(C369,[1]Master!$B:$B,0),MATCH($H$5,[1]Master!$1:$1,0)),"")</f>
        <v>1</v>
      </c>
      <c r="G369" s="381">
        <f>IFERROR(INDEX([1]Master!$1:$1048576,MATCH(C369,[1]Master!$B:$B,0),MATCH($H$4,[1]Master!$1:$1,0)),"")</f>
        <v>1</v>
      </c>
      <c r="H369" s="6" t="s">
        <v>6153</v>
      </c>
      <c r="I369" s="367">
        <f>IFERROR(INDEX([1]Master!$1:$1048576,MATCH(C369,[1]Master!$B:$B,0),MATCH($G$6,[1]Master!$1:$1,0)),"")</f>
        <v>15886.551555555558</v>
      </c>
      <c r="J369" s="230">
        <f>ROUND(I369*Order_Quote!$L$4,4)</f>
        <v>0</v>
      </c>
      <c r="K369" s="228"/>
      <c r="L369" s="178"/>
      <c r="M369" s="171">
        <f t="shared" si="5"/>
        <v>0</v>
      </c>
    </row>
    <row r="370" spans="1:13" s="52" customFormat="1" x14ac:dyDescent="0.3">
      <c r="A370" s="29" t="str">
        <f>IF(K370&gt;0,COUNT($A$7:A369)+COUNT(DWV!$A$8:$A$300)+COUNT('Large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0" s="293"/>
      <c r="C370" s="3" t="s">
        <v>1708</v>
      </c>
      <c r="D370" s="16">
        <v>28860374</v>
      </c>
      <c r="E370" s="5" t="s">
        <v>7099</v>
      </c>
      <c r="F370" s="381">
        <f>IFERROR(INDEX([1]Master!$1:$1048576,MATCH(C370,[1]Master!$B:$B,0),MATCH($H$5,[1]Master!$1:$1,0)),"")</f>
        <v>1</v>
      </c>
      <c r="G370" s="381">
        <f>IFERROR(INDEX([1]Master!$1:$1048576,MATCH(C370,[1]Master!$B:$B,0),MATCH($H$4,[1]Master!$1:$1,0)),"")</f>
        <v>1</v>
      </c>
      <c r="H370" s="6" t="s">
        <v>6153</v>
      </c>
      <c r="I370" s="367">
        <f>IFERROR(INDEX([1]Master!$1:$1048576,MATCH(C370,[1]Master!$B:$B,0),MATCH($G$6,[1]Master!$1:$1,0)),"")</f>
        <v>17186.946333333333</v>
      </c>
      <c r="J370" s="230">
        <f>ROUND(I370*Order_Quote!$L$4,4)</f>
        <v>0</v>
      </c>
      <c r="K370" s="228"/>
      <c r="L370" s="178"/>
      <c r="M370" s="171">
        <f t="shared" si="5"/>
        <v>0</v>
      </c>
    </row>
    <row r="371" spans="1:13" s="52" customFormat="1" x14ac:dyDescent="0.3">
      <c r="A371" s="29" t="str">
        <f>IF(K371&gt;0,COUNT($A$7:A370)+COUNT(DWV!$A$8:$A$300)+COUNT('Large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1" s="293"/>
      <c r="C371" s="3" t="s">
        <v>1709</v>
      </c>
      <c r="D371" s="16">
        <v>28860382</v>
      </c>
      <c r="E371" s="5" t="s">
        <v>7100</v>
      </c>
      <c r="F371" s="381">
        <f>IFERROR(INDEX([1]Master!$1:$1048576,MATCH(C371,[1]Master!$B:$B,0),MATCH($H$5,[1]Master!$1:$1,0)),"")</f>
        <v>1</v>
      </c>
      <c r="G371" s="381">
        <f>IFERROR(INDEX([1]Master!$1:$1048576,MATCH(C371,[1]Master!$B:$B,0),MATCH($H$4,[1]Master!$1:$1,0)),"")</f>
        <v>1</v>
      </c>
      <c r="H371" s="6" t="s">
        <v>6153</v>
      </c>
      <c r="I371" s="367">
        <f>IFERROR(INDEX([1]Master!$1:$1048576,MATCH(C371,[1]Master!$B:$B,0),MATCH($G$6,[1]Master!$1:$1,0)),"")</f>
        <v>21118.399777777777</v>
      </c>
      <c r="J371" s="230">
        <f>ROUND(I371*Order_Quote!$L$4,4)</f>
        <v>0</v>
      </c>
      <c r="K371" s="228"/>
      <c r="L371" s="178"/>
      <c r="M371" s="171">
        <f t="shared" si="5"/>
        <v>0</v>
      </c>
    </row>
    <row r="372" spans="1:13" s="52" customFormat="1" x14ac:dyDescent="0.3">
      <c r="A372" s="29" t="str">
        <f>IF(K372&gt;0,COUNT($A$7:A371)+COUNT(DWV!$A$8:$A$300)+COUNT('Large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2" s="293"/>
      <c r="C372" s="3" t="s">
        <v>1710</v>
      </c>
      <c r="D372" s="16">
        <v>28860390</v>
      </c>
      <c r="E372" s="5" t="s">
        <v>7101</v>
      </c>
      <c r="F372" s="381">
        <f>IFERROR(INDEX([1]Master!$1:$1048576,MATCH(C372,[1]Master!$B:$B,0),MATCH($H$5,[1]Master!$1:$1,0)),"")</f>
        <v>1</v>
      </c>
      <c r="G372" s="381">
        <f>IFERROR(INDEX([1]Master!$1:$1048576,MATCH(C372,[1]Master!$B:$B,0),MATCH($H$4,[1]Master!$1:$1,0)),"")</f>
        <v>1</v>
      </c>
      <c r="H372" s="6" t="s">
        <v>6153</v>
      </c>
      <c r="I372" s="367">
        <f>IFERROR(INDEX([1]Master!$1:$1048576,MATCH(C372,[1]Master!$B:$B,0),MATCH($G$6,[1]Master!$1:$1,0)),"")</f>
        <v>10217.789140949308</v>
      </c>
      <c r="J372" s="230">
        <f>ROUND(I372*Order_Quote!$L$4,4)</f>
        <v>0</v>
      </c>
      <c r="K372" s="228"/>
      <c r="L372" s="178"/>
      <c r="M372" s="171">
        <f t="shared" si="5"/>
        <v>0</v>
      </c>
    </row>
    <row r="373" spans="1:13" s="52" customFormat="1" x14ac:dyDescent="0.3">
      <c r="A373" s="29" t="str">
        <f>IF(K373&gt;0,COUNT($A$7:A372)+COUNT(DWV!$A$8:$A$300)+COUNT('Large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3" s="293"/>
      <c r="C373" s="3" t="s">
        <v>1711</v>
      </c>
      <c r="D373" s="16">
        <v>28860404</v>
      </c>
      <c r="E373" s="5" t="s">
        <v>7102</v>
      </c>
      <c r="F373" s="381">
        <f>IFERROR(INDEX([1]Master!$1:$1048576,MATCH(C373,[1]Master!$B:$B,0),MATCH($H$5,[1]Master!$1:$1,0)),"")</f>
        <v>1</v>
      </c>
      <c r="G373" s="381">
        <f>IFERROR(INDEX([1]Master!$1:$1048576,MATCH(C373,[1]Master!$B:$B,0),MATCH($H$4,[1]Master!$1:$1,0)),"")</f>
        <v>1</v>
      </c>
      <c r="H373" s="6" t="s">
        <v>6153</v>
      </c>
      <c r="I373" s="367">
        <f>IFERROR(INDEX([1]Master!$1:$1048576,MATCH(C373,[1]Master!$B:$B,0),MATCH($G$6,[1]Master!$1:$1,0)),"")</f>
        <v>10279.027293745239</v>
      </c>
      <c r="J373" s="230">
        <f>ROUND(I373*Order_Quote!$L$4,4)</f>
        <v>0</v>
      </c>
      <c r="K373" s="228"/>
      <c r="L373" s="178"/>
      <c r="M373" s="171">
        <f t="shared" si="5"/>
        <v>0</v>
      </c>
    </row>
    <row r="374" spans="1:13" s="52" customFormat="1" x14ac:dyDescent="0.3">
      <c r="A374" s="29" t="str">
        <f>IF(K374&gt;0,COUNT($A$7:A373)+COUNT(DWV!$A$8:$A$300)+COUNT('Large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4" s="293"/>
      <c r="C374" s="3" t="s">
        <v>1712</v>
      </c>
      <c r="D374" s="16">
        <v>28860412</v>
      </c>
      <c r="E374" s="5" t="s">
        <v>7103</v>
      </c>
      <c r="F374" s="381">
        <f>IFERROR(INDEX([1]Master!$1:$1048576,MATCH(C374,[1]Master!$B:$B,0),MATCH($H$5,[1]Master!$1:$1,0)),"")</f>
        <v>1</v>
      </c>
      <c r="G374" s="381">
        <f>IFERROR(INDEX([1]Master!$1:$1048576,MATCH(C374,[1]Master!$B:$B,0),MATCH($H$4,[1]Master!$1:$1,0)),"")</f>
        <v>1</v>
      </c>
      <c r="H374" s="6" t="s">
        <v>6153</v>
      </c>
      <c r="I374" s="367">
        <f>IFERROR(INDEX([1]Master!$1:$1048576,MATCH(C374,[1]Master!$B:$B,0),MATCH($G$6,[1]Master!$1:$1,0)),"")</f>
        <v>11734.099054744258</v>
      </c>
      <c r="J374" s="230">
        <f>ROUND(I374*Order_Quote!$L$4,4)</f>
        <v>0</v>
      </c>
      <c r="K374" s="228"/>
      <c r="L374" s="178"/>
      <c r="M374" s="171">
        <f t="shared" si="5"/>
        <v>0</v>
      </c>
    </row>
    <row r="375" spans="1:13" s="52" customFormat="1" x14ac:dyDescent="0.3">
      <c r="A375" s="29" t="str">
        <f>IF(K375&gt;0,COUNT($A$7:A374)+COUNT(DWV!$A$8:$A$300)+COUNT('Large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5" s="293"/>
      <c r="C375" s="3" t="s">
        <v>1713</v>
      </c>
      <c r="D375" s="16">
        <v>28860420</v>
      </c>
      <c r="E375" s="5" t="s">
        <v>7104</v>
      </c>
      <c r="F375" s="381">
        <f>IFERROR(INDEX([1]Master!$1:$1048576,MATCH(C375,[1]Master!$B:$B,0),MATCH($H$5,[1]Master!$1:$1,0)),"")</f>
        <v>1</v>
      </c>
      <c r="G375" s="381">
        <f>IFERROR(INDEX([1]Master!$1:$1048576,MATCH(C375,[1]Master!$B:$B,0),MATCH($H$4,[1]Master!$1:$1,0)),"")</f>
        <v>1</v>
      </c>
      <c r="H375" s="6" t="s">
        <v>6153</v>
      </c>
      <c r="I375" s="367">
        <f>IFERROR(INDEX([1]Master!$1:$1048576,MATCH(C375,[1]Master!$B:$B,0),MATCH($G$6,[1]Master!$1:$1,0)),"")</f>
        <v>12341.506628582561</v>
      </c>
      <c r="J375" s="230">
        <f>ROUND(I375*Order_Quote!$L$4,4)</f>
        <v>0</v>
      </c>
      <c r="K375" s="228"/>
      <c r="L375" s="178"/>
      <c r="M375" s="171">
        <f t="shared" si="5"/>
        <v>0</v>
      </c>
    </row>
    <row r="376" spans="1:13" s="52" customFormat="1" x14ac:dyDescent="0.3">
      <c r="A376" s="29" t="str">
        <f>IF(K376&gt;0,COUNT($A$7:A375)+COUNT(DWV!$A$8:$A$300)+COUNT('Large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6" s="293"/>
      <c r="C376" s="3" t="s">
        <v>1714</v>
      </c>
      <c r="D376" s="16">
        <v>28860439</v>
      </c>
      <c r="E376" s="5" t="s">
        <v>7105</v>
      </c>
      <c r="F376" s="381">
        <f>IFERROR(INDEX([1]Master!$1:$1048576,MATCH(C376,[1]Master!$B:$B,0),MATCH($H$5,[1]Master!$1:$1,0)),"")</f>
        <v>1</v>
      </c>
      <c r="G376" s="381">
        <f>IFERROR(INDEX([1]Master!$1:$1048576,MATCH(C376,[1]Master!$B:$B,0),MATCH($H$4,[1]Master!$1:$1,0)),"")</f>
        <v>1</v>
      </c>
      <c r="H376" s="6" t="s">
        <v>6153</v>
      </c>
      <c r="I376" s="367">
        <f>IFERROR(INDEX([1]Master!$1:$1048576,MATCH(C376,[1]Master!$B:$B,0),MATCH($G$6,[1]Master!$1:$1,0)),"")</f>
        <v>13495.215286954672</v>
      </c>
      <c r="J376" s="230">
        <f>ROUND(I376*Order_Quote!$L$4,4)</f>
        <v>0</v>
      </c>
      <c r="K376" s="228"/>
      <c r="L376" s="178"/>
      <c r="M376" s="171">
        <f t="shared" si="5"/>
        <v>0</v>
      </c>
    </row>
    <row r="377" spans="1:13" s="52" customFormat="1" x14ac:dyDescent="0.3">
      <c r="A377" s="29" t="str">
        <f>IF(K377&gt;0,COUNT($A$7:A376)+COUNT(DWV!$A$8:$A$300)+COUNT('Large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7" s="293"/>
      <c r="C377" s="3" t="s">
        <v>1715</v>
      </c>
      <c r="D377" s="16">
        <v>28860447</v>
      </c>
      <c r="E377" s="5" t="s">
        <v>7106</v>
      </c>
      <c r="F377" s="381">
        <f>IFERROR(INDEX([1]Master!$1:$1048576,MATCH(C377,[1]Master!$B:$B,0),MATCH($H$5,[1]Master!$1:$1,0)),"")</f>
        <v>1</v>
      </c>
      <c r="G377" s="381">
        <f>IFERROR(INDEX([1]Master!$1:$1048576,MATCH(C377,[1]Master!$B:$B,0),MATCH($H$4,[1]Master!$1:$1,0)),"")</f>
        <v>1</v>
      </c>
      <c r="H377" s="6" t="s">
        <v>6153</v>
      </c>
      <c r="I377" s="367">
        <f>IFERROR(INDEX([1]Master!$1:$1048576,MATCH(C377,[1]Master!$B:$B,0),MATCH($G$6,[1]Master!$1:$1,0)),"")</f>
        <v>15234.665560184972</v>
      </c>
      <c r="J377" s="230">
        <f>ROUND(I377*Order_Quote!$L$4,4)</f>
        <v>0</v>
      </c>
      <c r="K377" s="228"/>
      <c r="L377" s="178"/>
      <c r="M377" s="171">
        <f t="shared" si="5"/>
        <v>0</v>
      </c>
    </row>
    <row r="378" spans="1:13" s="52" customFormat="1" x14ac:dyDescent="0.3">
      <c r="A378" s="29" t="str">
        <f>IF(K378&gt;0,COUNT($A$7:A377)+COUNT(DWV!$A$8:$A$300)+COUNT('Large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8" s="293"/>
      <c r="C378" s="3" t="s">
        <v>1716</v>
      </c>
      <c r="D378" s="16">
        <v>28860455</v>
      </c>
      <c r="E378" s="5" t="s">
        <v>7107</v>
      </c>
      <c r="F378" s="381">
        <f>IFERROR(INDEX([1]Master!$1:$1048576,MATCH(C378,[1]Master!$B:$B,0),MATCH($H$5,[1]Master!$1:$1,0)),"")</f>
        <v>1</v>
      </c>
      <c r="G378" s="381">
        <f>IFERROR(INDEX([1]Master!$1:$1048576,MATCH(C378,[1]Master!$B:$B,0),MATCH($H$4,[1]Master!$1:$1,0)),"")</f>
        <v>1</v>
      </c>
      <c r="H378" s="6" t="s">
        <v>6153</v>
      </c>
      <c r="I378" s="367">
        <f>IFERROR(INDEX([1]Master!$1:$1048576,MATCH(C378,[1]Master!$B:$B,0),MATCH($G$6,[1]Master!$1:$1,0)),"")</f>
        <v>15611.003706547937</v>
      </c>
      <c r="J378" s="230">
        <f>ROUND(I378*Order_Quote!$L$4,4)</f>
        <v>0</v>
      </c>
      <c r="K378" s="228"/>
      <c r="L378" s="178"/>
      <c r="M378" s="171">
        <f t="shared" si="5"/>
        <v>0</v>
      </c>
    </row>
    <row r="379" spans="1:13" s="52" customFormat="1" x14ac:dyDescent="0.3">
      <c r="A379" s="29" t="str">
        <f>IF(K379&gt;0,COUNT($A$7:A378)+COUNT(DWV!$A$8:$A$300)+COUNT('Large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79" s="293"/>
      <c r="C379" s="3" t="s">
        <v>1717</v>
      </c>
      <c r="D379" s="16">
        <v>28860463</v>
      </c>
      <c r="E379" s="5" t="s">
        <v>7108</v>
      </c>
      <c r="F379" s="381">
        <f>IFERROR(INDEX([1]Master!$1:$1048576,MATCH(C379,[1]Master!$B:$B,0),MATCH($H$5,[1]Master!$1:$1,0)),"")</f>
        <v>1</v>
      </c>
      <c r="G379" s="381">
        <f>IFERROR(INDEX([1]Master!$1:$1048576,MATCH(C379,[1]Master!$B:$B,0),MATCH($H$4,[1]Master!$1:$1,0)),"")</f>
        <v>1</v>
      </c>
      <c r="H379" s="6" t="s">
        <v>6153</v>
      </c>
      <c r="I379" s="367">
        <f>IFERROR(INDEX([1]Master!$1:$1048576,MATCH(C379,[1]Master!$B:$B,0),MATCH($G$6,[1]Master!$1:$1,0)),"")</f>
        <v>16078.379842602515</v>
      </c>
      <c r="J379" s="230">
        <f>ROUND(I379*Order_Quote!$L$4,4)</f>
        <v>0</v>
      </c>
      <c r="K379" s="228"/>
      <c r="L379" s="178"/>
      <c r="M379" s="171">
        <f t="shared" si="5"/>
        <v>0</v>
      </c>
    </row>
    <row r="380" spans="1:13" s="52" customFormat="1" x14ac:dyDescent="0.3">
      <c r="A380" s="29" t="str">
        <f>IF(K380&gt;0,COUNT($A$7:A379)+COUNT(DWV!$A$8:$A$300)+COUNT('Large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0" s="293"/>
      <c r="C380" s="3" t="s">
        <v>1718</v>
      </c>
      <c r="D380" s="16">
        <v>28860471</v>
      </c>
      <c r="E380" s="5" t="s">
        <v>7109</v>
      </c>
      <c r="F380" s="381">
        <f>IFERROR(INDEX([1]Master!$1:$1048576,MATCH(C380,[1]Master!$B:$B,0),MATCH($H$5,[1]Master!$1:$1,0)),"")</f>
        <v>1</v>
      </c>
      <c r="G380" s="381">
        <f>IFERROR(INDEX([1]Master!$1:$1048576,MATCH(C380,[1]Master!$B:$B,0),MATCH($H$4,[1]Master!$1:$1,0)),"")</f>
        <v>1</v>
      </c>
      <c r="H380" s="6" t="s">
        <v>6153</v>
      </c>
      <c r="I380" s="367">
        <f>IFERROR(INDEX([1]Master!$1:$1048576,MATCH(C380,[1]Master!$B:$B,0),MATCH($G$6,[1]Master!$1:$1,0)),"")</f>
        <v>19893.431911983549</v>
      </c>
      <c r="J380" s="230">
        <f>ROUND(I380*Order_Quote!$L$4,4)</f>
        <v>0</v>
      </c>
      <c r="K380" s="228"/>
      <c r="L380" s="178"/>
      <c r="M380" s="171">
        <f t="shared" si="5"/>
        <v>0</v>
      </c>
    </row>
    <row r="381" spans="1:13" s="52" customFormat="1" x14ac:dyDescent="0.3">
      <c r="A381" s="29" t="str">
        <f>IF(K381&gt;0,COUNT($A$7:A380)+COUNT(DWV!$A$8:$A$300)+COUNT('Large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1" s="293"/>
      <c r="C381" s="3" t="s">
        <v>1719</v>
      </c>
      <c r="D381" s="16">
        <v>28860480</v>
      </c>
      <c r="E381" s="5" t="s">
        <v>7110</v>
      </c>
      <c r="F381" s="381">
        <f>IFERROR(INDEX([1]Master!$1:$1048576,MATCH(C381,[1]Master!$B:$B,0),MATCH($H$5,[1]Master!$1:$1,0)),"")</f>
        <v>1</v>
      </c>
      <c r="G381" s="381">
        <f>IFERROR(INDEX([1]Master!$1:$1048576,MATCH(C381,[1]Master!$B:$B,0),MATCH($H$4,[1]Master!$1:$1,0)),"")</f>
        <v>1</v>
      </c>
      <c r="H381" s="6" t="s">
        <v>6153</v>
      </c>
      <c r="I381" s="367">
        <f>IFERROR(INDEX([1]Master!$1:$1048576,MATCH(C381,[1]Master!$B:$B,0),MATCH($G$6,[1]Master!$1:$1,0)),"")</f>
        <v>20456.190932947222</v>
      </c>
      <c r="J381" s="230">
        <f>ROUND(I381*Order_Quote!$L$4,4)</f>
        <v>0</v>
      </c>
      <c r="K381" s="228"/>
      <c r="L381" s="178"/>
      <c r="M381" s="171">
        <f t="shared" si="5"/>
        <v>0</v>
      </c>
    </row>
    <row r="382" spans="1:13" s="52" customFormat="1" x14ac:dyDescent="0.3">
      <c r="A382" s="29" t="str">
        <f>IF(K382&gt;0,COUNT($A$7:A381)+COUNT(DWV!$A$8:$A$300)+COUNT('Large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2" s="293"/>
      <c r="C382" s="3" t="s">
        <v>1720</v>
      </c>
      <c r="D382" s="16">
        <v>28860498</v>
      </c>
      <c r="E382" s="5" t="s">
        <v>7111</v>
      </c>
      <c r="F382" s="381">
        <f>IFERROR(INDEX([1]Master!$1:$1048576,MATCH(C382,[1]Master!$B:$B,0),MATCH($H$5,[1]Master!$1:$1,0)),"")</f>
        <v>1</v>
      </c>
      <c r="G382" s="381">
        <f>IFERROR(INDEX([1]Master!$1:$1048576,MATCH(C382,[1]Master!$B:$B,0),MATCH($H$4,[1]Master!$1:$1,0)),"")</f>
        <v>1</v>
      </c>
      <c r="H382" s="6" t="s">
        <v>6153</v>
      </c>
      <c r="I382" s="367">
        <f>IFERROR(INDEX([1]Master!$1:$1048576,MATCH(C382,[1]Master!$B:$B,0),MATCH($G$6,[1]Master!$1:$1,0)),"")</f>
        <v>13130.448898561506</v>
      </c>
      <c r="J382" s="230">
        <f>ROUND(I382*Order_Quote!$L$4,4)</f>
        <v>0</v>
      </c>
      <c r="K382" s="228"/>
      <c r="L382" s="178"/>
      <c r="M382" s="171">
        <f t="shared" si="5"/>
        <v>0</v>
      </c>
    </row>
    <row r="383" spans="1:13" s="52" customFormat="1" x14ac:dyDescent="0.3">
      <c r="A383" s="29" t="str">
        <f>IF(K383&gt;0,COUNT($A$7:A382)+COUNT(DWV!$A$8:$A$300)+COUNT('Large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3" s="293"/>
      <c r="C383" s="3" t="s">
        <v>1721</v>
      </c>
      <c r="D383" s="16">
        <v>28860501</v>
      </c>
      <c r="E383" s="5" t="s">
        <v>7112</v>
      </c>
      <c r="F383" s="381">
        <f>IFERROR(INDEX([1]Master!$1:$1048576,MATCH(C383,[1]Master!$B:$B,0),MATCH($H$5,[1]Master!$1:$1,0)),"")</f>
        <v>1</v>
      </c>
      <c r="G383" s="381">
        <f>IFERROR(INDEX([1]Master!$1:$1048576,MATCH(C383,[1]Master!$B:$B,0),MATCH($H$4,[1]Master!$1:$1,0)),"")</f>
        <v>1</v>
      </c>
      <c r="H383" s="6" t="s">
        <v>6153</v>
      </c>
      <c r="I383" s="367">
        <f>IFERROR(INDEX([1]Master!$1:$1048576,MATCH(C383,[1]Master!$B:$B,0),MATCH($G$6,[1]Master!$1:$1,0)),"")</f>
        <v>13209.139778611514</v>
      </c>
      <c r="J383" s="230">
        <f>ROUND(I383*Order_Quote!$L$4,4)</f>
        <v>0</v>
      </c>
      <c r="K383" s="228"/>
      <c r="L383" s="178"/>
      <c r="M383" s="171">
        <f t="shared" si="5"/>
        <v>0</v>
      </c>
    </row>
    <row r="384" spans="1:13" s="52" customFormat="1" x14ac:dyDescent="0.3">
      <c r="A384" s="29" t="str">
        <f>IF(K384&gt;0,COUNT($A$7:A383)+COUNT(DWV!$A$8:$A$300)+COUNT('Large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4" s="293"/>
      <c r="C384" s="3" t="s">
        <v>1722</v>
      </c>
      <c r="D384" s="16">
        <v>28860510</v>
      </c>
      <c r="E384" s="5" t="s">
        <v>7113</v>
      </c>
      <c r="F384" s="381">
        <f>IFERROR(INDEX([1]Master!$1:$1048576,MATCH(C384,[1]Master!$B:$B,0),MATCH($H$5,[1]Master!$1:$1,0)),"")</f>
        <v>1</v>
      </c>
      <c r="G384" s="381">
        <f>IFERROR(INDEX([1]Master!$1:$1048576,MATCH(C384,[1]Master!$B:$B,0),MATCH($H$4,[1]Master!$1:$1,0)),"")</f>
        <v>1</v>
      </c>
      <c r="H384" s="6" t="s">
        <v>6153</v>
      </c>
      <c r="I384" s="367">
        <f>IFERROR(INDEX([1]Master!$1:$1048576,MATCH(C384,[1]Master!$B:$B,0),MATCH($G$6,[1]Master!$1:$1,0)),"")</f>
        <v>15078.673581383484</v>
      </c>
      <c r="J384" s="230">
        <f>ROUND(I384*Order_Quote!$L$4,4)</f>
        <v>0</v>
      </c>
      <c r="K384" s="228"/>
      <c r="L384" s="178"/>
      <c r="M384" s="171">
        <f t="shared" si="5"/>
        <v>0</v>
      </c>
    </row>
    <row r="385" spans="1:13" s="52" customFormat="1" x14ac:dyDescent="0.3">
      <c r="A385" s="29" t="str">
        <f>IF(K385&gt;0,COUNT($A$7:A384)+COUNT(DWV!$A$8:$A$300)+COUNT('Large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5" s="293"/>
      <c r="C385" s="3" t="s">
        <v>1723</v>
      </c>
      <c r="D385" s="16">
        <v>28860528</v>
      </c>
      <c r="E385" s="5" t="s">
        <v>7114</v>
      </c>
      <c r="F385" s="381">
        <f>IFERROR(INDEX([1]Master!$1:$1048576,MATCH(C385,[1]Master!$B:$B,0),MATCH($H$5,[1]Master!$1:$1,0)),"")</f>
        <v>1</v>
      </c>
      <c r="G385" s="381">
        <f>IFERROR(INDEX([1]Master!$1:$1048576,MATCH(C385,[1]Master!$B:$B,0),MATCH($H$4,[1]Master!$1:$1,0)),"")</f>
        <v>1</v>
      </c>
      <c r="H385" s="6" t="s">
        <v>6153</v>
      </c>
      <c r="I385" s="367">
        <f>IFERROR(INDEX([1]Master!$1:$1048576,MATCH(C385,[1]Master!$B:$B,0),MATCH($G$6,[1]Master!$1:$1,0)),"")</f>
        <v>15859.291792848126</v>
      </c>
      <c r="J385" s="230">
        <f>ROUND(I385*Order_Quote!$L$4,4)</f>
        <v>0</v>
      </c>
      <c r="K385" s="228"/>
      <c r="L385" s="178"/>
      <c r="M385" s="171">
        <f t="shared" si="5"/>
        <v>0</v>
      </c>
    </row>
    <row r="386" spans="1:13" s="52" customFormat="1" x14ac:dyDescent="0.3">
      <c r="A386" s="29" t="str">
        <f>IF(K386&gt;0,COUNT($A$7:A385)+COUNT(DWV!$A$8:$A$300)+COUNT('Large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6" s="293"/>
      <c r="C386" s="3" t="s">
        <v>1724</v>
      </c>
      <c r="D386" s="16">
        <v>28860536</v>
      </c>
      <c r="E386" s="5" t="s">
        <v>7115</v>
      </c>
      <c r="F386" s="381">
        <f>IFERROR(INDEX([1]Master!$1:$1048576,MATCH(C386,[1]Master!$B:$B,0),MATCH($H$5,[1]Master!$1:$1,0)),"")</f>
        <v>1</v>
      </c>
      <c r="G386" s="381">
        <f>IFERROR(INDEX([1]Master!$1:$1048576,MATCH(C386,[1]Master!$B:$B,0),MATCH($H$4,[1]Master!$1:$1,0)),"")</f>
        <v>1</v>
      </c>
      <c r="H386" s="6" t="s">
        <v>6153</v>
      </c>
      <c r="I386" s="367">
        <f>IFERROR(INDEX([1]Master!$1:$1048576,MATCH(C386,[1]Master!$B:$B,0),MATCH($G$6,[1]Master!$1:$1,0)),"")</f>
        <v>17341.939740665184</v>
      </c>
      <c r="J386" s="230">
        <f>ROUND(I386*Order_Quote!$L$4,4)</f>
        <v>0</v>
      </c>
      <c r="K386" s="228"/>
      <c r="L386" s="178"/>
      <c r="M386" s="171">
        <f t="shared" si="5"/>
        <v>0</v>
      </c>
    </row>
    <row r="387" spans="1:13" s="52" customFormat="1" x14ac:dyDescent="0.3">
      <c r="A387" s="29" t="str">
        <f>IF(K387&gt;0,COUNT($A$7:A386)+COUNT(DWV!$A$8:$A$300)+COUNT('Large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7" s="293"/>
      <c r="C387" s="3" t="s">
        <v>1725</v>
      </c>
      <c r="D387" s="16">
        <v>28860544</v>
      </c>
      <c r="E387" s="5" t="s">
        <v>7116</v>
      </c>
      <c r="F387" s="381">
        <f>IFERROR(INDEX([1]Master!$1:$1048576,MATCH(C387,[1]Master!$B:$B,0),MATCH($H$5,[1]Master!$1:$1,0)),"")</f>
        <v>1</v>
      </c>
      <c r="G387" s="381">
        <f>IFERROR(INDEX([1]Master!$1:$1048576,MATCH(C387,[1]Master!$B:$B,0),MATCH($H$4,[1]Master!$1:$1,0)),"")</f>
        <v>1</v>
      </c>
      <c r="H387" s="6" t="s">
        <v>6153</v>
      </c>
      <c r="I387" s="367">
        <f>IFERROR(INDEX([1]Master!$1:$1048576,MATCH(C387,[1]Master!$B:$B,0),MATCH($G$6,[1]Master!$1:$1,0)),"")</f>
        <v>19577.146946993569</v>
      </c>
      <c r="J387" s="230">
        <f>ROUND(I387*Order_Quote!$L$4,4)</f>
        <v>0</v>
      </c>
      <c r="K387" s="228"/>
      <c r="L387" s="178"/>
      <c r="M387" s="171">
        <f t="shared" si="5"/>
        <v>0</v>
      </c>
    </row>
    <row r="388" spans="1:13" s="52" customFormat="1" x14ac:dyDescent="0.3">
      <c r="A388" s="29" t="str">
        <f>IF(K388&gt;0,COUNT($A$7:A387)+COUNT(DWV!$A$8:$A$300)+COUNT('Large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8" s="293"/>
      <c r="C388" s="3" t="s">
        <v>1726</v>
      </c>
      <c r="D388" s="16">
        <v>28860552</v>
      </c>
      <c r="E388" s="5" t="s">
        <v>7117</v>
      </c>
      <c r="F388" s="381">
        <f>IFERROR(INDEX([1]Master!$1:$1048576,MATCH(C388,[1]Master!$B:$B,0),MATCH($H$5,[1]Master!$1:$1,0)),"")</f>
        <v>1</v>
      </c>
      <c r="G388" s="381">
        <f>IFERROR(INDEX([1]Master!$1:$1048576,MATCH(C388,[1]Master!$B:$B,0),MATCH($H$4,[1]Master!$1:$1,0)),"")</f>
        <v>1</v>
      </c>
      <c r="H388" s="6" t="s">
        <v>6153</v>
      </c>
      <c r="I388" s="367">
        <f>IFERROR(INDEX([1]Master!$1:$1048576,MATCH(C388,[1]Master!$B:$B,0),MATCH($G$6,[1]Master!$1:$1,0)),"")</f>
        <v>20060.863985263397</v>
      </c>
      <c r="J388" s="230">
        <f>ROUND(I388*Order_Quote!$L$4,4)</f>
        <v>0</v>
      </c>
      <c r="K388" s="228"/>
      <c r="L388" s="178"/>
      <c r="M388" s="171">
        <f t="shared" si="5"/>
        <v>0</v>
      </c>
    </row>
    <row r="389" spans="1:13" s="52" customFormat="1" x14ac:dyDescent="0.3">
      <c r="A389" s="29" t="str">
        <f>IF(K389&gt;0,COUNT($A$7:A388)+COUNT(DWV!$A$8:$A$300)+COUNT('Large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89" s="293"/>
      <c r="C389" s="3" t="s">
        <v>1727</v>
      </c>
      <c r="D389" s="16">
        <v>28860560</v>
      </c>
      <c r="E389" s="5" t="s">
        <v>7118</v>
      </c>
      <c r="F389" s="381">
        <f>IFERROR(INDEX([1]Master!$1:$1048576,MATCH(C389,[1]Master!$B:$B,0),MATCH($H$5,[1]Master!$1:$1,0)),"")</f>
        <v>1</v>
      </c>
      <c r="G389" s="381">
        <f>IFERROR(INDEX([1]Master!$1:$1048576,MATCH(C389,[1]Master!$B:$B,0),MATCH($H$4,[1]Master!$1:$1,0)),"")</f>
        <v>1</v>
      </c>
      <c r="H389" s="6" t="s">
        <v>6153</v>
      </c>
      <c r="I389" s="367">
        <f>IFERROR(INDEX([1]Master!$1:$1048576,MATCH(C389,[1]Master!$B:$B,0),MATCH($G$6,[1]Master!$1:$1,0)),"")</f>
        <v>20661.585979591964</v>
      </c>
      <c r="J389" s="230">
        <f>ROUND(I389*Order_Quote!$L$4,4)</f>
        <v>0</v>
      </c>
      <c r="K389" s="228"/>
      <c r="L389" s="178"/>
      <c r="M389" s="171">
        <f t="shared" si="5"/>
        <v>0</v>
      </c>
    </row>
    <row r="390" spans="1:13" s="52" customFormat="1" x14ac:dyDescent="0.3">
      <c r="A390" s="29" t="str">
        <f>IF(K390&gt;0,COUNT($A$7:A389)+COUNT(DWV!$A$8:$A$300)+COUNT('Large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0" s="293"/>
      <c r="C390" s="3" t="s">
        <v>1728</v>
      </c>
      <c r="D390" s="16">
        <v>28860579</v>
      </c>
      <c r="E390" s="5" t="s">
        <v>7119</v>
      </c>
      <c r="F390" s="381">
        <f>IFERROR(INDEX([1]Master!$1:$1048576,MATCH(C390,[1]Master!$B:$B,0),MATCH($H$5,[1]Master!$1:$1,0)),"")</f>
        <v>1</v>
      </c>
      <c r="G390" s="381" t="str">
        <f>IFERROR(INDEX([1]Master!$1:$1048576,MATCH(C390,[1]Master!$B:$B,0),MATCH($H$4,[1]Master!$1:$1,0)),"")</f>
        <v>-</v>
      </c>
      <c r="H390" s="6" t="s">
        <v>6153</v>
      </c>
      <c r="I390" s="367">
        <f>IFERROR(INDEX([1]Master!$1:$1048576,MATCH(C390,[1]Master!$B:$B,0),MATCH($G$6,[1]Master!$1:$1,0)),"")</f>
        <v>25564.163858981807</v>
      </c>
      <c r="J390" s="230">
        <f>ROUND(I390*Order_Quote!$L$4,4)</f>
        <v>0</v>
      </c>
      <c r="K390" s="228"/>
      <c r="L390" s="178"/>
      <c r="M390" s="171">
        <f t="shared" si="5"/>
        <v>0</v>
      </c>
    </row>
    <row r="391" spans="1:13" s="52" customFormat="1" x14ac:dyDescent="0.3">
      <c r="A391" s="29" t="str">
        <f>IF(K391&gt;0,COUNT($A$7:A390)+COUNT(DWV!$A$8:$A$300)+COUNT('Large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1" s="293"/>
      <c r="C391" s="3" t="s">
        <v>1729</v>
      </c>
      <c r="D391" s="16">
        <v>28860587</v>
      </c>
      <c r="E391" s="5" t="s">
        <v>7120</v>
      </c>
      <c r="F391" s="381">
        <f>IFERROR(INDEX([1]Master!$1:$1048576,MATCH(C391,[1]Master!$B:$B,0),MATCH($H$5,[1]Master!$1:$1,0)),"")</f>
        <v>1</v>
      </c>
      <c r="G391" s="381" t="str">
        <f>IFERROR(INDEX([1]Master!$1:$1048576,MATCH(C391,[1]Master!$B:$B,0),MATCH($H$4,[1]Master!$1:$1,0)),"")</f>
        <v>-</v>
      </c>
      <c r="H391" s="6" t="s">
        <v>6153</v>
      </c>
      <c r="I391" s="367">
        <f>IFERROR(INDEX([1]Master!$1:$1048576,MATCH(C391,[1]Master!$B:$B,0),MATCH($G$6,[1]Master!$1:$1,0)),"")</f>
        <v>26286.894022043791</v>
      </c>
      <c r="J391" s="230">
        <f>ROUND(I391*Order_Quote!$L$4,4)</f>
        <v>0</v>
      </c>
      <c r="K391" s="228"/>
      <c r="L391" s="178"/>
      <c r="M391" s="171">
        <f t="shared" ref="M391:M454" si="6">K391/F391</f>
        <v>0</v>
      </c>
    </row>
    <row r="392" spans="1:13" s="52" customFormat="1" x14ac:dyDescent="0.3">
      <c r="A392" s="29" t="str">
        <f>IF(K392&gt;0,COUNT($A$7:A391)+COUNT(DWV!$A$8:$A$300)+COUNT('Large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2" s="293"/>
      <c r="C392" s="3" t="s">
        <v>1730</v>
      </c>
      <c r="D392" s="16">
        <v>28860595</v>
      </c>
      <c r="E392" s="5" t="s">
        <v>7121</v>
      </c>
      <c r="F392" s="381">
        <f>IFERROR(INDEX([1]Master!$1:$1048576,MATCH(C392,[1]Master!$B:$B,0),MATCH($H$5,[1]Master!$1:$1,0)),"")</f>
        <v>1</v>
      </c>
      <c r="G392" s="381" t="str">
        <f>IFERROR(INDEX([1]Master!$1:$1048576,MATCH(C392,[1]Master!$B:$B,0),MATCH($H$4,[1]Master!$1:$1,0)),"")</f>
        <v>-</v>
      </c>
      <c r="H392" s="6" t="s">
        <v>6153</v>
      </c>
      <c r="I392" s="367">
        <f>IFERROR(INDEX([1]Master!$1:$1048576,MATCH(C392,[1]Master!$B:$B,0),MATCH($G$6,[1]Master!$1:$1,0)),"")</f>
        <v>32858.716275173319</v>
      </c>
      <c r="J392" s="230">
        <f>ROUND(I392*Order_Quote!$L$4,4)</f>
        <v>0</v>
      </c>
      <c r="K392" s="228"/>
      <c r="L392" s="178"/>
      <c r="M392" s="171">
        <f t="shared" si="6"/>
        <v>0</v>
      </c>
    </row>
    <row r="393" spans="1:13" s="52" customFormat="1" x14ac:dyDescent="0.3">
      <c r="A393" s="29" t="str">
        <f>IF(K393&gt;0,COUNT($A$7:A392)+COUNT(DWV!$A$8:$A$300)+COUNT('Large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3" s="293"/>
      <c r="C393" s="3" t="s">
        <v>1731</v>
      </c>
      <c r="D393" s="16">
        <v>28860609</v>
      </c>
      <c r="E393" s="5" t="s">
        <v>7122</v>
      </c>
      <c r="F393" s="381">
        <f>IFERROR(INDEX([1]Master!$1:$1048576,MATCH(C393,[1]Master!$B:$B,0),MATCH($H$5,[1]Master!$1:$1,0)),"")</f>
        <v>1</v>
      </c>
      <c r="G393" s="381">
        <f>IFERROR(INDEX([1]Master!$1:$1048576,MATCH(C393,[1]Master!$B:$B,0),MATCH($H$4,[1]Master!$1:$1,0)),"")</f>
        <v>1</v>
      </c>
      <c r="H393" s="6" t="s">
        <v>6153</v>
      </c>
      <c r="I393" s="367">
        <f>IFERROR(INDEX([1]Master!$1:$1048576,MATCH(C393,[1]Master!$B:$B,0),MATCH($G$6,[1]Master!$1:$1,0)),"")</f>
        <v>17463.465143263322</v>
      </c>
      <c r="J393" s="230">
        <f>ROUND(I393*Order_Quote!$L$4,4)</f>
        <v>0</v>
      </c>
      <c r="K393" s="228"/>
      <c r="L393" s="178"/>
      <c r="M393" s="171">
        <f t="shared" si="6"/>
        <v>0</v>
      </c>
    </row>
    <row r="394" spans="1:13" s="52" customFormat="1" x14ac:dyDescent="0.3">
      <c r="A394" s="29" t="str">
        <f>IF(K394&gt;0,COUNT($A$7:A393)+COUNT(DWV!$A$8:$A$300)+COUNT('Large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4" s="293"/>
      <c r="C394" s="3" t="s">
        <v>1732</v>
      </c>
      <c r="D394" s="16">
        <v>28860617</v>
      </c>
      <c r="E394" s="5" t="s">
        <v>7123</v>
      </c>
      <c r="F394" s="381">
        <f>IFERROR(INDEX([1]Master!$1:$1048576,MATCH(C394,[1]Master!$B:$B,0),MATCH($H$5,[1]Master!$1:$1,0)),"")</f>
        <v>1</v>
      </c>
      <c r="G394" s="381">
        <f>IFERROR(INDEX([1]Master!$1:$1048576,MATCH(C394,[1]Master!$B:$B,0),MATCH($H$4,[1]Master!$1:$1,0)),"")</f>
        <v>1</v>
      </c>
      <c r="H394" s="6" t="s">
        <v>6153</v>
      </c>
      <c r="I394" s="367">
        <f>IFERROR(INDEX([1]Master!$1:$1048576,MATCH(C394,[1]Master!$B:$B,0),MATCH($G$6,[1]Master!$1:$1,0)),"")</f>
        <v>17568.152248234106</v>
      </c>
      <c r="J394" s="230">
        <f>ROUND(I394*Order_Quote!$L$4,4)</f>
        <v>0</v>
      </c>
      <c r="K394" s="228"/>
      <c r="L394" s="178"/>
      <c r="M394" s="171">
        <f t="shared" si="6"/>
        <v>0</v>
      </c>
    </row>
    <row r="395" spans="1:13" s="52" customFormat="1" x14ac:dyDescent="0.3">
      <c r="A395" s="29" t="str">
        <f>IF(K395&gt;0,COUNT($A$7:A394)+COUNT(DWV!$A$8:$A$300)+COUNT('Large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5" s="293"/>
      <c r="C395" s="3" t="s">
        <v>1733</v>
      </c>
      <c r="D395" s="16">
        <v>28860625</v>
      </c>
      <c r="E395" s="5" t="s">
        <v>7124</v>
      </c>
      <c r="F395" s="381">
        <f>IFERROR(INDEX([1]Master!$1:$1048576,MATCH(C395,[1]Master!$B:$B,0),MATCH($H$5,[1]Master!$1:$1,0)),"")</f>
        <v>1</v>
      </c>
      <c r="G395" s="381">
        <f>IFERROR(INDEX([1]Master!$1:$1048576,MATCH(C395,[1]Master!$B:$B,0),MATCH($H$4,[1]Master!$1:$1,0)),"")</f>
        <v>1</v>
      </c>
      <c r="H395" s="6" t="s">
        <v>6153</v>
      </c>
      <c r="I395" s="367">
        <f>IFERROR(INDEX([1]Master!$1:$1048576,MATCH(C395,[1]Master!$B:$B,0),MATCH($G$6,[1]Master!$1:$1,0)),"")</f>
        <v>20054.617284058459</v>
      </c>
      <c r="J395" s="230">
        <f>ROUND(I395*Order_Quote!$L$4,4)</f>
        <v>0</v>
      </c>
      <c r="K395" s="228"/>
      <c r="L395" s="178"/>
      <c r="M395" s="171">
        <f t="shared" si="6"/>
        <v>0</v>
      </c>
    </row>
    <row r="396" spans="1:13" s="52" customFormat="1" x14ac:dyDescent="0.3">
      <c r="A396" s="29" t="str">
        <f>IF(K396&gt;0,COUNT($A$7:A395)+COUNT(DWV!$A$8:$A$300)+COUNT('Large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6" s="293"/>
      <c r="C396" s="3" t="s">
        <v>1734</v>
      </c>
      <c r="D396" s="16">
        <v>28860633</v>
      </c>
      <c r="E396" s="5" t="s">
        <v>7125</v>
      </c>
      <c r="F396" s="381">
        <f>IFERROR(INDEX([1]Master!$1:$1048576,MATCH(C396,[1]Master!$B:$B,0),MATCH($H$5,[1]Master!$1:$1,0)),"")</f>
        <v>1</v>
      </c>
      <c r="G396" s="381">
        <f>IFERROR(INDEX([1]Master!$1:$1048576,MATCH(C396,[1]Master!$B:$B,0),MATCH($H$4,[1]Master!$1:$1,0)),"")</f>
        <v>1</v>
      </c>
      <c r="H396" s="6" t="s">
        <v>6153</v>
      </c>
      <c r="I396" s="367">
        <f>IFERROR(INDEX([1]Master!$1:$1048576,MATCH(C396,[1]Master!$B:$B,0),MATCH($G$6,[1]Master!$1:$1,0)),"")</f>
        <v>21092.827801884971</v>
      </c>
      <c r="J396" s="230">
        <f>ROUND(I396*Order_Quote!$L$4,4)</f>
        <v>0</v>
      </c>
      <c r="K396" s="228"/>
      <c r="L396" s="178"/>
      <c r="M396" s="171">
        <f t="shared" si="6"/>
        <v>0</v>
      </c>
    </row>
    <row r="397" spans="1:13" s="52" customFormat="1" x14ac:dyDescent="0.3">
      <c r="A397" s="29" t="str">
        <f>IF(K397&gt;0,COUNT($A$7:A396)+COUNT(DWV!$A$8:$A$300)+COUNT('Large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7" s="293"/>
      <c r="C397" s="3" t="s">
        <v>1735</v>
      </c>
      <c r="D397" s="16">
        <v>28860641</v>
      </c>
      <c r="E397" s="5" t="s">
        <v>7126</v>
      </c>
      <c r="F397" s="381">
        <f>IFERROR(INDEX([1]Master!$1:$1048576,MATCH(C397,[1]Master!$B:$B,0),MATCH($H$5,[1]Master!$1:$1,0)),"")</f>
        <v>1</v>
      </c>
      <c r="G397" s="381">
        <f>IFERROR(INDEX([1]Master!$1:$1048576,MATCH(C397,[1]Master!$B:$B,0),MATCH($H$4,[1]Master!$1:$1,0)),"")</f>
        <v>1</v>
      </c>
      <c r="H397" s="6" t="s">
        <v>6153</v>
      </c>
      <c r="I397" s="367">
        <f>IFERROR(INDEX([1]Master!$1:$1048576,MATCH(C397,[1]Master!$B:$B,0),MATCH($G$6,[1]Master!$1:$1,0)),"")</f>
        <v>23064.781171719613</v>
      </c>
      <c r="J397" s="230">
        <f>ROUND(I397*Order_Quote!$L$4,4)</f>
        <v>0</v>
      </c>
      <c r="K397" s="228"/>
      <c r="L397" s="178"/>
      <c r="M397" s="171">
        <f t="shared" si="6"/>
        <v>0</v>
      </c>
    </row>
    <row r="398" spans="1:13" s="52" customFormat="1" x14ac:dyDescent="0.3">
      <c r="A398" s="29" t="str">
        <f>IF(K398&gt;0,COUNT($A$7:A397)+COUNT(DWV!$A$8:$A$300)+COUNT('Large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8" s="293"/>
      <c r="C398" s="3" t="s">
        <v>1736</v>
      </c>
      <c r="D398" s="16">
        <v>28860650</v>
      </c>
      <c r="E398" s="5" t="s">
        <v>7127</v>
      </c>
      <c r="F398" s="381">
        <f>IFERROR(INDEX([1]Master!$1:$1048576,MATCH(C398,[1]Master!$B:$B,0),MATCH($H$5,[1]Master!$1:$1,0)),"")</f>
        <v>1</v>
      </c>
      <c r="G398" s="381" t="str">
        <f>IFERROR(INDEX([1]Master!$1:$1048576,MATCH(C398,[1]Master!$B:$B,0),MATCH($H$4,[1]Master!$1:$1,0)),"")</f>
        <v>-</v>
      </c>
      <c r="H398" s="6" t="s">
        <v>6153</v>
      </c>
      <c r="I398" s="367">
        <f>IFERROR(INDEX([1]Master!$1:$1048576,MATCH(C398,[1]Master!$B:$B,0),MATCH($G$6,[1]Master!$1:$1,0)),"")</f>
        <v>26037.611144919403</v>
      </c>
      <c r="J398" s="230">
        <f>ROUND(I398*Order_Quote!$L$4,4)</f>
        <v>0</v>
      </c>
      <c r="K398" s="228"/>
      <c r="L398" s="178"/>
      <c r="M398" s="171">
        <f t="shared" si="6"/>
        <v>0</v>
      </c>
    </row>
    <row r="399" spans="1:13" s="52" customFormat="1" x14ac:dyDescent="0.3">
      <c r="A399" s="29" t="str">
        <f>IF(K399&gt;0,COUNT($A$7:A398)+COUNT(DWV!$A$8:$A$300)+COUNT('Large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99" s="293"/>
      <c r="C399" s="3" t="s">
        <v>1737</v>
      </c>
      <c r="D399" s="16">
        <v>28860668</v>
      </c>
      <c r="E399" s="5" t="s">
        <v>7128</v>
      </c>
      <c r="F399" s="381">
        <f>IFERROR(INDEX([1]Master!$1:$1048576,MATCH(C399,[1]Master!$B:$B,0),MATCH($H$5,[1]Master!$1:$1,0)),"")</f>
        <v>1</v>
      </c>
      <c r="G399" s="381" t="str">
        <f>IFERROR(INDEX([1]Master!$1:$1048576,MATCH(C399,[1]Master!$B:$B,0),MATCH($H$4,[1]Master!$1:$1,0)),"")</f>
        <v>-</v>
      </c>
      <c r="H399" s="6" t="s">
        <v>6153</v>
      </c>
      <c r="I399" s="367">
        <f>IFERROR(INDEX([1]Master!$1:$1048576,MATCH(C399,[1]Master!$B:$B,0),MATCH($G$6,[1]Master!$1:$1,0)),"")</f>
        <v>26680.962851920533</v>
      </c>
      <c r="J399" s="230">
        <f>ROUND(I399*Order_Quote!$L$4,4)</f>
        <v>0</v>
      </c>
      <c r="K399" s="228"/>
      <c r="L399" s="178"/>
      <c r="M399" s="171">
        <f t="shared" si="6"/>
        <v>0</v>
      </c>
    </row>
    <row r="400" spans="1:13" s="52" customFormat="1" x14ac:dyDescent="0.3">
      <c r="A400" s="29" t="str">
        <f>IF(K400&gt;0,COUNT($A$7:A399)+COUNT(DWV!$A$8:$A$300)+COUNT('Large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0" s="293"/>
      <c r="C400" s="3" t="s">
        <v>1738</v>
      </c>
      <c r="D400" s="16">
        <v>28860676</v>
      </c>
      <c r="E400" s="5" t="s">
        <v>7129</v>
      </c>
      <c r="F400" s="381">
        <f>IFERROR(INDEX([1]Master!$1:$1048576,MATCH(C400,[1]Master!$B:$B,0),MATCH($H$5,[1]Master!$1:$1,0)),"")</f>
        <v>1</v>
      </c>
      <c r="G400" s="381" t="str">
        <f>IFERROR(INDEX([1]Master!$1:$1048576,MATCH(C400,[1]Master!$B:$B,0),MATCH($H$4,[1]Master!$1:$1,0)),"")</f>
        <v>-</v>
      </c>
      <c r="H400" s="6" t="s">
        <v>6153</v>
      </c>
      <c r="I400" s="367">
        <f>IFERROR(INDEX([1]Master!$1:$1048576,MATCH(C400,[1]Master!$B:$B,0),MATCH($G$6,[1]Master!$1:$1,0)),"")</f>
        <v>27479.911547248841</v>
      </c>
      <c r="J400" s="230">
        <f>ROUND(I400*Order_Quote!$L$4,4)</f>
        <v>0</v>
      </c>
      <c r="K400" s="228"/>
      <c r="L400" s="178"/>
      <c r="M400" s="171">
        <f t="shared" si="6"/>
        <v>0</v>
      </c>
    </row>
    <row r="401" spans="1:13" s="52" customFormat="1" x14ac:dyDescent="0.3">
      <c r="A401" s="29" t="str">
        <f>IF(K401&gt;0,COUNT($A$7:A400)+COUNT(DWV!$A$8:$A$300)+COUNT('Large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1" s="293"/>
      <c r="C401" s="3" t="s">
        <v>1739</v>
      </c>
      <c r="D401" s="16">
        <v>28860684</v>
      </c>
      <c r="E401" s="5" t="s">
        <v>7130</v>
      </c>
      <c r="F401" s="381">
        <f>IFERROR(INDEX([1]Master!$1:$1048576,MATCH(C401,[1]Master!$B:$B,0),MATCH($H$5,[1]Master!$1:$1,0)),"")</f>
        <v>1</v>
      </c>
      <c r="G401" s="381" t="str">
        <f>IFERROR(INDEX([1]Master!$1:$1048576,MATCH(C401,[1]Master!$B:$B,0),MATCH($H$4,[1]Master!$1:$1,0)),"")</f>
        <v>-</v>
      </c>
      <c r="H401" s="6" t="s">
        <v>6153</v>
      </c>
      <c r="I401" s="367">
        <f>IFERROR(INDEX([1]Master!$1:$1048576,MATCH(C401,[1]Master!$B:$B,0),MATCH($G$6,[1]Master!$1:$1,0)),"")</f>
        <v>34000.326521609881</v>
      </c>
      <c r="J401" s="230">
        <f>ROUND(I401*Order_Quote!$L$4,4)</f>
        <v>0</v>
      </c>
      <c r="K401" s="228"/>
      <c r="L401" s="178"/>
      <c r="M401" s="171">
        <f t="shared" si="6"/>
        <v>0</v>
      </c>
    </row>
    <row r="402" spans="1:13" s="52" customFormat="1" x14ac:dyDescent="0.3">
      <c r="A402" s="29" t="str">
        <f>IF(K402&gt;0,COUNT($A$7:A401)+COUNT(DWV!$A$8:$A$300)+COUNT('Large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2" s="293"/>
      <c r="C402" s="3" t="s">
        <v>1740</v>
      </c>
      <c r="D402" s="16">
        <v>28860692</v>
      </c>
      <c r="E402" s="5" t="s">
        <v>7131</v>
      </c>
      <c r="F402" s="381">
        <f>IFERROR(INDEX([1]Master!$1:$1048576,MATCH(C402,[1]Master!$B:$B,0),MATCH($H$5,[1]Master!$1:$1,0)),"")</f>
        <v>1</v>
      </c>
      <c r="G402" s="381" t="str">
        <f>IFERROR(INDEX([1]Master!$1:$1048576,MATCH(C402,[1]Master!$B:$B,0),MATCH($H$4,[1]Master!$1:$1,0)),"")</f>
        <v>-</v>
      </c>
      <c r="H402" s="6" t="s">
        <v>6153</v>
      </c>
      <c r="I402" s="367">
        <f>IFERROR(INDEX([1]Master!$1:$1048576,MATCH(C402,[1]Master!$B:$B,0),MATCH($G$6,[1]Master!$1:$1,0)),"")</f>
        <v>34961.55778477509</v>
      </c>
      <c r="J402" s="230">
        <f>ROUND(I402*Order_Quote!$L$4,4)</f>
        <v>0</v>
      </c>
      <c r="K402" s="228"/>
      <c r="L402" s="178"/>
      <c r="M402" s="171">
        <f t="shared" si="6"/>
        <v>0</v>
      </c>
    </row>
    <row r="403" spans="1:13" s="52" customFormat="1" x14ac:dyDescent="0.3">
      <c r="A403" s="29" t="str">
        <f>IF(K403&gt;0,COUNT($A$7:A402)+COUNT(DWV!$A$8:$A$300)+COUNT('Large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3" s="293"/>
      <c r="C403" s="3" t="s">
        <v>1741</v>
      </c>
      <c r="D403" s="16">
        <v>28860706</v>
      </c>
      <c r="E403" s="5" t="s">
        <v>7132</v>
      </c>
      <c r="F403" s="381">
        <f>IFERROR(INDEX([1]Master!$1:$1048576,MATCH(C403,[1]Master!$B:$B,0),MATCH($H$5,[1]Master!$1:$1,0)),"")</f>
        <v>1</v>
      </c>
      <c r="G403" s="381" t="str">
        <f>IFERROR(INDEX([1]Master!$1:$1048576,MATCH(C403,[1]Master!$B:$B,0),MATCH($H$4,[1]Master!$1:$1,0)),"")</f>
        <v>-</v>
      </c>
      <c r="H403" s="6" t="s">
        <v>6153</v>
      </c>
      <c r="I403" s="367">
        <f>IFERROR(INDEX([1]Master!$1:$1048576,MATCH(C403,[1]Master!$B:$B,0),MATCH($G$6,[1]Master!$1:$1,0)),"")</f>
        <v>46498.86380764861</v>
      </c>
      <c r="J403" s="230">
        <f>ROUND(I403*Order_Quote!$L$4,4)</f>
        <v>0</v>
      </c>
      <c r="K403" s="228"/>
      <c r="L403" s="178"/>
      <c r="M403" s="171">
        <f t="shared" si="6"/>
        <v>0</v>
      </c>
    </row>
    <row r="404" spans="1:13" s="52" customFormat="1" x14ac:dyDescent="0.3">
      <c r="A404" s="29" t="str">
        <f>IF(K404&gt;0,COUNT($A$7:A403)+COUNT(DWV!$A$8:$A$300)+COUNT('Large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4" s="294"/>
      <c r="C404" s="3" t="s">
        <v>1742</v>
      </c>
      <c r="D404" s="16">
        <v>28860714</v>
      </c>
      <c r="E404" s="5" t="s">
        <v>7133</v>
      </c>
      <c r="F404" s="381">
        <f>IFERROR(INDEX([1]Master!$1:$1048576,MATCH(C404,[1]Master!$B:$B,0),MATCH($H$5,[1]Master!$1:$1,0)),"")</f>
        <v>1</v>
      </c>
      <c r="G404" s="381" t="str">
        <f>IFERROR(INDEX([1]Master!$1:$1048576,MATCH(C404,[1]Master!$B:$B,0),MATCH($H$4,[1]Master!$1:$1,0)),"")</f>
        <v>-</v>
      </c>
      <c r="H404" s="6" t="s">
        <v>6153</v>
      </c>
      <c r="I404" s="367">
        <f>IFERROR(INDEX([1]Master!$1:$1048576,MATCH(C404,[1]Master!$B:$B,0),MATCH($G$6,[1]Master!$1:$1,0)),"")</f>
        <v>61843.4683831851</v>
      </c>
      <c r="J404" s="230">
        <f>ROUND(I404*Order_Quote!$L$4,4)</f>
        <v>0</v>
      </c>
      <c r="K404" s="228"/>
      <c r="L404" s="178"/>
      <c r="M404" s="171">
        <f t="shared" si="6"/>
        <v>0</v>
      </c>
    </row>
    <row r="405" spans="1:13" s="52" customFormat="1" x14ac:dyDescent="0.3">
      <c r="A405" s="29" t="str">
        <f>IF(K405&gt;0,COUNT($A$7:A404)+COUNT(DWV!$A$8:$A$300)+COUNT('Large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5" s="317" t="s">
        <v>3739</v>
      </c>
      <c r="C405" s="11" t="s">
        <v>1743</v>
      </c>
      <c r="D405" s="17">
        <v>28860803</v>
      </c>
      <c r="E405" s="13" t="s">
        <v>7134</v>
      </c>
      <c r="F405" s="381">
        <f>IFERROR(INDEX([1]Master!$1:$1048576,MATCH(C405,[1]Master!$B:$B,0),MATCH($H$5,[1]Master!$1:$1,0)),"")</f>
        <v>10</v>
      </c>
      <c r="G405" s="381">
        <f>IFERROR(INDEX([1]Master!$1:$1048576,MATCH(C405,[1]Master!$B:$B,0),MATCH($H$4,[1]Master!$1:$1,0)),"")</f>
        <v>180</v>
      </c>
      <c r="H405" s="6" t="s">
        <v>6153</v>
      </c>
      <c r="I405" s="367">
        <f>IFERROR(INDEX([1]Master!$1:$1048576,MATCH(C405,[1]Master!$B:$B,0),MATCH($G$6,[1]Master!$1:$1,0)),"")</f>
        <v>198.05700000000002</v>
      </c>
      <c r="J405" s="230">
        <f>ROUND(I405*Order_Quote!$L$4,4)</f>
        <v>0</v>
      </c>
      <c r="K405" s="232"/>
      <c r="L405" s="178"/>
      <c r="M405" s="171">
        <f t="shared" si="6"/>
        <v>0</v>
      </c>
    </row>
    <row r="406" spans="1:13" s="52" customFormat="1" x14ac:dyDescent="0.3">
      <c r="A406" s="29" t="str">
        <f>IF(K406&gt;0,COUNT($A$7:A405)+COUNT(DWV!$A$8:$A$300)+COUNT('Large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6" s="293"/>
      <c r="C406" s="3" t="s">
        <v>1744</v>
      </c>
      <c r="D406" s="16">
        <v>28860811</v>
      </c>
      <c r="E406" s="5" t="s">
        <v>7135</v>
      </c>
      <c r="F406" s="381">
        <f>IFERROR(INDEX([1]Master!$1:$1048576,MATCH(C406,[1]Master!$B:$B,0),MATCH($H$5,[1]Master!$1:$1,0)),"")</f>
        <v>1</v>
      </c>
      <c r="G406" s="381">
        <f>IFERROR(INDEX([1]Master!$1:$1048576,MATCH(C406,[1]Master!$B:$B,0),MATCH($H$4,[1]Master!$1:$1,0)),"")</f>
        <v>46</v>
      </c>
      <c r="H406" s="6" t="s">
        <v>6153</v>
      </c>
      <c r="I406" s="367">
        <f>IFERROR(INDEX([1]Master!$1:$1048576,MATCH(C406,[1]Master!$B:$B,0),MATCH($G$6,[1]Master!$1:$1,0)),"")</f>
        <v>198.06888888888889</v>
      </c>
      <c r="J406" s="230">
        <f>ROUND(I406*Order_Quote!$L$4,4)</f>
        <v>0</v>
      </c>
      <c r="K406" s="228"/>
      <c r="L406" s="178"/>
      <c r="M406" s="171">
        <f t="shared" si="6"/>
        <v>0</v>
      </c>
    </row>
    <row r="407" spans="1:13" s="52" customFormat="1" x14ac:dyDescent="0.3">
      <c r="A407" s="29" t="str">
        <f>IF(K407&gt;0,COUNT($A$7:A406)+COUNT(DWV!$A$8:$A$300)+COUNT('Large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7" s="293"/>
      <c r="C407" s="3" t="s">
        <v>1745</v>
      </c>
      <c r="D407" s="16">
        <v>28860820</v>
      </c>
      <c r="E407" s="5" t="s">
        <v>7136</v>
      </c>
      <c r="F407" s="381">
        <f>IFERROR(INDEX([1]Master!$1:$1048576,MATCH(C407,[1]Master!$B:$B,0),MATCH($H$5,[1]Master!$1:$1,0)),"")</f>
        <v>1</v>
      </c>
      <c r="G407" s="381">
        <f>IFERROR(INDEX([1]Master!$1:$1048576,MATCH(C407,[1]Master!$B:$B,0),MATCH($H$4,[1]Master!$1:$1,0)),"")</f>
        <v>38</v>
      </c>
      <c r="H407" s="6" t="s">
        <v>6153</v>
      </c>
      <c r="I407" s="367">
        <f>IFERROR(INDEX([1]Master!$1:$1048576,MATCH(C407,[1]Master!$B:$B,0),MATCH($G$6,[1]Master!$1:$1,0)),"")</f>
        <v>215.31966666666671</v>
      </c>
      <c r="J407" s="230">
        <f>ROUND(I407*Order_Quote!$L$4,4)</f>
        <v>0</v>
      </c>
      <c r="K407" s="228"/>
      <c r="L407" s="178"/>
      <c r="M407" s="171">
        <f t="shared" si="6"/>
        <v>0</v>
      </c>
    </row>
    <row r="408" spans="1:13" s="52" customFormat="1" x14ac:dyDescent="0.3">
      <c r="A408" s="29" t="str">
        <f>IF(K408&gt;0,COUNT($A$7:A407)+COUNT(DWV!$A$8:$A$300)+COUNT('Large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8" s="293"/>
      <c r="C408" s="3" t="s">
        <v>1746</v>
      </c>
      <c r="D408" s="16">
        <v>28860838</v>
      </c>
      <c r="E408" s="5" t="s">
        <v>7137</v>
      </c>
      <c r="F408" s="381">
        <f>IFERROR(INDEX([1]Master!$1:$1048576,MATCH(C408,[1]Master!$B:$B,0),MATCH($H$5,[1]Master!$1:$1,0)),"")</f>
        <v>1</v>
      </c>
      <c r="G408" s="381">
        <f>IFERROR(INDEX([1]Master!$1:$1048576,MATCH(C408,[1]Master!$B:$B,0),MATCH($H$4,[1]Master!$1:$1,0)),"")</f>
        <v>29</v>
      </c>
      <c r="H408" s="6" t="s">
        <v>6153</v>
      </c>
      <c r="I408" s="367">
        <f>IFERROR(INDEX([1]Master!$1:$1048576,MATCH(C408,[1]Master!$B:$B,0),MATCH($G$6,[1]Master!$1:$1,0)),"")</f>
        <v>368.62688888888891</v>
      </c>
      <c r="J408" s="230">
        <f>ROUND(I408*Order_Quote!$L$4,4)</f>
        <v>0</v>
      </c>
      <c r="K408" s="228"/>
      <c r="L408" s="178"/>
      <c r="M408" s="171">
        <f t="shared" si="6"/>
        <v>0</v>
      </c>
    </row>
    <row r="409" spans="1:13" s="52" customFormat="1" x14ac:dyDescent="0.3">
      <c r="A409" s="29" t="str">
        <f>IF(K409&gt;0,COUNT($A$7:A408)+COUNT(DWV!$A$8:$A$300)+COUNT('Large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09" s="293"/>
      <c r="C409" s="3" t="s">
        <v>1747</v>
      </c>
      <c r="D409" s="16">
        <v>28860846</v>
      </c>
      <c r="E409" s="5" t="s">
        <v>7138</v>
      </c>
      <c r="F409" s="381">
        <f>IFERROR(INDEX([1]Master!$1:$1048576,MATCH(C409,[1]Master!$B:$B,0),MATCH($H$5,[1]Master!$1:$1,0)),"")</f>
        <v>1</v>
      </c>
      <c r="G409" s="381">
        <f>IFERROR(INDEX([1]Master!$1:$1048576,MATCH(C409,[1]Master!$B:$B,0),MATCH($H$4,[1]Master!$1:$1,0)),"")</f>
        <v>26</v>
      </c>
      <c r="H409" s="6" t="s">
        <v>6153</v>
      </c>
      <c r="I409" s="367">
        <f>IFERROR(INDEX([1]Master!$1:$1048576,MATCH(C409,[1]Master!$B:$B,0),MATCH($G$6,[1]Master!$1:$1,0)),"")</f>
        <v>431.55477777777782</v>
      </c>
      <c r="J409" s="230">
        <f>ROUND(I409*Order_Quote!$L$4,4)</f>
        <v>0</v>
      </c>
      <c r="K409" s="228"/>
      <c r="L409" s="178"/>
      <c r="M409" s="171">
        <f t="shared" si="6"/>
        <v>0</v>
      </c>
    </row>
    <row r="410" spans="1:13" s="52" customFormat="1" x14ac:dyDescent="0.3">
      <c r="A410" s="29" t="str">
        <f>IF(K410&gt;0,COUNT($A$7:A409)+COUNT(DWV!$A$8:$A$300)+COUNT('Large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0" s="293"/>
      <c r="C410" s="3" t="s">
        <v>1748</v>
      </c>
      <c r="D410" s="16">
        <v>28860854</v>
      </c>
      <c r="E410" s="5" t="s">
        <v>7139</v>
      </c>
      <c r="F410" s="381">
        <f>IFERROR(INDEX([1]Master!$1:$1048576,MATCH(C410,[1]Master!$B:$B,0),MATCH($H$5,[1]Master!$1:$1,0)),"")</f>
        <v>1</v>
      </c>
      <c r="G410" s="381">
        <f>IFERROR(INDEX([1]Master!$1:$1048576,MATCH(C410,[1]Master!$B:$B,0),MATCH($H$4,[1]Master!$1:$1,0)),"")</f>
        <v>19</v>
      </c>
      <c r="H410" s="6" t="s">
        <v>6153</v>
      </c>
      <c r="I410" s="367">
        <f>IFERROR(INDEX([1]Master!$1:$1048576,MATCH(C410,[1]Master!$B:$B,0),MATCH($G$6,[1]Master!$1:$1,0)),"")</f>
        <v>458.0075555555556</v>
      </c>
      <c r="J410" s="230">
        <f>ROUND(I410*Order_Quote!$L$4,4)</f>
        <v>0</v>
      </c>
      <c r="K410" s="228"/>
      <c r="L410" s="178"/>
      <c r="M410" s="171">
        <f t="shared" si="6"/>
        <v>0</v>
      </c>
    </row>
    <row r="411" spans="1:13" s="52" customFormat="1" x14ac:dyDescent="0.3">
      <c r="A411" s="29" t="str">
        <f>IF(K411&gt;0,COUNT($A$7:A410)+COUNT(DWV!$A$8:$A$300)+COUNT('Large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1" s="293"/>
      <c r="C411" s="3" t="s">
        <v>1749</v>
      </c>
      <c r="D411" s="16">
        <v>28860862</v>
      </c>
      <c r="E411" s="5" t="s">
        <v>7140</v>
      </c>
      <c r="F411" s="381">
        <f>IFERROR(INDEX([1]Master!$1:$1048576,MATCH(C411,[1]Master!$B:$B,0),MATCH($H$5,[1]Master!$1:$1,0)),"")</f>
        <v>1</v>
      </c>
      <c r="G411" s="381">
        <f>IFERROR(INDEX([1]Master!$1:$1048576,MATCH(C411,[1]Master!$B:$B,0),MATCH($H$4,[1]Master!$1:$1,0)),"")</f>
        <v>18</v>
      </c>
      <c r="H411" s="6" t="s">
        <v>6153</v>
      </c>
      <c r="I411" s="367">
        <f>IFERROR(INDEX([1]Master!$1:$1048576,MATCH(C411,[1]Master!$B:$B,0),MATCH($G$6,[1]Master!$1:$1,0)),"")</f>
        <v>645.93522222222214</v>
      </c>
      <c r="J411" s="230">
        <f>ROUND(I411*Order_Quote!$L$4,4)</f>
        <v>0</v>
      </c>
      <c r="K411" s="228"/>
      <c r="L411" s="178"/>
      <c r="M411" s="171">
        <f t="shared" si="6"/>
        <v>0</v>
      </c>
    </row>
    <row r="412" spans="1:13" s="52" customFormat="1" x14ac:dyDescent="0.3">
      <c r="A412" s="29" t="str">
        <f>IF(K412&gt;0,COUNT($A$7:A411)+COUNT(DWV!$A$8:$A$300)+COUNT('Large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2" s="293"/>
      <c r="C412" s="3" t="s">
        <v>1750</v>
      </c>
      <c r="D412" s="16">
        <v>28860870</v>
      </c>
      <c r="E412" s="5" t="s">
        <v>7141</v>
      </c>
      <c r="F412" s="381">
        <f>IFERROR(INDEX([1]Master!$1:$1048576,MATCH(C412,[1]Master!$B:$B,0),MATCH($H$5,[1]Master!$1:$1,0)),"")</f>
        <v>1</v>
      </c>
      <c r="G412" s="381">
        <f>IFERROR(INDEX([1]Master!$1:$1048576,MATCH(C412,[1]Master!$B:$B,0),MATCH($H$4,[1]Master!$1:$1,0)),"")</f>
        <v>16</v>
      </c>
      <c r="H412" s="6" t="s">
        <v>6153</v>
      </c>
      <c r="I412" s="367">
        <f>IFERROR(INDEX([1]Master!$1:$1048576,MATCH(C412,[1]Master!$B:$B,0),MATCH($G$6,[1]Master!$1:$1,0)),"")</f>
        <v>658.44233333333341</v>
      </c>
      <c r="J412" s="230">
        <f>ROUND(I412*Order_Quote!$L$4,4)</f>
        <v>0</v>
      </c>
      <c r="K412" s="228"/>
      <c r="L412" s="178"/>
      <c r="M412" s="171">
        <f t="shared" si="6"/>
        <v>0</v>
      </c>
    </row>
    <row r="413" spans="1:13" s="52" customFormat="1" x14ac:dyDescent="0.3">
      <c r="A413" s="29" t="str">
        <f>IF(K413&gt;0,COUNT($A$7:A412)+COUNT(DWV!$A$8:$A$300)+COUNT('Large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3" s="293"/>
      <c r="C413" s="3" t="s">
        <v>1751</v>
      </c>
      <c r="D413" s="16">
        <v>28860889</v>
      </c>
      <c r="E413" s="5" t="s">
        <v>7142</v>
      </c>
      <c r="F413" s="381">
        <f>IFERROR(INDEX([1]Master!$1:$1048576,MATCH(C413,[1]Master!$B:$B,0),MATCH($H$5,[1]Master!$1:$1,0)),"")</f>
        <v>1</v>
      </c>
      <c r="G413" s="381">
        <f>IFERROR(INDEX([1]Master!$1:$1048576,MATCH(C413,[1]Master!$B:$B,0),MATCH($H$4,[1]Master!$1:$1,0)),"")</f>
        <v>13</v>
      </c>
      <c r="H413" s="6" t="s">
        <v>6153</v>
      </c>
      <c r="I413" s="367">
        <f>IFERROR(INDEX([1]Master!$1:$1048576,MATCH(C413,[1]Master!$B:$B,0),MATCH($G$6,[1]Master!$1:$1,0)),"")</f>
        <v>1000.3430000000001</v>
      </c>
      <c r="J413" s="230">
        <f>ROUND(I413*Order_Quote!$L$4,4)</f>
        <v>0</v>
      </c>
      <c r="K413" s="228"/>
      <c r="L413" s="178"/>
      <c r="M413" s="171">
        <f t="shared" si="6"/>
        <v>0</v>
      </c>
    </row>
    <row r="414" spans="1:13" s="52" customFormat="1" x14ac:dyDescent="0.3">
      <c r="A414" s="29" t="str">
        <f>IF(K414&gt;0,COUNT($A$7:A413)+COUNT(DWV!$A$8:$A$300)+COUNT('Large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4" s="293"/>
      <c r="C414" s="3" t="s">
        <v>1752</v>
      </c>
      <c r="D414" s="16">
        <v>28860897</v>
      </c>
      <c r="E414" s="5" t="s">
        <v>7143</v>
      </c>
      <c r="F414" s="381">
        <f>IFERROR(INDEX([1]Master!$1:$1048576,MATCH(C414,[1]Master!$B:$B,0),MATCH($H$5,[1]Master!$1:$1,0)),"")</f>
        <v>1</v>
      </c>
      <c r="G414" s="381">
        <f>IFERROR(INDEX([1]Master!$1:$1048576,MATCH(C414,[1]Master!$B:$B,0),MATCH($H$4,[1]Master!$1:$1,0)),"")</f>
        <v>11</v>
      </c>
      <c r="H414" s="6" t="s">
        <v>6153</v>
      </c>
      <c r="I414" s="367">
        <f>IFERROR(INDEX([1]Master!$1:$1048576,MATCH(C414,[1]Master!$B:$B,0),MATCH($G$6,[1]Master!$1:$1,0)),"")</f>
        <v>1090.3775555555555</v>
      </c>
      <c r="J414" s="230">
        <f>ROUND(I414*Order_Quote!$L$4,4)</f>
        <v>0</v>
      </c>
      <c r="K414" s="228"/>
      <c r="L414" s="178"/>
      <c r="M414" s="171">
        <f t="shared" si="6"/>
        <v>0</v>
      </c>
    </row>
    <row r="415" spans="1:13" s="52" customFormat="1" x14ac:dyDescent="0.3">
      <c r="A415" s="29" t="str">
        <f>IF(K415&gt;0,COUNT($A$7:A414)+COUNT(DWV!$A$8:$A$300)+COUNT('Large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5" s="293"/>
      <c r="C415" s="3" t="s">
        <v>1753</v>
      </c>
      <c r="D415" s="16">
        <v>28860900</v>
      </c>
      <c r="E415" s="5" t="s">
        <v>7144</v>
      </c>
      <c r="F415" s="381">
        <f>IFERROR(INDEX([1]Master!$1:$1048576,MATCH(C415,[1]Master!$B:$B,0),MATCH($H$5,[1]Master!$1:$1,0)),"")</f>
        <v>1</v>
      </c>
      <c r="G415" s="381">
        <f>IFERROR(INDEX([1]Master!$1:$1048576,MATCH(C415,[1]Master!$B:$B,0),MATCH($H$4,[1]Master!$1:$1,0)),"")</f>
        <v>13</v>
      </c>
      <c r="H415" s="6" t="s">
        <v>6153</v>
      </c>
      <c r="I415" s="367">
        <f>IFERROR(INDEX([1]Master!$1:$1048576,MATCH(C415,[1]Master!$B:$B,0),MATCH($G$6,[1]Master!$1:$1,0)),"")</f>
        <v>824.33988888888894</v>
      </c>
      <c r="J415" s="230">
        <f>ROUND(I415*Order_Quote!$L$4,4)</f>
        <v>0</v>
      </c>
      <c r="K415" s="228"/>
      <c r="L415" s="178"/>
      <c r="M415" s="171">
        <f t="shared" si="6"/>
        <v>0</v>
      </c>
    </row>
    <row r="416" spans="1:13" s="52" customFormat="1" x14ac:dyDescent="0.3">
      <c r="A416" s="29" t="str">
        <f>IF(K416&gt;0,COUNT($A$7:A415)+COUNT(DWV!$A$8:$A$300)+COUNT('Large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6" s="293"/>
      <c r="C416" s="3" t="s">
        <v>1754</v>
      </c>
      <c r="D416" s="16">
        <v>28860919</v>
      </c>
      <c r="E416" s="5" t="s">
        <v>7145</v>
      </c>
      <c r="F416" s="381">
        <f>IFERROR(INDEX([1]Master!$1:$1048576,MATCH(C416,[1]Master!$B:$B,0),MATCH($H$5,[1]Master!$1:$1,0)),"")</f>
        <v>1</v>
      </c>
      <c r="G416" s="381">
        <f>IFERROR(INDEX([1]Master!$1:$1048576,MATCH(C416,[1]Master!$B:$B,0),MATCH($H$4,[1]Master!$1:$1,0)),"")</f>
        <v>11</v>
      </c>
      <c r="H416" s="6" t="s">
        <v>6153</v>
      </c>
      <c r="I416" s="367">
        <f>IFERROR(INDEX([1]Master!$1:$1048576,MATCH(C416,[1]Master!$B:$B,0),MATCH($G$6,[1]Master!$1:$1,0)),"")</f>
        <v>863.32355555555557</v>
      </c>
      <c r="J416" s="230">
        <f>ROUND(I416*Order_Quote!$L$4,4)</f>
        <v>0</v>
      </c>
      <c r="K416" s="228"/>
      <c r="L416" s="178"/>
      <c r="M416" s="171">
        <f t="shared" si="6"/>
        <v>0</v>
      </c>
    </row>
    <row r="417" spans="1:13" s="52" customFormat="1" x14ac:dyDescent="0.3">
      <c r="A417" s="29" t="str">
        <f>IF(K417&gt;0,COUNT($A$7:A416)+COUNT(DWV!$A$8:$A$300)+COUNT('Large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7" s="293"/>
      <c r="C417" s="3" t="s">
        <v>1755</v>
      </c>
      <c r="D417" s="16">
        <v>28860927</v>
      </c>
      <c r="E417" s="5" t="s">
        <v>7146</v>
      </c>
      <c r="F417" s="381">
        <f>IFERROR(INDEX([1]Master!$1:$1048576,MATCH(C417,[1]Master!$B:$B,0),MATCH($H$5,[1]Master!$1:$1,0)),"")</f>
        <v>1</v>
      </c>
      <c r="G417" s="381">
        <f>IFERROR(INDEX([1]Master!$1:$1048576,MATCH(C417,[1]Master!$B:$B,0),MATCH($H$4,[1]Master!$1:$1,0)),"")</f>
        <v>10</v>
      </c>
      <c r="H417" s="6" t="s">
        <v>6153</v>
      </c>
      <c r="I417" s="367">
        <f>IFERROR(INDEX([1]Master!$1:$1048576,MATCH(C417,[1]Master!$B:$B,0),MATCH($G$6,[1]Master!$1:$1,0)),"")</f>
        <v>1171.9710000000002</v>
      </c>
      <c r="J417" s="230">
        <f>ROUND(I417*Order_Quote!$L$4,4)</f>
        <v>0</v>
      </c>
      <c r="K417" s="228"/>
      <c r="L417" s="178"/>
      <c r="M417" s="171">
        <f t="shared" si="6"/>
        <v>0</v>
      </c>
    </row>
    <row r="418" spans="1:13" s="52" customFormat="1" x14ac:dyDescent="0.3">
      <c r="A418" s="29" t="str">
        <f>IF(K418&gt;0,COUNT($A$7:A417)+COUNT(DWV!$A$8:$A$300)+COUNT('Large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8" s="293"/>
      <c r="C418" s="3" t="s">
        <v>1756</v>
      </c>
      <c r="D418" s="16">
        <v>28860935</v>
      </c>
      <c r="E418" s="5" t="s">
        <v>7147</v>
      </c>
      <c r="F418" s="381">
        <f>IFERROR(INDEX([1]Master!$1:$1048576,MATCH(C418,[1]Master!$B:$B,0),MATCH($H$5,[1]Master!$1:$1,0)),"")</f>
        <v>1</v>
      </c>
      <c r="G418" s="381">
        <f>IFERROR(INDEX([1]Master!$1:$1048576,MATCH(C418,[1]Master!$B:$B,0),MATCH($H$4,[1]Master!$1:$1,0)),"")</f>
        <v>8</v>
      </c>
      <c r="H418" s="6" t="s">
        <v>6153</v>
      </c>
      <c r="I418" s="367">
        <f>IFERROR(INDEX([1]Master!$1:$1048576,MATCH(C418,[1]Master!$B:$B,0),MATCH($G$6,[1]Master!$1:$1,0)),"")</f>
        <v>1399.809666666667</v>
      </c>
      <c r="J418" s="230">
        <f>ROUND(I418*Order_Quote!$L$4,4)</f>
        <v>0</v>
      </c>
      <c r="K418" s="228"/>
      <c r="L418" s="178"/>
      <c r="M418" s="171">
        <f t="shared" si="6"/>
        <v>0</v>
      </c>
    </row>
    <row r="419" spans="1:13" s="52" customFormat="1" x14ac:dyDescent="0.3">
      <c r="A419" s="29" t="str">
        <f>IF(K419&gt;0,COUNT($A$7:A418)+COUNT(DWV!$A$8:$A$300)+COUNT('Large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19" s="293"/>
      <c r="C419" s="3" t="s">
        <v>1757</v>
      </c>
      <c r="D419" s="16">
        <v>28860943</v>
      </c>
      <c r="E419" s="5" t="s">
        <v>7148</v>
      </c>
      <c r="F419" s="381">
        <f>IFERROR(INDEX([1]Master!$1:$1048576,MATCH(C419,[1]Master!$B:$B,0),MATCH($H$5,[1]Master!$1:$1,0)),"")</f>
        <v>1</v>
      </c>
      <c r="G419" s="381">
        <f>IFERROR(INDEX([1]Master!$1:$1048576,MATCH(C419,[1]Master!$B:$B,0),MATCH($H$4,[1]Master!$1:$1,0)),"")</f>
        <v>7</v>
      </c>
      <c r="H419" s="6" t="s">
        <v>6153</v>
      </c>
      <c r="I419" s="367">
        <f>IFERROR(INDEX([1]Master!$1:$1048576,MATCH(C419,[1]Master!$B:$B,0),MATCH($G$6,[1]Master!$1:$1,0)),"")</f>
        <v>1510.9113333333332</v>
      </c>
      <c r="J419" s="230">
        <f>ROUND(I419*Order_Quote!$L$4,4)</f>
        <v>0</v>
      </c>
      <c r="K419" s="228"/>
      <c r="L419" s="178"/>
      <c r="M419" s="171">
        <f t="shared" si="6"/>
        <v>0</v>
      </c>
    </row>
    <row r="420" spans="1:13" s="52" customFormat="1" x14ac:dyDescent="0.3">
      <c r="A420" s="29" t="str">
        <f>IF(K420&gt;0,COUNT($A$7:A419)+COUNT(DWV!$A$8:$A$300)+COUNT('Large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0" s="293"/>
      <c r="C420" s="3" t="s">
        <v>1758</v>
      </c>
      <c r="D420" s="16">
        <v>28860951</v>
      </c>
      <c r="E420" s="5" t="s">
        <v>7149</v>
      </c>
      <c r="F420" s="381">
        <f>IFERROR(INDEX([1]Master!$1:$1048576,MATCH(C420,[1]Master!$B:$B,0),MATCH($H$5,[1]Master!$1:$1,0)),"")</f>
        <v>1</v>
      </c>
      <c r="G420" s="381">
        <f>IFERROR(INDEX([1]Master!$1:$1048576,MATCH(C420,[1]Master!$B:$B,0),MATCH($H$4,[1]Master!$1:$1,0)),"")</f>
        <v>8</v>
      </c>
      <c r="H420" s="6" t="s">
        <v>6153</v>
      </c>
      <c r="I420" s="367">
        <f>IFERROR(INDEX([1]Master!$1:$1048576,MATCH(C420,[1]Master!$B:$B,0),MATCH($G$6,[1]Master!$1:$1,0)),"")</f>
        <v>1224.5555555555557</v>
      </c>
      <c r="J420" s="230">
        <f>ROUND(I420*Order_Quote!$L$4,4)</f>
        <v>0</v>
      </c>
      <c r="K420" s="228"/>
      <c r="L420" s="178"/>
      <c r="M420" s="171">
        <f t="shared" si="6"/>
        <v>0</v>
      </c>
    </row>
    <row r="421" spans="1:13" s="52" customFormat="1" x14ac:dyDescent="0.3">
      <c r="A421" s="29" t="str">
        <f>IF(K421&gt;0,COUNT($A$7:A420)+COUNT(DWV!$A$8:$A$300)+COUNT('Large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1" s="293"/>
      <c r="C421" s="3" t="s">
        <v>1759</v>
      </c>
      <c r="D421" s="16">
        <v>28860960</v>
      </c>
      <c r="E421" s="5" t="s">
        <v>7150</v>
      </c>
      <c r="F421" s="381">
        <f>IFERROR(INDEX([1]Master!$1:$1048576,MATCH(C421,[1]Master!$B:$B,0),MATCH($H$5,[1]Master!$1:$1,0)),"")</f>
        <v>1</v>
      </c>
      <c r="G421" s="381">
        <f>IFERROR(INDEX([1]Master!$1:$1048576,MATCH(C421,[1]Master!$B:$B,0),MATCH($H$4,[1]Master!$1:$1,0)),"")</f>
        <v>7</v>
      </c>
      <c r="H421" s="6" t="s">
        <v>6153</v>
      </c>
      <c r="I421" s="367">
        <f>IFERROR(INDEX([1]Master!$1:$1048576,MATCH(C421,[1]Master!$B:$B,0),MATCH($G$6,[1]Master!$1:$1,0)),"")</f>
        <v>1349.4245555555556</v>
      </c>
      <c r="J421" s="230">
        <f>ROUND(I421*Order_Quote!$L$4,4)</f>
        <v>0</v>
      </c>
      <c r="K421" s="228"/>
      <c r="L421" s="178"/>
      <c r="M421" s="171">
        <f t="shared" si="6"/>
        <v>0</v>
      </c>
    </row>
    <row r="422" spans="1:13" s="52" customFormat="1" x14ac:dyDescent="0.3">
      <c r="A422" s="29" t="str">
        <f>IF(K422&gt;0,COUNT($A$7:A421)+COUNT(DWV!$A$8:$A$300)+COUNT('Large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2" s="293"/>
      <c r="C422" s="3" t="s">
        <v>1760</v>
      </c>
      <c r="D422" s="16">
        <v>28860978</v>
      </c>
      <c r="E422" s="5" t="s">
        <v>7151</v>
      </c>
      <c r="F422" s="381">
        <f>IFERROR(INDEX([1]Master!$1:$1048576,MATCH(C422,[1]Master!$B:$B,0),MATCH($H$5,[1]Master!$1:$1,0)),"")</f>
        <v>1</v>
      </c>
      <c r="G422" s="381">
        <f>IFERROR(INDEX([1]Master!$1:$1048576,MATCH(C422,[1]Master!$B:$B,0),MATCH($H$4,[1]Master!$1:$1,0)),"")</f>
        <v>6</v>
      </c>
      <c r="H422" s="6" t="s">
        <v>6153</v>
      </c>
      <c r="I422" s="367">
        <f>IFERROR(INDEX([1]Master!$1:$1048576,MATCH(C422,[1]Master!$B:$B,0),MATCH($G$6,[1]Master!$1:$1,0)),"")</f>
        <v>1421.0075555555554</v>
      </c>
      <c r="J422" s="230">
        <f>ROUND(I422*Order_Quote!$L$4,4)</f>
        <v>0</v>
      </c>
      <c r="K422" s="228"/>
      <c r="L422" s="178"/>
      <c r="M422" s="171">
        <f t="shared" si="6"/>
        <v>0</v>
      </c>
    </row>
    <row r="423" spans="1:13" s="52" customFormat="1" x14ac:dyDescent="0.3">
      <c r="A423" s="29" t="str">
        <f>IF(K423&gt;0,COUNT($A$7:A422)+COUNT(DWV!$A$8:$A$300)+COUNT('Large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3" s="293"/>
      <c r="C423" s="3" t="s">
        <v>1761</v>
      </c>
      <c r="D423" s="16">
        <v>28860986</v>
      </c>
      <c r="E423" s="5" t="s">
        <v>7152</v>
      </c>
      <c r="F423" s="381">
        <f>IFERROR(INDEX([1]Master!$1:$1048576,MATCH(C423,[1]Master!$B:$B,0),MATCH($H$5,[1]Master!$1:$1,0)),"")</f>
        <v>1</v>
      </c>
      <c r="G423" s="381">
        <f>IFERROR(INDEX([1]Master!$1:$1048576,MATCH(C423,[1]Master!$B:$B,0),MATCH($H$4,[1]Master!$1:$1,0)),"")</f>
        <v>6</v>
      </c>
      <c r="H423" s="6" t="s">
        <v>6153</v>
      </c>
      <c r="I423" s="367">
        <f>IFERROR(INDEX([1]Master!$1:$1048576,MATCH(C423,[1]Master!$B:$B,0),MATCH($G$6,[1]Master!$1:$1,0)),"")</f>
        <v>1619.873</v>
      </c>
      <c r="J423" s="230">
        <f>ROUND(I423*Order_Quote!$L$4,4)</f>
        <v>0</v>
      </c>
      <c r="K423" s="228"/>
      <c r="L423" s="178"/>
      <c r="M423" s="171">
        <f t="shared" si="6"/>
        <v>0</v>
      </c>
    </row>
    <row r="424" spans="1:13" s="52" customFormat="1" x14ac:dyDescent="0.3">
      <c r="A424" s="29" t="str">
        <f>IF(K424&gt;0,COUNT($A$7:A423)+COUNT(DWV!$A$8:$A$300)+COUNT('Large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4" s="293"/>
      <c r="C424" s="3" t="s">
        <v>1762</v>
      </c>
      <c r="D424" s="16">
        <v>28860994</v>
      </c>
      <c r="E424" s="5" t="s">
        <v>7153</v>
      </c>
      <c r="F424" s="381">
        <f>IFERROR(INDEX([1]Master!$1:$1048576,MATCH(C424,[1]Master!$B:$B,0),MATCH($H$5,[1]Master!$1:$1,0)),"")</f>
        <v>1</v>
      </c>
      <c r="G424" s="381">
        <f>IFERROR(INDEX([1]Master!$1:$1048576,MATCH(C424,[1]Master!$B:$B,0),MATCH($H$4,[1]Master!$1:$1,0)),"")</f>
        <v>5</v>
      </c>
      <c r="H424" s="6" t="s">
        <v>6153</v>
      </c>
      <c r="I424" s="367">
        <f>IFERROR(INDEX([1]Master!$1:$1048576,MATCH(C424,[1]Master!$B:$B,0),MATCH($G$6,[1]Master!$1:$1,0)),"")</f>
        <v>1908.8205555555555</v>
      </c>
      <c r="J424" s="230">
        <f>ROUND(I424*Order_Quote!$L$4,4)</f>
        <v>0</v>
      </c>
      <c r="K424" s="228"/>
      <c r="L424" s="178"/>
      <c r="M424" s="171">
        <f t="shared" si="6"/>
        <v>0</v>
      </c>
    </row>
    <row r="425" spans="1:13" s="52" customFormat="1" x14ac:dyDescent="0.3">
      <c r="A425" s="29" t="str">
        <f>IF(K425&gt;0,COUNT($A$7:A424)+COUNT(DWV!$A$8:$A$300)+COUNT('Large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5" s="293"/>
      <c r="C425" s="3" t="s">
        <v>1763</v>
      </c>
      <c r="D425" s="16">
        <v>28861001</v>
      </c>
      <c r="E425" s="5" t="s">
        <v>7154</v>
      </c>
      <c r="F425" s="381">
        <f>IFERROR(INDEX([1]Master!$1:$1048576,MATCH(C425,[1]Master!$B:$B,0),MATCH($H$5,[1]Master!$1:$1,0)),"")</f>
        <v>1</v>
      </c>
      <c r="G425" s="381">
        <f>IFERROR(INDEX([1]Master!$1:$1048576,MATCH(C425,[1]Master!$B:$B,0),MATCH($H$4,[1]Master!$1:$1,0)),"")</f>
        <v>4</v>
      </c>
      <c r="H425" s="6" t="s">
        <v>6153</v>
      </c>
      <c r="I425" s="367">
        <f>IFERROR(INDEX([1]Master!$1:$1048576,MATCH(C425,[1]Master!$B:$B,0),MATCH($G$6,[1]Master!$1:$1,0)),"")</f>
        <v>2479.3326666666667</v>
      </c>
      <c r="J425" s="230">
        <f>ROUND(I425*Order_Quote!$L$4,4)</f>
        <v>0</v>
      </c>
      <c r="K425" s="228"/>
      <c r="L425" s="178"/>
      <c r="M425" s="171">
        <f t="shared" si="6"/>
        <v>0</v>
      </c>
    </row>
    <row r="426" spans="1:13" s="52" customFormat="1" x14ac:dyDescent="0.3">
      <c r="A426" s="29" t="str">
        <f>IF(K426&gt;0,COUNT($A$7:A425)+COUNT(DWV!$A$8:$A$300)+COUNT('Large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6" s="293"/>
      <c r="C426" s="3" t="s">
        <v>1764</v>
      </c>
      <c r="D426" s="16">
        <v>28861010</v>
      </c>
      <c r="E426" s="5" t="s">
        <v>7155</v>
      </c>
      <c r="F426" s="381">
        <f>IFERROR(INDEX([1]Master!$1:$1048576,MATCH(C426,[1]Master!$B:$B,0),MATCH($H$5,[1]Master!$1:$1,0)),"")</f>
        <v>1</v>
      </c>
      <c r="G426" s="381">
        <f>IFERROR(INDEX([1]Master!$1:$1048576,MATCH(C426,[1]Master!$B:$B,0),MATCH($H$4,[1]Master!$1:$1,0)),"")</f>
        <v>4</v>
      </c>
      <c r="H426" s="6" t="s">
        <v>6153</v>
      </c>
      <c r="I426" s="367">
        <f>IFERROR(INDEX([1]Master!$1:$1048576,MATCH(C426,[1]Master!$B:$B,0),MATCH($G$6,[1]Master!$1:$1,0)),"")</f>
        <v>3523.7953333333335</v>
      </c>
      <c r="J426" s="230">
        <f>ROUND(I426*Order_Quote!$L$4,4)</f>
        <v>0</v>
      </c>
      <c r="K426" s="228"/>
      <c r="L426" s="178"/>
      <c r="M426" s="171">
        <f t="shared" si="6"/>
        <v>0</v>
      </c>
    </row>
    <row r="427" spans="1:13" s="52" customFormat="1" x14ac:dyDescent="0.3">
      <c r="A427" s="29" t="str">
        <f>IF(K427&gt;0,COUNT($A$7:A426)+COUNT(DWV!$A$8:$A$300)+COUNT('Large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7" s="293"/>
      <c r="C427" s="3" t="s">
        <v>1765</v>
      </c>
      <c r="D427" s="16">
        <v>28861028</v>
      </c>
      <c r="E427" s="5" t="s">
        <v>7156</v>
      </c>
      <c r="F427" s="381">
        <f>IFERROR(INDEX([1]Master!$1:$1048576,MATCH(C427,[1]Master!$B:$B,0),MATCH($H$5,[1]Master!$1:$1,0)),"")</f>
        <v>1</v>
      </c>
      <c r="G427" s="381">
        <f>IFERROR(INDEX([1]Master!$1:$1048576,MATCH(C427,[1]Master!$B:$B,0),MATCH($H$4,[1]Master!$1:$1,0)),"")</f>
        <v>4</v>
      </c>
      <c r="H427" s="6" t="s">
        <v>6153</v>
      </c>
      <c r="I427" s="367">
        <f>IFERROR(INDEX([1]Master!$1:$1048576,MATCH(C427,[1]Master!$B:$B,0),MATCH($G$6,[1]Master!$1:$1,0)),"")</f>
        <v>3643.3618888888896</v>
      </c>
      <c r="J427" s="230">
        <f>ROUND(I427*Order_Quote!$L$4,4)</f>
        <v>0</v>
      </c>
      <c r="K427" s="228"/>
      <c r="L427" s="178"/>
      <c r="M427" s="171">
        <f t="shared" si="6"/>
        <v>0</v>
      </c>
    </row>
    <row r="428" spans="1:13" s="52" customFormat="1" x14ac:dyDescent="0.3">
      <c r="A428" s="29" t="str">
        <f>IF(K428&gt;0,COUNT($A$7:A427)+COUNT(DWV!$A$8:$A$300)+COUNT('Large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8" s="293"/>
      <c r="C428" s="3" t="s">
        <v>1766</v>
      </c>
      <c r="D428" s="16">
        <v>28861036</v>
      </c>
      <c r="E428" s="5" t="s">
        <v>7157</v>
      </c>
      <c r="F428" s="381">
        <f>IFERROR(INDEX([1]Master!$1:$1048576,MATCH(C428,[1]Master!$B:$B,0),MATCH($H$5,[1]Master!$1:$1,0)),"")</f>
        <v>1</v>
      </c>
      <c r="G428" s="381">
        <f>IFERROR(INDEX([1]Master!$1:$1048576,MATCH(C428,[1]Master!$B:$B,0),MATCH($H$4,[1]Master!$1:$1,0)),"")</f>
        <v>4</v>
      </c>
      <c r="H428" s="6" t="s">
        <v>6153</v>
      </c>
      <c r="I428" s="367">
        <f>IFERROR(INDEX([1]Master!$1:$1048576,MATCH(C428,[1]Master!$B:$B,0),MATCH($G$6,[1]Master!$1:$1,0)),"")</f>
        <v>3806.3942222222222</v>
      </c>
      <c r="J428" s="230">
        <f>ROUND(I428*Order_Quote!$L$4,4)</f>
        <v>0</v>
      </c>
      <c r="K428" s="228"/>
      <c r="L428" s="178"/>
      <c r="M428" s="171">
        <f t="shared" si="6"/>
        <v>0</v>
      </c>
    </row>
    <row r="429" spans="1:13" s="52" customFormat="1" x14ac:dyDescent="0.3">
      <c r="A429" s="29" t="str">
        <f>IF(K429&gt;0,COUNT($A$7:A428)+COUNT(DWV!$A$8:$A$300)+COUNT('Large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29" s="293"/>
      <c r="C429" s="3" t="s">
        <v>1767</v>
      </c>
      <c r="D429" s="16">
        <v>28861044</v>
      </c>
      <c r="E429" s="5" t="s">
        <v>7158</v>
      </c>
      <c r="F429" s="381">
        <f>IFERROR(INDEX([1]Master!$1:$1048576,MATCH(C429,[1]Master!$B:$B,0),MATCH($H$5,[1]Master!$1:$1,0)),"")</f>
        <v>1</v>
      </c>
      <c r="G429" s="381">
        <f>IFERROR(INDEX([1]Master!$1:$1048576,MATCH(C429,[1]Master!$B:$B,0),MATCH($H$4,[1]Master!$1:$1,0)),"")</f>
        <v>3</v>
      </c>
      <c r="H429" s="6" t="s">
        <v>6153</v>
      </c>
      <c r="I429" s="367">
        <f>IFERROR(INDEX([1]Master!$1:$1048576,MATCH(C429,[1]Master!$B:$B,0),MATCH($G$6,[1]Master!$1:$1,0)),"")</f>
        <v>3952.7583333333332</v>
      </c>
      <c r="J429" s="230">
        <f>ROUND(I429*Order_Quote!$L$4,4)</f>
        <v>0</v>
      </c>
      <c r="K429" s="228"/>
      <c r="L429" s="178"/>
      <c r="M429" s="171">
        <f t="shared" si="6"/>
        <v>0</v>
      </c>
    </row>
    <row r="430" spans="1:13" s="52" customFormat="1" x14ac:dyDescent="0.3">
      <c r="A430" s="29" t="str">
        <f>IF(K430&gt;0,COUNT($A$7:A429)+COUNT(DWV!$A$8:$A$300)+COUNT('Large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0" s="293"/>
      <c r="C430" s="3" t="s">
        <v>1768</v>
      </c>
      <c r="D430" s="16">
        <v>28861052</v>
      </c>
      <c r="E430" s="5" t="s">
        <v>7159</v>
      </c>
      <c r="F430" s="381">
        <f>IFERROR(INDEX([1]Master!$1:$1048576,MATCH(C430,[1]Master!$B:$B,0),MATCH($H$5,[1]Master!$1:$1,0)),"")</f>
        <v>1</v>
      </c>
      <c r="G430" s="381">
        <f>IFERROR(INDEX([1]Master!$1:$1048576,MATCH(C430,[1]Master!$B:$B,0),MATCH($H$4,[1]Master!$1:$1,0)),"")</f>
        <v>3</v>
      </c>
      <c r="H430" s="6" t="s">
        <v>6153</v>
      </c>
      <c r="I430" s="367">
        <f>IFERROR(INDEX([1]Master!$1:$1048576,MATCH(C430,[1]Master!$B:$B,0),MATCH($G$6,[1]Master!$1:$1,0)),"")</f>
        <v>4060.9828888888892</v>
      </c>
      <c r="J430" s="230">
        <f>ROUND(I430*Order_Quote!$L$4,4)</f>
        <v>0</v>
      </c>
      <c r="K430" s="228"/>
      <c r="L430" s="178"/>
      <c r="M430" s="171">
        <f t="shared" si="6"/>
        <v>0</v>
      </c>
    </row>
    <row r="431" spans="1:13" s="52" customFormat="1" x14ac:dyDescent="0.3">
      <c r="A431" s="29" t="str">
        <f>IF(K431&gt;0,COUNT($A$7:A430)+COUNT(DWV!$A$8:$A$300)+COUNT('Large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1" s="293"/>
      <c r="C431" s="3" t="s">
        <v>1769</v>
      </c>
      <c r="D431" s="16">
        <v>28861060</v>
      </c>
      <c r="E431" s="5" t="s">
        <v>7160</v>
      </c>
      <c r="F431" s="381">
        <f>IFERROR(INDEX([1]Master!$1:$1048576,MATCH(C431,[1]Master!$B:$B,0),MATCH($H$5,[1]Master!$1:$1,0)),"")</f>
        <v>1</v>
      </c>
      <c r="G431" s="381">
        <f>IFERROR(INDEX([1]Master!$1:$1048576,MATCH(C431,[1]Master!$B:$B,0),MATCH($H$4,[1]Master!$1:$1,0)),"")</f>
        <v>3</v>
      </c>
      <c r="H431" s="6" t="s">
        <v>6153</v>
      </c>
      <c r="I431" s="367">
        <f>IFERROR(INDEX([1]Master!$1:$1048576,MATCH(C431,[1]Master!$B:$B,0),MATCH($G$6,[1]Master!$1:$1,0)),"")</f>
        <v>4324.8686666666663</v>
      </c>
      <c r="J431" s="230">
        <f>ROUND(I431*Order_Quote!$L$4,4)</f>
        <v>0</v>
      </c>
      <c r="K431" s="228"/>
      <c r="L431" s="178"/>
      <c r="M431" s="171">
        <f t="shared" si="6"/>
        <v>0</v>
      </c>
    </row>
    <row r="432" spans="1:13" s="52" customFormat="1" x14ac:dyDescent="0.3">
      <c r="A432" s="29" t="str">
        <f>IF(K432&gt;0,COUNT($A$7:A431)+COUNT(DWV!$A$8:$A$300)+COUNT('Large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2" s="293"/>
      <c r="C432" s="3" t="s">
        <v>1770</v>
      </c>
      <c r="D432" s="16">
        <v>28861079</v>
      </c>
      <c r="E432" s="5" t="s">
        <v>7161</v>
      </c>
      <c r="F432" s="381">
        <f>IFERROR(INDEX([1]Master!$1:$1048576,MATCH(C432,[1]Master!$B:$B,0),MATCH($H$5,[1]Master!$1:$1,0)),"")</f>
        <v>1</v>
      </c>
      <c r="G432" s="381">
        <f>IFERROR(INDEX([1]Master!$1:$1048576,MATCH(C432,[1]Master!$B:$B,0),MATCH($H$4,[1]Master!$1:$1,0)),"")</f>
        <v>2</v>
      </c>
      <c r="H432" s="6" t="s">
        <v>6153</v>
      </c>
      <c r="I432" s="367">
        <f>IFERROR(INDEX([1]Master!$1:$1048576,MATCH(C432,[1]Master!$B:$B,0),MATCH($G$6,[1]Master!$1:$1,0)),"")</f>
        <v>4567.1642222222217</v>
      </c>
      <c r="J432" s="230">
        <f>ROUND(I432*Order_Quote!$L$4,4)</f>
        <v>0</v>
      </c>
      <c r="K432" s="228"/>
      <c r="L432" s="178"/>
      <c r="M432" s="171">
        <f t="shared" si="6"/>
        <v>0</v>
      </c>
    </row>
    <row r="433" spans="1:13" s="52" customFormat="1" x14ac:dyDescent="0.3">
      <c r="A433" s="29" t="str">
        <f>IF(K433&gt;0,COUNT($A$7:A432)+COUNT(DWV!$A$8:$A$300)+COUNT('Large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3" s="293"/>
      <c r="C433" s="3" t="s">
        <v>1771</v>
      </c>
      <c r="D433" s="16">
        <v>28861087</v>
      </c>
      <c r="E433" s="5" t="s">
        <v>7162</v>
      </c>
      <c r="F433" s="381">
        <f>IFERROR(INDEX([1]Master!$1:$1048576,MATCH(C433,[1]Master!$B:$B,0),MATCH($H$5,[1]Master!$1:$1,0)),"")</f>
        <v>1</v>
      </c>
      <c r="G433" s="381">
        <f>IFERROR(INDEX([1]Master!$1:$1048576,MATCH(C433,[1]Master!$B:$B,0),MATCH($H$4,[1]Master!$1:$1,0)),"")</f>
        <v>3</v>
      </c>
      <c r="H433" s="6" t="s">
        <v>6153</v>
      </c>
      <c r="I433" s="367">
        <f>IFERROR(INDEX([1]Master!$1:$1048576,MATCH(C433,[1]Master!$B:$B,0),MATCH($G$6,[1]Master!$1:$1,0)),"")</f>
        <v>5345.5773333333327</v>
      </c>
      <c r="J433" s="230">
        <f>ROUND(I433*Order_Quote!$L$4,4)</f>
        <v>0</v>
      </c>
      <c r="K433" s="228"/>
      <c r="L433" s="178"/>
      <c r="M433" s="171">
        <f t="shared" si="6"/>
        <v>0</v>
      </c>
    </row>
    <row r="434" spans="1:13" s="52" customFormat="1" x14ac:dyDescent="0.3">
      <c r="A434" s="29" t="str">
        <f>IF(K434&gt;0,COUNT($A$7:A433)+COUNT(DWV!$A$8:$A$300)+COUNT('Large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4" s="293"/>
      <c r="C434" s="3" t="s">
        <v>1772</v>
      </c>
      <c r="D434" s="16">
        <v>28861095</v>
      </c>
      <c r="E434" s="5" t="s">
        <v>7163</v>
      </c>
      <c r="F434" s="381">
        <f>IFERROR(INDEX([1]Master!$1:$1048576,MATCH(C434,[1]Master!$B:$B,0),MATCH($H$5,[1]Master!$1:$1,0)),"")</f>
        <v>1</v>
      </c>
      <c r="G434" s="381">
        <f>IFERROR(INDEX([1]Master!$1:$1048576,MATCH(C434,[1]Master!$B:$B,0),MATCH($H$4,[1]Master!$1:$1,0)),"")</f>
        <v>2</v>
      </c>
      <c r="H434" s="6" t="s">
        <v>6153</v>
      </c>
      <c r="I434" s="367">
        <f>IFERROR(INDEX([1]Master!$1:$1048576,MATCH(C434,[1]Master!$B:$B,0),MATCH($G$6,[1]Master!$1:$1,0)),"")</f>
        <v>5734.284555555555</v>
      </c>
      <c r="J434" s="230">
        <f>ROUND(I434*Order_Quote!$L$4,4)</f>
        <v>0</v>
      </c>
      <c r="K434" s="228"/>
      <c r="L434" s="178"/>
      <c r="M434" s="171">
        <f t="shared" si="6"/>
        <v>0</v>
      </c>
    </row>
    <row r="435" spans="1:13" s="52" customFormat="1" x14ac:dyDescent="0.3">
      <c r="A435" s="29" t="str">
        <f>IF(K435&gt;0,COUNT($A$7:A434)+COUNT(DWV!$A$8:$A$300)+COUNT('Large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5" s="293"/>
      <c r="C435" s="3" t="s">
        <v>1773</v>
      </c>
      <c r="D435" s="16">
        <v>28861109</v>
      </c>
      <c r="E435" s="5" t="s">
        <v>7164</v>
      </c>
      <c r="F435" s="381">
        <f>IFERROR(INDEX([1]Master!$1:$1048576,MATCH(C435,[1]Master!$B:$B,0),MATCH($H$5,[1]Master!$1:$1,0)),"")</f>
        <v>1</v>
      </c>
      <c r="G435" s="381">
        <f>IFERROR(INDEX([1]Master!$1:$1048576,MATCH(C435,[1]Master!$B:$B,0),MATCH($H$4,[1]Master!$1:$1,0)),"")</f>
        <v>2</v>
      </c>
      <c r="H435" s="6" t="s">
        <v>6153</v>
      </c>
      <c r="I435" s="367">
        <f>IFERROR(INDEX([1]Master!$1:$1048576,MATCH(C435,[1]Master!$B:$B,0),MATCH($G$6,[1]Master!$1:$1,0)),"")</f>
        <v>6159.6095555555548</v>
      </c>
      <c r="J435" s="230">
        <f>ROUND(I435*Order_Quote!$L$4,4)</f>
        <v>0</v>
      </c>
      <c r="K435" s="228"/>
      <c r="L435" s="178"/>
      <c r="M435" s="171">
        <f t="shared" si="6"/>
        <v>0</v>
      </c>
    </row>
    <row r="436" spans="1:13" s="52" customFormat="1" x14ac:dyDescent="0.3">
      <c r="A436" s="29" t="str">
        <f>IF(K436&gt;0,COUNT($A$7:A435)+COUNT(DWV!$A$8:$A$300)+COUNT('Large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6" s="293"/>
      <c r="C436" s="3" t="s">
        <v>1774</v>
      </c>
      <c r="D436" s="16">
        <v>28861117</v>
      </c>
      <c r="E436" s="5" t="s">
        <v>7165</v>
      </c>
      <c r="F436" s="381">
        <f>IFERROR(INDEX([1]Master!$1:$1048576,MATCH(C436,[1]Master!$B:$B,0),MATCH($H$5,[1]Master!$1:$1,0)),"")</f>
        <v>1</v>
      </c>
      <c r="G436" s="381">
        <f>IFERROR(INDEX([1]Master!$1:$1048576,MATCH(C436,[1]Master!$B:$B,0),MATCH($H$4,[1]Master!$1:$1,0)),"")</f>
        <v>2</v>
      </c>
      <c r="H436" s="6" t="s">
        <v>6153</v>
      </c>
      <c r="I436" s="367">
        <f>IFERROR(INDEX([1]Master!$1:$1048576,MATCH(C436,[1]Master!$B:$B,0),MATCH($G$6,[1]Master!$1:$1,0)),"")</f>
        <v>6618.4374444444447</v>
      </c>
      <c r="J436" s="230">
        <f>ROUND(I436*Order_Quote!$L$4,4)</f>
        <v>0</v>
      </c>
      <c r="K436" s="228"/>
      <c r="L436" s="178"/>
      <c r="M436" s="171">
        <f t="shared" si="6"/>
        <v>0</v>
      </c>
    </row>
    <row r="437" spans="1:13" s="52" customFormat="1" x14ac:dyDescent="0.3">
      <c r="A437" s="29" t="str">
        <f>IF(K437&gt;0,COUNT($A$7:A436)+COUNT(DWV!$A$8:$A$300)+COUNT('Large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7" s="293"/>
      <c r="C437" s="3" t="s">
        <v>1775</v>
      </c>
      <c r="D437" s="16">
        <v>28861125</v>
      </c>
      <c r="E437" s="5" t="s">
        <v>7166</v>
      </c>
      <c r="F437" s="381">
        <f>IFERROR(INDEX([1]Master!$1:$1048576,MATCH(C437,[1]Master!$B:$B,0),MATCH($H$5,[1]Master!$1:$1,0)),"")</f>
        <v>1</v>
      </c>
      <c r="G437" s="381">
        <f>IFERROR(INDEX([1]Master!$1:$1048576,MATCH(C437,[1]Master!$B:$B,0),MATCH($H$4,[1]Master!$1:$1,0)),"")</f>
        <v>2</v>
      </c>
      <c r="H437" s="6" t="s">
        <v>6153</v>
      </c>
      <c r="I437" s="367">
        <f>IFERROR(INDEX([1]Master!$1:$1048576,MATCH(C437,[1]Master!$B:$B,0),MATCH($G$6,[1]Master!$1:$1,0)),"")</f>
        <v>7094.0167777777788</v>
      </c>
      <c r="J437" s="230">
        <f>ROUND(I437*Order_Quote!$L$4,4)</f>
        <v>0</v>
      </c>
      <c r="K437" s="228"/>
      <c r="L437" s="178"/>
      <c r="M437" s="171">
        <f t="shared" si="6"/>
        <v>0</v>
      </c>
    </row>
    <row r="438" spans="1:13" s="52" customFormat="1" x14ac:dyDescent="0.3">
      <c r="A438" s="29" t="str">
        <f>IF(K438&gt;0,COUNT($A$7:A437)+COUNT(DWV!$A$8:$A$300)+COUNT('Large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8" s="293"/>
      <c r="C438" s="3" t="s">
        <v>1776</v>
      </c>
      <c r="D438" s="16">
        <v>28861133</v>
      </c>
      <c r="E438" s="5" t="s">
        <v>7167</v>
      </c>
      <c r="F438" s="381">
        <f>IFERROR(INDEX([1]Master!$1:$1048576,MATCH(C438,[1]Master!$B:$B,0),MATCH($H$5,[1]Master!$1:$1,0)),"")</f>
        <v>1</v>
      </c>
      <c r="G438" s="381">
        <f>IFERROR(INDEX([1]Master!$1:$1048576,MATCH(C438,[1]Master!$B:$B,0),MATCH($H$4,[1]Master!$1:$1,0)),"")</f>
        <v>2</v>
      </c>
      <c r="H438" s="6" t="s">
        <v>6153</v>
      </c>
      <c r="I438" s="367">
        <f>IFERROR(INDEX([1]Master!$1:$1048576,MATCH(C438,[1]Master!$B:$B,0),MATCH($G$6,[1]Master!$1:$1,0)),"")</f>
        <v>7917.9286666666667</v>
      </c>
      <c r="J438" s="230">
        <f>ROUND(I438*Order_Quote!$L$4,4)</f>
        <v>0</v>
      </c>
      <c r="K438" s="228"/>
      <c r="L438" s="178"/>
      <c r="M438" s="171">
        <f t="shared" si="6"/>
        <v>0</v>
      </c>
    </row>
    <row r="439" spans="1:13" s="52" customFormat="1" x14ac:dyDescent="0.3">
      <c r="A439" s="29" t="str">
        <f>IF(K439&gt;0,COUNT($A$7:A438)+COUNT(DWV!$A$8:$A$300)+COUNT('Large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39" s="293"/>
      <c r="C439" s="3" t="s">
        <v>1777</v>
      </c>
      <c r="D439" s="16">
        <v>28861141</v>
      </c>
      <c r="E439" s="5" t="s">
        <v>7168</v>
      </c>
      <c r="F439" s="381">
        <f>IFERROR(INDEX([1]Master!$1:$1048576,MATCH(C439,[1]Master!$B:$B,0),MATCH($H$5,[1]Master!$1:$1,0)),"")</f>
        <v>1</v>
      </c>
      <c r="G439" s="381">
        <f>IFERROR(INDEX([1]Master!$1:$1048576,MATCH(C439,[1]Master!$B:$B,0),MATCH($H$4,[1]Master!$1:$1,0)),"")</f>
        <v>1</v>
      </c>
      <c r="H439" s="6" t="s">
        <v>6153</v>
      </c>
      <c r="I439" s="367">
        <f>IFERROR(INDEX([1]Master!$1:$1048576,MATCH(C439,[1]Master!$B:$B,0),MATCH($G$6,[1]Master!$1:$1,0)),"")</f>
        <v>8984.8137777777774</v>
      </c>
      <c r="J439" s="230">
        <f>ROUND(I439*Order_Quote!$L$4,4)</f>
        <v>0</v>
      </c>
      <c r="K439" s="228"/>
      <c r="L439" s="178"/>
      <c r="M439" s="171">
        <f t="shared" si="6"/>
        <v>0</v>
      </c>
    </row>
    <row r="440" spans="1:13" s="52" customFormat="1" x14ac:dyDescent="0.3">
      <c r="A440" s="29" t="str">
        <f>IF(K440&gt;0,COUNT($A$7:A439)+COUNT(DWV!$A$8:$A$300)+COUNT('Large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0" s="293"/>
      <c r="C440" s="3" t="s">
        <v>1778</v>
      </c>
      <c r="D440" s="16">
        <v>28861150</v>
      </c>
      <c r="E440" s="5" t="s">
        <v>7169</v>
      </c>
      <c r="F440" s="381">
        <f>IFERROR(INDEX([1]Master!$1:$1048576,MATCH(C440,[1]Master!$B:$B,0),MATCH($H$5,[1]Master!$1:$1,0)),"")</f>
        <v>1</v>
      </c>
      <c r="G440" s="381">
        <f>IFERROR(INDEX([1]Master!$1:$1048576,MATCH(C440,[1]Master!$B:$B,0),MATCH($H$4,[1]Master!$1:$1,0)),"")</f>
        <v>1</v>
      </c>
      <c r="H440" s="6" t="s">
        <v>6153</v>
      </c>
      <c r="I440" s="367">
        <f>IFERROR(INDEX([1]Master!$1:$1048576,MATCH(C440,[1]Master!$B:$B,0),MATCH($G$6,[1]Master!$1:$1,0)),"")</f>
        <v>11909.385333333334</v>
      </c>
      <c r="J440" s="230">
        <f>ROUND(I440*Order_Quote!$L$4,4)</f>
        <v>0</v>
      </c>
      <c r="K440" s="228"/>
      <c r="L440" s="178"/>
      <c r="M440" s="171">
        <f t="shared" si="6"/>
        <v>0</v>
      </c>
    </row>
    <row r="441" spans="1:13" s="52" customFormat="1" x14ac:dyDescent="0.3">
      <c r="A441" s="29" t="str">
        <f>IF(K441&gt;0,COUNT($A$7:A440)+COUNT(DWV!$A$8:$A$300)+COUNT('Large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1" s="293"/>
      <c r="C441" s="3" t="s">
        <v>1779</v>
      </c>
      <c r="D441" s="16">
        <v>28861168</v>
      </c>
      <c r="E441" s="5" t="s">
        <v>7170</v>
      </c>
      <c r="F441" s="381">
        <f>IFERROR(INDEX([1]Master!$1:$1048576,MATCH(C441,[1]Master!$B:$B,0),MATCH($H$5,[1]Master!$1:$1,0)),"")</f>
        <v>1</v>
      </c>
      <c r="G441" s="381">
        <f>IFERROR(INDEX([1]Master!$1:$1048576,MATCH(C441,[1]Master!$B:$B,0),MATCH($H$4,[1]Master!$1:$1,0)),"")</f>
        <v>2</v>
      </c>
      <c r="H441" s="6" t="s">
        <v>6153</v>
      </c>
      <c r="I441" s="367">
        <f>IFERROR(INDEX([1]Master!$1:$1048576,MATCH(C441,[1]Master!$B:$B,0),MATCH($G$6,[1]Master!$1:$1,0)),"")</f>
        <v>8434.7148888888896</v>
      </c>
      <c r="J441" s="230">
        <f>ROUND(I441*Order_Quote!$L$4,4)</f>
        <v>0</v>
      </c>
      <c r="K441" s="228"/>
      <c r="L441" s="178"/>
      <c r="M441" s="171">
        <f t="shared" si="6"/>
        <v>0</v>
      </c>
    </row>
    <row r="442" spans="1:13" s="52" customFormat="1" x14ac:dyDescent="0.3">
      <c r="A442" s="29" t="str">
        <f>IF(K442&gt;0,COUNT($A$7:A441)+COUNT(DWV!$A$8:$A$300)+COUNT('Large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2" s="293"/>
      <c r="C442" s="3" t="s">
        <v>1780</v>
      </c>
      <c r="D442" s="16">
        <v>28861176</v>
      </c>
      <c r="E442" s="5" t="s">
        <v>7171</v>
      </c>
      <c r="F442" s="381">
        <f>IFERROR(INDEX([1]Master!$1:$1048576,MATCH(C442,[1]Master!$B:$B,0),MATCH($H$5,[1]Master!$1:$1,0)),"")</f>
        <v>1</v>
      </c>
      <c r="G442" s="381">
        <f>IFERROR(INDEX([1]Master!$1:$1048576,MATCH(C442,[1]Master!$B:$B,0),MATCH($H$4,[1]Master!$1:$1,0)),"")</f>
        <v>2</v>
      </c>
      <c r="H442" s="6" t="s">
        <v>6153</v>
      </c>
      <c r="I442" s="367">
        <f>IFERROR(INDEX([1]Master!$1:$1048576,MATCH(C442,[1]Master!$B:$B,0),MATCH($G$6,[1]Master!$1:$1,0)),"")</f>
        <v>10227.820888888889</v>
      </c>
      <c r="J442" s="230">
        <f>ROUND(I442*Order_Quote!$L$4,4)</f>
        <v>0</v>
      </c>
      <c r="K442" s="228"/>
      <c r="L442" s="178"/>
      <c r="M442" s="171">
        <f t="shared" si="6"/>
        <v>0</v>
      </c>
    </row>
    <row r="443" spans="1:13" s="52" customFormat="1" x14ac:dyDescent="0.3">
      <c r="A443" s="29" t="str">
        <f>IF(K443&gt;0,COUNT($A$7:A442)+COUNT(DWV!$A$8:$A$300)+COUNT('Large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3" s="293"/>
      <c r="C443" s="3" t="s">
        <v>1781</v>
      </c>
      <c r="D443" s="16">
        <v>28861184</v>
      </c>
      <c r="E443" s="5" t="s">
        <v>7172</v>
      </c>
      <c r="F443" s="381">
        <f>IFERROR(INDEX([1]Master!$1:$1048576,MATCH(C443,[1]Master!$B:$B,0),MATCH($H$5,[1]Master!$1:$1,0)),"")</f>
        <v>1</v>
      </c>
      <c r="G443" s="381">
        <f>IFERROR(INDEX([1]Master!$1:$1048576,MATCH(C443,[1]Master!$B:$B,0),MATCH($H$4,[1]Master!$1:$1,0)),"")</f>
        <v>2</v>
      </c>
      <c r="H443" s="6" t="s">
        <v>6153</v>
      </c>
      <c r="I443" s="367">
        <f>IFERROR(INDEX([1]Master!$1:$1048576,MATCH(C443,[1]Master!$B:$B,0),MATCH($G$6,[1]Master!$1:$1,0)),"")</f>
        <v>10389.723777777779</v>
      </c>
      <c r="J443" s="230">
        <f>ROUND(I443*Order_Quote!$L$4,4)</f>
        <v>0</v>
      </c>
      <c r="K443" s="228"/>
      <c r="L443" s="178"/>
      <c r="M443" s="171">
        <f t="shared" si="6"/>
        <v>0</v>
      </c>
    </row>
    <row r="444" spans="1:13" s="52" customFormat="1" x14ac:dyDescent="0.3">
      <c r="A444" s="29" t="str">
        <f>IF(K444&gt;0,COUNT($A$7:A443)+COUNT(DWV!$A$8:$A$300)+COUNT('Large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4" s="293"/>
      <c r="C444" s="3" t="s">
        <v>1782</v>
      </c>
      <c r="D444" s="16">
        <v>28861192</v>
      </c>
      <c r="E444" s="5" t="s">
        <v>7173</v>
      </c>
      <c r="F444" s="381">
        <f>IFERROR(INDEX([1]Master!$1:$1048576,MATCH(C444,[1]Master!$B:$B,0),MATCH($H$5,[1]Master!$1:$1,0)),"")</f>
        <v>1</v>
      </c>
      <c r="G444" s="381">
        <f>IFERROR(INDEX([1]Master!$1:$1048576,MATCH(C444,[1]Master!$B:$B,0),MATCH($H$4,[1]Master!$1:$1,0)),"")</f>
        <v>2</v>
      </c>
      <c r="H444" s="6" t="s">
        <v>6153</v>
      </c>
      <c r="I444" s="367">
        <f>IFERROR(INDEX([1]Master!$1:$1048576,MATCH(C444,[1]Master!$B:$B,0),MATCH($G$6,[1]Master!$1:$1,0)),"")</f>
        <v>10848.801333333335</v>
      </c>
      <c r="J444" s="230">
        <f>ROUND(I444*Order_Quote!$L$4,4)</f>
        <v>0</v>
      </c>
      <c r="K444" s="228"/>
      <c r="L444" s="178"/>
      <c r="M444" s="171">
        <f t="shared" si="6"/>
        <v>0</v>
      </c>
    </row>
    <row r="445" spans="1:13" s="52" customFormat="1" x14ac:dyDescent="0.3">
      <c r="A445" s="29" t="str">
        <f>IF(K445&gt;0,COUNT($A$7:A444)+COUNT(DWV!$A$8:$A$300)+COUNT('Large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5" s="293"/>
      <c r="C445" s="3" t="s">
        <v>1783</v>
      </c>
      <c r="D445" s="16">
        <v>28861206</v>
      </c>
      <c r="E445" s="5" t="s">
        <v>7174</v>
      </c>
      <c r="F445" s="381">
        <f>IFERROR(INDEX([1]Master!$1:$1048576,MATCH(C445,[1]Master!$B:$B,0),MATCH($H$5,[1]Master!$1:$1,0)),"")</f>
        <v>1</v>
      </c>
      <c r="G445" s="381">
        <f>IFERROR(INDEX([1]Master!$1:$1048576,MATCH(C445,[1]Master!$B:$B,0),MATCH($H$4,[1]Master!$1:$1,0)),"")</f>
        <v>1</v>
      </c>
      <c r="H445" s="6" t="s">
        <v>6153</v>
      </c>
      <c r="I445" s="367">
        <f>IFERROR(INDEX([1]Master!$1:$1048576,MATCH(C445,[1]Master!$B:$B,0),MATCH($G$6,[1]Master!$1:$1,0)),"")</f>
        <v>11047.012888888888</v>
      </c>
      <c r="J445" s="230">
        <f>ROUND(I445*Order_Quote!$L$4,4)</f>
        <v>0</v>
      </c>
      <c r="K445" s="228"/>
      <c r="L445" s="178"/>
      <c r="M445" s="171">
        <f t="shared" si="6"/>
        <v>0</v>
      </c>
    </row>
    <row r="446" spans="1:13" s="52" customFormat="1" x14ac:dyDescent="0.3">
      <c r="A446" s="29" t="str">
        <f>IF(K446&gt;0,COUNT($A$7:A445)+COUNT(DWV!$A$8:$A$300)+COUNT('Large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6" s="293"/>
      <c r="C446" s="3" t="s">
        <v>1784</v>
      </c>
      <c r="D446" s="16">
        <v>28861214</v>
      </c>
      <c r="E446" s="5" t="s">
        <v>7175</v>
      </c>
      <c r="F446" s="381">
        <f>IFERROR(INDEX([1]Master!$1:$1048576,MATCH(C446,[1]Master!$B:$B,0),MATCH($H$5,[1]Master!$1:$1,0)),"")</f>
        <v>1</v>
      </c>
      <c r="G446" s="381">
        <f>IFERROR(INDEX([1]Master!$1:$1048576,MATCH(C446,[1]Master!$B:$B,0),MATCH($H$4,[1]Master!$1:$1,0)),"")</f>
        <v>1</v>
      </c>
      <c r="H446" s="6" t="s">
        <v>6153</v>
      </c>
      <c r="I446" s="367">
        <f>IFERROR(INDEX([1]Master!$1:$1048576,MATCH(C446,[1]Master!$B:$B,0),MATCH($G$6,[1]Master!$1:$1,0)),"")</f>
        <v>11480.018111111112</v>
      </c>
      <c r="J446" s="230">
        <f>ROUND(I446*Order_Quote!$L$4,4)</f>
        <v>0</v>
      </c>
      <c r="K446" s="228"/>
      <c r="L446" s="178"/>
      <c r="M446" s="171">
        <f t="shared" si="6"/>
        <v>0</v>
      </c>
    </row>
    <row r="447" spans="1:13" s="52" customFormat="1" x14ac:dyDescent="0.3">
      <c r="A447" s="29" t="str">
        <f>IF(K447&gt;0,COUNT($A$7:A446)+COUNT(DWV!$A$8:$A$300)+COUNT('Large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7" s="293"/>
      <c r="C447" s="3" t="s">
        <v>1785</v>
      </c>
      <c r="D447" s="16">
        <v>28861222</v>
      </c>
      <c r="E447" s="5" t="s">
        <v>7176</v>
      </c>
      <c r="F447" s="381">
        <f>IFERROR(INDEX([1]Master!$1:$1048576,MATCH(C447,[1]Master!$B:$B,0),MATCH($H$5,[1]Master!$1:$1,0)),"")</f>
        <v>1</v>
      </c>
      <c r="G447" s="381">
        <f>IFERROR(INDEX([1]Master!$1:$1048576,MATCH(C447,[1]Master!$B:$B,0),MATCH($H$4,[1]Master!$1:$1,0)),"")</f>
        <v>1</v>
      </c>
      <c r="H447" s="6" t="s">
        <v>6153</v>
      </c>
      <c r="I447" s="367">
        <f>IFERROR(INDEX([1]Master!$1:$1048576,MATCH(C447,[1]Master!$B:$B,0),MATCH($G$6,[1]Master!$1:$1,0)),"")</f>
        <v>15886.551555555558</v>
      </c>
      <c r="J447" s="230">
        <f>ROUND(I447*Order_Quote!$L$4,4)</f>
        <v>0</v>
      </c>
      <c r="K447" s="228"/>
      <c r="L447" s="178"/>
      <c r="M447" s="171">
        <f t="shared" si="6"/>
        <v>0</v>
      </c>
    </row>
    <row r="448" spans="1:13" s="52" customFormat="1" x14ac:dyDescent="0.3">
      <c r="A448" s="29" t="str">
        <f>IF(K448&gt;0,COUNT($A$7:A447)+COUNT(DWV!$A$8:$A$300)+COUNT('Large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8" s="293"/>
      <c r="C448" s="3" t="s">
        <v>1786</v>
      </c>
      <c r="D448" s="16">
        <v>28861230</v>
      </c>
      <c r="E448" s="5" t="s">
        <v>7177</v>
      </c>
      <c r="F448" s="381">
        <f>IFERROR(INDEX([1]Master!$1:$1048576,MATCH(C448,[1]Master!$B:$B,0),MATCH($H$5,[1]Master!$1:$1,0)),"")</f>
        <v>1</v>
      </c>
      <c r="G448" s="381">
        <f>IFERROR(INDEX([1]Master!$1:$1048576,MATCH(C448,[1]Master!$B:$B,0),MATCH($H$4,[1]Master!$1:$1,0)),"")</f>
        <v>1</v>
      </c>
      <c r="H448" s="6" t="s">
        <v>6153</v>
      </c>
      <c r="I448" s="367">
        <f>IFERROR(INDEX([1]Master!$1:$1048576,MATCH(C448,[1]Master!$B:$B,0),MATCH($G$6,[1]Master!$1:$1,0)),"")</f>
        <v>17186.946333333333</v>
      </c>
      <c r="J448" s="230">
        <f>ROUND(I448*Order_Quote!$L$4,4)</f>
        <v>0</v>
      </c>
      <c r="K448" s="228"/>
      <c r="L448" s="178"/>
      <c r="M448" s="171">
        <f t="shared" si="6"/>
        <v>0</v>
      </c>
    </row>
    <row r="449" spans="1:13" s="52" customFormat="1" x14ac:dyDescent="0.3">
      <c r="A449" s="29" t="str">
        <f>IF(K449&gt;0,COUNT($A$7:A448)+COUNT(DWV!$A$8:$A$300)+COUNT('Large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49" s="293"/>
      <c r="C449" s="3" t="s">
        <v>1787</v>
      </c>
      <c r="D449" s="16">
        <v>28861249</v>
      </c>
      <c r="E449" s="5" t="s">
        <v>7178</v>
      </c>
      <c r="F449" s="381">
        <f>IFERROR(INDEX([1]Master!$1:$1048576,MATCH(C449,[1]Master!$B:$B,0),MATCH($H$5,[1]Master!$1:$1,0)),"")</f>
        <v>1</v>
      </c>
      <c r="G449" s="381">
        <f>IFERROR(INDEX([1]Master!$1:$1048576,MATCH(C449,[1]Master!$B:$B,0),MATCH($H$4,[1]Master!$1:$1,0)),"")</f>
        <v>1</v>
      </c>
      <c r="H449" s="6" t="s">
        <v>6153</v>
      </c>
      <c r="I449" s="367">
        <f>IFERROR(INDEX([1]Master!$1:$1048576,MATCH(C449,[1]Master!$B:$B,0),MATCH($G$6,[1]Master!$1:$1,0)),"")</f>
        <v>21118.399777777777</v>
      </c>
      <c r="J449" s="230">
        <f>ROUND(I449*Order_Quote!$L$4,4)</f>
        <v>0</v>
      </c>
      <c r="K449" s="228"/>
      <c r="L449" s="178"/>
      <c r="M449" s="171">
        <f t="shared" si="6"/>
        <v>0</v>
      </c>
    </row>
    <row r="450" spans="1:13" s="52" customFormat="1" x14ac:dyDescent="0.3">
      <c r="A450" s="29" t="str">
        <f>IF(K450&gt;0,COUNT($A$7:A449)+COUNT(DWV!$A$8:$A$300)+COUNT('Large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0" s="293"/>
      <c r="C450" s="3" t="s">
        <v>1788</v>
      </c>
      <c r="D450" s="16">
        <v>28861257</v>
      </c>
      <c r="E450" s="5" t="s">
        <v>7179</v>
      </c>
      <c r="F450" s="381">
        <f>IFERROR(INDEX([1]Master!$1:$1048576,MATCH(C450,[1]Master!$B:$B,0),MATCH($H$5,[1]Master!$1:$1,0)),"")</f>
        <v>1</v>
      </c>
      <c r="G450" s="381">
        <f>IFERROR(INDEX([1]Master!$1:$1048576,MATCH(C450,[1]Master!$B:$B,0),MATCH($H$4,[1]Master!$1:$1,0)),"")</f>
        <v>1</v>
      </c>
      <c r="H450" s="6" t="s">
        <v>6153</v>
      </c>
      <c r="I450" s="367">
        <f>IFERROR(INDEX([1]Master!$1:$1048576,MATCH(C450,[1]Master!$B:$B,0),MATCH($G$6,[1]Master!$1:$1,0)),"")</f>
        <v>8967.5751686274525</v>
      </c>
      <c r="J450" s="230">
        <f>ROUND(I450*Order_Quote!$L$4,4)</f>
        <v>0</v>
      </c>
      <c r="K450" s="228"/>
      <c r="L450" s="178"/>
      <c r="M450" s="171">
        <f t="shared" si="6"/>
        <v>0</v>
      </c>
    </row>
    <row r="451" spans="1:13" s="52" customFormat="1" x14ac:dyDescent="0.3">
      <c r="A451" s="29" t="str">
        <f>IF(K451&gt;0,COUNT($A$7:A450)+COUNT(DWV!$A$8:$A$300)+COUNT('Large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1" s="293"/>
      <c r="C451" s="3" t="s">
        <v>1789</v>
      </c>
      <c r="D451" s="16">
        <v>28861265</v>
      </c>
      <c r="E451" s="5" t="s">
        <v>7180</v>
      </c>
      <c r="F451" s="381">
        <f>IFERROR(INDEX([1]Master!$1:$1048576,MATCH(C451,[1]Master!$B:$B,0),MATCH($H$5,[1]Master!$1:$1,0)),"")</f>
        <v>1</v>
      </c>
      <c r="G451" s="381">
        <f>IFERROR(INDEX([1]Master!$1:$1048576,MATCH(C451,[1]Master!$B:$B,0),MATCH($H$4,[1]Master!$1:$1,0)),"")</f>
        <v>1</v>
      </c>
      <c r="H451" s="6" t="s">
        <v>6153</v>
      </c>
      <c r="I451" s="367">
        <f>IFERROR(INDEX([1]Master!$1:$1048576,MATCH(C451,[1]Master!$B:$B,0),MATCH($G$6,[1]Master!$1:$1,0)),"")</f>
        <v>9646.6430457516344</v>
      </c>
      <c r="J451" s="230">
        <f>ROUND(I451*Order_Quote!$L$4,4)</f>
        <v>0</v>
      </c>
      <c r="K451" s="228"/>
      <c r="L451" s="178"/>
      <c r="M451" s="171">
        <f t="shared" si="6"/>
        <v>0</v>
      </c>
    </row>
    <row r="452" spans="1:13" s="52" customFormat="1" x14ac:dyDescent="0.3">
      <c r="A452" s="29" t="str">
        <f>IF(K452&gt;0,COUNT($A$7:A451)+COUNT(DWV!$A$8:$A$300)+COUNT('Large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2" s="293"/>
      <c r="C452" s="3" t="s">
        <v>1790</v>
      </c>
      <c r="D452" s="16">
        <v>28861273</v>
      </c>
      <c r="E452" s="5" t="s">
        <v>7181</v>
      </c>
      <c r="F452" s="381">
        <f>IFERROR(INDEX([1]Master!$1:$1048576,MATCH(C452,[1]Master!$B:$B,0),MATCH($H$5,[1]Master!$1:$1,0)),"")</f>
        <v>1</v>
      </c>
      <c r="G452" s="381">
        <f>IFERROR(INDEX([1]Master!$1:$1048576,MATCH(C452,[1]Master!$B:$B,0),MATCH($H$4,[1]Master!$1:$1,0)),"")</f>
        <v>1</v>
      </c>
      <c r="H452" s="6" t="s">
        <v>6153</v>
      </c>
      <c r="I452" s="367">
        <f>IFERROR(INDEX([1]Master!$1:$1048576,MATCH(C452,[1]Master!$B:$B,0),MATCH($G$6,[1]Master!$1:$1,0)),"")</f>
        <v>11283.101745098042</v>
      </c>
      <c r="J452" s="230">
        <f>ROUND(I452*Order_Quote!$L$4,4)</f>
        <v>0</v>
      </c>
      <c r="K452" s="228"/>
      <c r="L452" s="178"/>
      <c r="M452" s="171">
        <f t="shared" si="6"/>
        <v>0</v>
      </c>
    </row>
    <row r="453" spans="1:13" s="52" customFormat="1" x14ac:dyDescent="0.3">
      <c r="A453" s="29" t="str">
        <f>IF(K453&gt;0,COUNT($A$7:A452)+COUNT(DWV!$A$8:$A$300)+COUNT('Large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3" s="293"/>
      <c r="C453" s="3" t="s">
        <v>1791</v>
      </c>
      <c r="D453" s="16">
        <v>28861281</v>
      </c>
      <c r="E453" s="5" t="s">
        <v>7182</v>
      </c>
      <c r="F453" s="381">
        <f>IFERROR(INDEX([1]Master!$1:$1048576,MATCH(C453,[1]Master!$B:$B,0),MATCH($H$5,[1]Master!$1:$1,0)),"")</f>
        <v>1</v>
      </c>
      <c r="G453" s="381">
        <f>IFERROR(INDEX([1]Master!$1:$1048576,MATCH(C453,[1]Master!$B:$B,0),MATCH($H$4,[1]Master!$1:$1,0)),"")</f>
        <v>1</v>
      </c>
      <c r="H453" s="6" t="s">
        <v>6153</v>
      </c>
      <c r="I453" s="367">
        <f>IFERROR(INDEX([1]Master!$1:$1048576,MATCH(C453,[1]Master!$B:$B,0),MATCH($G$6,[1]Master!$1:$1,0)),"")</f>
        <v>11531.283139869282</v>
      </c>
      <c r="J453" s="230">
        <f>ROUND(I453*Order_Quote!$L$4,4)</f>
        <v>0</v>
      </c>
      <c r="K453" s="228"/>
      <c r="L453" s="178"/>
      <c r="M453" s="171">
        <f t="shared" si="6"/>
        <v>0</v>
      </c>
    </row>
    <row r="454" spans="1:13" s="52" customFormat="1" x14ac:dyDescent="0.3">
      <c r="A454" s="29" t="str">
        <f>IF(K454&gt;0,COUNT($A$7:A453)+COUNT(DWV!$A$8:$A$300)+COUNT('Large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4" s="293"/>
      <c r="C454" s="3" t="s">
        <v>1792</v>
      </c>
      <c r="D454" s="16">
        <v>28861290</v>
      </c>
      <c r="E454" s="5" t="s">
        <v>7183</v>
      </c>
      <c r="F454" s="381">
        <f>IFERROR(INDEX([1]Master!$1:$1048576,MATCH(C454,[1]Master!$B:$B,0),MATCH($H$5,[1]Master!$1:$1,0)),"")</f>
        <v>1</v>
      </c>
      <c r="G454" s="381">
        <f>IFERROR(INDEX([1]Master!$1:$1048576,MATCH(C454,[1]Master!$B:$B,0),MATCH($H$4,[1]Master!$1:$1,0)),"")</f>
        <v>1</v>
      </c>
      <c r="H454" s="6" t="s">
        <v>6153</v>
      </c>
      <c r="I454" s="367">
        <f>IFERROR(INDEX([1]Master!$1:$1048576,MATCH(C454,[1]Master!$B:$B,0),MATCH($G$6,[1]Master!$1:$1,0)),"")</f>
        <v>12808.662287581701</v>
      </c>
      <c r="J454" s="230">
        <f>ROUND(I454*Order_Quote!$L$4,4)</f>
        <v>0</v>
      </c>
      <c r="K454" s="228"/>
      <c r="L454" s="178"/>
      <c r="M454" s="171">
        <f t="shared" si="6"/>
        <v>0</v>
      </c>
    </row>
    <row r="455" spans="1:13" s="52" customFormat="1" x14ac:dyDescent="0.3">
      <c r="A455" s="29" t="str">
        <f>IF(K455&gt;0,COUNT($A$7:A454)+COUNT(DWV!$A$8:$A$300)+COUNT('Large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5" s="293"/>
      <c r="C455" s="3" t="s">
        <v>1793</v>
      </c>
      <c r="D455" s="16">
        <v>28861303</v>
      </c>
      <c r="E455" s="5" t="s">
        <v>7184</v>
      </c>
      <c r="F455" s="381">
        <f>IFERROR(INDEX([1]Master!$1:$1048576,MATCH(C455,[1]Master!$B:$B,0),MATCH($H$5,[1]Master!$1:$1,0)),"")</f>
        <v>1</v>
      </c>
      <c r="G455" s="381">
        <f>IFERROR(INDEX([1]Master!$1:$1048576,MATCH(C455,[1]Master!$B:$B,0),MATCH($H$4,[1]Master!$1:$1,0)),"")</f>
        <v>1</v>
      </c>
      <c r="H455" s="6" t="s">
        <v>6153</v>
      </c>
      <c r="I455" s="367">
        <f>IFERROR(INDEX([1]Master!$1:$1048576,MATCH(C455,[1]Master!$B:$B,0),MATCH($G$6,[1]Master!$1:$1,0)),"")</f>
        <v>14625.311784313728</v>
      </c>
      <c r="J455" s="230">
        <f>ROUND(I455*Order_Quote!$L$4,4)</f>
        <v>0</v>
      </c>
      <c r="K455" s="228"/>
      <c r="L455" s="178"/>
      <c r="M455" s="171">
        <f t="shared" ref="M455:M518" si="7">K455/F455</f>
        <v>0</v>
      </c>
    </row>
    <row r="456" spans="1:13" s="52" customFormat="1" x14ac:dyDescent="0.3">
      <c r="A456" s="29" t="str">
        <f>IF(K456&gt;0,COUNT($A$7:A455)+COUNT(DWV!$A$8:$A$300)+COUNT('Large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6" s="293"/>
      <c r="C456" s="3" t="s">
        <v>1794</v>
      </c>
      <c r="D456" s="16">
        <v>28861311</v>
      </c>
      <c r="E456" s="5" t="s">
        <v>7185</v>
      </c>
      <c r="F456" s="381">
        <f>IFERROR(INDEX([1]Master!$1:$1048576,MATCH(C456,[1]Master!$B:$B,0),MATCH($H$5,[1]Master!$1:$1,0)),"")</f>
        <v>1</v>
      </c>
      <c r="G456" s="381">
        <f>IFERROR(INDEX([1]Master!$1:$1048576,MATCH(C456,[1]Master!$B:$B,0),MATCH($H$4,[1]Master!$1:$1,0)),"")</f>
        <v>1</v>
      </c>
      <c r="H456" s="6" t="s">
        <v>6153</v>
      </c>
      <c r="I456" s="367">
        <f>IFERROR(INDEX([1]Master!$1:$1048576,MATCH(C456,[1]Master!$B:$B,0),MATCH($G$6,[1]Master!$1:$1,0)),"")</f>
        <v>15964.395803921569</v>
      </c>
      <c r="J456" s="230">
        <f>ROUND(I456*Order_Quote!$L$4,4)</f>
        <v>0</v>
      </c>
      <c r="K456" s="228"/>
      <c r="L456" s="178"/>
      <c r="M456" s="171">
        <f t="shared" si="7"/>
        <v>0</v>
      </c>
    </row>
    <row r="457" spans="1:13" s="52" customFormat="1" x14ac:dyDescent="0.3">
      <c r="A457" s="29" t="str">
        <f>IF(K457&gt;0,COUNT($A$7:A456)+COUNT(DWV!$A$8:$A$300)+COUNT('Large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7" s="293"/>
      <c r="C457" s="3" t="s">
        <v>1795</v>
      </c>
      <c r="D457" s="16">
        <v>28861320</v>
      </c>
      <c r="E457" s="5" t="s">
        <v>7186</v>
      </c>
      <c r="F457" s="381">
        <f>IFERROR(INDEX([1]Master!$1:$1048576,MATCH(C457,[1]Master!$B:$B,0),MATCH($H$5,[1]Master!$1:$1,0)),"")</f>
        <v>1</v>
      </c>
      <c r="G457" s="381">
        <f>IFERROR(INDEX([1]Master!$1:$1048576,MATCH(C457,[1]Master!$B:$B,0),MATCH($H$4,[1]Master!$1:$1,0)),"")</f>
        <v>1</v>
      </c>
      <c r="H457" s="6" t="s">
        <v>6153</v>
      </c>
      <c r="I457" s="367">
        <f>IFERROR(INDEX([1]Master!$1:$1048576,MATCH(C457,[1]Master!$B:$B,0),MATCH($G$6,[1]Master!$1:$1,0)),"")</f>
        <v>16441.991213071895</v>
      </c>
      <c r="J457" s="230">
        <f>ROUND(I457*Order_Quote!$L$4,4)</f>
        <v>0</v>
      </c>
      <c r="K457" s="228"/>
      <c r="L457" s="178"/>
      <c r="M457" s="171">
        <f t="shared" si="7"/>
        <v>0</v>
      </c>
    </row>
    <row r="458" spans="1:13" s="52" customFormat="1" x14ac:dyDescent="0.3">
      <c r="A458" s="29" t="str">
        <f>IF(K458&gt;0,COUNT($A$7:A457)+COUNT(DWV!$A$8:$A$300)+COUNT('Large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8" s="293"/>
      <c r="C458" s="3" t="s">
        <v>1796</v>
      </c>
      <c r="D458" s="16">
        <v>28861338</v>
      </c>
      <c r="E458" s="5" t="s">
        <v>7187</v>
      </c>
      <c r="F458" s="381">
        <f>IFERROR(INDEX([1]Master!$1:$1048576,MATCH(C458,[1]Master!$B:$B,0),MATCH($H$5,[1]Master!$1:$1,0)),"")</f>
        <v>1</v>
      </c>
      <c r="G458" s="381">
        <f>IFERROR(INDEX([1]Master!$1:$1048576,MATCH(C458,[1]Master!$B:$B,0),MATCH($H$4,[1]Master!$1:$1,0)),"")</f>
        <v>1</v>
      </c>
      <c r="H458" s="6" t="s">
        <v>6153</v>
      </c>
      <c r="I458" s="367">
        <f>IFERROR(INDEX([1]Master!$1:$1048576,MATCH(C458,[1]Master!$B:$B,0),MATCH($G$6,[1]Master!$1:$1,0)),"")</f>
        <v>20352.490700653594</v>
      </c>
      <c r="J458" s="230">
        <f>ROUND(I458*Order_Quote!$L$4,4)</f>
        <v>0</v>
      </c>
      <c r="K458" s="228"/>
      <c r="L458" s="178"/>
      <c r="M458" s="171">
        <f t="shared" si="7"/>
        <v>0</v>
      </c>
    </row>
    <row r="459" spans="1:13" s="52" customFormat="1" x14ac:dyDescent="0.3">
      <c r="A459" s="29" t="str">
        <f>IF(K459&gt;0,COUNT($A$7:A458)+COUNT(DWV!$A$8:$A$300)+COUNT('Large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59" s="293"/>
      <c r="C459" s="3" t="s">
        <v>1797</v>
      </c>
      <c r="D459" s="16">
        <v>28861346</v>
      </c>
      <c r="E459" s="5" t="s">
        <v>7188</v>
      </c>
      <c r="F459" s="381">
        <f>IFERROR(INDEX([1]Master!$1:$1048576,MATCH(C459,[1]Master!$B:$B,0),MATCH($H$5,[1]Master!$1:$1,0)),"")</f>
        <v>1</v>
      </c>
      <c r="G459" s="381">
        <f>IFERROR(INDEX([1]Master!$1:$1048576,MATCH(C459,[1]Master!$B:$B,0),MATCH($H$4,[1]Master!$1:$1,0)),"")</f>
        <v>1</v>
      </c>
      <c r="H459" s="6" t="s">
        <v>6153</v>
      </c>
      <c r="I459" s="367">
        <f>IFERROR(INDEX([1]Master!$1:$1048576,MATCH(C459,[1]Master!$B:$B,0),MATCH($G$6,[1]Master!$1:$1,0)),"")</f>
        <v>20531.379454901969</v>
      </c>
      <c r="J459" s="230">
        <f>ROUND(I459*Order_Quote!$L$4,4)</f>
        <v>0</v>
      </c>
      <c r="K459" s="228"/>
      <c r="L459" s="178"/>
      <c r="M459" s="171">
        <f t="shared" si="7"/>
        <v>0</v>
      </c>
    </row>
    <row r="460" spans="1:13" s="52" customFormat="1" x14ac:dyDescent="0.3">
      <c r="A460" s="29" t="str">
        <f>IF(K460&gt;0,COUNT($A$7:A459)+COUNT(DWV!$A$8:$A$300)+COUNT('Large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0" s="293"/>
      <c r="C460" s="3" t="s">
        <v>1798</v>
      </c>
      <c r="D460" s="16">
        <v>28861354</v>
      </c>
      <c r="E460" s="5" t="s">
        <v>7189</v>
      </c>
      <c r="F460" s="381">
        <f>IFERROR(INDEX([1]Master!$1:$1048576,MATCH(C460,[1]Master!$B:$B,0),MATCH($H$5,[1]Master!$1:$1,0)),"")</f>
        <v>1</v>
      </c>
      <c r="G460" s="381">
        <f>IFERROR(INDEX([1]Master!$1:$1048576,MATCH(C460,[1]Master!$B:$B,0),MATCH($H$4,[1]Master!$1:$1,0)),"")</f>
        <v>1</v>
      </c>
      <c r="H460" s="6" t="s">
        <v>6153</v>
      </c>
      <c r="I460" s="367">
        <f>IFERROR(INDEX([1]Master!$1:$1048576,MATCH(C460,[1]Master!$B:$B,0),MATCH($G$6,[1]Master!$1:$1,0)),"")</f>
        <v>13432.685168627451</v>
      </c>
      <c r="J460" s="230">
        <f>ROUND(I460*Order_Quote!$L$4,4)</f>
        <v>0</v>
      </c>
      <c r="K460" s="228"/>
      <c r="L460" s="178"/>
      <c r="M460" s="171">
        <f t="shared" si="7"/>
        <v>0</v>
      </c>
    </row>
    <row r="461" spans="1:13" s="52" customFormat="1" x14ac:dyDescent="0.3">
      <c r="A461" s="29" t="str">
        <f>IF(K461&gt;0,COUNT($A$7:A460)+COUNT(DWV!$A$8:$A$300)+COUNT('Large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1" s="293"/>
      <c r="C461" s="3" t="s">
        <v>1799</v>
      </c>
      <c r="D461" s="16">
        <v>28861362</v>
      </c>
      <c r="E461" s="5" t="s">
        <v>7190</v>
      </c>
      <c r="F461" s="381">
        <f>IFERROR(INDEX([1]Master!$1:$1048576,MATCH(C461,[1]Master!$B:$B,0),MATCH($H$5,[1]Master!$1:$1,0)),"")</f>
        <v>1</v>
      </c>
      <c r="G461" s="381">
        <f>IFERROR(INDEX([1]Master!$1:$1048576,MATCH(C461,[1]Master!$B:$B,0),MATCH($H$4,[1]Master!$1:$1,0)),"")</f>
        <v>1</v>
      </c>
      <c r="H461" s="6" t="s">
        <v>6153</v>
      </c>
      <c r="I461" s="367">
        <f>IFERROR(INDEX([1]Master!$1:$1048576,MATCH(C461,[1]Master!$B:$B,0),MATCH($G$6,[1]Master!$1:$1,0)),"")</f>
        <v>13513.187352941177</v>
      </c>
      <c r="J461" s="230">
        <f>ROUND(I461*Order_Quote!$L$4,4)</f>
        <v>0</v>
      </c>
      <c r="K461" s="228"/>
      <c r="L461" s="178"/>
      <c r="M461" s="171">
        <f t="shared" si="7"/>
        <v>0</v>
      </c>
    </row>
    <row r="462" spans="1:13" s="52" customFormat="1" x14ac:dyDescent="0.3">
      <c r="A462" s="29" t="str">
        <f>IF(K462&gt;0,COUNT($A$7:A461)+COUNT(DWV!$A$8:$A$300)+COUNT('Large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2" s="293"/>
      <c r="C462" s="3" t="s">
        <v>1800</v>
      </c>
      <c r="D462" s="16">
        <v>28861370</v>
      </c>
      <c r="E462" s="5" t="s">
        <v>7191</v>
      </c>
      <c r="F462" s="381">
        <f>IFERROR(INDEX([1]Master!$1:$1048576,MATCH(C462,[1]Master!$B:$B,0),MATCH($H$5,[1]Master!$1:$1,0)),"")</f>
        <v>1</v>
      </c>
      <c r="G462" s="381">
        <f>IFERROR(INDEX([1]Master!$1:$1048576,MATCH(C462,[1]Master!$B:$B,0),MATCH($H$4,[1]Master!$1:$1,0)),"")</f>
        <v>1</v>
      </c>
      <c r="H462" s="6" t="s">
        <v>6153</v>
      </c>
      <c r="I462" s="367">
        <f>IFERROR(INDEX([1]Master!$1:$1048576,MATCH(C462,[1]Master!$B:$B,0),MATCH($G$6,[1]Master!$1:$1,0)),"")</f>
        <v>15425.754027450983</v>
      </c>
      <c r="J462" s="230">
        <f>ROUND(I462*Order_Quote!$L$4,4)</f>
        <v>0</v>
      </c>
      <c r="K462" s="228"/>
      <c r="L462" s="178"/>
      <c r="M462" s="171">
        <f t="shared" si="7"/>
        <v>0</v>
      </c>
    </row>
    <row r="463" spans="1:13" s="52" customFormat="1" x14ac:dyDescent="0.3">
      <c r="A463" s="29" t="str">
        <f>IF(K463&gt;0,COUNT($A$7:A462)+COUNT(DWV!$A$8:$A$300)+COUNT('Large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3" s="293"/>
      <c r="C463" s="3" t="s">
        <v>1801</v>
      </c>
      <c r="D463" s="16">
        <v>28861389</v>
      </c>
      <c r="E463" s="5" t="s">
        <v>7192</v>
      </c>
      <c r="F463" s="381">
        <f>IFERROR(INDEX([1]Master!$1:$1048576,MATCH(C463,[1]Master!$B:$B,0),MATCH($H$5,[1]Master!$1:$1,0)),"")</f>
        <v>1</v>
      </c>
      <c r="G463" s="381">
        <f>IFERROR(INDEX([1]Master!$1:$1048576,MATCH(C463,[1]Master!$B:$B,0),MATCH($H$4,[1]Master!$1:$1,0)),"")</f>
        <v>1</v>
      </c>
      <c r="H463" s="6" t="s">
        <v>6153</v>
      </c>
      <c r="I463" s="367">
        <f>IFERROR(INDEX([1]Master!$1:$1048576,MATCH(C463,[1]Master!$B:$B,0),MATCH($G$6,[1]Master!$1:$1,0)),"")</f>
        <v>16224.340484967324</v>
      </c>
      <c r="J463" s="230">
        <f>ROUND(I463*Order_Quote!$L$4,4)</f>
        <v>0</v>
      </c>
      <c r="K463" s="228"/>
      <c r="L463" s="178"/>
      <c r="M463" s="171">
        <f t="shared" si="7"/>
        <v>0</v>
      </c>
    </row>
    <row r="464" spans="1:13" s="52" customFormat="1" x14ac:dyDescent="0.3">
      <c r="A464" s="29" t="str">
        <f>IF(K464&gt;0,COUNT($A$7:A463)+COUNT(DWV!$A$8:$A$300)+COUNT('Large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4" s="293"/>
      <c r="C464" s="3" t="s">
        <v>1802</v>
      </c>
      <c r="D464" s="16">
        <v>28861397</v>
      </c>
      <c r="E464" s="5" t="s">
        <v>7193</v>
      </c>
      <c r="F464" s="381">
        <f>IFERROR(INDEX([1]Master!$1:$1048576,MATCH(C464,[1]Master!$B:$B,0),MATCH($H$5,[1]Master!$1:$1,0)),"")</f>
        <v>1</v>
      </c>
      <c r="G464" s="381">
        <f>IFERROR(INDEX([1]Master!$1:$1048576,MATCH(C464,[1]Master!$B:$B,0),MATCH($H$4,[1]Master!$1:$1,0)),"")</f>
        <v>1</v>
      </c>
      <c r="H464" s="6" t="s">
        <v>6153</v>
      </c>
      <c r="I464" s="367">
        <f>IFERROR(INDEX([1]Master!$1:$1048576,MATCH(C464,[1]Master!$B:$B,0),MATCH($G$6,[1]Master!$1:$1,0)),"")</f>
        <v>17741.115977777779</v>
      </c>
      <c r="J464" s="230">
        <f>ROUND(I464*Order_Quote!$L$4,4)</f>
        <v>0</v>
      </c>
      <c r="K464" s="228"/>
      <c r="L464" s="178"/>
      <c r="M464" s="171">
        <f t="shared" si="7"/>
        <v>0</v>
      </c>
    </row>
    <row r="465" spans="1:13" s="52" customFormat="1" x14ac:dyDescent="0.3">
      <c r="A465" s="29" t="str">
        <f>IF(K465&gt;0,COUNT($A$7:A464)+COUNT(DWV!$A$8:$A$300)+COUNT('Large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5" s="293"/>
      <c r="C465" s="3" t="s">
        <v>1803</v>
      </c>
      <c r="D465" s="16">
        <v>28861400</v>
      </c>
      <c r="E465" s="5" t="s">
        <v>7194</v>
      </c>
      <c r="F465" s="381">
        <f>IFERROR(INDEX([1]Master!$1:$1048576,MATCH(C465,[1]Master!$B:$B,0),MATCH($H$5,[1]Master!$1:$1,0)),"")</f>
        <v>1</v>
      </c>
      <c r="G465" s="381">
        <f>IFERROR(INDEX([1]Master!$1:$1048576,MATCH(C465,[1]Master!$B:$B,0),MATCH($H$4,[1]Master!$1:$1,0)),"")</f>
        <v>1</v>
      </c>
      <c r="H465" s="6" t="s">
        <v>6153</v>
      </c>
      <c r="I465" s="367">
        <f>IFERROR(INDEX([1]Master!$1:$1048576,MATCH(C465,[1]Master!$B:$B,0),MATCH($G$6,[1]Master!$1:$1,0)),"")</f>
        <v>20027.773115032687</v>
      </c>
      <c r="J465" s="230">
        <f>ROUND(I465*Order_Quote!$L$4,4)</f>
        <v>0</v>
      </c>
      <c r="K465" s="228"/>
      <c r="L465" s="178"/>
      <c r="M465" s="171">
        <f t="shared" si="7"/>
        <v>0</v>
      </c>
    </row>
    <row r="466" spans="1:13" s="52" customFormat="1" x14ac:dyDescent="0.3">
      <c r="A466" s="29" t="str">
        <f>IF(K466&gt;0,COUNT($A$7:A465)+COUNT(DWV!$A$8:$A$300)+COUNT('Large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6" s="293"/>
      <c r="C466" s="3" t="s">
        <v>1804</v>
      </c>
      <c r="D466" s="16">
        <v>28861419</v>
      </c>
      <c r="E466" s="5" t="s">
        <v>7195</v>
      </c>
      <c r="F466" s="381">
        <f>IFERROR(INDEX([1]Master!$1:$1048576,MATCH(C466,[1]Master!$B:$B,0),MATCH($H$5,[1]Master!$1:$1,0)),"")</f>
        <v>1</v>
      </c>
      <c r="G466" s="381">
        <f>IFERROR(INDEX([1]Master!$1:$1048576,MATCH(C466,[1]Master!$B:$B,0),MATCH($H$4,[1]Master!$1:$1,0)),"")</f>
        <v>1</v>
      </c>
      <c r="H466" s="6" t="s">
        <v>6153</v>
      </c>
      <c r="I466" s="367">
        <f>IFERROR(INDEX([1]Master!$1:$1048576,MATCH(C466,[1]Master!$B:$B,0),MATCH($G$6,[1]Master!$1:$1,0)),"")</f>
        <v>20522.624337254903</v>
      </c>
      <c r="J466" s="230">
        <f>ROUND(I466*Order_Quote!$L$4,4)</f>
        <v>0</v>
      </c>
      <c r="K466" s="228"/>
      <c r="L466" s="178"/>
      <c r="M466" s="171">
        <f t="shared" si="7"/>
        <v>0</v>
      </c>
    </row>
    <row r="467" spans="1:13" s="52" customFormat="1" x14ac:dyDescent="0.3">
      <c r="A467" s="29" t="str">
        <f>IF(K467&gt;0,COUNT($A$7:A466)+COUNT(DWV!$A$8:$A$300)+COUNT('Large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7" s="293"/>
      <c r="C467" s="3" t="s">
        <v>1805</v>
      </c>
      <c r="D467" s="16">
        <v>28861427</v>
      </c>
      <c r="E467" s="5" t="s">
        <v>7196</v>
      </c>
      <c r="F467" s="381">
        <f>IFERROR(INDEX([1]Master!$1:$1048576,MATCH(C467,[1]Master!$B:$B,0),MATCH($H$5,[1]Master!$1:$1,0)),"")</f>
        <v>1</v>
      </c>
      <c r="G467" s="381">
        <f>IFERROR(INDEX([1]Master!$1:$1048576,MATCH(C467,[1]Master!$B:$B,0),MATCH($H$4,[1]Master!$1:$1,0)),"")</f>
        <v>1</v>
      </c>
      <c r="H467" s="6" t="s">
        <v>6153</v>
      </c>
      <c r="I467" s="367">
        <f>IFERROR(INDEX([1]Master!$1:$1048576,MATCH(C467,[1]Master!$B:$B,0),MATCH($G$6,[1]Master!$1:$1,0)),"")</f>
        <v>21137.173732026145</v>
      </c>
      <c r="J467" s="230">
        <f>ROUND(I467*Order_Quote!$L$4,4)</f>
        <v>0</v>
      </c>
      <c r="K467" s="228"/>
      <c r="L467" s="178"/>
      <c r="M467" s="171">
        <f t="shared" si="7"/>
        <v>0</v>
      </c>
    </row>
    <row r="468" spans="1:13" s="52" customFormat="1" x14ac:dyDescent="0.3">
      <c r="A468" s="29" t="str">
        <f>IF(K468&gt;0,COUNT($A$7:A467)+COUNT(DWV!$A$8:$A$300)+COUNT('Large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8" s="293"/>
      <c r="C468" s="3" t="s">
        <v>1806</v>
      </c>
      <c r="D468" s="16">
        <v>28861435</v>
      </c>
      <c r="E468" s="5" t="s">
        <v>7197</v>
      </c>
      <c r="F468" s="381">
        <f>IFERROR(INDEX([1]Master!$1:$1048576,MATCH(C468,[1]Master!$B:$B,0),MATCH($H$5,[1]Master!$1:$1,0)),"")</f>
        <v>1</v>
      </c>
      <c r="G468" s="381" t="str">
        <f>IFERROR(INDEX([1]Master!$1:$1048576,MATCH(C468,[1]Master!$B:$B,0),MATCH($H$4,[1]Master!$1:$1,0)),"")</f>
        <v>-</v>
      </c>
      <c r="H468" s="6" t="s">
        <v>6153</v>
      </c>
      <c r="I468" s="367">
        <f>IFERROR(INDEX([1]Master!$1:$1048576,MATCH(C468,[1]Master!$B:$B,0),MATCH($G$6,[1]Master!$1:$1,0)),"")</f>
        <v>26152.598998692811</v>
      </c>
      <c r="J468" s="230">
        <f>ROUND(I468*Order_Quote!$L$4,4)</f>
        <v>0</v>
      </c>
      <c r="K468" s="228"/>
      <c r="L468" s="178"/>
      <c r="M468" s="171">
        <f t="shared" si="7"/>
        <v>0</v>
      </c>
    </row>
    <row r="469" spans="1:13" s="52" customFormat="1" x14ac:dyDescent="0.3">
      <c r="A469" s="29" t="str">
        <f>IF(K469&gt;0,COUNT($A$7:A468)+COUNT(DWV!$A$8:$A$300)+COUNT('Large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69" s="293"/>
      <c r="C469" s="3" t="s">
        <v>1807</v>
      </c>
      <c r="D469" s="16">
        <v>28861443</v>
      </c>
      <c r="E469" s="5" t="s">
        <v>7198</v>
      </c>
      <c r="F469" s="381">
        <f>IFERROR(INDEX([1]Master!$1:$1048576,MATCH(C469,[1]Master!$B:$B,0),MATCH($H$5,[1]Master!$1:$1,0)),"")</f>
        <v>1</v>
      </c>
      <c r="G469" s="381" t="str">
        <f>IFERROR(INDEX([1]Master!$1:$1048576,MATCH(C469,[1]Master!$B:$B,0),MATCH($H$4,[1]Master!$1:$1,0)),"")</f>
        <v>-</v>
      </c>
      <c r="H469" s="6" t="s">
        <v>6153</v>
      </c>
      <c r="I469" s="367">
        <f>IFERROR(INDEX([1]Master!$1:$1048576,MATCH(C469,[1]Master!$B:$B,0),MATCH($G$6,[1]Master!$1:$1,0)),"")</f>
        <v>26891.964942483657</v>
      </c>
      <c r="J469" s="230">
        <f>ROUND(I469*Order_Quote!$L$4,4)</f>
        <v>0</v>
      </c>
      <c r="K469" s="228"/>
      <c r="L469" s="178"/>
      <c r="M469" s="171">
        <f t="shared" si="7"/>
        <v>0</v>
      </c>
    </row>
    <row r="470" spans="1:13" s="52" customFormat="1" x14ac:dyDescent="0.3">
      <c r="A470" s="29" t="str">
        <f>IF(K470&gt;0,COUNT($A$7:A469)+COUNT(DWV!$A$8:$A$300)+COUNT('Large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0" s="293"/>
      <c r="C470" s="3" t="s">
        <v>1808</v>
      </c>
      <c r="D470" s="16">
        <v>28861451</v>
      </c>
      <c r="E470" s="5" t="s">
        <v>7199</v>
      </c>
      <c r="F470" s="381">
        <f>IFERROR(INDEX([1]Master!$1:$1048576,MATCH(C470,[1]Master!$B:$B,0),MATCH($H$5,[1]Master!$1:$1,0)),"")</f>
        <v>1</v>
      </c>
      <c r="G470" s="381" t="str">
        <f>IFERROR(INDEX([1]Master!$1:$1048576,MATCH(C470,[1]Master!$B:$B,0),MATCH($H$4,[1]Master!$1:$1,0)),"")</f>
        <v>-</v>
      </c>
      <c r="H470" s="6" t="s">
        <v>6153</v>
      </c>
      <c r="I470" s="367">
        <f>IFERROR(INDEX([1]Master!$1:$1048576,MATCH(C470,[1]Master!$B:$B,0),MATCH($G$6,[1]Master!$1:$1,0)),"")</f>
        <v>33615.057198692812</v>
      </c>
      <c r="J470" s="230">
        <f>ROUND(I470*Order_Quote!$L$4,4)</f>
        <v>0</v>
      </c>
      <c r="K470" s="228"/>
      <c r="L470" s="178"/>
      <c r="M470" s="171">
        <f t="shared" si="7"/>
        <v>0</v>
      </c>
    </row>
    <row r="471" spans="1:13" s="52" customFormat="1" x14ac:dyDescent="0.3">
      <c r="A471" s="29" t="str">
        <f>IF(K471&gt;0,COUNT($A$7:A470)+COUNT(DWV!$A$8:$A$300)+COUNT('Large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1" s="293"/>
      <c r="C471" s="3" t="s">
        <v>1809</v>
      </c>
      <c r="D471" s="16">
        <v>28861460</v>
      </c>
      <c r="E471" s="5" t="s">
        <v>7200</v>
      </c>
      <c r="F471" s="381">
        <f>IFERROR(INDEX([1]Master!$1:$1048576,MATCH(C471,[1]Master!$B:$B,0),MATCH($H$5,[1]Master!$1:$1,0)),"")</f>
        <v>1</v>
      </c>
      <c r="G471" s="381">
        <f>IFERROR(INDEX([1]Master!$1:$1048576,MATCH(C471,[1]Master!$B:$B,0),MATCH($H$4,[1]Master!$1:$1,0)),"")</f>
        <v>1</v>
      </c>
      <c r="H471" s="6" t="s">
        <v>6153</v>
      </c>
      <c r="I471" s="367">
        <f>IFERROR(INDEX([1]Master!$1:$1048576,MATCH(C471,[1]Master!$B:$B,0),MATCH($G$6,[1]Master!$1:$1,0)),"")</f>
        <v>17865.438648366013</v>
      </c>
      <c r="J471" s="230">
        <f>ROUND(I471*Order_Quote!$L$4,4)</f>
        <v>0</v>
      </c>
      <c r="K471" s="228"/>
      <c r="L471" s="178"/>
      <c r="M471" s="171">
        <f t="shared" si="7"/>
        <v>0</v>
      </c>
    </row>
    <row r="472" spans="1:13" s="52" customFormat="1" x14ac:dyDescent="0.3">
      <c r="A472" s="29" t="str">
        <f>IF(K472&gt;0,COUNT($A$7:A471)+COUNT(DWV!$A$8:$A$300)+COUNT('Large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2" s="293"/>
      <c r="C472" s="3" t="s">
        <v>1810</v>
      </c>
      <c r="D472" s="16">
        <v>28861478</v>
      </c>
      <c r="E472" s="5" t="s">
        <v>7201</v>
      </c>
      <c r="F472" s="381">
        <f>IFERROR(INDEX([1]Master!$1:$1048576,MATCH(C472,[1]Master!$B:$B,0),MATCH($H$5,[1]Master!$1:$1,0)),"")</f>
        <v>1</v>
      </c>
      <c r="G472" s="381">
        <f>IFERROR(INDEX([1]Master!$1:$1048576,MATCH(C472,[1]Master!$B:$B,0),MATCH($H$4,[1]Master!$1:$1,0)),"")</f>
        <v>1</v>
      </c>
      <c r="H472" s="6" t="s">
        <v>6153</v>
      </c>
      <c r="I472" s="367">
        <f>IFERROR(INDEX([1]Master!$1:$1048576,MATCH(C472,[1]Master!$B:$B,0),MATCH($G$6,[1]Master!$1:$1,0)),"")</f>
        <v>17972.535437908497</v>
      </c>
      <c r="J472" s="230">
        <f>ROUND(I472*Order_Quote!$L$4,4)</f>
        <v>0</v>
      </c>
      <c r="K472" s="228"/>
      <c r="L472" s="178"/>
      <c r="M472" s="171">
        <f t="shared" si="7"/>
        <v>0</v>
      </c>
    </row>
    <row r="473" spans="1:13" s="52" customFormat="1" x14ac:dyDescent="0.3">
      <c r="A473" s="29" t="str">
        <f>IF(K473&gt;0,COUNT($A$7:A472)+COUNT(DWV!$A$8:$A$300)+COUNT('Large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3" s="293"/>
      <c r="C473" s="3" t="s">
        <v>1811</v>
      </c>
      <c r="D473" s="16">
        <v>28861486</v>
      </c>
      <c r="E473" s="5" t="s">
        <v>7202</v>
      </c>
      <c r="F473" s="381">
        <f>IFERROR(INDEX([1]Master!$1:$1048576,MATCH(C473,[1]Master!$B:$B,0),MATCH($H$5,[1]Master!$1:$1,0)),"")</f>
        <v>1</v>
      </c>
      <c r="G473" s="381">
        <f>IFERROR(INDEX([1]Master!$1:$1048576,MATCH(C473,[1]Master!$B:$B,0),MATCH($H$4,[1]Master!$1:$1,0)),"")</f>
        <v>1</v>
      </c>
      <c r="H473" s="6" t="s">
        <v>6153</v>
      </c>
      <c r="I473" s="367">
        <f>IFERROR(INDEX([1]Master!$1:$1048576,MATCH(C473,[1]Master!$B:$B,0),MATCH($G$6,[1]Master!$1:$1,0)),"")</f>
        <v>20516.233849673201</v>
      </c>
      <c r="J473" s="230">
        <f>ROUND(I473*Order_Quote!$L$4,4)</f>
        <v>0</v>
      </c>
      <c r="K473" s="228"/>
      <c r="L473" s="178"/>
      <c r="M473" s="171">
        <f t="shared" si="7"/>
        <v>0</v>
      </c>
    </row>
    <row r="474" spans="1:13" s="52" customFormat="1" x14ac:dyDescent="0.3">
      <c r="A474" s="29" t="str">
        <f>IF(K474&gt;0,COUNT($A$7:A473)+COUNT(DWV!$A$8:$A$300)+COUNT('Large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4" s="293"/>
      <c r="C474" s="3" t="s">
        <v>1812</v>
      </c>
      <c r="D474" s="16">
        <v>28861494</v>
      </c>
      <c r="E474" s="5" t="s">
        <v>7203</v>
      </c>
      <c r="F474" s="381">
        <f>IFERROR(INDEX([1]Master!$1:$1048576,MATCH(C474,[1]Master!$B:$B,0),MATCH($H$5,[1]Master!$1:$1,0)),"")</f>
        <v>1</v>
      </c>
      <c r="G474" s="381">
        <f>IFERROR(INDEX([1]Master!$1:$1048576,MATCH(C474,[1]Master!$B:$B,0),MATCH($H$4,[1]Master!$1:$1,0)),"")</f>
        <v>1</v>
      </c>
      <c r="H474" s="6" t="s">
        <v>6153</v>
      </c>
      <c r="I474" s="367">
        <f>IFERROR(INDEX([1]Master!$1:$1048576,MATCH(C474,[1]Master!$B:$B,0),MATCH($G$6,[1]Master!$1:$1,0)),"")</f>
        <v>21578.341865359478</v>
      </c>
      <c r="J474" s="230">
        <f>ROUND(I474*Order_Quote!$L$4,4)</f>
        <v>0</v>
      </c>
      <c r="K474" s="228"/>
      <c r="L474" s="178"/>
      <c r="M474" s="171">
        <f t="shared" si="7"/>
        <v>0</v>
      </c>
    </row>
    <row r="475" spans="1:13" s="52" customFormat="1" x14ac:dyDescent="0.3">
      <c r="A475" s="29" t="str">
        <f>IF(K475&gt;0,COUNT($A$7:A474)+COUNT(DWV!$A$8:$A$300)+COUNT('Large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5" s="293"/>
      <c r="C475" s="3" t="s">
        <v>1813</v>
      </c>
      <c r="D475" s="16">
        <v>28861508</v>
      </c>
      <c r="E475" s="5" t="s">
        <v>7204</v>
      </c>
      <c r="F475" s="381">
        <f>IFERROR(INDEX([1]Master!$1:$1048576,MATCH(C475,[1]Master!$B:$B,0),MATCH($H$5,[1]Master!$1:$1,0)),"")</f>
        <v>1</v>
      </c>
      <c r="G475" s="381">
        <f>IFERROR(INDEX([1]Master!$1:$1048576,MATCH(C475,[1]Master!$B:$B,0),MATCH($H$4,[1]Master!$1:$1,0)),"")</f>
        <v>1</v>
      </c>
      <c r="H475" s="6" t="s">
        <v>6153</v>
      </c>
      <c r="I475" s="367">
        <f>IFERROR(INDEX([1]Master!$1:$1048576,MATCH(C475,[1]Master!$B:$B,0),MATCH($G$6,[1]Master!$1:$1,0)),"")</f>
        <v>23595.685597385629</v>
      </c>
      <c r="J475" s="230">
        <f>ROUND(I475*Order_Quote!$L$4,4)</f>
        <v>0</v>
      </c>
      <c r="K475" s="228"/>
      <c r="L475" s="178"/>
      <c r="M475" s="171">
        <f t="shared" si="7"/>
        <v>0</v>
      </c>
    </row>
    <row r="476" spans="1:13" s="52" customFormat="1" x14ac:dyDescent="0.3">
      <c r="A476" s="29" t="str">
        <f>IF(K476&gt;0,COUNT($A$7:A475)+COUNT(DWV!$A$8:$A$300)+COUNT('Large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6" s="293"/>
      <c r="C476" s="3" t="s">
        <v>1814</v>
      </c>
      <c r="D476" s="16">
        <v>28861516</v>
      </c>
      <c r="E476" s="5" t="s">
        <v>7205</v>
      </c>
      <c r="F476" s="381">
        <f>IFERROR(INDEX([1]Master!$1:$1048576,MATCH(C476,[1]Master!$B:$B,0),MATCH($H$5,[1]Master!$1:$1,0)),"")</f>
        <v>1</v>
      </c>
      <c r="G476" s="381" t="str">
        <f>IFERROR(INDEX([1]Master!$1:$1048576,MATCH(C476,[1]Master!$B:$B,0),MATCH($H$4,[1]Master!$1:$1,0)),"")</f>
        <v>-</v>
      </c>
      <c r="H476" s="6" t="s">
        <v>6153</v>
      </c>
      <c r="I476" s="367">
        <f>IFERROR(INDEX([1]Master!$1:$1048576,MATCH(C476,[1]Master!$B:$B,0),MATCH($G$6,[1]Master!$1:$1,0)),"")</f>
        <v>26636.944079738569</v>
      </c>
      <c r="J476" s="230">
        <f>ROUND(I476*Order_Quote!$L$4,4)</f>
        <v>0</v>
      </c>
      <c r="K476" s="228"/>
      <c r="L476" s="178"/>
      <c r="M476" s="171">
        <f t="shared" si="7"/>
        <v>0</v>
      </c>
    </row>
    <row r="477" spans="1:13" s="52" customFormat="1" x14ac:dyDescent="0.3">
      <c r="A477" s="29" t="str">
        <f>IF(K477&gt;0,COUNT($A$7:A476)+COUNT(DWV!$A$8:$A$300)+COUNT('Large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7" s="293"/>
      <c r="C477" s="3" t="s">
        <v>1815</v>
      </c>
      <c r="D477" s="16">
        <v>28861524</v>
      </c>
      <c r="E477" s="5" t="s">
        <v>7206</v>
      </c>
      <c r="F477" s="381">
        <f>IFERROR(INDEX([1]Master!$1:$1048576,MATCH(C477,[1]Master!$B:$B,0),MATCH($H$5,[1]Master!$1:$1,0)),"")</f>
        <v>1</v>
      </c>
      <c r="G477" s="381" t="str">
        <f>IFERROR(INDEX([1]Master!$1:$1048576,MATCH(C477,[1]Master!$B:$B,0),MATCH($H$4,[1]Master!$1:$1,0)),"")</f>
        <v>-</v>
      </c>
      <c r="H477" s="6" t="s">
        <v>6153</v>
      </c>
      <c r="I477" s="367">
        <f>IFERROR(INDEX([1]Master!$1:$1048576,MATCH(C477,[1]Master!$B:$B,0),MATCH($G$6,[1]Master!$1:$1,0)),"")</f>
        <v>27295.104436601308</v>
      </c>
      <c r="J477" s="230">
        <f>ROUND(I477*Order_Quote!$L$4,4)</f>
        <v>0</v>
      </c>
      <c r="K477" s="228"/>
      <c r="L477" s="178"/>
      <c r="M477" s="171">
        <f t="shared" si="7"/>
        <v>0</v>
      </c>
    </row>
    <row r="478" spans="1:13" s="52" customFormat="1" x14ac:dyDescent="0.3">
      <c r="A478" s="29" t="str">
        <f>IF(K478&gt;0,COUNT($A$7:A477)+COUNT(DWV!$A$8:$A$300)+COUNT('Large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8" s="293"/>
      <c r="C478" s="3" t="s">
        <v>1816</v>
      </c>
      <c r="D478" s="16">
        <v>28861532</v>
      </c>
      <c r="E478" s="5" t="s">
        <v>7207</v>
      </c>
      <c r="F478" s="381">
        <f>IFERROR(INDEX([1]Master!$1:$1048576,MATCH(C478,[1]Master!$B:$B,0),MATCH($H$5,[1]Master!$1:$1,0)),"")</f>
        <v>1</v>
      </c>
      <c r="G478" s="381" t="str">
        <f>IFERROR(INDEX([1]Master!$1:$1048576,MATCH(C478,[1]Master!$B:$B,0),MATCH($H$4,[1]Master!$1:$1,0)),"")</f>
        <v>-</v>
      </c>
      <c r="H478" s="6" t="s">
        <v>6153</v>
      </c>
      <c r="I478" s="367">
        <f>IFERROR(INDEX([1]Master!$1:$1048576,MATCH(C478,[1]Master!$B:$B,0),MATCH($G$6,[1]Master!$1:$1,0)),"")</f>
        <v>28112.443308496735</v>
      </c>
      <c r="J478" s="230">
        <f>ROUND(I478*Order_Quote!$L$4,4)</f>
        <v>0</v>
      </c>
      <c r="K478" s="228"/>
      <c r="L478" s="178"/>
      <c r="M478" s="171">
        <f t="shared" si="7"/>
        <v>0</v>
      </c>
    </row>
    <row r="479" spans="1:13" s="52" customFormat="1" x14ac:dyDescent="0.3">
      <c r="A479" s="29" t="str">
        <f>IF(K479&gt;0,COUNT($A$7:A478)+COUNT(DWV!$A$8:$A$300)+COUNT('Large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79" s="293"/>
      <c r="C479" s="3" t="s">
        <v>1817</v>
      </c>
      <c r="D479" s="16">
        <v>28861540</v>
      </c>
      <c r="E479" s="5" t="s">
        <v>7208</v>
      </c>
      <c r="F479" s="381">
        <f>IFERROR(INDEX([1]Master!$1:$1048576,MATCH(C479,[1]Master!$B:$B,0),MATCH($H$5,[1]Master!$1:$1,0)),"")</f>
        <v>1</v>
      </c>
      <c r="G479" s="381" t="str">
        <f>IFERROR(INDEX([1]Master!$1:$1048576,MATCH(C479,[1]Master!$B:$B,0),MATCH($H$4,[1]Master!$1:$1,0)),"")</f>
        <v>-</v>
      </c>
      <c r="H479" s="6" t="s">
        <v>6153</v>
      </c>
      <c r="I479" s="367">
        <f>IFERROR(INDEX([1]Master!$1:$1048576,MATCH(C479,[1]Master!$B:$B,0),MATCH($G$6,[1]Master!$1:$1,0)),"")</f>
        <v>34782.944994771249</v>
      </c>
      <c r="J479" s="230">
        <f>ROUND(I479*Order_Quote!$L$4,4)</f>
        <v>0</v>
      </c>
      <c r="K479" s="228"/>
      <c r="L479" s="178"/>
      <c r="M479" s="171">
        <f t="shared" si="7"/>
        <v>0</v>
      </c>
    </row>
    <row r="480" spans="1:13" s="52" customFormat="1" x14ac:dyDescent="0.3">
      <c r="A480" s="29" t="str">
        <f>IF(K480&gt;0,COUNT($A$7:A479)+COUNT(DWV!$A$8:$A$300)+COUNT('Large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0" s="293"/>
      <c r="C480" s="3" t="s">
        <v>1818</v>
      </c>
      <c r="D480" s="16">
        <v>28861559</v>
      </c>
      <c r="E480" s="5" t="s">
        <v>7209</v>
      </c>
      <c r="F480" s="381">
        <f>IFERROR(INDEX([1]Master!$1:$1048576,MATCH(C480,[1]Master!$B:$B,0),MATCH($H$5,[1]Master!$1:$1,0)),"")</f>
        <v>1</v>
      </c>
      <c r="G480" s="381" t="str">
        <f>IFERROR(INDEX([1]Master!$1:$1048576,MATCH(C480,[1]Master!$B:$B,0),MATCH($H$4,[1]Master!$1:$1,0)),"")</f>
        <v>-</v>
      </c>
      <c r="H480" s="6" t="s">
        <v>6153</v>
      </c>
      <c r="I480" s="367">
        <f>IFERROR(INDEX([1]Master!$1:$1048576,MATCH(C480,[1]Master!$B:$B,0),MATCH($G$6,[1]Master!$1:$1,0)),"")</f>
        <v>35766.301849673204</v>
      </c>
      <c r="J480" s="230">
        <f>ROUND(I480*Order_Quote!$L$4,4)</f>
        <v>0</v>
      </c>
      <c r="K480" s="228"/>
      <c r="L480" s="178"/>
      <c r="M480" s="171">
        <f t="shared" si="7"/>
        <v>0</v>
      </c>
    </row>
    <row r="481" spans="1:13" s="52" customFormat="1" x14ac:dyDescent="0.3">
      <c r="A481" s="29" t="str">
        <f>IF(K481&gt;0,COUNT($A$7:A480)+COUNT(DWV!$A$8:$A$300)+COUNT('Large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1" s="293"/>
      <c r="C481" s="3" t="s">
        <v>1819</v>
      </c>
      <c r="D481" s="16">
        <v>28861567</v>
      </c>
      <c r="E481" s="5" t="s">
        <v>7210</v>
      </c>
      <c r="F481" s="381">
        <f>IFERROR(INDEX([1]Master!$1:$1048576,MATCH(C481,[1]Master!$B:$B,0),MATCH($H$5,[1]Master!$1:$1,0)),"")</f>
        <v>1</v>
      </c>
      <c r="G481" s="381" t="str">
        <f>IFERROR(INDEX([1]Master!$1:$1048576,MATCH(C481,[1]Master!$B:$B,0),MATCH($H$4,[1]Master!$1:$1,0)),"")</f>
        <v>-</v>
      </c>
      <c r="H481" s="6" t="s">
        <v>6153</v>
      </c>
      <c r="I481" s="367">
        <f>IFERROR(INDEX([1]Master!$1:$1048576,MATCH(C481,[1]Master!$B:$B,0),MATCH($G$6,[1]Master!$1:$1,0)),"")</f>
        <v>47569.173228758169</v>
      </c>
      <c r="J481" s="230">
        <f>ROUND(I481*Order_Quote!$L$4,4)</f>
        <v>0</v>
      </c>
      <c r="K481" s="228"/>
      <c r="L481" s="178"/>
      <c r="M481" s="171">
        <f t="shared" si="7"/>
        <v>0</v>
      </c>
    </row>
    <row r="482" spans="1:13" s="52" customFormat="1" x14ac:dyDescent="0.3">
      <c r="A482" s="29" t="str">
        <f>IF(K482&gt;0,COUNT($A$7:A481)+COUNT(DWV!$A$8:$A$300)+COUNT('Large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2" s="294"/>
      <c r="C482" s="3" t="s">
        <v>1820</v>
      </c>
      <c r="D482" s="16">
        <v>28861575</v>
      </c>
      <c r="E482" s="5" t="s">
        <v>7211</v>
      </c>
      <c r="F482" s="381">
        <f>IFERROR(INDEX([1]Master!$1:$1048576,MATCH(C482,[1]Master!$B:$B,0),MATCH($H$5,[1]Master!$1:$1,0)),"")</f>
        <v>1</v>
      </c>
      <c r="G482" s="381" t="str">
        <f>IFERROR(INDEX([1]Master!$1:$1048576,MATCH(C482,[1]Master!$B:$B,0),MATCH($H$4,[1]Master!$1:$1,0)),"")</f>
        <v>-</v>
      </c>
      <c r="H482" s="6" t="s">
        <v>6153</v>
      </c>
      <c r="I482" s="367">
        <f>IFERROR(INDEX([1]Master!$1:$1048576,MATCH(C482,[1]Master!$B:$B,0),MATCH($G$6,[1]Master!$1:$1,0)),"")</f>
        <v>63266.979441830066</v>
      </c>
      <c r="J482" s="230">
        <f>ROUND(I482*Order_Quote!$L$4,4)</f>
        <v>0</v>
      </c>
      <c r="K482" s="228"/>
      <c r="L482" s="178"/>
      <c r="M482" s="171">
        <f t="shared" si="7"/>
        <v>0</v>
      </c>
    </row>
    <row r="483" spans="1:13" s="52" customFormat="1" x14ac:dyDescent="0.3">
      <c r="A483" s="29" t="str">
        <f>IF(K483&gt;0,COUNT($A$7:A482)+COUNT(DWV!$A$8:$A$300)+COUNT('Large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3" s="317" t="s">
        <v>3739</v>
      </c>
      <c r="C483" s="11" t="s">
        <v>1821</v>
      </c>
      <c r="D483" s="17">
        <v>28861702</v>
      </c>
      <c r="E483" s="13" t="s">
        <v>7212</v>
      </c>
      <c r="F483" s="381">
        <f>IFERROR(INDEX([1]Master!$1:$1048576,MATCH(C483,[1]Master!$B:$B,0),MATCH($H$5,[1]Master!$1:$1,0)),"")</f>
        <v>1</v>
      </c>
      <c r="G483" s="381">
        <f>IFERROR(INDEX([1]Master!$1:$1048576,MATCH(C483,[1]Master!$B:$B,0),MATCH($H$4,[1]Master!$1:$1,0)),"")</f>
        <v>16</v>
      </c>
      <c r="H483" s="6" t="s">
        <v>6153</v>
      </c>
      <c r="I483" s="367">
        <f>IFERROR(INDEX([1]Master!$1:$1048576,MATCH(C483,[1]Master!$B:$B,0),MATCH($G$6,[1]Master!$1:$1,0)),"")</f>
        <v>761.99455555555551</v>
      </c>
      <c r="J483" s="230">
        <f>ROUND(I483*Order_Quote!$L$4,4)</f>
        <v>0</v>
      </c>
      <c r="K483" s="232"/>
      <c r="L483" s="178"/>
      <c r="M483" s="171">
        <f t="shared" si="7"/>
        <v>0</v>
      </c>
    </row>
    <row r="484" spans="1:13" s="52" customFormat="1" x14ac:dyDescent="0.3">
      <c r="A484" s="29" t="str">
        <f>IF(K484&gt;0,COUNT($A$7:A483)+COUNT(DWV!$A$8:$A$300)+COUNT('Large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4" s="289"/>
      <c r="C484" s="3" t="s">
        <v>1822</v>
      </c>
      <c r="D484" s="16">
        <v>28861710</v>
      </c>
      <c r="E484" s="5" t="s">
        <v>7213</v>
      </c>
      <c r="F484" s="381">
        <f>IFERROR(INDEX([1]Master!$1:$1048576,MATCH(C484,[1]Master!$B:$B,0),MATCH($H$5,[1]Master!$1:$1,0)),"")</f>
        <v>1</v>
      </c>
      <c r="G484" s="381">
        <f>IFERROR(INDEX([1]Master!$1:$1048576,MATCH(C484,[1]Master!$B:$B,0),MATCH($H$4,[1]Master!$1:$1,0)),"")</f>
        <v>14</v>
      </c>
      <c r="H484" s="6" t="s">
        <v>6153</v>
      </c>
      <c r="I484" s="367">
        <f>IFERROR(INDEX([1]Master!$1:$1048576,MATCH(C484,[1]Master!$B:$B,0),MATCH($G$6,[1]Master!$1:$1,0)),"")</f>
        <v>855.9762222222223</v>
      </c>
      <c r="J484" s="230">
        <f>ROUND(I484*Order_Quote!$L$4,4)</f>
        <v>0</v>
      </c>
      <c r="K484" s="228"/>
      <c r="L484" s="178"/>
      <c r="M484" s="171">
        <f t="shared" si="7"/>
        <v>0</v>
      </c>
    </row>
    <row r="485" spans="1:13" s="52" customFormat="1" x14ac:dyDescent="0.3">
      <c r="A485" s="29" t="str">
        <f>IF(K485&gt;0,COUNT($A$7:A484)+COUNT(DWV!$A$8:$A$300)+COUNT('Large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5" s="289"/>
      <c r="C485" s="3" t="s">
        <v>1823</v>
      </c>
      <c r="D485" s="16">
        <v>28861729</v>
      </c>
      <c r="E485" s="5" t="s">
        <v>7214</v>
      </c>
      <c r="F485" s="381">
        <f>IFERROR(INDEX([1]Master!$1:$1048576,MATCH(C485,[1]Master!$B:$B,0),MATCH($H$5,[1]Master!$1:$1,0)),"")</f>
        <v>1</v>
      </c>
      <c r="G485" s="381">
        <f>IFERROR(INDEX([1]Master!$1:$1048576,MATCH(C485,[1]Master!$B:$B,0),MATCH($H$4,[1]Master!$1:$1,0)),"")</f>
        <v>10</v>
      </c>
      <c r="H485" s="6" t="s">
        <v>6153</v>
      </c>
      <c r="I485" s="367">
        <f>IFERROR(INDEX([1]Master!$1:$1048576,MATCH(C485,[1]Master!$B:$B,0),MATCH($G$6,[1]Master!$1:$1,0)),"")</f>
        <v>1326.0747777777781</v>
      </c>
      <c r="J485" s="230">
        <f>ROUND(I485*Order_Quote!$L$4,4)</f>
        <v>0</v>
      </c>
      <c r="K485" s="228"/>
      <c r="L485" s="178"/>
      <c r="M485" s="171">
        <f t="shared" si="7"/>
        <v>0</v>
      </c>
    </row>
    <row r="486" spans="1:13" s="52" customFormat="1" x14ac:dyDescent="0.3">
      <c r="A486" s="29" t="str">
        <f>IF(K486&gt;0,COUNT($A$7:A485)+COUNT(DWV!$A$8:$A$300)+COUNT('Large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6" s="289"/>
      <c r="C486" s="3" t="s">
        <v>1824</v>
      </c>
      <c r="D486" s="16">
        <v>28861737</v>
      </c>
      <c r="E486" s="5" t="s">
        <v>7215</v>
      </c>
      <c r="F486" s="381">
        <f>IFERROR(INDEX([1]Master!$1:$1048576,MATCH(C486,[1]Master!$B:$B,0),MATCH($H$5,[1]Master!$1:$1,0)),"")</f>
        <v>1</v>
      </c>
      <c r="G486" s="381">
        <f>IFERROR(INDEX([1]Master!$1:$1048576,MATCH(C486,[1]Master!$B:$B,0),MATCH($H$4,[1]Master!$1:$1,0)),"")</f>
        <v>7</v>
      </c>
      <c r="H486" s="6" t="s">
        <v>6153</v>
      </c>
      <c r="I486" s="367">
        <f>IFERROR(INDEX([1]Master!$1:$1048576,MATCH(C486,[1]Master!$B:$B,0),MATCH($G$6,[1]Master!$1:$1,0)),"")</f>
        <v>1641.6653333333334</v>
      </c>
      <c r="J486" s="230">
        <f>ROUND(I486*Order_Quote!$L$4,4)</f>
        <v>0</v>
      </c>
      <c r="K486" s="228"/>
      <c r="L486" s="178"/>
      <c r="M486" s="171">
        <f t="shared" si="7"/>
        <v>0</v>
      </c>
    </row>
    <row r="487" spans="1:13" s="52" customFormat="1" x14ac:dyDescent="0.3">
      <c r="A487" s="29" t="str">
        <f>IF(K487&gt;0,COUNT($A$7:A486)+COUNT(DWV!$A$8:$A$300)+COUNT('Large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7" s="289"/>
      <c r="C487" s="3" t="s">
        <v>1825</v>
      </c>
      <c r="D487" s="16">
        <v>28861745</v>
      </c>
      <c r="E487" s="5" t="s">
        <v>7216</v>
      </c>
      <c r="F487" s="381">
        <f>IFERROR(INDEX([1]Master!$1:$1048576,MATCH(C487,[1]Master!$B:$B,0),MATCH($H$5,[1]Master!$1:$1,0)),"")</f>
        <v>1</v>
      </c>
      <c r="G487" s="381">
        <f>IFERROR(INDEX([1]Master!$1:$1048576,MATCH(C487,[1]Master!$B:$B,0),MATCH($H$4,[1]Master!$1:$1,0)),"")</f>
        <v>12</v>
      </c>
      <c r="H487" s="6" t="s">
        <v>6153</v>
      </c>
      <c r="I487" s="367">
        <f>IFERROR(INDEX([1]Master!$1:$1048576,MATCH(C487,[1]Master!$B:$B,0),MATCH($G$6,[1]Master!$1:$1,0)),"")</f>
        <v>950.18377777777789</v>
      </c>
      <c r="J487" s="230">
        <f>ROUND(I487*Order_Quote!$L$4,4)</f>
        <v>0</v>
      </c>
      <c r="K487" s="228"/>
      <c r="L487" s="178"/>
      <c r="M487" s="171">
        <f t="shared" si="7"/>
        <v>0</v>
      </c>
    </row>
    <row r="488" spans="1:13" s="52" customFormat="1" x14ac:dyDescent="0.3">
      <c r="A488" s="29" t="str">
        <f>IF(K488&gt;0,COUNT($A$7:A487)+COUNT(DWV!$A$8:$A$300)+COUNT('Large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8" s="289"/>
      <c r="C488" s="3" t="s">
        <v>1826</v>
      </c>
      <c r="D488" s="16">
        <v>28861753</v>
      </c>
      <c r="E488" s="5" t="s">
        <v>7217</v>
      </c>
      <c r="F488" s="381">
        <f>IFERROR(INDEX([1]Master!$1:$1048576,MATCH(C488,[1]Master!$B:$B,0),MATCH($H$5,[1]Master!$1:$1,0)),"")</f>
        <v>1</v>
      </c>
      <c r="G488" s="381">
        <f>IFERROR(INDEX([1]Master!$1:$1048576,MATCH(C488,[1]Master!$B:$B,0),MATCH($H$4,[1]Master!$1:$1,0)),"")</f>
        <v>10</v>
      </c>
      <c r="H488" s="6" t="s">
        <v>6153</v>
      </c>
      <c r="I488" s="367">
        <f>IFERROR(INDEX([1]Master!$1:$1048576,MATCH(C488,[1]Master!$B:$B,0),MATCH($G$6,[1]Master!$1:$1,0)),"")</f>
        <v>1034.69</v>
      </c>
      <c r="J488" s="230">
        <f>ROUND(I488*Order_Quote!$L$4,4)</f>
        <v>0</v>
      </c>
      <c r="K488" s="228"/>
      <c r="L488" s="178"/>
      <c r="M488" s="171">
        <f t="shared" si="7"/>
        <v>0</v>
      </c>
    </row>
    <row r="489" spans="1:13" s="52" customFormat="1" x14ac:dyDescent="0.3">
      <c r="A489" s="29" t="str">
        <f>IF(K489&gt;0,COUNT($A$7:A488)+COUNT(DWV!$A$8:$A$300)+COUNT('Large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89" s="289"/>
      <c r="C489" s="3" t="s">
        <v>1827</v>
      </c>
      <c r="D489" s="16">
        <v>28861761</v>
      </c>
      <c r="E489" s="5" t="s">
        <v>7218</v>
      </c>
      <c r="F489" s="381">
        <f>IFERROR(INDEX([1]Master!$1:$1048576,MATCH(C489,[1]Master!$B:$B,0),MATCH($H$5,[1]Master!$1:$1,0)),"")</f>
        <v>1</v>
      </c>
      <c r="G489" s="381">
        <f>IFERROR(INDEX([1]Master!$1:$1048576,MATCH(C489,[1]Master!$B:$B,0),MATCH($H$4,[1]Master!$1:$1,0)),"")</f>
        <v>8</v>
      </c>
      <c r="H489" s="6" t="s">
        <v>6153</v>
      </c>
      <c r="I489" s="367">
        <f>IFERROR(INDEX([1]Master!$1:$1048576,MATCH(C489,[1]Master!$B:$B,0),MATCH($G$6,[1]Master!$1:$1,0)),"")</f>
        <v>1448.8870000000002</v>
      </c>
      <c r="J489" s="230">
        <f>ROUND(I489*Order_Quote!$L$4,4)</f>
        <v>0</v>
      </c>
      <c r="K489" s="228"/>
      <c r="L489" s="178"/>
      <c r="M489" s="171">
        <f t="shared" si="7"/>
        <v>0</v>
      </c>
    </row>
    <row r="490" spans="1:13" s="52" customFormat="1" x14ac:dyDescent="0.3">
      <c r="A490" s="29" t="str">
        <f>IF(K490&gt;0,COUNT($A$7:A489)+COUNT(DWV!$A$8:$A$300)+COUNT('Large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0" s="289"/>
      <c r="C490" s="3" t="s">
        <v>1828</v>
      </c>
      <c r="D490" s="16">
        <v>28861770</v>
      </c>
      <c r="E490" s="5" t="s">
        <v>7219</v>
      </c>
      <c r="F490" s="381">
        <f>IFERROR(INDEX([1]Master!$1:$1048576,MATCH(C490,[1]Master!$B:$B,0),MATCH($H$5,[1]Master!$1:$1,0)),"")</f>
        <v>1</v>
      </c>
      <c r="G490" s="381">
        <f>IFERROR(INDEX([1]Master!$1:$1048576,MATCH(C490,[1]Master!$B:$B,0),MATCH($H$4,[1]Master!$1:$1,0)),"")</f>
        <v>5</v>
      </c>
      <c r="H490" s="6" t="s">
        <v>6153</v>
      </c>
      <c r="I490" s="367">
        <f>IFERROR(INDEX([1]Master!$1:$1048576,MATCH(C490,[1]Master!$B:$B,0),MATCH($G$6,[1]Master!$1:$1,0)),"")</f>
        <v>2006.3213333333333</v>
      </c>
      <c r="J490" s="230">
        <f>ROUND(I490*Order_Quote!$L$4,4)</f>
        <v>0</v>
      </c>
      <c r="K490" s="228"/>
      <c r="L490" s="178"/>
      <c r="M490" s="171">
        <f t="shared" si="7"/>
        <v>0</v>
      </c>
    </row>
    <row r="491" spans="1:13" s="52" customFormat="1" x14ac:dyDescent="0.3">
      <c r="A491" s="29" t="str">
        <f>IF(K491&gt;0,COUNT($A$7:A490)+COUNT(DWV!$A$8:$A$300)+COUNT('Large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1" s="289"/>
      <c r="C491" s="3" t="s">
        <v>1829</v>
      </c>
      <c r="D491" s="16">
        <v>28861788</v>
      </c>
      <c r="E491" s="5" t="s">
        <v>7220</v>
      </c>
      <c r="F491" s="381">
        <f>IFERROR(INDEX([1]Master!$1:$1048576,MATCH(C491,[1]Master!$B:$B,0),MATCH($H$5,[1]Master!$1:$1,0)),"")</f>
        <v>1</v>
      </c>
      <c r="G491" s="381">
        <f>IFERROR(INDEX([1]Master!$1:$1048576,MATCH(C491,[1]Master!$B:$B,0),MATCH($H$4,[1]Master!$1:$1,0)),"")</f>
        <v>4</v>
      </c>
      <c r="H491" s="6" t="s">
        <v>6153</v>
      </c>
      <c r="I491" s="367">
        <f>IFERROR(INDEX([1]Master!$1:$1048576,MATCH(C491,[1]Master!$B:$B,0),MATCH($G$6,[1]Master!$1:$1,0)),"")</f>
        <v>2280.5385555555554</v>
      </c>
      <c r="J491" s="230">
        <f>ROUND(I491*Order_Quote!$L$4,4)</f>
        <v>0</v>
      </c>
      <c r="K491" s="228"/>
      <c r="L491" s="178"/>
      <c r="M491" s="171">
        <f t="shared" si="7"/>
        <v>0</v>
      </c>
    </row>
    <row r="492" spans="1:13" s="52" customFormat="1" x14ac:dyDescent="0.3">
      <c r="A492" s="29" t="str">
        <f>IF(K492&gt;0,COUNT($A$7:A491)+COUNT(DWV!$A$8:$A$300)+COUNT('Large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2" s="289"/>
      <c r="C492" s="3" t="s">
        <v>1830</v>
      </c>
      <c r="D492" s="16">
        <v>28861796</v>
      </c>
      <c r="E492" s="5" t="s">
        <v>7221</v>
      </c>
      <c r="F492" s="381">
        <f>IFERROR(INDEX([1]Master!$1:$1048576,MATCH(C492,[1]Master!$B:$B,0),MATCH($H$5,[1]Master!$1:$1,0)),"")</f>
        <v>1</v>
      </c>
      <c r="G492" s="381">
        <f>IFERROR(INDEX([1]Master!$1:$1048576,MATCH(C492,[1]Master!$B:$B,0),MATCH($H$4,[1]Master!$1:$1,0)),"")</f>
        <v>7</v>
      </c>
      <c r="H492" s="6" t="s">
        <v>6153</v>
      </c>
      <c r="I492" s="367">
        <f>IFERROR(INDEX([1]Master!$1:$1048576,MATCH(C492,[1]Master!$B:$B,0),MATCH($G$6,[1]Master!$1:$1,0)),"")</f>
        <v>1497.0964444444444</v>
      </c>
      <c r="J492" s="230">
        <f>ROUND(I492*Order_Quote!$L$4,4)</f>
        <v>0</v>
      </c>
      <c r="K492" s="228"/>
      <c r="L492" s="178"/>
      <c r="M492" s="171">
        <f t="shared" si="7"/>
        <v>0</v>
      </c>
    </row>
    <row r="493" spans="1:13" s="52" customFormat="1" x14ac:dyDescent="0.3">
      <c r="A493" s="29" t="str">
        <f>IF(K493&gt;0,COUNT($A$7:A492)+COUNT(DWV!$A$8:$A$300)+COUNT('Large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3" s="289"/>
      <c r="C493" s="3" t="s">
        <v>1831</v>
      </c>
      <c r="D493" s="16">
        <v>28861800</v>
      </c>
      <c r="E493" s="5" t="s">
        <v>7222</v>
      </c>
      <c r="F493" s="381">
        <f>IFERROR(INDEX([1]Master!$1:$1048576,MATCH(C493,[1]Master!$B:$B,0),MATCH($H$5,[1]Master!$1:$1,0)),"")</f>
        <v>1</v>
      </c>
      <c r="G493" s="381">
        <f>IFERROR(INDEX([1]Master!$1:$1048576,MATCH(C493,[1]Master!$B:$B,0),MATCH($H$4,[1]Master!$1:$1,0)),"")</f>
        <v>6</v>
      </c>
      <c r="H493" s="6" t="s">
        <v>6153</v>
      </c>
      <c r="I493" s="367">
        <f>IFERROR(INDEX([1]Master!$1:$1048576,MATCH(C493,[1]Master!$B:$B,0),MATCH($G$6,[1]Master!$1:$1,0)),"")</f>
        <v>1628.3854444444444</v>
      </c>
      <c r="J493" s="230">
        <f>ROUND(I493*Order_Quote!$L$4,4)</f>
        <v>0</v>
      </c>
      <c r="K493" s="228"/>
      <c r="L493" s="178"/>
      <c r="M493" s="171">
        <f t="shared" si="7"/>
        <v>0</v>
      </c>
    </row>
    <row r="494" spans="1:13" s="52" customFormat="1" x14ac:dyDescent="0.3">
      <c r="A494" s="29" t="str">
        <f>IF(K494&gt;0,COUNT($A$7:A493)+COUNT(DWV!$A$8:$A$300)+COUNT('Large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4" s="289"/>
      <c r="C494" s="3" t="s">
        <v>1832</v>
      </c>
      <c r="D494" s="16">
        <v>28861818</v>
      </c>
      <c r="E494" s="5" t="s">
        <v>7223</v>
      </c>
      <c r="F494" s="381">
        <f>IFERROR(INDEX([1]Master!$1:$1048576,MATCH(C494,[1]Master!$B:$B,0),MATCH($H$5,[1]Master!$1:$1,0)),"")</f>
        <v>1</v>
      </c>
      <c r="G494" s="381">
        <f>IFERROR(INDEX([1]Master!$1:$1048576,MATCH(C494,[1]Master!$B:$B,0),MATCH($H$4,[1]Master!$1:$1,0)),"")</f>
        <v>5</v>
      </c>
      <c r="H494" s="6" t="s">
        <v>6153</v>
      </c>
      <c r="I494" s="367">
        <f>IFERROR(INDEX([1]Master!$1:$1048576,MATCH(C494,[1]Master!$B:$B,0),MATCH($G$6,[1]Master!$1:$1,0)),"")</f>
        <v>1746.037888888889</v>
      </c>
      <c r="J494" s="230">
        <f>ROUND(I494*Order_Quote!$L$4,4)</f>
        <v>0</v>
      </c>
      <c r="K494" s="228"/>
      <c r="L494" s="178"/>
      <c r="M494" s="171">
        <f t="shared" si="7"/>
        <v>0</v>
      </c>
    </row>
    <row r="495" spans="1:13" s="52" customFormat="1" x14ac:dyDescent="0.3">
      <c r="A495" s="29" t="str">
        <f>IF(K495&gt;0,COUNT($A$7:A494)+COUNT(DWV!$A$8:$A$300)+COUNT('Large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5" s="289"/>
      <c r="C495" s="3" t="s">
        <v>1833</v>
      </c>
      <c r="D495" s="16">
        <v>28861826</v>
      </c>
      <c r="E495" s="5" t="s">
        <v>7224</v>
      </c>
      <c r="F495" s="381">
        <f>IFERROR(INDEX([1]Master!$1:$1048576,MATCH(C495,[1]Master!$B:$B,0),MATCH($H$5,[1]Master!$1:$1,0)),"")</f>
        <v>1</v>
      </c>
      <c r="G495" s="381">
        <f>IFERROR(INDEX([1]Master!$1:$1048576,MATCH(C495,[1]Master!$B:$B,0),MATCH($H$4,[1]Master!$1:$1,0)),"")</f>
        <v>3</v>
      </c>
      <c r="H495" s="6" t="s">
        <v>6153</v>
      </c>
      <c r="I495" s="367">
        <f>IFERROR(INDEX([1]Master!$1:$1048576,MATCH(C495,[1]Master!$B:$B,0),MATCH($G$6,[1]Master!$1:$1,0)),"")</f>
        <v>2737.9871934640523</v>
      </c>
      <c r="J495" s="230">
        <f>ROUND(I495*Order_Quote!$L$4,4)</f>
        <v>0</v>
      </c>
      <c r="K495" s="228"/>
      <c r="L495" s="178"/>
      <c r="M495" s="171">
        <f t="shared" si="7"/>
        <v>0</v>
      </c>
    </row>
    <row r="496" spans="1:13" s="52" customFormat="1" x14ac:dyDescent="0.3">
      <c r="A496" s="29" t="str">
        <f>IF(K496&gt;0,COUNT($A$7:A495)+COUNT(DWV!$A$8:$A$300)+COUNT('Large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6" s="289"/>
      <c r="C496" s="3" t="s">
        <v>1834</v>
      </c>
      <c r="D496" s="16">
        <v>28861834</v>
      </c>
      <c r="E496" s="5" t="s">
        <v>7225</v>
      </c>
      <c r="F496" s="381">
        <f>IFERROR(INDEX([1]Master!$1:$1048576,MATCH(C496,[1]Master!$B:$B,0),MATCH($H$5,[1]Master!$1:$1,0)),"")</f>
        <v>1</v>
      </c>
      <c r="G496" s="381">
        <f>IFERROR(INDEX([1]Master!$1:$1048576,MATCH(C496,[1]Master!$B:$B,0),MATCH($H$4,[1]Master!$1:$1,0)),"")</f>
        <v>3</v>
      </c>
      <c r="H496" s="6" t="s">
        <v>6153</v>
      </c>
      <c r="I496" s="367">
        <f>IFERROR(INDEX([1]Master!$1:$1048576,MATCH(C496,[1]Master!$B:$B,0),MATCH($G$6,[1]Master!$1:$1,0)),"")</f>
        <v>3216.7649176470595</v>
      </c>
      <c r="J496" s="230">
        <f>ROUND(I496*Order_Quote!$L$4,4)</f>
        <v>0</v>
      </c>
      <c r="K496" s="228"/>
      <c r="L496" s="178"/>
      <c r="M496" s="171">
        <f t="shared" si="7"/>
        <v>0</v>
      </c>
    </row>
    <row r="497" spans="1:13" s="52" customFormat="1" x14ac:dyDescent="0.3">
      <c r="A497" s="29" t="str">
        <f>IF(K497&gt;0,COUNT($A$7:A496)+COUNT(DWV!$A$8:$A$300)+COUNT('Large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7" s="289"/>
      <c r="C497" s="3" t="s">
        <v>1835</v>
      </c>
      <c r="D497" s="16">
        <v>28861842</v>
      </c>
      <c r="E497" s="5" t="s">
        <v>7226</v>
      </c>
      <c r="F497" s="381">
        <f>IFERROR(INDEX([1]Master!$1:$1048576,MATCH(C497,[1]Master!$B:$B,0),MATCH($H$5,[1]Master!$1:$1,0)),"")</f>
        <v>1</v>
      </c>
      <c r="G497" s="381">
        <f>IFERROR(INDEX([1]Master!$1:$1048576,MATCH(C497,[1]Master!$B:$B,0),MATCH($H$4,[1]Master!$1:$1,0)),"")</f>
        <v>2</v>
      </c>
      <c r="H497" s="6" t="s">
        <v>6153</v>
      </c>
      <c r="I497" s="367">
        <f>IFERROR(INDEX([1]Master!$1:$1048576,MATCH(C497,[1]Master!$B:$B,0),MATCH($G$6,[1]Master!$1:$1,0)),"")</f>
        <v>4195.3775464052287</v>
      </c>
      <c r="J497" s="230">
        <f>ROUND(I497*Order_Quote!$L$4,4)</f>
        <v>0</v>
      </c>
      <c r="K497" s="228"/>
      <c r="L497" s="178"/>
      <c r="M497" s="171">
        <f t="shared" si="7"/>
        <v>0</v>
      </c>
    </row>
    <row r="498" spans="1:13" s="52" customFormat="1" x14ac:dyDescent="0.3">
      <c r="A498" s="29" t="str">
        <f>IF(K498&gt;0,COUNT($A$7:A497)+COUNT(DWV!$A$8:$A$300)+COUNT('Large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8" s="289"/>
      <c r="C498" s="3" t="s">
        <v>1836</v>
      </c>
      <c r="D498" s="16">
        <v>28861850</v>
      </c>
      <c r="E498" s="5" t="s">
        <v>7227</v>
      </c>
      <c r="F498" s="381">
        <f>IFERROR(INDEX([1]Master!$1:$1048576,MATCH(C498,[1]Master!$B:$B,0),MATCH($H$5,[1]Master!$1:$1,0)),"")</f>
        <v>1</v>
      </c>
      <c r="G498" s="381">
        <f>IFERROR(INDEX([1]Master!$1:$1048576,MATCH(C498,[1]Master!$B:$B,0),MATCH($H$4,[1]Master!$1:$1,0)),"")</f>
        <v>4</v>
      </c>
      <c r="H498" s="6" t="s">
        <v>6153</v>
      </c>
      <c r="I498" s="367">
        <f>IFERROR(INDEX([1]Master!$1:$1048576,MATCH(C498,[1]Master!$B:$B,0),MATCH($G$6,[1]Master!$1:$1,0)),"")</f>
        <v>3714.3980000000006</v>
      </c>
      <c r="J498" s="230">
        <f>ROUND(I498*Order_Quote!$L$4,4)</f>
        <v>0</v>
      </c>
      <c r="K498" s="228"/>
      <c r="L498" s="178"/>
      <c r="M498" s="171">
        <f t="shared" si="7"/>
        <v>0</v>
      </c>
    </row>
    <row r="499" spans="1:13" s="52" customFormat="1" x14ac:dyDescent="0.3">
      <c r="A499" s="29" t="str">
        <f>IF(K499&gt;0,COUNT($A$7:A498)+COUNT(DWV!$A$8:$A$300)+COUNT('Large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499" s="289"/>
      <c r="C499" s="3" t="s">
        <v>1837</v>
      </c>
      <c r="D499" s="16">
        <v>28861869</v>
      </c>
      <c r="E499" s="5" t="s">
        <v>7228</v>
      </c>
      <c r="F499" s="381">
        <f>IFERROR(INDEX([1]Master!$1:$1048576,MATCH(C499,[1]Master!$B:$B,0),MATCH($H$5,[1]Master!$1:$1,0)),"")</f>
        <v>1</v>
      </c>
      <c r="G499" s="381">
        <f>IFERROR(INDEX([1]Master!$1:$1048576,MATCH(C499,[1]Master!$B:$B,0),MATCH($H$4,[1]Master!$1:$1,0)),"")</f>
        <v>4</v>
      </c>
      <c r="H499" s="6" t="s">
        <v>6153</v>
      </c>
      <c r="I499" s="367">
        <f>IFERROR(INDEX([1]Master!$1:$1048576,MATCH(C499,[1]Master!$B:$B,0),MATCH($G$6,[1]Master!$1:$1,0)),"")</f>
        <v>3781.9744444444445</v>
      </c>
      <c r="J499" s="230">
        <f>ROUND(I499*Order_Quote!$L$4,4)</f>
        <v>0</v>
      </c>
      <c r="K499" s="228"/>
      <c r="L499" s="178"/>
      <c r="M499" s="171">
        <f t="shared" si="7"/>
        <v>0</v>
      </c>
    </row>
    <row r="500" spans="1:13" s="52" customFormat="1" x14ac:dyDescent="0.3">
      <c r="A500" s="29" t="str">
        <f>IF(K500&gt;0,COUNT($A$7:A499)+COUNT(DWV!$A$8:$A$300)+COUNT('Large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0" s="289"/>
      <c r="C500" s="3" t="s">
        <v>1838</v>
      </c>
      <c r="D500" s="16">
        <v>28861877</v>
      </c>
      <c r="E500" s="5" t="s">
        <v>7229</v>
      </c>
      <c r="F500" s="381">
        <f>IFERROR(INDEX([1]Master!$1:$1048576,MATCH(C500,[1]Master!$B:$B,0),MATCH($H$5,[1]Master!$1:$1,0)),"")</f>
        <v>1</v>
      </c>
      <c r="G500" s="381">
        <f>IFERROR(INDEX([1]Master!$1:$1048576,MATCH(C500,[1]Master!$B:$B,0),MATCH($H$4,[1]Master!$1:$1,0)),"")</f>
        <v>3</v>
      </c>
      <c r="H500" s="6" t="s">
        <v>6153</v>
      </c>
      <c r="I500" s="367">
        <f>IFERROR(INDEX([1]Master!$1:$1048576,MATCH(C500,[1]Master!$B:$B,0),MATCH($G$6,[1]Master!$1:$1,0)),"")</f>
        <v>4011.5370000000003</v>
      </c>
      <c r="J500" s="230">
        <f>ROUND(I500*Order_Quote!$L$4,4)</f>
        <v>0</v>
      </c>
      <c r="K500" s="228"/>
      <c r="L500" s="178"/>
      <c r="M500" s="171">
        <f t="shared" si="7"/>
        <v>0</v>
      </c>
    </row>
    <row r="501" spans="1:13" s="52" customFormat="1" x14ac:dyDescent="0.3">
      <c r="A501" s="29" t="str">
        <f>IF(K501&gt;0,COUNT($A$7:A500)+COUNT(DWV!$A$8:$A$300)+COUNT('Large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1" s="289"/>
      <c r="C501" s="3" t="s">
        <v>1839</v>
      </c>
      <c r="D501" s="16">
        <v>28861885</v>
      </c>
      <c r="E501" s="5" t="s">
        <v>7230</v>
      </c>
      <c r="F501" s="381">
        <f>IFERROR(INDEX([1]Master!$1:$1048576,MATCH(C501,[1]Master!$B:$B,0),MATCH($H$5,[1]Master!$1:$1,0)),"")</f>
        <v>1</v>
      </c>
      <c r="G501" s="381">
        <f>IFERROR(INDEX([1]Master!$1:$1048576,MATCH(C501,[1]Master!$B:$B,0),MATCH($H$4,[1]Master!$1:$1,0)),"")</f>
        <v>2</v>
      </c>
      <c r="H501" s="6" t="s">
        <v>6153</v>
      </c>
      <c r="I501" s="367">
        <f>IFERROR(INDEX([1]Master!$1:$1048576,MATCH(C501,[1]Master!$B:$B,0),MATCH($G$6,[1]Master!$1:$1,0)),"")</f>
        <v>5475.8396928104585</v>
      </c>
      <c r="J501" s="230">
        <f>ROUND(I501*Order_Quote!$L$4,4)</f>
        <v>0</v>
      </c>
      <c r="K501" s="228"/>
      <c r="L501" s="178"/>
      <c r="M501" s="171">
        <f t="shared" si="7"/>
        <v>0</v>
      </c>
    </row>
    <row r="502" spans="1:13" s="52" customFormat="1" x14ac:dyDescent="0.3">
      <c r="A502" s="29" t="str">
        <f>IF(K502&gt;0,COUNT($A$7:A501)+COUNT(DWV!$A$8:$A$300)+COUNT('Large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2" s="289"/>
      <c r="C502" s="3" t="s">
        <v>1840</v>
      </c>
      <c r="D502" s="16">
        <v>28861893</v>
      </c>
      <c r="E502" s="5" t="s">
        <v>7231</v>
      </c>
      <c r="F502" s="381">
        <f>IFERROR(INDEX([1]Master!$1:$1048576,MATCH(C502,[1]Master!$B:$B,0),MATCH($H$5,[1]Master!$1:$1,0)),"")</f>
        <v>1</v>
      </c>
      <c r="G502" s="381">
        <f>IFERROR(INDEX([1]Master!$1:$1048576,MATCH(C502,[1]Master!$B:$B,0),MATCH($H$4,[1]Master!$1:$1,0)),"")</f>
        <v>2</v>
      </c>
      <c r="H502" s="6" t="s">
        <v>6153</v>
      </c>
      <c r="I502" s="367">
        <f>IFERROR(INDEX([1]Master!$1:$1048576,MATCH(C502,[1]Master!$B:$B,0),MATCH($G$6,[1]Master!$1:$1,0)),"")</f>
        <v>5621.6086601307188</v>
      </c>
      <c r="J502" s="230">
        <f>ROUND(I502*Order_Quote!$L$4,4)</f>
        <v>0</v>
      </c>
      <c r="K502" s="228"/>
      <c r="L502" s="178"/>
      <c r="M502" s="171">
        <f t="shared" si="7"/>
        <v>0</v>
      </c>
    </row>
    <row r="503" spans="1:13" s="52" customFormat="1" x14ac:dyDescent="0.3">
      <c r="A503" s="29" t="str">
        <f>IF(K503&gt;0,COUNT($A$7:A502)+COUNT(DWV!$A$8:$A$300)+COUNT('Large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3" s="289"/>
      <c r="C503" s="3" t="s">
        <v>1841</v>
      </c>
      <c r="D503" s="16">
        <v>28861907</v>
      </c>
      <c r="E503" s="5" t="s">
        <v>7232</v>
      </c>
      <c r="F503" s="381">
        <f>IFERROR(INDEX([1]Master!$1:$1048576,MATCH(C503,[1]Master!$B:$B,0),MATCH($H$5,[1]Master!$1:$1,0)),"")</f>
        <v>1</v>
      </c>
      <c r="G503" s="381">
        <f>IFERROR(INDEX([1]Master!$1:$1048576,MATCH(C503,[1]Master!$B:$B,0),MATCH($H$4,[1]Master!$1:$1,0)),"")</f>
        <v>2</v>
      </c>
      <c r="H503" s="6" t="s">
        <v>6153</v>
      </c>
      <c r="I503" s="367">
        <f>IFERROR(INDEX([1]Master!$1:$1048576,MATCH(C503,[1]Master!$B:$B,0),MATCH($G$6,[1]Master!$1:$1,0)),"")</f>
        <v>5996.3127294117658</v>
      </c>
      <c r="J503" s="230">
        <f>ROUND(I503*Order_Quote!$L$4,4)</f>
        <v>0</v>
      </c>
      <c r="K503" s="228"/>
      <c r="L503" s="178"/>
      <c r="M503" s="171">
        <f t="shared" si="7"/>
        <v>0</v>
      </c>
    </row>
    <row r="504" spans="1:13" s="52" customFormat="1" x14ac:dyDescent="0.3">
      <c r="A504" s="29" t="str">
        <f>IF(K504&gt;0,COUNT($A$7:A503)+COUNT(DWV!$A$8:$A$300)+COUNT('Large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4" s="289"/>
      <c r="C504" s="3" t="s">
        <v>1842</v>
      </c>
      <c r="D504" s="16">
        <v>28861915</v>
      </c>
      <c r="E504" s="5" t="s">
        <v>7233</v>
      </c>
      <c r="F504" s="381">
        <f>IFERROR(INDEX([1]Master!$1:$1048576,MATCH(C504,[1]Master!$B:$B,0),MATCH($H$5,[1]Master!$1:$1,0)),"")</f>
        <v>1</v>
      </c>
      <c r="G504" s="381">
        <f>IFERROR(INDEX([1]Master!$1:$1048576,MATCH(C504,[1]Master!$B:$B,0),MATCH($H$4,[1]Master!$1:$1,0)),"")</f>
        <v>1</v>
      </c>
      <c r="H504" s="6" t="s">
        <v>6153</v>
      </c>
      <c r="I504" s="367">
        <f>IFERROR(INDEX([1]Master!$1:$1048576,MATCH(C504,[1]Master!$B:$B,0),MATCH($G$6,[1]Master!$1:$1,0)),"")</f>
        <v>6329.5010784313745</v>
      </c>
      <c r="J504" s="230">
        <f>ROUND(I504*Order_Quote!$L$4,4)</f>
        <v>0</v>
      </c>
      <c r="K504" s="228"/>
      <c r="L504" s="178"/>
      <c r="M504" s="171">
        <f t="shared" si="7"/>
        <v>0</v>
      </c>
    </row>
    <row r="505" spans="1:13" s="52" customFormat="1" x14ac:dyDescent="0.3">
      <c r="A505" s="29" t="str">
        <f>IF(K505&gt;0,COUNT($A$7:A504)+COUNT(DWV!$A$8:$A$300)+COUNT('Large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5" s="289"/>
      <c r="C505" s="3" t="s">
        <v>1843</v>
      </c>
      <c r="D505" s="16">
        <v>28861923</v>
      </c>
      <c r="E505" s="5" t="s">
        <v>7234</v>
      </c>
      <c r="F505" s="381">
        <f>IFERROR(INDEX([1]Master!$1:$1048576,MATCH(C505,[1]Master!$B:$B,0),MATCH($H$5,[1]Master!$1:$1,0)),"")</f>
        <v>1</v>
      </c>
      <c r="G505" s="381">
        <f>IFERROR(INDEX([1]Master!$1:$1048576,MATCH(C505,[1]Master!$B:$B,0),MATCH($H$4,[1]Master!$1:$1,0)),"")</f>
        <v>3</v>
      </c>
      <c r="H505" s="6" t="s">
        <v>6153</v>
      </c>
      <c r="I505" s="367">
        <f>IFERROR(INDEX([1]Master!$1:$1048576,MATCH(C505,[1]Master!$B:$B,0),MATCH($G$6,[1]Master!$1:$1,0)),"")</f>
        <v>5988.6354444444451</v>
      </c>
      <c r="J505" s="230">
        <f>ROUND(I505*Order_Quote!$L$4,4)</f>
        <v>0</v>
      </c>
      <c r="K505" s="228"/>
      <c r="L505" s="178"/>
      <c r="M505" s="171">
        <f t="shared" si="7"/>
        <v>0</v>
      </c>
    </row>
    <row r="506" spans="1:13" s="52" customFormat="1" x14ac:dyDescent="0.3">
      <c r="A506" s="29" t="str">
        <f>IF(K506&gt;0,COUNT($A$7:A505)+COUNT(DWV!$A$8:$A$300)+COUNT('Large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6" s="289"/>
      <c r="C506" s="3" t="s">
        <v>1844</v>
      </c>
      <c r="D506" s="16">
        <v>28861931</v>
      </c>
      <c r="E506" s="5" t="s">
        <v>7235</v>
      </c>
      <c r="F506" s="381">
        <f>IFERROR(INDEX([1]Master!$1:$1048576,MATCH(C506,[1]Master!$B:$B,0),MATCH($H$5,[1]Master!$1:$1,0)),"")</f>
        <v>1</v>
      </c>
      <c r="G506" s="381">
        <f>IFERROR(INDEX([1]Master!$1:$1048576,MATCH(C506,[1]Master!$B:$B,0),MATCH($H$4,[1]Master!$1:$1,0)),"")</f>
        <v>3</v>
      </c>
      <c r="H506" s="6" t="s">
        <v>6153</v>
      </c>
      <c r="I506" s="367">
        <f>IFERROR(INDEX([1]Master!$1:$1048576,MATCH(C506,[1]Master!$B:$B,0),MATCH($G$6,[1]Master!$1:$1,0)),"")</f>
        <v>6964.2733333333335</v>
      </c>
      <c r="J506" s="230">
        <f>ROUND(I506*Order_Quote!$L$4,4)</f>
        <v>0</v>
      </c>
      <c r="K506" s="228"/>
      <c r="L506" s="178"/>
      <c r="M506" s="171">
        <f t="shared" si="7"/>
        <v>0</v>
      </c>
    </row>
    <row r="507" spans="1:13" s="52" customFormat="1" x14ac:dyDescent="0.3">
      <c r="A507" s="29" t="str">
        <f>IF(K507&gt;0,COUNT($A$7:A506)+COUNT(DWV!$A$8:$A$300)+COUNT('Large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7" s="289"/>
      <c r="C507" s="3" t="s">
        <v>1845</v>
      </c>
      <c r="D507" s="16">
        <v>28861940</v>
      </c>
      <c r="E507" s="5" t="s">
        <v>7236</v>
      </c>
      <c r="F507" s="381">
        <f>IFERROR(INDEX([1]Master!$1:$1048576,MATCH(C507,[1]Master!$B:$B,0),MATCH($H$5,[1]Master!$1:$1,0)),"")</f>
        <v>1</v>
      </c>
      <c r="G507" s="381">
        <f>IFERROR(INDEX([1]Master!$1:$1048576,MATCH(C507,[1]Master!$B:$B,0),MATCH($H$4,[1]Master!$1:$1,0)),"")</f>
        <v>2</v>
      </c>
      <c r="H507" s="6" t="s">
        <v>6153</v>
      </c>
      <c r="I507" s="367">
        <f>IFERROR(INDEX([1]Master!$1:$1048576,MATCH(C507,[1]Master!$B:$B,0),MATCH($G$6,[1]Master!$1:$1,0)),"")</f>
        <v>7508.7844444444454</v>
      </c>
      <c r="J507" s="230">
        <f>ROUND(I507*Order_Quote!$L$4,4)</f>
        <v>0</v>
      </c>
      <c r="K507" s="228"/>
      <c r="L507" s="178"/>
      <c r="M507" s="171">
        <f t="shared" si="7"/>
        <v>0</v>
      </c>
    </row>
    <row r="508" spans="1:13" s="52" customFormat="1" x14ac:dyDescent="0.3">
      <c r="A508" s="29" t="str">
        <f>IF(K508&gt;0,COUNT($A$7:A507)+COUNT(DWV!$A$8:$A$300)+COUNT('Large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8" s="289"/>
      <c r="C508" s="3" t="s">
        <v>1846</v>
      </c>
      <c r="D508" s="16">
        <v>28861958</v>
      </c>
      <c r="E508" s="5" t="s">
        <v>7237</v>
      </c>
      <c r="F508" s="381">
        <f>IFERROR(INDEX([1]Master!$1:$1048576,MATCH(C508,[1]Master!$B:$B,0),MATCH($H$5,[1]Master!$1:$1,0)),"")</f>
        <v>1</v>
      </c>
      <c r="G508" s="381">
        <f>IFERROR(INDEX([1]Master!$1:$1048576,MATCH(C508,[1]Master!$B:$B,0),MATCH($H$4,[1]Master!$1:$1,0)),"")</f>
        <v>2</v>
      </c>
      <c r="H508" s="6" t="s">
        <v>6153</v>
      </c>
      <c r="I508" s="367">
        <f>IFERROR(INDEX([1]Master!$1:$1048576,MATCH(C508,[1]Master!$B:$B,0),MATCH($G$6,[1]Master!$1:$1,0)),"")</f>
        <v>8133.9383084967321</v>
      </c>
      <c r="J508" s="230">
        <f>ROUND(I508*Order_Quote!$L$4,4)</f>
        <v>0</v>
      </c>
      <c r="K508" s="228"/>
      <c r="L508" s="178"/>
      <c r="M508" s="171">
        <f t="shared" si="7"/>
        <v>0</v>
      </c>
    </row>
    <row r="509" spans="1:13" s="52" customFormat="1" x14ac:dyDescent="0.3">
      <c r="A509" s="29" t="str">
        <f>IF(K509&gt;0,COUNT($A$7:A508)+COUNT(DWV!$A$8:$A$300)+COUNT('Large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09" s="289"/>
      <c r="C509" s="3" t="s">
        <v>1847</v>
      </c>
      <c r="D509" s="16">
        <v>28861966</v>
      </c>
      <c r="E509" s="5" t="s">
        <v>7238</v>
      </c>
      <c r="F509" s="381">
        <f>IFERROR(INDEX([1]Master!$1:$1048576,MATCH(C509,[1]Master!$B:$B,0),MATCH($H$5,[1]Master!$1:$1,0)),"")</f>
        <v>1</v>
      </c>
      <c r="G509" s="381">
        <f>IFERROR(INDEX([1]Master!$1:$1048576,MATCH(C509,[1]Master!$B:$B,0),MATCH($H$4,[1]Master!$1:$1,0)),"")</f>
        <v>1</v>
      </c>
      <c r="H509" s="6" t="s">
        <v>6153</v>
      </c>
      <c r="I509" s="367">
        <f>IFERROR(INDEX([1]Master!$1:$1048576,MATCH(C509,[1]Master!$B:$B,0),MATCH($G$6,[1]Master!$1:$1,0)),"")</f>
        <v>8698.6957777777789</v>
      </c>
      <c r="J509" s="230">
        <f>ROUND(I509*Order_Quote!$L$4,4)</f>
        <v>0</v>
      </c>
      <c r="K509" s="228"/>
      <c r="L509" s="178"/>
      <c r="M509" s="171">
        <f t="shared" si="7"/>
        <v>0</v>
      </c>
    </row>
    <row r="510" spans="1:13" s="52" customFormat="1" x14ac:dyDescent="0.3">
      <c r="A510" s="29" t="str">
        <f>IF(K510&gt;0,COUNT($A$7:A509)+COUNT(DWV!$A$8:$A$300)+COUNT('Large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0" s="289"/>
      <c r="C510" s="3" t="s">
        <v>1848</v>
      </c>
      <c r="D510" s="16">
        <v>28861974</v>
      </c>
      <c r="E510" s="5" t="s">
        <v>7239</v>
      </c>
      <c r="F510" s="381">
        <f>IFERROR(INDEX([1]Master!$1:$1048576,MATCH(C510,[1]Master!$B:$B,0),MATCH($H$5,[1]Master!$1:$1,0)),"")</f>
        <v>1</v>
      </c>
      <c r="G510" s="381">
        <f>IFERROR(INDEX([1]Master!$1:$1048576,MATCH(C510,[1]Master!$B:$B,0),MATCH($H$4,[1]Master!$1:$1,0)),"")</f>
        <v>1</v>
      </c>
      <c r="H510" s="6" t="s">
        <v>6153</v>
      </c>
      <c r="I510" s="367">
        <f>IFERROR(INDEX([1]Master!$1:$1048576,MATCH(C510,[1]Master!$B:$B,0),MATCH($G$6,[1]Master!$1:$1,0)),"")</f>
        <v>9709.7397568627457</v>
      </c>
      <c r="J510" s="230">
        <f>ROUND(I510*Order_Quote!$L$4,4)</f>
        <v>0</v>
      </c>
      <c r="K510" s="228"/>
      <c r="L510" s="178"/>
      <c r="M510" s="171">
        <f t="shared" si="7"/>
        <v>0</v>
      </c>
    </row>
    <row r="511" spans="1:13" s="52" customFormat="1" x14ac:dyDescent="0.3">
      <c r="A511" s="29" t="str">
        <f>IF(K511&gt;0,COUNT($A$7:A510)+COUNT(DWV!$A$8:$A$300)+COUNT('Large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1" s="289"/>
      <c r="C511" s="3" t="s">
        <v>1849</v>
      </c>
      <c r="D511" s="16">
        <v>28861982</v>
      </c>
      <c r="E511" s="5" t="s">
        <v>7240</v>
      </c>
      <c r="F511" s="381">
        <f>IFERROR(INDEX([1]Master!$1:$1048576,MATCH(C511,[1]Master!$B:$B,0),MATCH($H$5,[1]Master!$1:$1,0)),"")</f>
        <v>1</v>
      </c>
      <c r="G511" s="381">
        <f>IFERROR(INDEX([1]Master!$1:$1048576,MATCH(C511,[1]Master!$B:$B,0),MATCH($H$4,[1]Master!$1:$1,0)),"")</f>
        <v>1</v>
      </c>
      <c r="H511" s="6" t="s">
        <v>6153</v>
      </c>
      <c r="I511" s="367">
        <f>IFERROR(INDEX([1]Master!$1:$1048576,MATCH(C511,[1]Master!$B:$B,0),MATCH($G$6,[1]Master!$1:$1,0)),"")</f>
        <v>11021.391074509806</v>
      </c>
      <c r="J511" s="230">
        <f>ROUND(I511*Order_Quote!$L$4,4)</f>
        <v>0</v>
      </c>
      <c r="K511" s="228"/>
      <c r="L511" s="178"/>
      <c r="M511" s="171">
        <f t="shared" si="7"/>
        <v>0</v>
      </c>
    </row>
    <row r="512" spans="1:13" s="52" customFormat="1" x14ac:dyDescent="0.3">
      <c r="A512" s="29" t="str">
        <f>IF(K512&gt;0,COUNT($A$7:A511)+COUNT(DWV!$A$8:$A$300)+COUNT('Large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2" s="289"/>
      <c r="C512" s="3" t="s">
        <v>1850</v>
      </c>
      <c r="D512" s="16">
        <v>28861998</v>
      </c>
      <c r="E512" s="5" t="s">
        <v>7241</v>
      </c>
      <c r="F512" s="381">
        <f>IFERROR(INDEX([1]Master!$1:$1048576,MATCH(C512,[1]Master!$B:$B,0),MATCH($H$5,[1]Master!$1:$1,0)),"")</f>
        <v>1</v>
      </c>
      <c r="G512" s="381">
        <f>IFERROR(INDEX([1]Master!$1:$1048576,MATCH(C512,[1]Master!$B:$B,0),MATCH($H$4,[1]Master!$1:$1,0)),"")</f>
        <v>1</v>
      </c>
      <c r="H512" s="6" t="s">
        <v>6153</v>
      </c>
      <c r="I512" s="367">
        <f>IFERROR(INDEX([1]Master!$1:$1048576,MATCH(C512,[1]Master!$B:$B,0),MATCH($G$6,[1]Master!$1:$1,0)),"")</f>
        <v>14619.280481045753</v>
      </c>
      <c r="J512" s="230">
        <f>ROUND(I512*Order_Quote!$L$4,4)</f>
        <v>0</v>
      </c>
      <c r="K512" s="228"/>
      <c r="L512" s="178"/>
      <c r="M512" s="171">
        <f t="shared" si="7"/>
        <v>0</v>
      </c>
    </row>
    <row r="513" spans="1:13" s="52" customFormat="1" x14ac:dyDescent="0.3">
      <c r="A513" s="29" t="str">
        <f>IF(K513&gt;0,COUNT($A$7:A512)+COUNT(DWV!$A$8:$A$300)+COUNT('Large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3" s="289"/>
      <c r="C513" s="3" t="s">
        <v>1851</v>
      </c>
      <c r="D513" s="16">
        <v>28862008</v>
      </c>
      <c r="E513" s="5" t="s">
        <v>7242</v>
      </c>
      <c r="F513" s="381">
        <f>IFERROR(INDEX([1]Master!$1:$1048576,MATCH(C513,[1]Master!$B:$B,0),MATCH($H$5,[1]Master!$1:$1,0)),"")</f>
        <v>1</v>
      </c>
      <c r="G513" s="381">
        <f>IFERROR(INDEX([1]Master!$1:$1048576,MATCH(C513,[1]Master!$B:$B,0),MATCH($H$4,[1]Master!$1:$1,0)),"")</f>
        <v>2</v>
      </c>
      <c r="H513" s="6" t="s">
        <v>6153</v>
      </c>
      <c r="I513" s="367">
        <f>IFERROR(INDEX([1]Master!$1:$1048576,MATCH(C513,[1]Master!$B:$B,0),MATCH($G$6,[1]Master!$1:$1,0)),"")</f>
        <v>9449.9665555555548</v>
      </c>
      <c r="J513" s="230">
        <f>ROUND(I513*Order_Quote!$L$4,4)</f>
        <v>0</v>
      </c>
      <c r="K513" s="228"/>
      <c r="L513" s="178"/>
      <c r="M513" s="171">
        <f t="shared" si="7"/>
        <v>0</v>
      </c>
    </row>
    <row r="514" spans="1:13" s="52" customFormat="1" x14ac:dyDescent="0.3">
      <c r="A514" s="29" t="str">
        <f>IF(K514&gt;0,COUNT($A$7:A513)+COUNT(DWV!$A$8:$A$300)+COUNT('Large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4" s="289"/>
      <c r="C514" s="3" t="s">
        <v>1852</v>
      </c>
      <c r="D514" s="16">
        <v>28862016</v>
      </c>
      <c r="E514" s="5" t="s">
        <v>7243</v>
      </c>
      <c r="F514" s="381">
        <f>IFERROR(INDEX([1]Master!$1:$1048576,MATCH(C514,[1]Master!$B:$B,0),MATCH($H$5,[1]Master!$1:$1,0)),"")</f>
        <v>1</v>
      </c>
      <c r="G514" s="381">
        <f>IFERROR(INDEX([1]Master!$1:$1048576,MATCH(C514,[1]Master!$B:$B,0),MATCH($H$4,[1]Master!$1:$1,0)),"")</f>
        <v>2</v>
      </c>
      <c r="H514" s="6" t="s">
        <v>6153</v>
      </c>
      <c r="I514" s="367">
        <f>IFERROR(INDEX([1]Master!$1:$1048576,MATCH(C514,[1]Master!$B:$B,0),MATCH($G$6,[1]Master!$1:$1,0)),"")</f>
        <v>11329.861444444447</v>
      </c>
      <c r="J514" s="230">
        <f>ROUND(I514*Order_Quote!$L$4,4)</f>
        <v>0</v>
      </c>
      <c r="K514" s="228"/>
      <c r="L514" s="178"/>
      <c r="M514" s="171">
        <f t="shared" si="7"/>
        <v>0</v>
      </c>
    </row>
    <row r="515" spans="1:13" s="52" customFormat="1" x14ac:dyDescent="0.3">
      <c r="A515" s="29" t="str">
        <f>IF(K515&gt;0,COUNT($A$7:A514)+COUNT(DWV!$A$8:$A$300)+COUNT('Large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5" s="289"/>
      <c r="C515" s="3" t="s">
        <v>1853</v>
      </c>
      <c r="D515" s="16">
        <v>28862024</v>
      </c>
      <c r="E515" s="5" t="s">
        <v>7244</v>
      </c>
      <c r="F515" s="381">
        <f>IFERROR(INDEX([1]Master!$1:$1048576,MATCH(C515,[1]Master!$B:$B,0),MATCH($H$5,[1]Master!$1:$1,0)),"")</f>
        <v>1</v>
      </c>
      <c r="G515" s="381">
        <f>IFERROR(INDEX([1]Master!$1:$1048576,MATCH(C515,[1]Master!$B:$B,0),MATCH($H$4,[1]Master!$1:$1,0)),"")</f>
        <v>2</v>
      </c>
      <c r="H515" s="6" t="s">
        <v>6153</v>
      </c>
      <c r="I515" s="367">
        <f>IFERROR(INDEX([1]Master!$1:$1048576,MATCH(C515,[1]Master!$B:$B,0),MATCH($G$6,[1]Master!$1:$1,0)),"")</f>
        <v>11509.229111111112</v>
      </c>
      <c r="J515" s="230">
        <f>ROUND(I515*Order_Quote!$L$4,4)</f>
        <v>0</v>
      </c>
      <c r="K515" s="228"/>
      <c r="L515" s="178"/>
      <c r="M515" s="171">
        <f t="shared" si="7"/>
        <v>0</v>
      </c>
    </row>
    <row r="516" spans="1:13" s="52" customFormat="1" x14ac:dyDescent="0.3">
      <c r="A516" s="29" t="str">
        <f>IF(K516&gt;0,COUNT($A$7:A515)+COUNT(DWV!$A$8:$A$300)+COUNT('Large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6" s="289"/>
      <c r="C516" s="3" t="s">
        <v>1854</v>
      </c>
      <c r="D516" s="16">
        <v>28862032</v>
      </c>
      <c r="E516" s="5" t="s">
        <v>7245</v>
      </c>
      <c r="F516" s="381">
        <f>IFERROR(INDEX([1]Master!$1:$1048576,MATCH(C516,[1]Master!$B:$B,0),MATCH($H$5,[1]Master!$1:$1,0)),"")</f>
        <v>1</v>
      </c>
      <c r="G516" s="381">
        <f>IFERROR(INDEX([1]Master!$1:$1048576,MATCH(C516,[1]Master!$B:$B,0),MATCH($H$4,[1]Master!$1:$1,0)),"")</f>
        <v>1</v>
      </c>
      <c r="H516" s="6" t="s">
        <v>6153</v>
      </c>
      <c r="I516" s="367">
        <f>IFERROR(INDEX([1]Master!$1:$1048576,MATCH(C516,[1]Master!$B:$B,0),MATCH($G$6,[1]Master!$1:$1,0)),"")</f>
        <v>11659.033027450983</v>
      </c>
      <c r="J516" s="230">
        <f>ROUND(I516*Order_Quote!$L$4,4)</f>
        <v>0</v>
      </c>
      <c r="K516" s="228"/>
      <c r="L516" s="178"/>
      <c r="M516" s="171">
        <f t="shared" si="7"/>
        <v>0</v>
      </c>
    </row>
    <row r="517" spans="1:13" s="52" customFormat="1" x14ac:dyDescent="0.3">
      <c r="A517" s="29" t="str">
        <f>IF(K517&gt;0,COUNT($A$7:A516)+COUNT(DWV!$A$8:$A$300)+COUNT('Large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7" s="289"/>
      <c r="C517" s="3" t="s">
        <v>1855</v>
      </c>
      <c r="D517" s="16">
        <v>28862040</v>
      </c>
      <c r="E517" s="5" t="s">
        <v>7246</v>
      </c>
      <c r="F517" s="381">
        <f>IFERROR(INDEX([1]Master!$1:$1048576,MATCH(C517,[1]Master!$B:$B,0),MATCH($H$5,[1]Master!$1:$1,0)),"")</f>
        <v>1</v>
      </c>
      <c r="G517" s="381">
        <f>IFERROR(INDEX([1]Master!$1:$1048576,MATCH(C517,[1]Master!$B:$B,0),MATCH($H$4,[1]Master!$1:$1,0)),"")</f>
        <v>1</v>
      </c>
      <c r="H517" s="6" t="s">
        <v>6153</v>
      </c>
      <c r="I517" s="367">
        <f>IFERROR(INDEX([1]Master!$1:$1048576,MATCH(C517,[1]Master!$B:$B,0),MATCH($G$6,[1]Master!$1:$1,0)),"")</f>
        <v>11868.467414379087</v>
      </c>
      <c r="J517" s="230">
        <f>ROUND(I517*Order_Quote!$L$4,4)</f>
        <v>0</v>
      </c>
      <c r="K517" s="228"/>
      <c r="L517" s="178"/>
      <c r="M517" s="171">
        <f t="shared" si="7"/>
        <v>0</v>
      </c>
    </row>
    <row r="518" spans="1:13" s="52" customFormat="1" x14ac:dyDescent="0.3">
      <c r="A518" s="29" t="str">
        <f>IF(K518&gt;0,COUNT($A$7:A517)+COUNT(DWV!$A$8:$A$300)+COUNT('Large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8" s="289"/>
      <c r="C518" s="3" t="s">
        <v>1856</v>
      </c>
      <c r="D518" s="16">
        <v>28862059</v>
      </c>
      <c r="E518" s="5" t="s">
        <v>7247</v>
      </c>
      <c r="F518" s="381">
        <f>IFERROR(INDEX([1]Master!$1:$1048576,MATCH(C518,[1]Master!$B:$B,0),MATCH($H$5,[1]Master!$1:$1,0)),"")</f>
        <v>1</v>
      </c>
      <c r="G518" s="381">
        <f>IFERROR(INDEX([1]Master!$1:$1048576,MATCH(C518,[1]Master!$B:$B,0),MATCH($H$4,[1]Master!$1:$1,0)),"")</f>
        <v>1</v>
      </c>
      <c r="H518" s="6" t="s">
        <v>6153</v>
      </c>
      <c r="I518" s="367">
        <f>IFERROR(INDEX([1]Master!$1:$1048576,MATCH(C518,[1]Master!$B:$B,0),MATCH($G$6,[1]Master!$1:$1,0)),"")</f>
        <v>12333.02742614379</v>
      </c>
      <c r="J518" s="230">
        <f>ROUND(I518*Order_Quote!$L$4,4)</f>
        <v>0</v>
      </c>
      <c r="K518" s="228"/>
      <c r="L518" s="178"/>
      <c r="M518" s="171">
        <f t="shared" si="7"/>
        <v>0</v>
      </c>
    </row>
    <row r="519" spans="1:13" s="52" customFormat="1" x14ac:dyDescent="0.3">
      <c r="A519" s="29" t="str">
        <f>IF(K519&gt;0,COUNT($A$7:A518)+COUNT(DWV!$A$8:$A$300)+COUNT('Large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19" s="289"/>
      <c r="C519" s="3" t="s">
        <v>1857</v>
      </c>
      <c r="D519" s="16">
        <v>28862067</v>
      </c>
      <c r="E519" s="5" t="s">
        <v>7248</v>
      </c>
      <c r="F519" s="381">
        <f>IFERROR(INDEX([1]Master!$1:$1048576,MATCH(C519,[1]Master!$B:$B,0),MATCH($H$5,[1]Master!$1:$1,0)),"")</f>
        <v>1</v>
      </c>
      <c r="G519" s="381">
        <f>IFERROR(INDEX([1]Master!$1:$1048576,MATCH(C519,[1]Master!$B:$B,0),MATCH($H$4,[1]Master!$1:$1,0)),"")</f>
        <v>1</v>
      </c>
      <c r="H519" s="6" t="s">
        <v>6153</v>
      </c>
      <c r="I519" s="367">
        <f>IFERROR(INDEX([1]Master!$1:$1048576,MATCH(C519,[1]Master!$B:$B,0),MATCH($G$6,[1]Master!$1:$1,0)),"")</f>
        <v>17060.41680522876</v>
      </c>
      <c r="J519" s="230">
        <f>ROUND(I519*Order_Quote!$L$4,4)</f>
        <v>0</v>
      </c>
      <c r="K519" s="228"/>
      <c r="L519" s="178"/>
      <c r="M519" s="171">
        <f t="shared" ref="M519:M582" si="8">K519/F519</f>
        <v>0</v>
      </c>
    </row>
    <row r="520" spans="1:13" s="52" customFormat="1" x14ac:dyDescent="0.3">
      <c r="A520" s="29" t="str">
        <f>IF(K520&gt;0,COUNT($A$7:A519)+COUNT(DWV!$A$8:$A$300)+COUNT('Large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0" s="289"/>
      <c r="C520" s="3" t="s">
        <v>1858</v>
      </c>
      <c r="D520" s="16">
        <v>28862075</v>
      </c>
      <c r="E520" s="5" t="s">
        <v>7249</v>
      </c>
      <c r="F520" s="381">
        <f>IFERROR(INDEX([1]Master!$1:$1048576,MATCH(C520,[1]Master!$B:$B,0),MATCH($H$5,[1]Master!$1:$1,0)),"")</f>
        <v>1</v>
      </c>
      <c r="G520" s="381">
        <f>IFERROR(INDEX([1]Master!$1:$1048576,MATCH(C520,[1]Master!$B:$B,0),MATCH($H$4,[1]Master!$1:$1,0)),"")</f>
        <v>1</v>
      </c>
      <c r="H520" s="6" t="s">
        <v>6153</v>
      </c>
      <c r="I520" s="367">
        <f>IFERROR(INDEX([1]Master!$1:$1048576,MATCH(C520,[1]Master!$B:$B,0),MATCH($G$6,[1]Master!$1:$1,0)),"")</f>
        <v>19572.581827450984</v>
      </c>
      <c r="J520" s="230">
        <f>ROUND(I520*Order_Quote!$L$4,4)</f>
        <v>0</v>
      </c>
      <c r="K520" s="228"/>
      <c r="L520" s="178"/>
      <c r="M520" s="171">
        <f t="shared" si="8"/>
        <v>0</v>
      </c>
    </row>
    <row r="521" spans="1:13" s="52" customFormat="1" x14ac:dyDescent="0.3">
      <c r="A521" s="29" t="str">
        <f>IF(K521&gt;0,COUNT($A$7:A520)+COUNT(DWV!$A$8:$A$300)+COUNT('Large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1" s="289"/>
      <c r="C521" s="3" t="s">
        <v>1859</v>
      </c>
      <c r="D521" s="16">
        <v>28862083</v>
      </c>
      <c r="E521" s="5" t="s">
        <v>7250</v>
      </c>
      <c r="F521" s="381">
        <f>IFERROR(INDEX([1]Master!$1:$1048576,MATCH(C521,[1]Master!$B:$B,0),MATCH($H$5,[1]Master!$1:$1,0)),"")</f>
        <v>1</v>
      </c>
      <c r="G521" s="381">
        <f>IFERROR(INDEX([1]Master!$1:$1048576,MATCH(C521,[1]Master!$B:$B,0),MATCH($H$4,[1]Master!$1:$1,0)),"")</f>
        <v>1</v>
      </c>
      <c r="H521" s="6" t="s">
        <v>6153</v>
      </c>
      <c r="I521" s="367">
        <f>IFERROR(INDEX([1]Master!$1:$1048576,MATCH(C521,[1]Master!$B:$B,0),MATCH($G$6,[1]Master!$1:$1,0)),"")</f>
        <v>22680.409135947717</v>
      </c>
      <c r="J521" s="230">
        <f>ROUND(I521*Order_Quote!$L$4,4)</f>
        <v>0</v>
      </c>
      <c r="K521" s="228"/>
      <c r="L521" s="178"/>
      <c r="M521" s="171">
        <f t="shared" si="8"/>
        <v>0</v>
      </c>
    </row>
    <row r="522" spans="1:13" s="52" customFormat="1" x14ac:dyDescent="0.3">
      <c r="A522" s="29" t="str">
        <f>IF(K522&gt;0,COUNT($A$7:A521)+COUNT(DWV!$A$8:$A$300)+COUNT('Large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2" s="289"/>
      <c r="C522" s="3" t="s">
        <v>1860</v>
      </c>
      <c r="D522" s="16">
        <v>28862091</v>
      </c>
      <c r="E522" s="5" t="s">
        <v>7251</v>
      </c>
      <c r="F522" s="381">
        <f>IFERROR(INDEX([1]Master!$1:$1048576,MATCH(C522,[1]Master!$B:$B,0),MATCH($H$5,[1]Master!$1:$1,0)),"")</f>
        <v>1</v>
      </c>
      <c r="G522" s="381">
        <f>IFERROR(INDEX([1]Master!$1:$1048576,MATCH(C522,[1]Master!$B:$B,0),MATCH($H$4,[1]Master!$1:$1,0)),"")</f>
        <v>1</v>
      </c>
      <c r="H522" s="6" t="s">
        <v>6153</v>
      </c>
      <c r="I522" s="367">
        <f>IFERROR(INDEX([1]Master!$1:$1048576,MATCH(C522,[1]Master!$B:$B,0),MATCH($G$6,[1]Master!$1:$1,0)),"")</f>
        <v>11036.776135947714</v>
      </c>
      <c r="J522" s="230">
        <f>ROUND(I522*Order_Quote!$L$4,4)</f>
        <v>0</v>
      </c>
      <c r="K522" s="228"/>
      <c r="L522" s="178"/>
      <c r="M522" s="171">
        <f t="shared" si="8"/>
        <v>0</v>
      </c>
    </row>
    <row r="523" spans="1:13" s="52" customFormat="1" x14ac:dyDescent="0.3">
      <c r="A523" s="29" t="str">
        <f>IF(K523&gt;0,COUNT($A$7:A522)+COUNT(DWV!$A$8:$A$300)+COUNT('Large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3" s="289"/>
      <c r="C523" s="3" t="s">
        <v>1861</v>
      </c>
      <c r="D523" s="16">
        <v>28862105</v>
      </c>
      <c r="E523" s="5" t="s">
        <v>7252</v>
      </c>
      <c r="F523" s="381">
        <f>IFERROR(INDEX([1]Master!$1:$1048576,MATCH(C523,[1]Master!$B:$B,0),MATCH($H$5,[1]Master!$1:$1,0)),"")</f>
        <v>1</v>
      </c>
      <c r="G523" s="381">
        <f>IFERROR(INDEX([1]Master!$1:$1048576,MATCH(C523,[1]Master!$B:$B,0),MATCH($H$4,[1]Master!$1:$1,0)),"")</f>
        <v>1</v>
      </c>
      <c r="H523" s="6" t="s">
        <v>6153</v>
      </c>
      <c r="I523" s="367">
        <f>IFERROR(INDEX([1]Master!$1:$1048576,MATCH(C523,[1]Master!$B:$B,0),MATCH($G$6,[1]Master!$1:$1,0)),"")</f>
        <v>11324.258281045752</v>
      </c>
      <c r="J523" s="230">
        <f>ROUND(I523*Order_Quote!$L$4,4)</f>
        <v>0</v>
      </c>
      <c r="K523" s="228"/>
      <c r="L523" s="178"/>
      <c r="M523" s="171">
        <f t="shared" si="8"/>
        <v>0</v>
      </c>
    </row>
    <row r="524" spans="1:13" s="52" customFormat="1" x14ac:dyDescent="0.3">
      <c r="A524" s="29" t="str">
        <f>IF(K524&gt;0,COUNT($A$7:A523)+COUNT(DWV!$A$8:$A$300)+COUNT('Large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4" s="289"/>
      <c r="C524" s="3" t="s">
        <v>1862</v>
      </c>
      <c r="D524" s="16">
        <v>28862113</v>
      </c>
      <c r="E524" s="5" t="s">
        <v>7253</v>
      </c>
      <c r="F524" s="381">
        <f>IFERROR(INDEX([1]Master!$1:$1048576,MATCH(C524,[1]Master!$B:$B,0),MATCH($H$5,[1]Master!$1:$1,0)),"")</f>
        <v>1</v>
      </c>
      <c r="G524" s="381">
        <f>IFERROR(INDEX([1]Master!$1:$1048576,MATCH(C524,[1]Master!$B:$B,0),MATCH($H$4,[1]Master!$1:$1,0)),"")</f>
        <v>1</v>
      </c>
      <c r="H524" s="6" t="s">
        <v>6153</v>
      </c>
      <c r="I524" s="367">
        <f>IFERROR(INDEX([1]Master!$1:$1048576,MATCH(C524,[1]Master!$B:$B,0),MATCH($G$6,[1]Master!$1:$1,0)),"")</f>
        <v>11589.096848366013</v>
      </c>
      <c r="J524" s="230">
        <f>ROUND(I524*Order_Quote!$L$4,4)</f>
        <v>0</v>
      </c>
      <c r="K524" s="228"/>
      <c r="L524" s="178"/>
      <c r="M524" s="171">
        <f t="shared" si="8"/>
        <v>0</v>
      </c>
    </row>
    <row r="525" spans="1:13" s="52" customFormat="1" x14ac:dyDescent="0.3">
      <c r="A525" s="29" t="str">
        <f>IF(K525&gt;0,COUNT($A$7:A524)+COUNT(DWV!$A$8:$A$300)+COUNT('Large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5" s="289"/>
      <c r="C525" s="3" t="s">
        <v>1863</v>
      </c>
      <c r="D525" s="16">
        <v>28862121</v>
      </c>
      <c r="E525" s="5" t="s">
        <v>7254</v>
      </c>
      <c r="F525" s="381">
        <f>IFERROR(INDEX([1]Master!$1:$1048576,MATCH(C525,[1]Master!$B:$B,0),MATCH($H$5,[1]Master!$1:$1,0)),"")</f>
        <v>1</v>
      </c>
      <c r="G525" s="381">
        <f>IFERROR(INDEX([1]Master!$1:$1048576,MATCH(C525,[1]Master!$B:$B,0),MATCH($H$4,[1]Master!$1:$1,0)),"")</f>
        <v>1</v>
      </c>
      <c r="H525" s="6" t="s">
        <v>6153</v>
      </c>
      <c r="I525" s="367">
        <f>IFERROR(INDEX([1]Master!$1:$1048576,MATCH(C525,[1]Master!$B:$B,0),MATCH($G$6,[1]Master!$1:$1,0)),"")</f>
        <v>13796.464048366015</v>
      </c>
      <c r="J525" s="230">
        <f>ROUND(I525*Order_Quote!$L$4,4)</f>
        <v>0</v>
      </c>
      <c r="K525" s="228"/>
      <c r="L525" s="178"/>
      <c r="M525" s="171">
        <f t="shared" si="8"/>
        <v>0</v>
      </c>
    </row>
    <row r="526" spans="1:13" s="52" customFormat="1" x14ac:dyDescent="0.3">
      <c r="A526" s="29" t="str">
        <f>IF(K526&gt;0,COUNT($A$7:A525)+COUNT(DWV!$A$8:$A$300)+COUNT('Large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6" s="289"/>
      <c r="C526" s="3" t="s">
        <v>1864</v>
      </c>
      <c r="D526" s="16">
        <v>28862130</v>
      </c>
      <c r="E526" s="5" t="s">
        <v>7255</v>
      </c>
      <c r="F526" s="381">
        <f>IFERROR(INDEX([1]Master!$1:$1048576,MATCH(C526,[1]Master!$B:$B,0),MATCH($H$5,[1]Master!$1:$1,0)),"")</f>
        <v>1</v>
      </c>
      <c r="G526" s="381">
        <f>IFERROR(INDEX([1]Master!$1:$1048576,MATCH(C526,[1]Master!$B:$B,0),MATCH($H$4,[1]Master!$1:$1,0)),"")</f>
        <v>1</v>
      </c>
      <c r="H526" s="6" t="s">
        <v>6153</v>
      </c>
      <c r="I526" s="367">
        <f>IFERROR(INDEX([1]Master!$1:$1048576,MATCH(C526,[1]Master!$B:$B,0),MATCH($G$6,[1]Master!$1:$1,0)),"")</f>
        <v>15068.500329411767</v>
      </c>
      <c r="J526" s="230">
        <f>ROUND(I526*Order_Quote!$L$4,4)</f>
        <v>0</v>
      </c>
      <c r="K526" s="228"/>
      <c r="L526" s="178"/>
      <c r="M526" s="171">
        <f t="shared" si="8"/>
        <v>0</v>
      </c>
    </row>
    <row r="527" spans="1:13" s="52" customFormat="1" x14ac:dyDescent="0.3">
      <c r="A527" s="29" t="str">
        <f>IF(K527&gt;0,COUNT($A$7:A526)+COUNT(DWV!$A$8:$A$300)+COUNT('Large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7" s="289"/>
      <c r="C527" s="3" t="s">
        <v>1865</v>
      </c>
      <c r="D527" s="16">
        <v>28862148</v>
      </c>
      <c r="E527" s="5" t="s">
        <v>7256</v>
      </c>
      <c r="F527" s="381">
        <f>IFERROR(INDEX([1]Master!$1:$1048576,MATCH(C527,[1]Master!$B:$B,0),MATCH($H$5,[1]Master!$1:$1,0)),"")</f>
        <v>1</v>
      </c>
      <c r="G527" s="381">
        <f>IFERROR(INDEX([1]Master!$1:$1048576,MATCH(C527,[1]Master!$B:$B,0),MATCH($H$4,[1]Master!$1:$1,0)),"")</f>
        <v>1</v>
      </c>
      <c r="H527" s="6" t="s">
        <v>6153</v>
      </c>
      <c r="I527" s="367">
        <f>IFERROR(INDEX([1]Master!$1:$1048576,MATCH(C527,[1]Master!$B:$B,0),MATCH($G$6,[1]Master!$1:$1,0)),"")</f>
        <v>17020.652108496735</v>
      </c>
      <c r="J527" s="230">
        <f>ROUND(I527*Order_Quote!$L$4,4)</f>
        <v>0</v>
      </c>
      <c r="K527" s="228"/>
      <c r="L527" s="178"/>
      <c r="M527" s="171">
        <f t="shared" si="8"/>
        <v>0</v>
      </c>
    </row>
    <row r="528" spans="1:13" s="52" customFormat="1" x14ac:dyDescent="0.3">
      <c r="A528" s="29" t="str">
        <f>IF(K528&gt;0,COUNT($A$7:A527)+COUNT(DWV!$A$8:$A$300)+COUNT('Large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8" s="289"/>
      <c r="C528" s="3" t="s">
        <v>1866</v>
      </c>
      <c r="D528" s="16">
        <v>28862156</v>
      </c>
      <c r="E528" s="5" t="s">
        <v>7257</v>
      </c>
      <c r="F528" s="381">
        <f>IFERROR(INDEX([1]Master!$1:$1048576,MATCH(C528,[1]Master!$B:$B,0),MATCH($H$5,[1]Master!$1:$1,0)),"")</f>
        <v>1</v>
      </c>
      <c r="G528" s="381">
        <f>IFERROR(INDEX([1]Master!$1:$1048576,MATCH(C528,[1]Master!$B:$B,0),MATCH($H$4,[1]Master!$1:$1,0)),"")</f>
        <v>1</v>
      </c>
      <c r="H528" s="6" t="s">
        <v>6153</v>
      </c>
      <c r="I528" s="367">
        <f>IFERROR(INDEX([1]Master!$1:$1048576,MATCH(C528,[1]Master!$B:$B,0),MATCH($G$6,[1]Master!$1:$1,0)),"")</f>
        <v>17448.410694117647</v>
      </c>
      <c r="J528" s="230">
        <f>ROUND(I528*Order_Quote!$L$4,4)</f>
        <v>0</v>
      </c>
      <c r="K528" s="228"/>
      <c r="L528" s="178"/>
      <c r="M528" s="171">
        <f t="shared" si="8"/>
        <v>0</v>
      </c>
    </row>
    <row r="529" spans="1:13" s="52" customFormat="1" x14ac:dyDescent="0.3">
      <c r="A529" s="29" t="str">
        <f>IF(K529&gt;0,COUNT($A$7:A528)+COUNT(DWV!$A$8:$A$300)+COUNT('Large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29" s="289"/>
      <c r="C529" s="3" t="s">
        <v>1867</v>
      </c>
      <c r="D529" s="16">
        <v>28862164</v>
      </c>
      <c r="E529" s="5" t="s">
        <v>7258</v>
      </c>
      <c r="F529" s="381">
        <f>IFERROR(INDEX([1]Master!$1:$1048576,MATCH(C529,[1]Master!$B:$B,0),MATCH($H$5,[1]Master!$1:$1,0)),"")</f>
        <v>1</v>
      </c>
      <c r="G529" s="381">
        <f>IFERROR(INDEX([1]Master!$1:$1048576,MATCH(C529,[1]Master!$B:$B,0),MATCH($H$4,[1]Master!$1:$1,0)),"")</f>
        <v>1</v>
      </c>
      <c r="H529" s="6" t="s">
        <v>6153</v>
      </c>
      <c r="I529" s="367">
        <f>IFERROR(INDEX([1]Master!$1:$1048576,MATCH(C529,[1]Master!$B:$B,0),MATCH($G$6,[1]Master!$1:$1,0)),"")</f>
        <v>17963.825218300655</v>
      </c>
      <c r="J529" s="230">
        <f>ROUND(I529*Order_Quote!$L$4,4)</f>
        <v>0</v>
      </c>
      <c r="K529" s="228"/>
      <c r="L529" s="178"/>
      <c r="M529" s="171">
        <f t="shared" si="8"/>
        <v>0</v>
      </c>
    </row>
    <row r="530" spans="1:13" s="52" customFormat="1" x14ac:dyDescent="0.3">
      <c r="A530" s="29" t="str">
        <f>IF(K530&gt;0,COUNT($A$7:A529)+COUNT(DWV!$A$8:$A$300)+COUNT('Large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0" s="289"/>
      <c r="C530" s="3" t="s">
        <v>1868</v>
      </c>
      <c r="D530" s="16">
        <v>28862172</v>
      </c>
      <c r="E530" s="5" t="s">
        <v>7259</v>
      </c>
      <c r="F530" s="381">
        <f>IFERROR(INDEX([1]Master!$1:$1048576,MATCH(C530,[1]Master!$B:$B,0),MATCH($H$5,[1]Master!$1:$1,0)),"")</f>
        <v>1</v>
      </c>
      <c r="G530" s="381" t="str">
        <f>IFERROR(INDEX([1]Master!$1:$1048576,MATCH(C530,[1]Master!$B:$B,0),MATCH($H$4,[1]Master!$1:$1,0)),"")</f>
        <v>-</v>
      </c>
      <c r="H530" s="6" t="s">
        <v>6153</v>
      </c>
      <c r="I530" s="367">
        <f>IFERROR(INDEX([1]Master!$1:$1048576,MATCH(C530,[1]Master!$B:$B,0),MATCH($G$6,[1]Master!$1:$1,0)),"")</f>
        <v>22230.051870588239</v>
      </c>
      <c r="J530" s="230">
        <f>ROUND(I530*Order_Quote!$L$4,4)</f>
        <v>0</v>
      </c>
      <c r="K530" s="228"/>
      <c r="L530" s="178"/>
      <c r="M530" s="171">
        <f t="shared" si="8"/>
        <v>0</v>
      </c>
    </row>
    <row r="531" spans="1:13" s="52" customFormat="1" x14ac:dyDescent="0.3">
      <c r="A531" s="29" t="str">
        <f>IF(K531&gt;0,COUNT($A$7:A530)+COUNT(DWV!$A$8:$A$300)+COUNT('Large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1" s="289"/>
      <c r="C531" s="3" t="s">
        <v>1869</v>
      </c>
      <c r="D531" s="16">
        <v>28862180</v>
      </c>
      <c r="E531" s="5" t="s">
        <v>7260</v>
      </c>
      <c r="F531" s="381">
        <f>IFERROR(INDEX([1]Master!$1:$1048576,MATCH(C531,[1]Master!$B:$B,0),MATCH($H$5,[1]Master!$1:$1,0)),"")</f>
        <v>1</v>
      </c>
      <c r="G531" s="381" t="str">
        <f>IFERROR(INDEX([1]Master!$1:$1048576,MATCH(C531,[1]Master!$B:$B,0),MATCH($H$4,[1]Master!$1:$1,0)),"")</f>
        <v>-</v>
      </c>
      <c r="H531" s="6" t="s">
        <v>6153</v>
      </c>
      <c r="I531" s="367">
        <f>IFERROR(INDEX([1]Master!$1:$1048576,MATCH(C531,[1]Master!$B:$B,0),MATCH($G$6,[1]Master!$1:$1,0)),"")</f>
        <v>22855.017610457522</v>
      </c>
      <c r="J531" s="230">
        <f>ROUND(I531*Order_Quote!$L$4,4)</f>
        <v>0</v>
      </c>
      <c r="K531" s="228"/>
      <c r="L531" s="178"/>
      <c r="M531" s="171">
        <f t="shared" si="8"/>
        <v>0</v>
      </c>
    </row>
    <row r="532" spans="1:13" s="52" customFormat="1" x14ac:dyDescent="0.3">
      <c r="A532" s="29" t="str">
        <f>IF(K532&gt;0,COUNT($A$7:A531)+COUNT(DWV!$A$8:$A$300)+COUNT('Large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2" s="289"/>
      <c r="C532" s="3" t="s">
        <v>1870</v>
      </c>
      <c r="D532" s="16">
        <v>28862199</v>
      </c>
      <c r="E532" s="5" t="s">
        <v>7261</v>
      </c>
      <c r="F532" s="381">
        <f>IFERROR(INDEX([1]Master!$1:$1048576,MATCH(C532,[1]Master!$B:$B,0),MATCH($H$5,[1]Master!$1:$1,0)),"")</f>
        <v>1</v>
      </c>
      <c r="G532" s="381">
        <f>IFERROR(INDEX([1]Master!$1:$1048576,MATCH(C532,[1]Master!$B:$B,0),MATCH($H$4,[1]Master!$1:$1,0)),"")</f>
        <v>1</v>
      </c>
      <c r="H532" s="6" t="s">
        <v>6153</v>
      </c>
      <c r="I532" s="367">
        <f>IFERROR(INDEX([1]Master!$1:$1048576,MATCH(C532,[1]Master!$B:$B,0),MATCH($G$6,[1]Master!$1:$1,0)),"")</f>
        <v>14182.662015686277</v>
      </c>
      <c r="J532" s="230">
        <f>ROUND(I532*Order_Quote!$L$4,4)</f>
        <v>0</v>
      </c>
      <c r="K532" s="228"/>
      <c r="L532" s="178"/>
      <c r="M532" s="171">
        <f t="shared" si="8"/>
        <v>0</v>
      </c>
    </row>
    <row r="533" spans="1:13" s="52" customFormat="1" x14ac:dyDescent="0.3">
      <c r="A533" s="29" t="str">
        <f>IF(K533&gt;0,COUNT($A$7:A532)+COUNT(DWV!$A$8:$A$300)+COUNT('Large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3" s="289"/>
      <c r="C533" s="3" t="s">
        <v>1871</v>
      </c>
      <c r="D533" s="16">
        <v>28862202</v>
      </c>
      <c r="E533" s="5" t="s">
        <v>7262</v>
      </c>
      <c r="F533" s="381">
        <f>IFERROR(INDEX([1]Master!$1:$1048576,MATCH(C533,[1]Master!$B:$B,0),MATCH($H$5,[1]Master!$1:$1,0)),"")</f>
        <v>1</v>
      </c>
      <c r="G533" s="381">
        <f>IFERROR(INDEX([1]Master!$1:$1048576,MATCH(C533,[1]Master!$B:$B,0),MATCH($H$4,[1]Master!$1:$1,0)),"")</f>
        <v>1</v>
      </c>
      <c r="H533" s="6" t="s">
        <v>6153</v>
      </c>
      <c r="I533" s="367">
        <f>IFERROR(INDEX([1]Master!$1:$1048576,MATCH(C533,[1]Master!$B:$B,0),MATCH($G$6,[1]Master!$1:$1,0)),"")</f>
        <v>14552.307572549022</v>
      </c>
      <c r="J533" s="230">
        <f>ROUND(I533*Order_Quote!$L$4,4)</f>
        <v>0</v>
      </c>
      <c r="K533" s="228"/>
      <c r="L533" s="178"/>
      <c r="M533" s="171">
        <f t="shared" si="8"/>
        <v>0</v>
      </c>
    </row>
    <row r="534" spans="1:13" s="52" customFormat="1" x14ac:dyDescent="0.3">
      <c r="A534" s="29" t="str">
        <f>IF(K534&gt;0,COUNT($A$7:A533)+COUNT(DWV!$A$8:$A$300)+COUNT('Large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4" s="289"/>
      <c r="C534" s="3" t="s">
        <v>1872</v>
      </c>
      <c r="D534" s="16">
        <v>28862210</v>
      </c>
      <c r="E534" s="5" t="s">
        <v>7263</v>
      </c>
      <c r="F534" s="381">
        <f>IFERROR(INDEX([1]Master!$1:$1048576,MATCH(C534,[1]Master!$B:$B,0),MATCH($H$5,[1]Master!$1:$1,0)),"")</f>
        <v>1</v>
      </c>
      <c r="G534" s="381">
        <f>IFERROR(INDEX([1]Master!$1:$1048576,MATCH(C534,[1]Master!$B:$B,0),MATCH($H$4,[1]Master!$1:$1,0)),"")</f>
        <v>1</v>
      </c>
      <c r="H534" s="6" t="s">
        <v>6153</v>
      </c>
      <c r="I534" s="367">
        <f>IFERROR(INDEX([1]Master!$1:$1048576,MATCH(C534,[1]Master!$B:$B,0),MATCH($G$6,[1]Master!$1:$1,0)),"")</f>
        <v>14892.380287581698</v>
      </c>
      <c r="J534" s="230">
        <f>ROUND(I534*Order_Quote!$L$4,4)</f>
        <v>0</v>
      </c>
      <c r="K534" s="228"/>
      <c r="L534" s="178"/>
      <c r="M534" s="171">
        <f t="shared" si="8"/>
        <v>0</v>
      </c>
    </row>
    <row r="535" spans="1:13" s="52" customFormat="1" x14ac:dyDescent="0.3">
      <c r="A535" s="29" t="str">
        <f>IF(K535&gt;0,COUNT($A$7:A534)+COUNT(DWV!$A$8:$A$300)+COUNT('Large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5" s="289"/>
      <c r="C535" s="3" t="s">
        <v>1873</v>
      </c>
      <c r="D535" s="16">
        <v>28862229</v>
      </c>
      <c r="E535" s="5" t="s">
        <v>7264</v>
      </c>
      <c r="F535" s="381">
        <f>IFERROR(INDEX([1]Master!$1:$1048576,MATCH(C535,[1]Master!$B:$B,0),MATCH($H$5,[1]Master!$1:$1,0)),"")</f>
        <v>1</v>
      </c>
      <c r="G535" s="381">
        <f>IFERROR(INDEX([1]Master!$1:$1048576,MATCH(C535,[1]Master!$B:$B,0),MATCH($H$4,[1]Master!$1:$1,0)),"")</f>
        <v>1</v>
      </c>
      <c r="H535" s="6" t="s">
        <v>6153</v>
      </c>
      <c r="I535" s="367">
        <f>IFERROR(INDEX([1]Master!$1:$1048576,MATCH(C535,[1]Master!$B:$B,0),MATCH($G$6,[1]Master!$1:$1,0)),"")</f>
        <v>17245.576318954252</v>
      </c>
      <c r="J535" s="230">
        <f>ROUND(I535*Order_Quote!$L$4,4)</f>
        <v>0</v>
      </c>
      <c r="K535" s="228"/>
      <c r="L535" s="178"/>
      <c r="M535" s="171">
        <f t="shared" si="8"/>
        <v>0</v>
      </c>
    </row>
    <row r="536" spans="1:13" s="52" customFormat="1" x14ac:dyDescent="0.3">
      <c r="A536" s="29" t="str">
        <f>IF(K536&gt;0,COUNT($A$7:A535)+COUNT(DWV!$A$8:$A$300)+COUNT('Large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6" s="289"/>
      <c r="C536" s="3" t="s">
        <v>1874</v>
      </c>
      <c r="D536" s="16">
        <v>28862237</v>
      </c>
      <c r="E536" s="5" t="s">
        <v>7265</v>
      </c>
      <c r="F536" s="381">
        <f>IFERROR(INDEX([1]Master!$1:$1048576,MATCH(C536,[1]Master!$B:$B,0),MATCH($H$5,[1]Master!$1:$1,0)),"")</f>
        <v>1</v>
      </c>
      <c r="G536" s="381">
        <f>IFERROR(INDEX([1]Master!$1:$1048576,MATCH(C536,[1]Master!$B:$B,0),MATCH($H$4,[1]Master!$1:$1,0)),"")</f>
        <v>1</v>
      </c>
      <c r="H536" s="6" t="s">
        <v>6153</v>
      </c>
      <c r="I536" s="367">
        <f>IFERROR(INDEX([1]Master!$1:$1048576,MATCH(C536,[1]Master!$B:$B,0),MATCH($G$6,[1]Master!$1:$1,0)),"")</f>
        <v>18835.610445751638</v>
      </c>
      <c r="J536" s="230">
        <f>ROUND(I536*Order_Quote!$L$4,4)</f>
        <v>0</v>
      </c>
      <c r="K536" s="228"/>
      <c r="L536" s="178"/>
      <c r="M536" s="171">
        <f t="shared" si="8"/>
        <v>0</v>
      </c>
    </row>
    <row r="537" spans="1:13" s="52" customFormat="1" x14ac:dyDescent="0.3">
      <c r="A537" s="29" t="str">
        <f>IF(K537&gt;0,COUNT($A$7:A536)+COUNT(DWV!$A$8:$A$300)+COUNT('Large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7" s="289"/>
      <c r="C537" s="3" t="s">
        <v>1875</v>
      </c>
      <c r="D537" s="16">
        <v>28862245</v>
      </c>
      <c r="E537" s="5" t="s">
        <v>7266</v>
      </c>
      <c r="F537" s="381">
        <f>IFERROR(INDEX([1]Master!$1:$1048576,MATCH(C537,[1]Master!$B:$B,0),MATCH($H$5,[1]Master!$1:$1,0)),"")</f>
        <v>1</v>
      </c>
      <c r="G537" s="381" t="str">
        <f>IFERROR(INDEX([1]Master!$1:$1048576,MATCH(C537,[1]Master!$B:$B,0),MATCH($H$4,[1]Master!$1:$1,0)),"")</f>
        <v>-</v>
      </c>
      <c r="H537" s="6" t="s">
        <v>6153</v>
      </c>
      <c r="I537" s="367">
        <f>IFERROR(INDEX([1]Master!$1:$1048576,MATCH(C537,[1]Master!$B:$B,0),MATCH($G$6,[1]Master!$1:$1,0)),"")</f>
        <v>21275.77397908497</v>
      </c>
      <c r="J537" s="230">
        <f>ROUND(I537*Order_Quote!$L$4,4)</f>
        <v>0</v>
      </c>
      <c r="K537" s="228"/>
      <c r="L537" s="178"/>
      <c r="M537" s="171">
        <f t="shared" si="8"/>
        <v>0</v>
      </c>
    </row>
    <row r="538" spans="1:13" s="52" customFormat="1" x14ac:dyDescent="0.3">
      <c r="A538" s="29" t="str">
        <f>IF(K538&gt;0,COUNT($A$7:A537)+COUNT(DWV!$A$8:$A$300)+COUNT('Large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8" s="289"/>
      <c r="C538" s="3" t="s">
        <v>1876</v>
      </c>
      <c r="D538" s="16">
        <v>28862253</v>
      </c>
      <c r="E538" s="5" t="s">
        <v>7267</v>
      </c>
      <c r="F538" s="381">
        <f>IFERROR(INDEX([1]Master!$1:$1048576,MATCH(C538,[1]Master!$B:$B,0),MATCH($H$5,[1]Master!$1:$1,0)),"")</f>
        <v>1</v>
      </c>
      <c r="G538" s="381" t="str">
        <f>IFERROR(INDEX([1]Master!$1:$1048576,MATCH(C538,[1]Master!$B:$B,0),MATCH($H$4,[1]Master!$1:$1,0)),"")</f>
        <v>-</v>
      </c>
      <c r="H538" s="6" t="s">
        <v>6153</v>
      </c>
      <c r="I538" s="367">
        <f>IFERROR(INDEX([1]Master!$1:$1048576,MATCH(C538,[1]Master!$B:$B,0),MATCH($G$6,[1]Master!$1:$1,0)),"")</f>
        <v>21810.509626143798</v>
      </c>
      <c r="J538" s="230">
        <f>ROUND(I538*Order_Quote!$L$4,4)</f>
        <v>0</v>
      </c>
      <c r="K538" s="228"/>
      <c r="L538" s="178"/>
      <c r="M538" s="171">
        <f t="shared" si="8"/>
        <v>0</v>
      </c>
    </row>
    <row r="539" spans="1:13" s="52" customFormat="1" x14ac:dyDescent="0.3">
      <c r="A539" s="29" t="str">
        <f>IF(K539&gt;0,COUNT($A$7:A538)+COUNT(DWV!$A$8:$A$300)+COUNT('Large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39" s="289"/>
      <c r="C539" s="3" t="s">
        <v>1877</v>
      </c>
      <c r="D539" s="16">
        <v>28862261</v>
      </c>
      <c r="E539" s="5" t="s">
        <v>7268</v>
      </c>
      <c r="F539" s="381">
        <f>IFERROR(INDEX([1]Master!$1:$1048576,MATCH(C539,[1]Master!$B:$B,0),MATCH($H$5,[1]Master!$1:$1,0)),"")</f>
        <v>1</v>
      </c>
      <c r="G539" s="381" t="str">
        <f>IFERROR(INDEX([1]Master!$1:$1048576,MATCH(C539,[1]Master!$B:$B,0),MATCH($H$4,[1]Master!$1:$1,0)),"")</f>
        <v>-</v>
      </c>
      <c r="H539" s="6" t="s">
        <v>6153</v>
      </c>
      <c r="I539" s="367">
        <f>IFERROR(INDEX([1]Master!$1:$1048576,MATCH(C539,[1]Master!$B:$B,0),MATCH($G$6,[1]Master!$1:$1,0)),"")</f>
        <v>22454.781522875819</v>
      </c>
      <c r="J539" s="230">
        <f>ROUND(I539*Order_Quote!$L$4,4)</f>
        <v>0</v>
      </c>
      <c r="K539" s="228"/>
      <c r="L539" s="178"/>
      <c r="M539" s="171">
        <f t="shared" si="8"/>
        <v>0</v>
      </c>
    </row>
    <row r="540" spans="1:13" s="52" customFormat="1" x14ac:dyDescent="0.3">
      <c r="A540" s="29" t="str">
        <f>IF(K540&gt;0,COUNT($A$7:A539)+COUNT(DWV!$A$8:$A$300)+COUNT('Large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0" s="289"/>
      <c r="C540" s="3" t="s">
        <v>1878</v>
      </c>
      <c r="D540" s="16">
        <v>28862270</v>
      </c>
      <c r="E540" s="5" t="s">
        <v>7269</v>
      </c>
      <c r="F540" s="381">
        <f>IFERROR(INDEX([1]Master!$1:$1048576,MATCH(C540,[1]Master!$B:$B,0),MATCH($H$5,[1]Master!$1:$1,0)),"")</f>
        <v>1</v>
      </c>
      <c r="G540" s="381" t="str">
        <f>IFERROR(INDEX([1]Master!$1:$1048576,MATCH(C540,[1]Master!$B:$B,0),MATCH($H$4,[1]Master!$1:$1,0)),"")</f>
        <v>-</v>
      </c>
      <c r="H540" s="6" t="s">
        <v>6153</v>
      </c>
      <c r="I540" s="367">
        <f>IFERROR(INDEX([1]Master!$1:$1048576,MATCH(C540,[1]Master!$B:$B,0),MATCH($G$6,[1]Master!$1:$1,0)),"")</f>
        <v>27787.561096732035</v>
      </c>
      <c r="J540" s="230">
        <f>ROUND(I540*Order_Quote!$L$4,4)</f>
        <v>0</v>
      </c>
      <c r="K540" s="228"/>
      <c r="L540" s="178"/>
      <c r="M540" s="171">
        <f t="shared" si="8"/>
        <v>0</v>
      </c>
    </row>
    <row r="541" spans="1:13" s="52" customFormat="1" x14ac:dyDescent="0.3">
      <c r="A541" s="29" t="str">
        <f>IF(K541&gt;0,COUNT($A$7:A540)+COUNT(DWV!$A$8:$A$300)+COUNT('Large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1" s="289"/>
      <c r="C541" s="3" t="s">
        <v>1879</v>
      </c>
      <c r="D541" s="16">
        <v>28862288</v>
      </c>
      <c r="E541" s="5" t="s">
        <v>7270</v>
      </c>
      <c r="F541" s="381">
        <f>IFERROR(INDEX([1]Master!$1:$1048576,MATCH(C541,[1]Master!$B:$B,0),MATCH($H$5,[1]Master!$1:$1,0)),"")</f>
        <v>1</v>
      </c>
      <c r="G541" s="381" t="str">
        <f>IFERROR(INDEX([1]Master!$1:$1048576,MATCH(C541,[1]Master!$B:$B,0),MATCH($H$4,[1]Master!$1:$1,0)),"")</f>
        <v>-</v>
      </c>
      <c r="H541" s="6" t="s">
        <v>6153</v>
      </c>
      <c r="I541" s="367">
        <f>IFERROR(INDEX([1]Master!$1:$1048576,MATCH(C541,[1]Master!$B:$B,0),MATCH($G$6,[1]Master!$1:$1,0)),"")</f>
        <v>34734.425180392158</v>
      </c>
      <c r="J541" s="230">
        <f>ROUND(I541*Order_Quote!$L$4,4)</f>
        <v>0</v>
      </c>
      <c r="K541" s="228"/>
      <c r="L541" s="178"/>
      <c r="M541" s="171">
        <f t="shared" si="8"/>
        <v>0</v>
      </c>
    </row>
    <row r="542" spans="1:13" s="52" customFormat="1" x14ac:dyDescent="0.3">
      <c r="A542" s="29" t="str">
        <f>IF(K542&gt;0,COUNT($A$7:A541)+COUNT(DWV!$A$8:$A$300)+COUNT('Large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2" s="289"/>
      <c r="C542" s="3" t="s">
        <v>1880</v>
      </c>
      <c r="D542" s="16">
        <v>28862296</v>
      </c>
      <c r="E542" s="5" t="s">
        <v>7271</v>
      </c>
      <c r="F542" s="381">
        <f>IFERROR(INDEX([1]Master!$1:$1048576,MATCH(C542,[1]Master!$B:$B,0),MATCH($H$5,[1]Master!$1:$1,0)),"")</f>
        <v>1</v>
      </c>
      <c r="G542" s="381" t="str">
        <f>IFERROR(INDEX([1]Master!$1:$1048576,MATCH(C542,[1]Master!$B:$B,0),MATCH($H$4,[1]Master!$1:$1,0)),"")</f>
        <v>-</v>
      </c>
      <c r="H542" s="6" t="s">
        <v>6153</v>
      </c>
      <c r="I542" s="367">
        <f>IFERROR(INDEX([1]Master!$1:$1048576,MATCH(C542,[1]Master!$B:$B,0),MATCH($G$6,[1]Master!$1:$1,0)),"")</f>
        <v>43418.035216993463</v>
      </c>
      <c r="J542" s="230">
        <f>ROUND(I542*Order_Quote!$L$4,4)</f>
        <v>0</v>
      </c>
      <c r="K542" s="228"/>
      <c r="L542" s="178"/>
      <c r="M542" s="171">
        <f t="shared" si="8"/>
        <v>0</v>
      </c>
    </row>
    <row r="543" spans="1:13" s="52" customFormat="1" x14ac:dyDescent="0.3">
      <c r="A543" s="29" t="str">
        <f>IF(K543&gt;0,COUNT($A$7:A542)+COUNT(DWV!$A$8:$A$300)+COUNT('Large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3" s="289"/>
      <c r="C543" s="3" t="s">
        <v>1881</v>
      </c>
      <c r="D543" s="16">
        <v>28862300</v>
      </c>
      <c r="E543" s="5" t="s">
        <v>7272</v>
      </c>
      <c r="F543" s="381">
        <f>IFERROR(INDEX([1]Master!$1:$1048576,MATCH(C543,[1]Master!$B:$B,0),MATCH($H$5,[1]Master!$1:$1,0)),"")</f>
        <v>1</v>
      </c>
      <c r="G543" s="381" t="str">
        <f>IFERROR(INDEX([1]Master!$1:$1048576,MATCH(C543,[1]Master!$B:$B,0),MATCH($H$4,[1]Master!$1:$1,0)),"")</f>
        <v>-</v>
      </c>
      <c r="H543" s="6" t="s">
        <v>6153</v>
      </c>
      <c r="I543" s="367">
        <f>IFERROR(INDEX([1]Master!$1:$1048576,MATCH(C543,[1]Master!$B:$B,0),MATCH($G$6,[1]Master!$1:$1,0)),"")</f>
        <v>17728.320036601308</v>
      </c>
      <c r="J543" s="230">
        <f>ROUND(I543*Order_Quote!$L$4,4)</f>
        <v>0</v>
      </c>
      <c r="K543" s="228"/>
      <c r="L543" s="178"/>
      <c r="M543" s="171">
        <f t="shared" si="8"/>
        <v>0</v>
      </c>
    </row>
    <row r="544" spans="1:13" s="52" customFormat="1" x14ac:dyDescent="0.3">
      <c r="A544" s="29" t="str">
        <f>IF(K544&gt;0,COUNT($A$7:A543)+COUNT(DWV!$A$8:$A$300)+COUNT('Large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4" s="289"/>
      <c r="C544" s="3" t="s">
        <v>1882</v>
      </c>
      <c r="D544" s="16">
        <v>28862318</v>
      </c>
      <c r="E544" s="5" t="s">
        <v>7273</v>
      </c>
      <c r="F544" s="381">
        <f>IFERROR(INDEX([1]Master!$1:$1048576,MATCH(C544,[1]Master!$B:$B,0),MATCH($H$5,[1]Master!$1:$1,0)),"")</f>
        <v>1</v>
      </c>
      <c r="G544" s="381" t="str">
        <f>IFERROR(INDEX([1]Master!$1:$1048576,MATCH(C544,[1]Master!$B:$B,0),MATCH($H$4,[1]Master!$1:$1,0)),"")</f>
        <v>-</v>
      </c>
      <c r="H544" s="6" t="s">
        <v>6153</v>
      </c>
      <c r="I544" s="367">
        <f>IFERROR(INDEX([1]Master!$1:$1048576,MATCH(C544,[1]Master!$B:$B,0),MATCH($G$6,[1]Master!$1:$1,0)),"")</f>
        <v>18190.365758169937</v>
      </c>
      <c r="J544" s="230">
        <f>ROUND(I544*Order_Quote!$L$4,4)</f>
        <v>0</v>
      </c>
      <c r="K544" s="228"/>
      <c r="L544" s="178"/>
      <c r="M544" s="171">
        <f t="shared" si="8"/>
        <v>0</v>
      </c>
    </row>
    <row r="545" spans="1:13" s="52" customFormat="1" x14ac:dyDescent="0.3">
      <c r="A545" s="29" t="str">
        <f>IF(K545&gt;0,COUNT($A$7:A544)+COUNT(DWV!$A$8:$A$300)+COUNT('Large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5" s="289"/>
      <c r="C545" s="3" t="s">
        <v>1883</v>
      </c>
      <c r="D545" s="16">
        <v>28862326</v>
      </c>
      <c r="E545" s="5" t="s">
        <v>7274</v>
      </c>
      <c r="F545" s="381">
        <f>IFERROR(INDEX([1]Master!$1:$1048576,MATCH(C545,[1]Master!$B:$B,0),MATCH($H$5,[1]Master!$1:$1,0)),"")</f>
        <v>1</v>
      </c>
      <c r="G545" s="381" t="str">
        <f>IFERROR(INDEX([1]Master!$1:$1048576,MATCH(C545,[1]Master!$B:$B,0),MATCH($H$4,[1]Master!$1:$1,0)),"")</f>
        <v>-</v>
      </c>
      <c r="H545" s="6" t="s">
        <v>6153</v>
      </c>
      <c r="I545" s="367">
        <f>IFERROR(INDEX([1]Master!$1:$1048576,MATCH(C545,[1]Master!$B:$B,0),MATCH($G$6,[1]Master!$1:$1,0)),"")</f>
        <v>18615.475359477128</v>
      </c>
      <c r="J545" s="230">
        <f>ROUND(I545*Order_Quote!$L$4,4)</f>
        <v>0</v>
      </c>
      <c r="K545" s="228"/>
      <c r="L545" s="178"/>
      <c r="M545" s="171">
        <f t="shared" si="8"/>
        <v>0</v>
      </c>
    </row>
    <row r="546" spans="1:13" s="52" customFormat="1" x14ac:dyDescent="0.3">
      <c r="A546" s="29" t="str">
        <f>IF(K546&gt;0,COUNT($A$7:A545)+COUNT(DWV!$A$8:$A$300)+COUNT('Large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6" s="289"/>
      <c r="C546" s="3" t="s">
        <v>1884</v>
      </c>
      <c r="D546" s="16">
        <v>28862334</v>
      </c>
      <c r="E546" s="5" t="s">
        <v>7275</v>
      </c>
      <c r="F546" s="381">
        <f>IFERROR(INDEX([1]Master!$1:$1048576,MATCH(C546,[1]Master!$B:$B,0),MATCH($H$5,[1]Master!$1:$1,0)),"")</f>
        <v>1</v>
      </c>
      <c r="G546" s="381" t="str">
        <f>IFERROR(INDEX([1]Master!$1:$1048576,MATCH(C546,[1]Master!$B:$B,0),MATCH($H$4,[1]Master!$1:$1,0)),"")</f>
        <v>-</v>
      </c>
      <c r="H546" s="6" t="s">
        <v>6153</v>
      </c>
      <c r="I546" s="367">
        <f>IFERROR(INDEX([1]Master!$1:$1048576,MATCH(C546,[1]Master!$B:$B,0),MATCH($G$6,[1]Master!$1:$1,0)),"")</f>
        <v>21556.940466666671</v>
      </c>
      <c r="J546" s="230">
        <f>ROUND(I546*Order_Quote!$L$4,4)</f>
        <v>0</v>
      </c>
      <c r="K546" s="228"/>
      <c r="L546" s="178"/>
      <c r="M546" s="171">
        <f t="shared" si="8"/>
        <v>0</v>
      </c>
    </row>
    <row r="547" spans="1:13" s="52" customFormat="1" x14ac:dyDescent="0.3">
      <c r="A547" s="29" t="str">
        <f>IF(K547&gt;0,COUNT($A$7:A546)+COUNT(DWV!$A$8:$A$300)+COUNT('Large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7" s="289"/>
      <c r="C547" s="3" t="s">
        <v>1885</v>
      </c>
      <c r="D547" s="16">
        <v>28862342</v>
      </c>
      <c r="E547" s="5" t="s">
        <v>7276</v>
      </c>
      <c r="F547" s="381">
        <f>IFERROR(INDEX([1]Master!$1:$1048576,MATCH(C547,[1]Master!$B:$B,0),MATCH($H$5,[1]Master!$1:$1,0)),"")</f>
        <v>1</v>
      </c>
      <c r="G547" s="381" t="str">
        <f>IFERROR(INDEX([1]Master!$1:$1048576,MATCH(C547,[1]Master!$B:$B,0),MATCH($H$4,[1]Master!$1:$1,0)),"")</f>
        <v>-</v>
      </c>
      <c r="H547" s="6" t="s">
        <v>6153</v>
      </c>
      <c r="I547" s="367">
        <f>IFERROR(INDEX([1]Master!$1:$1048576,MATCH(C547,[1]Master!$B:$B,0),MATCH($G$6,[1]Master!$1:$1,0)),"")</f>
        <v>23544.501832679744</v>
      </c>
      <c r="J547" s="230">
        <f>ROUND(I547*Order_Quote!$L$4,4)</f>
        <v>0</v>
      </c>
      <c r="K547" s="228"/>
      <c r="L547" s="178"/>
      <c r="M547" s="171">
        <f t="shared" si="8"/>
        <v>0</v>
      </c>
    </row>
    <row r="548" spans="1:13" s="52" customFormat="1" x14ac:dyDescent="0.3">
      <c r="A548" s="29" t="str">
        <f>IF(K548&gt;0,COUNT($A$7:A547)+COUNT(DWV!$A$8:$A$300)+COUNT('Large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8" s="289"/>
      <c r="C548" s="3" t="s">
        <v>1886</v>
      </c>
      <c r="D548" s="16">
        <v>28862350</v>
      </c>
      <c r="E548" s="5" t="s">
        <v>7277</v>
      </c>
      <c r="F548" s="381">
        <f>IFERROR(INDEX([1]Master!$1:$1048576,MATCH(C548,[1]Master!$B:$B,0),MATCH($H$5,[1]Master!$1:$1,0)),"")</f>
        <v>1</v>
      </c>
      <c r="G548" s="381" t="str">
        <f>IFERROR(INDEX([1]Master!$1:$1048576,MATCH(C548,[1]Master!$B:$B,0),MATCH($H$4,[1]Master!$1:$1,0)),"")</f>
        <v>-</v>
      </c>
      <c r="H548" s="6" t="s">
        <v>6153</v>
      </c>
      <c r="I548" s="367">
        <f>IFERROR(INDEX([1]Master!$1:$1048576,MATCH(C548,[1]Master!$B:$B,0),MATCH($G$6,[1]Master!$1:$1,0)),"")</f>
        <v>26594.739922875819</v>
      </c>
      <c r="J548" s="230">
        <f>ROUND(I548*Order_Quote!$L$4,4)</f>
        <v>0</v>
      </c>
      <c r="K548" s="228"/>
      <c r="L548" s="178"/>
      <c r="M548" s="171">
        <f t="shared" si="8"/>
        <v>0</v>
      </c>
    </row>
    <row r="549" spans="1:13" s="52" customFormat="1" x14ac:dyDescent="0.3">
      <c r="A549" s="29" t="str">
        <f>IF(K549&gt;0,COUNT($A$7:A548)+COUNT(DWV!$A$8:$A$300)+COUNT('Large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49" s="289"/>
      <c r="C549" s="3" t="s">
        <v>1887</v>
      </c>
      <c r="D549" s="16">
        <v>28862369</v>
      </c>
      <c r="E549" s="5" t="s">
        <v>7278</v>
      </c>
      <c r="F549" s="381">
        <f>IFERROR(INDEX([1]Master!$1:$1048576,MATCH(C549,[1]Master!$B:$B,0),MATCH($H$5,[1]Master!$1:$1,0)),"")</f>
        <v>1</v>
      </c>
      <c r="G549" s="381" t="str">
        <f>IFERROR(INDEX([1]Master!$1:$1048576,MATCH(C549,[1]Master!$B:$B,0),MATCH($H$4,[1]Master!$1:$1,0)),"")</f>
        <v>-</v>
      </c>
      <c r="H549" s="6" t="s">
        <v>6153</v>
      </c>
      <c r="I549" s="367">
        <f>IFERROR(INDEX([1]Master!$1:$1048576,MATCH(C549,[1]Master!$B:$B,0),MATCH($G$6,[1]Master!$1:$1,0)),"")</f>
        <v>27263.137032679741</v>
      </c>
      <c r="J549" s="230">
        <f>ROUND(I549*Order_Quote!$L$4,4)</f>
        <v>0</v>
      </c>
      <c r="K549" s="228"/>
      <c r="L549" s="178"/>
      <c r="M549" s="171">
        <f t="shared" si="8"/>
        <v>0</v>
      </c>
    </row>
    <row r="550" spans="1:13" s="52" customFormat="1" x14ac:dyDescent="0.3">
      <c r="A550" s="29" t="str">
        <f>IF(K550&gt;0,COUNT($A$7:A549)+COUNT(DWV!$A$8:$A$300)+COUNT('Large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0" s="289"/>
      <c r="C550" s="3" t="s">
        <v>1888</v>
      </c>
      <c r="D550" s="16">
        <v>28862377</v>
      </c>
      <c r="E550" s="5" t="s">
        <v>7279</v>
      </c>
      <c r="F550" s="381">
        <f>IFERROR(INDEX([1]Master!$1:$1048576,MATCH(C550,[1]Master!$B:$B,0),MATCH($H$5,[1]Master!$1:$1,0)),"")</f>
        <v>1</v>
      </c>
      <c r="G550" s="381" t="str">
        <f>IFERROR(INDEX([1]Master!$1:$1048576,MATCH(C550,[1]Master!$B:$B,0),MATCH($H$4,[1]Master!$1:$1,0)),"")</f>
        <v>-</v>
      </c>
      <c r="H550" s="6" t="s">
        <v>6153</v>
      </c>
      <c r="I550" s="367">
        <f>IFERROR(INDEX([1]Master!$1:$1048576,MATCH(C550,[1]Master!$B:$B,0),MATCH($G$6,[1]Master!$1:$1,0)),"")</f>
        <v>28068.473162091508</v>
      </c>
      <c r="J550" s="230">
        <f>ROUND(I550*Order_Quote!$L$4,4)</f>
        <v>0</v>
      </c>
      <c r="K550" s="228"/>
      <c r="L550" s="178"/>
      <c r="M550" s="171">
        <f t="shared" si="8"/>
        <v>0</v>
      </c>
    </row>
    <row r="551" spans="1:13" s="52" customFormat="1" x14ac:dyDescent="0.3">
      <c r="A551" s="29" t="str">
        <f>IF(K551&gt;0,COUNT($A$7:A550)+COUNT(DWV!$A$8:$A$300)+COUNT('Large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1" s="289"/>
      <c r="C551" s="3" t="s">
        <v>1889</v>
      </c>
      <c r="D551" s="16">
        <v>28862385</v>
      </c>
      <c r="E551" s="5" t="s">
        <v>7280</v>
      </c>
      <c r="F551" s="381">
        <f>IFERROR(INDEX([1]Master!$1:$1048576,MATCH(C551,[1]Master!$B:$B,0),MATCH($H$5,[1]Master!$1:$1,0)),"")</f>
        <v>1</v>
      </c>
      <c r="G551" s="381" t="str">
        <f>IFERROR(INDEX([1]Master!$1:$1048576,MATCH(C551,[1]Master!$B:$B,0),MATCH($H$4,[1]Master!$1:$1,0)),"")</f>
        <v>-</v>
      </c>
      <c r="H551" s="6" t="s">
        <v>6153</v>
      </c>
      <c r="I551" s="367">
        <f>IFERROR(INDEX([1]Master!$1:$1048576,MATCH(C551,[1]Master!$B:$B,0),MATCH($G$6,[1]Master!$1:$1,0)),"")</f>
        <v>34734.425180392158</v>
      </c>
      <c r="J551" s="230">
        <f>ROUND(I551*Order_Quote!$L$4,4)</f>
        <v>0</v>
      </c>
      <c r="K551" s="228"/>
      <c r="L551" s="178"/>
      <c r="M551" s="171">
        <f t="shared" si="8"/>
        <v>0</v>
      </c>
    </row>
    <row r="552" spans="1:13" s="52" customFormat="1" x14ac:dyDescent="0.3">
      <c r="A552" s="29" t="str">
        <f>IF(K552&gt;0,COUNT($A$7:A551)+COUNT(DWV!$A$8:$A$300)+COUNT('Large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2" s="289"/>
      <c r="C552" s="3" t="s">
        <v>1890</v>
      </c>
      <c r="D552" s="16">
        <v>28862393</v>
      </c>
      <c r="E552" s="5" t="s">
        <v>7281</v>
      </c>
      <c r="F552" s="381">
        <f>IFERROR(INDEX([1]Master!$1:$1048576,MATCH(C552,[1]Master!$B:$B,0),MATCH($H$5,[1]Master!$1:$1,0)),"")</f>
        <v>1</v>
      </c>
      <c r="G552" s="381" t="str">
        <f>IFERROR(INDEX([1]Master!$1:$1048576,MATCH(C552,[1]Master!$B:$B,0),MATCH($H$4,[1]Master!$1:$1,0)),"")</f>
        <v>-</v>
      </c>
      <c r="H552" s="6" t="s">
        <v>6153</v>
      </c>
      <c r="I552" s="367">
        <f>IFERROR(INDEX([1]Master!$1:$1048576,MATCH(C552,[1]Master!$B:$B,0),MATCH($G$6,[1]Master!$1:$1,0)),"")</f>
        <v>43418.035216993463</v>
      </c>
      <c r="J552" s="230">
        <f>ROUND(I552*Order_Quote!$L$4,4)</f>
        <v>0</v>
      </c>
      <c r="K552" s="228"/>
      <c r="L552" s="178"/>
      <c r="M552" s="171">
        <f t="shared" si="8"/>
        <v>0</v>
      </c>
    </row>
    <row r="553" spans="1:13" s="52" customFormat="1" x14ac:dyDescent="0.3">
      <c r="A553" s="29" t="str">
        <f>IF(K553&gt;0,COUNT($A$7:A552)+COUNT(DWV!$A$8:$A$300)+COUNT('Large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3" s="289"/>
      <c r="C553" s="3" t="s">
        <v>1891</v>
      </c>
      <c r="D553" s="16">
        <v>28862407</v>
      </c>
      <c r="E553" s="5" t="s">
        <v>7282</v>
      </c>
      <c r="F553" s="381">
        <f>IFERROR(INDEX([1]Master!$1:$1048576,MATCH(C553,[1]Master!$B:$B,0),MATCH($H$5,[1]Master!$1:$1,0)),"")</f>
        <v>1</v>
      </c>
      <c r="G553" s="381" t="str">
        <f>IFERROR(INDEX([1]Master!$1:$1048576,MATCH(C553,[1]Master!$B:$B,0),MATCH($H$4,[1]Master!$1:$1,0)),"")</f>
        <v>-</v>
      </c>
      <c r="H553" s="6" t="s">
        <v>6153</v>
      </c>
      <c r="I553" s="367">
        <f>IFERROR(INDEX([1]Master!$1:$1048576,MATCH(C553,[1]Master!$B:$B,0),MATCH($G$6,[1]Master!$1:$1,0)),"")</f>
        <v>54272.555245751646</v>
      </c>
      <c r="J553" s="230">
        <f>ROUND(I553*Order_Quote!$L$4,4)</f>
        <v>0</v>
      </c>
      <c r="K553" s="228"/>
      <c r="L553" s="178"/>
      <c r="M553" s="171">
        <f t="shared" si="8"/>
        <v>0</v>
      </c>
    </row>
    <row r="554" spans="1:13" s="52" customFormat="1" x14ac:dyDescent="0.3">
      <c r="A554" s="29" t="str">
        <f>IF(K554&gt;0,COUNT($A$7:A553)+COUNT(DWV!$A$8:$A$300)+COUNT('Large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4" s="291"/>
      <c r="C554" s="3" t="s">
        <v>1892</v>
      </c>
      <c r="D554" s="16">
        <v>28862415</v>
      </c>
      <c r="E554" s="5" t="s">
        <v>7283</v>
      </c>
      <c r="F554" s="381">
        <f>IFERROR(INDEX([1]Master!$1:$1048576,MATCH(C554,[1]Master!$B:$B,0),MATCH($H$5,[1]Master!$1:$1,0)),"")</f>
        <v>1</v>
      </c>
      <c r="G554" s="381" t="str">
        <f>IFERROR(INDEX([1]Master!$1:$1048576,MATCH(C554,[1]Master!$B:$B,0),MATCH($H$4,[1]Master!$1:$1,0)),"")</f>
        <v>-</v>
      </c>
      <c r="H554" s="6" t="s">
        <v>6153</v>
      </c>
      <c r="I554" s="367">
        <f>IFERROR(INDEX([1]Master!$1:$1048576,MATCH(C554,[1]Master!$B:$B,0),MATCH($G$6,[1]Master!$1:$1,0)),"")</f>
        <v>67840.69779869281</v>
      </c>
      <c r="J554" s="230">
        <f>ROUND(I554*Order_Quote!$L$4,4)</f>
        <v>0</v>
      </c>
      <c r="K554" s="228"/>
      <c r="L554" s="178"/>
      <c r="M554" s="171">
        <f t="shared" si="8"/>
        <v>0</v>
      </c>
    </row>
    <row r="555" spans="1:13" s="52" customFormat="1" x14ac:dyDescent="0.3">
      <c r="A555" s="29" t="str">
        <f>IF(K555&gt;0,COUNT($A$7:A554)+COUNT(DWV!$A$8:$A$300)+COUNT('Large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5" s="317" t="s">
        <v>3739</v>
      </c>
      <c r="C555" s="11" t="s">
        <v>1893</v>
      </c>
      <c r="D555" s="17">
        <v>28862601</v>
      </c>
      <c r="E555" s="13" t="s">
        <v>7284</v>
      </c>
      <c r="F555" s="381">
        <f>IFERROR(INDEX([1]Master!$1:$1048576,MATCH(C555,[1]Master!$B:$B,0),MATCH($H$5,[1]Master!$1:$1,0)),"")</f>
        <v>1</v>
      </c>
      <c r="G555" s="381">
        <f>IFERROR(INDEX([1]Master!$1:$1048576,MATCH(C555,[1]Master!$B:$B,0),MATCH($H$4,[1]Master!$1:$1,0)),"")</f>
        <v>12</v>
      </c>
      <c r="H555" s="6" t="s">
        <v>6153</v>
      </c>
      <c r="I555" s="367">
        <f>IFERROR(INDEX([1]Master!$1:$1048576,MATCH(C555,[1]Master!$B:$B,0),MATCH($G$6,[1]Master!$1:$1,0)),"")</f>
        <v>697.60433333333333</v>
      </c>
      <c r="J555" s="230">
        <f>ROUND(I555*Order_Quote!$L$4,4)</f>
        <v>0</v>
      </c>
      <c r="K555" s="232"/>
      <c r="L555" s="178"/>
      <c r="M555" s="171">
        <f t="shared" si="8"/>
        <v>0</v>
      </c>
    </row>
    <row r="556" spans="1:13" s="52" customFormat="1" x14ac:dyDescent="0.3">
      <c r="A556" s="29" t="str">
        <f>IF(K556&gt;0,COUNT($A$7:A555)+COUNT(DWV!$A$8:$A$300)+COUNT('Large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6" s="293"/>
      <c r="C556" s="3" t="s">
        <v>1894</v>
      </c>
      <c r="D556" s="16">
        <v>28862610</v>
      </c>
      <c r="E556" s="5" t="s">
        <v>7285</v>
      </c>
      <c r="F556" s="381">
        <f>IFERROR(INDEX([1]Master!$1:$1048576,MATCH(C556,[1]Master!$B:$B,0),MATCH($H$5,[1]Master!$1:$1,0)),"")</f>
        <v>1</v>
      </c>
      <c r="G556" s="381">
        <f>IFERROR(INDEX([1]Master!$1:$1048576,MATCH(C556,[1]Master!$B:$B,0),MATCH($H$4,[1]Master!$1:$1,0)),"")</f>
        <v>14</v>
      </c>
      <c r="H556" s="6" t="s">
        <v>6153</v>
      </c>
      <c r="I556" s="367">
        <f>IFERROR(INDEX([1]Master!$1:$1048576,MATCH(C556,[1]Master!$B:$B,0),MATCH($G$6,[1]Master!$1:$1,0)),"")</f>
        <v>876.29433333333338</v>
      </c>
      <c r="J556" s="230">
        <f>ROUND(I556*Order_Quote!$L$4,4)</f>
        <v>0</v>
      </c>
      <c r="K556" s="228"/>
      <c r="L556" s="178"/>
      <c r="M556" s="171">
        <f t="shared" si="8"/>
        <v>0</v>
      </c>
    </row>
    <row r="557" spans="1:13" s="52" customFormat="1" x14ac:dyDescent="0.3">
      <c r="A557" s="29" t="str">
        <f>IF(K557&gt;0,COUNT($A$7:A556)+COUNT(DWV!$A$8:$A$300)+COUNT('Large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7" s="293"/>
      <c r="C557" s="3" t="s">
        <v>1895</v>
      </c>
      <c r="D557" s="16">
        <v>28862628</v>
      </c>
      <c r="E557" s="5" t="s">
        <v>7286</v>
      </c>
      <c r="F557" s="381">
        <f>IFERROR(INDEX([1]Master!$1:$1048576,MATCH(C557,[1]Master!$B:$B,0),MATCH($H$5,[1]Master!$1:$1,0)),"")</f>
        <v>1</v>
      </c>
      <c r="G557" s="381">
        <f>IFERROR(INDEX([1]Master!$1:$1048576,MATCH(C557,[1]Master!$B:$B,0),MATCH($H$4,[1]Master!$1:$1,0)),"")</f>
        <v>12</v>
      </c>
      <c r="H557" s="6" t="s">
        <v>6153</v>
      </c>
      <c r="I557" s="367">
        <f>IFERROR(INDEX([1]Master!$1:$1048576,MATCH(C557,[1]Master!$B:$B,0),MATCH($G$6,[1]Master!$1:$1,0)),"")</f>
        <v>984.38811111111124</v>
      </c>
      <c r="J557" s="230">
        <f>ROUND(I557*Order_Quote!$L$4,4)</f>
        <v>0</v>
      </c>
      <c r="K557" s="228"/>
      <c r="L557" s="178"/>
      <c r="M557" s="171">
        <f t="shared" si="8"/>
        <v>0</v>
      </c>
    </row>
    <row r="558" spans="1:13" s="52" customFormat="1" x14ac:dyDescent="0.3">
      <c r="A558" s="29" t="str">
        <f>IF(K558&gt;0,COUNT($A$7:A557)+COUNT(DWV!$A$8:$A$300)+COUNT('Large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8" s="293"/>
      <c r="C558" s="3" t="s">
        <v>1896</v>
      </c>
      <c r="D558" s="16">
        <v>28862636</v>
      </c>
      <c r="E558" s="5" t="s">
        <v>7287</v>
      </c>
      <c r="F558" s="381">
        <f>IFERROR(INDEX([1]Master!$1:$1048576,MATCH(C558,[1]Master!$B:$B,0),MATCH($H$5,[1]Master!$1:$1,0)),"")</f>
        <v>1</v>
      </c>
      <c r="G558" s="381">
        <f>IFERROR(INDEX([1]Master!$1:$1048576,MATCH(C558,[1]Master!$B:$B,0),MATCH($H$4,[1]Master!$1:$1,0)),"")</f>
        <v>9</v>
      </c>
      <c r="H558" s="6" t="s">
        <v>6153</v>
      </c>
      <c r="I558" s="367">
        <f>IFERROR(INDEX([1]Master!$1:$1048576,MATCH(C558,[1]Master!$B:$B,0),MATCH($G$6,[1]Master!$1:$1,0)),"")</f>
        <v>1524.9758888888891</v>
      </c>
      <c r="J558" s="230">
        <f>ROUND(I558*Order_Quote!$L$4,4)</f>
        <v>0</v>
      </c>
      <c r="K558" s="228"/>
      <c r="L558" s="178"/>
      <c r="M558" s="171">
        <f t="shared" si="8"/>
        <v>0</v>
      </c>
    </row>
    <row r="559" spans="1:13" s="52" customFormat="1" x14ac:dyDescent="0.3">
      <c r="A559" s="29" t="str">
        <f>IF(K559&gt;0,COUNT($A$7:A558)+COUNT(DWV!$A$8:$A$300)+COUNT('Large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59" s="293"/>
      <c r="C559" s="3" t="s">
        <v>1897</v>
      </c>
      <c r="D559" s="16">
        <v>28862644</v>
      </c>
      <c r="E559" s="5" t="s">
        <v>7288</v>
      </c>
      <c r="F559" s="381">
        <f>IFERROR(INDEX([1]Master!$1:$1048576,MATCH(C559,[1]Master!$B:$B,0),MATCH($H$5,[1]Master!$1:$1,0)),"")</f>
        <v>1</v>
      </c>
      <c r="G559" s="381">
        <f>IFERROR(INDEX([1]Master!$1:$1048576,MATCH(C559,[1]Master!$B:$B,0),MATCH($H$4,[1]Master!$1:$1,0)),"")</f>
        <v>7</v>
      </c>
      <c r="H559" s="6" t="s">
        <v>6153</v>
      </c>
      <c r="I559" s="367">
        <f>IFERROR(INDEX([1]Master!$1:$1048576,MATCH(C559,[1]Master!$B:$B,0),MATCH($G$6,[1]Master!$1:$1,0)),"")</f>
        <v>2526.9952222222228</v>
      </c>
      <c r="J559" s="230">
        <f>ROUND(I559*Order_Quote!$L$4,4)</f>
        <v>0</v>
      </c>
      <c r="K559" s="228"/>
      <c r="L559" s="178"/>
      <c r="M559" s="171">
        <f t="shared" si="8"/>
        <v>0</v>
      </c>
    </row>
    <row r="560" spans="1:13" s="52" customFormat="1" x14ac:dyDescent="0.3">
      <c r="A560" s="29" t="str">
        <f>IF(K560&gt;0,COUNT($A$7:A559)+COUNT(DWV!$A$8:$A$300)+COUNT('Large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0" s="293"/>
      <c r="C560" s="3" t="s">
        <v>1898</v>
      </c>
      <c r="D560" s="16">
        <v>28862652</v>
      </c>
      <c r="E560" s="5" t="s">
        <v>7289</v>
      </c>
      <c r="F560" s="381">
        <f>IFERROR(INDEX([1]Master!$1:$1048576,MATCH(C560,[1]Master!$B:$B,0),MATCH($H$5,[1]Master!$1:$1,0)),"")</f>
        <v>1</v>
      </c>
      <c r="G560" s="381">
        <f>IFERROR(INDEX([1]Master!$1:$1048576,MATCH(C560,[1]Master!$B:$B,0),MATCH($H$4,[1]Master!$1:$1,0)),"")</f>
        <v>10</v>
      </c>
      <c r="H560" s="6" t="s">
        <v>6153</v>
      </c>
      <c r="I560" s="367">
        <f>IFERROR(INDEX([1]Master!$1:$1048576,MATCH(C560,[1]Master!$B:$B,0),MATCH($G$6,[1]Master!$1:$1,0)),"")</f>
        <v>1105.2148888888889</v>
      </c>
      <c r="J560" s="230">
        <f>ROUND(I560*Order_Quote!$L$4,4)</f>
        <v>0</v>
      </c>
      <c r="K560" s="228"/>
      <c r="L560" s="178"/>
      <c r="M560" s="171">
        <f t="shared" si="8"/>
        <v>0</v>
      </c>
    </row>
    <row r="561" spans="1:13" s="52" customFormat="1" x14ac:dyDescent="0.3">
      <c r="A561" s="29" t="str">
        <f>IF(K561&gt;0,COUNT($A$7:A560)+COUNT(DWV!$A$8:$A$300)+COUNT('Large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1" s="293"/>
      <c r="C561" s="3" t="s">
        <v>1899</v>
      </c>
      <c r="D561" s="16">
        <v>28862660</v>
      </c>
      <c r="E561" s="5" t="s">
        <v>7290</v>
      </c>
      <c r="F561" s="381">
        <f>IFERROR(INDEX([1]Master!$1:$1048576,MATCH(C561,[1]Master!$B:$B,0),MATCH($H$5,[1]Master!$1:$1,0)),"")</f>
        <v>1</v>
      </c>
      <c r="G561" s="381">
        <f>IFERROR(INDEX([1]Master!$1:$1048576,MATCH(C561,[1]Master!$B:$B,0),MATCH($H$4,[1]Master!$1:$1,0)),"")</f>
        <v>8</v>
      </c>
      <c r="H561" s="6" t="s">
        <v>6153</v>
      </c>
      <c r="I561" s="367">
        <f>IFERROR(INDEX([1]Master!$1:$1048576,MATCH(C561,[1]Master!$B:$B,0),MATCH($G$6,[1]Master!$1:$1,0)),"")</f>
        <v>1034.69</v>
      </c>
      <c r="J561" s="230">
        <f>ROUND(I561*Order_Quote!$L$4,4)</f>
        <v>0</v>
      </c>
      <c r="K561" s="228"/>
      <c r="L561" s="178"/>
      <c r="M561" s="171">
        <f t="shared" si="8"/>
        <v>0</v>
      </c>
    </row>
    <row r="562" spans="1:13" s="52" customFormat="1" x14ac:dyDescent="0.3">
      <c r="A562" s="29" t="str">
        <f>IF(K562&gt;0,COUNT($A$7:A561)+COUNT(DWV!$A$8:$A$300)+COUNT('Large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2" s="293"/>
      <c r="C562" s="3" t="s">
        <v>1900</v>
      </c>
      <c r="D562" s="16">
        <v>28862679</v>
      </c>
      <c r="E562" s="5" t="s">
        <v>7291</v>
      </c>
      <c r="F562" s="381">
        <f>IFERROR(INDEX([1]Master!$1:$1048576,MATCH(C562,[1]Master!$B:$B,0),MATCH($H$5,[1]Master!$1:$1,0)),"")</f>
        <v>1</v>
      </c>
      <c r="G562" s="381">
        <f>IFERROR(INDEX([1]Master!$1:$1048576,MATCH(C562,[1]Master!$B:$B,0),MATCH($H$4,[1]Master!$1:$1,0)),"")</f>
        <v>6</v>
      </c>
      <c r="H562" s="6" t="s">
        <v>6153</v>
      </c>
      <c r="I562" s="367">
        <f>IFERROR(INDEX([1]Master!$1:$1048576,MATCH(C562,[1]Master!$B:$B,0),MATCH($G$6,[1]Master!$1:$1,0)),"")</f>
        <v>2017.4968888888891</v>
      </c>
      <c r="J562" s="230">
        <f>ROUND(I562*Order_Quote!$L$4,4)</f>
        <v>0</v>
      </c>
      <c r="K562" s="228"/>
      <c r="L562" s="178"/>
      <c r="M562" s="171">
        <f t="shared" si="8"/>
        <v>0</v>
      </c>
    </row>
    <row r="563" spans="1:13" s="52" customFormat="1" x14ac:dyDescent="0.3">
      <c r="A563" s="29" t="str">
        <f>IF(K563&gt;0,COUNT($A$7:A562)+COUNT(DWV!$A$8:$A$300)+COUNT('Large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3" s="293"/>
      <c r="C563" s="3" t="s">
        <v>1901</v>
      </c>
      <c r="D563" s="16">
        <v>28862687</v>
      </c>
      <c r="E563" s="5" t="s">
        <v>7292</v>
      </c>
      <c r="F563" s="381">
        <f>IFERROR(INDEX([1]Master!$1:$1048576,MATCH(C563,[1]Master!$B:$B,0),MATCH($H$5,[1]Master!$1:$1,0)),"")</f>
        <v>1</v>
      </c>
      <c r="G563" s="381">
        <f>IFERROR(INDEX([1]Master!$1:$1048576,MATCH(C563,[1]Master!$B:$B,0),MATCH($H$4,[1]Master!$1:$1,0)),"")</f>
        <v>5</v>
      </c>
      <c r="H563" s="6" t="s">
        <v>6153</v>
      </c>
      <c r="I563" s="367">
        <f>IFERROR(INDEX([1]Master!$1:$1048576,MATCH(C563,[1]Master!$B:$B,0),MATCH($G$6,[1]Master!$1:$1,0)),"")</f>
        <v>3128.68</v>
      </c>
      <c r="J563" s="230">
        <f>ROUND(I563*Order_Quote!$L$4,4)</f>
        <v>0</v>
      </c>
      <c r="K563" s="228"/>
      <c r="L563" s="178"/>
      <c r="M563" s="171">
        <f t="shared" si="8"/>
        <v>0</v>
      </c>
    </row>
    <row r="564" spans="1:13" s="52" customFormat="1" x14ac:dyDescent="0.3">
      <c r="A564" s="29" t="str">
        <f>IF(K564&gt;0,COUNT($A$7:A563)+COUNT(DWV!$A$8:$A$300)+COUNT('Large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4" s="293"/>
      <c r="C564" s="3" t="s">
        <v>1902</v>
      </c>
      <c r="D564" s="16">
        <v>28862695</v>
      </c>
      <c r="E564" s="5" t="s">
        <v>7293</v>
      </c>
      <c r="F564" s="381">
        <f>IFERROR(INDEX([1]Master!$1:$1048576,MATCH(C564,[1]Master!$B:$B,0),MATCH($H$5,[1]Master!$1:$1,0)),"")</f>
        <v>1</v>
      </c>
      <c r="G564" s="381">
        <f>IFERROR(INDEX([1]Master!$1:$1048576,MATCH(C564,[1]Master!$B:$B,0),MATCH($H$4,[1]Master!$1:$1,0)),"")</f>
        <v>4</v>
      </c>
      <c r="H564" s="6" t="s">
        <v>6153</v>
      </c>
      <c r="I564" s="367">
        <f>IFERROR(INDEX([1]Master!$1:$1048576,MATCH(C564,[1]Master!$B:$B,0),MATCH($G$6,[1]Master!$1:$1,0)),"")</f>
        <v>3544.3512222222225</v>
      </c>
      <c r="J564" s="230">
        <f>ROUND(I564*Order_Quote!$L$4,4)</f>
        <v>0</v>
      </c>
      <c r="K564" s="228"/>
      <c r="L564" s="178"/>
      <c r="M564" s="171">
        <f t="shared" si="8"/>
        <v>0</v>
      </c>
    </row>
    <row r="565" spans="1:13" s="52" customFormat="1" x14ac:dyDescent="0.3">
      <c r="A565" s="29" t="str">
        <f>IF(K565&gt;0,COUNT($A$7:A564)+COUNT(DWV!$A$8:$A$300)+COUNT('Large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5" s="293"/>
      <c r="C565" s="3" t="s">
        <v>1903</v>
      </c>
      <c r="D565" s="16">
        <v>28862709</v>
      </c>
      <c r="E565" s="5" t="s">
        <v>7294</v>
      </c>
      <c r="F565" s="381">
        <f>IFERROR(INDEX([1]Master!$1:$1048576,MATCH(C565,[1]Master!$B:$B,0),MATCH($H$5,[1]Master!$1:$1,0)),"")</f>
        <v>1</v>
      </c>
      <c r="G565" s="381">
        <f>IFERROR(INDEX([1]Master!$1:$1048576,MATCH(C565,[1]Master!$B:$B,0),MATCH($H$4,[1]Master!$1:$1,0)),"")</f>
        <v>7</v>
      </c>
      <c r="H565" s="6" t="s">
        <v>6153</v>
      </c>
      <c r="I565" s="367">
        <f>IFERROR(INDEX([1]Master!$1:$1048576,MATCH(C565,[1]Master!$B:$B,0),MATCH($G$6,[1]Master!$1:$1,0)),"")</f>
        <v>1721.6775555555557</v>
      </c>
      <c r="J565" s="230">
        <f>ROUND(I565*Order_Quote!$L$4,4)</f>
        <v>0</v>
      </c>
      <c r="K565" s="228"/>
      <c r="L565" s="178"/>
      <c r="M565" s="171">
        <f t="shared" si="8"/>
        <v>0</v>
      </c>
    </row>
    <row r="566" spans="1:13" s="52" customFormat="1" x14ac:dyDescent="0.3">
      <c r="A566" s="29" t="str">
        <f>IF(K566&gt;0,COUNT($A$7:A565)+COUNT(DWV!$A$8:$A$300)+COUNT('Large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6" s="293"/>
      <c r="C566" s="3" t="s">
        <v>1904</v>
      </c>
      <c r="D566" s="16">
        <v>28862717</v>
      </c>
      <c r="E566" s="5" t="s">
        <v>7295</v>
      </c>
      <c r="F566" s="381">
        <f>IFERROR(INDEX([1]Master!$1:$1048576,MATCH(C566,[1]Master!$B:$B,0),MATCH($H$5,[1]Master!$1:$1,0)),"")</f>
        <v>1</v>
      </c>
      <c r="G566" s="381">
        <f>IFERROR(INDEX([1]Master!$1:$1048576,MATCH(C566,[1]Master!$B:$B,0),MATCH($H$4,[1]Master!$1:$1,0)),"")</f>
        <v>5</v>
      </c>
      <c r="H566" s="6" t="s">
        <v>6153</v>
      </c>
      <c r="I566" s="367">
        <f>IFERROR(INDEX([1]Master!$1:$1048576,MATCH(C566,[1]Master!$B:$B,0),MATCH($G$6,[1]Master!$1:$1,0)),"")</f>
        <v>1890.6543333333332</v>
      </c>
      <c r="J566" s="230">
        <f>ROUND(I566*Order_Quote!$L$4,4)</f>
        <v>0</v>
      </c>
      <c r="K566" s="228"/>
      <c r="L566" s="178"/>
      <c r="M566" s="171">
        <f t="shared" si="8"/>
        <v>0</v>
      </c>
    </row>
    <row r="567" spans="1:13" s="52" customFormat="1" x14ac:dyDescent="0.3">
      <c r="A567" s="29" t="str">
        <f>IF(K567&gt;0,COUNT($A$7:A566)+COUNT(DWV!$A$8:$A$300)+COUNT('Large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7" s="293"/>
      <c r="C567" s="3" t="s">
        <v>1905</v>
      </c>
      <c r="D567" s="16">
        <v>28862725</v>
      </c>
      <c r="E567" s="5" t="s">
        <v>7296</v>
      </c>
      <c r="F567" s="381">
        <f>IFERROR(INDEX([1]Master!$1:$1048576,MATCH(C567,[1]Master!$B:$B,0),MATCH($H$5,[1]Master!$1:$1,0)),"")</f>
        <v>1</v>
      </c>
      <c r="G567" s="381">
        <f>IFERROR(INDEX([1]Master!$1:$1048576,MATCH(C567,[1]Master!$B:$B,0),MATCH($H$4,[1]Master!$1:$1,0)),"")</f>
        <v>4</v>
      </c>
      <c r="H567" s="6" t="s">
        <v>6153</v>
      </c>
      <c r="I567" s="367">
        <f>IFERROR(INDEX([1]Master!$1:$1048576,MATCH(C567,[1]Master!$B:$B,0),MATCH($G$6,[1]Master!$1:$1,0)),"")</f>
        <v>2108.3636666666666</v>
      </c>
      <c r="J567" s="230">
        <f>ROUND(I567*Order_Quote!$L$4,4)</f>
        <v>0</v>
      </c>
      <c r="K567" s="228"/>
      <c r="L567" s="178"/>
      <c r="M567" s="171">
        <f t="shared" si="8"/>
        <v>0</v>
      </c>
    </row>
    <row r="568" spans="1:13" s="52" customFormat="1" x14ac:dyDescent="0.3">
      <c r="A568" s="29" t="str">
        <f>IF(K568&gt;0,COUNT($A$7:A567)+COUNT(DWV!$A$8:$A$300)+COUNT('Large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8" s="293"/>
      <c r="C568" s="3" t="s">
        <v>1906</v>
      </c>
      <c r="D568" s="16">
        <v>28862733</v>
      </c>
      <c r="E568" s="5" t="s">
        <v>7297</v>
      </c>
      <c r="F568" s="381">
        <f>IFERROR(INDEX([1]Master!$1:$1048576,MATCH(C568,[1]Master!$B:$B,0),MATCH($H$5,[1]Master!$1:$1,0)),"")</f>
        <v>1</v>
      </c>
      <c r="G568" s="381">
        <f>IFERROR(INDEX([1]Master!$1:$1048576,MATCH(C568,[1]Master!$B:$B,0),MATCH($H$4,[1]Master!$1:$1,0)),"")</f>
        <v>4</v>
      </c>
      <c r="H568" s="6" t="s">
        <v>6153</v>
      </c>
      <c r="I568" s="367">
        <f>IFERROR(INDEX([1]Master!$1:$1048576,MATCH(C568,[1]Master!$B:$B,0),MATCH($G$6,[1]Master!$1:$1,0)),"")</f>
        <v>2737.9871934640523</v>
      </c>
      <c r="J568" s="230">
        <f>ROUND(I568*Order_Quote!$L$4,4)</f>
        <v>0</v>
      </c>
      <c r="K568" s="228"/>
      <c r="L568" s="178"/>
      <c r="M568" s="171">
        <f t="shared" si="8"/>
        <v>0</v>
      </c>
    </row>
    <row r="569" spans="1:13" s="52" customFormat="1" x14ac:dyDescent="0.3">
      <c r="A569" s="29" t="str">
        <f>IF(K569&gt;0,COUNT($A$7:A568)+COUNT(DWV!$A$8:$A$300)+COUNT('Large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69" s="293"/>
      <c r="C569" s="3" t="s">
        <v>1907</v>
      </c>
      <c r="D569" s="16">
        <v>28862741</v>
      </c>
      <c r="E569" s="5" t="s">
        <v>7298</v>
      </c>
      <c r="F569" s="381">
        <f>IFERROR(INDEX([1]Master!$1:$1048576,MATCH(C569,[1]Master!$B:$B,0),MATCH($H$5,[1]Master!$1:$1,0)),"")</f>
        <v>1</v>
      </c>
      <c r="G569" s="381">
        <f>IFERROR(INDEX([1]Master!$1:$1048576,MATCH(C569,[1]Master!$B:$B,0),MATCH($H$4,[1]Master!$1:$1,0)),"")</f>
        <v>3</v>
      </c>
      <c r="H569" s="6" t="s">
        <v>6153</v>
      </c>
      <c r="I569" s="367">
        <f>IFERROR(INDEX([1]Master!$1:$1048576,MATCH(C569,[1]Master!$B:$B,0),MATCH($G$6,[1]Master!$1:$1,0)),"")</f>
        <v>3216.7649176470595</v>
      </c>
      <c r="J569" s="230">
        <f>ROUND(I569*Order_Quote!$L$4,4)</f>
        <v>0</v>
      </c>
      <c r="K569" s="228"/>
      <c r="L569" s="178"/>
      <c r="M569" s="171">
        <f t="shared" si="8"/>
        <v>0</v>
      </c>
    </row>
    <row r="570" spans="1:13" s="52" customFormat="1" x14ac:dyDescent="0.3">
      <c r="A570" s="29" t="str">
        <f>IF(K570&gt;0,COUNT($A$7:A569)+COUNT(DWV!$A$8:$A$300)+COUNT('Large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0" s="293"/>
      <c r="C570" s="3" t="s">
        <v>1908</v>
      </c>
      <c r="D570" s="16">
        <v>28862750</v>
      </c>
      <c r="E570" s="5" t="s">
        <v>7299</v>
      </c>
      <c r="F570" s="381">
        <f>IFERROR(INDEX([1]Master!$1:$1048576,MATCH(C570,[1]Master!$B:$B,0),MATCH($H$5,[1]Master!$1:$1,0)),"")</f>
        <v>1</v>
      </c>
      <c r="G570" s="381">
        <f>IFERROR(INDEX([1]Master!$1:$1048576,MATCH(C570,[1]Master!$B:$B,0),MATCH($H$4,[1]Master!$1:$1,0)),"")</f>
        <v>2</v>
      </c>
      <c r="H570" s="6" t="s">
        <v>6153</v>
      </c>
      <c r="I570" s="367">
        <f>IFERROR(INDEX([1]Master!$1:$1048576,MATCH(C570,[1]Master!$B:$B,0),MATCH($G$6,[1]Master!$1:$1,0)),"")</f>
        <v>4195.3775464052287</v>
      </c>
      <c r="J570" s="230">
        <f>ROUND(I570*Order_Quote!$L$4,4)</f>
        <v>0</v>
      </c>
      <c r="K570" s="228"/>
      <c r="L570" s="178"/>
      <c r="M570" s="171">
        <f t="shared" si="8"/>
        <v>0</v>
      </c>
    </row>
    <row r="571" spans="1:13" s="52" customFormat="1" x14ac:dyDescent="0.3">
      <c r="A571" s="29" t="str">
        <f>IF(K571&gt;0,COUNT($A$7:A570)+COUNT(DWV!$A$8:$A$300)+COUNT('Large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1" s="293"/>
      <c r="C571" s="3" t="s">
        <v>1909</v>
      </c>
      <c r="D571" s="16">
        <v>28862768</v>
      </c>
      <c r="E571" s="5" t="s">
        <v>7300</v>
      </c>
      <c r="F571" s="381">
        <f>IFERROR(INDEX([1]Master!$1:$1048576,MATCH(C571,[1]Master!$B:$B,0),MATCH($H$5,[1]Master!$1:$1,0)),"")</f>
        <v>1</v>
      </c>
      <c r="G571" s="381">
        <f>IFERROR(INDEX([1]Master!$1:$1048576,MATCH(C571,[1]Master!$B:$B,0),MATCH($H$4,[1]Master!$1:$1,0)),"")</f>
        <v>4</v>
      </c>
      <c r="H571" s="6" t="s">
        <v>6153</v>
      </c>
      <c r="I571" s="367">
        <f>IFERROR(INDEX([1]Master!$1:$1048576,MATCH(C571,[1]Master!$B:$B,0),MATCH($G$6,[1]Master!$1:$1,0)),"")</f>
        <v>3799.3618745098042</v>
      </c>
      <c r="J571" s="230">
        <f>ROUND(I571*Order_Quote!$L$4,4)</f>
        <v>0</v>
      </c>
      <c r="K571" s="228"/>
      <c r="L571" s="178"/>
      <c r="M571" s="171">
        <f t="shared" si="8"/>
        <v>0</v>
      </c>
    </row>
    <row r="572" spans="1:13" s="52" customFormat="1" x14ac:dyDescent="0.3">
      <c r="A572" s="29" t="str">
        <f>IF(K572&gt;0,COUNT($A$7:A571)+COUNT(DWV!$A$8:$A$300)+COUNT('Large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2" s="293"/>
      <c r="C572" s="3" t="s">
        <v>1910</v>
      </c>
      <c r="D572" s="16">
        <v>28862776</v>
      </c>
      <c r="E572" s="5" t="s">
        <v>7301</v>
      </c>
      <c r="F572" s="381">
        <f>IFERROR(INDEX([1]Master!$1:$1048576,MATCH(C572,[1]Master!$B:$B,0),MATCH($H$5,[1]Master!$1:$1,0)),"")</f>
        <v>1</v>
      </c>
      <c r="G572" s="381">
        <f>IFERROR(INDEX([1]Master!$1:$1048576,MATCH(C572,[1]Master!$B:$B,0),MATCH($H$4,[1]Master!$1:$1,0)),"")</f>
        <v>3</v>
      </c>
      <c r="H572" s="6" t="s">
        <v>6153</v>
      </c>
      <c r="I572" s="367">
        <f>IFERROR(INDEX([1]Master!$1:$1048576,MATCH(C572,[1]Master!$B:$B,0),MATCH($G$6,[1]Master!$1:$1,0)),"")</f>
        <v>3869.3279856209147</v>
      </c>
      <c r="J572" s="230">
        <f>ROUND(I572*Order_Quote!$L$4,4)</f>
        <v>0</v>
      </c>
      <c r="K572" s="228"/>
      <c r="L572" s="178"/>
      <c r="M572" s="171">
        <f t="shared" si="8"/>
        <v>0</v>
      </c>
    </row>
    <row r="573" spans="1:13" s="52" customFormat="1" x14ac:dyDescent="0.3">
      <c r="A573" s="29" t="str">
        <f>IF(K573&gt;0,COUNT($A$7:A572)+COUNT(DWV!$A$8:$A$300)+COUNT('Large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3" s="293"/>
      <c r="C573" s="3" t="s">
        <v>1911</v>
      </c>
      <c r="D573" s="16">
        <v>28862784</v>
      </c>
      <c r="E573" s="5" t="s">
        <v>7302</v>
      </c>
      <c r="F573" s="381">
        <f>IFERROR(INDEX([1]Master!$1:$1048576,MATCH(C573,[1]Master!$B:$B,0),MATCH($H$5,[1]Master!$1:$1,0)),"")</f>
        <v>1</v>
      </c>
      <c r="G573" s="381">
        <f>IFERROR(INDEX([1]Master!$1:$1048576,MATCH(C573,[1]Master!$B:$B,0),MATCH($H$4,[1]Master!$1:$1,0)),"")</f>
        <v>3</v>
      </c>
      <c r="H573" s="6" t="s">
        <v>6153</v>
      </c>
      <c r="I573" s="367">
        <f>IFERROR(INDEX([1]Master!$1:$1048576,MATCH(C573,[1]Master!$B:$B,0),MATCH($G$6,[1]Master!$1:$1,0)),"")</f>
        <v>4101.42091633987</v>
      </c>
      <c r="J573" s="230">
        <f>ROUND(I573*Order_Quote!$L$4,4)</f>
        <v>0</v>
      </c>
      <c r="K573" s="228"/>
      <c r="L573" s="178"/>
      <c r="M573" s="171">
        <f t="shared" si="8"/>
        <v>0</v>
      </c>
    </row>
    <row r="574" spans="1:13" s="52" customFormat="1" x14ac:dyDescent="0.3">
      <c r="A574" s="29" t="str">
        <f>IF(K574&gt;0,COUNT($A$7:A573)+COUNT(DWV!$A$8:$A$300)+COUNT('Large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4" s="293"/>
      <c r="C574" s="3" t="s">
        <v>1912</v>
      </c>
      <c r="D574" s="16">
        <v>28862792</v>
      </c>
      <c r="E574" s="5" t="s">
        <v>7303</v>
      </c>
      <c r="F574" s="381">
        <f>IFERROR(INDEX([1]Master!$1:$1048576,MATCH(C574,[1]Master!$B:$B,0),MATCH($H$5,[1]Master!$1:$1,0)),"")</f>
        <v>1</v>
      </c>
      <c r="G574" s="381">
        <f>IFERROR(INDEX([1]Master!$1:$1048576,MATCH(C574,[1]Master!$B:$B,0),MATCH($H$4,[1]Master!$1:$1,0)),"")</f>
        <v>2</v>
      </c>
      <c r="H574" s="6" t="s">
        <v>6153</v>
      </c>
      <c r="I574" s="367">
        <f>IFERROR(INDEX([1]Master!$1:$1048576,MATCH(C574,[1]Master!$B:$B,0),MATCH($G$6,[1]Master!$1:$1,0)),"")</f>
        <v>5475.8396928104585</v>
      </c>
      <c r="J574" s="230">
        <f>ROUND(I574*Order_Quote!$L$4,4)</f>
        <v>0</v>
      </c>
      <c r="K574" s="228"/>
      <c r="L574" s="178"/>
      <c r="M574" s="171">
        <f t="shared" si="8"/>
        <v>0</v>
      </c>
    </row>
    <row r="575" spans="1:13" s="52" customFormat="1" x14ac:dyDescent="0.3">
      <c r="A575" s="29" t="str">
        <f>IF(K575&gt;0,COUNT($A$7:A574)+COUNT(DWV!$A$8:$A$300)+COUNT('Large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5" s="293"/>
      <c r="C575" s="3" t="s">
        <v>1913</v>
      </c>
      <c r="D575" s="16">
        <v>28862806</v>
      </c>
      <c r="E575" s="5" t="s">
        <v>7304</v>
      </c>
      <c r="F575" s="381">
        <f>IFERROR(INDEX([1]Master!$1:$1048576,MATCH(C575,[1]Master!$B:$B,0),MATCH($H$5,[1]Master!$1:$1,0)),"")</f>
        <v>1</v>
      </c>
      <c r="G575" s="381">
        <f>IFERROR(INDEX([1]Master!$1:$1048576,MATCH(C575,[1]Master!$B:$B,0),MATCH($H$4,[1]Master!$1:$1,0)),"")</f>
        <v>2</v>
      </c>
      <c r="H575" s="6" t="s">
        <v>6153</v>
      </c>
      <c r="I575" s="367">
        <f>IFERROR(INDEX([1]Master!$1:$1048576,MATCH(C575,[1]Master!$B:$B,0),MATCH($G$6,[1]Master!$1:$1,0)),"")</f>
        <v>5621.6086601307188</v>
      </c>
      <c r="J575" s="230">
        <f>ROUND(I575*Order_Quote!$L$4,4)</f>
        <v>0</v>
      </c>
      <c r="K575" s="228"/>
      <c r="L575" s="178"/>
      <c r="M575" s="171">
        <f t="shared" si="8"/>
        <v>0</v>
      </c>
    </row>
    <row r="576" spans="1:13" s="52" customFormat="1" x14ac:dyDescent="0.3">
      <c r="A576" s="29" t="str">
        <f>IF(K576&gt;0,COUNT($A$7:A575)+COUNT(DWV!$A$8:$A$300)+COUNT('Large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6" s="293"/>
      <c r="C576" s="3" t="s">
        <v>1914</v>
      </c>
      <c r="D576" s="16">
        <v>28862814</v>
      </c>
      <c r="E576" s="5" t="s">
        <v>7305</v>
      </c>
      <c r="F576" s="381">
        <f>IFERROR(INDEX([1]Master!$1:$1048576,MATCH(C576,[1]Master!$B:$B,0),MATCH($H$5,[1]Master!$1:$1,0)),"")</f>
        <v>1</v>
      </c>
      <c r="G576" s="381">
        <f>IFERROR(INDEX([1]Master!$1:$1048576,MATCH(C576,[1]Master!$B:$B,0),MATCH($H$4,[1]Master!$1:$1,0)),"")</f>
        <v>2</v>
      </c>
      <c r="H576" s="6" t="s">
        <v>6153</v>
      </c>
      <c r="I576" s="367">
        <f>IFERROR(INDEX([1]Master!$1:$1048576,MATCH(C576,[1]Master!$B:$B,0),MATCH($G$6,[1]Master!$1:$1,0)),"")</f>
        <v>5996.3127294117658</v>
      </c>
      <c r="J576" s="230">
        <f>ROUND(I576*Order_Quote!$L$4,4)</f>
        <v>0</v>
      </c>
      <c r="K576" s="228"/>
      <c r="L576" s="178"/>
      <c r="M576" s="171">
        <f t="shared" si="8"/>
        <v>0</v>
      </c>
    </row>
    <row r="577" spans="1:13" s="52" customFormat="1" x14ac:dyDescent="0.3">
      <c r="A577" s="29" t="str">
        <f>IF(K577&gt;0,COUNT($A$7:A576)+COUNT(DWV!$A$8:$A$300)+COUNT('Large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7" s="293"/>
      <c r="C577" s="3" t="s">
        <v>1915</v>
      </c>
      <c r="D577" s="16">
        <v>28862822</v>
      </c>
      <c r="E577" s="5" t="s">
        <v>7306</v>
      </c>
      <c r="F577" s="381">
        <f>IFERROR(INDEX([1]Master!$1:$1048576,MATCH(C577,[1]Master!$B:$B,0),MATCH($H$5,[1]Master!$1:$1,0)),"")</f>
        <v>1</v>
      </c>
      <c r="G577" s="381">
        <f>IFERROR(INDEX([1]Master!$1:$1048576,MATCH(C577,[1]Master!$B:$B,0),MATCH($H$4,[1]Master!$1:$1,0)),"")</f>
        <v>1</v>
      </c>
      <c r="H577" s="6" t="s">
        <v>6153</v>
      </c>
      <c r="I577" s="367">
        <f>IFERROR(INDEX([1]Master!$1:$1048576,MATCH(C577,[1]Master!$B:$B,0),MATCH($G$6,[1]Master!$1:$1,0)),"")</f>
        <v>6329.5010784313745</v>
      </c>
      <c r="J577" s="230">
        <f>ROUND(I577*Order_Quote!$L$4,4)</f>
        <v>0</v>
      </c>
      <c r="K577" s="228"/>
      <c r="L577" s="178"/>
      <c r="M577" s="171">
        <f t="shared" si="8"/>
        <v>0</v>
      </c>
    </row>
    <row r="578" spans="1:13" s="52" customFormat="1" x14ac:dyDescent="0.3">
      <c r="A578" s="29" t="str">
        <f>IF(K578&gt;0,COUNT($A$7:A577)+COUNT(DWV!$A$8:$A$300)+COUNT('Large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8" s="293"/>
      <c r="C578" s="3" t="s">
        <v>1916</v>
      </c>
      <c r="D578" s="16">
        <v>28862830</v>
      </c>
      <c r="E578" s="5" t="s">
        <v>7307</v>
      </c>
      <c r="F578" s="381">
        <f>IFERROR(INDEX([1]Master!$1:$1048576,MATCH(C578,[1]Master!$B:$B,0),MATCH($H$5,[1]Master!$1:$1,0)),"")</f>
        <v>1</v>
      </c>
      <c r="G578" s="381">
        <f>IFERROR(INDEX([1]Master!$1:$1048576,MATCH(C578,[1]Master!$B:$B,0),MATCH($H$4,[1]Master!$1:$1,0)),"")</f>
        <v>2</v>
      </c>
      <c r="H578" s="6" t="s">
        <v>6153</v>
      </c>
      <c r="I578" s="367">
        <f>IFERROR(INDEX([1]Master!$1:$1048576,MATCH(C578,[1]Master!$B:$B,0),MATCH($G$6,[1]Master!$1:$1,0)),"")</f>
        <v>5811.2579777777783</v>
      </c>
      <c r="J578" s="230">
        <f>ROUND(I578*Order_Quote!$L$4,4)</f>
        <v>0</v>
      </c>
      <c r="K578" s="228"/>
      <c r="L578" s="178"/>
      <c r="M578" s="171">
        <f t="shared" si="8"/>
        <v>0</v>
      </c>
    </row>
    <row r="579" spans="1:13" s="52" customFormat="1" x14ac:dyDescent="0.3">
      <c r="A579" s="29" t="str">
        <f>IF(K579&gt;0,COUNT($A$7:A578)+COUNT(DWV!$A$8:$A$300)+COUNT('Large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79" s="293"/>
      <c r="C579" s="3" t="s">
        <v>1917</v>
      </c>
      <c r="D579" s="16">
        <v>28862849</v>
      </c>
      <c r="E579" s="5" t="s">
        <v>7308</v>
      </c>
      <c r="F579" s="381">
        <f>IFERROR(INDEX([1]Master!$1:$1048576,MATCH(C579,[1]Master!$B:$B,0),MATCH($H$5,[1]Master!$1:$1,0)),"")</f>
        <v>1</v>
      </c>
      <c r="G579" s="381">
        <f>IFERROR(INDEX([1]Master!$1:$1048576,MATCH(C579,[1]Master!$B:$B,0),MATCH($H$4,[1]Master!$1:$1,0)),"")</f>
        <v>2</v>
      </c>
      <c r="H579" s="6" t="s">
        <v>6153</v>
      </c>
      <c r="I579" s="367">
        <f>IFERROR(INDEX([1]Master!$1:$1048576,MATCH(C579,[1]Master!$B:$B,0),MATCH($G$6,[1]Master!$1:$1,0)),"")</f>
        <v>6284.9472575163409</v>
      </c>
      <c r="J579" s="230">
        <f>ROUND(I579*Order_Quote!$L$4,4)</f>
        <v>0</v>
      </c>
      <c r="K579" s="228"/>
      <c r="L579" s="178"/>
      <c r="M579" s="171">
        <f t="shared" si="8"/>
        <v>0</v>
      </c>
    </row>
    <row r="580" spans="1:13" s="52" customFormat="1" x14ac:dyDescent="0.3">
      <c r="A580" s="29" t="str">
        <f>IF(K580&gt;0,COUNT($A$7:A579)+COUNT(DWV!$A$8:$A$300)+COUNT('Large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0" s="293"/>
      <c r="C580" s="3" t="s">
        <v>1918</v>
      </c>
      <c r="D580" s="16">
        <v>28862857</v>
      </c>
      <c r="E580" s="5" t="s">
        <v>7309</v>
      </c>
      <c r="F580" s="381">
        <f>IFERROR(INDEX([1]Master!$1:$1048576,MATCH(C580,[1]Master!$B:$B,0),MATCH($H$5,[1]Master!$1:$1,0)),"")</f>
        <v>1</v>
      </c>
      <c r="G580" s="381">
        <f>IFERROR(INDEX([1]Master!$1:$1048576,MATCH(C580,[1]Master!$B:$B,0),MATCH($H$4,[1]Master!$1:$1,0)),"")</f>
        <v>2</v>
      </c>
      <c r="H580" s="6" t="s">
        <v>6153</v>
      </c>
      <c r="I580" s="367">
        <f>IFERROR(INDEX([1]Master!$1:$1048576,MATCH(C580,[1]Master!$B:$B,0),MATCH($G$6,[1]Master!$1:$1,0)),"")</f>
        <v>8052.0293189542499</v>
      </c>
      <c r="J580" s="230">
        <f>ROUND(I580*Order_Quote!$L$4,4)</f>
        <v>0</v>
      </c>
      <c r="K580" s="228"/>
      <c r="L580" s="178"/>
      <c r="M580" s="171">
        <f t="shared" si="8"/>
        <v>0</v>
      </c>
    </row>
    <row r="581" spans="1:13" s="52" customFormat="1" x14ac:dyDescent="0.3">
      <c r="A581" s="29" t="str">
        <f>IF(K581&gt;0,COUNT($A$7:A580)+COUNT(DWV!$A$8:$A$300)+COUNT('Large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1" s="293"/>
      <c r="C581" s="3" t="s">
        <v>1919</v>
      </c>
      <c r="D581" s="16">
        <v>28862865</v>
      </c>
      <c r="E581" s="5" t="s">
        <v>7310</v>
      </c>
      <c r="F581" s="381">
        <f>IFERROR(INDEX([1]Master!$1:$1048576,MATCH(C581,[1]Master!$B:$B,0),MATCH($H$5,[1]Master!$1:$1,0)),"")</f>
        <v>1</v>
      </c>
      <c r="G581" s="381">
        <f>IFERROR(INDEX([1]Master!$1:$1048576,MATCH(C581,[1]Master!$B:$B,0),MATCH($H$4,[1]Master!$1:$1,0)),"")</f>
        <v>2</v>
      </c>
      <c r="H581" s="6" t="s">
        <v>6153</v>
      </c>
      <c r="I581" s="367">
        <f>IFERROR(INDEX([1]Master!$1:$1048576,MATCH(C581,[1]Master!$B:$B,0),MATCH($G$6,[1]Master!$1:$1,0)),"")</f>
        <v>8133.9383084967321</v>
      </c>
      <c r="J581" s="230">
        <f>ROUND(I581*Order_Quote!$L$4,4)</f>
        <v>0</v>
      </c>
      <c r="K581" s="228"/>
      <c r="L581" s="178"/>
      <c r="M581" s="171">
        <f t="shared" si="8"/>
        <v>0</v>
      </c>
    </row>
    <row r="582" spans="1:13" s="52" customFormat="1" x14ac:dyDescent="0.3">
      <c r="A582" s="29" t="str">
        <f>IF(K582&gt;0,COUNT($A$7:A581)+COUNT(DWV!$A$8:$A$300)+COUNT('Large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2" s="293"/>
      <c r="C582" s="3" t="s">
        <v>1920</v>
      </c>
      <c r="D582" s="16">
        <v>28862873</v>
      </c>
      <c r="E582" s="5" t="s">
        <v>7311</v>
      </c>
      <c r="F582" s="381">
        <f>IFERROR(INDEX([1]Master!$1:$1048576,MATCH(C582,[1]Master!$B:$B,0),MATCH($H$5,[1]Master!$1:$1,0)),"")</f>
        <v>1</v>
      </c>
      <c r="G582" s="381">
        <f>IFERROR(INDEX([1]Master!$1:$1048576,MATCH(C582,[1]Master!$B:$B,0),MATCH($H$4,[1]Master!$1:$1,0)),"")</f>
        <v>1</v>
      </c>
      <c r="H582" s="6" t="s">
        <v>6153</v>
      </c>
      <c r="I582" s="367">
        <f>IFERROR(INDEX([1]Master!$1:$1048576,MATCH(C582,[1]Master!$B:$B,0),MATCH($G$6,[1]Master!$1:$1,0)),"")</f>
        <v>8698.6957777777789</v>
      </c>
      <c r="J582" s="230">
        <f>ROUND(I582*Order_Quote!$L$4,4)</f>
        <v>0</v>
      </c>
      <c r="K582" s="228"/>
      <c r="L582" s="178"/>
      <c r="M582" s="171">
        <f t="shared" si="8"/>
        <v>0</v>
      </c>
    </row>
    <row r="583" spans="1:13" s="52" customFormat="1" x14ac:dyDescent="0.3">
      <c r="A583" s="29" t="str">
        <f>IF(K583&gt;0,COUNT($A$7:A582)+COUNT(DWV!$A$8:$A$300)+COUNT('Large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3" s="293"/>
      <c r="C583" s="3" t="s">
        <v>1921</v>
      </c>
      <c r="D583" s="16">
        <v>28862881</v>
      </c>
      <c r="E583" s="5" t="s">
        <v>7312</v>
      </c>
      <c r="F583" s="381">
        <f>IFERROR(INDEX([1]Master!$1:$1048576,MATCH(C583,[1]Master!$B:$B,0),MATCH($H$5,[1]Master!$1:$1,0)),"")</f>
        <v>1</v>
      </c>
      <c r="G583" s="381">
        <f>IFERROR(INDEX([1]Master!$1:$1048576,MATCH(C583,[1]Master!$B:$B,0),MATCH($H$4,[1]Master!$1:$1,0)),"")</f>
        <v>1</v>
      </c>
      <c r="H583" s="6" t="s">
        <v>6153</v>
      </c>
      <c r="I583" s="367">
        <f>IFERROR(INDEX([1]Master!$1:$1048576,MATCH(C583,[1]Master!$B:$B,0),MATCH($G$6,[1]Master!$1:$1,0)),"")</f>
        <v>9709.7397568627457</v>
      </c>
      <c r="J583" s="230">
        <f>ROUND(I583*Order_Quote!$L$4,4)</f>
        <v>0</v>
      </c>
      <c r="K583" s="228"/>
      <c r="L583" s="178"/>
      <c r="M583" s="171">
        <f t="shared" ref="M583:M646" si="9">K583/F583</f>
        <v>0</v>
      </c>
    </row>
    <row r="584" spans="1:13" s="52" customFormat="1" x14ac:dyDescent="0.3">
      <c r="A584" s="29" t="str">
        <f>IF(K584&gt;0,COUNT($A$7:A583)+COUNT(DWV!$A$8:$A$300)+COUNT('Large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4" s="293"/>
      <c r="C584" s="3" t="s">
        <v>1922</v>
      </c>
      <c r="D584" s="16">
        <v>28862890</v>
      </c>
      <c r="E584" s="5" t="s">
        <v>7313</v>
      </c>
      <c r="F584" s="381">
        <f>IFERROR(INDEX([1]Master!$1:$1048576,MATCH(C584,[1]Master!$B:$B,0),MATCH($H$5,[1]Master!$1:$1,0)),"")</f>
        <v>1</v>
      </c>
      <c r="G584" s="381">
        <f>IFERROR(INDEX([1]Master!$1:$1048576,MATCH(C584,[1]Master!$B:$B,0),MATCH($H$4,[1]Master!$1:$1,0)),"")</f>
        <v>1</v>
      </c>
      <c r="H584" s="6" t="s">
        <v>6153</v>
      </c>
      <c r="I584" s="367">
        <f>IFERROR(INDEX([1]Master!$1:$1048576,MATCH(C584,[1]Master!$B:$B,0),MATCH($G$6,[1]Master!$1:$1,0)),"")</f>
        <v>11021.391074509806</v>
      </c>
      <c r="J584" s="230">
        <f>ROUND(I584*Order_Quote!$L$4,4)</f>
        <v>0</v>
      </c>
      <c r="K584" s="228"/>
      <c r="L584" s="178"/>
      <c r="M584" s="171">
        <f t="shared" si="9"/>
        <v>0</v>
      </c>
    </row>
    <row r="585" spans="1:13" s="52" customFormat="1" x14ac:dyDescent="0.3">
      <c r="A585" s="29" t="str">
        <f>IF(K585&gt;0,COUNT($A$7:A584)+COUNT(DWV!$A$8:$A$300)+COUNT('Large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5" s="293"/>
      <c r="C585" s="3" t="s">
        <v>1923</v>
      </c>
      <c r="D585" s="16">
        <v>28862903</v>
      </c>
      <c r="E585" s="5" t="s">
        <v>7314</v>
      </c>
      <c r="F585" s="381">
        <f>IFERROR(INDEX([1]Master!$1:$1048576,MATCH(C585,[1]Master!$B:$B,0),MATCH($H$5,[1]Master!$1:$1,0)),"")</f>
        <v>1</v>
      </c>
      <c r="G585" s="381">
        <f>IFERROR(INDEX([1]Master!$1:$1048576,MATCH(C585,[1]Master!$B:$B,0),MATCH($H$4,[1]Master!$1:$1,0)),"")</f>
        <v>1</v>
      </c>
      <c r="H585" s="6" t="s">
        <v>6153</v>
      </c>
      <c r="I585" s="367">
        <f>IFERROR(INDEX([1]Master!$1:$1048576,MATCH(C585,[1]Master!$B:$B,0),MATCH($G$6,[1]Master!$1:$1,0)),"")</f>
        <v>14619.280481045753</v>
      </c>
      <c r="J585" s="230">
        <f>ROUND(I585*Order_Quote!$L$4,4)</f>
        <v>0</v>
      </c>
      <c r="K585" s="228"/>
      <c r="L585" s="178"/>
      <c r="M585" s="171">
        <f t="shared" si="9"/>
        <v>0</v>
      </c>
    </row>
    <row r="586" spans="1:13" s="52" customFormat="1" x14ac:dyDescent="0.3">
      <c r="A586" s="29" t="str">
        <f>IF(K586&gt;0,COUNT($A$7:A585)+COUNT(DWV!$A$8:$A$300)+COUNT('Large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6" s="293"/>
      <c r="C586" s="3" t="s">
        <v>1924</v>
      </c>
      <c r="D586" s="16">
        <v>28862911</v>
      </c>
      <c r="E586" s="5" t="s">
        <v>7315</v>
      </c>
      <c r="F586" s="381">
        <f>IFERROR(INDEX([1]Master!$1:$1048576,MATCH(C586,[1]Master!$B:$B,0),MATCH($H$5,[1]Master!$1:$1,0)),"")</f>
        <v>1</v>
      </c>
      <c r="G586" s="381">
        <f>IFERROR(INDEX([1]Master!$1:$1048576,MATCH(C586,[1]Master!$B:$B,0),MATCH($H$4,[1]Master!$1:$1,0)),"")</f>
        <v>2</v>
      </c>
      <c r="H586" s="6" t="s">
        <v>6153</v>
      </c>
      <c r="I586" s="367">
        <f>IFERROR(INDEX([1]Master!$1:$1048576,MATCH(C586,[1]Master!$B:$B,0),MATCH($G$6,[1]Master!$1:$1,0)),"")</f>
        <v>9664.2131450980414</v>
      </c>
      <c r="J586" s="230">
        <f>ROUND(I586*Order_Quote!$L$4,4)</f>
        <v>0</v>
      </c>
      <c r="K586" s="228"/>
      <c r="L586" s="178"/>
      <c r="M586" s="171">
        <f t="shared" si="9"/>
        <v>0</v>
      </c>
    </row>
    <row r="587" spans="1:13" s="52" customFormat="1" x14ac:dyDescent="0.3">
      <c r="A587" s="29" t="str">
        <f>IF(K587&gt;0,COUNT($A$7:A586)+COUNT(DWV!$A$8:$A$300)+COUNT('Large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7" s="293"/>
      <c r="C587" s="3" t="s">
        <v>1925</v>
      </c>
      <c r="D587" s="16">
        <v>28862920</v>
      </c>
      <c r="E587" s="5" t="s">
        <v>7316</v>
      </c>
      <c r="F587" s="381">
        <f>IFERROR(INDEX([1]Master!$1:$1048576,MATCH(C587,[1]Master!$B:$B,0),MATCH($H$5,[1]Master!$1:$1,0)),"")</f>
        <v>1</v>
      </c>
      <c r="G587" s="381">
        <f>IFERROR(INDEX([1]Master!$1:$1048576,MATCH(C587,[1]Master!$B:$B,0),MATCH($H$4,[1]Master!$1:$1,0)),"")</f>
        <v>2</v>
      </c>
      <c r="H587" s="6" t="s">
        <v>6153</v>
      </c>
      <c r="I587" s="367">
        <f>IFERROR(INDEX([1]Master!$1:$1048576,MATCH(C587,[1]Master!$B:$B,0),MATCH($G$6,[1]Master!$1:$1,0)),"")</f>
        <v>10247.184252287583</v>
      </c>
      <c r="J587" s="230">
        <f>ROUND(I587*Order_Quote!$L$4,4)</f>
        <v>0</v>
      </c>
      <c r="K587" s="228"/>
      <c r="L587" s="178"/>
      <c r="M587" s="171">
        <f t="shared" si="9"/>
        <v>0</v>
      </c>
    </row>
    <row r="588" spans="1:13" s="52" customFormat="1" x14ac:dyDescent="0.3">
      <c r="A588" s="29" t="str">
        <f>IF(K588&gt;0,COUNT($A$7:A587)+COUNT(DWV!$A$8:$A$300)+COUNT('Large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8" s="293"/>
      <c r="C588" s="3" t="s">
        <v>1926</v>
      </c>
      <c r="D588" s="16">
        <v>28862938</v>
      </c>
      <c r="E588" s="5" t="s">
        <v>7317</v>
      </c>
      <c r="F588" s="381">
        <f>IFERROR(INDEX([1]Master!$1:$1048576,MATCH(C588,[1]Master!$B:$B,0),MATCH($H$5,[1]Master!$1:$1,0)),"")</f>
        <v>1</v>
      </c>
      <c r="G588" s="381">
        <f>IFERROR(INDEX([1]Master!$1:$1048576,MATCH(C588,[1]Master!$B:$B,0),MATCH($H$4,[1]Master!$1:$1,0)),"")</f>
        <v>1</v>
      </c>
      <c r="H588" s="6" t="s">
        <v>6153</v>
      </c>
      <c r="I588" s="367">
        <f>IFERROR(INDEX([1]Master!$1:$1048576,MATCH(C588,[1]Master!$B:$B,0),MATCH($G$6,[1]Master!$1:$1,0)),"")</f>
        <v>10456.633605228759</v>
      </c>
      <c r="J588" s="230">
        <f>ROUND(I588*Order_Quote!$L$4,4)</f>
        <v>0</v>
      </c>
      <c r="K588" s="228"/>
      <c r="L588" s="178"/>
      <c r="M588" s="171">
        <f t="shared" si="9"/>
        <v>0</v>
      </c>
    </row>
    <row r="589" spans="1:13" s="52" customFormat="1" x14ac:dyDescent="0.3">
      <c r="A589" s="29" t="str">
        <f>IF(K589&gt;0,COUNT($A$7:A588)+COUNT(DWV!$A$8:$A$300)+COUNT('Large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89" s="293"/>
      <c r="C589" s="3" t="s">
        <v>1927</v>
      </c>
      <c r="D589" s="16">
        <v>28862946</v>
      </c>
      <c r="E589" s="5" t="s">
        <v>7318</v>
      </c>
      <c r="F589" s="381">
        <f>IFERROR(INDEX([1]Master!$1:$1048576,MATCH(C589,[1]Master!$B:$B,0),MATCH($H$5,[1]Master!$1:$1,0)),"")</f>
        <v>1</v>
      </c>
      <c r="G589" s="381">
        <f>IFERROR(INDEX([1]Master!$1:$1048576,MATCH(C589,[1]Master!$B:$B,0),MATCH($H$4,[1]Master!$1:$1,0)),"")</f>
        <v>1</v>
      </c>
      <c r="H589" s="6" t="s">
        <v>6153</v>
      </c>
      <c r="I589" s="367">
        <f>IFERROR(INDEX([1]Master!$1:$1048576,MATCH(C589,[1]Master!$B:$B,0),MATCH($G$6,[1]Master!$1:$1,0)),"")</f>
        <v>11659.033027450983</v>
      </c>
      <c r="J589" s="230">
        <f>ROUND(I589*Order_Quote!$L$4,4)</f>
        <v>0</v>
      </c>
      <c r="K589" s="228"/>
      <c r="L589" s="178"/>
      <c r="M589" s="171">
        <f t="shared" si="9"/>
        <v>0</v>
      </c>
    </row>
    <row r="590" spans="1:13" s="52" customFormat="1" x14ac:dyDescent="0.3">
      <c r="A590" s="29" t="str">
        <f>IF(K590&gt;0,COUNT($A$7:A589)+COUNT(DWV!$A$8:$A$300)+COUNT('Large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0" s="293"/>
      <c r="C590" s="3" t="s">
        <v>1928</v>
      </c>
      <c r="D590" s="16">
        <v>28862954</v>
      </c>
      <c r="E590" s="5" t="s">
        <v>7319</v>
      </c>
      <c r="F590" s="381">
        <f>IFERROR(INDEX([1]Master!$1:$1048576,MATCH(C590,[1]Master!$B:$B,0),MATCH($H$5,[1]Master!$1:$1,0)),"")</f>
        <v>1</v>
      </c>
      <c r="G590" s="381">
        <f>IFERROR(INDEX([1]Master!$1:$1048576,MATCH(C590,[1]Master!$B:$B,0),MATCH($H$4,[1]Master!$1:$1,0)),"")</f>
        <v>1</v>
      </c>
      <c r="H590" s="6" t="s">
        <v>6153</v>
      </c>
      <c r="I590" s="367">
        <f>IFERROR(INDEX([1]Master!$1:$1048576,MATCH(C590,[1]Master!$B:$B,0),MATCH($G$6,[1]Master!$1:$1,0)),"")</f>
        <v>11868.467414379087</v>
      </c>
      <c r="J590" s="230">
        <f>ROUND(I590*Order_Quote!$L$4,4)</f>
        <v>0</v>
      </c>
      <c r="K590" s="228"/>
      <c r="L590" s="178"/>
      <c r="M590" s="171">
        <f t="shared" si="9"/>
        <v>0</v>
      </c>
    </row>
    <row r="591" spans="1:13" s="52" customFormat="1" x14ac:dyDescent="0.3">
      <c r="A591" s="29" t="str">
        <f>IF(K591&gt;0,COUNT($A$7:A590)+COUNT(DWV!$A$8:$A$300)+COUNT('Large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1" s="293"/>
      <c r="C591" s="3" t="s">
        <v>1929</v>
      </c>
      <c r="D591" s="16">
        <v>28862962</v>
      </c>
      <c r="E591" s="5" t="s">
        <v>7320</v>
      </c>
      <c r="F591" s="381">
        <f>IFERROR(INDEX([1]Master!$1:$1048576,MATCH(C591,[1]Master!$B:$B,0),MATCH($H$5,[1]Master!$1:$1,0)),"")</f>
        <v>1</v>
      </c>
      <c r="G591" s="381">
        <f>IFERROR(INDEX([1]Master!$1:$1048576,MATCH(C591,[1]Master!$B:$B,0),MATCH($H$4,[1]Master!$1:$1,0)),"")</f>
        <v>1</v>
      </c>
      <c r="H591" s="6" t="s">
        <v>6153</v>
      </c>
      <c r="I591" s="367">
        <f>IFERROR(INDEX([1]Master!$1:$1048576,MATCH(C591,[1]Master!$B:$B,0),MATCH($G$6,[1]Master!$1:$1,0)),"")</f>
        <v>12333.02742614379</v>
      </c>
      <c r="J591" s="230">
        <f>ROUND(I591*Order_Quote!$L$4,4)</f>
        <v>0</v>
      </c>
      <c r="K591" s="228"/>
      <c r="L591" s="178"/>
      <c r="M591" s="171">
        <f t="shared" si="9"/>
        <v>0</v>
      </c>
    </row>
    <row r="592" spans="1:13" s="52" customFormat="1" x14ac:dyDescent="0.3">
      <c r="A592" s="29" t="str">
        <f>IF(K592&gt;0,COUNT($A$7:A591)+COUNT(DWV!$A$8:$A$300)+COUNT('Large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2" s="293"/>
      <c r="C592" s="3" t="s">
        <v>1930</v>
      </c>
      <c r="D592" s="16">
        <v>28862970</v>
      </c>
      <c r="E592" s="5" t="s">
        <v>7321</v>
      </c>
      <c r="F592" s="381">
        <f>IFERROR(INDEX([1]Master!$1:$1048576,MATCH(C592,[1]Master!$B:$B,0),MATCH($H$5,[1]Master!$1:$1,0)),"")</f>
        <v>1</v>
      </c>
      <c r="G592" s="381">
        <f>IFERROR(INDEX([1]Master!$1:$1048576,MATCH(C592,[1]Master!$B:$B,0),MATCH($H$4,[1]Master!$1:$1,0)),"")</f>
        <v>1</v>
      </c>
      <c r="H592" s="6" t="s">
        <v>6153</v>
      </c>
      <c r="I592" s="367">
        <f>IFERROR(INDEX([1]Master!$1:$1048576,MATCH(C592,[1]Master!$B:$B,0),MATCH($G$6,[1]Master!$1:$1,0)),"")</f>
        <v>17060.41680522876</v>
      </c>
      <c r="J592" s="230">
        <f>ROUND(I592*Order_Quote!$L$4,4)</f>
        <v>0</v>
      </c>
      <c r="K592" s="228"/>
      <c r="L592" s="178"/>
      <c r="M592" s="171">
        <f t="shared" si="9"/>
        <v>0</v>
      </c>
    </row>
    <row r="593" spans="1:13" s="52" customFormat="1" x14ac:dyDescent="0.3">
      <c r="A593" s="29" t="str">
        <f>IF(K593&gt;0,COUNT($A$7:A592)+COUNT(DWV!$A$8:$A$300)+COUNT('Large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3" s="293"/>
      <c r="C593" s="3" t="s">
        <v>1931</v>
      </c>
      <c r="D593" s="16">
        <v>28862989</v>
      </c>
      <c r="E593" s="5" t="s">
        <v>7322</v>
      </c>
      <c r="F593" s="381">
        <f>IFERROR(INDEX([1]Master!$1:$1048576,MATCH(C593,[1]Master!$B:$B,0),MATCH($H$5,[1]Master!$1:$1,0)),"")</f>
        <v>1</v>
      </c>
      <c r="G593" s="381">
        <f>IFERROR(INDEX([1]Master!$1:$1048576,MATCH(C593,[1]Master!$B:$B,0),MATCH($H$4,[1]Master!$1:$1,0)),"")</f>
        <v>1</v>
      </c>
      <c r="H593" s="6" t="s">
        <v>6153</v>
      </c>
      <c r="I593" s="367">
        <f>IFERROR(INDEX([1]Master!$1:$1048576,MATCH(C593,[1]Master!$B:$B,0),MATCH($G$6,[1]Master!$1:$1,0)),"")</f>
        <v>18453.962146405229</v>
      </c>
      <c r="J593" s="230">
        <f>ROUND(I593*Order_Quote!$L$4,4)</f>
        <v>0</v>
      </c>
      <c r="K593" s="228"/>
      <c r="L593" s="178"/>
      <c r="M593" s="171">
        <f t="shared" si="9"/>
        <v>0</v>
      </c>
    </row>
    <row r="594" spans="1:13" s="52" customFormat="1" x14ac:dyDescent="0.3">
      <c r="A594" s="29" t="str">
        <f>IF(K594&gt;0,COUNT($A$7:A593)+COUNT(DWV!$A$8:$A$300)+COUNT('Large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4" s="293"/>
      <c r="C594" s="3" t="s">
        <v>1932</v>
      </c>
      <c r="D594" s="16">
        <v>28862997</v>
      </c>
      <c r="E594" s="5" t="s">
        <v>7323</v>
      </c>
      <c r="F594" s="381">
        <f>IFERROR(INDEX([1]Master!$1:$1048576,MATCH(C594,[1]Master!$B:$B,0),MATCH($H$5,[1]Master!$1:$1,0)),"")</f>
        <v>1</v>
      </c>
      <c r="G594" s="381">
        <f>IFERROR(INDEX([1]Master!$1:$1048576,MATCH(C594,[1]Master!$B:$B,0),MATCH($H$4,[1]Master!$1:$1,0)),"")</f>
        <v>1</v>
      </c>
      <c r="H594" s="6" t="s">
        <v>6153</v>
      </c>
      <c r="I594" s="367">
        <f>IFERROR(INDEX([1]Master!$1:$1048576,MATCH(C594,[1]Master!$B:$B,0),MATCH($G$6,[1]Master!$1:$1,0)),"")</f>
        <v>22680.409135947717</v>
      </c>
      <c r="J594" s="230">
        <f>ROUND(I594*Order_Quote!$L$4,4)</f>
        <v>0</v>
      </c>
      <c r="K594" s="228"/>
      <c r="L594" s="178"/>
      <c r="M594" s="171">
        <f t="shared" si="9"/>
        <v>0</v>
      </c>
    </row>
    <row r="595" spans="1:13" s="52" customFormat="1" x14ac:dyDescent="0.3">
      <c r="A595" s="29" t="str">
        <f>IF(K595&gt;0,COUNT($A$7:A594)+COUNT(DWV!$A$8:$A$300)+COUNT('Large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5" s="293"/>
      <c r="C595" s="3" t="s">
        <v>1933</v>
      </c>
      <c r="D595" s="16">
        <v>28863004</v>
      </c>
      <c r="E595" s="5" t="s">
        <v>7324</v>
      </c>
      <c r="F595" s="381">
        <f>IFERROR(INDEX([1]Master!$1:$1048576,MATCH(C595,[1]Master!$B:$B,0),MATCH($H$5,[1]Master!$1:$1,0)),"")</f>
        <v>1</v>
      </c>
      <c r="G595" s="381">
        <f>IFERROR(INDEX([1]Master!$1:$1048576,MATCH(C595,[1]Master!$B:$B,0),MATCH($H$4,[1]Master!$1:$1,0)),"")</f>
        <v>1</v>
      </c>
      <c r="H595" s="6" t="s">
        <v>6153</v>
      </c>
      <c r="I595" s="367">
        <f>IFERROR(INDEX([1]Master!$1:$1048576,MATCH(C595,[1]Master!$B:$B,0),MATCH($G$6,[1]Master!$1:$1,0)),"")</f>
        <v>11035.114908496735</v>
      </c>
      <c r="J595" s="230">
        <f>ROUND(I595*Order_Quote!$L$4,4)</f>
        <v>0</v>
      </c>
      <c r="K595" s="228"/>
      <c r="L595" s="178"/>
      <c r="M595" s="171">
        <f t="shared" si="9"/>
        <v>0</v>
      </c>
    </row>
    <row r="596" spans="1:13" s="52" customFormat="1" x14ac:dyDescent="0.3">
      <c r="A596" s="29" t="str">
        <f>IF(K596&gt;0,COUNT($A$7:A595)+COUNT(DWV!$A$8:$A$300)+COUNT('Large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6" s="293"/>
      <c r="C596" s="3" t="s">
        <v>1934</v>
      </c>
      <c r="D596" s="16">
        <v>28863012</v>
      </c>
      <c r="E596" s="5" t="s">
        <v>7325</v>
      </c>
      <c r="F596" s="381">
        <f>IFERROR(INDEX([1]Master!$1:$1048576,MATCH(C596,[1]Master!$B:$B,0),MATCH($H$5,[1]Master!$1:$1,0)),"")</f>
        <v>1</v>
      </c>
      <c r="G596" s="381">
        <f>IFERROR(INDEX([1]Master!$1:$1048576,MATCH(C596,[1]Master!$B:$B,0),MATCH($H$4,[1]Master!$1:$1,0)),"")</f>
        <v>1</v>
      </c>
      <c r="H596" s="6" t="s">
        <v>6153</v>
      </c>
      <c r="I596" s="367">
        <f>IFERROR(INDEX([1]Master!$1:$1048576,MATCH(C596,[1]Master!$B:$B,0),MATCH($G$6,[1]Master!$1:$1,0)),"")</f>
        <v>11322.612019607845</v>
      </c>
      <c r="J596" s="230">
        <f>ROUND(I596*Order_Quote!$L$4,4)</f>
        <v>0</v>
      </c>
      <c r="K596" s="228"/>
      <c r="L596" s="178"/>
      <c r="M596" s="171">
        <f t="shared" si="9"/>
        <v>0</v>
      </c>
    </row>
    <row r="597" spans="1:13" s="52" customFormat="1" x14ac:dyDescent="0.3">
      <c r="A597" s="29" t="str">
        <f>IF(K597&gt;0,COUNT($A$7:A596)+COUNT(DWV!$A$8:$A$300)+COUNT('Large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7" s="293"/>
      <c r="C597" s="3" t="s">
        <v>1935</v>
      </c>
      <c r="D597" s="16">
        <v>28863020</v>
      </c>
      <c r="E597" s="5" t="s">
        <v>7326</v>
      </c>
      <c r="F597" s="381">
        <f>IFERROR(INDEX([1]Master!$1:$1048576,MATCH(C597,[1]Master!$B:$B,0),MATCH($H$5,[1]Master!$1:$1,0)),"")</f>
        <v>1</v>
      </c>
      <c r="G597" s="381">
        <f>IFERROR(INDEX([1]Master!$1:$1048576,MATCH(C597,[1]Master!$B:$B,0),MATCH($H$4,[1]Master!$1:$1,0)),"")</f>
        <v>1</v>
      </c>
      <c r="H597" s="6" t="s">
        <v>6153</v>
      </c>
      <c r="I597" s="367">
        <f>IFERROR(INDEX([1]Master!$1:$1048576,MATCH(C597,[1]Master!$B:$B,0),MATCH($G$6,[1]Master!$1:$1,0)),"")</f>
        <v>11587.360790849674</v>
      </c>
      <c r="J597" s="230">
        <f>ROUND(I597*Order_Quote!$L$4,4)</f>
        <v>0</v>
      </c>
      <c r="K597" s="228"/>
      <c r="L597" s="178"/>
      <c r="M597" s="171">
        <f t="shared" si="9"/>
        <v>0</v>
      </c>
    </row>
    <row r="598" spans="1:13" s="52" customFormat="1" x14ac:dyDescent="0.3">
      <c r="A598" s="29" t="str">
        <f>IF(K598&gt;0,COUNT($A$7:A597)+COUNT(DWV!$A$8:$A$300)+COUNT('Large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8" s="293"/>
      <c r="C598" s="3" t="s">
        <v>1936</v>
      </c>
      <c r="D598" s="16">
        <v>28863039</v>
      </c>
      <c r="E598" s="5" t="s">
        <v>7327</v>
      </c>
      <c r="F598" s="381">
        <f>IFERROR(INDEX([1]Master!$1:$1048576,MATCH(C598,[1]Master!$B:$B,0),MATCH($H$5,[1]Master!$1:$1,0)),"")</f>
        <v>1</v>
      </c>
      <c r="G598" s="381">
        <f>IFERROR(INDEX([1]Master!$1:$1048576,MATCH(C598,[1]Master!$B:$B,0),MATCH($H$4,[1]Master!$1:$1,0)),"")</f>
        <v>1</v>
      </c>
      <c r="H598" s="6" t="s">
        <v>6153</v>
      </c>
      <c r="I598" s="367">
        <f>IFERROR(INDEX([1]Master!$1:$1048576,MATCH(C598,[1]Master!$B:$B,0),MATCH($G$6,[1]Master!$1:$1,0)),"")</f>
        <v>12601.008856209151</v>
      </c>
      <c r="J598" s="230">
        <f>ROUND(I598*Order_Quote!$L$4,4)</f>
        <v>0</v>
      </c>
      <c r="K598" s="228"/>
      <c r="L598" s="178"/>
      <c r="M598" s="171">
        <f t="shared" si="9"/>
        <v>0</v>
      </c>
    </row>
    <row r="599" spans="1:13" s="52" customFormat="1" x14ac:dyDescent="0.3">
      <c r="A599" s="29" t="str">
        <f>IF(K599&gt;0,COUNT($A$7:A598)+COUNT(DWV!$A$8:$A$300)+COUNT('Large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599" s="293"/>
      <c r="C599" s="3" t="s">
        <v>1937</v>
      </c>
      <c r="D599" s="16">
        <v>28863047</v>
      </c>
      <c r="E599" s="5" t="s">
        <v>7328</v>
      </c>
      <c r="F599" s="381">
        <f>IFERROR(INDEX([1]Master!$1:$1048576,MATCH(C599,[1]Master!$B:$B,0),MATCH($H$5,[1]Master!$1:$1,0)),"")</f>
        <v>1</v>
      </c>
      <c r="G599" s="381">
        <f>IFERROR(INDEX([1]Master!$1:$1048576,MATCH(C599,[1]Master!$B:$B,0),MATCH($H$4,[1]Master!$1:$1,0)),"")</f>
        <v>1</v>
      </c>
      <c r="H599" s="6" t="s">
        <v>6153</v>
      </c>
      <c r="I599" s="367">
        <f>IFERROR(INDEX([1]Master!$1:$1048576,MATCH(C599,[1]Master!$B:$B,0),MATCH($G$6,[1]Master!$1:$1,0)),"")</f>
        <v>13993.790930718955</v>
      </c>
      <c r="J599" s="230">
        <f>ROUND(I599*Order_Quote!$L$4,4)</f>
        <v>0</v>
      </c>
      <c r="K599" s="228"/>
      <c r="L599" s="178"/>
      <c r="M599" s="171">
        <f t="shared" si="9"/>
        <v>0</v>
      </c>
    </row>
    <row r="600" spans="1:13" s="52" customFormat="1" x14ac:dyDescent="0.3">
      <c r="A600" s="29" t="str">
        <f>IF(K600&gt;0,COUNT($A$7:A599)+COUNT(DWV!$A$8:$A$300)+COUNT('Large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0" s="293"/>
      <c r="C600" s="3" t="s">
        <v>1938</v>
      </c>
      <c r="D600" s="16">
        <v>28863055</v>
      </c>
      <c r="E600" s="5" t="s">
        <v>7329</v>
      </c>
      <c r="F600" s="381">
        <f>IFERROR(INDEX([1]Master!$1:$1048576,MATCH(C600,[1]Master!$B:$B,0),MATCH($H$5,[1]Master!$1:$1,0)),"")</f>
        <v>1</v>
      </c>
      <c r="G600" s="381">
        <f>IFERROR(INDEX([1]Master!$1:$1048576,MATCH(C600,[1]Master!$B:$B,0),MATCH($H$4,[1]Master!$1:$1,0)),"")</f>
        <v>1</v>
      </c>
      <c r="H600" s="6" t="s">
        <v>6153</v>
      </c>
      <c r="I600" s="367">
        <f>IFERROR(INDEX([1]Master!$1:$1048576,MATCH(C600,[1]Master!$B:$B,0),MATCH($G$6,[1]Master!$1:$1,0)),"")</f>
        <v>15967.852952941179</v>
      </c>
      <c r="J600" s="230">
        <f>ROUND(I600*Order_Quote!$L$4,4)</f>
        <v>0</v>
      </c>
      <c r="K600" s="228"/>
      <c r="L600" s="178"/>
      <c r="M600" s="171">
        <f t="shared" si="9"/>
        <v>0</v>
      </c>
    </row>
    <row r="601" spans="1:13" s="52" customFormat="1" x14ac:dyDescent="0.3">
      <c r="A601" s="29" t="str">
        <f>IF(K601&gt;0,COUNT($A$7:A600)+COUNT(DWV!$A$8:$A$300)+COUNT('Large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1" s="293"/>
      <c r="C601" s="3" t="s">
        <v>1939</v>
      </c>
      <c r="D601" s="16">
        <v>28863063</v>
      </c>
      <c r="E601" s="5" t="s">
        <v>7330</v>
      </c>
      <c r="F601" s="381">
        <f>IFERROR(INDEX([1]Master!$1:$1048576,MATCH(C601,[1]Master!$B:$B,0),MATCH($H$5,[1]Master!$1:$1,0)),"")</f>
        <v>1</v>
      </c>
      <c r="G601" s="381">
        <f>IFERROR(INDEX([1]Master!$1:$1048576,MATCH(C601,[1]Master!$B:$B,0),MATCH($H$4,[1]Master!$1:$1,0)),"")</f>
        <v>1</v>
      </c>
      <c r="H601" s="6" t="s">
        <v>6153</v>
      </c>
      <c r="I601" s="367">
        <f>IFERROR(INDEX([1]Master!$1:$1048576,MATCH(C601,[1]Master!$B:$B,0),MATCH($G$6,[1]Master!$1:$1,0)),"")</f>
        <v>17448.410694117647</v>
      </c>
      <c r="J601" s="230">
        <f>ROUND(I601*Order_Quote!$L$4,4)</f>
        <v>0</v>
      </c>
      <c r="K601" s="228"/>
      <c r="L601" s="178"/>
      <c r="M601" s="171">
        <f t="shared" si="9"/>
        <v>0</v>
      </c>
    </row>
    <row r="602" spans="1:13" s="52" customFormat="1" x14ac:dyDescent="0.3">
      <c r="A602" s="29" t="str">
        <f>IF(K602&gt;0,COUNT($A$7:A601)+COUNT(DWV!$A$8:$A$300)+COUNT('Large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2" s="293"/>
      <c r="C602" s="3" t="s">
        <v>1940</v>
      </c>
      <c r="D602" s="16">
        <v>28863071</v>
      </c>
      <c r="E602" s="5" t="s">
        <v>7331</v>
      </c>
      <c r="F602" s="381">
        <f>IFERROR(INDEX([1]Master!$1:$1048576,MATCH(C602,[1]Master!$B:$B,0),MATCH($H$5,[1]Master!$1:$1,0)),"")</f>
        <v>1</v>
      </c>
      <c r="G602" s="381">
        <f>IFERROR(INDEX([1]Master!$1:$1048576,MATCH(C602,[1]Master!$B:$B,0),MATCH($H$4,[1]Master!$1:$1,0)),"")</f>
        <v>1</v>
      </c>
      <c r="H602" s="6" t="s">
        <v>6153</v>
      </c>
      <c r="I602" s="367">
        <f>IFERROR(INDEX([1]Master!$1:$1048576,MATCH(C602,[1]Master!$B:$B,0),MATCH($G$6,[1]Master!$1:$1,0)),"")</f>
        <v>17963.825218300655</v>
      </c>
      <c r="J602" s="230">
        <f>ROUND(I602*Order_Quote!$L$4,4)</f>
        <v>0</v>
      </c>
      <c r="K602" s="228"/>
      <c r="L602" s="178"/>
      <c r="M602" s="171">
        <f t="shared" si="9"/>
        <v>0</v>
      </c>
    </row>
    <row r="603" spans="1:13" s="52" customFormat="1" x14ac:dyDescent="0.3">
      <c r="A603" s="29" t="str">
        <f>IF(K603&gt;0,COUNT($A$7:A602)+COUNT(DWV!$A$8:$A$300)+COUNT('Large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3" s="293"/>
      <c r="C603" s="3" t="s">
        <v>1941</v>
      </c>
      <c r="D603" s="16">
        <v>28863080</v>
      </c>
      <c r="E603" s="5" t="s">
        <v>7332</v>
      </c>
      <c r="F603" s="381">
        <f>IFERROR(INDEX([1]Master!$1:$1048576,MATCH(C603,[1]Master!$B:$B,0),MATCH($H$5,[1]Master!$1:$1,0)),"")</f>
        <v>1</v>
      </c>
      <c r="G603" s="381" t="str">
        <f>IFERROR(INDEX([1]Master!$1:$1048576,MATCH(C603,[1]Master!$B:$B,0),MATCH($H$4,[1]Master!$1:$1,0)),"")</f>
        <v>-</v>
      </c>
      <c r="H603" s="6" t="s">
        <v>6153</v>
      </c>
      <c r="I603" s="367">
        <f>IFERROR(INDEX([1]Master!$1:$1048576,MATCH(C603,[1]Master!$B:$B,0),MATCH($G$6,[1]Master!$1:$1,0)),"")</f>
        <v>22230.051870588239</v>
      </c>
      <c r="J603" s="230">
        <f>ROUND(I603*Order_Quote!$L$4,4)</f>
        <v>0</v>
      </c>
      <c r="K603" s="228"/>
      <c r="L603" s="178"/>
      <c r="M603" s="171">
        <f t="shared" si="9"/>
        <v>0</v>
      </c>
    </row>
    <row r="604" spans="1:13" s="52" customFormat="1" x14ac:dyDescent="0.3">
      <c r="A604" s="29" t="str">
        <f>IF(K604&gt;0,COUNT($A$7:A603)+COUNT(DWV!$A$8:$A$300)+COUNT('Large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4" s="293"/>
      <c r="C604" s="3" t="s">
        <v>1942</v>
      </c>
      <c r="D604" s="16">
        <v>28863098</v>
      </c>
      <c r="E604" s="5" t="s">
        <v>7333</v>
      </c>
      <c r="F604" s="381">
        <f>IFERROR(INDEX([1]Master!$1:$1048576,MATCH(C604,[1]Master!$B:$B,0),MATCH($H$5,[1]Master!$1:$1,0)),"")</f>
        <v>1</v>
      </c>
      <c r="G604" s="381" t="str">
        <f>IFERROR(INDEX([1]Master!$1:$1048576,MATCH(C604,[1]Master!$B:$B,0),MATCH($H$4,[1]Master!$1:$1,0)),"")</f>
        <v>-</v>
      </c>
      <c r="H604" s="6" t="s">
        <v>6153</v>
      </c>
      <c r="I604" s="367">
        <f>IFERROR(INDEX([1]Master!$1:$1048576,MATCH(C604,[1]Master!$B:$B,0),MATCH($G$6,[1]Master!$1:$1,0)),"")</f>
        <v>22416.423631372552</v>
      </c>
      <c r="J604" s="230">
        <f>ROUND(I604*Order_Quote!$L$4,4)</f>
        <v>0</v>
      </c>
      <c r="K604" s="228"/>
      <c r="L604" s="178"/>
      <c r="M604" s="171">
        <f t="shared" si="9"/>
        <v>0</v>
      </c>
    </row>
    <row r="605" spans="1:13" s="52" customFormat="1" x14ac:dyDescent="0.3">
      <c r="A605" s="29" t="str">
        <f>IF(K605&gt;0,COUNT($A$7:A604)+COUNT(DWV!$A$8:$A$300)+COUNT('Large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5" s="293"/>
      <c r="C605" s="3" t="s">
        <v>1943</v>
      </c>
      <c r="D605" s="16">
        <v>28863101</v>
      </c>
      <c r="E605" s="5" t="s">
        <v>7334</v>
      </c>
      <c r="F605" s="381">
        <f>IFERROR(INDEX([1]Master!$1:$1048576,MATCH(C605,[1]Master!$B:$B,0),MATCH($H$5,[1]Master!$1:$1,0)),"")</f>
        <v>1</v>
      </c>
      <c r="G605" s="381">
        <f>IFERROR(INDEX([1]Master!$1:$1048576,MATCH(C605,[1]Master!$B:$B,0),MATCH($H$4,[1]Master!$1:$1,0)),"")</f>
        <v>1</v>
      </c>
      <c r="H605" s="6" t="s">
        <v>6153</v>
      </c>
      <c r="I605" s="367">
        <f>IFERROR(INDEX([1]Master!$1:$1048576,MATCH(C605,[1]Master!$B:$B,0),MATCH($G$6,[1]Master!$1:$1,0)),"")</f>
        <v>14182.662015686277</v>
      </c>
      <c r="J605" s="230">
        <f>ROUND(I605*Order_Quote!$L$4,4)</f>
        <v>0</v>
      </c>
      <c r="K605" s="228"/>
      <c r="L605" s="178"/>
      <c r="M605" s="171">
        <f t="shared" si="9"/>
        <v>0</v>
      </c>
    </row>
    <row r="606" spans="1:13" s="52" customFormat="1" x14ac:dyDescent="0.3">
      <c r="A606" s="29" t="str">
        <f>IF(K606&gt;0,COUNT($A$7:A605)+COUNT(DWV!$A$8:$A$300)+COUNT('Large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6" s="293"/>
      <c r="C606" s="3" t="s">
        <v>1944</v>
      </c>
      <c r="D606" s="16">
        <v>28863110</v>
      </c>
      <c r="E606" s="5" t="s">
        <v>7335</v>
      </c>
      <c r="F606" s="381">
        <f>IFERROR(INDEX([1]Master!$1:$1048576,MATCH(C606,[1]Master!$B:$B,0),MATCH($H$5,[1]Master!$1:$1,0)),"")</f>
        <v>1</v>
      </c>
      <c r="G606" s="381">
        <f>IFERROR(INDEX([1]Master!$1:$1048576,MATCH(C606,[1]Master!$B:$B,0),MATCH($H$4,[1]Master!$1:$1,0)),"")</f>
        <v>1</v>
      </c>
      <c r="H606" s="6" t="s">
        <v>6153</v>
      </c>
      <c r="I606" s="367">
        <f>IFERROR(INDEX([1]Master!$1:$1048576,MATCH(C606,[1]Master!$B:$B,0),MATCH($G$6,[1]Master!$1:$1,0)),"")</f>
        <v>14552.307572549022</v>
      </c>
      <c r="J606" s="230">
        <f>ROUND(I606*Order_Quote!$L$4,4)</f>
        <v>0</v>
      </c>
      <c r="K606" s="228"/>
      <c r="L606" s="178"/>
      <c r="M606" s="171">
        <f t="shared" si="9"/>
        <v>0</v>
      </c>
    </row>
    <row r="607" spans="1:13" s="52" customFormat="1" x14ac:dyDescent="0.3">
      <c r="A607" s="29" t="str">
        <f>IF(K607&gt;0,COUNT($A$7:A606)+COUNT(DWV!$A$8:$A$300)+COUNT('Large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7" s="293"/>
      <c r="C607" s="3" t="s">
        <v>1945</v>
      </c>
      <c r="D607" s="16">
        <v>28863128</v>
      </c>
      <c r="E607" s="5" t="s">
        <v>7336</v>
      </c>
      <c r="F607" s="381">
        <f>IFERROR(INDEX([1]Master!$1:$1048576,MATCH(C607,[1]Master!$B:$B,0),MATCH($H$5,[1]Master!$1:$1,0)),"")</f>
        <v>1</v>
      </c>
      <c r="G607" s="381">
        <f>IFERROR(INDEX([1]Master!$1:$1048576,MATCH(C607,[1]Master!$B:$B,0),MATCH($H$4,[1]Master!$1:$1,0)),"")</f>
        <v>1</v>
      </c>
      <c r="H607" s="6" t="s">
        <v>6153</v>
      </c>
      <c r="I607" s="367">
        <f>IFERROR(INDEX([1]Master!$1:$1048576,MATCH(C607,[1]Master!$B:$B,0),MATCH($G$6,[1]Master!$1:$1,0)),"")</f>
        <v>14892.380287581698</v>
      </c>
      <c r="J607" s="230">
        <f>ROUND(I607*Order_Quote!$L$4,4)</f>
        <v>0</v>
      </c>
      <c r="K607" s="228"/>
      <c r="L607" s="178"/>
      <c r="M607" s="171">
        <f t="shared" si="9"/>
        <v>0</v>
      </c>
    </row>
    <row r="608" spans="1:13" s="52" customFormat="1" x14ac:dyDescent="0.3">
      <c r="A608" s="29" t="str">
        <f>IF(K608&gt;0,COUNT($A$7:A607)+COUNT(DWV!$A$8:$A$300)+COUNT('Large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8" s="293"/>
      <c r="C608" s="3" t="s">
        <v>1946</v>
      </c>
      <c r="D608" s="16">
        <v>28863136</v>
      </c>
      <c r="E608" s="5" t="s">
        <v>7337</v>
      </c>
      <c r="F608" s="381">
        <f>IFERROR(INDEX([1]Master!$1:$1048576,MATCH(C608,[1]Master!$B:$B,0),MATCH($H$5,[1]Master!$1:$1,0)),"")</f>
        <v>1</v>
      </c>
      <c r="G608" s="381">
        <f>IFERROR(INDEX([1]Master!$1:$1048576,MATCH(C608,[1]Master!$B:$B,0),MATCH($H$4,[1]Master!$1:$1,0)),"")</f>
        <v>1</v>
      </c>
      <c r="H608" s="6" t="s">
        <v>6153</v>
      </c>
      <c r="I608" s="367">
        <f>IFERROR(INDEX([1]Master!$1:$1048576,MATCH(C608,[1]Master!$B:$B,0),MATCH($G$6,[1]Master!$1:$1,0)),"")</f>
        <v>15751.369573856211</v>
      </c>
      <c r="J608" s="230">
        <f>ROUND(I608*Order_Quote!$L$4,4)</f>
        <v>0</v>
      </c>
      <c r="K608" s="228"/>
      <c r="L608" s="178"/>
      <c r="M608" s="171">
        <f t="shared" si="9"/>
        <v>0</v>
      </c>
    </row>
    <row r="609" spans="1:13" s="52" customFormat="1" x14ac:dyDescent="0.3">
      <c r="A609" s="29" t="str">
        <f>IF(K609&gt;0,COUNT($A$7:A608)+COUNT(DWV!$A$8:$A$300)+COUNT('Large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09" s="293"/>
      <c r="C609" s="3" t="s">
        <v>1947</v>
      </c>
      <c r="D609" s="16">
        <v>28863144</v>
      </c>
      <c r="E609" s="5" t="s">
        <v>7338</v>
      </c>
      <c r="F609" s="381">
        <f>IFERROR(INDEX([1]Master!$1:$1048576,MATCH(C609,[1]Master!$B:$B,0),MATCH($H$5,[1]Master!$1:$1,0)),"")</f>
        <v>1</v>
      </c>
      <c r="G609" s="381">
        <f>IFERROR(INDEX([1]Master!$1:$1048576,MATCH(C609,[1]Master!$B:$B,0),MATCH($H$4,[1]Master!$1:$1,0)),"")</f>
        <v>1</v>
      </c>
      <c r="H609" s="6" t="s">
        <v>6153</v>
      </c>
      <c r="I609" s="367">
        <f>IFERROR(INDEX([1]Master!$1:$1048576,MATCH(C609,[1]Master!$B:$B,0),MATCH($G$6,[1]Master!$1:$1,0)),"")</f>
        <v>17492.231180392162</v>
      </c>
      <c r="J609" s="230">
        <f>ROUND(I609*Order_Quote!$L$4,4)</f>
        <v>0</v>
      </c>
      <c r="K609" s="228"/>
      <c r="L609" s="178"/>
      <c r="M609" s="171">
        <f t="shared" si="9"/>
        <v>0</v>
      </c>
    </row>
    <row r="610" spans="1:13" s="52" customFormat="1" x14ac:dyDescent="0.3">
      <c r="A610" s="29" t="str">
        <f>IF(K610&gt;0,COUNT($A$7:A609)+COUNT(DWV!$A$8:$A$300)+COUNT('Large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0" s="293"/>
      <c r="C610" s="3" t="s">
        <v>1948</v>
      </c>
      <c r="D610" s="16">
        <v>28863152</v>
      </c>
      <c r="E610" s="5" t="s">
        <v>7339</v>
      </c>
      <c r="F610" s="381">
        <f>IFERROR(INDEX([1]Master!$1:$1048576,MATCH(C610,[1]Master!$B:$B,0),MATCH($H$5,[1]Master!$1:$1,0)),"")</f>
        <v>1</v>
      </c>
      <c r="G610" s="381">
        <f>IFERROR(INDEX([1]Master!$1:$1048576,MATCH(C610,[1]Master!$B:$B,0),MATCH($H$4,[1]Master!$1:$1,0)),"")</f>
        <v>1</v>
      </c>
      <c r="H610" s="6" t="s">
        <v>6153</v>
      </c>
      <c r="I610" s="367">
        <f>IFERROR(INDEX([1]Master!$1:$1048576,MATCH(C610,[1]Master!$B:$B,0),MATCH($G$6,[1]Master!$1:$1,0)),"")</f>
        <v>19959.812449673205</v>
      </c>
      <c r="J610" s="230">
        <f>ROUND(I610*Order_Quote!$L$4,4)</f>
        <v>0</v>
      </c>
      <c r="K610" s="228"/>
      <c r="L610" s="178"/>
      <c r="M610" s="171">
        <f t="shared" si="9"/>
        <v>0</v>
      </c>
    </row>
    <row r="611" spans="1:13" s="52" customFormat="1" x14ac:dyDescent="0.3">
      <c r="A611" s="29" t="str">
        <f>IF(K611&gt;0,COUNT($A$7:A610)+COUNT(DWV!$A$8:$A$300)+COUNT('Large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1" s="293"/>
      <c r="C611" s="3" t="s">
        <v>1949</v>
      </c>
      <c r="D611" s="16">
        <v>28863160</v>
      </c>
      <c r="E611" s="5" t="s">
        <v>7340</v>
      </c>
      <c r="F611" s="381">
        <f>IFERROR(INDEX([1]Master!$1:$1048576,MATCH(C611,[1]Master!$B:$B,0),MATCH($H$5,[1]Master!$1:$1,0)),"")</f>
        <v>1</v>
      </c>
      <c r="G611" s="381" t="str">
        <f>IFERROR(INDEX([1]Master!$1:$1048576,MATCH(C611,[1]Master!$B:$B,0),MATCH($H$4,[1]Master!$1:$1,0)),"")</f>
        <v>-</v>
      </c>
      <c r="H611" s="6" t="s">
        <v>6153</v>
      </c>
      <c r="I611" s="367">
        <f>IFERROR(INDEX([1]Master!$1:$1048576,MATCH(C611,[1]Master!$B:$B,0),MATCH($G$6,[1]Master!$1:$1,0)),"")</f>
        <v>21810.509626143798</v>
      </c>
      <c r="J611" s="230">
        <f>ROUND(I611*Order_Quote!$L$4,4)</f>
        <v>0</v>
      </c>
      <c r="K611" s="228"/>
      <c r="L611" s="178"/>
      <c r="M611" s="171">
        <f t="shared" si="9"/>
        <v>0</v>
      </c>
    </row>
    <row r="612" spans="1:13" s="52" customFormat="1" x14ac:dyDescent="0.3">
      <c r="A612" s="29" t="str">
        <f>IF(K612&gt;0,COUNT($A$7:A611)+COUNT(DWV!$A$8:$A$300)+COUNT('Large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2" s="293"/>
      <c r="C612" s="3" t="s">
        <v>1950</v>
      </c>
      <c r="D612" s="16">
        <v>28863179</v>
      </c>
      <c r="E612" s="5" t="s">
        <v>7341</v>
      </c>
      <c r="F612" s="381">
        <f>IFERROR(INDEX([1]Master!$1:$1048576,MATCH(C612,[1]Master!$B:$B,0),MATCH($H$5,[1]Master!$1:$1,0)),"")</f>
        <v>1</v>
      </c>
      <c r="G612" s="381" t="str">
        <f>IFERROR(INDEX([1]Master!$1:$1048576,MATCH(C612,[1]Master!$B:$B,0),MATCH($H$4,[1]Master!$1:$1,0)),"")</f>
        <v>-</v>
      </c>
      <c r="H612" s="6" t="s">
        <v>6153</v>
      </c>
      <c r="I612" s="367">
        <f>IFERROR(INDEX([1]Master!$1:$1048576,MATCH(C612,[1]Master!$B:$B,0),MATCH($G$6,[1]Master!$1:$1,0)),"")</f>
        <v>22454.781522875819</v>
      </c>
      <c r="J612" s="230">
        <f>ROUND(I612*Order_Quote!$L$4,4)</f>
        <v>0</v>
      </c>
      <c r="K612" s="228"/>
      <c r="L612" s="178"/>
      <c r="M612" s="171">
        <f t="shared" si="9"/>
        <v>0</v>
      </c>
    </row>
    <row r="613" spans="1:13" s="52" customFormat="1" x14ac:dyDescent="0.3">
      <c r="A613" s="29" t="str">
        <f>IF(K613&gt;0,COUNT($A$7:A612)+COUNT(DWV!$A$8:$A$300)+COUNT('Large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3" s="293"/>
      <c r="C613" s="3" t="s">
        <v>1951</v>
      </c>
      <c r="D613" s="16">
        <v>28863187</v>
      </c>
      <c r="E613" s="5" t="s">
        <v>7342</v>
      </c>
      <c r="F613" s="381">
        <f>IFERROR(INDEX([1]Master!$1:$1048576,MATCH(C613,[1]Master!$B:$B,0),MATCH($H$5,[1]Master!$1:$1,0)),"")</f>
        <v>1</v>
      </c>
      <c r="G613" s="381" t="str">
        <f>IFERROR(INDEX([1]Master!$1:$1048576,MATCH(C613,[1]Master!$B:$B,0),MATCH($H$4,[1]Master!$1:$1,0)),"")</f>
        <v>-</v>
      </c>
      <c r="H613" s="6" t="s">
        <v>6153</v>
      </c>
      <c r="I613" s="367">
        <f>IFERROR(INDEX([1]Master!$1:$1048576,MATCH(C613,[1]Master!$B:$B,0),MATCH($G$6,[1]Master!$1:$1,0)),"")</f>
        <v>27787.561096732035</v>
      </c>
      <c r="J613" s="230">
        <f>ROUND(I613*Order_Quote!$L$4,4)</f>
        <v>0</v>
      </c>
      <c r="K613" s="228"/>
      <c r="L613" s="178"/>
      <c r="M613" s="171">
        <f t="shared" si="9"/>
        <v>0</v>
      </c>
    </row>
    <row r="614" spans="1:13" s="52" customFormat="1" x14ac:dyDescent="0.3">
      <c r="A614" s="29" t="str">
        <f>IF(K614&gt;0,COUNT($A$7:A613)+COUNT(DWV!$A$8:$A$300)+COUNT('Large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4" s="293"/>
      <c r="C614" s="3" t="s">
        <v>1952</v>
      </c>
      <c r="D614" s="16">
        <v>28863195</v>
      </c>
      <c r="E614" s="5" t="s">
        <v>7343</v>
      </c>
      <c r="F614" s="381">
        <f>IFERROR(INDEX([1]Master!$1:$1048576,MATCH(C614,[1]Master!$B:$B,0),MATCH($H$5,[1]Master!$1:$1,0)),"")</f>
        <v>1</v>
      </c>
      <c r="G614" s="381" t="str">
        <f>IFERROR(INDEX([1]Master!$1:$1048576,MATCH(C614,[1]Master!$B:$B,0),MATCH($H$4,[1]Master!$1:$1,0)),"")</f>
        <v>-</v>
      </c>
      <c r="H614" s="6" t="s">
        <v>6153</v>
      </c>
      <c r="I614" s="367">
        <f>IFERROR(INDEX([1]Master!$1:$1048576,MATCH(C614,[1]Master!$B:$B,0),MATCH($G$6,[1]Master!$1:$1,0)),"")</f>
        <v>34734.425180392158</v>
      </c>
      <c r="J614" s="230">
        <f>ROUND(I614*Order_Quote!$L$4,4)</f>
        <v>0</v>
      </c>
      <c r="K614" s="228"/>
      <c r="L614" s="178"/>
      <c r="M614" s="171">
        <f t="shared" si="9"/>
        <v>0</v>
      </c>
    </row>
    <row r="615" spans="1:13" s="52" customFormat="1" x14ac:dyDescent="0.3">
      <c r="A615" s="29" t="str">
        <f>IF(K615&gt;0,COUNT($A$7:A614)+COUNT(DWV!$A$8:$A$300)+COUNT('Large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5" s="293"/>
      <c r="C615" s="3" t="s">
        <v>1953</v>
      </c>
      <c r="D615" s="16">
        <v>28863209</v>
      </c>
      <c r="E615" s="5" t="s">
        <v>7344</v>
      </c>
      <c r="F615" s="381">
        <f>IFERROR(INDEX([1]Master!$1:$1048576,MATCH(C615,[1]Master!$B:$B,0),MATCH($H$5,[1]Master!$1:$1,0)),"")</f>
        <v>1</v>
      </c>
      <c r="G615" s="381" t="str">
        <f>IFERROR(INDEX([1]Master!$1:$1048576,MATCH(C615,[1]Master!$B:$B,0),MATCH($H$4,[1]Master!$1:$1,0)),"")</f>
        <v>-</v>
      </c>
      <c r="H615" s="6" t="s">
        <v>6153</v>
      </c>
      <c r="I615" s="367">
        <f>IFERROR(INDEX([1]Master!$1:$1048576,MATCH(C615,[1]Master!$B:$B,0),MATCH($G$6,[1]Master!$1:$1,0)),"")</f>
        <v>43418.035216993463</v>
      </c>
      <c r="J615" s="230">
        <f>ROUND(I615*Order_Quote!$L$4,4)</f>
        <v>0</v>
      </c>
      <c r="K615" s="228"/>
      <c r="L615" s="178"/>
      <c r="M615" s="171">
        <f t="shared" si="9"/>
        <v>0</v>
      </c>
    </row>
    <row r="616" spans="1:13" s="52" customFormat="1" x14ac:dyDescent="0.3">
      <c r="A616" s="29" t="str">
        <f>IF(K616&gt;0,COUNT($A$7:A615)+COUNT(DWV!$A$8:$A$300)+COUNT('Large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6" s="293"/>
      <c r="C616" s="3" t="s">
        <v>1954</v>
      </c>
      <c r="D616" s="16">
        <v>28863217</v>
      </c>
      <c r="E616" s="5" t="s">
        <v>7345</v>
      </c>
      <c r="F616" s="381">
        <f>IFERROR(INDEX([1]Master!$1:$1048576,MATCH(C616,[1]Master!$B:$B,0),MATCH($H$5,[1]Master!$1:$1,0)),"")</f>
        <v>1</v>
      </c>
      <c r="G616" s="381" t="str">
        <f>IFERROR(INDEX([1]Master!$1:$1048576,MATCH(C616,[1]Master!$B:$B,0),MATCH($H$4,[1]Master!$1:$1,0)),"")</f>
        <v>-</v>
      </c>
      <c r="H616" s="6" t="s">
        <v>6153</v>
      </c>
      <c r="I616" s="367">
        <f>IFERROR(INDEX([1]Master!$1:$1048576,MATCH(C616,[1]Master!$B:$B,0),MATCH($G$6,[1]Master!$1:$1,0)),"")</f>
        <v>17728.320036601308</v>
      </c>
      <c r="J616" s="230">
        <f>ROUND(I616*Order_Quote!$L$4,4)</f>
        <v>0</v>
      </c>
      <c r="K616" s="228"/>
      <c r="L616" s="178"/>
      <c r="M616" s="171">
        <f t="shared" si="9"/>
        <v>0</v>
      </c>
    </row>
    <row r="617" spans="1:13" s="52" customFormat="1" x14ac:dyDescent="0.3">
      <c r="A617" s="29" t="str">
        <f>IF(K617&gt;0,COUNT($A$7:A616)+COUNT(DWV!$A$8:$A$300)+COUNT('Large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7" s="293"/>
      <c r="C617" s="3" t="s">
        <v>1955</v>
      </c>
      <c r="D617" s="16">
        <v>28863225</v>
      </c>
      <c r="E617" s="5" t="s">
        <v>7346</v>
      </c>
      <c r="F617" s="381">
        <f>IFERROR(INDEX([1]Master!$1:$1048576,MATCH(C617,[1]Master!$B:$B,0),MATCH($H$5,[1]Master!$1:$1,0)),"")</f>
        <v>1</v>
      </c>
      <c r="G617" s="381" t="str">
        <f>IFERROR(INDEX([1]Master!$1:$1048576,MATCH(C617,[1]Master!$B:$B,0),MATCH($H$4,[1]Master!$1:$1,0)),"")</f>
        <v>-</v>
      </c>
      <c r="H617" s="6" t="s">
        <v>6153</v>
      </c>
      <c r="I617" s="367">
        <f>IFERROR(INDEX([1]Master!$1:$1048576,MATCH(C617,[1]Master!$B:$B,0),MATCH($G$6,[1]Master!$1:$1,0)),"")</f>
        <v>18190.365758169937</v>
      </c>
      <c r="J617" s="230">
        <f>ROUND(I617*Order_Quote!$L$4,4)</f>
        <v>0</v>
      </c>
      <c r="K617" s="228"/>
      <c r="L617" s="178"/>
      <c r="M617" s="171">
        <f t="shared" si="9"/>
        <v>0</v>
      </c>
    </row>
    <row r="618" spans="1:13" s="52" customFormat="1" x14ac:dyDescent="0.3">
      <c r="A618" s="29" t="str">
        <f>IF(K618&gt;0,COUNT($A$7:A617)+COUNT(DWV!$A$8:$A$300)+COUNT('Large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8" s="293"/>
      <c r="C618" s="3" t="s">
        <v>1956</v>
      </c>
      <c r="D618" s="16">
        <v>28863233</v>
      </c>
      <c r="E618" s="5" t="s">
        <v>7347</v>
      </c>
      <c r="F618" s="381">
        <f>IFERROR(INDEX([1]Master!$1:$1048576,MATCH(C618,[1]Master!$B:$B,0),MATCH($H$5,[1]Master!$1:$1,0)),"")</f>
        <v>1</v>
      </c>
      <c r="G618" s="381" t="str">
        <f>IFERROR(INDEX([1]Master!$1:$1048576,MATCH(C618,[1]Master!$B:$B,0),MATCH($H$4,[1]Master!$1:$1,0)),"")</f>
        <v>-</v>
      </c>
      <c r="H618" s="6" t="s">
        <v>6153</v>
      </c>
      <c r="I618" s="367">
        <f>IFERROR(INDEX([1]Master!$1:$1048576,MATCH(C618,[1]Master!$B:$B,0),MATCH($G$6,[1]Master!$1:$1,0)),"")</f>
        <v>18615.475359477128</v>
      </c>
      <c r="J618" s="230">
        <f>ROUND(I618*Order_Quote!$L$4,4)</f>
        <v>0</v>
      </c>
      <c r="K618" s="228"/>
      <c r="L618" s="178"/>
      <c r="M618" s="171">
        <f t="shared" si="9"/>
        <v>0</v>
      </c>
    </row>
    <row r="619" spans="1:13" s="52" customFormat="1" x14ac:dyDescent="0.3">
      <c r="A619" s="29" t="str">
        <f>IF(K619&gt;0,COUNT($A$7:A618)+COUNT(DWV!$A$8:$A$300)+COUNT('Large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19" s="293"/>
      <c r="C619" s="3" t="s">
        <v>1957</v>
      </c>
      <c r="D619" s="16">
        <v>28863241</v>
      </c>
      <c r="E619" s="5" t="s">
        <v>7348</v>
      </c>
      <c r="F619" s="381">
        <f>IFERROR(INDEX([1]Master!$1:$1048576,MATCH(C619,[1]Master!$B:$B,0),MATCH($H$5,[1]Master!$1:$1,0)),"")</f>
        <v>1</v>
      </c>
      <c r="G619" s="381" t="str">
        <f>IFERROR(INDEX([1]Master!$1:$1048576,MATCH(C619,[1]Master!$B:$B,0),MATCH($H$4,[1]Master!$1:$1,0)),"")</f>
        <v>-</v>
      </c>
      <c r="H619" s="6" t="s">
        <v>6153</v>
      </c>
      <c r="I619" s="367">
        <f>IFERROR(INDEX([1]Master!$1:$1048576,MATCH(C619,[1]Master!$B:$B,0),MATCH($G$6,[1]Master!$1:$1,0)),"")</f>
        <v>19689.077273202616</v>
      </c>
      <c r="J619" s="230">
        <f>ROUND(I619*Order_Quote!$L$4,4)</f>
        <v>0</v>
      </c>
      <c r="K619" s="228"/>
      <c r="L619" s="178"/>
      <c r="M619" s="171">
        <f t="shared" si="9"/>
        <v>0</v>
      </c>
    </row>
    <row r="620" spans="1:13" s="52" customFormat="1" x14ac:dyDescent="0.3">
      <c r="A620" s="29" t="str">
        <f>IF(K620&gt;0,COUNT($A$7:A619)+COUNT(DWV!$A$8:$A$300)+COUNT('Large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0" s="293"/>
      <c r="C620" s="3" t="s">
        <v>1958</v>
      </c>
      <c r="D620" s="16">
        <v>28863250</v>
      </c>
      <c r="E620" s="5" t="s">
        <v>7349</v>
      </c>
      <c r="F620" s="381">
        <f>IFERROR(INDEX([1]Master!$1:$1048576,MATCH(C620,[1]Master!$B:$B,0),MATCH($H$5,[1]Master!$1:$1,0)),"")</f>
        <v>1</v>
      </c>
      <c r="G620" s="381" t="str">
        <f>IFERROR(INDEX([1]Master!$1:$1048576,MATCH(C620,[1]Master!$B:$B,0),MATCH($H$4,[1]Master!$1:$1,0)),"")</f>
        <v>-</v>
      </c>
      <c r="H620" s="6" t="s">
        <v>6153</v>
      </c>
      <c r="I620" s="367">
        <f>IFERROR(INDEX([1]Master!$1:$1048576,MATCH(C620,[1]Master!$B:$B,0),MATCH($G$6,[1]Master!$1:$1,0)),"")</f>
        <v>21865.300200000001</v>
      </c>
      <c r="J620" s="230">
        <f>ROUND(I620*Order_Quote!$L$4,4)</f>
        <v>0</v>
      </c>
      <c r="K620" s="228"/>
      <c r="L620" s="178"/>
      <c r="M620" s="171">
        <f t="shared" si="9"/>
        <v>0</v>
      </c>
    </row>
    <row r="621" spans="1:13" s="52" customFormat="1" x14ac:dyDescent="0.3">
      <c r="A621" s="29" t="str">
        <f>IF(K621&gt;0,COUNT($A$7:A620)+COUNT(DWV!$A$8:$A$300)+COUNT('Large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1" s="293"/>
      <c r="C621" s="3" t="s">
        <v>1959</v>
      </c>
      <c r="D621" s="16">
        <v>28863268</v>
      </c>
      <c r="E621" s="5" t="s">
        <v>7350</v>
      </c>
      <c r="F621" s="381">
        <f>IFERROR(INDEX([1]Master!$1:$1048576,MATCH(C621,[1]Master!$B:$B,0),MATCH($H$5,[1]Master!$1:$1,0)),"")</f>
        <v>1</v>
      </c>
      <c r="G621" s="381" t="str">
        <f>IFERROR(INDEX([1]Master!$1:$1048576,MATCH(C621,[1]Master!$B:$B,0),MATCH($H$4,[1]Master!$1:$1,0)),"")</f>
        <v>-</v>
      </c>
      <c r="H621" s="6" t="s">
        <v>6153</v>
      </c>
      <c r="I621" s="367">
        <f>IFERROR(INDEX([1]Master!$1:$1048576,MATCH(C621,[1]Master!$B:$B,0),MATCH($G$6,[1]Master!$1:$1,0)),"")</f>
        <v>24949.750596078429</v>
      </c>
      <c r="J621" s="230">
        <f>ROUND(I621*Order_Quote!$L$4,4)</f>
        <v>0</v>
      </c>
      <c r="K621" s="228"/>
      <c r="L621" s="178"/>
      <c r="M621" s="171">
        <f t="shared" si="9"/>
        <v>0</v>
      </c>
    </row>
    <row r="622" spans="1:13" s="52" customFormat="1" x14ac:dyDescent="0.3">
      <c r="A622" s="29" t="str">
        <f>IF(K622&gt;0,COUNT($A$7:A621)+COUNT(DWV!$A$8:$A$300)+COUNT('Large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2" s="293"/>
      <c r="C622" s="3" t="s">
        <v>1960</v>
      </c>
      <c r="D622" s="16">
        <v>28863276</v>
      </c>
      <c r="E622" s="5" t="s">
        <v>7351</v>
      </c>
      <c r="F622" s="381">
        <f>IFERROR(INDEX([1]Master!$1:$1048576,MATCH(C622,[1]Master!$B:$B,0),MATCH($H$5,[1]Master!$1:$1,0)),"")</f>
        <v>1</v>
      </c>
      <c r="G622" s="381" t="str">
        <f>IFERROR(INDEX([1]Master!$1:$1048576,MATCH(C622,[1]Master!$B:$B,0),MATCH($H$4,[1]Master!$1:$1,0)),"")</f>
        <v>-</v>
      </c>
      <c r="H622" s="6" t="s">
        <v>6153</v>
      </c>
      <c r="I622" s="367">
        <f>IFERROR(INDEX([1]Master!$1:$1048576,MATCH(C622,[1]Master!$B:$B,0),MATCH($G$6,[1]Master!$1:$1,0)),"")</f>
        <v>27263.137032679741</v>
      </c>
      <c r="J622" s="230">
        <f>ROUND(I622*Order_Quote!$L$4,4)</f>
        <v>0</v>
      </c>
      <c r="K622" s="228"/>
      <c r="L622" s="178"/>
      <c r="M622" s="171">
        <f t="shared" si="9"/>
        <v>0</v>
      </c>
    </row>
    <row r="623" spans="1:13" s="52" customFormat="1" x14ac:dyDescent="0.3">
      <c r="A623" s="29" t="str">
        <f>IF(K623&gt;0,COUNT($A$7:A622)+COUNT(DWV!$A$8:$A$300)+COUNT('Large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3" s="293"/>
      <c r="C623" s="3" t="s">
        <v>1961</v>
      </c>
      <c r="D623" s="16">
        <v>28863284</v>
      </c>
      <c r="E623" s="5" t="s">
        <v>7352</v>
      </c>
      <c r="F623" s="381">
        <f>IFERROR(INDEX([1]Master!$1:$1048576,MATCH(C623,[1]Master!$B:$B,0),MATCH($H$5,[1]Master!$1:$1,0)),"")</f>
        <v>1</v>
      </c>
      <c r="G623" s="381" t="str">
        <f>IFERROR(INDEX([1]Master!$1:$1048576,MATCH(C623,[1]Master!$B:$B,0),MATCH($H$4,[1]Master!$1:$1,0)),"")</f>
        <v>-</v>
      </c>
      <c r="H623" s="6" t="s">
        <v>6153</v>
      </c>
      <c r="I623" s="367">
        <f>IFERROR(INDEX([1]Master!$1:$1048576,MATCH(C623,[1]Master!$B:$B,0),MATCH($G$6,[1]Master!$1:$1,0)),"")</f>
        <v>28068.473162091508</v>
      </c>
      <c r="J623" s="230">
        <f>ROUND(I623*Order_Quote!$L$4,4)</f>
        <v>0</v>
      </c>
      <c r="K623" s="228"/>
      <c r="L623" s="178"/>
      <c r="M623" s="171">
        <f t="shared" si="9"/>
        <v>0</v>
      </c>
    </row>
    <row r="624" spans="1:13" s="52" customFormat="1" x14ac:dyDescent="0.3">
      <c r="A624" s="29" t="str">
        <f>IF(K624&gt;0,COUNT($A$7:A623)+COUNT(DWV!$A$8:$A$300)+COUNT('Large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4" s="293"/>
      <c r="C624" s="3" t="s">
        <v>1962</v>
      </c>
      <c r="D624" s="16">
        <v>28863292</v>
      </c>
      <c r="E624" s="5" t="s">
        <v>7353</v>
      </c>
      <c r="F624" s="381">
        <f>IFERROR(INDEX([1]Master!$1:$1048576,MATCH(C624,[1]Master!$B:$B,0),MATCH($H$5,[1]Master!$1:$1,0)),"")</f>
        <v>1</v>
      </c>
      <c r="G624" s="381" t="str">
        <f>IFERROR(INDEX([1]Master!$1:$1048576,MATCH(C624,[1]Master!$B:$B,0),MATCH($H$4,[1]Master!$1:$1,0)),"")</f>
        <v>-</v>
      </c>
      <c r="H624" s="6" t="s">
        <v>6153</v>
      </c>
      <c r="I624" s="367">
        <f>IFERROR(INDEX([1]Master!$1:$1048576,MATCH(C624,[1]Master!$B:$B,0),MATCH($G$6,[1]Master!$1:$1,0)),"")</f>
        <v>34734.425180392158</v>
      </c>
      <c r="J624" s="230">
        <f>ROUND(I624*Order_Quote!$L$4,4)</f>
        <v>0</v>
      </c>
      <c r="K624" s="228"/>
      <c r="L624" s="178"/>
      <c r="M624" s="171">
        <f t="shared" si="9"/>
        <v>0</v>
      </c>
    </row>
    <row r="625" spans="1:13" s="52" customFormat="1" x14ac:dyDescent="0.3">
      <c r="A625" s="29" t="str">
        <f>IF(K625&gt;0,COUNT($A$7:A624)+COUNT(DWV!$A$8:$A$300)+COUNT('Large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5" s="293"/>
      <c r="C625" s="3" t="s">
        <v>1963</v>
      </c>
      <c r="D625" s="16">
        <v>28863306</v>
      </c>
      <c r="E625" s="5" t="s">
        <v>7354</v>
      </c>
      <c r="F625" s="381">
        <f>IFERROR(INDEX([1]Master!$1:$1048576,MATCH(C625,[1]Master!$B:$B,0),MATCH($H$5,[1]Master!$1:$1,0)),"")</f>
        <v>1</v>
      </c>
      <c r="G625" s="381" t="str">
        <f>IFERROR(INDEX([1]Master!$1:$1048576,MATCH(C625,[1]Master!$B:$B,0),MATCH($H$4,[1]Master!$1:$1,0)),"")</f>
        <v>-</v>
      </c>
      <c r="H625" s="6" t="s">
        <v>6153</v>
      </c>
      <c r="I625" s="367">
        <f>IFERROR(INDEX([1]Master!$1:$1048576,MATCH(C625,[1]Master!$B:$B,0),MATCH($G$6,[1]Master!$1:$1,0)),"")</f>
        <v>43418.035216993463</v>
      </c>
      <c r="J625" s="230">
        <f>ROUND(I625*Order_Quote!$L$4,4)</f>
        <v>0</v>
      </c>
      <c r="K625" s="228"/>
      <c r="L625" s="178"/>
      <c r="M625" s="171">
        <f t="shared" si="9"/>
        <v>0</v>
      </c>
    </row>
    <row r="626" spans="1:13" s="52" customFormat="1" x14ac:dyDescent="0.3">
      <c r="A626" s="29" t="str">
        <f>IF(K626&gt;0,COUNT($A$7:A625)+COUNT(DWV!$A$8:$A$300)+COUNT('Large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6" s="293"/>
      <c r="C626" s="3" t="s">
        <v>1964</v>
      </c>
      <c r="D626" s="16">
        <v>28863314</v>
      </c>
      <c r="E626" s="5" t="s">
        <v>7355</v>
      </c>
      <c r="F626" s="381">
        <f>IFERROR(INDEX([1]Master!$1:$1048576,MATCH(C626,[1]Master!$B:$B,0),MATCH($H$5,[1]Master!$1:$1,0)),"")</f>
        <v>1</v>
      </c>
      <c r="G626" s="381" t="str">
        <f>IFERROR(INDEX([1]Master!$1:$1048576,MATCH(C626,[1]Master!$B:$B,0),MATCH($H$4,[1]Master!$1:$1,0)),"")</f>
        <v>-</v>
      </c>
      <c r="H626" s="6" t="s">
        <v>6153</v>
      </c>
      <c r="I626" s="367">
        <f>IFERROR(INDEX([1]Master!$1:$1048576,MATCH(C626,[1]Master!$B:$B,0),MATCH($G$6,[1]Master!$1:$1,0)),"")</f>
        <v>54272.555245751646</v>
      </c>
      <c r="J626" s="230">
        <f>ROUND(I626*Order_Quote!$L$4,4)</f>
        <v>0</v>
      </c>
      <c r="K626" s="228"/>
      <c r="L626" s="178"/>
      <c r="M626" s="171">
        <f t="shared" si="9"/>
        <v>0</v>
      </c>
    </row>
    <row r="627" spans="1:13" s="52" customFormat="1" x14ac:dyDescent="0.3">
      <c r="A627" s="29" t="str">
        <f>IF(K627&gt;0,COUNT($A$7:A626)+COUNT(DWV!$A$8:$A$300)+COUNT('Large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7" s="294"/>
      <c r="C627" s="3" t="s">
        <v>1965</v>
      </c>
      <c r="D627" s="16">
        <v>28863322</v>
      </c>
      <c r="E627" s="5" t="s">
        <v>7356</v>
      </c>
      <c r="F627" s="381">
        <f>IFERROR(INDEX([1]Master!$1:$1048576,MATCH(C627,[1]Master!$B:$B,0),MATCH($H$5,[1]Master!$1:$1,0)),"")</f>
        <v>1</v>
      </c>
      <c r="G627" s="381" t="str">
        <f>IFERROR(INDEX([1]Master!$1:$1048576,MATCH(C627,[1]Master!$B:$B,0),MATCH($H$4,[1]Master!$1:$1,0)),"")</f>
        <v>-</v>
      </c>
      <c r="H627" s="6" t="s">
        <v>6153</v>
      </c>
      <c r="I627" s="367">
        <f>IFERROR(INDEX([1]Master!$1:$1048576,MATCH(C627,[1]Master!$B:$B,0),MATCH($G$6,[1]Master!$1:$1,0)),"")</f>
        <v>67840.69779869281</v>
      </c>
      <c r="J627" s="230">
        <f>ROUND(I627*Order_Quote!$L$4,4)</f>
        <v>0</v>
      </c>
      <c r="K627" s="228"/>
      <c r="L627" s="178"/>
      <c r="M627" s="171">
        <f t="shared" si="9"/>
        <v>0</v>
      </c>
    </row>
    <row r="628" spans="1:13" s="52" customFormat="1" x14ac:dyDescent="0.3">
      <c r="A628" s="29" t="str">
        <f>IF(K628&gt;0,COUNT($A$7:A627)+COUNT(DWV!$A$8:$A$300)+COUNT('Large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8" s="317" t="s">
        <v>3739</v>
      </c>
      <c r="C628" s="11" t="s">
        <v>1966</v>
      </c>
      <c r="D628" s="17">
        <v>28863403</v>
      </c>
      <c r="E628" s="13" t="s">
        <v>7357</v>
      </c>
      <c r="F628" s="381">
        <f>IFERROR(INDEX([1]Master!$1:$1048576,MATCH(C628,[1]Master!$B:$B,0),MATCH($H$5,[1]Master!$1:$1,0)),"")</f>
        <v>1</v>
      </c>
      <c r="G628" s="381" t="str">
        <f>IFERROR(INDEX([1]Master!$1:$1048576,MATCH(C628,[1]Master!$B:$B,0),MATCH($H$4,[1]Master!$1:$1,0)),"")</f>
        <v>-</v>
      </c>
      <c r="H628" s="6" t="s">
        <v>6153</v>
      </c>
      <c r="I628" s="367">
        <f>IFERROR(INDEX([1]Master!$1:$1048576,MATCH(C628,[1]Master!$B:$B,0),MATCH($G$6,[1]Master!$1:$1,0)),"")</f>
        <v>310.709397385621</v>
      </c>
      <c r="J628" s="230">
        <f>ROUND(I628*Order_Quote!$L$4,4)</f>
        <v>0</v>
      </c>
      <c r="K628" s="232"/>
      <c r="L628" s="178"/>
      <c r="M628" s="171">
        <f t="shared" si="9"/>
        <v>0</v>
      </c>
    </row>
    <row r="629" spans="1:13" s="52" customFormat="1" x14ac:dyDescent="0.3">
      <c r="A629" s="29" t="str">
        <f>IF(K629&gt;0,COUNT($A$7:A628)+COUNT(DWV!$A$8:$A$300)+COUNT('Large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29" s="293"/>
      <c r="C629" s="3" t="s">
        <v>1967</v>
      </c>
      <c r="D629" s="16">
        <v>28863411</v>
      </c>
      <c r="E629" s="5" t="s">
        <v>7358</v>
      </c>
      <c r="F629" s="381">
        <f>IFERROR(INDEX([1]Master!$1:$1048576,MATCH(C629,[1]Master!$B:$B,0),MATCH($H$5,[1]Master!$1:$1,0)),"")</f>
        <v>1</v>
      </c>
      <c r="G629" s="381" t="str">
        <f>IFERROR(INDEX([1]Master!$1:$1048576,MATCH(C629,[1]Master!$B:$B,0),MATCH($H$4,[1]Master!$1:$1,0)),"")</f>
        <v>-</v>
      </c>
      <c r="H629" s="6" t="s">
        <v>6153</v>
      </c>
      <c r="I629" s="367">
        <f>IFERROR(INDEX([1]Master!$1:$1048576,MATCH(C629,[1]Master!$B:$B,0),MATCH($G$6,[1]Master!$1:$1,0)),"")</f>
        <v>596.14119869281046</v>
      </c>
      <c r="J629" s="230">
        <f>ROUND(I629*Order_Quote!$L$4,4)</f>
        <v>0</v>
      </c>
      <c r="K629" s="228"/>
      <c r="L629" s="178"/>
      <c r="M629" s="171">
        <f t="shared" si="9"/>
        <v>0</v>
      </c>
    </row>
    <row r="630" spans="1:13" s="52" customFormat="1" x14ac:dyDescent="0.3">
      <c r="A630" s="29" t="str">
        <f>IF(K630&gt;0,COUNT($A$7:A629)+COUNT(DWV!$A$8:$A$300)+COUNT('Large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0" s="293"/>
      <c r="C630" s="3" t="s">
        <v>1968</v>
      </c>
      <c r="D630" s="16">
        <v>28863420</v>
      </c>
      <c r="E630" s="5" t="s">
        <v>7359</v>
      </c>
      <c r="F630" s="381">
        <f>IFERROR(INDEX([1]Master!$1:$1048576,MATCH(C630,[1]Master!$B:$B,0),MATCH($H$5,[1]Master!$1:$1,0)),"")</f>
        <v>1</v>
      </c>
      <c r="G630" s="381" t="str">
        <f>IFERROR(INDEX([1]Master!$1:$1048576,MATCH(C630,[1]Master!$B:$B,0),MATCH($H$4,[1]Master!$1:$1,0)),"")</f>
        <v>-</v>
      </c>
      <c r="H630" s="6" t="s">
        <v>6153</v>
      </c>
      <c r="I630" s="367">
        <f>IFERROR(INDEX([1]Master!$1:$1048576,MATCH(C630,[1]Master!$B:$B,0),MATCH($G$6,[1]Master!$1:$1,0)),"")</f>
        <v>645.25965359477129</v>
      </c>
      <c r="J630" s="230">
        <f>ROUND(I630*Order_Quote!$L$4,4)</f>
        <v>0</v>
      </c>
      <c r="K630" s="228"/>
      <c r="L630" s="178"/>
      <c r="M630" s="171">
        <f t="shared" si="9"/>
        <v>0</v>
      </c>
    </row>
    <row r="631" spans="1:13" s="52" customFormat="1" x14ac:dyDescent="0.3">
      <c r="A631" s="29" t="str">
        <f>IF(K631&gt;0,COUNT($A$7:A630)+COUNT(DWV!$A$8:$A$300)+COUNT('Large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1" s="293"/>
      <c r="C631" s="3" t="s">
        <v>1969</v>
      </c>
      <c r="D631" s="16">
        <v>28863438</v>
      </c>
      <c r="E631" s="5" t="s">
        <v>7360</v>
      </c>
      <c r="F631" s="381">
        <f>IFERROR(INDEX([1]Master!$1:$1048576,MATCH(C631,[1]Master!$B:$B,0),MATCH($H$5,[1]Master!$1:$1,0)),"")</f>
        <v>1</v>
      </c>
      <c r="G631" s="381" t="str">
        <f>IFERROR(INDEX([1]Master!$1:$1048576,MATCH(C631,[1]Master!$B:$B,0),MATCH($H$4,[1]Master!$1:$1,0)),"")</f>
        <v>-</v>
      </c>
      <c r="H631" s="6" t="s">
        <v>6153</v>
      </c>
      <c r="I631" s="367">
        <f>IFERROR(INDEX([1]Master!$1:$1048576,MATCH(C631,[1]Master!$B:$B,0),MATCH($G$6,[1]Master!$1:$1,0)),"")</f>
        <v>745.90609150326816</v>
      </c>
      <c r="J631" s="230">
        <f>ROUND(I631*Order_Quote!$L$4,4)</f>
        <v>0</v>
      </c>
      <c r="K631" s="228"/>
      <c r="L631" s="178"/>
      <c r="M631" s="171">
        <f t="shared" si="9"/>
        <v>0</v>
      </c>
    </row>
    <row r="632" spans="1:13" s="52" customFormat="1" x14ac:dyDescent="0.3">
      <c r="A632" s="29" t="str">
        <f>IF(K632&gt;0,COUNT($A$7:A631)+COUNT(DWV!$A$8:$A$300)+COUNT('Large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2" s="293"/>
      <c r="C632" s="3" t="s">
        <v>1970</v>
      </c>
      <c r="D632" s="16">
        <v>28863446</v>
      </c>
      <c r="E632" s="5" t="s">
        <v>7361</v>
      </c>
      <c r="F632" s="381">
        <f>IFERROR(INDEX([1]Master!$1:$1048576,MATCH(C632,[1]Master!$B:$B,0),MATCH($H$5,[1]Master!$1:$1,0)),"")</f>
        <v>1</v>
      </c>
      <c r="G632" s="381">
        <f>IFERROR(INDEX([1]Master!$1:$1048576,MATCH(C632,[1]Master!$B:$B,0),MATCH($H$4,[1]Master!$1:$1,0)),"")</f>
        <v>8</v>
      </c>
      <c r="H632" s="6" t="s">
        <v>6153</v>
      </c>
      <c r="I632" s="367">
        <f>IFERROR(INDEX([1]Master!$1:$1048576,MATCH(C632,[1]Master!$B:$B,0),MATCH($G$6,[1]Master!$1:$1,0)),"")</f>
        <v>1410.4270039215687</v>
      </c>
      <c r="J632" s="230">
        <f>ROUND(I632*Order_Quote!$L$4,4)</f>
        <v>0</v>
      </c>
      <c r="K632" s="228"/>
      <c r="L632" s="178"/>
      <c r="M632" s="171">
        <f t="shared" si="9"/>
        <v>0</v>
      </c>
    </row>
    <row r="633" spans="1:13" s="52" customFormat="1" x14ac:dyDescent="0.3">
      <c r="A633" s="29" t="str">
        <f>IF(K633&gt;0,COUNT($A$7:A632)+COUNT(DWV!$A$8:$A$300)+COUNT('Large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3" s="293"/>
      <c r="C633" s="3" t="s">
        <v>1971</v>
      </c>
      <c r="D633" s="16">
        <v>28863454</v>
      </c>
      <c r="E633" s="5" t="s">
        <v>7362</v>
      </c>
      <c r="F633" s="381">
        <f>IFERROR(INDEX([1]Master!$1:$1048576,MATCH(C633,[1]Master!$B:$B,0),MATCH($H$5,[1]Master!$1:$1,0)),"")</f>
        <v>1</v>
      </c>
      <c r="G633" s="381">
        <f>IFERROR(INDEX([1]Master!$1:$1048576,MATCH(C633,[1]Master!$B:$B,0),MATCH($H$4,[1]Master!$1:$1,0)),"")</f>
        <v>13</v>
      </c>
      <c r="H633" s="6" t="s">
        <v>6153</v>
      </c>
      <c r="I633" s="367">
        <f>IFERROR(INDEX([1]Master!$1:$1048576,MATCH(C633,[1]Master!$B:$B,0),MATCH($G$6,[1]Master!$1:$1,0)),"")</f>
        <v>1039.3896078431374</v>
      </c>
      <c r="J633" s="230">
        <f>ROUND(I633*Order_Quote!$L$4,4)</f>
        <v>0</v>
      </c>
      <c r="K633" s="228"/>
      <c r="L633" s="178"/>
      <c r="M633" s="171">
        <f t="shared" si="9"/>
        <v>0</v>
      </c>
    </row>
    <row r="634" spans="1:13" s="52" customFormat="1" x14ac:dyDescent="0.3">
      <c r="A634" s="29" t="str">
        <f>IF(K634&gt;0,COUNT($A$7:A633)+COUNT(DWV!$A$8:$A$300)+COUNT('Large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4" s="293"/>
      <c r="C634" s="3" t="s">
        <v>1972</v>
      </c>
      <c r="D634" s="16">
        <v>28863462</v>
      </c>
      <c r="E634" s="5" t="s">
        <v>7363</v>
      </c>
      <c r="F634" s="381">
        <f>IFERROR(INDEX([1]Master!$1:$1048576,MATCH(C634,[1]Master!$B:$B,0),MATCH($H$5,[1]Master!$1:$1,0)),"")</f>
        <v>1</v>
      </c>
      <c r="G634" s="381">
        <f>IFERROR(INDEX([1]Master!$1:$1048576,MATCH(C634,[1]Master!$B:$B,0),MATCH($H$4,[1]Master!$1:$1,0)),"")</f>
        <v>9</v>
      </c>
      <c r="H634" s="6" t="s">
        <v>6153</v>
      </c>
      <c r="I634" s="367">
        <f>IFERROR(INDEX([1]Master!$1:$1048576,MATCH(C634,[1]Master!$B:$B,0),MATCH($G$6,[1]Master!$1:$1,0)),"")</f>
        <v>1094.5692980392159</v>
      </c>
      <c r="J634" s="230">
        <f>ROUND(I634*Order_Quote!$L$4,4)</f>
        <v>0</v>
      </c>
      <c r="K634" s="228"/>
      <c r="L634" s="178"/>
      <c r="M634" s="171">
        <f t="shared" si="9"/>
        <v>0</v>
      </c>
    </row>
    <row r="635" spans="1:13" s="52" customFormat="1" x14ac:dyDescent="0.3">
      <c r="A635" s="29" t="str">
        <f>IF(K635&gt;0,COUNT($A$7:A634)+COUNT(DWV!$A$8:$A$300)+COUNT('Large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5" s="293"/>
      <c r="C635" s="3" t="s">
        <v>1973</v>
      </c>
      <c r="D635" s="16">
        <v>28863470</v>
      </c>
      <c r="E635" s="5" t="s">
        <v>7364</v>
      </c>
      <c r="F635" s="381">
        <f>IFERROR(INDEX([1]Master!$1:$1048576,MATCH(C635,[1]Master!$B:$B,0),MATCH($H$5,[1]Master!$1:$1,0)),"")</f>
        <v>1</v>
      </c>
      <c r="G635" s="381">
        <f>IFERROR(INDEX([1]Master!$1:$1048576,MATCH(C635,[1]Master!$B:$B,0),MATCH($H$4,[1]Master!$1:$1,0)),"")</f>
        <v>6</v>
      </c>
      <c r="H635" s="6" t="s">
        <v>6153</v>
      </c>
      <c r="I635" s="367">
        <f>IFERROR(INDEX([1]Master!$1:$1048576,MATCH(C635,[1]Master!$B:$B,0),MATCH($G$6,[1]Master!$1:$1,0)),"")</f>
        <v>1695.9785333333334</v>
      </c>
      <c r="J635" s="230">
        <f>ROUND(I635*Order_Quote!$L$4,4)</f>
        <v>0</v>
      </c>
      <c r="K635" s="228"/>
      <c r="L635" s="178"/>
      <c r="M635" s="171">
        <f t="shared" si="9"/>
        <v>0</v>
      </c>
    </row>
    <row r="636" spans="1:13" s="52" customFormat="1" x14ac:dyDescent="0.3">
      <c r="A636" s="29" t="str">
        <f>IF(K636&gt;0,COUNT($A$7:A635)+COUNT(DWV!$A$8:$A$300)+COUNT('Large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6" s="293"/>
      <c r="C636" s="3" t="s">
        <v>1974</v>
      </c>
      <c r="D636" s="16">
        <v>28863489</v>
      </c>
      <c r="E636" s="5" t="s">
        <v>7365</v>
      </c>
      <c r="F636" s="381">
        <f>IFERROR(INDEX([1]Master!$1:$1048576,MATCH(C636,[1]Master!$B:$B,0),MATCH($H$5,[1]Master!$1:$1,0)),"")</f>
        <v>1</v>
      </c>
      <c r="G636" s="381">
        <f>IFERROR(INDEX([1]Master!$1:$1048576,MATCH(C636,[1]Master!$B:$B,0),MATCH($H$4,[1]Master!$1:$1,0)),"")</f>
        <v>5</v>
      </c>
      <c r="H636" s="6" t="s">
        <v>6153</v>
      </c>
      <c r="I636" s="367">
        <f>IFERROR(INDEX([1]Master!$1:$1048576,MATCH(C636,[1]Master!$B:$B,0),MATCH($G$6,[1]Master!$1:$1,0)),"")</f>
        <v>3006.0733856209154</v>
      </c>
      <c r="J636" s="230">
        <f>ROUND(I636*Order_Quote!$L$4,4)</f>
        <v>0</v>
      </c>
      <c r="K636" s="228"/>
      <c r="L636" s="178"/>
      <c r="M636" s="171">
        <f t="shared" si="9"/>
        <v>0</v>
      </c>
    </row>
    <row r="637" spans="1:13" s="52" customFormat="1" x14ac:dyDescent="0.3">
      <c r="A637" s="29" t="str">
        <f>IF(K637&gt;0,COUNT($A$7:A636)+COUNT(DWV!$A$8:$A$300)+COUNT('Large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7" s="293"/>
      <c r="C637" s="3" t="s">
        <v>1975</v>
      </c>
      <c r="D637" s="16">
        <v>28863497</v>
      </c>
      <c r="E637" s="5" t="s">
        <v>7366</v>
      </c>
      <c r="F637" s="381">
        <f>IFERROR(INDEX([1]Master!$1:$1048576,MATCH(C637,[1]Master!$B:$B,0),MATCH($H$5,[1]Master!$1:$1,0)),"")</f>
        <v>1</v>
      </c>
      <c r="G637" s="381">
        <f>IFERROR(INDEX([1]Master!$1:$1048576,MATCH(C637,[1]Master!$B:$B,0),MATCH($H$4,[1]Master!$1:$1,0)),"")</f>
        <v>9</v>
      </c>
      <c r="H637" s="6" t="s">
        <v>6153</v>
      </c>
      <c r="I637" s="367">
        <f>IFERROR(INDEX([1]Master!$1:$1048576,MATCH(C637,[1]Master!$B:$B,0),MATCH($G$6,[1]Master!$1:$1,0)),"")</f>
        <v>1344.7561385620913</v>
      </c>
      <c r="J637" s="230">
        <f>ROUND(I637*Order_Quote!$L$4,4)</f>
        <v>0</v>
      </c>
      <c r="K637" s="228"/>
      <c r="L637" s="178"/>
      <c r="M637" s="171">
        <f t="shared" si="9"/>
        <v>0</v>
      </c>
    </row>
    <row r="638" spans="1:13" s="52" customFormat="1" x14ac:dyDescent="0.3">
      <c r="A638" s="29" t="str">
        <f>IF(K638&gt;0,COUNT($A$7:A637)+COUNT(DWV!$A$8:$A$300)+COUNT('Large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8" s="293"/>
      <c r="C638" s="3" t="s">
        <v>1976</v>
      </c>
      <c r="D638" s="16">
        <v>28863500</v>
      </c>
      <c r="E638" s="5" t="s">
        <v>7367</v>
      </c>
      <c r="F638" s="381">
        <f>IFERROR(INDEX([1]Master!$1:$1048576,MATCH(C638,[1]Master!$B:$B,0),MATCH($H$5,[1]Master!$1:$1,0)),"")</f>
        <v>1</v>
      </c>
      <c r="G638" s="381">
        <f>IFERROR(INDEX([1]Master!$1:$1048576,MATCH(C638,[1]Master!$B:$B,0),MATCH($H$4,[1]Master!$1:$1,0)),"")</f>
        <v>7</v>
      </c>
      <c r="H638" s="6" t="s">
        <v>6153</v>
      </c>
      <c r="I638" s="367">
        <f>IFERROR(INDEX([1]Master!$1:$1048576,MATCH(C638,[1]Master!$B:$B,0),MATCH($G$6,[1]Master!$1:$1,0)),"")</f>
        <v>1387.8582562091508</v>
      </c>
      <c r="J638" s="230">
        <f>ROUND(I638*Order_Quote!$L$4,4)</f>
        <v>0</v>
      </c>
      <c r="K638" s="228"/>
      <c r="L638" s="178"/>
      <c r="M638" s="171">
        <f t="shared" si="9"/>
        <v>0</v>
      </c>
    </row>
    <row r="639" spans="1:13" s="52" customFormat="1" x14ac:dyDescent="0.3">
      <c r="A639" s="29" t="str">
        <f>IF(K639&gt;0,COUNT($A$7:A638)+COUNT(DWV!$A$8:$A$300)+COUNT('Large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39" s="293"/>
      <c r="C639" s="3" t="s">
        <v>1977</v>
      </c>
      <c r="D639" s="16">
        <v>28863519</v>
      </c>
      <c r="E639" s="5" t="s">
        <v>7368</v>
      </c>
      <c r="F639" s="381">
        <f>IFERROR(INDEX([1]Master!$1:$1048576,MATCH(C639,[1]Master!$B:$B,0),MATCH($H$5,[1]Master!$1:$1,0)),"")</f>
        <v>1</v>
      </c>
      <c r="G639" s="381">
        <f>IFERROR(INDEX([1]Master!$1:$1048576,MATCH(C639,[1]Master!$B:$B,0),MATCH($H$4,[1]Master!$1:$1,0)),"")</f>
        <v>5</v>
      </c>
      <c r="H639" s="6" t="s">
        <v>6153</v>
      </c>
      <c r="I639" s="367">
        <f>IFERROR(INDEX([1]Master!$1:$1048576,MATCH(C639,[1]Master!$B:$B,0),MATCH($G$6,[1]Master!$1:$1,0)),"")</f>
        <v>2687.8360836601314</v>
      </c>
      <c r="J639" s="230">
        <f>ROUND(I639*Order_Quote!$L$4,4)</f>
        <v>0</v>
      </c>
      <c r="K639" s="228"/>
      <c r="L639" s="178"/>
      <c r="M639" s="171">
        <f t="shared" si="9"/>
        <v>0</v>
      </c>
    </row>
    <row r="640" spans="1:13" s="52" customFormat="1" x14ac:dyDescent="0.3">
      <c r="A640" s="29" t="str">
        <f>IF(K640&gt;0,COUNT($A$7:A639)+COUNT(DWV!$A$8:$A$300)+COUNT('Large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0" s="293"/>
      <c r="C640" s="3" t="s">
        <v>1978</v>
      </c>
      <c r="D640" s="16">
        <v>28863527</v>
      </c>
      <c r="E640" s="5" t="s">
        <v>7369</v>
      </c>
      <c r="F640" s="381">
        <f>IFERROR(INDEX([1]Master!$1:$1048576,MATCH(C640,[1]Master!$B:$B,0),MATCH($H$5,[1]Master!$1:$1,0)),"")</f>
        <v>1</v>
      </c>
      <c r="G640" s="381">
        <f>IFERROR(INDEX([1]Master!$1:$1048576,MATCH(C640,[1]Master!$B:$B,0),MATCH($H$4,[1]Master!$1:$1,0)),"")</f>
        <v>4</v>
      </c>
      <c r="H640" s="6" t="s">
        <v>6153</v>
      </c>
      <c r="I640" s="367">
        <f>IFERROR(INDEX([1]Master!$1:$1048576,MATCH(C640,[1]Master!$B:$B,0),MATCH($G$6,[1]Master!$1:$1,0)),"")</f>
        <v>3721.6583346405232</v>
      </c>
      <c r="J640" s="230">
        <f>ROUND(I640*Order_Quote!$L$4,4)</f>
        <v>0</v>
      </c>
      <c r="K640" s="228"/>
      <c r="L640" s="178"/>
      <c r="M640" s="171">
        <f t="shared" si="9"/>
        <v>0</v>
      </c>
    </row>
    <row r="641" spans="1:13" s="52" customFormat="1" x14ac:dyDescent="0.3">
      <c r="A641" s="29" t="str">
        <f>IF(K641&gt;0,COUNT($A$7:A640)+COUNT(DWV!$A$8:$A$300)+COUNT('Large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1" s="293"/>
      <c r="C641" s="3" t="s">
        <v>1979</v>
      </c>
      <c r="D641" s="16">
        <v>28863535</v>
      </c>
      <c r="E641" s="5" t="s">
        <v>7370</v>
      </c>
      <c r="F641" s="381">
        <f>IFERROR(INDEX([1]Master!$1:$1048576,MATCH(C641,[1]Master!$B:$B,0),MATCH($H$5,[1]Master!$1:$1,0)),"")</f>
        <v>1</v>
      </c>
      <c r="G641" s="381">
        <f>IFERROR(INDEX([1]Master!$1:$1048576,MATCH(C641,[1]Master!$B:$B,0),MATCH($H$4,[1]Master!$1:$1,0)),"")</f>
        <v>3</v>
      </c>
      <c r="H641" s="6" t="s">
        <v>6153</v>
      </c>
      <c r="I641" s="367">
        <f>IFERROR(INDEX([1]Master!$1:$1048576,MATCH(C641,[1]Master!$B:$B,0),MATCH($G$6,[1]Master!$1:$1,0)),"")</f>
        <v>4216.180304575164</v>
      </c>
      <c r="J641" s="230">
        <f>ROUND(I641*Order_Quote!$L$4,4)</f>
        <v>0</v>
      </c>
      <c r="K641" s="228"/>
      <c r="L641" s="178"/>
      <c r="M641" s="171">
        <f t="shared" si="9"/>
        <v>0</v>
      </c>
    </row>
    <row r="642" spans="1:13" s="52" customFormat="1" x14ac:dyDescent="0.3">
      <c r="A642" s="29" t="str">
        <f>IF(K642&gt;0,COUNT($A$7:A641)+COUNT(DWV!$A$8:$A$300)+COUNT('Large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2" s="293"/>
      <c r="C642" s="3" t="s">
        <v>1980</v>
      </c>
      <c r="D642" s="16">
        <v>28863543</v>
      </c>
      <c r="E642" s="5" t="s">
        <v>7371</v>
      </c>
      <c r="F642" s="381">
        <f>IFERROR(INDEX([1]Master!$1:$1048576,MATCH(C642,[1]Master!$B:$B,0),MATCH($H$5,[1]Master!$1:$1,0)),"")</f>
        <v>1</v>
      </c>
      <c r="G642" s="381">
        <f>IFERROR(INDEX([1]Master!$1:$1048576,MATCH(C642,[1]Master!$B:$B,0),MATCH($H$4,[1]Master!$1:$1,0)),"")</f>
        <v>6</v>
      </c>
      <c r="H642" s="6" t="s">
        <v>6153</v>
      </c>
      <c r="I642" s="367">
        <f>IFERROR(INDEX([1]Master!$1:$1048576,MATCH(C642,[1]Master!$B:$B,0),MATCH($G$6,[1]Master!$1:$1,0)),"")</f>
        <v>1979.434820915033</v>
      </c>
      <c r="J642" s="230">
        <f>ROUND(I642*Order_Quote!$L$4,4)</f>
        <v>0</v>
      </c>
      <c r="K642" s="228"/>
      <c r="L642" s="178"/>
      <c r="M642" s="171">
        <f t="shared" si="9"/>
        <v>0</v>
      </c>
    </row>
    <row r="643" spans="1:13" s="52" customFormat="1" x14ac:dyDescent="0.3">
      <c r="A643" s="29" t="str">
        <f>IF(K643&gt;0,COUNT($A$7:A642)+COUNT(DWV!$A$8:$A$300)+COUNT('Large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3" s="293"/>
      <c r="C643" s="3" t="s">
        <v>1981</v>
      </c>
      <c r="D643" s="16">
        <v>28863551</v>
      </c>
      <c r="E643" s="5" t="s">
        <v>7372</v>
      </c>
      <c r="F643" s="381">
        <f>IFERROR(INDEX([1]Master!$1:$1048576,MATCH(C643,[1]Master!$B:$B,0),MATCH($H$5,[1]Master!$1:$1,0)),"")</f>
        <v>1</v>
      </c>
      <c r="G643" s="381">
        <f>IFERROR(INDEX([1]Master!$1:$1048576,MATCH(C643,[1]Master!$B:$B,0),MATCH($H$4,[1]Master!$1:$1,0)),"")</f>
        <v>4</v>
      </c>
      <c r="H643" s="6" t="s">
        <v>6153</v>
      </c>
      <c r="I643" s="367">
        <f>IFERROR(INDEX([1]Master!$1:$1048576,MATCH(C643,[1]Master!$B:$B,0),MATCH($G$6,[1]Master!$1:$1,0)),"")</f>
        <v>2244.348218300654</v>
      </c>
      <c r="J643" s="230">
        <f>ROUND(I643*Order_Quote!$L$4,4)</f>
        <v>0</v>
      </c>
      <c r="K643" s="228"/>
      <c r="L643" s="178"/>
      <c r="M643" s="171">
        <f t="shared" si="9"/>
        <v>0</v>
      </c>
    </row>
    <row r="644" spans="1:13" s="52" customFormat="1" x14ac:dyDescent="0.3">
      <c r="A644" s="29" t="str">
        <f>IF(K644&gt;0,COUNT($A$7:A643)+COUNT(DWV!$A$8:$A$300)+COUNT('Large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4" s="293"/>
      <c r="C644" s="3" t="s">
        <v>1982</v>
      </c>
      <c r="D644" s="16">
        <v>28863560</v>
      </c>
      <c r="E644" s="5" t="s">
        <v>7373</v>
      </c>
      <c r="F644" s="381">
        <f>IFERROR(INDEX([1]Master!$1:$1048576,MATCH(C644,[1]Master!$B:$B,0),MATCH($H$5,[1]Master!$1:$1,0)),"")</f>
        <v>1</v>
      </c>
      <c r="G644" s="381">
        <f>IFERROR(INDEX([1]Master!$1:$1048576,MATCH(C644,[1]Master!$B:$B,0),MATCH($H$4,[1]Master!$1:$1,0)),"")</f>
        <v>3</v>
      </c>
      <c r="H644" s="6" t="s">
        <v>6153</v>
      </c>
      <c r="I644" s="367">
        <f>IFERROR(INDEX([1]Master!$1:$1048576,MATCH(C644,[1]Master!$B:$B,0),MATCH($G$6,[1]Master!$1:$1,0)),"")</f>
        <v>2362.579721568628</v>
      </c>
      <c r="J644" s="230">
        <f>ROUND(I644*Order_Quote!$L$4,4)</f>
        <v>0</v>
      </c>
      <c r="K644" s="228"/>
      <c r="L644" s="178"/>
      <c r="M644" s="171">
        <f t="shared" si="9"/>
        <v>0</v>
      </c>
    </row>
    <row r="645" spans="1:13" s="52" customFormat="1" x14ac:dyDescent="0.3">
      <c r="A645" s="29" t="str">
        <f>IF(K645&gt;0,COUNT($A$7:A644)+COUNT(DWV!$A$8:$A$300)+COUNT('Large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5" s="293"/>
      <c r="C645" s="3" t="s">
        <v>1983</v>
      </c>
      <c r="D645" s="16">
        <v>28863578</v>
      </c>
      <c r="E645" s="5" t="s">
        <v>7374</v>
      </c>
      <c r="F645" s="381">
        <f>IFERROR(INDEX([1]Master!$1:$1048576,MATCH(C645,[1]Master!$B:$B,0),MATCH($H$5,[1]Master!$1:$1,0)),"")</f>
        <v>1</v>
      </c>
      <c r="G645" s="381">
        <f>IFERROR(INDEX([1]Master!$1:$1048576,MATCH(C645,[1]Master!$B:$B,0),MATCH($H$4,[1]Master!$1:$1,0)),"")</f>
        <v>3</v>
      </c>
      <c r="H645" s="6" t="s">
        <v>6153</v>
      </c>
      <c r="I645" s="367">
        <f>IFERROR(INDEX([1]Master!$1:$1048576,MATCH(C645,[1]Master!$B:$B,0),MATCH($G$6,[1]Master!$1:$1,0)),"")</f>
        <v>3422.4578013071896</v>
      </c>
      <c r="J645" s="230">
        <f>ROUND(I645*Order_Quote!$L$4,4)</f>
        <v>0</v>
      </c>
      <c r="K645" s="228"/>
      <c r="L645" s="178"/>
      <c r="M645" s="171">
        <f t="shared" si="9"/>
        <v>0</v>
      </c>
    </row>
    <row r="646" spans="1:13" s="52" customFormat="1" x14ac:dyDescent="0.3">
      <c r="A646" s="29" t="str">
        <f>IF(K646&gt;0,COUNT($A$7:A645)+COUNT(DWV!$A$8:$A$300)+COUNT('Large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6" s="293"/>
      <c r="C646" s="3" t="s">
        <v>1984</v>
      </c>
      <c r="D646" s="16">
        <v>28863586</v>
      </c>
      <c r="E646" s="5" t="s">
        <v>7375</v>
      </c>
      <c r="F646" s="381">
        <f>IFERROR(INDEX([1]Master!$1:$1048576,MATCH(C646,[1]Master!$B:$B,0),MATCH($H$5,[1]Master!$1:$1,0)),"")</f>
        <v>1</v>
      </c>
      <c r="G646" s="381">
        <f>IFERROR(INDEX([1]Master!$1:$1048576,MATCH(C646,[1]Master!$B:$B,0),MATCH($H$4,[1]Master!$1:$1,0)),"")</f>
        <v>2</v>
      </c>
      <c r="H646" s="6" t="s">
        <v>6153</v>
      </c>
      <c r="I646" s="367">
        <f>IFERROR(INDEX([1]Master!$1:$1048576,MATCH(C646,[1]Master!$B:$B,0),MATCH($G$6,[1]Master!$1:$1,0)),"")</f>
        <v>4021.0234941176477</v>
      </c>
      <c r="J646" s="230">
        <f>ROUND(I646*Order_Quote!$L$4,4)</f>
        <v>0</v>
      </c>
      <c r="K646" s="228"/>
      <c r="L646" s="178"/>
      <c r="M646" s="171">
        <f t="shared" si="9"/>
        <v>0</v>
      </c>
    </row>
    <row r="647" spans="1:13" s="52" customFormat="1" x14ac:dyDescent="0.3">
      <c r="A647" s="29" t="str">
        <f>IF(K647&gt;0,COUNT($A$7:A646)+COUNT(DWV!$A$8:$A$300)+COUNT('Large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7" s="293"/>
      <c r="C647" s="3" t="s">
        <v>1985</v>
      </c>
      <c r="D647" s="16">
        <v>28863594</v>
      </c>
      <c r="E647" s="5" t="s">
        <v>7376</v>
      </c>
      <c r="F647" s="381">
        <f>IFERROR(INDEX([1]Master!$1:$1048576,MATCH(C647,[1]Master!$B:$B,0),MATCH($H$5,[1]Master!$1:$1,0)),"")</f>
        <v>1</v>
      </c>
      <c r="G647" s="381">
        <f>IFERROR(INDEX([1]Master!$1:$1048576,MATCH(C647,[1]Master!$B:$B,0),MATCH($H$4,[1]Master!$1:$1,0)),"")</f>
        <v>2</v>
      </c>
      <c r="H647" s="6" t="s">
        <v>6153</v>
      </c>
      <c r="I647" s="367">
        <f>IFERROR(INDEX([1]Master!$1:$1048576,MATCH(C647,[1]Master!$B:$B,0),MATCH($G$6,[1]Master!$1:$1,0)),"")</f>
        <v>5244.2556065359477</v>
      </c>
      <c r="J647" s="230">
        <f>ROUND(I647*Order_Quote!$L$4,4)</f>
        <v>0</v>
      </c>
      <c r="K647" s="228"/>
      <c r="L647" s="178"/>
      <c r="M647" s="171">
        <f t="shared" ref="M647:M710" si="10">K647/F647</f>
        <v>0</v>
      </c>
    </row>
    <row r="648" spans="1:13" s="52" customFormat="1" x14ac:dyDescent="0.3">
      <c r="A648" s="29" t="str">
        <f>IF(K648&gt;0,COUNT($A$7:A647)+COUNT(DWV!$A$8:$A$300)+COUNT('Large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8" s="293"/>
      <c r="C648" s="3" t="s">
        <v>1986</v>
      </c>
      <c r="D648" s="16">
        <v>28863608</v>
      </c>
      <c r="E648" s="5" t="s">
        <v>7377</v>
      </c>
      <c r="F648" s="381">
        <f>IFERROR(INDEX([1]Master!$1:$1048576,MATCH(C648,[1]Master!$B:$B,0),MATCH($H$5,[1]Master!$1:$1,0)),"")</f>
        <v>1</v>
      </c>
      <c r="G648" s="381">
        <f>IFERROR(INDEX([1]Master!$1:$1048576,MATCH(C648,[1]Master!$B:$B,0),MATCH($H$4,[1]Master!$1:$1,0)),"")</f>
        <v>3</v>
      </c>
      <c r="H648" s="6" t="s">
        <v>6153</v>
      </c>
      <c r="I648" s="367">
        <f>IFERROR(INDEX([1]Master!$1:$1048576,MATCH(C648,[1]Master!$B:$B,0),MATCH($G$6,[1]Master!$1:$1,0)),"")</f>
        <v>4749.3445202614384</v>
      </c>
      <c r="J648" s="230">
        <f>ROUND(I648*Order_Quote!$L$4,4)</f>
        <v>0</v>
      </c>
      <c r="K648" s="228"/>
      <c r="L648" s="178"/>
      <c r="M648" s="171">
        <f t="shared" si="10"/>
        <v>0</v>
      </c>
    </row>
    <row r="649" spans="1:13" s="52" customFormat="1" x14ac:dyDescent="0.3">
      <c r="A649" s="29" t="str">
        <f>IF(K649&gt;0,COUNT($A$7:A648)+COUNT(DWV!$A$8:$A$300)+COUNT('Large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49" s="293"/>
      <c r="C649" s="3" t="s">
        <v>1987</v>
      </c>
      <c r="D649" s="16">
        <v>28863616</v>
      </c>
      <c r="E649" s="5" t="s">
        <v>7378</v>
      </c>
      <c r="F649" s="381">
        <f>IFERROR(INDEX([1]Master!$1:$1048576,MATCH(C649,[1]Master!$B:$B,0),MATCH($H$5,[1]Master!$1:$1,0)),"")</f>
        <v>1</v>
      </c>
      <c r="G649" s="381">
        <f>IFERROR(INDEX([1]Master!$1:$1048576,MATCH(C649,[1]Master!$B:$B,0),MATCH($H$4,[1]Master!$1:$1,0)),"")</f>
        <v>3</v>
      </c>
      <c r="H649" s="6" t="s">
        <v>6153</v>
      </c>
      <c r="I649" s="367">
        <f>IFERROR(INDEX([1]Master!$1:$1048576,MATCH(C649,[1]Master!$B:$B,0),MATCH($G$6,[1]Master!$1:$1,0)),"")</f>
        <v>4966.1571516339873</v>
      </c>
      <c r="J649" s="230">
        <f>ROUND(I649*Order_Quote!$L$4,4)</f>
        <v>0</v>
      </c>
      <c r="K649" s="228"/>
      <c r="L649" s="178"/>
      <c r="M649" s="171">
        <f t="shared" si="10"/>
        <v>0</v>
      </c>
    </row>
    <row r="650" spans="1:13" s="52" customFormat="1" x14ac:dyDescent="0.3">
      <c r="A650" s="29" t="str">
        <f>IF(K650&gt;0,COUNT($A$7:A649)+COUNT(DWV!$A$8:$A$300)+COUNT('Large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0" s="293"/>
      <c r="C650" s="3" t="s">
        <v>1988</v>
      </c>
      <c r="D650" s="16">
        <v>28863624</v>
      </c>
      <c r="E650" s="5" t="s">
        <v>7379</v>
      </c>
      <c r="F650" s="381">
        <f>IFERROR(INDEX([1]Master!$1:$1048576,MATCH(C650,[1]Master!$B:$B,0),MATCH($H$5,[1]Master!$1:$1,0)),"")</f>
        <v>1</v>
      </c>
      <c r="G650" s="381">
        <f>IFERROR(INDEX([1]Master!$1:$1048576,MATCH(C650,[1]Master!$B:$B,0),MATCH($H$4,[1]Master!$1:$1,0)),"")</f>
        <v>2</v>
      </c>
      <c r="H650" s="6" t="s">
        <v>6153</v>
      </c>
      <c r="I650" s="367">
        <f>IFERROR(INDEX([1]Master!$1:$1048576,MATCH(C650,[1]Master!$B:$B,0),MATCH($G$6,[1]Master!$1:$1,0)),"")</f>
        <v>5256.1984849673208</v>
      </c>
      <c r="J650" s="230">
        <f>ROUND(I650*Order_Quote!$L$4,4)</f>
        <v>0</v>
      </c>
      <c r="K650" s="228"/>
      <c r="L650" s="178"/>
      <c r="M650" s="171">
        <f t="shared" si="10"/>
        <v>0</v>
      </c>
    </row>
    <row r="651" spans="1:13" s="52" customFormat="1" x14ac:dyDescent="0.3">
      <c r="A651" s="29" t="str">
        <f>IF(K651&gt;0,COUNT($A$7:A650)+COUNT(DWV!$A$8:$A$300)+COUNT('Large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1" s="293"/>
      <c r="C651" s="3" t="s">
        <v>1989</v>
      </c>
      <c r="D651" s="16">
        <v>28863632</v>
      </c>
      <c r="E651" s="5" t="s">
        <v>7380</v>
      </c>
      <c r="F651" s="381">
        <f>IFERROR(INDEX([1]Master!$1:$1048576,MATCH(C651,[1]Master!$B:$B,0),MATCH($H$5,[1]Master!$1:$1,0)),"")</f>
        <v>1</v>
      </c>
      <c r="G651" s="381">
        <f>IFERROR(INDEX([1]Master!$1:$1048576,MATCH(C651,[1]Master!$B:$B,0),MATCH($H$4,[1]Master!$1:$1,0)),"")</f>
        <v>2</v>
      </c>
      <c r="H651" s="6" t="s">
        <v>6153</v>
      </c>
      <c r="I651" s="367">
        <f>IFERROR(INDEX([1]Master!$1:$1048576,MATCH(C651,[1]Master!$B:$B,0),MATCH($G$6,[1]Master!$1:$1,0)),"")</f>
        <v>7492.1358039215693</v>
      </c>
      <c r="J651" s="230">
        <f>ROUND(I651*Order_Quote!$L$4,4)</f>
        <v>0</v>
      </c>
      <c r="K651" s="228"/>
      <c r="L651" s="178"/>
      <c r="M651" s="171">
        <f t="shared" si="10"/>
        <v>0</v>
      </c>
    </row>
    <row r="652" spans="1:13" s="52" customFormat="1" x14ac:dyDescent="0.3">
      <c r="A652" s="29" t="str">
        <f>IF(K652&gt;0,COUNT($A$7:A651)+COUNT(DWV!$A$8:$A$300)+COUNT('Large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2" s="293"/>
      <c r="C652" s="3" t="s">
        <v>1990</v>
      </c>
      <c r="D652" s="16">
        <v>28863640</v>
      </c>
      <c r="E652" s="5" t="s">
        <v>7381</v>
      </c>
      <c r="F652" s="381">
        <f>IFERROR(INDEX([1]Master!$1:$1048576,MATCH(C652,[1]Master!$B:$B,0),MATCH($H$5,[1]Master!$1:$1,0)),"")</f>
        <v>1</v>
      </c>
      <c r="G652" s="381">
        <f>IFERROR(INDEX([1]Master!$1:$1048576,MATCH(C652,[1]Master!$B:$B,0),MATCH($H$4,[1]Master!$1:$1,0)),"")</f>
        <v>2</v>
      </c>
      <c r="H652" s="6" t="s">
        <v>6153</v>
      </c>
      <c r="I652" s="367">
        <f>IFERROR(INDEX([1]Master!$1:$1048576,MATCH(C652,[1]Master!$B:$B,0),MATCH($G$6,[1]Master!$1:$1,0)),"")</f>
        <v>7674.3470130718961</v>
      </c>
      <c r="J652" s="230">
        <f>ROUND(I652*Order_Quote!$L$4,4)</f>
        <v>0</v>
      </c>
      <c r="K652" s="228"/>
      <c r="L652" s="178"/>
      <c r="M652" s="171">
        <f t="shared" si="10"/>
        <v>0</v>
      </c>
    </row>
    <row r="653" spans="1:13" s="52" customFormat="1" x14ac:dyDescent="0.3">
      <c r="A653" s="29" t="str">
        <f>IF(K653&gt;0,COUNT($A$7:A652)+COUNT(DWV!$A$8:$A$300)+COUNT('Large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3" s="293"/>
      <c r="C653" s="3" t="s">
        <v>1991</v>
      </c>
      <c r="D653" s="16">
        <v>28863659</v>
      </c>
      <c r="E653" s="5" t="s">
        <v>7382</v>
      </c>
      <c r="F653" s="381">
        <f>IFERROR(INDEX([1]Master!$1:$1048576,MATCH(C653,[1]Master!$B:$B,0),MATCH($H$5,[1]Master!$1:$1,0)),"")</f>
        <v>1</v>
      </c>
      <c r="G653" s="381">
        <f>IFERROR(INDEX([1]Master!$1:$1048576,MATCH(C653,[1]Master!$B:$B,0),MATCH($H$4,[1]Master!$1:$1,0)),"")</f>
        <v>1</v>
      </c>
      <c r="H653" s="6" t="s">
        <v>6153</v>
      </c>
      <c r="I653" s="367">
        <f>IFERROR(INDEX([1]Master!$1:$1048576,MATCH(C653,[1]Master!$B:$B,0),MATCH($G$6,[1]Master!$1:$1,0)),"")</f>
        <v>8142.7383241830084</v>
      </c>
      <c r="J653" s="230">
        <f>ROUND(I653*Order_Quote!$L$4,4)</f>
        <v>0</v>
      </c>
      <c r="K653" s="228"/>
      <c r="L653" s="178"/>
      <c r="M653" s="171">
        <f t="shared" si="10"/>
        <v>0</v>
      </c>
    </row>
    <row r="654" spans="1:13" s="52" customFormat="1" x14ac:dyDescent="0.3">
      <c r="A654" s="29" t="str">
        <f>IF(K654&gt;0,COUNT($A$7:A653)+COUNT(DWV!$A$8:$A$300)+COUNT('Large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4" s="293"/>
      <c r="C654" s="3" t="s">
        <v>1992</v>
      </c>
      <c r="D654" s="16">
        <v>28863667</v>
      </c>
      <c r="E654" s="5" t="s">
        <v>7383</v>
      </c>
      <c r="F654" s="381">
        <f>IFERROR(INDEX([1]Master!$1:$1048576,MATCH(C654,[1]Master!$B:$B,0),MATCH($H$5,[1]Master!$1:$1,0)),"")</f>
        <v>1</v>
      </c>
      <c r="G654" s="381">
        <f>IFERROR(INDEX([1]Master!$1:$1048576,MATCH(C654,[1]Master!$B:$B,0),MATCH($H$4,[1]Master!$1:$1,0)),"")</f>
        <v>1</v>
      </c>
      <c r="H654" s="6" t="s">
        <v>6153</v>
      </c>
      <c r="I654" s="367">
        <f>IFERROR(INDEX([1]Master!$1:$1048576,MATCH(C654,[1]Master!$B:$B,0),MATCH($G$6,[1]Master!$1:$1,0)),"")</f>
        <v>8559.1826039215684</v>
      </c>
      <c r="J654" s="230">
        <f>ROUND(I654*Order_Quote!$L$4,4)</f>
        <v>0</v>
      </c>
      <c r="K654" s="228"/>
      <c r="L654" s="178"/>
      <c r="M654" s="171">
        <f t="shared" si="10"/>
        <v>0</v>
      </c>
    </row>
    <row r="655" spans="1:13" s="52" customFormat="1" x14ac:dyDescent="0.3">
      <c r="A655" s="29" t="str">
        <f>IF(K655&gt;0,COUNT($A$7:A654)+COUNT(DWV!$A$8:$A$300)+COUNT('Large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5" s="293"/>
      <c r="C655" s="3" t="s">
        <v>1993</v>
      </c>
      <c r="D655" s="16">
        <v>28863675</v>
      </c>
      <c r="E655" s="5" t="s">
        <v>7384</v>
      </c>
      <c r="F655" s="381">
        <f>IFERROR(INDEX([1]Master!$1:$1048576,MATCH(C655,[1]Master!$B:$B,0),MATCH($H$5,[1]Master!$1:$1,0)),"")</f>
        <v>1</v>
      </c>
      <c r="G655" s="381">
        <f>IFERROR(INDEX([1]Master!$1:$1048576,MATCH(C655,[1]Master!$B:$B,0),MATCH($H$4,[1]Master!$1:$1,0)),"")</f>
        <v>2</v>
      </c>
      <c r="H655" s="6" t="s">
        <v>6153</v>
      </c>
      <c r="I655" s="367">
        <f>IFERROR(INDEX([1]Master!$1:$1048576,MATCH(C655,[1]Master!$B:$B,0),MATCH($G$6,[1]Master!$1:$1,0)),"")</f>
        <v>7264.0687307189555</v>
      </c>
      <c r="J655" s="230">
        <f>ROUND(I655*Order_Quote!$L$4,4)</f>
        <v>0</v>
      </c>
      <c r="K655" s="228"/>
      <c r="L655" s="178"/>
      <c r="M655" s="171">
        <f t="shared" si="10"/>
        <v>0</v>
      </c>
    </row>
    <row r="656" spans="1:13" s="52" customFormat="1" x14ac:dyDescent="0.3">
      <c r="A656" s="29" t="str">
        <f>IF(K656&gt;0,COUNT($A$7:A655)+COUNT(DWV!$A$8:$A$300)+COUNT('Large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6" s="293"/>
      <c r="C656" s="3" t="s">
        <v>1994</v>
      </c>
      <c r="D656" s="16">
        <v>28863683</v>
      </c>
      <c r="E656" s="5" t="s">
        <v>7385</v>
      </c>
      <c r="F656" s="381">
        <f>IFERROR(INDEX([1]Master!$1:$1048576,MATCH(C656,[1]Master!$B:$B,0),MATCH($H$5,[1]Master!$1:$1,0)),"")</f>
        <v>1</v>
      </c>
      <c r="G656" s="381">
        <f>IFERROR(INDEX([1]Master!$1:$1048576,MATCH(C656,[1]Master!$B:$B,0),MATCH($H$4,[1]Master!$1:$1,0)),"")</f>
        <v>2</v>
      </c>
      <c r="H656" s="6" t="s">
        <v>6153</v>
      </c>
      <c r="I656" s="367">
        <f>IFERROR(INDEX([1]Master!$1:$1048576,MATCH(C656,[1]Master!$B:$B,0),MATCH($G$6,[1]Master!$1:$1,0)),"")</f>
        <v>7856.1691058823535</v>
      </c>
      <c r="J656" s="230">
        <f>ROUND(I656*Order_Quote!$L$4,4)</f>
        <v>0</v>
      </c>
      <c r="K656" s="228"/>
      <c r="L656" s="178"/>
      <c r="M656" s="171">
        <f t="shared" si="10"/>
        <v>0</v>
      </c>
    </row>
    <row r="657" spans="1:13" s="52" customFormat="1" x14ac:dyDescent="0.3">
      <c r="A657" s="29" t="str">
        <f>IF(K657&gt;0,COUNT($A$7:A656)+COUNT(DWV!$A$8:$A$300)+COUNT('Large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7" s="293"/>
      <c r="C657" s="3" t="s">
        <v>1995</v>
      </c>
      <c r="D657" s="16">
        <v>28863691</v>
      </c>
      <c r="E657" s="5" t="s">
        <v>7386</v>
      </c>
      <c r="F657" s="381">
        <f>IFERROR(INDEX([1]Master!$1:$1048576,MATCH(C657,[1]Master!$B:$B,0),MATCH($H$5,[1]Master!$1:$1,0)),"")</f>
        <v>1</v>
      </c>
      <c r="G657" s="381">
        <f>IFERROR(INDEX([1]Master!$1:$1048576,MATCH(C657,[1]Master!$B:$B,0),MATCH($H$4,[1]Master!$1:$1,0)),"")</f>
        <v>2</v>
      </c>
      <c r="H657" s="6" t="s">
        <v>6153</v>
      </c>
      <c r="I657" s="367">
        <f>IFERROR(INDEX([1]Master!$1:$1048576,MATCH(C657,[1]Master!$B:$B,0),MATCH($G$6,[1]Master!$1:$1,0)),"")</f>
        <v>10064.988009150329</v>
      </c>
      <c r="J657" s="230">
        <f>ROUND(I657*Order_Quote!$L$4,4)</f>
        <v>0</v>
      </c>
      <c r="K657" s="228"/>
      <c r="L657" s="178"/>
      <c r="M657" s="171">
        <f t="shared" si="10"/>
        <v>0</v>
      </c>
    </row>
    <row r="658" spans="1:13" s="52" customFormat="1" x14ac:dyDescent="0.3">
      <c r="A658" s="29" t="str">
        <f>IF(K658&gt;0,COUNT($A$7:A657)+COUNT(DWV!$A$8:$A$300)+COUNT('Large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8" s="293"/>
      <c r="C658" s="3" t="s">
        <v>1996</v>
      </c>
      <c r="D658" s="16">
        <v>28863705</v>
      </c>
      <c r="E658" s="5" t="s">
        <v>7387</v>
      </c>
      <c r="F658" s="381">
        <f>IFERROR(INDEX([1]Master!$1:$1048576,MATCH(C658,[1]Master!$B:$B,0),MATCH($H$5,[1]Master!$1:$1,0)),"")</f>
        <v>1</v>
      </c>
      <c r="G658" s="381">
        <f>IFERROR(INDEX([1]Master!$1:$1048576,MATCH(C658,[1]Master!$B:$B,0),MATCH($H$4,[1]Master!$1:$1,0)),"")</f>
        <v>1</v>
      </c>
      <c r="H658" s="6" t="s">
        <v>6153</v>
      </c>
      <c r="I658" s="367">
        <f>IFERROR(INDEX([1]Master!$1:$1048576,MATCH(C658,[1]Master!$B:$B,0),MATCH($G$6,[1]Master!$1:$1,0)),"")</f>
        <v>10167.520164705884</v>
      </c>
      <c r="J658" s="230">
        <f>ROUND(I658*Order_Quote!$L$4,4)</f>
        <v>0</v>
      </c>
      <c r="K658" s="228"/>
      <c r="L658" s="178"/>
      <c r="M658" s="171">
        <f t="shared" si="10"/>
        <v>0</v>
      </c>
    </row>
    <row r="659" spans="1:13" s="52" customFormat="1" x14ac:dyDescent="0.3">
      <c r="A659" s="29" t="str">
        <f>IF(K659&gt;0,COUNT($A$7:A658)+COUNT(DWV!$A$8:$A$300)+COUNT('Large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59" s="293"/>
      <c r="C659" s="3" t="s">
        <v>1997</v>
      </c>
      <c r="D659" s="16">
        <v>28863713</v>
      </c>
      <c r="E659" s="5" t="s">
        <v>7388</v>
      </c>
      <c r="F659" s="381">
        <f>IFERROR(INDEX([1]Master!$1:$1048576,MATCH(C659,[1]Master!$B:$B,0),MATCH($H$5,[1]Master!$1:$1,0)),"")</f>
        <v>1</v>
      </c>
      <c r="G659" s="381">
        <f>IFERROR(INDEX([1]Master!$1:$1048576,MATCH(C659,[1]Master!$B:$B,0),MATCH($H$4,[1]Master!$1:$1,0)),"")</f>
        <v>1</v>
      </c>
      <c r="H659" s="6" t="s">
        <v>6153</v>
      </c>
      <c r="I659" s="367">
        <f>IFERROR(INDEX([1]Master!$1:$1048576,MATCH(C659,[1]Master!$B:$B,0),MATCH($G$6,[1]Master!$1:$1,0)),"")</f>
        <v>10873.437069281048</v>
      </c>
      <c r="J659" s="230">
        <f>ROUND(I659*Order_Quote!$L$4,4)</f>
        <v>0</v>
      </c>
      <c r="K659" s="228"/>
      <c r="L659" s="178"/>
      <c r="M659" s="171">
        <f t="shared" si="10"/>
        <v>0</v>
      </c>
    </row>
    <row r="660" spans="1:13" s="52" customFormat="1" x14ac:dyDescent="0.3">
      <c r="A660" s="29" t="str">
        <f>IF(K660&gt;0,COUNT($A$7:A659)+COUNT(DWV!$A$8:$A$300)+COUNT('Large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0" s="293"/>
      <c r="C660" s="3" t="s">
        <v>1998</v>
      </c>
      <c r="D660" s="16">
        <v>28863721</v>
      </c>
      <c r="E660" s="5" t="s">
        <v>7389</v>
      </c>
      <c r="F660" s="381">
        <f>IFERROR(INDEX([1]Master!$1:$1048576,MATCH(C660,[1]Master!$B:$B,0),MATCH($H$5,[1]Master!$1:$1,0)),"")</f>
        <v>1</v>
      </c>
      <c r="G660" s="381">
        <f>IFERROR(INDEX([1]Master!$1:$1048576,MATCH(C660,[1]Master!$B:$B,0),MATCH($H$4,[1]Master!$1:$1,0)),"")</f>
        <v>1</v>
      </c>
      <c r="H660" s="6" t="s">
        <v>6153</v>
      </c>
      <c r="I660" s="367">
        <f>IFERROR(INDEX([1]Master!$1:$1048576,MATCH(C660,[1]Master!$B:$B,0),MATCH($G$6,[1]Master!$1:$1,0)),"")</f>
        <v>12137.212111111112</v>
      </c>
      <c r="J660" s="230">
        <f>ROUND(I660*Order_Quote!$L$4,4)</f>
        <v>0</v>
      </c>
      <c r="K660" s="228"/>
      <c r="L660" s="178"/>
      <c r="M660" s="171">
        <f t="shared" si="10"/>
        <v>0</v>
      </c>
    </row>
    <row r="661" spans="1:13" s="52" customFormat="1" x14ac:dyDescent="0.3">
      <c r="A661" s="29" t="str">
        <f>IF(K661&gt;0,COUNT($A$7:A660)+COUNT(DWV!$A$8:$A$300)+COUNT('Large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1" s="293"/>
      <c r="C661" s="3" t="s">
        <v>1999</v>
      </c>
      <c r="D661" s="16">
        <v>28863730</v>
      </c>
      <c r="E661" s="5" t="s">
        <v>7390</v>
      </c>
      <c r="F661" s="381">
        <f>IFERROR(INDEX([1]Master!$1:$1048576,MATCH(C661,[1]Master!$B:$B,0),MATCH($H$5,[1]Master!$1:$1,0)),"")</f>
        <v>1</v>
      </c>
      <c r="G661" s="381">
        <f>IFERROR(INDEX([1]Master!$1:$1048576,MATCH(C661,[1]Master!$B:$B,0),MATCH($H$4,[1]Master!$1:$1,0)),"")</f>
        <v>1</v>
      </c>
      <c r="H661" s="6" t="s">
        <v>6153</v>
      </c>
      <c r="I661" s="367">
        <f>IFERROR(INDEX([1]Master!$1:$1048576,MATCH(C661,[1]Master!$B:$B,0),MATCH($G$6,[1]Master!$1:$1,0)),"")</f>
        <v>13776.738843137256</v>
      </c>
      <c r="J661" s="230">
        <f>ROUND(I661*Order_Quote!$L$4,4)</f>
        <v>0</v>
      </c>
      <c r="K661" s="228"/>
      <c r="L661" s="178"/>
      <c r="M661" s="171">
        <f t="shared" si="10"/>
        <v>0</v>
      </c>
    </row>
    <row r="662" spans="1:13" s="52" customFormat="1" x14ac:dyDescent="0.3">
      <c r="A662" s="29" t="str">
        <f>IF(K662&gt;0,COUNT($A$7:A661)+COUNT(DWV!$A$8:$A$300)+COUNT('Large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2" s="293"/>
      <c r="C662" s="3" t="s">
        <v>2000</v>
      </c>
      <c r="D662" s="16">
        <v>28863748</v>
      </c>
      <c r="E662" s="5" t="s">
        <v>7391</v>
      </c>
      <c r="F662" s="381">
        <f>IFERROR(INDEX([1]Master!$1:$1048576,MATCH(C662,[1]Master!$B:$B,0),MATCH($H$5,[1]Master!$1:$1,0)),"")</f>
        <v>1</v>
      </c>
      <c r="G662" s="381">
        <f>IFERROR(INDEX([1]Master!$1:$1048576,MATCH(C662,[1]Master!$B:$B,0),MATCH($H$4,[1]Master!$1:$1,0)),"")</f>
        <v>1</v>
      </c>
      <c r="H662" s="6" t="s">
        <v>6153</v>
      </c>
      <c r="I662" s="367">
        <f>IFERROR(INDEX([1]Master!$1:$1048576,MATCH(C662,[1]Master!$B:$B,0),MATCH($G$6,[1]Master!$1:$1,0)),"")</f>
        <v>18274.220329411768</v>
      </c>
      <c r="J662" s="230">
        <f>ROUND(I662*Order_Quote!$L$4,4)</f>
        <v>0</v>
      </c>
      <c r="K662" s="228"/>
      <c r="L662" s="178"/>
      <c r="M662" s="171">
        <f t="shared" si="10"/>
        <v>0</v>
      </c>
    </row>
    <row r="663" spans="1:13" s="52" customFormat="1" x14ac:dyDescent="0.3">
      <c r="A663" s="29" t="str">
        <f>IF(K663&gt;0,COUNT($A$7:A662)+COUNT(DWV!$A$8:$A$300)+COUNT('Large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3" s="293"/>
      <c r="C663" s="3" t="s">
        <v>2001</v>
      </c>
      <c r="D663" s="16">
        <v>28863756</v>
      </c>
      <c r="E663" s="5" t="s">
        <v>7392</v>
      </c>
      <c r="F663" s="381">
        <f>IFERROR(INDEX([1]Master!$1:$1048576,MATCH(C663,[1]Master!$B:$B,0),MATCH($H$5,[1]Master!$1:$1,0)),"")</f>
        <v>1</v>
      </c>
      <c r="G663" s="381">
        <f>IFERROR(INDEX([1]Master!$1:$1048576,MATCH(C663,[1]Master!$B:$B,0),MATCH($H$4,[1]Master!$1:$1,0)),"")</f>
        <v>2</v>
      </c>
      <c r="H663" s="6" t="s">
        <v>6153</v>
      </c>
      <c r="I663" s="367">
        <f>IFERROR(INDEX([1]Master!$1:$1048576,MATCH(C663,[1]Master!$B:$B,0),MATCH($G$6,[1]Master!$1:$1,0)),"")</f>
        <v>12080.311329411767</v>
      </c>
      <c r="J663" s="230">
        <f>ROUND(I663*Order_Quote!$L$4,4)</f>
        <v>0</v>
      </c>
      <c r="K663" s="228"/>
      <c r="L663" s="178"/>
      <c r="M663" s="171">
        <f t="shared" si="10"/>
        <v>0</v>
      </c>
    </row>
    <row r="664" spans="1:13" s="52" customFormat="1" x14ac:dyDescent="0.3">
      <c r="A664" s="29" t="str">
        <f>IF(K664&gt;0,COUNT($A$7:A663)+COUNT(DWV!$A$8:$A$300)+COUNT('Large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4" s="293"/>
      <c r="C664" s="3" t="s">
        <v>2002</v>
      </c>
      <c r="D664" s="16">
        <v>28863764</v>
      </c>
      <c r="E664" s="5" t="s">
        <v>7393</v>
      </c>
      <c r="F664" s="381">
        <f>IFERROR(INDEX([1]Master!$1:$1048576,MATCH(C664,[1]Master!$B:$B,0),MATCH($H$5,[1]Master!$1:$1,0)),"")</f>
        <v>1</v>
      </c>
      <c r="G664" s="381">
        <f>IFERROR(INDEX([1]Master!$1:$1048576,MATCH(C664,[1]Master!$B:$B,0),MATCH($H$4,[1]Master!$1:$1,0)),"")</f>
        <v>1</v>
      </c>
      <c r="H664" s="6" t="s">
        <v>6153</v>
      </c>
      <c r="I664" s="367">
        <f>IFERROR(INDEX([1]Master!$1:$1048576,MATCH(C664,[1]Master!$B:$B,0),MATCH($G$6,[1]Master!$1:$1,0)),"")</f>
        <v>12808.976573856213</v>
      </c>
      <c r="J664" s="230">
        <f>ROUND(I664*Order_Quote!$L$4,4)</f>
        <v>0</v>
      </c>
      <c r="K664" s="228"/>
      <c r="L664" s="178"/>
      <c r="M664" s="171">
        <f t="shared" si="10"/>
        <v>0</v>
      </c>
    </row>
    <row r="665" spans="1:13" s="52" customFormat="1" x14ac:dyDescent="0.3">
      <c r="A665" s="29" t="str">
        <f>IF(K665&gt;0,COUNT($A$7:A664)+COUNT(DWV!$A$8:$A$300)+COUNT('Large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5" s="293"/>
      <c r="C665" s="3" t="s">
        <v>2003</v>
      </c>
      <c r="D665" s="16">
        <v>28863772</v>
      </c>
      <c r="E665" s="5" t="s">
        <v>7394</v>
      </c>
      <c r="F665" s="381">
        <f>IFERROR(INDEX([1]Master!$1:$1048576,MATCH(C665,[1]Master!$B:$B,0),MATCH($H$5,[1]Master!$1:$1,0)),"")</f>
        <v>1</v>
      </c>
      <c r="G665" s="381">
        <f>IFERROR(INDEX([1]Master!$1:$1048576,MATCH(C665,[1]Master!$B:$B,0),MATCH($H$4,[1]Master!$1:$1,0)),"")</f>
        <v>1</v>
      </c>
      <c r="H665" s="6" t="s">
        <v>6153</v>
      </c>
      <c r="I665" s="367">
        <f>IFERROR(INDEX([1]Master!$1:$1048576,MATCH(C665,[1]Master!$B:$B,0),MATCH($G$6,[1]Master!$1:$1,0)),"")</f>
        <v>13070.86683660131</v>
      </c>
      <c r="J665" s="230">
        <f>ROUND(I665*Order_Quote!$L$4,4)</f>
        <v>0</v>
      </c>
      <c r="K665" s="228"/>
      <c r="L665" s="178"/>
      <c r="M665" s="171">
        <f t="shared" si="10"/>
        <v>0</v>
      </c>
    </row>
    <row r="666" spans="1:13" s="52" customFormat="1" x14ac:dyDescent="0.3">
      <c r="A666" s="29" t="str">
        <f>IF(K666&gt;0,COUNT($A$7:A665)+COUNT(DWV!$A$8:$A$300)+COUNT('Large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6" s="293"/>
      <c r="C666" s="3" t="s">
        <v>2004</v>
      </c>
      <c r="D666" s="16">
        <v>28863780</v>
      </c>
      <c r="E666" s="5" t="s">
        <v>7395</v>
      </c>
      <c r="F666" s="381">
        <f>IFERROR(INDEX([1]Master!$1:$1048576,MATCH(C666,[1]Master!$B:$B,0),MATCH($H$5,[1]Master!$1:$1,0)),"")</f>
        <v>1</v>
      </c>
      <c r="G666" s="381">
        <f>IFERROR(INDEX([1]Master!$1:$1048576,MATCH(C666,[1]Master!$B:$B,0),MATCH($H$4,[1]Master!$1:$1,0)),"")</f>
        <v>1</v>
      </c>
      <c r="H666" s="6" t="s">
        <v>6153</v>
      </c>
      <c r="I666" s="367">
        <f>IFERROR(INDEX([1]Master!$1:$1048576,MATCH(C666,[1]Master!$B:$B,0),MATCH($G$6,[1]Master!$1:$1,0)),"")</f>
        <v>14573.723937254901</v>
      </c>
      <c r="J666" s="230">
        <f>ROUND(I666*Order_Quote!$L$4,4)</f>
        <v>0</v>
      </c>
      <c r="K666" s="228"/>
      <c r="L666" s="178"/>
      <c r="M666" s="171">
        <f t="shared" si="10"/>
        <v>0</v>
      </c>
    </row>
    <row r="667" spans="1:13" s="52" customFormat="1" x14ac:dyDescent="0.3">
      <c r="A667" s="29" t="str">
        <f>IF(K667&gt;0,COUNT($A$7:A666)+COUNT(DWV!$A$8:$A$300)+COUNT('Large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7" s="293"/>
      <c r="C667" s="3" t="s">
        <v>2005</v>
      </c>
      <c r="D667" s="16">
        <v>28863799</v>
      </c>
      <c r="E667" s="5" t="s">
        <v>7396</v>
      </c>
      <c r="F667" s="381">
        <f>IFERROR(INDEX([1]Master!$1:$1048576,MATCH(C667,[1]Master!$B:$B,0),MATCH($H$5,[1]Master!$1:$1,0)),"")</f>
        <v>1</v>
      </c>
      <c r="G667" s="381">
        <f>IFERROR(INDEX([1]Master!$1:$1048576,MATCH(C667,[1]Master!$B:$B,0),MATCH($H$4,[1]Master!$1:$1,0)),"")</f>
        <v>1</v>
      </c>
      <c r="H667" s="6" t="s">
        <v>6153</v>
      </c>
      <c r="I667" s="367">
        <f>IFERROR(INDEX([1]Master!$1:$1048576,MATCH(C667,[1]Master!$B:$B,0),MATCH($G$6,[1]Master!$1:$1,0)),"")</f>
        <v>14835.659098039217</v>
      </c>
      <c r="J667" s="230">
        <f>ROUND(I667*Order_Quote!$L$4,4)</f>
        <v>0</v>
      </c>
      <c r="K667" s="228"/>
      <c r="L667" s="178"/>
      <c r="M667" s="171">
        <f t="shared" si="10"/>
        <v>0</v>
      </c>
    </row>
    <row r="668" spans="1:13" s="52" customFormat="1" x14ac:dyDescent="0.3">
      <c r="A668" s="29" t="str">
        <f>IF(K668&gt;0,COUNT($A$7:A667)+COUNT(DWV!$A$8:$A$300)+COUNT('Large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8" s="293"/>
      <c r="C668" s="3" t="s">
        <v>2006</v>
      </c>
      <c r="D668" s="16">
        <v>28863802</v>
      </c>
      <c r="E668" s="5" t="s">
        <v>7397</v>
      </c>
      <c r="F668" s="381">
        <f>IFERROR(INDEX([1]Master!$1:$1048576,MATCH(C668,[1]Master!$B:$B,0),MATCH($H$5,[1]Master!$1:$1,0)),"")</f>
        <v>1</v>
      </c>
      <c r="G668" s="381">
        <f>IFERROR(INDEX([1]Master!$1:$1048576,MATCH(C668,[1]Master!$B:$B,0),MATCH($H$4,[1]Master!$1:$1,0)),"")</f>
        <v>1</v>
      </c>
      <c r="H668" s="6" t="s">
        <v>6153</v>
      </c>
      <c r="I668" s="367">
        <f>IFERROR(INDEX([1]Master!$1:$1048576,MATCH(C668,[1]Master!$B:$B,0),MATCH($G$6,[1]Master!$1:$1,0)),"")</f>
        <v>15416.310473202615</v>
      </c>
      <c r="J668" s="230">
        <f>ROUND(I668*Order_Quote!$L$4,4)</f>
        <v>0</v>
      </c>
      <c r="K668" s="228"/>
      <c r="L668" s="178"/>
      <c r="M668" s="171">
        <f t="shared" si="10"/>
        <v>0</v>
      </c>
    </row>
    <row r="669" spans="1:13" s="52" customFormat="1" x14ac:dyDescent="0.3">
      <c r="A669" s="29" t="str">
        <f>IF(K669&gt;0,COUNT($A$7:A668)+COUNT(DWV!$A$8:$A$300)+COUNT('Large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69" s="293"/>
      <c r="C669" s="3" t="s">
        <v>2007</v>
      </c>
      <c r="D669" s="16">
        <v>28863810</v>
      </c>
      <c r="E669" s="5" t="s">
        <v>7398</v>
      </c>
      <c r="F669" s="381">
        <f>IFERROR(INDEX([1]Master!$1:$1048576,MATCH(C669,[1]Master!$B:$B,0),MATCH($H$5,[1]Master!$1:$1,0)),"")</f>
        <v>1</v>
      </c>
      <c r="G669" s="381">
        <f>IFERROR(INDEX([1]Master!$1:$1048576,MATCH(C669,[1]Master!$B:$B,0),MATCH($H$4,[1]Master!$1:$1,0)),"")</f>
        <v>1</v>
      </c>
      <c r="H669" s="6" t="s">
        <v>6153</v>
      </c>
      <c r="I669" s="367">
        <f>IFERROR(INDEX([1]Master!$1:$1048576,MATCH(C669,[1]Master!$B:$B,0),MATCH($G$6,[1]Master!$1:$1,0)),"")</f>
        <v>21325.53597254902</v>
      </c>
      <c r="J669" s="230">
        <f>ROUND(I669*Order_Quote!$L$4,4)</f>
        <v>0</v>
      </c>
      <c r="K669" s="228"/>
      <c r="L669" s="178"/>
      <c r="M669" s="171">
        <f t="shared" si="10"/>
        <v>0</v>
      </c>
    </row>
    <row r="670" spans="1:13" s="52" customFormat="1" x14ac:dyDescent="0.3">
      <c r="A670" s="29" t="str">
        <f>IF(K670&gt;0,COUNT($A$7:A669)+COUNT(DWV!$A$8:$A$300)+COUNT('Large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0" s="293"/>
      <c r="C670" s="3" t="s">
        <v>2008</v>
      </c>
      <c r="D670" s="16">
        <v>28863829</v>
      </c>
      <c r="E670" s="5" t="s">
        <v>7399</v>
      </c>
      <c r="F670" s="381">
        <f>IFERROR(INDEX([1]Master!$1:$1048576,MATCH(C670,[1]Master!$B:$B,0),MATCH($H$5,[1]Master!$1:$1,0)),"")</f>
        <v>1</v>
      </c>
      <c r="G670" s="381" t="str">
        <f>IFERROR(INDEX([1]Master!$1:$1048576,MATCH(C670,[1]Master!$B:$B,0),MATCH($H$4,[1]Master!$1:$1,0)),"")</f>
        <v>-</v>
      </c>
      <c r="H670" s="6" t="s">
        <v>6153</v>
      </c>
      <c r="I670" s="367">
        <f>IFERROR(INDEX([1]Master!$1:$1048576,MATCH(C670,[1]Master!$B:$B,0),MATCH($G$6,[1]Master!$1:$1,0)),"")</f>
        <v>23067.549962091503</v>
      </c>
      <c r="J670" s="230">
        <f>ROUND(I670*Order_Quote!$L$4,4)</f>
        <v>0</v>
      </c>
      <c r="K670" s="228"/>
      <c r="L670" s="178"/>
      <c r="M670" s="171">
        <f t="shared" si="10"/>
        <v>0</v>
      </c>
    </row>
    <row r="671" spans="1:13" s="52" customFormat="1" x14ac:dyDescent="0.3">
      <c r="A671" s="29" t="str">
        <f>IF(K671&gt;0,COUNT($A$7:A670)+COUNT(DWV!$A$8:$A$300)+COUNT('Large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1" s="293"/>
      <c r="C671" s="3" t="s">
        <v>2009</v>
      </c>
      <c r="D671" s="16">
        <v>28863837</v>
      </c>
      <c r="E671" s="5" t="s">
        <v>7400</v>
      </c>
      <c r="F671" s="381">
        <f>IFERROR(INDEX([1]Master!$1:$1048576,MATCH(C671,[1]Master!$B:$B,0),MATCH($H$5,[1]Master!$1:$1,0)),"")</f>
        <v>1</v>
      </c>
      <c r="G671" s="381" t="str">
        <f>IFERROR(INDEX([1]Master!$1:$1048576,MATCH(C671,[1]Master!$B:$B,0),MATCH($H$4,[1]Master!$1:$1,0)),"")</f>
        <v>-</v>
      </c>
      <c r="H671" s="6" t="s">
        <v>6153</v>
      </c>
      <c r="I671" s="367">
        <f>IFERROR(INDEX([1]Master!$1:$1048576,MATCH(C671,[1]Master!$B:$B,0),MATCH($G$6,[1]Master!$1:$1,0)),"")</f>
        <v>28350.462780392158</v>
      </c>
      <c r="J671" s="230">
        <f>ROUND(I671*Order_Quote!$L$4,4)</f>
        <v>0</v>
      </c>
      <c r="K671" s="228"/>
      <c r="L671" s="178"/>
      <c r="M671" s="171">
        <f t="shared" si="10"/>
        <v>0</v>
      </c>
    </row>
    <row r="672" spans="1:13" s="52" customFormat="1" x14ac:dyDescent="0.3">
      <c r="A672" s="29" t="str">
        <f>IF(K672&gt;0,COUNT($A$7:A671)+COUNT(DWV!$A$8:$A$300)+COUNT('Large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2" s="293"/>
      <c r="C672" s="3" t="s">
        <v>2010</v>
      </c>
      <c r="D672" s="16">
        <v>28863845</v>
      </c>
      <c r="E672" s="5" t="s">
        <v>7401</v>
      </c>
      <c r="F672" s="381">
        <f>IFERROR(INDEX([1]Master!$1:$1048576,MATCH(C672,[1]Master!$B:$B,0),MATCH($H$5,[1]Master!$1:$1,0)),"")</f>
        <v>1</v>
      </c>
      <c r="G672" s="381">
        <f>IFERROR(INDEX([1]Master!$1:$1048576,MATCH(C672,[1]Master!$B:$B,0),MATCH($H$4,[1]Master!$1:$1,0)),"")</f>
        <v>1</v>
      </c>
      <c r="H672" s="6" t="s">
        <v>6153</v>
      </c>
      <c r="I672" s="367">
        <f>IFERROR(INDEX([1]Master!$1:$1048576,MATCH(C672,[1]Master!$B:$B,0),MATCH($G$6,[1]Master!$1:$1,0)),"")</f>
        <v>14205.365457516344</v>
      </c>
      <c r="J672" s="230">
        <f>ROUND(I672*Order_Quote!$L$4,4)</f>
        <v>0</v>
      </c>
      <c r="K672" s="228"/>
      <c r="L672" s="178"/>
      <c r="M672" s="171">
        <f t="shared" si="10"/>
        <v>0</v>
      </c>
    </row>
    <row r="673" spans="1:13" s="52" customFormat="1" x14ac:dyDescent="0.3">
      <c r="A673" s="29" t="str">
        <f>IF(K673&gt;0,COUNT($A$7:A672)+COUNT(DWV!$A$8:$A$300)+COUNT('Large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3" s="293"/>
      <c r="C673" s="3" t="s">
        <v>2011</v>
      </c>
      <c r="D673" s="16">
        <v>28863853</v>
      </c>
      <c r="E673" s="5" t="s">
        <v>7402</v>
      </c>
      <c r="F673" s="381">
        <f>IFERROR(INDEX([1]Master!$1:$1048576,MATCH(C673,[1]Master!$B:$B,0),MATCH($H$5,[1]Master!$1:$1,0)),"")</f>
        <v>1</v>
      </c>
      <c r="G673" s="381">
        <f>IFERROR(INDEX([1]Master!$1:$1048576,MATCH(C673,[1]Master!$B:$B,0),MATCH($H$4,[1]Master!$1:$1,0)),"")</f>
        <v>1</v>
      </c>
      <c r="H673" s="6" t="s">
        <v>6153</v>
      </c>
      <c r="I673" s="367">
        <f>IFERROR(INDEX([1]Master!$1:$1048576,MATCH(C673,[1]Master!$B:$B,0),MATCH($G$6,[1]Master!$1:$1,0)),"")</f>
        <v>15023.243105882355</v>
      </c>
      <c r="J673" s="230">
        <f>ROUND(I673*Order_Quote!$L$4,4)</f>
        <v>0</v>
      </c>
      <c r="K673" s="228"/>
      <c r="L673" s="178"/>
      <c r="M673" s="171">
        <f t="shared" si="10"/>
        <v>0</v>
      </c>
    </row>
    <row r="674" spans="1:13" s="52" customFormat="1" x14ac:dyDescent="0.3">
      <c r="A674" s="29" t="str">
        <f>IF(K674&gt;0,COUNT($A$7:A673)+COUNT(DWV!$A$8:$A$300)+COUNT('Large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4" s="293"/>
      <c r="C674" s="3" t="s">
        <v>2012</v>
      </c>
      <c r="D674" s="16">
        <v>28863861</v>
      </c>
      <c r="E674" s="5" t="s">
        <v>7403</v>
      </c>
      <c r="F674" s="381">
        <f>IFERROR(INDEX([1]Master!$1:$1048576,MATCH(C674,[1]Master!$B:$B,0),MATCH($H$5,[1]Master!$1:$1,0)),"")</f>
        <v>1</v>
      </c>
      <c r="G674" s="381">
        <f>IFERROR(INDEX([1]Master!$1:$1048576,MATCH(C674,[1]Master!$B:$B,0),MATCH($H$4,[1]Master!$1:$1,0)),"")</f>
        <v>1</v>
      </c>
      <c r="H674" s="6" t="s">
        <v>6153</v>
      </c>
      <c r="I674" s="367">
        <f>IFERROR(INDEX([1]Master!$1:$1048576,MATCH(C674,[1]Master!$B:$B,0),MATCH($G$6,[1]Master!$1:$1,0)),"")</f>
        <v>16873.745724183005</v>
      </c>
      <c r="J674" s="230">
        <f>ROUND(I674*Order_Quote!$L$4,4)</f>
        <v>0</v>
      </c>
      <c r="K674" s="228"/>
      <c r="L674" s="178"/>
      <c r="M674" s="171">
        <f t="shared" si="10"/>
        <v>0</v>
      </c>
    </row>
    <row r="675" spans="1:13" s="52" customFormat="1" x14ac:dyDescent="0.3">
      <c r="A675" s="29" t="str">
        <f>IF(K675&gt;0,COUNT($A$7:A674)+COUNT(DWV!$A$8:$A$300)+COUNT('Large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5" s="293"/>
      <c r="C675" s="3" t="s">
        <v>2013</v>
      </c>
      <c r="D675" s="16">
        <v>28863870</v>
      </c>
      <c r="E675" s="5" t="s">
        <v>7404</v>
      </c>
      <c r="F675" s="381">
        <f>IFERROR(INDEX([1]Master!$1:$1048576,MATCH(C675,[1]Master!$B:$B,0),MATCH($H$5,[1]Master!$1:$1,0)),"")</f>
        <v>1</v>
      </c>
      <c r="G675" s="381">
        <f>IFERROR(INDEX([1]Master!$1:$1048576,MATCH(C675,[1]Master!$B:$B,0),MATCH($H$4,[1]Master!$1:$1,0)),"")</f>
        <v>1</v>
      </c>
      <c r="H675" s="6" t="s">
        <v>6153</v>
      </c>
      <c r="I675" s="367">
        <f>IFERROR(INDEX([1]Master!$1:$1048576,MATCH(C675,[1]Master!$B:$B,0),MATCH($G$6,[1]Master!$1:$1,0)),"")</f>
        <v>24557.581189542485</v>
      </c>
      <c r="J675" s="230">
        <f>ROUND(I675*Order_Quote!$L$4,4)</f>
        <v>0</v>
      </c>
      <c r="K675" s="228"/>
      <c r="L675" s="178"/>
      <c r="M675" s="171">
        <f t="shared" si="10"/>
        <v>0</v>
      </c>
    </row>
    <row r="676" spans="1:13" s="52" customFormat="1" x14ac:dyDescent="0.3">
      <c r="A676" s="29" t="str">
        <f>IF(K676&gt;0,COUNT($A$7:A675)+COUNT(DWV!$A$8:$A$300)+COUNT('Large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6" s="293"/>
      <c r="C676" s="3" t="s">
        <v>2014</v>
      </c>
      <c r="D676" s="16">
        <v>28863888</v>
      </c>
      <c r="E676" s="5" t="s">
        <v>7405</v>
      </c>
      <c r="F676" s="381">
        <f>IFERROR(INDEX([1]Master!$1:$1048576,MATCH(C676,[1]Master!$B:$B,0),MATCH($H$5,[1]Master!$1:$1,0)),"")</f>
        <v>1</v>
      </c>
      <c r="G676" s="381">
        <f>IFERROR(INDEX([1]Master!$1:$1048576,MATCH(C676,[1]Master!$B:$B,0),MATCH($H$4,[1]Master!$1:$1,0)),"")</f>
        <v>1</v>
      </c>
      <c r="H676" s="6" t="s">
        <v>6153</v>
      </c>
      <c r="I676" s="367">
        <f>IFERROR(INDEX([1]Master!$1:$1048576,MATCH(C676,[1]Master!$B:$B,0),MATCH($G$6,[1]Master!$1:$1,0)),"")</f>
        <v>26844.807035294118</v>
      </c>
      <c r="J676" s="230">
        <f>ROUND(I676*Order_Quote!$L$4,4)</f>
        <v>0</v>
      </c>
      <c r="K676" s="228"/>
      <c r="L676" s="178"/>
      <c r="M676" s="171">
        <f t="shared" si="10"/>
        <v>0</v>
      </c>
    </row>
    <row r="677" spans="1:13" s="52" customFormat="1" x14ac:dyDescent="0.3">
      <c r="A677" s="29" t="str">
        <f>IF(K677&gt;0,COUNT($A$7:A676)+COUNT(DWV!$A$8:$A$300)+COUNT('Large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7" s="293"/>
      <c r="C677" s="3" t="s">
        <v>2015</v>
      </c>
      <c r="D677" s="16">
        <v>28863896</v>
      </c>
      <c r="E677" s="5" t="s">
        <v>7406</v>
      </c>
      <c r="F677" s="381">
        <f>IFERROR(INDEX([1]Master!$1:$1048576,MATCH(C677,[1]Master!$B:$B,0),MATCH($H$5,[1]Master!$1:$1,0)),"")</f>
        <v>1</v>
      </c>
      <c r="G677" s="381">
        <f>IFERROR(INDEX([1]Master!$1:$1048576,MATCH(C677,[1]Master!$B:$B,0),MATCH($H$4,[1]Master!$1:$1,0)),"")</f>
        <v>1</v>
      </c>
      <c r="H677" s="6" t="s">
        <v>6153</v>
      </c>
      <c r="I677" s="367">
        <f>IFERROR(INDEX([1]Master!$1:$1048576,MATCH(C677,[1]Master!$B:$B,0),MATCH($G$6,[1]Master!$1:$1,0)),"")</f>
        <v>30296.807746405233</v>
      </c>
      <c r="J677" s="230">
        <f>ROUND(I677*Order_Quote!$L$4,4)</f>
        <v>0</v>
      </c>
      <c r="K677" s="228"/>
      <c r="L677" s="178"/>
      <c r="M677" s="171">
        <f t="shared" si="10"/>
        <v>0</v>
      </c>
    </row>
    <row r="678" spans="1:13" s="52" customFormat="1" x14ac:dyDescent="0.3">
      <c r="A678" s="29" t="str">
        <f>IF(K678&gt;0,COUNT($A$7:A677)+COUNT(DWV!$A$8:$A$300)+COUNT('Large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8" s="293"/>
      <c r="C678" s="3" t="s">
        <v>2016</v>
      </c>
      <c r="D678" s="16">
        <v>28863900</v>
      </c>
      <c r="E678" s="5" t="s">
        <v>7407</v>
      </c>
      <c r="F678" s="381">
        <f>IFERROR(INDEX([1]Master!$1:$1048576,MATCH(C678,[1]Master!$B:$B,0),MATCH($H$5,[1]Master!$1:$1,0)),"")</f>
        <v>1</v>
      </c>
      <c r="G678" s="381">
        <f>IFERROR(INDEX([1]Master!$1:$1048576,MATCH(C678,[1]Master!$B:$B,0),MATCH($H$4,[1]Master!$1:$1,0)),"")</f>
        <v>1</v>
      </c>
      <c r="H678" s="6" t="s">
        <v>6153</v>
      </c>
      <c r="I678" s="367">
        <f>IFERROR(INDEX([1]Master!$1:$1048576,MATCH(C678,[1]Master!$B:$B,0),MATCH($G$6,[1]Master!$1:$1,0)),"")</f>
        <v>31058.128831372545</v>
      </c>
      <c r="J678" s="230">
        <f>ROUND(I678*Order_Quote!$L$4,4)</f>
        <v>0</v>
      </c>
      <c r="K678" s="228"/>
      <c r="L678" s="178"/>
      <c r="M678" s="171">
        <f t="shared" si="10"/>
        <v>0</v>
      </c>
    </row>
    <row r="679" spans="1:13" s="52" customFormat="1" x14ac:dyDescent="0.3">
      <c r="A679" s="29" t="str">
        <f>IF(K679&gt;0,COUNT($A$7:A678)+COUNT(DWV!$A$8:$A$300)+COUNT('Large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79" s="293"/>
      <c r="C679" s="3" t="s">
        <v>2017</v>
      </c>
      <c r="D679" s="16">
        <v>28863918</v>
      </c>
      <c r="E679" s="5" t="s">
        <v>7408</v>
      </c>
      <c r="F679" s="381">
        <f>IFERROR(INDEX([1]Master!$1:$1048576,MATCH(C679,[1]Master!$B:$B,0),MATCH($H$5,[1]Master!$1:$1,0)),"")</f>
        <v>1</v>
      </c>
      <c r="G679" s="381" t="str">
        <f>IFERROR(INDEX([1]Master!$1:$1048576,MATCH(C679,[1]Master!$B:$B,0),MATCH($H$4,[1]Master!$1:$1,0)),"")</f>
        <v>-</v>
      </c>
      <c r="H679" s="6" t="s">
        <v>6153</v>
      </c>
      <c r="I679" s="367">
        <f>IFERROR(INDEX([1]Master!$1:$1048576,MATCH(C679,[1]Master!$B:$B,0),MATCH($G$6,[1]Master!$1:$1,0)),"")</f>
        <v>31975.665160784316</v>
      </c>
      <c r="J679" s="230">
        <f>ROUND(I679*Order_Quote!$L$4,4)</f>
        <v>0</v>
      </c>
      <c r="K679" s="228"/>
      <c r="L679" s="178"/>
      <c r="M679" s="171">
        <f t="shared" si="10"/>
        <v>0</v>
      </c>
    </row>
    <row r="680" spans="1:13" s="52" customFormat="1" x14ac:dyDescent="0.3">
      <c r="A680" s="29" t="str">
        <f>IF(K680&gt;0,COUNT($A$7:A679)+COUNT(DWV!$A$8:$A$300)+COUNT('Large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0" s="293"/>
      <c r="C680" s="3" t="s">
        <v>2018</v>
      </c>
      <c r="D680" s="16">
        <v>28863926</v>
      </c>
      <c r="E680" s="5" t="s">
        <v>7409</v>
      </c>
      <c r="F680" s="381">
        <f>IFERROR(INDEX([1]Master!$1:$1048576,MATCH(C680,[1]Master!$B:$B,0),MATCH($H$5,[1]Master!$1:$1,0)),"")</f>
        <v>1</v>
      </c>
      <c r="G680" s="381" t="str">
        <f>IFERROR(INDEX([1]Master!$1:$1048576,MATCH(C680,[1]Master!$B:$B,0),MATCH($H$4,[1]Master!$1:$1,0)),"")</f>
        <v>-</v>
      </c>
      <c r="H680" s="6" t="s">
        <v>6153</v>
      </c>
      <c r="I680" s="367">
        <f>IFERROR(INDEX([1]Master!$1:$1048576,MATCH(C680,[1]Master!$B:$B,0),MATCH($G$6,[1]Master!$1:$1,0)),"")</f>
        <v>39569.420193464059</v>
      </c>
      <c r="J680" s="230">
        <f>ROUND(I680*Order_Quote!$L$4,4)</f>
        <v>0</v>
      </c>
      <c r="K680" s="228"/>
      <c r="L680" s="178"/>
      <c r="M680" s="171">
        <f t="shared" si="10"/>
        <v>0</v>
      </c>
    </row>
    <row r="681" spans="1:13" s="52" customFormat="1" x14ac:dyDescent="0.3">
      <c r="A681" s="29" t="str">
        <f>IF(K681&gt;0,COUNT($A$7:A680)+COUNT(DWV!$A$8:$A$300)+COUNT('Large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1" s="293"/>
      <c r="C681" s="3" t="s">
        <v>2019</v>
      </c>
      <c r="D681" s="16">
        <v>28863934</v>
      </c>
      <c r="E681" s="5" t="s">
        <v>7410</v>
      </c>
      <c r="F681" s="381">
        <f>IFERROR(INDEX([1]Master!$1:$1048576,MATCH(C681,[1]Master!$B:$B,0),MATCH($H$5,[1]Master!$1:$1,0)),"")</f>
        <v>1</v>
      </c>
      <c r="G681" s="381" t="str">
        <f>IFERROR(INDEX([1]Master!$1:$1048576,MATCH(C681,[1]Master!$B:$B,0),MATCH($H$4,[1]Master!$1:$1,0)),"")</f>
        <v>-</v>
      </c>
      <c r="H681" s="6" t="s">
        <v>6153</v>
      </c>
      <c r="I681" s="367">
        <f>IFERROR(INDEX([1]Master!$1:$1048576,MATCH(C681,[1]Master!$B:$B,0),MATCH($G$6,[1]Master!$1:$1,0)),"")</f>
        <v>40682.158231372552</v>
      </c>
      <c r="J681" s="230">
        <f>ROUND(I681*Order_Quote!$L$4,4)</f>
        <v>0</v>
      </c>
      <c r="K681" s="228"/>
      <c r="L681" s="178"/>
      <c r="M681" s="171">
        <f t="shared" si="10"/>
        <v>0</v>
      </c>
    </row>
    <row r="682" spans="1:13" s="52" customFormat="1" x14ac:dyDescent="0.3">
      <c r="A682" s="29" t="str">
        <f>IF(K682&gt;0,COUNT($A$7:A681)+COUNT(DWV!$A$8:$A$300)+COUNT('Large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2" s="293"/>
      <c r="C682" s="3" t="s">
        <v>2020</v>
      </c>
      <c r="D682" s="16">
        <v>28863942</v>
      </c>
      <c r="E682" s="5" t="s">
        <v>7411</v>
      </c>
      <c r="F682" s="381">
        <f>IFERROR(INDEX([1]Master!$1:$1048576,MATCH(C682,[1]Master!$B:$B,0),MATCH($H$5,[1]Master!$1:$1,0)),"")</f>
        <v>1</v>
      </c>
      <c r="G682" s="381">
        <f>IFERROR(INDEX([1]Master!$1:$1048576,MATCH(C682,[1]Master!$B:$B,0),MATCH($H$4,[1]Master!$1:$1,0)),"")</f>
        <v>1</v>
      </c>
      <c r="H682" s="6" t="s">
        <v>6153</v>
      </c>
      <c r="I682" s="367">
        <f>IFERROR(INDEX([1]Master!$1:$1048576,MATCH(C682,[1]Master!$B:$B,0),MATCH($G$6,[1]Master!$1:$1,0)),"")</f>
        <v>17756.680631372554</v>
      </c>
      <c r="J682" s="230">
        <f>ROUND(I682*Order_Quote!$L$4,4)</f>
        <v>0</v>
      </c>
      <c r="K682" s="228"/>
      <c r="L682" s="178"/>
      <c r="M682" s="171">
        <f t="shared" si="10"/>
        <v>0</v>
      </c>
    </row>
    <row r="683" spans="1:13" s="52" customFormat="1" x14ac:dyDescent="0.3">
      <c r="A683" s="29" t="str">
        <f>IF(K683&gt;0,COUNT($A$7:A682)+COUNT(DWV!$A$8:$A$300)+COUNT('Large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3" s="293"/>
      <c r="C683" s="3" t="s">
        <v>2021</v>
      </c>
      <c r="D683" s="16">
        <v>28863950</v>
      </c>
      <c r="E683" s="5" t="s">
        <v>7412</v>
      </c>
      <c r="F683" s="381">
        <f>IFERROR(INDEX([1]Master!$1:$1048576,MATCH(C683,[1]Master!$B:$B,0),MATCH($H$5,[1]Master!$1:$1,0)),"")</f>
        <v>1</v>
      </c>
      <c r="G683" s="381">
        <f>IFERROR(INDEX([1]Master!$1:$1048576,MATCH(C683,[1]Master!$B:$B,0),MATCH($H$4,[1]Master!$1:$1,0)),"")</f>
        <v>1</v>
      </c>
      <c r="H683" s="6" t="s">
        <v>6153</v>
      </c>
      <c r="I683" s="367">
        <f>IFERROR(INDEX([1]Master!$1:$1048576,MATCH(C683,[1]Master!$B:$B,0),MATCH($G$6,[1]Master!$1:$1,0)),"")</f>
        <v>18779.038916339876</v>
      </c>
      <c r="J683" s="230">
        <f>ROUND(I683*Order_Quote!$L$4,4)</f>
        <v>0</v>
      </c>
      <c r="K683" s="228"/>
      <c r="L683" s="178"/>
      <c r="M683" s="171">
        <f t="shared" si="10"/>
        <v>0</v>
      </c>
    </row>
    <row r="684" spans="1:13" s="52" customFormat="1" x14ac:dyDescent="0.3">
      <c r="A684" s="29" t="str">
        <f>IF(K684&gt;0,COUNT($A$7:A683)+COUNT(DWV!$A$8:$A$300)+COUNT('Large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4" s="293"/>
      <c r="C684" s="3" t="s">
        <v>2022</v>
      </c>
      <c r="D684" s="16">
        <v>28863969</v>
      </c>
      <c r="E684" s="5" t="s">
        <v>7413</v>
      </c>
      <c r="F684" s="381">
        <f>IFERROR(INDEX([1]Master!$1:$1048576,MATCH(C684,[1]Master!$B:$B,0),MATCH($H$5,[1]Master!$1:$1,0)),"")</f>
        <v>1</v>
      </c>
      <c r="G684" s="381">
        <f>IFERROR(INDEX([1]Master!$1:$1048576,MATCH(C684,[1]Master!$B:$B,0),MATCH($H$4,[1]Master!$1:$1,0)),"")</f>
        <v>1</v>
      </c>
      <c r="H684" s="6" t="s">
        <v>6153</v>
      </c>
      <c r="I684" s="367">
        <f>IFERROR(INDEX([1]Master!$1:$1048576,MATCH(C684,[1]Master!$B:$B,0),MATCH($G$6,[1]Master!$1:$1,0)),"")</f>
        <v>21092.170930718956</v>
      </c>
      <c r="J684" s="230">
        <f>ROUND(I684*Order_Quote!$L$4,4)</f>
        <v>0</v>
      </c>
      <c r="K684" s="228"/>
      <c r="L684" s="178"/>
      <c r="M684" s="171">
        <f t="shared" si="10"/>
        <v>0</v>
      </c>
    </row>
    <row r="685" spans="1:13" s="52" customFormat="1" x14ac:dyDescent="0.3">
      <c r="A685" s="29" t="str">
        <f>IF(K685&gt;0,COUNT($A$7:A684)+COUNT(DWV!$A$8:$A$300)+COUNT('Large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5" s="293"/>
      <c r="C685" s="3" t="s">
        <v>2023</v>
      </c>
      <c r="D685" s="16">
        <v>28863977</v>
      </c>
      <c r="E685" s="5" t="s">
        <v>7414</v>
      </c>
      <c r="F685" s="381">
        <f>IFERROR(INDEX([1]Master!$1:$1048576,MATCH(C685,[1]Master!$B:$B,0),MATCH($H$5,[1]Master!$1:$1,0)),"")</f>
        <v>1</v>
      </c>
      <c r="G685" s="381">
        <f>IFERROR(INDEX([1]Master!$1:$1048576,MATCH(C685,[1]Master!$B:$B,0),MATCH($H$4,[1]Master!$1:$1,0)),"")</f>
        <v>1</v>
      </c>
      <c r="H685" s="6" t="s">
        <v>6153</v>
      </c>
      <c r="I685" s="367">
        <f>IFERROR(INDEX([1]Master!$1:$1048576,MATCH(C685,[1]Master!$B:$B,0),MATCH($G$6,[1]Master!$1:$1,0)),"")</f>
        <v>30696.969003921571</v>
      </c>
      <c r="J685" s="230">
        <f>ROUND(I685*Order_Quote!$L$4,4)</f>
        <v>0</v>
      </c>
      <c r="K685" s="228"/>
      <c r="L685" s="178"/>
      <c r="M685" s="171">
        <f t="shared" si="10"/>
        <v>0</v>
      </c>
    </row>
    <row r="686" spans="1:13" s="52" customFormat="1" x14ac:dyDescent="0.3">
      <c r="A686" s="29" t="str">
        <f>IF(K686&gt;0,COUNT($A$7:A685)+COUNT(DWV!$A$8:$A$300)+COUNT('Large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6" s="293"/>
      <c r="C686" s="3" t="s">
        <v>2024</v>
      </c>
      <c r="D686" s="16">
        <v>28863985</v>
      </c>
      <c r="E686" s="5" t="s">
        <v>7415</v>
      </c>
      <c r="F686" s="381">
        <f>IFERROR(INDEX([1]Master!$1:$1048576,MATCH(C686,[1]Master!$B:$B,0),MATCH($H$5,[1]Master!$1:$1,0)),"")</f>
        <v>1</v>
      </c>
      <c r="G686" s="381" t="str">
        <f>IFERROR(INDEX([1]Master!$1:$1048576,MATCH(C686,[1]Master!$B:$B,0),MATCH($H$4,[1]Master!$1:$1,0)),"")</f>
        <v>-</v>
      </c>
      <c r="H686" s="6" t="s">
        <v>6153</v>
      </c>
      <c r="I686" s="367">
        <f>IFERROR(INDEX([1]Master!$1:$1048576,MATCH(C686,[1]Master!$B:$B,0),MATCH($G$6,[1]Master!$1:$1,0)),"")</f>
        <v>33527.535954248371</v>
      </c>
      <c r="J686" s="230">
        <f>ROUND(I686*Order_Quote!$L$4,4)</f>
        <v>0</v>
      </c>
      <c r="K686" s="228"/>
      <c r="L686" s="178"/>
      <c r="M686" s="171">
        <f t="shared" si="10"/>
        <v>0</v>
      </c>
    </row>
    <row r="687" spans="1:13" s="52" customFormat="1" x14ac:dyDescent="0.3">
      <c r="A687" s="29" t="str">
        <f>IF(K687&gt;0,COUNT($A$7:A686)+COUNT(DWV!$A$8:$A$300)+COUNT('Large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7" s="293"/>
      <c r="C687" s="3" t="s">
        <v>2025</v>
      </c>
      <c r="D687" s="16">
        <v>28863998</v>
      </c>
      <c r="E687" s="5" t="s">
        <v>7416</v>
      </c>
      <c r="F687" s="381">
        <f>IFERROR(INDEX([1]Master!$1:$1048576,MATCH(C687,[1]Master!$B:$B,0),MATCH($H$5,[1]Master!$1:$1,0)),"")</f>
        <v>1</v>
      </c>
      <c r="G687" s="381" t="str">
        <f>IFERROR(INDEX([1]Master!$1:$1048576,MATCH(C687,[1]Master!$B:$B,0),MATCH($H$4,[1]Master!$1:$1,0)),"")</f>
        <v>-</v>
      </c>
      <c r="H687" s="6" t="s">
        <v>6153</v>
      </c>
      <c r="I687" s="367">
        <f>IFERROR(INDEX([1]Master!$1:$1048576,MATCH(C687,[1]Master!$B:$B,0),MATCH($G$6,[1]Master!$1:$1,0)),"")</f>
        <v>37870.972267973862</v>
      </c>
      <c r="J687" s="230">
        <f>ROUND(I687*Order_Quote!$L$4,4)</f>
        <v>0</v>
      </c>
      <c r="K687" s="228"/>
      <c r="L687" s="178"/>
      <c r="M687" s="171">
        <f t="shared" si="10"/>
        <v>0</v>
      </c>
    </row>
    <row r="688" spans="1:13" s="52" customFormat="1" x14ac:dyDescent="0.3">
      <c r="A688" s="29" t="str">
        <f>IF(K688&gt;0,COUNT($A$7:A687)+COUNT(DWV!$A$8:$A$300)+COUNT('Large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8" s="293"/>
      <c r="C688" s="3" t="s">
        <v>2026</v>
      </c>
      <c r="D688" s="16">
        <v>28864000</v>
      </c>
      <c r="E688" s="5" t="s">
        <v>7417</v>
      </c>
      <c r="F688" s="381">
        <f>IFERROR(INDEX([1]Master!$1:$1048576,MATCH(C688,[1]Master!$B:$B,0),MATCH($H$5,[1]Master!$1:$1,0)),"")</f>
        <v>1</v>
      </c>
      <c r="G688" s="381" t="str">
        <f>IFERROR(INDEX([1]Master!$1:$1048576,MATCH(C688,[1]Master!$B:$B,0),MATCH($H$4,[1]Master!$1:$1,0)),"")</f>
        <v>-</v>
      </c>
      <c r="H688" s="6" t="s">
        <v>6153</v>
      </c>
      <c r="I688" s="367">
        <f>IFERROR(INDEX([1]Master!$1:$1048576,MATCH(C688,[1]Master!$B:$B,0),MATCH($G$6,[1]Master!$1:$1,0)),"")</f>
        <v>38822.661039215687</v>
      </c>
      <c r="J688" s="230">
        <f>ROUND(I688*Order_Quote!$L$4,4)</f>
        <v>0</v>
      </c>
      <c r="K688" s="228"/>
      <c r="L688" s="178"/>
      <c r="M688" s="171">
        <f t="shared" si="10"/>
        <v>0</v>
      </c>
    </row>
    <row r="689" spans="1:13" s="52" customFormat="1" x14ac:dyDescent="0.3">
      <c r="A689" s="29" t="str">
        <f>IF(K689&gt;0,COUNT($A$7:A688)+COUNT(DWV!$A$8:$A$300)+COUNT('Large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89" s="293"/>
      <c r="C689" s="3" t="s">
        <v>2027</v>
      </c>
      <c r="D689" s="16">
        <v>28864019</v>
      </c>
      <c r="E689" s="5" t="s">
        <v>7418</v>
      </c>
      <c r="F689" s="381">
        <f>IFERROR(INDEX([1]Master!$1:$1048576,MATCH(C689,[1]Master!$B:$B,0),MATCH($H$5,[1]Master!$1:$1,0)),"")</f>
        <v>1</v>
      </c>
      <c r="G689" s="381" t="str">
        <f>IFERROR(INDEX([1]Master!$1:$1048576,MATCH(C689,[1]Master!$B:$B,0),MATCH($H$4,[1]Master!$1:$1,0)),"")</f>
        <v>-</v>
      </c>
      <c r="H689" s="6" t="s">
        <v>6153</v>
      </c>
      <c r="I689" s="367">
        <f>IFERROR(INDEX([1]Master!$1:$1048576,MATCH(C689,[1]Master!$B:$B,0),MATCH($G$6,[1]Master!$1:$1,0)),"")</f>
        <v>39969.566484967327</v>
      </c>
      <c r="J689" s="230">
        <f>ROUND(I689*Order_Quote!$L$4,4)</f>
        <v>0</v>
      </c>
      <c r="K689" s="228"/>
      <c r="L689" s="178"/>
      <c r="M689" s="171">
        <f t="shared" si="10"/>
        <v>0</v>
      </c>
    </row>
    <row r="690" spans="1:13" s="52" customFormat="1" x14ac:dyDescent="0.3">
      <c r="A690" s="29" t="str">
        <f>IF(K690&gt;0,COUNT($A$7:A689)+COUNT(DWV!$A$8:$A$300)+COUNT('Large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0" s="293"/>
      <c r="C690" s="3" t="s">
        <v>2028</v>
      </c>
      <c r="D690" s="16">
        <v>28864027</v>
      </c>
      <c r="E690" s="5" t="s">
        <v>7419</v>
      </c>
      <c r="F690" s="381">
        <f>IFERROR(INDEX([1]Master!$1:$1048576,MATCH(C690,[1]Master!$B:$B,0),MATCH($H$5,[1]Master!$1:$1,0)),"")</f>
        <v>1</v>
      </c>
      <c r="G690" s="381" t="str">
        <f>IFERROR(INDEX([1]Master!$1:$1048576,MATCH(C690,[1]Master!$B:$B,0),MATCH($H$4,[1]Master!$1:$1,0)),"")</f>
        <v>-</v>
      </c>
      <c r="H690" s="6" t="s">
        <v>6153</v>
      </c>
      <c r="I690" s="367">
        <f>IFERROR(INDEX([1]Master!$1:$1048576,MATCH(C690,[1]Master!$B:$B,0),MATCH($G$6,[1]Master!$1:$1,0)),"")</f>
        <v>49461.775241830066</v>
      </c>
      <c r="J690" s="230">
        <f>ROUND(I690*Order_Quote!$L$4,4)</f>
        <v>0</v>
      </c>
      <c r="K690" s="228"/>
      <c r="L690" s="178"/>
      <c r="M690" s="171">
        <f t="shared" si="10"/>
        <v>0</v>
      </c>
    </row>
    <row r="691" spans="1:13" s="52" customFormat="1" x14ac:dyDescent="0.3">
      <c r="A691" s="29" t="str">
        <f>IF(K691&gt;0,COUNT($A$7:A690)+COUNT(DWV!$A$8:$A$300)+COUNT('Large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1" s="293"/>
      <c r="C691" s="3" t="s">
        <v>2029</v>
      </c>
      <c r="D691" s="16">
        <v>28864035</v>
      </c>
      <c r="E691" s="5" t="s">
        <v>7420</v>
      </c>
      <c r="F691" s="381">
        <f>IFERROR(INDEX([1]Master!$1:$1048576,MATCH(C691,[1]Master!$B:$B,0),MATCH($H$5,[1]Master!$1:$1,0)),"")</f>
        <v>1</v>
      </c>
      <c r="G691" s="381" t="str">
        <f>IFERROR(INDEX([1]Master!$1:$1048576,MATCH(C691,[1]Master!$B:$B,0),MATCH($H$4,[1]Master!$1:$1,0)),"")</f>
        <v>-</v>
      </c>
      <c r="H691" s="6" t="s">
        <v>6153</v>
      </c>
      <c r="I691" s="367">
        <f>IFERROR(INDEX([1]Master!$1:$1048576,MATCH(C691,[1]Master!$B:$B,0),MATCH($G$6,[1]Master!$1:$1,0)),"")</f>
        <v>61827.189120261457</v>
      </c>
      <c r="J691" s="230">
        <f>ROUND(I691*Order_Quote!$L$4,4)</f>
        <v>0</v>
      </c>
      <c r="K691" s="228"/>
      <c r="L691" s="178"/>
      <c r="M691" s="171">
        <f t="shared" si="10"/>
        <v>0</v>
      </c>
    </row>
    <row r="692" spans="1:13" s="52" customFormat="1" x14ac:dyDescent="0.3">
      <c r="A692" s="29" t="str">
        <f>IF(K692&gt;0,COUNT($A$7:A691)+COUNT(DWV!$A$8:$A$300)+COUNT('Large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2" s="293"/>
      <c r="C692" s="3" t="s">
        <v>2030</v>
      </c>
      <c r="D692" s="16">
        <v>28864043</v>
      </c>
      <c r="E692" s="5" t="s">
        <v>7421</v>
      </c>
      <c r="F692" s="381">
        <f>IFERROR(INDEX([1]Master!$1:$1048576,MATCH(C692,[1]Master!$B:$B,0),MATCH($H$5,[1]Master!$1:$1,0)),"")</f>
        <v>1</v>
      </c>
      <c r="G692" s="381" t="str">
        <f>IFERROR(INDEX([1]Master!$1:$1048576,MATCH(C692,[1]Master!$B:$B,0),MATCH($H$4,[1]Master!$1:$1,0)),"")</f>
        <v>-</v>
      </c>
      <c r="H692" s="6" t="s">
        <v>6153</v>
      </c>
      <c r="I692" s="367">
        <f>IFERROR(INDEX([1]Master!$1:$1048576,MATCH(C692,[1]Master!$B:$B,0),MATCH($G$6,[1]Master!$1:$1,0)),"")</f>
        <v>77284.01259084967</v>
      </c>
      <c r="J692" s="230">
        <f>ROUND(I692*Order_Quote!$L$4,4)</f>
        <v>0</v>
      </c>
      <c r="K692" s="228"/>
      <c r="L692" s="178"/>
      <c r="M692" s="171">
        <f t="shared" si="10"/>
        <v>0</v>
      </c>
    </row>
    <row r="693" spans="1:13" s="52" customFormat="1" x14ac:dyDescent="0.3">
      <c r="A693" s="29" t="str">
        <f>IF(K693&gt;0,COUNT($A$7:A692)+COUNT(DWV!$A$8:$A$300)+COUNT('Large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3" s="293"/>
      <c r="C693" s="3" t="s">
        <v>2031</v>
      </c>
      <c r="D693" s="16">
        <v>28864051</v>
      </c>
      <c r="E693" s="5" t="s">
        <v>7422</v>
      </c>
      <c r="F693" s="381">
        <f>IFERROR(INDEX([1]Master!$1:$1048576,MATCH(C693,[1]Master!$B:$B,0),MATCH($H$5,[1]Master!$1:$1,0)),"")</f>
        <v>1</v>
      </c>
      <c r="G693" s="381" t="str">
        <f>IFERROR(INDEX([1]Master!$1:$1048576,MATCH(C693,[1]Master!$B:$B,0),MATCH($H$4,[1]Master!$1:$1,0)),"")</f>
        <v>-</v>
      </c>
      <c r="H693" s="6" t="s">
        <v>6153</v>
      </c>
      <c r="I693" s="367">
        <f>IFERROR(INDEX([1]Master!$1:$1048576,MATCH(C693,[1]Master!$B:$B,0),MATCH($G$6,[1]Master!$1:$1,0)),"")</f>
        <v>22195.854530718952</v>
      </c>
      <c r="J693" s="230">
        <f>ROUND(I693*Order_Quote!$L$4,4)</f>
        <v>0</v>
      </c>
      <c r="K693" s="228"/>
      <c r="L693" s="178"/>
      <c r="M693" s="171">
        <f t="shared" si="10"/>
        <v>0</v>
      </c>
    </row>
    <row r="694" spans="1:13" s="52" customFormat="1" x14ac:dyDescent="0.3">
      <c r="A694" s="29" t="str">
        <f>IF(K694&gt;0,COUNT($A$7:A693)+COUNT(DWV!$A$8:$A$300)+COUNT('Large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4" s="293"/>
      <c r="C694" s="3" t="s">
        <v>2032</v>
      </c>
      <c r="D694" s="16">
        <v>28864060</v>
      </c>
      <c r="E694" s="5" t="s">
        <v>7423</v>
      </c>
      <c r="F694" s="381">
        <f>IFERROR(INDEX([1]Master!$1:$1048576,MATCH(C694,[1]Master!$B:$B,0),MATCH($H$5,[1]Master!$1:$1,0)),"")</f>
        <v>1</v>
      </c>
      <c r="G694" s="381" t="str">
        <f>IFERROR(INDEX([1]Master!$1:$1048576,MATCH(C694,[1]Master!$B:$B,0),MATCH($H$4,[1]Master!$1:$1,0)),"")</f>
        <v>-</v>
      </c>
      <c r="H694" s="6" t="s">
        <v>6153</v>
      </c>
      <c r="I694" s="367">
        <f>IFERROR(INDEX([1]Master!$1:$1048576,MATCH(C694,[1]Master!$B:$B,0),MATCH($G$6,[1]Master!$1:$1,0)),"")</f>
        <v>23473.772454901962</v>
      </c>
      <c r="J694" s="230">
        <f>ROUND(I694*Order_Quote!$L$4,4)</f>
        <v>0</v>
      </c>
      <c r="K694" s="228"/>
      <c r="L694" s="178"/>
      <c r="M694" s="171">
        <f t="shared" si="10"/>
        <v>0</v>
      </c>
    </row>
    <row r="695" spans="1:13" s="52" customFormat="1" x14ac:dyDescent="0.3">
      <c r="A695" s="29" t="str">
        <f>IF(K695&gt;0,COUNT($A$7:A694)+COUNT(DWV!$A$8:$A$300)+COUNT('Large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5" s="293"/>
      <c r="C695" s="3" t="s">
        <v>2033</v>
      </c>
      <c r="D695" s="16">
        <v>28864078</v>
      </c>
      <c r="E695" s="5" t="s">
        <v>7424</v>
      </c>
      <c r="F695" s="381">
        <f>IFERROR(INDEX([1]Master!$1:$1048576,MATCH(C695,[1]Master!$B:$B,0),MATCH($H$5,[1]Master!$1:$1,0)),"")</f>
        <v>1</v>
      </c>
      <c r="G695" s="381" t="str">
        <f>IFERROR(INDEX([1]Master!$1:$1048576,MATCH(C695,[1]Master!$B:$B,0),MATCH($H$4,[1]Master!$1:$1,0)),"")</f>
        <v>-</v>
      </c>
      <c r="H695" s="6" t="s">
        <v>6153</v>
      </c>
      <c r="I695" s="367">
        <f>IFERROR(INDEX([1]Master!$1:$1048576,MATCH(C695,[1]Master!$B:$B,0),MATCH($G$6,[1]Master!$1:$1,0)),"")</f>
        <v>26365.206180392164</v>
      </c>
      <c r="J695" s="230">
        <f>ROUND(I695*Order_Quote!$L$4,4)</f>
        <v>0</v>
      </c>
      <c r="K695" s="228"/>
      <c r="L695" s="178"/>
      <c r="M695" s="171">
        <f t="shared" si="10"/>
        <v>0</v>
      </c>
    </row>
    <row r="696" spans="1:13" s="52" customFormat="1" x14ac:dyDescent="0.3">
      <c r="A696" s="29" t="str">
        <f>IF(K696&gt;0,COUNT($A$7:A695)+COUNT(DWV!$A$8:$A$300)+COUNT('Large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6" s="293"/>
      <c r="C696" s="3" t="s">
        <v>2034</v>
      </c>
      <c r="D696" s="16">
        <v>28864086</v>
      </c>
      <c r="E696" s="5" t="s">
        <v>7425</v>
      </c>
      <c r="F696" s="381">
        <f>IFERROR(INDEX([1]Master!$1:$1048576,MATCH(C696,[1]Master!$B:$B,0),MATCH($H$5,[1]Master!$1:$1,0)),"")</f>
        <v>1</v>
      </c>
      <c r="G696" s="381" t="str">
        <f>IFERROR(INDEX([1]Master!$1:$1048576,MATCH(C696,[1]Master!$B:$B,0),MATCH($H$4,[1]Master!$1:$1,0)),"")</f>
        <v>-</v>
      </c>
      <c r="H696" s="6" t="s">
        <v>6153</v>
      </c>
      <c r="I696" s="367">
        <f>IFERROR(INDEX([1]Master!$1:$1048576,MATCH(C696,[1]Master!$B:$B,0),MATCH($G$6,[1]Master!$1:$1,0)),"")</f>
        <v>38371.196288888896</v>
      </c>
      <c r="J696" s="230">
        <f>ROUND(I696*Order_Quote!$L$4,4)</f>
        <v>0</v>
      </c>
      <c r="K696" s="228"/>
      <c r="L696" s="178"/>
      <c r="M696" s="171">
        <f t="shared" si="10"/>
        <v>0</v>
      </c>
    </row>
    <row r="697" spans="1:13" s="52" customFormat="1" x14ac:dyDescent="0.3">
      <c r="A697" s="29" t="str">
        <f>IF(K697&gt;0,COUNT($A$7:A696)+COUNT(DWV!$A$8:$A$300)+COUNT('Large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7" s="293"/>
      <c r="C697" s="3" t="s">
        <v>2035</v>
      </c>
      <c r="D697" s="16">
        <v>28864094</v>
      </c>
      <c r="E697" s="5" t="s">
        <v>7426</v>
      </c>
      <c r="F697" s="381">
        <f>IFERROR(INDEX([1]Master!$1:$1048576,MATCH(C697,[1]Master!$B:$B,0),MATCH($H$5,[1]Master!$1:$1,0)),"")</f>
        <v>1</v>
      </c>
      <c r="G697" s="381" t="str">
        <f>IFERROR(INDEX([1]Master!$1:$1048576,MATCH(C697,[1]Master!$B:$B,0),MATCH($H$4,[1]Master!$1:$1,0)),"")</f>
        <v>-</v>
      </c>
      <c r="H697" s="6" t="s">
        <v>6153</v>
      </c>
      <c r="I697" s="367">
        <f>IFERROR(INDEX([1]Master!$1:$1048576,MATCH(C697,[1]Master!$B:$B,0),MATCH($G$6,[1]Master!$1:$1,0)),"")</f>
        <v>41909.416201307191</v>
      </c>
      <c r="J697" s="230">
        <f>ROUND(I697*Order_Quote!$L$4,4)</f>
        <v>0</v>
      </c>
      <c r="K697" s="228"/>
      <c r="L697" s="178"/>
      <c r="M697" s="171">
        <f t="shared" si="10"/>
        <v>0</v>
      </c>
    </row>
    <row r="698" spans="1:13" s="52" customFormat="1" x14ac:dyDescent="0.3">
      <c r="A698" s="29" t="str">
        <f>IF(K698&gt;0,COUNT($A$7:A697)+COUNT(DWV!$A$8:$A$300)+COUNT('Large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8" s="293"/>
      <c r="C698" s="3" t="s">
        <v>2036</v>
      </c>
      <c r="D698" s="16">
        <v>28864108</v>
      </c>
      <c r="E698" s="5" t="s">
        <v>7427</v>
      </c>
      <c r="F698" s="381">
        <f>IFERROR(INDEX([1]Master!$1:$1048576,MATCH(C698,[1]Master!$B:$B,0),MATCH($H$5,[1]Master!$1:$1,0)),"")</f>
        <v>1</v>
      </c>
      <c r="G698" s="381" t="str">
        <f>IFERROR(INDEX([1]Master!$1:$1048576,MATCH(C698,[1]Master!$B:$B,0),MATCH($H$4,[1]Master!$1:$1,0)),"")</f>
        <v>-</v>
      </c>
      <c r="H698" s="6" t="s">
        <v>6153</v>
      </c>
      <c r="I698" s="367">
        <f>IFERROR(INDEX([1]Master!$1:$1048576,MATCH(C698,[1]Master!$B:$B,0),MATCH($G$6,[1]Master!$1:$1,0)),"")</f>
        <v>47338.741525490208</v>
      </c>
      <c r="J698" s="230">
        <f>ROUND(I698*Order_Quote!$L$4,4)</f>
        <v>0</v>
      </c>
      <c r="K698" s="228"/>
      <c r="L698" s="178"/>
      <c r="M698" s="171">
        <f t="shared" si="10"/>
        <v>0</v>
      </c>
    </row>
    <row r="699" spans="1:13" s="52" customFormat="1" x14ac:dyDescent="0.3">
      <c r="A699" s="29" t="str">
        <f>IF(K699&gt;0,COUNT($A$7:A698)+COUNT(DWV!$A$8:$A$300)+COUNT('Large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699" s="293"/>
      <c r="C699" s="3" t="s">
        <v>2037</v>
      </c>
      <c r="D699" s="16">
        <v>28864116</v>
      </c>
      <c r="E699" s="5" t="s">
        <v>7428</v>
      </c>
      <c r="F699" s="381">
        <f>IFERROR(INDEX([1]Master!$1:$1048576,MATCH(C699,[1]Master!$B:$B,0),MATCH($H$5,[1]Master!$1:$1,0)),"")</f>
        <v>1</v>
      </c>
      <c r="G699" s="381" t="str">
        <f>IFERROR(INDEX([1]Master!$1:$1048576,MATCH(C699,[1]Master!$B:$B,0),MATCH($H$4,[1]Master!$1:$1,0)),"")</f>
        <v>-</v>
      </c>
      <c r="H699" s="6" t="s">
        <v>6153</v>
      </c>
      <c r="I699" s="367">
        <f>IFERROR(INDEX([1]Master!$1:$1048576,MATCH(C699,[1]Master!$B:$B,0),MATCH($G$6,[1]Master!$1:$1,0)),"")</f>
        <v>48528.31507450981</v>
      </c>
      <c r="J699" s="230">
        <f>ROUND(I699*Order_Quote!$L$4,4)</f>
        <v>0</v>
      </c>
      <c r="K699" s="228"/>
      <c r="L699" s="178"/>
      <c r="M699" s="171">
        <f t="shared" si="10"/>
        <v>0</v>
      </c>
    </row>
    <row r="700" spans="1:13" s="52" customFormat="1" x14ac:dyDescent="0.3">
      <c r="A700" s="29" t="str">
        <f>IF(K700&gt;0,COUNT($A$7:A699)+COUNT(DWV!$A$8:$A$300)+COUNT('Large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0" s="293"/>
      <c r="C700" s="3" t="s">
        <v>2038</v>
      </c>
      <c r="D700" s="16">
        <v>28864124</v>
      </c>
      <c r="E700" s="5" t="s">
        <v>7429</v>
      </c>
      <c r="F700" s="381">
        <f>IFERROR(INDEX([1]Master!$1:$1048576,MATCH(C700,[1]Master!$B:$B,0),MATCH($H$5,[1]Master!$1:$1,0)),"")</f>
        <v>1</v>
      </c>
      <c r="G700" s="381" t="str">
        <f>IFERROR(INDEX([1]Master!$1:$1048576,MATCH(C700,[1]Master!$B:$B,0),MATCH($H$4,[1]Master!$1:$1,0)),"")</f>
        <v>-</v>
      </c>
      <c r="H700" s="6" t="s">
        <v>6153</v>
      </c>
      <c r="I700" s="367">
        <f>IFERROR(INDEX([1]Master!$1:$1048576,MATCH(C700,[1]Master!$B:$B,0),MATCH($G$6,[1]Master!$1:$1,0)),"")</f>
        <v>49961.954364705889</v>
      </c>
      <c r="J700" s="230">
        <f>ROUND(I700*Order_Quote!$L$4,4)</f>
        <v>0</v>
      </c>
      <c r="K700" s="228"/>
      <c r="L700" s="178"/>
      <c r="M700" s="171">
        <f t="shared" si="10"/>
        <v>0</v>
      </c>
    </row>
    <row r="701" spans="1:13" s="52" customFormat="1" x14ac:dyDescent="0.3">
      <c r="A701" s="29" t="str">
        <f>IF(K701&gt;0,COUNT($A$7:A700)+COUNT(DWV!$A$8:$A$300)+COUNT('Large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1" s="293"/>
      <c r="C701" s="3" t="s">
        <v>2039</v>
      </c>
      <c r="D701" s="16">
        <v>28864132</v>
      </c>
      <c r="E701" s="5" t="s">
        <v>7430</v>
      </c>
      <c r="F701" s="381">
        <f>IFERROR(INDEX([1]Master!$1:$1048576,MATCH(C701,[1]Master!$B:$B,0),MATCH($H$5,[1]Master!$1:$1,0)),"")</f>
        <v>1</v>
      </c>
      <c r="G701" s="381" t="str">
        <f>IFERROR(INDEX([1]Master!$1:$1048576,MATCH(C701,[1]Master!$B:$B,0),MATCH($H$4,[1]Master!$1:$1,0)),"")</f>
        <v>-</v>
      </c>
      <c r="H701" s="6" t="s">
        <v>6153</v>
      </c>
      <c r="I701" s="367">
        <f>IFERROR(INDEX([1]Master!$1:$1048576,MATCH(C701,[1]Master!$B:$B,0),MATCH($G$6,[1]Master!$1:$1,0)),"")</f>
        <v>61827.189120261457</v>
      </c>
      <c r="J701" s="230">
        <f>ROUND(I701*Order_Quote!$L$4,4)</f>
        <v>0</v>
      </c>
      <c r="K701" s="228"/>
      <c r="L701" s="178"/>
      <c r="M701" s="171">
        <f t="shared" si="10"/>
        <v>0</v>
      </c>
    </row>
    <row r="702" spans="1:13" s="52" customFormat="1" x14ac:dyDescent="0.3">
      <c r="A702" s="29" t="str">
        <f>IF(K702&gt;0,COUNT($A$7:A701)+COUNT(DWV!$A$8:$A$300)+COUNT('Large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2" s="293"/>
      <c r="C702" s="3" t="s">
        <v>2040</v>
      </c>
      <c r="D702" s="16">
        <v>28864140</v>
      </c>
      <c r="E702" s="5" t="s">
        <v>7431</v>
      </c>
      <c r="F702" s="381">
        <f>IFERROR(INDEX([1]Master!$1:$1048576,MATCH(C702,[1]Master!$B:$B,0),MATCH($H$5,[1]Master!$1:$1,0)),"")</f>
        <v>1</v>
      </c>
      <c r="G702" s="381" t="str">
        <f>IFERROR(INDEX([1]Master!$1:$1048576,MATCH(C702,[1]Master!$B:$B,0),MATCH($H$4,[1]Master!$1:$1,0)),"")</f>
        <v>-</v>
      </c>
      <c r="H702" s="6" t="s">
        <v>6153</v>
      </c>
      <c r="I702" s="367">
        <f>IFERROR(INDEX([1]Master!$1:$1048576,MATCH(C702,[1]Master!$B:$B,0),MATCH($G$6,[1]Master!$1:$1,0)),"")</f>
        <v>77284.01259084967</v>
      </c>
      <c r="J702" s="230">
        <f>ROUND(I702*Order_Quote!$L$4,4)</f>
        <v>0</v>
      </c>
      <c r="K702" s="228"/>
      <c r="L702" s="178"/>
      <c r="M702" s="171">
        <f t="shared" si="10"/>
        <v>0</v>
      </c>
    </row>
    <row r="703" spans="1:13" s="52" customFormat="1" x14ac:dyDescent="0.3">
      <c r="A703" s="29" t="str">
        <f>IF(K703&gt;0,COUNT($A$7:A702)+COUNT(DWV!$A$8:$A$300)+COUNT('Large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3" s="293"/>
      <c r="C703" s="3" t="s">
        <v>2041</v>
      </c>
      <c r="D703" s="16">
        <v>28864159</v>
      </c>
      <c r="E703" s="5" t="s">
        <v>7432</v>
      </c>
      <c r="F703" s="381">
        <f>IFERROR(INDEX([1]Master!$1:$1048576,MATCH(C703,[1]Master!$B:$B,0),MATCH($H$5,[1]Master!$1:$1,0)),"")</f>
        <v>1</v>
      </c>
      <c r="G703" s="381" t="str">
        <f>IFERROR(INDEX([1]Master!$1:$1048576,MATCH(C703,[1]Master!$B:$B,0),MATCH($H$4,[1]Master!$1:$1,0)),"")</f>
        <v>-</v>
      </c>
      <c r="H703" s="6" t="s">
        <v>6153</v>
      </c>
      <c r="I703" s="367">
        <f>IFERROR(INDEX([1]Master!$1:$1048576,MATCH(C703,[1]Master!$B:$B,0),MATCH($G$6,[1]Master!$1:$1,0)),"")</f>
        <v>96605.000772549014</v>
      </c>
      <c r="J703" s="230">
        <f>ROUND(I703*Order_Quote!$L$4,4)</f>
        <v>0</v>
      </c>
      <c r="K703" s="228"/>
      <c r="L703" s="178"/>
      <c r="M703" s="171">
        <f t="shared" si="10"/>
        <v>0</v>
      </c>
    </row>
    <row r="704" spans="1:13" s="52" customFormat="1" x14ac:dyDescent="0.3">
      <c r="A704" s="29" t="str">
        <f>IF(K704&gt;0,COUNT($A$7:A703)+COUNT(DWV!$A$8:$A$300)+COUNT('Large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4" s="294"/>
      <c r="C704" s="3" t="s">
        <v>2042</v>
      </c>
      <c r="D704" s="16">
        <v>28864167</v>
      </c>
      <c r="E704" s="5" t="s">
        <v>7433</v>
      </c>
      <c r="F704" s="381">
        <f>IFERROR(INDEX([1]Master!$1:$1048576,MATCH(C704,[1]Master!$B:$B,0),MATCH($H$5,[1]Master!$1:$1,0)),"")</f>
        <v>1</v>
      </c>
      <c r="G704" s="381" t="str">
        <f>IFERROR(INDEX([1]Master!$1:$1048576,MATCH(C704,[1]Master!$B:$B,0),MATCH($H$4,[1]Master!$1:$1,0)),"")</f>
        <v>-</v>
      </c>
      <c r="H704" s="6" t="s">
        <v>6153</v>
      </c>
      <c r="I704" s="367">
        <f>IFERROR(INDEX([1]Master!$1:$1048576,MATCH(C704,[1]Master!$B:$B,0),MATCH($G$6,[1]Master!$1:$1,0)),"")</f>
        <v>120756.25470718957</v>
      </c>
      <c r="J704" s="230">
        <f>ROUND(I704*Order_Quote!$L$4,4)</f>
        <v>0</v>
      </c>
      <c r="K704" s="228"/>
      <c r="L704" s="178"/>
      <c r="M704" s="171">
        <f t="shared" si="10"/>
        <v>0</v>
      </c>
    </row>
    <row r="705" spans="1:13" s="52" customFormat="1" x14ac:dyDescent="0.3">
      <c r="A705" s="29" t="str">
        <f>IF(K705&gt;0,COUNT($A$7:A704)+COUNT(DWV!$A$8:$A$300)+COUNT('Large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5" s="317" t="s">
        <v>3739</v>
      </c>
      <c r="C705" s="11" t="s">
        <v>2045</v>
      </c>
      <c r="D705" s="17">
        <v>28864310</v>
      </c>
      <c r="E705" s="13" t="s">
        <v>7434</v>
      </c>
      <c r="F705" s="381">
        <f>IFERROR(INDEX([1]Master!$1:$1048576,MATCH(C705,[1]Master!$B:$B,0),MATCH($H$5,[1]Master!$1:$1,0)),"")</f>
        <v>1</v>
      </c>
      <c r="G705" s="381">
        <f>IFERROR(INDEX([1]Master!$1:$1048576,MATCH(C705,[1]Master!$B:$B,0),MATCH($H$4,[1]Master!$1:$1,0)),"")</f>
        <v>11</v>
      </c>
      <c r="H705" s="6" t="s">
        <v>6153</v>
      </c>
      <c r="I705" s="367">
        <f>IFERROR(INDEX([1]Master!$1:$1048576,MATCH(C705,[1]Master!$B:$B,0),MATCH($G$6,[1]Master!$1:$1,0)),"")</f>
        <v>1046.8642222222222</v>
      </c>
      <c r="J705" s="230">
        <f>ROUND(I705*Order_Quote!$L$4,4)</f>
        <v>0</v>
      </c>
      <c r="K705" s="232"/>
      <c r="L705" s="178"/>
      <c r="M705" s="171">
        <f t="shared" si="10"/>
        <v>0</v>
      </c>
    </row>
    <row r="706" spans="1:13" s="52" customFormat="1" x14ac:dyDescent="0.3">
      <c r="A706" s="29" t="str">
        <f>IF(K706&gt;0,COUNT($A$7:A705)+COUNT(DWV!$A$8:$A$300)+COUNT('Large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6" s="293"/>
      <c r="C706" s="3" t="s">
        <v>2044</v>
      </c>
      <c r="D706" s="16">
        <v>28864329</v>
      </c>
      <c r="E706" s="5" t="s">
        <v>7435</v>
      </c>
      <c r="F706" s="381">
        <f>IFERROR(INDEX([1]Master!$1:$1048576,MATCH(C706,[1]Master!$B:$B,0),MATCH($H$5,[1]Master!$1:$1,0)),"")</f>
        <v>1</v>
      </c>
      <c r="G706" s="381">
        <f>IFERROR(INDEX([1]Master!$1:$1048576,MATCH(C706,[1]Master!$B:$B,0),MATCH($H$4,[1]Master!$1:$1,0)),"")</f>
        <v>8</v>
      </c>
      <c r="H706" s="6" t="s">
        <v>6153</v>
      </c>
      <c r="I706" s="367">
        <f>IFERROR(INDEX([1]Master!$1:$1048576,MATCH(C706,[1]Master!$B:$B,0),MATCH($G$6,[1]Master!$1:$1,0)),"")</f>
        <v>1264.9064444444446</v>
      </c>
      <c r="J706" s="230">
        <f>ROUND(I706*Order_Quote!$L$4,4)</f>
        <v>0</v>
      </c>
      <c r="K706" s="228"/>
      <c r="L706" s="178"/>
      <c r="M706" s="171">
        <f t="shared" si="10"/>
        <v>0</v>
      </c>
    </row>
    <row r="707" spans="1:13" s="52" customFormat="1" x14ac:dyDescent="0.3">
      <c r="A707" s="29" t="str">
        <f>IF(K707&gt;0,COUNT($A$7:A706)+COUNT(DWV!$A$8:$A$300)+COUNT('Large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7" s="293"/>
      <c r="C707" s="3" t="s">
        <v>2046</v>
      </c>
      <c r="D707" s="16">
        <v>28864337</v>
      </c>
      <c r="E707" s="5" t="s">
        <v>7436</v>
      </c>
      <c r="F707" s="381">
        <f>IFERROR(INDEX([1]Master!$1:$1048576,MATCH(C707,[1]Master!$B:$B,0),MATCH($H$5,[1]Master!$1:$1,0)),"")</f>
        <v>1</v>
      </c>
      <c r="G707" s="381">
        <f>IFERROR(INDEX([1]Master!$1:$1048576,MATCH(C707,[1]Master!$B:$B,0),MATCH($H$4,[1]Master!$1:$1,0)),"")</f>
        <v>8</v>
      </c>
      <c r="H707" s="6" t="s">
        <v>6153</v>
      </c>
      <c r="I707" s="367">
        <f>IFERROR(INDEX([1]Master!$1:$1048576,MATCH(C707,[1]Master!$B:$B,0),MATCH($G$6,[1]Master!$1:$1,0)),"")</f>
        <v>1372.0609999999999</v>
      </c>
      <c r="J707" s="230">
        <f>ROUND(I707*Order_Quote!$L$4,4)</f>
        <v>0</v>
      </c>
      <c r="K707" s="228"/>
      <c r="L707" s="178"/>
      <c r="M707" s="171">
        <f t="shared" si="10"/>
        <v>0</v>
      </c>
    </row>
    <row r="708" spans="1:13" s="52" customFormat="1" x14ac:dyDescent="0.3">
      <c r="A708" s="29" t="str">
        <f>IF(K708&gt;0,COUNT($A$7:A707)+COUNT(DWV!$A$8:$A$300)+COUNT('Large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8" s="293"/>
      <c r="C708" s="3" t="s">
        <v>2047</v>
      </c>
      <c r="D708" s="16">
        <v>28864345</v>
      </c>
      <c r="E708" s="5" t="s">
        <v>7437</v>
      </c>
      <c r="F708" s="381">
        <f>IFERROR(INDEX([1]Master!$1:$1048576,MATCH(C708,[1]Master!$B:$B,0),MATCH($H$5,[1]Master!$1:$1,0)),"")</f>
        <v>1</v>
      </c>
      <c r="G708" s="381">
        <f>IFERROR(INDEX([1]Master!$1:$1048576,MATCH(C708,[1]Master!$B:$B,0),MATCH($H$4,[1]Master!$1:$1,0)),"")</f>
        <v>7</v>
      </c>
      <c r="H708" s="6" t="s">
        <v>6153</v>
      </c>
      <c r="I708" s="367">
        <f>IFERROR(INDEX([1]Master!$1:$1048576,MATCH(C708,[1]Master!$B:$B,0),MATCH($G$6,[1]Master!$1:$1,0)),"")</f>
        <v>1685.2856666666667</v>
      </c>
      <c r="J708" s="230">
        <f>ROUND(I708*Order_Quote!$L$4,4)</f>
        <v>0</v>
      </c>
      <c r="K708" s="228"/>
      <c r="L708" s="178"/>
      <c r="M708" s="171">
        <f t="shared" si="10"/>
        <v>0</v>
      </c>
    </row>
    <row r="709" spans="1:13" s="52" customFormat="1" x14ac:dyDescent="0.3">
      <c r="A709" s="29" t="str">
        <f>IF(K709&gt;0,COUNT($A$7:A708)+COUNT(DWV!$A$8:$A$300)+COUNT('Large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09" s="293"/>
      <c r="C709" s="3" t="s">
        <v>2048</v>
      </c>
      <c r="D709" s="16">
        <v>28864353</v>
      </c>
      <c r="E709" s="5" t="s">
        <v>7438</v>
      </c>
      <c r="F709" s="381">
        <f>IFERROR(INDEX([1]Master!$1:$1048576,MATCH(C709,[1]Master!$B:$B,0),MATCH($H$5,[1]Master!$1:$1,0)),"")</f>
        <v>1</v>
      </c>
      <c r="G709" s="381">
        <f>IFERROR(INDEX([1]Master!$1:$1048576,MATCH(C709,[1]Master!$B:$B,0),MATCH($H$4,[1]Master!$1:$1,0)),"")</f>
        <v>6</v>
      </c>
      <c r="H709" s="6" t="s">
        <v>6153</v>
      </c>
      <c r="I709" s="367">
        <f>IFERROR(INDEX([1]Master!$1:$1048576,MATCH(C709,[1]Master!$B:$B,0),MATCH($G$6,[1]Master!$1:$1,0)),"")</f>
        <v>1792.0716666666665</v>
      </c>
      <c r="J709" s="230">
        <f>ROUND(I709*Order_Quote!$L$4,4)</f>
        <v>0</v>
      </c>
      <c r="K709" s="228"/>
      <c r="L709" s="178"/>
      <c r="M709" s="171">
        <f t="shared" si="10"/>
        <v>0</v>
      </c>
    </row>
    <row r="710" spans="1:13" s="52" customFormat="1" x14ac:dyDescent="0.3">
      <c r="A710" s="29" t="str">
        <f>IF(K710&gt;0,COUNT($A$7:A709)+COUNT(DWV!$A$8:$A$300)+COUNT('Large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0" s="293"/>
      <c r="C710" s="3" t="s">
        <v>2049</v>
      </c>
      <c r="D710" s="16">
        <v>28864361</v>
      </c>
      <c r="E710" s="5" t="s">
        <v>7439</v>
      </c>
      <c r="F710" s="381">
        <f>IFERROR(INDEX([1]Master!$1:$1048576,MATCH(C710,[1]Master!$B:$B,0),MATCH($H$5,[1]Master!$1:$1,0)),"")</f>
        <v>1</v>
      </c>
      <c r="G710" s="381">
        <f>IFERROR(INDEX([1]Master!$1:$1048576,MATCH(C710,[1]Master!$B:$B,0),MATCH($H$4,[1]Master!$1:$1,0)),"")</f>
        <v>7</v>
      </c>
      <c r="H710" s="6" t="s">
        <v>6153</v>
      </c>
      <c r="I710" s="367">
        <f>IFERROR(INDEX([1]Master!$1:$1048576,MATCH(C710,[1]Master!$B:$B,0),MATCH($G$6,[1]Master!$1:$1,0)),"")</f>
        <v>1300.8227777777779</v>
      </c>
      <c r="J710" s="230">
        <f>ROUND(I710*Order_Quote!$L$4,4)</f>
        <v>0</v>
      </c>
      <c r="K710" s="228"/>
      <c r="L710" s="178"/>
      <c r="M710" s="171">
        <f t="shared" si="10"/>
        <v>0</v>
      </c>
    </row>
    <row r="711" spans="1:13" s="52" customFormat="1" x14ac:dyDescent="0.3">
      <c r="A711" s="29" t="str">
        <f>IF(K711&gt;0,COUNT($A$7:A710)+COUNT(DWV!$A$8:$A$300)+COUNT('Large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1" s="293"/>
      <c r="C711" s="3" t="s">
        <v>2050</v>
      </c>
      <c r="D711" s="16">
        <v>28864370</v>
      </c>
      <c r="E711" s="5" t="s">
        <v>7440</v>
      </c>
      <c r="F711" s="381">
        <f>IFERROR(INDEX([1]Master!$1:$1048576,MATCH(C711,[1]Master!$B:$B,0),MATCH($H$5,[1]Master!$1:$1,0)),"")</f>
        <v>1</v>
      </c>
      <c r="G711" s="381">
        <f>IFERROR(INDEX([1]Master!$1:$1048576,MATCH(C711,[1]Master!$B:$B,0),MATCH($H$4,[1]Master!$1:$1,0)),"")</f>
        <v>6</v>
      </c>
      <c r="H711" s="6" t="s">
        <v>6153</v>
      </c>
      <c r="I711" s="367">
        <f>IFERROR(INDEX([1]Master!$1:$1048576,MATCH(C711,[1]Master!$B:$B,0),MATCH($G$6,[1]Master!$1:$1,0)),"")</f>
        <v>1558.3361111111112</v>
      </c>
      <c r="J711" s="230">
        <f>ROUND(I711*Order_Quote!$L$4,4)</f>
        <v>0</v>
      </c>
      <c r="K711" s="228"/>
      <c r="L711" s="178"/>
      <c r="M711" s="171">
        <f t="shared" ref="M711:M774" si="11">K711/F711</f>
        <v>0</v>
      </c>
    </row>
    <row r="712" spans="1:13" s="52" customFormat="1" x14ac:dyDescent="0.3">
      <c r="A712" s="29" t="str">
        <f>IF(K712&gt;0,COUNT($A$7:A711)+COUNT(DWV!$A$8:$A$300)+COUNT('Large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2" s="293"/>
      <c r="C712" s="3" t="s">
        <v>2051</v>
      </c>
      <c r="D712" s="16">
        <v>28864388</v>
      </c>
      <c r="E712" s="5" t="s">
        <v>7441</v>
      </c>
      <c r="F712" s="381">
        <f>IFERROR(INDEX([1]Master!$1:$1048576,MATCH(C712,[1]Master!$B:$B,0),MATCH($H$5,[1]Master!$1:$1,0)),"")</f>
        <v>1</v>
      </c>
      <c r="G712" s="381">
        <f>IFERROR(INDEX([1]Master!$1:$1048576,MATCH(C712,[1]Master!$B:$B,0),MATCH($H$4,[1]Master!$1:$1,0)),"")</f>
        <v>5</v>
      </c>
      <c r="H712" s="6" t="s">
        <v>6153</v>
      </c>
      <c r="I712" s="367">
        <f>IFERROR(INDEX([1]Master!$1:$1048576,MATCH(C712,[1]Master!$B:$B,0),MATCH($G$6,[1]Master!$1:$1,0)),"")</f>
        <v>1737.7751111111113</v>
      </c>
      <c r="J712" s="230">
        <f>ROUND(I712*Order_Quote!$L$4,4)</f>
        <v>0</v>
      </c>
      <c r="K712" s="228"/>
      <c r="L712" s="178"/>
      <c r="M712" s="171">
        <f t="shared" si="11"/>
        <v>0</v>
      </c>
    </row>
    <row r="713" spans="1:13" s="52" customFormat="1" x14ac:dyDescent="0.3">
      <c r="A713" s="29" t="str">
        <f>IF(K713&gt;0,COUNT($A$7:A712)+COUNT(DWV!$A$8:$A$300)+COUNT('Large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3" s="293"/>
      <c r="C713" s="3" t="s">
        <v>2052</v>
      </c>
      <c r="D713" s="16">
        <v>28864396</v>
      </c>
      <c r="E713" s="5" t="s">
        <v>7442</v>
      </c>
      <c r="F713" s="381">
        <f>IFERROR(INDEX([1]Master!$1:$1048576,MATCH(C713,[1]Master!$B:$B,0),MATCH($H$5,[1]Master!$1:$1,0)),"")</f>
        <v>1</v>
      </c>
      <c r="G713" s="381">
        <f>IFERROR(INDEX([1]Master!$1:$1048576,MATCH(C713,[1]Master!$B:$B,0),MATCH($H$4,[1]Master!$1:$1,0)),"")</f>
        <v>5</v>
      </c>
      <c r="H713" s="6" t="s">
        <v>6153</v>
      </c>
      <c r="I713" s="367">
        <f>IFERROR(INDEX([1]Master!$1:$1048576,MATCH(C713,[1]Master!$B:$B,0),MATCH($G$6,[1]Master!$1:$1,0)),"")</f>
        <v>2088.5686666666666</v>
      </c>
      <c r="J713" s="230">
        <f>ROUND(I713*Order_Quote!$L$4,4)</f>
        <v>0</v>
      </c>
      <c r="K713" s="228"/>
      <c r="L713" s="178"/>
      <c r="M713" s="171">
        <f t="shared" si="11"/>
        <v>0</v>
      </c>
    </row>
    <row r="714" spans="1:13" s="52" customFormat="1" x14ac:dyDescent="0.3">
      <c r="A714" s="29" t="str">
        <f>IF(K714&gt;0,COUNT($A$7:A713)+COUNT(DWV!$A$8:$A$300)+COUNT('Large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4" s="293"/>
      <c r="C714" s="3" t="s">
        <v>2053</v>
      </c>
      <c r="D714" s="16">
        <v>28864400</v>
      </c>
      <c r="E714" s="5" t="s">
        <v>7443</v>
      </c>
      <c r="F714" s="381">
        <f>IFERROR(INDEX([1]Master!$1:$1048576,MATCH(C714,[1]Master!$B:$B,0),MATCH($H$5,[1]Master!$1:$1,0)),"")</f>
        <v>1</v>
      </c>
      <c r="G714" s="381">
        <f>IFERROR(INDEX([1]Master!$1:$1048576,MATCH(C714,[1]Master!$B:$B,0),MATCH($H$4,[1]Master!$1:$1,0)),"")</f>
        <v>4</v>
      </c>
      <c r="H714" s="6" t="s">
        <v>6153</v>
      </c>
      <c r="I714" s="367">
        <f>IFERROR(INDEX([1]Master!$1:$1048576,MATCH(C714,[1]Master!$B:$B,0),MATCH($G$6,[1]Master!$1:$1,0)),"")</f>
        <v>2326.6674444444443</v>
      </c>
      <c r="J714" s="230">
        <f>ROUND(I714*Order_Quote!$L$4,4)</f>
        <v>0</v>
      </c>
      <c r="K714" s="228"/>
      <c r="L714" s="178"/>
      <c r="M714" s="171">
        <f t="shared" si="11"/>
        <v>0</v>
      </c>
    </row>
    <row r="715" spans="1:13" s="52" customFormat="1" x14ac:dyDescent="0.3">
      <c r="A715" s="29" t="str">
        <f>IF(K715&gt;0,COUNT($A$7:A714)+COUNT(DWV!$A$8:$A$300)+COUNT('Large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5" s="293"/>
      <c r="C715" s="3" t="s">
        <v>2054</v>
      </c>
      <c r="D715" s="16">
        <v>28864418</v>
      </c>
      <c r="E715" s="5" t="s">
        <v>7444</v>
      </c>
      <c r="F715" s="381">
        <f>IFERROR(INDEX([1]Master!$1:$1048576,MATCH(C715,[1]Master!$B:$B,0),MATCH($H$5,[1]Master!$1:$1,0)),"")</f>
        <v>1</v>
      </c>
      <c r="G715" s="381">
        <f>IFERROR(INDEX([1]Master!$1:$1048576,MATCH(C715,[1]Master!$B:$B,0),MATCH($H$4,[1]Master!$1:$1,0)),"")</f>
        <v>3</v>
      </c>
      <c r="H715" s="6" t="s">
        <v>6153</v>
      </c>
      <c r="I715" s="367">
        <f>IFERROR(INDEX([1]Master!$1:$1048576,MATCH(C715,[1]Master!$B:$B,0),MATCH($G$6,[1]Master!$1:$1,0)),"")</f>
        <v>2937.7325555555553</v>
      </c>
      <c r="J715" s="230">
        <f>ROUND(I715*Order_Quote!$L$4,4)</f>
        <v>0</v>
      </c>
      <c r="K715" s="228"/>
      <c r="L715" s="178"/>
      <c r="M715" s="171">
        <f t="shared" si="11"/>
        <v>0</v>
      </c>
    </row>
    <row r="716" spans="1:13" s="52" customFormat="1" x14ac:dyDescent="0.3">
      <c r="A716" s="29" t="str">
        <f>IF(K716&gt;0,COUNT($A$7:A715)+COUNT(DWV!$A$8:$A$300)+COUNT('Large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6" s="293"/>
      <c r="C716" s="3" t="s">
        <v>2055</v>
      </c>
      <c r="D716" s="16">
        <v>28864426</v>
      </c>
      <c r="E716" s="5" t="s">
        <v>7445</v>
      </c>
      <c r="F716" s="381">
        <f>IFERROR(INDEX([1]Master!$1:$1048576,MATCH(C716,[1]Master!$B:$B,0),MATCH($H$5,[1]Master!$1:$1,0)),"")</f>
        <v>1</v>
      </c>
      <c r="G716" s="381">
        <f>IFERROR(INDEX([1]Master!$1:$1048576,MATCH(C716,[1]Master!$B:$B,0),MATCH($H$4,[1]Master!$1:$1,0)),"")</f>
        <v>4</v>
      </c>
      <c r="H716" s="6" t="s">
        <v>6153</v>
      </c>
      <c r="I716" s="367">
        <f>IFERROR(INDEX([1]Master!$1:$1048576,MATCH(C716,[1]Master!$B:$B,0),MATCH($G$6,[1]Master!$1:$1,0)),"")</f>
        <v>3268.1604444444447</v>
      </c>
      <c r="J716" s="230">
        <f>ROUND(I716*Order_Quote!$L$4,4)</f>
        <v>0</v>
      </c>
      <c r="K716" s="228"/>
      <c r="L716" s="178"/>
      <c r="M716" s="171">
        <f t="shared" si="11"/>
        <v>0</v>
      </c>
    </row>
    <row r="717" spans="1:13" s="52" customFormat="1" x14ac:dyDescent="0.3">
      <c r="A717" s="29" t="str">
        <f>IF(K717&gt;0,COUNT($A$7:A716)+COUNT(DWV!$A$8:$A$300)+COUNT('Large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7" s="293"/>
      <c r="C717" s="3" t="s">
        <v>2056</v>
      </c>
      <c r="D717" s="16">
        <v>28864434</v>
      </c>
      <c r="E717" s="5" t="s">
        <v>7446</v>
      </c>
      <c r="F717" s="381">
        <f>IFERROR(INDEX([1]Master!$1:$1048576,MATCH(C717,[1]Master!$B:$B,0),MATCH($H$5,[1]Master!$1:$1,0)),"")</f>
        <v>1</v>
      </c>
      <c r="G717" s="381">
        <f>IFERROR(INDEX([1]Master!$1:$1048576,MATCH(C717,[1]Master!$B:$B,0),MATCH($H$4,[1]Master!$1:$1,0)),"")</f>
        <v>4</v>
      </c>
      <c r="H717" s="6" t="s">
        <v>6153</v>
      </c>
      <c r="I717" s="367">
        <f>IFERROR(INDEX([1]Master!$1:$1048576,MATCH(C717,[1]Master!$B:$B,0),MATCH($G$6,[1]Master!$1:$1,0)),"")</f>
        <v>3310.5443333333337</v>
      </c>
      <c r="J717" s="230">
        <f>ROUND(I717*Order_Quote!$L$4,4)</f>
        <v>0</v>
      </c>
      <c r="K717" s="228"/>
      <c r="L717" s="178"/>
      <c r="M717" s="171">
        <f t="shared" si="11"/>
        <v>0</v>
      </c>
    </row>
    <row r="718" spans="1:13" s="52" customFormat="1" x14ac:dyDescent="0.3">
      <c r="A718" s="29" t="str">
        <f>IF(K718&gt;0,COUNT($A$7:A717)+COUNT(DWV!$A$8:$A$300)+COUNT('Large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8" s="293"/>
      <c r="C718" s="3" t="s">
        <v>2057</v>
      </c>
      <c r="D718" s="16">
        <v>28864442</v>
      </c>
      <c r="E718" s="5" t="s">
        <v>7447</v>
      </c>
      <c r="F718" s="381">
        <f>IFERROR(INDEX([1]Master!$1:$1048576,MATCH(C718,[1]Master!$B:$B,0),MATCH($H$5,[1]Master!$1:$1,0)),"")</f>
        <v>1</v>
      </c>
      <c r="G718" s="381">
        <f>IFERROR(INDEX([1]Master!$1:$1048576,MATCH(C718,[1]Master!$B:$B,0),MATCH($H$4,[1]Master!$1:$1,0)),"")</f>
        <v>3</v>
      </c>
      <c r="H718" s="6" t="s">
        <v>6153</v>
      </c>
      <c r="I718" s="367">
        <f>IFERROR(INDEX([1]Master!$1:$1048576,MATCH(C718,[1]Master!$B:$B,0),MATCH($G$6,[1]Master!$1:$1,0)),"")</f>
        <v>3427.7925555555557</v>
      </c>
      <c r="J718" s="230">
        <f>ROUND(I718*Order_Quote!$L$4,4)</f>
        <v>0</v>
      </c>
      <c r="K718" s="228"/>
      <c r="L718" s="178"/>
      <c r="M718" s="171">
        <f t="shared" si="11"/>
        <v>0</v>
      </c>
    </row>
    <row r="719" spans="1:13" s="52" customFormat="1" x14ac:dyDescent="0.3">
      <c r="A719" s="29" t="str">
        <f>IF(K719&gt;0,COUNT($A$7:A718)+COUNT(DWV!$A$8:$A$300)+COUNT('Large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19" s="293"/>
      <c r="C719" s="3" t="s">
        <v>2058</v>
      </c>
      <c r="D719" s="16">
        <v>28864450</v>
      </c>
      <c r="E719" s="5" t="s">
        <v>7448</v>
      </c>
      <c r="F719" s="381">
        <f>IFERROR(INDEX([1]Master!$1:$1048576,MATCH(C719,[1]Master!$B:$B,0),MATCH($H$5,[1]Master!$1:$1,0)),"")</f>
        <v>1</v>
      </c>
      <c r="G719" s="381">
        <f>IFERROR(INDEX([1]Master!$1:$1048576,MATCH(C719,[1]Master!$B:$B,0),MATCH($H$4,[1]Master!$1:$1,0)),"")</f>
        <v>3</v>
      </c>
      <c r="H719" s="6" t="s">
        <v>6153</v>
      </c>
      <c r="I719" s="367">
        <f>IFERROR(INDEX([1]Master!$1:$1048576,MATCH(C719,[1]Master!$B:$B,0),MATCH($G$6,[1]Master!$1:$1,0)),"")</f>
        <v>3851.1083333333336</v>
      </c>
      <c r="J719" s="230">
        <f>ROUND(I719*Order_Quote!$L$4,4)</f>
        <v>0</v>
      </c>
      <c r="K719" s="228"/>
      <c r="L719" s="178"/>
      <c r="M719" s="171">
        <f t="shared" si="11"/>
        <v>0</v>
      </c>
    </row>
    <row r="720" spans="1:13" s="52" customFormat="1" x14ac:dyDescent="0.3">
      <c r="A720" s="29" t="str">
        <f>IF(K720&gt;0,COUNT($A$7:A719)+COUNT(DWV!$A$8:$A$300)+COUNT('Large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0" s="293"/>
      <c r="C720" s="3" t="s">
        <v>2059</v>
      </c>
      <c r="D720" s="16">
        <v>28864469</v>
      </c>
      <c r="E720" s="5" t="s">
        <v>7449</v>
      </c>
      <c r="F720" s="381">
        <f>IFERROR(INDEX([1]Master!$1:$1048576,MATCH(C720,[1]Master!$B:$B,0),MATCH($H$5,[1]Master!$1:$1,0)),"")</f>
        <v>1</v>
      </c>
      <c r="G720" s="381">
        <f>IFERROR(INDEX([1]Master!$1:$1048576,MATCH(C720,[1]Master!$B:$B,0),MATCH($H$4,[1]Master!$1:$1,0)),"")</f>
        <v>2</v>
      </c>
      <c r="H720" s="6" t="s">
        <v>6153</v>
      </c>
      <c r="I720" s="367">
        <f>IFERROR(INDEX([1]Master!$1:$1048576,MATCH(C720,[1]Master!$B:$B,0),MATCH($G$6,[1]Master!$1:$1,0)),"")</f>
        <v>4138.201222222222</v>
      </c>
      <c r="J720" s="230">
        <f>ROUND(I720*Order_Quote!$L$4,4)</f>
        <v>0</v>
      </c>
      <c r="K720" s="228"/>
      <c r="L720" s="178"/>
      <c r="M720" s="171">
        <f t="shared" si="11"/>
        <v>0</v>
      </c>
    </row>
    <row r="721" spans="1:13" s="52" customFormat="1" x14ac:dyDescent="0.3">
      <c r="A721" s="29" t="str">
        <f>IF(K721&gt;0,COUNT($A$7:A720)+COUNT(DWV!$A$8:$A$300)+COUNT('Large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1" s="293"/>
      <c r="C721" s="3" t="s">
        <v>2060</v>
      </c>
      <c r="D721" s="16">
        <v>28864477</v>
      </c>
      <c r="E721" s="5" t="s">
        <v>7450</v>
      </c>
      <c r="F721" s="381">
        <f>IFERROR(INDEX([1]Master!$1:$1048576,MATCH(C721,[1]Master!$B:$B,0),MATCH($H$5,[1]Master!$1:$1,0)),"")</f>
        <v>1</v>
      </c>
      <c r="G721" s="381">
        <f>IFERROR(INDEX([1]Master!$1:$1048576,MATCH(C721,[1]Master!$B:$B,0),MATCH($H$4,[1]Master!$1:$1,0)),"")</f>
        <v>2</v>
      </c>
      <c r="H721" s="6" t="s">
        <v>6153</v>
      </c>
      <c r="I721" s="367">
        <f>IFERROR(INDEX([1]Master!$1:$1048576,MATCH(C721,[1]Master!$B:$B,0),MATCH($G$6,[1]Master!$1:$1,0)),"")</f>
        <v>4428.3495555555555</v>
      </c>
      <c r="J721" s="230">
        <f>ROUND(I721*Order_Quote!$L$4,4)</f>
        <v>0</v>
      </c>
      <c r="K721" s="228"/>
      <c r="L721" s="178"/>
      <c r="M721" s="171">
        <f t="shared" si="11"/>
        <v>0</v>
      </c>
    </row>
    <row r="722" spans="1:13" s="52" customFormat="1" x14ac:dyDescent="0.3">
      <c r="A722" s="29" t="str">
        <f>IF(K722&gt;0,COUNT($A$7:A721)+COUNT(DWV!$A$8:$A$300)+COUNT('Large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2" s="293"/>
      <c r="C722" s="3" t="s">
        <v>2061</v>
      </c>
      <c r="D722" s="16">
        <v>28864485</v>
      </c>
      <c r="E722" s="5" t="s">
        <v>7451</v>
      </c>
      <c r="F722" s="381">
        <f>IFERROR(INDEX([1]Master!$1:$1048576,MATCH(C722,[1]Master!$B:$B,0),MATCH($H$5,[1]Master!$1:$1,0)),"")</f>
        <v>1</v>
      </c>
      <c r="G722" s="381">
        <f>IFERROR(INDEX([1]Master!$1:$1048576,MATCH(C722,[1]Master!$B:$B,0),MATCH($H$4,[1]Master!$1:$1,0)),"")</f>
        <v>2</v>
      </c>
      <c r="H722" s="6" t="s">
        <v>6153</v>
      </c>
      <c r="I722" s="367">
        <f>IFERROR(INDEX([1]Master!$1:$1048576,MATCH(C722,[1]Master!$B:$B,0),MATCH($G$6,[1]Master!$1:$1,0)),"")</f>
        <v>5752.5221111111114</v>
      </c>
      <c r="J722" s="230">
        <f>ROUND(I722*Order_Quote!$L$4,4)</f>
        <v>0</v>
      </c>
      <c r="K722" s="228"/>
      <c r="L722" s="178"/>
      <c r="M722" s="171">
        <f t="shared" si="11"/>
        <v>0</v>
      </c>
    </row>
    <row r="723" spans="1:13" s="52" customFormat="1" x14ac:dyDescent="0.3">
      <c r="A723" s="29" t="str">
        <f>IF(K723&gt;0,COUNT($A$7:A722)+COUNT(DWV!$A$8:$A$300)+COUNT('Large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3" s="293"/>
      <c r="C723" s="3" t="s">
        <v>2062</v>
      </c>
      <c r="D723" s="16">
        <v>28864493</v>
      </c>
      <c r="E723" s="5" t="s">
        <v>7452</v>
      </c>
      <c r="F723" s="381">
        <f>IFERROR(INDEX([1]Master!$1:$1048576,MATCH(C723,[1]Master!$B:$B,0),MATCH($H$5,[1]Master!$1:$1,0)),"")</f>
        <v>1</v>
      </c>
      <c r="G723" s="381">
        <f>IFERROR(INDEX([1]Master!$1:$1048576,MATCH(C723,[1]Master!$B:$B,0),MATCH($H$4,[1]Master!$1:$1,0)),"")</f>
        <v>2</v>
      </c>
      <c r="H723" s="6" t="s">
        <v>6153</v>
      </c>
      <c r="I723" s="367">
        <f>IFERROR(INDEX([1]Master!$1:$1048576,MATCH(C723,[1]Master!$B:$B,0),MATCH($G$6,[1]Master!$1:$1,0)),"")</f>
        <v>5676.4451111111111</v>
      </c>
      <c r="J723" s="230">
        <f>ROUND(I723*Order_Quote!$L$4,4)</f>
        <v>0</v>
      </c>
      <c r="K723" s="228"/>
      <c r="L723" s="178"/>
      <c r="M723" s="171">
        <f t="shared" si="11"/>
        <v>0</v>
      </c>
    </row>
    <row r="724" spans="1:13" s="52" customFormat="1" x14ac:dyDescent="0.3">
      <c r="A724" s="29" t="str">
        <f>IF(K724&gt;0,COUNT($A$7:A723)+COUNT(DWV!$A$8:$A$300)+COUNT('Large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4" s="293"/>
      <c r="C724" s="3" t="s">
        <v>2063</v>
      </c>
      <c r="D724" s="16">
        <v>28864507</v>
      </c>
      <c r="E724" s="5" t="s">
        <v>7453</v>
      </c>
      <c r="F724" s="381">
        <f>IFERROR(INDEX([1]Master!$1:$1048576,MATCH(C724,[1]Master!$B:$B,0),MATCH($H$5,[1]Master!$1:$1,0)),"")</f>
        <v>1</v>
      </c>
      <c r="G724" s="381">
        <f>IFERROR(INDEX([1]Master!$1:$1048576,MATCH(C724,[1]Master!$B:$B,0),MATCH($H$4,[1]Master!$1:$1,0)),"")</f>
        <v>2</v>
      </c>
      <c r="H724" s="6" t="s">
        <v>6153</v>
      </c>
      <c r="I724" s="367">
        <f>IFERROR(INDEX([1]Master!$1:$1048576,MATCH(C724,[1]Master!$B:$B,0),MATCH($G$6,[1]Master!$1:$1,0)),"")</f>
        <v>6601.1985555555557</v>
      </c>
      <c r="J724" s="230">
        <f>ROUND(I724*Order_Quote!$L$4,4)</f>
        <v>0</v>
      </c>
      <c r="K724" s="228"/>
      <c r="L724" s="178"/>
      <c r="M724" s="171">
        <f t="shared" si="11"/>
        <v>0</v>
      </c>
    </row>
    <row r="725" spans="1:13" s="52" customFormat="1" x14ac:dyDescent="0.3">
      <c r="A725" s="29" t="str">
        <f>IF(K725&gt;0,COUNT($A$7:A724)+COUNT(DWV!$A$8:$A$300)+COUNT('Large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5" s="293"/>
      <c r="C725" s="3" t="s">
        <v>2064</v>
      </c>
      <c r="D725" s="16">
        <v>28864515</v>
      </c>
      <c r="E725" s="5" t="s">
        <v>7454</v>
      </c>
      <c r="F725" s="381">
        <f>IFERROR(INDEX([1]Master!$1:$1048576,MATCH(C725,[1]Master!$B:$B,0),MATCH($H$5,[1]Master!$1:$1,0)),"")</f>
        <v>1</v>
      </c>
      <c r="G725" s="381">
        <f>IFERROR(INDEX([1]Master!$1:$1048576,MATCH(C725,[1]Master!$B:$B,0),MATCH($H$4,[1]Master!$1:$1,0)),"")</f>
        <v>2</v>
      </c>
      <c r="H725" s="6" t="s">
        <v>6153</v>
      </c>
      <c r="I725" s="367">
        <f>IFERROR(INDEX([1]Master!$1:$1048576,MATCH(C725,[1]Master!$B:$B,0),MATCH($G$6,[1]Master!$1:$1,0)),"")</f>
        <v>6862.0288888888899</v>
      </c>
      <c r="J725" s="230">
        <f>ROUND(I725*Order_Quote!$L$4,4)</f>
        <v>0</v>
      </c>
      <c r="K725" s="228"/>
      <c r="L725" s="178"/>
      <c r="M725" s="171">
        <f t="shared" si="11"/>
        <v>0</v>
      </c>
    </row>
    <row r="726" spans="1:13" s="52" customFormat="1" x14ac:dyDescent="0.3">
      <c r="A726" s="29" t="str">
        <f>IF(K726&gt;0,COUNT($A$7:A725)+COUNT(DWV!$A$8:$A$300)+COUNT('Large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6" s="293"/>
      <c r="C726" s="3" t="s">
        <v>2065</v>
      </c>
      <c r="D726" s="16">
        <v>28864523</v>
      </c>
      <c r="E726" s="5" t="s">
        <v>7455</v>
      </c>
      <c r="F726" s="381">
        <f>IFERROR(INDEX([1]Master!$1:$1048576,MATCH(C726,[1]Master!$B:$B,0),MATCH($H$5,[1]Master!$1:$1,0)),"")</f>
        <v>1</v>
      </c>
      <c r="G726" s="381">
        <f>IFERROR(INDEX([1]Master!$1:$1048576,MATCH(C726,[1]Master!$B:$B,0),MATCH($H$4,[1]Master!$1:$1,0)),"")</f>
        <v>2</v>
      </c>
      <c r="H726" s="6" t="s">
        <v>6153</v>
      </c>
      <c r="I726" s="367">
        <f>IFERROR(INDEX([1]Master!$1:$1048576,MATCH(C726,[1]Master!$B:$B,0),MATCH($G$6,[1]Master!$1:$1,0)),"")</f>
        <v>7734.7565555555557</v>
      </c>
      <c r="J726" s="230">
        <f>ROUND(I726*Order_Quote!$L$4,4)</f>
        <v>0</v>
      </c>
      <c r="K726" s="228"/>
      <c r="L726" s="178"/>
      <c r="M726" s="171">
        <f t="shared" si="11"/>
        <v>0</v>
      </c>
    </row>
    <row r="727" spans="1:13" s="52" customFormat="1" x14ac:dyDescent="0.3">
      <c r="A727" s="29" t="str">
        <f>IF(K727&gt;0,COUNT($A$7:A726)+COUNT(DWV!$A$8:$A$300)+COUNT('Large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7" s="293"/>
      <c r="C727" s="3" t="s">
        <v>2066</v>
      </c>
      <c r="D727" s="16">
        <v>28864531</v>
      </c>
      <c r="E727" s="5" t="s">
        <v>7456</v>
      </c>
      <c r="F727" s="381">
        <f>IFERROR(INDEX([1]Master!$1:$1048576,MATCH(C727,[1]Master!$B:$B,0),MATCH($H$5,[1]Master!$1:$1,0)),"")</f>
        <v>1</v>
      </c>
      <c r="G727" s="381">
        <f>IFERROR(INDEX([1]Master!$1:$1048576,MATCH(C727,[1]Master!$B:$B,0),MATCH($H$4,[1]Master!$1:$1,0)),"")</f>
        <v>2</v>
      </c>
      <c r="H727" s="6" t="s">
        <v>6153</v>
      </c>
      <c r="I727" s="367">
        <f>IFERROR(INDEX([1]Master!$1:$1048576,MATCH(C727,[1]Master!$B:$B,0),MATCH($G$6,[1]Master!$1:$1,0)),"")</f>
        <v>8365.093555555557</v>
      </c>
      <c r="J727" s="230">
        <f>ROUND(I727*Order_Quote!$L$4,4)</f>
        <v>0</v>
      </c>
      <c r="K727" s="228"/>
      <c r="L727" s="178"/>
      <c r="M727" s="171">
        <f t="shared" si="11"/>
        <v>0</v>
      </c>
    </row>
    <row r="728" spans="1:13" s="52" customFormat="1" x14ac:dyDescent="0.3">
      <c r="A728" s="29" t="str">
        <f>IF(K728&gt;0,COUNT($A$7:A727)+COUNT(DWV!$A$8:$A$300)+COUNT('Large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8" s="293"/>
      <c r="C728" s="3" t="s">
        <v>2067</v>
      </c>
      <c r="D728" s="16">
        <v>28864540</v>
      </c>
      <c r="E728" s="5" t="s">
        <v>7457</v>
      </c>
      <c r="F728" s="381">
        <f>IFERROR(INDEX([1]Master!$1:$1048576,MATCH(C728,[1]Master!$B:$B,0),MATCH($H$5,[1]Master!$1:$1,0)),"")</f>
        <v>1</v>
      </c>
      <c r="G728" s="381">
        <f>IFERROR(INDEX([1]Master!$1:$1048576,MATCH(C728,[1]Master!$B:$B,0),MATCH($H$4,[1]Master!$1:$1,0)),"")</f>
        <v>1</v>
      </c>
      <c r="H728" s="6" t="s">
        <v>6153</v>
      </c>
      <c r="I728" s="367">
        <f>IFERROR(INDEX([1]Master!$1:$1048576,MATCH(C728,[1]Master!$B:$B,0),MATCH($G$6,[1]Master!$1:$1,0)),"")</f>
        <v>9688.1842222222222</v>
      </c>
      <c r="J728" s="230">
        <f>ROUND(I728*Order_Quote!$L$4,4)</f>
        <v>0</v>
      </c>
      <c r="K728" s="228"/>
      <c r="L728" s="178"/>
      <c r="M728" s="171">
        <f t="shared" si="11"/>
        <v>0</v>
      </c>
    </row>
    <row r="729" spans="1:13" s="52" customFormat="1" x14ac:dyDescent="0.3">
      <c r="A729" s="29" t="str">
        <f>IF(K729&gt;0,COUNT($A$7:A728)+COUNT(DWV!$A$8:$A$300)+COUNT('Large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29" s="293"/>
      <c r="C729" s="3" t="s">
        <v>2068</v>
      </c>
      <c r="D729" s="16">
        <v>28864558</v>
      </c>
      <c r="E729" s="5" t="s">
        <v>7458</v>
      </c>
      <c r="F729" s="381">
        <f>IFERROR(INDEX([1]Master!$1:$1048576,MATCH(C729,[1]Master!$B:$B,0),MATCH($H$5,[1]Master!$1:$1,0)),"")</f>
        <v>1</v>
      </c>
      <c r="G729" s="381">
        <f>IFERROR(INDEX([1]Master!$1:$1048576,MATCH(C729,[1]Master!$B:$B,0),MATCH($H$4,[1]Master!$1:$1,0)),"")</f>
        <v>1</v>
      </c>
      <c r="H729" s="6" t="s">
        <v>6153</v>
      </c>
      <c r="I729" s="367">
        <f>IFERROR(INDEX([1]Master!$1:$1048576,MATCH(C729,[1]Master!$B:$B,0),MATCH($G$6,[1]Master!$1:$1,0)),"")</f>
        <v>11408.946333333333</v>
      </c>
      <c r="J729" s="230">
        <f>ROUND(I729*Order_Quote!$L$4,4)</f>
        <v>0</v>
      </c>
      <c r="K729" s="228"/>
      <c r="L729" s="178"/>
      <c r="M729" s="171">
        <f t="shared" si="11"/>
        <v>0</v>
      </c>
    </row>
    <row r="730" spans="1:13" s="52" customFormat="1" x14ac:dyDescent="0.3">
      <c r="A730" s="29" t="str">
        <f>IF(K730&gt;0,COUNT($A$7:A729)+COUNT(DWV!$A$8:$A$300)+COUNT('Large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0" s="293"/>
      <c r="C730" s="3" t="s">
        <v>2069</v>
      </c>
      <c r="D730" s="16">
        <v>28864566</v>
      </c>
      <c r="E730" s="5" t="s">
        <v>7459</v>
      </c>
      <c r="F730" s="381">
        <f>IFERROR(INDEX([1]Master!$1:$1048576,MATCH(C730,[1]Master!$B:$B,0),MATCH($H$5,[1]Master!$1:$1,0)),"")</f>
        <v>1</v>
      </c>
      <c r="G730" s="381">
        <f>IFERROR(INDEX([1]Master!$1:$1048576,MATCH(C730,[1]Master!$B:$B,0),MATCH($H$4,[1]Master!$1:$1,0)),"")</f>
        <v>1</v>
      </c>
      <c r="H730" s="6" t="s">
        <v>6153</v>
      </c>
      <c r="I730" s="367">
        <f>IFERROR(INDEX([1]Master!$1:$1048576,MATCH(C730,[1]Master!$B:$B,0),MATCH($G$6,[1]Master!$1:$1,0)),"")</f>
        <v>14928.782666666668</v>
      </c>
      <c r="J730" s="230">
        <f>ROUND(I730*Order_Quote!$L$4,4)</f>
        <v>0</v>
      </c>
      <c r="K730" s="228"/>
      <c r="L730" s="178"/>
      <c r="M730" s="171">
        <f t="shared" si="11"/>
        <v>0</v>
      </c>
    </row>
    <row r="731" spans="1:13" s="52" customFormat="1" x14ac:dyDescent="0.3">
      <c r="A731" s="29" t="str">
        <f>IF(K731&gt;0,COUNT($A$7:A730)+COUNT(DWV!$A$8:$A$300)+COUNT('Large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1" s="293"/>
      <c r="C731" s="3" t="s">
        <v>2070</v>
      </c>
      <c r="D731" s="16">
        <v>28864574</v>
      </c>
      <c r="E731" s="5" t="s">
        <v>7460</v>
      </c>
      <c r="F731" s="381">
        <f>IFERROR(INDEX([1]Master!$1:$1048576,MATCH(C731,[1]Master!$B:$B,0),MATCH($H$5,[1]Master!$1:$1,0)),"")</f>
        <v>1</v>
      </c>
      <c r="G731" s="381">
        <f>IFERROR(INDEX([1]Master!$1:$1048576,MATCH(C731,[1]Master!$B:$B,0),MATCH($H$4,[1]Master!$1:$1,0)),"")</f>
        <v>2</v>
      </c>
      <c r="H731" s="6" t="s">
        <v>6153</v>
      </c>
      <c r="I731" s="367">
        <f>IFERROR(INDEX([1]Master!$1:$1048576,MATCH(C731,[1]Master!$B:$B,0),MATCH($G$6,[1]Master!$1:$1,0)),"")</f>
        <v>8871.0846666666657</v>
      </c>
      <c r="J731" s="230">
        <f>ROUND(I731*Order_Quote!$L$4,4)</f>
        <v>0</v>
      </c>
      <c r="K731" s="228"/>
      <c r="L731" s="178"/>
      <c r="M731" s="171">
        <f t="shared" si="11"/>
        <v>0</v>
      </c>
    </row>
    <row r="732" spans="1:13" s="52" customFormat="1" x14ac:dyDescent="0.3">
      <c r="A732" s="29" t="str">
        <f>IF(K732&gt;0,COUNT($A$7:A731)+COUNT(DWV!$A$8:$A$300)+COUNT('Large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2" s="293"/>
      <c r="C732" s="3" t="s">
        <v>2071</v>
      </c>
      <c r="D732" s="16">
        <v>28864582</v>
      </c>
      <c r="E732" s="5" t="s">
        <v>7461</v>
      </c>
      <c r="F732" s="381">
        <f>IFERROR(INDEX([1]Master!$1:$1048576,MATCH(C732,[1]Master!$B:$B,0),MATCH($H$5,[1]Master!$1:$1,0)),"")</f>
        <v>1</v>
      </c>
      <c r="G732" s="381">
        <f>IFERROR(INDEX([1]Master!$1:$1048576,MATCH(C732,[1]Master!$B:$B,0),MATCH($H$4,[1]Master!$1:$1,0)),"")</f>
        <v>2</v>
      </c>
      <c r="H732" s="6" t="s">
        <v>6153</v>
      </c>
      <c r="I732" s="367">
        <f>IFERROR(INDEX([1]Master!$1:$1048576,MATCH(C732,[1]Master!$B:$B,0),MATCH($G$6,[1]Master!$1:$1,0)),"")</f>
        <v>10739.221444444445</v>
      </c>
      <c r="J732" s="230">
        <f>ROUND(I732*Order_Quote!$L$4,4)</f>
        <v>0</v>
      </c>
      <c r="K732" s="228"/>
      <c r="L732" s="178"/>
      <c r="M732" s="171">
        <f t="shared" si="11"/>
        <v>0</v>
      </c>
    </row>
    <row r="733" spans="1:13" s="52" customFormat="1" x14ac:dyDescent="0.3">
      <c r="A733" s="29" t="str">
        <f>IF(K733&gt;0,COUNT($A$7:A732)+COUNT(DWV!$A$8:$A$300)+COUNT('Large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3" s="293"/>
      <c r="C733" s="3" t="s">
        <v>2072</v>
      </c>
      <c r="D733" s="16">
        <v>28864590</v>
      </c>
      <c r="E733" s="5" t="s">
        <v>7462</v>
      </c>
      <c r="F733" s="381">
        <f>IFERROR(INDEX([1]Master!$1:$1048576,MATCH(C733,[1]Master!$B:$B,0),MATCH($H$5,[1]Master!$1:$1,0)),"")</f>
        <v>1</v>
      </c>
      <c r="G733" s="381">
        <f>IFERROR(INDEX([1]Master!$1:$1048576,MATCH(C733,[1]Master!$B:$B,0),MATCH($H$4,[1]Master!$1:$1,0)),"")</f>
        <v>1</v>
      </c>
      <c r="H733" s="6" t="s">
        <v>6153</v>
      </c>
      <c r="I733" s="367">
        <f>IFERROR(INDEX([1]Master!$1:$1048576,MATCH(C733,[1]Master!$B:$B,0),MATCH($G$6,[1]Master!$1:$1,0)),"")</f>
        <v>10909.220666666666</v>
      </c>
      <c r="J733" s="230">
        <f>ROUND(I733*Order_Quote!$L$4,4)</f>
        <v>0</v>
      </c>
      <c r="K733" s="228"/>
      <c r="L733" s="178"/>
      <c r="M733" s="171">
        <f t="shared" si="11"/>
        <v>0</v>
      </c>
    </row>
    <row r="734" spans="1:13" s="52" customFormat="1" x14ac:dyDescent="0.3">
      <c r="A734" s="29" t="str">
        <f>IF(K734&gt;0,COUNT($A$7:A733)+COUNT(DWV!$A$8:$A$300)+COUNT('Large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4" s="293"/>
      <c r="C734" s="3" t="s">
        <v>2073</v>
      </c>
      <c r="D734" s="16">
        <v>28864604</v>
      </c>
      <c r="E734" s="5" t="s">
        <v>7463</v>
      </c>
      <c r="F734" s="381">
        <f>IFERROR(INDEX([1]Master!$1:$1048576,MATCH(C734,[1]Master!$B:$B,0),MATCH($H$5,[1]Master!$1:$1,0)),"")</f>
        <v>1</v>
      </c>
      <c r="G734" s="381">
        <f>IFERROR(INDEX([1]Master!$1:$1048576,MATCH(C734,[1]Master!$B:$B,0),MATCH($H$4,[1]Master!$1:$1,0)),"")</f>
        <v>1</v>
      </c>
      <c r="H734" s="6" t="s">
        <v>6153</v>
      </c>
      <c r="I734" s="367">
        <f>IFERROR(INDEX([1]Master!$1:$1048576,MATCH(C734,[1]Master!$B:$B,0),MATCH($G$6,[1]Master!$1:$1,0)),"")</f>
        <v>11391.255666666666</v>
      </c>
      <c r="J734" s="230">
        <f>ROUND(I734*Order_Quote!$L$4,4)</f>
        <v>0</v>
      </c>
      <c r="K734" s="228"/>
      <c r="L734" s="178"/>
      <c r="M734" s="171">
        <f t="shared" si="11"/>
        <v>0</v>
      </c>
    </row>
    <row r="735" spans="1:13" s="52" customFormat="1" x14ac:dyDescent="0.3">
      <c r="A735" s="29" t="str">
        <f>IF(K735&gt;0,COUNT($A$7:A734)+COUNT(DWV!$A$8:$A$300)+COUNT('Large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5" s="293"/>
      <c r="C735" s="3" t="s">
        <v>2074</v>
      </c>
      <c r="D735" s="16">
        <v>28864612</v>
      </c>
      <c r="E735" s="5" t="s">
        <v>7464</v>
      </c>
      <c r="F735" s="381">
        <f>IFERROR(INDEX([1]Master!$1:$1048576,MATCH(C735,[1]Master!$B:$B,0),MATCH($H$5,[1]Master!$1:$1,0)),"")</f>
        <v>1</v>
      </c>
      <c r="G735" s="381">
        <f>IFERROR(INDEX([1]Master!$1:$1048576,MATCH(C735,[1]Master!$B:$B,0),MATCH($H$4,[1]Master!$1:$1,0)),"")</f>
        <v>1</v>
      </c>
      <c r="H735" s="6" t="s">
        <v>6153</v>
      </c>
      <c r="I735" s="367">
        <f>IFERROR(INDEX([1]Master!$1:$1048576,MATCH(C735,[1]Master!$B:$B,0),MATCH($G$6,[1]Master!$1:$1,0)),"")</f>
        <v>11599.346888888887</v>
      </c>
      <c r="J735" s="230">
        <f>ROUND(I735*Order_Quote!$L$4,4)</f>
        <v>0</v>
      </c>
      <c r="K735" s="228"/>
      <c r="L735" s="178"/>
      <c r="M735" s="171">
        <f t="shared" si="11"/>
        <v>0</v>
      </c>
    </row>
    <row r="736" spans="1:13" s="52" customFormat="1" x14ac:dyDescent="0.3">
      <c r="A736" s="29" t="str">
        <f>IF(K736&gt;0,COUNT($A$7:A735)+COUNT(DWV!$A$8:$A$300)+COUNT('Large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6" s="293"/>
      <c r="C736" s="3" t="s">
        <v>2075</v>
      </c>
      <c r="D736" s="16">
        <v>28864620</v>
      </c>
      <c r="E736" s="5" t="s">
        <v>7465</v>
      </c>
      <c r="F736" s="381">
        <f>IFERROR(INDEX([1]Master!$1:$1048576,MATCH(C736,[1]Master!$B:$B,0),MATCH($H$5,[1]Master!$1:$1,0)),"")</f>
        <v>1</v>
      </c>
      <c r="G736" s="381">
        <f>IFERROR(INDEX([1]Master!$1:$1048576,MATCH(C736,[1]Master!$B:$B,0),MATCH($H$4,[1]Master!$1:$1,0)),"")</f>
        <v>1</v>
      </c>
      <c r="H736" s="6" t="s">
        <v>6153</v>
      </c>
      <c r="I736" s="367">
        <f>IFERROR(INDEX([1]Master!$1:$1048576,MATCH(C736,[1]Master!$B:$B,0),MATCH($G$6,[1]Master!$1:$1,0)),"")</f>
        <v>12054.013666666668</v>
      </c>
      <c r="J736" s="230">
        <f>ROUND(I736*Order_Quote!$L$4,4)</f>
        <v>0</v>
      </c>
      <c r="K736" s="228"/>
      <c r="L736" s="178"/>
      <c r="M736" s="171">
        <f t="shared" si="11"/>
        <v>0</v>
      </c>
    </row>
    <row r="737" spans="1:13" s="52" customFormat="1" x14ac:dyDescent="0.3">
      <c r="A737" s="29" t="str">
        <f>IF(K737&gt;0,COUNT($A$7:A736)+COUNT(DWV!$A$8:$A$300)+COUNT('Large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7" s="293"/>
      <c r="C737" s="3" t="s">
        <v>2076</v>
      </c>
      <c r="D737" s="16">
        <v>28864639</v>
      </c>
      <c r="E737" s="5" t="s">
        <v>7466</v>
      </c>
      <c r="F737" s="381">
        <f>IFERROR(INDEX([1]Master!$1:$1048576,MATCH(C737,[1]Master!$B:$B,0),MATCH($H$5,[1]Master!$1:$1,0)),"")</f>
        <v>1</v>
      </c>
      <c r="G737" s="381">
        <f>IFERROR(INDEX([1]Master!$1:$1048576,MATCH(C737,[1]Master!$B:$B,0),MATCH($H$4,[1]Master!$1:$1,0)),"")</f>
        <v>1</v>
      </c>
      <c r="H737" s="6" t="s">
        <v>6153</v>
      </c>
      <c r="I737" s="367">
        <f>IFERROR(INDEX([1]Master!$1:$1048576,MATCH(C737,[1]Master!$B:$B,0),MATCH($G$6,[1]Master!$1:$1,0)),"")</f>
        <v>16680.883888888889</v>
      </c>
      <c r="J737" s="230">
        <f>ROUND(I737*Order_Quote!$L$4,4)</f>
        <v>0</v>
      </c>
      <c r="K737" s="228"/>
      <c r="L737" s="178"/>
      <c r="M737" s="171">
        <f t="shared" si="11"/>
        <v>0</v>
      </c>
    </row>
    <row r="738" spans="1:13" s="52" customFormat="1" x14ac:dyDescent="0.3">
      <c r="A738" s="29" t="str">
        <f>IF(K738&gt;0,COUNT($A$7:A737)+COUNT(DWV!$A$8:$A$300)+COUNT('Large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8" s="293"/>
      <c r="C738" s="3" t="s">
        <v>2077</v>
      </c>
      <c r="D738" s="16">
        <v>28864647</v>
      </c>
      <c r="E738" s="5" t="s">
        <v>7467</v>
      </c>
      <c r="F738" s="381">
        <f>IFERROR(INDEX([1]Master!$1:$1048576,MATCH(C738,[1]Master!$B:$B,0),MATCH($H$5,[1]Master!$1:$1,0)),"")</f>
        <v>1</v>
      </c>
      <c r="G738" s="381">
        <f>IFERROR(INDEX([1]Master!$1:$1048576,MATCH(C738,[1]Master!$B:$B,0),MATCH($H$4,[1]Master!$1:$1,0)),"")</f>
        <v>1</v>
      </c>
      <c r="H738" s="6" t="s">
        <v>6153</v>
      </c>
      <c r="I738" s="367">
        <f>IFERROR(INDEX([1]Master!$1:$1048576,MATCH(C738,[1]Master!$B:$B,0),MATCH($G$6,[1]Master!$1:$1,0)),"")</f>
        <v>18046.298999999999</v>
      </c>
      <c r="J738" s="230">
        <f>ROUND(I738*Order_Quote!$L$4,4)</f>
        <v>0</v>
      </c>
      <c r="K738" s="228"/>
      <c r="L738" s="178"/>
      <c r="M738" s="171">
        <f t="shared" si="11"/>
        <v>0</v>
      </c>
    </row>
    <row r="739" spans="1:13" s="52" customFormat="1" x14ac:dyDescent="0.3">
      <c r="A739" s="29" t="str">
        <f>IF(K739&gt;0,COUNT($A$7:A738)+COUNT(DWV!$A$8:$A$300)+COUNT('Large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39" s="293"/>
      <c r="C739" s="3" t="s">
        <v>2078</v>
      </c>
      <c r="D739" s="16">
        <v>28864655</v>
      </c>
      <c r="E739" s="5" t="s">
        <v>7468</v>
      </c>
      <c r="F739" s="381">
        <f>IFERROR(INDEX([1]Master!$1:$1048576,MATCH(C739,[1]Master!$B:$B,0),MATCH($H$5,[1]Master!$1:$1,0)),"")</f>
        <v>1</v>
      </c>
      <c r="G739" s="381">
        <f>IFERROR(INDEX([1]Master!$1:$1048576,MATCH(C739,[1]Master!$B:$B,0),MATCH($H$4,[1]Master!$1:$1,0)),"")</f>
        <v>1</v>
      </c>
      <c r="H739" s="6" t="s">
        <v>6153</v>
      </c>
      <c r="I739" s="367">
        <f>IFERROR(INDEX([1]Master!$1:$1048576,MATCH(C739,[1]Master!$B:$B,0),MATCH($G$6,[1]Master!$1:$1,0)),"")</f>
        <v>22174.311444444444</v>
      </c>
      <c r="J739" s="230">
        <f>ROUND(I739*Order_Quote!$L$4,4)</f>
        <v>0</v>
      </c>
      <c r="K739" s="228"/>
      <c r="L739" s="178"/>
      <c r="M739" s="171">
        <f t="shared" si="11"/>
        <v>0</v>
      </c>
    </row>
    <row r="740" spans="1:13" s="52" customFormat="1" x14ac:dyDescent="0.3">
      <c r="A740" s="29" t="str">
        <f>IF(K740&gt;0,COUNT($A$7:A739)+COUNT(DWV!$A$8:$A$300)+COUNT('Large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0" s="293"/>
      <c r="C740" s="3" t="s">
        <v>2079</v>
      </c>
      <c r="D740" s="16">
        <v>28864663</v>
      </c>
      <c r="E740" s="5" t="s">
        <v>7469</v>
      </c>
      <c r="F740" s="381">
        <f>IFERROR(INDEX([1]Master!$1:$1048576,MATCH(C740,[1]Master!$B:$B,0),MATCH($H$5,[1]Master!$1:$1,0)),"")</f>
        <v>1</v>
      </c>
      <c r="G740" s="381">
        <f>IFERROR(INDEX([1]Master!$1:$1048576,MATCH(C740,[1]Master!$B:$B,0),MATCH($H$4,[1]Master!$1:$1,0)),"")</f>
        <v>1</v>
      </c>
      <c r="H740" s="6" t="s">
        <v>6153</v>
      </c>
      <c r="I740" s="367">
        <f>IFERROR(INDEX([1]Master!$1:$1048576,MATCH(C740,[1]Master!$B:$B,0),MATCH($G$6,[1]Master!$1:$1,0)),"")</f>
        <v>10458.175104575164</v>
      </c>
      <c r="J740" s="230">
        <f>ROUND(I740*Order_Quote!$L$4,4)</f>
        <v>0</v>
      </c>
      <c r="K740" s="228"/>
      <c r="L740" s="178"/>
      <c r="M740" s="171">
        <f t="shared" si="11"/>
        <v>0</v>
      </c>
    </row>
    <row r="741" spans="1:13" s="52" customFormat="1" x14ac:dyDescent="0.3">
      <c r="A741" s="29" t="str">
        <f>IF(K741&gt;0,COUNT($A$7:A740)+COUNT(DWV!$A$8:$A$300)+COUNT('Large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1" s="293"/>
      <c r="C741" s="3" t="s">
        <v>2080</v>
      </c>
      <c r="D741" s="16">
        <v>28864671</v>
      </c>
      <c r="E741" s="5" t="s">
        <v>7470</v>
      </c>
      <c r="F741" s="381">
        <f>IFERROR(INDEX([1]Master!$1:$1048576,MATCH(C741,[1]Master!$B:$B,0),MATCH($H$5,[1]Master!$1:$1,0)),"")</f>
        <v>1</v>
      </c>
      <c r="G741" s="381">
        <f>IFERROR(INDEX([1]Master!$1:$1048576,MATCH(C741,[1]Master!$B:$B,0),MATCH($H$4,[1]Master!$1:$1,0)),"")</f>
        <v>1</v>
      </c>
      <c r="H741" s="6" t="s">
        <v>6153</v>
      </c>
      <c r="I741" s="367">
        <f>IFERROR(INDEX([1]Master!$1:$1048576,MATCH(C741,[1]Master!$B:$B,0),MATCH($G$6,[1]Master!$1:$1,0)),"")</f>
        <v>10940.814060130719</v>
      </c>
      <c r="J741" s="230">
        <f>ROUND(I741*Order_Quote!$L$4,4)</f>
        <v>0</v>
      </c>
      <c r="K741" s="228"/>
      <c r="L741" s="178"/>
      <c r="M741" s="171">
        <f t="shared" si="11"/>
        <v>0</v>
      </c>
    </row>
    <row r="742" spans="1:13" s="52" customFormat="1" x14ac:dyDescent="0.3">
      <c r="A742" s="29" t="str">
        <f>IF(K742&gt;0,COUNT($A$7:A741)+COUNT(DWV!$A$8:$A$300)+COUNT('Large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2" s="293"/>
      <c r="C742" s="3" t="s">
        <v>2081</v>
      </c>
      <c r="D742" s="16">
        <v>28864680</v>
      </c>
      <c r="E742" s="5" t="s">
        <v>7471</v>
      </c>
      <c r="F742" s="381">
        <f>IFERROR(INDEX([1]Master!$1:$1048576,MATCH(C742,[1]Master!$B:$B,0),MATCH($H$5,[1]Master!$1:$1,0)),"")</f>
        <v>1</v>
      </c>
      <c r="G742" s="381">
        <f>IFERROR(INDEX([1]Master!$1:$1048576,MATCH(C742,[1]Master!$B:$B,0),MATCH($H$4,[1]Master!$1:$1,0)),"")</f>
        <v>1</v>
      </c>
      <c r="H742" s="6" t="s">
        <v>6153</v>
      </c>
      <c r="I742" s="367">
        <f>IFERROR(INDEX([1]Master!$1:$1048576,MATCH(C742,[1]Master!$B:$B,0),MATCH($G$6,[1]Master!$1:$1,0)),"")</f>
        <v>12872.761721568628</v>
      </c>
      <c r="J742" s="230">
        <f>ROUND(I742*Order_Quote!$L$4,4)</f>
        <v>0</v>
      </c>
      <c r="K742" s="228"/>
      <c r="L742" s="178"/>
      <c r="M742" s="171">
        <f t="shared" si="11"/>
        <v>0</v>
      </c>
    </row>
    <row r="743" spans="1:13" s="52" customFormat="1" x14ac:dyDescent="0.3">
      <c r="A743" s="29" t="str">
        <f>IF(K743&gt;0,COUNT($A$7:A742)+COUNT(DWV!$A$8:$A$300)+COUNT('Large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3" s="293"/>
      <c r="C743" s="3" t="s">
        <v>2082</v>
      </c>
      <c r="D743" s="16">
        <v>28864698</v>
      </c>
      <c r="E743" s="5" t="s">
        <v>7472</v>
      </c>
      <c r="F743" s="381">
        <f>IFERROR(INDEX([1]Master!$1:$1048576,MATCH(C743,[1]Master!$B:$B,0),MATCH($H$5,[1]Master!$1:$1,0)),"")</f>
        <v>1</v>
      </c>
      <c r="G743" s="381">
        <f>IFERROR(INDEX([1]Master!$1:$1048576,MATCH(C743,[1]Master!$B:$B,0),MATCH($H$4,[1]Master!$1:$1,0)),"")</f>
        <v>1</v>
      </c>
      <c r="H743" s="6" t="s">
        <v>6153</v>
      </c>
      <c r="I743" s="367">
        <f>IFERROR(INDEX([1]Master!$1:$1048576,MATCH(C743,[1]Master!$B:$B,0),MATCH($G$6,[1]Master!$1:$1,0)),"")</f>
        <v>13058.714433986932</v>
      </c>
      <c r="J743" s="230">
        <f>ROUND(I743*Order_Quote!$L$4,4)</f>
        <v>0</v>
      </c>
      <c r="K743" s="228"/>
      <c r="L743" s="178"/>
      <c r="M743" s="171">
        <f t="shared" si="11"/>
        <v>0</v>
      </c>
    </row>
    <row r="744" spans="1:13" s="52" customFormat="1" x14ac:dyDescent="0.3">
      <c r="A744" s="29" t="str">
        <f>IF(K744&gt;0,COUNT($A$7:A743)+COUNT(DWV!$A$8:$A$300)+COUNT('Large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4" s="293"/>
      <c r="C744" s="3" t="s">
        <v>2083</v>
      </c>
      <c r="D744" s="16">
        <v>28864701</v>
      </c>
      <c r="E744" s="5" t="s">
        <v>7473</v>
      </c>
      <c r="F744" s="381">
        <f>IFERROR(INDEX([1]Master!$1:$1048576,MATCH(C744,[1]Master!$B:$B,0),MATCH($H$5,[1]Master!$1:$1,0)),"")</f>
        <v>1</v>
      </c>
      <c r="G744" s="381">
        <f>IFERROR(INDEX([1]Master!$1:$1048576,MATCH(C744,[1]Master!$B:$B,0),MATCH($H$4,[1]Master!$1:$1,0)),"")</f>
        <v>1</v>
      </c>
      <c r="H744" s="6" t="s">
        <v>6153</v>
      </c>
      <c r="I744" s="367">
        <f>IFERROR(INDEX([1]Master!$1:$1048576,MATCH(C744,[1]Master!$B:$B,0),MATCH($G$6,[1]Master!$1:$1,0)),"")</f>
        <v>13759.258539869283</v>
      </c>
      <c r="J744" s="230">
        <f>ROUND(I744*Order_Quote!$L$4,4)</f>
        <v>0</v>
      </c>
      <c r="K744" s="228"/>
      <c r="L744" s="178"/>
      <c r="M744" s="171">
        <f t="shared" si="11"/>
        <v>0</v>
      </c>
    </row>
    <row r="745" spans="1:13" s="52" customFormat="1" x14ac:dyDescent="0.3">
      <c r="A745" s="29" t="str">
        <f>IF(K745&gt;0,COUNT($A$7:A744)+COUNT(DWV!$A$8:$A$300)+COUNT('Large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5" s="293"/>
      <c r="C745" s="3" t="s">
        <v>2084</v>
      </c>
      <c r="D745" s="16">
        <v>28864710</v>
      </c>
      <c r="E745" s="5" t="s">
        <v>7474</v>
      </c>
      <c r="F745" s="381">
        <f>IFERROR(INDEX([1]Master!$1:$1048576,MATCH(C745,[1]Master!$B:$B,0),MATCH($H$5,[1]Master!$1:$1,0)),"")</f>
        <v>1</v>
      </c>
      <c r="G745" s="381">
        <f>IFERROR(INDEX([1]Master!$1:$1048576,MATCH(C745,[1]Master!$B:$B,0),MATCH($H$4,[1]Master!$1:$1,0)),"")</f>
        <v>1</v>
      </c>
      <c r="H745" s="6" t="s">
        <v>6153</v>
      </c>
      <c r="I745" s="367">
        <f>IFERROR(INDEX([1]Master!$1:$1048576,MATCH(C745,[1]Master!$B:$B,0),MATCH($G$6,[1]Master!$1:$1,0)),"")</f>
        <v>14999.536941176471</v>
      </c>
      <c r="J745" s="230">
        <f>ROUND(I745*Order_Quote!$L$4,4)</f>
        <v>0</v>
      </c>
      <c r="K745" s="228"/>
      <c r="L745" s="178"/>
      <c r="M745" s="171">
        <f t="shared" si="11"/>
        <v>0</v>
      </c>
    </row>
    <row r="746" spans="1:13" s="52" customFormat="1" x14ac:dyDescent="0.3">
      <c r="A746" s="29" t="str">
        <f>IF(K746&gt;0,COUNT($A$7:A745)+COUNT(DWV!$A$8:$A$300)+COUNT('Large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6" s="293"/>
      <c r="C746" s="3" t="s">
        <v>2085</v>
      </c>
      <c r="D746" s="16">
        <v>28864728</v>
      </c>
      <c r="E746" s="5" t="s">
        <v>7475</v>
      </c>
      <c r="F746" s="381">
        <f>IFERROR(INDEX([1]Master!$1:$1048576,MATCH(C746,[1]Master!$B:$B,0),MATCH($H$5,[1]Master!$1:$1,0)),"")</f>
        <v>1</v>
      </c>
      <c r="G746" s="381">
        <f>IFERROR(INDEX([1]Master!$1:$1048576,MATCH(C746,[1]Master!$B:$B,0),MATCH($H$4,[1]Master!$1:$1,0)),"")</f>
        <v>1</v>
      </c>
      <c r="H746" s="6" t="s">
        <v>6153</v>
      </c>
      <c r="I746" s="367">
        <f>IFERROR(INDEX([1]Master!$1:$1048576,MATCH(C746,[1]Master!$B:$B,0),MATCH($G$6,[1]Master!$1:$1,0)),"")</f>
        <v>16152.952602614383</v>
      </c>
      <c r="J746" s="230">
        <f>ROUND(I746*Order_Quote!$L$4,4)</f>
        <v>0</v>
      </c>
      <c r="K746" s="228"/>
      <c r="L746" s="178"/>
      <c r="M746" s="171">
        <f t="shared" si="11"/>
        <v>0</v>
      </c>
    </row>
    <row r="747" spans="1:13" s="52" customFormat="1" x14ac:dyDescent="0.3">
      <c r="A747" s="29" t="str">
        <f>IF(K747&gt;0,COUNT($A$7:A746)+COUNT(DWV!$A$8:$A$300)+COUNT('Large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7" s="293"/>
      <c r="C747" s="3" t="s">
        <v>2086</v>
      </c>
      <c r="D747" s="16">
        <v>28864736</v>
      </c>
      <c r="E747" s="5" t="s">
        <v>7476</v>
      </c>
      <c r="F747" s="381">
        <f>IFERROR(INDEX([1]Master!$1:$1048576,MATCH(C747,[1]Master!$B:$B,0),MATCH($H$5,[1]Master!$1:$1,0)),"")</f>
        <v>1</v>
      </c>
      <c r="G747" s="381">
        <f>IFERROR(INDEX([1]Master!$1:$1048576,MATCH(C747,[1]Master!$B:$B,0),MATCH($H$4,[1]Master!$1:$1,0)),"")</f>
        <v>1</v>
      </c>
      <c r="H747" s="6" t="s">
        <v>6153</v>
      </c>
      <c r="I747" s="367">
        <f>IFERROR(INDEX([1]Master!$1:$1048576,MATCH(C747,[1]Master!$B:$B,0),MATCH($G$6,[1]Master!$1:$1,0)),"")</f>
        <v>18360.020482352946</v>
      </c>
      <c r="J747" s="230">
        <f>ROUND(I747*Order_Quote!$L$4,4)</f>
        <v>0</v>
      </c>
      <c r="K747" s="228"/>
      <c r="L747" s="178"/>
      <c r="M747" s="171">
        <f t="shared" si="11"/>
        <v>0</v>
      </c>
    </row>
    <row r="748" spans="1:13" s="52" customFormat="1" x14ac:dyDescent="0.3">
      <c r="A748" s="29" t="str">
        <f>IF(K748&gt;0,COUNT($A$7:A747)+COUNT(DWV!$A$8:$A$300)+COUNT('Large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8" s="293"/>
      <c r="C748" s="3" t="s">
        <v>2087</v>
      </c>
      <c r="D748" s="16">
        <v>28864744</v>
      </c>
      <c r="E748" s="5" t="s">
        <v>7477</v>
      </c>
      <c r="F748" s="381">
        <f>IFERROR(INDEX([1]Master!$1:$1048576,MATCH(C748,[1]Master!$B:$B,0),MATCH($H$5,[1]Master!$1:$1,0)),"")</f>
        <v>1</v>
      </c>
      <c r="G748" s="381">
        <f>IFERROR(INDEX([1]Master!$1:$1048576,MATCH(C748,[1]Master!$B:$B,0),MATCH($H$4,[1]Master!$1:$1,0)),"")</f>
        <v>1</v>
      </c>
      <c r="H748" s="6" t="s">
        <v>6153</v>
      </c>
      <c r="I748" s="367">
        <f>IFERROR(INDEX([1]Master!$1:$1048576,MATCH(C748,[1]Master!$B:$B,0),MATCH($G$6,[1]Master!$1:$1,0)),"")</f>
        <v>20547.946831372552</v>
      </c>
      <c r="J748" s="230">
        <f>ROUND(I748*Order_Quote!$L$4,4)</f>
        <v>0</v>
      </c>
      <c r="K748" s="228"/>
      <c r="L748" s="178"/>
      <c r="M748" s="171">
        <f t="shared" si="11"/>
        <v>0</v>
      </c>
    </row>
    <row r="749" spans="1:13" s="52" customFormat="1" x14ac:dyDescent="0.3">
      <c r="A749" s="29" t="str">
        <f>IF(K749&gt;0,COUNT($A$7:A748)+COUNT(DWV!$A$8:$A$300)+COUNT('Large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49" s="293"/>
      <c r="C749" s="3" t="s">
        <v>2088</v>
      </c>
      <c r="D749" s="16">
        <v>28864752</v>
      </c>
      <c r="E749" s="5" t="s">
        <v>7478</v>
      </c>
      <c r="F749" s="381">
        <f>IFERROR(INDEX([1]Master!$1:$1048576,MATCH(C749,[1]Master!$B:$B,0),MATCH($H$5,[1]Master!$1:$1,0)),"")</f>
        <v>1</v>
      </c>
      <c r="G749" s="381" t="str">
        <f>IFERROR(INDEX([1]Master!$1:$1048576,MATCH(C749,[1]Master!$B:$B,0),MATCH($H$4,[1]Master!$1:$1,0)),"")</f>
        <v>-</v>
      </c>
      <c r="H749" s="6" t="s">
        <v>6153</v>
      </c>
      <c r="I749" s="367">
        <f>IFERROR(INDEX([1]Master!$1:$1048576,MATCH(C749,[1]Master!$B:$B,0),MATCH($G$6,[1]Master!$1:$1,0)),"")</f>
        <v>22286.952652287586</v>
      </c>
      <c r="J749" s="230">
        <f>ROUND(I749*Order_Quote!$L$4,4)</f>
        <v>0</v>
      </c>
      <c r="K749" s="228"/>
      <c r="L749" s="178"/>
      <c r="M749" s="171">
        <f t="shared" si="11"/>
        <v>0</v>
      </c>
    </row>
    <row r="750" spans="1:13" s="52" customFormat="1" x14ac:dyDescent="0.3">
      <c r="A750" s="29" t="str">
        <f>IF(K750&gt;0,COUNT($A$7:A749)+COUNT(DWV!$A$8:$A$300)+COUNT('Large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0" s="293"/>
      <c r="C750" s="3" t="s">
        <v>2089</v>
      </c>
      <c r="D750" s="16">
        <v>28864760</v>
      </c>
      <c r="E750" s="5" t="s">
        <v>7479</v>
      </c>
      <c r="F750" s="381">
        <f>IFERROR(INDEX([1]Master!$1:$1048576,MATCH(C750,[1]Master!$B:$B,0),MATCH($H$5,[1]Master!$1:$1,0)),"")</f>
        <v>1</v>
      </c>
      <c r="G750" s="381">
        <f>IFERROR(INDEX([1]Master!$1:$1048576,MATCH(C750,[1]Master!$B:$B,0),MATCH($H$4,[1]Master!$1:$1,0)),"")</f>
        <v>1</v>
      </c>
      <c r="H750" s="6" t="s">
        <v>6153</v>
      </c>
      <c r="I750" s="367">
        <f>IFERROR(INDEX([1]Master!$1:$1048576,MATCH(C750,[1]Master!$B:$B,0),MATCH($G$6,[1]Master!$1:$1,0)),"")</f>
        <v>13457.947798692812</v>
      </c>
      <c r="J750" s="230">
        <f>ROUND(I750*Order_Quote!$L$4,4)</f>
        <v>0</v>
      </c>
      <c r="K750" s="228"/>
      <c r="L750" s="178"/>
      <c r="M750" s="171">
        <f t="shared" si="11"/>
        <v>0</v>
      </c>
    </row>
    <row r="751" spans="1:13" s="52" customFormat="1" x14ac:dyDescent="0.3">
      <c r="A751" s="29" t="str">
        <f>IF(K751&gt;0,COUNT($A$7:A750)+COUNT(DWV!$A$8:$A$300)+COUNT('Large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1" s="293"/>
      <c r="C751" s="3" t="s">
        <v>2090</v>
      </c>
      <c r="D751" s="16">
        <v>28864779</v>
      </c>
      <c r="E751" s="5" t="s">
        <v>7480</v>
      </c>
      <c r="F751" s="381">
        <f>IFERROR(INDEX([1]Master!$1:$1048576,MATCH(C751,[1]Master!$B:$B,0),MATCH($H$5,[1]Master!$1:$1,0)),"")</f>
        <v>1</v>
      </c>
      <c r="G751" s="381">
        <f>IFERROR(INDEX([1]Master!$1:$1048576,MATCH(C751,[1]Master!$B:$B,0),MATCH($H$4,[1]Master!$1:$1,0)),"")</f>
        <v>1</v>
      </c>
      <c r="H751" s="6" t="s">
        <v>6153</v>
      </c>
      <c r="I751" s="367">
        <f>IFERROR(INDEX([1]Master!$1:$1048576,MATCH(C751,[1]Master!$B:$B,0),MATCH($G$6,[1]Master!$1:$1,0)),"")</f>
        <v>14059.626422222225</v>
      </c>
      <c r="J751" s="230">
        <f>ROUND(I751*Order_Quote!$L$4,4)</f>
        <v>0</v>
      </c>
      <c r="K751" s="228"/>
      <c r="L751" s="178"/>
      <c r="M751" s="171">
        <f t="shared" si="11"/>
        <v>0</v>
      </c>
    </row>
    <row r="752" spans="1:13" s="52" customFormat="1" x14ac:dyDescent="0.3">
      <c r="A752" s="29" t="str">
        <f>IF(K752&gt;0,COUNT($A$7:A751)+COUNT(DWV!$A$8:$A$300)+COUNT('Large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2" s="293"/>
      <c r="C752" s="3" t="s">
        <v>2091</v>
      </c>
      <c r="D752" s="16">
        <v>28864787</v>
      </c>
      <c r="E752" s="5" t="s">
        <v>7481</v>
      </c>
      <c r="F752" s="381">
        <f>IFERROR(INDEX([1]Master!$1:$1048576,MATCH(C752,[1]Master!$B:$B,0),MATCH($H$5,[1]Master!$1:$1,0)),"")</f>
        <v>1</v>
      </c>
      <c r="G752" s="381">
        <f>IFERROR(INDEX([1]Master!$1:$1048576,MATCH(C752,[1]Master!$B:$B,0),MATCH($H$4,[1]Master!$1:$1,0)),"")</f>
        <v>1</v>
      </c>
      <c r="H752" s="6" t="s">
        <v>6153</v>
      </c>
      <c r="I752" s="367">
        <f>IFERROR(INDEX([1]Master!$1:$1048576,MATCH(C752,[1]Master!$B:$B,0),MATCH($G$6,[1]Master!$1:$1,0)),"")</f>
        <v>16541.949214379089</v>
      </c>
      <c r="J752" s="230">
        <f>ROUND(I752*Order_Quote!$L$4,4)</f>
        <v>0</v>
      </c>
      <c r="K752" s="228"/>
      <c r="L752" s="178"/>
      <c r="M752" s="171">
        <f t="shared" si="11"/>
        <v>0</v>
      </c>
    </row>
    <row r="753" spans="1:13" s="52" customFormat="1" x14ac:dyDescent="0.3">
      <c r="A753" s="29" t="str">
        <f>IF(K753&gt;0,COUNT($A$7:A752)+COUNT(DWV!$A$8:$A$300)+COUNT('Large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3" s="293"/>
      <c r="C753" s="3" t="s">
        <v>2092</v>
      </c>
      <c r="D753" s="16">
        <v>28864795</v>
      </c>
      <c r="E753" s="5" t="s">
        <v>7482</v>
      </c>
      <c r="F753" s="381">
        <f>IFERROR(INDEX([1]Master!$1:$1048576,MATCH(C753,[1]Master!$B:$B,0),MATCH($H$5,[1]Master!$1:$1,0)),"")</f>
        <v>1</v>
      </c>
      <c r="G753" s="381">
        <f>IFERROR(INDEX([1]Master!$1:$1048576,MATCH(C753,[1]Master!$B:$B,0),MATCH($H$4,[1]Master!$1:$1,0)),"")</f>
        <v>1</v>
      </c>
      <c r="H753" s="6" t="s">
        <v>6153</v>
      </c>
      <c r="I753" s="367">
        <f>IFERROR(INDEX([1]Master!$1:$1048576,MATCH(C753,[1]Master!$B:$B,0),MATCH($G$6,[1]Master!$1:$1,0)),"")</f>
        <v>16781.076171241832</v>
      </c>
      <c r="J753" s="230">
        <f>ROUND(I753*Order_Quote!$L$4,4)</f>
        <v>0</v>
      </c>
      <c r="K753" s="228"/>
      <c r="L753" s="178"/>
      <c r="M753" s="171">
        <f t="shared" si="11"/>
        <v>0</v>
      </c>
    </row>
    <row r="754" spans="1:13" s="52" customFormat="1" x14ac:dyDescent="0.3">
      <c r="A754" s="29" t="str">
        <f>IF(K754&gt;0,COUNT($A$7:A753)+COUNT(DWV!$A$8:$A$300)+COUNT('Large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4" s="293"/>
      <c r="C754" s="3" t="s">
        <v>2093</v>
      </c>
      <c r="D754" s="16">
        <v>28864809</v>
      </c>
      <c r="E754" s="5" t="s">
        <v>7483</v>
      </c>
      <c r="F754" s="381">
        <f>IFERROR(INDEX([1]Master!$1:$1048576,MATCH(C754,[1]Master!$B:$B,0),MATCH($H$5,[1]Master!$1:$1,0)),"")</f>
        <v>1</v>
      </c>
      <c r="G754" s="381">
        <f>IFERROR(INDEX([1]Master!$1:$1048576,MATCH(C754,[1]Master!$B:$B,0),MATCH($H$4,[1]Master!$1:$1,0)),"")</f>
        <v>1</v>
      </c>
      <c r="H754" s="6" t="s">
        <v>6153</v>
      </c>
      <c r="I754" s="367">
        <f>IFERROR(INDEX([1]Master!$1:$1048576,MATCH(C754,[1]Master!$B:$B,0),MATCH($G$6,[1]Master!$1:$1,0)),"")</f>
        <v>17681.371653594775</v>
      </c>
      <c r="J754" s="230">
        <f>ROUND(I754*Order_Quote!$L$4,4)</f>
        <v>0</v>
      </c>
      <c r="K754" s="228"/>
      <c r="L754" s="178"/>
      <c r="M754" s="171">
        <f t="shared" si="11"/>
        <v>0</v>
      </c>
    </row>
    <row r="755" spans="1:13" s="52" customFormat="1" x14ac:dyDescent="0.3">
      <c r="A755" s="29" t="str">
        <f>IF(K755&gt;0,COUNT($A$7:A754)+COUNT(DWV!$A$8:$A$300)+COUNT('Large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5" s="293"/>
      <c r="C755" s="3" t="s">
        <v>2094</v>
      </c>
      <c r="D755" s="16">
        <v>28864817</v>
      </c>
      <c r="E755" s="5" t="s">
        <v>7484</v>
      </c>
      <c r="F755" s="381">
        <f>IFERROR(INDEX([1]Master!$1:$1048576,MATCH(C755,[1]Master!$B:$B,0),MATCH($H$5,[1]Master!$1:$1,0)),"")</f>
        <v>1</v>
      </c>
      <c r="G755" s="381">
        <f>IFERROR(INDEX([1]Master!$1:$1048576,MATCH(C755,[1]Master!$B:$B,0),MATCH($H$4,[1]Master!$1:$1,0)),"")</f>
        <v>1</v>
      </c>
      <c r="H755" s="6" t="s">
        <v>6153</v>
      </c>
      <c r="I755" s="367">
        <f>IFERROR(INDEX([1]Master!$1:$1048576,MATCH(C755,[1]Master!$B:$B,0),MATCH($G$6,[1]Master!$1:$1,0)),"")</f>
        <v>19274.967691503269</v>
      </c>
      <c r="J755" s="230">
        <f>ROUND(I755*Order_Quote!$L$4,4)</f>
        <v>0</v>
      </c>
      <c r="K755" s="228"/>
      <c r="L755" s="178"/>
      <c r="M755" s="171">
        <f t="shared" si="11"/>
        <v>0</v>
      </c>
    </row>
    <row r="756" spans="1:13" s="52" customFormat="1" x14ac:dyDescent="0.3">
      <c r="A756" s="29" t="str">
        <f>IF(K756&gt;0,COUNT($A$7:A755)+COUNT(DWV!$A$8:$A$300)+COUNT('Large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6" s="293"/>
      <c r="C756" s="3" t="s">
        <v>2095</v>
      </c>
      <c r="D756" s="16">
        <v>28864825</v>
      </c>
      <c r="E756" s="5" t="s">
        <v>7485</v>
      </c>
      <c r="F756" s="381">
        <f>IFERROR(INDEX([1]Master!$1:$1048576,MATCH(C756,[1]Master!$B:$B,0),MATCH($H$5,[1]Master!$1:$1,0)),"")</f>
        <v>1</v>
      </c>
      <c r="G756" s="381" t="str">
        <f>IFERROR(INDEX([1]Master!$1:$1048576,MATCH(C756,[1]Master!$B:$B,0),MATCH($H$4,[1]Master!$1:$1,0)),"")</f>
        <v>-</v>
      </c>
      <c r="H756" s="6" t="s">
        <v>6153</v>
      </c>
      <c r="I756" s="367">
        <f>IFERROR(INDEX([1]Master!$1:$1048576,MATCH(C756,[1]Master!$B:$B,0),MATCH($G$6,[1]Master!$1:$1,0)),"")</f>
        <v>20757.261490196081</v>
      </c>
      <c r="J756" s="230">
        <f>ROUND(I756*Order_Quote!$L$4,4)</f>
        <v>0</v>
      </c>
      <c r="K756" s="228"/>
      <c r="L756" s="178"/>
      <c r="M756" s="171">
        <f t="shared" si="11"/>
        <v>0</v>
      </c>
    </row>
    <row r="757" spans="1:13" s="52" customFormat="1" x14ac:dyDescent="0.3">
      <c r="A757" s="29" t="str">
        <f>IF(K757&gt;0,COUNT($A$7:A756)+COUNT(DWV!$A$8:$A$300)+COUNT('Large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7" s="293"/>
      <c r="C757" s="3" t="s">
        <v>2096</v>
      </c>
      <c r="D757" s="16">
        <v>28864833</v>
      </c>
      <c r="E757" s="5" t="s">
        <v>7486</v>
      </c>
      <c r="F757" s="381">
        <f>IFERROR(INDEX([1]Master!$1:$1048576,MATCH(C757,[1]Master!$B:$B,0),MATCH($H$5,[1]Master!$1:$1,0)),"")</f>
        <v>1</v>
      </c>
      <c r="G757" s="381" t="str">
        <f>IFERROR(INDEX([1]Master!$1:$1048576,MATCH(C757,[1]Master!$B:$B,0),MATCH($H$4,[1]Master!$1:$1,0)),"")</f>
        <v>-</v>
      </c>
      <c r="H757" s="6" t="s">
        <v>6153</v>
      </c>
      <c r="I757" s="367">
        <f>IFERROR(INDEX([1]Master!$1:$1048576,MATCH(C757,[1]Master!$B:$B,0),MATCH($G$6,[1]Master!$1:$1,0)),"")</f>
        <v>23593.485593464058</v>
      </c>
      <c r="J757" s="230">
        <f>ROUND(I757*Order_Quote!$L$4,4)</f>
        <v>0</v>
      </c>
      <c r="K757" s="228"/>
      <c r="L757" s="178"/>
      <c r="M757" s="171">
        <f t="shared" si="11"/>
        <v>0</v>
      </c>
    </row>
    <row r="758" spans="1:13" s="52" customFormat="1" x14ac:dyDescent="0.3">
      <c r="A758" s="29" t="str">
        <f>IF(K758&gt;0,COUNT($A$7:A757)+COUNT(DWV!$A$8:$A$300)+COUNT('Large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8" s="293"/>
      <c r="C758" s="3" t="s">
        <v>2097</v>
      </c>
      <c r="D758" s="16">
        <v>28864841</v>
      </c>
      <c r="E758" s="5" t="s">
        <v>7487</v>
      </c>
      <c r="F758" s="381">
        <f>IFERROR(INDEX([1]Master!$1:$1048576,MATCH(C758,[1]Master!$B:$B,0),MATCH($H$5,[1]Master!$1:$1,0)),"")</f>
        <v>1</v>
      </c>
      <c r="G758" s="381" t="str">
        <f>IFERROR(INDEX([1]Master!$1:$1048576,MATCH(C758,[1]Master!$B:$B,0),MATCH($H$4,[1]Master!$1:$1,0)),"")</f>
        <v>-</v>
      </c>
      <c r="H758" s="6" t="s">
        <v>6153</v>
      </c>
      <c r="I758" s="367">
        <f>IFERROR(INDEX([1]Master!$1:$1048576,MATCH(C758,[1]Master!$B:$B,0),MATCH($G$6,[1]Master!$1:$1,0)),"")</f>
        <v>26405.195367320262</v>
      </c>
      <c r="J758" s="230">
        <f>ROUND(I758*Order_Quote!$L$4,4)</f>
        <v>0</v>
      </c>
      <c r="K758" s="228"/>
      <c r="L758" s="178"/>
      <c r="M758" s="171">
        <f t="shared" si="11"/>
        <v>0</v>
      </c>
    </row>
    <row r="759" spans="1:13" s="52" customFormat="1" x14ac:dyDescent="0.3">
      <c r="A759" s="29" t="str">
        <f>IF(K759&gt;0,COUNT($A$7:A758)+COUNT(DWV!$A$8:$A$300)+COUNT('Large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59" s="293"/>
      <c r="C759" s="3" t="s">
        <v>2098</v>
      </c>
      <c r="D759" s="16">
        <v>28864850</v>
      </c>
      <c r="E759" s="5" t="s">
        <v>7488</v>
      </c>
      <c r="F759" s="381">
        <f>IFERROR(INDEX([1]Master!$1:$1048576,MATCH(C759,[1]Master!$B:$B,0),MATCH($H$5,[1]Master!$1:$1,0)),"")</f>
        <v>1</v>
      </c>
      <c r="G759" s="381" t="str">
        <f>IFERROR(INDEX([1]Master!$1:$1048576,MATCH(C759,[1]Master!$B:$B,0),MATCH($H$4,[1]Master!$1:$1,0)),"")</f>
        <v>-</v>
      </c>
      <c r="H759" s="6" t="s">
        <v>6153</v>
      </c>
      <c r="I759" s="367">
        <f>IFERROR(INDEX([1]Master!$1:$1048576,MATCH(C759,[1]Master!$B:$B,0),MATCH($G$6,[1]Master!$1:$1,0)),"")</f>
        <v>28640.055133333335</v>
      </c>
      <c r="J759" s="230">
        <f>ROUND(I759*Order_Quote!$L$4,4)</f>
        <v>0</v>
      </c>
      <c r="K759" s="228"/>
      <c r="L759" s="178"/>
      <c r="M759" s="171">
        <f t="shared" si="11"/>
        <v>0</v>
      </c>
    </row>
    <row r="760" spans="1:13" s="52" customFormat="1" x14ac:dyDescent="0.3">
      <c r="A760" s="29" t="str">
        <f>IF(K760&gt;0,COUNT($A$7:A759)+COUNT(DWV!$A$8:$A$300)+COUNT('Large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0" s="293"/>
      <c r="C760" s="3" t="s">
        <v>2099</v>
      </c>
      <c r="D760" s="16">
        <v>28864868</v>
      </c>
      <c r="E760" s="5" t="s">
        <v>7489</v>
      </c>
      <c r="F760" s="381">
        <f>IFERROR(INDEX([1]Master!$1:$1048576,MATCH(C760,[1]Master!$B:$B,0),MATCH($H$5,[1]Master!$1:$1,0)),"")</f>
        <v>1</v>
      </c>
      <c r="G760" s="381" t="str">
        <f>IFERROR(INDEX([1]Master!$1:$1048576,MATCH(C760,[1]Master!$B:$B,0),MATCH($H$4,[1]Master!$1:$1,0)),"")</f>
        <v>-</v>
      </c>
      <c r="H760" s="6" t="s">
        <v>6153</v>
      </c>
      <c r="I760" s="367">
        <f>IFERROR(INDEX([1]Master!$1:$1048576,MATCH(C760,[1]Master!$B:$B,0),MATCH($G$6,[1]Master!$1:$1,0)),"")</f>
        <v>35799.990345098042</v>
      </c>
      <c r="J760" s="230">
        <f>ROUND(I760*Order_Quote!$L$4,4)</f>
        <v>0</v>
      </c>
      <c r="K760" s="228"/>
      <c r="L760" s="178"/>
      <c r="M760" s="171">
        <f t="shared" si="11"/>
        <v>0</v>
      </c>
    </row>
    <row r="761" spans="1:13" s="52" customFormat="1" x14ac:dyDescent="0.3">
      <c r="A761" s="29" t="str">
        <f>IF(K761&gt;0,COUNT($A$7:A760)+COUNT(DWV!$A$8:$A$300)+COUNT('Large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1" s="293"/>
      <c r="C761" s="3" t="s">
        <v>2100</v>
      </c>
      <c r="D761" s="16">
        <v>28864876</v>
      </c>
      <c r="E761" s="5" t="s">
        <v>7490</v>
      </c>
      <c r="F761" s="381">
        <f>IFERROR(INDEX([1]Master!$1:$1048576,MATCH(C761,[1]Master!$B:$B,0),MATCH($H$5,[1]Master!$1:$1,0)),"")</f>
        <v>1</v>
      </c>
      <c r="G761" s="381" t="str">
        <f>IFERROR(INDEX([1]Master!$1:$1048576,MATCH(C761,[1]Master!$B:$B,0),MATCH($H$4,[1]Master!$1:$1,0)),"")</f>
        <v>-</v>
      </c>
      <c r="H761" s="6" t="s">
        <v>6153</v>
      </c>
      <c r="I761" s="367">
        <f>IFERROR(INDEX([1]Master!$1:$1048576,MATCH(C761,[1]Master!$B:$B,0),MATCH($G$6,[1]Master!$1:$1,0)),"")</f>
        <v>16822.427265359478</v>
      </c>
      <c r="J761" s="230">
        <f>ROUND(I761*Order_Quote!$L$4,4)</f>
        <v>0</v>
      </c>
      <c r="K761" s="228"/>
      <c r="L761" s="178"/>
      <c r="M761" s="171">
        <f t="shared" si="11"/>
        <v>0</v>
      </c>
    </row>
    <row r="762" spans="1:13" s="52" customFormat="1" x14ac:dyDescent="0.3">
      <c r="A762" s="29" t="str">
        <f>IF(K762&gt;0,COUNT($A$7:A761)+COUNT(DWV!$A$8:$A$300)+COUNT('Large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2" s="293"/>
      <c r="C762" s="3" t="s">
        <v>2101</v>
      </c>
      <c r="D762" s="16">
        <v>28864884</v>
      </c>
      <c r="E762" s="5" t="s">
        <v>7491</v>
      </c>
      <c r="F762" s="381">
        <f>IFERROR(INDEX([1]Master!$1:$1048576,MATCH(C762,[1]Master!$B:$B,0),MATCH($H$5,[1]Master!$1:$1,0)),"")</f>
        <v>1</v>
      </c>
      <c r="G762" s="381" t="str">
        <f>IFERROR(INDEX([1]Master!$1:$1048576,MATCH(C762,[1]Master!$B:$B,0),MATCH($H$4,[1]Master!$1:$1,0)),"")</f>
        <v>-</v>
      </c>
      <c r="H762" s="6" t="s">
        <v>6153</v>
      </c>
      <c r="I762" s="367">
        <f>IFERROR(INDEX([1]Master!$1:$1048576,MATCH(C762,[1]Master!$B:$B,0),MATCH($G$6,[1]Master!$1:$1,0)),"")</f>
        <v>17574.544252287582</v>
      </c>
      <c r="J762" s="230">
        <f>ROUND(I762*Order_Quote!$L$4,4)</f>
        <v>0</v>
      </c>
      <c r="K762" s="228"/>
      <c r="L762" s="178"/>
      <c r="M762" s="171">
        <f t="shared" si="11"/>
        <v>0</v>
      </c>
    </row>
    <row r="763" spans="1:13" s="52" customFormat="1" x14ac:dyDescent="0.3">
      <c r="A763" s="29" t="str">
        <f>IF(K763&gt;0,COUNT($A$7:A762)+COUNT(DWV!$A$8:$A$300)+COUNT('Large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3" s="293"/>
      <c r="C763" s="3" t="s">
        <v>2102</v>
      </c>
      <c r="D763" s="16">
        <v>28864892</v>
      </c>
      <c r="E763" s="5" t="s">
        <v>7492</v>
      </c>
      <c r="F763" s="381">
        <f>IFERROR(INDEX([1]Master!$1:$1048576,MATCH(C763,[1]Master!$B:$B,0),MATCH($H$5,[1]Master!$1:$1,0)),"")</f>
        <v>1</v>
      </c>
      <c r="G763" s="381" t="str">
        <f>IFERROR(INDEX([1]Master!$1:$1048576,MATCH(C763,[1]Master!$B:$B,0),MATCH($H$4,[1]Master!$1:$1,0)),"")</f>
        <v>-</v>
      </c>
      <c r="H763" s="6" t="s">
        <v>6153</v>
      </c>
      <c r="I763" s="367">
        <f>IFERROR(INDEX([1]Master!$1:$1048576,MATCH(C763,[1]Master!$B:$B,0),MATCH($G$6,[1]Master!$1:$1,0)),"")</f>
        <v>20677.432776470596</v>
      </c>
      <c r="J763" s="230">
        <f>ROUND(I763*Order_Quote!$L$4,4)</f>
        <v>0</v>
      </c>
      <c r="K763" s="228"/>
      <c r="L763" s="178"/>
      <c r="M763" s="171">
        <f t="shared" si="11"/>
        <v>0</v>
      </c>
    </row>
    <row r="764" spans="1:13" s="52" customFormat="1" x14ac:dyDescent="0.3">
      <c r="A764" s="29" t="str">
        <f>IF(K764&gt;0,COUNT($A$7:A763)+COUNT(DWV!$A$8:$A$300)+COUNT('Large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4" s="293"/>
      <c r="C764" s="3" t="s">
        <v>2103</v>
      </c>
      <c r="D764" s="16">
        <v>28864906</v>
      </c>
      <c r="E764" s="5" t="s">
        <v>7493</v>
      </c>
      <c r="F764" s="381">
        <f>IFERROR(INDEX([1]Master!$1:$1048576,MATCH(C764,[1]Master!$B:$B,0),MATCH($H$5,[1]Master!$1:$1,0)),"")</f>
        <v>1</v>
      </c>
      <c r="G764" s="381" t="str">
        <f>IFERROR(INDEX([1]Master!$1:$1048576,MATCH(C764,[1]Master!$B:$B,0),MATCH($H$4,[1]Master!$1:$1,0)),"")</f>
        <v>-</v>
      </c>
      <c r="H764" s="6" t="s">
        <v>6153</v>
      </c>
      <c r="I764" s="367">
        <f>IFERROR(INDEX([1]Master!$1:$1048576,MATCH(C764,[1]Master!$B:$B,0),MATCH($G$6,[1]Master!$1:$1,0)),"")</f>
        <v>20976.348955555561</v>
      </c>
      <c r="J764" s="230">
        <f>ROUND(I764*Order_Quote!$L$4,4)</f>
        <v>0</v>
      </c>
      <c r="K764" s="228"/>
      <c r="L764" s="178"/>
      <c r="M764" s="171">
        <f t="shared" si="11"/>
        <v>0</v>
      </c>
    </row>
    <row r="765" spans="1:13" s="52" customFormat="1" x14ac:dyDescent="0.3">
      <c r="A765" s="29" t="str">
        <f>IF(K765&gt;0,COUNT($A$7:A764)+COUNT(DWV!$A$8:$A$300)+COUNT('Large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5" s="293"/>
      <c r="C765" s="3" t="s">
        <v>2104</v>
      </c>
      <c r="D765" s="16">
        <v>28864914</v>
      </c>
      <c r="E765" s="5" t="s">
        <v>7494</v>
      </c>
      <c r="F765" s="381">
        <f>IFERROR(INDEX([1]Master!$1:$1048576,MATCH(C765,[1]Master!$B:$B,0),MATCH($H$5,[1]Master!$1:$1,0)),"")</f>
        <v>1</v>
      </c>
      <c r="G765" s="381" t="str">
        <f>IFERROR(INDEX([1]Master!$1:$1048576,MATCH(C765,[1]Master!$B:$B,0),MATCH($H$4,[1]Master!$1:$1,0)),"")</f>
        <v>-</v>
      </c>
      <c r="H765" s="6" t="s">
        <v>6153</v>
      </c>
      <c r="I765" s="367">
        <f>IFERROR(INDEX([1]Master!$1:$1048576,MATCH(C765,[1]Master!$B:$B,0),MATCH($G$6,[1]Master!$1:$1,0)),"")</f>
        <v>22101.703342483663</v>
      </c>
      <c r="J765" s="230">
        <f>ROUND(I765*Order_Quote!$L$4,4)</f>
        <v>0</v>
      </c>
      <c r="K765" s="228"/>
      <c r="L765" s="178"/>
      <c r="M765" s="171">
        <f t="shared" si="11"/>
        <v>0</v>
      </c>
    </row>
    <row r="766" spans="1:13" s="52" customFormat="1" x14ac:dyDescent="0.3">
      <c r="A766" s="29" t="str">
        <f>IF(K766&gt;0,COUNT($A$7:A765)+COUNT(DWV!$A$8:$A$300)+COUNT('Large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6" s="293"/>
      <c r="C766" s="3" t="s">
        <v>2105</v>
      </c>
      <c r="D766" s="16">
        <v>28864922</v>
      </c>
      <c r="E766" s="5" t="s">
        <v>7495</v>
      </c>
      <c r="F766" s="381">
        <f>IFERROR(INDEX([1]Master!$1:$1048576,MATCH(C766,[1]Master!$B:$B,0),MATCH($H$5,[1]Master!$1:$1,0)),"")</f>
        <v>1</v>
      </c>
      <c r="G766" s="381" t="str">
        <f>IFERROR(INDEX([1]Master!$1:$1048576,MATCH(C766,[1]Master!$B:$B,0),MATCH($H$4,[1]Master!$1:$1,0)),"")</f>
        <v>-</v>
      </c>
      <c r="H766" s="6" t="s">
        <v>6153</v>
      </c>
      <c r="I766" s="367">
        <f>IFERROR(INDEX([1]Master!$1:$1048576,MATCH(C766,[1]Master!$B:$B,0),MATCH($G$6,[1]Master!$1:$1,0)),"")</f>
        <v>24093.724580392158</v>
      </c>
      <c r="J766" s="230">
        <f>ROUND(I766*Order_Quote!$L$4,4)</f>
        <v>0</v>
      </c>
      <c r="K766" s="228"/>
      <c r="L766" s="178"/>
      <c r="M766" s="171">
        <f t="shared" si="11"/>
        <v>0</v>
      </c>
    </row>
    <row r="767" spans="1:13" s="52" customFormat="1" x14ac:dyDescent="0.3">
      <c r="A767" s="29" t="str">
        <f>IF(K767&gt;0,COUNT($A$7:A766)+COUNT(DWV!$A$8:$A$300)+COUNT('Large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7" s="293"/>
      <c r="C767" s="3" t="s">
        <v>2106</v>
      </c>
      <c r="D767" s="16">
        <v>28864930</v>
      </c>
      <c r="E767" s="5" t="s">
        <v>7496</v>
      </c>
      <c r="F767" s="381">
        <f>IFERROR(INDEX([1]Master!$1:$1048576,MATCH(C767,[1]Master!$B:$B,0),MATCH($H$5,[1]Master!$1:$1,0)),"")</f>
        <v>1</v>
      </c>
      <c r="G767" s="381" t="str">
        <f>IFERROR(INDEX([1]Master!$1:$1048576,MATCH(C767,[1]Master!$B:$B,0),MATCH($H$4,[1]Master!$1:$1,0)),"")</f>
        <v>-</v>
      </c>
      <c r="H767" s="6" t="s">
        <v>6153</v>
      </c>
      <c r="I767" s="367">
        <f>IFERROR(INDEX([1]Master!$1:$1048576,MATCH(C767,[1]Master!$B:$B,0),MATCH($G$6,[1]Master!$1:$1,0)),"")</f>
        <v>25946.576862745103</v>
      </c>
      <c r="J767" s="230">
        <f>ROUND(I767*Order_Quote!$L$4,4)</f>
        <v>0</v>
      </c>
      <c r="K767" s="228"/>
      <c r="L767" s="178"/>
      <c r="M767" s="171">
        <f t="shared" si="11"/>
        <v>0</v>
      </c>
    </row>
    <row r="768" spans="1:13" s="52" customFormat="1" x14ac:dyDescent="0.3">
      <c r="A768" s="29" t="str">
        <f>IF(K768&gt;0,COUNT($A$7:A767)+COUNT(DWV!$A$8:$A$300)+COUNT('Large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8" s="293"/>
      <c r="C768" s="3" t="s">
        <v>2107</v>
      </c>
      <c r="D768" s="16">
        <v>28864949</v>
      </c>
      <c r="E768" s="5" t="s">
        <v>7497</v>
      </c>
      <c r="F768" s="381">
        <f>IFERROR(INDEX([1]Master!$1:$1048576,MATCH(C768,[1]Master!$B:$B,0),MATCH($H$5,[1]Master!$1:$1,0)),"")</f>
        <v>1</v>
      </c>
      <c r="G768" s="381" t="str">
        <f>IFERROR(INDEX([1]Master!$1:$1048576,MATCH(C768,[1]Master!$B:$B,0),MATCH($H$4,[1]Master!$1:$1,0)),"")</f>
        <v>-</v>
      </c>
      <c r="H768" s="6" t="s">
        <v>6153</v>
      </c>
      <c r="I768" s="367">
        <f>IFERROR(INDEX([1]Master!$1:$1048576,MATCH(C768,[1]Master!$B:$B,0),MATCH($G$6,[1]Master!$1:$1,0)),"")</f>
        <v>29491.860733333338</v>
      </c>
      <c r="J768" s="230">
        <f>ROUND(I768*Order_Quote!$L$4,4)</f>
        <v>0</v>
      </c>
      <c r="K768" s="228"/>
      <c r="L768" s="178"/>
      <c r="M768" s="171">
        <f t="shared" si="11"/>
        <v>0</v>
      </c>
    </row>
    <row r="769" spans="1:13" s="52" customFormat="1" x14ac:dyDescent="0.3">
      <c r="A769" s="29" t="str">
        <f>IF(K769&gt;0,COUNT($A$7:A768)+COUNT(DWV!$A$8:$A$300)+COUNT('Large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69" s="293"/>
      <c r="C769" s="3" t="s">
        <v>2108</v>
      </c>
      <c r="D769" s="16">
        <v>28864957</v>
      </c>
      <c r="E769" s="5" t="s">
        <v>7498</v>
      </c>
      <c r="F769" s="381">
        <f>IFERROR(INDEX([1]Master!$1:$1048576,MATCH(C769,[1]Master!$B:$B,0),MATCH($H$5,[1]Master!$1:$1,0)),"")</f>
        <v>1</v>
      </c>
      <c r="G769" s="381" t="str">
        <f>IFERROR(INDEX([1]Master!$1:$1048576,MATCH(C769,[1]Master!$B:$B,0),MATCH($H$4,[1]Master!$1:$1,0)),"")</f>
        <v>-</v>
      </c>
      <c r="H769" s="6" t="s">
        <v>6153</v>
      </c>
      <c r="I769" s="367">
        <f>IFERROR(INDEX([1]Master!$1:$1048576,MATCH(C769,[1]Master!$B:$B,0),MATCH($G$6,[1]Master!$1:$1,0)),"")</f>
        <v>33006.479243137255</v>
      </c>
      <c r="J769" s="230">
        <f>ROUND(I769*Order_Quote!$L$4,4)</f>
        <v>0</v>
      </c>
      <c r="K769" s="228"/>
      <c r="L769" s="178"/>
      <c r="M769" s="171">
        <f t="shared" si="11"/>
        <v>0</v>
      </c>
    </row>
    <row r="770" spans="1:13" s="52" customFormat="1" x14ac:dyDescent="0.3">
      <c r="A770" s="29" t="str">
        <f>IF(K770&gt;0,COUNT($A$7:A769)+COUNT(DWV!$A$8:$A$300)+COUNT('Large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0" s="293"/>
      <c r="C770" s="3" t="s">
        <v>2109</v>
      </c>
      <c r="D770" s="16">
        <v>28864965</v>
      </c>
      <c r="E770" s="5" t="s">
        <v>7499</v>
      </c>
      <c r="F770" s="381">
        <f>IFERROR(INDEX([1]Master!$1:$1048576,MATCH(C770,[1]Master!$B:$B,0),MATCH($H$5,[1]Master!$1:$1,0)),"")</f>
        <v>1</v>
      </c>
      <c r="G770" s="381" t="str">
        <f>IFERROR(INDEX([1]Master!$1:$1048576,MATCH(C770,[1]Master!$B:$B,0),MATCH($H$4,[1]Master!$1:$1,0)),"")</f>
        <v>-</v>
      </c>
      <c r="H770" s="6" t="s">
        <v>6153</v>
      </c>
      <c r="I770" s="367">
        <f>IFERROR(INDEX([1]Master!$1:$1048576,MATCH(C770,[1]Master!$B:$B,0),MATCH($G$6,[1]Master!$1:$1,0)),"")</f>
        <v>35800.050209150337</v>
      </c>
      <c r="J770" s="230">
        <f>ROUND(I770*Order_Quote!$L$4,4)</f>
        <v>0</v>
      </c>
      <c r="K770" s="228"/>
      <c r="L770" s="178"/>
      <c r="M770" s="171">
        <f t="shared" si="11"/>
        <v>0</v>
      </c>
    </row>
    <row r="771" spans="1:13" s="52" customFormat="1" x14ac:dyDescent="0.3">
      <c r="A771" s="29" t="str">
        <f>IF(K771&gt;0,COUNT($A$7:A770)+COUNT(DWV!$A$8:$A$300)+COUNT('Large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1" s="293"/>
      <c r="C771" s="3" t="s">
        <v>2110</v>
      </c>
      <c r="D771" s="16">
        <v>28864973</v>
      </c>
      <c r="E771" s="5" t="s">
        <v>7500</v>
      </c>
      <c r="F771" s="381">
        <f>IFERROR(INDEX([1]Master!$1:$1048576,MATCH(C771,[1]Master!$B:$B,0),MATCH($H$5,[1]Master!$1:$1,0)),"")</f>
        <v>1</v>
      </c>
      <c r="G771" s="381" t="str">
        <f>IFERROR(INDEX([1]Master!$1:$1048576,MATCH(C771,[1]Master!$B:$B,0),MATCH($H$4,[1]Master!$1:$1,0)),"")</f>
        <v>-</v>
      </c>
      <c r="H771" s="6" t="s">
        <v>6153</v>
      </c>
      <c r="I771" s="367">
        <f>IFERROR(INDEX([1]Master!$1:$1048576,MATCH(C771,[1]Master!$B:$B,0),MATCH($G$6,[1]Master!$1:$1,0)),"")</f>
        <v>44750.040312418307</v>
      </c>
      <c r="J771" s="230">
        <f>ROUND(I771*Order_Quote!$L$4,4)</f>
        <v>0</v>
      </c>
      <c r="K771" s="228"/>
      <c r="L771" s="178"/>
      <c r="M771" s="171">
        <f t="shared" si="11"/>
        <v>0</v>
      </c>
    </row>
    <row r="772" spans="1:13" s="52" customFormat="1" x14ac:dyDescent="0.3">
      <c r="A772" s="29" t="str">
        <f>IF(K772&gt;0,COUNT($A$7:A771)+COUNT(DWV!$A$8:$A$300)+COUNT('Large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2" s="294"/>
      <c r="C772" s="3" t="s">
        <v>2111</v>
      </c>
      <c r="D772" s="16">
        <v>28864981</v>
      </c>
      <c r="E772" s="5" t="s">
        <v>7501</v>
      </c>
      <c r="F772" s="381">
        <f>IFERROR(INDEX([1]Master!$1:$1048576,MATCH(C772,[1]Master!$B:$B,0),MATCH($H$5,[1]Master!$1:$1,0)),"")</f>
        <v>1</v>
      </c>
      <c r="G772" s="381" t="str">
        <f>IFERROR(INDEX([1]Master!$1:$1048576,MATCH(C772,[1]Master!$B:$B,0),MATCH($H$4,[1]Master!$1:$1,0)),"")</f>
        <v>-</v>
      </c>
      <c r="H772" s="6" t="s">
        <v>6153</v>
      </c>
      <c r="I772" s="367">
        <f>IFERROR(INDEX([1]Master!$1:$1048576,MATCH(C772,[1]Master!$B:$B,0),MATCH($G$6,[1]Master!$1:$1,0)),"")</f>
        <v>55937.554132026147</v>
      </c>
      <c r="J772" s="230">
        <f>ROUND(I772*Order_Quote!$L$4,4)</f>
        <v>0</v>
      </c>
      <c r="K772" s="228"/>
      <c r="L772" s="178"/>
      <c r="M772" s="171">
        <f t="shared" si="11"/>
        <v>0</v>
      </c>
    </row>
    <row r="773" spans="1:13" s="52" customFormat="1" x14ac:dyDescent="0.3">
      <c r="A773" s="29" t="str">
        <f>IF(K773&gt;0,COUNT($A$7:A772)+COUNT(DWV!$A$8:$A$300)+COUNT('Large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3" s="317" t="s">
        <v>3739</v>
      </c>
      <c r="C773" s="3" t="s">
        <v>2113</v>
      </c>
      <c r="D773" s="16">
        <v>28865112</v>
      </c>
      <c r="E773" s="5" t="s">
        <v>7502</v>
      </c>
      <c r="F773" s="381">
        <f>IFERROR(INDEX([1]Master!$1:$1048576,MATCH(C773,[1]Master!$B:$B,0),MATCH($H$5,[1]Master!$1:$1,0)),"")</f>
        <v>1</v>
      </c>
      <c r="G773" s="381" t="str">
        <f>IFERROR(INDEX([1]Master!$1:$1048576,MATCH(C773,[1]Master!$B:$B,0),MATCH($H$4,[1]Master!$1:$1,0)),"")</f>
        <v>-</v>
      </c>
      <c r="H773" s="6" t="s">
        <v>6153</v>
      </c>
      <c r="I773" s="367">
        <f>IFERROR(INDEX([1]Master!$1:$1048576,MATCH(C773,[1]Master!$B:$B,0),MATCH($G$6,[1]Master!$1:$1,0)),"")</f>
        <v>218.49400000000003</v>
      </c>
      <c r="J773" s="230">
        <f>ROUND(I773*Order_Quote!$L$4,4)</f>
        <v>0</v>
      </c>
      <c r="K773" s="228"/>
      <c r="L773" s="178"/>
      <c r="M773" s="171">
        <f t="shared" si="11"/>
        <v>0</v>
      </c>
    </row>
    <row r="774" spans="1:13" s="52" customFormat="1" x14ac:dyDescent="0.3">
      <c r="A774" s="29" t="str">
        <f>IF(K774&gt;0,COUNT($A$7:A773)+COUNT(DWV!$A$8:$A$300)+COUNT('Large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4" s="293"/>
      <c r="C774" s="3" t="s">
        <v>2115</v>
      </c>
      <c r="D774" s="16">
        <v>28865139</v>
      </c>
      <c r="E774" s="5" t="s">
        <v>7503</v>
      </c>
      <c r="F774" s="381">
        <f>IFERROR(INDEX([1]Master!$1:$1048576,MATCH(C774,[1]Master!$B:$B,0),MATCH($H$5,[1]Master!$1:$1,0)),"")</f>
        <v>1</v>
      </c>
      <c r="G774" s="381">
        <f>IFERROR(INDEX([1]Master!$1:$1048576,MATCH(C774,[1]Master!$B:$B,0),MATCH($H$4,[1]Master!$1:$1,0)),"")</f>
        <v>45</v>
      </c>
      <c r="H774" s="6" t="s">
        <v>6153</v>
      </c>
      <c r="I774" s="367">
        <f>IFERROR(INDEX([1]Master!$1:$1048576,MATCH(C774,[1]Master!$B:$B,0),MATCH($G$6,[1]Master!$1:$1,0)),"")</f>
        <v>303.00022222222225</v>
      </c>
      <c r="J774" s="230">
        <f>ROUND(I774*Order_Quote!$L$4,4)</f>
        <v>0</v>
      </c>
      <c r="K774" s="228"/>
      <c r="L774" s="178"/>
      <c r="M774" s="171">
        <f t="shared" si="11"/>
        <v>0</v>
      </c>
    </row>
    <row r="775" spans="1:13" s="52" customFormat="1" x14ac:dyDescent="0.3">
      <c r="A775" s="29" t="str">
        <f>IF(K775&gt;0,COUNT($A$7:A774)+COUNT(DWV!$A$8:$A$300)+COUNT('Large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5" s="293"/>
      <c r="C775" s="3" t="s">
        <v>2116</v>
      </c>
      <c r="D775" s="16">
        <v>28865147</v>
      </c>
      <c r="E775" s="5" t="s">
        <v>7504</v>
      </c>
      <c r="F775" s="381">
        <f>IFERROR(INDEX([1]Master!$1:$1048576,MATCH(C775,[1]Master!$B:$B,0),MATCH($H$5,[1]Master!$1:$1,0)),"")</f>
        <v>1</v>
      </c>
      <c r="G775" s="381">
        <f>IFERROR(INDEX([1]Master!$1:$1048576,MATCH(C775,[1]Master!$B:$B,0),MATCH($H$4,[1]Master!$1:$1,0)),"")</f>
        <v>34</v>
      </c>
      <c r="H775" s="6" t="s">
        <v>6153</v>
      </c>
      <c r="I775" s="367">
        <f>IFERROR(INDEX([1]Master!$1:$1048576,MATCH(C775,[1]Master!$B:$B,0),MATCH($G$6,[1]Master!$1:$1,0)),"")</f>
        <v>347.80944444444447</v>
      </c>
      <c r="J775" s="230">
        <f>ROUND(I775*Order_Quote!$L$4,4)</f>
        <v>0</v>
      </c>
      <c r="K775" s="228"/>
      <c r="L775" s="178"/>
      <c r="M775" s="171">
        <f t="shared" ref="M775:M838" si="12">K775/F775</f>
        <v>0</v>
      </c>
    </row>
    <row r="776" spans="1:13" s="52" customFormat="1" x14ac:dyDescent="0.3">
      <c r="A776" s="29" t="str">
        <f>IF(K776&gt;0,COUNT($A$7:A775)+COUNT(DWV!$A$8:$A$300)+COUNT('Large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6" s="293"/>
      <c r="C776" s="3" t="s">
        <v>2117</v>
      </c>
      <c r="D776" s="16">
        <v>28865155</v>
      </c>
      <c r="E776" s="5" t="s">
        <v>7505</v>
      </c>
      <c r="F776" s="381">
        <f>IFERROR(INDEX([1]Master!$1:$1048576,MATCH(C776,[1]Master!$B:$B,0),MATCH($H$5,[1]Master!$1:$1,0)),"")</f>
        <v>1</v>
      </c>
      <c r="G776" s="381" t="str">
        <f>IFERROR(INDEX([1]Master!$1:$1048576,MATCH(C776,[1]Master!$B:$B,0),MATCH($H$4,[1]Master!$1:$1,0)),"")</f>
        <v>-</v>
      </c>
      <c r="H776" s="6" t="s">
        <v>6153</v>
      </c>
      <c r="I776" s="367">
        <f>IFERROR(INDEX([1]Master!$1:$1048576,MATCH(C776,[1]Master!$B:$B,0),MATCH($G$6,[1]Master!$1:$1,0)),"")</f>
        <v>609.3412222222222</v>
      </c>
      <c r="J776" s="230">
        <f>ROUND(I776*Order_Quote!$L$4,4)</f>
        <v>0</v>
      </c>
      <c r="K776" s="228"/>
      <c r="L776" s="178"/>
      <c r="M776" s="171">
        <f t="shared" si="12"/>
        <v>0</v>
      </c>
    </row>
    <row r="777" spans="1:13" s="52" customFormat="1" x14ac:dyDescent="0.3">
      <c r="A777" s="29" t="str">
        <f>IF(K777&gt;0,COUNT($A$7:A776)+COUNT(DWV!$A$8:$A$300)+COUNT('Large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7" s="293"/>
      <c r="C777" s="3" t="s">
        <v>2118</v>
      </c>
      <c r="D777" s="16">
        <v>28865163</v>
      </c>
      <c r="E777" s="5" t="s">
        <v>7506</v>
      </c>
      <c r="F777" s="381">
        <f>IFERROR(INDEX([1]Master!$1:$1048576,MATCH(C777,[1]Master!$B:$B,0),MATCH($H$5,[1]Master!$1:$1,0)),"")</f>
        <v>1</v>
      </c>
      <c r="G777" s="381">
        <f>IFERROR(INDEX([1]Master!$1:$1048576,MATCH(C777,[1]Master!$B:$B,0),MATCH($H$4,[1]Master!$1:$1,0)),"")</f>
        <v>16</v>
      </c>
      <c r="H777" s="6" t="s">
        <v>6153</v>
      </c>
      <c r="I777" s="367">
        <f>IFERROR(INDEX([1]Master!$1:$1048576,MATCH(C777,[1]Master!$B:$B,0),MATCH($G$6,[1]Master!$1:$1,0)),"")</f>
        <v>766.76200000000006</v>
      </c>
      <c r="J777" s="230">
        <f>ROUND(I777*Order_Quote!$L$4,4)</f>
        <v>0</v>
      </c>
      <c r="K777" s="228"/>
      <c r="L777" s="178"/>
      <c r="M777" s="171">
        <f t="shared" si="12"/>
        <v>0</v>
      </c>
    </row>
    <row r="778" spans="1:13" s="52" customFormat="1" x14ac:dyDescent="0.3">
      <c r="A778" s="29" t="str">
        <f>IF(K778&gt;0,COUNT($A$7:A777)+COUNT(DWV!$A$8:$A$300)+COUNT('Large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8" s="293"/>
      <c r="C778" s="3" t="s">
        <v>2119</v>
      </c>
      <c r="D778" s="16">
        <v>28865171</v>
      </c>
      <c r="E778" s="5" t="s">
        <v>7507</v>
      </c>
      <c r="F778" s="381">
        <f>IFERROR(INDEX([1]Master!$1:$1048576,MATCH(C778,[1]Master!$B:$B,0),MATCH($H$5,[1]Master!$1:$1,0)),"")</f>
        <v>1</v>
      </c>
      <c r="G778" s="381">
        <f>IFERROR(INDEX([1]Master!$1:$1048576,MATCH(C778,[1]Master!$B:$B,0),MATCH($H$4,[1]Master!$1:$1,0)),"")</f>
        <v>14</v>
      </c>
      <c r="H778" s="6" t="s">
        <v>6153</v>
      </c>
      <c r="I778" s="367">
        <f>IFERROR(INDEX([1]Master!$1:$1048576,MATCH(C778,[1]Master!$B:$B,0),MATCH($G$6,[1]Master!$1:$1,0)),"")</f>
        <v>779.17399999999998</v>
      </c>
      <c r="J778" s="230">
        <f>ROUND(I778*Order_Quote!$L$4,4)</f>
        <v>0</v>
      </c>
      <c r="K778" s="228"/>
      <c r="L778" s="178"/>
      <c r="M778" s="171">
        <f t="shared" si="12"/>
        <v>0</v>
      </c>
    </row>
    <row r="779" spans="1:13" s="52" customFormat="1" x14ac:dyDescent="0.3">
      <c r="A779" s="29" t="str">
        <f>IF(K779&gt;0,COUNT($A$7:A778)+COUNT(DWV!$A$8:$A$300)+COUNT('Large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79" s="293"/>
      <c r="C779" s="3" t="s">
        <v>2120</v>
      </c>
      <c r="D779" s="16">
        <v>28865180</v>
      </c>
      <c r="E779" s="5" t="s">
        <v>7508</v>
      </c>
      <c r="F779" s="381">
        <f>IFERROR(INDEX([1]Master!$1:$1048576,MATCH(C779,[1]Master!$B:$B,0),MATCH($H$5,[1]Master!$1:$1,0)),"")</f>
        <v>1</v>
      </c>
      <c r="G779" s="381">
        <f>IFERROR(INDEX([1]Master!$1:$1048576,MATCH(C779,[1]Master!$B:$B,0),MATCH($H$4,[1]Master!$1:$1,0)),"")</f>
        <v>11</v>
      </c>
      <c r="H779" s="6" t="s">
        <v>6153</v>
      </c>
      <c r="I779" s="367">
        <f>IFERROR(INDEX([1]Master!$1:$1048576,MATCH(C779,[1]Master!$B:$B,0),MATCH($G$6,[1]Master!$1:$1,0)),"")</f>
        <v>1207.8873333333333</v>
      </c>
      <c r="J779" s="230">
        <f>ROUND(I779*Order_Quote!$L$4,4)</f>
        <v>0</v>
      </c>
      <c r="K779" s="228"/>
      <c r="L779" s="178"/>
      <c r="M779" s="171">
        <f t="shared" si="12"/>
        <v>0</v>
      </c>
    </row>
    <row r="780" spans="1:13" s="52" customFormat="1" x14ac:dyDescent="0.3">
      <c r="A780" s="29" t="str">
        <f>IF(K780&gt;0,COUNT($A$7:A779)+COUNT(DWV!$A$8:$A$300)+COUNT('Large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0" s="293"/>
      <c r="C780" s="3" t="s">
        <v>2121</v>
      </c>
      <c r="D780" s="16">
        <v>28865198</v>
      </c>
      <c r="E780" s="5" t="s">
        <v>7509</v>
      </c>
      <c r="F780" s="381">
        <f>IFERROR(INDEX([1]Master!$1:$1048576,MATCH(C780,[1]Master!$B:$B,0),MATCH($H$5,[1]Master!$1:$1,0)),"")</f>
        <v>1</v>
      </c>
      <c r="G780" s="381">
        <f>IFERROR(INDEX([1]Master!$1:$1048576,MATCH(C780,[1]Master!$B:$B,0),MATCH($H$4,[1]Master!$1:$1,0)),"")</f>
        <v>8</v>
      </c>
      <c r="H780" s="6" t="s">
        <v>6153</v>
      </c>
      <c r="I780" s="367">
        <f>IFERROR(INDEX([1]Master!$1:$1048576,MATCH(C780,[1]Master!$B:$B,0),MATCH($G$6,[1]Master!$1:$1,0)),"")</f>
        <v>1454.6293333333333</v>
      </c>
      <c r="J780" s="230">
        <f>ROUND(I780*Order_Quote!$L$4,4)</f>
        <v>0</v>
      </c>
      <c r="K780" s="228"/>
      <c r="L780" s="178"/>
      <c r="M780" s="171">
        <f t="shared" si="12"/>
        <v>0</v>
      </c>
    </row>
    <row r="781" spans="1:13" s="52" customFormat="1" x14ac:dyDescent="0.3">
      <c r="A781" s="29" t="str">
        <f>IF(K781&gt;0,COUNT($A$7:A780)+COUNT(DWV!$A$8:$A$300)+COUNT('Large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1" s="293"/>
      <c r="C781" s="3" t="s">
        <v>2122</v>
      </c>
      <c r="D781" s="16">
        <v>28865201</v>
      </c>
      <c r="E781" s="5" t="s">
        <v>7510</v>
      </c>
      <c r="F781" s="381">
        <f>IFERROR(INDEX([1]Master!$1:$1048576,MATCH(C781,[1]Master!$B:$B,0),MATCH($H$5,[1]Master!$1:$1,0)),"")</f>
        <v>1</v>
      </c>
      <c r="G781" s="381">
        <f>IFERROR(INDEX([1]Master!$1:$1048576,MATCH(C781,[1]Master!$B:$B,0),MATCH($H$4,[1]Master!$1:$1,0)),"")</f>
        <v>11</v>
      </c>
      <c r="H781" s="6" t="s">
        <v>6153</v>
      </c>
      <c r="I781" s="367">
        <f>IFERROR(INDEX([1]Master!$1:$1048576,MATCH(C781,[1]Master!$B:$B,0),MATCH($G$6,[1]Master!$1:$1,0)),"")</f>
        <v>1047.5894444444446</v>
      </c>
      <c r="J781" s="230">
        <f>ROUND(I781*Order_Quote!$L$4,4)</f>
        <v>0</v>
      </c>
      <c r="K781" s="228"/>
      <c r="L781" s="178"/>
      <c r="M781" s="171">
        <f t="shared" si="12"/>
        <v>0</v>
      </c>
    </row>
    <row r="782" spans="1:13" s="52" customFormat="1" x14ac:dyDescent="0.3">
      <c r="A782" s="29" t="str">
        <f>IF(K782&gt;0,COUNT($A$7:A781)+COUNT(DWV!$A$8:$A$300)+COUNT('Large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2" s="293"/>
      <c r="C782" s="3" t="s">
        <v>2123</v>
      </c>
      <c r="D782" s="16">
        <v>28865210</v>
      </c>
      <c r="E782" s="5" t="s">
        <v>7511</v>
      </c>
      <c r="F782" s="381">
        <f>IFERROR(INDEX([1]Master!$1:$1048576,MATCH(C782,[1]Master!$B:$B,0),MATCH($H$5,[1]Master!$1:$1,0)),"")</f>
        <v>1</v>
      </c>
      <c r="G782" s="381">
        <f>IFERROR(INDEX([1]Master!$1:$1048576,MATCH(C782,[1]Master!$B:$B,0),MATCH($H$4,[1]Master!$1:$1,0)),"")</f>
        <v>9</v>
      </c>
      <c r="H782" s="6" t="s">
        <v>6153</v>
      </c>
      <c r="I782" s="367">
        <f>IFERROR(INDEX([1]Master!$1:$1048576,MATCH(C782,[1]Master!$B:$B,0),MATCH($G$6,[1]Master!$1:$1,0)),"")</f>
        <v>1061.2378888888888</v>
      </c>
      <c r="J782" s="230">
        <f>ROUND(I782*Order_Quote!$L$4,4)</f>
        <v>0</v>
      </c>
      <c r="K782" s="228"/>
      <c r="L782" s="178"/>
      <c r="M782" s="171">
        <f t="shared" si="12"/>
        <v>0</v>
      </c>
    </row>
    <row r="783" spans="1:13" s="52" customFormat="1" x14ac:dyDescent="0.3">
      <c r="A783" s="29" t="str">
        <f>IF(K783&gt;0,COUNT($A$7:A782)+COUNT(DWV!$A$8:$A$300)+COUNT('Large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3" s="293"/>
      <c r="C783" s="3" t="s">
        <v>2124</v>
      </c>
      <c r="D783" s="16">
        <v>28865228</v>
      </c>
      <c r="E783" s="5" t="s">
        <v>7512</v>
      </c>
      <c r="F783" s="381">
        <f>IFERROR(INDEX([1]Master!$1:$1048576,MATCH(C783,[1]Master!$B:$B,0),MATCH($H$5,[1]Master!$1:$1,0)),"")</f>
        <v>1</v>
      </c>
      <c r="G783" s="381">
        <f>IFERROR(INDEX([1]Master!$1:$1048576,MATCH(C783,[1]Master!$B:$B,0),MATCH($H$4,[1]Master!$1:$1,0)),"")</f>
        <v>7</v>
      </c>
      <c r="H783" s="6" t="s">
        <v>6153</v>
      </c>
      <c r="I783" s="367">
        <f>IFERROR(INDEX([1]Master!$1:$1048576,MATCH(C783,[1]Master!$B:$B,0),MATCH($G$6,[1]Master!$1:$1,0)),"")</f>
        <v>1577.8220000000001</v>
      </c>
      <c r="J783" s="230">
        <f>ROUND(I783*Order_Quote!$L$4,4)</f>
        <v>0</v>
      </c>
      <c r="K783" s="228"/>
      <c r="L783" s="178"/>
      <c r="M783" s="171">
        <f t="shared" si="12"/>
        <v>0</v>
      </c>
    </row>
    <row r="784" spans="1:13" s="52" customFormat="1" x14ac:dyDescent="0.3">
      <c r="A784" s="29" t="str">
        <f>IF(K784&gt;0,COUNT($A$7:A783)+COUNT(DWV!$A$8:$A$300)+COUNT('Large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4" s="293"/>
      <c r="C784" s="3" t="s">
        <v>2125</v>
      </c>
      <c r="D784" s="16">
        <v>28865236</v>
      </c>
      <c r="E784" s="5" t="s">
        <v>7513</v>
      </c>
      <c r="F784" s="381">
        <f>IFERROR(INDEX([1]Master!$1:$1048576,MATCH(C784,[1]Master!$B:$B,0),MATCH($H$5,[1]Master!$1:$1,0)),"")</f>
        <v>1</v>
      </c>
      <c r="G784" s="381">
        <f>IFERROR(INDEX([1]Master!$1:$1048576,MATCH(C784,[1]Master!$B:$B,0),MATCH($H$4,[1]Master!$1:$1,0)),"")</f>
        <v>6</v>
      </c>
      <c r="H784" s="6" t="s">
        <v>6153</v>
      </c>
      <c r="I784" s="367">
        <f>IFERROR(INDEX([1]Master!$1:$1048576,MATCH(C784,[1]Master!$B:$B,0),MATCH($G$6,[1]Master!$1:$1,0)),"")</f>
        <v>1938.0791111111112</v>
      </c>
      <c r="J784" s="230">
        <f>ROUND(I784*Order_Quote!$L$4,4)</f>
        <v>0</v>
      </c>
      <c r="K784" s="228"/>
      <c r="L784" s="178"/>
      <c r="M784" s="171">
        <f t="shared" si="12"/>
        <v>0</v>
      </c>
    </row>
    <row r="785" spans="1:13" s="52" customFormat="1" x14ac:dyDescent="0.3">
      <c r="A785" s="29" t="str">
        <f>IF(K785&gt;0,COUNT($A$7:A784)+COUNT(DWV!$A$8:$A$300)+COUNT('Large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5" s="293"/>
      <c r="C785" s="3" t="s">
        <v>2126</v>
      </c>
      <c r="D785" s="16">
        <v>28865244</v>
      </c>
      <c r="E785" s="5" t="s">
        <v>7514</v>
      </c>
      <c r="F785" s="381">
        <f>IFERROR(INDEX([1]Master!$1:$1048576,MATCH(C785,[1]Master!$B:$B,0),MATCH($H$5,[1]Master!$1:$1,0)),"")</f>
        <v>1</v>
      </c>
      <c r="G785" s="381">
        <f>IFERROR(INDEX([1]Master!$1:$1048576,MATCH(C785,[1]Master!$B:$B,0),MATCH($H$4,[1]Master!$1:$1,0)),"")</f>
        <v>5</v>
      </c>
      <c r="H785" s="6" t="s">
        <v>6153</v>
      </c>
      <c r="I785" s="367">
        <f>IFERROR(INDEX([1]Master!$1:$1048576,MATCH(C785,[1]Master!$B:$B,0),MATCH($G$6,[1]Master!$1:$1,0)),"")</f>
        <v>2057.9428888888892</v>
      </c>
      <c r="J785" s="230">
        <f>ROUND(I785*Order_Quote!$L$4,4)</f>
        <v>0</v>
      </c>
      <c r="K785" s="228"/>
      <c r="L785" s="178"/>
      <c r="M785" s="171">
        <f t="shared" si="12"/>
        <v>0</v>
      </c>
    </row>
    <row r="786" spans="1:13" s="52" customFormat="1" x14ac:dyDescent="0.3">
      <c r="A786" s="29" t="str">
        <f>IF(K786&gt;0,COUNT($A$7:A785)+COUNT(DWV!$A$8:$A$300)+COUNT('Large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6" s="293"/>
      <c r="C786" s="3" t="s">
        <v>2127</v>
      </c>
      <c r="D786" s="16">
        <v>28865252</v>
      </c>
      <c r="E786" s="5" t="s">
        <v>7515</v>
      </c>
      <c r="F786" s="381">
        <f>IFERROR(INDEX([1]Master!$1:$1048576,MATCH(C786,[1]Master!$B:$B,0),MATCH($H$5,[1]Master!$1:$1,0)),"")</f>
        <v>1</v>
      </c>
      <c r="G786" s="381">
        <f>IFERROR(INDEX([1]Master!$1:$1048576,MATCH(C786,[1]Master!$B:$B,0),MATCH($H$4,[1]Master!$1:$1,0)),"")</f>
        <v>6</v>
      </c>
      <c r="H786" s="6" t="s">
        <v>6153</v>
      </c>
      <c r="I786" s="367">
        <f>IFERROR(INDEX([1]Master!$1:$1048576,MATCH(C786,[1]Master!$B:$B,0),MATCH($G$6,[1]Master!$1:$1,0)),"")</f>
        <v>1496.1096666666667</v>
      </c>
      <c r="J786" s="230">
        <f>ROUND(I786*Order_Quote!$L$4,4)</f>
        <v>0</v>
      </c>
      <c r="K786" s="228"/>
      <c r="L786" s="178"/>
      <c r="M786" s="171">
        <f t="shared" si="12"/>
        <v>0</v>
      </c>
    </row>
    <row r="787" spans="1:13" s="52" customFormat="1" x14ac:dyDescent="0.3">
      <c r="A787" s="29" t="str">
        <f>IF(K787&gt;0,COUNT($A$7:A786)+COUNT(DWV!$A$8:$A$300)+COUNT('Large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7" s="293"/>
      <c r="C787" s="3" t="s">
        <v>2128</v>
      </c>
      <c r="D787" s="16">
        <v>28865260</v>
      </c>
      <c r="E787" s="5" t="s">
        <v>7516</v>
      </c>
      <c r="F787" s="381">
        <f>IFERROR(INDEX([1]Master!$1:$1048576,MATCH(C787,[1]Master!$B:$B,0),MATCH($H$5,[1]Master!$1:$1,0)),"")</f>
        <v>1</v>
      </c>
      <c r="G787" s="381">
        <f>IFERROR(INDEX([1]Master!$1:$1048576,MATCH(C787,[1]Master!$B:$B,0),MATCH($H$4,[1]Master!$1:$1,0)),"")</f>
        <v>5</v>
      </c>
      <c r="H787" s="6" t="s">
        <v>6153</v>
      </c>
      <c r="I787" s="367">
        <f>IFERROR(INDEX([1]Master!$1:$1048576,MATCH(C787,[1]Master!$B:$B,0),MATCH($G$6,[1]Master!$1:$1,0)),"")</f>
        <v>1792.0954444444444</v>
      </c>
      <c r="J787" s="230">
        <f>ROUND(I787*Order_Quote!$L$4,4)</f>
        <v>0</v>
      </c>
      <c r="K787" s="228"/>
      <c r="L787" s="178"/>
      <c r="M787" s="171">
        <f t="shared" si="12"/>
        <v>0</v>
      </c>
    </row>
    <row r="788" spans="1:13" s="52" customFormat="1" x14ac:dyDescent="0.3">
      <c r="A788" s="29" t="str">
        <f>IF(K788&gt;0,COUNT($A$7:A787)+COUNT(DWV!$A$8:$A$300)+COUNT('Large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8" s="293"/>
      <c r="C788" s="3" t="s">
        <v>2129</v>
      </c>
      <c r="D788" s="16">
        <v>28865279</v>
      </c>
      <c r="E788" s="5" t="s">
        <v>7517</v>
      </c>
      <c r="F788" s="381">
        <f>IFERROR(INDEX([1]Master!$1:$1048576,MATCH(C788,[1]Master!$B:$B,0),MATCH($H$5,[1]Master!$1:$1,0)),"")</f>
        <v>1</v>
      </c>
      <c r="G788" s="381">
        <f>IFERROR(INDEX([1]Master!$1:$1048576,MATCH(C788,[1]Master!$B:$B,0),MATCH($H$4,[1]Master!$1:$1,0)),"")</f>
        <v>5</v>
      </c>
      <c r="H788" s="6" t="s">
        <v>6153</v>
      </c>
      <c r="I788" s="367">
        <f>IFERROR(INDEX([1]Master!$1:$1048576,MATCH(C788,[1]Master!$B:$B,0),MATCH($G$6,[1]Master!$1:$1,0)),"")</f>
        <v>1998.450888888889</v>
      </c>
      <c r="J788" s="230">
        <f>ROUND(I788*Order_Quote!$L$4,4)</f>
        <v>0</v>
      </c>
      <c r="K788" s="228"/>
      <c r="L788" s="178"/>
      <c r="M788" s="171">
        <f t="shared" si="12"/>
        <v>0</v>
      </c>
    </row>
    <row r="789" spans="1:13" s="52" customFormat="1" x14ac:dyDescent="0.3">
      <c r="A789" s="29" t="str">
        <f>IF(K789&gt;0,COUNT($A$7:A788)+COUNT(DWV!$A$8:$A$300)+COUNT('Large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89" s="293"/>
      <c r="C789" s="3" t="s">
        <v>2130</v>
      </c>
      <c r="D789" s="16">
        <v>28865287</v>
      </c>
      <c r="E789" s="5" t="s">
        <v>7518</v>
      </c>
      <c r="F789" s="381">
        <f>IFERROR(INDEX([1]Master!$1:$1048576,MATCH(C789,[1]Master!$B:$B,0),MATCH($H$5,[1]Master!$1:$1,0)),"")</f>
        <v>1</v>
      </c>
      <c r="G789" s="381">
        <f>IFERROR(INDEX([1]Master!$1:$1048576,MATCH(C789,[1]Master!$B:$B,0),MATCH($H$4,[1]Master!$1:$1,0)),"")</f>
        <v>4</v>
      </c>
      <c r="H789" s="6" t="s">
        <v>6153</v>
      </c>
      <c r="I789" s="367">
        <f>IFERROR(INDEX([1]Master!$1:$1048576,MATCH(C789,[1]Master!$B:$B,0),MATCH($G$6,[1]Master!$1:$1,0)),"")</f>
        <v>2401.8289999999997</v>
      </c>
      <c r="J789" s="230">
        <f>ROUND(I789*Order_Quote!$L$4,4)</f>
        <v>0</v>
      </c>
      <c r="K789" s="228"/>
      <c r="L789" s="178"/>
      <c r="M789" s="171">
        <f t="shared" si="12"/>
        <v>0</v>
      </c>
    </row>
    <row r="790" spans="1:13" s="52" customFormat="1" x14ac:dyDescent="0.3">
      <c r="A790" s="29" t="str">
        <f>IF(K790&gt;0,COUNT($A$7:A789)+COUNT(DWV!$A$8:$A$300)+COUNT('Large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0" s="293"/>
      <c r="C790" s="3" t="s">
        <v>2131</v>
      </c>
      <c r="D790" s="16">
        <v>28865295</v>
      </c>
      <c r="E790" s="5" t="s">
        <v>7519</v>
      </c>
      <c r="F790" s="381">
        <f>IFERROR(INDEX([1]Master!$1:$1048576,MATCH(C790,[1]Master!$B:$B,0),MATCH($H$5,[1]Master!$1:$1,0)),"")</f>
        <v>1</v>
      </c>
      <c r="G790" s="381">
        <f>IFERROR(INDEX([1]Master!$1:$1048576,MATCH(C790,[1]Master!$B:$B,0),MATCH($H$4,[1]Master!$1:$1,0)),"")</f>
        <v>4</v>
      </c>
      <c r="H790" s="6" t="s">
        <v>6153</v>
      </c>
      <c r="I790" s="367">
        <f>IFERROR(INDEX([1]Master!$1:$1048576,MATCH(C790,[1]Master!$B:$B,0),MATCH($G$6,[1]Master!$1:$1,0)),"")</f>
        <v>2675.6657777777777</v>
      </c>
      <c r="J790" s="230">
        <f>ROUND(I790*Order_Quote!$L$4,4)</f>
        <v>0</v>
      </c>
      <c r="K790" s="228"/>
      <c r="L790" s="178"/>
      <c r="M790" s="171">
        <f t="shared" si="12"/>
        <v>0</v>
      </c>
    </row>
    <row r="791" spans="1:13" s="52" customFormat="1" x14ac:dyDescent="0.3">
      <c r="A791" s="29" t="str">
        <f>IF(K791&gt;0,COUNT($A$7:A790)+COUNT(DWV!$A$8:$A$300)+COUNT('Large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1" s="293"/>
      <c r="C791" s="3" t="s">
        <v>2132</v>
      </c>
      <c r="D791" s="16">
        <v>28865309</v>
      </c>
      <c r="E791" s="5" t="s">
        <v>7520</v>
      </c>
      <c r="F791" s="381">
        <f>IFERROR(INDEX([1]Master!$1:$1048576,MATCH(C791,[1]Master!$B:$B,0),MATCH($H$5,[1]Master!$1:$1,0)),"")</f>
        <v>1</v>
      </c>
      <c r="G791" s="381">
        <f>IFERROR(INDEX([1]Master!$1:$1048576,MATCH(C791,[1]Master!$B:$B,0),MATCH($H$4,[1]Master!$1:$1,0)),"")</f>
        <v>3</v>
      </c>
      <c r="H791" s="6" t="s">
        <v>6153</v>
      </c>
      <c r="I791" s="367">
        <f>IFERROR(INDEX([1]Master!$1:$1048576,MATCH(C791,[1]Master!$B:$B,0),MATCH($G$6,[1]Master!$1:$1,0)),"")</f>
        <v>3378.4179999999997</v>
      </c>
      <c r="J791" s="230">
        <f>ROUND(I791*Order_Quote!$L$4,4)</f>
        <v>0</v>
      </c>
      <c r="K791" s="228"/>
      <c r="L791" s="178"/>
      <c r="M791" s="171">
        <f t="shared" si="12"/>
        <v>0</v>
      </c>
    </row>
    <row r="792" spans="1:13" s="52" customFormat="1" x14ac:dyDescent="0.3">
      <c r="A792" s="29" t="str">
        <f>IF(K792&gt;0,COUNT($A$7:A791)+COUNT(DWV!$A$8:$A$300)+COUNT('Large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2" s="293"/>
      <c r="C792" s="3" t="s">
        <v>2133</v>
      </c>
      <c r="D792" s="16">
        <v>28865317</v>
      </c>
      <c r="E792" s="5" t="s">
        <v>7521</v>
      </c>
      <c r="F792" s="381">
        <f>IFERROR(INDEX([1]Master!$1:$1048576,MATCH(C792,[1]Master!$B:$B,0),MATCH($H$5,[1]Master!$1:$1,0)),"")</f>
        <v>1</v>
      </c>
      <c r="G792" s="381">
        <f>IFERROR(INDEX([1]Master!$1:$1048576,MATCH(C792,[1]Master!$B:$B,0),MATCH($H$4,[1]Master!$1:$1,0)),"")</f>
        <v>4</v>
      </c>
      <c r="H792" s="6" t="s">
        <v>6153</v>
      </c>
      <c r="I792" s="367">
        <f>IFERROR(INDEX([1]Master!$1:$1048576,MATCH(C792,[1]Master!$B:$B,0),MATCH($G$6,[1]Master!$1:$1,0)),"")</f>
        <v>4254.9976666666662</v>
      </c>
      <c r="J792" s="230">
        <f>ROUND(I792*Order_Quote!$L$4,4)</f>
        <v>0</v>
      </c>
      <c r="K792" s="228"/>
      <c r="L792" s="178"/>
      <c r="M792" s="171">
        <f t="shared" si="12"/>
        <v>0</v>
      </c>
    </row>
    <row r="793" spans="1:13" s="52" customFormat="1" x14ac:dyDescent="0.3">
      <c r="A793" s="29" t="str">
        <f>IF(K793&gt;0,COUNT($A$7:A792)+COUNT(DWV!$A$8:$A$300)+COUNT('Large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3" s="293"/>
      <c r="C793" s="3" t="s">
        <v>2134</v>
      </c>
      <c r="D793" s="16">
        <v>28865325</v>
      </c>
      <c r="E793" s="5" t="s">
        <v>7522</v>
      </c>
      <c r="F793" s="381">
        <f>IFERROR(INDEX([1]Master!$1:$1048576,MATCH(C793,[1]Master!$B:$B,0),MATCH($H$5,[1]Master!$1:$1,0)),"")</f>
        <v>1</v>
      </c>
      <c r="G793" s="381">
        <f>IFERROR(INDEX([1]Master!$1:$1048576,MATCH(C793,[1]Master!$B:$B,0),MATCH($H$4,[1]Master!$1:$1,0)),"")</f>
        <v>3</v>
      </c>
      <c r="H793" s="6" t="s">
        <v>6153</v>
      </c>
      <c r="I793" s="367">
        <f>IFERROR(INDEX([1]Master!$1:$1048576,MATCH(C793,[1]Master!$B:$B,0),MATCH($G$6,[1]Master!$1:$1,0)),"")</f>
        <v>4399.3882222222228</v>
      </c>
      <c r="J793" s="230">
        <f>ROUND(I793*Order_Quote!$L$4,4)</f>
        <v>0</v>
      </c>
      <c r="K793" s="228"/>
      <c r="L793" s="178"/>
      <c r="M793" s="171">
        <f t="shared" si="12"/>
        <v>0</v>
      </c>
    </row>
    <row r="794" spans="1:13" s="52" customFormat="1" x14ac:dyDescent="0.3">
      <c r="A794" s="29" t="str">
        <f>IF(K794&gt;0,COUNT($A$7:A793)+COUNT(DWV!$A$8:$A$300)+COUNT('Large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4" s="293"/>
      <c r="C794" s="3" t="s">
        <v>2135</v>
      </c>
      <c r="D794" s="16">
        <v>28865333</v>
      </c>
      <c r="E794" s="5" t="s">
        <v>7523</v>
      </c>
      <c r="F794" s="381">
        <f>IFERROR(INDEX([1]Master!$1:$1048576,MATCH(C794,[1]Master!$B:$B,0),MATCH($H$5,[1]Master!$1:$1,0)),"")</f>
        <v>1</v>
      </c>
      <c r="G794" s="381">
        <f>IFERROR(INDEX([1]Master!$1:$1048576,MATCH(C794,[1]Master!$B:$B,0),MATCH($H$4,[1]Master!$1:$1,0)),"")</f>
        <v>3</v>
      </c>
      <c r="H794" s="6" t="s">
        <v>6153</v>
      </c>
      <c r="I794" s="367">
        <f>IFERROR(INDEX([1]Master!$1:$1048576,MATCH(C794,[1]Master!$B:$B,0),MATCH($G$6,[1]Master!$1:$1,0)),"")</f>
        <v>4596.161222222222</v>
      </c>
      <c r="J794" s="230">
        <f>ROUND(I794*Order_Quote!$L$4,4)</f>
        <v>0</v>
      </c>
      <c r="K794" s="228"/>
      <c r="L794" s="178"/>
      <c r="M794" s="171">
        <f t="shared" si="12"/>
        <v>0</v>
      </c>
    </row>
    <row r="795" spans="1:13" s="52" customFormat="1" x14ac:dyDescent="0.3">
      <c r="A795" s="29" t="str">
        <f>IF(K795&gt;0,COUNT($A$7:A794)+COUNT(DWV!$A$8:$A$300)+COUNT('Large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5" s="293"/>
      <c r="C795" s="3" t="s">
        <v>2136</v>
      </c>
      <c r="D795" s="16">
        <v>28865341</v>
      </c>
      <c r="E795" s="5" t="s">
        <v>7524</v>
      </c>
      <c r="F795" s="381">
        <f>IFERROR(INDEX([1]Master!$1:$1048576,MATCH(C795,[1]Master!$B:$B,0),MATCH($H$5,[1]Master!$1:$1,0)),"")</f>
        <v>1</v>
      </c>
      <c r="G795" s="381">
        <f>IFERROR(INDEX([1]Master!$1:$1048576,MATCH(C795,[1]Master!$B:$B,0),MATCH($H$4,[1]Master!$1:$1,0)),"")</f>
        <v>3</v>
      </c>
      <c r="H795" s="6" t="s">
        <v>6153</v>
      </c>
      <c r="I795" s="367">
        <f>IFERROR(INDEX([1]Master!$1:$1048576,MATCH(C795,[1]Master!$B:$B,0),MATCH($G$6,[1]Master!$1:$1,0)),"")</f>
        <v>4772.9371111111113</v>
      </c>
      <c r="J795" s="230">
        <f>ROUND(I795*Order_Quote!$L$4,4)</f>
        <v>0</v>
      </c>
      <c r="K795" s="228"/>
      <c r="L795" s="178"/>
      <c r="M795" s="171">
        <f t="shared" si="12"/>
        <v>0</v>
      </c>
    </row>
    <row r="796" spans="1:13" s="52" customFormat="1" x14ac:dyDescent="0.3">
      <c r="A796" s="29" t="str">
        <f>IF(K796&gt;0,COUNT($A$7:A795)+COUNT(DWV!$A$8:$A$300)+COUNT('Large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6" s="293"/>
      <c r="C796" s="3" t="s">
        <v>2137</v>
      </c>
      <c r="D796" s="16">
        <v>28865350</v>
      </c>
      <c r="E796" s="5" t="s">
        <v>7525</v>
      </c>
      <c r="F796" s="381">
        <f>IFERROR(INDEX([1]Master!$1:$1048576,MATCH(C796,[1]Master!$B:$B,0),MATCH($H$5,[1]Master!$1:$1,0)),"")</f>
        <v>1</v>
      </c>
      <c r="G796" s="381">
        <f>IFERROR(INDEX([1]Master!$1:$1048576,MATCH(C796,[1]Master!$B:$B,0),MATCH($H$4,[1]Master!$1:$1,0)),"")</f>
        <v>2</v>
      </c>
      <c r="H796" s="6" t="s">
        <v>6153</v>
      </c>
      <c r="I796" s="367">
        <f>IFERROR(INDEX([1]Master!$1:$1048576,MATCH(C796,[1]Master!$B:$B,0),MATCH($G$6,[1]Master!$1:$1,0)),"")</f>
        <v>4903.6316666666671</v>
      </c>
      <c r="J796" s="230">
        <f>ROUND(I796*Order_Quote!$L$4,4)</f>
        <v>0</v>
      </c>
      <c r="K796" s="228"/>
      <c r="L796" s="178"/>
      <c r="M796" s="171">
        <f t="shared" si="12"/>
        <v>0</v>
      </c>
    </row>
    <row r="797" spans="1:13" s="52" customFormat="1" x14ac:dyDescent="0.3">
      <c r="A797" s="29" t="str">
        <f>IF(K797&gt;0,COUNT($A$7:A796)+COUNT(DWV!$A$8:$A$300)+COUNT('Large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7" s="293"/>
      <c r="C797" s="3" t="s">
        <v>2138</v>
      </c>
      <c r="D797" s="16">
        <v>28865368</v>
      </c>
      <c r="E797" s="5" t="s">
        <v>7526</v>
      </c>
      <c r="F797" s="381">
        <f>IFERROR(INDEX([1]Master!$1:$1048576,MATCH(C797,[1]Master!$B:$B,0),MATCH($H$5,[1]Master!$1:$1,0)),"")</f>
        <v>1</v>
      </c>
      <c r="G797" s="381">
        <f>IFERROR(INDEX([1]Master!$1:$1048576,MATCH(C797,[1]Master!$B:$B,0),MATCH($H$4,[1]Master!$1:$1,0)),"")</f>
        <v>2</v>
      </c>
      <c r="H797" s="6" t="s">
        <v>6153</v>
      </c>
      <c r="I797" s="367">
        <f>IFERROR(INDEX([1]Master!$1:$1048576,MATCH(C797,[1]Master!$B:$B,0),MATCH($G$6,[1]Master!$1:$1,0)),"")</f>
        <v>5222.2538888888894</v>
      </c>
      <c r="J797" s="230">
        <f>ROUND(I797*Order_Quote!$L$4,4)</f>
        <v>0</v>
      </c>
      <c r="K797" s="228"/>
      <c r="L797" s="178"/>
      <c r="M797" s="171">
        <f t="shared" si="12"/>
        <v>0</v>
      </c>
    </row>
    <row r="798" spans="1:13" s="52" customFormat="1" x14ac:dyDescent="0.3">
      <c r="A798" s="29" t="str">
        <f>IF(K798&gt;0,COUNT($A$7:A797)+COUNT(DWV!$A$8:$A$300)+COUNT('Large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8" s="293"/>
      <c r="C798" s="3" t="s">
        <v>2139</v>
      </c>
      <c r="D798" s="16">
        <v>28865376</v>
      </c>
      <c r="E798" s="5" t="s">
        <v>7527</v>
      </c>
      <c r="F798" s="381">
        <f>IFERROR(INDEX([1]Master!$1:$1048576,MATCH(C798,[1]Master!$B:$B,0),MATCH($H$5,[1]Master!$1:$1,0)),"")</f>
        <v>1</v>
      </c>
      <c r="G798" s="381">
        <f>IFERROR(INDEX([1]Master!$1:$1048576,MATCH(C798,[1]Master!$B:$B,0),MATCH($H$4,[1]Master!$1:$1,0)),"")</f>
        <v>1</v>
      </c>
      <c r="H798" s="6" t="s">
        <v>6153</v>
      </c>
      <c r="I798" s="367">
        <f>IFERROR(INDEX([1]Master!$1:$1048576,MATCH(C798,[1]Master!$B:$B,0),MATCH($G$6,[1]Master!$1:$1,0)),"")</f>
        <v>6615.3344444444447</v>
      </c>
      <c r="J798" s="230">
        <f>ROUND(I798*Order_Quote!$L$4,4)</f>
        <v>0</v>
      </c>
      <c r="K798" s="228"/>
      <c r="L798" s="178"/>
      <c r="M798" s="171">
        <f t="shared" si="12"/>
        <v>0</v>
      </c>
    </row>
    <row r="799" spans="1:13" s="52" customFormat="1" x14ac:dyDescent="0.3">
      <c r="A799" s="29" t="str">
        <f>IF(K799&gt;0,COUNT($A$7:A798)+COUNT(DWV!$A$8:$A$300)+COUNT('Large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799" s="293"/>
      <c r="C799" s="3" t="s">
        <v>2140</v>
      </c>
      <c r="D799" s="16">
        <v>28865384</v>
      </c>
      <c r="E799" s="5" t="s">
        <v>7528</v>
      </c>
      <c r="F799" s="381">
        <f>IFERROR(INDEX([1]Master!$1:$1048576,MATCH(C799,[1]Master!$B:$B,0),MATCH($H$5,[1]Master!$1:$1,0)),"")</f>
        <v>1</v>
      </c>
      <c r="G799" s="381">
        <f>IFERROR(INDEX([1]Master!$1:$1048576,MATCH(C799,[1]Master!$B:$B,0),MATCH($H$4,[1]Master!$1:$1,0)),"")</f>
        <v>2</v>
      </c>
      <c r="H799" s="6" t="s">
        <v>6153</v>
      </c>
      <c r="I799" s="367">
        <f>IFERROR(INDEX([1]Master!$1:$1048576,MATCH(C799,[1]Master!$B:$B,0),MATCH($G$6,[1]Master!$1:$1,0)),"")</f>
        <v>6527.9035555555565</v>
      </c>
      <c r="J799" s="230">
        <f>ROUND(I799*Order_Quote!$L$4,4)</f>
        <v>0</v>
      </c>
      <c r="K799" s="228"/>
      <c r="L799" s="178"/>
      <c r="M799" s="171">
        <f t="shared" si="12"/>
        <v>0</v>
      </c>
    </row>
    <row r="800" spans="1:13" s="52" customFormat="1" x14ac:dyDescent="0.3">
      <c r="A800" s="29" t="str">
        <f>IF(K800&gt;0,COUNT($A$7:A799)+COUNT(DWV!$A$8:$A$300)+COUNT('Large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0" s="293"/>
      <c r="C800" s="3" t="s">
        <v>2141</v>
      </c>
      <c r="D800" s="16">
        <v>28865392</v>
      </c>
      <c r="E800" s="5" t="s">
        <v>7529</v>
      </c>
      <c r="F800" s="381">
        <f>IFERROR(INDEX([1]Master!$1:$1048576,MATCH(C800,[1]Master!$B:$B,0),MATCH($H$5,[1]Master!$1:$1,0)),"")</f>
        <v>1</v>
      </c>
      <c r="G800" s="381">
        <f>IFERROR(INDEX([1]Master!$1:$1048576,MATCH(C800,[1]Master!$B:$B,0),MATCH($H$4,[1]Master!$1:$1,0)),"")</f>
        <v>2</v>
      </c>
      <c r="H800" s="6" t="s">
        <v>6153</v>
      </c>
      <c r="I800" s="367">
        <f>IFERROR(INDEX([1]Master!$1:$1048576,MATCH(C800,[1]Master!$B:$B,0),MATCH($G$6,[1]Master!$1:$1,0)),"")</f>
        <v>7591.3646666666673</v>
      </c>
      <c r="J800" s="230">
        <f>ROUND(I800*Order_Quote!$L$4,4)</f>
        <v>0</v>
      </c>
      <c r="K800" s="228"/>
      <c r="L800" s="178"/>
      <c r="M800" s="171">
        <f t="shared" si="12"/>
        <v>0</v>
      </c>
    </row>
    <row r="801" spans="1:13" s="52" customFormat="1" x14ac:dyDescent="0.3">
      <c r="A801" s="29" t="str">
        <f>IF(K801&gt;0,COUNT($A$7:A800)+COUNT(DWV!$A$8:$A$300)+COUNT('Large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1" s="293"/>
      <c r="C801" s="3" t="s">
        <v>2142</v>
      </c>
      <c r="D801" s="16">
        <v>28865406</v>
      </c>
      <c r="E801" s="5" t="s">
        <v>7530</v>
      </c>
      <c r="F801" s="381">
        <f>IFERROR(INDEX([1]Master!$1:$1048576,MATCH(C801,[1]Master!$B:$B,0),MATCH($H$5,[1]Master!$1:$1,0)),"")</f>
        <v>1</v>
      </c>
      <c r="G801" s="381">
        <f>IFERROR(INDEX([1]Master!$1:$1048576,MATCH(C801,[1]Master!$B:$B,0),MATCH($H$4,[1]Master!$1:$1,0)),"")</f>
        <v>2</v>
      </c>
      <c r="H801" s="6" t="s">
        <v>6153</v>
      </c>
      <c r="I801" s="367">
        <f>IFERROR(INDEX([1]Master!$1:$1048576,MATCH(C801,[1]Master!$B:$B,0),MATCH($G$6,[1]Master!$1:$1,0)),"")</f>
        <v>7891.3332222222225</v>
      </c>
      <c r="J801" s="230">
        <f>ROUND(I801*Order_Quote!$L$4,4)</f>
        <v>0</v>
      </c>
      <c r="K801" s="228"/>
      <c r="L801" s="178"/>
      <c r="M801" s="171">
        <f t="shared" si="12"/>
        <v>0</v>
      </c>
    </row>
    <row r="802" spans="1:13" s="52" customFormat="1" x14ac:dyDescent="0.3">
      <c r="A802" s="29" t="str">
        <f>IF(K802&gt;0,COUNT($A$7:A801)+COUNT(DWV!$A$8:$A$300)+COUNT('Large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2" s="293"/>
      <c r="C802" s="3" t="s">
        <v>2143</v>
      </c>
      <c r="D802" s="16">
        <v>28865414</v>
      </c>
      <c r="E802" s="5" t="s">
        <v>7531</v>
      </c>
      <c r="F802" s="381">
        <f>IFERROR(INDEX([1]Master!$1:$1048576,MATCH(C802,[1]Master!$B:$B,0),MATCH($H$5,[1]Master!$1:$1,0)),"")</f>
        <v>1</v>
      </c>
      <c r="G802" s="381">
        <f>IFERROR(INDEX([1]Master!$1:$1048576,MATCH(C802,[1]Master!$B:$B,0),MATCH($H$4,[1]Master!$1:$1,0)),"")</f>
        <v>2</v>
      </c>
      <c r="H802" s="6" t="s">
        <v>6153</v>
      </c>
      <c r="I802" s="367">
        <f>IFERROR(INDEX([1]Master!$1:$1048576,MATCH(C802,[1]Master!$B:$B,0),MATCH($G$6,[1]Master!$1:$1,0)),"")</f>
        <v>8894.9694444444449</v>
      </c>
      <c r="J802" s="230">
        <f>ROUND(I802*Order_Quote!$L$4,4)</f>
        <v>0</v>
      </c>
      <c r="K802" s="228"/>
      <c r="L802" s="178"/>
      <c r="M802" s="171">
        <f t="shared" si="12"/>
        <v>0</v>
      </c>
    </row>
    <row r="803" spans="1:13" s="52" customFormat="1" x14ac:dyDescent="0.3">
      <c r="A803" s="29" t="str">
        <f>IF(K803&gt;0,COUNT($A$7:A802)+COUNT(DWV!$A$8:$A$300)+COUNT('Large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3" s="293"/>
      <c r="C803" s="3" t="s">
        <v>2144</v>
      </c>
      <c r="D803" s="16">
        <v>28865422</v>
      </c>
      <c r="E803" s="5" t="s">
        <v>7532</v>
      </c>
      <c r="F803" s="381">
        <f>IFERROR(INDEX([1]Master!$1:$1048576,MATCH(C803,[1]Master!$B:$B,0),MATCH($H$5,[1]Master!$1:$1,0)),"")</f>
        <v>1</v>
      </c>
      <c r="G803" s="381">
        <f>IFERROR(INDEX([1]Master!$1:$1048576,MATCH(C803,[1]Master!$B:$B,0),MATCH($H$4,[1]Master!$1:$1,0)),"")</f>
        <v>2</v>
      </c>
      <c r="H803" s="6" t="s">
        <v>6153</v>
      </c>
      <c r="I803" s="367">
        <f>IFERROR(INDEX([1]Master!$1:$1048576,MATCH(C803,[1]Master!$B:$B,0),MATCH($G$6,[1]Master!$1:$1,0)),"")</f>
        <v>9619.8587777777775</v>
      </c>
      <c r="J803" s="230">
        <f>ROUND(I803*Order_Quote!$L$4,4)</f>
        <v>0</v>
      </c>
      <c r="K803" s="228"/>
      <c r="L803" s="178"/>
      <c r="M803" s="171">
        <f t="shared" si="12"/>
        <v>0</v>
      </c>
    </row>
    <row r="804" spans="1:13" s="52" customFormat="1" x14ac:dyDescent="0.3">
      <c r="A804" s="29" t="str">
        <f>IF(K804&gt;0,COUNT($A$7:A803)+COUNT(DWV!$A$8:$A$300)+COUNT('Large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4" s="293"/>
      <c r="C804" s="3" t="s">
        <v>2145</v>
      </c>
      <c r="D804" s="16">
        <v>28865430</v>
      </c>
      <c r="E804" s="5" t="s">
        <v>7533</v>
      </c>
      <c r="F804" s="381">
        <f>IFERROR(INDEX([1]Master!$1:$1048576,MATCH(C804,[1]Master!$B:$B,0),MATCH($H$5,[1]Master!$1:$1,0)),"")</f>
        <v>1</v>
      </c>
      <c r="G804" s="381">
        <f>IFERROR(INDEX([1]Master!$1:$1048576,MATCH(C804,[1]Master!$B:$B,0),MATCH($H$4,[1]Master!$1:$1,0)),"")</f>
        <v>1</v>
      </c>
      <c r="H804" s="6" t="s">
        <v>6153</v>
      </c>
      <c r="I804" s="367">
        <f>IFERROR(INDEX([1]Master!$1:$1048576,MATCH(C804,[1]Master!$B:$B,0),MATCH($G$6,[1]Master!$1:$1,0)),"")</f>
        <v>11141.398777777778</v>
      </c>
      <c r="J804" s="230">
        <f>ROUND(I804*Order_Quote!$L$4,4)</f>
        <v>0</v>
      </c>
      <c r="K804" s="228"/>
      <c r="L804" s="178"/>
      <c r="M804" s="171">
        <f t="shared" si="12"/>
        <v>0</v>
      </c>
    </row>
    <row r="805" spans="1:13" s="52" customFormat="1" x14ac:dyDescent="0.3">
      <c r="A805" s="29" t="str">
        <f>IF(K805&gt;0,COUNT($A$7:A804)+COUNT(DWV!$A$8:$A$300)+COUNT('Large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5" s="293"/>
      <c r="C805" s="3" t="s">
        <v>2146</v>
      </c>
      <c r="D805" s="16">
        <v>28865449</v>
      </c>
      <c r="E805" s="5" t="s">
        <v>7534</v>
      </c>
      <c r="F805" s="381">
        <f>IFERROR(INDEX([1]Master!$1:$1048576,MATCH(C805,[1]Master!$B:$B,0),MATCH($H$5,[1]Master!$1:$1,0)),"")</f>
        <v>1</v>
      </c>
      <c r="G805" s="381">
        <f>IFERROR(INDEX([1]Master!$1:$1048576,MATCH(C805,[1]Master!$B:$B,0),MATCH($H$4,[1]Master!$1:$1,0)),"")</f>
        <v>1</v>
      </c>
      <c r="H805" s="6" t="s">
        <v>6153</v>
      </c>
      <c r="I805" s="367">
        <f>IFERROR(INDEX([1]Master!$1:$1048576,MATCH(C805,[1]Master!$B:$B,0),MATCH($G$6,[1]Master!$1:$1,0)),"")</f>
        <v>13120.292444444445</v>
      </c>
      <c r="J805" s="230">
        <f>ROUND(I805*Order_Quote!$L$4,4)</f>
        <v>0</v>
      </c>
      <c r="K805" s="228"/>
      <c r="L805" s="178"/>
      <c r="M805" s="171">
        <f t="shared" si="12"/>
        <v>0</v>
      </c>
    </row>
    <row r="806" spans="1:13" s="52" customFormat="1" x14ac:dyDescent="0.3">
      <c r="A806" s="29" t="str">
        <f>IF(K806&gt;0,COUNT($A$7:A805)+COUNT(DWV!$A$8:$A$300)+COUNT('Large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6" s="293"/>
      <c r="C806" s="3" t="s">
        <v>2147</v>
      </c>
      <c r="D806" s="16">
        <v>28865457</v>
      </c>
      <c r="E806" s="5" t="s">
        <v>7535</v>
      </c>
      <c r="F806" s="381">
        <f>IFERROR(INDEX([1]Master!$1:$1048576,MATCH(C806,[1]Master!$B:$B,0),MATCH($H$5,[1]Master!$1:$1,0)),"")</f>
        <v>1</v>
      </c>
      <c r="G806" s="381">
        <f>IFERROR(INDEX([1]Master!$1:$1048576,MATCH(C806,[1]Master!$B:$B,0),MATCH($H$4,[1]Master!$1:$1,0)),"")</f>
        <v>1</v>
      </c>
      <c r="H806" s="6" t="s">
        <v>6153</v>
      </c>
      <c r="I806" s="367">
        <f>IFERROR(INDEX([1]Master!$1:$1048576,MATCH(C806,[1]Master!$B:$B,0),MATCH($G$6,[1]Master!$1:$1,0)),"")</f>
        <v>17168.102444444445</v>
      </c>
      <c r="J806" s="230">
        <f>ROUND(I806*Order_Quote!$L$4,4)</f>
        <v>0</v>
      </c>
      <c r="K806" s="228"/>
      <c r="L806" s="178"/>
      <c r="M806" s="171">
        <f t="shared" si="12"/>
        <v>0</v>
      </c>
    </row>
    <row r="807" spans="1:13" s="52" customFormat="1" x14ac:dyDescent="0.3">
      <c r="A807" s="29" t="str">
        <f>IF(K807&gt;0,COUNT($A$7:A806)+COUNT(DWV!$A$8:$A$300)+COUNT('Large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7" s="293"/>
      <c r="C807" s="3" t="s">
        <v>2148</v>
      </c>
      <c r="D807" s="16">
        <v>28865465</v>
      </c>
      <c r="E807" s="5" t="s">
        <v>7536</v>
      </c>
      <c r="F807" s="381">
        <f>IFERROR(INDEX([1]Master!$1:$1048576,MATCH(C807,[1]Master!$B:$B,0),MATCH($H$5,[1]Master!$1:$1,0)),"")</f>
        <v>1</v>
      </c>
      <c r="G807" s="381">
        <f>IFERROR(INDEX([1]Master!$1:$1048576,MATCH(C807,[1]Master!$B:$B,0),MATCH($H$4,[1]Master!$1:$1,0)),"")</f>
        <v>2</v>
      </c>
      <c r="H807" s="6" t="s">
        <v>6153</v>
      </c>
      <c r="I807" s="367">
        <f>IFERROR(INDEX([1]Master!$1:$1048576,MATCH(C807,[1]Master!$B:$B,0),MATCH($G$6,[1]Master!$1:$1,0)),"")</f>
        <v>10184.902</v>
      </c>
      <c r="J807" s="230">
        <f>ROUND(I807*Order_Quote!$L$4,4)</f>
        <v>0</v>
      </c>
      <c r="K807" s="228"/>
      <c r="L807" s="178"/>
      <c r="M807" s="171">
        <f t="shared" si="12"/>
        <v>0</v>
      </c>
    </row>
    <row r="808" spans="1:13" s="52" customFormat="1" x14ac:dyDescent="0.3">
      <c r="A808" s="29" t="str">
        <f>IF(K808&gt;0,COUNT($A$7:A807)+COUNT(DWV!$A$8:$A$300)+COUNT('Large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8" s="293"/>
      <c r="C808" s="3" t="s">
        <v>2149</v>
      </c>
      <c r="D808" s="16">
        <v>28865473</v>
      </c>
      <c r="E808" s="5" t="s">
        <v>7537</v>
      </c>
      <c r="F808" s="381">
        <f>IFERROR(INDEX([1]Master!$1:$1048576,MATCH(C808,[1]Master!$B:$B,0),MATCH($H$5,[1]Master!$1:$1,0)),"")</f>
        <v>1</v>
      </c>
      <c r="G808" s="381">
        <f>IFERROR(INDEX([1]Master!$1:$1048576,MATCH(C808,[1]Master!$B:$B,0),MATCH($H$4,[1]Master!$1:$1,0)),"")</f>
        <v>2</v>
      </c>
      <c r="H808" s="6" t="s">
        <v>6153</v>
      </c>
      <c r="I808" s="367">
        <f>IFERROR(INDEX([1]Master!$1:$1048576,MATCH(C808,[1]Master!$B:$B,0),MATCH($G$6,[1]Master!$1:$1,0)),"")</f>
        <v>12350.118333333336</v>
      </c>
      <c r="J808" s="230">
        <f>ROUND(I808*Order_Quote!$L$4,4)</f>
        <v>0</v>
      </c>
      <c r="K808" s="228"/>
      <c r="L808" s="178"/>
      <c r="M808" s="171">
        <f t="shared" si="12"/>
        <v>0</v>
      </c>
    </row>
    <row r="809" spans="1:13" s="52" customFormat="1" x14ac:dyDescent="0.3">
      <c r="A809" s="29" t="str">
        <f>IF(K809&gt;0,COUNT($A$7:A808)+COUNT(DWV!$A$8:$A$300)+COUNT('Large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09" s="293"/>
      <c r="C809" s="3" t="s">
        <v>2150</v>
      </c>
      <c r="D809" s="16">
        <v>28865481</v>
      </c>
      <c r="E809" s="5" t="s">
        <v>7538</v>
      </c>
      <c r="F809" s="381">
        <f>IFERROR(INDEX([1]Master!$1:$1048576,MATCH(C809,[1]Master!$B:$B,0),MATCH($H$5,[1]Master!$1:$1,0)),"")</f>
        <v>1</v>
      </c>
      <c r="G809" s="381">
        <f>IFERROR(INDEX([1]Master!$1:$1048576,MATCH(C809,[1]Master!$B:$B,0),MATCH($H$4,[1]Master!$1:$1,0)),"")</f>
        <v>1</v>
      </c>
      <c r="H809" s="6" t="s">
        <v>6153</v>
      </c>
      <c r="I809" s="367">
        <f>IFERROR(INDEX([1]Master!$1:$1048576,MATCH(C809,[1]Master!$B:$B,0),MATCH($G$6,[1]Master!$1:$1,0)),"")</f>
        <v>12545.607333333333</v>
      </c>
      <c r="J809" s="230">
        <f>ROUND(I809*Order_Quote!$L$4,4)</f>
        <v>0</v>
      </c>
      <c r="K809" s="228"/>
      <c r="L809" s="178"/>
      <c r="M809" s="171">
        <f t="shared" si="12"/>
        <v>0</v>
      </c>
    </row>
    <row r="810" spans="1:13" s="52" customFormat="1" x14ac:dyDescent="0.3">
      <c r="A810" s="29" t="str">
        <f>IF(K810&gt;0,COUNT($A$7:A809)+COUNT(DWV!$A$8:$A$300)+COUNT('Large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0" s="293"/>
      <c r="C810" s="3" t="s">
        <v>2151</v>
      </c>
      <c r="D810" s="16">
        <v>28865490</v>
      </c>
      <c r="E810" s="5" t="s">
        <v>7539</v>
      </c>
      <c r="F810" s="381">
        <f>IFERROR(INDEX([1]Master!$1:$1048576,MATCH(C810,[1]Master!$B:$B,0),MATCH($H$5,[1]Master!$1:$1,0)),"")</f>
        <v>1</v>
      </c>
      <c r="G810" s="381">
        <f>IFERROR(INDEX([1]Master!$1:$1048576,MATCH(C810,[1]Master!$B:$B,0),MATCH($H$4,[1]Master!$1:$1,0)),"")</f>
        <v>1</v>
      </c>
      <c r="H810" s="6" t="s">
        <v>6153</v>
      </c>
      <c r="I810" s="367">
        <f>IFERROR(INDEX([1]Master!$1:$1048576,MATCH(C810,[1]Master!$B:$B,0),MATCH($G$6,[1]Master!$1:$1,0)),"")</f>
        <v>13099.950555555555</v>
      </c>
      <c r="J810" s="230">
        <f>ROUND(I810*Order_Quote!$L$4,4)</f>
        <v>0</v>
      </c>
      <c r="K810" s="228"/>
      <c r="L810" s="178"/>
      <c r="M810" s="171">
        <f t="shared" si="12"/>
        <v>0</v>
      </c>
    </row>
    <row r="811" spans="1:13" s="52" customFormat="1" x14ac:dyDescent="0.3">
      <c r="A811" s="29" t="str">
        <f>IF(K811&gt;0,COUNT($A$7:A810)+COUNT(DWV!$A$8:$A$300)+COUNT('Large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1" s="293"/>
      <c r="C811" s="3" t="s">
        <v>2152</v>
      </c>
      <c r="D811" s="16">
        <v>28865503</v>
      </c>
      <c r="E811" s="5" t="s">
        <v>7540</v>
      </c>
      <c r="F811" s="381">
        <f>IFERROR(INDEX([1]Master!$1:$1048576,MATCH(C811,[1]Master!$B:$B,0),MATCH($H$5,[1]Master!$1:$1,0)),"")</f>
        <v>1</v>
      </c>
      <c r="G811" s="381">
        <f>IFERROR(INDEX([1]Master!$1:$1048576,MATCH(C811,[1]Master!$B:$B,0),MATCH($H$4,[1]Master!$1:$1,0)),"")</f>
        <v>1</v>
      </c>
      <c r="H811" s="6" t="s">
        <v>6153</v>
      </c>
      <c r="I811" s="367">
        <f>IFERROR(INDEX([1]Master!$1:$1048576,MATCH(C811,[1]Master!$B:$B,0),MATCH($G$6,[1]Master!$1:$1,0)),"")</f>
        <v>13339.250111111112</v>
      </c>
      <c r="J811" s="230">
        <f>ROUND(I811*Order_Quote!$L$4,4)</f>
        <v>0</v>
      </c>
      <c r="K811" s="228"/>
      <c r="L811" s="178"/>
      <c r="M811" s="171">
        <f t="shared" si="12"/>
        <v>0</v>
      </c>
    </row>
    <row r="812" spans="1:13" s="52" customFormat="1" x14ac:dyDescent="0.3">
      <c r="A812" s="29" t="str">
        <f>IF(K812&gt;0,COUNT($A$7:A811)+COUNT(DWV!$A$8:$A$300)+COUNT('Large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2" s="293"/>
      <c r="C812" s="3" t="s">
        <v>2153</v>
      </c>
      <c r="D812" s="16">
        <v>28865511</v>
      </c>
      <c r="E812" s="5" t="s">
        <v>7541</v>
      </c>
      <c r="F812" s="381">
        <f>IFERROR(INDEX([1]Master!$1:$1048576,MATCH(C812,[1]Master!$B:$B,0),MATCH($H$5,[1]Master!$1:$1,0)),"")</f>
        <v>1</v>
      </c>
      <c r="G812" s="381">
        <f>IFERROR(INDEX([1]Master!$1:$1048576,MATCH(C812,[1]Master!$B:$B,0),MATCH($H$4,[1]Master!$1:$1,0)),"")</f>
        <v>1</v>
      </c>
      <c r="H812" s="6" t="s">
        <v>6153</v>
      </c>
      <c r="I812" s="367">
        <f>IFERROR(INDEX([1]Master!$1:$1048576,MATCH(C812,[1]Master!$B:$B,0),MATCH($G$6,[1]Master!$1:$1,0)),"")</f>
        <v>13862.111555555555</v>
      </c>
      <c r="J812" s="230">
        <f>ROUND(I812*Order_Quote!$L$4,4)</f>
        <v>0</v>
      </c>
      <c r="K812" s="228"/>
      <c r="L812" s="178"/>
      <c r="M812" s="171">
        <f t="shared" si="12"/>
        <v>0</v>
      </c>
    </row>
    <row r="813" spans="1:13" s="52" customFormat="1" x14ac:dyDescent="0.3">
      <c r="A813" s="29" t="str">
        <f>IF(K813&gt;0,COUNT($A$7:A812)+COUNT(DWV!$A$8:$A$300)+COUNT('Large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3" s="293"/>
      <c r="C813" s="3" t="s">
        <v>2154</v>
      </c>
      <c r="D813" s="16">
        <v>28865520</v>
      </c>
      <c r="E813" s="5" t="s">
        <v>7542</v>
      </c>
      <c r="F813" s="381">
        <f>IFERROR(INDEX([1]Master!$1:$1048576,MATCH(C813,[1]Master!$B:$B,0),MATCH($H$5,[1]Master!$1:$1,0)),"")</f>
        <v>1</v>
      </c>
      <c r="G813" s="381">
        <f>IFERROR(INDEX([1]Master!$1:$1048576,MATCH(C813,[1]Master!$B:$B,0),MATCH($H$4,[1]Master!$1:$1,0)),"")</f>
        <v>1</v>
      </c>
      <c r="H813" s="6" t="s">
        <v>6153</v>
      </c>
      <c r="I813" s="367">
        <f>IFERROR(INDEX([1]Master!$1:$1048576,MATCH(C813,[1]Master!$B:$B,0),MATCH($G$6,[1]Master!$1:$1,0)),"")</f>
        <v>19183.019444444446</v>
      </c>
      <c r="J813" s="230">
        <f>ROUND(I813*Order_Quote!$L$4,4)</f>
        <v>0</v>
      </c>
      <c r="K813" s="228"/>
      <c r="L813" s="178"/>
      <c r="M813" s="171">
        <f t="shared" si="12"/>
        <v>0</v>
      </c>
    </row>
    <row r="814" spans="1:13" s="52" customFormat="1" x14ac:dyDescent="0.3">
      <c r="A814" s="29" t="str">
        <f>IF(K814&gt;0,COUNT($A$7:A813)+COUNT(DWV!$A$8:$A$300)+COUNT('Large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4" s="293"/>
      <c r="C814" s="3" t="s">
        <v>2155</v>
      </c>
      <c r="D814" s="16">
        <v>28865538</v>
      </c>
      <c r="E814" s="5" t="s">
        <v>7543</v>
      </c>
      <c r="F814" s="381">
        <f>IFERROR(INDEX([1]Master!$1:$1048576,MATCH(C814,[1]Master!$B:$B,0),MATCH($H$5,[1]Master!$1:$1,0)),"")</f>
        <v>1</v>
      </c>
      <c r="G814" s="381">
        <f>IFERROR(INDEX([1]Master!$1:$1048576,MATCH(C814,[1]Master!$B:$B,0),MATCH($H$4,[1]Master!$1:$1,0)),"")</f>
        <v>1</v>
      </c>
      <c r="H814" s="6" t="s">
        <v>6153</v>
      </c>
      <c r="I814" s="367">
        <f>IFERROR(INDEX([1]Master!$1:$1048576,MATCH(C814,[1]Master!$B:$B,0),MATCH($G$6,[1]Master!$1:$1,0)),"")</f>
        <v>20753.244444444445</v>
      </c>
      <c r="J814" s="230">
        <f>ROUND(I814*Order_Quote!$L$4,4)</f>
        <v>0</v>
      </c>
      <c r="K814" s="228"/>
      <c r="L814" s="178"/>
      <c r="M814" s="171">
        <f t="shared" si="12"/>
        <v>0</v>
      </c>
    </row>
    <row r="815" spans="1:13" s="52" customFormat="1" x14ac:dyDescent="0.3">
      <c r="A815" s="29" t="str">
        <f>IF(K815&gt;0,COUNT($A$7:A814)+COUNT(DWV!$A$8:$A$300)+COUNT('Large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5" s="293"/>
      <c r="C815" s="3" t="s">
        <v>2156</v>
      </c>
      <c r="D815" s="16">
        <v>28865546</v>
      </c>
      <c r="E815" s="5" t="s">
        <v>7544</v>
      </c>
      <c r="F815" s="381">
        <f>IFERROR(INDEX([1]Master!$1:$1048576,MATCH(C815,[1]Master!$B:$B,0),MATCH($H$5,[1]Master!$1:$1,0)),"")</f>
        <v>1</v>
      </c>
      <c r="G815" s="381">
        <f>IFERROR(INDEX([1]Master!$1:$1048576,MATCH(C815,[1]Master!$B:$B,0),MATCH($H$4,[1]Master!$1:$1,0)),"")</f>
        <v>1</v>
      </c>
      <c r="H815" s="6" t="s">
        <v>6153</v>
      </c>
      <c r="I815" s="367">
        <f>IFERROR(INDEX([1]Master!$1:$1048576,MATCH(C815,[1]Master!$B:$B,0),MATCH($G$6,[1]Master!$1:$1,0)),"")</f>
        <v>25500.477777777778</v>
      </c>
      <c r="J815" s="230">
        <f>ROUND(I815*Order_Quote!$L$4,4)</f>
        <v>0</v>
      </c>
      <c r="K815" s="228"/>
      <c r="L815" s="178"/>
      <c r="M815" s="171">
        <f t="shared" si="12"/>
        <v>0</v>
      </c>
    </row>
    <row r="816" spans="1:13" s="52" customFormat="1" x14ac:dyDescent="0.3">
      <c r="A816" s="29" t="str">
        <f>IF(K816&gt;0,COUNT($A$7:A815)+COUNT(DWV!$A$8:$A$300)+COUNT('Large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6" s="293"/>
      <c r="C816" s="3" t="s">
        <v>2157</v>
      </c>
      <c r="D816" s="16">
        <v>28865554</v>
      </c>
      <c r="E816" s="5" t="s">
        <v>7545</v>
      </c>
      <c r="F816" s="381">
        <f>IFERROR(INDEX([1]Master!$1:$1048576,MATCH(C816,[1]Master!$B:$B,0),MATCH($H$5,[1]Master!$1:$1,0)),"")</f>
        <v>1</v>
      </c>
      <c r="G816" s="381">
        <f>IFERROR(INDEX([1]Master!$1:$1048576,MATCH(C816,[1]Master!$B:$B,0),MATCH($H$4,[1]Master!$1:$1,0)),"")</f>
        <v>1</v>
      </c>
      <c r="H816" s="6" t="s">
        <v>6153</v>
      </c>
      <c r="I816" s="367">
        <f>IFERROR(INDEX([1]Master!$1:$1048576,MATCH(C816,[1]Master!$B:$B,0),MATCH($G$6,[1]Master!$1:$1,0)),"")</f>
        <v>8967.6200666666664</v>
      </c>
      <c r="J816" s="230">
        <f>ROUND(I816*Order_Quote!$L$4,4)</f>
        <v>0</v>
      </c>
      <c r="K816" s="228"/>
      <c r="L816" s="178"/>
      <c r="M816" s="171">
        <f t="shared" si="12"/>
        <v>0</v>
      </c>
    </row>
    <row r="817" spans="1:13" s="52" customFormat="1" x14ac:dyDescent="0.3">
      <c r="A817" s="29" t="str">
        <f>IF(K817&gt;0,COUNT($A$7:A816)+COUNT(DWV!$A$8:$A$300)+COUNT('Large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7" s="293"/>
      <c r="C817" s="3" t="s">
        <v>2158</v>
      </c>
      <c r="D817" s="16">
        <v>28865562</v>
      </c>
      <c r="E817" s="5" t="s">
        <v>7546</v>
      </c>
      <c r="F817" s="381">
        <f>IFERROR(INDEX([1]Master!$1:$1048576,MATCH(C817,[1]Master!$B:$B,0),MATCH($H$5,[1]Master!$1:$1,0)),"")</f>
        <v>1</v>
      </c>
      <c r="G817" s="381">
        <f>IFERROR(INDEX([1]Master!$1:$1048576,MATCH(C817,[1]Master!$B:$B,0),MATCH($H$4,[1]Master!$1:$1,0)),"")</f>
        <v>1</v>
      </c>
      <c r="H817" s="6" t="s">
        <v>6153</v>
      </c>
      <c r="I817" s="367">
        <f>IFERROR(INDEX([1]Master!$1:$1048576,MATCH(C817,[1]Master!$B:$B,0),MATCH($G$6,[1]Master!$1:$1,0)),"")</f>
        <v>9522.1258169934663</v>
      </c>
      <c r="J817" s="230">
        <f>ROUND(I817*Order_Quote!$L$4,4)</f>
        <v>0</v>
      </c>
      <c r="K817" s="228"/>
      <c r="L817" s="178"/>
      <c r="M817" s="171">
        <f t="shared" si="12"/>
        <v>0</v>
      </c>
    </row>
    <row r="818" spans="1:13" s="52" customFormat="1" x14ac:dyDescent="0.3">
      <c r="A818" s="29" t="str">
        <f>IF(K818&gt;0,COUNT($A$7:A817)+COUNT(DWV!$A$8:$A$300)+COUNT('Large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8" s="293"/>
      <c r="C818" s="3" t="s">
        <v>2159</v>
      </c>
      <c r="D818" s="16">
        <v>28865570</v>
      </c>
      <c r="E818" s="5" t="s">
        <v>7547</v>
      </c>
      <c r="F818" s="381">
        <f>IFERROR(INDEX([1]Master!$1:$1048576,MATCH(C818,[1]Master!$B:$B,0),MATCH($H$5,[1]Master!$1:$1,0)),"")</f>
        <v>1</v>
      </c>
      <c r="G818" s="381">
        <f>IFERROR(INDEX([1]Master!$1:$1048576,MATCH(C818,[1]Master!$B:$B,0),MATCH($H$4,[1]Master!$1:$1,0)),"")</f>
        <v>1</v>
      </c>
      <c r="H818" s="6" t="s">
        <v>6153</v>
      </c>
      <c r="I818" s="367">
        <f>IFERROR(INDEX([1]Master!$1:$1048576,MATCH(C818,[1]Master!$B:$B,0),MATCH($G$6,[1]Master!$1:$1,0)),"")</f>
        <v>11286.888146405232</v>
      </c>
      <c r="J818" s="230">
        <f>ROUND(I818*Order_Quote!$L$4,4)</f>
        <v>0</v>
      </c>
      <c r="K818" s="228"/>
      <c r="L818" s="178"/>
      <c r="M818" s="171">
        <f t="shared" si="12"/>
        <v>0</v>
      </c>
    </row>
    <row r="819" spans="1:13" s="52" customFormat="1" x14ac:dyDescent="0.3">
      <c r="A819" s="29" t="str">
        <f>IF(K819&gt;0,COUNT($A$7:A818)+COUNT(DWV!$A$8:$A$300)+COUNT('Large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19" s="293"/>
      <c r="C819" s="3" t="s">
        <v>2160</v>
      </c>
      <c r="D819" s="16">
        <v>28865589</v>
      </c>
      <c r="E819" s="5" t="s">
        <v>7548</v>
      </c>
      <c r="F819" s="381">
        <f>IFERROR(INDEX([1]Master!$1:$1048576,MATCH(C819,[1]Master!$B:$B,0),MATCH($H$5,[1]Master!$1:$1,0)),"")</f>
        <v>1</v>
      </c>
      <c r="G819" s="381">
        <f>IFERROR(INDEX([1]Master!$1:$1048576,MATCH(C819,[1]Master!$B:$B,0),MATCH($H$4,[1]Master!$1:$1,0)),"")</f>
        <v>1</v>
      </c>
      <c r="H819" s="6" t="s">
        <v>6153</v>
      </c>
      <c r="I819" s="367">
        <f>IFERROR(INDEX([1]Master!$1:$1048576,MATCH(C819,[1]Master!$B:$B,0),MATCH($G$6,[1]Master!$1:$1,0)),"")</f>
        <v>11531.462732026144</v>
      </c>
      <c r="J819" s="230">
        <f>ROUND(I819*Order_Quote!$L$4,4)</f>
        <v>0</v>
      </c>
      <c r="K819" s="228"/>
      <c r="L819" s="178"/>
      <c r="M819" s="171">
        <f t="shared" si="12"/>
        <v>0</v>
      </c>
    </row>
    <row r="820" spans="1:13" s="52" customFormat="1" x14ac:dyDescent="0.3">
      <c r="A820" s="29" t="str">
        <f>IF(K820&gt;0,COUNT($A$7:A819)+COUNT(DWV!$A$8:$A$300)+COUNT('Large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0" s="293"/>
      <c r="C820" s="3" t="s">
        <v>2161</v>
      </c>
      <c r="D820" s="16">
        <v>28865597</v>
      </c>
      <c r="E820" s="5" t="s">
        <v>7549</v>
      </c>
      <c r="F820" s="381">
        <f>IFERROR(INDEX([1]Master!$1:$1048576,MATCH(C820,[1]Master!$B:$B,0),MATCH($H$5,[1]Master!$1:$1,0)),"")</f>
        <v>1</v>
      </c>
      <c r="G820" s="381">
        <f>IFERROR(INDEX([1]Master!$1:$1048576,MATCH(C820,[1]Master!$B:$B,0),MATCH($H$4,[1]Master!$1:$1,0)),"")</f>
        <v>1</v>
      </c>
      <c r="H820" s="6" t="s">
        <v>6153</v>
      </c>
      <c r="I820" s="367">
        <f>IFERROR(INDEX([1]Master!$1:$1048576,MATCH(C820,[1]Master!$B:$B,0),MATCH($G$6,[1]Master!$1:$1,0)),"")</f>
        <v>12780.615979084969</v>
      </c>
      <c r="J820" s="230">
        <f>ROUND(I820*Order_Quote!$L$4,4)</f>
        <v>0</v>
      </c>
      <c r="K820" s="228"/>
      <c r="L820" s="178"/>
      <c r="M820" s="171">
        <f t="shared" si="12"/>
        <v>0</v>
      </c>
    </row>
    <row r="821" spans="1:13" s="52" customFormat="1" x14ac:dyDescent="0.3">
      <c r="A821" s="29" t="str">
        <f>IF(K821&gt;0,COUNT($A$7:A820)+COUNT(DWV!$A$8:$A$300)+COUNT('Large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1" s="293"/>
      <c r="C821" s="3" t="s">
        <v>2162</v>
      </c>
      <c r="D821" s="16">
        <v>28865600</v>
      </c>
      <c r="E821" s="5" t="s">
        <v>7550</v>
      </c>
      <c r="F821" s="381">
        <f>IFERROR(INDEX([1]Master!$1:$1048576,MATCH(C821,[1]Master!$B:$B,0),MATCH($H$5,[1]Master!$1:$1,0)),"")</f>
        <v>1</v>
      </c>
      <c r="G821" s="381">
        <f>IFERROR(INDEX([1]Master!$1:$1048576,MATCH(C821,[1]Master!$B:$B,0),MATCH($H$4,[1]Master!$1:$1,0)),"")</f>
        <v>1</v>
      </c>
      <c r="H821" s="6" t="s">
        <v>6153</v>
      </c>
      <c r="I821" s="367">
        <f>IFERROR(INDEX([1]Master!$1:$1048576,MATCH(C821,[1]Master!$B:$B,0),MATCH($G$6,[1]Master!$1:$1,0)),"")</f>
        <v>14627.990700653594</v>
      </c>
      <c r="J821" s="230">
        <f>ROUND(I821*Order_Quote!$L$4,4)</f>
        <v>0</v>
      </c>
      <c r="K821" s="228"/>
      <c r="L821" s="178"/>
      <c r="M821" s="171">
        <f t="shared" si="12"/>
        <v>0</v>
      </c>
    </row>
    <row r="822" spans="1:13" s="52" customFormat="1" x14ac:dyDescent="0.3">
      <c r="A822" s="29" t="str">
        <f>IF(K822&gt;0,COUNT($A$7:A821)+COUNT(DWV!$A$8:$A$300)+COUNT('Large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2" s="293"/>
      <c r="C822" s="3" t="s">
        <v>2164</v>
      </c>
      <c r="D822" s="16">
        <v>28865619</v>
      </c>
      <c r="E822" s="5" t="s">
        <v>7551</v>
      </c>
      <c r="F822" s="381">
        <f>IFERROR(INDEX([1]Master!$1:$1048576,MATCH(C822,[1]Master!$B:$B,0),MATCH($H$5,[1]Master!$1:$1,0)),"")</f>
        <v>1</v>
      </c>
      <c r="G822" s="381">
        <f>IFERROR(INDEX([1]Master!$1:$1048576,MATCH(C822,[1]Master!$B:$B,0),MATCH($H$4,[1]Master!$1:$1,0)),"")</f>
        <v>1</v>
      </c>
      <c r="H822" s="6" t="s">
        <v>6153</v>
      </c>
      <c r="I822" s="367">
        <f>IFERROR(INDEX([1]Master!$1:$1048576,MATCH(C822,[1]Master!$B:$B,0),MATCH($G$6,[1]Master!$1:$1,0)),"")</f>
        <v>15968.062477124184</v>
      </c>
      <c r="J822" s="230">
        <f>ROUND(I822*Order_Quote!$L$4,4)</f>
        <v>0</v>
      </c>
      <c r="K822" s="228"/>
      <c r="L822" s="178"/>
      <c r="M822" s="171">
        <f t="shared" si="12"/>
        <v>0</v>
      </c>
    </row>
    <row r="823" spans="1:13" s="52" customFormat="1" x14ac:dyDescent="0.3">
      <c r="A823" s="29" t="str">
        <f>IF(K823&gt;0,COUNT($A$7:A822)+COUNT(DWV!$A$8:$A$300)+COUNT('Large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3" s="293"/>
      <c r="C823" s="3" t="s">
        <v>2165</v>
      </c>
      <c r="D823" s="16">
        <v>28865627</v>
      </c>
      <c r="E823" s="5" t="s">
        <v>7552</v>
      </c>
      <c r="F823" s="381">
        <f>IFERROR(INDEX([1]Master!$1:$1048576,MATCH(C823,[1]Master!$B:$B,0),MATCH($H$5,[1]Master!$1:$1,0)),"")</f>
        <v>1</v>
      </c>
      <c r="G823" s="381">
        <f>IFERROR(INDEX([1]Master!$1:$1048576,MATCH(C823,[1]Master!$B:$B,0),MATCH($H$4,[1]Master!$1:$1,0)),"")</f>
        <v>1</v>
      </c>
      <c r="H823" s="6" t="s">
        <v>6153</v>
      </c>
      <c r="I823" s="367">
        <f>IFERROR(INDEX([1]Master!$1:$1048576,MATCH(C823,[1]Master!$B:$B,0),MATCH($G$6,[1]Master!$1:$1,0)),"")</f>
        <v>18188.734462745102</v>
      </c>
      <c r="J823" s="230">
        <f>ROUND(I823*Order_Quote!$L$4,4)</f>
        <v>0</v>
      </c>
      <c r="K823" s="228"/>
      <c r="L823" s="178"/>
      <c r="M823" s="171">
        <f t="shared" si="12"/>
        <v>0</v>
      </c>
    </row>
    <row r="824" spans="1:13" s="52" customFormat="1" x14ac:dyDescent="0.3">
      <c r="A824" s="29" t="str">
        <f>IF(K824&gt;0,COUNT($A$7:A823)+COUNT(DWV!$A$8:$A$300)+COUNT('Large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4" s="293"/>
      <c r="C824" s="3" t="s">
        <v>2166</v>
      </c>
      <c r="D824" s="16">
        <v>28865635</v>
      </c>
      <c r="E824" s="5" t="s">
        <v>7553</v>
      </c>
      <c r="F824" s="381">
        <f>IFERROR(INDEX([1]Master!$1:$1048576,MATCH(C824,[1]Master!$B:$B,0),MATCH($H$5,[1]Master!$1:$1,0)),"")</f>
        <v>1</v>
      </c>
      <c r="G824" s="381">
        <f>IFERROR(INDEX([1]Master!$1:$1048576,MATCH(C824,[1]Master!$B:$B,0),MATCH($H$4,[1]Master!$1:$1,0)),"")</f>
        <v>1</v>
      </c>
      <c r="H824" s="6" t="s">
        <v>6153</v>
      </c>
      <c r="I824" s="367">
        <f>IFERROR(INDEX([1]Master!$1:$1048576,MATCH(C824,[1]Master!$B:$B,0),MATCH($G$6,[1]Master!$1:$1,0)),"")</f>
        <v>19955.098155555559</v>
      </c>
      <c r="J824" s="230">
        <f>ROUND(I824*Order_Quote!$L$4,4)</f>
        <v>0</v>
      </c>
      <c r="K824" s="228"/>
      <c r="L824" s="178"/>
      <c r="M824" s="171">
        <f t="shared" si="12"/>
        <v>0</v>
      </c>
    </row>
    <row r="825" spans="1:13" s="52" customFormat="1" x14ac:dyDescent="0.3">
      <c r="A825" s="29" t="str">
        <f>IF(K825&gt;0,COUNT($A$7:A824)+COUNT(DWV!$A$8:$A$300)+COUNT('Large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5" s="293"/>
      <c r="C825" s="3" t="s">
        <v>2167</v>
      </c>
      <c r="D825" s="16">
        <v>28865643</v>
      </c>
      <c r="E825" s="5" t="s">
        <v>7554</v>
      </c>
      <c r="F825" s="381">
        <f>IFERROR(INDEX([1]Master!$1:$1048576,MATCH(C825,[1]Master!$B:$B,0),MATCH($H$5,[1]Master!$1:$1,0)),"")</f>
        <v>1</v>
      </c>
      <c r="G825" s="381" t="str">
        <f>IFERROR(INDEX([1]Master!$1:$1048576,MATCH(C825,[1]Master!$B:$B,0),MATCH($H$4,[1]Master!$1:$1,0)),"")</f>
        <v>-</v>
      </c>
      <c r="H825" s="6" t="s">
        <v>6153</v>
      </c>
      <c r="I825" s="367">
        <f>IFERROR(INDEX([1]Master!$1:$1048576,MATCH(C825,[1]Master!$B:$B,0),MATCH($G$6,[1]Master!$1:$1,0)),"")</f>
        <v>21133.282568627452</v>
      </c>
      <c r="J825" s="230">
        <f>ROUND(I825*Order_Quote!$L$4,4)</f>
        <v>0</v>
      </c>
      <c r="K825" s="228"/>
      <c r="L825" s="178"/>
      <c r="M825" s="171">
        <f t="shared" si="12"/>
        <v>0</v>
      </c>
    </row>
    <row r="826" spans="1:13" s="52" customFormat="1" x14ac:dyDescent="0.3">
      <c r="A826" s="29" t="str">
        <f>IF(K826&gt;0,COUNT($A$7:A825)+COUNT(DWV!$A$8:$A$300)+COUNT('Large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6" s="293"/>
      <c r="C826" s="3" t="s">
        <v>2168</v>
      </c>
      <c r="D826" s="16">
        <v>28865651</v>
      </c>
      <c r="E826" s="5" t="s">
        <v>7555</v>
      </c>
      <c r="F826" s="381">
        <f>IFERROR(INDEX([1]Master!$1:$1048576,MATCH(C826,[1]Master!$B:$B,0),MATCH($H$5,[1]Master!$1:$1,0)),"")</f>
        <v>1</v>
      </c>
      <c r="G826" s="381">
        <f>IFERROR(INDEX([1]Master!$1:$1048576,MATCH(C826,[1]Master!$B:$B,0),MATCH($H$4,[1]Master!$1:$1,0)),"")</f>
        <v>1</v>
      </c>
      <c r="H826" s="6" t="s">
        <v>6153</v>
      </c>
      <c r="I826" s="367">
        <f>IFERROR(INDEX([1]Master!$1:$1048576,MATCH(C826,[1]Master!$B:$B,0),MATCH($G$6,[1]Master!$1:$1,0)),"")</f>
        <v>11209.513858823533</v>
      </c>
      <c r="J826" s="230">
        <f>ROUND(I826*Order_Quote!$L$4,4)</f>
        <v>0</v>
      </c>
      <c r="K826" s="228"/>
      <c r="L826" s="178"/>
      <c r="M826" s="171">
        <f t="shared" si="12"/>
        <v>0</v>
      </c>
    </row>
    <row r="827" spans="1:13" s="52" customFormat="1" x14ac:dyDescent="0.3">
      <c r="A827" s="29" t="str">
        <f>IF(K827&gt;0,COUNT($A$7:A826)+COUNT(DWV!$A$8:$A$300)+COUNT('Large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7" s="293"/>
      <c r="C827" s="3" t="s">
        <v>2169</v>
      </c>
      <c r="D827" s="16">
        <v>28865660</v>
      </c>
      <c r="E827" s="5" t="s">
        <v>7556</v>
      </c>
      <c r="F827" s="381">
        <f>IFERROR(INDEX([1]Master!$1:$1048576,MATCH(C827,[1]Master!$B:$B,0),MATCH($H$5,[1]Master!$1:$1,0)),"")</f>
        <v>1</v>
      </c>
      <c r="G827" s="381">
        <f>IFERROR(INDEX([1]Master!$1:$1048576,MATCH(C827,[1]Master!$B:$B,0),MATCH($H$4,[1]Master!$1:$1,0)),"")</f>
        <v>1</v>
      </c>
      <c r="H827" s="6" t="s">
        <v>6153</v>
      </c>
      <c r="I827" s="367">
        <f>IFERROR(INDEX([1]Master!$1:$1048576,MATCH(C827,[1]Master!$B:$B,0),MATCH($G$6,[1]Master!$1:$1,0)),"")</f>
        <v>11902.649788235294</v>
      </c>
      <c r="J827" s="230">
        <f>ROUND(I827*Order_Quote!$L$4,4)</f>
        <v>0</v>
      </c>
      <c r="K827" s="228"/>
      <c r="L827" s="178"/>
      <c r="M827" s="171">
        <f t="shared" si="12"/>
        <v>0</v>
      </c>
    </row>
    <row r="828" spans="1:13" s="52" customFormat="1" x14ac:dyDescent="0.3">
      <c r="A828" s="29" t="str">
        <f>IF(K828&gt;0,COUNT($A$7:A827)+COUNT(DWV!$A$8:$A$300)+COUNT('Large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8" s="293"/>
      <c r="C828" s="3" t="s">
        <v>2170</v>
      </c>
      <c r="D828" s="16">
        <v>28865678</v>
      </c>
      <c r="E828" s="5" t="s">
        <v>7557</v>
      </c>
      <c r="F828" s="381">
        <f>IFERROR(INDEX([1]Master!$1:$1048576,MATCH(C828,[1]Master!$B:$B,0),MATCH($H$5,[1]Master!$1:$1,0)),"")</f>
        <v>1</v>
      </c>
      <c r="G828" s="381">
        <f>IFERROR(INDEX([1]Master!$1:$1048576,MATCH(C828,[1]Master!$B:$B,0),MATCH($H$4,[1]Master!$1:$1,0)),"")</f>
        <v>1</v>
      </c>
      <c r="H828" s="6" t="s">
        <v>6153</v>
      </c>
      <c r="I828" s="367">
        <f>IFERROR(INDEX([1]Master!$1:$1048576,MATCH(C828,[1]Master!$B:$B,0),MATCH($G$6,[1]Master!$1:$1,0)),"")</f>
        <v>14108.595216993464</v>
      </c>
      <c r="J828" s="230">
        <f>ROUND(I828*Order_Quote!$L$4,4)</f>
        <v>0</v>
      </c>
      <c r="K828" s="228"/>
      <c r="L828" s="178"/>
      <c r="M828" s="171">
        <f t="shared" si="12"/>
        <v>0</v>
      </c>
    </row>
    <row r="829" spans="1:13" s="52" customFormat="1" x14ac:dyDescent="0.3">
      <c r="A829" s="29" t="str">
        <f>IF(K829&gt;0,COUNT($A$7:A828)+COUNT(DWV!$A$8:$A$300)+COUNT('Large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29" s="293"/>
      <c r="C829" s="3" t="s">
        <v>2171</v>
      </c>
      <c r="D829" s="16">
        <v>28865686</v>
      </c>
      <c r="E829" s="5" t="s">
        <v>7558</v>
      </c>
      <c r="F829" s="381">
        <f>IFERROR(INDEX([1]Master!$1:$1048576,MATCH(C829,[1]Master!$B:$B,0),MATCH($H$5,[1]Master!$1:$1,0)),"")</f>
        <v>1</v>
      </c>
      <c r="G829" s="381">
        <f>IFERROR(INDEX([1]Master!$1:$1048576,MATCH(C829,[1]Master!$B:$B,0),MATCH($H$4,[1]Master!$1:$1,0)),"")</f>
        <v>1</v>
      </c>
      <c r="H829" s="6" t="s">
        <v>6153</v>
      </c>
      <c r="I829" s="367">
        <f>IFERROR(INDEX([1]Master!$1:$1048576,MATCH(C829,[1]Master!$B:$B,0),MATCH($G$6,[1]Master!$1:$1,0)),"")</f>
        <v>14414.350864052289</v>
      </c>
      <c r="J829" s="230">
        <f>ROUND(I829*Order_Quote!$L$4,4)</f>
        <v>0</v>
      </c>
      <c r="K829" s="228"/>
      <c r="L829" s="178"/>
      <c r="M829" s="171">
        <f t="shared" si="12"/>
        <v>0</v>
      </c>
    </row>
    <row r="830" spans="1:13" s="52" customFormat="1" x14ac:dyDescent="0.3">
      <c r="A830" s="29" t="str">
        <f>IF(K830&gt;0,COUNT($A$7:A829)+COUNT(DWV!$A$8:$A$300)+COUNT('Large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0" s="293"/>
      <c r="C830" s="3" t="s">
        <v>2172</v>
      </c>
      <c r="D830" s="16">
        <v>28865694</v>
      </c>
      <c r="E830" s="5" t="s">
        <v>7559</v>
      </c>
      <c r="F830" s="381">
        <f>IFERROR(INDEX([1]Master!$1:$1048576,MATCH(C830,[1]Master!$B:$B,0),MATCH($H$5,[1]Master!$1:$1,0)),"")</f>
        <v>1</v>
      </c>
      <c r="G830" s="381">
        <f>IFERROR(INDEX([1]Master!$1:$1048576,MATCH(C830,[1]Master!$B:$B,0),MATCH($H$4,[1]Master!$1:$1,0)),"")</f>
        <v>1</v>
      </c>
      <c r="H830" s="6" t="s">
        <v>6153</v>
      </c>
      <c r="I830" s="367">
        <f>IFERROR(INDEX([1]Master!$1:$1048576,MATCH(C830,[1]Master!$B:$B,0),MATCH($G$6,[1]Master!$1:$1,0)),"")</f>
        <v>15975.769973856211</v>
      </c>
      <c r="J830" s="230">
        <f>ROUND(I830*Order_Quote!$L$4,4)</f>
        <v>0</v>
      </c>
      <c r="K830" s="228"/>
      <c r="L830" s="178"/>
      <c r="M830" s="171">
        <f t="shared" si="12"/>
        <v>0</v>
      </c>
    </row>
    <row r="831" spans="1:13" s="52" customFormat="1" x14ac:dyDescent="0.3">
      <c r="A831" s="29" t="str">
        <f>IF(K831&gt;0,COUNT($A$7:A830)+COUNT(DWV!$A$8:$A$300)+COUNT('Large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1" s="293"/>
      <c r="C831" s="3" t="s">
        <v>2173</v>
      </c>
      <c r="D831" s="16">
        <v>28865708</v>
      </c>
      <c r="E831" s="5" t="s">
        <v>7560</v>
      </c>
      <c r="F831" s="381">
        <f>IFERROR(INDEX([1]Master!$1:$1048576,MATCH(C831,[1]Master!$B:$B,0),MATCH($H$5,[1]Master!$1:$1,0)),"")</f>
        <v>1</v>
      </c>
      <c r="G831" s="381" t="str">
        <f>IFERROR(INDEX([1]Master!$1:$1048576,MATCH(C831,[1]Master!$B:$B,0),MATCH($H$4,[1]Master!$1:$1,0)),"")</f>
        <v>-</v>
      </c>
      <c r="H831" s="6" t="s">
        <v>6153</v>
      </c>
      <c r="I831" s="367">
        <f>IFERROR(INDEX([1]Master!$1:$1048576,MATCH(C831,[1]Master!$B:$B,0),MATCH($G$6,[1]Master!$1:$1,0)),"")</f>
        <v>18284.980892810461</v>
      </c>
      <c r="J831" s="230">
        <f>ROUND(I831*Order_Quote!$L$4,4)</f>
        <v>0</v>
      </c>
      <c r="K831" s="228"/>
      <c r="L831" s="178"/>
      <c r="M831" s="171">
        <f t="shared" si="12"/>
        <v>0</v>
      </c>
    </row>
    <row r="832" spans="1:13" s="52" customFormat="1" x14ac:dyDescent="0.3">
      <c r="A832" s="29" t="str">
        <f>IF(K832&gt;0,COUNT($A$7:A831)+COUNT(DWV!$A$8:$A$300)+COUNT('Large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2" s="293"/>
      <c r="C832" s="3" t="s">
        <v>2175</v>
      </c>
      <c r="D832" s="16">
        <v>28865716</v>
      </c>
      <c r="E832" s="5" t="s">
        <v>7561</v>
      </c>
      <c r="F832" s="381">
        <f>IFERROR(INDEX([1]Master!$1:$1048576,MATCH(C832,[1]Master!$B:$B,0),MATCH($H$5,[1]Master!$1:$1,0)),"")</f>
        <v>1</v>
      </c>
      <c r="G832" s="381" t="str">
        <f>IFERROR(INDEX([1]Master!$1:$1048576,MATCH(C832,[1]Master!$B:$B,0),MATCH($H$4,[1]Master!$1:$1,0)),"")</f>
        <v>-</v>
      </c>
      <c r="H832" s="6" t="s">
        <v>6153</v>
      </c>
      <c r="I832" s="367">
        <f>IFERROR(INDEX([1]Master!$1:$1048576,MATCH(C832,[1]Master!$B:$B,0),MATCH($G$6,[1]Master!$1:$1,0)),"")</f>
        <v>19960.09680392157</v>
      </c>
      <c r="J832" s="230">
        <f>ROUND(I832*Order_Quote!$L$4,4)</f>
        <v>0</v>
      </c>
      <c r="K832" s="228"/>
      <c r="L832" s="178"/>
      <c r="M832" s="171">
        <f t="shared" si="12"/>
        <v>0</v>
      </c>
    </row>
    <row r="833" spans="1:13" s="52" customFormat="1" x14ac:dyDescent="0.3">
      <c r="A833" s="29" t="str">
        <f>IF(K833&gt;0,COUNT($A$7:A832)+COUNT(DWV!$A$8:$A$300)+COUNT('Large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3" s="293"/>
      <c r="C833" s="3" t="s">
        <v>2176</v>
      </c>
      <c r="D833" s="16">
        <v>28865724</v>
      </c>
      <c r="E833" s="5" t="s">
        <v>7562</v>
      </c>
      <c r="F833" s="381">
        <f>IFERROR(INDEX([1]Master!$1:$1048576,MATCH(C833,[1]Master!$B:$B,0),MATCH($H$5,[1]Master!$1:$1,0)),"")</f>
        <v>1</v>
      </c>
      <c r="G833" s="381" t="str">
        <f>IFERROR(INDEX([1]Master!$1:$1048576,MATCH(C833,[1]Master!$B:$B,0),MATCH($H$4,[1]Master!$1:$1,0)),"")</f>
        <v>-</v>
      </c>
      <c r="H833" s="6" t="s">
        <v>6153</v>
      </c>
      <c r="I833" s="367">
        <f>IFERROR(INDEX([1]Master!$1:$1048576,MATCH(C833,[1]Master!$B:$B,0),MATCH($G$6,[1]Master!$1:$1,0)),"")</f>
        <v>22735.933044444446</v>
      </c>
      <c r="J833" s="230">
        <f>ROUND(I833*Order_Quote!$L$4,4)</f>
        <v>0</v>
      </c>
      <c r="K833" s="228"/>
      <c r="L833" s="178"/>
      <c r="M833" s="171">
        <f t="shared" si="12"/>
        <v>0</v>
      </c>
    </row>
    <row r="834" spans="1:13" s="52" customFormat="1" x14ac:dyDescent="0.3">
      <c r="A834" s="29" t="str">
        <f>IF(K834&gt;0,COUNT($A$7:A833)+COUNT(DWV!$A$8:$A$300)+COUNT('Large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4" s="293"/>
      <c r="C834" s="3" t="s">
        <v>2177</v>
      </c>
      <c r="D834" s="16">
        <v>28865732</v>
      </c>
      <c r="E834" s="5" t="s">
        <v>7563</v>
      </c>
      <c r="F834" s="381">
        <f>IFERROR(INDEX([1]Master!$1:$1048576,MATCH(C834,[1]Master!$B:$B,0),MATCH($H$5,[1]Master!$1:$1,0)),"")</f>
        <v>1</v>
      </c>
      <c r="G834" s="381" t="str">
        <f>IFERROR(INDEX([1]Master!$1:$1048576,MATCH(C834,[1]Master!$B:$B,0),MATCH($H$4,[1]Master!$1:$1,0)),"")</f>
        <v>-</v>
      </c>
      <c r="H834" s="6" t="s">
        <v>6153</v>
      </c>
      <c r="I834" s="367">
        <f>IFERROR(INDEX([1]Master!$1:$1048576,MATCH(C834,[1]Master!$B:$B,0),MATCH($G$6,[1]Master!$1:$1,0)),"")</f>
        <v>24943.868952941171</v>
      </c>
      <c r="J834" s="230">
        <f>ROUND(I834*Order_Quote!$L$4,4)</f>
        <v>0</v>
      </c>
      <c r="K834" s="228"/>
      <c r="L834" s="178"/>
      <c r="M834" s="171">
        <f t="shared" si="12"/>
        <v>0</v>
      </c>
    </row>
    <row r="835" spans="1:13" s="52" customFormat="1" x14ac:dyDescent="0.3">
      <c r="A835" s="29" t="str">
        <f>IF(K835&gt;0,COUNT($A$7:A834)+COUNT(DWV!$A$8:$A$300)+COUNT('Large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5" s="293"/>
      <c r="C835" s="3" t="s">
        <v>2178</v>
      </c>
      <c r="D835" s="16">
        <v>28865740</v>
      </c>
      <c r="E835" s="5" t="s">
        <v>7564</v>
      </c>
      <c r="F835" s="381">
        <f>IFERROR(INDEX([1]Master!$1:$1048576,MATCH(C835,[1]Master!$B:$B,0),MATCH($H$5,[1]Master!$1:$1,0)),"")</f>
        <v>1</v>
      </c>
      <c r="G835" s="381" t="str">
        <f>IFERROR(INDEX([1]Master!$1:$1048576,MATCH(C835,[1]Master!$B:$B,0),MATCH($H$4,[1]Master!$1:$1,0)),"")</f>
        <v>-</v>
      </c>
      <c r="H835" s="6" t="s">
        <v>6153</v>
      </c>
      <c r="I835" s="367">
        <f>IFERROR(INDEX([1]Master!$1:$1048576,MATCH(C835,[1]Master!$B:$B,0),MATCH($G$6,[1]Master!$1:$1,0)),"")</f>
        <v>31179.847415686283</v>
      </c>
      <c r="J835" s="230">
        <f>ROUND(I835*Order_Quote!$L$4,4)</f>
        <v>0</v>
      </c>
      <c r="K835" s="228"/>
      <c r="L835" s="178"/>
      <c r="M835" s="171">
        <f t="shared" si="12"/>
        <v>0</v>
      </c>
    </row>
    <row r="836" spans="1:13" s="52" customFormat="1" x14ac:dyDescent="0.3">
      <c r="A836" s="29" t="str">
        <f>IF(K836&gt;0,COUNT($A$7:A835)+COUNT(DWV!$A$8:$A$300)+COUNT('Large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6" s="293"/>
      <c r="C836" s="3" t="s">
        <v>2179</v>
      </c>
      <c r="D836" s="16">
        <v>28865759</v>
      </c>
      <c r="E836" s="5" t="s">
        <v>7565</v>
      </c>
      <c r="F836" s="381">
        <f>IFERROR(INDEX([1]Master!$1:$1048576,MATCH(C836,[1]Master!$B:$B,0),MATCH($H$5,[1]Master!$1:$1,0)),"")</f>
        <v>1</v>
      </c>
      <c r="G836" s="381" t="str">
        <f>IFERROR(INDEX([1]Master!$1:$1048576,MATCH(C836,[1]Master!$B:$B,0),MATCH($H$4,[1]Master!$1:$1,0)),"")</f>
        <v>-</v>
      </c>
      <c r="H836" s="6" t="s">
        <v>6153</v>
      </c>
      <c r="I836" s="367">
        <f>IFERROR(INDEX([1]Master!$1:$1048576,MATCH(C836,[1]Master!$B:$B,0),MATCH($G$6,[1]Master!$1:$1,0)),"")</f>
        <v>38974.805528104582</v>
      </c>
      <c r="J836" s="230">
        <f>ROUND(I836*Order_Quote!$L$4,4)</f>
        <v>0</v>
      </c>
      <c r="K836" s="228"/>
      <c r="L836" s="178"/>
      <c r="M836" s="171">
        <f t="shared" si="12"/>
        <v>0</v>
      </c>
    </row>
    <row r="837" spans="1:13" s="52" customFormat="1" x14ac:dyDescent="0.3">
      <c r="A837" s="29" t="str">
        <f>IF(K837&gt;0,COUNT($A$7:A836)+COUNT(DWV!$A$8:$A$300)+COUNT('Large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7" s="293"/>
      <c r="C837" s="3" t="s">
        <v>2180</v>
      </c>
      <c r="D837" s="16">
        <v>28865767</v>
      </c>
      <c r="E837" s="5" t="s">
        <v>7566</v>
      </c>
      <c r="F837" s="381">
        <f>IFERROR(INDEX([1]Master!$1:$1048576,MATCH(C837,[1]Master!$B:$B,0),MATCH($H$5,[1]Master!$1:$1,0)),"")</f>
        <v>1</v>
      </c>
      <c r="G837" s="381" t="str">
        <f>IFERROR(INDEX([1]Master!$1:$1048576,MATCH(C837,[1]Master!$B:$B,0),MATCH($H$4,[1]Master!$1:$1,0)),"")</f>
        <v>-</v>
      </c>
      <c r="H837" s="6" t="s">
        <v>6153</v>
      </c>
      <c r="I837" s="367">
        <f>IFERROR(INDEX([1]Master!$1:$1048576,MATCH(C837,[1]Master!$B:$B,0),MATCH($G$6,[1]Master!$1:$1,0)),"")</f>
        <v>14011.914772549022</v>
      </c>
      <c r="J837" s="230">
        <f>ROUND(I837*Order_Quote!$L$4,4)</f>
        <v>0</v>
      </c>
      <c r="K837" s="228"/>
      <c r="L837" s="178"/>
      <c r="M837" s="171">
        <f t="shared" si="12"/>
        <v>0</v>
      </c>
    </row>
    <row r="838" spans="1:13" s="52" customFormat="1" x14ac:dyDescent="0.3">
      <c r="A838" s="29" t="str">
        <f>IF(K838&gt;0,COUNT($A$7:A837)+COUNT(DWV!$A$8:$A$300)+COUNT('Large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8" s="293"/>
      <c r="C838" s="3" t="s">
        <v>2181</v>
      </c>
      <c r="D838" s="16">
        <v>28865775</v>
      </c>
      <c r="E838" s="5" t="s">
        <v>7567</v>
      </c>
      <c r="F838" s="381">
        <f>IFERROR(INDEX([1]Master!$1:$1048576,MATCH(C838,[1]Master!$B:$B,0),MATCH($H$5,[1]Master!$1:$1,0)),"")</f>
        <v>1</v>
      </c>
      <c r="G838" s="381" t="str">
        <f>IFERROR(INDEX([1]Master!$1:$1048576,MATCH(C838,[1]Master!$B:$B,0),MATCH($H$4,[1]Master!$1:$1,0)),"")</f>
        <v>-</v>
      </c>
      <c r="H838" s="6" t="s">
        <v>6153</v>
      </c>
      <c r="I838" s="367">
        <f>IFERROR(INDEX([1]Master!$1:$1048576,MATCH(C838,[1]Master!$B:$B,0),MATCH($G$6,[1]Master!$1:$1,0)),"")</f>
        <v>14878.312235294117</v>
      </c>
      <c r="J838" s="230">
        <f>ROUND(I838*Order_Quote!$L$4,4)</f>
        <v>0</v>
      </c>
      <c r="K838" s="228"/>
      <c r="L838" s="178"/>
      <c r="M838" s="171">
        <f t="shared" si="12"/>
        <v>0</v>
      </c>
    </row>
    <row r="839" spans="1:13" s="52" customFormat="1" x14ac:dyDescent="0.3">
      <c r="A839" s="29" t="str">
        <f>IF(K839&gt;0,COUNT($A$7:A838)+COUNT(DWV!$A$8:$A$300)+COUNT('Large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39" s="293"/>
      <c r="C839" s="3" t="s">
        <v>2182</v>
      </c>
      <c r="D839" s="16">
        <v>28865783</v>
      </c>
      <c r="E839" s="5" t="s">
        <v>7568</v>
      </c>
      <c r="F839" s="381">
        <f>IFERROR(INDEX([1]Master!$1:$1048576,MATCH(C839,[1]Master!$B:$B,0),MATCH($H$5,[1]Master!$1:$1,0)),"")</f>
        <v>1</v>
      </c>
      <c r="G839" s="381" t="str">
        <f>IFERROR(INDEX([1]Master!$1:$1048576,MATCH(C839,[1]Master!$B:$B,0),MATCH($H$4,[1]Master!$1:$1,0)),"")</f>
        <v>-</v>
      </c>
      <c r="H839" s="6" t="s">
        <v>6153</v>
      </c>
      <c r="I839" s="367">
        <f>IFERROR(INDEX([1]Master!$1:$1048576,MATCH(C839,[1]Master!$B:$B,0),MATCH($G$6,[1]Master!$1:$1,0)),"")</f>
        <v>17635.740279738562</v>
      </c>
      <c r="J839" s="230">
        <f>ROUND(I839*Order_Quote!$L$4,4)</f>
        <v>0</v>
      </c>
      <c r="K839" s="228"/>
      <c r="L839" s="178"/>
      <c r="M839" s="171">
        <f t="shared" ref="M839:M902" si="13">K839/F839</f>
        <v>0</v>
      </c>
    </row>
    <row r="840" spans="1:13" s="52" customFormat="1" x14ac:dyDescent="0.3">
      <c r="A840" s="29" t="str">
        <f>IF(K840&gt;0,COUNT($A$7:A839)+COUNT(DWV!$A$8:$A$300)+COUNT('Large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0" s="293"/>
      <c r="C840" s="3" t="s">
        <v>2183</v>
      </c>
      <c r="D840" s="16">
        <v>28865791</v>
      </c>
      <c r="E840" s="5" t="s">
        <v>7569</v>
      </c>
      <c r="F840" s="381">
        <f>IFERROR(INDEX([1]Master!$1:$1048576,MATCH(C840,[1]Master!$B:$B,0),MATCH($H$5,[1]Master!$1:$1,0)),"")</f>
        <v>1</v>
      </c>
      <c r="G840" s="381" t="str">
        <f>IFERROR(INDEX([1]Master!$1:$1048576,MATCH(C840,[1]Master!$B:$B,0),MATCH($H$4,[1]Master!$1:$1,0)),"")</f>
        <v>-</v>
      </c>
      <c r="H840" s="6" t="s">
        <v>6153</v>
      </c>
      <c r="I840" s="367">
        <f>IFERROR(INDEX([1]Master!$1:$1048576,MATCH(C840,[1]Master!$B:$B,0),MATCH($G$6,[1]Master!$1:$1,0)),"")</f>
        <v>18017.927355555556</v>
      </c>
      <c r="J840" s="230">
        <f>ROUND(I840*Order_Quote!$L$4,4)</f>
        <v>0</v>
      </c>
      <c r="K840" s="228"/>
      <c r="L840" s="178"/>
      <c r="M840" s="171">
        <f t="shared" si="13"/>
        <v>0</v>
      </c>
    </row>
    <row r="841" spans="1:13" s="52" customFormat="1" x14ac:dyDescent="0.3">
      <c r="A841" s="29" t="str">
        <f>IF(K841&gt;0,COUNT($A$7:A840)+COUNT(DWV!$A$8:$A$300)+COUNT('Large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1" s="293"/>
      <c r="C841" s="3" t="s">
        <v>2184</v>
      </c>
      <c r="D841" s="16">
        <v>28865805</v>
      </c>
      <c r="E841" s="5" t="s">
        <v>7570</v>
      </c>
      <c r="F841" s="381">
        <f>IFERROR(INDEX([1]Master!$1:$1048576,MATCH(C841,[1]Master!$B:$B,0),MATCH($H$5,[1]Master!$1:$1,0)),"")</f>
        <v>1</v>
      </c>
      <c r="G841" s="381" t="str">
        <f>IFERROR(INDEX([1]Master!$1:$1048576,MATCH(C841,[1]Master!$B:$B,0),MATCH($H$4,[1]Master!$1:$1,0)),"")</f>
        <v>-</v>
      </c>
      <c r="H841" s="6" t="s">
        <v>6153</v>
      </c>
      <c r="I841" s="367">
        <f>IFERROR(INDEX([1]Master!$1:$1048576,MATCH(C841,[1]Master!$B:$B,0),MATCH($G$6,[1]Master!$1:$1,0)),"")</f>
        <v>19969.704984313728</v>
      </c>
      <c r="J841" s="230">
        <f>ROUND(I841*Order_Quote!$L$4,4)</f>
        <v>0</v>
      </c>
      <c r="K841" s="228"/>
      <c r="L841" s="178"/>
      <c r="M841" s="171">
        <f t="shared" si="13"/>
        <v>0</v>
      </c>
    </row>
    <row r="842" spans="1:13" s="52" customFormat="1" x14ac:dyDescent="0.3">
      <c r="A842" s="29" t="str">
        <f>IF(K842&gt;0,COUNT($A$7:A841)+COUNT(DWV!$A$8:$A$300)+COUNT('Large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2" s="293"/>
      <c r="C842" s="3" t="s">
        <v>2185</v>
      </c>
      <c r="D842" s="16">
        <v>28865813</v>
      </c>
      <c r="E842" s="5" t="s">
        <v>7571</v>
      </c>
      <c r="F842" s="381">
        <f>IFERROR(INDEX([1]Master!$1:$1048576,MATCH(C842,[1]Master!$B:$B,0),MATCH($H$5,[1]Master!$1:$1,0)),"")</f>
        <v>1</v>
      </c>
      <c r="G842" s="381" t="str">
        <f>IFERROR(INDEX([1]Master!$1:$1048576,MATCH(C842,[1]Master!$B:$B,0),MATCH($H$4,[1]Master!$1:$1,0)),"")</f>
        <v>-</v>
      </c>
      <c r="H842" s="6" t="s">
        <v>6153</v>
      </c>
      <c r="I842" s="367">
        <f>IFERROR(INDEX([1]Master!$1:$1048576,MATCH(C842,[1]Master!$B:$B,0),MATCH($G$6,[1]Master!$1:$1,0)),"")</f>
        <v>22856.184959477123</v>
      </c>
      <c r="J842" s="230">
        <f>ROUND(I842*Order_Quote!$L$4,4)</f>
        <v>0</v>
      </c>
      <c r="K842" s="228"/>
      <c r="L842" s="178"/>
      <c r="M842" s="171">
        <f t="shared" si="13"/>
        <v>0</v>
      </c>
    </row>
    <row r="843" spans="1:13" s="52" customFormat="1" x14ac:dyDescent="0.3">
      <c r="A843" s="29" t="str">
        <f>IF(K843&gt;0,COUNT($A$7:A842)+COUNT(DWV!$A$8:$A$300)+COUNT('Large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3" s="293"/>
      <c r="C843" s="3" t="s">
        <v>2186</v>
      </c>
      <c r="D843" s="16">
        <v>28865821</v>
      </c>
      <c r="E843" s="5" t="s">
        <v>7572</v>
      </c>
      <c r="F843" s="381">
        <f>IFERROR(INDEX([1]Master!$1:$1048576,MATCH(C843,[1]Master!$B:$B,0),MATCH($H$5,[1]Master!$1:$1,0)),"")</f>
        <v>1</v>
      </c>
      <c r="G843" s="381" t="str">
        <f>IFERROR(INDEX([1]Master!$1:$1048576,MATCH(C843,[1]Master!$B:$B,0),MATCH($H$4,[1]Master!$1:$1,0)),"")</f>
        <v>-</v>
      </c>
      <c r="H843" s="6" t="s">
        <v>6153</v>
      </c>
      <c r="I843" s="367">
        <f>IFERROR(INDEX([1]Master!$1:$1048576,MATCH(C843,[1]Master!$B:$B,0),MATCH($G$6,[1]Master!$1:$1,0)),"")</f>
        <v>24950.124746405232</v>
      </c>
      <c r="J843" s="230">
        <f>ROUND(I843*Order_Quote!$L$4,4)</f>
        <v>0</v>
      </c>
      <c r="K843" s="228"/>
      <c r="L843" s="178"/>
      <c r="M843" s="171">
        <f t="shared" si="13"/>
        <v>0</v>
      </c>
    </row>
    <row r="844" spans="1:13" s="52" customFormat="1" x14ac:dyDescent="0.3">
      <c r="A844" s="29" t="str">
        <f>IF(K844&gt;0,COUNT($A$7:A843)+COUNT(DWV!$A$8:$A$300)+COUNT('Large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4" s="293"/>
      <c r="C844" s="3" t="s">
        <v>2187</v>
      </c>
      <c r="D844" s="16">
        <v>28865830</v>
      </c>
      <c r="E844" s="5" t="s">
        <v>7573</v>
      </c>
      <c r="F844" s="381">
        <f>IFERROR(INDEX([1]Master!$1:$1048576,MATCH(C844,[1]Master!$B:$B,0),MATCH($H$5,[1]Master!$1:$1,0)),"")</f>
        <v>1</v>
      </c>
      <c r="G844" s="381" t="str">
        <f>IFERROR(INDEX([1]Master!$1:$1048576,MATCH(C844,[1]Master!$B:$B,0),MATCH($H$4,[1]Master!$1:$1,0)),"")</f>
        <v>-</v>
      </c>
      <c r="H844" s="6" t="s">
        <v>6153</v>
      </c>
      <c r="I844" s="367">
        <f>IFERROR(INDEX([1]Master!$1:$1048576,MATCH(C844,[1]Master!$B:$B,0),MATCH($G$6,[1]Master!$1:$1,0)),"")</f>
        <v>28419.890115032682</v>
      </c>
      <c r="J844" s="230">
        <f>ROUND(I844*Order_Quote!$L$4,4)</f>
        <v>0</v>
      </c>
      <c r="K844" s="228"/>
      <c r="L844" s="178"/>
      <c r="M844" s="171">
        <f t="shared" si="13"/>
        <v>0</v>
      </c>
    </row>
    <row r="845" spans="1:13" s="52" customFormat="1" x14ac:dyDescent="0.3">
      <c r="A845" s="29" t="str">
        <f>IF(K845&gt;0,COUNT($A$7:A844)+COUNT(DWV!$A$8:$A$300)+COUNT('Large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5" s="293"/>
      <c r="C845" s="3" t="s">
        <v>2188</v>
      </c>
      <c r="D845" s="16">
        <v>28865848</v>
      </c>
      <c r="E845" s="5" t="s">
        <v>7574</v>
      </c>
      <c r="F845" s="381">
        <f>IFERROR(INDEX([1]Master!$1:$1048576,MATCH(C845,[1]Master!$B:$B,0),MATCH($H$5,[1]Master!$1:$1,0)),"")</f>
        <v>1</v>
      </c>
      <c r="G845" s="381" t="str">
        <f>IFERROR(INDEX([1]Master!$1:$1048576,MATCH(C845,[1]Master!$B:$B,0),MATCH($H$4,[1]Master!$1:$1,0)),"")</f>
        <v>-</v>
      </c>
      <c r="H845" s="6" t="s">
        <v>6153</v>
      </c>
      <c r="I845" s="367">
        <f>IFERROR(INDEX([1]Master!$1:$1048576,MATCH(C845,[1]Master!$B:$B,0),MATCH($G$6,[1]Master!$1:$1,0)),"")</f>
        <v>31179.847415686283</v>
      </c>
      <c r="J845" s="230">
        <f>ROUND(I845*Order_Quote!$L$4,4)</f>
        <v>0</v>
      </c>
      <c r="K845" s="228"/>
      <c r="L845" s="178"/>
      <c r="M845" s="171">
        <f t="shared" si="13"/>
        <v>0</v>
      </c>
    </row>
    <row r="846" spans="1:13" s="52" customFormat="1" x14ac:dyDescent="0.3">
      <c r="A846" s="29" t="str">
        <f>IF(K846&gt;0,COUNT($A$7:A845)+COUNT(DWV!$A$8:$A$300)+COUNT('Large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6" s="293"/>
      <c r="C846" s="3" t="s">
        <v>2189</v>
      </c>
      <c r="D846" s="16">
        <v>28865856</v>
      </c>
      <c r="E846" s="5" t="s">
        <v>7575</v>
      </c>
      <c r="F846" s="381">
        <f>IFERROR(INDEX([1]Master!$1:$1048576,MATCH(C846,[1]Master!$B:$B,0),MATCH($H$5,[1]Master!$1:$1,0)),"")</f>
        <v>1</v>
      </c>
      <c r="G846" s="381" t="str">
        <f>IFERROR(INDEX([1]Master!$1:$1048576,MATCH(C846,[1]Master!$B:$B,0),MATCH($H$4,[1]Master!$1:$1,0)),"")</f>
        <v>-</v>
      </c>
      <c r="H846" s="6" t="s">
        <v>6153</v>
      </c>
      <c r="I846" s="367">
        <f>IFERROR(INDEX([1]Master!$1:$1048576,MATCH(C846,[1]Master!$B:$B,0),MATCH($G$6,[1]Master!$1:$1,0)),"")</f>
        <v>38974.805528104582</v>
      </c>
      <c r="J846" s="230">
        <f>ROUND(I846*Order_Quote!$L$4,4)</f>
        <v>0</v>
      </c>
      <c r="K846" s="228"/>
      <c r="L846" s="178"/>
      <c r="M846" s="171">
        <f t="shared" si="13"/>
        <v>0</v>
      </c>
    </row>
    <row r="847" spans="1:13" s="52" customFormat="1" x14ac:dyDescent="0.3">
      <c r="A847" s="29" t="str">
        <f>IF(K847&gt;0,COUNT($A$7:A846)+COUNT(DWV!$A$8:$A$300)+COUNT('Large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7" s="293"/>
      <c r="C847" s="3" t="s">
        <v>2190</v>
      </c>
      <c r="D847" s="16">
        <v>28865864</v>
      </c>
      <c r="E847" s="5" t="s">
        <v>7576</v>
      </c>
      <c r="F847" s="381">
        <f>IFERROR(INDEX([1]Master!$1:$1048576,MATCH(C847,[1]Master!$B:$B,0),MATCH($H$5,[1]Master!$1:$1,0)),"")</f>
        <v>1</v>
      </c>
      <c r="G847" s="381" t="str">
        <f>IFERROR(INDEX([1]Master!$1:$1048576,MATCH(C847,[1]Master!$B:$B,0),MATCH($H$4,[1]Master!$1:$1,0)),"")</f>
        <v>-</v>
      </c>
      <c r="H847" s="6" t="s">
        <v>6153</v>
      </c>
      <c r="I847" s="367">
        <f>IFERROR(INDEX([1]Master!$1:$1048576,MATCH(C847,[1]Master!$B:$B,0),MATCH($G$6,[1]Master!$1:$1,0)),"")</f>
        <v>48718.488202614382</v>
      </c>
      <c r="J847" s="230">
        <f>ROUND(I847*Order_Quote!$L$4,4)</f>
        <v>0</v>
      </c>
      <c r="K847" s="228"/>
      <c r="L847" s="178"/>
      <c r="M847" s="171">
        <f t="shared" si="13"/>
        <v>0</v>
      </c>
    </row>
    <row r="848" spans="1:13" s="52" customFormat="1" x14ac:dyDescent="0.3">
      <c r="A848" s="29" t="str">
        <f>IF(K848&gt;0,COUNT($A$7:A847)+COUNT(DWV!$A$8:$A$300)+COUNT('Large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8" s="294"/>
      <c r="C848" s="3" t="s">
        <v>2191</v>
      </c>
      <c r="D848" s="16">
        <v>28865872</v>
      </c>
      <c r="E848" s="5" t="s">
        <v>7577</v>
      </c>
      <c r="F848" s="381">
        <f>IFERROR(INDEX([1]Master!$1:$1048576,MATCH(C848,[1]Master!$B:$B,0),MATCH($H$5,[1]Master!$1:$1,0)),"")</f>
        <v>1</v>
      </c>
      <c r="G848" s="381" t="str">
        <f>IFERROR(INDEX([1]Master!$1:$1048576,MATCH(C848,[1]Master!$B:$B,0),MATCH($H$4,[1]Master!$1:$1,0)),"")</f>
        <v>-</v>
      </c>
      <c r="H848" s="6" t="s">
        <v>6153</v>
      </c>
      <c r="I848" s="367">
        <f>IFERROR(INDEX([1]Master!$1:$1048576,MATCH(C848,[1]Master!$B:$B,0),MATCH($G$6,[1]Master!$1:$1,0)),"")</f>
        <v>60898.113994771258</v>
      </c>
      <c r="J848" s="230">
        <f>ROUND(I848*Order_Quote!$L$4,4)</f>
        <v>0</v>
      </c>
      <c r="K848" s="228"/>
      <c r="L848" s="178"/>
      <c r="M848" s="171">
        <f t="shared" si="13"/>
        <v>0</v>
      </c>
    </row>
    <row r="849" spans="1:13" s="52" customFormat="1" x14ac:dyDescent="0.3">
      <c r="A849" s="29" t="str">
        <f>IF(K849&gt;0,COUNT($A$7:A848)+COUNT(DWV!$A$8:$A$300)+COUNT('Large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49" s="317" t="s">
        <v>3739</v>
      </c>
      <c r="C849" s="11" t="s">
        <v>2192</v>
      </c>
      <c r="D849" s="17">
        <v>28866003</v>
      </c>
      <c r="E849" s="13" t="s">
        <v>7578</v>
      </c>
      <c r="F849" s="381">
        <f>IFERROR(INDEX([1]Master!$1:$1048576,MATCH(C849,[1]Master!$B:$B,0),MATCH($H$5,[1]Master!$1:$1,0)),"")</f>
        <v>1</v>
      </c>
      <c r="G849" s="381" t="str">
        <f>IFERROR(INDEX([1]Master!$1:$1048576,MATCH(C849,[1]Master!$B:$B,0),MATCH($H$4,[1]Master!$1:$1,0)),"")</f>
        <v>-</v>
      </c>
      <c r="H849" s="6" t="s">
        <v>6153</v>
      </c>
      <c r="I849" s="367">
        <f>IFERROR(INDEX([1]Master!$1:$1048576,MATCH(C849,[1]Master!$B:$B,0),MATCH($G$6,[1]Master!$1:$1,0)),"")</f>
        <v>204.37</v>
      </c>
      <c r="J849" s="230">
        <f>ROUND(I849*Order_Quote!$L$4,4)</f>
        <v>0</v>
      </c>
      <c r="K849" s="232"/>
      <c r="L849" s="178"/>
      <c r="M849" s="171">
        <f t="shared" si="13"/>
        <v>0</v>
      </c>
    </row>
    <row r="850" spans="1:13" s="52" customFormat="1" x14ac:dyDescent="0.3">
      <c r="A850" s="29" t="str">
        <f>IF(K850&gt;0,COUNT($A$7:A849)+COUNT(DWV!$A$8:$A$300)+COUNT('Large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0" s="293"/>
      <c r="C850" s="3" t="s">
        <v>2193</v>
      </c>
      <c r="D850" s="16">
        <v>28866011</v>
      </c>
      <c r="E850" s="5" t="s">
        <v>7579</v>
      </c>
      <c r="F850" s="381">
        <f>IFERROR(INDEX([1]Master!$1:$1048576,MATCH(C850,[1]Master!$B:$B,0),MATCH($H$5,[1]Master!$1:$1,0)),"")</f>
        <v>1</v>
      </c>
      <c r="G850" s="381">
        <f>IFERROR(INDEX([1]Master!$1:$1048576,MATCH(C850,[1]Master!$B:$B,0),MATCH($H$4,[1]Master!$1:$1,0)),"")</f>
        <v>24</v>
      </c>
      <c r="H850" s="6" t="s">
        <v>6153</v>
      </c>
      <c r="I850" s="367">
        <f>IFERROR(INDEX([1]Master!$1:$1048576,MATCH(C850,[1]Master!$B:$B,0),MATCH($G$6,[1]Master!$1:$1,0)),"")</f>
        <v>447.18866666666668</v>
      </c>
      <c r="J850" s="230">
        <f>ROUND(I850*Order_Quote!$L$4,4)</f>
        <v>0</v>
      </c>
      <c r="K850" s="228"/>
      <c r="L850" s="178"/>
      <c r="M850" s="171">
        <f t="shared" si="13"/>
        <v>0</v>
      </c>
    </row>
    <row r="851" spans="1:13" s="52" customFormat="1" x14ac:dyDescent="0.3">
      <c r="A851" s="29" t="str">
        <f>IF(K851&gt;0,COUNT($A$7:A850)+COUNT(DWV!$A$8:$A$300)+COUNT('Large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1" s="293"/>
      <c r="C851" s="3" t="s">
        <v>2194</v>
      </c>
      <c r="D851" s="16">
        <v>28866020</v>
      </c>
      <c r="E851" s="5" t="s">
        <v>7580</v>
      </c>
      <c r="F851" s="381">
        <f>IFERROR(INDEX([1]Master!$1:$1048576,MATCH(C851,[1]Master!$B:$B,0),MATCH($H$5,[1]Master!$1:$1,0)),"")</f>
        <v>1</v>
      </c>
      <c r="G851" s="381">
        <f>IFERROR(INDEX([1]Master!$1:$1048576,MATCH(C851,[1]Master!$B:$B,0),MATCH($H$4,[1]Master!$1:$1,0)),"")</f>
        <v>18</v>
      </c>
      <c r="H851" s="6" t="s">
        <v>6153</v>
      </c>
      <c r="I851" s="367">
        <f>IFERROR(INDEX([1]Master!$1:$1048576,MATCH(C851,[1]Master!$B:$B,0),MATCH($G$6,[1]Master!$1:$1,0)),"")</f>
        <v>535.14266666666674</v>
      </c>
      <c r="J851" s="230">
        <f>ROUND(I851*Order_Quote!$L$4,4)</f>
        <v>0</v>
      </c>
      <c r="K851" s="228"/>
      <c r="L851" s="178"/>
      <c r="M851" s="171">
        <f t="shared" si="13"/>
        <v>0</v>
      </c>
    </row>
    <row r="852" spans="1:13" s="52" customFormat="1" x14ac:dyDescent="0.3">
      <c r="A852" s="29" t="str">
        <f>IF(K852&gt;0,COUNT($A$7:A851)+COUNT(DWV!$A$8:$A$300)+COUNT('Large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2" s="293"/>
      <c r="C852" s="3" t="s">
        <v>2195</v>
      </c>
      <c r="D852" s="16">
        <v>28866038</v>
      </c>
      <c r="E852" s="5" t="s">
        <v>7581</v>
      </c>
      <c r="F852" s="381">
        <f>IFERROR(INDEX([1]Master!$1:$1048576,MATCH(C852,[1]Master!$B:$B,0),MATCH($H$5,[1]Master!$1:$1,0)),"")</f>
        <v>1</v>
      </c>
      <c r="G852" s="381">
        <f>IFERROR(INDEX([1]Master!$1:$1048576,MATCH(C852,[1]Master!$B:$B,0),MATCH($H$4,[1]Master!$1:$1,0)),"")</f>
        <v>12</v>
      </c>
      <c r="H852" s="6" t="s">
        <v>6153</v>
      </c>
      <c r="I852" s="367">
        <f>IFERROR(INDEX([1]Master!$1:$1048576,MATCH(C852,[1]Master!$B:$B,0),MATCH($G$6,[1]Master!$1:$1,0)),"")</f>
        <v>880.94288888888889</v>
      </c>
      <c r="J852" s="230">
        <f>ROUND(I852*Order_Quote!$L$4,4)</f>
        <v>0</v>
      </c>
      <c r="K852" s="228"/>
      <c r="L852" s="178"/>
      <c r="M852" s="171">
        <f t="shared" si="13"/>
        <v>0</v>
      </c>
    </row>
    <row r="853" spans="1:13" s="52" customFormat="1" x14ac:dyDescent="0.3">
      <c r="A853" s="29" t="str">
        <f>IF(K853&gt;0,COUNT($A$7:A852)+COUNT(DWV!$A$8:$A$300)+COUNT('Large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3" s="293"/>
      <c r="C853" s="3" t="s">
        <v>2196</v>
      </c>
      <c r="D853" s="16">
        <v>28866046</v>
      </c>
      <c r="E853" s="5" t="s">
        <v>7582</v>
      </c>
      <c r="F853" s="381">
        <f>IFERROR(INDEX([1]Master!$1:$1048576,MATCH(C853,[1]Master!$B:$B,0),MATCH($H$5,[1]Master!$1:$1,0)),"")</f>
        <v>1</v>
      </c>
      <c r="G853" s="381">
        <f>IFERROR(INDEX([1]Master!$1:$1048576,MATCH(C853,[1]Master!$B:$B,0),MATCH($H$4,[1]Master!$1:$1,0)),"")</f>
        <v>15</v>
      </c>
      <c r="H853" s="6" t="s">
        <v>6153</v>
      </c>
      <c r="I853" s="367">
        <f>IFERROR(INDEX([1]Master!$1:$1048576,MATCH(C853,[1]Master!$B:$B,0),MATCH($G$6,[1]Master!$1:$1,0)),"")</f>
        <v>1109.4829999999999</v>
      </c>
      <c r="J853" s="230">
        <f>ROUND(I853*Order_Quote!$L$4,4)</f>
        <v>0</v>
      </c>
      <c r="K853" s="228"/>
      <c r="L853" s="178"/>
      <c r="M853" s="171">
        <f t="shared" si="13"/>
        <v>0</v>
      </c>
    </row>
    <row r="854" spans="1:13" s="52" customFormat="1" x14ac:dyDescent="0.3">
      <c r="A854" s="29" t="str">
        <f>IF(K854&gt;0,COUNT($A$7:A853)+COUNT(DWV!$A$8:$A$300)+COUNT('Large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4" s="293"/>
      <c r="C854" s="3" t="s">
        <v>2197</v>
      </c>
      <c r="D854" s="16">
        <v>28866054</v>
      </c>
      <c r="E854" s="5" t="s">
        <v>7583</v>
      </c>
      <c r="F854" s="381">
        <f>IFERROR(INDEX([1]Master!$1:$1048576,MATCH(C854,[1]Master!$B:$B,0),MATCH($H$5,[1]Master!$1:$1,0)),"")</f>
        <v>1</v>
      </c>
      <c r="G854" s="381">
        <f>IFERROR(INDEX([1]Master!$1:$1048576,MATCH(C854,[1]Master!$B:$B,0),MATCH($H$4,[1]Master!$1:$1,0)),"")</f>
        <v>12</v>
      </c>
      <c r="H854" s="6" t="s">
        <v>6153</v>
      </c>
      <c r="I854" s="367">
        <f>IFERROR(INDEX([1]Master!$1:$1048576,MATCH(C854,[1]Master!$B:$B,0),MATCH($G$6,[1]Master!$1:$1,0)),"")</f>
        <v>1166.5139999999999</v>
      </c>
      <c r="J854" s="230">
        <f>ROUND(I854*Order_Quote!$L$4,4)</f>
        <v>0</v>
      </c>
      <c r="K854" s="228"/>
      <c r="L854" s="178"/>
      <c r="M854" s="171">
        <f t="shared" si="13"/>
        <v>0</v>
      </c>
    </row>
    <row r="855" spans="1:13" s="52" customFormat="1" x14ac:dyDescent="0.3">
      <c r="A855" s="29" t="str">
        <f>IF(K855&gt;0,COUNT($A$7:A854)+COUNT(DWV!$A$8:$A$300)+COUNT('Large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5" s="293"/>
      <c r="C855" s="3" t="s">
        <v>2198</v>
      </c>
      <c r="D855" s="16">
        <v>28866062</v>
      </c>
      <c r="E855" s="5" t="s">
        <v>7584</v>
      </c>
      <c r="F855" s="381">
        <f>IFERROR(INDEX([1]Master!$1:$1048576,MATCH(C855,[1]Master!$B:$B,0),MATCH($H$5,[1]Master!$1:$1,0)),"")</f>
        <v>1</v>
      </c>
      <c r="G855" s="381">
        <f>IFERROR(INDEX([1]Master!$1:$1048576,MATCH(C855,[1]Master!$B:$B,0),MATCH($H$4,[1]Master!$1:$1,0)),"")</f>
        <v>9</v>
      </c>
      <c r="H855" s="6" t="s">
        <v>6153</v>
      </c>
      <c r="I855" s="367">
        <f>IFERROR(INDEX([1]Master!$1:$1048576,MATCH(C855,[1]Master!$B:$B,0),MATCH($G$6,[1]Master!$1:$1,0)),"")</f>
        <v>1646.4446666666665</v>
      </c>
      <c r="J855" s="230">
        <f>ROUND(I855*Order_Quote!$L$4,4)</f>
        <v>0</v>
      </c>
      <c r="K855" s="228"/>
      <c r="L855" s="178"/>
      <c r="M855" s="171">
        <f t="shared" si="13"/>
        <v>0</v>
      </c>
    </row>
    <row r="856" spans="1:13" s="52" customFormat="1" x14ac:dyDescent="0.3">
      <c r="A856" s="29" t="str">
        <f>IF(K856&gt;0,COUNT($A$7:A855)+COUNT(DWV!$A$8:$A$300)+COUNT('Large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6" s="293"/>
      <c r="C856" s="3" t="s">
        <v>2199</v>
      </c>
      <c r="D856" s="16">
        <v>28866070</v>
      </c>
      <c r="E856" s="5" t="s">
        <v>7585</v>
      </c>
      <c r="F856" s="381">
        <f>IFERROR(INDEX([1]Master!$1:$1048576,MATCH(C856,[1]Master!$B:$B,0),MATCH($H$5,[1]Master!$1:$1,0)),"")</f>
        <v>1</v>
      </c>
      <c r="G856" s="381">
        <f>IFERROR(INDEX([1]Master!$1:$1048576,MATCH(C856,[1]Master!$B:$B,0),MATCH($H$4,[1]Master!$1:$1,0)),"")</f>
        <v>6</v>
      </c>
      <c r="H856" s="6" t="s">
        <v>6153</v>
      </c>
      <c r="I856" s="367">
        <f>IFERROR(INDEX([1]Master!$1:$1048576,MATCH(C856,[1]Master!$B:$B,0),MATCH($G$6,[1]Master!$1:$1,0)),"")</f>
        <v>1863.6546666666666</v>
      </c>
      <c r="J856" s="230">
        <f>ROUND(I856*Order_Quote!$L$4,4)</f>
        <v>0</v>
      </c>
      <c r="K856" s="228"/>
      <c r="L856" s="178"/>
      <c r="M856" s="171">
        <f t="shared" si="13"/>
        <v>0</v>
      </c>
    </row>
    <row r="857" spans="1:13" s="52" customFormat="1" x14ac:dyDescent="0.3">
      <c r="A857" s="29" t="str">
        <f>IF(K857&gt;0,COUNT($A$7:A856)+COUNT(DWV!$A$8:$A$300)+COUNT('Large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7" s="293"/>
      <c r="C857" s="3" t="s">
        <v>2200</v>
      </c>
      <c r="D857" s="16">
        <v>28866089</v>
      </c>
      <c r="E857" s="5" t="s">
        <v>7586</v>
      </c>
      <c r="F857" s="381">
        <f>IFERROR(INDEX([1]Master!$1:$1048576,MATCH(C857,[1]Master!$B:$B,0),MATCH($H$5,[1]Master!$1:$1,0)),"")</f>
        <v>1</v>
      </c>
      <c r="G857" s="381">
        <f>IFERROR(INDEX([1]Master!$1:$1048576,MATCH(C857,[1]Master!$B:$B,0),MATCH($H$4,[1]Master!$1:$1,0)),"")</f>
        <v>11</v>
      </c>
      <c r="H857" s="6" t="s">
        <v>6153</v>
      </c>
      <c r="I857" s="367">
        <f>IFERROR(INDEX([1]Master!$1:$1048576,MATCH(C857,[1]Master!$B:$B,0),MATCH($G$6,[1]Master!$1:$1,0)),"")</f>
        <v>1405.873</v>
      </c>
      <c r="J857" s="230">
        <f>ROUND(I857*Order_Quote!$L$4,4)</f>
        <v>0</v>
      </c>
      <c r="K857" s="228"/>
      <c r="L857" s="178"/>
      <c r="M857" s="171">
        <f t="shared" si="13"/>
        <v>0</v>
      </c>
    </row>
    <row r="858" spans="1:13" s="52" customFormat="1" x14ac:dyDescent="0.3">
      <c r="A858" s="29" t="str">
        <f>IF(K858&gt;0,COUNT($A$7:A857)+COUNT(DWV!$A$8:$A$300)+COUNT('Large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8" s="293"/>
      <c r="C858" s="3" t="s">
        <v>2201</v>
      </c>
      <c r="D858" s="16">
        <v>28866097</v>
      </c>
      <c r="E858" s="5" t="s">
        <v>7587</v>
      </c>
      <c r="F858" s="381">
        <f>IFERROR(INDEX([1]Master!$1:$1048576,MATCH(C858,[1]Master!$B:$B,0),MATCH($H$5,[1]Master!$1:$1,0)),"")</f>
        <v>1</v>
      </c>
      <c r="G858" s="381">
        <f>IFERROR(INDEX([1]Master!$1:$1048576,MATCH(C858,[1]Master!$B:$B,0),MATCH($H$4,[1]Master!$1:$1,0)),"")</f>
        <v>9</v>
      </c>
      <c r="H858" s="6" t="s">
        <v>6153</v>
      </c>
      <c r="I858" s="367">
        <f>IFERROR(INDEX([1]Master!$1:$1048576,MATCH(C858,[1]Master!$B:$B,0),MATCH($G$6,[1]Master!$1:$1,0)),"")</f>
        <v>1494.9683333333335</v>
      </c>
      <c r="J858" s="230">
        <f>ROUND(I858*Order_Quote!$L$4,4)</f>
        <v>0</v>
      </c>
      <c r="K858" s="228"/>
      <c r="L858" s="178"/>
      <c r="M858" s="171">
        <f t="shared" si="13"/>
        <v>0</v>
      </c>
    </row>
    <row r="859" spans="1:13" s="52" customFormat="1" x14ac:dyDescent="0.3">
      <c r="A859" s="29" t="str">
        <f>IF(K859&gt;0,COUNT($A$7:A858)+COUNT(DWV!$A$8:$A$300)+COUNT('Large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59" s="293"/>
      <c r="C859" s="3" t="s">
        <v>2202</v>
      </c>
      <c r="D859" s="16">
        <v>28866100</v>
      </c>
      <c r="E859" s="5" t="s">
        <v>7588</v>
      </c>
      <c r="F859" s="381">
        <f>IFERROR(INDEX([1]Master!$1:$1048576,MATCH(C859,[1]Master!$B:$B,0),MATCH($H$5,[1]Master!$1:$1,0)),"")</f>
        <v>1</v>
      </c>
      <c r="G859" s="381">
        <f>IFERROR(INDEX([1]Master!$1:$1048576,MATCH(C859,[1]Master!$B:$B,0),MATCH($H$4,[1]Master!$1:$1,0)),"")</f>
        <v>7</v>
      </c>
      <c r="H859" s="6" t="s">
        <v>6153</v>
      </c>
      <c r="I859" s="367">
        <f>IFERROR(INDEX([1]Master!$1:$1048576,MATCH(C859,[1]Master!$B:$B,0),MATCH($G$6,[1]Master!$1:$1,0)),"")</f>
        <v>2017.6990000000003</v>
      </c>
      <c r="J859" s="230">
        <f>ROUND(I859*Order_Quote!$L$4,4)</f>
        <v>0</v>
      </c>
      <c r="K859" s="228"/>
      <c r="L859" s="178"/>
      <c r="M859" s="171">
        <f t="shared" si="13"/>
        <v>0</v>
      </c>
    </row>
    <row r="860" spans="1:13" s="52" customFormat="1" x14ac:dyDescent="0.3">
      <c r="A860" s="29" t="str">
        <f>IF(K860&gt;0,COUNT($A$7:A859)+COUNT(DWV!$A$8:$A$300)+COUNT('Large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0" s="293"/>
      <c r="C860" s="3" t="s">
        <v>2203</v>
      </c>
      <c r="D860" s="16">
        <v>28866119</v>
      </c>
      <c r="E860" s="5" t="s">
        <v>7589</v>
      </c>
      <c r="F860" s="381">
        <f>IFERROR(INDEX([1]Master!$1:$1048576,MATCH(C860,[1]Master!$B:$B,0),MATCH($H$5,[1]Master!$1:$1,0)),"")</f>
        <v>1</v>
      </c>
      <c r="G860" s="381">
        <f>IFERROR(INDEX([1]Master!$1:$1048576,MATCH(C860,[1]Master!$B:$B,0),MATCH($H$4,[1]Master!$1:$1,0)),"")</f>
        <v>5</v>
      </c>
      <c r="H860" s="6" t="s">
        <v>6153</v>
      </c>
      <c r="I860" s="367">
        <f>IFERROR(INDEX([1]Master!$1:$1048576,MATCH(C860,[1]Master!$B:$B,0),MATCH($G$6,[1]Master!$1:$1,0)),"")</f>
        <v>2331.6964444444443</v>
      </c>
      <c r="J860" s="230">
        <f>ROUND(I860*Order_Quote!$L$4,4)</f>
        <v>0</v>
      </c>
      <c r="K860" s="228"/>
      <c r="L860" s="178"/>
      <c r="M860" s="171">
        <f t="shared" si="13"/>
        <v>0</v>
      </c>
    </row>
    <row r="861" spans="1:13" s="52" customFormat="1" x14ac:dyDescent="0.3">
      <c r="A861" s="29" t="str">
        <f>IF(K861&gt;0,COUNT($A$7:A860)+COUNT(DWV!$A$8:$A$300)+COUNT('Large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1" s="293"/>
      <c r="C861" s="3" t="s">
        <v>2204</v>
      </c>
      <c r="D861" s="16">
        <v>28866127</v>
      </c>
      <c r="E861" s="5" t="s">
        <v>7590</v>
      </c>
      <c r="F861" s="381">
        <f>IFERROR(INDEX([1]Master!$1:$1048576,MATCH(C861,[1]Master!$B:$B,0),MATCH($H$5,[1]Master!$1:$1,0)),"")</f>
        <v>1</v>
      </c>
      <c r="G861" s="381">
        <f>IFERROR(INDEX([1]Master!$1:$1048576,MATCH(C861,[1]Master!$B:$B,0),MATCH($H$4,[1]Master!$1:$1,0)),"")</f>
        <v>4</v>
      </c>
      <c r="H861" s="6" t="s">
        <v>6153</v>
      </c>
      <c r="I861" s="367">
        <f>IFERROR(INDEX([1]Master!$1:$1048576,MATCH(C861,[1]Master!$B:$B,0),MATCH($G$6,[1]Master!$1:$1,0)),"")</f>
        <v>2525.9252222222226</v>
      </c>
      <c r="J861" s="230">
        <f>ROUND(I861*Order_Quote!$L$4,4)</f>
        <v>0</v>
      </c>
      <c r="K861" s="228"/>
      <c r="L861" s="178"/>
      <c r="M861" s="171">
        <f t="shared" si="13"/>
        <v>0</v>
      </c>
    </row>
    <row r="862" spans="1:13" s="52" customFormat="1" x14ac:dyDescent="0.3">
      <c r="A862" s="29" t="str">
        <f>IF(K862&gt;0,COUNT($A$7:A861)+COUNT(DWV!$A$8:$A$300)+COUNT('Large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2" s="293"/>
      <c r="C862" s="3" t="s">
        <v>2205</v>
      </c>
      <c r="D862" s="16">
        <v>28866135</v>
      </c>
      <c r="E862" s="5" t="s">
        <v>7591</v>
      </c>
      <c r="F862" s="381">
        <f>IFERROR(INDEX([1]Master!$1:$1048576,MATCH(C862,[1]Master!$B:$B,0),MATCH($H$5,[1]Master!$1:$1,0)),"")</f>
        <v>1</v>
      </c>
      <c r="G862" s="381">
        <f>IFERROR(INDEX([1]Master!$1:$1048576,MATCH(C862,[1]Master!$B:$B,0),MATCH($H$4,[1]Master!$1:$1,0)),"")</f>
        <v>7</v>
      </c>
      <c r="H862" s="6" t="s">
        <v>6153</v>
      </c>
      <c r="I862" s="367">
        <f>IFERROR(INDEX([1]Master!$1:$1048576,MATCH(C862,[1]Master!$B:$B,0),MATCH($G$6,[1]Master!$1:$1,0)),"")</f>
        <v>2028.3633333333332</v>
      </c>
      <c r="J862" s="230">
        <f>ROUND(I862*Order_Quote!$L$4,4)</f>
        <v>0</v>
      </c>
      <c r="K862" s="228"/>
      <c r="L862" s="178"/>
      <c r="M862" s="171">
        <f t="shared" si="13"/>
        <v>0</v>
      </c>
    </row>
    <row r="863" spans="1:13" s="52" customFormat="1" x14ac:dyDescent="0.3">
      <c r="A863" s="29" t="str">
        <f>IF(K863&gt;0,COUNT($A$7:A862)+COUNT(DWV!$A$8:$A$300)+COUNT('Large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3" s="293"/>
      <c r="C863" s="3" t="s">
        <v>2206</v>
      </c>
      <c r="D863" s="16">
        <v>28866143</v>
      </c>
      <c r="E863" s="5" t="s">
        <v>7592</v>
      </c>
      <c r="F863" s="381">
        <f>IFERROR(INDEX([1]Master!$1:$1048576,MATCH(C863,[1]Master!$B:$B,0),MATCH($H$5,[1]Master!$1:$1,0)),"")</f>
        <v>1</v>
      </c>
      <c r="G863" s="381">
        <f>IFERROR(INDEX([1]Master!$1:$1048576,MATCH(C863,[1]Master!$B:$B,0),MATCH($H$4,[1]Master!$1:$1,0)),"")</f>
        <v>6</v>
      </c>
      <c r="H863" s="6" t="s">
        <v>6153</v>
      </c>
      <c r="I863" s="367">
        <f>IFERROR(INDEX([1]Master!$1:$1048576,MATCH(C863,[1]Master!$B:$B,0),MATCH($G$6,[1]Master!$1:$1,0)),"")</f>
        <v>2312.3888888888891</v>
      </c>
      <c r="J863" s="230">
        <f>ROUND(I863*Order_Quote!$L$4,4)</f>
        <v>0</v>
      </c>
      <c r="K863" s="228"/>
      <c r="L863" s="178"/>
      <c r="M863" s="171">
        <f t="shared" si="13"/>
        <v>0</v>
      </c>
    </row>
    <row r="864" spans="1:13" s="52" customFormat="1" x14ac:dyDescent="0.3">
      <c r="A864" s="29" t="str">
        <f>IF(K864&gt;0,COUNT($A$7:A863)+COUNT(DWV!$A$8:$A$300)+COUNT('Large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4" s="293"/>
      <c r="C864" s="3" t="s">
        <v>2207</v>
      </c>
      <c r="D864" s="16">
        <v>28866151</v>
      </c>
      <c r="E864" s="5" t="s">
        <v>7593</v>
      </c>
      <c r="F864" s="381">
        <f>IFERROR(INDEX([1]Master!$1:$1048576,MATCH(C864,[1]Master!$B:$B,0),MATCH($H$5,[1]Master!$1:$1,0)),"")</f>
        <v>1</v>
      </c>
      <c r="G864" s="381">
        <f>IFERROR(INDEX([1]Master!$1:$1048576,MATCH(C864,[1]Master!$B:$B,0),MATCH($H$4,[1]Master!$1:$1,0)),"")</f>
        <v>5</v>
      </c>
      <c r="H864" s="6" t="s">
        <v>6153</v>
      </c>
      <c r="I864" s="367">
        <f>IFERROR(INDEX([1]Master!$1:$1048576,MATCH(C864,[1]Master!$B:$B,0),MATCH($G$6,[1]Master!$1:$1,0)),"")</f>
        <v>2477.5731111111113</v>
      </c>
      <c r="J864" s="230">
        <f>ROUND(I864*Order_Quote!$L$4,4)</f>
        <v>0</v>
      </c>
      <c r="K864" s="228"/>
      <c r="L864" s="178"/>
      <c r="M864" s="171">
        <f t="shared" si="13"/>
        <v>0</v>
      </c>
    </row>
    <row r="865" spans="1:13" s="52" customFormat="1" x14ac:dyDescent="0.3">
      <c r="A865" s="29" t="str">
        <f>IF(K865&gt;0,COUNT($A$7:A864)+COUNT(DWV!$A$8:$A$300)+COUNT('Large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5" s="293"/>
      <c r="C865" s="3" t="s">
        <v>2208</v>
      </c>
      <c r="D865" s="16">
        <v>28866160</v>
      </c>
      <c r="E865" s="5" t="s">
        <v>7594</v>
      </c>
      <c r="F865" s="381">
        <f>IFERROR(INDEX([1]Master!$1:$1048576,MATCH(C865,[1]Master!$B:$B,0),MATCH($H$5,[1]Master!$1:$1,0)),"")</f>
        <v>1</v>
      </c>
      <c r="G865" s="381">
        <f>IFERROR(INDEX([1]Master!$1:$1048576,MATCH(C865,[1]Master!$B:$B,0),MATCH($H$4,[1]Master!$1:$1,0)),"")</f>
        <v>4</v>
      </c>
      <c r="H865" s="6" t="s">
        <v>6153</v>
      </c>
      <c r="I865" s="367">
        <f>IFERROR(INDEX([1]Master!$1:$1048576,MATCH(C865,[1]Master!$B:$B,0),MATCH($G$6,[1]Master!$1:$1,0)),"")</f>
        <v>2884.5416666666665</v>
      </c>
      <c r="J865" s="230">
        <f>ROUND(I865*Order_Quote!$L$4,4)</f>
        <v>0</v>
      </c>
      <c r="K865" s="228"/>
      <c r="L865" s="178"/>
      <c r="M865" s="171">
        <f t="shared" si="13"/>
        <v>0</v>
      </c>
    </row>
    <row r="866" spans="1:13" s="52" customFormat="1" x14ac:dyDescent="0.3">
      <c r="A866" s="29" t="str">
        <f>IF(K866&gt;0,COUNT($A$7:A865)+COUNT(DWV!$A$8:$A$300)+COUNT('Large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6" s="293"/>
      <c r="C866" s="3" t="s">
        <v>2209</v>
      </c>
      <c r="D866" s="16">
        <v>28866178</v>
      </c>
      <c r="E866" s="5" t="s">
        <v>7595</v>
      </c>
      <c r="F866" s="381">
        <f>IFERROR(INDEX([1]Master!$1:$1048576,MATCH(C866,[1]Master!$B:$B,0),MATCH($H$5,[1]Master!$1:$1,0)),"")</f>
        <v>1</v>
      </c>
      <c r="G866" s="381">
        <f>IFERROR(INDEX([1]Master!$1:$1048576,MATCH(C866,[1]Master!$B:$B,0),MATCH($H$4,[1]Master!$1:$1,0)),"")</f>
        <v>3</v>
      </c>
      <c r="H866" s="6" t="s">
        <v>6153</v>
      </c>
      <c r="I866" s="367">
        <f>IFERROR(INDEX([1]Master!$1:$1048576,MATCH(C866,[1]Master!$B:$B,0),MATCH($G$6,[1]Master!$1:$1,0)),"")</f>
        <v>3613.722888888889</v>
      </c>
      <c r="J866" s="230">
        <f>ROUND(I866*Order_Quote!$L$4,4)</f>
        <v>0</v>
      </c>
      <c r="K866" s="228"/>
      <c r="L866" s="178"/>
      <c r="M866" s="171">
        <f t="shared" si="13"/>
        <v>0</v>
      </c>
    </row>
    <row r="867" spans="1:13" s="52" customFormat="1" x14ac:dyDescent="0.3">
      <c r="A867" s="29" t="str">
        <f>IF(K867&gt;0,COUNT($A$7:A866)+COUNT(DWV!$A$8:$A$300)+COUNT('Large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7" s="293"/>
      <c r="C867" s="3" t="s">
        <v>2210</v>
      </c>
      <c r="D867" s="16">
        <v>28866186</v>
      </c>
      <c r="E867" s="5" t="s">
        <v>7596</v>
      </c>
      <c r="F867" s="381">
        <f>IFERROR(INDEX([1]Master!$1:$1048576,MATCH(C867,[1]Master!$B:$B,0),MATCH($H$5,[1]Master!$1:$1,0)),"")</f>
        <v>1</v>
      </c>
      <c r="G867" s="381">
        <f>IFERROR(INDEX([1]Master!$1:$1048576,MATCH(C867,[1]Master!$B:$B,0),MATCH($H$4,[1]Master!$1:$1,0)),"")</f>
        <v>2</v>
      </c>
      <c r="H867" s="6" t="s">
        <v>6153</v>
      </c>
      <c r="I867" s="367">
        <f>IFERROR(INDEX([1]Master!$1:$1048576,MATCH(C867,[1]Master!$B:$B,0),MATCH($G$6,[1]Master!$1:$1,0)),"")</f>
        <v>4010.6453333333334</v>
      </c>
      <c r="J867" s="230">
        <f>ROUND(I867*Order_Quote!$L$4,4)</f>
        <v>0</v>
      </c>
      <c r="K867" s="228"/>
      <c r="L867" s="178"/>
      <c r="M867" s="171">
        <f t="shared" si="13"/>
        <v>0</v>
      </c>
    </row>
    <row r="868" spans="1:13" s="52" customFormat="1" x14ac:dyDescent="0.3">
      <c r="A868" s="29" t="str">
        <f>IF(K868&gt;0,COUNT($A$7:A867)+COUNT(DWV!$A$8:$A$300)+COUNT('Large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8" s="293"/>
      <c r="C868" s="3" t="s">
        <v>2211</v>
      </c>
      <c r="D868" s="16">
        <v>28866194</v>
      </c>
      <c r="E868" s="5" t="s">
        <v>7597</v>
      </c>
      <c r="F868" s="381">
        <f>IFERROR(INDEX([1]Master!$1:$1048576,MATCH(C868,[1]Master!$B:$B,0),MATCH($H$5,[1]Master!$1:$1,0)),"")</f>
        <v>1</v>
      </c>
      <c r="G868" s="381">
        <f>IFERROR(INDEX([1]Master!$1:$1048576,MATCH(C868,[1]Master!$B:$B,0),MATCH($H$4,[1]Master!$1:$1,0)),"")</f>
        <v>4</v>
      </c>
      <c r="H868" s="6" t="s">
        <v>6153</v>
      </c>
      <c r="I868" s="367">
        <f>IFERROR(INDEX([1]Master!$1:$1048576,MATCH(C868,[1]Master!$B:$B,0),MATCH($G$6,[1]Master!$1:$1,0)),"")</f>
        <v>4225.5370000000003</v>
      </c>
      <c r="J868" s="230">
        <f>ROUND(I868*Order_Quote!$L$4,4)</f>
        <v>0</v>
      </c>
      <c r="K868" s="228"/>
      <c r="L868" s="178"/>
      <c r="M868" s="171">
        <f t="shared" si="13"/>
        <v>0</v>
      </c>
    </row>
    <row r="869" spans="1:13" s="52" customFormat="1" x14ac:dyDescent="0.3">
      <c r="A869" s="29" t="str">
        <f>IF(K869&gt;0,COUNT($A$7:A868)+COUNT(DWV!$A$8:$A$300)+COUNT('Large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69" s="293"/>
      <c r="C869" s="3" t="s">
        <v>2212</v>
      </c>
      <c r="D869" s="16">
        <v>28866208</v>
      </c>
      <c r="E869" s="5" t="s">
        <v>7598</v>
      </c>
      <c r="F869" s="381">
        <f>IFERROR(INDEX([1]Master!$1:$1048576,MATCH(C869,[1]Master!$B:$B,0),MATCH($H$5,[1]Master!$1:$1,0)),"")</f>
        <v>1</v>
      </c>
      <c r="G869" s="381">
        <f>IFERROR(INDEX([1]Master!$1:$1048576,MATCH(C869,[1]Master!$B:$B,0),MATCH($H$4,[1]Master!$1:$1,0)),"")</f>
        <v>3</v>
      </c>
      <c r="H869" s="6" t="s">
        <v>6153</v>
      </c>
      <c r="I869" s="367">
        <f>IFERROR(INDEX([1]Master!$1:$1048576,MATCH(C869,[1]Master!$B:$B,0),MATCH($G$6,[1]Master!$1:$1,0)),"")</f>
        <v>4435.5066666666671</v>
      </c>
      <c r="J869" s="230">
        <f>ROUND(I869*Order_Quote!$L$4,4)</f>
        <v>0</v>
      </c>
      <c r="K869" s="228"/>
      <c r="L869" s="178"/>
      <c r="M869" s="171">
        <f t="shared" si="13"/>
        <v>0</v>
      </c>
    </row>
    <row r="870" spans="1:13" s="52" customFormat="1" x14ac:dyDescent="0.3">
      <c r="A870" s="29" t="str">
        <f>IF(K870&gt;0,COUNT($A$7:A869)+COUNT(DWV!$A$8:$A$300)+COUNT('Large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0" s="293"/>
      <c r="C870" s="3" t="s">
        <v>2213</v>
      </c>
      <c r="D870" s="16">
        <v>28866216</v>
      </c>
      <c r="E870" s="5" t="s">
        <v>7599</v>
      </c>
      <c r="F870" s="381">
        <f>IFERROR(INDEX([1]Master!$1:$1048576,MATCH(C870,[1]Master!$B:$B,0),MATCH($H$5,[1]Master!$1:$1,0)),"")</f>
        <v>1</v>
      </c>
      <c r="G870" s="381">
        <f>IFERROR(INDEX([1]Master!$1:$1048576,MATCH(C870,[1]Master!$B:$B,0),MATCH($H$4,[1]Master!$1:$1,0)),"")</f>
        <v>3</v>
      </c>
      <c r="H870" s="6" t="s">
        <v>6153</v>
      </c>
      <c r="I870" s="367">
        <f>IFERROR(INDEX([1]Master!$1:$1048576,MATCH(C870,[1]Master!$B:$B,0),MATCH($G$6,[1]Master!$1:$1,0)),"")</f>
        <v>4847.789555555556</v>
      </c>
      <c r="J870" s="230">
        <f>ROUND(I870*Order_Quote!$L$4,4)</f>
        <v>0</v>
      </c>
      <c r="K870" s="228"/>
      <c r="L870" s="178"/>
      <c r="M870" s="171">
        <f t="shared" si="13"/>
        <v>0</v>
      </c>
    </row>
    <row r="871" spans="1:13" s="52" customFormat="1" x14ac:dyDescent="0.3">
      <c r="A871" s="29" t="str">
        <f>IF(K871&gt;0,COUNT($A$7:A870)+COUNT(DWV!$A$8:$A$300)+COUNT('Large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1" s="293"/>
      <c r="C871" s="3" t="s">
        <v>2214</v>
      </c>
      <c r="D871" s="16">
        <v>28866224</v>
      </c>
      <c r="E871" s="5" t="s">
        <v>7600</v>
      </c>
      <c r="F871" s="381">
        <f>IFERROR(INDEX([1]Master!$1:$1048576,MATCH(C871,[1]Master!$B:$B,0),MATCH($H$5,[1]Master!$1:$1,0)),"")</f>
        <v>1</v>
      </c>
      <c r="G871" s="381">
        <f>IFERROR(INDEX([1]Master!$1:$1048576,MATCH(C871,[1]Master!$B:$B,0),MATCH($H$4,[1]Master!$1:$1,0)),"")</f>
        <v>2</v>
      </c>
      <c r="H871" s="6" t="s">
        <v>6153</v>
      </c>
      <c r="I871" s="367">
        <f>IFERROR(INDEX([1]Master!$1:$1048576,MATCH(C871,[1]Master!$B:$B,0),MATCH($G$6,[1]Master!$1:$1,0)),"")</f>
        <v>5573.0289816993472</v>
      </c>
      <c r="J871" s="230">
        <f>ROUND(I871*Order_Quote!$L$4,4)</f>
        <v>0</v>
      </c>
      <c r="K871" s="228"/>
      <c r="L871" s="178"/>
      <c r="M871" s="171">
        <f t="shared" si="13"/>
        <v>0</v>
      </c>
    </row>
    <row r="872" spans="1:13" s="52" customFormat="1" x14ac:dyDescent="0.3">
      <c r="A872" s="29" t="str">
        <f>IF(K872&gt;0,COUNT($A$7:A871)+COUNT(DWV!$A$8:$A$300)+COUNT('Large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2" s="293"/>
      <c r="C872" s="3" t="s">
        <v>2215</v>
      </c>
      <c r="D872" s="16">
        <v>28866232</v>
      </c>
      <c r="E872" s="5" t="s">
        <v>7601</v>
      </c>
      <c r="F872" s="381">
        <f>IFERROR(INDEX([1]Master!$1:$1048576,MATCH(C872,[1]Master!$B:$B,0),MATCH($H$5,[1]Master!$1:$1,0)),"")</f>
        <v>1</v>
      </c>
      <c r="G872" s="381">
        <f>IFERROR(INDEX([1]Master!$1:$1048576,MATCH(C872,[1]Master!$B:$B,0),MATCH($H$4,[1]Master!$1:$1,0)),"")</f>
        <v>2</v>
      </c>
      <c r="H872" s="6" t="s">
        <v>6153</v>
      </c>
      <c r="I872" s="367">
        <f>IFERROR(INDEX([1]Master!$1:$1048576,MATCH(C872,[1]Master!$B:$B,0),MATCH($G$6,[1]Master!$1:$1,0)),"")</f>
        <v>5995.3549045751633</v>
      </c>
      <c r="J872" s="230">
        <f>ROUND(I872*Order_Quote!$L$4,4)</f>
        <v>0</v>
      </c>
      <c r="K872" s="228"/>
      <c r="L872" s="178"/>
      <c r="M872" s="171">
        <f t="shared" si="13"/>
        <v>0</v>
      </c>
    </row>
    <row r="873" spans="1:13" s="52" customFormat="1" x14ac:dyDescent="0.3">
      <c r="A873" s="29" t="str">
        <f>IF(K873&gt;0,COUNT($A$7:A872)+COUNT(DWV!$A$8:$A$300)+COUNT('Large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3" s="293"/>
      <c r="C873" s="3" t="s">
        <v>2216</v>
      </c>
      <c r="D873" s="16">
        <v>28866240</v>
      </c>
      <c r="E873" s="5" t="s">
        <v>7602</v>
      </c>
      <c r="F873" s="381">
        <f>IFERROR(INDEX([1]Master!$1:$1048576,MATCH(C873,[1]Master!$B:$B,0),MATCH($H$5,[1]Master!$1:$1,0)),"")</f>
        <v>1</v>
      </c>
      <c r="G873" s="381">
        <f>IFERROR(INDEX([1]Master!$1:$1048576,MATCH(C873,[1]Master!$B:$B,0),MATCH($H$4,[1]Master!$1:$1,0)),"")</f>
        <v>2</v>
      </c>
      <c r="H873" s="6" t="s">
        <v>6153</v>
      </c>
      <c r="I873" s="367">
        <f>IFERROR(INDEX([1]Master!$1:$1048576,MATCH(C873,[1]Master!$B:$B,0),MATCH($G$6,[1]Master!$1:$1,0)),"")</f>
        <v>6405.2590366013083</v>
      </c>
      <c r="J873" s="230">
        <f>ROUND(I873*Order_Quote!$L$4,4)</f>
        <v>0</v>
      </c>
      <c r="K873" s="228"/>
      <c r="L873" s="178"/>
      <c r="M873" s="171">
        <f t="shared" si="13"/>
        <v>0</v>
      </c>
    </row>
    <row r="874" spans="1:13" s="52" customFormat="1" x14ac:dyDescent="0.3">
      <c r="A874" s="29" t="str">
        <f>IF(K874&gt;0,COUNT($A$7:A873)+COUNT(DWV!$A$8:$A$300)+COUNT('Large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4" s="293"/>
      <c r="C874" s="3" t="s">
        <v>2217</v>
      </c>
      <c r="D874" s="16">
        <v>28866259</v>
      </c>
      <c r="E874" s="5" t="s">
        <v>7603</v>
      </c>
      <c r="F874" s="381">
        <f>IFERROR(INDEX([1]Master!$1:$1048576,MATCH(C874,[1]Master!$B:$B,0),MATCH($H$5,[1]Master!$1:$1,0)),"")</f>
        <v>1</v>
      </c>
      <c r="G874" s="381">
        <f>IFERROR(INDEX([1]Master!$1:$1048576,MATCH(C874,[1]Master!$B:$B,0),MATCH($H$4,[1]Master!$1:$1,0)),"")</f>
        <v>1</v>
      </c>
      <c r="H874" s="6" t="s">
        <v>6153</v>
      </c>
      <c r="I874" s="367">
        <f>IFERROR(INDEX([1]Master!$1:$1048576,MATCH(C874,[1]Master!$B:$B,0),MATCH($G$6,[1]Master!$1:$1,0)),"")</f>
        <v>7548.961755555556</v>
      </c>
      <c r="J874" s="230">
        <f>ROUND(I874*Order_Quote!$L$4,4)</f>
        <v>0</v>
      </c>
      <c r="K874" s="228"/>
      <c r="L874" s="178"/>
      <c r="M874" s="171">
        <f t="shared" si="13"/>
        <v>0</v>
      </c>
    </row>
    <row r="875" spans="1:13" s="52" customFormat="1" x14ac:dyDescent="0.3">
      <c r="A875" s="29" t="str">
        <f>IF(K875&gt;0,COUNT($A$7:A874)+COUNT(DWV!$A$8:$A$300)+COUNT('Large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5" s="293"/>
      <c r="C875" s="3" t="s">
        <v>2218</v>
      </c>
      <c r="D875" s="16">
        <v>28866267</v>
      </c>
      <c r="E875" s="5" t="s">
        <v>7604</v>
      </c>
      <c r="F875" s="381">
        <f>IFERROR(INDEX([1]Master!$1:$1048576,MATCH(C875,[1]Master!$B:$B,0),MATCH($H$5,[1]Master!$1:$1,0)),"")</f>
        <v>1</v>
      </c>
      <c r="G875" s="381">
        <f>IFERROR(INDEX([1]Master!$1:$1048576,MATCH(C875,[1]Master!$B:$B,0),MATCH($H$4,[1]Master!$1:$1,0)),"")</f>
        <v>2</v>
      </c>
      <c r="H875" s="6" t="s">
        <v>6153</v>
      </c>
      <c r="I875" s="367">
        <f>IFERROR(INDEX([1]Master!$1:$1048576,MATCH(C875,[1]Master!$B:$B,0),MATCH($G$6,[1]Master!$1:$1,0)),"")</f>
        <v>7379.3620000000001</v>
      </c>
      <c r="J875" s="230">
        <f>ROUND(I875*Order_Quote!$L$4,4)</f>
        <v>0</v>
      </c>
      <c r="K875" s="228"/>
      <c r="L875" s="178"/>
      <c r="M875" s="171">
        <f t="shared" si="13"/>
        <v>0</v>
      </c>
    </row>
    <row r="876" spans="1:13" s="52" customFormat="1" x14ac:dyDescent="0.3">
      <c r="A876" s="29" t="str">
        <f>IF(K876&gt;0,COUNT($A$7:A875)+COUNT(DWV!$A$8:$A$300)+COUNT('Large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6" s="293"/>
      <c r="C876" s="3" t="s">
        <v>2219</v>
      </c>
      <c r="D876" s="16">
        <v>28866275</v>
      </c>
      <c r="E876" s="5" t="s">
        <v>7605</v>
      </c>
      <c r="F876" s="381">
        <f>IFERROR(INDEX([1]Master!$1:$1048576,MATCH(C876,[1]Master!$B:$B,0),MATCH($H$5,[1]Master!$1:$1,0)),"")</f>
        <v>1</v>
      </c>
      <c r="G876" s="381">
        <f>IFERROR(INDEX([1]Master!$1:$1048576,MATCH(C876,[1]Master!$B:$B,0),MATCH($H$4,[1]Master!$1:$1,0)),"")</f>
        <v>2</v>
      </c>
      <c r="H876" s="6" t="s">
        <v>6153</v>
      </c>
      <c r="I876" s="367">
        <f>IFERROR(INDEX([1]Master!$1:$1048576,MATCH(C876,[1]Master!$B:$B,0),MATCH($G$6,[1]Master!$1:$1,0)),"")</f>
        <v>8911.6138888888891</v>
      </c>
      <c r="J876" s="230">
        <f>ROUND(I876*Order_Quote!$L$4,4)</f>
        <v>0</v>
      </c>
      <c r="K876" s="228"/>
      <c r="L876" s="178"/>
      <c r="M876" s="171">
        <f t="shared" si="13"/>
        <v>0</v>
      </c>
    </row>
    <row r="877" spans="1:13" s="52" customFormat="1" x14ac:dyDescent="0.3">
      <c r="A877" s="29" t="str">
        <f>IF(K877&gt;0,COUNT($A$7:A876)+COUNT(DWV!$A$8:$A$300)+COUNT('Large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7" s="293"/>
      <c r="C877" s="3" t="s">
        <v>2220</v>
      </c>
      <c r="D877" s="16">
        <v>28866283</v>
      </c>
      <c r="E877" s="5" t="s">
        <v>7606</v>
      </c>
      <c r="F877" s="381">
        <f>IFERROR(INDEX([1]Master!$1:$1048576,MATCH(C877,[1]Master!$B:$B,0),MATCH($H$5,[1]Master!$1:$1,0)),"")</f>
        <v>1</v>
      </c>
      <c r="G877" s="381">
        <f>IFERROR(INDEX([1]Master!$1:$1048576,MATCH(C877,[1]Master!$B:$B,0),MATCH($H$4,[1]Master!$1:$1,0)),"")</f>
        <v>2</v>
      </c>
      <c r="H877" s="6" t="s">
        <v>6153</v>
      </c>
      <c r="I877" s="367">
        <f>IFERROR(INDEX([1]Master!$1:$1048576,MATCH(C877,[1]Master!$B:$B,0),MATCH($G$6,[1]Master!$1:$1,0)),"")</f>
        <v>9606.8404444444459</v>
      </c>
      <c r="J877" s="230">
        <f>ROUND(I877*Order_Quote!$L$4,4)</f>
        <v>0</v>
      </c>
      <c r="K877" s="228"/>
      <c r="L877" s="178"/>
      <c r="M877" s="171">
        <f t="shared" si="13"/>
        <v>0</v>
      </c>
    </row>
    <row r="878" spans="1:13" s="52" customFormat="1" x14ac:dyDescent="0.3">
      <c r="A878" s="29" t="str">
        <f>IF(K878&gt;0,COUNT($A$7:A877)+COUNT(DWV!$A$8:$A$300)+COUNT('Large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8" s="293"/>
      <c r="C878" s="3" t="s">
        <v>2221</v>
      </c>
      <c r="D878" s="16">
        <v>28866291</v>
      </c>
      <c r="E878" s="5" t="s">
        <v>7607</v>
      </c>
      <c r="F878" s="381">
        <f>IFERROR(INDEX([1]Master!$1:$1048576,MATCH(C878,[1]Master!$B:$B,0),MATCH($H$5,[1]Master!$1:$1,0)),"")</f>
        <v>1</v>
      </c>
      <c r="G878" s="381">
        <f>IFERROR(INDEX([1]Master!$1:$1048576,MATCH(C878,[1]Master!$B:$B,0),MATCH($H$4,[1]Master!$1:$1,0)),"")</f>
        <v>1</v>
      </c>
      <c r="H878" s="6" t="s">
        <v>6153</v>
      </c>
      <c r="I878" s="367">
        <f>IFERROR(INDEX([1]Master!$1:$1048576,MATCH(C878,[1]Master!$B:$B,0),MATCH($G$6,[1]Master!$1:$1,0)),"")</f>
        <v>8451.7415960784328</v>
      </c>
      <c r="J878" s="230">
        <f>ROUND(I878*Order_Quote!$L$4,4)</f>
        <v>0</v>
      </c>
      <c r="K878" s="228"/>
      <c r="L878" s="178"/>
      <c r="M878" s="171">
        <f t="shared" si="13"/>
        <v>0</v>
      </c>
    </row>
    <row r="879" spans="1:13" s="52" customFormat="1" x14ac:dyDescent="0.3">
      <c r="A879" s="29" t="str">
        <f>IF(K879&gt;0,COUNT($A$7:A878)+COUNT(DWV!$A$8:$A$300)+COUNT('Large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79" s="293"/>
      <c r="C879" s="3" t="s">
        <v>2222</v>
      </c>
      <c r="D879" s="16">
        <v>28866305</v>
      </c>
      <c r="E879" s="5" t="s">
        <v>7608</v>
      </c>
      <c r="F879" s="381">
        <f>IFERROR(INDEX([1]Master!$1:$1048576,MATCH(C879,[1]Master!$B:$B,0),MATCH($H$5,[1]Master!$1:$1,0)),"")</f>
        <v>1</v>
      </c>
      <c r="G879" s="381">
        <f>IFERROR(INDEX([1]Master!$1:$1048576,MATCH(C879,[1]Master!$B:$B,0),MATCH($H$4,[1]Master!$1:$1,0)),"")</f>
        <v>1</v>
      </c>
      <c r="H879" s="6" t="s">
        <v>6153</v>
      </c>
      <c r="I879" s="367">
        <f>IFERROR(INDEX([1]Master!$1:$1048576,MATCH(C879,[1]Master!$B:$B,0),MATCH($G$6,[1]Master!$1:$1,0)),"")</f>
        <v>9142.2435071895434</v>
      </c>
      <c r="J879" s="230">
        <f>ROUND(I879*Order_Quote!$L$4,4)</f>
        <v>0</v>
      </c>
      <c r="K879" s="228"/>
      <c r="L879" s="178"/>
      <c r="M879" s="171">
        <f t="shared" si="13"/>
        <v>0</v>
      </c>
    </row>
    <row r="880" spans="1:13" s="52" customFormat="1" x14ac:dyDescent="0.3">
      <c r="A880" s="29" t="str">
        <f>IF(K880&gt;0,COUNT($A$7:A879)+COUNT(DWV!$A$8:$A$300)+COUNT('Large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0" s="293"/>
      <c r="C880" s="3" t="s">
        <v>2223</v>
      </c>
      <c r="D880" s="16">
        <v>28866313</v>
      </c>
      <c r="E880" s="5" t="s">
        <v>7609</v>
      </c>
      <c r="F880" s="381">
        <f>IFERROR(INDEX([1]Master!$1:$1048576,MATCH(C880,[1]Master!$B:$B,0),MATCH($H$5,[1]Master!$1:$1,0)),"")</f>
        <v>1</v>
      </c>
      <c r="G880" s="381">
        <f>IFERROR(INDEX([1]Master!$1:$1048576,MATCH(C880,[1]Master!$B:$B,0),MATCH($H$4,[1]Master!$1:$1,0)),"")</f>
        <v>1</v>
      </c>
      <c r="H880" s="6" t="s">
        <v>6153</v>
      </c>
      <c r="I880" s="367">
        <f>IFERROR(INDEX([1]Master!$1:$1048576,MATCH(C880,[1]Master!$B:$B,0),MATCH($G$6,[1]Master!$1:$1,0)),"")</f>
        <v>10581.659678431373</v>
      </c>
      <c r="J880" s="230">
        <f>ROUND(I880*Order_Quote!$L$4,4)</f>
        <v>0</v>
      </c>
      <c r="K880" s="228"/>
      <c r="L880" s="178"/>
      <c r="M880" s="171">
        <f t="shared" si="13"/>
        <v>0</v>
      </c>
    </row>
    <row r="881" spans="1:13" s="52" customFormat="1" x14ac:dyDescent="0.3">
      <c r="A881" s="29" t="str">
        <f>IF(K881&gt;0,COUNT($A$7:A880)+COUNT(DWV!$A$8:$A$300)+COUNT('Large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1" s="293"/>
      <c r="C881" s="3" t="s">
        <v>2224</v>
      </c>
      <c r="D881" s="16">
        <v>28866321</v>
      </c>
      <c r="E881" s="5" t="s">
        <v>7610</v>
      </c>
      <c r="F881" s="381">
        <f>IFERROR(INDEX([1]Master!$1:$1048576,MATCH(C881,[1]Master!$B:$B,0),MATCH($H$5,[1]Master!$1:$1,0)),"")</f>
        <v>1</v>
      </c>
      <c r="G881" s="381">
        <f>IFERROR(INDEX([1]Master!$1:$1048576,MATCH(C881,[1]Master!$B:$B,0),MATCH($H$4,[1]Master!$1:$1,0)),"")</f>
        <v>1</v>
      </c>
      <c r="H881" s="6" t="s">
        <v>6153</v>
      </c>
      <c r="I881" s="367">
        <f>IFERROR(INDEX([1]Master!$1:$1048576,MATCH(C881,[1]Master!$B:$B,0),MATCH($G$6,[1]Master!$1:$1,0)),"")</f>
        <v>12458.741935947715</v>
      </c>
      <c r="J881" s="230">
        <f>ROUND(I881*Order_Quote!$L$4,4)</f>
        <v>0</v>
      </c>
      <c r="K881" s="228"/>
      <c r="L881" s="178"/>
      <c r="M881" s="171">
        <f t="shared" si="13"/>
        <v>0</v>
      </c>
    </row>
    <row r="882" spans="1:13" s="52" customFormat="1" x14ac:dyDescent="0.3">
      <c r="A882" s="29" t="str">
        <f>IF(K882&gt;0,COUNT($A$7:A881)+COUNT(DWV!$A$8:$A$300)+COUNT('Large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2" s="293"/>
      <c r="C882" s="3" t="s">
        <v>2225</v>
      </c>
      <c r="D882" s="16">
        <v>28866330</v>
      </c>
      <c r="E882" s="5" t="s">
        <v>7611</v>
      </c>
      <c r="F882" s="381">
        <f>IFERROR(INDEX([1]Master!$1:$1048576,MATCH(C882,[1]Master!$B:$B,0),MATCH($H$5,[1]Master!$1:$1,0)),"")</f>
        <v>1</v>
      </c>
      <c r="G882" s="381">
        <f>IFERROR(INDEX([1]Master!$1:$1048576,MATCH(C882,[1]Master!$B:$B,0),MATCH($H$4,[1]Master!$1:$1,0)),"")</f>
        <v>1</v>
      </c>
      <c r="H882" s="6" t="s">
        <v>6153</v>
      </c>
      <c r="I882" s="367">
        <f>IFERROR(INDEX([1]Master!$1:$1048576,MATCH(C882,[1]Master!$B:$B,0),MATCH($G$6,[1]Master!$1:$1,0)),"")</f>
        <v>16300.502525490198</v>
      </c>
      <c r="J882" s="230">
        <f>ROUND(I882*Order_Quote!$L$4,4)</f>
        <v>0</v>
      </c>
      <c r="K882" s="228"/>
      <c r="L882" s="178"/>
      <c r="M882" s="171">
        <f t="shared" si="13"/>
        <v>0</v>
      </c>
    </row>
    <row r="883" spans="1:13" s="52" customFormat="1" x14ac:dyDescent="0.3">
      <c r="A883" s="29" t="str">
        <f>IF(K883&gt;0,COUNT($A$7:A882)+COUNT(DWV!$A$8:$A$300)+COUNT('Large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3" s="293"/>
      <c r="C883" s="3" t="s">
        <v>2226</v>
      </c>
      <c r="D883" s="16">
        <v>28866348</v>
      </c>
      <c r="E883" s="5" t="s">
        <v>7612</v>
      </c>
      <c r="F883" s="381">
        <f>IFERROR(INDEX([1]Master!$1:$1048576,MATCH(C883,[1]Master!$B:$B,0),MATCH($H$5,[1]Master!$1:$1,0)),"")</f>
        <v>1</v>
      </c>
      <c r="G883" s="381">
        <f>IFERROR(INDEX([1]Master!$1:$1048576,MATCH(C883,[1]Master!$B:$B,0),MATCH($H$4,[1]Master!$1:$1,0)),"")</f>
        <v>2</v>
      </c>
      <c r="H883" s="6" t="s">
        <v>6153</v>
      </c>
      <c r="I883" s="367">
        <f>IFERROR(INDEX([1]Master!$1:$1048576,MATCH(C883,[1]Master!$B:$B,0),MATCH($G$6,[1]Master!$1:$1,0)),"")</f>
        <v>11513.366444444444</v>
      </c>
      <c r="J883" s="230">
        <f>ROUND(I883*Order_Quote!$L$4,4)</f>
        <v>0</v>
      </c>
      <c r="K883" s="228"/>
      <c r="L883" s="178"/>
      <c r="M883" s="171">
        <f t="shared" si="13"/>
        <v>0</v>
      </c>
    </row>
    <row r="884" spans="1:13" s="52" customFormat="1" x14ac:dyDescent="0.3">
      <c r="A884" s="29" t="str">
        <f>IF(K884&gt;0,COUNT($A$7:A883)+COUNT(DWV!$A$8:$A$300)+COUNT('Large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4" s="293"/>
      <c r="C884" s="3" t="s">
        <v>2227</v>
      </c>
      <c r="D884" s="16">
        <v>28866356</v>
      </c>
      <c r="E884" s="5" t="s">
        <v>7613</v>
      </c>
      <c r="F884" s="381">
        <f>IFERROR(INDEX([1]Master!$1:$1048576,MATCH(C884,[1]Master!$B:$B,0),MATCH($H$5,[1]Master!$1:$1,0)),"")</f>
        <v>1</v>
      </c>
      <c r="G884" s="381">
        <f>IFERROR(INDEX([1]Master!$1:$1048576,MATCH(C884,[1]Master!$B:$B,0),MATCH($H$4,[1]Master!$1:$1,0)),"")</f>
        <v>1</v>
      </c>
      <c r="H884" s="6" t="s">
        <v>6153</v>
      </c>
      <c r="I884" s="367">
        <f>IFERROR(INDEX([1]Master!$1:$1048576,MATCH(C884,[1]Master!$B:$B,0),MATCH($G$6,[1]Master!$1:$1,0)),"")</f>
        <v>14497.929333333333</v>
      </c>
      <c r="J884" s="230">
        <f>ROUND(I884*Order_Quote!$L$4,4)</f>
        <v>0</v>
      </c>
      <c r="K884" s="228"/>
      <c r="L884" s="178"/>
      <c r="M884" s="171">
        <f t="shared" si="13"/>
        <v>0</v>
      </c>
    </row>
    <row r="885" spans="1:13" s="52" customFormat="1" x14ac:dyDescent="0.3">
      <c r="A885" s="29" t="str">
        <f>IF(K885&gt;0,COUNT($A$7:A884)+COUNT(DWV!$A$8:$A$300)+COUNT('Large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5" s="293"/>
      <c r="C885" s="3" t="s">
        <v>2228</v>
      </c>
      <c r="D885" s="16">
        <v>28866364</v>
      </c>
      <c r="E885" s="5" t="s">
        <v>7614</v>
      </c>
      <c r="F885" s="381">
        <f>IFERROR(INDEX([1]Master!$1:$1048576,MATCH(C885,[1]Master!$B:$B,0),MATCH($H$5,[1]Master!$1:$1,0)),"")</f>
        <v>1</v>
      </c>
      <c r="G885" s="381">
        <f>IFERROR(INDEX([1]Master!$1:$1048576,MATCH(C885,[1]Master!$B:$B,0),MATCH($H$4,[1]Master!$1:$1,0)),"")</f>
        <v>1</v>
      </c>
      <c r="H885" s="6" t="s">
        <v>6153</v>
      </c>
      <c r="I885" s="367">
        <f>IFERROR(INDEX([1]Master!$1:$1048576,MATCH(C885,[1]Master!$B:$B,0),MATCH($G$6,[1]Master!$1:$1,0)),"")</f>
        <v>15272.906555555557</v>
      </c>
      <c r="J885" s="230">
        <f>ROUND(I885*Order_Quote!$L$4,4)</f>
        <v>0</v>
      </c>
      <c r="K885" s="228"/>
      <c r="L885" s="178"/>
      <c r="M885" s="171">
        <f t="shared" si="13"/>
        <v>0</v>
      </c>
    </row>
    <row r="886" spans="1:13" s="52" customFormat="1" x14ac:dyDescent="0.3">
      <c r="A886" s="29" t="str">
        <f>IF(K886&gt;0,COUNT($A$7:A885)+COUNT(DWV!$A$8:$A$300)+COUNT('Large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6" s="293"/>
      <c r="C886" s="3" t="s">
        <v>2229</v>
      </c>
      <c r="D886" s="16">
        <v>28866372</v>
      </c>
      <c r="E886" s="5" t="s">
        <v>7615</v>
      </c>
      <c r="F886" s="381">
        <f>IFERROR(INDEX([1]Master!$1:$1048576,MATCH(C886,[1]Master!$B:$B,0),MATCH($H$5,[1]Master!$1:$1,0)),"")</f>
        <v>1</v>
      </c>
      <c r="G886" s="381">
        <f>IFERROR(INDEX([1]Master!$1:$1048576,MATCH(C886,[1]Master!$B:$B,0),MATCH($H$4,[1]Master!$1:$1,0)),"")</f>
        <v>1</v>
      </c>
      <c r="H886" s="6" t="s">
        <v>6153</v>
      </c>
      <c r="I886" s="367">
        <f>IFERROR(INDEX([1]Master!$1:$1048576,MATCH(C886,[1]Master!$B:$B,0),MATCH($G$6,[1]Master!$1:$1,0)),"")</f>
        <v>11222.085309803922</v>
      </c>
      <c r="J886" s="230">
        <f>ROUND(I886*Order_Quote!$L$4,4)</f>
        <v>0</v>
      </c>
      <c r="K886" s="228"/>
      <c r="L886" s="178"/>
      <c r="M886" s="171">
        <f t="shared" si="13"/>
        <v>0</v>
      </c>
    </row>
    <row r="887" spans="1:13" s="52" customFormat="1" x14ac:dyDescent="0.3">
      <c r="A887" s="29" t="str">
        <f>IF(K887&gt;0,COUNT($A$7:A886)+COUNT(DWV!$A$8:$A$300)+COUNT('Large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7" s="293"/>
      <c r="C887" s="3" t="s">
        <v>2230</v>
      </c>
      <c r="D887" s="16">
        <v>28866380</v>
      </c>
      <c r="E887" s="5" t="s">
        <v>7616</v>
      </c>
      <c r="F887" s="381">
        <f>IFERROR(INDEX([1]Master!$1:$1048576,MATCH(C887,[1]Master!$B:$B,0),MATCH($H$5,[1]Master!$1:$1,0)),"")</f>
        <v>1</v>
      </c>
      <c r="G887" s="381">
        <f>IFERROR(INDEX([1]Master!$1:$1048576,MATCH(C887,[1]Master!$B:$B,0),MATCH($H$4,[1]Master!$1:$1,0)),"")</f>
        <v>1</v>
      </c>
      <c r="H887" s="6" t="s">
        <v>6153</v>
      </c>
      <c r="I887" s="367">
        <f>IFERROR(INDEX([1]Master!$1:$1048576,MATCH(C887,[1]Master!$B:$B,0),MATCH($G$6,[1]Master!$1:$1,0)),"")</f>
        <v>11455.929264052287</v>
      </c>
      <c r="J887" s="230">
        <f>ROUND(I887*Order_Quote!$L$4,4)</f>
        <v>0</v>
      </c>
      <c r="K887" s="228"/>
      <c r="L887" s="178"/>
      <c r="M887" s="171">
        <f t="shared" si="13"/>
        <v>0</v>
      </c>
    </row>
    <row r="888" spans="1:13" s="52" customFormat="1" x14ac:dyDescent="0.3">
      <c r="A888" s="29" t="str">
        <f>IF(K888&gt;0,COUNT($A$7:A887)+COUNT(DWV!$A$8:$A$300)+COUNT('Large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8" s="293"/>
      <c r="C888" s="3" t="s">
        <v>2231</v>
      </c>
      <c r="D888" s="16">
        <v>28866399</v>
      </c>
      <c r="E888" s="5" t="s">
        <v>7617</v>
      </c>
      <c r="F888" s="381">
        <f>IFERROR(INDEX([1]Master!$1:$1048576,MATCH(C888,[1]Master!$B:$B,0),MATCH($H$5,[1]Master!$1:$1,0)),"")</f>
        <v>1</v>
      </c>
      <c r="G888" s="381">
        <f>IFERROR(INDEX([1]Master!$1:$1048576,MATCH(C888,[1]Master!$B:$B,0),MATCH($H$4,[1]Master!$1:$1,0)),"")</f>
        <v>1</v>
      </c>
      <c r="H888" s="6" t="s">
        <v>6153</v>
      </c>
      <c r="I888" s="367">
        <f>IFERROR(INDEX([1]Master!$1:$1048576,MATCH(C888,[1]Master!$B:$B,0),MATCH($G$6,[1]Master!$1:$1,0)),"")</f>
        <v>11540.068189542488</v>
      </c>
      <c r="J888" s="230">
        <f>ROUND(I888*Order_Quote!$L$4,4)</f>
        <v>0</v>
      </c>
      <c r="K888" s="228"/>
      <c r="L888" s="178"/>
      <c r="M888" s="171">
        <f t="shared" si="13"/>
        <v>0</v>
      </c>
    </row>
    <row r="889" spans="1:13" s="52" customFormat="1" x14ac:dyDescent="0.3">
      <c r="A889" s="29" t="str">
        <f>IF(K889&gt;0,COUNT($A$7:A888)+COUNT(DWV!$A$8:$A$300)+COUNT('Large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89" s="293"/>
      <c r="C889" s="3" t="s">
        <v>2232</v>
      </c>
      <c r="D889" s="16">
        <v>28866402</v>
      </c>
      <c r="E889" s="5" t="s">
        <v>7618</v>
      </c>
      <c r="F889" s="381">
        <f>IFERROR(INDEX([1]Master!$1:$1048576,MATCH(C889,[1]Master!$B:$B,0),MATCH($H$5,[1]Master!$1:$1,0)),"")</f>
        <v>1</v>
      </c>
      <c r="G889" s="381">
        <f>IFERROR(INDEX([1]Master!$1:$1048576,MATCH(C889,[1]Master!$B:$B,0),MATCH($H$4,[1]Master!$1:$1,0)),"")</f>
        <v>1</v>
      </c>
      <c r="H889" s="6" t="s">
        <v>6153</v>
      </c>
      <c r="I889" s="367">
        <f>IFERROR(INDEX([1]Master!$1:$1048576,MATCH(C889,[1]Master!$B:$B,0),MATCH($G$6,[1]Master!$1:$1,0)),"")</f>
        <v>16215.899653594772</v>
      </c>
      <c r="J889" s="230">
        <f>ROUND(I889*Order_Quote!$L$4,4)</f>
        <v>0</v>
      </c>
      <c r="K889" s="228"/>
      <c r="L889" s="178"/>
      <c r="M889" s="171">
        <f t="shared" si="13"/>
        <v>0</v>
      </c>
    </row>
    <row r="890" spans="1:13" s="52" customFormat="1" x14ac:dyDescent="0.3">
      <c r="A890" s="29" t="str">
        <f>IF(K890&gt;0,COUNT($A$7:A889)+COUNT(DWV!$A$8:$A$300)+COUNT('Large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0" s="293"/>
      <c r="C890" s="3" t="s">
        <v>2233</v>
      </c>
      <c r="D890" s="16">
        <v>28866410</v>
      </c>
      <c r="E890" s="5" t="s">
        <v>7619</v>
      </c>
      <c r="F890" s="381">
        <f>IFERROR(INDEX([1]Master!$1:$1048576,MATCH(C890,[1]Master!$B:$B,0),MATCH($H$5,[1]Master!$1:$1,0)),"")</f>
        <v>1</v>
      </c>
      <c r="G890" s="381">
        <f>IFERROR(INDEX([1]Master!$1:$1048576,MATCH(C890,[1]Master!$B:$B,0),MATCH($H$4,[1]Master!$1:$1,0)),"")</f>
        <v>1</v>
      </c>
      <c r="H890" s="6" t="s">
        <v>6153</v>
      </c>
      <c r="I890" s="367">
        <f>IFERROR(INDEX([1]Master!$1:$1048576,MATCH(C890,[1]Master!$B:$B,0),MATCH($G$6,[1]Master!$1:$1,0)),"")</f>
        <v>17777.75277777778</v>
      </c>
      <c r="J890" s="230">
        <f>ROUND(I890*Order_Quote!$L$4,4)</f>
        <v>0</v>
      </c>
      <c r="K890" s="228"/>
      <c r="L890" s="178"/>
      <c r="M890" s="171">
        <f t="shared" si="13"/>
        <v>0</v>
      </c>
    </row>
    <row r="891" spans="1:13" s="52" customFormat="1" x14ac:dyDescent="0.3">
      <c r="A891" s="29" t="str">
        <f>IF(K891&gt;0,COUNT($A$7:A890)+COUNT(DWV!$A$8:$A$300)+COUNT('Large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1" s="293"/>
      <c r="C891" s="3" t="s">
        <v>2234</v>
      </c>
      <c r="D891" s="16">
        <v>28866429</v>
      </c>
      <c r="E891" s="5" t="s">
        <v>7620</v>
      </c>
      <c r="F891" s="381">
        <f>IFERROR(INDEX([1]Master!$1:$1048576,MATCH(C891,[1]Master!$B:$B,0),MATCH($H$5,[1]Master!$1:$1,0)),"")</f>
        <v>1</v>
      </c>
      <c r="G891" s="381">
        <f>IFERROR(INDEX([1]Master!$1:$1048576,MATCH(C891,[1]Master!$B:$B,0),MATCH($H$4,[1]Master!$1:$1,0)),"")</f>
        <v>1</v>
      </c>
      <c r="H891" s="6" t="s">
        <v>6153</v>
      </c>
      <c r="I891" s="367">
        <f>IFERROR(INDEX([1]Master!$1:$1048576,MATCH(C891,[1]Master!$B:$B,0),MATCH($G$6,[1]Master!$1:$1,0)),"")</f>
        <v>19545.119193464056</v>
      </c>
      <c r="J891" s="230">
        <f>ROUND(I891*Order_Quote!$L$4,4)</f>
        <v>0</v>
      </c>
      <c r="K891" s="228"/>
      <c r="L891" s="178"/>
      <c r="M891" s="171">
        <f t="shared" si="13"/>
        <v>0</v>
      </c>
    </row>
    <row r="892" spans="1:13" s="52" customFormat="1" x14ac:dyDescent="0.3">
      <c r="A892" s="29" t="str">
        <f>IF(K892&gt;0,COUNT($A$7:A891)+COUNT(DWV!$A$8:$A$300)+COUNT('Large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2" s="293"/>
      <c r="C892" s="3" t="s">
        <v>2235</v>
      </c>
      <c r="D892" s="16">
        <v>28866437</v>
      </c>
      <c r="E892" s="5" t="s">
        <v>7621</v>
      </c>
      <c r="F892" s="381">
        <f>IFERROR(INDEX([1]Master!$1:$1048576,MATCH(C892,[1]Master!$B:$B,0),MATCH($H$5,[1]Master!$1:$1,0)),"")</f>
        <v>1</v>
      </c>
      <c r="G892" s="381">
        <f>IFERROR(INDEX([1]Master!$1:$1048576,MATCH(C892,[1]Master!$B:$B,0),MATCH($H$4,[1]Master!$1:$1,0)),"")</f>
        <v>1</v>
      </c>
      <c r="H892" s="6" t="s">
        <v>6153</v>
      </c>
      <c r="I892" s="367">
        <f>IFERROR(INDEX([1]Master!$1:$1048576,MATCH(C892,[1]Master!$B:$B,0),MATCH($G$6,[1]Master!$1:$1,0)),"")</f>
        <v>10829.646515032682</v>
      </c>
      <c r="J892" s="230">
        <f>ROUND(I892*Order_Quote!$L$4,4)</f>
        <v>0</v>
      </c>
      <c r="K892" s="228"/>
      <c r="L892" s="178"/>
      <c r="M892" s="171">
        <f t="shared" si="13"/>
        <v>0</v>
      </c>
    </row>
    <row r="893" spans="1:13" s="52" customFormat="1" x14ac:dyDescent="0.3">
      <c r="A893" s="29" t="str">
        <f>IF(K893&gt;0,COUNT($A$7:A892)+COUNT(DWV!$A$8:$A$300)+COUNT('Large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3" s="293"/>
      <c r="C893" s="3" t="s">
        <v>2236</v>
      </c>
      <c r="D893" s="16">
        <v>28866445</v>
      </c>
      <c r="E893" s="5" t="s">
        <v>7622</v>
      </c>
      <c r="F893" s="381">
        <f>IFERROR(INDEX([1]Master!$1:$1048576,MATCH(C893,[1]Master!$B:$B,0),MATCH($H$5,[1]Master!$1:$1,0)),"")</f>
        <v>1</v>
      </c>
      <c r="G893" s="381">
        <f>IFERROR(INDEX([1]Master!$1:$1048576,MATCH(C893,[1]Master!$B:$B,0),MATCH($H$4,[1]Master!$1:$1,0)),"")</f>
        <v>1</v>
      </c>
      <c r="H893" s="6" t="s">
        <v>6153</v>
      </c>
      <c r="I893" s="367">
        <f>IFERROR(INDEX([1]Master!$1:$1048576,MATCH(C893,[1]Master!$B:$B,0),MATCH($G$6,[1]Master!$1:$1,0)),"")</f>
        <v>11279.105819607845</v>
      </c>
      <c r="J893" s="230">
        <f>ROUND(I893*Order_Quote!$L$4,4)</f>
        <v>0</v>
      </c>
      <c r="K893" s="228"/>
      <c r="L893" s="178"/>
      <c r="M893" s="171">
        <f t="shared" si="13"/>
        <v>0</v>
      </c>
    </row>
    <row r="894" spans="1:13" s="52" customFormat="1" x14ac:dyDescent="0.3">
      <c r="A894" s="29" t="str">
        <f>IF(K894&gt;0,COUNT($A$7:A893)+COUNT(DWV!$A$8:$A$300)+COUNT('Large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4" s="293"/>
      <c r="C894" s="3" t="s">
        <v>2237</v>
      </c>
      <c r="D894" s="16">
        <v>28866453</v>
      </c>
      <c r="E894" s="5" t="s">
        <v>7623</v>
      </c>
      <c r="F894" s="381">
        <f>IFERROR(INDEX([1]Master!$1:$1048576,MATCH(C894,[1]Master!$B:$B,0),MATCH($H$5,[1]Master!$1:$1,0)),"")</f>
        <v>1</v>
      </c>
      <c r="G894" s="381">
        <f>IFERROR(INDEX([1]Master!$1:$1048576,MATCH(C894,[1]Master!$B:$B,0),MATCH($H$4,[1]Master!$1:$1,0)),"")</f>
        <v>1</v>
      </c>
      <c r="H894" s="6" t="s">
        <v>6153</v>
      </c>
      <c r="I894" s="367">
        <f>IFERROR(INDEX([1]Master!$1:$1048576,MATCH(C894,[1]Master!$B:$B,0),MATCH($G$6,[1]Master!$1:$1,0)),"")</f>
        <v>11519.849105882355</v>
      </c>
      <c r="J894" s="230">
        <f>ROUND(I894*Order_Quote!$L$4,4)</f>
        <v>0</v>
      </c>
      <c r="K894" s="228"/>
      <c r="L894" s="178"/>
      <c r="M894" s="171">
        <f t="shared" si="13"/>
        <v>0</v>
      </c>
    </row>
    <row r="895" spans="1:13" s="52" customFormat="1" x14ac:dyDescent="0.3">
      <c r="A895" s="29" t="str">
        <f>IF(K895&gt;0,COUNT($A$7:A894)+COUNT(DWV!$A$8:$A$300)+COUNT('Large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5" s="293"/>
      <c r="C895" s="3" t="s">
        <v>2238</v>
      </c>
      <c r="D895" s="16">
        <v>28866461</v>
      </c>
      <c r="E895" s="5" t="s">
        <v>7624</v>
      </c>
      <c r="F895" s="381">
        <f>IFERROR(INDEX([1]Master!$1:$1048576,MATCH(C895,[1]Master!$B:$B,0),MATCH($H$5,[1]Master!$1:$1,0)),"")</f>
        <v>1</v>
      </c>
      <c r="G895" s="381">
        <f>IFERROR(INDEX([1]Master!$1:$1048576,MATCH(C895,[1]Master!$B:$B,0),MATCH($H$4,[1]Master!$1:$1,0)),"")</f>
        <v>1</v>
      </c>
      <c r="H895" s="6" t="s">
        <v>6153</v>
      </c>
      <c r="I895" s="367">
        <f>IFERROR(INDEX([1]Master!$1:$1048576,MATCH(C895,[1]Master!$B:$B,0),MATCH($G$6,[1]Master!$1:$1,0)),"")</f>
        <v>12933.31421045752</v>
      </c>
      <c r="J895" s="230">
        <f>ROUND(I895*Order_Quote!$L$4,4)</f>
        <v>0</v>
      </c>
      <c r="K895" s="228"/>
      <c r="L895" s="178"/>
      <c r="M895" s="171">
        <f t="shared" si="13"/>
        <v>0</v>
      </c>
    </row>
    <row r="896" spans="1:13" s="52" customFormat="1" x14ac:dyDescent="0.3">
      <c r="A896" s="29" t="str">
        <f>IF(K896&gt;0,COUNT($A$7:A895)+COUNT(DWV!$A$8:$A$300)+COUNT('Large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6" s="293"/>
      <c r="C896" s="3" t="s">
        <v>2239</v>
      </c>
      <c r="D896" s="16">
        <v>28866470</v>
      </c>
      <c r="E896" s="5" t="s">
        <v>7625</v>
      </c>
      <c r="F896" s="381">
        <f>IFERROR(INDEX([1]Master!$1:$1048576,MATCH(C896,[1]Master!$B:$B,0),MATCH($H$5,[1]Master!$1:$1,0)),"")</f>
        <v>1</v>
      </c>
      <c r="G896" s="381">
        <f>IFERROR(INDEX([1]Master!$1:$1048576,MATCH(C896,[1]Master!$B:$B,0),MATCH($H$4,[1]Master!$1:$1,0)),"")</f>
        <v>1</v>
      </c>
      <c r="H896" s="6" t="s">
        <v>6153</v>
      </c>
      <c r="I896" s="367">
        <f>IFERROR(INDEX([1]Master!$1:$1048576,MATCH(C896,[1]Master!$B:$B,0),MATCH($G$6,[1]Master!$1:$1,0)),"")</f>
        <v>14328.356152941178</v>
      </c>
      <c r="J896" s="230">
        <f>ROUND(I896*Order_Quote!$L$4,4)</f>
        <v>0</v>
      </c>
      <c r="K896" s="228"/>
      <c r="L896" s="178"/>
      <c r="M896" s="171">
        <f t="shared" si="13"/>
        <v>0</v>
      </c>
    </row>
    <row r="897" spans="1:13" s="52" customFormat="1" x14ac:dyDescent="0.3">
      <c r="A897" s="29" t="str">
        <f>IF(K897&gt;0,COUNT($A$7:A896)+COUNT(DWV!$A$8:$A$300)+COUNT('Large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7" s="293"/>
      <c r="C897" s="3" t="s">
        <v>2240</v>
      </c>
      <c r="D897" s="16">
        <v>28866488</v>
      </c>
      <c r="E897" s="5" t="s">
        <v>7626</v>
      </c>
      <c r="F897" s="381">
        <f>IFERROR(INDEX([1]Master!$1:$1048576,MATCH(C897,[1]Master!$B:$B,0),MATCH($H$5,[1]Master!$1:$1,0)),"")</f>
        <v>1</v>
      </c>
      <c r="G897" s="381">
        <f>IFERROR(INDEX([1]Master!$1:$1048576,MATCH(C897,[1]Master!$B:$B,0),MATCH($H$4,[1]Master!$1:$1,0)),"")</f>
        <v>1</v>
      </c>
      <c r="H897" s="6" t="s">
        <v>6153</v>
      </c>
      <c r="I897" s="367">
        <f>IFERROR(INDEX([1]Master!$1:$1048576,MATCH(C897,[1]Master!$B:$B,0),MATCH($G$6,[1]Master!$1:$1,0)),"")</f>
        <v>16401.17889542484</v>
      </c>
      <c r="J897" s="230">
        <f>ROUND(I897*Order_Quote!$L$4,4)</f>
        <v>0</v>
      </c>
      <c r="K897" s="228"/>
      <c r="L897" s="178"/>
      <c r="M897" s="171">
        <f t="shared" si="13"/>
        <v>0</v>
      </c>
    </row>
    <row r="898" spans="1:13" s="52" customFormat="1" x14ac:dyDescent="0.3">
      <c r="A898" s="29" t="str">
        <f>IF(K898&gt;0,COUNT($A$7:A897)+COUNT(DWV!$A$8:$A$300)+COUNT('Large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8" s="293"/>
      <c r="C898" s="3" t="s">
        <v>2241</v>
      </c>
      <c r="D898" s="16">
        <v>28866496</v>
      </c>
      <c r="E898" s="5" t="s">
        <v>7627</v>
      </c>
      <c r="F898" s="381">
        <f>IFERROR(INDEX([1]Master!$1:$1048576,MATCH(C898,[1]Master!$B:$B,0),MATCH($H$5,[1]Master!$1:$1,0)),"")</f>
        <v>1</v>
      </c>
      <c r="G898" s="381">
        <f>IFERROR(INDEX([1]Master!$1:$1048576,MATCH(C898,[1]Master!$B:$B,0),MATCH($H$4,[1]Master!$1:$1,0)),"")</f>
        <v>1</v>
      </c>
      <c r="H898" s="6" t="s">
        <v>6153</v>
      </c>
      <c r="I898" s="367">
        <f>IFERROR(INDEX([1]Master!$1:$1048576,MATCH(C898,[1]Master!$B:$B,0),MATCH($G$6,[1]Master!$1:$1,0)),"")</f>
        <v>17914.36254509804</v>
      </c>
      <c r="J898" s="230">
        <f>ROUND(I898*Order_Quote!$L$4,4)</f>
        <v>0</v>
      </c>
      <c r="K898" s="228"/>
      <c r="L898" s="178"/>
      <c r="M898" s="171">
        <f t="shared" si="13"/>
        <v>0</v>
      </c>
    </row>
    <row r="899" spans="1:13" s="52" customFormat="1" x14ac:dyDescent="0.3">
      <c r="A899" s="29" t="str">
        <f>IF(K899&gt;0,COUNT($A$7:A898)+COUNT(DWV!$A$8:$A$300)+COUNT('Large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899" s="293"/>
      <c r="C899" s="3" t="s">
        <v>2242</v>
      </c>
      <c r="D899" s="16">
        <v>28866500</v>
      </c>
      <c r="E899" s="5" t="s">
        <v>7628</v>
      </c>
      <c r="F899" s="381">
        <f>IFERROR(INDEX([1]Master!$1:$1048576,MATCH(C899,[1]Master!$B:$B,0),MATCH($H$5,[1]Master!$1:$1,0)),"")</f>
        <v>1</v>
      </c>
      <c r="G899" s="381">
        <f>IFERROR(INDEX([1]Master!$1:$1048576,MATCH(C899,[1]Master!$B:$B,0),MATCH($H$4,[1]Master!$1:$1,0)),"")</f>
        <v>1</v>
      </c>
      <c r="H899" s="6" t="s">
        <v>6153</v>
      </c>
      <c r="I899" s="367">
        <f>IFERROR(INDEX([1]Master!$1:$1048576,MATCH(C899,[1]Master!$B:$B,0),MATCH($G$6,[1]Master!$1:$1,0)),"")</f>
        <v>20396.984657516343</v>
      </c>
      <c r="J899" s="230">
        <f>ROUND(I899*Order_Quote!$L$4,4)</f>
        <v>0</v>
      </c>
      <c r="K899" s="228"/>
      <c r="L899" s="178"/>
      <c r="M899" s="171">
        <f t="shared" si="13"/>
        <v>0</v>
      </c>
    </row>
    <row r="900" spans="1:13" s="52" customFormat="1" x14ac:dyDescent="0.3">
      <c r="A900" s="29" t="str">
        <f>IF(K900&gt;0,COUNT($A$7:A899)+COUNT(DWV!$A$8:$A$300)+COUNT('Large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0" s="293"/>
      <c r="C900" s="3" t="s">
        <v>2243</v>
      </c>
      <c r="D900" s="16">
        <v>28866518</v>
      </c>
      <c r="E900" s="5" t="s">
        <v>7629</v>
      </c>
      <c r="F900" s="381">
        <f>IFERROR(INDEX([1]Master!$1:$1048576,MATCH(C900,[1]Master!$B:$B,0),MATCH($H$5,[1]Master!$1:$1,0)),"")</f>
        <v>1</v>
      </c>
      <c r="G900" s="381" t="str">
        <f>IFERROR(INDEX([1]Master!$1:$1048576,MATCH(C900,[1]Master!$B:$B,0),MATCH($H$4,[1]Master!$1:$1,0)),"")</f>
        <v>-</v>
      </c>
      <c r="H900" s="6" t="s">
        <v>6153</v>
      </c>
      <c r="I900" s="367">
        <f>IFERROR(INDEX([1]Master!$1:$1048576,MATCH(C900,[1]Master!$B:$B,0),MATCH($G$6,[1]Master!$1:$1,0)),"")</f>
        <v>22383.109286274514</v>
      </c>
      <c r="J900" s="230">
        <f>ROUND(I900*Order_Quote!$L$4,4)</f>
        <v>0</v>
      </c>
      <c r="K900" s="228"/>
      <c r="L900" s="178"/>
      <c r="M900" s="171">
        <f t="shared" si="13"/>
        <v>0</v>
      </c>
    </row>
    <row r="901" spans="1:13" s="52" customFormat="1" x14ac:dyDescent="0.3">
      <c r="A901" s="29" t="str">
        <f>IF(K901&gt;0,COUNT($A$7:A900)+COUNT(DWV!$A$8:$A$300)+COUNT('Large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1" s="293"/>
      <c r="C901" s="3" t="s">
        <v>2244</v>
      </c>
      <c r="D901" s="16">
        <v>28866526</v>
      </c>
      <c r="E901" s="5" t="s">
        <v>7630</v>
      </c>
      <c r="F901" s="381">
        <f>IFERROR(INDEX([1]Master!$1:$1048576,MATCH(C901,[1]Master!$B:$B,0),MATCH($H$5,[1]Master!$1:$1,0)),"")</f>
        <v>1</v>
      </c>
      <c r="G901" s="381">
        <f>IFERROR(INDEX([1]Master!$1:$1048576,MATCH(C901,[1]Master!$B:$B,0),MATCH($H$4,[1]Master!$1:$1,0)),"")</f>
        <v>1</v>
      </c>
      <c r="H901" s="6" t="s">
        <v>6153</v>
      </c>
      <c r="I901" s="367">
        <f>IFERROR(INDEX([1]Master!$1:$1048576,MATCH(C901,[1]Master!$B:$B,0),MATCH($G$6,[1]Master!$1:$1,0)),"")</f>
        <v>23707.212326797388</v>
      </c>
      <c r="J901" s="230">
        <f>ROUND(I901*Order_Quote!$L$4,4)</f>
        <v>0</v>
      </c>
      <c r="K901" s="228"/>
      <c r="L901" s="178"/>
      <c r="M901" s="171">
        <f t="shared" si="13"/>
        <v>0</v>
      </c>
    </row>
    <row r="902" spans="1:13" s="52" customFormat="1" x14ac:dyDescent="0.3">
      <c r="A902" s="29" t="str">
        <f>IF(K902&gt;0,COUNT($A$7:A901)+COUNT(DWV!$A$8:$A$300)+COUNT('Large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2" s="293"/>
      <c r="C902" s="3" t="s">
        <v>2245</v>
      </c>
      <c r="D902" s="16">
        <v>28866534</v>
      </c>
      <c r="E902" s="5" t="s">
        <v>7631</v>
      </c>
      <c r="F902" s="381">
        <f>IFERROR(INDEX([1]Master!$1:$1048576,MATCH(C902,[1]Master!$B:$B,0),MATCH($H$5,[1]Master!$1:$1,0)),"")</f>
        <v>1</v>
      </c>
      <c r="G902" s="381">
        <f>IFERROR(INDEX([1]Master!$1:$1048576,MATCH(C902,[1]Master!$B:$B,0),MATCH($H$4,[1]Master!$1:$1,0)),"")</f>
        <v>1</v>
      </c>
      <c r="H902" s="6" t="s">
        <v>6153</v>
      </c>
      <c r="I902" s="367">
        <f>IFERROR(INDEX([1]Master!$1:$1048576,MATCH(C902,[1]Master!$B:$B,0),MATCH($G$6,[1]Master!$1:$1,0)),"")</f>
        <v>13537.088075816993</v>
      </c>
      <c r="J902" s="230">
        <f>ROUND(I902*Order_Quote!$L$4,4)</f>
        <v>0</v>
      </c>
      <c r="K902" s="228"/>
      <c r="L902" s="178"/>
      <c r="M902" s="171">
        <f t="shared" si="13"/>
        <v>0</v>
      </c>
    </row>
    <row r="903" spans="1:13" s="52" customFormat="1" x14ac:dyDescent="0.3">
      <c r="A903" s="29" t="str">
        <f>IF(K903&gt;0,COUNT($A$7:A902)+COUNT(DWV!$A$8:$A$300)+COUNT('Large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3" s="293"/>
      <c r="C903" s="3" t="s">
        <v>2246</v>
      </c>
      <c r="D903" s="16">
        <v>28866542</v>
      </c>
      <c r="E903" s="5" t="s">
        <v>7632</v>
      </c>
      <c r="F903" s="381">
        <f>IFERROR(INDEX([1]Master!$1:$1048576,MATCH(C903,[1]Master!$B:$B,0),MATCH($H$5,[1]Master!$1:$1,0)),"")</f>
        <v>1</v>
      </c>
      <c r="G903" s="381">
        <f>IFERROR(INDEX([1]Master!$1:$1048576,MATCH(C903,[1]Master!$B:$B,0),MATCH($H$4,[1]Master!$1:$1,0)),"")</f>
        <v>1</v>
      </c>
      <c r="H903" s="6" t="s">
        <v>6153</v>
      </c>
      <c r="I903" s="367">
        <f>IFERROR(INDEX([1]Master!$1:$1048576,MATCH(C903,[1]Master!$B:$B,0),MATCH($G$6,[1]Master!$1:$1,0)),"")</f>
        <v>14098.912206535952</v>
      </c>
      <c r="J903" s="230">
        <f>ROUND(I903*Order_Quote!$L$4,4)</f>
        <v>0</v>
      </c>
      <c r="K903" s="228"/>
      <c r="L903" s="178"/>
      <c r="M903" s="171">
        <f t="shared" ref="M903:M966" si="14">K903/F903</f>
        <v>0</v>
      </c>
    </row>
    <row r="904" spans="1:13" s="52" customFormat="1" x14ac:dyDescent="0.3">
      <c r="A904" s="29" t="str">
        <f>IF(K904&gt;0,COUNT($A$7:A903)+COUNT(DWV!$A$8:$A$300)+COUNT('Large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4" s="293"/>
      <c r="C904" s="3" t="s">
        <v>2247</v>
      </c>
      <c r="D904" s="16">
        <v>28866550</v>
      </c>
      <c r="E904" s="5" t="s">
        <v>7633</v>
      </c>
      <c r="F904" s="381">
        <f>IFERROR(INDEX([1]Master!$1:$1048576,MATCH(C904,[1]Master!$B:$B,0),MATCH($H$5,[1]Master!$1:$1,0)),"")</f>
        <v>1</v>
      </c>
      <c r="G904" s="381">
        <f>IFERROR(INDEX([1]Master!$1:$1048576,MATCH(C904,[1]Master!$B:$B,0),MATCH($H$4,[1]Master!$1:$1,0)),"")</f>
        <v>1</v>
      </c>
      <c r="H904" s="6" t="s">
        <v>6153</v>
      </c>
      <c r="I904" s="367">
        <f>IFERROR(INDEX([1]Master!$1:$1048576,MATCH(C904,[1]Master!$B:$B,0),MATCH($G$6,[1]Master!$1:$1,0)),"")</f>
        <v>14399.803899346409</v>
      </c>
      <c r="J904" s="230">
        <f>ROUND(I904*Order_Quote!$L$4,4)</f>
        <v>0</v>
      </c>
      <c r="K904" s="228"/>
      <c r="L904" s="178"/>
      <c r="M904" s="171">
        <f t="shared" si="14"/>
        <v>0</v>
      </c>
    </row>
    <row r="905" spans="1:13" s="52" customFormat="1" x14ac:dyDescent="0.3">
      <c r="A905" s="29" t="str">
        <f>IF(K905&gt;0,COUNT($A$7:A904)+COUNT(DWV!$A$8:$A$300)+COUNT('Large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5" s="293"/>
      <c r="C905" s="3" t="s">
        <v>2248</v>
      </c>
      <c r="D905" s="16">
        <v>28866569</v>
      </c>
      <c r="E905" s="5" t="s">
        <v>7634</v>
      </c>
      <c r="F905" s="381">
        <f>IFERROR(INDEX([1]Master!$1:$1048576,MATCH(C905,[1]Master!$B:$B,0),MATCH($H$5,[1]Master!$1:$1,0)),"")</f>
        <v>1</v>
      </c>
      <c r="G905" s="381">
        <f>IFERROR(INDEX([1]Master!$1:$1048576,MATCH(C905,[1]Master!$B:$B,0),MATCH($H$4,[1]Master!$1:$1,0)),"")</f>
        <v>1</v>
      </c>
      <c r="H905" s="6" t="s">
        <v>6153</v>
      </c>
      <c r="I905" s="367">
        <f>IFERROR(INDEX([1]Master!$1:$1048576,MATCH(C905,[1]Master!$B:$B,0),MATCH($G$6,[1]Master!$1:$1,0)),"")</f>
        <v>16166.646504575165</v>
      </c>
      <c r="J905" s="230">
        <f>ROUND(I905*Order_Quote!$L$4,4)</f>
        <v>0</v>
      </c>
      <c r="K905" s="228"/>
      <c r="L905" s="178"/>
      <c r="M905" s="171">
        <f t="shared" si="14"/>
        <v>0</v>
      </c>
    </row>
    <row r="906" spans="1:13" s="52" customFormat="1" x14ac:dyDescent="0.3">
      <c r="A906" s="29" t="str">
        <f>IF(K906&gt;0,COUNT($A$7:A905)+COUNT(DWV!$A$8:$A$300)+COUNT('Large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6" s="293"/>
      <c r="C906" s="3" t="s">
        <v>2249</v>
      </c>
      <c r="D906" s="16">
        <v>28866577</v>
      </c>
      <c r="E906" s="5" t="s">
        <v>7635</v>
      </c>
      <c r="F906" s="381">
        <f>IFERROR(INDEX([1]Master!$1:$1048576,MATCH(C906,[1]Master!$B:$B,0),MATCH($H$5,[1]Master!$1:$1,0)),"")</f>
        <v>1</v>
      </c>
      <c r="G906" s="381">
        <f>IFERROR(INDEX([1]Master!$1:$1048576,MATCH(C906,[1]Master!$B:$B,0),MATCH($H$4,[1]Master!$1:$1,0)),"")</f>
        <v>1</v>
      </c>
      <c r="H906" s="6" t="s">
        <v>6153</v>
      </c>
      <c r="I906" s="367">
        <f>IFERROR(INDEX([1]Master!$1:$1048576,MATCH(C906,[1]Master!$B:$B,0),MATCH($G$6,[1]Master!$1:$1,0)),"")</f>
        <v>17910.426483660132</v>
      </c>
      <c r="J906" s="230">
        <f>ROUND(I906*Order_Quote!$L$4,4)</f>
        <v>0</v>
      </c>
      <c r="K906" s="228"/>
      <c r="L906" s="178"/>
      <c r="M906" s="171">
        <f t="shared" si="14"/>
        <v>0</v>
      </c>
    </row>
    <row r="907" spans="1:13" s="52" customFormat="1" x14ac:dyDescent="0.3">
      <c r="A907" s="29" t="str">
        <f>IF(K907&gt;0,COUNT($A$7:A906)+COUNT(DWV!$A$8:$A$300)+COUNT('Large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7" s="293"/>
      <c r="C907" s="3" t="s">
        <v>2250</v>
      </c>
      <c r="D907" s="16">
        <v>28866585</v>
      </c>
      <c r="E907" s="5" t="s">
        <v>7636</v>
      </c>
      <c r="F907" s="381">
        <f>IFERROR(INDEX([1]Master!$1:$1048576,MATCH(C907,[1]Master!$B:$B,0),MATCH($H$5,[1]Master!$1:$1,0)),"")</f>
        <v>1</v>
      </c>
      <c r="G907" s="381" t="str">
        <f>IFERROR(INDEX([1]Master!$1:$1048576,MATCH(C907,[1]Master!$B:$B,0),MATCH($H$4,[1]Master!$1:$1,0)),"")</f>
        <v>-</v>
      </c>
      <c r="H907" s="6" t="s">
        <v>6153</v>
      </c>
      <c r="I907" s="367">
        <f>IFERROR(INDEX([1]Master!$1:$1048576,MATCH(C907,[1]Master!$B:$B,0),MATCH($G$6,[1]Master!$1:$1,0)),"")</f>
        <v>20501.49232679739</v>
      </c>
      <c r="J907" s="230">
        <f>ROUND(I907*Order_Quote!$L$4,4)</f>
        <v>0</v>
      </c>
      <c r="K907" s="228"/>
      <c r="L907" s="178"/>
      <c r="M907" s="171">
        <f t="shared" si="14"/>
        <v>0</v>
      </c>
    </row>
    <row r="908" spans="1:13" s="52" customFormat="1" x14ac:dyDescent="0.3">
      <c r="A908" s="29" t="str">
        <f>IF(K908&gt;0,COUNT($A$7:A907)+COUNT(DWV!$A$8:$A$300)+COUNT('Large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8" s="293"/>
      <c r="C908" s="3" t="s">
        <v>2251</v>
      </c>
      <c r="D908" s="16">
        <v>28866593</v>
      </c>
      <c r="E908" s="5" t="s">
        <v>7637</v>
      </c>
      <c r="F908" s="381">
        <f>IFERROR(INDEX([1]Master!$1:$1048576,MATCH(C908,[1]Master!$B:$B,0),MATCH($H$5,[1]Master!$1:$1,0)),"")</f>
        <v>1</v>
      </c>
      <c r="G908" s="381" t="str">
        <f>IFERROR(INDEX([1]Master!$1:$1048576,MATCH(C908,[1]Master!$B:$B,0),MATCH($H$4,[1]Master!$1:$1,0)),"")</f>
        <v>-</v>
      </c>
      <c r="H908" s="6" t="s">
        <v>6153</v>
      </c>
      <c r="I908" s="367">
        <f>IFERROR(INDEX([1]Master!$1:$1048576,MATCH(C908,[1]Master!$B:$B,0),MATCH($G$6,[1]Master!$1:$1,0)),"")</f>
        <v>22392.971888888893</v>
      </c>
      <c r="J908" s="230">
        <f>ROUND(I908*Order_Quote!$L$4,4)</f>
        <v>0</v>
      </c>
      <c r="K908" s="228"/>
      <c r="L908" s="178"/>
      <c r="M908" s="171">
        <f t="shared" si="14"/>
        <v>0</v>
      </c>
    </row>
    <row r="909" spans="1:13" s="52" customFormat="1" x14ac:dyDescent="0.3">
      <c r="A909" s="29" t="str">
        <f>IF(K909&gt;0,COUNT($A$7:A908)+COUNT(DWV!$A$8:$A$300)+COUNT('Large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09" s="293"/>
      <c r="C909" s="3" t="s">
        <v>2252</v>
      </c>
      <c r="D909" s="16">
        <v>28866607</v>
      </c>
      <c r="E909" s="5" t="s">
        <v>7638</v>
      </c>
      <c r="F909" s="381">
        <f>IFERROR(INDEX([1]Master!$1:$1048576,MATCH(C909,[1]Master!$B:$B,0),MATCH($H$5,[1]Master!$1:$1,0)),"")</f>
        <v>1</v>
      </c>
      <c r="G909" s="381" t="str">
        <f>IFERROR(INDEX([1]Master!$1:$1048576,MATCH(C909,[1]Master!$B:$B,0),MATCH($H$4,[1]Master!$1:$1,0)),"")</f>
        <v>-</v>
      </c>
      <c r="H909" s="6" t="s">
        <v>6153</v>
      </c>
      <c r="I909" s="367">
        <f>IFERROR(INDEX([1]Master!$1:$1048576,MATCH(C909,[1]Master!$B:$B,0),MATCH($G$6,[1]Master!$1:$1,0)),"")</f>
        <v>25496.234563398695</v>
      </c>
      <c r="J909" s="230">
        <f>ROUND(I909*Order_Quote!$L$4,4)</f>
        <v>0</v>
      </c>
      <c r="K909" s="228"/>
      <c r="L909" s="178"/>
      <c r="M909" s="171">
        <f t="shared" si="14"/>
        <v>0</v>
      </c>
    </row>
    <row r="910" spans="1:13" s="52" customFormat="1" x14ac:dyDescent="0.3">
      <c r="A910" s="29" t="str">
        <f>IF(K910&gt;0,COUNT($A$7:A909)+COUNT(DWV!$A$8:$A$300)+COUNT('Large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0" s="293"/>
      <c r="C910" s="3" t="s">
        <v>2253</v>
      </c>
      <c r="D910" s="16">
        <v>28866615</v>
      </c>
      <c r="E910" s="5" t="s">
        <v>7639</v>
      </c>
      <c r="F910" s="381">
        <f>IFERROR(INDEX([1]Master!$1:$1048576,MATCH(C910,[1]Master!$B:$B,0),MATCH($H$5,[1]Master!$1:$1,0)),"")</f>
        <v>1</v>
      </c>
      <c r="G910" s="381" t="str">
        <f>IFERROR(INDEX([1]Master!$1:$1048576,MATCH(C910,[1]Master!$B:$B,0),MATCH($H$4,[1]Master!$1:$1,0)),"")</f>
        <v>-</v>
      </c>
      <c r="H910" s="6" t="s">
        <v>6153</v>
      </c>
      <c r="I910" s="367">
        <f>IFERROR(INDEX([1]Master!$1:$1048576,MATCH(C910,[1]Master!$B:$B,0),MATCH($G$6,[1]Master!$1:$1,0)),"")</f>
        <v>27978.871641830068</v>
      </c>
      <c r="J910" s="230">
        <f>ROUND(I910*Order_Quote!$L$4,4)</f>
        <v>0</v>
      </c>
      <c r="K910" s="228"/>
      <c r="L910" s="178"/>
      <c r="M910" s="171">
        <f t="shared" si="14"/>
        <v>0</v>
      </c>
    </row>
    <row r="911" spans="1:13" s="52" customFormat="1" x14ac:dyDescent="0.3">
      <c r="A911" s="29" t="str">
        <f>IF(K911&gt;0,COUNT($A$7:A910)+COUNT(DWV!$A$8:$A$300)+COUNT('Large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1" s="293"/>
      <c r="C911" s="3" t="s">
        <v>2254</v>
      </c>
      <c r="D911" s="16">
        <v>28866623</v>
      </c>
      <c r="E911" s="5" t="s">
        <v>7640</v>
      </c>
      <c r="F911" s="381">
        <f>IFERROR(INDEX([1]Master!$1:$1048576,MATCH(C911,[1]Master!$B:$B,0),MATCH($H$5,[1]Master!$1:$1,0)),"")</f>
        <v>1</v>
      </c>
      <c r="G911" s="381" t="str">
        <f>IFERROR(INDEX([1]Master!$1:$1048576,MATCH(C911,[1]Master!$B:$B,0),MATCH($H$4,[1]Master!$1:$1,0)),"")</f>
        <v>-</v>
      </c>
      <c r="H911" s="6" t="s">
        <v>6153</v>
      </c>
      <c r="I911" s="367">
        <f>IFERROR(INDEX([1]Master!$1:$1048576,MATCH(C911,[1]Master!$B:$B,0),MATCH($G$6,[1]Master!$1:$1,0)),"")</f>
        <v>34973.612001307192</v>
      </c>
      <c r="J911" s="230">
        <f>ROUND(I911*Order_Quote!$L$4,4)</f>
        <v>0</v>
      </c>
      <c r="K911" s="228"/>
      <c r="L911" s="178"/>
      <c r="M911" s="171">
        <f t="shared" si="14"/>
        <v>0</v>
      </c>
    </row>
    <row r="912" spans="1:13" s="52" customFormat="1" x14ac:dyDescent="0.3">
      <c r="A912" s="29" t="str">
        <f>IF(K912&gt;0,COUNT($A$7:A911)+COUNT(DWV!$A$8:$A$300)+COUNT('Large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2" s="293"/>
      <c r="C912" s="3" t="s">
        <v>2255</v>
      </c>
      <c r="D912" s="16">
        <v>28866631</v>
      </c>
      <c r="E912" s="5" t="s">
        <v>7641</v>
      </c>
      <c r="F912" s="381">
        <f>IFERROR(INDEX([1]Master!$1:$1048576,MATCH(C912,[1]Master!$B:$B,0),MATCH($H$5,[1]Master!$1:$1,0)),"")</f>
        <v>1</v>
      </c>
      <c r="G912" s="381" t="str">
        <f>IFERROR(INDEX([1]Master!$1:$1048576,MATCH(C912,[1]Master!$B:$B,0),MATCH($H$4,[1]Master!$1:$1,0)),"")</f>
        <v>-</v>
      </c>
      <c r="H912" s="6" t="s">
        <v>6153</v>
      </c>
      <c r="I912" s="367">
        <f>IFERROR(INDEX([1]Master!$1:$1048576,MATCH(C912,[1]Master!$B:$B,0),MATCH($G$6,[1]Master!$1:$1,0)),"")</f>
        <v>43717.011260130726</v>
      </c>
      <c r="J912" s="230">
        <f>ROUND(I912*Order_Quote!$L$4,4)</f>
        <v>0</v>
      </c>
      <c r="K912" s="228"/>
      <c r="L912" s="178"/>
      <c r="M912" s="171">
        <f t="shared" si="14"/>
        <v>0</v>
      </c>
    </row>
    <row r="913" spans="1:13" s="52" customFormat="1" x14ac:dyDescent="0.3">
      <c r="A913" s="29" t="str">
        <f>IF(K913&gt;0,COUNT($A$7:A912)+COUNT(DWV!$A$8:$A$300)+COUNT('Large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3" s="293"/>
      <c r="C913" s="3" t="s">
        <v>2256</v>
      </c>
      <c r="D913" s="16">
        <v>28866640</v>
      </c>
      <c r="E913" s="5" t="s">
        <v>7642</v>
      </c>
      <c r="F913" s="381">
        <f>IFERROR(INDEX([1]Master!$1:$1048576,MATCH(C913,[1]Master!$B:$B,0),MATCH($H$5,[1]Master!$1:$1,0)),"")</f>
        <v>1</v>
      </c>
      <c r="G913" s="381" t="str">
        <f>IFERROR(INDEX([1]Master!$1:$1048576,MATCH(C913,[1]Master!$B:$B,0),MATCH($H$4,[1]Master!$1:$1,0)),"")</f>
        <v>-</v>
      </c>
      <c r="H913" s="6" t="s">
        <v>6153</v>
      </c>
      <c r="I913" s="367">
        <f>IFERROR(INDEX([1]Master!$1:$1048576,MATCH(C913,[1]Master!$B:$B,0),MATCH($G$6,[1]Master!$1:$1,0)),"")</f>
        <v>16921.337645751635</v>
      </c>
      <c r="J913" s="230">
        <f>ROUND(I913*Order_Quote!$L$4,4)</f>
        <v>0</v>
      </c>
      <c r="K913" s="228"/>
      <c r="L913" s="178"/>
      <c r="M913" s="171">
        <f t="shared" si="14"/>
        <v>0</v>
      </c>
    </row>
    <row r="914" spans="1:13" s="52" customFormat="1" x14ac:dyDescent="0.3">
      <c r="A914" s="29" t="str">
        <f>IF(K914&gt;0,COUNT($A$7:A913)+COUNT(DWV!$A$8:$A$300)+COUNT('Large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4" s="293"/>
      <c r="C914" s="3" t="s">
        <v>2257</v>
      </c>
      <c r="D914" s="16">
        <v>28866658</v>
      </c>
      <c r="E914" s="5" t="s">
        <v>7643</v>
      </c>
      <c r="F914" s="381">
        <f>IFERROR(INDEX([1]Master!$1:$1048576,MATCH(C914,[1]Master!$B:$B,0),MATCH($H$5,[1]Master!$1:$1,0)),"")</f>
        <v>1</v>
      </c>
      <c r="G914" s="381" t="str">
        <f>IFERROR(INDEX([1]Master!$1:$1048576,MATCH(C914,[1]Master!$B:$B,0),MATCH($H$4,[1]Master!$1:$1,0)),"")</f>
        <v>-</v>
      </c>
      <c r="H914" s="6" t="s">
        <v>6153</v>
      </c>
      <c r="I914" s="367">
        <f>IFERROR(INDEX([1]Master!$1:$1048576,MATCH(C914,[1]Master!$B:$B,0),MATCH($G$6,[1]Master!$1:$1,0)),"")</f>
        <v>17623.632775163402</v>
      </c>
      <c r="J914" s="230">
        <f>ROUND(I914*Order_Quote!$L$4,4)</f>
        <v>0</v>
      </c>
      <c r="K914" s="228"/>
      <c r="L914" s="178"/>
      <c r="M914" s="171">
        <f t="shared" si="14"/>
        <v>0</v>
      </c>
    </row>
    <row r="915" spans="1:13" s="52" customFormat="1" x14ac:dyDescent="0.3">
      <c r="A915" s="29" t="str">
        <f>IF(K915&gt;0,COUNT($A$7:A914)+COUNT(DWV!$A$8:$A$300)+COUNT('Large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5" s="293"/>
      <c r="C915" s="3" t="s">
        <v>2258</v>
      </c>
      <c r="D915" s="16">
        <v>28866666</v>
      </c>
      <c r="E915" s="5" t="s">
        <v>7644</v>
      </c>
      <c r="F915" s="381">
        <f>IFERROR(INDEX([1]Master!$1:$1048576,MATCH(C915,[1]Master!$B:$B,0),MATCH($H$5,[1]Master!$1:$1,0)),"")</f>
        <v>1</v>
      </c>
      <c r="G915" s="381" t="str">
        <f>IFERROR(INDEX([1]Master!$1:$1048576,MATCH(C915,[1]Master!$B:$B,0),MATCH($H$4,[1]Master!$1:$1,0)),"")</f>
        <v>-</v>
      </c>
      <c r="H915" s="6" t="s">
        <v>6153</v>
      </c>
      <c r="I915" s="367">
        <f>IFERROR(INDEX([1]Master!$1:$1048576,MATCH(C915,[1]Master!$B:$B,0),MATCH($G$6,[1]Master!$1:$1,0)),"")</f>
        <v>17999.743649673204</v>
      </c>
      <c r="J915" s="230">
        <f>ROUND(I915*Order_Quote!$L$4,4)</f>
        <v>0</v>
      </c>
      <c r="K915" s="228"/>
      <c r="L915" s="178"/>
      <c r="M915" s="171">
        <f t="shared" si="14"/>
        <v>0</v>
      </c>
    </row>
    <row r="916" spans="1:13" s="52" customFormat="1" x14ac:dyDescent="0.3">
      <c r="A916" s="29" t="str">
        <f>IF(K916&gt;0,COUNT($A$7:A915)+COUNT(DWV!$A$8:$A$300)+COUNT('Large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6" s="293"/>
      <c r="C916" s="3" t="s">
        <v>2259</v>
      </c>
      <c r="D916" s="16">
        <v>28866674</v>
      </c>
      <c r="E916" s="5" t="s">
        <v>7645</v>
      </c>
      <c r="F916" s="381">
        <f>IFERROR(INDEX([1]Master!$1:$1048576,MATCH(C916,[1]Master!$B:$B,0),MATCH($H$5,[1]Master!$1:$1,0)),"")</f>
        <v>1</v>
      </c>
      <c r="G916" s="381" t="str">
        <f>IFERROR(INDEX([1]Master!$1:$1048576,MATCH(C916,[1]Master!$B:$B,0),MATCH($H$4,[1]Master!$1:$1,0)),"")</f>
        <v>-</v>
      </c>
      <c r="H916" s="6" t="s">
        <v>6153</v>
      </c>
      <c r="I916" s="367">
        <f>IFERROR(INDEX([1]Master!$1:$1048576,MATCH(C916,[1]Master!$B:$B,0),MATCH($G$6,[1]Master!$1:$1,0)),"")</f>
        <v>20208.308130718953</v>
      </c>
      <c r="J916" s="230">
        <f>ROUND(I916*Order_Quote!$L$4,4)</f>
        <v>0</v>
      </c>
      <c r="K916" s="228"/>
      <c r="L916" s="178"/>
      <c r="M916" s="171">
        <f t="shared" si="14"/>
        <v>0</v>
      </c>
    </row>
    <row r="917" spans="1:13" s="52" customFormat="1" x14ac:dyDescent="0.3">
      <c r="A917" s="29" t="str">
        <f>IF(K917&gt;0,COUNT($A$7:A916)+COUNT(DWV!$A$8:$A$300)+COUNT('Large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7" s="293"/>
      <c r="C917" s="3" t="s">
        <v>2260</v>
      </c>
      <c r="D917" s="16">
        <v>28866682</v>
      </c>
      <c r="E917" s="5" t="s">
        <v>7646</v>
      </c>
      <c r="F917" s="381">
        <f>IFERROR(INDEX([1]Master!$1:$1048576,MATCH(C917,[1]Master!$B:$B,0),MATCH($H$5,[1]Master!$1:$1,0)),"")</f>
        <v>1</v>
      </c>
      <c r="G917" s="381" t="str">
        <f>IFERROR(INDEX([1]Master!$1:$1048576,MATCH(C917,[1]Master!$B:$B,0),MATCH($H$4,[1]Master!$1:$1,0)),"")</f>
        <v>-</v>
      </c>
      <c r="H917" s="6" t="s">
        <v>6153</v>
      </c>
      <c r="I917" s="367">
        <f>IFERROR(INDEX([1]Master!$1:$1048576,MATCH(C917,[1]Master!$B:$B,0),MATCH($G$6,[1]Master!$1:$1,0)),"")</f>
        <v>22388.033104575166</v>
      </c>
      <c r="J917" s="230">
        <f>ROUND(I917*Order_Quote!$L$4,4)</f>
        <v>0</v>
      </c>
      <c r="K917" s="228"/>
      <c r="L917" s="178"/>
      <c r="M917" s="171">
        <f t="shared" si="14"/>
        <v>0</v>
      </c>
    </row>
    <row r="918" spans="1:13" s="52" customFormat="1" x14ac:dyDescent="0.3">
      <c r="A918" s="29" t="str">
        <f>IF(K918&gt;0,COUNT($A$7:A917)+COUNT(DWV!$A$8:$A$300)+COUNT('Large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8" s="293"/>
      <c r="C918" s="3" t="s">
        <v>2261</v>
      </c>
      <c r="D918" s="16">
        <v>28866690</v>
      </c>
      <c r="E918" s="5" t="s">
        <v>7647</v>
      </c>
      <c r="F918" s="381">
        <f>IFERROR(INDEX([1]Master!$1:$1048576,MATCH(C918,[1]Master!$B:$B,0),MATCH($H$5,[1]Master!$1:$1,0)),"")</f>
        <v>1</v>
      </c>
      <c r="G918" s="381" t="str">
        <f>IFERROR(INDEX([1]Master!$1:$1048576,MATCH(C918,[1]Master!$B:$B,0),MATCH($H$4,[1]Master!$1:$1,0)),"")</f>
        <v>-</v>
      </c>
      <c r="H918" s="6" t="s">
        <v>6153</v>
      </c>
      <c r="I918" s="367">
        <f>IFERROR(INDEX([1]Master!$1:$1048576,MATCH(C918,[1]Master!$B:$B,0),MATCH($G$6,[1]Master!$1:$1,0)),"")</f>
        <v>25626.827993464049</v>
      </c>
      <c r="J918" s="230">
        <f>ROUND(I918*Order_Quote!$L$4,4)</f>
        <v>0</v>
      </c>
      <c r="K918" s="228"/>
      <c r="L918" s="178"/>
      <c r="M918" s="171">
        <f t="shared" si="14"/>
        <v>0</v>
      </c>
    </row>
    <row r="919" spans="1:13" s="52" customFormat="1" x14ac:dyDescent="0.3">
      <c r="A919" s="29" t="str">
        <f>IF(K919&gt;0,COUNT($A$7:A918)+COUNT(DWV!$A$8:$A$300)+COUNT('Large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19" s="293"/>
      <c r="C919" s="3" t="s">
        <v>2262</v>
      </c>
      <c r="D919" s="16">
        <v>28866704</v>
      </c>
      <c r="E919" s="5" t="s">
        <v>7648</v>
      </c>
      <c r="F919" s="381">
        <f>IFERROR(INDEX([1]Master!$1:$1048576,MATCH(C919,[1]Master!$B:$B,0),MATCH($H$5,[1]Master!$1:$1,0)),"")</f>
        <v>1</v>
      </c>
      <c r="G919" s="381" t="str">
        <f>IFERROR(INDEX([1]Master!$1:$1048576,MATCH(C919,[1]Master!$B:$B,0),MATCH($H$4,[1]Master!$1:$1,0)),"")</f>
        <v>-</v>
      </c>
      <c r="H919" s="6" t="s">
        <v>6153</v>
      </c>
      <c r="I919" s="367">
        <f>IFERROR(INDEX([1]Master!$1:$1048576,MATCH(C919,[1]Master!$B:$B,0),MATCH($G$6,[1]Master!$1:$1,0)),"")</f>
        <v>27991.203636601313</v>
      </c>
      <c r="J919" s="230">
        <f>ROUND(I919*Order_Quote!$L$4,4)</f>
        <v>0</v>
      </c>
      <c r="K919" s="228"/>
      <c r="L919" s="178"/>
      <c r="M919" s="171">
        <f t="shared" si="14"/>
        <v>0</v>
      </c>
    </row>
    <row r="920" spans="1:13" s="52" customFormat="1" x14ac:dyDescent="0.3">
      <c r="A920" s="29" t="str">
        <f>IF(K920&gt;0,COUNT($A$7:A919)+COUNT(DWV!$A$8:$A$300)+COUNT('Large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0" s="293"/>
      <c r="C920" s="3" t="s">
        <v>2263</v>
      </c>
      <c r="D920" s="16">
        <v>28866712</v>
      </c>
      <c r="E920" s="5" t="s">
        <v>7649</v>
      </c>
      <c r="F920" s="381">
        <f>IFERROR(INDEX([1]Master!$1:$1048576,MATCH(C920,[1]Master!$B:$B,0),MATCH($H$5,[1]Master!$1:$1,0)),"")</f>
        <v>1</v>
      </c>
      <c r="G920" s="381" t="str">
        <f>IFERROR(INDEX([1]Master!$1:$1048576,MATCH(C920,[1]Master!$B:$B,0),MATCH($H$4,[1]Master!$1:$1,0)),"")</f>
        <v>-</v>
      </c>
      <c r="H920" s="6" t="s">
        <v>6153</v>
      </c>
      <c r="I920" s="367">
        <f>IFERROR(INDEX([1]Master!$1:$1048576,MATCH(C920,[1]Master!$B:$B,0),MATCH($G$6,[1]Master!$1:$1,0)),"")</f>
        <v>31870.289462745102</v>
      </c>
      <c r="J920" s="230">
        <f>ROUND(I920*Order_Quote!$L$4,4)</f>
        <v>0</v>
      </c>
      <c r="K920" s="228"/>
      <c r="L920" s="178"/>
      <c r="M920" s="171">
        <f t="shared" si="14"/>
        <v>0</v>
      </c>
    </row>
    <row r="921" spans="1:13" s="52" customFormat="1" x14ac:dyDescent="0.3">
      <c r="A921" s="29" t="str">
        <f>IF(K921&gt;0,COUNT($A$7:A920)+COUNT(DWV!$A$8:$A$300)+COUNT('Large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1" s="293"/>
      <c r="C921" s="3" t="s">
        <v>2264</v>
      </c>
      <c r="D921" s="16">
        <v>28866720</v>
      </c>
      <c r="E921" s="5" t="s">
        <v>7650</v>
      </c>
      <c r="F921" s="381">
        <f>IFERROR(INDEX([1]Master!$1:$1048576,MATCH(C921,[1]Master!$B:$B,0),MATCH($H$5,[1]Master!$1:$1,0)),"")</f>
        <v>1</v>
      </c>
      <c r="G921" s="381" t="str">
        <f>IFERROR(INDEX([1]Master!$1:$1048576,MATCH(C921,[1]Master!$B:$B,0),MATCH($H$4,[1]Master!$1:$1,0)),"")</f>
        <v>-</v>
      </c>
      <c r="H921" s="6" t="s">
        <v>6153</v>
      </c>
      <c r="I921" s="367">
        <f>IFERROR(INDEX([1]Master!$1:$1048576,MATCH(C921,[1]Master!$B:$B,0),MATCH($G$6,[1]Master!$1:$1,0)),"")</f>
        <v>34973.612001307192</v>
      </c>
      <c r="J921" s="230">
        <f>ROUND(I921*Order_Quote!$L$4,4)</f>
        <v>0</v>
      </c>
      <c r="K921" s="228"/>
      <c r="L921" s="178"/>
      <c r="M921" s="171">
        <f t="shared" si="14"/>
        <v>0</v>
      </c>
    </row>
    <row r="922" spans="1:13" s="52" customFormat="1" x14ac:dyDescent="0.3">
      <c r="A922" s="29" t="str">
        <f>IF(K922&gt;0,COUNT($A$7:A921)+COUNT(DWV!$A$8:$A$300)+COUNT('Large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2" s="293"/>
      <c r="C922" s="3" t="s">
        <v>2265</v>
      </c>
      <c r="D922" s="16">
        <v>28866739</v>
      </c>
      <c r="E922" s="5" t="s">
        <v>7651</v>
      </c>
      <c r="F922" s="381">
        <f>IFERROR(INDEX([1]Master!$1:$1048576,MATCH(C922,[1]Master!$B:$B,0),MATCH($H$5,[1]Master!$1:$1,0)),"")</f>
        <v>1</v>
      </c>
      <c r="G922" s="381" t="str">
        <f>IFERROR(INDEX([1]Master!$1:$1048576,MATCH(C922,[1]Master!$B:$B,0),MATCH($H$4,[1]Master!$1:$1,0)),"")</f>
        <v>-</v>
      </c>
      <c r="H922" s="6" t="s">
        <v>6153</v>
      </c>
      <c r="I922" s="367">
        <f>IFERROR(INDEX([1]Master!$1:$1048576,MATCH(C922,[1]Master!$B:$B,0),MATCH($G$6,[1]Master!$1:$1,0)),"")</f>
        <v>43717.011260130726</v>
      </c>
      <c r="J922" s="230">
        <f>ROUND(I922*Order_Quote!$L$4,4)</f>
        <v>0</v>
      </c>
      <c r="K922" s="228"/>
      <c r="L922" s="178"/>
      <c r="M922" s="171">
        <f t="shared" si="14"/>
        <v>0</v>
      </c>
    </row>
    <row r="923" spans="1:13" s="52" customFormat="1" x14ac:dyDescent="0.3">
      <c r="A923" s="29" t="str">
        <f>IF(K923&gt;0,COUNT($A$7:A922)+COUNT(DWV!$A$8:$A$300)+COUNT('Large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3" s="293"/>
      <c r="C923" s="3" t="s">
        <v>2266</v>
      </c>
      <c r="D923" s="16">
        <v>28866747</v>
      </c>
      <c r="E923" s="5" t="s">
        <v>7652</v>
      </c>
      <c r="F923" s="381">
        <f>IFERROR(INDEX([1]Master!$1:$1048576,MATCH(C923,[1]Master!$B:$B,0),MATCH($H$5,[1]Master!$1:$1,0)),"")</f>
        <v>1</v>
      </c>
      <c r="G923" s="381" t="str">
        <f>IFERROR(INDEX([1]Master!$1:$1048576,MATCH(C923,[1]Master!$B:$B,0),MATCH($H$4,[1]Master!$1:$1,0)),"")</f>
        <v>-</v>
      </c>
      <c r="H923" s="6" t="s">
        <v>6153</v>
      </c>
      <c r="I923" s="367">
        <f>IFERROR(INDEX([1]Master!$1:$1048576,MATCH(C923,[1]Master!$B:$B,0),MATCH($G$6,[1]Master!$1:$1,0)),"")</f>
        <v>54646.256592156875</v>
      </c>
      <c r="J923" s="230">
        <f>ROUND(I923*Order_Quote!$L$4,4)</f>
        <v>0</v>
      </c>
      <c r="K923" s="228"/>
      <c r="L923" s="178"/>
      <c r="M923" s="171">
        <f t="shared" si="14"/>
        <v>0</v>
      </c>
    </row>
    <row r="924" spans="1:13" s="52" customFormat="1" x14ac:dyDescent="0.3">
      <c r="A924" s="29" t="str">
        <f>IF(K924&gt;0,COUNT($A$7:A923)+COUNT(DWV!$A$8:$A$300)+COUNT('Large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4" s="294"/>
      <c r="C924" s="3" t="s">
        <v>2267</v>
      </c>
      <c r="D924" s="16">
        <v>28866755</v>
      </c>
      <c r="E924" s="5" t="s">
        <v>7653</v>
      </c>
      <c r="F924" s="381">
        <f>IFERROR(INDEX([1]Master!$1:$1048576,MATCH(C924,[1]Master!$B:$B,0),MATCH($H$5,[1]Master!$1:$1,0)),"")</f>
        <v>1</v>
      </c>
      <c r="G924" s="381" t="str">
        <f>IFERROR(INDEX([1]Master!$1:$1048576,MATCH(C924,[1]Master!$B:$B,0),MATCH($H$4,[1]Master!$1:$1,0)),"")</f>
        <v>-</v>
      </c>
      <c r="H924" s="6" t="s">
        <v>6153</v>
      </c>
      <c r="I924" s="367">
        <f>IFERROR(INDEX([1]Master!$1:$1048576,MATCH(C924,[1]Master!$B:$B,0),MATCH($G$6,[1]Master!$1:$1,0)),"")</f>
        <v>68307.831964705896</v>
      </c>
      <c r="J924" s="230">
        <f>ROUND(I924*Order_Quote!$L$4,4)</f>
        <v>0</v>
      </c>
      <c r="K924" s="228"/>
      <c r="L924" s="178"/>
      <c r="M924" s="171">
        <f t="shared" si="14"/>
        <v>0</v>
      </c>
    </row>
    <row r="925" spans="1:13" s="52" customFormat="1" x14ac:dyDescent="0.3">
      <c r="A925" s="29" t="str">
        <f>IF(K925&gt;0,COUNT($A$7:A924)+COUNT(DWV!$A$8:$A$300)+COUNT('Large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5" s="317" t="s">
        <v>3739</v>
      </c>
      <c r="C925" s="11" t="s">
        <v>2275</v>
      </c>
      <c r="D925" s="17">
        <v>28866909</v>
      </c>
      <c r="E925" s="13" t="s">
        <v>7654</v>
      </c>
      <c r="F925" s="381">
        <f>IFERROR(INDEX([1]Master!$1:$1048576,MATCH(C925,[1]Master!$B:$B,0),MATCH($H$5,[1]Master!$1:$1,0)),"")</f>
        <v>1</v>
      </c>
      <c r="G925" s="381">
        <f>IFERROR(INDEX([1]Master!$1:$1048576,MATCH(C925,[1]Master!$B:$B,0),MATCH($H$4,[1]Master!$1:$1,0)),"")</f>
        <v>52</v>
      </c>
      <c r="H925" s="6" t="s">
        <v>6153</v>
      </c>
      <c r="I925" s="367">
        <f>IFERROR(INDEX([1]Master!$1:$1048576,MATCH(C925,[1]Master!$B:$B,0),MATCH($G$6,[1]Master!$1:$1,0)),"")</f>
        <v>317.4927777777778</v>
      </c>
      <c r="J925" s="230">
        <f>ROUND(I925*Order_Quote!$L$4,4)</f>
        <v>0</v>
      </c>
      <c r="K925" s="232"/>
      <c r="L925" s="178"/>
      <c r="M925" s="171">
        <f t="shared" si="14"/>
        <v>0</v>
      </c>
    </row>
    <row r="926" spans="1:13" s="52" customFormat="1" x14ac:dyDescent="0.3">
      <c r="A926" s="29" t="str">
        <f>IF(K926&gt;0,COUNT($A$7:A925)+COUNT(DWV!$A$8:$A$300)+COUNT('Large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6" s="293"/>
      <c r="C926" s="3" t="s">
        <v>2276</v>
      </c>
      <c r="D926" s="16">
        <v>28866917</v>
      </c>
      <c r="E926" s="5" t="s">
        <v>7655</v>
      </c>
      <c r="F926" s="381">
        <f>IFERROR(INDEX([1]Master!$1:$1048576,MATCH(C926,[1]Master!$B:$B,0),MATCH($H$5,[1]Master!$1:$1,0)),"")</f>
        <v>1</v>
      </c>
      <c r="G926" s="381">
        <f>IFERROR(INDEX([1]Master!$1:$1048576,MATCH(C926,[1]Master!$B:$B,0),MATCH($H$4,[1]Master!$1:$1,0)),"")</f>
        <v>33</v>
      </c>
      <c r="H926" s="6" t="s">
        <v>6153</v>
      </c>
      <c r="I926" s="367">
        <f>IFERROR(INDEX([1]Master!$1:$1048576,MATCH(C926,[1]Master!$B:$B,0),MATCH($G$6,[1]Master!$1:$1,0)),"")</f>
        <v>435.87044444444444</v>
      </c>
      <c r="J926" s="230">
        <f>ROUND(I926*Order_Quote!$L$4,4)</f>
        <v>0</v>
      </c>
      <c r="K926" s="228"/>
      <c r="L926" s="178"/>
      <c r="M926" s="171">
        <f t="shared" si="14"/>
        <v>0</v>
      </c>
    </row>
    <row r="927" spans="1:13" s="52" customFormat="1" x14ac:dyDescent="0.3">
      <c r="A927" s="29" t="str">
        <f>IF(K927&gt;0,COUNT($A$7:A926)+COUNT(DWV!$A$8:$A$300)+COUNT('Large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7" s="293"/>
      <c r="C927" s="3" t="s">
        <v>2277</v>
      </c>
      <c r="D927" s="16">
        <v>28866925</v>
      </c>
      <c r="E927" s="5" t="s">
        <v>7656</v>
      </c>
      <c r="F927" s="381">
        <f>IFERROR(INDEX([1]Master!$1:$1048576,MATCH(C927,[1]Master!$B:$B,0),MATCH($H$5,[1]Master!$1:$1,0)),"")</f>
        <v>1</v>
      </c>
      <c r="G927" s="381">
        <f>IFERROR(INDEX([1]Master!$1:$1048576,MATCH(C927,[1]Master!$B:$B,0),MATCH($H$4,[1]Master!$1:$1,0)),"")</f>
        <v>28</v>
      </c>
      <c r="H927" s="6" t="s">
        <v>6153</v>
      </c>
      <c r="I927" s="367">
        <f>IFERROR(INDEX([1]Master!$1:$1048576,MATCH(C927,[1]Master!$B:$B,0),MATCH($G$6,[1]Master!$1:$1,0)),"")</f>
        <v>532.30122222222224</v>
      </c>
      <c r="J927" s="230">
        <f>ROUND(I927*Order_Quote!$L$4,4)</f>
        <v>0</v>
      </c>
      <c r="K927" s="228"/>
      <c r="L927" s="178"/>
      <c r="M927" s="171">
        <f t="shared" si="14"/>
        <v>0</v>
      </c>
    </row>
    <row r="928" spans="1:13" s="52" customFormat="1" x14ac:dyDescent="0.3">
      <c r="A928" s="29" t="str">
        <f>IF(K928&gt;0,COUNT($A$7:A927)+COUNT(DWV!$A$8:$A$300)+COUNT('Large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8" s="293"/>
      <c r="C928" s="3" t="s">
        <v>2278</v>
      </c>
      <c r="D928" s="16">
        <v>28866933</v>
      </c>
      <c r="E928" s="5" t="s">
        <v>7657</v>
      </c>
      <c r="F928" s="381">
        <f>IFERROR(INDEX([1]Master!$1:$1048576,MATCH(C928,[1]Master!$B:$B,0),MATCH($H$5,[1]Master!$1:$1,0)),"")</f>
        <v>1</v>
      </c>
      <c r="G928" s="381">
        <f>IFERROR(INDEX([1]Master!$1:$1048576,MATCH(C928,[1]Master!$B:$B,0),MATCH($H$4,[1]Master!$1:$1,0)),"")</f>
        <v>22</v>
      </c>
      <c r="H928" s="6" t="s">
        <v>6153</v>
      </c>
      <c r="I928" s="367">
        <f>IFERROR(INDEX([1]Master!$1:$1048576,MATCH(C928,[1]Master!$B:$B,0),MATCH($G$6,[1]Master!$1:$1,0)),"")</f>
        <v>657.80033333333336</v>
      </c>
      <c r="J928" s="230">
        <f>ROUND(I928*Order_Quote!$L$4,4)</f>
        <v>0</v>
      </c>
      <c r="K928" s="228"/>
      <c r="L928" s="178"/>
      <c r="M928" s="171">
        <f t="shared" si="14"/>
        <v>0</v>
      </c>
    </row>
    <row r="929" spans="1:13" s="52" customFormat="1" x14ac:dyDescent="0.3">
      <c r="A929" s="29" t="str">
        <f>IF(K929&gt;0,COUNT($A$7:A928)+COUNT(DWV!$A$8:$A$300)+COUNT('Large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29" s="293"/>
      <c r="C929" s="3" t="s">
        <v>2279</v>
      </c>
      <c r="D929" s="16">
        <v>28866941</v>
      </c>
      <c r="E929" s="5" t="s">
        <v>7658</v>
      </c>
      <c r="F929" s="381">
        <f>IFERROR(INDEX([1]Master!$1:$1048576,MATCH(C929,[1]Master!$B:$B,0),MATCH($H$5,[1]Master!$1:$1,0)),"")</f>
        <v>1</v>
      </c>
      <c r="G929" s="381">
        <f>IFERROR(INDEX([1]Master!$1:$1048576,MATCH(C929,[1]Master!$B:$B,0),MATCH($H$4,[1]Master!$1:$1,0)),"")</f>
        <v>14</v>
      </c>
      <c r="H929" s="6" t="s">
        <v>6153</v>
      </c>
      <c r="I929" s="367">
        <f>IFERROR(INDEX([1]Master!$1:$1048576,MATCH(C929,[1]Master!$B:$B,0),MATCH($G$6,[1]Master!$1:$1,0)),"")</f>
        <v>975.4952222222222</v>
      </c>
      <c r="J929" s="230">
        <f>ROUND(I929*Order_Quote!$L$4,4)</f>
        <v>0</v>
      </c>
      <c r="K929" s="228"/>
      <c r="L929" s="178"/>
      <c r="M929" s="171">
        <f t="shared" si="14"/>
        <v>0</v>
      </c>
    </row>
    <row r="930" spans="1:13" s="52" customFormat="1" x14ac:dyDescent="0.3">
      <c r="A930" s="29" t="str">
        <f>IF(K930&gt;0,COUNT($A$7:A929)+COUNT(DWV!$A$8:$A$300)+COUNT('Large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0" s="293"/>
      <c r="C930" s="3" t="s">
        <v>2280</v>
      </c>
      <c r="D930" s="16">
        <v>28866950</v>
      </c>
      <c r="E930" s="5" t="s">
        <v>7659</v>
      </c>
      <c r="F930" s="381">
        <f>IFERROR(INDEX([1]Master!$1:$1048576,MATCH(C930,[1]Master!$B:$B,0),MATCH($H$5,[1]Master!$1:$1,0)),"")</f>
        <v>1</v>
      </c>
      <c r="G930" s="381">
        <f>IFERROR(INDEX([1]Master!$1:$1048576,MATCH(C930,[1]Master!$B:$B,0),MATCH($H$4,[1]Master!$1:$1,0)),"")</f>
        <v>17</v>
      </c>
      <c r="H930" s="6" t="s">
        <v>6153</v>
      </c>
      <c r="I930" s="367">
        <f>IFERROR(INDEX([1]Master!$1:$1048576,MATCH(C930,[1]Master!$B:$B,0),MATCH($G$6,[1]Master!$1:$1,0)),"")</f>
        <v>1249.9264444444445</v>
      </c>
      <c r="J930" s="230">
        <f>ROUND(I930*Order_Quote!$L$4,4)</f>
        <v>0</v>
      </c>
      <c r="K930" s="228"/>
      <c r="L930" s="178"/>
      <c r="M930" s="171">
        <f t="shared" si="14"/>
        <v>0</v>
      </c>
    </row>
    <row r="931" spans="1:13" s="52" customFormat="1" x14ac:dyDescent="0.3">
      <c r="A931" s="29" t="str">
        <f>IF(K931&gt;0,COUNT($A$7:A930)+COUNT(DWV!$A$8:$A$300)+COUNT('Large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1" s="293"/>
      <c r="C931" s="3" t="s">
        <v>2281</v>
      </c>
      <c r="D931" s="16">
        <v>28866968</v>
      </c>
      <c r="E931" s="5" t="s">
        <v>7660</v>
      </c>
      <c r="F931" s="381">
        <f>IFERROR(INDEX([1]Master!$1:$1048576,MATCH(C931,[1]Master!$B:$B,0),MATCH($H$5,[1]Master!$1:$1,0)),"")</f>
        <v>1</v>
      </c>
      <c r="G931" s="381">
        <f>IFERROR(INDEX([1]Master!$1:$1048576,MATCH(C931,[1]Master!$B:$B,0),MATCH($H$4,[1]Master!$1:$1,0)),"")</f>
        <v>14</v>
      </c>
      <c r="H931" s="6" t="s">
        <v>6153</v>
      </c>
      <c r="I931" s="367">
        <f>IFERROR(INDEX([1]Master!$1:$1048576,MATCH(C931,[1]Master!$B:$B,0),MATCH($G$6,[1]Master!$1:$1,0)),"")</f>
        <v>1312.7711111111112</v>
      </c>
      <c r="J931" s="230">
        <f>ROUND(I931*Order_Quote!$L$4,4)</f>
        <v>0</v>
      </c>
      <c r="K931" s="228"/>
      <c r="L931" s="178"/>
      <c r="M931" s="171">
        <f t="shared" si="14"/>
        <v>0</v>
      </c>
    </row>
    <row r="932" spans="1:13" s="52" customFormat="1" x14ac:dyDescent="0.3">
      <c r="A932" s="29" t="str">
        <f>IF(K932&gt;0,COUNT($A$7:A931)+COUNT(DWV!$A$8:$A$300)+COUNT('Large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2" s="293"/>
      <c r="C932" s="3" t="s">
        <v>2282</v>
      </c>
      <c r="D932" s="16">
        <v>28866976</v>
      </c>
      <c r="E932" s="5" t="s">
        <v>7661</v>
      </c>
      <c r="F932" s="381">
        <f>IFERROR(INDEX([1]Master!$1:$1048576,MATCH(C932,[1]Master!$B:$B,0),MATCH($H$5,[1]Master!$1:$1,0)),"")</f>
        <v>1</v>
      </c>
      <c r="G932" s="381">
        <f>IFERROR(INDEX([1]Master!$1:$1048576,MATCH(C932,[1]Master!$B:$B,0),MATCH($H$4,[1]Master!$1:$1,0)),"")</f>
        <v>11</v>
      </c>
      <c r="H932" s="6" t="s">
        <v>6153</v>
      </c>
      <c r="I932" s="367">
        <f>IFERROR(INDEX([1]Master!$1:$1048576,MATCH(C932,[1]Master!$B:$B,0),MATCH($G$6,[1]Master!$1:$1,0)),"")</f>
        <v>1777.8525555555557</v>
      </c>
      <c r="J932" s="230">
        <f>ROUND(I932*Order_Quote!$L$4,4)</f>
        <v>0</v>
      </c>
      <c r="K932" s="228"/>
      <c r="L932" s="178"/>
      <c r="M932" s="171">
        <f t="shared" si="14"/>
        <v>0</v>
      </c>
    </row>
    <row r="933" spans="1:13" s="52" customFormat="1" x14ac:dyDescent="0.3">
      <c r="A933" s="29" t="str">
        <f>IF(K933&gt;0,COUNT($A$7:A932)+COUNT(DWV!$A$8:$A$300)+COUNT('Large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3" s="293"/>
      <c r="C933" s="3" t="s">
        <v>2283</v>
      </c>
      <c r="D933" s="16">
        <v>28866984</v>
      </c>
      <c r="E933" s="5" t="s">
        <v>7662</v>
      </c>
      <c r="F933" s="381">
        <f>IFERROR(INDEX([1]Master!$1:$1048576,MATCH(C933,[1]Master!$B:$B,0),MATCH($H$5,[1]Master!$1:$1,0)),"")</f>
        <v>1</v>
      </c>
      <c r="G933" s="381">
        <f>IFERROR(INDEX([1]Master!$1:$1048576,MATCH(C933,[1]Master!$B:$B,0),MATCH($H$4,[1]Master!$1:$1,0)),"")</f>
        <v>9</v>
      </c>
      <c r="H933" s="6" t="s">
        <v>6153</v>
      </c>
      <c r="I933" s="367">
        <f>IFERROR(INDEX([1]Master!$1:$1048576,MATCH(C933,[1]Master!$B:$B,0),MATCH($G$6,[1]Master!$1:$1,0)),"")</f>
        <v>2157.7382222222227</v>
      </c>
      <c r="J933" s="230">
        <f>ROUND(I933*Order_Quote!$L$4,4)</f>
        <v>0</v>
      </c>
      <c r="K933" s="228"/>
      <c r="L933" s="178"/>
      <c r="M933" s="171">
        <f t="shared" si="14"/>
        <v>0</v>
      </c>
    </row>
    <row r="934" spans="1:13" s="52" customFormat="1" x14ac:dyDescent="0.3">
      <c r="A934" s="29" t="str">
        <f>IF(K934&gt;0,COUNT($A$7:A933)+COUNT(DWV!$A$8:$A$300)+COUNT('Large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4" s="293"/>
      <c r="C934" s="3" t="s">
        <v>2284</v>
      </c>
      <c r="D934" s="16">
        <v>28866992</v>
      </c>
      <c r="E934" s="5" t="s">
        <v>7663</v>
      </c>
      <c r="F934" s="381">
        <f>IFERROR(INDEX([1]Master!$1:$1048576,MATCH(C934,[1]Master!$B:$B,0),MATCH($H$5,[1]Master!$1:$1,0)),"")</f>
        <v>1</v>
      </c>
      <c r="G934" s="381">
        <f>IFERROR(INDEX([1]Master!$1:$1048576,MATCH(C934,[1]Master!$B:$B,0),MATCH($H$4,[1]Master!$1:$1,0)),"")</f>
        <v>13</v>
      </c>
      <c r="H934" s="6" t="s">
        <v>6153</v>
      </c>
      <c r="I934" s="367">
        <f>IFERROR(INDEX([1]Master!$1:$1048576,MATCH(C934,[1]Master!$B:$B,0),MATCH($G$6,[1]Master!$1:$1,0)),"")</f>
        <v>1397.645888888889</v>
      </c>
      <c r="J934" s="230">
        <f>ROUND(I934*Order_Quote!$L$4,4)</f>
        <v>0</v>
      </c>
      <c r="K934" s="228"/>
      <c r="L934" s="178"/>
      <c r="M934" s="171">
        <f t="shared" si="14"/>
        <v>0</v>
      </c>
    </row>
    <row r="935" spans="1:13" s="52" customFormat="1" x14ac:dyDescent="0.3">
      <c r="A935" s="29" t="str">
        <f>IF(K935&gt;0,COUNT($A$7:A934)+COUNT(DWV!$A$8:$A$300)+COUNT('Large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5" s="293"/>
      <c r="C935" s="3" t="s">
        <v>2285</v>
      </c>
      <c r="D935" s="16">
        <v>28867000</v>
      </c>
      <c r="E935" s="5" t="s">
        <v>7664</v>
      </c>
      <c r="F935" s="381">
        <f>IFERROR(INDEX([1]Master!$1:$1048576,MATCH(C935,[1]Master!$B:$B,0),MATCH($H$5,[1]Master!$1:$1,0)),"")</f>
        <v>1</v>
      </c>
      <c r="G935" s="381">
        <f>IFERROR(INDEX([1]Master!$1:$1048576,MATCH(C935,[1]Master!$B:$B,0),MATCH($H$4,[1]Master!$1:$1,0)),"")</f>
        <v>11</v>
      </c>
      <c r="H935" s="6" t="s">
        <v>6153</v>
      </c>
      <c r="I935" s="367">
        <f>IFERROR(INDEX([1]Master!$1:$1048576,MATCH(C935,[1]Master!$B:$B,0),MATCH($G$6,[1]Master!$1:$1,0)),"")</f>
        <v>1621.6801111111113</v>
      </c>
      <c r="J935" s="230">
        <f>ROUND(I935*Order_Quote!$L$4,4)</f>
        <v>0</v>
      </c>
      <c r="K935" s="228"/>
      <c r="L935" s="178"/>
      <c r="M935" s="171">
        <f t="shared" si="14"/>
        <v>0</v>
      </c>
    </row>
    <row r="936" spans="1:13" s="52" customFormat="1" x14ac:dyDescent="0.3">
      <c r="A936" s="29" t="str">
        <f>IF(K936&gt;0,COUNT($A$7:A935)+COUNT(DWV!$A$8:$A$300)+COUNT('Large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6" s="293"/>
      <c r="C936" s="3" t="s">
        <v>2286</v>
      </c>
      <c r="D936" s="16">
        <v>28867018</v>
      </c>
      <c r="E936" s="5" t="s">
        <v>7665</v>
      </c>
      <c r="F936" s="381">
        <f>IFERROR(INDEX([1]Master!$1:$1048576,MATCH(C936,[1]Master!$B:$B,0),MATCH($H$5,[1]Master!$1:$1,0)),"")</f>
        <v>1</v>
      </c>
      <c r="G936" s="381">
        <f>IFERROR(INDEX([1]Master!$1:$1048576,MATCH(C936,[1]Master!$B:$B,0),MATCH($H$4,[1]Master!$1:$1,0)),"")</f>
        <v>9</v>
      </c>
      <c r="H936" s="6" t="s">
        <v>6153</v>
      </c>
      <c r="I936" s="367">
        <f>IFERROR(INDEX([1]Master!$1:$1048576,MATCH(C936,[1]Master!$B:$B,0),MATCH($G$6,[1]Master!$1:$1,0)),"")</f>
        <v>1878.6941111111112</v>
      </c>
      <c r="J936" s="230">
        <f>ROUND(I936*Order_Quote!$L$4,4)</f>
        <v>0</v>
      </c>
      <c r="K936" s="228"/>
      <c r="L936" s="178"/>
      <c r="M936" s="171">
        <f t="shared" si="14"/>
        <v>0</v>
      </c>
    </row>
    <row r="937" spans="1:13" s="52" customFormat="1" x14ac:dyDescent="0.3">
      <c r="A937" s="29" t="str">
        <f>IF(K937&gt;0,COUNT($A$7:A936)+COUNT(DWV!$A$8:$A$300)+COUNT('Large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7" s="293"/>
      <c r="C937" s="3" t="s">
        <v>2287</v>
      </c>
      <c r="D937" s="16">
        <v>28867026</v>
      </c>
      <c r="E937" s="5" t="s">
        <v>7666</v>
      </c>
      <c r="F937" s="381">
        <f>IFERROR(INDEX([1]Master!$1:$1048576,MATCH(C937,[1]Master!$B:$B,0),MATCH($H$5,[1]Master!$1:$1,0)),"")</f>
        <v>1</v>
      </c>
      <c r="G937" s="381">
        <f>IFERROR(INDEX([1]Master!$1:$1048576,MATCH(C937,[1]Master!$B:$B,0),MATCH($H$4,[1]Master!$1:$1,0)),"")</f>
        <v>7</v>
      </c>
      <c r="H937" s="6" t="s">
        <v>6153</v>
      </c>
      <c r="I937" s="367">
        <f>IFERROR(INDEX([1]Master!$1:$1048576,MATCH(C937,[1]Master!$B:$B,0),MATCH($G$6,[1]Master!$1:$1,0)),"")</f>
        <v>2204.104888888889</v>
      </c>
      <c r="J937" s="230">
        <f>ROUND(I937*Order_Quote!$L$4,4)</f>
        <v>0</v>
      </c>
      <c r="K937" s="228"/>
      <c r="L937" s="178"/>
      <c r="M937" s="171">
        <f t="shared" si="14"/>
        <v>0</v>
      </c>
    </row>
    <row r="938" spans="1:13" s="52" customFormat="1" x14ac:dyDescent="0.3">
      <c r="A938" s="29" t="str">
        <f>IF(K938&gt;0,COUNT($A$7:A937)+COUNT(DWV!$A$8:$A$300)+COUNT('Large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8" s="293"/>
      <c r="C938" s="3" t="s">
        <v>2288</v>
      </c>
      <c r="D938" s="16">
        <v>28867034</v>
      </c>
      <c r="E938" s="5" t="s">
        <v>7667</v>
      </c>
      <c r="F938" s="381">
        <f>IFERROR(INDEX([1]Master!$1:$1048576,MATCH(C938,[1]Master!$B:$B,0),MATCH($H$5,[1]Master!$1:$1,0)),"")</f>
        <v>1</v>
      </c>
      <c r="G938" s="381">
        <f>IFERROR(INDEX([1]Master!$1:$1048576,MATCH(C938,[1]Master!$B:$B,0),MATCH($H$4,[1]Master!$1:$1,0)),"")</f>
        <v>6</v>
      </c>
      <c r="H938" s="6" t="s">
        <v>6153</v>
      </c>
      <c r="I938" s="367">
        <f>IFERROR(INDEX([1]Master!$1:$1048576,MATCH(C938,[1]Master!$B:$B,0),MATCH($G$6,[1]Master!$1:$1,0)),"")</f>
        <v>2581.3155555555554</v>
      </c>
      <c r="J938" s="230">
        <f>ROUND(I938*Order_Quote!$L$4,4)</f>
        <v>0</v>
      </c>
      <c r="K938" s="228"/>
      <c r="L938" s="178"/>
      <c r="M938" s="171">
        <f t="shared" si="14"/>
        <v>0</v>
      </c>
    </row>
    <row r="939" spans="1:13" s="52" customFormat="1" x14ac:dyDescent="0.3">
      <c r="A939" s="29" t="str">
        <f>IF(K939&gt;0,COUNT($A$7:A938)+COUNT(DWV!$A$8:$A$300)+COUNT('Large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39" s="293"/>
      <c r="C939" s="3" t="s">
        <v>2289</v>
      </c>
      <c r="D939" s="16">
        <v>28867042</v>
      </c>
      <c r="E939" s="5" t="s">
        <v>7668</v>
      </c>
      <c r="F939" s="381">
        <f>IFERROR(INDEX([1]Master!$1:$1048576,MATCH(C939,[1]Master!$B:$B,0),MATCH($H$5,[1]Master!$1:$1,0)),"")</f>
        <v>1</v>
      </c>
      <c r="G939" s="381">
        <f>IFERROR(INDEX([1]Master!$1:$1048576,MATCH(C939,[1]Master!$B:$B,0),MATCH($H$4,[1]Master!$1:$1,0)),"")</f>
        <v>8</v>
      </c>
      <c r="H939" s="6" t="s">
        <v>6153</v>
      </c>
      <c r="I939" s="367">
        <f>IFERROR(INDEX([1]Master!$1:$1048576,MATCH(C939,[1]Master!$B:$B,0),MATCH($G$6,[1]Master!$1:$1,0)),"")</f>
        <v>2310.3796666666667</v>
      </c>
      <c r="J939" s="230">
        <f>ROUND(I939*Order_Quote!$L$4,4)</f>
        <v>0</v>
      </c>
      <c r="K939" s="228"/>
      <c r="L939" s="178"/>
      <c r="M939" s="171">
        <f t="shared" si="14"/>
        <v>0</v>
      </c>
    </row>
    <row r="940" spans="1:13" s="52" customFormat="1" x14ac:dyDescent="0.3">
      <c r="A940" s="29" t="str">
        <f>IF(K940&gt;0,COUNT($A$7:A939)+COUNT(DWV!$A$8:$A$300)+COUNT('Large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0" s="293"/>
      <c r="C940" s="3" t="s">
        <v>2290</v>
      </c>
      <c r="D940" s="16">
        <v>28867050</v>
      </c>
      <c r="E940" s="5" t="s">
        <v>7669</v>
      </c>
      <c r="F940" s="381">
        <f>IFERROR(INDEX([1]Master!$1:$1048576,MATCH(C940,[1]Master!$B:$B,0),MATCH($H$5,[1]Master!$1:$1,0)),"")</f>
        <v>1</v>
      </c>
      <c r="G940" s="381">
        <f>IFERROR(INDEX([1]Master!$1:$1048576,MATCH(C940,[1]Master!$B:$B,0),MATCH($H$4,[1]Master!$1:$1,0)),"")</f>
        <v>7</v>
      </c>
      <c r="H940" s="6" t="s">
        <v>6153</v>
      </c>
      <c r="I940" s="367">
        <f>IFERROR(INDEX([1]Master!$1:$1048576,MATCH(C940,[1]Master!$B:$B,0),MATCH($G$6,[1]Master!$1:$1,0)),"")</f>
        <v>2667.6764444444448</v>
      </c>
      <c r="J940" s="230">
        <f>ROUND(I940*Order_Quote!$L$4,4)</f>
        <v>0</v>
      </c>
      <c r="K940" s="228"/>
      <c r="L940" s="178"/>
      <c r="M940" s="171">
        <f t="shared" si="14"/>
        <v>0</v>
      </c>
    </row>
    <row r="941" spans="1:13" s="52" customFormat="1" x14ac:dyDescent="0.3">
      <c r="A941" s="29" t="str">
        <f>IF(K941&gt;0,COUNT($A$7:A940)+COUNT(DWV!$A$8:$A$300)+COUNT('Large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1" s="293"/>
      <c r="C941" s="3" t="s">
        <v>2291</v>
      </c>
      <c r="D941" s="16">
        <v>28867069</v>
      </c>
      <c r="E941" s="5" t="s">
        <v>7670</v>
      </c>
      <c r="F941" s="381">
        <f>IFERROR(INDEX([1]Master!$1:$1048576,MATCH(C941,[1]Master!$B:$B,0),MATCH($H$5,[1]Master!$1:$1,0)),"")</f>
        <v>1</v>
      </c>
      <c r="G941" s="381">
        <f>IFERROR(INDEX([1]Master!$1:$1048576,MATCH(C941,[1]Master!$B:$B,0),MATCH($H$4,[1]Master!$1:$1,0)),"")</f>
        <v>6</v>
      </c>
      <c r="H941" s="6" t="s">
        <v>6153</v>
      </c>
      <c r="I941" s="367">
        <f>IFERROR(INDEX([1]Master!$1:$1048576,MATCH(C941,[1]Master!$B:$B,0),MATCH($G$6,[1]Master!$1:$1,0)),"")</f>
        <v>2820.2584444444442</v>
      </c>
      <c r="J941" s="230">
        <f>ROUND(I941*Order_Quote!$L$4,4)</f>
        <v>0</v>
      </c>
      <c r="K941" s="228"/>
      <c r="L941" s="178"/>
      <c r="M941" s="171">
        <f t="shared" si="14"/>
        <v>0</v>
      </c>
    </row>
    <row r="942" spans="1:13" s="52" customFormat="1" x14ac:dyDescent="0.3">
      <c r="A942" s="29" t="str">
        <f>IF(K942&gt;0,COUNT($A$7:A941)+COUNT(DWV!$A$8:$A$300)+COUNT('Large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2" s="293"/>
      <c r="C942" s="3" t="s">
        <v>2292</v>
      </c>
      <c r="D942" s="16">
        <v>28867077</v>
      </c>
      <c r="E942" s="5" t="s">
        <v>7671</v>
      </c>
      <c r="F942" s="381">
        <f>IFERROR(INDEX([1]Master!$1:$1048576,MATCH(C942,[1]Master!$B:$B,0),MATCH($H$5,[1]Master!$1:$1,0)),"")</f>
        <v>1</v>
      </c>
      <c r="G942" s="381">
        <f>IFERROR(INDEX([1]Master!$1:$1048576,MATCH(C942,[1]Master!$B:$B,0),MATCH($H$4,[1]Master!$1:$1,0)),"")</f>
        <v>5</v>
      </c>
      <c r="H942" s="6" t="s">
        <v>6153</v>
      </c>
      <c r="I942" s="367">
        <f>IFERROR(INDEX([1]Master!$1:$1048576,MATCH(C942,[1]Master!$B:$B,0),MATCH($G$6,[1]Master!$1:$1,0)),"")</f>
        <v>2943.2846666666669</v>
      </c>
      <c r="J942" s="230">
        <f>ROUND(I942*Order_Quote!$L$4,4)</f>
        <v>0</v>
      </c>
      <c r="K942" s="228"/>
      <c r="L942" s="178"/>
      <c r="M942" s="171">
        <f t="shared" si="14"/>
        <v>0</v>
      </c>
    </row>
    <row r="943" spans="1:13" s="52" customFormat="1" x14ac:dyDescent="0.3">
      <c r="A943" s="29" t="str">
        <f>IF(K943&gt;0,COUNT($A$7:A942)+COUNT(DWV!$A$8:$A$300)+COUNT('Large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3" s="293"/>
      <c r="C943" s="3" t="s">
        <v>2293</v>
      </c>
      <c r="D943" s="16">
        <v>28867085</v>
      </c>
      <c r="E943" s="5" t="s">
        <v>7672</v>
      </c>
      <c r="F943" s="381">
        <f>IFERROR(INDEX([1]Master!$1:$1048576,MATCH(C943,[1]Master!$B:$B,0),MATCH($H$5,[1]Master!$1:$1,0)),"")</f>
        <v>1</v>
      </c>
      <c r="G943" s="381">
        <f>IFERROR(INDEX([1]Master!$1:$1048576,MATCH(C943,[1]Master!$B:$B,0),MATCH($H$4,[1]Master!$1:$1,0)),"")</f>
        <v>4</v>
      </c>
      <c r="H943" s="6" t="s">
        <v>6153</v>
      </c>
      <c r="I943" s="367">
        <f>IFERROR(INDEX([1]Master!$1:$1048576,MATCH(C943,[1]Master!$B:$B,0),MATCH($G$6,[1]Master!$1:$1,0)),"")</f>
        <v>3180.5036666666665</v>
      </c>
      <c r="J943" s="230">
        <f>ROUND(I943*Order_Quote!$L$4,4)</f>
        <v>0</v>
      </c>
      <c r="K943" s="228"/>
      <c r="L943" s="178"/>
      <c r="M943" s="171">
        <f t="shared" si="14"/>
        <v>0</v>
      </c>
    </row>
    <row r="944" spans="1:13" s="52" customFormat="1" x14ac:dyDescent="0.3">
      <c r="A944" s="29" t="str">
        <f>IF(K944&gt;0,COUNT($A$7:A943)+COUNT(DWV!$A$8:$A$300)+COUNT('Large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4" s="293"/>
      <c r="C944" s="3" t="s">
        <v>2294</v>
      </c>
      <c r="D944" s="16">
        <v>28867093</v>
      </c>
      <c r="E944" s="5" t="s">
        <v>7673</v>
      </c>
      <c r="F944" s="381">
        <f>IFERROR(INDEX([1]Master!$1:$1048576,MATCH(C944,[1]Master!$B:$B,0),MATCH($H$5,[1]Master!$1:$1,0)),"")</f>
        <v>1</v>
      </c>
      <c r="G944" s="381">
        <f>IFERROR(INDEX([1]Master!$1:$1048576,MATCH(C944,[1]Master!$B:$B,0),MATCH($H$4,[1]Master!$1:$1,0)),"")</f>
        <v>3</v>
      </c>
      <c r="H944" s="6" t="s">
        <v>6153</v>
      </c>
      <c r="I944" s="367">
        <f>IFERROR(INDEX([1]Master!$1:$1048576,MATCH(C944,[1]Master!$B:$B,0),MATCH($G$6,[1]Master!$1:$1,0)),"")</f>
        <v>3831.0280000000002</v>
      </c>
      <c r="J944" s="230">
        <f>ROUND(I944*Order_Quote!$L$4,4)</f>
        <v>0</v>
      </c>
      <c r="K944" s="228"/>
      <c r="L944" s="178"/>
      <c r="M944" s="171">
        <f t="shared" si="14"/>
        <v>0</v>
      </c>
    </row>
    <row r="945" spans="1:13" s="52" customFormat="1" x14ac:dyDescent="0.3">
      <c r="A945" s="29" t="str">
        <f>IF(K945&gt;0,COUNT($A$7:A944)+COUNT(DWV!$A$8:$A$300)+COUNT('Large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5" s="293"/>
      <c r="C945" s="3" t="s">
        <v>2295</v>
      </c>
      <c r="D945" s="16">
        <v>28867107</v>
      </c>
      <c r="E945" s="5" t="s">
        <v>7674</v>
      </c>
      <c r="F945" s="381">
        <f>IFERROR(INDEX([1]Master!$1:$1048576,MATCH(C945,[1]Master!$B:$B,0),MATCH($H$5,[1]Master!$1:$1,0)),"")</f>
        <v>1</v>
      </c>
      <c r="G945" s="381">
        <f>IFERROR(INDEX([1]Master!$1:$1048576,MATCH(C945,[1]Master!$B:$B,0),MATCH($H$4,[1]Master!$1:$1,0)),"")</f>
        <v>4</v>
      </c>
      <c r="H945" s="6" t="s">
        <v>6153</v>
      </c>
      <c r="I945" s="367">
        <f>IFERROR(INDEX([1]Master!$1:$1048576,MATCH(C945,[1]Master!$B:$B,0),MATCH($G$6,[1]Master!$1:$1,0)),"")</f>
        <v>5124.2656666666671</v>
      </c>
      <c r="J945" s="230">
        <f>ROUND(I945*Order_Quote!$L$4,4)</f>
        <v>0</v>
      </c>
      <c r="K945" s="228"/>
      <c r="L945" s="178"/>
      <c r="M945" s="171">
        <f t="shared" si="14"/>
        <v>0</v>
      </c>
    </row>
    <row r="946" spans="1:13" s="52" customFormat="1" x14ac:dyDescent="0.3">
      <c r="A946" s="29" t="str">
        <f>IF(K946&gt;0,COUNT($A$7:A945)+COUNT(DWV!$A$8:$A$300)+COUNT('Large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6" s="293"/>
      <c r="C946" s="3" t="s">
        <v>2296</v>
      </c>
      <c r="D946" s="16">
        <v>28867115</v>
      </c>
      <c r="E946" s="5" t="s">
        <v>7675</v>
      </c>
      <c r="F946" s="381">
        <f>IFERROR(INDEX([1]Master!$1:$1048576,MATCH(C946,[1]Master!$B:$B,0),MATCH($H$5,[1]Master!$1:$1,0)),"")</f>
        <v>1</v>
      </c>
      <c r="G946" s="381">
        <f>IFERROR(INDEX([1]Master!$1:$1048576,MATCH(C946,[1]Master!$B:$B,0),MATCH($H$4,[1]Master!$1:$1,0)),"")</f>
        <v>4</v>
      </c>
      <c r="H946" s="6" t="s">
        <v>6153</v>
      </c>
      <c r="I946" s="367">
        <f>IFERROR(INDEX([1]Master!$1:$1048576,MATCH(C946,[1]Master!$B:$B,0),MATCH($G$6,[1]Master!$1:$1,0)),"")</f>
        <v>5848.8577777777782</v>
      </c>
      <c r="J946" s="230">
        <f>ROUND(I946*Order_Quote!$L$4,4)</f>
        <v>0</v>
      </c>
      <c r="K946" s="228"/>
      <c r="L946" s="178"/>
      <c r="M946" s="171">
        <f t="shared" si="14"/>
        <v>0</v>
      </c>
    </row>
    <row r="947" spans="1:13" s="52" customFormat="1" x14ac:dyDescent="0.3">
      <c r="A947" s="29" t="str">
        <f>IF(K947&gt;0,COUNT($A$7:A946)+COUNT(DWV!$A$8:$A$300)+COUNT('Large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7" s="293"/>
      <c r="C947" s="3" t="s">
        <v>2297</v>
      </c>
      <c r="D947" s="16">
        <v>28867123</v>
      </c>
      <c r="E947" s="5" t="s">
        <v>7676</v>
      </c>
      <c r="F947" s="381">
        <f>IFERROR(INDEX([1]Master!$1:$1048576,MATCH(C947,[1]Master!$B:$B,0),MATCH($H$5,[1]Master!$1:$1,0)),"")</f>
        <v>1</v>
      </c>
      <c r="G947" s="381">
        <f>IFERROR(INDEX([1]Master!$1:$1048576,MATCH(C947,[1]Master!$B:$B,0),MATCH($H$4,[1]Master!$1:$1,0)),"")</f>
        <v>3</v>
      </c>
      <c r="H947" s="6" t="s">
        <v>6153</v>
      </c>
      <c r="I947" s="367">
        <f>IFERROR(INDEX([1]Master!$1:$1048576,MATCH(C947,[1]Master!$B:$B,0),MATCH($G$6,[1]Master!$1:$1,0)),"")</f>
        <v>6110.9721111111112</v>
      </c>
      <c r="J947" s="230">
        <f>ROUND(I947*Order_Quote!$L$4,4)</f>
        <v>0</v>
      </c>
      <c r="K947" s="228"/>
      <c r="L947" s="178"/>
      <c r="M947" s="171">
        <f t="shared" si="14"/>
        <v>0</v>
      </c>
    </row>
    <row r="948" spans="1:13" s="52" customFormat="1" x14ac:dyDescent="0.3">
      <c r="A948" s="29" t="str">
        <f>IF(K948&gt;0,COUNT($A$7:A947)+COUNT(DWV!$A$8:$A$300)+COUNT('Large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8" s="293"/>
      <c r="C948" s="3" t="s">
        <v>2298</v>
      </c>
      <c r="D948" s="16">
        <v>28867131</v>
      </c>
      <c r="E948" s="5" t="s">
        <v>7677</v>
      </c>
      <c r="F948" s="381">
        <f>IFERROR(INDEX([1]Master!$1:$1048576,MATCH(C948,[1]Master!$B:$B,0),MATCH($H$5,[1]Master!$1:$1,0)),"")</f>
        <v>1</v>
      </c>
      <c r="G948" s="381">
        <f>IFERROR(INDEX([1]Master!$1:$1048576,MATCH(C948,[1]Master!$B:$B,0),MATCH($H$4,[1]Master!$1:$1,0)),"")</f>
        <v>3</v>
      </c>
      <c r="H948" s="6" t="s">
        <v>6153</v>
      </c>
      <c r="I948" s="367">
        <f>IFERROR(INDEX([1]Master!$1:$1048576,MATCH(C948,[1]Master!$B:$B,0),MATCH($G$6,[1]Master!$1:$1,0)),"")</f>
        <v>7426.4182222222225</v>
      </c>
      <c r="J948" s="230">
        <f>ROUND(I948*Order_Quote!$L$4,4)</f>
        <v>0</v>
      </c>
      <c r="K948" s="228"/>
      <c r="L948" s="178"/>
      <c r="M948" s="171">
        <f t="shared" si="14"/>
        <v>0</v>
      </c>
    </row>
    <row r="949" spans="1:13" s="52" customFormat="1" x14ac:dyDescent="0.3">
      <c r="A949" s="29" t="str">
        <f>IF(K949&gt;0,COUNT($A$7:A948)+COUNT(DWV!$A$8:$A$300)+COUNT('Large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49" s="293"/>
      <c r="C949" s="3" t="s">
        <v>2299</v>
      </c>
      <c r="D949" s="16">
        <v>28867140</v>
      </c>
      <c r="E949" s="5" t="s">
        <v>7678</v>
      </c>
      <c r="F949" s="381">
        <f>IFERROR(INDEX([1]Master!$1:$1048576,MATCH(C949,[1]Master!$B:$B,0),MATCH($H$5,[1]Master!$1:$1,0)),"")</f>
        <v>1</v>
      </c>
      <c r="G949" s="381">
        <f>IFERROR(INDEX([1]Master!$1:$1048576,MATCH(C949,[1]Master!$B:$B,0),MATCH($H$4,[1]Master!$1:$1,0)),"")</f>
        <v>3</v>
      </c>
      <c r="H949" s="6" t="s">
        <v>6153</v>
      </c>
      <c r="I949" s="367">
        <f>IFERROR(INDEX([1]Master!$1:$1048576,MATCH(C949,[1]Master!$B:$B,0),MATCH($G$6,[1]Master!$1:$1,0)),"")</f>
        <v>8135.7212222222224</v>
      </c>
      <c r="J949" s="230">
        <f>ROUND(I949*Order_Quote!$L$4,4)</f>
        <v>0</v>
      </c>
      <c r="K949" s="228"/>
      <c r="L949" s="178"/>
      <c r="M949" s="171">
        <f t="shared" si="14"/>
        <v>0</v>
      </c>
    </row>
    <row r="950" spans="1:13" s="52" customFormat="1" x14ac:dyDescent="0.3">
      <c r="A950" s="29" t="str">
        <f>IF(K950&gt;0,COUNT($A$7:A949)+COUNT(DWV!$A$8:$A$300)+COUNT('Large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0" s="293"/>
      <c r="C950" s="3" t="s">
        <v>2300</v>
      </c>
      <c r="D950" s="16">
        <v>28867158</v>
      </c>
      <c r="E950" s="5" t="s">
        <v>7679</v>
      </c>
      <c r="F950" s="381">
        <f>IFERROR(INDEX([1]Master!$1:$1048576,MATCH(C950,[1]Master!$B:$B,0),MATCH($H$5,[1]Master!$1:$1,0)),"")</f>
        <v>1</v>
      </c>
      <c r="G950" s="381">
        <f>IFERROR(INDEX([1]Master!$1:$1048576,MATCH(C950,[1]Master!$B:$B,0),MATCH($H$4,[1]Master!$1:$1,0)),"")</f>
        <v>2</v>
      </c>
      <c r="H950" s="6" t="s">
        <v>6153</v>
      </c>
      <c r="I950" s="367">
        <f>IFERROR(INDEX([1]Master!$1:$1048576,MATCH(C950,[1]Master!$B:$B,0),MATCH($G$6,[1]Master!$1:$1,0)),"")</f>
        <v>9265.3202222222226</v>
      </c>
      <c r="J950" s="230">
        <f>ROUND(I950*Order_Quote!$L$4,4)</f>
        <v>0</v>
      </c>
      <c r="K950" s="228"/>
      <c r="L950" s="178"/>
      <c r="M950" s="171">
        <f t="shared" si="14"/>
        <v>0</v>
      </c>
    </row>
    <row r="951" spans="1:13" s="52" customFormat="1" x14ac:dyDescent="0.3">
      <c r="A951" s="29" t="str">
        <f>IF(K951&gt;0,COUNT($A$7:A950)+COUNT(DWV!$A$8:$A$300)+COUNT('Large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1" s="293"/>
      <c r="C951" s="3" t="s">
        <v>2301</v>
      </c>
      <c r="D951" s="16">
        <v>28867166</v>
      </c>
      <c r="E951" s="5" t="s">
        <v>7680</v>
      </c>
      <c r="F951" s="381">
        <f>IFERROR(INDEX([1]Master!$1:$1048576,MATCH(C951,[1]Master!$B:$B,0),MATCH($H$5,[1]Master!$1:$1,0)),"")</f>
        <v>1</v>
      </c>
      <c r="G951" s="381">
        <f>IFERROR(INDEX([1]Master!$1:$1048576,MATCH(C951,[1]Master!$B:$B,0),MATCH($H$4,[1]Master!$1:$1,0)),"")</f>
        <v>2</v>
      </c>
      <c r="H951" s="6" t="s">
        <v>6153</v>
      </c>
      <c r="I951" s="367">
        <f>IFERROR(INDEX([1]Master!$1:$1048576,MATCH(C951,[1]Master!$B:$B,0),MATCH($G$6,[1]Master!$1:$1,0)),"")</f>
        <v>12550.529333333334</v>
      </c>
      <c r="J951" s="230">
        <f>ROUND(I951*Order_Quote!$L$4,4)</f>
        <v>0</v>
      </c>
      <c r="K951" s="228"/>
      <c r="L951" s="178"/>
      <c r="M951" s="171">
        <f t="shared" si="14"/>
        <v>0</v>
      </c>
    </row>
    <row r="952" spans="1:13" s="52" customFormat="1" x14ac:dyDescent="0.3">
      <c r="A952" s="29" t="str">
        <f>IF(K952&gt;0,COUNT($A$7:A951)+COUNT(DWV!$A$8:$A$300)+COUNT('Large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2" s="293"/>
      <c r="C952" s="3" t="s">
        <v>2302</v>
      </c>
      <c r="D952" s="16">
        <v>28867174</v>
      </c>
      <c r="E952" s="5" t="s">
        <v>7681</v>
      </c>
      <c r="F952" s="381">
        <f>IFERROR(INDEX([1]Master!$1:$1048576,MATCH(C952,[1]Master!$B:$B,0),MATCH($H$5,[1]Master!$1:$1,0)),"")</f>
        <v>1</v>
      </c>
      <c r="G952" s="381" t="str">
        <f>IFERROR(INDEX([1]Master!$1:$1048576,MATCH(C952,[1]Master!$B:$B,0),MATCH($H$4,[1]Master!$1:$1,0)),"")</f>
        <v>-</v>
      </c>
      <c r="H952" s="6" t="s">
        <v>6153</v>
      </c>
      <c r="I952" s="367">
        <f>IFERROR(INDEX([1]Master!$1:$1048576,MATCH(C952,[1]Master!$B:$B,0),MATCH($G$6,[1]Master!$1:$1,0)),"")</f>
        <v>6468.744864052288</v>
      </c>
      <c r="J952" s="230">
        <f>ROUND(I952*Order_Quote!$L$4,4)</f>
        <v>0</v>
      </c>
      <c r="K952" s="228"/>
      <c r="L952" s="178"/>
      <c r="M952" s="171">
        <f t="shared" si="14"/>
        <v>0</v>
      </c>
    </row>
    <row r="953" spans="1:13" s="52" customFormat="1" x14ac:dyDescent="0.3">
      <c r="A953" s="29" t="str">
        <f>IF(K953&gt;0,COUNT($A$7:A952)+COUNT(DWV!$A$8:$A$300)+COUNT('Large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3" s="293"/>
      <c r="C953" s="3" t="s">
        <v>2303</v>
      </c>
      <c r="D953" s="16">
        <v>28867182</v>
      </c>
      <c r="E953" s="5" t="s">
        <v>7682</v>
      </c>
      <c r="F953" s="381">
        <f>IFERROR(INDEX([1]Master!$1:$1048576,MATCH(C953,[1]Master!$B:$B,0),MATCH($H$5,[1]Master!$1:$1,0)),"")</f>
        <v>1</v>
      </c>
      <c r="G953" s="381" t="str">
        <f>IFERROR(INDEX([1]Master!$1:$1048576,MATCH(C953,[1]Master!$B:$B,0),MATCH($H$4,[1]Master!$1:$1,0)),"")</f>
        <v>-</v>
      </c>
      <c r="H953" s="6" t="s">
        <v>6153</v>
      </c>
      <c r="I953" s="367">
        <f>IFERROR(INDEX([1]Master!$1:$1048576,MATCH(C953,[1]Master!$B:$B,0),MATCH($G$6,[1]Master!$1:$1,0)),"")</f>
        <v>7064.9758588235309</v>
      </c>
      <c r="J953" s="230">
        <f>ROUND(I953*Order_Quote!$L$4,4)</f>
        <v>0</v>
      </c>
      <c r="K953" s="228"/>
      <c r="L953" s="178"/>
      <c r="M953" s="171">
        <f t="shared" si="14"/>
        <v>0</v>
      </c>
    </row>
    <row r="954" spans="1:13" s="52" customFormat="1" x14ac:dyDescent="0.3">
      <c r="A954" s="29" t="str">
        <f>IF(K954&gt;0,COUNT($A$7:A953)+COUNT(DWV!$A$8:$A$300)+COUNT('Large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4" s="293"/>
      <c r="C954" s="3" t="s">
        <v>2304</v>
      </c>
      <c r="D954" s="16">
        <v>28867190</v>
      </c>
      <c r="E954" s="5" t="s">
        <v>7683</v>
      </c>
      <c r="F954" s="381">
        <f>IFERROR(INDEX([1]Master!$1:$1048576,MATCH(C954,[1]Master!$B:$B,0),MATCH($H$5,[1]Master!$1:$1,0)),"")</f>
        <v>1</v>
      </c>
      <c r="G954" s="381" t="str">
        <f>IFERROR(INDEX([1]Master!$1:$1048576,MATCH(C954,[1]Master!$B:$B,0),MATCH($H$4,[1]Master!$1:$1,0)),"")</f>
        <v>-</v>
      </c>
      <c r="H954" s="6" t="s">
        <v>6153</v>
      </c>
      <c r="I954" s="367">
        <f>IFERROR(INDEX([1]Master!$1:$1048576,MATCH(C954,[1]Master!$B:$B,0),MATCH($G$6,[1]Master!$1:$1,0)),"")</f>
        <v>8088.4565947712435</v>
      </c>
      <c r="J954" s="230">
        <f>ROUND(I954*Order_Quote!$L$4,4)</f>
        <v>0</v>
      </c>
      <c r="K954" s="228"/>
      <c r="L954" s="178"/>
      <c r="M954" s="171">
        <f t="shared" si="14"/>
        <v>0</v>
      </c>
    </row>
    <row r="955" spans="1:13" s="52" customFormat="1" x14ac:dyDescent="0.3">
      <c r="A955" s="29" t="str">
        <f>IF(K955&gt;0,COUNT($A$7:A954)+COUNT(DWV!$A$8:$A$300)+COUNT('Large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5" s="293"/>
      <c r="C955" s="3" t="s">
        <v>2305</v>
      </c>
      <c r="D955" s="16">
        <v>28867204</v>
      </c>
      <c r="E955" s="5" t="s">
        <v>7684</v>
      </c>
      <c r="F955" s="381">
        <f>IFERROR(INDEX([1]Master!$1:$1048576,MATCH(C955,[1]Master!$B:$B,0),MATCH($H$5,[1]Master!$1:$1,0)),"")</f>
        <v>1</v>
      </c>
      <c r="G955" s="381">
        <f>IFERROR(INDEX([1]Master!$1:$1048576,MATCH(C955,[1]Master!$B:$B,0),MATCH($H$4,[1]Master!$1:$1,0)),"")</f>
        <v>2</v>
      </c>
      <c r="H955" s="6" t="s">
        <v>6153</v>
      </c>
      <c r="I955" s="367">
        <f>IFERROR(INDEX([1]Master!$1:$1048576,MATCH(C955,[1]Master!$B:$B,0),MATCH($G$6,[1]Master!$1:$1,0)),"")</f>
        <v>8893.3138117647068</v>
      </c>
      <c r="J955" s="230">
        <f>ROUND(I955*Order_Quote!$L$4,4)</f>
        <v>0</v>
      </c>
      <c r="K955" s="228"/>
      <c r="L955" s="178"/>
      <c r="M955" s="171">
        <f t="shared" si="14"/>
        <v>0</v>
      </c>
    </row>
    <row r="956" spans="1:13" s="52" customFormat="1" x14ac:dyDescent="0.3">
      <c r="A956" s="29" t="str">
        <f>IF(K956&gt;0,COUNT($A$7:A955)+COUNT(DWV!$A$8:$A$300)+COUNT('Large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6" s="293"/>
      <c r="C956" s="3" t="s">
        <v>2306</v>
      </c>
      <c r="D956" s="16">
        <v>28867212</v>
      </c>
      <c r="E956" s="5" t="s">
        <v>7685</v>
      </c>
      <c r="F956" s="381">
        <f>IFERROR(INDEX([1]Master!$1:$1048576,MATCH(C956,[1]Master!$B:$B,0),MATCH($H$5,[1]Master!$1:$1,0)),"")</f>
        <v>1</v>
      </c>
      <c r="G956" s="381">
        <f>IFERROR(INDEX([1]Master!$1:$1048576,MATCH(C956,[1]Master!$B:$B,0),MATCH($H$4,[1]Master!$1:$1,0)),"")</f>
        <v>2</v>
      </c>
      <c r="H956" s="6" t="s">
        <v>6153</v>
      </c>
      <c r="I956" s="367">
        <f>IFERROR(INDEX([1]Master!$1:$1048576,MATCH(C956,[1]Master!$B:$B,0),MATCH($G$6,[1]Master!$1:$1,0)),"")</f>
        <v>9787.5779908496752</v>
      </c>
      <c r="J956" s="230">
        <f>ROUND(I956*Order_Quote!$L$4,4)</f>
        <v>0</v>
      </c>
      <c r="K956" s="228"/>
      <c r="L956" s="178"/>
      <c r="M956" s="171">
        <f t="shared" si="14"/>
        <v>0</v>
      </c>
    </row>
    <row r="957" spans="1:13" s="52" customFormat="1" x14ac:dyDescent="0.3">
      <c r="A957" s="29" t="str">
        <f>IF(K957&gt;0,COUNT($A$7:A956)+COUNT(DWV!$A$8:$A$300)+COUNT('Large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7" s="293"/>
      <c r="C957" s="3" t="s">
        <v>2307</v>
      </c>
      <c r="D957" s="16">
        <v>28867220</v>
      </c>
      <c r="E957" s="5" t="s">
        <v>7686</v>
      </c>
      <c r="F957" s="381">
        <f>IFERROR(INDEX([1]Master!$1:$1048576,MATCH(C957,[1]Master!$B:$B,0),MATCH($H$5,[1]Master!$1:$1,0)),"")</f>
        <v>1</v>
      </c>
      <c r="G957" s="381">
        <f>IFERROR(INDEX([1]Master!$1:$1048576,MATCH(C957,[1]Master!$B:$B,0),MATCH($H$4,[1]Master!$1:$1,0)),"")</f>
        <v>1</v>
      </c>
      <c r="H957" s="6" t="s">
        <v>6153</v>
      </c>
      <c r="I957" s="367">
        <f>IFERROR(INDEX([1]Master!$1:$1048576,MATCH(C957,[1]Master!$B:$B,0),MATCH($G$6,[1]Master!$1:$1,0)),"")</f>
        <v>10761.41646143791</v>
      </c>
      <c r="J957" s="230">
        <f>ROUND(I957*Order_Quote!$L$4,4)</f>
        <v>0</v>
      </c>
      <c r="K957" s="228"/>
      <c r="L957" s="178"/>
      <c r="M957" s="171">
        <f t="shared" si="14"/>
        <v>0</v>
      </c>
    </row>
    <row r="958" spans="1:13" s="52" customFormat="1" x14ac:dyDescent="0.3">
      <c r="A958" s="29" t="str">
        <f>IF(K958&gt;0,COUNT($A$7:A957)+COUNT(DWV!$A$8:$A$300)+COUNT('Large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8" s="293"/>
      <c r="C958" s="3" t="s">
        <v>2308</v>
      </c>
      <c r="D958" s="16">
        <v>28867239</v>
      </c>
      <c r="E958" s="5" t="s">
        <v>7687</v>
      </c>
      <c r="F958" s="381">
        <f>IFERROR(INDEX([1]Master!$1:$1048576,MATCH(C958,[1]Master!$B:$B,0),MATCH($H$5,[1]Master!$1:$1,0)),"")</f>
        <v>1</v>
      </c>
      <c r="G958" s="381">
        <f>IFERROR(INDEX([1]Master!$1:$1048576,MATCH(C958,[1]Master!$B:$B,0),MATCH($H$4,[1]Master!$1:$1,0)),"")</f>
        <v>1</v>
      </c>
      <c r="H958" s="6" t="s">
        <v>6153</v>
      </c>
      <c r="I958" s="367">
        <f>IFERROR(INDEX([1]Master!$1:$1048576,MATCH(C958,[1]Master!$B:$B,0),MATCH($G$6,[1]Master!$1:$1,0)),"")</f>
        <v>11834.554428758172</v>
      </c>
      <c r="J958" s="230">
        <f>ROUND(I958*Order_Quote!$L$4,4)</f>
        <v>0</v>
      </c>
      <c r="K958" s="228"/>
      <c r="L958" s="178"/>
      <c r="M958" s="171">
        <f t="shared" si="14"/>
        <v>0</v>
      </c>
    </row>
    <row r="959" spans="1:13" s="52" customFormat="1" x14ac:dyDescent="0.3">
      <c r="A959" s="29" t="str">
        <f>IF(K959&gt;0,COUNT($A$7:A958)+COUNT(DWV!$A$8:$A$300)+COUNT('Large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59" s="293"/>
      <c r="C959" s="3" t="s">
        <v>2309</v>
      </c>
      <c r="D959" s="16">
        <v>28867247</v>
      </c>
      <c r="E959" s="5" t="s">
        <v>7688</v>
      </c>
      <c r="F959" s="381">
        <f>IFERROR(INDEX([1]Master!$1:$1048576,MATCH(C959,[1]Master!$B:$B,0),MATCH($H$5,[1]Master!$1:$1,0)),"")</f>
        <v>1</v>
      </c>
      <c r="G959" s="381">
        <f>IFERROR(INDEX([1]Master!$1:$1048576,MATCH(C959,[1]Master!$B:$B,0),MATCH($H$4,[1]Master!$1:$1,0)),"")</f>
        <v>1</v>
      </c>
      <c r="H959" s="6" t="s">
        <v>6153</v>
      </c>
      <c r="I959" s="367">
        <f>IFERROR(INDEX([1]Master!$1:$1048576,MATCH(C959,[1]Master!$B:$B,0),MATCH($G$6,[1]Master!$1:$1,0)),"")</f>
        <v>14795.669911111114</v>
      </c>
      <c r="J959" s="230">
        <f>ROUND(I959*Order_Quote!$L$4,4)</f>
        <v>0</v>
      </c>
      <c r="K959" s="228"/>
      <c r="L959" s="178"/>
      <c r="M959" s="171">
        <f t="shared" si="14"/>
        <v>0</v>
      </c>
    </row>
    <row r="960" spans="1:13" s="52" customFormat="1" x14ac:dyDescent="0.3">
      <c r="A960" s="29" t="str">
        <f>IF(K960&gt;0,COUNT($A$7:A959)+COUNT(DWV!$A$8:$A$300)+COUNT('Large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0" s="293"/>
      <c r="C960" s="3" t="s">
        <v>2310</v>
      </c>
      <c r="D960" s="16">
        <v>28867255</v>
      </c>
      <c r="E960" s="5" t="s">
        <v>7689</v>
      </c>
      <c r="F960" s="381">
        <f>IFERROR(INDEX([1]Master!$1:$1048576,MATCH(C960,[1]Master!$B:$B,0),MATCH($H$5,[1]Master!$1:$1,0)),"")</f>
        <v>1</v>
      </c>
      <c r="G960" s="381">
        <f>IFERROR(INDEX([1]Master!$1:$1048576,MATCH(C960,[1]Master!$B:$B,0),MATCH($H$4,[1]Master!$1:$1,0)),"")</f>
        <v>2</v>
      </c>
      <c r="H960" s="6" t="s">
        <v>6153</v>
      </c>
      <c r="I960" s="367">
        <f>IFERROR(INDEX([1]Master!$1:$1048576,MATCH(C960,[1]Master!$B:$B,0),MATCH($G$6,[1]Master!$1:$1,0)),"")</f>
        <v>10016.12397647059</v>
      </c>
      <c r="J960" s="230">
        <f>ROUND(I960*Order_Quote!$L$4,4)</f>
        <v>0</v>
      </c>
      <c r="K960" s="228"/>
      <c r="L960" s="178"/>
      <c r="M960" s="171">
        <f t="shared" si="14"/>
        <v>0</v>
      </c>
    </row>
    <row r="961" spans="1:13" s="52" customFormat="1" x14ac:dyDescent="0.3">
      <c r="A961" s="29" t="str">
        <f>IF(K961&gt;0,COUNT($A$7:A960)+COUNT(DWV!$A$8:$A$300)+COUNT('Large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1" s="293"/>
      <c r="C961" s="3" t="s">
        <v>2311</v>
      </c>
      <c r="D961" s="16">
        <v>28867263</v>
      </c>
      <c r="E961" s="5" t="s">
        <v>7690</v>
      </c>
      <c r="F961" s="381">
        <f>IFERROR(INDEX([1]Master!$1:$1048576,MATCH(C961,[1]Master!$B:$B,0),MATCH($H$5,[1]Master!$1:$1,0)),"")</f>
        <v>1</v>
      </c>
      <c r="G961" s="381">
        <f>IFERROR(INDEX([1]Master!$1:$1048576,MATCH(C961,[1]Master!$B:$B,0),MATCH($H$4,[1]Master!$1:$1,0)),"")</f>
        <v>2</v>
      </c>
      <c r="H961" s="6" t="s">
        <v>6153</v>
      </c>
      <c r="I961" s="367">
        <f>IFERROR(INDEX([1]Master!$1:$1048576,MATCH(C961,[1]Master!$B:$B,0),MATCH($G$6,[1]Master!$1:$1,0)),"")</f>
        <v>11188.651236601308</v>
      </c>
      <c r="J961" s="230">
        <f>ROUND(I961*Order_Quote!$L$4,4)</f>
        <v>0</v>
      </c>
      <c r="K961" s="228"/>
      <c r="L961" s="178"/>
      <c r="M961" s="171">
        <f t="shared" si="14"/>
        <v>0</v>
      </c>
    </row>
    <row r="962" spans="1:13" s="52" customFormat="1" x14ac:dyDescent="0.3">
      <c r="A962" s="29" t="str">
        <f>IF(K962&gt;0,COUNT($A$7:A961)+COUNT(DWV!$A$8:$A$300)+COUNT('Large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2" s="293"/>
      <c r="C962" s="3" t="s">
        <v>2312</v>
      </c>
      <c r="D962" s="16">
        <v>28867271</v>
      </c>
      <c r="E962" s="5" t="s">
        <v>7691</v>
      </c>
      <c r="F962" s="381">
        <f>IFERROR(INDEX([1]Master!$1:$1048576,MATCH(C962,[1]Master!$B:$B,0),MATCH($H$5,[1]Master!$1:$1,0)),"")</f>
        <v>1</v>
      </c>
      <c r="G962" s="381">
        <f>IFERROR(INDEX([1]Master!$1:$1048576,MATCH(C962,[1]Master!$B:$B,0),MATCH($H$4,[1]Master!$1:$1,0)),"")</f>
        <v>1</v>
      </c>
      <c r="H962" s="6" t="s">
        <v>6153</v>
      </c>
      <c r="I962" s="367">
        <f>IFERROR(INDEX([1]Master!$1:$1048576,MATCH(C962,[1]Master!$B:$B,0),MATCH($G$6,[1]Master!$1:$1,0)),"")</f>
        <v>11466.899351633989</v>
      </c>
      <c r="J962" s="230">
        <f>ROUND(I962*Order_Quote!$L$4,4)</f>
        <v>0</v>
      </c>
      <c r="K962" s="228"/>
      <c r="L962" s="178"/>
      <c r="M962" s="171">
        <f t="shared" si="14"/>
        <v>0</v>
      </c>
    </row>
    <row r="963" spans="1:13" s="52" customFormat="1" x14ac:dyDescent="0.3">
      <c r="A963" s="29" t="str">
        <f>IF(K963&gt;0,COUNT($A$7:A962)+COUNT(DWV!$A$8:$A$300)+COUNT('Large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3" s="293"/>
      <c r="C963" s="3" t="s">
        <v>2313</v>
      </c>
      <c r="D963" s="16">
        <v>28867280</v>
      </c>
      <c r="E963" s="5" t="s">
        <v>7692</v>
      </c>
      <c r="F963" s="381">
        <f>IFERROR(INDEX([1]Master!$1:$1048576,MATCH(C963,[1]Master!$B:$B,0),MATCH($H$5,[1]Master!$1:$1,0)),"")</f>
        <v>1</v>
      </c>
      <c r="G963" s="381">
        <f>IFERROR(INDEX([1]Master!$1:$1048576,MATCH(C963,[1]Master!$B:$B,0),MATCH($H$4,[1]Master!$1:$1,0)),"")</f>
        <v>1</v>
      </c>
      <c r="H963" s="6" t="s">
        <v>6153</v>
      </c>
      <c r="I963" s="367">
        <f>IFERROR(INDEX([1]Master!$1:$1048576,MATCH(C963,[1]Master!$B:$B,0),MATCH($G$6,[1]Master!$1:$1,0)),"")</f>
        <v>13762.221810457519</v>
      </c>
      <c r="J963" s="230">
        <f>ROUND(I963*Order_Quote!$L$4,4)</f>
        <v>0</v>
      </c>
      <c r="K963" s="228"/>
      <c r="L963" s="178"/>
      <c r="M963" s="171">
        <f t="shared" si="14"/>
        <v>0</v>
      </c>
    </row>
    <row r="964" spans="1:13" s="52" customFormat="1" x14ac:dyDescent="0.3">
      <c r="A964" s="29" t="str">
        <f>IF(K964&gt;0,COUNT($A$7:A963)+COUNT(DWV!$A$8:$A$300)+COUNT('Large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4" s="293"/>
      <c r="C964" s="3" t="s">
        <v>2314</v>
      </c>
      <c r="D964" s="16">
        <v>28867298</v>
      </c>
      <c r="E964" s="5" t="s">
        <v>7693</v>
      </c>
      <c r="F964" s="381">
        <f>IFERROR(INDEX([1]Master!$1:$1048576,MATCH(C964,[1]Master!$B:$B,0),MATCH($H$5,[1]Master!$1:$1,0)),"")</f>
        <v>1</v>
      </c>
      <c r="G964" s="381">
        <f>IFERROR(INDEX([1]Master!$1:$1048576,MATCH(C964,[1]Master!$B:$B,0),MATCH($H$4,[1]Master!$1:$1,0)),"")</f>
        <v>1</v>
      </c>
      <c r="H964" s="6" t="s">
        <v>6153</v>
      </c>
      <c r="I964" s="367">
        <f>IFERROR(INDEX([1]Master!$1:$1048576,MATCH(C964,[1]Master!$B:$B,0),MATCH($G$6,[1]Master!$1:$1,0)),"")</f>
        <v>16504.803569934644</v>
      </c>
      <c r="J964" s="230">
        <f>ROUND(I964*Order_Quote!$L$4,4)</f>
        <v>0</v>
      </c>
      <c r="K964" s="228"/>
      <c r="L964" s="178"/>
      <c r="M964" s="171">
        <f t="shared" si="14"/>
        <v>0</v>
      </c>
    </row>
    <row r="965" spans="1:13" s="52" customFormat="1" x14ac:dyDescent="0.3">
      <c r="A965" s="29" t="str">
        <f>IF(K965&gt;0,COUNT($A$7:A964)+COUNT(DWV!$A$8:$A$300)+COUNT('Large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5" s="293"/>
      <c r="C965" s="3" t="s">
        <v>2315</v>
      </c>
      <c r="D965" s="16">
        <v>28867301</v>
      </c>
      <c r="E965" s="5" t="s">
        <v>7694</v>
      </c>
      <c r="F965" s="381">
        <f>IFERROR(INDEX([1]Master!$1:$1048576,MATCH(C965,[1]Master!$B:$B,0),MATCH($H$5,[1]Master!$1:$1,0)),"")</f>
        <v>1</v>
      </c>
      <c r="G965" s="381">
        <f>IFERROR(INDEX([1]Master!$1:$1048576,MATCH(C965,[1]Master!$B:$B,0),MATCH($H$4,[1]Master!$1:$1,0)),"")</f>
        <v>1</v>
      </c>
      <c r="H965" s="6" t="s">
        <v>6153</v>
      </c>
      <c r="I965" s="367">
        <f>IFERROR(INDEX([1]Master!$1:$1048576,MATCH(C965,[1]Master!$B:$B,0),MATCH($G$6,[1]Master!$1:$1,0)),"")</f>
        <v>19813.684298039221</v>
      </c>
      <c r="J965" s="230">
        <f>ROUND(I965*Order_Quote!$L$4,4)</f>
        <v>0</v>
      </c>
      <c r="K965" s="228"/>
      <c r="L965" s="178"/>
      <c r="M965" s="171">
        <f t="shared" si="14"/>
        <v>0</v>
      </c>
    </row>
    <row r="966" spans="1:13" s="52" customFormat="1" x14ac:dyDescent="0.3">
      <c r="A966" s="29" t="str">
        <f>IF(K966&gt;0,COUNT($A$7:A965)+COUNT(DWV!$A$8:$A$300)+COUNT('Large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6" s="293"/>
      <c r="C966" s="3" t="s">
        <v>2316</v>
      </c>
      <c r="D966" s="16">
        <v>28867310</v>
      </c>
      <c r="E966" s="5" t="s">
        <v>7695</v>
      </c>
      <c r="F966" s="381">
        <f>IFERROR(INDEX([1]Master!$1:$1048576,MATCH(C966,[1]Master!$B:$B,0),MATCH($H$5,[1]Master!$1:$1,0)),"")</f>
        <v>1</v>
      </c>
      <c r="G966" s="381">
        <f>IFERROR(INDEX([1]Master!$1:$1048576,MATCH(C966,[1]Master!$B:$B,0),MATCH($H$4,[1]Master!$1:$1,0)),"")</f>
        <v>1</v>
      </c>
      <c r="H966" s="6" t="s">
        <v>6153</v>
      </c>
      <c r="I966" s="367">
        <f>IFERROR(INDEX([1]Master!$1:$1048576,MATCH(C966,[1]Master!$B:$B,0),MATCH($G$6,[1]Master!$1:$1,0)),"")</f>
        <v>23778.405650980396</v>
      </c>
      <c r="J966" s="230">
        <f>ROUND(I966*Order_Quote!$L$4,4)</f>
        <v>0</v>
      </c>
      <c r="K966" s="228"/>
      <c r="L966" s="178"/>
      <c r="M966" s="171">
        <f t="shared" si="14"/>
        <v>0</v>
      </c>
    </row>
    <row r="967" spans="1:13" s="52" customFormat="1" x14ac:dyDescent="0.3">
      <c r="A967" s="29" t="str">
        <f>IF(K967&gt;0,COUNT($A$7:A966)+COUNT(DWV!$A$8:$A$300)+COUNT('Large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7" s="293"/>
      <c r="C967" s="3" t="s">
        <v>2317</v>
      </c>
      <c r="D967" s="16">
        <v>28867328</v>
      </c>
      <c r="E967" s="5" t="s">
        <v>7696</v>
      </c>
      <c r="F967" s="381">
        <f>IFERROR(INDEX([1]Master!$1:$1048576,MATCH(C967,[1]Master!$B:$B,0),MATCH($H$5,[1]Master!$1:$1,0)),"")</f>
        <v>1</v>
      </c>
      <c r="G967" s="381">
        <f>IFERROR(INDEX([1]Master!$1:$1048576,MATCH(C967,[1]Master!$B:$B,0),MATCH($H$4,[1]Master!$1:$1,0)),"")</f>
        <v>1</v>
      </c>
      <c r="H967" s="6" t="s">
        <v>6153</v>
      </c>
      <c r="I967" s="367">
        <f>IFERROR(INDEX([1]Master!$1:$1048576,MATCH(C967,[1]Master!$B:$B,0),MATCH($G$6,[1]Master!$1:$1,0)),"")</f>
        <v>28528.094389542486</v>
      </c>
      <c r="J967" s="230">
        <f>ROUND(I967*Order_Quote!$L$4,4)</f>
        <v>0</v>
      </c>
      <c r="K967" s="228"/>
      <c r="L967" s="178"/>
      <c r="M967" s="171">
        <f t="shared" ref="M967:M1029" si="15">K967/F967</f>
        <v>0</v>
      </c>
    </row>
    <row r="968" spans="1:13" s="52" customFormat="1" x14ac:dyDescent="0.3">
      <c r="A968" s="29" t="str">
        <f>IF(K968&gt;0,COUNT($A$7:A967)+COUNT(DWV!$A$8:$A$300)+COUNT('Large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8" s="293"/>
      <c r="C968" s="3" t="s">
        <v>2318</v>
      </c>
      <c r="D968" s="16">
        <v>28867336</v>
      </c>
      <c r="E968" s="5" t="s">
        <v>7697</v>
      </c>
      <c r="F968" s="381">
        <f>IFERROR(INDEX([1]Master!$1:$1048576,MATCH(C968,[1]Master!$B:$B,0),MATCH($H$5,[1]Master!$1:$1,0)),"")</f>
        <v>1</v>
      </c>
      <c r="G968" s="381">
        <f>IFERROR(INDEX([1]Master!$1:$1048576,MATCH(C968,[1]Master!$B:$B,0),MATCH($H$4,[1]Master!$1:$1,0)),"")</f>
        <v>1</v>
      </c>
      <c r="H968" s="6" t="s">
        <v>6153</v>
      </c>
      <c r="I968" s="367">
        <f>IFERROR(INDEX([1]Master!$1:$1048576,MATCH(C968,[1]Master!$B:$B,0),MATCH($G$6,[1]Master!$1:$1,0)),"")</f>
        <v>35662.587379084966</v>
      </c>
      <c r="J968" s="230">
        <f>ROUND(I968*Order_Quote!$L$4,4)</f>
        <v>0</v>
      </c>
      <c r="K968" s="228"/>
      <c r="L968" s="178"/>
      <c r="M968" s="171">
        <f t="shared" si="15"/>
        <v>0</v>
      </c>
    </row>
    <row r="969" spans="1:13" s="52" customFormat="1" x14ac:dyDescent="0.3">
      <c r="A969" s="29" t="str">
        <f>IF(K969&gt;0,COUNT($A$7:A968)+COUNT(DWV!$A$8:$A$300)+COUNT('Large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69" s="293"/>
      <c r="C969" s="3" t="s">
        <v>2319</v>
      </c>
      <c r="D969" s="16">
        <v>28867344</v>
      </c>
      <c r="E969" s="5" t="s">
        <v>7698</v>
      </c>
      <c r="F969" s="381">
        <f>IFERROR(INDEX([1]Master!$1:$1048576,MATCH(C969,[1]Master!$B:$B,0),MATCH($H$5,[1]Master!$1:$1,0)),"")</f>
        <v>1</v>
      </c>
      <c r="G969" s="381">
        <f>IFERROR(INDEX([1]Master!$1:$1048576,MATCH(C969,[1]Master!$B:$B,0),MATCH($H$4,[1]Master!$1:$1,0)),"")</f>
        <v>1</v>
      </c>
      <c r="H969" s="6" t="s">
        <v>6153</v>
      </c>
      <c r="I969" s="367">
        <f>IFERROR(INDEX([1]Master!$1:$1048576,MATCH(C969,[1]Master!$B:$B,0),MATCH($G$6,[1]Master!$1:$1,0)),"")</f>
        <v>10767.357968627453</v>
      </c>
      <c r="J969" s="230">
        <f>ROUND(I969*Order_Quote!$L$4,4)</f>
        <v>0</v>
      </c>
      <c r="K969" s="228"/>
      <c r="L969" s="178"/>
      <c r="M969" s="171">
        <f t="shared" si="15"/>
        <v>0</v>
      </c>
    </row>
    <row r="970" spans="1:13" s="52" customFormat="1" x14ac:dyDescent="0.3">
      <c r="A970" s="29" t="str">
        <f>IF(K970&gt;0,COUNT($A$7:A969)+COUNT(DWV!$A$8:$A$300)+COUNT('Large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0" s="293"/>
      <c r="C970" s="3" t="s">
        <v>2320</v>
      </c>
      <c r="D970" s="16">
        <v>28867352</v>
      </c>
      <c r="E970" s="5" t="s">
        <v>7699</v>
      </c>
      <c r="F970" s="381">
        <f>IFERROR(INDEX([1]Master!$1:$1048576,MATCH(C970,[1]Master!$B:$B,0),MATCH($H$5,[1]Master!$1:$1,0)),"")</f>
        <v>1</v>
      </c>
      <c r="G970" s="381">
        <f>IFERROR(INDEX([1]Master!$1:$1048576,MATCH(C970,[1]Master!$B:$B,0),MATCH($H$4,[1]Master!$1:$1,0)),"")</f>
        <v>1</v>
      </c>
      <c r="H970" s="6" t="s">
        <v>6153</v>
      </c>
      <c r="I970" s="367">
        <f>IFERROR(INDEX([1]Master!$1:$1048576,MATCH(C970,[1]Master!$B:$B,0),MATCH($G$6,[1]Master!$1:$1,0)),"")</f>
        <v>11214.362847058825</v>
      </c>
      <c r="J970" s="230">
        <f>ROUND(I970*Order_Quote!$L$4,4)</f>
        <v>0</v>
      </c>
      <c r="K970" s="228"/>
      <c r="L970" s="178"/>
      <c r="M970" s="171">
        <f t="shared" si="15"/>
        <v>0</v>
      </c>
    </row>
    <row r="971" spans="1:13" s="52" customFormat="1" x14ac:dyDescent="0.3">
      <c r="A971" s="29" t="str">
        <f>IF(K971&gt;0,COUNT($A$7:A970)+COUNT(DWV!$A$8:$A$300)+COUNT('Large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1" s="293"/>
      <c r="C971" s="3" t="s">
        <v>2321</v>
      </c>
      <c r="D971" s="16">
        <v>28867360</v>
      </c>
      <c r="E971" s="5" t="s">
        <v>7700</v>
      </c>
      <c r="F971" s="381">
        <f>IFERROR(INDEX([1]Master!$1:$1048576,MATCH(C971,[1]Master!$B:$B,0),MATCH($H$5,[1]Master!$1:$1,0)),"")</f>
        <v>1</v>
      </c>
      <c r="G971" s="381">
        <f>IFERROR(INDEX([1]Master!$1:$1048576,MATCH(C971,[1]Master!$B:$B,0),MATCH($H$4,[1]Master!$1:$1,0)),"")</f>
        <v>1</v>
      </c>
      <c r="H971" s="6" t="s">
        <v>6153</v>
      </c>
      <c r="I971" s="367">
        <f>IFERROR(INDEX([1]Master!$1:$1048576,MATCH(C971,[1]Master!$B:$B,0),MATCH($G$6,[1]Master!$1:$1,0)),"")</f>
        <v>11453.65443006536</v>
      </c>
      <c r="J971" s="230">
        <f>ROUND(I971*Order_Quote!$L$4,4)</f>
        <v>0</v>
      </c>
      <c r="K971" s="228"/>
      <c r="L971" s="178"/>
      <c r="M971" s="171">
        <f t="shared" si="15"/>
        <v>0</v>
      </c>
    </row>
    <row r="972" spans="1:13" s="52" customFormat="1" x14ac:dyDescent="0.3">
      <c r="A972" s="29" t="str">
        <f>IF(K972&gt;0,COUNT($A$7:A971)+COUNT(DWV!$A$8:$A$300)+COUNT('Large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2" s="293"/>
      <c r="C972" s="3" t="s">
        <v>2322</v>
      </c>
      <c r="D972" s="16">
        <v>28867379</v>
      </c>
      <c r="E972" s="5" t="s">
        <v>7701</v>
      </c>
      <c r="F972" s="381">
        <f>IFERROR(INDEX([1]Master!$1:$1048576,MATCH(C972,[1]Master!$B:$B,0),MATCH($H$5,[1]Master!$1:$1,0)),"")</f>
        <v>1</v>
      </c>
      <c r="G972" s="381">
        <f>IFERROR(INDEX([1]Master!$1:$1048576,MATCH(C972,[1]Master!$B:$B,0),MATCH($H$4,[1]Master!$1:$1,0)),"")</f>
        <v>1</v>
      </c>
      <c r="H972" s="6" t="s">
        <v>6153</v>
      </c>
      <c r="I972" s="367">
        <f>IFERROR(INDEX([1]Master!$1:$1048576,MATCH(C972,[1]Master!$B:$B,0),MATCH($G$6,[1]Master!$1:$1,0)),"")</f>
        <v>14294.323439215688</v>
      </c>
      <c r="J972" s="230">
        <f>ROUND(I972*Order_Quote!$L$4,4)</f>
        <v>0</v>
      </c>
      <c r="K972" s="228"/>
      <c r="L972" s="178"/>
      <c r="M972" s="171">
        <f t="shared" si="15"/>
        <v>0</v>
      </c>
    </row>
    <row r="973" spans="1:13" s="52" customFormat="1" x14ac:dyDescent="0.3">
      <c r="A973" s="29" t="str">
        <f>IF(K973&gt;0,COUNT($A$7:A972)+COUNT(DWV!$A$8:$A$300)+COUNT('Large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3" s="293"/>
      <c r="C973" s="3" t="s">
        <v>2323</v>
      </c>
      <c r="D973" s="16">
        <v>28867387</v>
      </c>
      <c r="E973" s="5" t="s">
        <v>7702</v>
      </c>
      <c r="F973" s="381">
        <f>IFERROR(INDEX([1]Master!$1:$1048576,MATCH(C973,[1]Master!$B:$B,0),MATCH($H$5,[1]Master!$1:$1,0)),"")</f>
        <v>1</v>
      </c>
      <c r="G973" s="381">
        <f>IFERROR(INDEX([1]Master!$1:$1048576,MATCH(C973,[1]Master!$B:$B,0),MATCH($H$4,[1]Master!$1:$1,0)),"")</f>
        <v>1</v>
      </c>
      <c r="H973" s="6" t="s">
        <v>6153</v>
      </c>
      <c r="I973" s="367">
        <f>IFERROR(INDEX([1]Master!$1:$1048576,MATCH(C973,[1]Master!$B:$B,0),MATCH($G$6,[1]Master!$1:$1,0)),"")</f>
        <v>18211.557632679738</v>
      </c>
      <c r="J973" s="230">
        <f>ROUND(I973*Order_Quote!$L$4,4)</f>
        <v>0</v>
      </c>
      <c r="K973" s="228"/>
      <c r="L973" s="178"/>
      <c r="M973" s="171">
        <f t="shared" si="15"/>
        <v>0</v>
      </c>
    </row>
    <row r="974" spans="1:13" s="52" customFormat="1" x14ac:dyDescent="0.3">
      <c r="A974" s="29" t="str">
        <f>IF(K974&gt;0,COUNT($A$7:A973)+COUNT(DWV!$A$8:$A$300)+COUNT('Large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4" s="293"/>
      <c r="C974" s="3" t="s">
        <v>2324</v>
      </c>
      <c r="D974" s="16">
        <v>28867395</v>
      </c>
      <c r="E974" s="5" t="s">
        <v>7703</v>
      </c>
      <c r="F974" s="381">
        <f>IFERROR(INDEX([1]Master!$1:$1048576,MATCH(C974,[1]Master!$B:$B,0),MATCH($H$5,[1]Master!$1:$1,0)),"")</f>
        <v>1</v>
      </c>
      <c r="G974" s="381">
        <f>IFERROR(INDEX([1]Master!$1:$1048576,MATCH(C974,[1]Master!$B:$B,0),MATCH($H$4,[1]Master!$1:$1,0)),"")</f>
        <v>1</v>
      </c>
      <c r="H974" s="6" t="s">
        <v>6153</v>
      </c>
      <c r="I974" s="367">
        <f>IFERROR(INDEX([1]Master!$1:$1048576,MATCH(C974,[1]Master!$B:$B,0),MATCH($G$6,[1]Master!$1:$1,0)),"")</f>
        <v>20583.790432679743</v>
      </c>
      <c r="J974" s="230">
        <f>ROUND(I974*Order_Quote!$L$4,4)</f>
        <v>0</v>
      </c>
      <c r="K974" s="228"/>
      <c r="L974" s="178"/>
      <c r="M974" s="171">
        <f t="shared" si="15"/>
        <v>0</v>
      </c>
    </row>
    <row r="975" spans="1:13" s="52" customFormat="1" x14ac:dyDescent="0.3">
      <c r="A975" s="29" t="str">
        <f>IF(K975&gt;0,COUNT($A$7:A974)+COUNT(DWV!$A$8:$A$300)+COUNT('Large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5" s="293"/>
      <c r="C975" s="3" t="s">
        <v>2325</v>
      </c>
      <c r="D975" s="16">
        <v>28867409</v>
      </c>
      <c r="E975" s="5" t="s">
        <v>7704</v>
      </c>
      <c r="F975" s="381">
        <f>IFERROR(INDEX([1]Master!$1:$1048576,MATCH(C975,[1]Master!$B:$B,0),MATCH($H$5,[1]Master!$1:$1,0)),"")</f>
        <v>1</v>
      </c>
      <c r="G975" s="381">
        <f>IFERROR(INDEX([1]Master!$1:$1048576,MATCH(C975,[1]Master!$B:$B,0),MATCH($H$4,[1]Master!$1:$1,0)),"")</f>
        <v>1</v>
      </c>
      <c r="H975" s="6" t="s">
        <v>6153</v>
      </c>
      <c r="I975" s="367">
        <f>IFERROR(INDEX([1]Master!$1:$1048576,MATCH(C975,[1]Master!$B:$B,0),MATCH($G$6,[1]Master!$1:$1,0)),"")</f>
        <v>24702.931108496738</v>
      </c>
      <c r="J975" s="230">
        <f>ROUND(I975*Order_Quote!$L$4,4)</f>
        <v>0</v>
      </c>
      <c r="K975" s="228"/>
      <c r="L975" s="178"/>
      <c r="M975" s="171">
        <f t="shared" si="15"/>
        <v>0</v>
      </c>
    </row>
    <row r="976" spans="1:13" s="52" customFormat="1" x14ac:dyDescent="0.3">
      <c r="A976" s="29" t="str">
        <f>IF(K976&gt;0,COUNT($A$7:A975)+COUNT(DWV!$A$8:$A$300)+COUNT('Large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6" s="293"/>
      <c r="C976" s="3" t="s">
        <v>2326</v>
      </c>
      <c r="D976" s="16">
        <v>28867417</v>
      </c>
      <c r="E976" s="5" t="s">
        <v>7705</v>
      </c>
      <c r="F976" s="381">
        <f>IFERROR(INDEX([1]Master!$1:$1048576,MATCH(C976,[1]Master!$B:$B,0),MATCH($H$5,[1]Master!$1:$1,0)),"")</f>
        <v>1</v>
      </c>
      <c r="G976" s="381">
        <f>IFERROR(INDEX([1]Master!$1:$1048576,MATCH(C976,[1]Master!$B:$B,0),MATCH($H$4,[1]Master!$1:$1,0)),"")</f>
        <v>1</v>
      </c>
      <c r="H976" s="6" t="s">
        <v>6153</v>
      </c>
      <c r="I976" s="367">
        <f>IFERROR(INDEX([1]Master!$1:$1048576,MATCH(C976,[1]Master!$B:$B,0),MATCH($G$6,[1]Master!$1:$1,0)),"")</f>
        <v>29650.440607843135</v>
      </c>
      <c r="J976" s="230">
        <f>ROUND(I976*Order_Quote!$L$4,4)</f>
        <v>0</v>
      </c>
      <c r="K976" s="228"/>
      <c r="L976" s="178"/>
      <c r="M976" s="171">
        <f t="shared" si="15"/>
        <v>0</v>
      </c>
    </row>
    <row r="977" spans="1:13" s="52" customFormat="1" x14ac:dyDescent="0.3">
      <c r="A977" s="29" t="str">
        <f>IF(K977&gt;0,COUNT($A$7:A976)+COUNT(DWV!$A$8:$A$300)+COUNT('Large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7" s="293"/>
      <c r="C977" s="3" t="s">
        <v>2327</v>
      </c>
      <c r="D977" s="16">
        <v>28867425</v>
      </c>
      <c r="E977" s="5" t="s">
        <v>7706</v>
      </c>
      <c r="F977" s="381">
        <f>IFERROR(INDEX([1]Master!$1:$1048576,MATCH(C977,[1]Master!$B:$B,0),MATCH($H$5,[1]Master!$1:$1,0)),"")</f>
        <v>1</v>
      </c>
      <c r="G977" s="381">
        <f>IFERROR(INDEX([1]Master!$1:$1048576,MATCH(C977,[1]Master!$B:$B,0),MATCH($H$4,[1]Master!$1:$1,0)),"")</f>
        <v>1</v>
      </c>
      <c r="H977" s="6" t="s">
        <v>6153</v>
      </c>
      <c r="I977" s="367">
        <f>IFERROR(INDEX([1]Master!$1:$1048576,MATCH(C977,[1]Master!$B:$B,0),MATCH($G$6,[1]Master!$1:$1,0)),"")</f>
        <v>35578.268861437915</v>
      </c>
      <c r="J977" s="230">
        <f>ROUND(I977*Order_Quote!$L$4,4)</f>
        <v>0</v>
      </c>
      <c r="K977" s="228"/>
      <c r="L977" s="178"/>
      <c r="M977" s="171">
        <f t="shared" si="15"/>
        <v>0</v>
      </c>
    </row>
    <row r="978" spans="1:13" s="52" customFormat="1" x14ac:dyDescent="0.3">
      <c r="A978" s="29" t="str">
        <f>IF(K978&gt;0,COUNT($A$7:A977)+COUNT(DWV!$A$8:$A$300)+COUNT('Large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8" s="294"/>
      <c r="C978" s="3" t="s">
        <v>2328</v>
      </c>
      <c r="D978" s="16">
        <v>28867433</v>
      </c>
      <c r="E978" s="5" t="s">
        <v>7707</v>
      </c>
      <c r="F978" s="381">
        <f>IFERROR(INDEX([1]Master!$1:$1048576,MATCH(C978,[1]Master!$B:$B,0),MATCH($H$5,[1]Master!$1:$1,0)),"")</f>
        <v>1</v>
      </c>
      <c r="G978" s="381" t="str">
        <f>IFERROR(INDEX([1]Master!$1:$1048576,MATCH(C978,[1]Master!$B:$B,0),MATCH($H$4,[1]Master!$1:$1,0)),"")</f>
        <v>-</v>
      </c>
      <c r="H978" s="6" t="s">
        <v>6153</v>
      </c>
      <c r="I978" s="367">
        <f>IFERROR(INDEX([1]Master!$1:$1048576,MATCH(C978,[1]Master!$B:$B,0),MATCH($G$6,[1]Master!$1:$1,0)),"")</f>
        <v>44469.77178562092</v>
      </c>
      <c r="J978" s="230">
        <f>ROUND(I978*Order_Quote!$L$4,4)</f>
        <v>0</v>
      </c>
      <c r="K978" s="228"/>
      <c r="L978" s="178"/>
      <c r="M978" s="171">
        <f t="shared" si="15"/>
        <v>0</v>
      </c>
    </row>
    <row r="979" spans="1:13" s="52" customFormat="1" x14ac:dyDescent="0.3">
      <c r="A979" s="29" t="str">
        <f>IF(K979&gt;0,COUNT($A$7:A978)+COUNT(DWV!$A$8:$A$300)+COUNT('Large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79" s="317" t="s">
        <v>3739</v>
      </c>
      <c r="C979" s="11" t="s">
        <v>2595</v>
      </c>
      <c r="D979" s="17">
        <v>28872100</v>
      </c>
      <c r="E979" s="13" t="s">
        <v>7708</v>
      </c>
      <c r="F979" s="381">
        <f>IFERROR(INDEX([1]Master!$1:$1048576,MATCH(C979,[1]Master!$B:$B,0),MATCH($H$5,[1]Master!$1:$1,0)),"")</f>
        <v>1</v>
      </c>
      <c r="G979" s="381">
        <f>IFERROR(INDEX([1]Master!$1:$1048576,MATCH(C979,[1]Master!$B:$B,0),MATCH($H$4,[1]Master!$1:$1,0)),"")</f>
        <v>26</v>
      </c>
      <c r="H979" s="6" t="s">
        <v>6153</v>
      </c>
      <c r="I979" s="367">
        <f>IFERROR(INDEX([1]Master!$1:$1048576,MATCH(C979,[1]Master!$B:$B,0),MATCH($G$6,[1]Master!$1:$1,0)),"")</f>
        <v>350.73411111111113</v>
      </c>
      <c r="J979" s="230">
        <f>ROUND(I979*Order_Quote!$L$4,4)</f>
        <v>0</v>
      </c>
      <c r="K979" s="232"/>
      <c r="L979" s="178"/>
      <c r="M979" s="171">
        <f t="shared" si="15"/>
        <v>0</v>
      </c>
    </row>
    <row r="980" spans="1:13" s="52" customFormat="1" x14ac:dyDescent="0.3">
      <c r="A980" s="29" t="str">
        <f>IF(K980&gt;0,COUNT($A$7:A979)+COUNT(DWV!$A$8:$A$300)+COUNT('Large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0" s="293"/>
      <c r="C980" s="3" t="s">
        <v>2596</v>
      </c>
      <c r="D980" s="16">
        <v>28872119</v>
      </c>
      <c r="E980" s="5" t="s">
        <v>7709</v>
      </c>
      <c r="F980" s="381">
        <f>IFERROR(INDEX([1]Master!$1:$1048576,MATCH(C980,[1]Master!$B:$B,0),MATCH($H$5,[1]Master!$1:$1,0)),"")</f>
        <v>1</v>
      </c>
      <c r="G980" s="381">
        <f>IFERROR(INDEX([1]Master!$1:$1048576,MATCH(C980,[1]Master!$B:$B,0),MATCH($H$4,[1]Master!$1:$1,0)),"")</f>
        <v>18</v>
      </c>
      <c r="H980" s="6" t="s">
        <v>6153</v>
      </c>
      <c r="I980" s="367">
        <f>IFERROR(INDEX([1]Master!$1:$1048576,MATCH(C980,[1]Master!$B:$B,0),MATCH($G$6,[1]Master!$1:$1,0)),"")</f>
        <v>418.13222222222225</v>
      </c>
      <c r="J980" s="230">
        <f>ROUND(I980*Order_Quote!$L$4,4)</f>
        <v>0</v>
      </c>
      <c r="K980" s="228"/>
      <c r="L980" s="178"/>
      <c r="M980" s="171">
        <f t="shared" si="15"/>
        <v>0</v>
      </c>
    </row>
    <row r="981" spans="1:13" s="52" customFormat="1" x14ac:dyDescent="0.3">
      <c r="A981" s="29" t="str">
        <f>IF(K981&gt;0,COUNT($A$7:A980)+COUNT(DWV!$A$8:$A$300)+COUNT('Large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1" s="293"/>
      <c r="C981" s="3" t="s">
        <v>2597</v>
      </c>
      <c r="D981" s="16">
        <v>28872127</v>
      </c>
      <c r="E981" s="5" t="s">
        <v>7710</v>
      </c>
      <c r="F981" s="381">
        <f>IFERROR(INDEX([1]Master!$1:$1048576,MATCH(C981,[1]Master!$B:$B,0),MATCH($H$5,[1]Master!$1:$1,0)),"")</f>
        <v>1</v>
      </c>
      <c r="G981" s="381" t="str">
        <f>IFERROR(INDEX([1]Master!$1:$1048576,MATCH(C981,[1]Master!$B:$B,0),MATCH($H$4,[1]Master!$1:$1,0)),"")</f>
        <v>-</v>
      </c>
      <c r="H981" s="6" t="s">
        <v>6153</v>
      </c>
      <c r="I981" s="367">
        <f>IFERROR(INDEX([1]Master!$1:$1048576,MATCH(C981,[1]Master!$B:$B,0),MATCH($G$6,[1]Master!$1:$1,0)),"")</f>
        <v>769.19922222222226</v>
      </c>
      <c r="J981" s="230">
        <f>ROUND(I981*Order_Quote!$L$4,4)</f>
        <v>0</v>
      </c>
      <c r="K981" s="228"/>
      <c r="L981" s="178"/>
      <c r="M981" s="171">
        <f t="shared" si="15"/>
        <v>0</v>
      </c>
    </row>
    <row r="982" spans="1:13" s="52" customFormat="1" x14ac:dyDescent="0.3">
      <c r="A982" s="29" t="str">
        <f>IF(K982&gt;0,COUNT($A$7:A981)+COUNT(DWV!$A$8:$A$300)+COUNT('Large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2" s="293"/>
      <c r="C982" s="3" t="s">
        <v>2598</v>
      </c>
      <c r="D982" s="16">
        <v>28872135</v>
      </c>
      <c r="E982" s="5" t="s">
        <v>7711</v>
      </c>
      <c r="F982" s="381">
        <f>IFERROR(INDEX([1]Master!$1:$1048576,MATCH(C982,[1]Master!$B:$B,0),MATCH($H$5,[1]Master!$1:$1,0)),"")</f>
        <v>1</v>
      </c>
      <c r="G982" s="381" t="str">
        <f>IFERROR(INDEX([1]Master!$1:$1048576,MATCH(C982,[1]Master!$B:$B,0),MATCH($H$4,[1]Master!$1:$1,0)),"")</f>
        <v>-</v>
      </c>
      <c r="H982" s="6" t="s">
        <v>6153</v>
      </c>
      <c r="I982" s="367">
        <f>IFERROR(INDEX([1]Master!$1:$1048576,MATCH(C982,[1]Master!$B:$B,0),MATCH($G$6,[1]Master!$1:$1,0)),"")</f>
        <v>1206.8529999999998</v>
      </c>
      <c r="J982" s="230">
        <f>ROUND(I982*Order_Quote!$L$4,4)</f>
        <v>0</v>
      </c>
      <c r="K982" s="228"/>
      <c r="L982" s="178"/>
      <c r="M982" s="171">
        <f t="shared" si="15"/>
        <v>0</v>
      </c>
    </row>
    <row r="983" spans="1:13" s="52" customFormat="1" x14ac:dyDescent="0.3">
      <c r="A983" s="29" t="str">
        <f>IF(K983&gt;0,COUNT($A$7:A982)+COUNT(DWV!$A$8:$A$300)+COUNT('Large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3" s="293"/>
      <c r="C983" s="3" t="s">
        <v>2599</v>
      </c>
      <c r="D983" s="16">
        <v>28872143</v>
      </c>
      <c r="E983" s="5" t="s">
        <v>7712</v>
      </c>
      <c r="F983" s="381">
        <f>IFERROR(INDEX([1]Master!$1:$1048576,MATCH(C983,[1]Master!$B:$B,0),MATCH($H$5,[1]Master!$1:$1,0)),"")</f>
        <v>1</v>
      </c>
      <c r="G983" s="381">
        <f>IFERROR(INDEX([1]Master!$1:$1048576,MATCH(C983,[1]Master!$B:$B,0),MATCH($H$4,[1]Master!$1:$1,0)),"")</f>
        <v>3</v>
      </c>
      <c r="H983" s="6" t="s">
        <v>6153</v>
      </c>
      <c r="I983" s="367">
        <f>IFERROR(INDEX([1]Master!$1:$1048576,MATCH(C983,[1]Master!$B:$B,0),MATCH($G$6,[1]Master!$1:$1,0)),"")</f>
        <v>2573.9087777777777</v>
      </c>
      <c r="J983" s="230">
        <f>ROUND(I983*Order_Quote!$L$4,4)</f>
        <v>0</v>
      </c>
      <c r="K983" s="228"/>
      <c r="L983" s="178"/>
      <c r="M983" s="171">
        <f t="shared" si="15"/>
        <v>0</v>
      </c>
    </row>
    <row r="984" spans="1:13" s="52" customFormat="1" x14ac:dyDescent="0.3">
      <c r="A984" s="29" t="str">
        <f>IF(K984&gt;0,COUNT($A$7:A983)+COUNT(DWV!$A$8:$A$300)+COUNT('Large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4" s="293"/>
      <c r="C984" s="3" t="s">
        <v>2600</v>
      </c>
      <c r="D984" s="16">
        <v>28872151</v>
      </c>
      <c r="E984" s="5" t="s">
        <v>7713</v>
      </c>
      <c r="F984" s="381">
        <f>IFERROR(INDEX([1]Master!$1:$1048576,MATCH(C984,[1]Master!$B:$B,0),MATCH($H$5,[1]Master!$1:$1,0)),"")</f>
        <v>1</v>
      </c>
      <c r="G984" s="381">
        <f>IFERROR(INDEX([1]Master!$1:$1048576,MATCH(C984,[1]Master!$B:$B,0),MATCH($H$4,[1]Master!$1:$1,0)),"")</f>
        <v>2</v>
      </c>
      <c r="H984" s="6" t="s">
        <v>6153</v>
      </c>
      <c r="I984" s="367">
        <f>IFERROR(INDEX([1]Master!$1:$1048576,MATCH(C984,[1]Master!$B:$B,0),MATCH($G$6,[1]Master!$1:$1,0)),"")</f>
        <v>3870.19</v>
      </c>
      <c r="J984" s="230">
        <f>ROUND(I984*Order_Quote!$L$4,4)</f>
        <v>0</v>
      </c>
      <c r="K984" s="228"/>
      <c r="L984" s="178"/>
      <c r="M984" s="171">
        <f t="shared" si="15"/>
        <v>0</v>
      </c>
    </row>
    <row r="985" spans="1:13" s="52" customFormat="1" x14ac:dyDescent="0.3">
      <c r="A985" s="29" t="str">
        <f>IF(K985&gt;0,COUNT($A$7:A984)+COUNT(DWV!$A$8:$A$300)+COUNT('Large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5" s="293"/>
      <c r="C985" s="3" t="s">
        <v>2601</v>
      </c>
      <c r="D985" s="16">
        <v>28872160</v>
      </c>
      <c r="E985" s="5" t="s">
        <v>7714</v>
      </c>
      <c r="F985" s="381">
        <f>IFERROR(INDEX([1]Master!$1:$1048576,MATCH(C985,[1]Master!$B:$B,0),MATCH($H$5,[1]Master!$1:$1,0)),"")</f>
        <v>1</v>
      </c>
      <c r="G985" s="381">
        <f>IFERROR(INDEX([1]Master!$1:$1048576,MATCH(C985,[1]Master!$B:$B,0),MATCH($H$4,[1]Master!$1:$1,0)),"")</f>
        <v>1</v>
      </c>
      <c r="H985" s="6" t="s">
        <v>6153</v>
      </c>
      <c r="I985" s="367">
        <f>IFERROR(INDEX([1]Master!$1:$1048576,MATCH(C985,[1]Master!$B:$B,0),MATCH($G$6,[1]Master!$1:$1,0)),"")</f>
        <v>4482.6651333333339</v>
      </c>
      <c r="J985" s="230">
        <f>ROUND(I985*Order_Quote!$L$4,4)</f>
        <v>0</v>
      </c>
      <c r="K985" s="228"/>
      <c r="L985" s="178"/>
      <c r="M985" s="171">
        <f t="shared" si="15"/>
        <v>0</v>
      </c>
    </row>
    <row r="986" spans="1:13" s="52" customFormat="1" x14ac:dyDescent="0.3">
      <c r="A986" s="29" t="str">
        <f>IF(K986&gt;0,COUNT($A$7:A985)+COUNT(DWV!$A$8:$A$300)+COUNT('Large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6" s="293"/>
      <c r="C986" s="3" t="s">
        <v>2602</v>
      </c>
      <c r="D986" s="16">
        <v>28872178</v>
      </c>
      <c r="E986" s="5" t="s">
        <v>7715</v>
      </c>
      <c r="F986" s="381">
        <f>IFERROR(INDEX([1]Master!$1:$1048576,MATCH(C986,[1]Master!$B:$B,0),MATCH($H$5,[1]Master!$1:$1,0)),"")</f>
        <v>1</v>
      </c>
      <c r="G986" s="381">
        <f>IFERROR(INDEX([1]Master!$1:$1048576,MATCH(C986,[1]Master!$B:$B,0),MATCH($H$4,[1]Master!$1:$1,0)),"")</f>
        <v>1</v>
      </c>
      <c r="H986" s="6" t="s">
        <v>6153</v>
      </c>
      <c r="I986" s="367">
        <f>IFERROR(INDEX([1]Master!$1:$1048576,MATCH(C986,[1]Master!$B:$B,0),MATCH($G$6,[1]Master!$1:$1,0)),"")</f>
        <v>8014.7789124183009</v>
      </c>
      <c r="J986" s="230">
        <f>ROUND(I986*Order_Quote!$L$4,4)</f>
        <v>0</v>
      </c>
      <c r="K986" s="228"/>
      <c r="L986" s="178"/>
      <c r="M986" s="171">
        <f t="shared" si="15"/>
        <v>0</v>
      </c>
    </row>
    <row r="987" spans="1:13" s="52" customFormat="1" x14ac:dyDescent="0.3">
      <c r="A987" s="29" t="str">
        <f>IF(K987&gt;0,COUNT($A$7:A986)+COUNT(DWV!$A$8:$A$300)+COUNT('Large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7" s="294"/>
      <c r="C987" s="3" t="s">
        <v>2603</v>
      </c>
      <c r="D987" s="16">
        <v>28872186</v>
      </c>
      <c r="E987" s="5" t="s">
        <v>7716</v>
      </c>
      <c r="F987" s="381">
        <f>IFERROR(INDEX([1]Master!$1:$1048576,MATCH(C987,[1]Master!$B:$B,0),MATCH($H$5,[1]Master!$1:$1,0)),"")</f>
        <v>1</v>
      </c>
      <c r="G987" s="381">
        <f>IFERROR(INDEX([1]Master!$1:$1048576,MATCH(C987,[1]Master!$B:$B,0),MATCH($H$4,[1]Master!$1:$1,0)),"")</f>
        <v>1</v>
      </c>
      <c r="H987" s="6" t="s">
        <v>6153</v>
      </c>
      <c r="I987" s="367">
        <f>IFERROR(INDEX([1]Master!$1:$1048576,MATCH(C987,[1]Master!$B:$B,0),MATCH($G$6,[1]Master!$1:$1,0)),"")</f>
        <v>10258.91760653595</v>
      </c>
      <c r="J987" s="230">
        <f>ROUND(I987*Order_Quote!$L$4,4)</f>
        <v>0</v>
      </c>
      <c r="K987" s="228"/>
      <c r="L987" s="178"/>
      <c r="M987" s="171">
        <f t="shared" si="15"/>
        <v>0</v>
      </c>
    </row>
    <row r="988" spans="1:13" s="52" customFormat="1" x14ac:dyDescent="0.3">
      <c r="A988" s="29" t="str">
        <f>IF(K988&gt;0,COUNT($A$7:A987)+COUNT(DWV!$A$8:$A$300)+COUNT('Large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8" s="317" t="s">
        <v>3739</v>
      </c>
      <c r="C988" s="11" t="s">
        <v>6798</v>
      </c>
      <c r="D988" s="17">
        <v>28872305</v>
      </c>
      <c r="E988" s="13" t="s">
        <v>6799</v>
      </c>
      <c r="F988" s="381">
        <f>IFERROR(INDEX([1]Master!$1:$1048576,MATCH(C988,[1]Master!$B:$B,0),MATCH($H$5,[1]Master!$1:$1,0)),"")</f>
        <v>1</v>
      </c>
      <c r="G988" s="381" t="str">
        <f>IFERROR(INDEX([1]Master!$1:$1048576,MATCH(C988,[1]Master!$B:$B,0),MATCH($H$4,[1]Master!$1:$1,0)),"")</f>
        <v>-</v>
      </c>
      <c r="H988" s="6" t="s">
        <v>6153</v>
      </c>
      <c r="I988" s="367">
        <f>IFERROR(INDEX([1]Master!$1:$1048576,MATCH(C988,[1]Master!$B:$B,0),MATCH($G$6,[1]Master!$1:$1,0)),"")</f>
        <v>14.040777777777778</v>
      </c>
      <c r="J988" s="230">
        <f>ROUND(I988*Order_Quote!$L$4,4)</f>
        <v>0</v>
      </c>
      <c r="K988" s="232"/>
      <c r="L988" s="178"/>
      <c r="M988" s="171">
        <f t="shared" si="15"/>
        <v>0</v>
      </c>
    </row>
    <row r="989" spans="1:13" s="52" customFormat="1" x14ac:dyDescent="0.3">
      <c r="A989" s="29" t="str">
        <f>IF(K989&gt;0,COUNT($A$7:A988)+COUNT(DWV!$A$8:$A$300)+COUNT('Large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89" s="293"/>
      <c r="C989" s="11" t="s">
        <v>2604</v>
      </c>
      <c r="D989" s="17">
        <v>28872313</v>
      </c>
      <c r="E989" s="13" t="s">
        <v>7717</v>
      </c>
      <c r="F989" s="381">
        <f>IFERROR(INDEX([1]Master!$1:$1048576,MATCH(C989,[1]Master!$B:$B,0),MATCH($H$5,[1]Master!$1:$1,0)),"")</f>
        <v>1</v>
      </c>
      <c r="G989" s="381" t="str">
        <f>IFERROR(INDEX([1]Master!$1:$1048576,MATCH(C989,[1]Master!$B:$B,0),MATCH($H$4,[1]Master!$1:$1,0)),"")</f>
        <v>-</v>
      </c>
      <c r="H989" s="6" t="s">
        <v>6153</v>
      </c>
      <c r="I989" s="367">
        <f>IFERROR(INDEX([1]Master!$1:$1048576,MATCH(C989,[1]Master!$B:$B,0),MATCH($G$6,[1]Master!$1:$1,0)),"")</f>
        <v>20.817444444444444</v>
      </c>
      <c r="J989" s="230">
        <f>ROUND(I989*Order_Quote!$L$4,4)</f>
        <v>0</v>
      </c>
      <c r="K989" s="232"/>
      <c r="L989" s="178"/>
      <c r="M989" s="171">
        <f t="shared" si="15"/>
        <v>0</v>
      </c>
    </row>
    <row r="990" spans="1:13" s="52" customFormat="1" x14ac:dyDescent="0.3">
      <c r="A990" s="29" t="str">
        <f>IF(K990&gt;0,COUNT($A$7:A989)+COUNT(DWV!$A$8:$A$300)+COUNT('Large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0" s="294"/>
      <c r="C990" s="3" t="s">
        <v>2605</v>
      </c>
      <c r="D990" s="16">
        <v>28872321</v>
      </c>
      <c r="E990" s="5" t="s">
        <v>7718</v>
      </c>
      <c r="F990" s="381">
        <f>IFERROR(INDEX([1]Master!$1:$1048576,MATCH(C990,[1]Master!$B:$B,0),MATCH($H$5,[1]Master!$1:$1,0)),"")</f>
        <v>1</v>
      </c>
      <c r="G990" s="381" t="str">
        <f>IFERROR(INDEX([1]Master!$1:$1048576,MATCH(C990,[1]Master!$B:$B,0),MATCH($H$4,[1]Master!$1:$1,0)),"")</f>
        <v>-</v>
      </c>
      <c r="H990" s="6" t="s">
        <v>6153</v>
      </c>
      <c r="I990" s="367">
        <f>IFERROR(INDEX([1]Master!$1:$1048576,MATCH(C990,[1]Master!$B:$B,0),MATCH($G$6,[1]Master!$1:$1,0)),"")</f>
        <v>143.91500000000002</v>
      </c>
      <c r="J990" s="230">
        <f>ROUND(I990*Order_Quote!$L$4,4)</f>
        <v>0</v>
      </c>
      <c r="K990" s="228"/>
      <c r="L990" s="178"/>
      <c r="M990" s="171">
        <f t="shared" si="15"/>
        <v>0</v>
      </c>
    </row>
    <row r="991" spans="1:13" s="52" customFormat="1" x14ac:dyDescent="0.3">
      <c r="A991" s="29" t="str">
        <f>IF(K991&gt;0,COUNT($A$7:A990)+COUNT(DWV!$A$8:$A$300)+COUNT('Large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1" s="317" t="s">
        <v>3739</v>
      </c>
      <c r="C991" s="11" t="s">
        <v>2606</v>
      </c>
      <c r="D991" s="17">
        <v>28872402</v>
      </c>
      <c r="E991" s="309" t="s">
        <v>6861</v>
      </c>
      <c r="F991" s="381">
        <f>IFERROR(INDEX([1]Master!$1:$1048576,MATCH(C991,[1]Master!$B:$B,0),MATCH($H$5,[1]Master!$1:$1,0)),"")</f>
        <v>1</v>
      </c>
      <c r="G991" s="381" t="str">
        <f>IFERROR(INDEX([1]Master!$1:$1048576,MATCH(C991,[1]Master!$B:$B,0),MATCH($H$4,[1]Master!$1:$1,0)),"")</f>
        <v>-</v>
      </c>
      <c r="H991" s="6" t="s">
        <v>6153</v>
      </c>
      <c r="I991" s="367">
        <f>IFERROR(INDEX([1]Master!$1:$1048576,MATCH(C991,[1]Master!$B:$B,0),MATCH($G$6,[1]Master!$1:$1,0)),"")</f>
        <v>73.152333333333345</v>
      </c>
      <c r="J991" s="230">
        <f>ROUND(I991*Order_Quote!$L$4,4)</f>
        <v>0</v>
      </c>
      <c r="K991" s="232"/>
      <c r="L991" s="178"/>
      <c r="M991" s="171">
        <f t="shared" si="15"/>
        <v>0</v>
      </c>
    </row>
    <row r="992" spans="1:13" s="52" customFormat="1" x14ac:dyDescent="0.3">
      <c r="A992" s="29" t="str">
        <f>IF(K992&gt;0,COUNT($A$7:A991)+COUNT(DWV!$A$8:$A$300)+COUNT('Large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2" s="293"/>
      <c r="C992" s="3" t="s">
        <v>2607</v>
      </c>
      <c r="D992" s="16">
        <v>28872410</v>
      </c>
      <c r="E992" s="5" t="s">
        <v>7719</v>
      </c>
      <c r="F992" s="381">
        <f>IFERROR(INDEX([1]Master!$1:$1048576,MATCH(C992,[1]Master!$B:$B,0),MATCH($H$5,[1]Master!$1:$1,0)),"")</f>
        <v>1</v>
      </c>
      <c r="G992" s="381" t="str">
        <f>IFERROR(INDEX([1]Master!$1:$1048576,MATCH(C992,[1]Master!$B:$B,0),MATCH($H$4,[1]Master!$1:$1,0)),"")</f>
        <v>-</v>
      </c>
      <c r="H992" s="6" t="s">
        <v>6153</v>
      </c>
      <c r="I992" s="367">
        <f>IFERROR(INDEX([1]Master!$1:$1048576,MATCH(C992,[1]Master!$B:$B,0),MATCH($G$6,[1]Master!$1:$1,0)),"")</f>
        <v>136.16344444444445</v>
      </c>
      <c r="J992" s="230">
        <f>ROUND(I992*Order_Quote!$L$4,4)</f>
        <v>0</v>
      </c>
      <c r="K992" s="228"/>
      <c r="L992" s="178"/>
      <c r="M992" s="171">
        <f t="shared" si="15"/>
        <v>0</v>
      </c>
    </row>
    <row r="993" spans="1:13" s="52" customFormat="1" x14ac:dyDescent="0.3">
      <c r="A993" s="29" t="str">
        <f>IF(K993&gt;0,COUNT($A$7:A992)+COUNT(DWV!$A$8:$A$300)+COUNT('Large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3" s="293"/>
      <c r="C993" s="3" t="s">
        <v>2608</v>
      </c>
      <c r="D993" s="16">
        <v>28872429</v>
      </c>
      <c r="E993" s="5" t="s">
        <v>7720</v>
      </c>
      <c r="F993" s="381">
        <f>IFERROR(INDEX([1]Master!$1:$1048576,MATCH(C993,[1]Master!$B:$B,0),MATCH($H$5,[1]Master!$1:$1,0)),"")</f>
        <v>1</v>
      </c>
      <c r="G993" s="381" t="str">
        <f>IFERROR(INDEX([1]Master!$1:$1048576,MATCH(C993,[1]Master!$B:$B,0),MATCH($H$4,[1]Master!$1:$1,0)),"")</f>
        <v>-</v>
      </c>
      <c r="H993" s="6" t="s">
        <v>6153</v>
      </c>
      <c r="I993" s="367">
        <f>IFERROR(INDEX([1]Master!$1:$1048576,MATCH(C993,[1]Master!$B:$B,0),MATCH($G$6,[1]Master!$1:$1,0)),"")</f>
        <v>150.51333333333332</v>
      </c>
      <c r="J993" s="230">
        <f>ROUND(I993*Order_Quote!$L$4,4)</f>
        <v>0</v>
      </c>
      <c r="K993" s="228"/>
      <c r="L993" s="178"/>
      <c r="M993" s="171">
        <f t="shared" si="15"/>
        <v>0</v>
      </c>
    </row>
    <row r="994" spans="1:13" s="52" customFormat="1" x14ac:dyDescent="0.3">
      <c r="A994" s="29" t="str">
        <f>IF(K994&gt;0,COUNT($A$7:A993)+COUNT(DWV!$A$8:$A$300)+COUNT('Large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4" s="293"/>
      <c r="C994" s="3" t="s">
        <v>2609</v>
      </c>
      <c r="D994" s="16">
        <v>28872437</v>
      </c>
      <c r="E994" s="5" t="s">
        <v>7721</v>
      </c>
      <c r="F994" s="381">
        <f>IFERROR(INDEX([1]Master!$1:$1048576,MATCH(C994,[1]Master!$B:$B,0),MATCH($H$5,[1]Master!$1:$1,0)),"")</f>
        <v>1</v>
      </c>
      <c r="G994" s="381" t="str">
        <f>IFERROR(INDEX([1]Master!$1:$1048576,MATCH(C994,[1]Master!$B:$B,0),MATCH($H$4,[1]Master!$1:$1,0)),"")</f>
        <v>-</v>
      </c>
      <c r="H994" s="6" t="s">
        <v>6153</v>
      </c>
      <c r="I994" s="367">
        <f>IFERROR(INDEX([1]Master!$1:$1048576,MATCH(C994,[1]Master!$B:$B,0),MATCH($G$6,[1]Master!$1:$1,0)),"")</f>
        <v>281.71911111111115</v>
      </c>
      <c r="J994" s="230">
        <f>ROUND(I994*Order_Quote!$L$4,4)</f>
        <v>0</v>
      </c>
      <c r="K994" s="228"/>
      <c r="L994" s="178"/>
      <c r="M994" s="171">
        <f t="shared" si="15"/>
        <v>0</v>
      </c>
    </row>
    <row r="995" spans="1:13" s="52" customFormat="1" x14ac:dyDescent="0.3">
      <c r="A995" s="29" t="str">
        <f>IF(K995&gt;0,COUNT($A$7:A994)+COUNT(DWV!$A$8:$A$300)+COUNT('Large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5" s="293"/>
      <c r="C995" s="3" t="s">
        <v>2610</v>
      </c>
      <c r="D995" s="16">
        <v>28872445</v>
      </c>
      <c r="E995" s="5" t="s">
        <v>7722</v>
      </c>
      <c r="F995" s="381">
        <f>IFERROR(INDEX([1]Master!$1:$1048576,MATCH(C995,[1]Master!$B:$B,0),MATCH($H$5,[1]Master!$1:$1,0)),"")</f>
        <v>1</v>
      </c>
      <c r="G995" s="381" t="str">
        <f>IFERROR(INDEX([1]Master!$1:$1048576,MATCH(C995,[1]Master!$B:$B,0),MATCH($H$4,[1]Master!$1:$1,0)),"")</f>
        <v>-</v>
      </c>
      <c r="H995" s="6" t="s">
        <v>6153</v>
      </c>
      <c r="I995" s="367">
        <f>IFERROR(INDEX([1]Master!$1:$1048576,MATCH(C995,[1]Master!$B:$B,0),MATCH($G$6,[1]Master!$1:$1,0)),"")</f>
        <v>413.04377777777779</v>
      </c>
      <c r="J995" s="230">
        <f>ROUND(I995*Order_Quote!$L$4,4)</f>
        <v>0</v>
      </c>
      <c r="K995" s="228"/>
      <c r="L995" s="178"/>
      <c r="M995" s="171">
        <f t="shared" si="15"/>
        <v>0</v>
      </c>
    </row>
    <row r="996" spans="1:13" s="52" customFormat="1" x14ac:dyDescent="0.3">
      <c r="A996" s="29" t="str">
        <f>IF(K996&gt;0,COUNT($A$7:A995)+COUNT(DWV!$A$8:$A$300)+COUNT('Large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6" s="293"/>
      <c r="C996" s="3" t="s">
        <v>2611</v>
      </c>
      <c r="D996" s="16">
        <v>28872453</v>
      </c>
      <c r="E996" s="5" t="s">
        <v>7723</v>
      </c>
      <c r="F996" s="381">
        <f>IFERROR(INDEX([1]Master!$1:$1048576,MATCH(C996,[1]Master!$B:$B,0),MATCH($H$5,[1]Master!$1:$1,0)),"")</f>
        <v>1</v>
      </c>
      <c r="G996" s="381">
        <f>IFERROR(INDEX([1]Master!$1:$1048576,MATCH(C996,[1]Master!$B:$B,0),MATCH($H$4,[1]Master!$1:$1,0)),"")</f>
        <v>23</v>
      </c>
      <c r="H996" s="6" t="s">
        <v>6153</v>
      </c>
      <c r="I996" s="367">
        <f>IFERROR(INDEX([1]Master!$1:$1048576,MATCH(C996,[1]Master!$B:$B,0),MATCH($G$6,[1]Master!$1:$1,0)),"")</f>
        <v>540.72205228758185</v>
      </c>
      <c r="J996" s="230">
        <f>ROUND(I996*Order_Quote!$L$4,4)</f>
        <v>0</v>
      </c>
      <c r="K996" s="228"/>
      <c r="L996" s="178"/>
      <c r="M996" s="171">
        <f t="shared" si="15"/>
        <v>0</v>
      </c>
    </row>
    <row r="997" spans="1:13" s="52" customFormat="1" x14ac:dyDescent="0.3">
      <c r="A997" s="29" t="str">
        <f>IF(K997&gt;0,COUNT($A$7:A996)+COUNT(DWV!$A$8:$A$300)+COUNT('Large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7" s="293"/>
      <c r="C997" s="3" t="s">
        <v>2612</v>
      </c>
      <c r="D997" s="16">
        <v>28872461</v>
      </c>
      <c r="E997" s="5" t="s">
        <v>7724</v>
      </c>
      <c r="F997" s="381">
        <f>IFERROR(INDEX([1]Master!$1:$1048576,MATCH(C997,[1]Master!$B:$B,0),MATCH($H$5,[1]Master!$1:$1,0)),"")</f>
        <v>1</v>
      </c>
      <c r="G997" s="381">
        <f>IFERROR(INDEX([1]Master!$1:$1048576,MATCH(C997,[1]Master!$B:$B,0),MATCH($H$4,[1]Master!$1:$1,0)),"")</f>
        <v>16</v>
      </c>
      <c r="H997" s="6" t="s">
        <v>6153</v>
      </c>
      <c r="I997" s="367">
        <f>IFERROR(INDEX([1]Master!$1:$1048576,MATCH(C997,[1]Master!$B:$B,0),MATCH($G$6,[1]Master!$1:$1,0)),"")</f>
        <v>1172.8415464052291</v>
      </c>
      <c r="J997" s="230">
        <f>ROUND(I997*Order_Quote!$L$4,4)</f>
        <v>0</v>
      </c>
      <c r="K997" s="228"/>
      <c r="L997" s="178"/>
      <c r="M997" s="171">
        <f t="shared" si="15"/>
        <v>0</v>
      </c>
    </row>
    <row r="998" spans="1:13" s="52" customFormat="1" x14ac:dyDescent="0.3">
      <c r="A998" s="29" t="str">
        <f>IF(K998&gt;0,COUNT($A$7:A997)+COUNT(DWV!$A$8:$A$300)+COUNT('Large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8" s="293"/>
      <c r="C998" s="3" t="s">
        <v>2613</v>
      </c>
      <c r="D998" s="16">
        <v>28872470</v>
      </c>
      <c r="E998" s="5" t="s">
        <v>7725</v>
      </c>
      <c r="F998" s="381">
        <f>IFERROR(INDEX([1]Master!$1:$1048576,MATCH(C998,[1]Master!$B:$B,0),MATCH($H$5,[1]Master!$1:$1,0)),"")</f>
        <v>1</v>
      </c>
      <c r="G998" s="381">
        <f>IFERROR(INDEX([1]Master!$1:$1048576,MATCH(C998,[1]Master!$B:$B,0),MATCH($H$4,[1]Master!$1:$1,0)),"")</f>
        <v>9</v>
      </c>
      <c r="H998" s="6" t="s">
        <v>6153</v>
      </c>
      <c r="I998" s="367">
        <f>IFERROR(INDEX([1]Master!$1:$1048576,MATCH(C998,[1]Master!$B:$B,0),MATCH($G$6,[1]Master!$1:$1,0)),"")</f>
        <v>1847.9434300653595</v>
      </c>
      <c r="J998" s="230">
        <f>ROUND(I998*Order_Quote!$L$4,4)</f>
        <v>0</v>
      </c>
      <c r="K998" s="228"/>
      <c r="L998" s="178"/>
      <c r="M998" s="171">
        <f t="shared" si="15"/>
        <v>0</v>
      </c>
    </row>
    <row r="999" spans="1:13" s="52" customFormat="1" x14ac:dyDescent="0.3">
      <c r="A999" s="29" t="str">
        <f>IF(K999&gt;0,COUNT($A$7:A998)+COUNT(DWV!$A$8:$A$300)+COUNT('Large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999" s="293"/>
      <c r="C999" s="3" t="s">
        <v>2614</v>
      </c>
      <c r="D999" s="16">
        <v>28872488</v>
      </c>
      <c r="E999" s="5" t="s">
        <v>7726</v>
      </c>
      <c r="F999" s="381">
        <f>IFERROR(INDEX([1]Master!$1:$1048576,MATCH(C999,[1]Master!$B:$B,0),MATCH($H$5,[1]Master!$1:$1,0)),"")</f>
        <v>1</v>
      </c>
      <c r="G999" s="381">
        <f>IFERROR(INDEX([1]Master!$1:$1048576,MATCH(C999,[1]Master!$B:$B,0),MATCH($H$4,[1]Master!$1:$1,0)),"")</f>
        <v>7</v>
      </c>
      <c r="H999" s="6" t="s">
        <v>6153</v>
      </c>
      <c r="I999" s="367">
        <f>IFERROR(INDEX([1]Master!$1:$1048576,MATCH(C999,[1]Master!$B:$B,0),MATCH($G$6,[1]Master!$1:$1,0)),"")</f>
        <v>3077.3565058823528</v>
      </c>
      <c r="J999" s="230">
        <f>ROUND(I999*Order_Quote!$L$4,4)</f>
        <v>0</v>
      </c>
      <c r="K999" s="228"/>
      <c r="L999" s="178"/>
      <c r="M999" s="171">
        <f t="shared" si="15"/>
        <v>0</v>
      </c>
    </row>
    <row r="1000" spans="1:13" s="52" customFormat="1" x14ac:dyDescent="0.3">
      <c r="A1000" s="29" t="str">
        <f>IF(K1000&gt;0,COUNT($A$7:A999)+COUNT(DWV!$A$8:$A$300)+COUNT('Large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0" s="293"/>
      <c r="C1000" s="3" t="s">
        <v>2615</v>
      </c>
      <c r="D1000" s="16">
        <v>28872496</v>
      </c>
      <c r="E1000" s="5" t="s">
        <v>7727</v>
      </c>
      <c r="F1000" s="381">
        <f>IFERROR(INDEX([1]Master!$1:$1048576,MATCH(C1000,[1]Master!$B:$B,0),MATCH($H$5,[1]Master!$1:$1,0)),"")</f>
        <v>1</v>
      </c>
      <c r="G1000" s="381">
        <f>IFERROR(INDEX([1]Master!$1:$1048576,MATCH(C1000,[1]Master!$B:$B,0),MATCH($H$4,[1]Master!$1:$1,0)),"")</f>
        <v>5</v>
      </c>
      <c r="H1000" s="6" t="s">
        <v>6153</v>
      </c>
      <c r="I1000" s="367">
        <f>IFERROR(INDEX([1]Master!$1:$1048576,MATCH(C1000,[1]Master!$B:$B,0),MATCH($G$6,[1]Master!$1:$1,0)),"")</f>
        <v>3573.9886836601313</v>
      </c>
      <c r="J1000" s="230">
        <f>ROUND(I1000*Order_Quote!$L$4,4)</f>
        <v>0</v>
      </c>
      <c r="K1000" s="228"/>
      <c r="L1000" s="178"/>
      <c r="M1000" s="171">
        <f t="shared" si="15"/>
        <v>0</v>
      </c>
    </row>
    <row r="1001" spans="1:13" s="52" customFormat="1" x14ac:dyDescent="0.3">
      <c r="A1001" s="29" t="str">
        <f>IF(K1001&gt;0,COUNT($A$7:A1000)+COUNT(DWV!$A$8:$A$300)+COUNT('Large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1" s="293"/>
      <c r="C1001" s="3" t="s">
        <v>2616</v>
      </c>
      <c r="D1001" s="16">
        <v>28872500</v>
      </c>
      <c r="E1001" s="5" t="s">
        <v>7728</v>
      </c>
      <c r="F1001" s="381">
        <f>IFERROR(INDEX([1]Master!$1:$1048576,MATCH(C1001,[1]Master!$B:$B,0),MATCH($H$5,[1]Master!$1:$1,0)),"")</f>
        <v>1</v>
      </c>
      <c r="G1001" s="381">
        <f>IFERROR(INDEX([1]Master!$1:$1048576,MATCH(C1001,[1]Master!$B:$B,0),MATCH($H$4,[1]Master!$1:$1,0)),"")</f>
        <v>3</v>
      </c>
      <c r="H1001" s="6" t="s">
        <v>6153</v>
      </c>
      <c r="I1001" s="367">
        <f>IFERROR(INDEX([1]Master!$1:$1048576,MATCH(C1001,[1]Master!$B:$B,0),MATCH($G$6,[1]Master!$1:$1,0)),"")</f>
        <v>4574.7061137254905</v>
      </c>
      <c r="J1001" s="230">
        <f>ROUND(I1001*Order_Quote!$L$4,4)</f>
        <v>0</v>
      </c>
      <c r="K1001" s="228"/>
      <c r="L1001" s="178"/>
      <c r="M1001" s="171">
        <f t="shared" si="15"/>
        <v>0</v>
      </c>
    </row>
    <row r="1002" spans="1:13" s="52" customFormat="1" x14ac:dyDescent="0.3">
      <c r="A1002" s="29" t="str">
        <f>IF(K1002&gt;0,COUNT($A$7:A1001)+COUNT(DWV!$A$8:$A$300)+COUNT('Large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2" s="294"/>
      <c r="C1002" s="3" t="s">
        <v>2617</v>
      </c>
      <c r="D1002" s="16">
        <v>28872518</v>
      </c>
      <c r="E1002" s="5" t="s">
        <v>7729</v>
      </c>
      <c r="F1002" s="381">
        <f>IFERROR(INDEX([1]Master!$1:$1048576,MATCH(C1002,[1]Master!$B:$B,0),MATCH($H$5,[1]Master!$1:$1,0)),"")</f>
        <v>1</v>
      </c>
      <c r="G1002" s="381">
        <f>IFERROR(INDEX([1]Master!$1:$1048576,MATCH(C1002,[1]Master!$B:$B,0),MATCH($H$4,[1]Master!$1:$1,0)),"")</f>
        <v>3</v>
      </c>
      <c r="H1002" s="6" t="s">
        <v>6153</v>
      </c>
      <c r="I1002" s="367">
        <f>IFERROR(INDEX([1]Master!$1:$1048576,MATCH(C1002,[1]Master!$B:$B,0),MATCH($G$6,[1]Master!$1:$1,0)),"")</f>
        <v>5855.5873084967325</v>
      </c>
      <c r="J1002" s="230">
        <f>ROUND(I1002*Order_Quote!$L$4,4)</f>
        <v>0</v>
      </c>
      <c r="K1002" s="228"/>
      <c r="L1002" s="178"/>
      <c r="M1002" s="171">
        <f t="shared" si="15"/>
        <v>0</v>
      </c>
    </row>
    <row r="1003" spans="1:13" s="52" customFormat="1" x14ac:dyDescent="0.3">
      <c r="A1003" s="29" t="str">
        <f>IF(K1003&gt;0,COUNT($A$7:A1002)+COUNT(DWV!$A$8:$A$300)+COUNT('Large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3" s="317" t="s">
        <v>3739</v>
      </c>
      <c r="C1003" s="11" t="s">
        <v>2618</v>
      </c>
      <c r="D1003" s="17">
        <v>28872607</v>
      </c>
      <c r="E1003" s="13" t="s">
        <v>6863</v>
      </c>
      <c r="F1003" s="381">
        <f>IFERROR(INDEX([1]Master!$1:$1048576,MATCH(C1003,[1]Master!$B:$B,0),MATCH($H$5,[1]Master!$1:$1,0)),"")</f>
        <v>1</v>
      </c>
      <c r="G1003" s="381">
        <f>IFERROR(INDEX([1]Master!$1:$1048576,MATCH(C1003,[1]Master!$B:$B,0),MATCH($H$4,[1]Master!$1:$1,0)),"")</f>
        <v>200</v>
      </c>
      <c r="H1003" s="6" t="s">
        <v>6153</v>
      </c>
      <c r="I1003" s="367">
        <f>IFERROR(INDEX([1]Master!$1:$1048576,MATCH(C1003,[1]Master!$B:$B,0),MATCH($G$6,[1]Master!$1:$1,0)),"")</f>
        <v>74.84503137254903</v>
      </c>
      <c r="J1003" s="230">
        <f>ROUND(I1003*Order_Quote!$L$4,4)</f>
        <v>0</v>
      </c>
      <c r="K1003" s="232"/>
      <c r="L1003" s="178"/>
      <c r="M1003" s="171">
        <f t="shared" si="15"/>
        <v>0</v>
      </c>
    </row>
    <row r="1004" spans="1:13" s="52" customFormat="1" x14ac:dyDescent="0.3">
      <c r="A1004" s="29" t="str">
        <f>IF(K1004&gt;0,COUNT($A$7:A1003)+COUNT(DWV!$A$8:$A$300)+COUNT('Large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4" s="293"/>
      <c r="C1004" s="3" t="s">
        <v>2619</v>
      </c>
      <c r="D1004" s="16">
        <v>28872615</v>
      </c>
      <c r="E1004" s="5" t="s">
        <v>7730</v>
      </c>
      <c r="F1004" s="381">
        <f>IFERROR(INDEX([1]Master!$1:$1048576,MATCH(C1004,[1]Master!$B:$B,0),MATCH($H$5,[1]Master!$1:$1,0)),"")</f>
        <v>1</v>
      </c>
      <c r="G1004" s="381">
        <f>IFERROR(INDEX([1]Master!$1:$1048576,MATCH(C1004,[1]Master!$B:$B,0),MATCH($H$4,[1]Master!$1:$1,0)),"")</f>
        <v>100</v>
      </c>
      <c r="H1004" s="6" t="s">
        <v>6153</v>
      </c>
      <c r="I1004" s="367">
        <f>IFERROR(INDEX([1]Master!$1:$1048576,MATCH(C1004,[1]Master!$B:$B,0),MATCH($G$6,[1]Master!$1:$1,0)),"")</f>
        <v>139.30364967320264</v>
      </c>
      <c r="J1004" s="230">
        <f>ROUND(I1004*Order_Quote!$L$4,4)</f>
        <v>0</v>
      </c>
      <c r="K1004" s="228"/>
      <c r="L1004" s="178"/>
      <c r="M1004" s="171">
        <f t="shared" si="15"/>
        <v>0</v>
      </c>
    </row>
    <row r="1005" spans="1:13" s="52" customFormat="1" x14ac:dyDescent="0.3">
      <c r="A1005" s="29" t="str">
        <f>IF(K1005&gt;0,COUNT($A$7:A1004)+COUNT(DWV!$A$8:$A$300)+COUNT('Large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5" s="293"/>
      <c r="C1005" s="3" t="s">
        <v>2620</v>
      </c>
      <c r="D1005" s="16">
        <v>28872623</v>
      </c>
      <c r="E1005" s="5" t="s">
        <v>7731</v>
      </c>
      <c r="F1005" s="381">
        <f>IFERROR(INDEX([1]Master!$1:$1048576,MATCH(C1005,[1]Master!$B:$B,0),MATCH($H$5,[1]Master!$1:$1,0)),"")</f>
        <v>1</v>
      </c>
      <c r="G1005" s="381">
        <f>IFERROR(INDEX([1]Master!$1:$1048576,MATCH(C1005,[1]Master!$B:$B,0),MATCH($H$4,[1]Master!$1:$1,0)),"")</f>
        <v>50</v>
      </c>
      <c r="H1005" s="6" t="s">
        <v>6153</v>
      </c>
      <c r="I1005" s="367">
        <f>IFERROR(INDEX([1]Master!$1:$1048576,MATCH(C1005,[1]Master!$B:$B,0),MATCH($G$6,[1]Master!$1:$1,0)),"")</f>
        <v>154.00027450980392</v>
      </c>
      <c r="J1005" s="230">
        <f>ROUND(I1005*Order_Quote!$L$4,4)</f>
        <v>0</v>
      </c>
      <c r="K1005" s="228"/>
      <c r="L1005" s="178"/>
      <c r="M1005" s="171">
        <f t="shared" si="15"/>
        <v>0</v>
      </c>
    </row>
    <row r="1006" spans="1:13" s="52" customFormat="1" x14ac:dyDescent="0.3">
      <c r="A1006" s="29" t="str">
        <f>IF(K1006&gt;0,COUNT($A$7:A1005)+COUNT(DWV!$A$8:$A$300)+COUNT('Large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6" s="293"/>
      <c r="C1006" s="3" t="s">
        <v>2621</v>
      </c>
      <c r="D1006" s="16">
        <v>28872631</v>
      </c>
      <c r="E1006" s="5" t="s">
        <v>7732</v>
      </c>
      <c r="F1006" s="381">
        <f>IFERROR(INDEX([1]Master!$1:$1048576,MATCH(C1006,[1]Master!$B:$B,0),MATCH($H$5,[1]Master!$1:$1,0)),"")</f>
        <v>1</v>
      </c>
      <c r="G1006" s="381">
        <f>IFERROR(INDEX([1]Master!$1:$1048576,MATCH(C1006,[1]Master!$B:$B,0),MATCH($H$4,[1]Master!$1:$1,0)),"")</f>
        <v>23</v>
      </c>
      <c r="H1006" s="6" t="s">
        <v>6153</v>
      </c>
      <c r="I1006" s="367">
        <f>IFERROR(INDEX([1]Master!$1:$1048576,MATCH(C1006,[1]Master!$B:$B,0),MATCH($G$6,[1]Master!$1:$1,0)),"")</f>
        <v>288.20051372549023</v>
      </c>
      <c r="J1006" s="230">
        <f>ROUND(I1006*Order_Quote!$L$4,4)</f>
        <v>0</v>
      </c>
      <c r="K1006" s="228"/>
      <c r="L1006" s="178"/>
      <c r="M1006" s="171">
        <f t="shared" si="15"/>
        <v>0</v>
      </c>
    </row>
    <row r="1007" spans="1:13" s="52" customFormat="1" x14ac:dyDescent="0.3">
      <c r="A1007" s="29" t="str">
        <f>IF(K1007&gt;0,COUNT($A$7:A1006)+COUNT(DWV!$A$8:$A$300)+COUNT('Large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7" s="293"/>
      <c r="C1007" s="3" t="s">
        <v>2622</v>
      </c>
      <c r="D1007" s="16">
        <v>28872640</v>
      </c>
      <c r="E1007" s="5" t="s">
        <v>7733</v>
      </c>
      <c r="F1007" s="381">
        <f>IFERROR(INDEX([1]Master!$1:$1048576,MATCH(C1007,[1]Master!$B:$B,0),MATCH($H$5,[1]Master!$1:$1,0)),"")</f>
        <v>1</v>
      </c>
      <c r="G1007" s="381">
        <f>IFERROR(INDEX([1]Master!$1:$1048576,MATCH(C1007,[1]Master!$B:$B,0),MATCH($H$4,[1]Master!$1:$1,0)),"")</f>
        <v>18</v>
      </c>
      <c r="H1007" s="6" t="s">
        <v>6153</v>
      </c>
      <c r="I1007" s="367">
        <f>IFERROR(INDEX([1]Master!$1:$1048576,MATCH(C1007,[1]Master!$B:$B,0),MATCH($G$6,[1]Master!$1:$1,0)),"")</f>
        <v>422.56537908496733</v>
      </c>
      <c r="J1007" s="230">
        <f>ROUND(I1007*Order_Quote!$L$4,4)</f>
        <v>0</v>
      </c>
      <c r="K1007" s="228"/>
      <c r="L1007" s="178"/>
      <c r="M1007" s="171">
        <f t="shared" si="15"/>
        <v>0</v>
      </c>
    </row>
    <row r="1008" spans="1:13" s="52" customFormat="1" x14ac:dyDescent="0.3">
      <c r="A1008" s="29" t="str">
        <f>IF(K1008&gt;0,COUNT($A$7:A1007)+COUNT(DWV!$A$8:$A$300)+COUNT('Large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8" s="293"/>
      <c r="C1008" s="3" t="s">
        <v>2623</v>
      </c>
      <c r="D1008" s="16">
        <v>28872658</v>
      </c>
      <c r="E1008" s="5" t="s">
        <v>7734</v>
      </c>
      <c r="F1008" s="381">
        <f>IFERROR(INDEX([1]Master!$1:$1048576,MATCH(C1008,[1]Master!$B:$B,0),MATCH($H$5,[1]Master!$1:$1,0)),"")</f>
        <v>1</v>
      </c>
      <c r="G1008" s="381">
        <f>IFERROR(INDEX([1]Master!$1:$1048576,MATCH(C1008,[1]Master!$B:$B,0),MATCH($H$4,[1]Master!$1:$1,0)),"")</f>
        <v>15</v>
      </c>
      <c r="H1008" s="6" t="s">
        <v>6153</v>
      </c>
      <c r="I1008" s="367">
        <f>IFERROR(INDEX([1]Master!$1:$1048576,MATCH(C1008,[1]Master!$B:$B,0),MATCH($G$6,[1]Master!$1:$1,0)),"")</f>
        <v>540.72205228758185</v>
      </c>
      <c r="J1008" s="230">
        <f>ROUND(I1008*Order_Quote!$L$4,4)</f>
        <v>0</v>
      </c>
      <c r="K1008" s="228"/>
      <c r="L1008" s="178"/>
      <c r="M1008" s="171">
        <f t="shared" si="15"/>
        <v>0</v>
      </c>
    </row>
    <row r="1009" spans="1:13" s="52" customFormat="1" x14ac:dyDescent="0.3">
      <c r="A1009" s="29" t="str">
        <f>IF(K1009&gt;0,COUNT($A$7:A1008)+COUNT(DWV!$A$8:$A$300)+COUNT('Large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09" s="293"/>
      <c r="C1009" s="3" t="s">
        <v>2624</v>
      </c>
      <c r="D1009" s="16">
        <v>28872666</v>
      </c>
      <c r="E1009" s="5" t="s">
        <v>7735</v>
      </c>
      <c r="F1009" s="381">
        <f>IFERROR(INDEX([1]Master!$1:$1048576,MATCH(C1009,[1]Master!$B:$B,0),MATCH($H$5,[1]Master!$1:$1,0)),"")</f>
        <v>1</v>
      </c>
      <c r="G1009" s="381">
        <f>IFERROR(INDEX([1]Master!$1:$1048576,MATCH(C1009,[1]Master!$B:$B,0),MATCH($H$4,[1]Master!$1:$1,0)),"")</f>
        <v>10</v>
      </c>
      <c r="H1009" s="6" t="s">
        <v>6153</v>
      </c>
      <c r="I1009" s="367">
        <f>IFERROR(INDEX([1]Master!$1:$1048576,MATCH(C1009,[1]Master!$B:$B,0),MATCH($G$6,[1]Master!$1:$1,0)),"")</f>
        <v>1172.8415464052291</v>
      </c>
      <c r="J1009" s="230">
        <f>ROUND(I1009*Order_Quote!$L$4,4)</f>
        <v>0</v>
      </c>
      <c r="K1009" s="228"/>
      <c r="L1009" s="178"/>
      <c r="M1009" s="171">
        <f t="shared" si="15"/>
        <v>0</v>
      </c>
    </row>
    <row r="1010" spans="1:13" s="52" customFormat="1" x14ac:dyDescent="0.3">
      <c r="A1010" s="29" t="str">
        <f>IF(K1010&gt;0,COUNT($A$7:A1009)+COUNT(DWV!$A$8:$A$300)+COUNT('Large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0" s="293"/>
      <c r="C1010" s="3" t="s">
        <v>2625</v>
      </c>
      <c r="D1010" s="16">
        <v>28872674</v>
      </c>
      <c r="E1010" s="5" t="s">
        <v>7736</v>
      </c>
      <c r="F1010" s="381">
        <f>IFERROR(INDEX([1]Master!$1:$1048576,MATCH(C1010,[1]Master!$B:$B,0),MATCH($H$5,[1]Master!$1:$1,0)),"")</f>
        <v>1</v>
      </c>
      <c r="G1010" s="381">
        <f>IFERROR(INDEX([1]Master!$1:$1048576,MATCH(C1010,[1]Master!$B:$B,0),MATCH($H$4,[1]Master!$1:$1,0)),"")</f>
        <v>6</v>
      </c>
      <c r="H1010" s="6" t="s">
        <v>6153</v>
      </c>
      <c r="I1010" s="367">
        <f>IFERROR(INDEX([1]Master!$1:$1048576,MATCH(C1010,[1]Master!$B:$B,0),MATCH($G$6,[1]Master!$1:$1,0)),"")</f>
        <v>1847.9434300653595</v>
      </c>
      <c r="J1010" s="230">
        <f>ROUND(I1010*Order_Quote!$L$4,4)</f>
        <v>0</v>
      </c>
      <c r="K1010" s="228"/>
      <c r="L1010" s="178"/>
      <c r="M1010" s="171">
        <f t="shared" si="15"/>
        <v>0</v>
      </c>
    </row>
    <row r="1011" spans="1:13" s="52" customFormat="1" x14ac:dyDescent="0.3">
      <c r="A1011" s="29" t="str">
        <f>IF(K1011&gt;0,COUNT($A$7:A1010)+COUNT(DWV!$A$8:$A$300)+COUNT('Large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1" s="293"/>
      <c r="C1011" s="3" t="s">
        <v>2626</v>
      </c>
      <c r="D1011" s="16">
        <v>28872682</v>
      </c>
      <c r="E1011" s="5" t="s">
        <v>7737</v>
      </c>
      <c r="F1011" s="381">
        <f>IFERROR(INDEX([1]Master!$1:$1048576,MATCH(C1011,[1]Master!$B:$B,0),MATCH($H$5,[1]Master!$1:$1,0)),"")</f>
        <v>1</v>
      </c>
      <c r="G1011" s="381">
        <f>IFERROR(INDEX([1]Master!$1:$1048576,MATCH(C1011,[1]Master!$B:$B,0),MATCH($H$4,[1]Master!$1:$1,0)),"")</f>
        <v>4</v>
      </c>
      <c r="H1011" s="6" t="s">
        <v>6153</v>
      </c>
      <c r="I1011" s="367">
        <f>IFERROR(INDEX([1]Master!$1:$1048576,MATCH(C1011,[1]Master!$B:$B,0),MATCH($G$6,[1]Master!$1:$1,0)),"")</f>
        <v>3077.3565058823528</v>
      </c>
      <c r="J1011" s="230">
        <f>ROUND(I1011*Order_Quote!$L$4,4)</f>
        <v>0</v>
      </c>
      <c r="K1011" s="228"/>
      <c r="L1011" s="178"/>
      <c r="M1011" s="171">
        <f t="shared" si="15"/>
        <v>0</v>
      </c>
    </row>
    <row r="1012" spans="1:13" s="52" customFormat="1" x14ac:dyDescent="0.3">
      <c r="A1012" s="29" t="str">
        <f>IF(K1012&gt;0,COUNT($A$7:A1011)+COUNT(DWV!$A$8:$A$300)+COUNT('Large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2" s="293"/>
      <c r="C1012" s="3" t="s">
        <v>2627</v>
      </c>
      <c r="D1012" s="16">
        <v>28872690</v>
      </c>
      <c r="E1012" s="5" t="s">
        <v>7738</v>
      </c>
      <c r="F1012" s="381">
        <f>IFERROR(INDEX([1]Master!$1:$1048576,MATCH(C1012,[1]Master!$B:$B,0),MATCH($H$5,[1]Master!$1:$1,0)),"")</f>
        <v>1</v>
      </c>
      <c r="G1012" s="381">
        <f>IFERROR(INDEX([1]Master!$1:$1048576,MATCH(C1012,[1]Master!$B:$B,0),MATCH($H$4,[1]Master!$1:$1,0)),"")</f>
        <v>3</v>
      </c>
      <c r="H1012" s="6" t="s">
        <v>6153</v>
      </c>
      <c r="I1012" s="367">
        <f>IFERROR(INDEX([1]Master!$1:$1048576,MATCH(C1012,[1]Master!$B:$B,0),MATCH($G$6,[1]Master!$1:$1,0)),"")</f>
        <v>3573.9886836601313</v>
      </c>
      <c r="J1012" s="230">
        <f>ROUND(I1012*Order_Quote!$L$4,4)</f>
        <v>0</v>
      </c>
      <c r="K1012" s="228"/>
      <c r="L1012" s="178"/>
      <c r="M1012" s="171">
        <f t="shared" si="15"/>
        <v>0</v>
      </c>
    </row>
    <row r="1013" spans="1:13" s="52" customFormat="1" x14ac:dyDescent="0.3">
      <c r="A1013" s="29" t="str">
        <f>IF(K1013&gt;0,COUNT($A$7:A1012)+COUNT(DWV!$A$8:$A$300)+COUNT('Large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3" s="293"/>
      <c r="C1013" s="3" t="s">
        <v>2628</v>
      </c>
      <c r="D1013" s="16">
        <v>28872704</v>
      </c>
      <c r="E1013" s="5" t="s">
        <v>7739</v>
      </c>
      <c r="F1013" s="381">
        <f>IFERROR(INDEX([1]Master!$1:$1048576,MATCH(C1013,[1]Master!$B:$B,0),MATCH($H$5,[1]Master!$1:$1,0)),"")</f>
        <v>1</v>
      </c>
      <c r="G1013" s="381">
        <f>IFERROR(INDEX([1]Master!$1:$1048576,MATCH(C1013,[1]Master!$B:$B,0),MATCH($H$4,[1]Master!$1:$1,0)),"")</f>
        <v>2</v>
      </c>
      <c r="H1013" s="6" t="s">
        <v>6153</v>
      </c>
      <c r="I1013" s="367">
        <f>IFERROR(INDEX([1]Master!$1:$1048576,MATCH(C1013,[1]Master!$B:$B,0),MATCH($G$6,[1]Master!$1:$1,0)),"")</f>
        <v>4574.7061137254905</v>
      </c>
      <c r="J1013" s="230">
        <f>ROUND(I1013*Order_Quote!$L$4,4)</f>
        <v>0</v>
      </c>
      <c r="K1013" s="228"/>
      <c r="L1013" s="178"/>
      <c r="M1013" s="171">
        <f t="shared" si="15"/>
        <v>0</v>
      </c>
    </row>
    <row r="1014" spans="1:13" s="52" customFormat="1" x14ac:dyDescent="0.3">
      <c r="A1014" s="29" t="str">
        <f>IF(K1014&gt;0,COUNT($A$7:A1013)+COUNT(DWV!$A$8:$A$300)+COUNT('Large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4" s="294"/>
      <c r="C1014" s="3" t="s">
        <v>2629</v>
      </c>
      <c r="D1014" s="16">
        <v>28872712</v>
      </c>
      <c r="E1014" s="5" t="s">
        <v>7740</v>
      </c>
      <c r="F1014" s="381">
        <f>IFERROR(INDEX([1]Master!$1:$1048576,MATCH(C1014,[1]Master!$B:$B,0),MATCH($H$5,[1]Master!$1:$1,0)),"")</f>
        <v>1</v>
      </c>
      <c r="G1014" s="381">
        <f>IFERROR(INDEX([1]Master!$1:$1048576,MATCH(C1014,[1]Master!$B:$B,0),MATCH($H$4,[1]Master!$1:$1,0)),"")</f>
        <v>2</v>
      </c>
      <c r="H1014" s="6" t="s">
        <v>6153</v>
      </c>
      <c r="I1014" s="367">
        <f>IFERROR(INDEX([1]Master!$1:$1048576,MATCH(C1014,[1]Master!$B:$B,0),MATCH($G$6,[1]Master!$1:$1,0)),"")</f>
        <v>5855.5873084967325</v>
      </c>
      <c r="J1014" s="230">
        <f>ROUND(I1014*Order_Quote!$L$4,4)</f>
        <v>0</v>
      </c>
      <c r="K1014" s="228"/>
      <c r="L1014" s="178"/>
      <c r="M1014" s="171">
        <f t="shared" si="15"/>
        <v>0</v>
      </c>
    </row>
    <row r="1015" spans="1:13" s="52" customFormat="1" x14ac:dyDescent="0.3">
      <c r="A1015" s="29" t="str">
        <f>IF(K1015&gt;0,COUNT($A$7:A1014)+COUNT(DWV!$A$8:$A$300)+COUNT('Large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5" s="317" t="s">
        <v>3739</v>
      </c>
      <c r="C1015" s="11" t="s">
        <v>2634</v>
      </c>
      <c r="D1015" s="17">
        <v>28872801</v>
      </c>
      <c r="E1015" s="13" t="s">
        <v>7741</v>
      </c>
      <c r="F1015" s="381">
        <f>IFERROR(INDEX([1]Master!$1:$1048576,MATCH(C1015,[1]Master!$B:$B,0),MATCH($H$5,[1]Master!$1:$1,0)),"")</f>
        <v>6</v>
      </c>
      <c r="G1015" s="381" t="str">
        <f>IFERROR(INDEX([1]Master!$1:$1048576,MATCH(C1015,[1]Master!$B:$B,0),MATCH($H$4,[1]Master!$1:$1,0)),"")</f>
        <v>-</v>
      </c>
      <c r="H1015" s="6" t="s">
        <v>6153</v>
      </c>
      <c r="I1015" s="367">
        <f>IFERROR(INDEX([1]Master!$1:$1048576,MATCH(C1015,[1]Master!$B:$B,0),MATCH($G$6,[1]Master!$1:$1,0)),"")</f>
        <v>106.63144444444444</v>
      </c>
      <c r="J1015" s="230">
        <f>ROUND(I1015*Order_Quote!$L$4,4)</f>
        <v>0</v>
      </c>
      <c r="K1015" s="232"/>
      <c r="L1015" s="178"/>
      <c r="M1015" s="171">
        <f t="shared" si="15"/>
        <v>0</v>
      </c>
    </row>
    <row r="1016" spans="1:13" s="52" customFormat="1" x14ac:dyDescent="0.3">
      <c r="A1016" s="29" t="str">
        <f>IF(K1016&gt;0,COUNT($A$7:A1015)+COUNT(DWV!$A$8:$A$300)+COUNT('Large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6" s="293"/>
      <c r="C1016" s="3" t="s">
        <v>2635</v>
      </c>
      <c r="D1016" s="16">
        <v>28872810</v>
      </c>
      <c r="E1016" s="5" t="s">
        <v>7742</v>
      </c>
      <c r="F1016" s="381">
        <f>IFERROR(INDEX([1]Master!$1:$1048576,MATCH(C1016,[1]Master!$B:$B,0),MATCH($H$5,[1]Master!$1:$1,0)),"")</f>
        <v>4</v>
      </c>
      <c r="G1016" s="381" t="str">
        <f>IFERROR(INDEX([1]Master!$1:$1048576,MATCH(C1016,[1]Master!$B:$B,0),MATCH($H$4,[1]Master!$1:$1,0)),"")</f>
        <v>-</v>
      </c>
      <c r="H1016" s="6" t="s">
        <v>6153</v>
      </c>
      <c r="I1016" s="367">
        <f>IFERROR(INDEX([1]Master!$1:$1048576,MATCH(C1016,[1]Master!$B:$B,0),MATCH($G$6,[1]Master!$1:$1,0)),"")</f>
        <v>143.03522222222225</v>
      </c>
      <c r="J1016" s="230">
        <f>ROUND(I1016*Order_Quote!$L$4,4)</f>
        <v>0</v>
      </c>
      <c r="K1016" s="228"/>
      <c r="L1016" s="178"/>
      <c r="M1016" s="171">
        <f t="shared" si="15"/>
        <v>0</v>
      </c>
    </row>
    <row r="1017" spans="1:13" s="52" customFormat="1" x14ac:dyDescent="0.3">
      <c r="A1017" s="29" t="str">
        <f>IF(K1017&gt;0,COUNT($A$7:A1016)+COUNT(DWV!$A$8:$A$300)+COUNT('Large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7" s="293"/>
      <c r="C1017" s="3" t="s">
        <v>2636</v>
      </c>
      <c r="D1017" s="16">
        <v>28872828</v>
      </c>
      <c r="E1017" s="5" t="s">
        <v>7743</v>
      </c>
      <c r="F1017" s="381">
        <f>IFERROR(INDEX([1]Master!$1:$1048576,MATCH(C1017,[1]Master!$B:$B,0),MATCH($H$5,[1]Master!$1:$1,0)),"")</f>
        <v>3</v>
      </c>
      <c r="G1017" s="381" t="str">
        <f>IFERROR(INDEX([1]Master!$1:$1048576,MATCH(C1017,[1]Master!$B:$B,0),MATCH($H$4,[1]Master!$1:$1,0)),"")</f>
        <v>-</v>
      </c>
      <c r="H1017" s="6" t="s">
        <v>6153</v>
      </c>
      <c r="I1017" s="367">
        <f>IFERROR(INDEX([1]Master!$1:$1048576,MATCH(C1017,[1]Master!$B:$B,0),MATCH($G$6,[1]Master!$1:$1,0)),"")</f>
        <v>156.51722222222224</v>
      </c>
      <c r="J1017" s="230">
        <f>ROUND(I1017*Order_Quote!$L$4,4)</f>
        <v>0</v>
      </c>
      <c r="K1017" s="228"/>
      <c r="L1017" s="178"/>
      <c r="M1017" s="171">
        <f t="shared" si="15"/>
        <v>0</v>
      </c>
    </row>
    <row r="1018" spans="1:13" s="52" customFormat="1" x14ac:dyDescent="0.3">
      <c r="A1018" s="29" t="str">
        <f>IF(K1018&gt;0,COUNT($A$7:A1017)+COUNT(DWV!$A$8:$A$300)+COUNT('Large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8" s="293"/>
      <c r="C1018" s="3" t="s">
        <v>2637</v>
      </c>
      <c r="D1018" s="16">
        <v>28872836</v>
      </c>
      <c r="E1018" s="5" t="s">
        <v>7744</v>
      </c>
      <c r="F1018" s="381">
        <f>IFERROR(INDEX([1]Master!$1:$1048576,MATCH(C1018,[1]Master!$B:$B,0),MATCH($H$5,[1]Master!$1:$1,0)),"")</f>
        <v>1</v>
      </c>
      <c r="G1018" s="381" t="str">
        <f>IFERROR(INDEX([1]Master!$1:$1048576,MATCH(C1018,[1]Master!$B:$B,0),MATCH($H$4,[1]Master!$1:$1,0)),"")</f>
        <v>-</v>
      </c>
      <c r="H1018" s="6" t="s">
        <v>6153</v>
      </c>
      <c r="I1018" s="367">
        <f>IFERROR(INDEX([1]Master!$1:$1048576,MATCH(C1018,[1]Master!$B:$B,0),MATCH($G$6,[1]Master!$1:$1,0)),"")</f>
        <v>310.64953333333335</v>
      </c>
      <c r="J1018" s="230">
        <f>ROUND(I1018*Order_Quote!$L$4,4)</f>
        <v>0</v>
      </c>
      <c r="K1018" s="228"/>
      <c r="L1018" s="178"/>
      <c r="M1018" s="171">
        <f t="shared" si="15"/>
        <v>0</v>
      </c>
    </row>
    <row r="1019" spans="1:13" s="52" customFormat="1" x14ac:dyDescent="0.3">
      <c r="A1019" s="29" t="str">
        <f>IF(K1019&gt;0,COUNT($A$7:A1018)+COUNT(DWV!$A$8:$A$300)+COUNT('Large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19" s="293"/>
      <c r="C1019" s="3" t="s">
        <v>2638</v>
      </c>
      <c r="D1019" s="16">
        <v>28872844</v>
      </c>
      <c r="E1019" s="5" t="s">
        <v>7745</v>
      </c>
      <c r="F1019" s="381">
        <f>IFERROR(INDEX([1]Master!$1:$1048576,MATCH(C1019,[1]Master!$B:$B,0),MATCH($H$5,[1]Master!$1:$1,0)),"")</f>
        <v>1</v>
      </c>
      <c r="G1019" s="381" t="str">
        <f>IFERROR(INDEX([1]Master!$1:$1048576,MATCH(C1019,[1]Master!$B:$B,0),MATCH($H$4,[1]Master!$1:$1,0)),"")</f>
        <v>-</v>
      </c>
      <c r="H1019" s="6" t="s">
        <v>6153</v>
      </c>
      <c r="I1019" s="367">
        <f>IFERROR(INDEX([1]Master!$1:$1048576,MATCH(C1019,[1]Master!$B:$B,0),MATCH($G$6,[1]Master!$1:$1,0)),"")</f>
        <v>465.65253071895432</v>
      </c>
      <c r="J1019" s="230">
        <f>ROUND(I1019*Order_Quote!$L$4,4)</f>
        <v>0</v>
      </c>
      <c r="K1019" s="228"/>
      <c r="L1019" s="178"/>
      <c r="M1019" s="171">
        <f t="shared" si="15"/>
        <v>0</v>
      </c>
    </row>
    <row r="1020" spans="1:13" s="52" customFormat="1" x14ac:dyDescent="0.3">
      <c r="A1020" s="29" t="str">
        <f>IF(K1020&gt;0,COUNT($A$7:A1019)+COUNT(DWV!$A$8:$A$300)+COUNT('Large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0" s="293"/>
      <c r="C1020" s="3" t="s">
        <v>2639</v>
      </c>
      <c r="D1020" s="16">
        <v>28872852</v>
      </c>
      <c r="E1020" s="5" t="s">
        <v>7746</v>
      </c>
      <c r="F1020" s="381">
        <f>IFERROR(INDEX([1]Master!$1:$1048576,MATCH(C1020,[1]Master!$B:$B,0),MATCH($H$5,[1]Master!$1:$1,0)),"")</f>
        <v>1</v>
      </c>
      <c r="G1020" s="381" t="str">
        <f>IFERROR(INDEX([1]Master!$1:$1048576,MATCH(C1020,[1]Master!$B:$B,0),MATCH($H$4,[1]Master!$1:$1,0)),"")</f>
        <v>-</v>
      </c>
      <c r="H1020" s="6" t="s">
        <v>6153</v>
      </c>
      <c r="I1020" s="367">
        <f>IFERROR(INDEX([1]Master!$1:$1048576,MATCH(C1020,[1]Master!$B:$B,0),MATCH($G$6,[1]Master!$1:$1,0)),"")</f>
        <v>685.36856862745105</v>
      </c>
      <c r="J1020" s="230">
        <f>ROUND(I1020*Order_Quote!$L$4,4)</f>
        <v>0</v>
      </c>
      <c r="K1020" s="228"/>
      <c r="L1020" s="178"/>
      <c r="M1020" s="171">
        <f t="shared" si="15"/>
        <v>0</v>
      </c>
    </row>
    <row r="1021" spans="1:13" s="52" customFormat="1" x14ac:dyDescent="0.3">
      <c r="A1021" s="29" t="str">
        <f>IF(K1021&gt;0,COUNT($A$7:A1020)+COUNT(DWV!$A$8:$A$300)+COUNT('Large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1" s="293"/>
      <c r="C1021" s="3" t="s">
        <v>2640</v>
      </c>
      <c r="D1021" s="16">
        <v>28872860</v>
      </c>
      <c r="E1021" s="5" t="s">
        <v>7747</v>
      </c>
      <c r="F1021" s="381">
        <f>IFERROR(INDEX([1]Master!$1:$1048576,MATCH(C1021,[1]Master!$B:$B,0),MATCH($H$5,[1]Master!$1:$1,0)),"")</f>
        <v>1</v>
      </c>
      <c r="G1021" s="381" t="str">
        <f>IFERROR(INDEX([1]Master!$1:$1048576,MATCH(C1021,[1]Master!$B:$B,0),MATCH($H$4,[1]Master!$1:$1,0)),"")</f>
        <v>-</v>
      </c>
      <c r="H1021" s="6" t="s">
        <v>6153</v>
      </c>
      <c r="I1021" s="367">
        <f>IFERROR(INDEX([1]Master!$1:$1048576,MATCH(C1021,[1]Master!$B:$B,0),MATCH($G$6,[1]Master!$1:$1,0)),"")</f>
        <v>2278.1265098039216</v>
      </c>
      <c r="J1021" s="230">
        <f>ROUND(I1021*Order_Quote!$L$4,4)</f>
        <v>0</v>
      </c>
      <c r="K1021" s="228"/>
      <c r="L1021" s="178"/>
      <c r="M1021" s="171">
        <f t="shared" si="15"/>
        <v>0</v>
      </c>
    </row>
    <row r="1022" spans="1:13" s="52" customFormat="1" x14ac:dyDescent="0.3">
      <c r="A1022" s="29" t="str">
        <f>IF(K1022&gt;0,COUNT($A$7:A1021)+COUNT(DWV!$A$8:$A$300)+COUNT('Large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2" s="293"/>
      <c r="C1022" s="3" t="s">
        <v>2641</v>
      </c>
      <c r="D1022" s="16">
        <v>28872879</v>
      </c>
      <c r="E1022" s="5" t="s">
        <v>7748</v>
      </c>
      <c r="F1022" s="381">
        <f>IFERROR(INDEX([1]Master!$1:$1048576,MATCH(C1022,[1]Master!$B:$B,0),MATCH($H$5,[1]Master!$1:$1,0)),"")</f>
        <v>1</v>
      </c>
      <c r="G1022" s="381" t="str">
        <f>IFERROR(INDEX([1]Master!$1:$1048576,MATCH(C1022,[1]Master!$B:$B,0),MATCH($H$4,[1]Master!$1:$1,0)),"")</f>
        <v>-</v>
      </c>
      <c r="H1022" s="6" t="s">
        <v>6153</v>
      </c>
      <c r="I1022" s="367">
        <f>IFERROR(INDEX([1]Master!$1:$1048576,MATCH(C1022,[1]Master!$B:$B,0),MATCH($G$6,[1]Master!$1:$1,0)),"")</f>
        <v>2847.7180013071898</v>
      </c>
      <c r="J1022" s="230">
        <f>ROUND(I1022*Order_Quote!$L$4,4)</f>
        <v>0</v>
      </c>
      <c r="K1022" s="228"/>
      <c r="L1022" s="178"/>
      <c r="M1022" s="171">
        <f t="shared" si="15"/>
        <v>0</v>
      </c>
    </row>
    <row r="1023" spans="1:13" s="52" customFormat="1" x14ac:dyDescent="0.3">
      <c r="A1023" s="29" t="str">
        <f>IF(K1023&gt;0,COUNT($A$7:A1022)+COUNT(DWV!$A$8:$A$300)+COUNT('Large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3" s="293"/>
      <c r="C1023" s="3" t="s">
        <v>2642</v>
      </c>
      <c r="D1023" s="16">
        <v>28872887</v>
      </c>
      <c r="E1023" s="5" t="s">
        <v>7749</v>
      </c>
      <c r="F1023" s="381">
        <f>IFERROR(INDEX([1]Master!$1:$1048576,MATCH(C1023,[1]Master!$B:$B,0),MATCH($H$5,[1]Master!$1:$1,0)),"")</f>
        <v>1</v>
      </c>
      <c r="G1023" s="381" t="str">
        <f>IFERROR(INDEX([1]Master!$1:$1048576,MATCH(C1023,[1]Master!$B:$B,0),MATCH($H$4,[1]Master!$1:$1,0)),"")</f>
        <v>-</v>
      </c>
      <c r="H1023" s="6" t="s">
        <v>6153</v>
      </c>
      <c r="I1023" s="367">
        <f>IFERROR(INDEX([1]Master!$1:$1048576,MATCH(C1023,[1]Master!$B:$B,0),MATCH($G$6,[1]Master!$1:$1,0)),"")</f>
        <v>4619.6041529411768</v>
      </c>
      <c r="J1023" s="230">
        <f>ROUND(I1023*Order_Quote!$L$4,4)</f>
        <v>0</v>
      </c>
      <c r="K1023" s="228"/>
      <c r="L1023" s="178"/>
      <c r="M1023" s="171">
        <f t="shared" si="15"/>
        <v>0</v>
      </c>
    </row>
    <row r="1024" spans="1:13" s="52" customFormat="1" x14ac:dyDescent="0.3">
      <c r="A1024" s="29" t="str">
        <f>IF(K1024&gt;0,COUNT($A$7:A1023)+COUNT(DWV!$A$8:$A$300)+COUNT('Large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4" s="294"/>
      <c r="C1024" s="3" t="s">
        <v>2643</v>
      </c>
      <c r="D1024" s="16">
        <v>28872895</v>
      </c>
      <c r="E1024" s="5" t="s">
        <v>7750</v>
      </c>
      <c r="F1024" s="381">
        <f>IFERROR(INDEX([1]Master!$1:$1048576,MATCH(C1024,[1]Master!$B:$B,0),MATCH($H$5,[1]Master!$1:$1,0)),"")</f>
        <v>1</v>
      </c>
      <c r="G1024" s="381" t="str">
        <f>IFERROR(INDEX([1]Master!$1:$1048576,MATCH(C1024,[1]Master!$B:$B,0),MATCH($H$4,[1]Master!$1:$1,0)),"")</f>
        <v>-</v>
      </c>
      <c r="H1024" s="6" t="s">
        <v>6153</v>
      </c>
      <c r="I1024" s="367">
        <f>IFERROR(INDEX([1]Master!$1:$1048576,MATCH(C1024,[1]Master!$B:$B,0),MATCH($G$6,[1]Master!$1:$1,0)),"")</f>
        <v>5331.2530405228772</v>
      </c>
      <c r="J1024" s="230">
        <f>ROUND(I1024*Order_Quote!$L$4,4)</f>
        <v>0</v>
      </c>
      <c r="K1024" s="228"/>
      <c r="L1024" s="178"/>
      <c r="M1024" s="171">
        <f t="shared" si="15"/>
        <v>0</v>
      </c>
    </row>
    <row r="1025" spans="1:13" s="52" customFormat="1" x14ac:dyDescent="0.3">
      <c r="A1025" s="29" t="str">
        <f>IF(K1025&gt;0,COUNT($A$7:A1024)+COUNT(DWV!$A$8:$A$300)+COUNT('Large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5" s="317" t="s">
        <v>3739</v>
      </c>
      <c r="C1025" s="11" t="s">
        <v>2644</v>
      </c>
      <c r="D1025" s="17">
        <v>28873000</v>
      </c>
      <c r="E1025" s="13" t="s">
        <v>7751</v>
      </c>
      <c r="F1025" s="381">
        <f>IFERROR(INDEX([1]Master!$1:$1048576,MATCH(C1025,[1]Master!$B:$B,0),MATCH($H$5,[1]Master!$1:$1,0)),"")</f>
        <v>6</v>
      </c>
      <c r="G1025" s="381" t="str">
        <f>IFERROR(INDEX([1]Master!$1:$1048576,MATCH(C1025,[1]Master!$B:$B,0),MATCH($H$4,[1]Master!$1:$1,0)),"")</f>
        <v>-</v>
      </c>
      <c r="H1025" s="6" t="s">
        <v>6153</v>
      </c>
      <c r="I1025" s="367">
        <f>IFERROR(INDEX([1]Master!$1:$1048576,MATCH(C1025,[1]Master!$B:$B,0),MATCH($G$6,[1]Master!$1:$1,0)),"")</f>
        <v>57.86322222222222</v>
      </c>
      <c r="J1025" s="230">
        <f>ROUND(I1025*Order_Quote!$L$4,4)</f>
        <v>0</v>
      </c>
      <c r="K1025" s="232"/>
      <c r="L1025" s="178"/>
      <c r="M1025" s="171">
        <f t="shared" si="15"/>
        <v>0</v>
      </c>
    </row>
    <row r="1026" spans="1:13" s="52" customFormat="1" x14ac:dyDescent="0.3">
      <c r="A1026" s="29" t="str">
        <f>IF(K1026&gt;0,COUNT($A$7:A1025)+COUNT(DWV!$A$8:$A$300)+COUNT('Large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6" s="293"/>
      <c r="C1026" s="3" t="s">
        <v>2645</v>
      </c>
      <c r="D1026" s="16">
        <v>28873018</v>
      </c>
      <c r="E1026" s="5" t="s">
        <v>7752</v>
      </c>
      <c r="F1026" s="381">
        <f>IFERROR(INDEX([1]Master!$1:$1048576,MATCH(C1026,[1]Master!$B:$B,0),MATCH($H$5,[1]Master!$1:$1,0)),"")</f>
        <v>4</v>
      </c>
      <c r="G1026" s="381" t="str">
        <f>IFERROR(INDEX([1]Master!$1:$1048576,MATCH(C1026,[1]Master!$B:$B,0),MATCH($H$4,[1]Master!$1:$1,0)),"")</f>
        <v>-</v>
      </c>
      <c r="H1026" s="6" t="s">
        <v>6153</v>
      </c>
      <c r="I1026" s="367">
        <f>IFERROR(INDEX([1]Master!$1:$1048576,MATCH(C1026,[1]Master!$B:$B,0),MATCH($G$6,[1]Master!$1:$1,0)),"")</f>
        <v>106.01322222222223</v>
      </c>
      <c r="J1026" s="230">
        <f>ROUND(I1026*Order_Quote!$L$4,4)</f>
        <v>0</v>
      </c>
      <c r="K1026" s="228"/>
      <c r="L1026" s="178"/>
      <c r="M1026" s="171">
        <f t="shared" si="15"/>
        <v>0</v>
      </c>
    </row>
    <row r="1027" spans="1:13" s="52" customFormat="1" x14ac:dyDescent="0.3">
      <c r="A1027" s="29" t="str">
        <f>IF(K1027&gt;0,COUNT($A$7:A1026)+COUNT(DWV!$A$8:$A$300)+COUNT('Large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7" s="294"/>
      <c r="C1027" s="3" t="s">
        <v>2646</v>
      </c>
      <c r="D1027" s="16">
        <v>28873026</v>
      </c>
      <c r="E1027" s="5" t="s">
        <v>7753</v>
      </c>
      <c r="F1027" s="381">
        <f>IFERROR(INDEX([1]Master!$1:$1048576,MATCH(C1027,[1]Master!$B:$B,0),MATCH($H$5,[1]Master!$1:$1,0)),"")</f>
        <v>4</v>
      </c>
      <c r="G1027" s="381" t="str">
        <f>IFERROR(INDEX([1]Master!$1:$1048576,MATCH(C1027,[1]Master!$B:$B,0),MATCH($H$4,[1]Master!$1:$1,0)),"")</f>
        <v>-</v>
      </c>
      <c r="H1027" s="6" t="s">
        <v>6153</v>
      </c>
      <c r="I1027" s="367">
        <f>IFERROR(INDEX([1]Master!$1:$1048576,MATCH(C1027,[1]Master!$B:$B,0),MATCH($G$6,[1]Master!$1:$1,0)),"")</f>
        <v>231.95222222222222</v>
      </c>
      <c r="J1027" s="230">
        <f>ROUND(I1027*Order_Quote!$L$4,4)</f>
        <v>0</v>
      </c>
      <c r="K1027" s="228"/>
      <c r="L1027" s="178"/>
      <c r="M1027" s="171">
        <f t="shared" si="15"/>
        <v>0</v>
      </c>
    </row>
    <row r="1028" spans="1:13" s="52" customFormat="1" x14ac:dyDescent="0.3">
      <c r="A1028" s="29" t="str">
        <f>IF(K1028&gt;0,COUNT($A$7:A1027)+COUNT(DWV!$A$8:$A$300)+COUNT('Large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8" s="317" t="s">
        <v>3739</v>
      </c>
      <c r="C1028" s="11" t="s">
        <v>2647</v>
      </c>
      <c r="D1028" s="17">
        <v>28873034</v>
      </c>
      <c r="E1028" s="13" t="s">
        <v>7754</v>
      </c>
      <c r="F1028" s="381">
        <f>IFERROR(INDEX([1]Master!$1:$1048576,MATCH(C1028,[1]Master!$B:$B,0),MATCH($H$5,[1]Master!$1:$1,0)),"")</f>
        <v>1</v>
      </c>
      <c r="G1028" s="381">
        <f>IFERROR(INDEX([1]Master!$1:$1048576,MATCH(C1028,[1]Master!$B:$B,0),MATCH($H$4,[1]Master!$1:$1,0)),"")</f>
        <v>273</v>
      </c>
      <c r="H1028" s="6" t="s">
        <v>6153</v>
      </c>
      <c r="I1028" s="367">
        <f>IFERROR(INDEX([1]Master!$1:$1048576,MATCH(C1028,[1]Master!$B:$B,0),MATCH($G$6,[1]Master!$1:$1,0)),"")</f>
        <v>61.762777777777785</v>
      </c>
      <c r="J1028" s="230">
        <f>ROUND(I1028*Order_Quote!$L$4,4)</f>
        <v>0</v>
      </c>
      <c r="K1028" s="232"/>
      <c r="L1028" s="178"/>
      <c r="M1028" s="171">
        <f t="shared" si="15"/>
        <v>0</v>
      </c>
    </row>
    <row r="1029" spans="1:13" s="52" customFormat="1" x14ac:dyDescent="0.3">
      <c r="A1029" s="29" t="str">
        <f>IF(K1029&gt;0,COUNT($A$7:A1028)+COUNT(DWV!$A$8:$A$300)+COUNT('Large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29" s="293"/>
      <c r="C1029" s="3" t="s">
        <v>2648</v>
      </c>
      <c r="D1029" s="16">
        <v>28873042</v>
      </c>
      <c r="E1029" s="5" t="s">
        <v>7755</v>
      </c>
      <c r="F1029" s="381">
        <f>IFERROR(INDEX([1]Master!$1:$1048576,MATCH(C1029,[1]Master!$B:$B,0),MATCH($H$5,[1]Master!$1:$1,0)),"")</f>
        <v>1</v>
      </c>
      <c r="G1029" s="381">
        <f>IFERROR(INDEX([1]Master!$1:$1048576,MATCH(C1029,[1]Master!$B:$B,0),MATCH($H$4,[1]Master!$1:$1,0)),"")</f>
        <v>125</v>
      </c>
      <c r="H1029" s="6" t="s">
        <v>6153</v>
      </c>
      <c r="I1029" s="367">
        <f>IFERROR(INDEX([1]Master!$1:$1048576,MATCH(C1029,[1]Master!$B:$B,0),MATCH($G$6,[1]Master!$1:$1,0)),"")</f>
        <v>102.98155555555556</v>
      </c>
      <c r="J1029" s="230">
        <f>ROUND(I1029*Order_Quote!$L$4,4)</f>
        <v>0</v>
      </c>
      <c r="K1029" s="228"/>
      <c r="L1029" s="178"/>
      <c r="M1029" s="171">
        <f t="shared" si="15"/>
        <v>0</v>
      </c>
    </row>
    <row r="1030" spans="1:13" s="52" customFormat="1" x14ac:dyDescent="0.3">
      <c r="A1030" s="29" t="str">
        <f>IF(K1030&gt;0,COUNT($A$7:A1029)+COUNT(DWV!$A$8:$A$300)+COUNT('Large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0" s="293"/>
      <c r="C1030" s="3" t="s">
        <v>2649</v>
      </c>
      <c r="D1030" s="16">
        <v>28873050</v>
      </c>
      <c r="E1030" s="5" t="s">
        <v>7756</v>
      </c>
      <c r="F1030" s="381">
        <f>IFERROR(INDEX([1]Master!$1:$1048576,MATCH(C1030,[1]Master!$B:$B,0),MATCH($H$5,[1]Master!$1:$1,0)),"")</f>
        <v>1</v>
      </c>
      <c r="G1030" s="381">
        <f>IFERROR(INDEX([1]Master!$1:$1048576,MATCH(C1030,[1]Master!$B:$B,0),MATCH($H$4,[1]Master!$1:$1,0)),"")</f>
        <v>56</v>
      </c>
      <c r="H1030" s="6" t="s">
        <v>6153</v>
      </c>
      <c r="I1030" s="367">
        <f>IFERROR(INDEX([1]Master!$1:$1048576,MATCH(C1030,[1]Master!$B:$B,0),MATCH($G$6,[1]Master!$1:$1,0)),"")</f>
        <v>218.45833333333334</v>
      </c>
      <c r="J1030" s="230">
        <f>ROUND(I1030*Order_Quote!$L$4,4)</f>
        <v>0</v>
      </c>
      <c r="K1030" s="228"/>
      <c r="L1030" s="178"/>
      <c r="M1030" s="171">
        <f t="shared" ref="M1030:M1093" si="16">K1030/F1030</f>
        <v>0</v>
      </c>
    </row>
    <row r="1031" spans="1:13" s="52" customFormat="1" x14ac:dyDescent="0.3">
      <c r="A1031" s="29" t="str">
        <f>IF(K1031&gt;0,COUNT($A$7:A1030)+COUNT(DWV!$A$8:$A$300)+COUNT('Large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1" s="293"/>
      <c r="C1031" s="3" t="s">
        <v>2650</v>
      </c>
      <c r="D1031" s="16">
        <v>28873069</v>
      </c>
      <c r="E1031" s="5" t="s">
        <v>7757</v>
      </c>
      <c r="F1031" s="381">
        <f>IFERROR(INDEX([1]Master!$1:$1048576,MATCH(C1031,[1]Master!$B:$B,0),MATCH($H$5,[1]Master!$1:$1,0)),"")</f>
        <v>1</v>
      </c>
      <c r="G1031" s="381">
        <f>IFERROR(INDEX([1]Master!$1:$1048576,MATCH(C1031,[1]Master!$B:$B,0),MATCH($H$4,[1]Master!$1:$1,0)),"")</f>
        <v>32</v>
      </c>
      <c r="H1031" s="6" t="s">
        <v>6153</v>
      </c>
      <c r="I1031" s="367">
        <f>IFERROR(INDEX([1]Master!$1:$1048576,MATCH(C1031,[1]Master!$B:$B,0),MATCH($G$6,[1]Master!$1:$1,0)),"")</f>
        <v>259.27288888888893</v>
      </c>
      <c r="J1031" s="230">
        <f>ROUND(I1031*Order_Quote!$L$4,4)</f>
        <v>0</v>
      </c>
      <c r="K1031" s="228"/>
      <c r="L1031" s="178"/>
      <c r="M1031" s="171">
        <f t="shared" si="16"/>
        <v>0</v>
      </c>
    </row>
    <row r="1032" spans="1:13" s="52" customFormat="1" x14ac:dyDescent="0.3">
      <c r="A1032" s="29" t="str">
        <f>IF(K1032&gt;0,COUNT($A$7:A1031)+COUNT(DWV!$A$8:$A$300)+COUNT('Large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2" s="293"/>
      <c r="C1032" s="3" t="s">
        <v>2651</v>
      </c>
      <c r="D1032" s="16">
        <v>28873077</v>
      </c>
      <c r="E1032" s="5" t="s">
        <v>7758</v>
      </c>
      <c r="F1032" s="381">
        <f>IFERROR(INDEX([1]Master!$1:$1048576,MATCH(C1032,[1]Master!$B:$B,0),MATCH($H$5,[1]Master!$1:$1,0)),"")</f>
        <v>1</v>
      </c>
      <c r="G1032" s="381">
        <f>IFERROR(INDEX([1]Master!$1:$1048576,MATCH(C1032,[1]Master!$B:$B,0),MATCH($H$4,[1]Master!$1:$1,0)),"")</f>
        <v>21</v>
      </c>
      <c r="H1032" s="6" t="s">
        <v>6153</v>
      </c>
      <c r="I1032" s="367">
        <f>IFERROR(INDEX([1]Master!$1:$1048576,MATCH(C1032,[1]Master!$B:$B,0),MATCH($G$6,[1]Master!$1:$1,0)),"")</f>
        <v>388.21977777777778</v>
      </c>
      <c r="J1032" s="230">
        <f>ROUND(I1032*Order_Quote!$L$4,4)</f>
        <v>0</v>
      </c>
      <c r="K1032" s="228"/>
      <c r="L1032" s="178"/>
      <c r="M1032" s="171">
        <f t="shared" si="16"/>
        <v>0</v>
      </c>
    </row>
    <row r="1033" spans="1:13" s="52" customFormat="1" x14ac:dyDescent="0.3">
      <c r="A1033" s="29" t="str">
        <f>IF(K1033&gt;0,COUNT($A$7:A1032)+COUNT(DWV!$A$8:$A$300)+COUNT('Large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3" s="293"/>
      <c r="C1033" s="3" t="s">
        <v>2652</v>
      </c>
      <c r="D1033" s="16">
        <v>28873085</v>
      </c>
      <c r="E1033" s="5" t="s">
        <v>7759</v>
      </c>
      <c r="F1033" s="381">
        <f>IFERROR(INDEX([1]Master!$1:$1048576,MATCH(C1033,[1]Master!$B:$B,0),MATCH($H$5,[1]Master!$1:$1,0)),"")</f>
        <v>1</v>
      </c>
      <c r="G1033" s="381">
        <f>IFERROR(INDEX([1]Master!$1:$1048576,MATCH(C1033,[1]Master!$B:$B,0),MATCH($H$4,[1]Master!$1:$1,0)),"")</f>
        <v>12</v>
      </c>
      <c r="H1033" s="6" t="s">
        <v>6153</v>
      </c>
      <c r="I1033" s="367">
        <f>IFERROR(INDEX([1]Master!$1:$1048576,MATCH(C1033,[1]Master!$B:$B,0),MATCH($G$6,[1]Master!$1:$1,0)),"")</f>
        <v>586.24111111111119</v>
      </c>
      <c r="J1033" s="230">
        <f>ROUND(I1033*Order_Quote!$L$4,4)</f>
        <v>0</v>
      </c>
      <c r="K1033" s="228"/>
      <c r="L1033" s="178"/>
      <c r="M1033" s="171">
        <f t="shared" si="16"/>
        <v>0</v>
      </c>
    </row>
    <row r="1034" spans="1:13" s="52" customFormat="1" x14ac:dyDescent="0.3">
      <c r="A1034" s="29" t="str">
        <f>IF(K1034&gt;0,COUNT($A$7:A1033)+COUNT(DWV!$A$8:$A$300)+COUNT('Large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4" s="293"/>
      <c r="C1034" s="3" t="s">
        <v>2653</v>
      </c>
      <c r="D1034" s="16">
        <v>28873093</v>
      </c>
      <c r="E1034" s="5" t="s">
        <v>7760</v>
      </c>
      <c r="F1034" s="381">
        <f>IFERROR(INDEX([1]Master!$1:$1048576,MATCH(C1034,[1]Master!$B:$B,0),MATCH($H$5,[1]Master!$1:$1,0)),"")</f>
        <v>1</v>
      </c>
      <c r="G1034" s="381">
        <f>IFERROR(INDEX([1]Master!$1:$1048576,MATCH(C1034,[1]Master!$B:$B,0),MATCH($H$4,[1]Master!$1:$1,0)),"")</f>
        <v>7</v>
      </c>
      <c r="H1034" s="6" t="s">
        <v>6153</v>
      </c>
      <c r="I1034" s="367">
        <f>IFERROR(INDEX([1]Master!$1:$1048576,MATCH(C1034,[1]Master!$B:$B,0),MATCH($G$6,[1]Master!$1:$1,0)),"")</f>
        <v>1456.5672222222224</v>
      </c>
      <c r="J1034" s="230">
        <f>ROUND(I1034*Order_Quote!$L$4,4)</f>
        <v>0</v>
      </c>
      <c r="K1034" s="228"/>
      <c r="L1034" s="178"/>
      <c r="M1034" s="171">
        <f t="shared" si="16"/>
        <v>0</v>
      </c>
    </row>
    <row r="1035" spans="1:13" s="52" customFormat="1" x14ac:dyDescent="0.3">
      <c r="A1035" s="29" t="str">
        <f>IF(K1035&gt;0,COUNT($A$7:A1034)+COUNT(DWV!$A$8:$A$300)+COUNT('Large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5" s="293"/>
      <c r="C1035" s="3" t="s">
        <v>2654</v>
      </c>
      <c r="D1035" s="16">
        <v>28873107</v>
      </c>
      <c r="E1035" s="5" t="s">
        <v>7761</v>
      </c>
      <c r="F1035" s="381">
        <f>IFERROR(INDEX([1]Master!$1:$1048576,MATCH(C1035,[1]Master!$B:$B,0),MATCH($H$5,[1]Master!$1:$1,0)),"")</f>
        <v>1</v>
      </c>
      <c r="G1035" s="381" t="str">
        <f>IFERROR(INDEX([1]Master!$1:$1048576,MATCH(C1035,[1]Master!$B:$B,0),MATCH($H$4,[1]Master!$1:$1,0)),"")</f>
        <v>-</v>
      </c>
      <c r="H1035" s="6" t="s">
        <v>6153</v>
      </c>
      <c r="I1035" s="367">
        <f>IFERROR(INDEX([1]Master!$1:$1048576,MATCH(C1035,[1]Master!$B:$B,0),MATCH($G$6,[1]Master!$1:$1,0)),"")</f>
        <v>1543.4036666666666</v>
      </c>
      <c r="J1035" s="230">
        <f>ROUND(I1035*Order_Quote!$L$4,4)</f>
        <v>0</v>
      </c>
      <c r="K1035" s="228"/>
      <c r="L1035" s="178"/>
      <c r="M1035" s="171">
        <f t="shared" si="16"/>
        <v>0</v>
      </c>
    </row>
    <row r="1036" spans="1:13" s="52" customFormat="1" x14ac:dyDescent="0.3">
      <c r="A1036" s="29" t="str">
        <f>IF(K1036&gt;0,COUNT($A$7:A1035)+COUNT(DWV!$A$8:$A$300)+COUNT('Large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6" s="293"/>
      <c r="C1036" s="3" t="s">
        <v>2655</v>
      </c>
      <c r="D1036" s="16">
        <v>28873115</v>
      </c>
      <c r="E1036" s="5" t="s">
        <v>7762</v>
      </c>
      <c r="F1036" s="381">
        <f>IFERROR(INDEX([1]Master!$1:$1048576,MATCH(C1036,[1]Master!$B:$B,0),MATCH($H$5,[1]Master!$1:$1,0)),"")</f>
        <v>1</v>
      </c>
      <c r="G1036" s="381" t="str">
        <f>IFERROR(INDEX([1]Master!$1:$1048576,MATCH(C1036,[1]Master!$B:$B,0),MATCH($H$4,[1]Master!$1:$1,0)),"")</f>
        <v>-</v>
      </c>
      <c r="H1036" s="6" t="s">
        <v>6153</v>
      </c>
      <c r="I1036" s="367">
        <f>IFERROR(INDEX([1]Master!$1:$1048576,MATCH(C1036,[1]Master!$B:$B,0),MATCH($G$6,[1]Master!$1:$1,0)),"")</f>
        <v>2789.9536666666668</v>
      </c>
      <c r="J1036" s="230">
        <f>ROUND(I1036*Order_Quote!$L$4,4)</f>
        <v>0</v>
      </c>
      <c r="K1036" s="228"/>
      <c r="L1036" s="178"/>
      <c r="M1036" s="171">
        <f t="shared" si="16"/>
        <v>0</v>
      </c>
    </row>
    <row r="1037" spans="1:13" s="52" customFormat="1" x14ac:dyDescent="0.3">
      <c r="A1037" s="29" t="str">
        <f>IF(K1037&gt;0,COUNT($A$7:A1036)+COUNT(DWV!$A$8:$A$300)+COUNT('Large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7" s="293"/>
      <c r="C1037" s="3" t="s">
        <v>2656</v>
      </c>
      <c r="D1037" s="16">
        <v>28873123</v>
      </c>
      <c r="E1037" s="5" t="s">
        <v>7763</v>
      </c>
      <c r="F1037" s="381">
        <f>IFERROR(INDEX([1]Master!$1:$1048576,MATCH(C1037,[1]Master!$B:$B,0),MATCH($H$5,[1]Master!$1:$1,0)),"")</f>
        <v>1</v>
      </c>
      <c r="G1037" s="381" t="str">
        <f>IFERROR(INDEX([1]Master!$1:$1048576,MATCH(C1037,[1]Master!$B:$B,0),MATCH($H$4,[1]Master!$1:$1,0)),"")</f>
        <v>-</v>
      </c>
      <c r="H1037" s="6" t="s">
        <v>6153</v>
      </c>
      <c r="I1037" s="367">
        <f>IFERROR(INDEX([1]Master!$1:$1048576,MATCH(C1037,[1]Master!$B:$B,0),MATCH($G$6,[1]Master!$1:$1,0)),"")</f>
        <v>3079.3469856209153</v>
      </c>
      <c r="J1037" s="230">
        <f>ROUND(I1037*Order_Quote!$L$4,4)</f>
        <v>0</v>
      </c>
      <c r="K1037" s="228"/>
      <c r="L1037" s="178"/>
      <c r="M1037" s="171">
        <f t="shared" si="16"/>
        <v>0</v>
      </c>
    </row>
    <row r="1038" spans="1:13" s="52" customFormat="1" x14ac:dyDescent="0.3">
      <c r="A1038" s="29" t="str">
        <f>IF(K1038&gt;0,COUNT($A$7:A1037)+COUNT(DWV!$A$8:$A$300)+COUNT('Large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8" s="293"/>
      <c r="C1038" s="3" t="s">
        <v>2657</v>
      </c>
      <c r="D1038" s="16">
        <v>28873131</v>
      </c>
      <c r="E1038" s="5" t="s">
        <v>7764</v>
      </c>
      <c r="F1038" s="381">
        <f>IFERROR(INDEX([1]Master!$1:$1048576,MATCH(C1038,[1]Master!$B:$B,0),MATCH($H$5,[1]Master!$1:$1,0)),"")</f>
        <v>1</v>
      </c>
      <c r="G1038" s="381" t="str">
        <f>IFERROR(INDEX([1]Master!$1:$1048576,MATCH(C1038,[1]Master!$B:$B,0),MATCH($H$4,[1]Master!$1:$1,0)),"")</f>
        <v>-</v>
      </c>
      <c r="H1038" s="6" t="s">
        <v>6153</v>
      </c>
      <c r="I1038" s="367">
        <f>IFERROR(INDEX([1]Master!$1:$1048576,MATCH(C1038,[1]Master!$B:$B,0),MATCH($G$6,[1]Master!$1:$1,0)),"")</f>
        <v>3941.5539647058827</v>
      </c>
      <c r="J1038" s="230">
        <f>ROUND(I1038*Order_Quote!$L$4,4)</f>
        <v>0</v>
      </c>
      <c r="K1038" s="228"/>
      <c r="L1038" s="178"/>
      <c r="M1038" s="171">
        <f t="shared" si="16"/>
        <v>0</v>
      </c>
    </row>
    <row r="1039" spans="1:13" s="52" customFormat="1" x14ac:dyDescent="0.3">
      <c r="A1039" s="29" t="str">
        <f>IF(K1039&gt;0,COUNT($A$7:A1038)+COUNT(DWV!$A$8:$A$300)+COUNT('Large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39" s="294"/>
      <c r="C1039" s="3" t="s">
        <v>2658</v>
      </c>
      <c r="D1039" s="16">
        <v>28873140</v>
      </c>
      <c r="E1039" s="5" t="s">
        <v>7765</v>
      </c>
      <c r="F1039" s="381">
        <f>IFERROR(INDEX([1]Master!$1:$1048576,MATCH(C1039,[1]Master!$B:$B,0),MATCH($H$5,[1]Master!$1:$1,0)),"")</f>
        <v>1</v>
      </c>
      <c r="G1039" s="381" t="str">
        <f>IFERROR(INDEX([1]Master!$1:$1048576,MATCH(C1039,[1]Master!$B:$B,0),MATCH($H$4,[1]Master!$1:$1,0)),"")</f>
        <v>-</v>
      </c>
      <c r="H1039" s="6" t="s">
        <v>6153</v>
      </c>
      <c r="I1039" s="367">
        <f>IFERROR(INDEX([1]Master!$1:$1048576,MATCH(C1039,[1]Master!$B:$B,0),MATCH($G$6,[1]Master!$1:$1,0)),"")</f>
        <v>5045.1926666666668</v>
      </c>
      <c r="J1039" s="230">
        <f>ROUND(I1039*Order_Quote!$L$4,4)</f>
        <v>0</v>
      </c>
      <c r="K1039" s="228"/>
      <c r="L1039" s="178"/>
      <c r="M1039" s="171">
        <f t="shared" si="16"/>
        <v>0</v>
      </c>
    </row>
    <row r="1040" spans="1:13" s="52" customFormat="1" x14ac:dyDescent="0.3">
      <c r="A1040" s="29" t="str">
        <f>IF(K1040&gt;0,COUNT($A$7:A1039)+COUNT(DWV!$A$8:$A$300)+COUNT('Large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0" s="317" t="s">
        <v>3739</v>
      </c>
      <c r="C1040" s="11" t="s">
        <v>2659</v>
      </c>
      <c r="D1040" s="17">
        <v>28873204</v>
      </c>
      <c r="E1040" s="13" t="s">
        <v>7766</v>
      </c>
      <c r="F1040" s="381">
        <f>IFERROR(INDEX([1]Master!$1:$1048576,MATCH(C1040,[1]Master!$B:$B,0),MATCH($H$5,[1]Master!$1:$1,0)),"")</f>
        <v>1</v>
      </c>
      <c r="G1040" s="381">
        <f>IFERROR(INDEX([1]Master!$1:$1048576,MATCH(C1040,[1]Master!$B:$B,0),MATCH($H$4,[1]Master!$1:$1,0)),"")</f>
        <v>60</v>
      </c>
      <c r="H1040" s="6" t="s">
        <v>6153</v>
      </c>
      <c r="I1040" s="367">
        <f>IFERROR(INDEX([1]Master!$1:$1048576,MATCH(C1040,[1]Master!$B:$B,0),MATCH($G$6,[1]Master!$1:$1,0)),"")</f>
        <v>561.7792326797387</v>
      </c>
      <c r="J1040" s="230">
        <f>ROUND(I1040*Order_Quote!$L$4,4)</f>
        <v>0</v>
      </c>
      <c r="K1040" s="232"/>
      <c r="L1040" s="178"/>
      <c r="M1040" s="171">
        <f t="shared" si="16"/>
        <v>0</v>
      </c>
    </row>
    <row r="1041" spans="1:15" s="52" customFormat="1" x14ac:dyDescent="0.3">
      <c r="A1041" s="29" t="str">
        <f>IF(K1041&gt;0,COUNT($A$7:A1040)+COUNT(DWV!$A$8:$A$300)+COUNT('Large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1" s="293"/>
      <c r="C1041" s="3" t="s">
        <v>2660</v>
      </c>
      <c r="D1041" s="16">
        <v>28873212</v>
      </c>
      <c r="E1041" s="5" t="s">
        <v>7767</v>
      </c>
      <c r="F1041" s="381">
        <f>IFERROR(INDEX([1]Master!$1:$1048576,MATCH(C1041,[1]Master!$B:$B,0),MATCH($H$5,[1]Master!$1:$1,0)),"")</f>
        <v>1</v>
      </c>
      <c r="G1041" s="381">
        <f>IFERROR(INDEX([1]Master!$1:$1048576,MATCH(C1041,[1]Master!$B:$B,0),MATCH($H$4,[1]Master!$1:$1,0)),"")</f>
        <v>38</v>
      </c>
      <c r="H1041" s="6" t="s">
        <v>6153</v>
      </c>
      <c r="I1041" s="367">
        <f>IFERROR(INDEX([1]Master!$1:$1048576,MATCH(C1041,[1]Master!$B:$B,0),MATCH($G$6,[1]Master!$1:$1,0)),"")</f>
        <v>725.08836732026145</v>
      </c>
      <c r="J1041" s="230">
        <f>ROUND(I1041*Order_Quote!$L$4,4)</f>
        <v>0</v>
      </c>
      <c r="K1041" s="228"/>
      <c r="L1041" s="178"/>
      <c r="M1041" s="171">
        <f t="shared" si="16"/>
        <v>0</v>
      </c>
    </row>
    <row r="1042" spans="1:15" s="52" customFormat="1" x14ac:dyDescent="0.3">
      <c r="A1042" s="29" t="str">
        <f>IF(K1042&gt;0,COUNT($A$7:A1041)+COUNT(DWV!$A$8:$A$300)+COUNT('Large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2" s="293"/>
      <c r="C1042" s="3" t="s">
        <v>2661</v>
      </c>
      <c r="D1042" s="16">
        <v>28873220</v>
      </c>
      <c r="E1042" s="5" t="s">
        <v>7768</v>
      </c>
      <c r="F1042" s="381">
        <f>IFERROR(INDEX([1]Master!$1:$1048576,MATCH(C1042,[1]Master!$B:$B,0),MATCH($H$5,[1]Master!$1:$1,0)),"")</f>
        <v>1</v>
      </c>
      <c r="G1042" s="381">
        <f>IFERROR(INDEX([1]Master!$1:$1048576,MATCH(C1042,[1]Master!$B:$B,0),MATCH($H$4,[1]Master!$1:$1,0)),"")</f>
        <v>22</v>
      </c>
      <c r="H1042" s="6" t="s">
        <v>6153</v>
      </c>
      <c r="I1042" s="367">
        <f>IFERROR(INDEX([1]Master!$1:$1048576,MATCH(C1042,[1]Master!$B:$B,0),MATCH($G$6,[1]Master!$1:$1,0)),"")</f>
        <v>1079.4087267973857</v>
      </c>
      <c r="J1042" s="230">
        <f>ROUND(I1042*Order_Quote!$L$4,4)</f>
        <v>0</v>
      </c>
      <c r="K1042" s="228"/>
      <c r="L1042" s="178"/>
      <c r="M1042" s="171">
        <f t="shared" si="16"/>
        <v>0</v>
      </c>
    </row>
    <row r="1043" spans="1:15" s="52" customFormat="1" x14ac:dyDescent="0.3">
      <c r="A1043" s="29" t="str">
        <f>IF(K1043&gt;0,COUNT($A$7:A1042)+COUNT(DWV!$A$8:$A$300)+COUNT('Large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3" s="293"/>
      <c r="C1043" s="3" t="s">
        <v>2662</v>
      </c>
      <c r="D1043" s="16">
        <v>28873239</v>
      </c>
      <c r="E1043" s="5" t="s">
        <v>7769</v>
      </c>
      <c r="F1043" s="381">
        <f>IFERROR(INDEX([1]Master!$1:$1048576,MATCH(C1043,[1]Master!$B:$B,0),MATCH($H$5,[1]Master!$1:$1,0)),"")</f>
        <v>1</v>
      </c>
      <c r="G1043" s="381">
        <f>IFERROR(INDEX([1]Master!$1:$1048576,MATCH(C1043,[1]Master!$B:$B,0),MATCH($H$4,[1]Master!$1:$1,0)),"")</f>
        <v>12</v>
      </c>
      <c r="H1043" s="6" t="s">
        <v>6153</v>
      </c>
      <c r="I1043" s="367">
        <f>IFERROR(INDEX([1]Master!$1:$1048576,MATCH(C1043,[1]Master!$B:$B,0),MATCH($G$6,[1]Master!$1:$1,0)),"")</f>
        <v>2582.6549437908502</v>
      </c>
      <c r="J1043" s="230">
        <f>ROUND(I1043*Order_Quote!$L$4,4)</f>
        <v>0</v>
      </c>
      <c r="K1043" s="228"/>
      <c r="L1043" s="178"/>
      <c r="M1043" s="171">
        <f t="shared" si="16"/>
        <v>0</v>
      </c>
    </row>
    <row r="1044" spans="1:15" s="52" customFormat="1" x14ac:dyDescent="0.3">
      <c r="A1044" s="29" t="str">
        <f>IF(K1044&gt;0,COUNT($A$7:A1043)+COUNT(DWV!$A$8:$A$300)+COUNT('Large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4" s="293"/>
      <c r="C1044" s="3" t="s">
        <v>2663</v>
      </c>
      <c r="D1044" s="16">
        <v>28873247</v>
      </c>
      <c r="E1044" s="5" t="s">
        <v>7770</v>
      </c>
      <c r="F1044" s="381">
        <f>IFERROR(INDEX([1]Master!$1:$1048576,MATCH(C1044,[1]Master!$B:$B,0),MATCH($H$5,[1]Master!$1:$1,0)),"")</f>
        <v>1</v>
      </c>
      <c r="G1044" s="381">
        <f>IFERROR(INDEX([1]Master!$1:$1048576,MATCH(C1044,[1]Master!$B:$B,0),MATCH($H$4,[1]Master!$1:$1,0)),"")</f>
        <v>9</v>
      </c>
      <c r="H1044" s="6" t="s">
        <v>6153</v>
      </c>
      <c r="I1044" s="367">
        <f>IFERROR(INDEX([1]Master!$1:$1048576,MATCH(C1044,[1]Master!$B:$B,0),MATCH($G$6,[1]Master!$1:$1,0)),"")</f>
        <v>2752.1001437908499</v>
      </c>
      <c r="J1044" s="230">
        <f>ROUND(I1044*Order_Quote!$L$4,4)</f>
        <v>0</v>
      </c>
      <c r="K1044" s="228"/>
      <c r="L1044" s="178"/>
      <c r="M1044" s="171">
        <f t="shared" si="16"/>
        <v>0</v>
      </c>
    </row>
    <row r="1045" spans="1:15" s="52" customFormat="1" x14ac:dyDescent="0.3">
      <c r="A1045" s="29" t="str">
        <f>IF(K1045&gt;0,COUNT($A$7:A1044)+COUNT(DWV!$A$8:$A$300)+COUNT('Large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5" s="293"/>
      <c r="C1045" s="3" t="s">
        <v>2664</v>
      </c>
      <c r="D1045" s="16">
        <v>28873255</v>
      </c>
      <c r="E1045" s="5" t="s">
        <v>7771</v>
      </c>
      <c r="F1045" s="381">
        <f>IFERROR(INDEX([1]Master!$1:$1048576,MATCH(C1045,[1]Master!$B:$B,0),MATCH($H$5,[1]Master!$1:$1,0)),"")</f>
        <v>1</v>
      </c>
      <c r="G1045" s="381">
        <f>IFERROR(INDEX([1]Master!$1:$1048576,MATCH(C1045,[1]Master!$B:$B,0),MATCH($H$4,[1]Master!$1:$1,0)),"")</f>
        <v>4</v>
      </c>
      <c r="H1045" s="6" t="s">
        <v>6153</v>
      </c>
      <c r="I1045" s="367">
        <f>IFERROR(INDEX([1]Master!$1:$1048576,MATCH(C1045,[1]Master!$B:$B,0),MATCH($G$6,[1]Master!$1:$1,0)),"")</f>
        <v>8898.2226640522877</v>
      </c>
      <c r="J1045" s="230">
        <f>ROUND(I1045*Order_Quote!$L$4,4)</f>
        <v>0</v>
      </c>
      <c r="K1045" s="228"/>
      <c r="L1045" s="178"/>
      <c r="M1045" s="171">
        <f t="shared" si="16"/>
        <v>0</v>
      </c>
    </row>
    <row r="1046" spans="1:15" s="52" customFormat="1" x14ac:dyDescent="0.3">
      <c r="A1046" s="29" t="str">
        <f>IF(K1046&gt;0,COUNT($A$7:A1045)+COUNT(DWV!$A$8:$A$300)+COUNT('Large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6" s="293"/>
      <c r="C1046" s="3" t="s">
        <v>2665</v>
      </c>
      <c r="D1046" s="16">
        <v>28873263</v>
      </c>
      <c r="E1046" s="5" t="s">
        <v>7772</v>
      </c>
      <c r="F1046" s="381">
        <f>IFERROR(INDEX([1]Master!$1:$1048576,MATCH(C1046,[1]Master!$B:$B,0),MATCH($H$5,[1]Master!$1:$1,0)),"")</f>
        <v>1</v>
      </c>
      <c r="G1046" s="381">
        <f>IFERROR(INDEX([1]Master!$1:$1048576,MATCH(C1046,[1]Master!$B:$B,0),MATCH($H$4,[1]Master!$1:$1,0)),"")</f>
        <v>4</v>
      </c>
      <c r="H1046" s="6" t="s">
        <v>6153</v>
      </c>
      <c r="I1046" s="367">
        <f>IFERROR(INDEX([1]Master!$1:$1048576,MATCH(C1046,[1]Master!$B:$B,0),MATCH($G$6,[1]Master!$1:$1,0)),"")</f>
        <v>12083.274600000001</v>
      </c>
      <c r="J1046" s="230">
        <f>ROUND(I1046*Order_Quote!$L$4,4)</f>
        <v>0</v>
      </c>
      <c r="K1046" s="228"/>
      <c r="L1046" s="178"/>
      <c r="M1046" s="171">
        <f t="shared" si="16"/>
        <v>0</v>
      </c>
    </row>
    <row r="1047" spans="1:15" s="52" customFormat="1" x14ac:dyDescent="0.3">
      <c r="A1047" s="29" t="str">
        <f>IF(K1047&gt;0,COUNT($A$7:A1046)+COUNT(DWV!$A$8:$A$300)+COUNT('Large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7" s="293"/>
      <c r="C1047" s="3" t="s">
        <v>2666</v>
      </c>
      <c r="D1047" s="16">
        <v>28873271</v>
      </c>
      <c r="E1047" s="5" t="s">
        <v>7773</v>
      </c>
      <c r="F1047" s="381">
        <f>IFERROR(INDEX([1]Master!$1:$1048576,MATCH(C1047,[1]Master!$B:$B,0),MATCH($H$5,[1]Master!$1:$1,0)),"")</f>
        <v>1</v>
      </c>
      <c r="G1047" s="381">
        <f>IFERROR(INDEX([1]Master!$1:$1048576,MATCH(C1047,[1]Master!$B:$B,0),MATCH($H$4,[1]Master!$1:$1,0)),"")</f>
        <v>3</v>
      </c>
      <c r="H1047" s="6" t="s">
        <v>6153</v>
      </c>
      <c r="I1047" s="367">
        <f>IFERROR(INDEX([1]Master!$1:$1048576,MATCH(C1047,[1]Master!$B:$B,0),MATCH($G$6,[1]Master!$1:$1,0)),"")</f>
        <v>12615.495956862746</v>
      </c>
      <c r="J1047" s="230">
        <f>ROUND(I1047*Order_Quote!$L$4,4)</f>
        <v>0</v>
      </c>
      <c r="K1047" s="228"/>
      <c r="L1047" s="178"/>
      <c r="M1047" s="171">
        <f t="shared" si="16"/>
        <v>0</v>
      </c>
    </row>
    <row r="1048" spans="1:15" s="52" customFormat="1" x14ac:dyDescent="0.3">
      <c r="A1048" s="29" t="str">
        <f>IF(K1048&gt;0,COUNT($A$7:A1047)+COUNT(DWV!$A$8:$A$300)+COUNT('Large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8" s="293"/>
      <c r="C1048" s="3" t="s">
        <v>2667</v>
      </c>
      <c r="D1048" s="16">
        <v>28873280</v>
      </c>
      <c r="E1048" s="5" t="s">
        <v>7774</v>
      </c>
      <c r="F1048" s="381">
        <f>IFERROR(INDEX([1]Master!$1:$1048576,MATCH(C1048,[1]Master!$B:$B,0),MATCH($H$5,[1]Master!$1:$1,0)),"")</f>
        <v>1</v>
      </c>
      <c r="G1048" s="381">
        <f>IFERROR(INDEX([1]Master!$1:$1048576,MATCH(C1048,[1]Master!$B:$B,0),MATCH($H$4,[1]Master!$1:$1,0)),"")</f>
        <v>2</v>
      </c>
      <c r="H1048" s="6" t="s">
        <v>6153</v>
      </c>
      <c r="I1048" s="367">
        <f>IFERROR(INDEX([1]Master!$1:$1048576,MATCH(C1048,[1]Master!$B:$B,0),MATCH($G$6,[1]Master!$1:$1,0)),"")</f>
        <v>15839.549322875817</v>
      </c>
      <c r="J1048" s="230">
        <f>ROUND(I1048*Order_Quote!$L$4,4)</f>
        <v>0</v>
      </c>
      <c r="K1048" s="228"/>
      <c r="L1048" s="178"/>
      <c r="M1048" s="171">
        <f t="shared" si="16"/>
        <v>0</v>
      </c>
    </row>
    <row r="1049" spans="1:15" s="52" customFormat="1" x14ac:dyDescent="0.3">
      <c r="A1049" s="29" t="str">
        <f>IF(K1049&gt;0,COUNT($A$7:A1048)+COUNT(DWV!$A$8:$A$300)+COUNT('Large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49" s="293"/>
      <c r="C1049" s="3" t="s">
        <v>2668</v>
      </c>
      <c r="D1049" s="16">
        <v>28873298</v>
      </c>
      <c r="E1049" s="5" t="s">
        <v>7775</v>
      </c>
      <c r="F1049" s="381">
        <f>IFERROR(INDEX([1]Master!$1:$1048576,MATCH(C1049,[1]Master!$B:$B,0),MATCH($H$5,[1]Master!$1:$1,0)),"")</f>
        <v>1</v>
      </c>
      <c r="G1049" s="381">
        <f>IFERROR(INDEX([1]Master!$1:$1048576,MATCH(C1049,[1]Master!$B:$B,0),MATCH($H$4,[1]Master!$1:$1,0)),"")</f>
        <v>1</v>
      </c>
      <c r="H1049" s="6" t="s">
        <v>6153</v>
      </c>
      <c r="I1049" s="367">
        <f>IFERROR(INDEX([1]Master!$1:$1048576,MATCH(C1049,[1]Master!$B:$B,0),MATCH($G$6,[1]Master!$1:$1,0)),"")</f>
        <v>22542.138141176471</v>
      </c>
      <c r="J1049" s="230">
        <f>ROUND(I1049*Order_Quote!$L$4,4)</f>
        <v>0</v>
      </c>
      <c r="K1049" s="228"/>
      <c r="L1049" s="178"/>
      <c r="M1049" s="171">
        <f t="shared" si="16"/>
        <v>0</v>
      </c>
    </row>
    <row r="1050" spans="1:15" s="52" customFormat="1" x14ac:dyDescent="0.3">
      <c r="A1050" s="29" t="str">
        <f>IF(K1050&gt;0,COUNT($A$7:A1049)+COUNT(DWV!$A$8:$A$300)+COUNT('Large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0" s="293"/>
      <c r="C1050" s="3" t="s">
        <v>2669</v>
      </c>
      <c r="D1050" s="16">
        <v>28873301</v>
      </c>
      <c r="E1050" s="5" t="s">
        <v>7776</v>
      </c>
      <c r="F1050" s="381">
        <f>IFERROR(INDEX([1]Master!$1:$1048576,MATCH(C1050,[1]Master!$B:$B,0),MATCH($H$5,[1]Master!$1:$1,0)),"")</f>
        <v>1</v>
      </c>
      <c r="G1050" s="381">
        <f>IFERROR(INDEX([1]Master!$1:$1048576,MATCH(C1050,[1]Master!$B:$B,0),MATCH($H$4,[1]Master!$1:$1,0)),"")</f>
        <v>1</v>
      </c>
      <c r="H1050" s="6" t="s">
        <v>6153</v>
      </c>
      <c r="I1050" s="367">
        <f>IFERROR(INDEX([1]Master!$1:$1048576,MATCH(C1050,[1]Master!$B:$B,0),MATCH($G$6,[1]Master!$1:$1,0)),"")</f>
        <v>26376.610282352944</v>
      </c>
      <c r="J1050" s="230">
        <f>ROUND(I1050*Order_Quote!$L$4,4)</f>
        <v>0</v>
      </c>
      <c r="K1050" s="228"/>
      <c r="L1050" s="178"/>
      <c r="M1050" s="171">
        <f t="shared" si="16"/>
        <v>0</v>
      </c>
    </row>
    <row r="1051" spans="1:15" s="52" customFormat="1" x14ac:dyDescent="0.3">
      <c r="A1051" s="29" t="str">
        <f>IF(K1051&gt;0,COUNT($A$7:A1050)+COUNT(DWV!$A$8:$A$300)+COUNT('Large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1" s="293"/>
      <c r="C1051" s="3" t="s">
        <v>2670</v>
      </c>
      <c r="D1051" s="16">
        <v>28873310</v>
      </c>
      <c r="E1051" s="5" t="s">
        <v>7777</v>
      </c>
      <c r="F1051" s="381">
        <f>IFERROR(INDEX([1]Master!$1:$1048576,MATCH(C1051,[1]Master!$B:$B,0),MATCH($H$5,[1]Master!$1:$1,0)),"")</f>
        <v>1</v>
      </c>
      <c r="G1051" s="381">
        <f>IFERROR(INDEX([1]Master!$1:$1048576,MATCH(C1051,[1]Master!$B:$B,0),MATCH($H$4,[1]Master!$1:$1,0)),"")</f>
        <v>1</v>
      </c>
      <c r="H1051" s="6" t="s">
        <v>6153</v>
      </c>
      <c r="I1051" s="367">
        <f>IFERROR(INDEX([1]Master!$1:$1048576,MATCH(C1051,[1]Master!$B:$B,0),MATCH($G$6,[1]Master!$1:$1,0)),"")</f>
        <v>30211.082423529417</v>
      </c>
      <c r="J1051" s="230">
        <f>ROUND(I1051*Order_Quote!$L$4,4)</f>
        <v>0</v>
      </c>
      <c r="K1051" s="228"/>
      <c r="L1051" s="178"/>
      <c r="M1051" s="171">
        <f t="shared" si="16"/>
        <v>0</v>
      </c>
    </row>
    <row r="1052" spans="1:15" s="52" customFormat="1" x14ac:dyDescent="0.3">
      <c r="A1052" s="29" t="str">
        <f>IF(K1052&gt;0,COUNT($A$7:A1051)+COUNT(DWV!$A$8:$A$300)+COUNT('Large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2" s="293"/>
      <c r="C1052" s="3" t="s">
        <v>2671</v>
      </c>
      <c r="D1052" s="16">
        <v>28873328</v>
      </c>
      <c r="E1052" s="5" t="s">
        <v>7778</v>
      </c>
      <c r="F1052" s="381">
        <f>IFERROR(INDEX([1]Master!$1:$1048576,MATCH(C1052,[1]Master!$B:$B,0),MATCH($H$5,[1]Master!$1:$1,0)),"")</f>
        <v>1</v>
      </c>
      <c r="G1052" s="381">
        <f>IFERROR(INDEX([1]Master!$1:$1048576,MATCH(C1052,[1]Master!$B:$B,0),MATCH($H$4,[1]Master!$1:$1,0)),"")</f>
        <v>1</v>
      </c>
      <c r="H1052" s="6" t="s">
        <v>6153</v>
      </c>
      <c r="I1052" s="367">
        <f>IFERROR(INDEX([1]Master!$1:$1048576,MATCH(C1052,[1]Master!$B:$B,0),MATCH($G$6,[1]Master!$1:$1,0)),"")</f>
        <v>33232.301414379093</v>
      </c>
      <c r="J1052" s="230">
        <f>ROUND(I1052*Order_Quote!$L$4,4)</f>
        <v>0</v>
      </c>
      <c r="K1052" s="228"/>
      <c r="L1052" s="178"/>
      <c r="M1052" s="171">
        <f t="shared" si="16"/>
        <v>0</v>
      </c>
    </row>
    <row r="1053" spans="1:15" s="52" customFormat="1" x14ac:dyDescent="0.3">
      <c r="A1053" s="29" t="str">
        <f>IF(K1053&gt;0,COUNT($A$7:A1052)+COUNT(DWV!$A$8:$A$300)+COUNT('Large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3" s="293"/>
      <c r="C1053" s="3" t="s">
        <v>2672</v>
      </c>
      <c r="D1053" s="16">
        <v>28873336</v>
      </c>
      <c r="E1053" s="5" t="s">
        <v>7779</v>
      </c>
      <c r="F1053" s="381">
        <f>IFERROR(INDEX([1]Master!$1:$1048576,MATCH(C1053,[1]Master!$B:$B,0),MATCH($H$5,[1]Master!$1:$1,0)),"")</f>
        <v>1</v>
      </c>
      <c r="G1053" s="381">
        <f>IFERROR(INDEX([1]Master!$1:$1048576,MATCH(C1053,[1]Master!$B:$B,0),MATCH($H$4,[1]Master!$1:$1,0)),"")</f>
        <v>1</v>
      </c>
      <c r="H1053" s="6" t="s">
        <v>6153</v>
      </c>
      <c r="I1053" s="367">
        <f>IFERROR(INDEX([1]Master!$1:$1048576,MATCH(C1053,[1]Master!$B:$B,0),MATCH($G$6,[1]Master!$1:$1,0)),"")</f>
        <v>44213.179491503273</v>
      </c>
      <c r="J1053" s="230">
        <f>ROUND(I1053*Order_Quote!$L$4,4)</f>
        <v>0</v>
      </c>
      <c r="K1053" s="228"/>
      <c r="L1053" s="178"/>
      <c r="M1053" s="171">
        <f t="shared" si="16"/>
        <v>0</v>
      </c>
    </row>
    <row r="1054" spans="1:15" s="52" customFormat="1" x14ac:dyDescent="0.3">
      <c r="A1054" s="29" t="str">
        <f>IF(K1054&gt;0,COUNT($A$7:A1053)+COUNT(DWV!$A$8:$A$300)+COUNT('Large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4" s="294"/>
      <c r="C1054" s="3" t="s">
        <v>2673</v>
      </c>
      <c r="D1054" s="16">
        <v>28873344</v>
      </c>
      <c r="E1054" s="5" t="s">
        <v>7780</v>
      </c>
      <c r="F1054" s="381">
        <f>IFERROR(INDEX([1]Master!$1:$1048576,MATCH(C1054,[1]Master!$B:$B,0),MATCH($H$5,[1]Master!$1:$1,0)),"")</f>
        <v>1</v>
      </c>
      <c r="G1054" s="381" t="str">
        <f>IFERROR(INDEX([1]Master!$1:$1048576,MATCH(C1054,[1]Master!$B:$B,0),MATCH($H$4,[1]Master!$1:$1,0)),"")</f>
        <v>-</v>
      </c>
      <c r="H1054" s="6" t="s">
        <v>6153</v>
      </c>
      <c r="I1054" s="367">
        <f>IFERROR(INDEX([1]Master!$1:$1048576,MATCH(C1054,[1]Master!$B:$B,0),MATCH($G$6,[1]Master!$1:$1,0)),"")</f>
        <v>58784.583696732036</v>
      </c>
      <c r="J1054" s="230">
        <f>ROUND(I1054*Order_Quote!$L$4,4)</f>
        <v>0</v>
      </c>
      <c r="K1054" s="228"/>
      <c r="L1054" s="178"/>
      <c r="M1054" s="171">
        <f t="shared" si="16"/>
        <v>0</v>
      </c>
    </row>
    <row r="1055" spans="1:15" ht="18" x14ac:dyDescent="0.35">
      <c r="A1055" s="29" t="str">
        <f>IF(K1055&gt;0,COUNT($A$7:A1054)+COUNT(DWV!$A$8:$A$300)+COUNT('Large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5" s="194" t="s">
        <v>5767</v>
      </c>
      <c r="C1055" s="122"/>
      <c r="D1055" s="122"/>
      <c r="E1055" s="195"/>
      <c r="F1055" s="381" t="str">
        <f>IFERROR(INDEX([1]Master!$1:$1048576,MATCH(C1055,[1]Master!$B:$B,0),MATCH($H$5,[1]Master!$1:$1,0)),"")</f>
        <v/>
      </c>
      <c r="G1055" s="381" t="str">
        <f>IFERROR(INDEX([1]Master!$1:$1048576,MATCH(C1055,[1]Master!$B:$B,0),MATCH($H$4,[1]Master!$1:$1,0)),"")</f>
        <v/>
      </c>
      <c r="H1055" s="122"/>
      <c r="I1055" s="367" t="str">
        <f>IFERROR(INDEX([1]Master!$1:$1048576,MATCH(C1055,[1]Master!$B:$B,0),MATCH($G$6,[1]Master!$1:$1,0)),"")</f>
        <v/>
      </c>
      <c r="J1055" s="230"/>
      <c r="K1055" s="233"/>
      <c r="L1055" s="231"/>
      <c r="M1055" s="171"/>
      <c r="O1055" s="52"/>
    </row>
    <row r="1056" spans="1:15" s="52" customFormat="1" x14ac:dyDescent="0.3">
      <c r="A1056" s="29" t="str">
        <f>IF(K1056&gt;0,COUNT($A$7:A1055)+COUNT(DWV!$A$8:$A$300)+COUNT('Large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6" s="317" t="s">
        <v>3739</v>
      </c>
      <c r="C1056" s="3" t="s">
        <v>1229</v>
      </c>
      <c r="D1056" s="16">
        <v>28884648</v>
      </c>
      <c r="E1056" s="5" t="s">
        <v>8042</v>
      </c>
      <c r="F1056" s="381">
        <f>IFERROR(INDEX([1]Master!$1:$1048576,MATCH(C1056,[1]Master!$B:$B,0),MATCH($H$5,[1]Master!$1:$1,0)),"")</f>
        <v>1</v>
      </c>
      <c r="G1056" s="381">
        <f>IFERROR(INDEX([1]Master!$1:$1048576,MATCH(C1056,[1]Master!$B:$B,0),MATCH($H$4,[1]Master!$1:$1,0)),"")</f>
        <v>41</v>
      </c>
      <c r="H1056" s="6" t="s">
        <v>6153</v>
      </c>
      <c r="I1056" s="367">
        <f>IFERROR(INDEX([1]Master!$1:$1048576,MATCH(C1056,[1]Master!$B:$B,0),MATCH($G$6,[1]Master!$1:$1,0)),"")</f>
        <v>205.58266666666665</v>
      </c>
      <c r="J1056" s="230">
        <f>ROUND(I1056*Order_Quote!$L$5,4)</f>
        <v>0</v>
      </c>
      <c r="K1056" s="228"/>
      <c r="L1056" s="178"/>
      <c r="M1056" s="171">
        <f t="shared" si="16"/>
        <v>0</v>
      </c>
    </row>
    <row r="1057" spans="1:13" s="52" customFormat="1" x14ac:dyDescent="0.3">
      <c r="A1057" s="29" t="str">
        <f>IF(K1057&gt;0,COUNT($A$7:A1056)+COUNT(DWV!$A$8:$A$300)+COUNT('Large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7" s="289"/>
      <c r="C1057" s="3" t="s">
        <v>1230</v>
      </c>
      <c r="D1057" s="16">
        <v>28884656</v>
      </c>
      <c r="E1057" s="5" t="s">
        <v>8043</v>
      </c>
      <c r="F1057" s="381">
        <f>IFERROR(INDEX([1]Master!$1:$1048576,MATCH(C1057,[1]Master!$B:$B,0),MATCH($H$5,[1]Master!$1:$1,0)),"")</f>
        <v>1</v>
      </c>
      <c r="G1057" s="381">
        <f>IFERROR(INDEX([1]Master!$1:$1048576,MATCH(C1057,[1]Master!$B:$B,0),MATCH($H$4,[1]Master!$1:$1,0)),"")</f>
        <v>27</v>
      </c>
      <c r="H1057" s="6" t="s">
        <v>6153</v>
      </c>
      <c r="I1057" s="367">
        <f>IFERROR(INDEX([1]Master!$1:$1048576,MATCH(C1057,[1]Master!$B:$B,0),MATCH($G$6,[1]Master!$1:$1,0)),"")</f>
        <v>312.79666666666674</v>
      </c>
      <c r="J1057" s="230">
        <f>ROUND(I1057*Order_Quote!$L$5,4)</f>
        <v>0</v>
      </c>
      <c r="K1057" s="228"/>
      <c r="L1057" s="178"/>
      <c r="M1057" s="171">
        <f t="shared" si="16"/>
        <v>0</v>
      </c>
    </row>
    <row r="1058" spans="1:13" s="52" customFormat="1" x14ac:dyDescent="0.3">
      <c r="A1058" s="29" t="str">
        <f>IF(K1058&gt;0,COUNT($A$7:A1057)+COUNT(DWV!$A$8:$A$300)+COUNT('Large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8" s="289"/>
      <c r="C1058" s="3" t="s">
        <v>1231</v>
      </c>
      <c r="D1058" s="16">
        <v>28884664</v>
      </c>
      <c r="E1058" s="5" t="s">
        <v>8044</v>
      </c>
      <c r="F1058" s="381">
        <f>IFERROR(INDEX([1]Master!$1:$1048576,MATCH(C1058,[1]Master!$B:$B,0),MATCH($H$5,[1]Master!$1:$1,0)),"")</f>
        <v>1</v>
      </c>
      <c r="G1058" s="381">
        <f>IFERROR(INDEX([1]Master!$1:$1048576,MATCH(C1058,[1]Master!$B:$B,0),MATCH($H$4,[1]Master!$1:$1,0)),"")</f>
        <v>15</v>
      </c>
      <c r="H1058" s="6" t="s">
        <v>6153</v>
      </c>
      <c r="I1058" s="367">
        <f>IFERROR(INDEX([1]Master!$1:$1048576,MATCH(C1058,[1]Master!$B:$B,0),MATCH($G$6,[1]Master!$1:$1,0)),"")</f>
        <v>483.73147450980406</v>
      </c>
      <c r="J1058" s="230">
        <f>ROUND(I1058*Order_Quote!$L$5,4)</f>
        <v>0</v>
      </c>
      <c r="K1058" s="228"/>
      <c r="L1058" s="178"/>
      <c r="M1058" s="171">
        <f t="shared" si="16"/>
        <v>0</v>
      </c>
    </row>
    <row r="1059" spans="1:13" s="52" customFormat="1" x14ac:dyDescent="0.3">
      <c r="A1059" s="29" t="str">
        <f>IF(K1059&gt;0,COUNT($A$7:A1058)+COUNT(DWV!$A$8:$A$300)+COUNT('Large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59" s="289"/>
      <c r="C1059" s="3" t="s">
        <v>1232</v>
      </c>
      <c r="D1059" s="16">
        <v>28884672</v>
      </c>
      <c r="E1059" s="5" t="s">
        <v>8045</v>
      </c>
      <c r="F1059" s="381">
        <f>IFERROR(INDEX([1]Master!$1:$1048576,MATCH(C1059,[1]Master!$B:$B,0),MATCH($H$5,[1]Master!$1:$1,0)),"")</f>
        <v>1</v>
      </c>
      <c r="G1059" s="381">
        <f>IFERROR(INDEX([1]Master!$1:$1048576,MATCH(C1059,[1]Master!$B:$B,0),MATCH($H$4,[1]Master!$1:$1,0)),"")</f>
        <v>9</v>
      </c>
      <c r="H1059" s="6" t="s">
        <v>6153</v>
      </c>
      <c r="I1059" s="367">
        <f>IFERROR(INDEX([1]Master!$1:$1048576,MATCH(C1059,[1]Master!$B:$B,0),MATCH($G$6,[1]Master!$1:$1,0)),"")</f>
        <v>1063.1406705882353</v>
      </c>
      <c r="J1059" s="230">
        <f>ROUND(I1059*Order_Quote!$L$5,4)</f>
        <v>0</v>
      </c>
      <c r="K1059" s="228"/>
      <c r="L1059" s="178"/>
      <c r="M1059" s="171">
        <f t="shared" si="16"/>
        <v>0</v>
      </c>
    </row>
    <row r="1060" spans="1:13" s="52" customFormat="1" x14ac:dyDescent="0.3">
      <c r="A1060" s="29" t="str">
        <f>IF(K1060&gt;0,COUNT($A$7:A1059)+COUNT(DWV!$A$8:$A$300)+COUNT('Large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0" s="289"/>
      <c r="C1060" s="3" t="s">
        <v>1233</v>
      </c>
      <c r="D1060" s="16">
        <v>28884680</v>
      </c>
      <c r="E1060" s="5" t="s">
        <v>8046</v>
      </c>
      <c r="F1060" s="381">
        <f>IFERROR(INDEX([1]Master!$1:$1048576,MATCH(C1060,[1]Master!$B:$B,0),MATCH($H$5,[1]Master!$1:$1,0)),"")</f>
        <v>1</v>
      </c>
      <c r="G1060" s="381">
        <f>IFERROR(INDEX([1]Master!$1:$1048576,MATCH(C1060,[1]Master!$B:$B,0),MATCH($H$4,[1]Master!$1:$1,0)),"")</f>
        <v>6</v>
      </c>
      <c r="H1060" s="6" t="s">
        <v>6153</v>
      </c>
      <c r="I1060" s="367">
        <f>IFERROR(INDEX([1]Master!$1:$1048576,MATCH(C1060,[1]Master!$B:$B,0),MATCH($G$6,[1]Master!$1:$1,0)),"")</f>
        <v>1169.5041254901964</v>
      </c>
      <c r="J1060" s="230">
        <f>ROUND(I1060*Order_Quote!$L$5,4)</f>
        <v>0</v>
      </c>
      <c r="K1060" s="228"/>
      <c r="L1060" s="178"/>
      <c r="M1060" s="171">
        <f t="shared" si="16"/>
        <v>0</v>
      </c>
    </row>
    <row r="1061" spans="1:13" s="52" customFormat="1" x14ac:dyDescent="0.3">
      <c r="A1061" s="29" t="str">
        <f>IF(K1061&gt;0,COUNT($A$7:A1060)+COUNT(DWV!$A$8:$A$300)+COUNT('Large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1" s="289"/>
      <c r="C1061" s="3" t="s">
        <v>1234</v>
      </c>
      <c r="D1061" s="16">
        <v>28884699</v>
      </c>
      <c r="E1061" s="5" t="s">
        <v>8047</v>
      </c>
      <c r="F1061" s="381">
        <f>IFERROR(INDEX([1]Master!$1:$1048576,MATCH(C1061,[1]Master!$B:$B,0),MATCH($H$5,[1]Master!$1:$1,0)),"")</f>
        <v>1</v>
      </c>
      <c r="G1061" s="381">
        <f>IFERROR(INDEX([1]Master!$1:$1048576,MATCH(C1061,[1]Master!$B:$B,0),MATCH($H$4,[1]Master!$1:$1,0)),"")</f>
        <v>4</v>
      </c>
      <c r="H1061" s="6" t="s">
        <v>6153</v>
      </c>
      <c r="I1061" s="367">
        <f>IFERROR(INDEX([1]Master!$1:$1048576,MATCH(C1061,[1]Master!$B:$B,0),MATCH($G$6,[1]Master!$1:$1,0)),"")</f>
        <v>2114.2486666666668</v>
      </c>
      <c r="J1061" s="230">
        <f>ROUND(I1061*Order_Quote!$L$5,4)</f>
        <v>0</v>
      </c>
      <c r="K1061" s="228"/>
      <c r="L1061" s="178"/>
      <c r="M1061" s="171">
        <f t="shared" si="16"/>
        <v>0</v>
      </c>
    </row>
    <row r="1062" spans="1:13" s="52" customFormat="1" x14ac:dyDescent="0.3">
      <c r="A1062" s="29" t="str">
        <f>IF(K1062&gt;0,COUNT($A$7:A1061)+COUNT(DWV!$A$8:$A$300)+COUNT('Large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2" s="289"/>
      <c r="C1062" s="3" t="s">
        <v>1235</v>
      </c>
      <c r="D1062" s="16">
        <v>28884702</v>
      </c>
      <c r="E1062" s="5" t="s">
        <v>8048</v>
      </c>
      <c r="F1062" s="381">
        <f>IFERROR(INDEX([1]Master!$1:$1048576,MATCH(C1062,[1]Master!$B:$B,0),MATCH($H$5,[1]Master!$1:$1,0)),"")</f>
        <v>1</v>
      </c>
      <c r="G1062" s="381">
        <f>IFERROR(INDEX([1]Master!$1:$1048576,MATCH(C1062,[1]Master!$B:$B,0),MATCH($H$4,[1]Master!$1:$1,0)),"")</f>
        <v>2</v>
      </c>
      <c r="H1062" s="6" t="s">
        <v>6153</v>
      </c>
      <c r="I1062" s="367">
        <f>IFERROR(INDEX([1]Master!$1:$1048576,MATCH(C1062,[1]Master!$B:$B,0),MATCH($G$6,[1]Master!$1:$1,0)),"")</f>
        <v>2463.869698039216</v>
      </c>
      <c r="J1062" s="230">
        <f>ROUND(I1062*Order_Quote!$L$5,4)</f>
        <v>0</v>
      </c>
      <c r="K1062" s="228"/>
      <c r="L1062" s="178"/>
      <c r="M1062" s="171">
        <f t="shared" si="16"/>
        <v>0</v>
      </c>
    </row>
    <row r="1063" spans="1:13" s="52" customFormat="1" x14ac:dyDescent="0.3">
      <c r="A1063" s="29" t="str">
        <f>IF(K1063&gt;0,COUNT($A$7:A1062)+COUNT(DWV!$A$8:$A$300)+COUNT('Large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3" s="289"/>
      <c r="C1063" s="3" t="s">
        <v>1236</v>
      </c>
      <c r="D1063" s="16">
        <v>28884710</v>
      </c>
      <c r="E1063" s="5" t="s">
        <v>8049</v>
      </c>
      <c r="F1063" s="381">
        <f>IFERROR(INDEX([1]Master!$1:$1048576,MATCH(C1063,[1]Master!$B:$B,0),MATCH($H$5,[1]Master!$1:$1,0)),"")</f>
        <v>1</v>
      </c>
      <c r="G1063" s="381">
        <f>IFERROR(INDEX([1]Master!$1:$1048576,MATCH(C1063,[1]Master!$B:$B,0),MATCH($H$4,[1]Master!$1:$1,0)),"")</f>
        <v>1</v>
      </c>
      <c r="H1063" s="6" t="s">
        <v>6153</v>
      </c>
      <c r="I1063" s="367">
        <f>IFERROR(INDEX([1]Master!$1:$1048576,MATCH(C1063,[1]Master!$B:$B,0),MATCH($G$6,[1]Master!$1:$1,0)),"")</f>
        <v>3941.5539647058827</v>
      </c>
      <c r="J1063" s="230">
        <f>ROUND(I1063*Order_Quote!$L$5,4)</f>
        <v>0</v>
      </c>
      <c r="K1063" s="228"/>
      <c r="L1063" s="178"/>
      <c r="M1063" s="171">
        <f t="shared" si="16"/>
        <v>0</v>
      </c>
    </row>
    <row r="1064" spans="1:13" s="52" customFormat="1" x14ac:dyDescent="0.3">
      <c r="A1064" s="29" t="str">
        <f>IF(K1064&gt;0,COUNT($A$7:A1063)+COUNT(DWV!$A$8:$A$300)+COUNT('Large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4" s="291"/>
      <c r="C1064" s="3" t="s">
        <v>1237</v>
      </c>
      <c r="D1064" s="16">
        <v>28884729</v>
      </c>
      <c r="E1064" s="1" t="s">
        <v>8050</v>
      </c>
      <c r="F1064" s="381">
        <f>IFERROR(INDEX([1]Master!$1:$1048576,MATCH(C1064,[1]Master!$B:$B,0),MATCH($H$5,[1]Master!$1:$1,0)),"")</f>
        <v>1</v>
      </c>
      <c r="G1064" s="381">
        <f>IFERROR(INDEX([1]Master!$1:$1048576,MATCH(C1064,[1]Master!$B:$B,0),MATCH($H$4,[1]Master!$1:$1,0)),"")</f>
        <v>1</v>
      </c>
      <c r="H1064" s="6" t="s">
        <v>6153</v>
      </c>
      <c r="I1064" s="367">
        <f>IFERROR(INDEX([1]Master!$1:$1048576,MATCH(C1064,[1]Master!$B:$B,0),MATCH($G$6,[1]Master!$1:$1,0)),"")</f>
        <v>5045.1926666666668</v>
      </c>
      <c r="J1064" s="230">
        <f>ROUND(I1064*Order_Quote!$L$5,4)</f>
        <v>0</v>
      </c>
      <c r="K1064" s="228"/>
      <c r="L1064" s="178"/>
      <c r="M1064" s="171">
        <f t="shared" si="16"/>
        <v>0</v>
      </c>
    </row>
    <row r="1065" spans="1:13" s="52" customFormat="1" x14ac:dyDescent="0.3">
      <c r="A1065" s="29" t="str">
        <f>IF(K1065&gt;0,COUNT($A$7:A1064)+COUNT(DWV!$A$8:$A$300)+COUNT('Large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5" s="317" t="s">
        <v>3739</v>
      </c>
      <c r="C1065" s="11" t="s">
        <v>1317</v>
      </c>
      <c r="D1065" s="17">
        <v>28873409</v>
      </c>
      <c r="E1065" s="13" t="s">
        <v>8051</v>
      </c>
      <c r="F1065" s="381">
        <f>IFERROR(INDEX([1]Master!$1:$1048576,MATCH(C1065,[1]Master!$B:$B,0),MATCH($H$5,[1]Master!$1:$1,0)),"")</f>
        <v>1</v>
      </c>
      <c r="G1065" s="381">
        <f>IFERROR(INDEX([1]Master!$1:$1048576,MATCH(C1065,[1]Master!$B:$B,0),MATCH($H$4,[1]Master!$1:$1,0)),"")</f>
        <v>14</v>
      </c>
      <c r="H1065" s="6" t="s">
        <v>6153</v>
      </c>
      <c r="I1065" s="367">
        <f>IFERROR(INDEX([1]Master!$1:$1048576,MATCH(C1065,[1]Master!$B:$B,0),MATCH($G$6,[1]Master!$1:$1,0)),"")</f>
        <v>840.78222222222223</v>
      </c>
      <c r="J1065" s="230">
        <f>ROUND(I1065*Order_Quote!$L$5,4)</f>
        <v>0</v>
      </c>
      <c r="K1065" s="232"/>
      <c r="L1065" s="178"/>
      <c r="M1065" s="171">
        <f t="shared" si="16"/>
        <v>0</v>
      </c>
    </row>
    <row r="1066" spans="1:13" s="52" customFormat="1" x14ac:dyDescent="0.3">
      <c r="A1066" s="29" t="str">
        <f>IF(K1066&gt;0,COUNT($A$7:A1065)+COUNT(DWV!$A$8:$A$300)+COUNT('Large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6" s="289"/>
      <c r="C1066" s="3" t="s">
        <v>1318</v>
      </c>
      <c r="D1066" s="16">
        <v>28873417</v>
      </c>
      <c r="E1066" s="5" t="s">
        <v>8052</v>
      </c>
      <c r="F1066" s="381">
        <f>IFERROR(INDEX([1]Master!$1:$1048576,MATCH(C1066,[1]Master!$B:$B,0),MATCH($H$5,[1]Master!$1:$1,0)),"")</f>
        <v>1</v>
      </c>
      <c r="G1066" s="381">
        <f>IFERROR(INDEX([1]Master!$1:$1048576,MATCH(C1066,[1]Master!$B:$B,0),MATCH($H$4,[1]Master!$1:$1,0)),"")</f>
        <v>11</v>
      </c>
      <c r="H1066" s="6" t="s">
        <v>6153</v>
      </c>
      <c r="I1066" s="367">
        <f>IFERROR(INDEX([1]Master!$1:$1048576,MATCH(C1066,[1]Master!$B:$B,0),MATCH($G$6,[1]Master!$1:$1,0)),"")</f>
        <v>1160.5695555555556</v>
      </c>
      <c r="J1066" s="230">
        <f>ROUND(I1066*Order_Quote!$L$5,4)</f>
        <v>0</v>
      </c>
      <c r="K1066" s="228"/>
      <c r="L1066" s="178"/>
      <c r="M1066" s="171">
        <f t="shared" si="16"/>
        <v>0</v>
      </c>
    </row>
    <row r="1067" spans="1:13" s="52" customFormat="1" x14ac:dyDescent="0.3">
      <c r="A1067" s="29" t="str">
        <f>IF(K1067&gt;0,COUNT($A$7:A1066)+COUNT(DWV!$A$8:$A$300)+COUNT('Large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7" s="289"/>
      <c r="C1067" s="3" t="s">
        <v>1319</v>
      </c>
      <c r="D1067" s="16">
        <v>28873425</v>
      </c>
      <c r="E1067" s="5" t="s">
        <v>8053</v>
      </c>
      <c r="F1067" s="381">
        <f>IFERROR(INDEX([1]Master!$1:$1048576,MATCH(C1067,[1]Master!$B:$B,0),MATCH($H$5,[1]Master!$1:$1,0)),"")</f>
        <v>1</v>
      </c>
      <c r="G1067" s="381">
        <f>IFERROR(INDEX([1]Master!$1:$1048576,MATCH(C1067,[1]Master!$B:$B,0),MATCH($H$4,[1]Master!$1:$1,0)),"")</f>
        <v>9</v>
      </c>
      <c r="H1067" s="6" t="s">
        <v>6153</v>
      </c>
      <c r="I1067" s="367">
        <f>IFERROR(INDEX([1]Master!$1:$1048576,MATCH(C1067,[1]Master!$B:$B,0),MATCH($G$6,[1]Master!$1:$1,0)),"")</f>
        <v>1418.5584444444446</v>
      </c>
      <c r="J1067" s="230">
        <f>ROUND(I1067*Order_Quote!$L$5,4)</f>
        <v>0</v>
      </c>
      <c r="K1067" s="228"/>
      <c r="L1067" s="178"/>
      <c r="M1067" s="171">
        <f t="shared" si="16"/>
        <v>0</v>
      </c>
    </row>
    <row r="1068" spans="1:13" s="52" customFormat="1" x14ac:dyDescent="0.3">
      <c r="A1068" s="29" t="str">
        <f>IF(K1068&gt;0,COUNT($A$7:A1067)+COUNT(DWV!$A$8:$A$300)+COUNT('Large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8" s="289"/>
      <c r="C1068" s="3" t="s">
        <v>1320</v>
      </c>
      <c r="D1068" s="16">
        <v>28873433</v>
      </c>
      <c r="E1068" s="5" t="s">
        <v>8054</v>
      </c>
      <c r="F1068" s="381">
        <f>IFERROR(INDEX([1]Master!$1:$1048576,MATCH(C1068,[1]Master!$B:$B,0),MATCH($H$5,[1]Master!$1:$1,0)),"")</f>
        <v>1</v>
      </c>
      <c r="G1068" s="381">
        <f>IFERROR(INDEX([1]Master!$1:$1048576,MATCH(C1068,[1]Master!$B:$B,0),MATCH($H$4,[1]Master!$1:$1,0)),"")</f>
        <v>10</v>
      </c>
      <c r="H1068" s="6" t="s">
        <v>6153</v>
      </c>
      <c r="I1068" s="367">
        <f>IFERROR(INDEX([1]Master!$1:$1048576,MATCH(C1068,[1]Master!$B:$B,0),MATCH($G$6,[1]Master!$1:$1,0)),"")</f>
        <v>1136.4945555555555</v>
      </c>
      <c r="J1068" s="230">
        <f>ROUND(I1068*Order_Quote!$L$5,4)</f>
        <v>0</v>
      </c>
      <c r="K1068" s="228"/>
      <c r="L1068" s="178"/>
      <c r="M1068" s="171">
        <f t="shared" si="16"/>
        <v>0</v>
      </c>
    </row>
    <row r="1069" spans="1:13" s="52" customFormat="1" x14ac:dyDescent="0.3">
      <c r="A1069" s="29" t="str">
        <f>IF(K1069&gt;0,COUNT($A$7:A1068)+COUNT(DWV!$A$8:$A$300)+COUNT('Large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69" s="289"/>
      <c r="C1069" s="3" t="s">
        <v>1321</v>
      </c>
      <c r="D1069" s="16">
        <v>28873441</v>
      </c>
      <c r="E1069" s="5" t="s">
        <v>8055</v>
      </c>
      <c r="F1069" s="381">
        <f>IFERROR(INDEX([1]Master!$1:$1048576,MATCH(C1069,[1]Master!$B:$B,0),MATCH($H$5,[1]Master!$1:$1,0)),"")</f>
        <v>1</v>
      </c>
      <c r="G1069" s="381">
        <f>IFERROR(INDEX([1]Master!$1:$1048576,MATCH(C1069,[1]Master!$B:$B,0),MATCH($H$4,[1]Master!$1:$1,0)),"")</f>
        <v>9</v>
      </c>
      <c r="H1069" s="6" t="s">
        <v>6153</v>
      </c>
      <c r="I1069" s="367">
        <f>IFERROR(INDEX([1]Master!$1:$1048576,MATCH(C1069,[1]Master!$B:$B,0),MATCH($G$6,[1]Master!$1:$1,0)),"")</f>
        <v>1361.1707777777779</v>
      </c>
      <c r="J1069" s="230">
        <f>ROUND(I1069*Order_Quote!$L$5,4)</f>
        <v>0</v>
      </c>
      <c r="K1069" s="228"/>
      <c r="L1069" s="178"/>
      <c r="M1069" s="171">
        <f t="shared" si="16"/>
        <v>0</v>
      </c>
    </row>
    <row r="1070" spans="1:13" s="52" customFormat="1" x14ac:dyDescent="0.3">
      <c r="A1070" s="29" t="str">
        <f>IF(K1070&gt;0,COUNT($A$7:A1069)+COUNT(DWV!$A$8:$A$300)+COUNT('Large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0" s="289"/>
      <c r="C1070" s="3" t="s">
        <v>7792</v>
      </c>
      <c r="D1070" s="16">
        <v>29847762</v>
      </c>
      <c r="E1070" s="5" t="s">
        <v>7793</v>
      </c>
      <c r="F1070" s="381">
        <f>IFERROR(INDEX([1]Master!$1:$1048576,MATCH(C1070,[1]Master!$B:$B,0),MATCH($H$5,[1]Master!$1:$1,0)),"")</f>
        <v>1</v>
      </c>
      <c r="G1070" s="381" t="str">
        <f>IFERROR(INDEX([1]Master!$1:$1048576,MATCH(C1070,[1]Master!$B:$B,0),MATCH($H$4,[1]Master!$1:$1,0)),"")</f>
        <v>-</v>
      </c>
      <c r="H1070" s="6" t="s">
        <v>6153</v>
      </c>
      <c r="I1070" s="367">
        <f>IFERROR(INDEX([1]Master!$1:$1048576,MATCH(C1070,[1]Master!$B:$B,0),MATCH($G$6,[1]Master!$1:$1,0)),"")</f>
        <v>1517.913888888889</v>
      </c>
      <c r="J1070" s="230">
        <f>ROUND(I1070*Order_Quote!$L$5,4)</f>
        <v>0</v>
      </c>
      <c r="K1070" s="228"/>
      <c r="L1070" s="178"/>
      <c r="M1070" s="171">
        <f t="shared" si="16"/>
        <v>0</v>
      </c>
    </row>
    <row r="1071" spans="1:13" s="52" customFormat="1" x14ac:dyDescent="0.3">
      <c r="A1071" s="29" t="str">
        <f>IF(K1071&gt;0,COUNT($A$7:A1070)+COUNT(DWV!$A$8:$A$300)+COUNT('Large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1" s="289"/>
      <c r="C1071" s="3" t="s">
        <v>1322</v>
      </c>
      <c r="D1071" s="16">
        <v>28873450</v>
      </c>
      <c r="E1071" s="5" t="s">
        <v>8056</v>
      </c>
      <c r="F1071" s="381">
        <f>IFERROR(INDEX([1]Master!$1:$1048576,MATCH(C1071,[1]Master!$B:$B,0),MATCH($H$5,[1]Master!$1:$1,0)),"")</f>
        <v>1</v>
      </c>
      <c r="G1071" s="381">
        <f>IFERROR(INDEX([1]Master!$1:$1048576,MATCH(C1071,[1]Master!$B:$B,0),MATCH($H$4,[1]Master!$1:$1,0)),"")</f>
        <v>6</v>
      </c>
      <c r="H1071" s="6" t="s">
        <v>6153</v>
      </c>
      <c r="I1071" s="367">
        <f>IFERROR(INDEX([1]Master!$1:$1048576,MATCH(C1071,[1]Master!$B:$B,0),MATCH($G$6,[1]Master!$1:$1,0)),"")</f>
        <v>1824.1954444444443</v>
      </c>
      <c r="J1071" s="230">
        <f>ROUND(I1071*Order_Quote!$L$5,4)</f>
        <v>0</v>
      </c>
      <c r="K1071" s="228"/>
      <c r="L1071" s="178"/>
      <c r="M1071" s="171">
        <f t="shared" si="16"/>
        <v>0</v>
      </c>
    </row>
    <row r="1072" spans="1:13" s="52" customFormat="1" x14ac:dyDescent="0.3">
      <c r="A1072" s="29" t="str">
        <f>IF(K1072&gt;0,COUNT($A$7:A1071)+COUNT(DWV!$A$8:$A$300)+COUNT('Large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2" s="289"/>
      <c r="C1072" s="3" t="s">
        <v>1323</v>
      </c>
      <c r="D1072" s="16">
        <v>28873468</v>
      </c>
      <c r="E1072" s="5" t="s">
        <v>8057</v>
      </c>
      <c r="F1072" s="381">
        <f>IFERROR(INDEX([1]Master!$1:$1048576,MATCH(C1072,[1]Master!$B:$B,0),MATCH($H$5,[1]Master!$1:$1,0)),"")</f>
        <v>1</v>
      </c>
      <c r="G1072" s="381">
        <f>IFERROR(INDEX([1]Master!$1:$1048576,MATCH(C1072,[1]Master!$B:$B,0),MATCH($H$4,[1]Master!$1:$1,0)),"")</f>
        <v>6</v>
      </c>
      <c r="H1072" s="6" t="s">
        <v>6153</v>
      </c>
      <c r="I1072" s="367">
        <f>IFERROR(INDEX([1]Master!$1:$1048576,MATCH(C1072,[1]Master!$B:$B,0),MATCH($G$6,[1]Master!$1:$1,0)),"")</f>
        <v>2032.0964444444446</v>
      </c>
      <c r="J1072" s="230">
        <f>ROUND(I1072*Order_Quote!$L$5,4)</f>
        <v>0</v>
      </c>
      <c r="K1072" s="228"/>
      <c r="L1072" s="178"/>
      <c r="M1072" s="171">
        <f t="shared" si="16"/>
        <v>0</v>
      </c>
    </row>
    <row r="1073" spans="1:13" s="52" customFormat="1" x14ac:dyDescent="0.3">
      <c r="A1073" s="29" t="str">
        <f>IF(K1073&gt;0,COUNT($A$7:A1072)+COUNT(DWV!$A$8:$A$300)+COUNT('Large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3" s="289"/>
      <c r="C1073" s="3" t="s">
        <v>7794</v>
      </c>
      <c r="D1073" s="16">
        <v>29847754</v>
      </c>
      <c r="E1073" s="5" t="s">
        <v>7795</v>
      </c>
      <c r="F1073" s="381">
        <f>IFERROR(INDEX([1]Master!$1:$1048576,MATCH(C1073,[1]Master!$B:$B,0),MATCH($H$5,[1]Master!$1:$1,0)),"")</f>
        <v>1</v>
      </c>
      <c r="G1073" s="381" t="str">
        <f>IFERROR(INDEX([1]Master!$1:$1048576,MATCH(C1073,[1]Master!$B:$B,0),MATCH($H$4,[1]Master!$1:$1,0)),"")</f>
        <v>-</v>
      </c>
      <c r="H1073" s="6" t="s">
        <v>6153</v>
      </c>
      <c r="I1073" s="367">
        <f>IFERROR(INDEX([1]Master!$1:$1048576,MATCH(C1073,[1]Master!$B:$B,0),MATCH($G$6,[1]Master!$1:$1,0)),"")</f>
        <v>2565.9075555555555</v>
      </c>
      <c r="J1073" s="230">
        <f>ROUND(I1073*Order_Quote!$L$5,4)</f>
        <v>0</v>
      </c>
      <c r="K1073" s="228"/>
      <c r="L1073" s="178"/>
      <c r="M1073" s="171">
        <f t="shared" si="16"/>
        <v>0</v>
      </c>
    </row>
    <row r="1074" spans="1:13" s="52" customFormat="1" x14ac:dyDescent="0.3">
      <c r="A1074" s="29" t="str">
        <f>IF(K1074&gt;0,COUNT($A$7:A1073)+COUNT(DWV!$A$8:$A$300)+COUNT('Large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4" s="289"/>
      <c r="C1074" s="3" t="s">
        <v>1324</v>
      </c>
      <c r="D1074" s="16">
        <v>28873476</v>
      </c>
      <c r="E1074" s="5" t="s">
        <v>8058</v>
      </c>
      <c r="F1074" s="381">
        <f>IFERROR(INDEX([1]Master!$1:$1048576,MATCH(C1074,[1]Master!$B:$B,0),MATCH($H$5,[1]Master!$1:$1,0)),"")</f>
        <v>1</v>
      </c>
      <c r="G1074" s="381">
        <f>IFERROR(INDEX([1]Master!$1:$1048576,MATCH(C1074,[1]Master!$B:$B,0),MATCH($H$4,[1]Master!$1:$1,0)),"")</f>
        <v>6</v>
      </c>
      <c r="H1074" s="6" t="s">
        <v>6153</v>
      </c>
      <c r="I1074" s="367">
        <f>IFERROR(INDEX([1]Master!$1:$1048576,MATCH(C1074,[1]Master!$B:$B,0),MATCH($G$6,[1]Master!$1:$1,0)),"")</f>
        <v>2610.5384444444448</v>
      </c>
      <c r="J1074" s="230">
        <f>ROUND(I1074*Order_Quote!$L$5,4)</f>
        <v>0</v>
      </c>
      <c r="K1074" s="228"/>
      <c r="L1074" s="178"/>
      <c r="M1074" s="171">
        <f t="shared" si="16"/>
        <v>0</v>
      </c>
    </row>
    <row r="1075" spans="1:13" s="52" customFormat="1" x14ac:dyDescent="0.3">
      <c r="A1075" s="29" t="str">
        <f>IF(K1075&gt;0,COUNT($A$7:A1074)+COUNT(DWV!$A$8:$A$300)+COUNT('Large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5" s="289"/>
      <c r="C1075" s="3" t="s">
        <v>1325</v>
      </c>
      <c r="D1075" s="16">
        <v>28873484</v>
      </c>
      <c r="E1075" s="5" t="s">
        <v>8059</v>
      </c>
      <c r="F1075" s="381">
        <f>IFERROR(INDEX([1]Master!$1:$1048576,MATCH(C1075,[1]Master!$B:$B,0),MATCH($H$5,[1]Master!$1:$1,0)),"")</f>
        <v>1</v>
      </c>
      <c r="G1075" s="381">
        <f>IFERROR(INDEX([1]Master!$1:$1048576,MATCH(C1075,[1]Master!$B:$B,0),MATCH($H$4,[1]Master!$1:$1,0)),"")</f>
        <v>5</v>
      </c>
      <c r="H1075" s="6" t="s">
        <v>6153</v>
      </c>
      <c r="I1075" s="367">
        <f>IFERROR(INDEX([1]Master!$1:$1048576,MATCH(C1075,[1]Master!$B:$B,0),MATCH($G$6,[1]Master!$1:$1,0)),"")</f>
        <v>2644.3861111111114</v>
      </c>
      <c r="J1075" s="230">
        <f>ROUND(I1075*Order_Quote!$L$5,4)</f>
        <v>0</v>
      </c>
      <c r="K1075" s="228"/>
      <c r="L1075" s="178"/>
      <c r="M1075" s="171">
        <f t="shared" si="16"/>
        <v>0</v>
      </c>
    </row>
    <row r="1076" spans="1:13" s="52" customFormat="1" x14ac:dyDescent="0.3">
      <c r="A1076" s="29" t="str">
        <f>IF(K1076&gt;0,COUNT($A$7:A1075)+COUNT(DWV!$A$8:$A$300)+COUNT('Large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6" s="289"/>
      <c r="C1076" s="3" t="s">
        <v>1326</v>
      </c>
      <c r="D1076" s="16">
        <v>28873492</v>
      </c>
      <c r="E1076" s="5" t="s">
        <v>8060</v>
      </c>
      <c r="F1076" s="381">
        <f>IFERROR(INDEX([1]Master!$1:$1048576,MATCH(C1076,[1]Master!$B:$B,0),MATCH($H$5,[1]Master!$1:$1,0)),"")</f>
        <v>1</v>
      </c>
      <c r="G1076" s="381">
        <f>IFERROR(INDEX([1]Master!$1:$1048576,MATCH(C1076,[1]Master!$B:$B,0),MATCH($H$4,[1]Master!$1:$1,0)),"")</f>
        <v>4</v>
      </c>
      <c r="H1076" s="6" t="s">
        <v>6153</v>
      </c>
      <c r="I1076" s="367">
        <f>IFERROR(INDEX([1]Master!$1:$1048576,MATCH(C1076,[1]Master!$B:$B,0),MATCH($G$6,[1]Master!$1:$1,0)),"")</f>
        <v>2738.1181111111114</v>
      </c>
      <c r="J1076" s="230">
        <f>ROUND(I1076*Order_Quote!$L$5,4)</f>
        <v>0</v>
      </c>
      <c r="K1076" s="228"/>
      <c r="L1076" s="178"/>
      <c r="M1076" s="171">
        <f t="shared" si="16"/>
        <v>0</v>
      </c>
    </row>
    <row r="1077" spans="1:13" s="52" customFormat="1" x14ac:dyDescent="0.3">
      <c r="A1077" s="29" t="str">
        <f>IF(K1077&gt;0,COUNT($A$7:A1076)+COUNT(DWV!$A$8:$A$300)+COUNT('Large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7" s="289"/>
      <c r="C1077" s="3" t="s">
        <v>1327</v>
      </c>
      <c r="D1077" s="16">
        <v>28873506</v>
      </c>
      <c r="E1077" s="5" t="s">
        <v>8061</v>
      </c>
      <c r="F1077" s="381">
        <f>IFERROR(INDEX([1]Master!$1:$1048576,MATCH(C1077,[1]Master!$B:$B,0),MATCH($H$5,[1]Master!$1:$1,0)),"")</f>
        <v>1</v>
      </c>
      <c r="G1077" s="381">
        <f>IFERROR(INDEX([1]Master!$1:$1048576,MATCH(C1077,[1]Master!$B:$B,0),MATCH($H$4,[1]Master!$1:$1,0)),"")</f>
        <v>4</v>
      </c>
      <c r="H1077" s="6" t="s">
        <v>6153</v>
      </c>
      <c r="I1077" s="367">
        <f>IFERROR(INDEX([1]Master!$1:$1048576,MATCH(C1077,[1]Master!$B:$B,0),MATCH($G$6,[1]Master!$1:$1,0)),"")</f>
        <v>3076.25</v>
      </c>
      <c r="J1077" s="230">
        <f>ROUND(I1077*Order_Quote!$L$5,4)</f>
        <v>0</v>
      </c>
      <c r="K1077" s="228"/>
      <c r="L1077" s="178"/>
      <c r="M1077" s="171">
        <f t="shared" si="16"/>
        <v>0</v>
      </c>
    </row>
    <row r="1078" spans="1:13" s="52" customFormat="1" x14ac:dyDescent="0.3">
      <c r="A1078" s="29" t="str">
        <f>IF(K1078&gt;0,COUNT($A$7:A1077)+COUNT(DWV!$A$8:$A$300)+COUNT('Large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8" s="289"/>
      <c r="C1078" s="3" t="s">
        <v>1328</v>
      </c>
      <c r="D1078" s="16">
        <v>28873514</v>
      </c>
      <c r="E1078" s="5" t="s">
        <v>8062</v>
      </c>
      <c r="F1078" s="381">
        <f>IFERROR(INDEX([1]Master!$1:$1048576,MATCH(C1078,[1]Master!$B:$B,0),MATCH($H$5,[1]Master!$1:$1,0)),"")</f>
        <v>1</v>
      </c>
      <c r="G1078" s="381">
        <f>IFERROR(INDEX([1]Master!$1:$1048576,MATCH(C1078,[1]Master!$B:$B,0),MATCH($H$4,[1]Master!$1:$1,0)),"")</f>
        <v>3</v>
      </c>
      <c r="H1078" s="6" t="s">
        <v>6153</v>
      </c>
      <c r="I1078" s="367">
        <f>IFERROR(INDEX([1]Master!$1:$1048576,MATCH(C1078,[1]Master!$B:$B,0),MATCH($G$6,[1]Master!$1:$1,0)),"")</f>
        <v>3305.5391111111117</v>
      </c>
      <c r="J1078" s="230">
        <f>ROUND(I1078*Order_Quote!$L$5,4)</f>
        <v>0</v>
      </c>
      <c r="K1078" s="228"/>
      <c r="L1078" s="178"/>
      <c r="M1078" s="171">
        <f t="shared" si="16"/>
        <v>0</v>
      </c>
    </row>
    <row r="1079" spans="1:13" s="52" customFormat="1" x14ac:dyDescent="0.3">
      <c r="A1079" s="29" t="str">
        <f>IF(K1079&gt;0,COUNT($A$7:A1078)+COUNT(DWV!$A$8:$A$300)+COUNT('Large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79" s="289"/>
      <c r="C1079" s="3" t="s">
        <v>1329</v>
      </c>
      <c r="D1079" s="16">
        <v>28873522</v>
      </c>
      <c r="E1079" s="5" t="s">
        <v>8063</v>
      </c>
      <c r="F1079" s="381">
        <f>IFERROR(INDEX([1]Master!$1:$1048576,MATCH(C1079,[1]Master!$B:$B,0),MATCH($H$5,[1]Master!$1:$1,0)),"")</f>
        <v>1</v>
      </c>
      <c r="G1079" s="381">
        <f>IFERROR(INDEX([1]Master!$1:$1048576,MATCH(C1079,[1]Master!$B:$B,0),MATCH($H$4,[1]Master!$1:$1,0)),"")</f>
        <v>3</v>
      </c>
      <c r="H1079" s="6" t="s">
        <v>6153</v>
      </c>
      <c r="I1079" s="367">
        <f>IFERROR(INDEX([1]Master!$1:$1048576,MATCH(C1079,[1]Master!$B:$B,0),MATCH($G$6,[1]Master!$1:$1,0)),"")</f>
        <v>3537.4913333333334</v>
      </c>
      <c r="J1079" s="230">
        <f>ROUND(I1079*Order_Quote!$L$5,4)</f>
        <v>0</v>
      </c>
      <c r="K1079" s="228"/>
      <c r="L1079" s="178"/>
      <c r="M1079" s="171">
        <f t="shared" si="16"/>
        <v>0</v>
      </c>
    </row>
    <row r="1080" spans="1:13" s="52" customFormat="1" x14ac:dyDescent="0.3">
      <c r="A1080" s="29" t="str">
        <f>IF(K1080&gt;0,COUNT($A$7:A1079)+COUNT(DWV!$A$8:$A$300)+COUNT('Large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0" s="289"/>
      <c r="C1080" s="3" t="s">
        <v>1330</v>
      </c>
      <c r="D1080" s="16">
        <v>28873530</v>
      </c>
      <c r="E1080" s="5" t="s">
        <v>8064</v>
      </c>
      <c r="F1080" s="381">
        <f>IFERROR(INDEX([1]Master!$1:$1048576,MATCH(C1080,[1]Master!$B:$B,0),MATCH($H$5,[1]Master!$1:$1,0)),"")</f>
        <v>1</v>
      </c>
      <c r="G1080" s="381">
        <f>IFERROR(INDEX([1]Master!$1:$1048576,MATCH(C1080,[1]Master!$B:$B,0),MATCH($H$4,[1]Master!$1:$1,0)),"")</f>
        <v>2</v>
      </c>
      <c r="H1080" s="6" t="s">
        <v>6153</v>
      </c>
      <c r="I1080" s="367">
        <f>IFERROR(INDEX([1]Master!$1:$1048576,MATCH(C1080,[1]Master!$B:$B,0),MATCH($G$6,[1]Master!$1:$1,0)),"")</f>
        <v>4595.019888888889</v>
      </c>
      <c r="J1080" s="230">
        <f>ROUND(I1080*Order_Quote!$L$5,4)</f>
        <v>0</v>
      </c>
      <c r="K1080" s="228"/>
      <c r="L1080" s="178"/>
      <c r="M1080" s="171">
        <f t="shared" si="16"/>
        <v>0</v>
      </c>
    </row>
    <row r="1081" spans="1:13" s="52" customFormat="1" x14ac:dyDescent="0.3">
      <c r="A1081" s="29" t="str">
        <f>IF(K1081&gt;0,COUNT($A$7:A1080)+COUNT(DWV!$A$8:$A$300)+COUNT('Large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1" s="289"/>
      <c r="C1081" s="3" t="s">
        <v>1331</v>
      </c>
      <c r="D1081" s="16">
        <v>28873549</v>
      </c>
      <c r="E1081" s="5" t="s">
        <v>8065</v>
      </c>
      <c r="F1081" s="381">
        <f>IFERROR(INDEX([1]Master!$1:$1048576,MATCH(C1081,[1]Master!$B:$B,0),MATCH($H$5,[1]Master!$1:$1,0)),"")</f>
        <v>1</v>
      </c>
      <c r="G1081" s="381">
        <f>IFERROR(INDEX([1]Master!$1:$1048576,MATCH(C1081,[1]Master!$B:$B,0),MATCH($H$4,[1]Master!$1:$1,0)),"")</f>
        <v>4</v>
      </c>
      <c r="H1081" s="6" t="s">
        <v>6153</v>
      </c>
      <c r="I1081" s="367">
        <f>IFERROR(INDEX([1]Master!$1:$1048576,MATCH(C1081,[1]Master!$B:$B,0),MATCH($G$6,[1]Master!$1:$1,0)),"")</f>
        <v>4204.7671111111113</v>
      </c>
      <c r="J1081" s="230">
        <f>ROUND(I1081*Order_Quote!$L$5,4)</f>
        <v>0</v>
      </c>
      <c r="K1081" s="228"/>
      <c r="L1081" s="178"/>
      <c r="M1081" s="171">
        <f t="shared" si="16"/>
        <v>0</v>
      </c>
    </row>
    <row r="1082" spans="1:13" s="52" customFormat="1" x14ac:dyDescent="0.3">
      <c r="A1082" s="29" t="str">
        <f>IF(K1082&gt;0,COUNT($A$7:A1081)+COUNT(DWV!$A$8:$A$300)+COUNT('Large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2" s="289"/>
      <c r="C1082" s="3" t="s">
        <v>1332</v>
      </c>
      <c r="D1082" s="16">
        <v>28873557</v>
      </c>
      <c r="E1082" s="5" t="s">
        <v>8066</v>
      </c>
      <c r="F1082" s="381">
        <f>IFERROR(INDEX([1]Master!$1:$1048576,MATCH(C1082,[1]Master!$B:$B,0),MATCH($H$5,[1]Master!$1:$1,0)),"")</f>
        <v>1</v>
      </c>
      <c r="G1082" s="381">
        <f>IFERROR(INDEX([1]Master!$1:$1048576,MATCH(C1082,[1]Master!$B:$B,0),MATCH($H$4,[1]Master!$1:$1,0)),"")</f>
        <v>3</v>
      </c>
      <c r="H1082" s="6" t="s">
        <v>6153</v>
      </c>
      <c r="I1082" s="367">
        <f>IFERROR(INDEX([1]Master!$1:$1048576,MATCH(C1082,[1]Master!$B:$B,0),MATCH($G$6,[1]Master!$1:$1,0)),"")</f>
        <v>5083.0112222222224</v>
      </c>
      <c r="J1082" s="230">
        <f>ROUND(I1082*Order_Quote!$L$5,4)</f>
        <v>0</v>
      </c>
      <c r="K1082" s="228"/>
      <c r="L1082" s="178"/>
      <c r="M1082" s="171">
        <f t="shared" si="16"/>
        <v>0</v>
      </c>
    </row>
    <row r="1083" spans="1:13" s="52" customFormat="1" x14ac:dyDescent="0.3">
      <c r="A1083" s="29" t="str">
        <f>IF(K1083&gt;0,COUNT($A$7:A1082)+COUNT(DWV!$A$8:$A$300)+COUNT('Large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3" s="289"/>
      <c r="C1083" s="3" t="s">
        <v>1333</v>
      </c>
      <c r="D1083" s="16">
        <v>28873565</v>
      </c>
      <c r="E1083" s="5" t="s">
        <v>8067</v>
      </c>
      <c r="F1083" s="381">
        <f>IFERROR(INDEX([1]Master!$1:$1048576,MATCH(C1083,[1]Master!$B:$B,0),MATCH($H$5,[1]Master!$1:$1,0)),"")</f>
        <v>1</v>
      </c>
      <c r="G1083" s="381">
        <f>IFERROR(INDEX([1]Master!$1:$1048576,MATCH(C1083,[1]Master!$B:$B,0),MATCH($H$4,[1]Master!$1:$1,0)),"")</f>
        <v>3</v>
      </c>
      <c r="H1083" s="6" t="s">
        <v>6153</v>
      </c>
      <c r="I1083" s="367">
        <f>IFERROR(INDEX([1]Master!$1:$1048576,MATCH(C1083,[1]Master!$B:$B,0),MATCH($G$6,[1]Master!$1:$1,0)),"")</f>
        <v>5729.445777777777</v>
      </c>
      <c r="J1083" s="230">
        <f>ROUND(I1083*Order_Quote!$L$5,4)</f>
        <v>0</v>
      </c>
      <c r="K1083" s="228"/>
      <c r="L1083" s="178"/>
      <c r="M1083" s="171">
        <f t="shared" si="16"/>
        <v>0</v>
      </c>
    </row>
    <row r="1084" spans="1:13" s="52" customFormat="1" x14ac:dyDescent="0.3">
      <c r="A1084" s="29" t="str">
        <f>IF(K1084&gt;0,COUNT($A$7:A1083)+COUNT(DWV!$A$8:$A$300)+COUNT('Large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4" s="289"/>
      <c r="C1084" s="3" t="s">
        <v>1334</v>
      </c>
      <c r="D1084" s="16">
        <v>28873573</v>
      </c>
      <c r="E1084" s="5" t="s">
        <v>8068</v>
      </c>
      <c r="F1084" s="381">
        <f>IFERROR(INDEX([1]Master!$1:$1048576,MATCH(C1084,[1]Master!$B:$B,0),MATCH($H$5,[1]Master!$1:$1,0)),"")</f>
        <v>1</v>
      </c>
      <c r="G1084" s="381">
        <f>IFERROR(INDEX([1]Master!$1:$1048576,MATCH(C1084,[1]Master!$B:$B,0),MATCH($H$4,[1]Master!$1:$1,0)),"")</f>
        <v>3</v>
      </c>
      <c r="H1084" s="6" t="s">
        <v>6153</v>
      </c>
      <c r="I1084" s="367">
        <f>IFERROR(INDEX([1]Master!$1:$1048576,MATCH(C1084,[1]Master!$B:$B,0),MATCH($G$6,[1]Master!$1:$1,0)),"")</f>
        <v>6196.3818888888891</v>
      </c>
      <c r="J1084" s="230">
        <f>ROUND(I1084*Order_Quote!$L$5,4)</f>
        <v>0</v>
      </c>
      <c r="K1084" s="228"/>
      <c r="L1084" s="178"/>
      <c r="M1084" s="171">
        <f t="shared" si="16"/>
        <v>0</v>
      </c>
    </row>
    <row r="1085" spans="1:13" s="52" customFormat="1" x14ac:dyDescent="0.3">
      <c r="A1085" s="29" t="str">
        <f>IF(K1085&gt;0,COUNT($A$7:A1084)+COUNT(DWV!$A$8:$A$300)+COUNT('Large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5" s="289"/>
      <c r="C1085" s="3" t="s">
        <v>1335</v>
      </c>
      <c r="D1085" s="16">
        <v>28873581</v>
      </c>
      <c r="E1085" s="5" t="s">
        <v>8069</v>
      </c>
      <c r="F1085" s="381">
        <f>IFERROR(INDEX([1]Master!$1:$1048576,MATCH(C1085,[1]Master!$B:$B,0),MATCH($H$5,[1]Master!$1:$1,0)),"")</f>
        <v>1</v>
      </c>
      <c r="G1085" s="381">
        <f>IFERROR(INDEX([1]Master!$1:$1048576,MATCH(C1085,[1]Master!$B:$B,0),MATCH($H$4,[1]Master!$1:$1,0)),"")</f>
        <v>2</v>
      </c>
      <c r="H1085" s="6" t="s">
        <v>6153</v>
      </c>
      <c r="I1085" s="367">
        <f>IFERROR(INDEX([1]Master!$1:$1048576,MATCH(C1085,[1]Master!$B:$B,0),MATCH($G$6,[1]Master!$1:$1,0)),"")</f>
        <v>7176.5018888888899</v>
      </c>
      <c r="J1085" s="230">
        <f>ROUND(I1085*Order_Quote!$L$5,4)</f>
        <v>0</v>
      </c>
      <c r="K1085" s="228"/>
      <c r="L1085" s="178"/>
      <c r="M1085" s="171">
        <f t="shared" si="16"/>
        <v>0</v>
      </c>
    </row>
    <row r="1086" spans="1:13" s="52" customFormat="1" x14ac:dyDescent="0.3">
      <c r="A1086" s="29" t="str">
        <f>IF(K1086&gt;0,COUNT($A$7:A1085)+COUNT(DWV!$A$8:$A$300)+COUNT('Large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6" s="289"/>
      <c r="C1086" s="3" t="s">
        <v>1336</v>
      </c>
      <c r="D1086" s="16">
        <v>28873590</v>
      </c>
      <c r="E1086" s="5" t="s">
        <v>8070</v>
      </c>
      <c r="F1086" s="381">
        <f>IFERROR(INDEX([1]Master!$1:$1048576,MATCH(C1086,[1]Master!$B:$B,0),MATCH($H$5,[1]Master!$1:$1,0)),"")</f>
        <v>1</v>
      </c>
      <c r="G1086" s="381">
        <f>IFERROR(INDEX([1]Master!$1:$1048576,MATCH(C1086,[1]Master!$B:$B,0),MATCH($H$4,[1]Master!$1:$1,0)),"")</f>
        <v>2</v>
      </c>
      <c r="H1086" s="6" t="s">
        <v>6153</v>
      </c>
      <c r="I1086" s="367">
        <f>IFERROR(INDEX([1]Master!$1:$1048576,MATCH(C1086,[1]Master!$B:$B,0),MATCH($G$6,[1]Master!$1:$1,0)),"")</f>
        <v>8450.9788888888888</v>
      </c>
      <c r="J1086" s="230">
        <f>ROUND(I1086*Order_Quote!$L$5,4)</f>
        <v>0</v>
      </c>
      <c r="K1086" s="228"/>
      <c r="L1086" s="178"/>
      <c r="M1086" s="171">
        <f t="shared" si="16"/>
        <v>0</v>
      </c>
    </row>
    <row r="1087" spans="1:13" s="52" customFormat="1" x14ac:dyDescent="0.3">
      <c r="A1087" s="29" t="str">
        <f>IF(K1087&gt;0,COUNT($A$7:A1086)+COUNT(DWV!$A$8:$A$300)+COUNT('Large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7" s="289"/>
      <c r="C1087" s="3" t="s">
        <v>1337</v>
      </c>
      <c r="D1087" s="16">
        <v>28873603</v>
      </c>
      <c r="E1087" s="5" t="s">
        <v>8071</v>
      </c>
      <c r="F1087" s="381">
        <f>IFERROR(INDEX([1]Master!$1:$1048576,MATCH(C1087,[1]Master!$B:$B,0),MATCH($H$5,[1]Master!$1:$1,0)),"")</f>
        <v>1</v>
      </c>
      <c r="G1087" s="381">
        <f>IFERROR(INDEX([1]Master!$1:$1048576,MATCH(C1087,[1]Master!$B:$B,0),MATCH($H$4,[1]Master!$1:$1,0)),"")</f>
        <v>1</v>
      </c>
      <c r="H1087" s="6" t="s">
        <v>6153</v>
      </c>
      <c r="I1087" s="367">
        <f>IFERROR(INDEX([1]Master!$1:$1048576,MATCH(C1087,[1]Master!$B:$B,0),MATCH($G$6,[1]Master!$1:$1,0)),"")</f>
        <v>11058.390555555558</v>
      </c>
      <c r="J1087" s="230">
        <f>ROUND(I1087*Order_Quote!$L$5,4)</f>
        <v>0</v>
      </c>
      <c r="K1087" s="228"/>
      <c r="L1087" s="178"/>
      <c r="M1087" s="171">
        <f t="shared" si="16"/>
        <v>0</v>
      </c>
    </row>
    <row r="1088" spans="1:13" s="52" customFormat="1" x14ac:dyDescent="0.3">
      <c r="A1088" s="29" t="str">
        <f>IF(K1088&gt;0,COUNT($A$7:A1087)+COUNT(DWV!$A$8:$A$300)+COUNT('Large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8" s="289"/>
      <c r="C1088" s="3" t="s">
        <v>1338</v>
      </c>
      <c r="D1088" s="16">
        <v>28873611</v>
      </c>
      <c r="E1088" s="5" t="s">
        <v>8072</v>
      </c>
      <c r="F1088" s="381">
        <f>IFERROR(INDEX([1]Master!$1:$1048576,MATCH(C1088,[1]Master!$B:$B,0),MATCH($H$5,[1]Master!$1:$1,0)),"")</f>
        <v>1</v>
      </c>
      <c r="G1088" s="381">
        <f>IFERROR(INDEX([1]Master!$1:$1048576,MATCH(C1088,[1]Master!$B:$B,0),MATCH($H$4,[1]Master!$1:$1,0)),"")</f>
        <v>3</v>
      </c>
      <c r="H1088" s="6" t="s">
        <v>6153</v>
      </c>
      <c r="I1088" s="367">
        <f>IFERROR(INDEX([1]Master!$1:$1048576,MATCH(C1088,[1]Master!$B:$B,0),MATCH($G$6,[1]Master!$1:$1,0)),"")</f>
        <v>6342.1515555555561</v>
      </c>
      <c r="J1088" s="230">
        <f>ROUND(I1088*Order_Quote!$L$5,4)</f>
        <v>0</v>
      </c>
      <c r="K1088" s="228"/>
      <c r="L1088" s="178"/>
      <c r="M1088" s="171">
        <f t="shared" si="16"/>
        <v>0</v>
      </c>
    </row>
    <row r="1089" spans="1:13" s="52" customFormat="1" x14ac:dyDescent="0.3">
      <c r="A1089" s="29" t="str">
        <f>IF(K1089&gt;0,COUNT($A$7:A1088)+COUNT(DWV!$A$8:$A$300)+COUNT('Large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89" s="289"/>
      <c r="C1089" s="3" t="s">
        <v>1339</v>
      </c>
      <c r="D1089" s="16">
        <v>28873620</v>
      </c>
      <c r="E1089" s="5" t="s">
        <v>8073</v>
      </c>
      <c r="F1089" s="381">
        <f>IFERROR(INDEX([1]Master!$1:$1048576,MATCH(C1089,[1]Master!$B:$B,0),MATCH($H$5,[1]Master!$1:$1,0)),"")</f>
        <v>1</v>
      </c>
      <c r="G1089" s="381">
        <f>IFERROR(INDEX([1]Master!$1:$1048576,MATCH(C1089,[1]Master!$B:$B,0),MATCH($H$4,[1]Master!$1:$1,0)),"")</f>
        <v>2</v>
      </c>
      <c r="H1089" s="6" t="s">
        <v>6153</v>
      </c>
      <c r="I1089" s="367">
        <f>IFERROR(INDEX([1]Master!$1:$1048576,MATCH(C1089,[1]Master!$B:$B,0),MATCH($G$6,[1]Master!$1:$1,0)),"")</f>
        <v>7259.3198888888892</v>
      </c>
      <c r="J1089" s="230">
        <f>ROUND(I1089*Order_Quote!$L$5,4)</f>
        <v>0</v>
      </c>
      <c r="K1089" s="228"/>
      <c r="L1089" s="178"/>
      <c r="M1089" s="171">
        <f t="shared" si="16"/>
        <v>0</v>
      </c>
    </row>
    <row r="1090" spans="1:13" s="52" customFormat="1" x14ac:dyDescent="0.3">
      <c r="A1090" s="29" t="str">
        <f>IF(K1090&gt;0,COUNT($A$7:A1089)+COUNT(DWV!$A$8:$A$300)+COUNT('Large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0" s="289"/>
      <c r="C1090" s="3" t="s">
        <v>1340</v>
      </c>
      <c r="D1090" s="16">
        <v>28873638</v>
      </c>
      <c r="E1090" s="5" t="s">
        <v>8074</v>
      </c>
      <c r="F1090" s="381">
        <f>IFERROR(INDEX([1]Master!$1:$1048576,MATCH(C1090,[1]Master!$B:$B,0),MATCH($H$5,[1]Master!$1:$1,0)),"")</f>
        <v>1</v>
      </c>
      <c r="G1090" s="381">
        <f>IFERROR(INDEX([1]Master!$1:$1048576,MATCH(C1090,[1]Master!$B:$B,0),MATCH($H$4,[1]Master!$1:$1,0)),"")</f>
        <v>2</v>
      </c>
      <c r="H1090" s="6" t="s">
        <v>6153</v>
      </c>
      <c r="I1090" s="367">
        <f>IFERROR(INDEX([1]Master!$1:$1048576,MATCH(C1090,[1]Master!$B:$B,0),MATCH($G$6,[1]Master!$1:$1,0)),"")</f>
        <v>7828.9403333333339</v>
      </c>
      <c r="J1090" s="230">
        <f>ROUND(I1090*Order_Quote!$L$5,4)</f>
        <v>0</v>
      </c>
      <c r="K1090" s="228"/>
      <c r="L1090" s="178"/>
      <c r="M1090" s="171">
        <f t="shared" si="16"/>
        <v>0</v>
      </c>
    </row>
    <row r="1091" spans="1:13" s="52" customFormat="1" x14ac:dyDescent="0.3">
      <c r="A1091" s="29" t="str">
        <f>IF(K1091&gt;0,COUNT($A$7:A1090)+COUNT(DWV!$A$8:$A$300)+COUNT('Large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1" s="289"/>
      <c r="C1091" s="3" t="s">
        <v>1341</v>
      </c>
      <c r="D1091" s="16">
        <v>28873646</v>
      </c>
      <c r="E1091" s="5" t="s">
        <v>8075</v>
      </c>
      <c r="F1091" s="381">
        <f>IFERROR(INDEX([1]Master!$1:$1048576,MATCH(C1091,[1]Master!$B:$B,0),MATCH($H$5,[1]Master!$1:$1,0)),"")</f>
        <v>1</v>
      </c>
      <c r="G1091" s="381">
        <f>IFERROR(INDEX([1]Master!$1:$1048576,MATCH(C1091,[1]Master!$B:$B,0),MATCH($H$4,[1]Master!$1:$1,0)),"")</f>
        <v>2</v>
      </c>
      <c r="H1091" s="6" t="s">
        <v>6153</v>
      </c>
      <c r="I1091" s="367">
        <f>IFERROR(INDEX([1]Master!$1:$1048576,MATCH(C1091,[1]Master!$B:$B,0),MATCH($G$6,[1]Master!$1:$1,0)),"")</f>
        <v>7913.6486666666669</v>
      </c>
      <c r="J1091" s="230">
        <f>ROUND(I1091*Order_Quote!$L$5,4)</f>
        <v>0</v>
      </c>
      <c r="K1091" s="228"/>
      <c r="L1091" s="178"/>
      <c r="M1091" s="171">
        <f t="shared" si="16"/>
        <v>0</v>
      </c>
    </row>
    <row r="1092" spans="1:13" s="52" customFormat="1" x14ac:dyDescent="0.3">
      <c r="A1092" s="29" t="str">
        <f>IF(K1092&gt;0,COUNT($A$7:A1091)+COUNT(DWV!$A$8:$A$300)+COUNT('Large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2" s="289"/>
      <c r="C1092" s="3" t="s">
        <v>1342</v>
      </c>
      <c r="D1092" s="16">
        <v>28873654</v>
      </c>
      <c r="E1092" s="5" t="s">
        <v>8076</v>
      </c>
      <c r="F1092" s="381">
        <f>IFERROR(INDEX([1]Master!$1:$1048576,MATCH(C1092,[1]Master!$B:$B,0),MATCH($H$5,[1]Master!$1:$1,0)),"")</f>
        <v>1</v>
      </c>
      <c r="G1092" s="381">
        <f>IFERROR(INDEX([1]Master!$1:$1048576,MATCH(C1092,[1]Master!$B:$B,0),MATCH($H$4,[1]Master!$1:$1,0)),"")</f>
        <v>2</v>
      </c>
      <c r="H1092" s="6" t="s">
        <v>6153</v>
      </c>
      <c r="I1092" s="367">
        <f>IFERROR(INDEX([1]Master!$1:$1048576,MATCH(C1092,[1]Master!$B:$B,0),MATCH($G$6,[1]Master!$1:$1,0)),"")</f>
        <v>8080.3071111111112</v>
      </c>
      <c r="J1092" s="230">
        <f>ROUND(I1092*Order_Quote!$L$5,4)</f>
        <v>0</v>
      </c>
      <c r="K1092" s="228"/>
      <c r="L1092" s="178"/>
      <c r="M1092" s="171">
        <f t="shared" si="16"/>
        <v>0</v>
      </c>
    </row>
    <row r="1093" spans="1:13" s="52" customFormat="1" x14ac:dyDescent="0.3">
      <c r="A1093" s="29" t="str">
        <f>IF(K1093&gt;0,COUNT($A$7:A1092)+COUNT(DWV!$A$8:$A$300)+COUNT('Large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3" s="289"/>
      <c r="C1093" s="3" t="s">
        <v>1343</v>
      </c>
      <c r="D1093" s="16">
        <v>28873662</v>
      </c>
      <c r="E1093" s="5" t="s">
        <v>8077</v>
      </c>
      <c r="F1093" s="381">
        <f>IFERROR(INDEX([1]Master!$1:$1048576,MATCH(C1093,[1]Master!$B:$B,0),MATCH($H$5,[1]Master!$1:$1,0)),"")</f>
        <v>1</v>
      </c>
      <c r="G1093" s="381">
        <f>IFERROR(INDEX([1]Master!$1:$1048576,MATCH(C1093,[1]Master!$B:$B,0),MATCH($H$4,[1]Master!$1:$1,0)),"")</f>
        <v>2</v>
      </c>
      <c r="H1093" s="6" t="s">
        <v>6153</v>
      </c>
      <c r="I1093" s="367">
        <f>IFERROR(INDEX([1]Master!$1:$1048576,MATCH(C1093,[1]Master!$B:$B,0),MATCH($G$6,[1]Master!$1:$1,0)),"")</f>
        <v>8139.6326666666673</v>
      </c>
      <c r="J1093" s="230">
        <f>ROUND(I1093*Order_Quote!$L$5,4)</f>
        <v>0</v>
      </c>
      <c r="K1093" s="228"/>
      <c r="L1093" s="178"/>
      <c r="M1093" s="171">
        <f t="shared" si="16"/>
        <v>0</v>
      </c>
    </row>
    <row r="1094" spans="1:13" s="52" customFormat="1" x14ac:dyDescent="0.3">
      <c r="A1094" s="29" t="str">
        <f>IF(K1094&gt;0,COUNT($A$7:A1093)+COUNT(DWV!$A$8:$A$300)+COUNT('Large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4" s="289"/>
      <c r="C1094" s="3" t="s">
        <v>1344</v>
      </c>
      <c r="D1094" s="16">
        <v>28873670</v>
      </c>
      <c r="E1094" s="5" t="s">
        <v>8078</v>
      </c>
      <c r="F1094" s="381">
        <f>IFERROR(INDEX([1]Master!$1:$1048576,MATCH(C1094,[1]Master!$B:$B,0),MATCH($H$5,[1]Master!$1:$1,0)),"")</f>
        <v>1</v>
      </c>
      <c r="G1094" s="381">
        <f>IFERROR(INDEX([1]Master!$1:$1048576,MATCH(C1094,[1]Master!$B:$B,0),MATCH($H$4,[1]Master!$1:$1,0)),"")</f>
        <v>1</v>
      </c>
      <c r="H1094" s="6" t="s">
        <v>6153</v>
      </c>
      <c r="I1094" s="367">
        <f>IFERROR(INDEX([1]Master!$1:$1048576,MATCH(C1094,[1]Master!$B:$B,0),MATCH($G$6,[1]Master!$1:$1,0)),"")</f>
        <v>11432.819222222222</v>
      </c>
      <c r="J1094" s="230">
        <f>ROUND(I1094*Order_Quote!$L$5,4)</f>
        <v>0</v>
      </c>
      <c r="K1094" s="228"/>
      <c r="L1094" s="178"/>
      <c r="M1094" s="171">
        <f t="shared" ref="M1094:M1157" si="17">K1094/F1094</f>
        <v>0</v>
      </c>
    </row>
    <row r="1095" spans="1:13" s="52" customFormat="1" x14ac:dyDescent="0.3">
      <c r="A1095" s="29" t="str">
        <f>IF(K1095&gt;0,COUNT($A$7:A1094)+COUNT(DWV!$A$8:$A$300)+COUNT('Large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5" s="289"/>
      <c r="C1095" s="3" t="s">
        <v>1345</v>
      </c>
      <c r="D1095" s="16">
        <v>28873689</v>
      </c>
      <c r="E1095" s="5" t="s">
        <v>8079</v>
      </c>
      <c r="F1095" s="381">
        <f>IFERROR(INDEX([1]Master!$1:$1048576,MATCH(C1095,[1]Master!$B:$B,0),MATCH($H$5,[1]Master!$1:$1,0)),"")</f>
        <v>1</v>
      </c>
      <c r="G1095" s="381">
        <f>IFERROR(INDEX([1]Master!$1:$1048576,MATCH(C1095,[1]Master!$B:$B,0),MATCH($H$4,[1]Master!$1:$1,0)),"")</f>
        <v>1</v>
      </c>
      <c r="H1095" s="6" t="s">
        <v>6153</v>
      </c>
      <c r="I1095" s="367">
        <f>IFERROR(INDEX([1]Master!$1:$1048576,MATCH(C1095,[1]Master!$B:$B,0),MATCH($G$6,[1]Master!$1:$1,0)),"")</f>
        <v>12537.511</v>
      </c>
      <c r="J1095" s="230">
        <f>ROUND(I1095*Order_Quote!$L$5,4)</f>
        <v>0</v>
      </c>
      <c r="K1095" s="228"/>
      <c r="L1095" s="178"/>
      <c r="M1095" s="171">
        <f t="shared" si="17"/>
        <v>0</v>
      </c>
    </row>
    <row r="1096" spans="1:13" s="52" customFormat="1" x14ac:dyDescent="0.3">
      <c r="A1096" s="29" t="str">
        <f>IF(K1096&gt;0,COUNT($A$7:A1095)+COUNT(DWV!$A$8:$A$300)+COUNT('Large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6" s="289"/>
      <c r="C1096" s="3" t="s">
        <v>1346</v>
      </c>
      <c r="D1096" s="16">
        <v>28873697</v>
      </c>
      <c r="E1096" s="5" t="s">
        <v>8080</v>
      </c>
      <c r="F1096" s="381">
        <f>IFERROR(INDEX([1]Master!$1:$1048576,MATCH(C1096,[1]Master!$B:$B,0),MATCH($H$5,[1]Master!$1:$1,0)),"")</f>
        <v>1</v>
      </c>
      <c r="G1096" s="381">
        <f>IFERROR(INDEX([1]Master!$1:$1048576,MATCH(C1096,[1]Master!$B:$B,0),MATCH($H$4,[1]Master!$1:$1,0)),"")</f>
        <v>1</v>
      </c>
      <c r="H1096" s="6" t="s">
        <v>6153</v>
      </c>
      <c r="I1096" s="367">
        <f>IFERROR(INDEX([1]Master!$1:$1048576,MATCH(C1096,[1]Master!$B:$B,0),MATCH($G$6,[1]Master!$1:$1,0)),"")</f>
        <v>13785.166666666668</v>
      </c>
      <c r="J1096" s="230">
        <f>ROUND(I1096*Order_Quote!$L$5,4)</f>
        <v>0</v>
      </c>
      <c r="K1096" s="228"/>
      <c r="L1096" s="178"/>
      <c r="M1096" s="171">
        <f t="shared" si="17"/>
        <v>0</v>
      </c>
    </row>
    <row r="1097" spans="1:13" s="52" customFormat="1" x14ac:dyDescent="0.3">
      <c r="A1097" s="29" t="str">
        <f>IF(K1097&gt;0,COUNT($A$7:A1096)+COUNT(DWV!$A$8:$A$300)+COUNT('Large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7" s="289"/>
      <c r="C1097" s="3" t="s">
        <v>1347</v>
      </c>
      <c r="D1097" s="16">
        <v>28873700</v>
      </c>
      <c r="E1097" s="5" t="s">
        <v>8081</v>
      </c>
      <c r="F1097" s="381">
        <f>IFERROR(INDEX([1]Master!$1:$1048576,MATCH(C1097,[1]Master!$B:$B,0),MATCH($H$5,[1]Master!$1:$1,0)),"")</f>
        <v>1</v>
      </c>
      <c r="G1097" s="381">
        <f>IFERROR(INDEX([1]Master!$1:$1048576,MATCH(C1097,[1]Master!$B:$B,0),MATCH($H$4,[1]Master!$1:$1,0)),"")</f>
        <v>2</v>
      </c>
      <c r="H1097" s="6" t="s">
        <v>6153</v>
      </c>
      <c r="I1097" s="367">
        <f>IFERROR(INDEX([1]Master!$1:$1048576,MATCH(C1097,[1]Master!$B:$B,0),MATCH($G$6,[1]Master!$1:$1,0)),"")</f>
        <v>8178.3191111111119</v>
      </c>
      <c r="J1097" s="230">
        <f>ROUND(I1097*Order_Quote!$L$5,4)</f>
        <v>0</v>
      </c>
      <c r="K1097" s="228"/>
      <c r="L1097" s="178"/>
      <c r="M1097" s="171">
        <f t="shared" si="17"/>
        <v>0</v>
      </c>
    </row>
    <row r="1098" spans="1:13" s="52" customFormat="1" x14ac:dyDescent="0.3">
      <c r="A1098" s="29" t="str">
        <f>IF(K1098&gt;0,COUNT($A$7:A1097)+COUNT(DWV!$A$8:$A$300)+COUNT('Large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8" s="289"/>
      <c r="C1098" s="3" t="s">
        <v>1348</v>
      </c>
      <c r="D1098" s="16">
        <v>28873719</v>
      </c>
      <c r="E1098" s="5" t="s">
        <v>8082</v>
      </c>
      <c r="F1098" s="381">
        <f>IFERROR(INDEX([1]Master!$1:$1048576,MATCH(C1098,[1]Master!$B:$B,0),MATCH($H$5,[1]Master!$1:$1,0)),"")</f>
        <v>1</v>
      </c>
      <c r="G1098" s="381">
        <f>IFERROR(INDEX([1]Master!$1:$1048576,MATCH(C1098,[1]Master!$B:$B,0),MATCH($H$4,[1]Master!$1:$1,0)),"")</f>
        <v>2</v>
      </c>
      <c r="H1098" s="6" t="s">
        <v>6153</v>
      </c>
      <c r="I1098" s="367">
        <f>IFERROR(INDEX([1]Master!$1:$1048576,MATCH(C1098,[1]Master!$B:$B,0),MATCH($G$6,[1]Master!$1:$1,0)),"")</f>
        <v>8555.7794444444444</v>
      </c>
      <c r="J1098" s="230">
        <f>ROUND(I1098*Order_Quote!$L$5,4)</f>
        <v>0</v>
      </c>
      <c r="K1098" s="228"/>
      <c r="L1098" s="178"/>
      <c r="M1098" s="171">
        <f t="shared" si="17"/>
        <v>0</v>
      </c>
    </row>
    <row r="1099" spans="1:13" s="52" customFormat="1" x14ac:dyDescent="0.3">
      <c r="A1099" s="29" t="str">
        <f>IF(K1099&gt;0,COUNT($A$7:A1098)+COUNT(DWV!$A$8:$A$300)+COUNT('Large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099" s="289"/>
      <c r="C1099" s="3" t="s">
        <v>1349</v>
      </c>
      <c r="D1099" s="16">
        <v>28873727</v>
      </c>
      <c r="E1099" s="5" t="s">
        <v>8083</v>
      </c>
      <c r="F1099" s="381">
        <f>IFERROR(INDEX([1]Master!$1:$1048576,MATCH(C1099,[1]Master!$B:$B,0),MATCH($H$5,[1]Master!$1:$1,0)),"")</f>
        <v>1</v>
      </c>
      <c r="G1099" s="381">
        <f>IFERROR(INDEX([1]Master!$1:$1048576,MATCH(C1099,[1]Master!$B:$B,0),MATCH($H$4,[1]Master!$1:$1,0)),"")</f>
        <v>2</v>
      </c>
      <c r="H1099" s="6" t="s">
        <v>6153</v>
      </c>
      <c r="I1099" s="367">
        <f>IFERROR(INDEX([1]Master!$1:$1048576,MATCH(C1099,[1]Master!$B:$B,0),MATCH($G$6,[1]Master!$1:$1,0)),"")</f>
        <v>10066.476777777776</v>
      </c>
      <c r="J1099" s="230">
        <f>ROUND(I1099*Order_Quote!$L$5,4)</f>
        <v>0</v>
      </c>
      <c r="K1099" s="228"/>
      <c r="L1099" s="178"/>
      <c r="M1099" s="171">
        <f t="shared" si="17"/>
        <v>0</v>
      </c>
    </row>
    <row r="1100" spans="1:13" s="52" customFormat="1" x14ac:dyDescent="0.3">
      <c r="A1100" s="29" t="str">
        <f>IF(K1100&gt;0,COUNT($A$7:A1099)+COUNT(DWV!$A$8:$A$300)+COUNT('Large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0" s="289"/>
      <c r="C1100" s="3" t="s">
        <v>1350</v>
      </c>
      <c r="D1100" s="16">
        <v>28873735</v>
      </c>
      <c r="E1100" s="5" t="s">
        <v>8084</v>
      </c>
      <c r="F1100" s="381">
        <f>IFERROR(INDEX([1]Master!$1:$1048576,MATCH(C1100,[1]Master!$B:$B,0),MATCH($H$5,[1]Master!$1:$1,0)),"")</f>
        <v>1</v>
      </c>
      <c r="G1100" s="381">
        <f>IFERROR(INDEX([1]Master!$1:$1048576,MATCH(C1100,[1]Master!$B:$B,0),MATCH($H$4,[1]Master!$1:$1,0)),"")</f>
        <v>1</v>
      </c>
      <c r="H1100" s="6" t="s">
        <v>6153</v>
      </c>
      <c r="I1100" s="367">
        <f>IFERROR(INDEX([1]Master!$1:$1048576,MATCH(C1100,[1]Master!$B:$B,0),MATCH($G$6,[1]Master!$1:$1,0)),"")</f>
        <v>10211.937333333333</v>
      </c>
      <c r="J1100" s="230">
        <f>ROUND(I1100*Order_Quote!$L$5,4)</f>
        <v>0</v>
      </c>
      <c r="K1100" s="228"/>
      <c r="L1100" s="178"/>
      <c r="M1100" s="171">
        <f t="shared" si="17"/>
        <v>0</v>
      </c>
    </row>
    <row r="1101" spans="1:13" s="52" customFormat="1" x14ac:dyDescent="0.3">
      <c r="A1101" s="29" t="str">
        <f>IF(K1101&gt;0,COUNT($A$7:A1100)+COUNT(DWV!$A$8:$A$300)+COUNT('Large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1" s="289"/>
      <c r="C1101" s="3" t="s">
        <v>1351</v>
      </c>
      <c r="D1101" s="16">
        <v>28873743</v>
      </c>
      <c r="E1101" s="5" t="s">
        <v>8085</v>
      </c>
      <c r="F1101" s="381">
        <f>IFERROR(INDEX([1]Master!$1:$1048576,MATCH(C1101,[1]Master!$B:$B,0),MATCH($H$5,[1]Master!$1:$1,0)),"")</f>
        <v>1</v>
      </c>
      <c r="G1101" s="381">
        <f>IFERROR(INDEX([1]Master!$1:$1048576,MATCH(C1101,[1]Master!$B:$B,0),MATCH($H$4,[1]Master!$1:$1,0)),"")</f>
        <v>1</v>
      </c>
      <c r="H1101" s="6" t="s">
        <v>6153</v>
      </c>
      <c r="I1101" s="367">
        <f>IFERROR(INDEX([1]Master!$1:$1048576,MATCH(C1101,[1]Master!$B:$B,0),MATCH($G$6,[1]Master!$1:$1,0)),"")</f>
        <v>10759.741666666667</v>
      </c>
      <c r="J1101" s="230">
        <f>ROUND(I1101*Order_Quote!$L$5,4)</f>
        <v>0</v>
      </c>
      <c r="K1101" s="228"/>
      <c r="L1101" s="178"/>
      <c r="M1101" s="171">
        <f t="shared" si="17"/>
        <v>0</v>
      </c>
    </row>
    <row r="1102" spans="1:13" s="52" customFormat="1" x14ac:dyDescent="0.3">
      <c r="A1102" s="29" t="str">
        <f>IF(K1102&gt;0,COUNT($A$7:A1101)+COUNT(DWV!$A$8:$A$300)+COUNT('Large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2" s="289"/>
      <c r="C1102" s="3" t="s">
        <v>1352</v>
      </c>
      <c r="D1102" s="16">
        <v>28873751</v>
      </c>
      <c r="E1102" s="5" t="s">
        <v>8086</v>
      </c>
      <c r="F1102" s="381">
        <f>IFERROR(INDEX([1]Master!$1:$1048576,MATCH(C1102,[1]Master!$B:$B,0),MATCH($H$5,[1]Master!$1:$1,0)),"")</f>
        <v>1</v>
      </c>
      <c r="G1102" s="381">
        <f>IFERROR(INDEX([1]Master!$1:$1048576,MATCH(C1102,[1]Master!$B:$B,0),MATCH($H$4,[1]Master!$1:$1,0)),"")</f>
        <v>1</v>
      </c>
      <c r="H1102" s="6" t="s">
        <v>6153</v>
      </c>
      <c r="I1102" s="367">
        <f>IFERROR(INDEX([1]Master!$1:$1048576,MATCH(C1102,[1]Master!$B:$B,0),MATCH($G$6,[1]Master!$1:$1,0)),"")</f>
        <v>11729.613444444445</v>
      </c>
      <c r="J1102" s="230">
        <f>ROUND(I1102*Order_Quote!$L$5,4)</f>
        <v>0</v>
      </c>
      <c r="K1102" s="228"/>
      <c r="L1102" s="178"/>
      <c r="M1102" s="171">
        <f t="shared" si="17"/>
        <v>0</v>
      </c>
    </row>
    <row r="1103" spans="1:13" s="52" customFormat="1" x14ac:dyDescent="0.3">
      <c r="A1103" s="29" t="str">
        <f>IF(K1103&gt;0,COUNT($A$7:A1102)+COUNT(DWV!$A$8:$A$300)+COUNT('Large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3" s="289"/>
      <c r="C1103" s="3" t="s">
        <v>1353</v>
      </c>
      <c r="D1103" s="16">
        <v>28873760</v>
      </c>
      <c r="E1103" s="5" t="s">
        <v>8087</v>
      </c>
      <c r="F1103" s="381">
        <f>IFERROR(INDEX([1]Master!$1:$1048576,MATCH(C1103,[1]Master!$B:$B,0),MATCH($H$5,[1]Master!$1:$1,0)),"")</f>
        <v>1</v>
      </c>
      <c r="G1103" s="381">
        <f>IFERROR(INDEX([1]Master!$1:$1048576,MATCH(C1103,[1]Master!$B:$B,0),MATCH($H$4,[1]Master!$1:$1,0)),"")</f>
        <v>1</v>
      </c>
      <c r="H1103" s="6" t="s">
        <v>6153</v>
      </c>
      <c r="I1103" s="367">
        <f>IFERROR(INDEX([1]Master!$1:$1048576,MATCH(C1103,[1]Master!$B:$B,0),MATCH($G$6,[1]Master!$1:$1,0)),"")</f>
        <v>12631.635333333334</v>
      </c>
      <c r="J1103" s="230">
        <f>ROUND(I1103*Order_Quote!$L$5,4)</f>
        <v>0</v>
      </c>
      <c r="K1103" s="228"/>
      <c r="L1103" s="178"/>
      <c r="M1103" s="171">
        <f t="shared" si="17"/>
        <v>0</v>
      </c>
    </row>
    <row r="1104" spans="1:13" s="52" customFormat="1" x14ac:dyDescent="0.3">
      <c r="A1104" s="29" t="str">
        <f>IF(K1104&gt;0,COUNT($A$7:A1103)+COUNT(DWV!$A$8:$A$300)+COUNT('Large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4" s="289"/>
      <c r="C1104" s="3" t="s">
        <v>1354</v>
      </c>
      <c r="D1104" s="16">
        <v>28873778</v>
      </c>
      <c r="E1104" s="5" t="s">
        <v>8088</v>
      </c>
      <c r="F1104" s="381">
        <f>IFERROR(INDEX([1]Master!$1:$1048576,MATCH(C1104,[1]Master!$B:$B,0),MATCH($H$5,[1]Master!$1:$1,0)),"")</f>
        <v>1</v>
      </c>
      <c r="G1104" s="381">
        <f>IFERROR(INDEX([1]Master!$1:$1048576,MATCH(C1104,[1]Master!$B:$B,0),MATCH($H$4,[1]Master!$1:$1,0)),"")</f>
        <v>1</v>
      </c>
      <c r="H1104" s="6" t="s">
        <v>6153</v>
      </c>
      <c r="I1104" s="367">
        <f>IFERROR(INDEX([1]Master!$1:$1048576,MATCH(C1104,[1]Master!$B:$B,0),MATCH($G$6,[1]Master!$1:$1,0)),"")</f>
        <v>14357.533444444445</v>
      </c>
      <c r="J1104" s="230">
        <f>ROUND(I1104*Order_Quote!$L$5,4)</f>
        <v>0</v>
      </c>
      <c r="K1104" s="228"/>
      <c r="L1104" s="178"/>
      <c r="M1104" s="171">
        <f t="shared" si="17"/>
        <v>0</v>
      </c>
    </row>
    <row r="1105" spans="1:13" s="52" customFormat="1" x14ac:dyDescent="0.3">
      <c r="A1105" s="29" t="str">
        <f>IF(K1105&gt;0,COUNT($A$7:A1104)+COUNT(DWV!$A$8:$A$300)+COUNT('Large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5" s="289"/>
      <c r="C1105" s="3" t="s">
        <v>1355</v>
      </c>
      <c r="D1105" s="16">
        <v>28873786</v>
      </c>
      <c r="E1105" s="5" t="s">
        <v>8089</v>
      </c>
      <c r="F1105" s="381">
        <f>IFERROR(INDEX([1]Master!$1:$1048576,MATCH(C1105,[1]Master!$B:$B,0),MATCH($H$5,[1]Master!$1:$1,0)),"")</f>
        <v>1</v>
      </c>
      <c r="G1105" s="381">
        <f>IFERROR(INDEX([1]Master!$1:$1048576,MATCH(C1105,[1]Master!$B:$B,0),MATCH($H$4,[1]Master!$1:$1,0)),"")</f>
        <v>1</v>
      </c>
      <c r="H1105" s="6" t="s">
        <v>6153</v>
      </c>
      <c r="I1105" s="367">
        <f>IFERROR(INDEX([1]Master!$1:$1048576,MATCH(C1105,[1]Master!$B:$B,0),MATCH($G$6,[1]Master!$1:$1,0)),"")</f>
        <v>16068.49911111111</v>
      </c>
      <c r="J1105" s="230">
        <f>ROUND(I1105*Order_Quote!$L$5,4)</f>
        <v>0</v>
      </c>
      <c r="K1105" s="228"/>
      <c r="L1105" s="178"/>
      <c r="M1105" s="171">
        <f t="shared" si="17"/>
        <v>0</v>
      </c>
    </row>
    <row r="1106" spans="1:13" s="52" customFormat="1" x14ac:dyDescent="0.3">
      <c r="A1106" s="29" t="str">
        <f>IF(K1106&gt;0,COUNT($A$7:A1105)+COUNT(DWV!$A$8:$A$300)+COUNT('Large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6" s="289"/>
      <c r="C1106" s="3" t="s">
        <v>1356</v>
      </c>
      <c r="D1106" s="16">
        <v>28873794</v>
      </c>
      <c r="E1106" s="5" t="s">
        <v>8090</v>
      </c>
      <c r="F1106" s="381">
        <f>IFERROR(INDEX([1]Master!$1:$1048576,MATCH(C1106,[1]Master!$B:$B,0),MATCH($H$5,[1]Master!$1:$1,0)),"")</f>
        <v>1</v>
      </c>
      <c r="G1106" s="381">
        <f>IFERROR(INDEX([1]Master!$1:$1048576,MATCH(C1106,[1]Master!$B:$B,0),MATCH($H$4,[1]Master!$1:$1,0)),"")</f>
        <v>1</v>
      </c>
      <c r="H1106" s="6" t="s">
        <v>6153</v>
      </c>
      <c r="I1106" s="367">
        <f>IFERROR(INDEX([1]Master!$1:$1048576,MATCH(C1106,[1]Master!$B:$B,0),MATCH($G$6,[1]Master!$1:$1,0)),"")</f>
        <v>17428.445333333337</v>
      </c>
      <c r="J1106" s="230">
        <f>ROUND(I1106*Order_Quote!$L$5,4)</f>
        <v>0</v>
      </c>
      <c r="K1106" s="228"/>
      <c r="L1106" s="178"/>
      <c r="M1106" s="171">
        <f t="shared" si="17"/>
        <v>0</v>
      </c>
    </row>
    <row r="1107" spans="1:13" s="52" customFormat="1" x14ac:dyDescent="0.3">
      <c r="A1107" s="29" t="str">
        <f>IF(K1107&gt;0,COUNT($A$7:A1106)+COUNT(DWV!$A$8:$A$300)+COUNT('Large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7" s="289"/>
      <c r="C1107" s="3" t="s">
        <v>1357</v>
      </c>
      <c r="D1107" s="16">
        <v>28873808</v>
      </c>
      <c r="E1107" s="5" t="s">
        <v>8091</v>
      </c>
      <c r="F1107" s="381">
        <f>IFERROR(INDEX([1]Master!$1:$1048576,MATCH(C1107,[1]Master!$B:$B,0),MATCH($H$5,[1]Master!$1:$1,0)),"")</f>
        <v>1</v>
      </c>
      <c r="G1107" s="381">
        <f>IFERROR(INDEX([1]Master!$1:$1048576,MATCH(C1107,[1]Master!$B:$B,0),MATCH($H$4,[1]Master!$1:$1,0)),"")</f>
        <v>1</v>
      </c>
      <c r="H1107" s="6" t="s">
        <v>6153</v>
      </c>
      <c r="I1107" s="367">
        <f>IFERROR(INDEX([1]Master!$1:$1048576,MATCH(C1107,[1]Master!$B:$B,0),MATCH($G$6,[1]Master!$1:$1,0)),"")</f>
        <v>11029.560000000001</v>
      </c>
      <c r="J1107" s="230">
        <f>ROUND(I1107*Order_Quote!$L$5,4)</f>
        <v>0</v>
      </c>
      <c r="K1107" s="228"/>
      <c r="L1107" s="178"/>
      <c r="M1107" s="171">
        <f t="shared" si="17"/>
        <v>0</v>
      </c>
    </row>
    <row r="1108" spans="1:13" s="52" customFormat="1" x14ac:dyDescent="0.3">
      <c r="A1108" s="29" t="str">
        <f>IF(K1108&gt;0,COUNT($A$7:A1107)+COUNT(DWV!$A$8:$A$300)+COUNT('Large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8" s="289"/>
      <c r="C1108" s="3" t="s">
        <v>1358</v>
      </c>
      <c r="D1108" s="16">
        <v>28873816</v>
      </c>
      <c r="E1108" s="5" t="s">
        <v>8092</v>
      </c>
      <c r="F1108" s="381">
        <f>IFERROR(INDEX([1]Master!$1:$1048576,MATCH(C1108,[1]Master!$B:$B,0),MATCH($H$5,[1]Master!$1:$1,0)),"")</f>
        <v>1</v>
      </c>
      <c r="G1108" s="381">
        <f>IFERROR(INDEX([1]Master!$1:$1048576,MATCH(C1108,[1]Master!$B:$B,0),MATCH($H$4,[1]Master!$1:$1,0)),"")</f>
        <v>1</v>
      </c>
      <c r="H1108" s="6" t="s">
        <v>6153</v>
      </c>
      <c r="I1108" s="367">
        <f>IFERROR(INDEX([1]Master!$1:$1048576,MATCH(C1108,[1]Master!$B:$B,0),MATCH($G$6,[1]Master!$1:$1,0)),"")</f>
        <v>11095.697888888888</v>
      </c>
      <c r="J1108" s="230">
        <f>ROUND(I1108*Order_Quote!$L$5,4)</f>
        <v>0</v>
      </c>
      <c r="K1108" s="228"/>
      <c r="L1108" s="178"/>
      <c r="M1108" s="171">
        <f t="shared" si="17"/>
        <v>0</v>
      </c>
    </row>
    <row r="1109" spans="1:13" s="52" customFormat="1" x14ac:dyDescent="0.3">
      <c r="A1109" s="29" t="str">
        <f>IF(K1109&gt;0,COUNT($A$7:A1108)+COUNT(DWV!$A$8:$A$300)+COUNT('Large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09" s="289"/>
      <c r="C1109" s="3" t="s">
        <v>1359</v>
      </c>
      <c r="D1109" s="16">
        <v>28873824</v>
      </c>
      <c r="E1109" s="5" t="s">
        <v>8093</v>
      </c>
      <c r="F1109" s="381">
        <f>IFERROR(INDEX([1]Master!$1:$1048576,MATCH(C1109,[1]Master!$B:$B,0),MATCH($H$5,[1]Master!$1:$1,0)),"")</f>
        <v>1</v>
      </c>
      <c r="G1109" s="381">
        <f>IFERROR(INDEX([1]Master!$1:$1048576,MATCH(C1109,[1]Master!$B:$B,0),MATCH($H$4,[1]Master!$1:$1,0)),"")</f>
        <v>1</v>
      </c>
      <c r="H1109" s="6" t="s">
        <v>6153</v>
      </c>
      <c r="I1109" s="367">
        <f>IFERROR(INDEX([1]Master!$1:$1048576,MATCH(C1109,[1]Master!$B:$B,0),MATCH($G$6,[1]Master!$1:$1,0)),"")</f>
        <v>12935.788777777778</v>
      </c>
      <c r="J1109" s="230">
        <f>ROUND(I1109*Order_Quote!$L$5,4)</f>
        <v>0</v>
      </c>
      <c r="K1109" s="228"/>
      <c r="L1109" s="178"/>
      <c r="M1109" s="171">
        <f t="shared" si="17"/>
        <v>0</v>
      </c>
    </row>
    <row r="1110" spans="1:13" s="52" customFormat="1" x14ac:dyDescent="0.3">
      <c r="A1110" s="29" t="str">
        <f>IF(K1110&gt;0,COUNT($A$7:A1109)+COUNT(DWV!$A$8:$A$300)+COUNT('Large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0" s="289"/>
      <c r="C1110" s="3" t="s">
        <v>1360</v>
      </c>
      <c r="D1110" s="16">
        <v>28873832</v>
      </c>
      <c r="E1110" s="5" t="s">
        <v>8094</v>
      </c>
      <c r="F1110" s="381">
        <f>IFERROR(INDEX([1]Master!$1:$1048576,MATCH(C1110,[1]Master!$B:$B,0),MATCH($H$5,[1]Master!$1:$1,0)),"")</f>
        <v>1</v>
      </c>
      <c r="G1110" s="381">
        <f>IFERROR(INDEX([1]Master!$1:$1048576,MATCH(C1110,[1]Master!$B:$B,0),MATCH($H$4,[1]Master!$1:$1,0)),"")</f>
        <v>1</v>
      </c>
      <c r="H1110" s="6" t="s">
        <v>6153</v>
      </c>
      <c r="I1110" s="367">
        <f>IFERROR(INDEX([1]Master!$1:$1048576,MATCH(C1110,[1]Master!$B:$B,0),MATCH($G$6,[1]Master!$1:$1,0)),"")</f>
        <v>13321.797222222222</v>
      </c>
      <c r="J1110" s="230">
        <f>ROUND(I1110*Order_Quote!$L$5,4)</f>
        <v>0</v>
      </c>
      <c r="K1110" s="228"/>
      <c r="L1110" s="178"/>
      <c r="M1110" s="171">
        <f t="shared" si="17"/>
        <v>0</v>
      </c>
    </row>
    <row r="1111" spans="1:13" s="52" customFormat="1" x14ac:dyDescent="0.3">
      <c r="A1111" s="29" t="str">
        <f>IF(K1111&gt;0,COUNT($A$7:A1110)+COUNT(DWV!$A$8:$A$300)+COUNT('Large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1" s="289"/>
      <c r="C1111" s="3" t="s">
        <v>1361</v>
      </c>
      <c r="D1111" s="16">
        <v>28873840</v>
      </c>
      <c r="E1111" s="5" t="s">
        <v>8095</v>
      </c>
      <c r="F1111" s="381">
        <f>IFERROR(INDEX([1]Master!$1:$1048576,MATCH(C1111,[1]Master!$B:$B,0),MATCH($H$5,[1]Master!$1:$1,0)),"")</f>
        <v>1</v>
      </c>
      <c r="G1111" s="381">
        <f>IFERROR(INDEX([1]Master!$1:$1048576,MATCH(C1111,[1]Master!$B:$B,0),MATCH($H$4,[1]Master!$1:$1,0)),"")</f>
        <v>1</v>
      </c>
      <c r="H1111" s="6" t="s">
        <v>6153</v>
      </c>
      <c r="I1111" s="367">
        <f>IFERROR(INDEX([1]Master!$1:$1048576,MATCH(C1111,[1]Master!$B:$B,0),MATCH($G$6,[1]Master!$1:$1,0)),"")</f>
        <v>15260.910666666667</v>
      </c>
      <c r="J1111" s="230">
        <f>ROUND(I1111*Order_Quote!$L$5,4)</f>
        <v>0</v>
      </c>
      <c r="K1111" s="228"/>
      <c r="L1111" s="178"/>
      <c r="M1111" s="171">
        <f t="shared" si="17"/>
        <v>0</v>
      </c>
    </row>
    <row r="1112" spans="1:13" s="52" customFormat="1" x14ac:dyDescent="0.3">
      <c r="A1112" s="29" t="str">
        <f>IF(K1112&gt;0,COUNT($A$7:A1111)+COUNT(DWV!$A$8:$A$300)+COUNT('Large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2" s="289"/>
      <c r="C1112" s="3" t="s">
        <v>1362</v>
      </c>
      <c r="D1112" s="16">
        <v>28873859</v>
      </c>
      <c r="E1112" s="5" t="s">
        <v>8096</v>
      </c>
      <c r="F1112" s="381">
        <f>IFERROR(INDEX([1]Master!$1:$1048576,MATCH(C1112,[1]Master!$B:$B,0),MATCH($H$5,[1]Master!$1:$1,0)),"")</f>
        <v>1</v>
      </c>
      <c r="G1112" s="381">
        <f>IFERROR(INDEX([1]Master!$1:$1048576,MATCH(C1112,[1]Master!$B:$B,0),MATCH($H$4,[1]Master!$1:$1,0)),"")</f>
        <v>1</v>
      </c>
      <c r="H1112" s="6" t="s">
        <v>6153</v>
      </c>
      <c r="I1112" s="367">
        <f>IFERROR(INDEX([1]Master!$1:$1048576,MATCH(C1112,[1]Master!$B:$B,0),MATCH($G$6,[1]Master!$1:$1,0)),"")</f>
        <v>17227.903555555557</v>
      </c>
      <c r="J1112" s="230">
        <f>ROUND(I1112*Order_Quote!$L$5,4)</f>
        <v>0</v>
      </c>
      <c r="K1112" s="228"/>
      <c r="L1112" s="178"/>
      <c r="M1112" s="171">
        <f t="shared" si="17"/>
        <v>0</v>
      </c>
    </row>
    <row r="1113" spans="1:13" s="52" customFormat="1" x14ac:dyDescent="0.3">
      <c r="A1113" s="29" t="str">
        <f>IF(K1113&gt;0,COUNT($A$7:A1112)+COUNT(DWV!$A$8:$A$300)+COUNT('Large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3" s="289"/>
      <c r="C1113" s="3" t="s">
        <v>1363</v>
      </c>
      <c r="D1113" s="16">
        <v>28873867</v>
      </c>
      <c r="E1113" s="5" t="s">
        <v>8097</v>
      </c>
      <c r="F1113" s="381">
        <f>IFERROR(INDEX([1]Master!$1:$1048576,MATCH(C1113,[1]Master!$B:$B,0),MATCH($H$5,[1]Master!$1:$1,0)),"")</f>
        <v>1</v>
      </c>
      <c r="G1113" s="381">
        <f>IFERROR(INDEX([1]Master!$1:$1048576,MATCH(C1113,[1]Master!$B:$B,0),MATCH($H$4,[1]Master!$1:$1,0)),"")</f>
        <v>1</v>
      </c>
      <c r="H1113" s="6" t="s">
        <v>6153</v>
      </c>
      <c r="I1113" s="367">
        <f>IFERROR(INDEX([1]Master!$1:$1048576,MATCH(C1113,[1]Master!$B:$B,0),MATCH($G$6,[1]Master!$1:$1,0)),"")</f>
        <v>17653.561444444447</v>
      </c>
      <c r="J1113" s="230">
        <f>ROUND(I1113*Order_Quote!$L$5,4)</f>
        <v>0</v>
      </c>
      <c r="K1113" s="228"/>
      <c r="L1113" s="178"/>
      <c r="M1113" s="171">
        <f t="shared" si="17"/>
        <v>0</v>
      </c>
    </row>
    <row r="1114" spans="1:13" s="52" customFormat="1" x14ac:dyDescent="0.3">
      <c r="A1114" s="29" t="str">
        <f>IF(K1114&gt;0,COUNT($A$7:A1113)+COUNT(DWV!$A$8:$A$300)+COUNT('Large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4" s="289"/>
      <c r="C1114" s="3" t="s">
        <v>1364</v>
      </c>
      <c r="D1114" s="16">
        <v>28873875</v>
      </c>
      <c r="E1114" s="5" t="s">
        <v>8098</v>
      </c>
      <c r="F1114" s="381">
        <f>IFERROR(INDEX([1]Master!$1:$1048576,MATCH(C1114,[1]Master!$B:$B,0),MATCH($H$5,[1]Master!$1:$1,0)),"")</f>
        <v>1</v>
      </c>
      <c r="G1114" s="381">
        <f>IFERROR(INDEX([1]Master!$1:$1048576,MATCH(C1114,[1]Master!$B:$B,0),MATCH($H$4,[1]Master!$1:$1,0)),"")</f>
        <v>1</v>
      </c>
      <c r="H1114" s="6" t="s">
        <v>6153</v>
      </c>
      <c r="I1114" s="367">
        <f>IFERROR(INDEX([1]Master!$1:$1048576,MATCH(C1114,[1]Master!$B:$B,0),MATCH($G$6,[1]Master!$1:$1,0)),"")</f>
        <v>18450.117000000002</v>
      </c>
      <c r="J1114" s="230">
        <f>ROUND(I1114*Order_Quote!$L$5,4)</f>
        <v>0</v>
      </c>
      <c r="K1114" s="228"/>
      <c r="L1114" s="178"/>
      <c r="M1114" s="171">
        <f t="shared" si="17"/>
        <v>0</v>
      </c>
    </row>
    <row r="1115" spans="1:13" s="52" customFormat="1" x14ac:dyDescent="0.3">
      <c r="A1115" s="29" t="str">
        <f>IF(K1115&gt;0,COUNT($A$7:A1114)+COUNT(DWV!$A$8:$A$300)+COUNT('Large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5" s="289"/>
      <c r="C1115" s="3" t="s">
        <v>1365</v>
      </c>
      <c r="D1115" s="16">
        <v>28873883</v>
      </c>
      <c r="E1115" s="5" t="s">
        <v>8099</v>
      </c>
      <c r="F1115" s="381">
        <f>IFERROR(INDEX([1]Master!$1:$1048576,MATCH(C1115,[1]Master!$B:$B,0),MATCH($H$5,[1]Master!$1:$1,0)),"")</f>
        <v>1</v>
      </c>
      <c r="G1115" s="381" t="str">
        <f>IFERROR(INDEX([1]Master!$1:$1048576,MATCH(C1115,[1]Master!$B:$B,0),MATCH($H$4,[1]Master!$1:$1,0)),"")</f>
        <v>-</v>
      </c>
      <c r="H1115" s="6" t="s">
        <v>6153</v>
      </c>
      <c r="I1115" s="367">
        <f>IFERROR(INDEX([1]Master!$1:$1048576,MATCH(C1115,[1]Master!$B:$B,0),MATCH($G$6,[1]Master!$1:$1,0)),"")</f>
        <v>21473.853777777778</v>
      </c>
      <c r="J1115" s="230">
        <f>ROUND(I1115*Order_Quote!$L$5,4)</f>
        <v>0</v>
      </c>
      <c r="K1115" s="228"/>
      <c r="L1115" s="178"/>
      <c r="M1115" s="171">
        <f t="shared" si="17"/>
        <v>0</v>
      </c>
    </row>
    <row r="1116" spans="1:13" s="52" customFormat="1" x14ac:dyDescent="0.3">
      <c r="A1116" s="29" t="str">
        <f>IF(K1116&gt;0,COUNT($A$7:A1115)+COUNT(DWV!$A$8:$A$300)+COUNT('Large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6" s="289"/>
      <c r="C1116" s="3" t="s">
        <v>1366</v>
      </c>
      <c r="D1116" s="16">
        <v>28873891</v>
      </c>
      <c r="E1116" s="5" t="s">
        <v>8100</v>
      </c>
      <c r="F1116" s="381">
        <f>IFERROR(INDEX([1]Master!$1:$1048576,MATCH(C1116,[1]Master!$B:$B,0),MATCH($H$5,[1]Master!$1:$1,0)),"")</f>
        <v>1</v>
      </c>
      <c r="G1116" s="381" t="str">
        <f>IFERROR(INDEX([1]Master!$1:$1048576,MATCH(C1116,[1]Master!$B:$B,0),MATCH($H$4,[1]Master!$1:$1,0)),"")</f>
        <v>-</v>
      </c>
      <c r="H1116" s="6" t="s">
        <v>6153</v>
      </c>
      <c r="I1116" s="367">
        <f>IFERROR(INDEX([1]Master!$1:$1048576,MATCH(C1116,[1]Master!$B:$B,0),MATCH($G$6,[1]Master!$1:$1,0)),"")</f>
        <v>22396.479111111112</v>
      </c>
      <c r="J1116" s="230">
        <f>ROUND(I1116*Order_Quote!$L$5,4)</f>
        <v>0</v>
      </c>
      <c r="K1116" s="228"/>
      <c r="L1116" s="178"/>
      <c r="M1116" s="171">
        <f t="shared" si="17"/>
        <v>0</v>
      </c>
    </row>
    <row r="1117" spans="1:13" s="52" customFormat="1" x14ac:dyDescent="0.3">
      <c r="A1117" s="29" t="str">
        <f>IF(K1117&gt;0,COUNT($A$7:A1116)+COUNT(DWV!$A$8:$A$300)+COUNT('Large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7" s="289"/>
      <c r="C1117" s="3" t="s">
        <v>1367</v>
      </c>
      <c r="D1117" s="16">
        <v>28873905</v>
      </c>
      <c r="E1117" s="5" t="s">
        <v>8101</v>
      </c>
      <c r="F1117" s="381">
        <f>IFERROR(INDEX([1]Master!$1:$1048576,MATCH(C1117,[1]Master!$B:$B,0),MATCH($H$5,[1]Master!$1:$1,0)),"")</f>
        <v>1</v>
      </c>
      <c r="G1117" s="381" t="str">
        <f>IFERROR(INDEX([1]Master!$1:$1048576,MATCH(C1117,[1]Master!$B:$B,0),MATCH($H$4,[1]Master!$1:$1,0)),"")</f>
        <v>-</v>
      </c>
      <c r="H1117" s="6" t="s">
        <v>6153</v>
      </c>
      <c r="I1117" s="367">
        <f>IFERROR(INDEX([1]Master!$1:$1048576,MATCH(C1117,[1]Master!$B:$B,0),MATCH($G$6,[1]Master!$1:$1,0)),"")</f>
        <v>27995.575111111113</v>
      </c>
      <c r="J1117" s="230">
        <f>ROUND(I1117*Order_Quote!$L$5,4)</f>
        <v>0</v>
      </c>
      <c r="K1117" s="228"/>
      <c r="L1117" s="178"/>
      <c r="M1117" s="171">
        <f t="shared" si="17"/>
        <v>0</v>
      </c>
    </row>
    <row r="1118" spans="1:13" s="52" customFormat="1" x14ac:dyDescent="0.3">
      <c r="A1118" s="29" t="str">
        <f>IF(K1118&gt;0,COUNT($A$7:A1117)+COUNT(DWV!$A$8:$A$300)+COUNT('Large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8" s="289"/>
      <c r="C1118" s="3" t="s">
        <v>1368</v>
      </c>
      <c r="D1118" s="16">
        <v>28873913</v>
      </c>
      <c r="E1118" s="5" t="s">
        <v>8102</v>
      </c>
      <c r="F1118" s="381">
        <f>IFERROR(INDEX([1]Master!$1:$1048576,MATCH(C1118,[1]Master!$B:$B,0),MATCH($H$5,[1]Master!$1:$1,0)),"")</f>
        <v>1</v>
      </c>
      <c r="G1118" s="381">
        <f>IFERROR(INDEX([1]Master!$1:$1048576,MATCH(C1118,[1]Master!$B:$B,0),MATCH($H$4,[1]Master!$1:$1,0)),"")</f>
        <v>1</v>
      </c>
      <c r="H1118" s="6" t="s">
        <v>6153</v>
      </c>
      <c r="I1118" s="367">
        <f>IFERROR(INDEX([1]Master!$1:$1048576,MATCH(C1118,[1]Master!$B:$B,0),MATCH($G$6,[1]Master!$1:$1,0)),"")</f>
        <v>14669.283888888887</v>
      </c>
      <c r="J1118" s="230">
        <f>ROUND(I1118*Order_Quote!$L$5,4)</f>
        <v>0</v>
      </c>
      <c r="K1118" s="228"/>
      <c r="L1118" s="178"/>
      <c r="M1118" s="171">
        <f t="shared" si="17"/>
        <v>0</v>
      </c>
    </row>
    <row r="1119" spans="1:13" s="52" customFormat="1" x14ac:dyDescent="0.3">
      <c r="A1119" s="29" t="str">
        <f>IF(K1119&gt;0,COUNT($A$7:A1118)+COUNT(DWV!$A$8:$A$300)+COUNT('Large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19" s="289"/>
      <c r="C1119" s="3" t="s">
        <v>1369</v>
      </c>
      <c r="D1119" s="16">
        <v>28873921</v>
      </c>
      <c r="E1119" s="5" t="s">
        <v>8103</v>
      </c>
      <c r="F1119" s="381">
        <f>IFERROR(INDEX([1]Master!$1:$1048576,MATCH(C1119,[1]Master!$B:$B,0),MATCH($H$5,[1]Master!$1:$1,0)),"")</f>
        <v>1</v>
      </c>
      <c r="G1119" s="381">
        <f>IFERROR(INDEX([1]Master!$1:$1048576,MATCH(C1119,[1]Master!$B:$B,0),MATCH($H$4,[1]Master!$1:$1,0)),"")</f>
        <v>1</v>
      </c>
      <c r="H1119" s="6" t="s">
        <v>6153</v>
      </c>
      <c r="I1119" s="367">
        <f>IFERROR(INDEX([1]Master!$1:$1048576,MATCH(C1119,[1]Master!$B:$B,0),MATCH($G$6,[1]Master!$1:$1,0)),"")</f>
        <v>14757.261666666665</v>
      </c>
      <c r="J1119" s="230">
        <f>ROUND(I1119*Order_Quote!$L$5,4)</f>
        <v>0</v>
      </c>
      <c r="K1119" s="228"/>
      <c r="L1119" s="178"/>
      <c r="M1119" s="171">
        <f t="shared" si="17"/>
        <v>0</v>
      </c>
    </row>
    <row r="1120" spans="1:13" s="52" customFormat="1" x14ac:dyDescent="0.3">
      <c r="A1120" s="29" t="str">
        <f>IF(K1120&gt;0,COUNT($A$7:A1119)+COUNT(DWV!$A$8:$A$300)+COUNT('Large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0" s="289"/>
      <c r="C1120" s="3" t="s">
        <v>1370</v>
      </c>
      <c r="D1120" s="16">
        <v>28873930</v>
      </c>
      <c r="E1120" s="5" t="s">
        <v>8104</v>
      </c>
      <c r="F1120" s="381">
        <f>IFERROR(INDEX([1]Master!$1:$1048576,MATCH(C1120,[1]Master!$B:$B,0),MATCH($H$5,[1]Master!$1:$1,0)),"")</f>
        <v>1</v>
      </c>
      <c r="G1120" s="381">
        <f>IFERROR(INDEX([1]Master!$1:$1048576,MATCH(C1120,[1]Master!$B:$B,0),MATCH($H$4,[1]Master!$1:$1,0)),"")</f>
        <v>1</v>
      </c>
      <c r="H1120" s="6" t="s">
        <v>6153</v>
      </c>
      <c r="I1120" s="367">
        <f>IFERROR(INDEX([1]Master!$1:$1048576,MATCH(C1120,[1]Master!$B:$B,0),MATCH($G$6,[1]Master!$1:$1,0)),"")</f>
        <v>16960.641333333333</v>
      </c>
      <c r="J1120" s="230">
        <f>ROUND(I1120*Order_Quote!$L$5,4)</f>
        <v>0</v>
      </c>
      <c r="K1120" s="228"/>
      <c r="L1120" s="178"/>
      <c r="M1120" s="171">
        <f t="shared" si="17"/>
        <v>0</v>
      </c>
    </row>
    <row r="1121" spans="1:13" s="52" customFormat="1" x14ac:dyDescent="0.3">
      <c r="A1121" s="29" t="str">
        <f>IF(K1121&gt;0,COUNT($A$7:A1120)+COUNT(DWV!$A$8:$A$300)+COUNT('Large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1" s="289"/>
      <c r="C1121" s="3" t="s">
        <v>1371</v>
      </c>
      <c r="D1121" s="16">
        <v>28873948</v>
      </c>
      <c r="E1121" s="5" t="s">
        <v>8105</v>
      </c>
      <c r="F1121" s="381">
        <f>IFERROR(INDEX([1]Master!$1:$1048576,MATCH(C1121,[1]Master!$B:$B,0),MATCH($H$5,[1]Master!$1:$1,0)),"")</f>
        <v>1</v>
      </c>
      <c r="G1121" s="381">
        <f>IFERROR(INDEX([1]Master!$1:$1048576,MATCH(C1121,[1]Master!$B:$B,0),MATCH($H$4,[1]Master!$1:$1,0)),"")</f>
        <v>1</v>
      </c>
      <c r="H1121" s="6" t="s">
        <v>6153</v>
      </c>
      <c r="I1121" s="367">
        <f>IFERROR(INDEX([1]Master!$1:$1048576,MATCH(C1121,[1]Master!$B:$B,0),MATCH($G$6,[1]Master!$1:$1,0)),"")</f>
        <v>17717.987333333334</v>
      </c>
      <c r="J1121" s="230">
        <f>ROUND(I1121*Order_Quote!$L$5,4)</f>
        <v>0</v>
      </c>
      <c r="K1121" s="228"/>
      <c r="L1121" s="178"/>
      <c r="M1121" s="171">
        <f t="shared" si="17"/>
        <v>0</v>
      </c>
    </row>
    <row r="1122" spans="1:13" s="52" customFormat="1" x14ac:dyDescent="0.3">
      <c r="A1122" s="29" t="str">
        <f>IF(K1122&gt;0,COUNT($A$7:A1121)+COUNT(DWV!$A$8:$A$300)+COUNT('Large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2" s="289"/>
      <c r="C1122" s="3" t="s">
        <v>1372</v>
      </c>
      <c r="D1122" s="16">
        <v>28873956</v>
      </c>
      <c r="E1122" s="5" t="s">
        <v>8106</v>
      </c>
      <c r="F1122" s="381">
        <f>IFERROR(INDEX([1]Master!$1:$1048576,MATCH(C1122,[1]Master!$B:$B,0),MATCH($H$5,[1]Master!$1:$1,0)),"")</f>
        <v>1</v>
      </c>
      <c r="G1122" s="381" t="str">
        <f>IFERROR(INDEX([1]Master!$1:$1048576,MATCH(C1122,[1]Master!$B:$B,0),MATCH($H$4,[1]Master!$1:$1,0)),"")</f>
        <v>-</v>
      </c>
      <c r="H1122" s="6" t="s">
        <v>6153</v>
      </c>
      <c r="I1122" s="367">
        <f>IFERROR(INDEX([1]Master!$1:$1048576,MATCH(C1122,[1]Master!$B:$B,0),MATCH($G$6,[1]Master!$1:$1,0)),"")</f>
        <v>19374.406777777778</v>
      </c>
      <c r="J1122" s="230">
        <f>ROUND(I1122*Order_Quote!$L$5,4)</f>
        <v>0</v>
      </c>
      <c r="K1122" s="228"/>
      <c r="L1122" s="178"/>
      <c r="M1122" s="171">
        <f t="shared" si="17"/>
        <v>0</v>
      </c>
    </row>
    <row r="1123" spans="1:13" s="52" customFormat="1" x14ac:dyDescent="0.3">
      <c r="A1123" s="29" t="str">
        <f>IF(K1123&gt;0,COUNT($A$7:A1122)+COUNT(DWV!$A$8:$A$300)+COUNT('Large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3" s="289"/>
      <c r="C1123" s="3" t="s">
        <v>1373</v>
      </c>
      <c r="D1123" s="16">
        <v>28873964</v>
      </c>
      <c r="E1123" s="5" t="s">
        <v>8107</v>
      </c>
      <c r="F1123" s="381">
        <f>IFERROR(INDEX([1]Master!$1:$1048576,MATCH(C1123,[1]Master!$B:$B,0),MATCH($H$5,[1]Master!$1:$1,0)),"")</f>
        <v>1</v>
      </c>
      <c r="G1123" s="381" t="str">
        <f>IFERROR(INDEX([1]Master!$1:$1048576,MATCH(C1123,[1]Master!$B:$B,0),MATCH($H$4,[1]Master!$1:$1,0)),"")</f>
        <v>-</v>
      </c>
      <c r="H1123" s="6" t="s">
        <v>6153</v>
      </c>
      <c r="I1123" s="367">
        <f>IFERROR(INDEX([1]Master!$1:$1048576,MATCH(C1123,[1]Master!$B:$B,0),MATCH($G$6,[1]Master!$1:$1,0)),"")</f>
        <v>21871.584666666669</v>
      </c>
      <c r="J1123" s="230">
        <f>ROUND(I1123*Order_Quote!$L$5,4)</f>
        <v>0</v>
      </c>
      <c r="K1123" s="228"/>
      <c r="L1123" s="178"/>
      <c r="M1123" s="171">
        <f t="shared" si="17"/>
        <v>0</v>
      </c>
    </row>
    <row r="1124" spans="1:13" s="52" customFormat="1" x14ac:dyDescent="0.3">
      <c r="A1124" s="29" t="str">
        <f>IF(K1124&gt;0,COUNT($A$7:A1123)+COUNT(DWV!$A$8:$A$300)+COUNT('Large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4" s="289"/>
      <c r="C1124" s="3" t="s">
        <v>1374</v>
      </c>
      <c r="D1124" s="16">
        <v>28873972</v>
      </c>
      <c r="E1124" s="5" t="s">
        <v>8108</v>
      </c>
      <c r="F1124" s="381">
        <f>IFERROR(INDEX([1]Master!$1:$1048576,MATCH(C1124,[1]Master!$B:$B,0),MATCH($H$5,[1]Master!$1:$1,0)),"")</f>
        <v>1</v>
      </c>
      <c r="G1124" s="381" t="str">
        <f>IFERROR(INDEX([1]Master!$1:$1048576,MATCH(C1124,[1]Master!$B:$B,0),MATCH($H$4,[1]Master!$1:$1,0)),"")</f>
        <v>-</v>
      </c>
      <c r="H1124" s="6" t="s">
        <v>6153</v>
      </c>
      <c r="I1124" s="367">
        <f>IFERROR(INDEX([1]Master!$1:$1048576,MATCH(C1124,[1]Master!$B:$B,0),MATCH($G$6,[1]Master!$1:$1,0)),"")</f>
        <v>22411.994111111107</v>
      </c>
      <c r="J1124" s="230">
        <f>ROUND(I1124*Order_Quote!$L$5,4)</f>
        <v>0</v>
      </c>
      <c r="K1124" s="228"/>
      <c r="L1124" s="178"/>
      <c r="M1124" s="171">
        <f t="shared" si="17"/>
        <v>0</v>
      </c>
    </row>
    <row r="1125" spans="1:13" s="52" customFormat="1" x14ac:dyDescent="0.3">
      <c r="A1125" s="29" t="str">
        <f>IF(K1125&gt;0,COUNT($A$7:A1124)+COUNT(DWV!$A$8:$A$300)+COUNT('Large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5" s="289"/>
      <c r="C1125" s="3" t="s">
        <v>1375</v>
      </c>
      <c r="D1125" s="16">
        <v>28873980</v>
      </c>
      <c r="E1125" s="5" t="s">
        <v>8109</v>
      </c>
      <c r="F1125" s="381">
        <f>IFERROR(INDEX([1]Master!$1:$1048576,MATCH(C1125,[1]Master!$B:$B,0),MATCH($H$5,[1]Master!$1:$1,0)),"")</f>
        <v>1</v>
      </c>
      <c r="G1125" s="381" t="str">
        <f>IFERROR(INDEX([1]Master!$1:$1048576,MATCH(C1125,[1]Master!$B:$B,0),MATCH($H$4,[1]Master!$1:$1,0)),"")</f>
        <v>-</v>
      </c>
      <c r="H1125" s="6" t="s">
        <v>6153</v>
      </c>
      <c r="I1125" s="367">
        <f>IFERROR(INDEX([1]Master!$1:$1048576,MATCH(C1125,[1]Master!$B:$B,0),MATCH($G$6,[1]Master!$1:$1,0)),"")</f>
        <v>24214.480444444445</v>
      </c>
      <c r="J1125" s="230">
        <f>ROUND(I1125*Order_Quote!$L$5,4)</f>
        <v>0</v>
      </c>
      <c r="K1125" s="228"/>
      <c r="L1125" s="178"/>
      <c r="M1125" s="171">
        <f t="shared" si="17"/>
        <v>0</v>
      </c>
    </row>
    <row r="1126" spans="1:13" s="52" customFormat="1" x14ac:dyDescent="0.3">
      <c r="A1126" s="29" t="str">
        <f>IF(K1126&gt;0,COUNT($A$7:A1125)+COUNT(DWV!$A$8:$A$300)+COUNT('Large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6" s="289"/>
      <c r="C1126" s="3" t="s">
        <v>1376</v>
      </c>
      <c r="D1126" s="16">
        <v>28873998</v>
      </c>
      <c r="E1126" s="5" t="s">
        <v>8110</v>
      </c>
      <c r="F1126" s="381">
        <f>IFERROR(INDEX([1]Master!$1:$1048576,MATCH(C1126,[1]Master!$B:$B,0),MATCH($H$5,[1]Master!$1:$1,0)),"")</f>
        <v>1</v>
      </c>
      <c r="G1126" s="381" t="str">
        <f>IFERROR(INDEX([1]Master!$1:$1048576,MATCH(C1126,[1]Master!$B:$B,0),MATCH($H$4,[1]Master!$1:$1,0)),"")</f>
        <v>-</v>
      </c>
      <c r="H1126" s="6" t="s">
        <v>6153</v>
      </c>
      <c r="I1126" s="367">
        <f>IFERROR(INDEX([1]Master!$1:$1048576,MATCH(C1126,[1]Master!$B:$B,0),MATCH($G$6,[1]Master!$1:$1,0)),"")</f>
        <v>28560.273555555556</v>
      </c>
      <c r="J1126" s="230">
        <f>ROUND(I1126*Order_Quote!$L$5,4)</f>
        <v>0</v>
      </c>
      <c r="K1126" s="228"/>
      <c r="L1126" s="178"/>
      <c r="M1126" s="171">
        <f t="shared" si="17"/>
        <v>0</v>
      </c>
    </row>
    <row r="1127" spans="1:13" s="52" customFormat="1" x14ac:dyDescent="0.3">
      <c r="A1127" s="29" t="str">
        <f>IF(K1127&gt;0,COUNT($A$7:A1126)+COUNT(DWV!$A$8:$A$300)+COUNT('Large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7" s="289"/>
      <c r="C1127" s="3" t="s">
        <v>1377</v>
      </c>
      <c r="D1127" s="16">
        <v>28874006</v>
      </c>
      <c r="E1127" s="5" t="s">
        <v>8111</v>
      </c>
      <c r="F1127" s="381">
        <f>IFERROR(INDEX([1]Master!$1:$1048576,MATCH(C1127,[1]Master!$B:$B,0),MATCH($H$5,[1]Master!$1:$1,0)),"")</f>
        <v>1</v>
      </c>
      <c r="G1127" s="381" t="str">
        <f>IFERROR(INDEX([1]Master!$1:$1048576,MATCH(C1127,[1]Master!$B:$B,0),MATCH($H$4,[1]Master!$1:$1,0)),"")</f>
        <v>-</v>
      </c>
      <c r="H1127" s="6" t="s">
        <v>6153</v>
      </c>
      <c r="I1127" s="367">
        <f>IFERROR(INDEX([1]Master!$1:$1048576,MATCH(C1127,[1]Master!$B:$B,0),MATCH($G$6,[1]Master!$1:$1,0)),"")</f>
        <v>29393.791666666668</v>
      </c>
      <c r="J1127" s="230">
        <f>ROUND(I1127*Order_Quote!$L$5,4)</f>
        <v>0</v>
      </c>
      <c r="K1127" s="228"/>
      <c r="L1127" s="178"/>
      <c r="M1127" s="171">
        <f t="shared" si="17"/>
        <v>0</v>
      </c>
    </row>
    <row r="1128" spans="1:13" s="52" customFormat="1" x14ac:dyDescent="0.3">
      <c r="A1128" s="29" t="str">
        <f>IF(K1128&gt;0,COUNT($A$7:A1127)+COUNT(DWV!$A$8:$A$300)+COUNT('Large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8" s="289"/>
      <c r="C1128" s="3" t="s">
        <v>1378</v>
      </c>
      <c r="D1128" s="16">
        <v>28874014</v>
      </c>
      <c r="E1128" s="5" t="s">
        <v>8112</v>
      </c>
      <c r="F1128" s="381">
        <f>IFERROR(INDEX([1]Master!$1:$1048576,MATCH(C1128,[1]Master!$B:$B,0),MATCH($H$5,[1]Master!$1:$1,0)),"")</f>
        <v>1</v>
      </c>
      <c r="G1128" s="381" t="str">
        <f>IFERROR(INDEX([1]Master!$1:$1048576,MATCH(C1128,[1]Master!$B:$B,0),MATCH($H$4,[1]Master!$1:$1,0)),"")</f>
        <v>-</v>
      </c>
      <c r="H1128" s="6" t="s">
        <v>6153</v>
      </c>
      <c r="I1128" s="367">
        <f>IFERROR(INDEX([1]Master!$1:$1048576,MATCH(C1128,[1]Master!$B:$B,0),MATCH($G$6,[1]Master!$1:$1,0)),"")</f>
        <v>39059.018444444446</v>
      </c>
      <c r="J1128" s="230">
        <f>ROUND(I1128*Order_Quote!$L$5,4)</f>
        <v>0</v>
      </c>
      <c r="K1128" s="228"/>
      <c r="L1128" s="178"/>
      <c r="M1128" s="171">
        <f t="shared" si="17"/>
        <v>0</v>
      </c>
    </row>
    <row r="1129" spans="1:13" s="52" customFormat="1" x14ac:dyDescent="0.3">
      <c r="A1129" s="29" t="str">
        <f>IF(K1129&gt;0,COUNT($A$7:A1128)+COUNT(DWV!$A$8:$A$300)+COUNT('Large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29" s="291"/>
      <c r="C1129" s="3" t="s">
        <v>1379</v>
      </c>
      <c r="D1129" s="16">
        <v>28874022</v>
      </c>
      <c r="E1129" s="5" t="s">
        <v>8113</v>
      </c>
      <c r="F1129" s="381">
        <f>IFERROR(INDEX([1]Master!$1:$1048576,MATCH(C1129,[1]Master!$B:$B,0),MATCH($H$5,[1]Master!$1:$1,0)),"")</f>
        <v>1</v>
      </c>
      <c r="G1129" s="381" t="str">
        <f>IFERROR(INDEX([1]Master!$1:$1048576,MATCH(C1129,[1]Master!$B:$B,0),MATCH($H$4,[1]Master!$1:$1,0)),"")</f>
        <v>-</v>
      </c>
      <c r="H1129" s="6" t="s">
        <v>6153</v>
      </c>
      <c r="I1129" s="367">
        <f>IFERROR(INDEX([1]Master!$1:$1048576,MATCH(C1129,[1]Master!$B:$B,0),MATCH($G$6,[1]Master!$1:$1,0)),"")</f>
        <v>51948.523777777773</v>
      </c>
      <c r="J1129" s="230">
        <f>ROUND(I1129*Order_Quote!$L$5,4)</f>
        <v>0</v>
      </c>
      <c r="K1129" s="228"/>
      <c r="L1129" s="178"/>
      <c r="M1129" s="171">
        <f t="shared" si="17"/>
        <v>0</v>
      </c>
    </row>
    <row r="1130" spans="1:13" s="52" customFormat="1" x14ac:dyDescent="0.3">
      <c r="A1130" s="29" t="str">
        <f>IF(K1130&gt;0,COUNT($A$7:A1129)+COUNT(DWV!$A$8:$A$300)+COUNT('Large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0" s="317" t="s">
        <v>3739</v>
      </c>
      <c r="C1130" s="11" t="s">
        <v>1380</v>
      </c>
      <c r="D1130" s="17">
        <v>28874103</v>
      </c>
      <c r="E1130" s="13" t="s">
        <v>8114</v>
      </c>
      <c r="F1130" s="381">
        <f>IFERROR(INDEX([1]Master!$1:$1048576,MATCH(C1130,[1]Master!$B:$B,0),MATCH($H$5,[1]Master!$1:$1,0)),"")</f>
        <v>1</v>
      </c>
      <c r="G1130" s="381">
        <f>IFERROR(INDEX([1]Master!$1:$1048576,MATCH(C1130,[1]Master!$B:$B,0),MATCH($H$4,[1]Master!$1:$1,0)),"")</f>
        <v>24</v>
      </c>
      <c r="H1130" s="6" t="s">
        <v>6153</v>
      </c>
      <c r="I1130" s="367">
        <f>IFERROR(INDEX([1]Master!$1:$1048576,MATCH(C1130,[1]Master!$B:$B,0),MATCH($G$6,[1]Master!$1:$1,0)),"")</f>
        <v>553.90333333333331</v>
      </c>
      <c r="J1130" s="230">
        <f>ROUND(I1130*Order_Quote!$L$5,4)</f>
        <v>0</v>
      </c>
      <c r="K1130" s="232"/>
      <c r="L1130" s="178"/>
      <c r="M1130" s="171">
        <f t="shared" si="17"/>
        <v>0</v>
      </c>
    </row>
    <row r="1131" spans="1:13" s="52" customFormat="1" x14ac:dyDescent="0.3">
      <c r="A1131" s="29" t="str">
        <f>IF(K1131&gt;0,COUNT($A$7:A1130)+COUNT(DWV!$A$8:$A$300)+COUNT('Large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1" s="289"/>
      <c r="C1131" s="3" t="s">
        <v>1381</v>
      </c>
      <c r="D1131" s="16">
        <v>28874111</v>
      </c>
      <c r="E1131" s="5" t="s">
        <v>8115</v>
      </c>
      <c r="F1131" s="381">
        <f>IFERROR(INDEX([1]Master!$1:$1048576,MATCH(C1131,[1]Master!$B:$B,0),MATCH($H$5,[1]Master!$1:$1,0)),"")</f>
        <v>1</v>
      </c>
      <c r="G1131" s="381">
        <f>IFERROR(INDEX([1]Master!$1:$1048576,MATCH(C1131,[1]Master!$B:$B,0),MATCH($H$4,[1]Master!$1:$1,0)),"")</f>
        <v>20</v>
      </c>
      <c r="H1131" s="6" t="s">
        <v>6153</v>
      </c>
      <c r="I1131" s="367">
        <f>IFERROR(INDEX([1]Master!$1:$1048576,MATCH(C1131,[1]Master!$B:$B,0),MATCH($G$6,[1]Master!$1:$1,0)),"")</f>
        <v>582.88844444444442</v>
      </c>
      <c r="J1131" s="230">
        <f>ROUND(I1131*Order_Quote!$L$5,4)</f>
        <v>0</v>
      </c>
      <c r="K1131" s="228"/>
      <c r="L1131" s="178"/>
      <c r="M1131" s="171">
        <f t="shared" si="17"/>
        <v>0</v>
      </c>
    </row>
    <row r="1132" spans="1:13" s="52" customFormat="1" x14ac:dyDescent="0.3">
      <c r="A1132" s="29" t="str">
        <f>IF(K1132&gt;0,COUNT($A$7:A1131)+COUNT(DWV!$A$8:$A$300)+COUNT('Large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2" s="289"/>
      <c r="C1132" s="3" t="s">
        <v>1382</v>
      </c>
      <c r="D1132" s="16">
        <v>28874120</v>
      </c>
      <c r="E1132" s="5" t="s">
        <v>8116</v>
      </c>
      <c r="F1132" s="381">
        <f>IFERROR(INDEX([1]Master!$1:$1048576,MATCH(C1132,[1]Master!$B:$B,0),MATCH($H$5,[1]Master!$1:$1,0)),"")</f>
        <v>1</v>
      </c>
      <c r="G1132" s="381">
        <f>IFERROR(INDEX([1]Master!$1:$1048576,MATCH(C1132,[1]Master!$B:$B,0),MATCH($H$4,[1]Master!$1:$1,0)),"")</f>
        <v>15</v>
      </c>
      <c r="H1132" s="6" t="s">
        <v>6153</v>
      </c>
      <c r="I1132" s="367">
        <f>IFERROR(INDEX([1]Master!$1:$1048576,MATCH(C1132,[1]Master!$B:$B,0),MATCH($G$6,[1]Master!$1:$1,0)),"")</f>
        <v>864.7026666666668</v>
      </c>
      <c r="J1132" s="230">
        <f>ROUND(I1132*Order_Quote!$L$5,4)</f>
        <v>0</v>
      </c>
      <c r="K1132" s="228"/>
      <c r="L1132" s="178"/>
      <c r="M1132" s="171">
        <f t="shared" si="17"/>
        <v>0</v>
      </c>
    </row>
    <row r="1133" spans="1:13" s="52" customFormat="1" x14ac:dyDescent="0.3">
      <c r="A1133" s="29" t="str">
        <f>IF(K1133&gt;0,COUNT($A$7:A1132)+COUNT(DWV!$A$8:$A$300)+COUNT('Large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3" s="289"/>
      <c r="C1133" s="3" t="s">
        <v>1383</v>
      </c>
      <c r="D1133" s="16">
        <v>28874138</v>
      </c>
      <c r="E1133" s="5" t="s">
        <v>8117</v>
      </c>
      <c r="F1133" s="381">
        <f>IFERROR(INDEX([1]Master!$1:$1048576,MATCH(C1133,[1]Master!$B:$B,0),MATCH($H$5,[1]Master!$1:$1,0)),"")</f>
        <v>1</v>
      </c>
      <c r="G1133" s="381">
        <f>IFERROR(INDEX([1]Master!$1:$1048576,MATCH(C1133,[1]Master!$B:$B,0),MATCH($H$4,[1]Master!$1:$1,0)),"")</f>
        <v>12</v>
      </c>
      <c r="H1133" s="6" t="s">
        <v>6153</v>
      </c>
      <c r="I1133" s="367">
        <f>IFERROR(INDEX([1]Master!$1:$1048576,MATCH(C1133,[1]Master!$B:$B,0),MATCH($G$6,[1]Master!$1:$1,0)),"")</f>
        <v>1037.6146666666666</v>
      </c>
      <c r="J1133" s="230">
        <f>ROUND(I1133*Order_Quote!$L$5,4)</f>
        <v>0</v>
      </c>
      <c r="K1133" s="228"/>
      <c r="L1133" s="178"/>
      <c r="M1133" s="171">
        <f t="shared" si="17"/>
        <v>0</v>
      </c>
    </row>
    <row r="1134" spans="1:13" s="52" customFormat="1" x14ac:dyDescent="0.3">
      <c r="A1134" s="29" t="str">
        <f>IF(K1134&gt;0,COUNT($A$7:A1133)+COUNT(DWV!$A$8:$A$300)+COUNT('Large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4" s="289"/>
      <c r="C1134" s="3" t="s">
        <v>1384</v>
      </c>
      <c r="D1134" s="16">
        <v>28874146</v>
      </c>
      <c r="E1134" s="5" t="s">
        <v>8118</v>
      </c>
      <c r="F1134" s="381">
        <f>IFERROR(INDEX([1]Master!$1:$1048576,MATCH(C1134,[1]Master!$B:$B,0),MATCH($H$5,[1]Master!$1:$1,0)),"")</f>
        <v>1</v>
      </c>
      <c r="G1134" s="381">
        <f>IFERROR(INDEX([1]Master!$1:$1048576,MATCH(C1134,[1]Master!$B:$B,0),MATCH($H$4,[1]Master!$1:$1,0)),"")</f>
        <v>16</v>
      </c>
      <c r="H1134" s="6" t="s">
        <v>6153</v>
      </c>
      <c r="I1134" s="367">
        <f>IFERROR(INDEX([1]Master!$1:$1048576,MATCH(C1134,[1]Master!$B:$B,0),MATCH($G$6,[1]Master!$1:$1,0)),"")</f>
        <v>764.13455555555561</v>
      </c>
      <c r="J1134" s="230">
        <f>ROUND(I1134*Order_Quote!$L$5,4)</f>
        <v>0</v>
      </c>
      <c r="K1134" s="228"/>
      <c r="L1134" s="178"/>
      <c r="M1134" s="171">
        <f t="shared" si="17"/>
        <v>0</v>
      </c>
    </row>
    <row r="1135" spans="1:13" s="52" customFormat="1" x14ac:dyDescent="0.3">
      <c r="A1135" s="29" t="str">
        <f>IF(K1135&gt;0,COUNT($A$7:A1134)+COUNT(DWV!$A$8:$A$300)+COUNT('Large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5" s="289"/>
      <c r="C1135" s="3" t="s">
        <v>1385</v>
      </c>
      <c r="D1135" s="16">
        <v>28874154</v>
      </c>
      <c r="E1135" s="5" t="s">
        <v>8119</v>
      </c>
      <c r="F1135" s="381">
        <f>IFERROR(INDEX([1]Master!$1:$1048576,MATCH(C1135,[1]Master!$B:$B,0),MATCH($H$5,[1]Master!$1:$1,0)),"")</f>
        <v>1</v>
      </c>
      <c r="G1135" s="381">
        <f>IFERROR(INDEX([1]Master!$1:$1048576,MATCH(C1135,[1]Master!$B:$B,0),MATCH($H$4,[1]Master!$1:$1,0)),"")</f>
        <v>15</v>
      </c>
      <c r="H1135" s="6" t="s">
        <v>6153</v>
      </c>
      <c r="I1135" s="367">
        <f>IFERROR(INDEX([1]Master!$1:$1048576,MATCH(C1135,[1]Master!$B:$B,0),MATCH($G$6,[1]Master!$1:$1,0)),"")</f>
        <v>783.06166666666661</v>
      </c>
      <c r="J1135" s="230">
        <f>ROUND(I1135*Order_Quote!$L$5,4)</f>
        <v>0</v>
      </c>
      <c r="K1135" s="228"/>
      <c r="L1135" s="178"/>
      <c r="M1135" s="171">
        <f t="shared" si="17"/>
        <v>0</v>
      </c>
    </row>
    <row r="1136" spans="1:13" s="52" customFormat="1" x14ac:dyDescent="0.3">
      <c r="A1136" s="29" t="str">
        <f>IF(K1136&gt;0,COUNT($A$7:A1135)+COUNT(DWV!$A$8:$A$300)+COUNT('Large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6" s="289"/>
      <c r="C1136" s="3" t="s">
        <v>1386</v>
      </c>
      <c r="D1136" s="16">
        <v>28874162</v>
      </c>
      <c r="E1136" s="5" t="s">
        <v>8120</v>
      </c>
      <c r="F1136" s="381">
        <f>IFERROR(INDEX([1]Master!$1:$1048576,MATCH(C1136,[1]Master!$B:$B,0),MATCH($H$5,[1]Master!$1:$1,0)),"")</f>
        <v>1</v>
      </c>
      <c r="G1136" s="381">
        <f>IFERROR(INDEX([1]Master!$1:$1048576,MATCH(C1136,[1]Master!$B:$B,0),MATCH($H$4,[1]Master!$1:$1,0)),"")</f>
        <v>12</v>
      </c>
      <c r="H1136" s="6" t="s">
        <v>6153</v>
      </c>
      <c r="I1136" s="367">
        <f>IFERROR(INDEX([1]Master!$1:$1048576,MATCH(C1136,[1]Master!$B:$B,0),MATCH($G$6,[1]Master!$1:$1,0)),"")</f>
        <v>1145.5420000000001</v>
      </c>
      <c r="J1136" s="230">
        <f>ROUND(I1136*Order_Quote!$L$5,4)</f>
        <v>0</v>
      </c>
      <c r="K1136" s="228"/>
      <c r="L1136" s="178"/>
      <c r="M1136" s="171">
        <f t="shared" si="17"/>
        <v>0</v>
      </c>
    </row>
    <row r="1137" spans="1:13" s="52" customFormat="1" x14ac:dyDescent="0.3">
      <c r="A1137" s="29" t="str">
        <f>IF(K1137&gt;0,COUNT($A$7:A1136)+COUNT(DWV!$A$8:$A$300)+COUNT('Large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7" s="289"/>
      <c r="C1137" s="3" t="s">
        <v>1387</v>
      </c>
      <c r="D1137" s="16">
        <v>28874170</v>
      </c>
      <c r="E1137" s="5" t="s">
        <v>8121</v>
      </c>
      <c r="F1137" s="381">
        <f>IFERROR(INDEX([1]Master!$1:$1048576,MATCH(C1137,[1]Master!$B:$B,0),MATCH($H$5,[1]Master!$1:$1,0)),"")</f>
        <v>1</v>
      </c>
      <c r="G1137" s="381">
        <f>IFERROR(INDEX([1]Master!$1:$1048576,MATCH(C1137,[1]Master!$B:$B,0),MATCH($H$4,[1]Master!$1:$1,0)),"")</f>
        <v>9</v>
      </c>
      <c r="H1137" s="6" t="s">
        <v>6153</v>
      </c>
      <c r="I1137" s="367">
        <f>IFERROR(INDEX([1]Master!$1:$1048576,MATCH(C1137,[1]Master!$B:$B,0),MATCH($G$6,[1]Master!$1:$1,0)),"")</f>
        <v>1403.4476666666667</v>
      </c>
      <c r="J1137" s="230">
        <f>ROUND(I1137*Order_Quote!$L$5,4)</f>
        <v>0</v>
      </c>
      <c r="K1137" s="228"/>
      <c r="L1137" s="178"/>
      <c r="M1137" s="171">
        <f t="shared" si="17"/>
        <v>0</v>
      </c>
    </row>
    <row r="1138" spans="1:13" s="52" customFormat="1" x14ac:dyDescent="0.3">
      <c r="A1138" s="29" t="str">
        <f>IF(K1138&gt;0,COUNT($A$7:A1137)+COUNT(DWV!$A$8:$A$300)+COUNT('Large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8" s="289"/>
      <c r="C1138" s="3" t="s">
        <v>1388</v>
      </c>
      <c r="D1138" s="16">
        <v>28874189</v>
      </c>
      <c r="E1138" s="5" t="s">
        <v>8122</v>
      </c>
      <c r="F1138" s="381">
        <f>IFERROR(INDEX([1]Master!$1:$1048576,MATCH(C1138,[1]Master!$B:$B,0),MATCH($H$5,[1]Master!$1:$1,0)),"")</f>
        <v>1</v>
      </c>
      <c r="G1138" s="381">
        <f>IFERROR(INDEX([1]Master!$1:$1048576,MATCH(C1138,[1]Master!$B:$B,0),MATCH($H$4,[1]Master!$1:$1,0)),"")</f>
        <v>8</v>
      </c>
      <c r="H1138" s="6" t="s">
        <v>6153</v>
      </c>
      <c r="I1138" s="367">
        <f>IFERROR(INDEX([1]Master!$1:$1048576,MATCH(C1138,[1]Master!$B:$B,0),MATCH($G$6,[1]Master!$1:$1,0)),"")</f>
        <v>1467.9092222222223</v>
      </c>
      <c r="J1138" s="230">
        <f>ROUND(I1138*Order_Quote!$L$5,4)</f>
        <v>0</v>
      </c>
      <c r="K1138" s="228"/>
      <c r="L1138" s="178"/>
      <c r="M1138" s="171">
        <f t="shared" si="17"/>
        <v>0</v>
      </c>
    </row>
    <row r="1139" spans="1:13" s="52" customFormat="1" x14ac:dyDescent="0.3">
      <c r="A1139" s="29" t="str">
        <f>IF(K1139&gt;0,COUNT($A$7:A1138)+COUNT(DWV!$A$8:$A$300)+COUNT('Large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39" s="289"/>
      <c r="C1139" s="3" t="s">
        <v>1389</v>
      </c>
      <c r="D1139" s="16">
        <v>28874197</v>
      </c>
      <c r="E1139" s="5" t="s">
        <v>8123</v>
      </c>
      <c r="F1139" s="381">
        <f>IFERROR(INDEX([1]Master!$1:$1048576,MATCH(C1139,[1]Master!$B:$B,0),MATCH($H$5,[1]Master!$1:$1,0)),"")</f>
        <v>1</v>
      </c>
      <c r="G1139" s="381">
        <f>IFERROR(INDEX([1]Master!$1:$1048576,MATCH(C1139,[1]Master!$B:$B,0),MATCH($H$4,[1]Master!$1:$1,0)),"")</f>
        <v>11</v>
      </c>
      <c r="H1139" s="6" t="s">
        <v>6153</v>
      </c>
      <c r="I1139" s="367">
        <f>IFERROR(INDEX([1]Master!$1:$1048576,MATCH(C1139,[1]Master!$B:$B,0),MATCH($G$6,[1]Master!$1:$1,0)),"")</f>
        <v>220.51511111111111</v>
      </c>
      <c r="J1139" s="230">
        <f>ROUND(I1139*Order_Quote!$L$5,4)</f>
        <v>0</v>
      </c>
      <c r="K1139" s="228"/>
      <c r="L1139" s="178"/>
      <c r="M1139" s="171">
        <f t="shared" si="17"/>
        <v>0</v>
      </c>
    </row>
    <row r="1140" spans="1:13" s="52" customFormat="1" x14ac:dyDescent="0.3">
      <c r="A1140" s="29" t="str">
        <f>IF(K1140&gt;0,COUNT($A$7:A1139)+COUNT(DWV!$A$8:$A$300)+COUNT('Large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0" s="289"/>
      <c r="C1140" s="3" t="s">
        <v>1390</v>
      </c>
      <c r="D1140" s="16">
        <v>28874200</v>
      </c>
      <c r="E1140" s="5" t="s">
        <v>8124</v>
      </c>
      <c r="F1140" s="381">
        <f>IFERROR(INDEX([1]Master!$1:$1048576,MATCH(C1140,[1]Master!$B:$B,0),MATCH($H$5,[1]Master!$1:$1,0)),"")</f>
        <v>1</v>
      </c>
      <c r="G1140" s="381">
        <f>IFERROR(INDEX([1]Master!$1:$1048576,MATCH(C1140,[1]Master!$B:$B,0),MATCH($H$4,[1]Master!$1:$1,0)),"")</f>
        <v>9</v>
      </c>
      <c r="H1140" s="6" t="s">
        <v>6153</v>
      </c>
      <c r="I1140" s="367">
        <f>IFERROR(INDEX([1]Master!$1:$1048576,MATCH(C1140,[1]Master!$B:$B,0),MATCH($G$6,[1]Master!$1:$1,0)),"")</f>
        <v>266.72722222222222</v>
      </c>
      <c r="J1140" s="230">
        <f>ROUND(I1140*Order_Quote!$L$5,4)</f>
        <v>0</v>
      </c>
      <c r="K1140" s="228"/>
      <c r="L1140" s="178"/>
      <c r="M1140" s="171">
        <f t="shared" si="17"/>
        <v>0</v>
      </c>
    </row>
    <row r="1141" spans="1:13" s="52" customFormat="1" x14ac:dyDescent="0.3">
      <c r="A1141" s="29" t="str">
        <f>IF(K1141&gt;0,COUNT($A$7:A1140)+COUNT(DWV!$A$8:$A$300)+COUNT('Large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1" s="289"/>
      <c r="C1141" s="3" t="s">
        <v>1391</v>
      </c>
      <c r="D1141" s="16">
        <v>28874219</v>
      </c>
      <c r="E1141" s="5" t="s">
        <v>8125</v>
      </c>
      <c r="F1141" s="381">
        <f>IFERROR(INDEX([1]Master!$1:$1048576,MATCH(C1141,[1]Master!$B:$B,0),MATCH($H$5,[1]Master!$1:$1,0)),"")</f>
        <v>1</v>
      </c>
      <c r="G1141" s="381">
        <f>IFERROR(INDEX([1]Master!$1:$1048576,MATCH(C1141,[1]Master!$B:$B,0),MATCH($H$4,[1]Master!$1:$1,0)),"")</f>
        <v>8</v>
      </c>
      <c r="H1141" s="6" t="s">
        <v>6153</v>
      </c>
      <c r="I1141" s="367">
        <f>IFERROR(INDEX([1]Master!$1:$1048576,MATCH(C1141,[1]Master!$B:$B,0),MATCH($G$6,[1]Master!$1:$1,0)),"")</f>
        <v>344.11200000000002</v>
      </c>
      <c r="J1141" s="230">
        <f>ROUND(I1141*Order_Quote!$L$5,4)</f>
        <v>0</v>
      </c>
      <c r="K1141" s="228"/>
      <c r="L1141" s="178"/>
      <c r="M1141" s="171">
        <f t="shared" si="17"/>
        <v>0</v>
      </c>
    </row>
    <row r="1142" spans="1:13" s="52" customFormat="1" x14ac:dyDescent="0.3">
      <c r="A1142" s="29" t="str">
        <f>IF(K1142&gt;0,COUNT($A$7:A1141)+COUNT(DWV!$A$8:$A$300)+COUNT('Large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2" s="289"/>
      <c r="C1142" s="3" t="s">
        <v>1392</v>
      </c>
      <c r="D1142" s="16">
        <v>28874227</v>
      </c>
      <c r="E1142" s="5" t="s">
        <v>8126</v>
      </c>
      <c r="F1142" s="381">
        <f>IFERROR(INDEX([1]Master!$1:$1048576,MATCH(C1142,[1]Master!$B:$B,0),MATCH($H$5,[1]Master!$1:$1,0)),"")</f>
        <v>1</v>
      </c>
      <c r="G1142" s="381">
        <f>IFERROR(INDEX([1]Master!$1:$1048576,MATCH(C1142,[1]Master!$B:$B,0),MATCH($H$4,[1]Master!$1:$1,0)),"")</f>
        <v>6</v>
      </c>
      <c r="H1142" s="6" t="s">
        <v>6153</v>
      </c>
      <c r="I1142" s="367">
        <f>IFERROR(INDEX([1]Master!$1:$1048576,MATCH(C1142,[1]Master!$B:$B,0),MATCH($G$6,[1]Master!$1:$1,0)),"")</f>
        <v>433.029</v>
      </c>
      <c r="J1142" s="230">
        <f>ROUND(I1142*Order_Quote!$L$5,4)</f>
        <v>0</v>
      </c>
      <c r="K1142" s="228"/>
      <c r="L1142" s="178"/>
      <c r="M1142" s="171">
        <f t="shared" si="17"/>
        <v>0</v>
      </c>
    </row>
    <row r="1143" spans="1:13" s="52" customFormat="1" x14ac:dyDescent="0.3">
      <c r="A1143" s="29" t="str">
        <f>IF(K1143&gt;0,COUNT($A$7:A1142)+COUNT(DWV!$A$8:$A$300)+COUNT('Large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3" s="289"/>
      <c r="C1143" s="3" t="s">
        <v>1393</v>
      </c>
      <c r="D1143" s="16">
        <v>28874235</v>
      </c>
      <c r="E1143" s="5" t="s">
        <v>8127</v>
      </c>
      <c r="F1143" s="381">
        <f>IFERROR(INDEX([1]Master!$1:$1048576,MATCH(C1143,[1]Master!$B:$B,0),MATCH($H$5,[1]Master!$1:$1,0)),"")</f>
        <v>1</v>
      </c>
      <c r="G1143" s="381">
        <f>IFERROR(INDEX([1]Master!$1:$1048576,MATCH(C1143,[1]Master!$B:$B,0),MATCH($H$4,[1]Master!$1:$1,0)),"")</f>
        <v>5</v>
      </c>
      <c r="H1143" s="6" t="s">
        <v>6153</v>
      </c>
      <c r="I1143" s="367">
        <f>IFERROR(INDEX([1]Master!$1:$1048576,MATCH(C1143,[1]Master!$B:$B,0),MATCH($G$6,[1]Master!$1:$1,0)),"")</f>
        <v>644.94844444444448</v>
      </c>
      <c r="J1143" s="230">
        <f>ROUND(I1143*Order_Quote!$L$5,4)</f>
        <v>0</v>
      </c>
      <c r="K1143" s="228"/>
      <c r="L1143" s="178"/>
      <c r="M1143" s="171">
        <f t="shared" si="17"/>
        <v>0</v>
      </c>
    </row>
    <row r="1144" spans="1:13" s="52" customFormat="1" x14ac:dyDescent="0.3">
      <c r="A1144" s="29" t="str">
        <f>IF(K1144&gt;0,COUNT($A$7:A1143)+COUNT(DWV!$A$8:$A$300)+COUNT('Large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4" s="289"/>
      <c r="C1144" s="3" t="s">
        <v>1394</v>
      </c>
      <c r="D1144" s="16">
        <v>28874243</v>
      </c>
      <c r="E1144" s="5" t="s">
        <v>8128</v>
      </c>
      <c r="F1144" s="381">
        <f>IFERROR(INDEX([1]Master!$1:$1048576,MATCH(C1144,[1]Master!$B:$B,0),MATCH($H$5,[1]Master!$1:$1,0)),"")</f>
        <v>1</v>
      </c>
      <c r="G1144" s="381">
        <f>IFERROR(INDEX([1]Master!$1:$1048576,MATCH(C1144,[1]Master!$B:$B,0),MATCH($H$4,[1]Master!$1:$1,0)),"")</f>
        <v>5</v>
      </c>
      <c r="H1144" s="6" t="s">
        <v>6153</v>
      </c>
      <c r="I1144" s="367">
        <f>IFERROR(INDEX([1]Master!$1:$1048576,MATCH(C1144,[1]Master!$B:$B,0),MATCH($G$6,[1]Master!$1:$1,0)),"")</f>
        <v>871.8122222222222</v>
      </c>
      <c r="J1144" s="230">
        <f>ROUND(I1144*Order_Quote!$L$5,4)</f>
        <v>0</v>
      </c>
      <c r="K1144" s="228"/>
      <c r="L1144" s="178"/>
      <c r="M1144" s="171">
        <f t="shared" si="17"/>
        <v>0</v>
      </c>
    </row>
    <row r="1145" spans="1:13" s="52" customFormat="1" x14ac:dyDescent="0.3">
      <c r="A1145" s="29" t="str">
        <f>IF(K1145&gt;0,COUNT($A$7:A1144)+COUNT(DWV!$A$8:$A$300)+COUNT('Large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5" s="289"/>
      <c r="C1145" s="3" t="s">
        <v>1395</v>
      </c>
      <c r="D1145" s="16">
        <v>28874251</v>
      </c>
      <c r="E1145" s="5" t="s">
        <v>8129</v>
      </c>
      <c r="F1145" s="381">
        <f>IFERROR(INDEX([1]Master!$1:$1048576,MATCH(C1145,[1]Master!$B:$B,0),MATCH($H$5,[1]Master!$1:$1,0)),"")</f>
        <v>1</v>
      </c>
      <c r="G1145" s="381">
        <f>IFERROR(INDEX([1]Master!$1:$1048576,MATCH(C1145,[1]Master!$B:$B,0),MATCH($H$4,[1]Master!$1:$1,0)),"")</f>
        <v>6</v>
      </c>
      <c r="H1145" s="6" t="s">
        <v>6153</v>
      </c>
      <c r="I1145" s="367">
        <f>IFERROR(INDEX([1]Master!$1:$1048576,MATCH(C1145,[1]Master!$B:$B,0),MATCH($G$6,[1]Master!$1:$1,0)),"")</f>
        <v>905.42211111111124</v>
      </c>
      <c r="J1145" s="230">
        <f>ROUND(I1145*Order_Quote!$L$5,4)</f>
        <v>0</v>
      </c>
      <c r="K1145" s="228"/>
      <c r="L1145" s="178"/>
      <c r="M1145" s="171">
        <f t="shared" si="17"/>
        <v>0</v>
      </c>
    </row>
    <row r="1146" spans="1:13" s="52" customFormat="1" x14ac:dyDescent="0.3">
      <c r="A1146" s="29" t="str">
        <f>IF(K1146&gt;0,COUNT($A$7:A1145)+COUNT(DWV!$A$8:$A$300)+COUNT('Large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6" s="289"/>
      <c r="C1146" s="3" t="s">
        <v>1396</v>
      </c>
      <c r="D1146" s="16">
        <v>28874260</v>
      </c>
      <c r="E1146" s="5" t="s">
        <v>8130</v>
      </c>
      <c r="F1146" s="381">
        <f>IFERROR(INDEX([1]Master!$1:$1048576,MATCH(C1146,[1]Master!$B:$B,0),MATCH($H$5,[1]Master!$1:$1,0)),"")</f>
        <v>1</v>
      </c>
      <c r="G1146" s="381">
        <f>IFERROR(INDEX([1]Master!$1:$1048576,MATCH(C1146,[1]Master!$B:$B,0),MATCH($H$4,[1]Master!$1:$1,0)),"")</f>
        <v>5</v>
      </c>
      <c r="H1146" s="6" t="s">
        <v>6153</v>
      </c>
      <c r="I1146" s="367">
        <f>IFERROR(INDEX([1]Master!$1:$1048576,MATCH(C1146,[1]Master!$B:$B,0),MATCH($G$6,[1]Master!$1:$1,0)),"")</f>
        <v>1246.5381111111112</v>
      </c>
      <c r="J1146" s="230">
        <f>ROUND(I1146*Order_Quote!$L$5,4)</f>
        <v>0</v>
      </c>
      <c r="K1146" s="228"/>
      <c r="L1146" s="178"/>
      <c r="M1146" s="171">
        <f t="shared" si="17"/>
        <v>0</v>
      </c>
    </row>
    <row r="1147" spans="1:13" s="52" customFormat="1" x14ac:dyDescent="0.3">
      <c r="A1147" s="29" t="str">
        <f>IF(K1147&gt;0,COUNT($A$7:A1146)+COUNT(DWV!$A$8:$A$300)+COUNT('Large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7" s="289"/>
      <c r="C1147" s="3" t="s">
        <v>1397</v>
      </c>
      <c r="D1147" s="16">
        <v>28874278</v>
      </c>
      <c r="E1147" s="5" t="s">
        <v>8131</v>
      </c>
      <c r="F1147" s="381">
        <f>IFERROR(INDEX([1]Master!$1:$1048576,MATCH(C1147,[1]Master!$B:$B,0),MATCH($H$5,[1]Master!$1:$1,0)),"")</f>
        <v>1</v>
      </c>
      <c r="G1147" s="381">
        <f>IFERROR(INDEX([1]Master!$1:$1048576,MATCH(C1147,[1]Master!$B:$B,0),MATCH($H$4,[1]Master!$1:$1,0)),"")</f>
        <v>5</v>
      </c>
      <c r="H1147" s="6" t="s">
        <v>6153</v>
      </c>
      <c r="I1147" s="367">
        <f>IFERROR(INDEX([1]Master!$1:$1048576,MATCH(C1147,[1]Master!$B:$B,0),MATCH($G$6,[1]Master!$1:$1,0)),"")</f>
        <v>1483.6976666666667</v>
      </c>
      <c r="J1147" s="230">
        <f>ROUND(I1147*Order_Quote!$L$5,4)</f>
        <v>0</v>
      </c>
      <c r="K1147" s="228"/>
      <c r="L1147" s="178"/>
      <c r="M1147" s="171">
        <f t="shared" si="17"/>
        <v>0</v>
      </c>
    </row>
    <row r="1148" spans="1:13" s="52" customFormat="1" x14ac:dyDescent="0.3">
      <c r="A1148" s="29" t="str">
        <f>IF(K1148&gt;0,COUNT($A$7:A1147)+COUNT(DWV!$A$8:$A$300)+COUNT('Large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8" s="289"/>
      <c r="C1148" s="3" t="s">
        <v>1398</v>
      </c>
      <c r="D1148" s="4">
        <v>29846235</v>
      </c>
      <c r="E1148" s="5" t="s">
        <v>8132</v>
      </c>
      <c r="F1148" s="381">
        <f>IFERROR(INDEX([1]Master!$1:$1048576,MATCH(C1148,[1]Master!$B:$B,0),MATCH($H$5,[1]Master!$1:$1,0)),"")</f>
        <v>1</v>
      </c>
      <c r="G1148" s="381" t="str">
        <f>IFERROR(INDEX([1]Master!$1:$1048576,MATCH(C1148,[1]Master!$B:$B,0),MATCH($H$4,[1]Master!$1:$1,0)),"")</f>
        <v>-</v>
      </c>
      <c r="H1148" s="6" t="s">
        <v>6153</v>
      </c>
      <c r="I1148" s="367">
        <f>IFERROR(INDEX([1]Master!$1:$1048576,MATCH(C1148,[1]Master!$B:$B,0),MATCH($G$6,[1]Master!$1:$1,0)),"")</f>
        <v>4507.1015555555559</v>
      </c>
      <c r="J1148" s="230">
        <f>ROUND(I1148*Order_Quote!$L$5,4)</f>
        <v>0</v>
      </c>
      <c r="K1148" s="228"/>
      <c r="L1148" s="178"/>
      <c r="M1148" s="171">
        <f t="shared" si="17"/>
        <v>0</v>
      </c>
    </row>
    <row r="1149" spans="1:13" s="52" customFormat="1" x14ac:dyDescent="0.3">
      <c r="A1149" s="29" t="str">
        <f>IF(K1149&gt;0,COUNT($A$7:A1148)+COUNT(DWV!$A$8:$A$300)+COUNT('Large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49" s="289"/>
      <c r="C1149" s="3" t="s">
        <v>1399</v>
      </c>
      <c r="D1149" s="16">
        <v>28874286</v>
      </c>
      <c r="E1149" s="5" t="s">
        <v>8133</v>
      </c>
      <c r="F1149" s="381">
        <f>IFERROR(INDEX([1]Master!$1:$1048576,MATCH(C1149,[1]Master!$B:$B,0),MATCH($H$5,[1]Master!$1:$1,0)),"")</f>
        <v>1</v>
      </c>
      <c r="G1149" s="381">
        <f>IFERROR(INDEX([1]Master!$1:$1048576,MATCH(C1149,[1]Master!$B:$B,0),MATCH($H$4,[1]Master!$1:$1,0)),"")</f>
        <v>4</v>
      </c>
      <c r="H1149" s="6" t="s">
        <v>6153</v>
      </c>
      <c r="I1149" s="367">
        <f>IFERROR(INDEX([1]Master!$1:$1048576,MATCH(C1149,[1]Master!$B:$B,0),MATCH($G$6,[1]Master!$1:$1,0)),"")</f>
        <v>948.0200000000001</v>
      </c>
      <c r="J1149" s="230">
        <f>ROUND(I1149*Order_Quote!$L$5,4)</f>
        <v>0</v>
      </c>
      <c r="K1149" s="228"/>
      <c r="L1149" s="178"/>
      <c r="M1149" s="171">
        <f t="shared" si="17"/>
        <v>0</v>
      </c>
    </row>
    <row r="1150" spans="1:13" s="52" customFormat="1" x14ac:dyDescent="0.3">
      <c r="A1150" s="29" t="str">
        <f>IF(K1150&gt;0,COUNT($A$7:A1149)+COUNT(DWV!$A$8:$A$300)+COUNT('Large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0" s="289"/>
      <c r="C1150" s="3" t="s">
        <v>1400</v>
      </c>
      <c r="D1150" s="16">
        <v>28874294</v>
      </c>
      <c r="E1150" s="5" t="s">
        <v>8134</v>
      </c>
      <c r="F1150" s="381">
        <f>IFERROR(INDEX([1]Master!$1:$1048576,MATCH(C1150,[1]Master!$B:$B,0),MATCH($H$5,[1]Master!$1:$1,0)),"")</f>
        <v>1</v>
      </c>
      <c r="G1150" s="381">
        <f>IFERROR(INDEX([1]Master!$1:$1048576,MATCH(C1150,[1]Master!$B:$B,0),MATCH($H$4,[1]Master!$1:$1,0)),"")</f>
        <v>4</v>
      </c>
      <c r="H1150" s="6" t="s">
        <v>6153</v>
      </c>
      <c r="I1150" s="367">
        <f>IFERROR(INDEX([1]Master!$1:$1048576,MATCH(C1150,[1]Master!$B:$B,0),MATCH($G$6,[1]Master!$1:$1,0)),"")</f>
        <v>1113.4895555555556</v>
      </c>
      <c r="J1150" s="230">
        <f>ROUND(I1150*Order_Quote!$L$5,4)</f>
        <v>0</v>
      </c>
      <c r="K1150" s="228"/>
      <c r="L1150" s="178"/>
      <c r="M1150" s="171">
        <f t="shared" si="17"/>
        <v>0</v>
      </c>
    </row>
    <row r="1151" spans="1:13" s="52" customFormat="1" x14ac:dyDescent="0.3">
      <c r="A1151" s="29" t="str">
        <f>IF(K1151&gt;0,COUNT($A$7:A1150)+COUNT(DWV!$A$8:$A$300)+COUNT('Large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1" s="289"/>
      <c r="C1151" s="3" t="s">
        <v>1401</v>
      </c>
      <c r="D1151" s="16">
        <v>28874308</v>
      </c>
      <c r="E1151" s="5" t="s">
        <v>8135</v>
      </c>
      <c r="F1151" s="381">
        <f>IFERROR(INDEX([1]Master!$1:$1048576,MATCH(C1151,[1]Master!$B:$B,0),MATCH($H$5,[1]Master!$1:$1,0)),"")</f>
        <v>1</v>
      </c>
      <c r="G1151" s="381">
        <f>IFERROR(INDEX([1]Master!$1:$1048576,MATCH(C1151,[1]Master!$B:$B,0),MATCH($H$4,[1]Master!$1:$1,0)),"")</f>
        <v>3</v>
      </c>
      <c r="H1151" s="6" t="s">
        <v>6153</v>
      </c>
      <c r="I1151" s="367">
        <f>IFERROR(INDEX([1]Master!$1:$1048576,MATCH(C1151,[1]Master!$B:$B,0),MATCH($G$6,[1]Master!$1:$1,0)),"")</f>
        <v>1293.7013333333334</v>
      </c>
      <c r="J1151" s="230">
        <f>ROUND(I1151*Order_Quote!$L$5,4)</f>
        <v>0</v>
      </c>
      <c r="K1151" s="228"/>
      <c r="L1151" s="178"/>
      <c r="M1151" s="171">
        <f t="shared" si="17"/>
        <v>0</v>
      </c>
    </row>
    <row r="1152" spans="1:13" s="52" customFormat="1" x14ac:dyDescent="0.3">
      <c r="A1152" s="29" t="str">
        <f>IF(K1152&gt;0,COUNT($A$7:A1151)+COUNT(DWV!$A$8:$A$300)+COUNT('Large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2" s="289"/>
      <c r="C1152" s="3" t="s">
        <v>1402</v>
      </c>
      <c r="D1152" s="16">
        <v>28874316</v>
      </c>
      <c r="E1152" s="5" t="s">
        <v>8136</v>
      </c>
      <c r="F1152" s="381">
        <f>IFERROR(INDEX([1]Master!$1:$1048576,MATCH(C1152,[1]Master!$B:$B,0),MATCH($H$5,[1]Master!$1:$1,0)),"")</f>
        <v>1</v>
      </c>
      <c r="G1152" s="381">
        <f>IFERROR(INDEX([1]Master!$1:$1048576,MATCH(C1152,[1]Master!$B:$B,0),MATCH($H$4,[1]Master!$1:$1,0)),"")</f>
        <v>2</v>
      </c>
      <c r="H1152" s="6" t="s">
        <v>6153</v>
      </c>
      <c r="I1152" s="367">
        <f>IFERROR(INDEX([1]Master!$1:$1048576,MATCH(C1152,[1]Master!$B:$B,0),MATCH($G$6,[1]Master!$1:$1,0)),"")</f>
        <v>1501.8282222222224</v>
      </c>
      <c r="J1152" s="230">
        <f>ROUND(I1152*Order_Quote!$L$5,4)</f>
        <v>0</v>
      </c>
      <c r="K1152" s="228"/>
      <c r="L1152" s="178"/>
      <c r="M1152" s="171">
        <f t="shared" si="17"/>
        <v>0</v>
      </c>
    </row>
    <row r="1153" spans="1:13" s="52" customFormat="1" x14ac:dyDescent="0.3">
      <c r="A1153" s="29" t="str">
        <f>IF(K1153&gt;0,COUNT($A$7:A1152)+COUNT(DWV!$A$8:$A$300)+COUNT('Large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3" s="289"/>
      <c r="C1153" s="3" t="s">
        <v>1403</v>
      </c>
      <c r="D1153" s="16">
        <v>28874324</v>
      </c>
      <c r="E1153" s="5" t="s">
        <v>8137</v>
      </c>
      <c r="F1153" s="381">
        <f>IFERROR(INDEX([1]Master!$1:$1048576,MATCH(C1153,[1]Master!$B:$B,0),MATCH($H$5,[1]Master!$1:$1,0)),"")</f>
        <v>1</v>
      </c>
      <c r="G1153" s="381">
        <f>IFERROR(INDEX([1]Master!$1:$1048576,MATCH(C1153,[1]Master!$B:$B,0),MATCH($H$4,[1]Master!$1:$1,0)),"")</f>
        <v>4</v>
      </c>
      <c r="H1153" s="6" t="s">
        <v>6153</v>
      </c>
      <c r="I1153" s="367">
        <f>IFERROR(INDEX([1]Master!$1:$1048576,MATCH(C1153,[1]Master!$B:$B,0),MATCH($G$6,[1]Master!$1:$1,0)),"")</f>
        <v>1748.2016666666668</v>
      </c>
      <c r="J1153" s="230">
        <f>ROUND(I1153*Order_Quote!$L$5,4)</f>
        <v>0</v>
      </c>
      <c r="K1153" s="228"/>
      <c r="L1153" s="178"/>
      <c r="M1153" s="171">
        <f t="shared" si="17"/>
        <v>0</v>
      </c>
    </row>
    <row r="1154" spans="1:13" s="52" customFormat="1" x14ac:dyDescent="0.3">
      <c r="A1154" s="29" t="str">
        <f>IF(K1154&gt;0,COUNT($A$7:A1153)+COUNT(DWV!$A$8:$A$300)+COUNT('Large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4" s="289"/>
      <c r="C1154" s="3" t="s">
        <v>1404</v>
      </c>
      <c r="D1154" s="16">
        <v>28874332</v>
      </c>
      <c r="E1154" s="5" t="s">
        <v>8138</v>
      </c>
      <c r="F1154" s="381">
        <f>IFERROR(INDEX([1]Master!$1:$1048576,MATCH(C1154,[1]Master!$B:$B,0),MATCH($H$5,[1]Master!$1:$1,0)),"")</f>
        <v>1</v>
      </c>
      <c r="G1154" s="381">
        <f>IFERROR(INDEX([1]Master!$1:$1048576,MATCH(C1154,[1]Master!$B:$B,0),MATCH($H$4,[1]Master!$1:$1,0)),"")</f>
        <v>4</v>
      </c>
      <c r="H1154" s="6" t="s">
        <v>6153</v>
      </c>
      <c r="I1154" s="367">
        <f>IFERROR(INDEX([1]Master!$1:$1048576,MATCH(C1154,[1]Master!$B:$B,0),MATCH($G$6,[1]Master!$1:$1,0)),"")</f>
        <v>4412.3847359477131</v>
      </c>
      <c r="J1154" s="230">
        <f>ROUND(I1154*Order_Quote!$L$5,4)</f>
        <v>0</v>
      </c>
      <c r="K1154" s="228"/>
      <c r="L1154" s="178"/>
      <c r="M1154" s="171">
        <f t="shared" si="17"/>
        <v>0</v>
      </c>
    </row>
    <row r="1155" spans="1:13" s="52" customFormat="1" x14ac:dyDescent="0.3">
      <c r="A1155" s="29" t="str">
        <f>IF(K1155&gt;0,COUNT($A$7:A1154)+COUNT(DWV!$A$8:$A$300)+COUNT('Large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5" s="289"/>
      <c r="C1155" s="3" t="s">
        <v>1405</v>
      </c>
      <c r="D1155" s="16">
        <v>28874340</v>
      </c>
      <c r="E1155" s="5" t="s">
        <v>8139</v>
      </c>
      <c r="F1155" s="381">
        <f>IFERROR(INDEX([1]Master!$1:$1048576,MATCH(C1155,[1]Master!$B:$B,0),MATCH($H$5,[1]Master!$1:$1,0)),"")</f>
        <v>1</v>
      </c>
      <c r="G1155" s="381">
        <f>IFERROR(INDEX([1]Master!$1:$1048576,MATCH(C1155,[1]Master!$B:$B,0),MATCH($H$4,[1]Master!$1:$1,0)),"")</f>
        <v>3</v>
      </c>
      <c r="H1155" s="6" t="s">
        <v>6153</v>
      </c>
      <c r="I1155" s="367">
        <f>IFERROR(INDEX([1]Master!$1:$1048576,MATCH(C1155,[1]Master!$B:$B,0),MATCH($G$6,[1]Master!$1:$1,0)),"")</f>
        <v>5001.6266026143794</v>
      </c>
      <c r="J1155" s="230">
        <f>ROUND(I1155*Order_Quote!$L$5,4)</f>
        <v>0</v>
      </c>
      <c r="K1155" s="228"/>
      <c r="L1155" s="178"/>
      <c r="M1155" s="171">
        <f t="shared" si="17"/>
        <v>0</v>
      </c>
    </row>
    <row r="1156" spans="1:13" s="52" customFormat="1" x14ac:dyDescent="0.3">
      <c r="A1156" s="29" t="str">
        <f>IF(K1156&gt;0,COUNT($A$7:A1155)+COUNT(DWV!$A$8:$A$300)+COUNT('Large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6" s="289"/>
      <c r="C1156" s="3" t="s">
        <v>1406</v>
      </c>
      <c r="D1156" s="16">
        <v>28874359</v>
      </c>
      <c r="E1156" s="5" t="s">
        <v>8140</v>
      </c>
      <c r="F1156" s="381">
        <f>IFERROR(INDEX([1]Master!$1:$1048576,MATCH(C1156,[1]Master!$B:$B,0),MATCH($H$5,[1]Master!$1:$1,0)),"")</f>
        <v>1</v>
      </c>
      <c r="G1156" s="381">
        <f>IFERROR(INDEX([1]Master!$1:$1048576,MATCH(C1156,[1]Master!$B:$B,0),MATCH($H$4,[1]Master!$1:$1,0)),"")</f>
        <v>3</v>
      </c>
      <c r="H1156" s="6" t="s">
        <v>6153</v>
      </c>
      <c r="I1156" s="367">
        <f>IFERROR(INDEX([1]Master!$1:$1048576,MATCH(C1156,[1]Master!$B:$B,0),MATCH($G$6,[1]Master!$1:$1,0)),"")</f>
        <v>5663.3638366013083</v>
      </c>
      <c r="J1156" s="230">
        <f>ROUND(I1156*Order_Quote!$L$5,4)</f>
        <v>0</v>
      </c>
      <c r="K1156" s="228"/>
      <c r="L1156" s="178"/>
      <c r="M1156" s="171">
        <f t="shared" si="17"/>
        <v>0</v>
      </c>
    </row>
    <row r="1157" spans="1:13" s="52" customFormat="1" x14ac:dyDescent="0.3">
      <c r="A1157" s="29" t="str">
        <f>IF(K1157&gt;0,COUNT($A$7:A1156)+COUNT(DWV!$A$8:$A$300)+COUNT('Large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7" s="289"/>
      <c r="C1157" s="3" t="s">
        <v>1407</v>
      </c>
      <c r="D1157" s="16">
        <v>28874367</v>
      </c>
      <c r="E1157" s="5" t="s">
        <v>8141</v>
      </c>
      <c r="F1157" s="381">
        <f>IFERROR(INDEX([1]Master!$1:$1048576,MATCH(C1157,[1]Master!$B:$B,0),MATCH($H$5,[1]Master!$1:$1,0)),"")</f>
        <v>1</v>
      </c>
      <c r="G1157" s="381">
        <f>IFERROR(INDEX([1]Master!$1:$1048576,MATCH(C1157,[1]Master!$B:$B,0),MATCH($H$4,[1]Master!$1:$1,0)),"")</f>
        <v>3</v>
      </c>
      <c r="H1157" s="6" t="s">
        <v>6153</v>
      </c>
      <c r="I1157" s="367">
        <f>IFERROR(INDEX([1]Master!$1:$1048576,MATCH(C1157,[1]Master!$B:$B,0),MATCH($G$6,[1]Master!$1:$1,0)),"")</f>
        <v>6140.9442797385636</v>
      </c>
      <c r="J1157" s="230">
        <f>ROUND(I1157*Order_Quote!$L$5,4)</f>
        <v>0</v>
      </c>
      <c r="K1157" s="228"/>
      <c r="L1157" s="178"/>
      <c r="M1157" s="171">
        <f t="shared" si="17"/>
        <v>0</v>
      </c>
    </row>
    <row r="1158" spans="1:13" s="52" customFormat="1" x14ac:dyDescent="0.3">
      <c r="A1158" s="29" t="str">
        <f>IF(K1158&gt;0,COUNT($A$7:A1157)+COUNT(DWV!$A$8:$A$300)+COUNT('Large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8" s="289"/>
      <c r="C1158" s="3" t="s">
        <v>1408</v>
      </c>
      <c r="D1158" s="16">
        <v>28874375</v>
      </c>
      <c r="E1158" s="5" t="s">
        <v>8142</v>
      </c>
      <c r="F1158" s="381">
        <f>IFERROR(INDEX([1]Master!$1:$1048576,MATCH(C1158,[1]Master!$B:$B,0),MATCH($H$5,[1]Master!$1:$1,0)),"")</f>
        <v>1</v>
      </c>
      <c r="G1158" s="381">
        <f>IFERROR(INDEX([1]Master!$1:$1048576,MATCH(C1158,[1]Master!$B:$B,0),MATCH($H$4,[1]Master!$1:$1,0)),"")</f>
        <v>2</v>
      </c>
      <c r="H1158" s="6" t="s">
        <v>6153</v>
      </c>
      <c r="I1158" s="367">
        <f>IFERROR(INDEX([1]Master!$1:$1048576,MATCH(C1158,[1]Master!$B:$B,0),MATCH($G$6,[1]Master!$1:$1,0)),"")</f>
        <v>7143.1433450980403</v>
      </c>
      <c r="J1158" s="230">
        <f>ROUND(I1158*Order_Quote!$L$5,4)</f>
        <v>0</v>
      </c>
      <c r="K1158" s="228"/>
      <c r="L1158" s="178"/>
      <c r="M1158" s="171">
        <f t="shared" ref="M1158:M1221" si="18">K1158/F1158</f>
        <v>0</v>
      </c>
    </row>
    <row r="1159" spans="1:13" s="52" customFormat="1" x14ac:dyDescent="0.3">
      <c r="A1159" s="29" t="str">
        <f>IF(K1159&gt;0,COUNT($A$7:A1158)+COUNT(DWV!$A$8:$A$300)+COUNT('Large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59" s="289"/>
      <c r="C1159" s="3" t="s">
        <v>1409</v>
      </c>
      <c r="D1159" s="16">
        <v>28874383</v>
      </c>
      <c r="E1159" s="5" t="s">
        <v>8143</v>
      </c>
      <c r="F1159" s="381">
        <f>IFERROR(INDEX([1]Master!$1:$1048576,MATCH(C1159,[1]Master!$B:$B,0),MATCH($H$5,[1]Master!$1:$1,0)),"")</f>
        <v>1</v>
      </c>
      <c r="G1159" s="381">
        <f>IFERROR(INDEX([1]Master!$1:$1048576,MATCH(C1159,[1]Master!$B:$B,0),MATCH($H$4,[1]Master!$1:$1,0)),"")</f>
        <v>2</v>
      </c>
      <c r="H1159" s="6" t="s">
        <v>6153</v>
      </c>
      <c r="I1159" s="367">
        <f>IFERROR(INDEX([1]Master!$1:$1048576,MATCH(C1159,[1]Master!$B:$B,0),MATCH($G$6,[1]Master!$1:$1,0)),"")</f>
        <v>7904.4943620915046</v>
      </c>
      <c r="J1159" s="230">
        <f>ROUND(I1159*Order_Quote!$L$5,4)</f>
        <v>0</v>
      </c>
      <c r="K1159" s="228"/>
      <c r="L1159" s="178"/>
      <c r="M1159" s="171">
        <f t="shared" si="18"/>
        <v>0</v>
      </c>
    </row>
    <row r="1160" spans="1:13" s="52" customFormat="1" x14ac:dyDescent="0.3">
      <c r="A1160" s="29" t="str">
        <f>IF(K1160&gt;0,COUNT($A$7:A1159)+COUNT(DWV!$A$8:$A$300)+COUNT('Large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0" s="289"/>
      <c r="C1160" s="3" t="s">
        <v>1410</v>
      </c>
      <c r="D1160" s="16">
        <v>28874391</v>
      </c>
      <c r="E1160" s="5" t="s">
        <v>8144</v>
      </c>
      <c r="F1160" s="381">
        <f>IFERROR(INDEX([1]Master!$1:$1048576,MATCH(C1160,[1]Master!$B:$B,0),MATCH($H$5,[1]Master!$1:$1,0)),"")</f>
        <v>1</v>
      </c>
      <c r="G1160" s="381">
        <f>IFERROR(INDEX([1]Master!$1:$1048576,MATCH(C1160,[1]Master!$B:$B,0),MATCH($H$4,[1]Master!$1:$1,0)),"")</f>
        <v>1</v>
      </c>
      <c r="H1160" s="6" t="s">
        <v>6153</v>
      </c>
      <c r="I1160" s="367">
        <f>IFERROR(INDEX([1]Master!$1:$1048576,MATCH(C1160,[1]Master!$B:$B,0),MATCH($G$6,[1]Master!$1:$1,0)),"")</f>
        <v>11115.168112418301</v>
      </c>
      <c r="J1160" s="230">
        <f>ROUND(I1160*Order_Quote!$L$5,4)</f>
        <v>0</v>
      </c>
      <c r="K1160" s="228"/>
      <c r="L1160" s="178"/>
      <c r="M1160" s="171">
        <f t="shared" si="18"/>
        <v>0</v>
      </c>
    </row>
    <row r="1161" spans="1:13" s="52" customFormat="1" x14ac:dyDescent="0.3">
      <c r="A1161" s="29" t="str">
        <f>IF(K1161&gt;0,COUNT($A$7:A1160)+COUNT(DWV!$A$8:$A$300)+COUNT('Large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1" s="289"/>
      <c r="C1161" s="3" t="s">
        <v>1411</v>
      </c>
      <c r="D1161" s="16">
        <v>28874405</v>
      </c>
      <c r="E1161" s="5" t="s">
        <v>8145</v>
      </c>
      <c r="F1161" s="381">
        <f>IFERROR(INDEX([1]Master!$1:$1048576,MATCH(C1161,[1]Master!$B:$B,0),MATCH($H$5,[1]Master!$1:$1,0)),"")</f>
        <v>1</v>
      </c>
      <c r="G1161" s="381">
        <f>IFERROR(INDEX([1]Master!$1:$1048576,MATCH(C1161,[1]Master!$B:$B,0),MATCH($H$4,[1]Master!$1:$1,0)),"")</f>
        <v>3</v>
      </c>
      <c r="H1161" s="6" t="s">
        <v>6153</v>
      </c>
      <c r="I1161" s="367">
        <f>IFERROR(INDEX([1]Master!$1:$1048576,MATCH(C1161,[1]Master!$B:$B,0),MATCH($G$6,[1]Master!$1:$1,0)),"")</f>
        <v>6247.9063751633985</v>
      </c>
      <c r="J1161" s="230">
        <f>ROUND(I1161*Order_Quote!$L$5,4)</f>
        <v>0</v>
      </c>
      <c r="K1161" s="228"/>
      <c r="L1161" s="178"/>
      <c r="M1161" s="171">
        <f t="shared" si="18"/>
        <v>0</v>
      </c>
    </row>
    <row r="1162" spans="1:13" s="52" customFormat="1" x14ac:dyDescent="0.3">
      <c r="A1162" s="29" t="str">
        <f>IF(K1162&gt;0,COUNT($A$7:A1161)+COUNT(DWV!$A$8:$A$300)+COUNT('Large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2" s="289"/>
      <c r="C1162" s="3" t="s">
        <v>1412</v>
      </c>
      <c r="D1162" s="16">
        <v>28874413</v>
      </c>
      <c r="E1162" s="5" t="s">
        <v>8146</v>
      </c>
      <c r="F1162" s="381">
        <f>IFERROR(INDEX([1]Master!$1:$1048576,MATCH(C1162,[1]Master!$B:$B,0),MATCH($H$5,[1]Master!$1:$1,0)),"")</f>
        <v>1</v>
      </c>
      <c r="G1162" s="381">
        <f>IFERROR(INDEX([1]Master!$1:$1048576,MATCH(C1162,[1]Master!$B:$B,0),MATCH($H$4,[1]Master!$1:$1,0)),"")</f>
        <v>3</v>
      </c>
      <c r="H1162" s="6" t="s">
        <v>6153</v>
      </c>
      <c r="I1162" s="367">
        <f>IFERROR(INDEX([1]Master!$1:$1048576,MATCH(C1162,[1]Master!$B:$B,0),MATCH($G$6,[1]Master!$1:$1,0)),"")</f>
        <v>7281.9980143790863</v>
      </c>
      <c r="J1162" s="230">
        <f>ROUND(I1162*Order_Quote!$L$5,4)</f>
        <v>0</v>
      </c>
      <c r="K1162" s="228"/>
      <c r="L1162" s="178"/>
      <c r="M1162" s="171">
        <f t="shared" si="18"/>
        <v>0</v>
      </c>
    </row>
    <row r="1163" spans="1:13" s="52" customFormat="1" x14ac:dyDescent="0.3">
      <c r="A1163" s="29" t="str">
        <f>IF(K1163&gt;0,COUNT($A$7:A1162)+COUNT(DWV!$A$8:$A$300)+COUNT('Large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3" s="289"/>
      <c r="C1163" s="3" t="s">
        <v>1413</v>
      </c>
      <c r="D1163" s="16">
        <v>28874421</v>
      </c>
      <c r="E1163" s="5" t="s">
        <v>8147</v>
      </c>
      <c r="F1163" s="381">
        <f>IFERROR(INDEX([1]Master!$1:$1048576,MATCH(C1163,[1]Master!$B:$B,0),MATCH($H$5,[1]Master!$1:$1,0)),"")</f>
        <v>1</v>
      </c>
      <c r="G1163" s="381">
        <f>IFERROR(INDEX([1]Master!$1:$1048576,MATCH(C1163,[1]Master!$B:$B,0),MATCH($H$4,[1]Master!$1:$1,0)),"")</f>
        <v>2</v>
      </c>
      <c r="H1163" s="6" t="s">
        <v>6153</v>
      </c>
      <c r="I1163" s="367">
        <f>IFERROR(INDEX([1]Master!$1:$1048576,MATCH(C1163,[1]Master!$B:$B,0),MATCH($G$6,[1]Master!$1:$1,0)),"")</f>
        <v>7864.0412287581712</v>
      </c>
      <c r="J1163" s="230">
        <f>ROUND(I1163*Order_Quote!$L$5,4)</f>
        <v>0</v>
      </c>
      <c r="K1163" s="228"/>
      <c r="L1163" s="178"/>
      <c r="M1163" s="171">
        <f t="shared" si="18"/>
        <v>0</v>
      </c>
    </row>
    <row r="1164" spans="1:13" s="52" customFormat="1" x14ac:dyDescent="0.3">
      <c r="A1164" s="29" t="str">
        <f>IF(K1164&gt;0,COUNT($A$7:A1163)+COUNT(DWV!$A$8:$A$300)+COUNT('Large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4" s="289"/>
      <c r="C1164" s="3" t="s">
        <v>1414</v>
      </c>
      <c r="D1164" s="16">
        <v>28874430</v>
      </c>
      <c r="E1164" s="5" t="s">
        <v>8148</v>
      </c>
      <c r="F1164" s="381">
        <f>IFERROR(INDEX([1]Master!$1:$1048576,MATCH(C1164,[1]Master!$B:$B,0),MATCH($H$5,[1]Master!$1:$1,0)),"")</f>
        <v>1</v>
      </c>
      <c r="G1164" s="381">
        <f>IFERROR(INDEX([1]Master!$1:$1048576,MATCH(C1164,[1]Master!$B:$B,0),MATCH($H$4,[1]Master!$1:$1,0)),"")</f>
        <v>2</v>
      </c>
      <c r="H1164" s="6" t="s">
        <v>6153</v>
      </c>
      <c r="I1164" s="367">
        <f>IFERROR(INDEX([1]Master!$1:$1048576,MATCH(C1164,[1]Master!$B:$B,0),MATCH($G$6,[1]Master!$1:$1,0)),"")</f>
        <v>7952.1461477124194</v>
      </c>
      <c r="J1164" s="230">
        <f>ROUND(I1164*Order_Quote!$L$5,4)</f>
        <v>0</v>
      </c>
      <c r="K1164" s="228"/>
      <c r="L1164" s="178"/>
      <c r="M1164" s="171">
        <f t="shared" si="18"/>
        <v>0</v>
      </c>
    </row>
    <row r="1165" spans="1:13" s="52" customFormat="1" x14ac:dyDescent="0.3">
      <c r="A1165" s="29" t="str">
        <f>IF(K1165&gt;0,COUNT($A$7:A1164)+COUNT(DWV!$A$8:$A$300)+COUNT('Large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5" s="289"/>
      <c r="C1165" s="3" t="s">
        <v>1415</v>
      </c>
      <c r="D1165" s="16">
        <v>28874448</v>
      </c>
      <c r="E1165" s="5" t="s">
        <v>8149</v>
      </c>
      <c r="F1165" s="381">
        <f>IFERROR(INDEX([1]Master!$1:$1048576,MATCH(C1165,[1]Master!$B:$B,0),MATCH($H$5,[1]Master!$1:$1,0)),"")</f>
        <v>1</v>
      </c>
      <c r="G1165" s="381">
        <f>IFERROR(INDEX([1]Master!$1:$1048576,MATCH(C1165,[1]Master!$B:$B,0),MATCH($H$4,[1]Master!$1:$1,0)),"")</f>
        <v>2</v>
      </c>
      <c r="H1165" s="6" t="s">
        <v>6153</v>
      </c>
      <c r="I1165" s="367">
        <f>IFERROR(INDEX([1]Master!$1:$1048576,MATCH(C1165,[1]Master!$B:$B,0),MATCH($G$6,[1]Master!$1:$1,0)),"")</f>
        <v>8120.8580130718956</v>
      </c>
      <c r="J1165" s="230">
        <f>ROUND(I1165*Order_Quote!$L$5,4)</f>
        <v>0</v>
      </c>
      <c r="K1165" s="228"/>
      <c r="L1165" s="178"/>
      <c r="M1165" s="171">
        <f t="shared" si="18"/>
        <v>0</v>
      </c>
    </row>
    <row r="1166" spans="1:13" s="52" customFormat="1" x14ac:dyDescent="0.3">
      <c r="A1166" s="29" t="str">
        <f>IF(K1166&gt;0,COUNT($A$7:A1165)+COUNT(DWV!$A$8:$A$300)+COUNT('Large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6" s="289"/>
      <c r="C1166" s="3" t="s">
        <v>1416</v>
      </c>
      <c r="D1166" s="16">
        <v>28874456</v>
      </c>
      <c r="E1166" s="5" t="s">
        <v>8150</v>
      </c>
      <c r="F1166" s="381">
        <f>IFERROR(INDEX([1]Master!$1:$1048576,MATCH(C1166,[1]Master!$B:$B,0),MATCH($H$5,[1]Master!$1:$1,0)),"")</f>
        <v>1</v>
      </c>
      <c r="G1166" s="381">
        <f>IFERROR(INDEX([1]Master!$1:$1048576,MATCH(C1166,[1]Master!$B:$B,0),MATCH($H$4,[1]Master!$1:$1,0)),"")</f>
        <v>2</v>
      </c>
      <c r="H1166" s="6" t="s">
        <v>6153</v>
      </c>
      <c r="I1166" s="367">
        <f>IFERROR(INDEX([1]Master!$1:$1048576,MATCH(C1166,[1]Master!$B:$B,0),MATCH($G$6,[1]Master!$1:$1,0)),"")</f>
        <v>8182.6975790849692</v>
      </c>
      <c r="J1166" s="230">
        <f>ROUND(I1166*Order_Quote!$L$5,4)</f>
        <v>0</v>
      </c>
      <c r="K1166" s="228"/>
      <c r="L1166" s="178"/>
      <c r="M1166" s="171">
        <f t="shared" si="18"/>
        <v>0</v>
      </c>
    </row>
    <row r="1167" spans="1:13" s="52" customFormat="1" x14ac:dyDescent="0.3">
      <c r="A1167" s="29" t="str">
        <f>IF(K1167&gt;0,COUNT($A$7:A1166)+COUNT(DWV!$A$8:$A$300)+COUNT('Large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7" s="289"/>
      <c r="C1167" s="3" t="s">
        <v>1417</v>
      </c>
      <c r="D1167" s="16">
        <v>28874464</v>
      </c>
      <c r="E1167" s="5" t="s">
        <v>8151</v>
      </c>
      <c r="F1167" s="381">
        <f>IFERROR(INDEX([1]Master!$1:$1048576,MATCH(C1167,[1]Master!$B:$B,0),MATCH($H$5,[1]Master!$1:$1,0)),"")</f>
        <v>1</v>
      </c>
      <c r="G1167" s="381">
        <f>IFERROR(INDEX([1]Master!$1:$1048576,MATCH(C1167,[1]Master!$B:$B,0),MATCH($H$4,[1]Master!$1:$1,0)),"")</f>
        <v>1</v>
      </c>
      <c r="H1167" s="6" t="s">
        <v>6153</v>
      </c>
      <c r="I1167" s="367">
        <f>IFERROR(INDEX([1]Master!$1:$1048576,MATCH(C1167,[1]Master!$B:$B,0),MATCH($G$6,[1]Master!$1:$1,0)),"")</f>
        <v>11551.696781699347</v>
      </c>
      <c r="J1167" s="230">
        <f>ROUND(I1167*Order_Quote!$L$5,4)</f>
        <v>0</v>
      </c>
      <c r="K1167" s="228"/>
      <c r="L1167" s="178"/>
      <c r="M1167" s="171">
        <f t="shared" si="18"/>
        <v>0</v>
      </c>
    </row>
    <row r="1168" spans="1:13" s="52" customFormat="1" x14ac:dyDescent="0.3">
      <c r="A1168" s="29" t="str">
        <f>IF(K1168&gt;0,COUNT($A$7:A1167)+COUNT(DWV!$A$8:$A$300)+COUNT('Large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8" s="289"/>
      <c r="C1168" s="3" t="s">
        <v>1418</v>
      </c>
      <c r="D1168" s="16">
        <v>28874472</v>
      </c>
      <c r="E1168" s="5" t="s">
        <v>8152</v>
      </c>
      <c r="F1168" s="381">
        <f>IFERROR(INDEX([1]Master!$1:$1048576,MATCH(C1168,[1]Master!$B:$B,0),MATCH($H$5,[1]Master!$1:$1,0)),"")</f>
        <v>1</v>
      </c>
      <c r="G1168" s="381">
        <f>IFERROR(INDEX([1]Master!$1:$1048576,MATCH(C1168,[1]Master!$B:$B,0),MATCH($H$4,[1]Master!$1:$1,0)),"")</f>
        <v>1</v>
      </c>
      <c r="H1168" s="6" t="s">
        <v>6153</v>
      </c>
      <c r="I1168" s="367">
        <f>IFERROR(INDEX([1]Master!$1:$1048576,MATCH(C1168,[1]Master!$B:$B,0),MATCH($G$6,[1]Master!$1:$1,0)),"")</f>
        <v>13201.834416993464</v>
      </c>
      <c r="J1168" s="230">
        <f>ROUND(I1168*Order_Quote!$L$5,4)</f>
        <v>0</v>
      </c>
      <c r="K1168" s="228"/>
      <c r="L1168" s="178"/>
      <c r="M1168" s="171">
        <f t="shared" si="18"/>
        <v>0</v>
      </c>
    </row>
    <row r="1169" spans="1:13" s="52" customFormat="1" x14ac:dyDescent="0.3">
      <c r="A1169" s="29" t="str">
        <f>IF(K1169&gt;0,COUNT($A$7:A1168)+COUNT(DWV!$A$8:$A$300)+COUNT('Large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69" s="289"/>
      <c r="C1169" s="3" t="s">
        <v>1419</v>
      </c>
      <c r="D1169" s="16">
        <v>28874480</v>
      </c>
      <c r="E1169" s="5" t="s">
        <v>8153</v>
      </c>
      <c r="F1169" s="381">
        <f>IFERROR(INDEX([1]Master!$1:$1048576,MATCH(C1169,[1]Master!$B:$B,0),MATCH($H$5,[1]Master!$1:$1,0)),"")</f>
        <v>1</v>
      </c>
      <c r="G1169" s="381">
        <f>IFERROR(INDEX([1]Master!$1:$1048576,MATCH(C1169,[1]Master!$B:$B,0),MATCH($H$4,[1]Master!$1:$1,0)),"")</f>
        <v>1</v>
      </c>
      <c r="H1169" s="6" t="s">
        <v>6153</v>
      </c>
      <c r="I1169" s="367">
        <f>IFERROR(INDEX([1]Master!$1:$1048576,MATCH(C1169,[1]Master!$B:$B,0),MATCH($G$6,[1]Master!$1:$1,0)),"")</f>
        <v>13958.216717647061</v>
      </c>
      <c r="J1169" s="230">
        <f>ROUND(I1169*Order_Quote!$L$5,4)</f>
        <v>0</v>
      </c>
      <c r="K1169" s="228"/>
      <c r="L1169" s="178"/>
      <c r="M1169" s="171">
        <f t="shared" si="18"/>
        <v>0</v>
      </c>
    </row>
    <row r="1170" spans="1:13" s="52" customFormat="1" x14ac:dyDescent="0.3">
      <c r="A1170" s="29" t="str">
        <f>IF(K1170&gt;0,COUNT($A$7:A1169)+COUNT(DWV!$A$8:$A$300)+COUNT('Large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0" s="289"/>
      <c r="C1170" s="3" t="s">
        <v>1420</v>
      </c>
      <c r="D1170" s="16">
        <v>28874499</v>
      </c>
      <c r="E1170" s="5" t="s">
        <v>8154</v>
      </c>
      <c r="F1170" s="381">
        <f>IFERROR(INDEX([1]Master!$1:$1048576,MATCH(C1170,[1]Master!$B:$B,0),MATCH($H$5,[1]Master!$1:$1,0)),"")</f>
        <v>1</v>
      </c>
      <c r="G1170" s="381">
        <f>IFERROR(INDEX([1]Master!$1:$1048576,MATCH(C1170,[1]Master!$B:$B,0),MATCH($H$4,[1]Master!$1:$1,0)),"")</f>
        <v>2</v>
      </c>
      <c r="H1170" s="6" t="s">
        <v>6153</v>
      </c>
      <c r="I1170" s="367">
        <f>IFERROR(INDEX([1]Master!$1:$1048576,MATCH(C1170,[1]Master!$B:$B,0),MATCH($G$6,[1]Master!$1:$1,0)),"")</f>
        <v>7174.108026143791</v>
      </c>
      <c r="J1170" s="230">
        <f>ROUND(I1170*Order_Quote!$L$5,4)</f>
        <v>0</v>
      </c>
      <c r="K1170" s="228"/>
      <c r="L1170" s="178"/>
      <c r="M1170" s="171">
        <f t="shared" si="18"/>
        <v>0</v>
      </c>
    </row>
    <row r="1171" spans="1:13" s="52" customFormat="1" x14ac:dyDescent="0.3">
      <c r="A1171" s="29" t="str">
        <f>IF(K1171&gt;0,COUNT($A$7:A1170)+COUNT(DWV!$A$8:$A$300)+COUNT('Large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1" s="289"/>
      <c r="C1171" s="3" t="s">
        <v>1421</v>
      </c>
      <c r="D1171" s="16">
        <v>28874502</v>
      </c>
      <c r="E1171" s="5" t="s">
        <v>8155</v>
      </c>
      <c r="F1171" s="381">
        <f>IFERROR(INDEX([1]Master!$1:$1048576,MATCH(C1171,[1]Master!$B:$B,0),MATCH($H$5,[1]Master!$1:$1,0)),"")</f>
        <v>1</v>
      </c>
      <c r="G1171" s="381">
        <f>IFERROR(INDEX([1]Master!$1:$1048576,MATCH(C1171,[1]Master!$B:$B,0),MATCH($H$4,[1]Master!$1:$1,0)),"")</f>
        <v>2</v>
      </c>
      <c r="H1171" s="6" t="s">
        <v>6153</v>
      </c>
      <c r="I1171" s="367">
        <f>IFERROR(INDEX([1]Master!$1:$1048576,MATCH(C1171,[1]Master!$B:$B,0),MATCH($G$6,[1]Master!$1:$1,0)),"")</f>
        <v>7617.6856875817002</v>
      </c>
      <c r="J1171" s="230">
        <f>ROUND(I1171*Order_Quote!$L$5,4)</f>
        <v>0</v>
      </c>
      <c r="K1171" s="228"/>
      <c r="L1171" s="178"/>
      <c r="M1171" s="171">
        <f t="shared" si="18"/>
        <v>0</v>
      </c>
    </row>
    <row r="1172" spans="1:13" s="52" customFormat="1" x14ac:dyDescent="0.3">
      <c r="A1172" s="29" t="str">
        <f>IF(K1172&gt;0,COUNT($A$7:A1171)+COUNT(DWV!$A$8:$A$300)+COUNT('Large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2" s="289"/>
      <c r="C1172" s="3" t="s">
        <v>1422</v>
      </c>
      <c r="D1172" s="16">
        <v>28874510</v>
      </c>
      <c r="E1172" s="5" t="s">
        <v>8156</v>
      </c>
      <c r="F1172" s="381">
        <f>IFERROR(INDEX([1]Master!$1:$1048576,MATCH(C1172,[1]Master!$B:$B,0),MATCH($H$5,[1]Master!$1:$1,0)),"")</f>
        <v>1</v>
      </c>
      <c r="G1172" s="381">
        <f>IFERROR(INDEX([1]Master!$1:$1048576,MATCH(C1172,[1]Master!$B:$B,0),MATCH($H$4,[1]Master!$1:$1,0)),"")</f>
        <v>2</v>
      </c>
      <c r="H1172" s="6" t="s">
        <v>6153</v>
      </c>
      <c r="I1172" s="367">
        <f>IFERROR(INDEX([1]Master!$1:$1048576,MATCH(C1172,[1]Master!$B:$B,0),MATCH($G$6,[1]Master!$1:$1,0)),"")</f>
        <v>9029.5045307189557</v>
      </c>
      <c r="J1172" s="230">
        <f>ROUND(I1172*Order_Quote!$L$5,4)</f>
        <v>0</v>
      </c>
      <c r="K1172" s="228"/>
      <c r="L1172" s="178"/>
      <c r="M1172" s="171">
        <f t="shared" si="18"/>
        <v>0</v>
      </c>
    </row>
    <row r="1173" spans="1:13" s="52" customFormat="1" x14ac:dyDescent="0.3">
      <c r="A1173" s="29" t="str">
        <f>IF(K1173&gt;0,COUNT($A$7:A1172)+COUNT(DWV!$A$8:$A$300)+COUNT('Large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3" s="289"/>
      <c r="C1173" s="3" t="s">
        <v>1423</v>
      </c>
      <c r="D1173" s="16">
        <v>28874529</v>
      </c>
      <c r="E1173" s="5" t="s">
        <v>8157</v>
      </c>
      <c r="F1173" s="381">
        <f>IFERROR(INDEX([1]Master!$1:$1048576,MATCH(C1173,[1]Master!$B:$B,0),MATCH($H$5,[1]Master!$1:$1,0)),"")</f>
        <v>1</v>
      </c>
      <c r="G1173" s="381">
        <f>IFERROR(INDEX([1]Master!$1:$1048576,MATCH(C1173,[1]Master!$B:$B,0),MATCH($H$4,[1]Master!$1:$1,0)),"")</f>
        <v>1</v>
      </c>
      <c r="H1173" s="6" t="s">
        <v>6153</v>
      </c>
      <c r="I1173" s="367">
        <f>IFERROR(INDEX([1]Master!$1:$1048576,MATCH(C1173,[1]Master!$B:$B,0),MATCH($G$6,[1]Master!$1:$1,0)),"")</f>
        <v>9225.1701856209165</v>
      </c>
      <c r="J1173" s="230">
        <f>ROUND(I1173*Order_Quote!$L$5,4)</f>
        <v>0</v>
      </c>
      <c r="K1173" s="228"/>
      <c r="L1173" s="178"/>
      <c r="M1173" s="171">
        <f t="shared" si="18"/>
        <v>0</v>
      </c>
    </row>
    <row r="1174" spans="1:13" s="52" customFormat="1" x14ac:dyDescent="0.3">
      <c r="A1174" s="29" t="str">
        <f>IF(K1174&gt;0,COUNT($A$7:A1173)+COUNT(DWV!$A$8:$A$300)+COUNT('Large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4" s="289"/>
      <c r="C1174" s="3" t="s">
        <v>1424</v>
      </c>
      <c r="D1174" s="16">
        <v>28874537</v>
      </c>
      <c r="E1174" s="5" t="s">
        <v>8158</v>
      </c>
      <c r="F1174" s="381">
        <f>IFERROR(INDEX([1]Master!$1:$1048576,MATCH(C1174,[1]Master!$B:$B,0),MATCH($H$5,[1]Master!$1:$1,0)),"")</f>
        <v>1</v>
      </c>
      <c r="G1174" s="381">
        <f>IFERROR(INDEX([1]Master!$1:$1048576,MATCH(C1174,[1]Master!$B:$B,0),MATCH($H$4,[1]Master!$1:$1,0)),"")</f>
        <v>1</v>
      </c>
      <c r="H1174" s="6" t="s">
        <v>6153</v>
      </c>
      <c r="I1174" s="367">
        <f>IFERROR(INDEX([1]Master!$1:$1048576,MATCH(C1174,[1]Master!$B:$B,0),MATCH($G$6,[1]Master!$1:$1,0)),"")</f>
        <v>10224.540674509806</v>
      </c>
      <c r="J1174" s="230">
        <f>ROUND(I1174*Order_Quote!$L$5,4)</f>
        <v>0</v>
      </c>
      <c r="K1174" s="228"/>
      <c r="L1174" s="178"/>
      <c r="M1174" s="171">
        <f t="shared" si="18"/>
        <v>0</v>
      </c>
    </row>
    <row r="1175" spans="1:13" s="52" customFormat="1" x14ac:dyDescent="0.3">
      <c r="A1175" s="29" t="str">
        <f>IF(K1175&gt;0,COUNT($A$7:A1174)+COUNT(DWV!$A$8:$A$300)+COUNT('Large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5" s="289"/>
      <c r="C1175" s="3" t="s">
        <v>1425</v>
      </c>
      <c r="D1175" s="16">
        <v>28874545</v>
      </c>
      <c r="E1175" s="5" t="s">
        <v>8159</v>
      </c>
      <c r="F1175" s="381">
        <f>IFERROR(INDEX([1]Master!$1:$1048576,MATCH(C1175,[1]Master!$B:$B,0),MATCH($H$5,[1]Master!$1:$1,0)),"")</f>
        <v>1</v>
      </c>
      <c r="G1175" s="381">
        <f>IFERROR(INDEX([1]Master!$1:$1048576,MATCH(C1175,[1]Master!$B:$B,0),MATCH($H$4,[1]Master!$1:$1,0)),"")</f>
        <v>1</v>
      </c>
      <c r="H1175" s="6" t="s">
        <v>6153</v>
      </c>
      <c r="I1175" s="367">
        <f>IFERROR(INDEX([1]Master!$1:$1048576,MATCH(C1175,[1]Master!$B:$B,0),MATCH($G$6,[1]Master!$1:$1,0)),"")</f>
        <v>11702.419499346406</v>
      </c>
      <c r="J1175" s="230">
        <f>ROUND(I1175*Order_Quote!$L$5,4)</f>
        <v>0</v>
      </c>
      <c r="K1175" s="228"/>
      <c r="L1175" s="178"/>
      <c r="M1175" s="171">
        <f t="shared" si="18"/>
        <v>0</v>
      </c>
    </row>
    <row r="1176" spans="1:13" s="52" customFormat="1" x14ac:dyDescent="0.3">
      <c r="A1176" s="29" t="str">
        <f>IF(K1176&gt;0,COUNT($A$7:A1175)+COUNT(DWV!$A$8:$A$300)+COUNT('Large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6" s="289"/>
      <c r="C1176" s="3" t="s">
        <v>1426</v>
      </c>
      <c r="D1176" s="16">
        <v>28874553</v>
      </c>
      <c r="E1176" s="5" t="s">
        <v>8160</v>
      </c>
      <c r="F1176" s="381">
        <f>IFERROR(INDEX([1]Master!$1:$1048576,MATCH(C1176,[1]Master!$B:$B,0),MATCH($H$5,[1]Master!$1:$1,0)),"")</f>
        <v>1</v>
      </c>
      <c r="G1176" s="381">
        <f>IFERROR(INDEX([1]Master!$1:$1048576,MATCH(C1176,[1]Master!$B:$B,0),MATCH($H$4,[1]Master!$1:$1,0)),"")</f>
        <v>1</v>
      </c>
      <c r="H1176" s="6" t="s">
        <v>6153</v>
      </c>
      <c r="I1176" s="367">
        <f>IFERROR(INDEX([1]Master!$1:$1048576,MATCH(C1176,[1]Master!$B:$B,0),MATCH($G$6,[1]Master!$1:$1,0)),"")</f>
        <v>12774.47991372549</v>
      </c>
      <c r="J1176" s="230">
        <f>ROUND(I1176*Order_Quote!$L$5,4)</f>
        <v>0</v>
      </c>
      <c r="K1176" s="228"/>
      <c r="L1176" s="178"/>
      <c r="M1176" s="171">
        <f t="shared" si="18"/>
        <v>0</v>
      </c>
    </row>
    <row r="1177" spans="1:13" s="52" customFormat="1" x14ac:dyDescent="0.3">
      <c r="A1177" s="29" t="str">
        <f>IF(K1177&gt;0,COUNT($A$7:A1176)+COUNT(DWV!$A$8:$A$300)+COUNT('Large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7" s="289"/>
      <c r="C1177" s="3" t="s">
        <v>1427</v>
      </c>
      <c r="D1177" s="16">
        <v>28874561</v>
      </c>
      <c r="E1177" s="5" t="s">
        <v>8161</v>
      </c>
      <c r="F1177" s="381">
        <f>IFERROR(INDEX([1]Master!$1:$1048576,MATCH(C1177,[1]Master!$B:$B,0),MATCH($H$5,[1]Master!$1:$1,0)),"")</f>
        <v>1</v>
      </c>
      <c r="G1177" s="381">
        <f>IFERROR(INDEX([1]Master!$1:$1048576,MATCH(C1177,[1]Master!$B:$B,0),MATCH($H$4,[1]Master!$1:$1,0)),"")</f>
        <v>1</v>
      </c>
      <c r="H1177" s="6" t="s">
        <v>6153</v>
      </c>
      <c r="I1177" s="367">
        <f>IFERROR(INDEX([1]Master!$1:$1048576,MATCH(C1177,[1]Master!$B:$B,0),MATCH($G$6,[1]Master!$1:$1,0)),"")</f>
        <v>14551.03546143791</v>
      </c>
      <c r="J1177" s="230">
        <f>ROUND(I1177*Order_Quote!$L$5,4)</f>
        <v>0</v>
      </c>
      <c r="K1177" s="228"/>
      <c r="L1177" s="178"/>
      <c r="M1177" s="171">
        <f t="shared" si="18"/>
        <v>0</v>
      </c>
    </row>
    <row r="1178" spans="1:13" s="52" customFormat="1" x14ac:dyDescent="0.3">
      <c r="A1178" s="29" t="str">
        <f>IF(K1178&gt;0,COUNT($A$7:A1177)+COUNT(DWV!$A$8:$A$300)+COUNT('Large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8" s="289"/>
      <c r="C1178" s="3" t="s">
        <v>1428</v>
      </c>
      <c r="D1178" s="16">
        <v>28874570</v>
      </c>
      <c r="E1178" s="5" t="s">
        <v>8162</v>
      </c>
      <c r="F1178" s="381">
        <f>IFERROR(INDEX([1]Master!$1:$1048576,MATCH(C1178,[1]Master!$B:$B,0),MATCH($H$5,[1]Master!$1:$1,0)),"")</f>
        <v>1</v>
      </c>
      <c r="G1178" s="381">
        <f>IFERROR(INDEX([1]Master!$1:$1048576,MATCH(C1178,[1]Master!$B:$B,0),MATCH($H$4,[1]Master!$1:$1,0)),"")</f>
        <v>1</v>
      </c>
      <c r="H1178" s="6" t="s">
        <v>6153</v>
      </c>
      <c r="I1178" s="367">
        <f>IFERROR(INDEX([1]Master!$1:$1048576,MATCH(C1178,[1]Master!$B:$B,0),MATCH($G$6,[1]Master!$1:$1,0)),"")</f>
        <v>15963.991721568629</v>
      </c>
      <c r="J1178" s="230">
        <f>ROUND(I1178*Order_Quote!$L$5,4)</f>
        <v>0</v>
      </c>
      <c r="K1178" s="228"/>
      <c r="L1178" s="178"/>
      <c r="M1178" s="171">
        <f t="shared" si="18"/>
        <v>0</v>
      </c>
    </row>
    <row r="1179" spans="1:13" s="52" customFormat="1" x14ac:dyDescent="0.3">
      <c r="A1179" s="29" t="str">
        <f>IF(K1179&gt;0,COUNT($A$7:A1178)+COUNT(DWV!$A$8:$A$300)+COUNT('Large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79" s="289"/>
      <c r="C1179" s="3" t="s">
        <v>1429</v>
      </c>
      <c r="D1179" s="16">
        <v>28874588</v>
      </c>
      <c r="E1179" s="5" t="s">
        <v>8163</v>
      </c>
      <c r="F1179" s="381">
        <f>IFERROR(INDEX([1]Master!$1:$1048576,MATCH(C1179,[1]Master!$B:$B,0),MATCH($H$5,[1]Master!$1:$1,0)),"")</f>
        <v>1</v>
      </c>
      <c r="G1179" s="381">
        <f>IFERROR(INDEX([1]Master!$1:$1048576,MATCH(C1179,[1]Master!$B:$B,0),MATCH($H$4,[1]Master!$1:$1,0)),"")</f>
        <v>1</v>
      </c>
      <c r="H1179" s="6" t="s">
        <v>6153</v>
      </c>
      <c r="I1179" s="367">
        <f>IFERROR(INDEX([1]Master!$1:$1048576,MATCH(C1179,[1]Master!$B:$B,0),MATCH($G$6,[1]Master!$1:$1,0)),"")</f>
        <v>16906.641020915034</v>
      </c>
      <c r="J1179" s="230">
        <f>ROUND(I1179*Order_Quote!$L$5,4)</f>
        <v>0</v>
      </c>
      <c r="K1179" s="228"/>
      <c r="L1179" s="178"/>
      <c r="M1179" s="171">
        <f t="shared" si="18"/>
        <v>0</v>
      </c>
    </row>
    <row r="1180" spans="1:13" s="52" customFormat="1" x14ac:dyDescent="0.3">
      <c r="A1180" s="29" t="str">
        <f>IF(K1180&gt;0,COUNT($A$7:A1179)+COUNT(DWV!$A$8:$A$300)+COUNT('Large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0" s="289"/>
      <c r="C1180" s="3" t="s">
        <v>1430</v>
      </c>
      <c r="D1180" s="16">
        <v>28874596</v>
      </c>
      <c r="E1180" s="5" t="s">
        <v>8164</v>
      </c>
      <c r="F1180" s="381">
        <f>IFERROR(INDEX([1]Master!$1:$1048576,MATCH(C1180,[1]Master!$B:$B,0),MATCH($H$5,[1]Master!$1:$1,0)),"")</f>
        <v>1</v>
      </c>
      <c r="G1180" s="381">
        <f>IFERROR(INDEX([1]Master!$1:$1048576,MATCH(C1180,[1]Master!$B:$B,0),MATCH($H$4,[1]Master!$1:$1,0)),"")</f>
        <v>1</v>
      </c>
      <c r="H1180" s="6" t="s">
        <v>6153</v>
      </c>
      <c r="I1180" s="367">
        <f>IFERROR(INDEX([1]Master!$1:$1048576,MATCH(C1180,[1]Master!$B:$B,0),MATCH($G$6,[1]Master!$1:$1,0)),"")</f>
        <v>8967.6200666666664</v>
      </c>
      <c r="J1180" s="230">
        <f>ROUND(I1180*Order_Quote!$L$5,4)</f>
        <v>0</v>
      </c>
      <c r="K1180" s="228"/>
      <c r="L1180" s="178"/>
      <c r="M1180" s="171">
        <f t="shared" si="18"/>
        <v>0</v>
      </c>
    </row>
    <row r="1181" spans="1:13" s="52" customFormat="1" x14ac:dyDescent="0.3">
      <c r="A1181" s="29" t="str">
        <f>IF(K1181&gt;0,COUNT($A$7:A1180)+COUNT(DWV!$A$8:$A$300)+COUNT('Large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1" s="289"/>
      <c r="C1181" s="3" t="s">
        <v>1431</v>
      </c>
      <c r="D1181" s="16">
        <v>28874600</v>
      </c>
      <c r="E1181" s="5" t="s">
        <v>8165</v>
      </c>
      <c r="F1181" s="381">
        <f>IFERROR(INDEX([1]Master!$1:$1048576,MATCH(C1181,[1]Master!$B:$B,0),MATCH($H$5,[1]Master!$1:$1,0)),"")</f>
        <v>1</v>
      </c>
      <c r="G1181" s="381">
        <f>IFERROR(INDEX([1]Master!$1:$1048576,MATCH(C1181,[1]Master!$B:$B,0),MATCH($H$4,[1]Master!$1:$1,0)),"")</f>
        <v>1</v>
      </c>
      <c r="H1181" s="6" t="s">
        <v>6153</v>
      </c>
      <c r="I1181" s="367">
        <f>IFERROR(INDEX([1]Master!$1:$1048576,MATCH(C1181,[1]Master!$B:$B,0),MATCH($G$6,[1]Master!$1:$1,0)),"")</f>
        <v>9522.1258169934663</v>
      </c>
      <c r="J1181" s="230">
        <f>ROUND(I1181*Order_Quote!$L$5,4)</f>
        <v>0</v>
      </c>
      <c r="K1181" s="228"/>
      <c r="L1181" s="178"/>
      <c r="M1181" s="171">
        <f t="shared" si="18"/>
        <v>0</v>
      </c>
    </row>
    <row r="1182" spans="1:13" s="52" customFormat="1" x14ac:dyDescent="0.3">
      <c r="A1182" s="29" t="str">
        <f>IF(K1182&gt;0,COUNT($A$7:A1181)+COUNT(DWV!$A$8:$A$300)+COUNT('Large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2" s="289"/>
      <c r="C1182" s="3" t="s">
        <v>1432</v>
      </c>
      <c r="D1182" s="16">
        <v>28874618</v>
      </c>
      <c r="E1182" s="5" t="s">
        <v>8166</v>
      </c>
      <c r="F1182" s="381">
        <f>IFERROR(INDEX([1]Master!$1:$1048576,MATCH(C1182,[1]Master!$B:$B,0),MATCH($H$5,[1]Master!$1:$1,0)),"")</f>
        <v>1</v>
      </c>
      <c r="G1182" s="381">
        <f>IFERROR(INDEX([1]Master!$1:$1048576,MATCH(C1182,[1]Master!$B:$B,0),MATCH($H$4,[1]Master!$1:$1,0)),"")</f>
        <v>1</v>
      </c>
      <c r="H1182" s="6" t="s">
        <v>6153</v>
      </c>
      <c r="I1182" s="367">
        <f>IFERROR(INDEX([1]Master!$1:$1048576,MATCH(C1182,[1]Master!$B:$B,0),MATCH($G$6,[1]Master!$1:$1,0)),"")</f>
        <v>11286.888146405232</v>
      </c>
      <c r="J1182" s="230">
        <f>ROUND(I1182*Order_Quote!$L$5,4)</f>
        <v>0</v>
      </c>
      <c r="K1182" s="228"/>
      <c r="L1182" s="178"/>
      <c r="M1182" s="171">
        <f t="shared" si="18"/>
        <v>0</v>
      </c>
    </row>
    <row r="1183" spans="1:13" s="52" customFormat="1" x14ac:dyDescent="0.3">
      <c r="A1183" s="29" t="str">
        <f>IF(K1183&gt;0,COUNT($A$7:A1182)+COUNT(DWV!$A$8:$A$300)+COUNT('Large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3" s="289"/>
      <c r="C1183" s="3" t="s">
        <v>1433</v>
      </c>
      <c r="D1183" s="16">
        <v>28874626</v>
      </c>
      <c r="E1183" s="5" t="s">
        <v>8167</v>
      </c>
      <c r="F1183" s="381">
        <f>IFERROR(INDEX([1]Master!$1:$1048576,MATCH(C1183,[1]Master!$B:$B,0),MATCH($H$5,[1]Master!$1:$1,0)),"")</f>
        <v>1</v>
      </c>
      <c r="G1183" s="381">
        <f>IFERROR(INDEX([1]Master!$1:$1048576,MATCH(C1183,[1]Master!$B:$B,0),MATCH($H$4,[1]Master!$1:$1,0)),"")</f>
        <v>1</v>
      </c>
      <c r="H1183" s="6" t="s">
        <v>6153</v>
      </c>
      <c r="I1183" s="367">
        <f>IFERROR(INDEX([1]Master!$1:$1048576,MATCH(C1183,[1]Master!$B:$B,0),MATCH($G$6,[1]Master!$1:$1,0)),"")</f>
        <v>11531.462732026144</v>
      </c>
      <c r="J1183" s="230">
        <f>ROUND(I1183*Order_Quote!$L$5,4)</f>
        <v>0</v>
      </c>
      <c r="K1183" s="228"/>
      <c r="L1183" s="178"/>
      <c r="M1183" s="171">
        <f t="shared" si="18"/>
        <v>0</v>
      </c>
    </row>
    <row r="1184" spans="1:13" s="52" customFormat="1" x14ac:dyDescent="0.3">
      <c r="A1184" s="29" t="str">
        <f>IF(K1184&gt;0,COUNT($A$7:A1183)+COUNT(DWV!$A$8:$A$300)+COUNT('Large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4" s="289"/>
      <c r="C1184" s="3" t="s">
        <v>1434</v>
      </c>
      <c r="D1184" s="16">
        <v>28874634</v>
      </c>
      <c r="E1184" s="5" t="s">
        <v>8168</v>
      </c>
      <c r="F1184" s="381">
        <f>IFERROR(INDEX([1]Master!$1:$1048576,MATCH(C1184,[1]Master!$B:$B,0),MATCH($H$5,[1]Master!$1:$1,0)),"")</f>
        <v>1</v>
      </c>
      <c r="G1184" s="381">
        <f>IFERROR(INDEX([1]Master!$1:$1048576,MATCH(C1184,[1]Master!$B:$B,0),MATCH($H$4,[1]Master!$1:$1,0)),"")</f>
        <v>1</v>
      </c>
      <c r="H1184" s="6" t="s">
        <v>6153</v>
      </c>
      <c r="I1184" s="367">
        <f>IFERROR(INDEX([1]Master!$1:$1048576,MATCH(C1184,[1]Master!$B:$B,0),MATCH($G$6,[1]Master!$1:$1,0)),"")</f>
        <v>12780.615979084969</v>
      </c>
      <c r="J1184" s="230">
        <f>ROUND(I1184*Order_Quote!$L$5,4)</f>
        <v>0</v>
      </c>
      <c r="K1184" s="228"/>
      <c r="L1184" s="178"/>
      <c r="M1184" s="171">
        <f t="shared" si="18"/>
        <v>0</v>
      </c>
    </row>
    <row r="1185" spans="1:13" s="52" customFormat="1" x14ac:dyDescent="0.3">
      <c r="A1185" s="29" t="str">
        <f>IF(K1185&gt;0,COUNT($A$7:A1184)+COUNT(DWV!$A$8:$A$300)+COUNT('Large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5" s="289"/>
      <c r="C1185" s="3" t="s">
        <v>1435</v>
      </c>
      <c r="D1185" s="16">
        <v>28874642</v>
      </c>
      <c r="E1185" s="5" t="s">
        <v>8169</v>
      </c>
      <c r="F1185" s="381">
        <f>IFERROR(INDEX([1]Master!$1:$1048576,MATCH(C1185,[1]Master!$B:$B,0),MATCH($H$5,[1]Master!$1:$1,0)),"")</f>
        <v>1</v>
      </c>
      <c r="G1185" s="381">
        <f>IFERROR(INDEX([1]Master!$1:$1048576,MATCH(C1185,[1]Master!$B:$B,0),MATCH($H$4,[1]Master!$1:$1,0)),"")</f>
        <v>1</v>
      </c>
      <c r="H1185" s="6" t="s">
        <v>6153</v>
      </c>
      <c r="I1185" s="367">
        <f>IFERROR(INDEX([1]Master!$1:$1048576,MATCH(C1185,[1]Master!$B:$B,0),MATCH($G$6,[1]Master!$1:$1,0)),"")</f>
        <v>14627.990700653594</v>
      </c>
      <c r="J1185" s="230">
        <f>ROUND(I1185*Order_Quote!$L$5,4)</f>
        <v>0</v>
      </c>
      <c r="K1185" s="228"/>
      <c r="L1185" s="178"/>
      <c r="M1185" s="171">
        <f t="shared" si="18"/>
        <v>0</v>
      </c>
    </row>
    <row r="1186" spans="1:13" s="52" customFormat="1" x14ac:dyDescent="0.3">
      <c r="A1186" s="29" t="str">
        <f>IF(K1186&gt;0,COUNT($A$7:A1185)+COUNT(DWV!$A$8:$A$300)+COUNT('Large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6" s="289"/>
      <c r="C1186" s="3" t="s">
        <v>1436</v>
      </c>
      <c r="D1186" s="16">
        <v>28874650</v>
      </c>
      <c r="E1186" s="5" t="s">
        <v>8170</v>
      </c>
      <c r="F1186" s="381">
        <f>IFERROR(INDEX([1]Master!$1:$1048576,MATCH(C1186,[1]Master!$B:$B,0),MATCH($H$5,[1]Master!$1:$1,0)),"")</f>
        <v>1</v>
      </c>
      <c r="G1186" s="381">
        <f>IFERROR(INDEX([1]Master!$1:$1048576,MATCH(C1186,[1]Master!$B:$B,0),MATCH($H$4,[1]Master!$1:$1,0)),"")</f>
        <v>1</v>
      </c>
      <c r="H1186" s="6" t="s">
        <v>6153</v>
      </c>
      <c r="I1186" s="367">
        <f>IFERROR(INDEX([1]Master!$1:$1048576,MATCH(C1186,[1]Master!$B:$B,0),MATCH($G$6,[1]Master!$1:$1,0)),"")</f>
        <v>15968.062477124184</v>
      </c>
      <c r="J1186" s="230">
        <f>ROUND(I1186*Order_Quote!$L$5,4)</f>
        <v>0</v>
      </c>
      <c r="K1186" s="228"/>
      <c r="L1186" s="178"/>
      <c r="M1186" s="171">
        <f t="shared" si="18"/>
        <v>0</v>
      </c>
    </row>
    <row r="1187" spans="1:13" s="52" customFormat="1" x14ac:dyDescent="0.3">
      <c r="A1187" s="29" t="str">
        <f>IF(K1187&gt;0,COUNT($A$7:A1186)+COUNT(DWV!$A$8:$A$300)+COUNT('Large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7" s="289"/>
      <c r="C1187" s="3" t="s">
        <v>1437</v>
      </c>
      <c r="D1187" s="16">
        <v>28874669</v>
      </c>
      <c r="E1187" s="5" t="s">
        <v>8171</v>
      </c>
      <c r="F1187" s="381">
        <f>IFERROR(INDEX([1]Master!$1:$1048576,MATCH(C1187,[1]Master!$B:$B,0),MATCH($H$5,[1]Master!$1:$1,0)),"")</f>
        <v>1</v>
      </c>
      <c r="G1187" s="381">
        <f>IFERROR(INDEX([1]Master!$1:$1048576,MATCH(C1187,[1]Master!$B:$B,0),MATCH($H$4,[1]Master!$1:$1,0)),"")</f>
        <v>1</v>
      </c>
      <c r="H1187" s="6" t="s">
        <v>6153</v>
      </c>
      <c r="I1187" s="367">
        <f>IFERROR(INDEX([1]Master!$1:$1048576,MATCH(C1187,[1]Master!$B:$B,0),MATCH($G$6,[1]Master!$1:$1,0)),"")</f>
        <v>18188.734462745102</v>
      </c>
      <c r="J1187" s="230">
        <f>ROUND(I1187*Order_Quote!$L$5,4)</f>
        <v>0</v>
      </c>
      <c r="K1187" s="228"/>
      <c r="L1187" s="178"/>
      <c r="M1187" s="171">
        <f t="shared" si="18"/>
        <v>0</v>
      </c>
    </row>
    <row r="1188" spans="1:13" s="52" customFormat="1" x14ac:dyDescent="0.3">
      <c r="A1188" s="29" t="str">
        <f>IF(K1188&gt;0,COUNT($A$7:A1187)+COUNT(DWV!$A$8:$A$300)+COUNT('Large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8" s="289"/>
      <c r="C1188" s="3" t="s">
        <v>1438</v>
      </c>
      <c r="D1188" s="16">
        <v>28874677</v>
      </c>
      <c r="E1188" s="5" t="s">
        <v>8172</v>
      </c>
      <c r="F1188" s="381">
        <f>IFERROR(INDEX([1]Master!$1:$1048576,MATCH(C1188,[1]Master!$B:$B,0),MATCH($H$5,[1]Master!$1:$1,0)),"")</f>
        <v>1</v>
      </c>
      <c r="G1188" s="381" t="str">
        <f>IFERROR(INDEX([1]Master!$1:$1048576,MATCH(C1188,[1]Master!$B:$B,0),MATCH($H$4,[1]Master!$1:$1,0)),"")</f>
        <v>-</v>
      </c>
      <c r="H1188" s="6" t="s">
        <v>6153</v>
      </c>
      <c r="I1188" s="367">
        <f>IFERROR(INDEX([1]Master!$1:$1048576,MATCH(C1188,[1]Master!$B:$B,0),MATCH($G$6,[1]Master!$1:$1,0)),"")</f>
        <v>19955.098155555559</v>
      </c>
      <c r="J1188" s="230">
        <f>ROUND(I1188*Order_Quote!$L$5,4)</f>
        <v>0</v>
      </c>
      <c r="K1188" s="228"/>
      <c r="L1188" s="178"/>
      <c r="M1188" s="171">
        <f t="shared" si="18"/>
        <v>0</v>
      </c>
    </row>
    <row r="1189" spans="1:13" s="52" customFormat="1" x14ac:dyDescent="0.3">
      <c r="A1189" s="29" t="str">
        <f>IF(K1189&gt;0,COUNT($A$7:A1188)+COUNT(DWV!$A$8:$A$300)+COUNT('Large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89" s="289"/>
      <c r="C1189" s="3" t="s">
        <v>1439</v>
      </c>
      <c r="D1189" s="16">
        <v>28874685</v>
      </c>
      <c r="E1189" s="5" t="s">
        <v>8173</v>
      </c>
      <c r="F1189" s="381">
        <f>IFERROR(INDEX([1]Master!$1:$1048576,MATCH(C1189,[1]Master!$B:$B,0),MATCH($H$5,[1]Master!$1:$1,0)),"")</f>
        <v>1</v>
      </c>
      <c r="G1189" s="381" t="str">
        <f>IFERROR(INDEX([1]Master!$1:$1048576,MATCH(C1189,[1]Master!$B:$B,0),MATCH($H$4,[1]Master!$1:$1,0)),"")</f>
        <v>-</v>
      </c>
      <c r="H1189" s="6" t="s">
        <v>6153</v>
      </c>
      <c r="I1189" s="367">
        <f>IFERROR(INDEX([1]Master!$1:$1048576,MATCH(C1189,[1]Master!$B:$B,0),MATCH($G$6,[1]Master!$1:$1,0)),"")</f>
        <v>24943.868952941171</v>
      </c>
      <c r="J1189" s="230">
        <f>ROUND(I1189*Order_Quote!$L$5,4)</f>
        <v>0</v>
      </c>
      <c r="K1189" s="228"/>
      <c r="L1189" s="178"/>
      <c r="M1189" s="171">
        <f t="shared" si="18"/>
        <v>0</v>
      </c>
    </row>
    <row r="1190" spans="1:13" s="52" customFormat="1" x14ac:dyDescent="0.3">
      <c r="A1190" s="29" t="str">
        <f>IF(K1190&gt;0,COUNT($A$7:A1189)+COUNT(DWV!$A$8:$A$300)+COUNT('Large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0" s="289"/>
      <c r="C1190" s="3" t="s">
        <v>1440</v>
      </c>
      <c r="D1190" s="16">
        <v>28874693</v>
      </c>
      <c r="E1190" s="5" t="s">
        <v>8174</v>
      </c>
      <c r="F1190" s="381">
        <f>IFERROR(INDEX([1]Master!$1:$1048576,MATCH(C1190,[1]Master!$B:$B,0),MATCH($H$5,[1]Master!$1:$1,0)),"")</f>
        <v>1</v>
      </c>
      <c r="G1190" s="381" t="str">
        <f>IFERROR(INDEX([1]Master!$1:$1048576,MATCH(C1190,[1]Master!$B:$B,0),MATCH($H$4,[1]Master!$1:$1,0)),"")</f>
        <v>-</v>
      </c>
      <c r="H1190" s="6" t="s">
        <v>6153</v>
      </c>
      <c r="I1190" s="367">
        <f>IFERROR(INDEX([1]Master!$1:$1048576,MATCH(C1190,[1]Master!$B:$B,0),MATCH($G$6,[1]Master!$1:$1,0)),"")</f>
        <v>31179.847415686283</v>
      </c>
      <c r="J1190" s="230">
        <f>ROUND(I1190*Order_Quote!$L$5,4)</f>
        <v>0</v>
      </c>
      <c r="K1190" s="228"/>
      <c r="L1190" s="178"/>
      <c r="M1190" s="171">
        <f t="shared" si="18"/>
        <v>0</v>
      </c>
    </row>
    <row r="1191" spans="1:13" s="52" customFormat="1" x14ac:dyDescent="0.3">
      <c r="A1191" s="29" t="str">
        <f>IF(K1191&gt;0,COUNT($A$7:A1190)+COUNT(DWV!$A$8:$A$300)+COUNT('Large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1" s="289"/>
      <c r="C1191" s="3" t="s">
        <v>1441</v>
      </c>
      <c r="D1191" s="16">
        <v>28874707</v>
      </c>
      <c r="E1191" s="5" t="s">
        <v>8175</v>
      </c>
      <c r="F1191" s="381">
        <f>IFERROR(INDEX([1]Master!$1:$1048576,MATCH(C1191,[1]Master!$B:$B,0),MATCH($H$5,[1]Master!$1:$1,0)),"")</f>
        <v>1</v>
      </c>
      <c r="G1191" s="381">
        <f>IFERROR(INDEX([1]Master!$1:$1048576,MATCH(C1191,[1]Master!$B:$B,0),MATCH($H$4,[1]Master!$1:$1,0)),"")</f>
        <v>1</v>
      </c>
      <c r="H1191" s="6" t="s">
        <v>6153</v>
      </c>
      <c r="I1191" s="367">
        <f>IFERROR(INDEX([1]Master!$1:$1048576,MATCH(C1191,[1]Master!$B:$B,0),MATCH($G$6,[1]Master!$1:$1,0)),"")</f>
        <v>11209.513858823533</v>
      </c>
      <c r="J1191" s="230">
        <f>ROUND(I1191*Order_Quote!$L$5,4)</f>
        <v>0</v>
      </c>
      <c r="K1191" s="228"/>
      <c r="L1191" s="178"/>
      <c r="M1191" s="171">
        <f t="shared" si="18"/>
        <v>0</v>
      </c>
    </row>
    <row r="1192" spans="1:13" s="52" customFormat="1" x14ac:dyDescent="0.3">
      <c r="A1192" s="29" t="str">
        <f>IF(K1192&gt;0,COUNT($A$7:A1191)+COUNT(DWV!$A$8:$A$300)+COUNT('Large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2" s="289"/>
      <c r="C1192" s="3" t="s">
        <v>1442</v>
      </c>
      <c r="D1192" s="16">
        <v>28874715</v>
      </c>
      <c r="E1192" s="5" t="s">
        <v>8176</v>
      </c>
      <c r="F1192" s="381">
        <f>IFERROR(INDEX([1]Master!$1:$1048576,MATCH(C1192,[1]Master!$B:$B,0),MATCH($H$5,[1]Master!$1:$1,0)),"")</f>
        <v>1</v>
      </c>
      <c r="G1192" s="381">
        <f>IFERROR(INDEX([1]Master!$1:$1048576,MATCH(C1192,[1]Master!$B:$B,0),MATCH($H$4,[1]Master!$1:$1,0)),"")</f>
        <v>1</v>
      </c>
      <c r="H1192" s="6" t="s">
        <v>6153</v>
      </c>
      <c r="I1192" s="367">
        <f>IFERROR(INDEX([1]Master!$1:$1048576,MATCH(C1192,[1]Master!$B:$B,0),MATCH($G$6,[1]Master!$1:$1,0)),"")</f>
        <v>11902.649788235294</v>
      </c>
      <c r="J1192" s="230">
        <f>ROUND(I1192*Order_Quote!$L$5,4)</f>
        <v>0</v>
      </c>
      <c r="K1192" s="228"/>
      <c r="L1192" s="178"/>
      <c r="M1192" s="171">
        <f t="shared" si="18"/>
        <v>0</v>
      </c>
    </row>
    <row r="1193" spans="1:13" s="52" customFormat="1" x14ac:dyDescent="0.3">
      <c r="A1193" s="29" t="str">
        <f>IF(K1193&gt;0,COUNT($A$7:A1192)+COUNT(DWV!$A$8:$A$300)+COUNT('Large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3" s="289"/>
      <c r="C1193" s="3" t="s">
        <v>1443</v>
      </c>
      <c r="D1193" s="16">
        <v>28874723</v>
      </c>
      <c r="E1193" s="5" t="s">
        <v>8177</v>
      </c>
      <c r="F1193" s="381">
        <f>IFERROR(INDEX([1]Master!$1:$1048576,MATCH(C1193,[1]Master!$B:$B,0),MATCH($H$5,[1]Master!$1:$1,0)),"")</f>
        <v>1</v>
      </c>
      <c r="G1193" s="381">
        <f>IFERROR(INDEX([1]Master!$1:$1048576,MATCH(C1193,[1]Master!$B:$B,0),MATCH($H$4,[1]Master!$1:$1,0)),"")</f>
        <v>1</v>
      </c>
      <c r="H1193" s="6" t="s">
        <v>6153</v>
      </c>
      <c r="I1193" s="367">
        <f>IFERROR(INDEX([1]Master!$1:$1048576,MATCH(C1193,[1]Master!$B:$B,0),MATCH($G$6,[1]Master!$1:$1,0)),"")</f>
        <v>14108.595216993464</v>
      </c>
      <c r="J1193" s="230">
        <f>ROUND(I1193*Order_Quote!$L$5,4)</f>
        <v>0</v>
      </c>
      <c r="K1193" s="228"/>
      <c r="L1193" s="178"/>
      <c r="M1193" s="171">
        <f t="shared" si="18"/>
        <v>0</v>
      </c>
    </row>
    <row r="1194" spans="1:13" s="52" customFormat="1" x14ac:dyDescent="0.3">
      <c r="A1194" s="29" t="str">
        <f>IF(K1194&gt;0,COUNT($A$7:A1193)+COUNT(DWV!$A$8:$A$300)+COUNT('Large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4" s="289"/>
      <c r="C1194" s="3" t="s">
        <v>1444</v>
      </c>
      <c r="D1194" s="16">
        <v>28874731</v>
      </c>
      <c r="E1194" s="5" t="s">
        <v>8178</v>
      </c>
      <c r="F1194" s="381">
        <f>IFERROR(INDEX([1]Master!$1:$1048576,MATCH(C1194,[1]Master!$B:$B,0),MATCH($H$5,[1]Master!$1:$1,0)),"")</f>
        <v>1</v>
      </c>
      <c r="G1194" s="381">
        <f>IFERROR(INDEX([1]Master!$1:$1048576,MATCH(C1194,[1]Master!$B:$B,0),MATCH($H$4,[1]Master!$1:$1,0)),"")</f>
        <v>1</v>
      </c>
      <c r="H1194" s="6" t="s">
        <v>6153</v>
      </c>
      <c r="I1194" s="367">
        <f>IFERROR(INDEX([1]Master!$1:$1048576,MATCH(C1194,[1]Master!$B:$B,0),MATCH($G$6,[1]Master!$1:$1,0)),"")</f>
        <v>14414.350864052289</v>
      </c>
      <c r="J1194" s="230">
        <f>ROUND(I1194*Order_Quote!$L$5,4)</f>
        <v>0</v>
      </c>
      <c r="K1194" s="228"/>
      <c r="L1194" s="178"/>
      <c r="M1194" s="171">
        <f t="shared" si="18"/>
        <v>0</v>
      </c>
    </row>
    <row r="1195" spans="1:13" s="52" customFormat="1" x14ac:dyDescent="0.3">
      <c r="A1195" s="29" t="str">
        <f>IF(K1195&gt;0,COUNT($A$7:A1194)+COUNT(DWV!$A$8:$A$300)+COUNT('Large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5" s="289"/>
      <c r="C1195" s="3" t="s">
        <v>1445</v>
      </c>
      <c r="D1195" s="16">
        <v>28874740</v>
      </c>
      <c r="E1195" s="5" t="s">
        <v>8179</v>
      </c>
      <c r="F1195" s="381">
        <f>IFERROR(INDEX([1]Master!$1:$1048576,MATCH(C1195,[1]Master!$B:$B,0),MATCH($H$5,[1]Master!$1:$1,0)),"")</f>
        <v>1</v>
      </c>
      <c r="G1195" s="381">
        <f>IFERROR(INDEX([1]Master!$1:$1048576,MATCH(C1195,[1]Master!$B:$B,0),MATCH($H$4,[1]Master!$1:$1,0)),"")</f>
        <v>1</v>
      </c>
      <c r="H1195" s="6" t="s">
        <v>6153</v>
      </c>
      <c r="I1195" s="367">
        <f>IFERROR(INDEX([1]Master!$1:$1048576,MATCH(C1195,[1]Master!$B:$B,0),MATCH($G$6,[1]Master!$1:$1,0)),"")</f>
        <v>15975.769973856211</v>
      </c>
      <c r="J1195" s="230">
        <f>ROUND(I1195*Order_Quote!$L$5,4)</f>
        <v>0</v>
      </c>
      <c r="K1195" s="228"/>
      <c r="L1195" s="178"/>
      <c r="M1195" s="171">
        <f t="shared" si="18"/>
        <v>0</v>
      </c>
    </row>
    <row r="1196" spans="1:13" s="52" customFormat="1" x14ac:dyDescent="0.3">
      <c r="A1196" s="29" t="str">
        <f>IF(K1196&gt;0,COUNT($A$7:A1195)+COUNT(DWV!$A$8:$A$300)+COUNT('Large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6" s="289"/>
      <c r="C1196" s="3" t="s">
        <v>1446</v>
      </c>
      <c r="D1196" s="16">
        <v>28874758</v>
      </c>
      <c r="E1196" s="5" t="s">
        <v>8180</v>
      </c>
      <c r="F1196" s="381">
        <f>IFERROR(INDEX([1]Master!$1:$1048576,MATCH(C1196,[1]Master!$B:$B,0),MATCH($H$5,[1]Master!$1:$1,0)),"")</f>
        <v>1</v>
      </c>
      <c r="G1196" s="381" t="str">
        <f>IFERROR(INDEX([1]Master!$1:$1048576,MATCH(C1196,[1]Master!$B:$B,0),MATCH($H$4,[1]Master!$1:$1,0)),"")</f>
        <v>-</v>
      </c>
      <c r="H1196" s="6" t="s">
        <v>6153</v>
      </c>
      <c r="I1196" s="367">
        <f>IFERROR(INDEX([1]Master!$1:$1048576,MATCH(C1196,[1]Master!$B:$B,0),MATCH($G$6,[1]Master!$1:$1,0)),"")</f>
        <v>18284.980892810461</v>
      </c>
      <c r="J1196" s="230">
        <f>ROUND(I1196*Order_Quote!$L$5,4)</f>
        <v>0</v>
      </c>
      <c r="K1196" s="228"/>
      <c r="L1196" s="178"/>
      <c r="M1196" s="171">
        <f t="shared" si="18"/>
        <v>0</v>
      </c>
    </row>
    <row r="1197" spans="1:13" s="52" customFormat="1" x14ac:dyDescent="0.3">
      <c r="A1197" s="29" t="str">
        <f>IF(K1197&gt;0,COUNT($A$7:A1196)+COUNT(DWV!$A$8:$A$300)+COUNT('Large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7" s="289"/>
      <c r="C1197" s="3" t="s">
        <v>1447</v>
      </c>
      <c r="D1197" s="16">
        <v>28874766</v>
      </c>
      <c r="E1197" s="5" t="s">
        <v>8181</v>
      </c>
      <c r="F1197" s="381">
        <f>IFERROR(INDEX([1]Master!$1:$1048576,MATCH(C1197,[1]Master!$B:$B,0),MATCH($H$5,[1]Master!$1:$1,0)),"")</f>
        <v>1</v>
      </c>
      <c r="G1197" s="381" t="str">
        <f>IFERROR(INDEX([1]Master!$1:$1048576,MATCH(C1197,[1]Master!$B:$B,0),MATCH($H$4,[1]Master!$1:$1,0)),"")</f>
        <v>-</v>
      </c>
      <c r="H1197" s="6" t="s">
        <v>6153</v>
      </c>
      <c r="I1197" s="367">
        <f>IFERROR(INDEX([1]Master!$1:$1048576,MATCH(C1197,[1]Master!$B:$B,0),MATCH($G$6,[1]Master!$1:$1,0)),"")</f>
        <v>19960.09680392157</v>
      </c>
      <c r="J1197" s="230">
        <f>ROUND(I1197*Order_Quote!$L$5,4)</f>
        <v>0</v>
      </c>
      <c r="K1197" s="228"/>
      <c r="L1197" s="178"/>
      <c r="M1197" s="171">
        <f t="shared" si="18"/>
        <v>0</v>
      </c>
    </row>
    <row r="1198" spans="1:13" s="52" customFormat="1" x14ac:dyDescent="0.3">
      <c r="A1198" s="29" t="str">
        <f>IF(K1198&gt;0,COUNT($A$7:A1197)+COUNT(DWV!$A$8:$A$300)+COUNT('Large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8" s="289"/>
      <c r="C1198" s="3" t="s">
        <v>1448</v>
      </c>
      <c r="D1198" s="16">
        <v>28874774</v>
      </c>
      <c r="E1198" s="5" t="s">
        <v>8182</v>
      </c>
      <c r="F1198" s="381">
        <f>IFERROR(INDEX([1]Master!$1:$1048576,MATCH(C1198,[1]Master!$B:$B,0),MATCH($H$5,[1]Master!$1:$1,0)),"")</f>
        <v>1</v>
      </c>
      <c r="G1198" s="381" t="str">
        <f>IFERROR(INDEX([1]Master!$1:$1048576,MATCH(C1198,[1]Master!$B:$B,0),MATCH($H$4,[1]Master!$1:$1,0)),"")</f>
        <v>-</v>
      </c>
      <c r="H1198" s="6" t="s">
        <v>6153</v>
      </c>
      <c r="I1198" s="367">
        <f>IFERROR(INDEX([1]Master!$1:$1048576,MATCH(C1198,[1]Master!$B:$B,0),MATCH($G$6,[1]Master!$1:$1,0)),"")</f>
        <v>22735.933044444446</v>
      </c>
      <c r="J1198" s="230">
        <f>ROUND(I1198*Order_Quote!$L$5,4)</f>
        <v>0</v>
      </c>
      <c r="K1198" s="228"/>
      <c r="L1198" s="178"/>
      <c r="M1198" s="171">
        <f t="shared" si="18"/>
        <v>0</v>
      </c>
    </row>
    <row r="1199" spans="1:13" s="52" customFormat="1" x14ac:dyDescent="0.3">
      <c r="A1199" s="29" t="str">
        <f>IF(K1199&gt;0,COUNT($A$7:A1198)+COUNT(DWV!$A$8:$A$300)+COUNT('Large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199" s="289"/>
      <c r="C1199" s="3" t="s">
        <v>1449</v>
      </c>
      <c r="D1199" s="16">
        <v>28874782</v>
      </c>
      <c r="E1199" s="5" t="s">
        <v>8183</v>
      </c>
      <c r="F1199" s="381">
        <f>IFERROR(INDEX([1]Master!$1:$1048576,MATCH(C1199,[1]Master!$B:$B,0),MATCH($H$5,[1]Master!$1:$1,0)),"")</f>
        <v>1</v>
      </c>
      <c r="G1199" s="381" t="str">
        <f>IFERROR(INDEX([1]Master!$1:$1048576,MATCH(C1199,[1]Master!$B:$B,0),MATCH($H$4,[1]Master!$1:$1,0)),"")</f>
        <v>-</v>
      </c>
      <c r="H1199" s="6" t="s">
        <v>6153</v>
      </c>
      <c r="I1199" s="367">
        <f>IFERROR(INDEX([1]Master!$1:$1048576,MATCH(C1199,[1]Master!$B:$B,0),MATCH($G$6,[1]Master!$1:$1,0)),"")</f>
        <v>24943.868952941171</v>
      </c>
      <c r="J1199" s="230">
        <f>ROUND(I1199*Order_Quote!$L$5,4)</f>
        <v>0</v>
      </c>
      <c r="K1199" s="228"/>
      <c r="L1199" s="178"/>
      <c r="M1199" s="171">
        <f t="shared" si="18"/>
        <v>0</v>
      </c>
    </row>
    <row r="1200" spans="1:13" s="52" customFormat="1" x14ac:dyDescent="0.3">
      <c r="A1200" s="29" t="str">
        <f>IF(K1200&gt;0,COUNT($A$7:A1199)+COUNT(DWV!$A$8:$A$300)+COUNT('Large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0" s="289"/>
      <c r="C1200" s="3" t="s">
        <v>1450</v>
      </c>
      <c r="D1200" s="16">
        <v>28874790</v>
      </c>
      <c r="E1200" s="5" t="s">
        <v>8184</v>
      </c>
      <c r="F1200" s="381">
        <f>IFERROR(INDEX([1]Master!$1:$1048576,MATCH(C1200,[1]Master!$B:$B,0),MATCH($H$5,[1]Master!$1:$1,0)),"")</f>
        <v>1</v>
      </c>
      <c r="G1200" s="381" t="str">
        <f>IFERROR(INDEX([1]Master!$1:$1048576,MATCH(C1200,[1]Master!$B:$B,0),MATCH($H$4,[1]Master!$1:$1,0)),"")</f>
        <v>-</v>
      </c>
      <c r="H1200" s="6" t="s">
        <v>6153</v>
      </c>
      <c r="I1200" s="367">
        <f>IFERROR(INDEX([1]Master!$1:$1048576,MATCH(C1200,[1]Master!$B:$B,0),MATCH($G$6,[1]Master!$1:$1,0)),"")</f>
        <v>31159.358943790852</v>
      </c>
      <c r="J1200" s="230">
        <f>ROUND(I1200*Order_Quote!$L$5,4)</f>
        <v>0</v>
      </c>
      <c r="K1200" s="228"/>
      <c r="L1200" s="178"/>
      <c r="M1200" s="171">
        <f t="shared" si="18"/>
        <v>0</v>
      </c>
    </row>
    <row r="1201" spans="1:13" s="52" customFormat="1" x14ac:dyDescent="0.3">
      <c r="A1201" s="29" t="str">
        <f>IF(K1201&gt;0,COUNT($A$7:A1200)+COUNT(DWV!$A$8:$A$300)+COUNT('Large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1" s="289"/>
      <c r="C1201" s="3" t="s">
        <v>1451</v>
      </c>
      <c r="D1201" s="16">
        <v>28874804</v>
      </c>
      <c r="E1201" s="5" t="s">
        <v>8185</v>
      </c>
      <c r="F1201" s="381">
        <f>IFERROR(INDEX([1]Master!$1:$1048576,MATCH(C1201,[1]Master!$B:$B,0),MATCH($H$5,[1]Master!$1:$1,0)),"")</f>
        <v>1</v>
      </c>
      <c r="G1201" s="381" t="str">
        <f>IFERROR(INDEX([1]Master!$1:$1048576,MATCH(C1201,[1]Master!$B:$B,0),MATCH($H$4,[1]Master!$1:$1,0)),"")</f>
        <v>-</v>
      </c>
      <c r="H1201" s="6" t="s">
        <v>6153</v>
      </c>
      <c r="I1201" s="367">
        <f>IFERROR(INDEX([1]Master!$1:$1048576,MATCH(C1201,[1]Master!$B:$B,0),MATCH($G$6,[1]Master!$1:$1,0)),"")</f>
        <v>38974.805528104582</v>
      </c>
      <c r="J1201" s="230">
        <f>ROUND(I1201*Order_Quote!$L$5,4)</f>
        <v>0</v>
      </c>
      <c r="K1201" s="228"/>
      <c r="L1201" s="178"/>
      <c r="M1201" s="171">
        <f t="shared" si="18"/>
        <v>0</v>
      </c>
    </row>
    <row r="1202" spans="1:13" s="52" customFormat="1" x14ac:dyDescent="0.3">
      <c r="A1202" s="29" t="str">
        <f>IF(K1202&gt;0,COUNT($A$7:A1201)+COUNT(DWV!$A$8:$A$300)+COUNT('Large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2" s="291"/>
      <c r="C1202" s="3" t="s">
        <v>1452</v>
      </c>
      <c r="D1202" s="16">
        <v>28874812</v>
      </c>
      <c r="E1202" s="5" t="s">
        <v>8186</v>
      </c>
      <c r="F1202" s="381">
        <f>IFERROR(INDEX([1]Master!$1:$1048576,MATCH(C1202,[1]Master!$B:$B,0),MATCH($H$5,[1]Master!$1:$1,0)),"")</f>
        <v>1</v>
      </c>
      <c r="G1202" s="381" t="str">
        <f>IFERROR(INDEX([1]Master!$1:$1048576,MATCH(C1202,[1]Master!$B:$B,0),MATCH($H$4,[1]Master!$1:$1,0)),"")</f>
        <v>-</v>
      </c>
      <c r="H1202" s="6" t="s">
        <v>6153</v>
      </c>
      <c r="I1202" s="367">
        <f>IFERROR(INDEX([1]Master!$1:$1048576,MATCH(C1202,[1]Master!$B:$B,0),MATCH($G$6,[1]Master!$1:$1,0)),"")</f>
        <v>48718.488202614382</v>
      </c>
      <c r="J1202" s="230">
        <f>ROUND(I1202*Order_Quote!$L$5,4)</f>
        <v>0</v>
      </c>
      <c r="K1202" s="228"/>
      <c r="L1202" s="178"/>
      <c r="M1202" s="171">
        <f t="shared" si="18"/>
        <v>0</v>
      </c>
    </row>
    <row r="1203" spans="1:13" s="52" customFormat="1" x14ac:dyDescent="0.3">
      <c r="A1203" s="29" t="str">
        <f>IF(K1203&gt;0,COUNT($A$7:A1202)+COUNT(DWV!$A$8:$A$300)+COUNT('Large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3" s="317" t="s">
        <v>3739</v>
      </c>
      <c r="C1203" s="11" t="s">
        <v>1453</v>
      </c>
      <c r="D1203" s="17">
        <v>28875002</v>
      </c>
      <c r="E1203" s="13" t="s">
        <v>8187</v>
      </c>
      <c r="F1203" s="381">
        <f>IFERROR(INDEX([1]Master!$1:$1048576,MATCH(C1203,[1]Master!$B:$B,0),MATCH($H$5,[1]Master!$1:$1,0)),"")</f>
        <v>1</v>
      </c>
      <c r="G1203" s="381">
        <f>IFERROR(INDEX([1]Master!$1:$1048576,MATCH(C1203,[1]Master!$B:$B,0),MATCH($H$4,[1]Master!$1:$1,0)),"")</f>
        <v>100</v>
      </c>
      <c r="H1203" s="6" t="s">
        <v>6153</v>
      </c>
      <c r="I1203" s="367">
        <f>IFERROR(INDEX([1]Master!$1:$1048576,MATCH(C1203,[1]Master!$B:$B,0),MATCH($G$6,[1]Master!$1:$1,0)),"")</f>
        <v>232.8557777777778</v>
      </c>
      <c r="J1203" s="230">
        <f>ROUND(I1203*Order_Quote!$L$5,4)</f>
        <v>0</v>
      </c>
      <c r="K1203" s="232"/>
      <c r="L1203" s="178"/>
      <c r="M1203" s="171">
        <f t="shared" si="18"/>
        <v>0</v>
      </c>
    </row>
    <row r="1204" spans="1:13" s="52" customFormat="1" x14ac:dyDescent="0.3">
      <c r="A1204" s="29" t="str">
        <f>IF(K1204&gt;0,COUNT($A$7:A1203)+COUNT(DWV!$A$8:$A$300)+COUNT('Large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4" s="289"/>
      <c r="C1204" s="3" t="s">
        <v>1454</v>
      </c>
      <c r="D1204" s="16">
        <v>28875010</v>
      </c>
      <c r="E1204" s="5" t="s">
        <v>8188</v>
      </c>
      <c r="F1204" s="381">
        <f>IFERROR(INDEX([1]Master!$1:$1048576,MATCH(C1204,[1]Master!$B:$B,0),MATCH($H$5,[1]Master!$1:$1,0)),"")</f>
        <v>1</v>
      </c>
      <c r="G1204" s="381">
        <f>IFERROR(INDEX([1]Master!$1:$1048576,MATCH(C1204,[1]Master!$B:$B,0),MATCH($H$4,[1]Master!$1:$1,0)),"")</f>
        <v>15</v>
      </c>
      <c r="H1204" s="6" t="s">
        <v>6153</v>
      </c>
      <c r="I1204" s="367">
        <f>IFERROR(INDEX([1]Master!$1:$1048576,MATCH(C1204,[1]Master!$B:$B,0),MATCH($G$6,[1]Master!$1:$1,0)),"")</f>
        <v>1001.7340000000002</v>
      </c>
      <c r="J1204" s="230">
        <f>ROUND(I1204*Order_Quote!$L$5,4)</f>
        <v>0</v>
      </c>
      <c r="K1204" s="228"/>
      <c r="L1204" s="178"/>
      <c r="M1204" s="171">
        <f t="shared" si="18"/>
        <v>0</v>
      </c>
    </row>
    <row r="1205" spans="1:13" s="52" customFormat="1" x14ac:dyDescent="0.3">
      <c r="A1205" s="29" t="str">
        <f>IF(K1205&gt;0,COUNT($A$7:A1204)+COUNT(DWV!$A$8:$A$300)+COUNT('Large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5" s="289"/>
      <c r="C1205" s="3" t="s">
        <v>1455</v>
      </c>
      <c r="D1205" s="16">
        <v>28875029</v>
      </c>
      <c r="E1205" s="5" t="s">
        <v>8189</v>
      </c>
      <c r="F1205" s="381">
        <f>IFERROR(INDEX([1]Master!$1:$1048576,MATCH(C1205,[1]Master!$B:$B,0),MATCH($H$5,[1]Master!$1:$1,0)),"")</f>
        <v>1</v>
      </c>
      <c r="G1205" s="381">
        <f>IFERROR(INDEX([1]Master!$1:$1048576,MATCH(C1205,[1]Master!$B:$B,0),MATCH($H$4,[1]Master!$1:$1,0)),"")</f>
        <v>21</v>
      </c>
      <c r="H1205" s="6" t="s">
        <v>6153</v>
      </c>
      <c r="I1205" s="367">
        <f>IFERROR(INDEX([1]Master!$1:$1048576,MATCH(C1205,[1]Master!$B:$B,0),MATCH($G$6,[1]Master!$1:$1,0)),"")</f>
        <v>965.31833333333338</v>
      </c>
      <c r="J1205" s="230">
        <f>ROUND(I1205*Order_Quote!$L$5,4)</f>
        <v>0</v>
      </c>
      <c r="K1205" s="228"/>
      <c r="L1205" s="178"/>
      <c r="M1205" s="171">
        <f t="shared" si="18"/>
        <v>0</v>
      </c>
    </row>
    <row r="1206" spans="1:13" s="52" customFormat="1" x14ac:dyDescent="0.3">
      <c r="A1206" s="29" t="str">
        <f>IF(K1206&gt;0,COUNT($A$7:A1205)+COUNT(DWV!$A$8:$A$300)+COUNT('Large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6" s="289"/>
      <c r="C1206" s="3" t="s">
        <v>1456</v>
      </c>
      <c r="D1206" s="16">
        <v>28875037</v>
      </c>
      <c r="E1206" s="5" t="s">
        <v>8190</v>
      </c>
      <c r="F1206" s="381">
        <f>IFERROR(INDEX([1]Master!$1:$1048576,MATCH(C1206,[1]Master!$B:$B,0),MATCH($H$5,[1]Master!$1:$1,0)),"")</f>
        <v>1</v>
      </c>
      <c r="G1206" s="381">
        <f>IFERROR(INDEX([1]Master!$1:$1048576,MATCH(C1206,[1]Master!$B:$B,0),MATCH($H$4,[1]Master!$1:$1,0)),"")</f>
        <v>17</v>
      </c>
      <c r="H1206" s="6" t="s">
        <v>6153</v>
      </c>
      <c r="I1206" s="367">
        <f>IFERROR(INDEX([1]Master!$1:$1048576,MATCH(C1206,[1]Master!$B:$B,0),MATCH($G$6,[1]Master!$1:$1,0)),"")</f>
        <v>999.57022222222224</v>
      </c>
      <c r="J1206" s="230">
        <f>ROUND(I1206*Order_Quote!$L$5,4)</f>
        <v>0</v>
      </c>
      <c r="K1206" s="228"/>
      <c r="L1206" s="178"/>
      <c r="M1206" s="171">
        <f t="shared" si="18"/>
        <v>0</v>
      </c>
    </row>
    <row r="1207" spans="1:13" s="52" customFormat="1" x14ac:dyDescent="0.3">
      <c r="A1207" s="29" t="str">
        <f>IF(K1207&gt;0,COUNT($A$7:A1206)+COUNT(DWV!$A$8:$A$300)+COUNT('Large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7" s="289"/>
      <c r="C1207" s="3" t="s">
        <v>1457</v>
      </c>
      <c r="D1207" s="16">
        <v>28875045</v>
      </c>
      <c r="E1207" s="5" t="s">
        <v>8191</v>
      </c>
      <c r="F1207" s="381">
        <f>IFERROR(INDEX([1]Master!$1:$1048576,MATCH(C1207,[1]Master!$B:$B,0),MATCH($H$5,[1]Master!$1:$1,0)),"")</f>
        <v>1</v>
      </c>
      <c r="G1207" s="381">
        <f>IFERROR(INDEX([1]Master!$1:$1048576,MATCH(C1207,[1]Master!$B:$B,0),MATCH($H$4,[1]Master!$1:$1,0)),"")</f>
        <v>12</v>
      </c>
      <c r="H1207" s="6" t="s">
        <v>6153</v>
      </c>
      <c r="I1207" s="367">
        <f>IFERROR(INDEX([1]Master!$1:$1048576,MATCH(C1207,[1]Master!$B:$B,0),MATCH($G$6,[1]Master!$1:$1,0)),"")</f>
        <v>1434.8224444444443</v>
      </c>
      <c r="J1207" s="230">
        <f>ROUND(I1207*Order_Quote!$L$5,4)</f>
        <v>0</v>
      </c>
      <c r="K1207" s="228"/>
      <c r="L1207" s="178"/>
      <c r="M1207" s="171">
        <f t="shared" si="18"/>
        <v>0</v>
      </c>
    </row>
    <row r="1208" spans="1:13" s="52" customFormat="1" x14ac:dyDescent="0.3">
      <c r="A1208" s="29" t="str">
        <f>IF(K1208&gt;0,COUNT($A$7:A1207)+COUNT(DWV!$A$8:$A$300)+COUNT('Large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8" s="289"/>
      <c r="C1208" s="3" t="s">
        <v>1458</v>
      </c>
      <c r="D1208" s="16">
        <v>28875053</v>
      </c>
      <c r="E1208" s="5" t="s">
        <v>8192</v>
      </c>
      <c r="F1208" s="381">
        <f>IFERROR(INDEX([1]Master!$1:$1048576,MATCH(C1208,[1]Master!$B:$B,0),MATCH($H$5,[1]Master!$1:$1,0)),"")</f>
        <v>1</v>
      </c>
      <c r="G1208" s="381">
        <f>IFERROR(INDEX([1]Master!$1:$1048576,MATCH(C1208,[1]Master!$B:$B,0),MATCH($H$4,[1]Master!$1:$1,0)),"")</f>
        <v>8</v>
      </c>
      <c r="H1208" s="6" t="s">
        <v>6153</v>
      </c>
      <c r="I1208" s="367">
        <f>IFERROR(INDEX([1]Master!$1:$1048576,MATCH(C1208,[1]Master!$B:$B,0),MATCH($G$6,[1]Master!$1:$1,0)),"")</f>
        <v>1710.0264444444442</v>
      </c>
      <c r="J1208" s="230">
        <f>ROUND(I1208*Order_Quote!$L$5,4)</f>
        <v>0</v>
      </c>
      <c r="K1208" s="228"/>
      <c r="L1208" s="178"/>
      <c r="M1208" s="171">
        <f t="shared" si="18"/>
        <v>0</v>
      </c>
    </row>
    <row r="1209" spans="1:13" s="52" customFormat="1" x14ac:dyDescent="0.3">
      <c r="A1209" s="29" t="str">
        <f>IF(K1209&gt;0,COUNT($A$7:A1208)+COUNT(DWV!$A$8:$A$300)+COUNT('Large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09" s="289"/>
      <c r="C1209" s="3" t="s">
        <v>1459</v>
      </c>
      <c r="D1209" s="16">
        <v>28875061</v>
      </c>
      <c r="E1209" s="5" t="s">
        <v>8193</v>
      </c>
      <c r="F1209" s="381">
        <f>IFERROR(INDEX([1]Master!$1:$1048576,MATCH(C1209,[1]Master!$B:$B,0),MATCH($H$5,[1]Master!$1:$1,0)),"")</f>
        <v>1</v>
      </c>
      <c r="G1209" s="381">
        <f>IFERROR(INDEX([1]Master!$1:$1048576,MATCH(C1209,[1]Master!$B:$B,0),MATCH($H$4,[1]Master!$1:$1,0)),"")</f>
        <v>15</v>
      </c>
      <c r="H1209" s="6" t="s">
        <v>6153</v>
      </c>
      <c r="I1209" s="367">
        <f>IFERROR(INDEX([1]Master!$1:$1048576,MATCH(C1209,[1]Master!$B:$B,0),MATCH($G$6,[1]Master!$1:$1,0)),"")</f>
        <v>1220.9413333333334</v>
      </c>
      <c r="J1209" s="230">
        <f>ROUND(I1209*Order_Quote!$L$5,4)</f>
        <v>0</v>
      </c>
      <c r="K1209" s="228"/>
      <c r="L1209" s="178"/>
      <c r="M1209" s="171">
        <f t="shared" si="18"/>
        <v>0</v>
      </c>
    </row>
    <row r="1210" spans="1:13" s="52" customFormat="1" x14ac:dyDescent="0.3">
      <c r="A1210" s="29" t="str">
        <f>IF(K1210&gt;0,COUNT($A$7:A1209)+COUNT(DWV!$A$8:$A$300)+COUNT('Large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0" s="289"/>
      <c r="C1210" s="3" t="s">
        <v>1460</v>
      </c>
      <c r="D1210" s="16">
        <v>28875070</v>
      </c>
      <c r="E1210" s="5" t="s">
        <v>8194</v>
      </c>
      <c r="F1210" s="381">
        <f>IFERROR(INDEX([1]Master!$1:$1048576,MATCH(C1210,[1]Master!$B:$B,0),MATCH($H$5,[1]Master!$1:$1,0)),"")</f>
        <v>1</v>
      </c>
      <c r="G1210" s="381">
        <f>IFERROR(INDEX([1]Master!$1:$1048576,MATCH(C1210,[1]Master!$B:$B,0),MATCH($H$4,[1]Master!$1:$1,0)),"")</f>
        <v>13</v>
      </c>
      <c r="H1210" s="6" t="s">
        <v>6153</v>
      </c>
      <c r="I1210" s="367">
        <f>IFERROR(INDEX([1]Master!$1:$1048576,MATCH(C1210,[1]Master!$B:$B,0),MATCH($G$6,[1]Master!$1:$1,0)),"")</f>
        <v>1282.8824444444444</v>
      </c>
      <c r="J1210" s="230">
        <f>ROUND(I1210*Order_Quote!$L$5,4)</f>
        <v>0</v>
      </c>
      <c r="K1210" s="228"/>
      <c r="L1210" s="178"/>
      <c r="M1210" s="171">
        <f t="shared" si="18"/>
        <v>0</v>
      </c>
    </row>
    <row r="1211" spans="1:13" s="52" customFormat="1" x14ac:dyDescent="0.3">
      <c r="A1211" s="29" t="str">
        <f>IF(K1211&gt;0,COUNT($A$7:A1210)+COUNT(DWV!$A$8:$A$300)+COUNT('Large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1" s="289"/>
      <c r="C1211" s="3" t="s">
        <v>1461</v>
      </c>
      <c r="D1211" s="16">
        <v>28875088</v>
      </c>
      <c r="E1211" s="5" t="s">
        <v>8195</v>
      </c>
      <c r="F1211" s="381">
        <f>IFERROR(INDEX([1]Master!$1:$1048576,MATCH(C1211,[1]Master!$B:$B,0),MATCH($H$5,[1]Master!$1:$1,0)),"")</f>
        <v>1</v>
      </c>
      <c r="G1211" s="381">
        <f>IFERROR(INDEX([1]Master!$1:$1048576,MATCH(C1211,[1]Master!$B:$B,0),MATCH($H$4,[1]Master!$1:$1,0)),"")</f>
        <v>10</v>
      </c>
      <c r="H1211" s="6" t="s">
        <v>6153</v>
      </c>
      <c r="I1211" s="367">
        <f>IFERROR(INDEX([1]Master!$1:$1048576,MATCH(C1211,[1]Master!$B:$B,0),MATCH($G$6,[1]Master!$1:$1,0)),"")</f>
        <v>1753.8845555555556</v>
      </c>
      <c r="J1211" s="230">
        <f>ROUND(I1211*Order_Quote!$L$5,4)</f>
        <v>0</v>
      </c>
      <c r="K1211" s="228"/>
      <c r="L1211" s="178"/>
      <c r="M1211" s="171">
        <f t="shared" si="18"/>
        <v>0</v>
      </c>
    </row>
    <row r="1212" spans="1:13" s="52" customFormat="1" x14ac:dyDescent="0.3">
      <c r="A1212" s="29" t="str">
        <f>IF(K1212&gt;0,COUNT($A$7:A1211)+COUNT(DWV!$A$8:$A$300)+COUNT('Large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2" s="289"/>
      <c r="C1212" s="3" t="s">
        <v>1462</v>
      </c>
      <c r="D1212" s="16">
        <v>28875096</v>
      </c>
      <c r="E1212" s="5" t="s">
        <v>8196</v>
      </c>
      <c r="F1212" s="381">
        <f>IFERROR(INDEX([1]Master!$1:$1048576,MATCH(C1212,[1]Master!$B:$B,0),MATCH($H$5,[1]Master!$1:$1,0)),"")</f>
        <v>1</v>
      </c>
      <c r="G1212" s="381">
        <f>IFERROR(INDEX([1]Master!$1:$1048576,MATCH(C1212,[1]Master!$B:$B,0),MATCH($H$4,[1]Master!$1:$1,0)),"")</f>
        <v>7</v>
      </c>
      <c r="H1212" s="6" t="s">
        <v>6153</v>
      </c>
      <c r="I1212" s="367">
        <f>IFERROR(INDEX([1]Master!$1:$1048576,MATCH(C1212,[1]Master!$B:$B,0),MATCH($G$6,[1]Master!$1:$1,0)),"")</f>
        <v>1985.396888888889</v>
      </c>
      <c r="J1212" s="230">
        <f>ROUND(I1212*Order_Quote!$L$5,4)</f>
        <v>0</v>
      </c>
      <c r="K1212" s="228"/>
      <c r="L1212" s="178"/>
      <c r="M1212" s="171">
        <f t="shared" si="18"/>
        <v>0</v>
      </c>
    </row>
    <row r="1213" spans="1:13" s="52" customFormat="1" x14ac:dyDescent="0.3">
      <c r="A1213" s="29" t="str">
        <f>IF(K1213&gt;0,COUNT($A$7:A1212)+COUNT(DWV!$A$8:$A$300)+COUNT('Large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3" s="289"/>
      <c r="C1213" s="3" t="s">
        <v>1463</v>
      </c>
      <c r="D1213" s="16">
        <v>28875100</v>
      </c>
      <c r="E1213" s="5" t="s">
        <v>8197</v>
      </c>
      <c r="F1213" s="381">
        <f>IFERROR(INDEX([1]Master!$1:$1048576,MATCH(C1213,[1]Master!$B:$B,0),MATCH($H$5,[1]Master!$1:$1,0)),"")</f>
        <v>1</v>
      </c>
      <c r="G1213" s="381">
        <f>IFERROR(INDEX([1]Master!$1:$1048576,MATCH(C1213,[1]Master!$B:$B,0),MATCH($H$4,[1]Master!$1:$1,0)),"")</f>
        <v>6</v>
      </c>
      <c r="H1213" s="6" t="s">
        <v>6153</v>
      </c>
      <c r="I1213" s="367">
        <f>IFERROR(INDEX([1]Master!$1:$1048576,MATCH(C1213,[1]Master!$B:$B,0),MATCH($G$6,[1]Master!$1:$1,0)),"")</f>
        <v>2085.3467777777778</v>
      </c>
      <c r="J1213" s="230">
        <f>ROUND(I1213*Order_Quote!$L$5,4)</f>
        <v>0</v>
      </c>
      <c r="K1213" s="228"/>
      <c r="L1213" s="178"/>
      <c r="M1213" s="171">
        <f t="shared" si="18"/>
        <v>0</v>
      </c>
    </row>
    <row r="1214" spans="1:13" s="52" customFormat="1" x14ac:dyDescent="0.3">
      <c r="A1214" s="29" t="str">
        <f>IF(K1214&gt;0,COUNT($A$7:A1213)+COUNT(DWV!$A$8:$A$300)+COUNT('Large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4" s="289"/>
      <c r="C1214" s="3" t="s">
        <v>1464</v>
      </c>
      <c r="D1214" s="16">
        <v>28875118</v>
      </c>
      <c r="E1214" s="5" t="s">
        <v>8198</v>
      </c>
      <c r="F1214" s="381">
        <f>IFERROR(INDEX([1]Master!$1:$1048576,MATCH(C1214,[1]Master!$B:$B,0),MATCH($H$5,[1]Master!$1:$1,0)),"")</f>
        <v>1</v>
      </c>
      <c r="G1214" s="381">
        <f>IFERROR(INDEX([1]Master!$1:$1048576,MATCH(C1214,[1]Master!$B:$B,0),MATCH($H$4,[1]Master!$1:$1,0)),"")</f>
        <v>10</v>
      </c>
      <c r="H1214" s="6" t="s">
        <v>6153</v>
      </c>
      <c r="I1214" s="367">
        <f>IFERROR(INDEX([1]Master!$1:$1048576,MATCH(C1214,[1]Master!$B:$B,0),MATCH($G$6,[1]Master!$1:$1,0)),"")</f>
        <v>1805.5061111111113</v>
      </c>
      <c r="J1214" s="230">
        <f>ROUND(I1214*Order_Quote!$L$5,4)</f>
        <v>0</v>
      </c>
      <c r="K1214" s="228"/>
      <c r="L1214" s="178"/>
      <c r="M1214" s="171">
        <f t="shared" si="18"/>
        <v>0</v>
      </c>
    </row>
    <row r="1215" spans="1:13" s="52" customFormat="1" x14ac:dyDescent="0.3">
      <c r="A1215" s="29" t="str">
        <f>IF(K1215&gt;0,COUNT($A$7:A1214)+COUNT(DWV!$A$8:$A$300)+COUNT('Large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5" s="289"/>
      <c r="C1215" s="3" t="s">
        <v>1465</v>
      </c>
      <c r="D1215" s="16">
        <v>28875126</v>
      </c>
      <c r="E1215" s="5" t="s">
        <v>8199</v>
      </c>
      <c r="F1215" s="381">
        <f>IFERROR(INDEX([1]Master!$1:$1048576,MATCH(C1215,[1]Master!$B:$B,0),MATCH($H$5,[1]Master!$1:$1,0)),"")</f>
        <v>1</v>
      </c>
      <c r="G1215" s="381">
        <f>IFERROR(INDEX([1]Master!$1:$1048576,MATCH(C1215,[1]Master!$B:$B,0),MATCH($H$4,[1]Master!$1:$1,0)),"")</f>
        <v>9</v>
      </c>
      <c r="H1215" s="6" t="s">
        <v>6153</v>
      </c>
      <c r="I1215" s="367">
        <f>IFERROR(INDEX([1]Master!$1:$1048576,MATCH(C1215,[1]Master!$B:$B,0),MATCH($G$6,[1]Master!$1:$1,0)),"")</f>
        <v>2058.1568888888892</v>
      </c>
      <c r="J1215" s="230">
        <f>ROUND(I1215*Order_Quote!$L$5,4)</f>
        <v>0</v>
      </c>
      <c r="K1215" s="228"/>
      <c r="L1215" s="178"/>
      <c r="M1215" s="171">
        <f t="shared" si="18"/>
        <v>0</v>
      </c>
    </row>
    <row r="1216" spans="1:13" s="52" customFormat="1" x14ac:dyDescent="0.3">
      <c r="A1216" s="29" t="str">
        <f>IF(K1216&gt;0,COUNT($A$7:A1215)+COUNT(DWV!$A$8:$A$300)+COUNT('Large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6" s="289"/>
      <c r="C1216" s="3" t="s">
        <v>1466</v>
      </c>
      <c r="D1216" s="16">
        <v>28875134</v>
      </c>
      <c r="E1216" s="5" t="s">
        <v>8200</v>
      </c>
      <c r="F1216" s="381">
        <f>IFERROR(INDEX([1]Master!$1:$1048576,MATCH(C1216,[1]Master!$B:$B,0),MATCH($H$5,[1]Master!$1:$1,0)),"")</f>
        <v>1</v>
      </c>
      <c r="G1216" s="381">
        <f>IFERROR(INDEX([1]Master!$1:$1048576,MATCH(C1216,[1]Master!$B:$B,0),MATCH($H$4,[1]Master!$1:$1,0)),"")</f>
        <v>7</v>
      </c>
      <c r="H1216" s="6" t="s">
        <v>6153</v>
      </c>
      <c r="I1216" s="367">
        <f>IFERROR(INDEX([1]Master!$1:$1048576,MATCH(C1216,[1]Master!$B:$B,0),MATCH($G$6,[1]Master!$1:$1,0)),"")</f>
        <v>2158.8557777777778</v>
      </c>
      <c r="J1216" s="230">
        <f>ROUND(I1216*Order_Quote!$L$5,4)</f>
        <v>0</v>
      </c>
      <c r="K1216" s="228"/>
      <c r="L1216" s="178"/>
      <c r="M1216" s="171">
        <f t="shared" si="18"/>
        <v>0</v>
      </c>
    </row>
    <row r="1217" spans="1:13" s="52" customFormat="1" x14ac:dyDescent="0.3">
      <c r="A1217" s="29" t="str">
        <f>IF(K1217&gt;0,COUNT($A$7:A1216)+COUNT(DWV!$A$8:$A$300)+COUNT('Large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7" s="289"/>
      <c r="C1217" s="3" t="s">
        <v>1467</v>
      </c>
      <c r="D1217" s="16">
        <v>28875142</v>
      </c>
      <c r="E1217" s="5" t="s">
        <v>8201</v>
      </c>
      <c r="F1217" s="381">
        <f>IFERROR(INDEX([1]Master!$1:$1048576,MATCH(C1217,[1]Master!$B:$B,0),MATCH($H$5,[1]Master!$1:$1,0)),"")</f>
        <v>1</v>
      </c>
      <c r="G1217" s="381">
        <f>IFERROR(INDEX([1]Master!$1:$1048576,MATCH(C1217,[1]Master!$B:$B,0),MATCH($H$4,[1]Master!$1:$1,0)),"")</f>
        <v>5</v>
      </c>
      <c r="H1217" s="6" t="s">
        <v>6153</v>
      </c>
      <c r="I1217" s="367">
        <f>IFERROR(INDEX([1]Master!$1:$1048576,MATCH(C1217,[1]Master!$B:$B,0),MATCH($G$6,[1]Master!$1:$1,0)),"")</f>
        <v>2473.5546666666664</v>
      </c>
      <c r="J1217" s="230">
        <f>ROUND(I1217*Order_Quote!$L$5,4)</f>
        <v>0</v>
      </c>
      <c r="K1217" s="228"/>
      <c r="L1217" s="178"/>
      <c r="M1217" s="171">
        <f t="shared" si="18"/>
        <v>0</v>
      </c>
    </row>
    <row r="1218" spans="1:13" s="52" customFormat="1" x14ac:dyDescent="0.3">
      <c r="A1218" s="29" t="str">
        <f>IF(K1218&gt;0,COUNT($A$7:A1217)+COUNT(DWV!$A$8:$A$300)+COUNT('Large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8" s="289"/>
      <c r="C1218" s="3" t="s">
        <v>1468</v>
      </c>
      <c r="D1218" s="16">
        <v>28875150</v>
      </c>
      <c r="E1218" s="5" t="s">
        <v>8202</v>
      </c>
      <c r="F1218" s="381">
        <f>IFERROR(INDEX([1]Master!$1:$1048576,MATCH(C1218,[1]Master!$B:$B,0),MATCH($H$5,[1]Master!$1:$1,0)),"")</f>
        <v>1</v>
      </c>
      <c r="G1218" s="381">
        <f>IFERROR(INDEX([1]Master!$1:$1048576,MATCH(C1218,[1]Master!$B:$B,0),MATCH($H$4,[1]Master!$1:$1,0)),"")</f>
        <v>4</v>
      </c>
      <c r="H1218" s="6" t="s">
        <v>6153</v>
      </c>
      <c r="I1218" s="367">
        <f>IFERROR(INDEX([1]Master!$1:$1048576,MATCH(C1218,[1]Master!$B:$B,0),MATCH($G$6,[1]Master!$1:$1,0)),"")</f>
        <v>2922.4077777777775</v>
      </c>
      <c r="J1218" s="230">
        <f>ROUND(I1218*Order_Quote!$L$5,4)</f>
        <v>0</v>
      </c>
      <c r="K1218" s="228"/>
      <c r="L1218" s="178"/>
      <c r="M1218" s="171">
        <f t="shared" si="18"/>
        <v>0</v>
      </c>
    </row>
    <row r="1219" spans="1:13" s="52" customFormat="1" x14ac:dyDescent="0.3">
      <c r="A1219" s="29" t="str">
        <f>IF(K1219&gt;0,COUNT($A$7:A1218)+COUNT(DWV!$A$8:$A$300)+COUNT('Large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19" s="289"/>
      <c r="C1219" s="3" t="s">
        <v>1469</v>
      </c>
      <c r="D1219" s="16">
        <v>28875169</v>
      </c>
      <c r="E1219" s="5" t="s">
        <v>8203</v>
      </c>
      <c r="F1219" s="381">
        <f>IFERROR(INDEX([1]Master!$1:$1048576,MATCH(C1219,[1]Master!$B:$B,0),MATCH($H$5,[1]Master!$1:$1,0)),"")</f>
        <v>1</v>
      </c>
      <c r="G1219" s="381">
        <f>IFERROR(INDEX([1]Master!$1:$1048576,MATCH(C1219,[1]Master!$B:$B,0),MATCH($H$4,[1]Master!$1:$1,0)),"")</f>
        <v>3</v>
      </c>
      <c r="H1219" s="6" t="s">
        <v>6153</v>
      </c>
      <c r="I1219" s="367">
        <f>IFERROR(INDEX([1]Master!$1:$1048576,MATCH(C1219,[1]Master!$B:$B,0),MATCH($G$6,[1]Master!$1:$1,0)),"")</f>
        <v>3195.5906666666669</v>
      </c>
      <c r="J1219" s="230">
        <f>ROUND(I1219*Order_Quote!$L$5,4)</f>
        <v>0</v>
      </c>
      <c r="K1219" s="228"/>
      <c r="L1219" s="178"/>
      <c r="M1219" s="171">
        <f t="shared" si="18"/>
        <v>0</v>
      </c>
    </row>
    <row r="1220" spans="1:13" s="52" customFormat="1" x14ac:dyDescent="0.3">
      <c r="A1220" s="29" t="str">
        <f>IF(K1220&gt;0,COUNT($A$7:A1219)+COUNT(DWV!$A$8:$A$300)+COUNT('Large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0" s="289"/>
      <c r="C1220" s="3" t="s">
        <v>1470</v>
      </c>
      <c r="D1220" s="16">
        <v>28875177</v>
      </c>
      <c r="E1220" s="5" t="s">
        <v>8204</v>
      </c>
      <c r="F1220" s="381">
        <f>IFERROR(INDEX([1]Master!$1:$1048576,MATCH(C1220,[1]Master!$B:$B,0),MATCH($H$5,[1]Master!$1:$1,0)),"")</f>
        <v>1</v>
      </c>
      <c r="G1220" s="381">
        <f>IFERROR(INDEX([1]Master!$1:$1048576,MATCH(C1220,[1]Master!$B:$B,0),MATCH($H$4,[1]Master!$1:$1,0)),"")</f>
        <v>6</v>
      </c>
      <c r="H1220" s="6" t="s">
        <v>6153</v>
      </c>
      <c r="I1220" s="367">
        <f>IFERROR(INDEX([1]Master!$1:$1048576,MATCH(C1220,[1]Master!$B:$B,0),MATCH($G$6,[1]Master!$1:$1,0)),"")</f>
        <v>3375.0891111111114</v>
      </c>
      <c r="J1220" s="230">
        <f>ROUND(I1220*Order_Quote!$L$5,4)</f>
        <v>0</v>
      </c>
      <c r="K1220" s="228"/>
      <c r="L1220" s="178"/>
      <c r="M1220" s="171">
        <f t="shared" si="18"/>
        <v>0</v>
      </c>
    </row>
    <row r="1221" spans="1:13" s="52" customFormat="1" x14ac:dyDescent="0.3">
      <c r="A1221" s="29" t="str">
        <f>IF(K1221&gt;0,COUNT($A$7:A1220)+COUNT(DWV!$A$8:$A$300)+COUNT('Large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1" s="289"/>
      <c r="C1221" s="3" t="s">
        <v>1471</v>
      </c>
      <c r="D1221" s="16">
        <v>28875185</v>
      </c>
      <c r="E1221" s="5" t="s">
        <v>8205</v>
      </c>
      <c r="F1221" s="381">
        <f>IFERROR(INDEX([1]Master!$1:$1048576,MATCH(C1221,[1]Master!$B:$B,0),MATCH($H$5,[1]Master!$1:$1,0)),"")</f>
        <v>1</v>
      </c>
      <c r="G1221" s="381">
        <f>IFERROR(INDEX([1]Master!$1:$1048576,MATCH(C1221,[1]Master!$B:$B,0),MATCH($H$4,[1]Master!$1:$1,0)),"")</f>
        <v>5</v>
      </c>
      <c r="H1221" s="6" t="s">
        <v>6153</v>
      </c>
      <c r="I1221" s="367">
        <f>IFERROR(INDEX([1]Master!$1:$1048576,MATCH(C1221,[1]Master!$B:$B,0),MATCH($G$6,[1]Master!$1:$1,0)),"")</f>
        <v>3543.0791111111112</v>
      </c>
      <c r="J1221" s="230">
        <f>ROUND(I1221*Order_Quote!$L$5,4)</f>
        <v>0</v>
      </c>
      <c r="K1221" s="228"/>
      <c r="L1221" s="178"/>
      <c r="M1221" s="171">
        <f t="shared" si="18"/>
        <v>0</v>
      </c>
    </row>
    <row r="1222" spans="1:13" s="52" customFormat="1" x14ac:dyDescent="0.3">
      <c r="A1222" s="29" t="str">
        <f>IF(K1222&gt;0,COUNT($A$7:A1221)+COUNT(DWV!$A$8:$A$300)+COUNT('Large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2" s="289"/>
      <c r="C1222" s="3" t="s">
        <v>1472</v>
      </c>
      <c r="D1222" s="16">
        <v>28875193</v>
      </c>
      <c r="E1222" s="5" t="s">
        <v>8206</v>
      </c>
      <c r="F1222" s="381">
        <f>IFERROR(INDEX([1]Master!$1:$1048576,MATCH(C1222,[1]Master!$B:$B,0),MATCH($H$5,[1]Master!$1:$1,0)),"")</f>
        <v>1</v>
      </c>
      <c r="G1222" s="381">
        <f>IFERROR(INDEX([1]Master!$1:$1048576,MATCH(C1222,[1]Master!$B:$B,0),MATCH($H$4,[1]Master!$1:$1,0)),"")</f>
        <v>4</v>
      </c>
      <c r="H1222" s="6" t="s">
        <v>6153</v>
      </c>
      <c r="I1222" s="367">
        <f>IFERROR(INDEX([1]Master!$1:$1048576,MATCH(C1222,[1]Master!$B:$B,0),MATCH($G$6,[1]Master!$1:$1,0)),"")</f>
        <v>3872.4488888888891</v>
      </c>
      <c r="J1222" s="230">
        <f>ROUND(I1222*Order_Quote!$L$5,4)</f>
        <v>0</v>
      </c>
      <c r="K1222" s="228"/>
      <c r="L1222" s="178"/>
      <c r="M1222" s="171">
        <f t="shared" ref="M1222:M1285" si="19">K1222/F1222</f>
        <v>0</v>
      </c>
    </row>
    <row r="1223" spans="1:13" s="52" customFormat="1" x14ac:dyDescent="0.3">
      <c r="A1223" s="29" t="str">
        <f>IF(K1223&gt;0,COUNT($A$7:A1222)+COUNT(DWV!$A$8:$A$300)+COUNT('Large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3" s="289"/>
      <c r="C1223" s="3" t="s">
        <v>1473</v>
      </c>
      <c r="D1223" s="16">
        <v>28875207</v>
      </c>
      <c r="E1223" s="5" t="s">
        <v>8207</v>
      </c>
      <c r="F1223" s="381">
        <f>IFERROR(INDEX([1]Master!$1:$1048576,MATCH(C1223,[1]Master!$B:$B,0),MATCH($H$5,[1]Master!$1:$1,0)),"")</f>
        <v>1</v>
      </c>
      <c r="G1223" s="381">
        <f>IFERROR(INDEX([1]Master!$1:$1048576,MATCH(C1223,[1]Master!$B:$B,0),MATCH($H$4,[1]Master!$1:$1,0)),"")</f>
        <v>3</v>
      </c>
      <c r="H1223" s="6" t="s">
        <v>6153</v>
      </c>
      <c r="I1223" s="367">
        <f>IFERROR(INDEX([1]Master!$1:$1048576,MATCH(C1223,[1]Master!$B:$B,0),MATCH($G$6,[1]Master!$1:$1,0)),"")</f>
        <v>4458.1208718954249</v>
      </c>
      <c r="J1223" s="230">
        <f>ROUND(I1223*Order_Quote!$L$5,4)</f>
        <v>0</v>
      </c>
      <c r="K1223" s="228"/>
      <c r="L1223" s="178"/>
      <c r="M1223" s="171">
        <f t="shared" si="19"/>
        <v>0</v>
      </c>
    </row>
    <row r="1224" spans="1:13" s="52" customFormat="1" x14ac:dyDescent="0.3">
      <c r="A1224" s="29" t="str">
        <f>IF(K1224&gt;0,COUNT($A$7:A1223)+COUNT(DWV!$A$8:$A$300)+COUNT('Large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4" s="289"/>
      <c r="C1224" s="3" t="s">
        <v>1474</v>
      </c>
      <c r="D1224" s="16">
        <v>28875215</v>
      </c>
      <c r="E1224" s="5" t="s">
        <v>8208</v>
      </c>
      <c r="F1224" s="381">
        <f>IFERROR(INDEX([1]Master!$1:$1048576,MATCH(C1224,[1]Master!$B:$B,0),MATCH($H$5,[1]Master!$1:$1,0)),"")</f>
        <v>1</v>
      </c>
      <c r="G1224" s="381">
        <f>IFERROR(INDEX([1]Master!$1:$1048576,MATCH(C1224,[1]Master!$B:$B,0),MATCH($H$4,[1]Master!$1:$1,0)),"")</f>
        <v>3</v>
      </c>
      <c r="H1224" s="6" t="s">
        <v>6153</v>
      </c>
      <c r="I1224" s="367">
        <f>IFERROR(INDEX([1]Master!$1:$1048576,MATCH(C1224,[1]Master!$B:$B,0),MATCH($G$6,[1]Master!$1:$1,0)),"")</f>
        <v>4822.5582562091513</v>
      </c>
      <c r="J1224" s="230">
        <f>ROUND(I1224*Order_Quote!$L$5,4)</f>
        <v>0</v>
      </c>
      <c r="K1224" s="228"/>
      <c r="L1224" s="178"/>
      <c r="M1224" s="171">
        <f t="shared" si="19"/>
        <v>0</v>
      </c>
    </row>
    <row r="1225" spans="1:13" s="52" customFormat="1" x14ac:dyDescent="0.3">
      <c r="A1225" s="29" t="str">
        <f>IF(K1225&gt;0,COUNT($A$7:A1224)+COUNT(DWV!$A$8:$A$300)+COUNT('Large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5" s="289"/>
      <c r="C1225" s="3" t="s">
        <v>1475</v>
      </c>
      <c r="D1225" s="16">
        <v>28875223</v>
      </c>
      <c r="E1225" s="5" t="s">
        <v>8209</v>
      </c>
      <c r="F1225" s="381">
        <f>IFERROR(INDEX([1]Master!$1:$1048576,MATCH(C1225,[1]Master!$B:$B,0),MATCH($H$5,[1]Master!$1:$1,0)),"")</f>
        <v>1</v>
      </c>
      <c r="G1225" s="381">
        <f>IFERROR(INDEX([1]Master!$1:$1048576,MATCH(C1225,[1]Master!$B:$B,0),MATCH($H$4,[1]Master!$1:$1,0)),"")</f>
        <v>2</v>
      </c>
      <c r="H1225" s="6" t="s">
        <v>6153</v>
      </c>
      <c r="I1225" s="367">
        <f>IFERROR(INDEX([1]Master!$1:$1048576,MATCH(C1225,[1]Master!$B:$B,0),MATCH($G$6,[1]Master!$1:$1,0)),"")</f>
        <v>5524.8384196078432</v>
      </c>
      <c r="J1225" s="230">
        <f>ROUND(I1225*Order_Quote!$L$5,4)</f>
        <v>0</v>
      </c>
      <c r="K1225" s="228"/>
      <c r="L1225" s="178"/>
      <c r="M1225" s="171">
        <f t="shared" si="19"/>
        <v>0</v>
      </c>
    </row>
    <row r="1226" spans="1:13" s="52" customFormat="1" x14ac:dyDescent="0.3">
      <c r="A1226" s="29" t="str">
        <f>IF(K1226&gt;0,COUNT($A$7:A1225)+COUNT(DWV!$A$8:$A$300)+COUNT('Large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6" s="289"/>
      <c r="C1226" s="3" t="s">
        <v>1476</v>
      </c>
      <c r="D1226" s="16">
        <v>28875231</v>
      </c>
      <c r="E1226" s="5" t="s">
        <v>8210</v>
      </c>
      <c r="F1226" s="381">
        <f>IFERROR(INDEX([1]Master!$1:$1048576,MATCH(C1226,[1]Master!$B:$B,0),MATCH($H$5,[1]Master!$1:$1,0)),"")</f>
        <v>1</v>
      </c>
      <c r="G1226" s="381">
        <f>IFERROR(INDEX([1]Master!$1:$1048576,MATCH(C1226,[1]Master!$B:$B,0),MATCH($H$4,[1]Master!$1:$1,0)),"")</f>
        <v>1</v>
      </c>
      <c r="H1226" s="6" t="s">
        <v>6153</v>
      </c>
      <c r="I1226" s="367">
        <f>IFERROR(INDEX([1]Master!$1:$1048576,MATCH(C1226,[1]Master!$B:$B,0),MATCH($G$6,[1]Master!$1:$1,0)),"")</f>
        <v>6729.3630156862755</v>
      </c>
      <c r="J1226" s="230">
        <f>ROUND(I1226*Order_Quote!$L$5,4)</f>
        <v>0</v>
      </c>
      <c r="K1226" s="228"/>
      <c r="L1226" s="178"/>
      <c r="M1226" s="171">
        <f t="shared" si="19"/>
        <v>0</v>
      </c>
    </row>
    <row r="1227" spans="1:13" s="52" customFormat="1" x14ac:dyDescent="0.3">
      <c r="A1227" s="29" t="str">
        <f>IF(K1227&gt;0,COUNT($A$7:A1226)+COUNT(DWV!$A$8:$A$300)+COUNT('Large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7" s="289"/>
      <c r="C1227" s="3" t="s">
        <v>1477</v>
      </c>
      <c r="D1227" s="16">
        <v>28875240</v>
      </c>
      <c r="E1227" s="5" t="s">
        <v>8211</v>
      </c>
      <c r="F1227" s="381">
        <f>IFERROR(INDEX([1]Master!$1:$1048576,MATCH(C1227,[1]Master!$B:$B,0),MATCH($H$5,[1]Master!$1:$1,0)),"")</f>
        <v>1</v>
      </c>
      <c r="G1227" s="381">
        <f>IFERROR(INDEX([1]Master!$1:$1048576,MATCH(C1227,[1]Master!$B:$B,0),MATCH($H$4,[1]Master!$1:$1,0)),"")</f>
        <v>4</v>
      </c>
      <c r="H1227" s="6" t="s">
        <v>6153</v>
      </c>
      <c r="I1227" s="367">
        <f>IFERROR(INDEX([1]Master!$1:$1048576,MATCH(C1227,[1]Master!$B:$B,0),MATCH($G$6,[1]Master!$1:$1,0)),"")</f>
        <v>4357.7889999999998</v>
      </c>
      <c r="J1227" s="230">
        <f>ROUND(I1227*Order_Quote!$L$5,4)</f>
        <v>0</v>
      </c>
      <c r="K1227" s="228"/>
      <c r="L1227" s="178"/>
      <c r="M1227" s="171">
        <f t="shared" si="19"/>
        <v>0</v>
      </c>
    </row>
    <row r="1228" spans="1:13" s="52" customFormat="1" x14ac:dyDescent="0.3">
      <c r="A1228" s="29" t="str">
        <f>IF(K1228&gt;0,COUNT($A$7:A1227)+COUNT(DWV!$A$8:$A$300)+COUNT('Large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8" s="289"/>
      <c r="C1228" s="3" t="s">
        <v>1478</v>
      </c>
      <c r="D1228" s="16">
        <v>28875258</v>
      </c>
      <c r="E1228" s="5" t="s">
        <v>8212</v>
      </c>
      <c r="F1228" s="381">
        <f>IFERROR(INDEX([1]Master!$1:$1048576,MATCH(C1228,[1]Master!$B:$B,0),MATCH($H$5,[1]Master!$1:$1,0)),"")</f>
        <v>1</v>
      </c>
      <c r="G1228" s="381">
        <f>IFERROR(INDEX([1]Master!$1:$1048576,MATCH(C1228,[1]Master!$B:$B,0),MATCH($H$4,[1]Master!$1:$1,0)),"")</f>
        <v>3</v>
      </c>
      <c r="H1228" s="6" t="s">
        <v>6153</v>
      </c>
      <c r="I1228" s="367">
        <f>IFERROR(INDEX([1]Master!$1:$1048576,MATCH(C1228,[1]Master!$B:$B,0),MATCH($G$6,[1]Master!$1:$1,0)),"")</f>
        <v>4714.039555555556</v>
      </c>
      <c r="J1228" s="230">
        <f>ROUND(I1228*Order_Quote!$L$5,4)</f>
        <v>0</v>
      </c>
      <c r="K1228" s="228"/>
      <c r="L1228" s="178"/>
      <c r="M1228" s="171">
        <f t="shared" si="19"/>
        <v>0</v>
      </c>
    </row>
    <row r="1229" spans="1:13" s="52" customFormat="1" x14ac:dyDescent="0.3">
      <c r="A1229" s="29" t="str">
        <f>IF(K1229&gt;0,COUNT($A$7:A1228)+COUNT(DWV!$A$8:$A$300)+COUNT('Large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29" s="289"/>
      <c r="C1229" s="3" t="s">
        <v>1479</v>
      </c>
      <c r="D1229" s="16">
        <v>28875266</v>
      </c>
      <c r="E1229" s="5" t="s">
        <v>8213</v>
      </c>
      <c r="F1229" s="381">
        <f>IFERROR(INDEX([1]Master!$1:$1048576,MATCH(C1229,[1]Master!$B:$B,0),MATCH($H$5,[1]Master!$1:$1,0)),"")</f>
        <v>1</v>
      </c>
      <c r="G1229" s="381">
        <f>IFERROR(INDEX([1]Master!$1:$1048576,MATCH(C1229,[1]Master!$B:$B,0),MATCH($H$4,[1]Master!$1:$1,0)),"")</f>
        <v>3</v>
      </c>
      <c r="H1229" s="6" t="s">
        <v>6153</v>
      </c>
      <c r="I1229" s="367">
        <f>IFERROR(INDEX([1]Master!$1:$1048576,MATCH(C1229,[1]Master!$B:$B,0),MATCH($G$6,[1]Master!$1:$1,0)),"")</f>
        <v>5400.5277777777783</v>
      </c>
      <c r="J1229" s="230">
        <f>ROUND(I1229*Order_Quote!$L$5,4)</f>
        <v>0</v>
      </c>
      <c r="K1229" s="228"/>
      <c r="L1229" s="178"/>
      <c r="M1229" s="171">
        <f t="shared" si="19"/>
        <v>0</v>
      </c>
    </row>
    <row r="1230" spans="1:13" s="52" customFormat="1" x14ac:dyDescent="0.3">
      <c r="A1230" s="29" t="str">
        <f>IF(K1230&gt;0,COUNT($A$7:A1229)+COUNT(DWV!$A$8:$A$300)+COUNT('Large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0" s="289"/>
      <c r="C1230" s="3" t="s">
        <v>1480</v>
      </c>
      <c r="D1230" s="16">
        <v>28875274</v>
      </c>
      <c r="E1230" s="5" t="s">
        <v>8214</v>
      </c>
      <c r="F1230" s="381">
        <f>IFERROR(INDEX([1]Master!$1:$1048576,MATCH(C1230,[1]Master!$B:$B,0),MATCH($H$5,[1]Master!$1:$1,0)),"")</f>
        <v>1</v>
      </c>
      <c r="G1230" s="381">
        <f>IFERROR(INDEX([1]Master!$1:$1048576,MATCH(C1230,[1]Master!$B:$B,0),MATCH($H$4,[1]Master!$1:$1,0)),"")</f>
        <v>2</v>
      </c>
      <c r="H1230" s="6" t="s">
        <v>6153</v>
      </c>
      <c r="I1230" s="367">
        <f>IFERROR(INDEX([1]Master!$1:$1048576,MATCH(C1230,[1]Master!$B:$B,0),MATCH($G$6,[1]Master!$1:$1,0)),"")</f>
        <v>6349.256215686275</v>
      </c>
      <c r="J1230" s="230">
        <f>ROUND(I1230*Order_Quote!$L$5,4)</f>
        <v>0</v>
      </c>
      <c r="K1230" s="228"/>
      <c r="L1230" s="178"/>
      <c r="M1230" s="171">
        <f t="shared" si="19"/>
        <v>0</v>
      </c>
    </row>
    <row r="1231" spans="1:13" s="52" customFormat="1" x14ac:dyDescent="0.3">
      <c r="A1231" s="29" t="str">
        <f>IF(K1231&gt;0,COUNT($A$7:A1230)+COUNT(DWV!$A$8:$A$300)+COUNT('Large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1" s="289"/>
      <c r="C1231" s="3" t="s">
        <v>1481</v>
      </c>
      <c r="D1231" s="16">
        <v>28875282</v>
      </c>
      <c r="E1231" s="5" t="s">
        <v>8215</v>
      </c>
      <c r="F1231" s="381">
        <f>IFERROR(INDEX([1]Master!$1:$1048576,MATCH(C1231,[1]Master!$B:$B,0),MATCH($H$5,[1]Master!$1:$1,0)),"")</f>
        <v>1</v>
      </c>
      <c r="G1231" s="381">
        <f>IFERROR(INDEX([1]Master!$1:$1048576,MATCH(C1231,[1]Master!$B:$B,0),MATCH($H$4,[1]Master!$1:$1,0)),"")</f>
        <v>2</v>
      </c>
      <c r="H1231" s="6" t="s">
        <v>6153</v>
      </c>
      <c r="I1231" s="367">
        <f>IFERROR(INDEX([1]Master!$1:$1048576,MATCH(C1231,[1]Master!$B:$B,0),MATCH($G$6,[1]Master!$1:$1,0)),"")</f>
        <v>6885.1292797385631</v>
      </c>
      <c r="J1231" s="230">
        <f>ROUND(I1231*Order_Quote!$L$5,4)</f>
        <v>0</v>
      </c>
      <c r="K1231" s="228"/>
      <c r="L1231" s="178"/>
      <c r="M1231" s="171">
        <f t="shared" si="19"/>
        <v>0</v>
      </c>
    </row>
    <row r="1232" spans="1:13" s="52" customFormat="1" x14ac:dyDescent="0.3">
      <c r="A1232" s="29" t="str">
        <f>IF(K1232&gt;0,COUNT($A$7:A1231)+COUNT(DWV!$A$8:$A$300)+COUNT('Large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2" s="289"/>
      <c r="C1232" s="3" t="s">
        <v>1482</v>
      </c>
      <c r="D1232" s="16">
        <v>28875290</v>
      </c>
      <c r="E1232" s="5" t="s">
        <v>8216</v>
      </c>
      <c r="F1232" s="381">
        <f>IFERROR(INDEX([1]Master!$1:$1048576,MATCH(C1232,[1]Master!$B:$B,0),MATCH($H$5,[1]Master!$1:$1,0)),"")</f>
        <v>1</v>
      </c>
      <c r="G1232" s="381">
        <f>IFERROR(INDEX([1]Master!$1:$1048576,MATCH(C1232,[1]Master!$B:$B,0),MATCH($H$4,[1]Master!$1:$1,0)),"")</f>
        <v>1</v>
      </c>
      <c r="H1232" s="6" t="s">
        <v>6153</v>
      </c>
      <c r="I1232" s="367">
        <f>IFERROR(INDEX([1]Master!$1:$1048576,MATCH(C1232,[1]Master!$B:$B,0),MATCH($G$6,[1]Master!$1:$1,0)),"")</f>
        <v>8013.8360535947713</v>
      </c>
      <c r="J1232" s="230">
        <f>ROUND(I1232*Order_Quote!$L$5,4)</f>
        <v>0</v>
      </c>
      <c r="K1232" s="228"/>
      <c r="L1232" s="178"/>
      <c r="M1232" s="171">
        <f t="shared" si="19"/>
        <v>0</v>
      </c>
    </row>
    <row r="1233" spans="1:13" s="52" customFormat="1" x14ac:dyDescent="0.3">
      <c r="A1233" s="29" t="str">
        <f>IF(K1233&gt;0,COUNT($A$7:A1232)+COUNT(DWV!$A$8:$A$300)+COUNT('Large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3" s="289"/>
      <c r="C1233" s="3" t="s">
        <v>1483</v>
      </c>
      <c r="D1233" s="16">
        <v>28875304</v>
      </c>
      <c r="E1233" s="5" t="s">
        <v>8217</v>
      </c>
      <c r="F1233" s="381">
        <f>IFERROR(INDEX([1]Master!$1:$1048576,MATCH(C1233,[1]Master!$B:$B,0),MATCH($H$5,[1]Master!$1:$1,0)),"")</f>
        <v>1</v>
      </c>
      <c r="G1233" s="381">
        <f>IFERROR(INDEX([1]Master!$1:$1048576,MATCH(C1233,[1]Master!$B:$B,0),MATCH($H$4,[1]Master!$1:$1,0)),"")</f>
        <v>1</v>
      </c>
      <c r="H1233" s="6" t="s">
        <v>6153</v>
      </c>
      <c r="I1233" s="367">
        <f>IFERROR(INDEX([1]Master!$1:$1048576,MATCH(C1233,[1]Master!$B:$B,0),MATCH($G$6,[1]Master!$1:$1,0)),"")</f>
        <v>8864.9532169934646</v>
      </c>
      <c r="J1233" s="230">
        <f>ROUND(I1233*Order_Quote!$L$5,4)</f>
        <v>0</v>
      </c>
      <c r="K1233" s="228"/>
      <c r="L1233" s="178"/>
      <c r="M1233" s="171">
        <f t="shared" si="19"/>
        <v>0</v>
      </c>
    </row>
    <row r="1234" spans="1:13" s="52" customFormat="1" x14ac:dyDescent="0.3">
      <c r="A1234" s="29" t="str">
        <f>IF(K1234&gt;0,COUNT($A$7:A1233)+COUNT(DWV!$A$8:$A$300)+COUNT('Large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4" s="289"/>
      <c r="C1234" s="3" t="s">
        <v>1484</v>
      </c>
      <c r="D1234" s="16">
        <v>28875312</v>
      </c>
      <c r="E1234" s="5" t="s">
        <v>8218</v>
      </c>
      <c r="F1234" s="381">
        <f>IFERROR(INDEX([1]Master!$1:$1048576,MATCH(C1234,[1]Master!$B:$B,0),MATCH($H$5,[1]Master!$1:$1,0)),"")</f>
        <v>1</v>
      </c>
      <c r="G1234" s="381">
        <f>IFERROR(INDEX([1]Master!$1:$1048576,MATCH(C1234,[1]Master!$B:$B,0),MATCH($H$4,[1]Master!$1:$1,0)),"")</f>
        <v>1</v>
      </c>
      <c r="H1234" s="6" t="s">
        <v>6153</v>
      </c>
      <c r="I1234" s="367">
        <f>IFERROR(INDEX([1]Master!$1:$1048576,MATCH(C1234,[1]Master!$B:$B,0),MATCH($G$6,[1]Master!$1:$1,0)),"")</f>
        <v>12465.222219607846</v>
      </c>
      <c r="J1234" s="230">
        <f>ROUND(I1234*Order_Quote!$L$5,4)</f>
        <v>0</v>
      </c>
      <c r="K1234" s="228"/>
      <c r="L1234" s="178"/>
      <c r="M1234" s="171">
        <f t="shared" si="19"/>
        <v>0</v>
      </c>
    </row>
    <row r="1235" spans="1:13" s="52" customFormat="1" x14ac:dyDescent="0.3">
      <c r="A1235" s="29" t="str">
        <f>IF(K1235&gt;0,COUNT($A$7:A1234)+COUNT(DWV!$A$8:$A$300)+COUNT('Large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5" s="289"/>
      <c r="C1235" s="3" t="s">
        <v>1485</v>
      </c>
      <c r="D1235" s="16">
        <v>28875320</v>
      </c>
      <c r="E1235" s="5" t="s">
        <v>8219</v>
      </c>
      <c r="F1235" s="381">
        <f>IFERROR(INDEX([1]Master!$1:$1048576,MATCH(C1235,[1]Master!$B:$B,0),MATCH($H$5,[1]Master!$1:$1,0)),"")</f>
        <v>1</v>
      </c>
      <c r="G1235" s="381">
        <f>IFERROR(INDEX([1]Master!$1:$1048576,MATCH(C1235,[1]Master!$B:$B,0),MATCH($H$4,[1]Master!$1:$1,0)),"")</f>
        <v>3</v>
      </c>
      <c r="H1235" s="6" t="s">
        <v>6153</v>
      </c>
      <c r="I1235" s="367">
        <f>IFERROR(INDEX([1]Master!$1:$1048576,MATCH(C1235,[1]Master!$B:$B,0),MATCH($G$6,[1]Master!$1:$1,0)),"")</f>
        <v>6834.7686457516356</v>
      </c>
      <c r="J1235" s="230">
        <f>ROUND(I1235*Order_Quote!$L$5,4)</f>
        <v>0</v>
      </c>
      <c r="K1235" s="228"/>
      <c r="L1235" s="178"/>
      <c r="M1235" s="171">
        <f t="shared" si="19"/>
        <v>0</v>
      </c>
    </row>
    <row r="1236" spans="1:13" s="52" customFormat="1" x14ac:dyDescent="0.3">
      <c r="A1236" s="29" t="str">
        <f>IF(K1236&gt;0,COUNT($A$7:A1235)+COUNT(DWV!$A$8:$A$300)+COUNT('Large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6" s="289"/>
      <c r="C1236" s="3" t="s">
        <v>1486</v>
      </c>
      <c r="D1236" s="16">
        <v>28875339</v>
      </c>
      <c r="E1236" s="5" t="s">
        <v>8220</v>
      </c>
      <c r="F1236" s="381">
        <f>IFERROR(INDEX([1]Master!$1:$1048576,MATCH(C1236,[1]Master!$B:$B,0),MATCH($H$5,[1]Master!$1:$1,0)),"")</f>
        <v>1</v>
      </c>
      <c r="G1236" s="381">
        <f>IFERROR(INDEX([1]Master!$1:$1048576,MATCH(C1236,[1]Master!$B:$B,0),MATCH($H$4,[1]Master!$1:$1,0)),"")</f>
        <v>2</v>
      </c>
      <c r="H1236" s="6" t="s">
        <v>6153</v>
      </c>
      <c r="I1236" s="367">
        <f>IFERROR(INDEX([1]Master!$1:$1048576,MATCH(C1236,[1]Master!$B:$B,0),MATCH($G$6,[1]Master!$1:$1,0)),"")</f>
        <v>7637.6503490196083</v>
      </c>
      <c r="J1236" s="230">
        <f>ROUND(I1236*Order_Quote!$L$5,4)</f>
        <v>0</v>
      </c>
      <c r="K1236" s="228"/>
      <c r="L1236" s="178"/>
      <c r="M1236" s="171">
        <f t="shared" si="19"/>
        <v>0</v>
      </c>
    </row>
    <row r="1237" spans="1:13" s="52" customFormat="1" x14ac:dyDescent="0.3">
      <c r="A1237" s="29" t="str">
        <f>IF(K1237&gt;0,COUNT($A$7:A1236)+COUNT(DWV!$A$8:$A$300)+COUNT('Large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7" s="289"/>
      <c r="C1237" s="3" t="s">
        <v>1487</v>
      </c>
      <c r="D1237" s="16">
        <v>28875347</v>
      </c>
      <c r="E1237" s="5" t="s">
        <v>8221</v>
      </c>
      <c r="F1237" s="381">
        <f>IFERROR(INDEX([1]Master!$1:$1048576,MATCH(C1237,[1]Master!$B:$B,0),MATCH($H$5,[1]Master!$1:$1,0)),"")</f>
        <v>1</v>
      </c>
      <c r="G1237" s="381">
        <f>IFERROR(INDEX([1]Master!$1:$1048576,MATCH(C1237,[1]Master!$B:$B,0),MATCH($H$4,[1]Master!$1:$1,0)),"")</f>
        <v>2</v>
      </c>
      <c r="H1237" s="6" t="s">
        <v>6153</v>
      </c>
      <c r="I1237" s="367">
        <f>IFERROR(INDEX([1]Master!$1:$1048576,MATCH(C1237,[1]Master!$B:$B,0),MATCH($G$6,[1]Master!$1:$1,0)),"")</f>
        <v>7830.1731411764722</v>
      </c>
      <c r="J1237" s="230">
        <f>ROUND(I1237*Order_Quote!$L$5,4)</f>
        <v>0</v>
      </c>
      <c r="K1237" s="228"/>
      <c r="L1237" s="178"/>
      <c r="M1237" s="171">
        <f t="shared" si="19"/>
        <v>0</v>
      </c>
    </row>
    <row r="1238" spans="1:13" s="52" customFormat="1" x14ac:dyDescent="0.3">
      <c r="A1238" s="29" t="str">
        <f>IF(K1238&gt;0,COUNT($A$7:A1237)+COUNT(DWV!$A$8:$A$300)+COUNT('Large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8" s="289"/>
      <c r="C1238" s="3" t="s">
        <v>1488</v>
      </c>
      <c r="D1238" s="16">
        <v>28875355</v>
      </c>
      <c r="E1238" s="5" t="s">
        <v>8222</v>
      </c>
      <c r="F1238" s="381">
        <f>IFERROR(INDEX([1]Master!$1:$1048576,MATCH(C1238,[1]Master!$B:$B,0),MATCH($H$5,[1]Master!$1:$1,0)),"")</f>
        <v>1</v>
      </c>
      <c r="G1238" s="381">
        <f>IFERROR(INDEX([1]Master!$1:$1048576,MATCH(C1238,[1]Master!$B:$B,0),MATCH($H$4,[1]Master!$1:$1,0)),"")</f>
        <v>2</v>
      </c>
      <c r="H1238" s="6" t="s">
        <v>6153</v>
      </c>
      <c r="I1238" s="367">
        <f>IFERROR(INDEX([1]Master!$1:$1048576,MATCH(C1238,[1]Master!$B:$B,0),MATCH($G$6,[1]Master!$1:$1,0)),"")</f>
        <v>6205.3280679738564</v>
      </c>
      <c r="J1238" s="230">
        <f>ROUND(I1238*Order_Quote!$L$5,4)</f>
        <v>0</v>
      </c>
      <c r="K1238" s="228"/>
      <c r="L1238" s="178"/>
      <c r="M1238" s="171">
        <f t="shared" si="19"/>
        <v>0</v>
      </c>
    </row>
    <row r="1239" spans="1:13" s="52" customFormat="1" x14ac:dyDescent="0.3">
      <c r="A1239" s="29" t="str">
        <f>IF(K1239&gt;0,COUNT($A$7:A1238)+COUNT(DWV!$A$8:$A$300)+COUNT('Large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39" s="289"/>
      <c r="C1239" s="3" t="s">
        <v>1489</v>
      </c>
      <c r="D1239" s="16">
        <v>28875363</v>
      </c>
      <c r="E1239" s="5" t="s">
        <v>8223</v>
      </c>
      <c r="F1239" s="381">
        <f>IFERROR(INDEX([1]Master!$1:$1048576,MATCH(C1239,[1]Master!$B:$B,0),MATCH($H$5,[1]Master!$1:$1,0)),"")</f>
        <v>1</v>
      </c>
      <c r="G1239" s="381">
        <f>IFERROR(INDEX([1]Master!$1:$1048576,MATCH(C1239,[1]Master!$B:$B,0),MATCH($H$4,[1]Master!$1:$1,0)),"")</f>
        <v>1</v>
      </c>
      <c r="H1239" s="6" t="s">
        <v>6153</v>
      </c>
      <c r="I1239" s="367">
        <f>IFERROR(INDEX([1]Master!$1:$1048576,MATCH(C1239,[1]Master!$B:$B,0),MATCH($G$6,[1]Master!$1:$1,0)),"")</f>
        <v>9110.9196418300653</v>
      </c>
      <c r="J1239" s="230">
        <f>ROUND(I1239*Order_Quote!$L$5,4)</f>
        <v>0</v>
      </c>
      <c r="K1239" s="228"/>
      <c r="L1239" s="178"/>
      <c r="M1239" s="171">
        <f t="shared" si="19"/>
        <v>0</v>
      </c>
    </row>
    <row r="1240" spans="1:13" s="52" customFormat="1" x14ac:dyDescent="0.3">
      <c r="A1240" s="29" t="str">
        <f>IF(K1240&gt;0,COUNT($A$7:A1239)+COUNT(DWV!$A$8:$A$300)+COUNT('Large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0" s="289"/>
      <c r="C1240" s="3" t="s">
        <v>1490</v>
      </c>
      <c r="D1240" s="16">
        <v>28875371</v>
      </c>
      <c r="E1240" s="5" t="s">
        <v>8224</v>
      </c>
      <c r="F1240" s="381">
        <f>IFERROR(INDEX([1]Master!$1:$1048576,MATCH(C1240,[1]Master!$B:$B,0),MATCH($H$5,[1]Master!$1:$1,0)),"")</f>
        <v>1</v>
      </c>
      <c r="G1240" s="381">
        <f>IFERROR(INDEX([1]Master!$1:$1048576,MATCH(C1240,[1]Master!$B:$B,0),MATCH($H$4,[1]Master!$1:$1,0)),"")</f>
        <v>1</v>
      </c>
      <c r="H1240" s="6" t="s">
        <v>6153</v>
      </c>
      <c r="I1240" s="367">
        <f>IFERROR(INDEX([1]Master!$1:$1048576,MATCH(C1240,[1]Master!$B:$B,0),MATCH($G$6,[1]Master!$1:$1,0)),"")</f>
        <v>9173.9415228758189</v>
      </c>
      <c r="J1240" s="230">
        <f>ROUND(I1240*Order_Quote!$L$5,4)</f>
        <v>0</v>
      </c>
      <c r="K1240" s="228"/>
      <c r="L1240" s="178"/>
      <c r="M1240" s="171">
        <f t="shared" si="19"/>
        <v>0</v>
      </c>
    </row>
    <row r="1241" spans="1:13" s="52" customFormat="1" x14ac:dyDescent="0.3">
      <c r="A1241" s="29" t="str">
        <f>IF(K1241&gt;0,COUNT($A$7:A1240)+COUNT(DWV!$A$8:$A$300)+COUNT('Large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1" s="289"/>
      <c r="C1241" s="3" t="s">
        <v>1491</v>
      </c>
      <c r="D1241" s="16">
        <v>28875380</v>
      </c>
      <c r="E1241" s="5" t="s">
        <v>8225</v>
      </c>
      <c r="F1241" s="381">
        <f>IFERROR(INDEX([1]Master!$1:$1048576,MATCH(C1241,[1]Master!$B:$B,0),MATCH($H$5,[1]Master!$1:$1,0)),"")</f>
        <v>1</v>
      </c>
      <c r="G1241" s="381">
        <f>IFERROR(INDEX([1]Master!$1:$1048576,MATCH(C1241,[1]Master!$B:$B,0),MATCH($H$4,[1]Master!$1:$1,0)),"")</f>
        <v>1</v>
      </c>
      <c r="H1241" s="6" t="s">
        <v>6153</v>
      </c>
      <c r="I1241" s="367">
        <f>IFERROR(INDEX([1]Master!$1:$1048576,MATCH(C1241,[1]Master!$B:$B,0),MATCH($G$6,[1]Master!$1:$1,0)),"")</f>
        <v>12956.960511111112</v>
      </c>
      <c r="J1241" s="230">
        <f>ROUND(I1241*Order_Quote!$L$5,4)</f>
        <v>0</v>
      </c>
      <c r="K1241" s="228"/>
      <c r="L1241" s="178"/>
      <c r="M1241" s="171">
        <f t="shared" si="19"/>
        <v>0</v>
      </c>
    </row>
    <row r="1242" spans="1:13" s="52" customFormat="1" x14ac:dyDescent="0.3">
      <c r="A1242" s="29" t="str">
        <f>IF(K1242&gt;0,COUNT($A$7:A1241)+COUNT(DWV!$A$8:$A$300)+COUNT('Large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2" s="289"/>
      <c r="C1242" s="3" t="s">
        <v>1492</v>
      </c>
      <c r="D1242" s="16">
        <v>28875398</v>
      </c>
      <c r="E1242" s="5" t="s">
        <v>8226</v>
      </c>
      <c r="F1242" s="381">
        <f>IFERROR(INDEX([1]Master!$1:$1048576,MATCH(C1242,[1]Master!$B:$B,0),MATCH($H$5,[1]Master!$1:$1,0)),"")</f>
        <v>1</v>
      </c>
      <c r="G1242" s="381">
        <f>IFERROR(INDEX([1]Master!$1:$1048576,MATCH(C1242,[1]Master!$B:$B,0),MATCH($H$4,[1]Master!$1:$1,0)),"")</f>
        <v>1</v>
      </c>
      <c r="H1242" s="6" t="s">
        <v>6153</v>
      </c>
      <c r="I1242" s="367">
        <f>IFERROR(INDEX([1]Master!$1:$1048576,MATCH(C1242,[1]Master!$B:$B,0),MATCH($G$6,[1]Master!$1:$1,0)),"")</f>
        <v>14804.439994771246</v>
      </c>
      <c r="J1242" s="230">
        <f>ROUND(I1242*Order_Quote!$L$5,4)</f>
        <v>0</v>
      </c>
      <c r="K1242" s="228"/>
      <c r="L1242" s="178"/>
      <c r="M1242" s="171">
        <f t="shared" si="19"/>
        <v>0</v>
      </c>
    </row>
    <row r="1243" spans="1:13" s="52" customFormat="1" x14ac:dyDescent="0.3">
      <c r="A1243" s="29" t="str">
        <f>IF(K1243&gt;0,COUNT($A$7:A1242)+COUNT(DWV!$A$8:$A$300)+COUNT('Large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3" s="289"/>
      <c r="C1243" s="3" t="s">
        <v>1493</v>
      </c>
      <c r="D1243" s="16">
        <v>28875401</v>
      </c>
      <c r="E1243" s="5" t="s">
        <v>8227</v>
      </c>
      <c r="F1243" s="381">
        <f>IFERROR(INDEX([1]Master!$1:$1048576,MATCH(C1243,[1]Master!$B:$B,0),MATCH($H$5,[1]Master!$1:$1,0)),"")</f>
        <v>1</v>
      </c>
      <c r="G1243" s="381">
        <f>IFERROR(INDEX([1]Master!$1:$1048576,MATCH(C1243,[1]Master!$B:$B,0),MATCH($H$4,[1]Master!$1:$1,0)),"")</f>
        <v>1</v>
      </c>
      <c r="H1243" s="6" t="s">
        <v>6153</v>
      </c>
      <c r="I1243" s="367">
        <f>IFERROR(INDEX([1]Master!$1:$1048576,MATCH(C1243,[1]Master!$B:$B,0),MATCH($G$6,[1]Master!$1:$1,0)),"")</f>
        <v>15655.557158169937</v>
      </c>
      <c r="J1243" s="230">
        <f>ROUND(I1243*Order_Quote!$L$5,4)</f>
        <v>0</v>
      </c>
      <c r="K1243" s="228"/>
      <c r="L1243" s="178"/>
      <c r="M1243" s="171">
        <f t="shared" si="19"/>
        <v>0</v>
      </c>
    </row>
    <row r="1244" spans="1:13" s="52" customFormat="1" x14ac:dyDescent="0.3">
      <c r="A1244" s="29" t="str">
        <f>IF(K1244&gt;0,COUNT($A$7:A1243)+COUNT(DWV!$A$8:$A$300)+COUNT('Large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4" s="289"/>
      <c r="C1244" s="3" t="s">
        <v>1494</v>
      </c>
      <c r="D1244" s="16">
        <v>28875410</v>
      </c>
      <c r="E1244" s="5" t="s">
        <v>8228</v>
      </c>
      <c r="F1244" s="381">
        <f>IFERROR(INDEX([1]Master!$1:$1048576,MATCH(C1244,[1]Master!$B:$B,0),MATCH($H$5,[1]Master!$1:$1,0)),"")</f>
        <v>1</v>
      </c>
      <c r="G1244" s="381">
        <f>IFERROR(INDEX([1]Master!$1:$1048576,MATCH(C1244,[1]Master!$B:$B,0),MATCH($H$4,[1]Master!$1:$1,0)),"")</f>
        <v>2</v>
      </c>
      <c r="H1244" s="6" t="s">
        <v>6153</v>
      </c>
      <c r="I1244" s="367">
        <f>IFERROR(INDEX([1]Master!$1:$1048576,MATCH(C1244,[1]Master!$B:$B,0),MATCH($G$6,[1]Master!$1:$1,0)),"")</f>
        <v>8468.8003333333345</v>
      </c>
      <c r="J1244" s="230">
        <f>ROUND(I1244*Order_Quote!$L$5,4)</f>
        <v>0</v>
      </c>
      <c r="K1244" s="228"/>
      <c r="L1244" s="178"/>
      <c r="M1244" s="171">
        <f t="shared" si="19"/>
        <v>0</v>
      </c>
    </row>
    <row r="1245" spans="1:13" s="52" customFormat="1" x14ac:dyDescent="0.3">
      <c r="A1245" s="29" t="str">
        <f>IF(K1245&gt;0,COUNT($A$7:A1244)+COUNT(DWV!$A$8:$A$300)+COUNT('Large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5" s="289"/>
      <c r="C1245" s="3" t="s">
        <v>1495</v>
      </c>
      <c r="D1245" s="16">
        <v>28875428</v>
      </c>
      <c r="E1245" s="5" t="s">
        <v>8229</v>
      </c>
      <c r="F1245" s="381">
        <f>IFERROR(INDEX([1]Master!$1:$1048576,MATCH(C1245,[1]Master!$B:$B,0),MATCH($H$5,[1]Master!$1:$1,0)),"")</f>
        <v>1</v>
      </c>
      <c r="G1245" s="381">
        <f>IFERROR(INDEX([1]Master!$1:$1048576,MATCH(C1245,[1]Master!$B:$B,0),MATCH($H$4,[1]Master!$1:$1,0)),"")</f>
        <v>2</v>
      </c>
      <c r="H1245" s="6" t="s">
        <v>6153</v>
      </c>
      <c r="I1245" s="367">
        <f>IFERROR(INDEX([1]Master!$1:$1048576,MATCH(C1245,[1]Master!$B:$B,0),MATCH($G$6,[1]Master!$1:$1,0)),"")</f>
        <v>8820.2715555555551</v>
      </c>
      <c r="J1245" s="230">
        <f>ROUND(I1245*Order_Quote!$L$5,4)</f>
        <v>0</v>
      </c>
      <c r="K1245" s="228"/>
      <c r="L1245" s="178"/>
      <c r="M1245" s="171">
        <f t="shared" si="19"/>
        <v>0</v>
      </c>
    </row>
    <row r="1246" spans="1:13" s="52" customFormat="1" x14ac:dyDescent="0.3">
      <c r="A1246" s="29" t="str">
        <f>IF(K1246&gt;0,COUNT($A$7:A1245)+COUNT(DWV!$A$8:$A$300)+COUNT('Large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6" s="289"/>
      <c r="C1246" s="3" t="s">
        <v>1496</v>
      </c>
      <c r="D1246" s="16">
        <v>28875436</v>
      </c>
      <c r="E1246" s="5" t="s">
        <v>8230</v>
      </c>
      <c r="F1246" s="381">
        <f>IFERROR(INDEX([1]Master!$1:$1048576,MATCH(C1246,[1]Master!$B:$B,0),MATCH($H$5,[1]Master!$1:$1,0)),"")</f>
        <v>1</v>
      </c>
      <c r="G1246" s="381">
        <f>IFERROR(INDEX([1]Master!$1:$1048576,MATCH(C1246,[1]Master!$B:$B,0),MATCH($H$4,[1]Master!$1:$1,0)),"")</f>
        <v>2</v>
      </c>
      <c r="H1246" s="6" t="s">
        <v>6153</v>
      </c>
      <c r="I1246" s="367">
        <f>IFERROR(INDEX([1]Master!$1:$1048576,MATCH(C1246,[1]Master!$B:$B,0),MATCH($G$6,[1]Master!$1:$1,0)),"")</f>
        <v>9008.5321111111116</v>
      </c>
      <c r="J1246" s="230">
        <f>ROUND(I1246*Order_Quote!$L$5,4)</f>
        <v>0</v>
      </c>
      <c r="K1246" s="228"/>
      <c r="L1246" s="178"/>
      <c r="M1246" s="171">
        <f t="shared" si="19"/>
        <v>0</v>
      </c>
    </row>
    <row r="1247" spans="1:13" s="52" customFormat="1" x14ac:dyDescent="0.3">
      <c r="A1247" s="29" t="str">
        <f>IF(K1247&gt;0,COUNT($A$7:A1246)+COUNT(DWV!$A$8:$A$300)+COUNT('Large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7" s="289"/>
      <c r="C1247" s="3" t="s">
        <v>1497</v>
      </c>
      <c r="D1247" s="16">
        <v>28875444</v>
      </c>
      <c r="E1247" s="5" t="s">
        <v>8231</v>
      </c>
      <c r="F1247" s="381">
        <f>IFERROR(INDEX([1]Master!$1:$1048576,MATCH(C1247,[1]Master!$B:$B,0),MATCH($H$5,[1]Master!$1:$1,0)),"")</f>
        <v>1</v>
      </c>
      <c r="G1247" s="381">
        <f>IFERROR(INDEX([1]Master!$1:$1048576,MATCH(C1247,[1]Master!$B:$B,0),MATCH($H$4,[1]Master!$1:$1,0)),"")</f>
        <v>1</v>
      </c>
      <c r="H1247" s="6" t="s">
        <v>6153</v>
      </c>
      <c r="I1247" s="367">
        <f>IFERROR(INDEX([1]Master!$1:$1048576,MATCH(C1247,[1]Master!$B:$B,0),MATCH($G$6,[1]Master!$1:$1,0)),"")</f>
        <v>10346.6483751634</v>
      </c>
      <c r="J1247" s="230">
        <f>ROUND(I1247*Order_Quote!$L$5,4)</f>
        <v>0</v>
      </c>
      <c r="K1247" s="228"/>
      <c r="L1247" s="178"/>
      <c r="M1247" s="171">
        <f t="shared" si="19"/>
        <v>0</v>
      </c>
    </row>
    <row r="1248" spans="1:13" s="52" customFormat="1" x14ac:dyDescent="0.3">
      <c r="A1248" s="29" t="str">
        <f>IF(K1248&gt;0,COUNT($A$7:A1247)+COUNT(DWV!$A$8:$A$300)+COUNT('Large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8" s="289"/>
      <c r="C1248" s="3" t="s">
        <v>1498</v>
      </c>
      <c r="D1248" s="16">
        <v>28875452</v>
      </c>
      <c r="E1248" s="5" t="s">
        <v>8232</v>
      </c>
      <c r="F1248" s="381">
        <f>IFERROR(INDEX([1]Master!$1:$1048576,MATCH(C1248,[1]Master!$B:$B,0),MATCH($H$5,[1]Master!$1:$1,0)),"")</f>
        <v>1</v>
      </c>
      <c r="G1248" s="381">
        <f>IFERROR(INDEX([1]Master!$1:$1048576,MATCH(C1248,[1]Master!$B:$B,0),MATCH($H$4,[1]Master!$1:$1,0)),"")</f>
        <v>1</v>
      </c>
      <c r="H1248" s="6" t="s">
        <v>6153</v>
      </c>
      <c r="I1248" s="367">
        <f>IFERROR(INDEX([1]Master!$1:$1048576,MATCH(C1248,[1]Master!$B:$B,0),MATCH($G$6,[1]Master!$1:$1,0)),"")</f>
        <v>11462.678935947715</v>
      </c>
      <c r="J1248" s="230">
        <f>ROUND(I1248*Order_Quote!$L$5,4)</f>
        <v>0</v>
      </c>
      <c r="K1248" s="228"/>
      <c r="L1248" s="178"/>
      <c r="M1248" s="171">
        <f t="shared" si="19"/>
        <v>0</v>
      </c>
    </row>
    <row r="1249" spans="1:13" s="52" customFormat="1" x14ac:dyDescent="0.3">
      <c r="A1249" s="29" t="str">
        <f>IF(K1249&gt;0,COUNT($A$7:A1248)+COUNT(DWV!$A$8:$A$300)+COUNT('Large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49" s="289"/>
      <c r="C1249" s="3" t="s">
        <v>1499</v>
      </c>
      <c r="D1249" s="16">
        <v>28875460</v>
      </c>
      <c r="E1249" s="5" t="s">
        <v>8233</v>
      </c>
      <c r="F1249" s="381">
        <f>IFERROR(INDEX([1]Master!$1:$1048576,MATCH(C1249,[1]Master!$B:$B,0),MATCH($H$5,[1]Master!$1:$1,0)),"")</f>
        <v>1</v>
      </c>
      <c r="G1249" s="381">
        <f>IFERROR(INDEX([1]Master!$1:$1048576,MATCH(C1249,[1]Master!$B:$B,0),MATCH($H$4,[1]Master!$1:$1,0)),"")</f>
        <v>1</v>
      </c>
      <c r="H1249" s="6" t="s">
        <v>6153</v>
      </c>
      <c r="I1249" s="367">
        <f>IFERROR(INDEX([1]Master!$1:$1048576,MATCH(C1249,[1]Master!$B:$B,0),MATCH($G$6,[1]Master!$1:$1,0)),"")</f>
        <v>13120.943116339869</v>
      </c>
      <c r="J1249" s="230">
        <f>ROUND(I1249*Order_Quote!$L$5,4)</f>
        <v>0</v>
      </c>
      <c r="K1249" s="228"/>
      <c r="L1249" s="178"/>
      <c r="M1249" s="171">
        <f t="shared" si="19"/>
        <v>0</v>
      </c>
    </row>
    <row r="1250" spans="1:13" s="52" customFormat="1" x14ac:dyDescent="0.3">
      <c r="A1250" s="29" t="str">
        <f>IF(K1250&gt;0,COUNT($A$7:A1249)+COUNT(DWV!$A$8:$A$300)+COUNT('Large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0" s="289"/>
      <c r="C1250" s="3" t="s">
        <v>1500</v>
      </c>
      <c r="D1250" s="16">
        <v>28875479</v>
      </c>
      <c r="E1250" s="5" t="s">
        <v>8234</v>
      </c>
      <c r="F1250" s="381">
        <f>IFERROR(INDEX([1]Master!$1:$1048576,MATCH(C1250,[1]Master!$B:$B,0),MATCH($H$5,[1]Master!$1:$1,0)),"")</f>
        <v>1</v>
      </c>
      <c r="G1250" s="381">
        <f>IFERROR(INDEX([1]Master!$1:$1048576,MATCH(C1250,[1]Master!$B:$B,0),MATCH($H$4,[1]Master!$1:$1,0)),"")</f>
        <v>1</v>
      </c>
      <c r="H1250" s="6" t="s">
        <v>6153</v>
      </c>
      <c r="I1250" s="367">
        <f>IFERROR(INDEX([1]Master!$1:$1048576,MATCH(C1250,[1]Master!$B:$B,0),MATCH($G$6,[1]Master!$1:$1,0)),"")</f>
        <v>14331.499015686279</v>
      </c>
      <c r="J1250" s="230">
        <f>ROUND(I1250*Order_Quote!$L$5,4)</f>
        <v>0</v>
      </c>
      <c r="K1250" s="228"/>
      <c r="L1250" s="178"/>
      <c r="M1250" s="171">
        <f t="shared" si="19"/>
        <v>0</v>
      </c>
    </row>
    <row r="1251" spans="1:13" s="52" customFormat="1" x14ac:dyDescent="0.3">
      <c r="A1251" s="29" t="str">
        <f>IF(K1251&gt;0,COUNT($A$7:A1250)+COUNT(DWV!$A$8:$A$300)+COUNT('Large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1" s="289"/>
      <c r="C1251" s="3" t="s">
        <v>1501</v>
      </c>
      <c r="D1251" s="16">
        <v>28875487</v>
      </c>
      <c r="E1251" s="5" t="s">
        <v>8235</v>
      </c>
      <c r="F1251" s="381">
        <f>IFERROR(INDEX([1]Master!$1:$1048576,MATCH(C1251,[1]Master!$B:$B,0),MATCH($H$5,[1]Master!$1:$1,0)),"")</f>
        <v>1</v>
      </c>
      <c r="G1251" s="381">
        <f>IFERROR(INDEX([1]Master!$1:$1048576,MATCH(C1251,[1]Master!$B:$B,0),MATCH($H$4,[1]Master!$1:$1,0)),"")</f>
        <v>1</v>
      </c>
      <c r="H1251" s="6" t="s">
        <v>6153</v>
      </c>
      <c r="I1251" s="367">
        <f>IFERROR(INDEX([1]Master!$1:$1048576,MATCH(C1251,[1]Master!$B:$B,0),MATCH($G$6,[1]Master!$1:$1,0)),"")</f>
        <v>16317.57874640523</v>
      </c>
      <c r="J1251" s="230">
        <f>ROUND(I1251*Order_Quote!$L$5,4)</f>
        <v>0</v>
      </c>
      <c r="K1251" s="228"/>
      <c r="L1251" s="178"/>
      <c r="M1251" s="171">
        <f t="shared" si="19"/>
        <v>0</v>
      </c>
    </row>
    <row r="1252" spans="1:13" s="52" customFormat="1" x14ac:dyDescent="0.3">
      <c r="A1252" s="29" t="str">
        <f>IF(K1252&gt;0,COUNT($A$7:A1251)+COUNT(DWV!$A$8:$A$300)+COUNT('Large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2" s="289"/>
      <c r="C1252" s="3" t="s">
        <v>1502</v>
      </c>
      <c r="D1252" s="16">
        <v>28875495</v>
      </c>
      <c r="E1252" s="5" t="s">
        <v>8236</v>
      </c>
      <c r="F1252" s="381">
        <f>IFERROR(INDEX([1]Master!$1:$1048576,MATCH(C1252,[1]Master!$B:$B,0),MATCH($H$5,[1]Master!$1:$1,0)),"")</f>
        <v>1</v>
      </c>
      <c r="G1252" s="381" t="str">
        <f>IFERROR(INDEX([1]Master!$1:$1048576,MATCH(C1252,[1]Master!$B:$B,0),MATCH($H$4,[1]Master!$1:$1,0)),"")</f>
        <v>-</v>
      </c>
      <c r="H1252" s="6" t="s">
        <v>6153</v>
      </c>
      <c r="I1252" s="367">
        <f>IFERROR(INDEX([1]Master!$1:$1048576,MATCH(C1252,[1]Master!$B:$B,0),MATCH($G$6,[1]Master!$1:$1,0)),"")</f>
        <v>17906.490422222225</v>
      </c>
      <c r="J1252" s="230">
        <f>ROUND(I1252*Order_Quote!$L$5,4)</f>
        <v>0</v>
      </c>
      <c r="K1252" s="228"/>
      <c r="L1252" s="178"/>
      <c r="M1252" s="171">
        <f t="shared" si="19"/>
        <v>0</v>
      </c>
    </row>
    <row r="1253" spans="1:13" s="52" customFormat="1" x14ac:dyDescent="0.3">
      <c r="A1253" s="29" t="str">
        <f>IF(K1253&gt;0,COUNT($A$7:A1252)+COUNT(DWV!$A$8:$A$300)+COUNT('Large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3" s="289"/>
      <c r="C1253" s="3" t="s">
        <v>1503</v>
      </c>
      <c r="D1253" s="16">
        <v>28875509</v>
      </c>
      <c r="E1253" s="5" t="s">
        <v>8237</v>
      </c>
      <c r="F1253" s="381">
        <f>IFERROR(INDEX([1]Master!$1:$1048576,MATCH(C1253,[1]Master!$B:$B,0),MATCH($H$5,[1]Master!$1:$1,0)),"")</f>
        <v>1</v>
      </c>
      <c r="G1253" s="381">
        <f>IFERROR(INDEX([1]Master!$1:$1048576,MATCH(C1253,[1]Master!$B:$B,0),MATCH($H$4,[1]Master!$1:$1,0)),"")</f>
        <v>1</v>
      </c>
      <c r="H1253" s="6" t="s">
        <v>6153</v>
      </c>
      <c r="I1253" s="367">
        <f>IFERROR(INDEX([1]Master!$1:$1048576,MATCH(C1253,[1]Master!$B:$B,0),MATCH($G$6,[1]Master!$1:$1,0)),"")</f>
        <v>18965.769861437911</v>
      </c>
      <c r="J1253" s="230">
        <f>ROUND(I1253*Order_Quote!$L$5,4)</f>
        <v>0</v>
      </c>
      <c r="K1253" s="228"/>
      <c r="L1253" s="178"/>
      <c r="M1253" s="171">
        <f t="shared" si="19"/>
        <v>0</v>
      </c>
    </row>
    <row r="1254" spans="1:13" s="52" customFormat="1" x14ac:dyDescent="0.3">
      <c r="A1254" s="29" t="str">
        <f>IF(K1254&gt;0,COUNT($A$7:A1253)+COUNT(DWV!$A$8:$A$300)+COUNT('Large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4" s="289"/>
      <c r="C1254" s="3" t="s">
        <v>1504</v>
      </c>
      <c r="D1254" s="16">
        <v>28875517</v>
      </c>
      <c r="E1254" s="5" t="s">
        <v>8238</v>
      </c>
      <c r="F1254" s="381">
        <f>IFERROR(INDEX([1]Master!$1:$1048576,MATCH(C1254,[1]Master!$B:$B,0),MATCH($H$5,[1]Master!$1:$1,0)),"")</f>
        <v>1</v>
      </c>
      <c r="G1254" s="381">
        <f>IFERROR(INDEX([1]Master!$1:$1048576,MATCH(C1254,[1]Master!$B:$B,0),MATCH($H$4,[1]Master!$1:$1,0)),"")</f>
        <v>1</v>
      </c>
      <c r="H1254" s="6" t="s">
        <v>6153</v>
      </c>
      <c r="I1254" s="367">
        <f>IFERROR(INDEX([1]Master!$1:$1048576,MATCH(C1254,[1]Master!$B:$B,0),MATCH($G$6,[1]Master!$1:$1,0)),"")</f>
        <v>10829.646515032682</v>
      </c>
      <c r="J1254" s="230">
        <f>ROUND(I1254*Order_Quote!$L$5,4)</f>
        <v>0</v>
      </c>
      <c r="K1254" s="228"/>
      <c r="L1254" s="178"/>
      <c r="M1254" s="171">
        <f t="shared" si="19"/>
        <v>0</v>
      </c>
    </row>
    <row r="1255" spans="1:13" s="52" customFormat="1" x14ac:dyDescent="0.3">
      <c r="A1255" s="29" t="str">
        <f>IF(K1255&gt;0,COUNT($A$7:A1254)+COUNT(DWV!$A$8:$A$300)+COUNT('Large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5" s="289"/>
      <c r="C1255" s="3" t="s">
        <v>1505</v>
      </c>
      <c r="D1255" s="16">
        <v>28875525</v>
      </c>
      <c r="E1255" s="5" t="s">
        <v>8239</v>
      </c>
      <c r="F1255" s="381">
        <f>IFERROR(INDEX([1]Master!$1:$1048576,MATCH(C1255,[1]Master!$B:$B,0),MATCH($H$5,[1]Master!$1:$1,0)),"")</f>
        <v>1</v>
      </c>
      <c r="G1255" s="381">
        <f>IFERROR(INDEX([1]Master!$1:$1048576,MATCH(C1255,[1]Master!$B:$B,0),MATCH($H$4,[1]Master!$1:$1,0)),"")</f>
        <v>1</v>
      </c>
      <c r="H1255" s="6" t="s">
        <v>6153</v>
      </c>
      <c r="I1255" s="367">
        <f>IFERROR(INDEX([1]Master!$1:$1048576,MATCH(C1255,[1]Master!$B:$B,0),MATCH($G$6,[1]Master!$1:$1,0)),"")</f>
        <v>11370.159043137255</v>
      </c>
      <c r="J1255" s="230">
        <f>ROUND(I1255*Order_Quote!$L$5,4)</f>
        <v>0</v>
      </c>
      <c r="K1255" s="228"/>
      <c r="L1255" s="178"/>
      <c r="M1255" s="171">
        <f t="shared" si="19"/>
        <v>0</v>
      </c>
    </row>
    <row r="1256" spans="1:13" s="52" customFormat="1" x14ac:dyDescent="0.3">
      <c r="A1256" s="29" t="str">
        <f>IF(K1256&gt;0,COUNT($A$7:A1255)+COUNT(DWV!$A$8:$A$300)+COUNT('Large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6" s="289"/>
      <c r="C1256" s="3" t="s">
        <v>1506</v>
      </c>
      <c r="D1256" s="16">
        <v>28875533</v>
      </c>
      <c r="E1256" s="5" t="s">
        <v>8240</v>
      </c>
      <c r="F1256" s="381">
        <f>IFERROR(INDEX([1]Master!$1:$1048576,MATCH(C1256,[1]Master!$B:$B,0),MATCH($H$5,[1]Master!$1:$1,0)),"")</f>
        <v>1</v>
      </c>
      <c r="G1256" s="381">
        <f>IFERROR(INDEX([1]Master!$1:$1048576,MATCH(C1256,[1]Master!$B:$B,0),MATCH($H$4,[1]Master!$1:$1,0)),"")</f>
        <v>1</v>
      </c>
      <c r="H1256" s="6" t="s">
        <v>6153</v>
      </c>
      <c r="I1256" s="367">
        <f>IFERROR(INDEX([1]Master!$1:$1048576,MATCH(C1256,[1]Master!$B:$B,0),MATCH($G$6,[1]Master!$1:$1,0)),"")</f>
        <v>11519.849105882355</v>
      </c>
      <c r="J1256" s="230">
        <f>ROUND(I1256*Order_Quote!$L$5,4)</f>
        <v>0</v>
      </c>
      <c r="K1256" s="228"/>
      <c r="L1256" s="178"/>
      <c r="M1256" s="171">
        <f t="shared" si="19"/>
        <v>0</v>
      </c>
    </row>
    <row r="1257" spans="1:13" s="52" customFormat="1" x14ac:dyDescent="0.3">
      <c r="A1257" s="29" t="str">
        <f>IF(K1257&gt;0,COUNT($A$7:A1256)+COUNT(DWV!$A$8:$A$300)+COUNT('Large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7" s="289"/>
      <c r="C1257" s="3" t="s">
        <v>1507</v>
      </c>
      <c r="D1257" s="16">
        <v>28875541</v>
      </c>
      <c r="E1257" s="5" t="s">
        <v>8241</v>
      </c>
      <c r="F1257" s="381">
        <f>IFERROR(INDEX([1]Master!$1:$1048576,MATCH(C1257,[1]Master!$B:$B,0),MATCH($H$5,[1]Master!$1:$1,0)),"")</f>
        <v>1</v>
      </c>
      <c r="G1257" s="381">
        <f>IFERROR(INDEX([1]Master!$1:$1048576,MATCH(C1257,[1]Master!$B:$B,0),MATCH($H$4,[1]Master!$1:$1,0)),"")</f>
        <v>1</v>
      </c>
      <c r="H1257" s="6" t="s">
        <v>6153</v>
      </c>
      <c r="I1257" s="367">
        <f>IFERROR(INDEX([1]Master!$1:$1048576,MATCH(C1257,[1]Master!$B:$B,0),MATCH($G$6,[1]Master!$1:$1,0)),"")</f>
        <v>12933.31421045752</v>
      </c>
      <c r="J1257" s="230">
        <f>ROUND(I1257*Order_Quote!$L$5,4)</f>
        <v>0</v>
      </c>
      <c r="K1257" s="228"/>
      <c r="L1257" s="178"/>
      <c r="M1257" s="171">
        <f t="shared" si="19"/>
        <v>0</v>
      </c>
    </row>
    <row r="1258" spans="1:13" s="52" customFormat="1" x14ac:dyDescent="0.3">
      <c r="A1258" s="29" t="str">
        <f>IF(K1258&gt;0,COUNT($A$7:A1257)+COUNT(DWV!$A$8:$A$300)+COUNT('Large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8" s="289"/>
      <c r="C1258" s="3" t="s">
        <v>1508</v>
      </c>
      <c r="D1258" s="16">
        <v>28875550</v>
      </c>
      <c r="E1258" s="5" t="s">
        <v>8242</v>
      </c>
      <c r="F1258" s="381">
        <f>IFERROR(INDEX([1]Master!$1:$1048576,MATCH(C1258,[1]Master!$B:$B,0),MATCH($H$5,[1]Master!$1:$1,0)),"")</f>
        <v>1</v>
      </c>
      <c r="G1258" s="381">
        <f>IFERROR(INDEX([1]Master!$1:$1048576,MATCH(C1258,[1]Master!$B:$B,0),MATCH($H$4,[1]Master!$1:$1,0)),"")</f>
        <v>1</v>
      </c>
      <c r="H1258" s="6" t="s">
        <v>6153</v>
      </c>
      <c r="I1258" s="367">
        <f>IFERROR(INDEX([1]Master!$1:$1048576,MATCH(C1258,[1]Master!$B:$B,0),MATCH($G$6,[1]Master!$1:$1,0)),"")</f>
        <v>14328.356152941178</v>
      </c>
      <c r="J1258" s="230">
        <f>ROUND(I1258*Order_Quote!$L$5,4)</f>
        <v>0</v>
      </c>
      <c r="K1258" s="228"/>
      <c r="L1258" s="178"/>
      <c r="M1258" s="171">
        <f t="shared" si="19"/>
        <v>0</v>
      </c>
    </row>
    <row r="1259" spans="1:13" s="52" customFormat="1" x14ac:dyDescent="0.3">
      <c r="A1259" s="29" t="str">
        <f>IF(K1259&gt;0,COUNT($A$7:A1258)+COUNT(DWV!$A$8:$A$300)+COUNT('Large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59" s="289"/>
      <c r="C1259" s="3" t="s">
        <v>1509</v>
      </c>
      <c r="D1259" s="16">
        <v>28875568</v>
      </c>
      <c r="E1259" s="5" t="s">
        <v>8243</v>
      </c>
      <c r="F1259" s="381">
        <f>IFERROR(INDEX([1]Master!$1:$1048576,MATCH(C1259,[1]Master!$B:$B,0),MATCH($H$5,[1]Master!$1:$1,0)),"")</f>
        <v>1</v>
      </c>
      <c r="G1259" s="381">
        <f>IFERROR(INDEX([1]Master!$1:$1048576,MATCH(C1259,[1]Master!$B:$B,0),MATCH($H$4,[1]Master!$1:$1,0)),"")</f>
        <v>1</v>
      </c>
      <c r="H1259" s="6" t="s">
        <v>6153</v>
      </c>
      <c r="I1259" s="367">
        <f>IFERROR(INDEX([1]Master!$1:$1048576,MATCH(C1259,[1]Master!$B:$B,0),MATCH($G$6,[1]Master!$1:$1,0)),"")</f>
        <v>16401.17889542484</v>
      </c>
      <c r="J1259" s="230">
        <f>ROUND(I1259*Order_Quote!$L$5,4)</f>
        <v>0</v>
      </c>
      <c r="K1259" s="228"/>
      <c r="L1259" s="178"/>
      <c r="M1259" s="171">
        <f t="shared" si="19"/>
        <v>0</v>
      </c>
    </row>
    <row r="1260" spans="1:13" s="52" customFormat="1" x14ac:dyDescent="0.3">
      <c r="A1260" s="29" t="str">
        <f>IF(K1260&gt;0,COUNT($A$7:A1259)+COUNT(DWV!$A$8:$A$300)+COUNT('Large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0" s="289"/>
      <c r="C1260" s="3" t="s">
        <v>1510</v>
      </c>
      <c r="D1260" s="16">
        <v>28875576</v>
      </c>
      <c r="E1260" s="5" t="s">
        <v>8244</v>
      </c>
      <c r="F1260" s="381">
        <f>IFERROR(INDEX([1]Master!$1:$1048576,MATCH(C1260,[1]Master!$B:$B,0),MATCH($H$5,[1]Master!$1:$1,0)),"")</f>
        <v>1</v>
      </c>
      <c r="G1260" s="381">
        <f>IFERROR(INDEX([1]Master!$1:$1048576,MATCH(C1260,[1]Master!$B:$B,0),MATCH($H$4,[1]Master!$1:$1,0)),"")</f>
        <v>1</v>
      </c>
      <c r="H1260" s="6" t="s">
        <v>6153</v>
      </c>
      <c r="I1260" s="367">
        <f>IFERROR(INDEX([1]Master!$1:$1048576,MATCH(C1260,[1]Master!$B:$B,0),MATCH($G$6,[1]Master!$1:$1,0)),"")</f>
        <v>17914.36254509804</v>
      </c>
      <c r="J1260" s="230">
        <f>ROUND(I1260*Order_Quote!$L$5,4)</f>
        <v>0</v>
      </c>
      <c r="K1260" s="228"/>
      <c r="L1260" s="178"/>
      <c r="M1260" s="171">
        <f t="shared" si="19"/>
        <v>0</v>
      </c>
    </row>
    <row r="1261" spans="1:13" s="52" customFormat="1" x14ac:dyDescent="0.3">
      <c r="A1261" s="29" t="str">
        <f>IF(K1261&gt;0,COUNT($A$7:A1260)+COUNT(DWV!$A$8:$A$300)+COUNT('Large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1" s="289"/>
      <c r="C1261" s="3" t="s">
        <v>1511</v>
      </c>
      <c r="D1261" s="16">
        <v>28875584</v>
      </c>
      <c r="E1261" s="5" t="s">
        <v>8245</v>
      </c>
      <c r="F1261" s="381">
        <f>IFERROR(INDEX([1]Master!$1:$1048576,MATCH(C1261,[1]Master!$B:$B,0),MATCH($H$5,[1]Master!$1:$1,0)),"")</f>
        <v>1</v>
      </c>
      <c r="G1261" s="381" t="str">
        <f>IFERROR(INDEX([1]Master!$1:$1048576,MATCH(C1261,[1]Master!$B:$B,0),MATCH($H$4,[1]Master!$1:$1,0)),"")</f>
        <v>-</v>
      </c>
      <c r="H1261" s="6" t="s">
        <v>6153</v>
      </c>
      <c r="I1261" s="367">
        <f>IFERROR(INDEX([1]Master!$1:$1048576,MATCH(C1261,[1]Master!$B:$B,0),MATCH($G$6,[1]Master!$1:$1,0)),"")</f>
        <v>20396.984657516343</v>
      </c>
      <c r="J1261" s="230">
        <f>ROUND(I1261*Order_Quote!$L$5,4)</f>
        <v>0</v>
      </c>
      <c r="K1261" s="228"/>
      <c r="L1261" s="178"/>
      <c r="M1261" s="171">
        <f t="shared" si="19"/>
        <v>0</v>
      </c>
    </row>
    <row r="1262" spans="1:13" s="52" customFormat="1" x14ac:dyDescent="0.3">
      <c r="A1262" s="29" t="str">
        <f>IF(K1262&gt;0,COUNT($A$7:A1261)+COUNT(DWV!$A$8:$A$300)+COUNT('Large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2" s="289"/>
      <c r="C1262" s="3" t="s">
        <v>1512</v>
      </c>
      <c r="D1262" s="16">
        <v>28875592</v>
      </c>
      <c r="E1262" s="5" t="s">
        <v>8246</v>
      </c>
      <c r="F1262" s="381">
        <f>IFERROR(INDEX([1]Master!$1:$1048576,MATCH(C1262,[1]Master!$B:$B,0),MATCH($H$5,[1]Master!$1:$1,0)),"")</f>
        <v>1</v>
      </c>
      <c r="G1262" s="381" t="str">
        <f>IFERROR(INDEX([1]Master!$1:$1048576,MATCH(C1262,[1]Master!$B:$B,0),MATCH($H$4,[1]Master!$1:$1,0)),"")</f>
        <v>-</v>
      </c>
      <c r="H1262" s="6" t="s">
        <v>6153</v>
      </c>
      <c r="I1262" s="367">
        <f>IFERROR(INDEX([1]Master!$1:$1048576,MATCH(C1262,[1]Master!$B:$B,0),MATCH($G$6,[1]Master!$1:$1,0)),"")</f>
        <v>22383.109286274514</v>
      </c>
      <c r="J1262" s="230">
        <f>ROUND(I1262*Order_Quote!$L$5,4)</f>
        <v>0</v>
      </c>
      <c r="K1262" s="228"/>
      <c r="L1262" s="178"/>
      <c r="M1262" s="171">
        <f t="shared" si="19"/>
        <v>0</v>
      </c>
    </row>
    <row r="1263" spans="1:13" s="52" customFormat="1" x14ac:dyDescent="0.3">
      <c r="A1263" s="29" t="str">
        <f>IF(K1263&gt;0,COUNT($A$7:A1262)+COUNT(DWV!$A$8:$A$300)+COUNT('Large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3" s="289"/>
      <c r="C1263" s="3" t="s">
        <v>1513</v>
      </c>
      <c r="D1263" s="16">
        <v>28875606</v>
      </c>
      <c r="E1263" s="5" t="s">
        <v>8247</v>
      </c>
      <c r="F1263" s="381">
        <f>IFERROR(INDEX([1]Master!$1:$1048576,MATCH(C1263,[1]Master!$B:$B,0),MATCH($H$5,[1]Master!$1:$1,0)),"")</f>
        <v>1</v>
      </c>
      <c r="G1263" s="381" t="str">
        <f>IFERROR(INDEX([1]Master!$1:$1048576,MATCH(C1263,[1]Master!$B:$B,0),MATCH($H$4,[1]Master!$1:$1,0)),"")</f>
        <v>-</v>
      </c>
      <c r="H1263" s="6" t="s">
        <v>6153</v>
      </c>
      <c r="I1263" s="367">
        <f>IFERROR(INDEX([1]Master!$1:$1048576,MATCH(C1263,[1]Master!$B:$B,0),MATCH($G$6,[1]Master!$1:$1,0)),"")</f>
        <v>27978.871641830068</v>
      </c>
      <c r="J1263" s="230">
        <f>ROUND(I1263*Order_Quote!$L$5,4)</f>
        <v>0</v>
      </c>
      <c r="K1263" s="228"/>
      <c r="L1263" s="178"/>
      <c r="M1263" s="171">
        <f t="shared" si="19"/>
        <v>0</v>
      </c>
    </row>
    <row r="1264" spans="1:13" s="52" customFormat="1" x14ac:dyDescent="0.3">
      <c r="A1264" s="29" t="str">
        <f>IF(K1264&gt;0,COUNT($A$7:A1263)+COUNT(DWV!$A$8:$A$300)+COUNT('Large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4" s="289"/>
      <c r="C1264" s="3" t="s">
        <v>1514</v>
      </c>
      <c r="D1264" s="16">
        <v>28875614</v>
      </c>
      <c r="E1264" s="5" t="s">
        <v>8248</v>
      </c>
      <c r="F1264" s="381">
        <f>IFERROR(INDEX([1]Master!$1:$1048576,MATCH(C1264,[1]Master!$B:$B,0),MATCH($H$5,[1]Master!$1:$1,0)),"")</f>
        <v>1</v>
      </c>
      <c r="G1264" s="381" t="str">
        <f>IFERROR(INDEX([1]Master!$1:$1048576,MATCH(C1264,[1]Master!$B:$B,0),MATCH($H$4,[1]Master!$1:$1,0)),"")</f>
        <v>-</v>
      </c>
      <c r="H1264" s="6" t="s">
        <v>6153</v>
      </c>
      <c r="I1264" s="367">
        <f>IFERROR(INDEX([1]Master!$1:$1048576,MATCH(C1264,[1]Master!$B:$B,0),MATCH($G$6,[1]Master!$1:$1,0)),"")</f>
        <v>34973.612001307192</v>
      </c>
      <c r="J1264" s="230">
        <f>ROUND(I1264*Order_Quote!$L$5,4)</f>
        <v>0</v>
      </c>
      <c r="K1264" s="228"/>
      <c r="L1264" s="178"/>
      <c r="M1264" s="171">
        <f t="shared" si="19"/>
        <v>0</v>
      </c>
    </row>
    <row r="1265" spans="1:13" s="52" customFormat="1" x14ac:dyDescent="0.3">
      <c r="A1265" s="29" t="str">
        <f>IF(K1265&gt;0,COUNT($A$7:A1264)+COUNT(DWV!$A$8:$A$300)+COUNT('Large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5" s="289"/>
      <c r="C1265" s="3" t="s">
        <v>1515</v>
      </c>
      <c r="D1265" s="16">
        <v>28875622</v>
      </c>
      <c r="E1265" s="5" t="s">
        <v>8249</v>
      </c>
      <c r="F1265" s="381">
        <f>IFERROR(INDEX([1]Master!$1:$1048576,MATCH(C1265,[1]Master!$B:$B,0),MATCH($H$5,[1]Master!$1:$1,0)),"")</f>
        <v>1</v>
      </c>
      <c r="G1265" s="381">
        <f>IFERROR(INDEX([1]Master!$1:$1048576,MATCH(C1265,[1]Master!$B:$B,0),MATCH($H$4,[1]Master!$1:$1,0)),"")</f>
        <v>1</v>
      </c>
      <c r="H1265" s="6" t="s">
        <v>6153</v>
      </c>
      <c r="I1265" s="367">
        <f>IFERROR(INDEX([1]Master!$1:$1048576,MATCH(C1265,[1]Master!$B:$B,0),MATCH($G$6,[1]Master!$1:$1,0)),"")</f>
        <v>13537.088075816993</v>
      </c>
      <c r="J1265" s="230">
        <f>ROUND(I1265*Order_Quote!$L$5,4)</f>
        <v>0</v>
      </c>
      <c r="K1265" s="228"/>
      <c r="L1265" s="178"/>
      <c r="M1265" s="171">
        <f t="shared" si="19"/>
        <v>0</v>
      </c>
    </row>
    <row r="1266" spans="1:13" s="52" customFormat="1" x14ac:dyDescent="0.3">
      <c r="A1266" s="29" t="str">
        <f>IF(K1266&gt;0,COUNT($A$7:A1265)+COUNT(DWV!$A$8:$A$300)+COUNT('Large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6" s="289"/>
      <c r="C1266" s="3" t="s">
        <v>1516</v>
      </c>
      <c r="D1266" s="16">
        <v>28875630</v>
      </c>
      <c r="E1266" s="5" t="s">
        <v>8250</v>
      </c>
      <c r="F1266" s="381">
        <f>IFERROR(INDEX([1]Master!$1:$1048576,MATCH(C1266,[1]Master!$B:$B,0),MATCH($H$5,[1]Master!$1:$1,0)),"")</f>
        <v>1</v>
      </c>
      <c r="G1266" s="381">
        <f>IFERROR(INDEX([1]Master!$1:$1048576,MATCH(C1266,[1]Master!$B:$B,0),MATCH($H$4,[1]Master!$1:$1,0)),"")</f>
        <v>1</v>
      </c>
      <c r="H1266" s="6" t="s">
        <v>6153</v>
      </c>
      <c r="I1266" s="367">
        <f>IFERROR(INDEX([1]Master!$1:$1048576,MATCH(C1266,[1]Master!$B:$B,0),MATCH($G$6,[1]Master!$1:$1,0)),"")</f>
        <v>14098.912206535952</v>
      </c>
      <c r="J1266" s="230">
        <f>ROUND(I1266*Order_Quote!$L$5,4)</f>
        <v>0</v>
      </c>
      <c r="K1266" s="228"/>
      <c r="L1266" s="178"/>
      <c r="M1266" s="171">
        <f t="shared" si="19"/>
        <v>0</v>
      </c>
    </row>
    <row r="1267" spans="1:13" s="52" customFormat="1" x14ac:dyDescent="0.3">
      <c r="A1267" s="29" t="str">
        <f>IF(K1267&gt;0,COUNT($A$7:A1266)+COUNT(DWV!$A$8:$A$300)+COUNT('Large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7" s="289"/>
      <c r="C1267" s="3" t="s">
        <v>1517</v>
      </c>
      <c r="D1267" s="16">
        <v>28875649</v>
      </c>
      <c r="E1267" s="5" t="s">
        <v>8251</v>
      </c>
      <c r="F1267" s="381">
        <f>IFERROR(INDEX([1]Master!$1:$1048576,MATCH(C1267,[1]Master!$B:$B,0),MATCH($H$5,[1]Master!$1:$1,0)),"")</f>
        <v>1</v>
      </c>
      <c r="G1267" s="381">
        <f>IFERROR(INDEX([1]Master!$1:$1048576,MATCH(C1267,[1]Master!$B:$B,0),MATCH($H$4,[1]Master!$1:$1,0)),"")</f>
        <v>1</v>
      </c>
      <c r="H1267" s="6" t="s">
        <v>6153</v>
      </c>
      <c r="I1267" s="367">
        <f>IFERROR(INDEX([1]Master!$1:$1048576,MATCH(C1267,[1]Master!$B:$B,0),MATCH($G$6,[1]Master!$1:$1,0)),"")</f>
        <v>14399.803899346409</v>
      </c>
      <c r="J1267" s="230">
        <f>ROUND(I1267*Order_Quote!$L$5,4)</f>
        <v>0</v>
      </c>
      <c r="K1267" s="228"/>
      <c r="L1267" s="178"/>
      <c r="M1267" s="171">
        <f t="shared" si="19"/>
        <v>0</v>
      </c>
    </row>
    <row r="1268" spans="1:13" s="52" customFormat="1" x14ac:dyDescent="0.3">
      <c r="A1268" s="29" t="str">
        <f>IF(K1268&gt;0,COUNT($A$7:A1267)+COUNT(DWV!$A$8:$A$300)+COUNT('Large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8" s="289"/>
      <c r="C1268" s="3" t="s">
        <v>1518</v>
      </c>
      <c r="D1268" s="16">
        <v>28875657</v>
      </c>
      <c r="E1268" s="5" t="s">
        <v>8252</v>
      </c>
      <c r="F1268" s="381">
        <f>IFERROR(INDEX([1]Master!$1:$1048576,MATCH(C1268,[1]Master!$B:$B,0),MATCH($H$5,[1]Master!$1:$1,0)),"")</f>
        <v>1</v>
      </c>
      <c r="G1268" s="381">
        <f>IFERROR(INDEX([1]Master!$1:$1048576,MATCH(C1268,[1]Master!$B:$B,0),MATCH($H$4,[1]Master!$1:$1,0)),"")</f>
        <v>1</v>
      </c>
      <c r="H1268" s="6" t="s">
        <v>6153</v>
      </c>
      <c r="I1268" s="367">
        <f>IFERROR(INDEX([1]Master!$1:$1048576,MATCH(C1268,[1]Master!$B:$B,0),MATCH($G$6,[1]Master!$1:$1,0)),"")</f>
        <v>16166.646504575165</v>
      </c>
      <c r="J1268" s="230">
        <f>ROUND(I1268*Order_Quote!$L$5,4)</f>
        <v>0</v>
      </c>
      <c r="K1268" s="228"/>
      <c r="L1268" s="178"/>
      <c r="M1268" s="171">
        <f t="shared" si="19"/>
        <v>0</v>
      </c>
    </row>
    <row r="1269" spans="1:13" s="52" customFormat="1" x14ac:dyDescent="0.3">
      <c r="A1269" s="29" t="str">
        <f>IF(K1269&gt;0,COUNT($A$7:A1268)+COUNT(DWV!$A$8:$A$300)+COUNT('Large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69" s="289"/>
      <c r="C1269" s="3" t="s">
        <v>1519</v>
      </c>
      <c r="D1269" s="16">
        <v>28875665</v>
      </c>
      <c r="E1269" s="5" t="s">
        <v>8253</v>
      </c>
      <c r="F1269" s="381">
        <f>IFERROR(INDEX([1]Master!$1:$1048576,MATCH(C1269,[1]Master!$B:$B,0),MATCH($H$5,[1]Master!$1:$1,0)),"")</f>
        <v>1</v>
      </c>
      <c r="G1269" s="381" t="str">
        <f>IFERROR(INDEX([1]Master!$1:$1048576,MATCH(C1269,[1]Master!$B:$B,0),MATCH($H$4,[1]Master!$1:$1,0)),"")</f>
        <v>-</v>
      </c>
      <c r="H1269" s="6" t="s">
        <v>6153</v>
      </c>
      <c r="I1269" s="367">
        <f>IFERROR(INDEX([1]Master!$1:$1048576,MATCH(C1269,[1]Master!$B:$B,0),MATCH($G$6,[1]Master!$1:$1,0)),"")</f>
        <v>17910.426483660132</v>
      </c>
      <c r="J1269" s="230">
        <f>ROUND(I1269*Order_Quote!$L$5,4)</f>
        <v>0</v>
      </c>
      <c r="K1269" s="228"/>
      <c r="L1269" s="178"/>
      <c r="M1269" s="171">
        <f t="shared" si="19"/>
        <v>0</v>
      </c>
    </row>
    <row r="1270" spans="1:13" s="52" customFormat="1" x14ac:dyDescent="0.3">
      <c r="A1270" s="29" t="str">
        <f>IF(K1270&gt;0,COUNT($A$7:A1269)+COUNT(DWV!$A$8:$A$300)+COUNT('Large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0" s="289"/>
      <c r="C1270" s="3" t="s">
        <v>1520</v>
      </c>
      <c r="D1270" s="16">
        <v>28875673</v>
      </c>
      <c r="E1270" s="5" t="s">
        <v>8254</v>
      </c>
      <c r="F1270" s="381">
        <f>IFERROR(INDEX([1]Master!$1:$1048576,MATCH(C1270,[1]Master!$B:$B,0),MATCH($H$5,[1]Master!$1:$1,0)),"")</f>
        <v>1</v>
      </c>
      <c r="G1270" s="381" t="str">
        <f>IFERROR(INDEX([1]Master!$1:$1048576,MATCH(C1270,[1]Master!$B:$B,0),MATCH($H$4,[1]Master!$1:$1,0)),"")</f>
        <v>-</v>
      </c>
      <c r="H1270" s="6" t="s">
        <v>6153</v>
      </c>
      <c r="I1270" s="367">
        <f>IFERROR(INDEX([1]Master!$1:$1048576,MATCH(C1270,[1]Master!$B:$B,0),MATCH($G$6,[1]Master!$1:$1,0)),"")</f>
        <v>20501.49232679739</v>
      </c>
      <c r="J1270" s="230">
        <f>ROUND(I1270*Order_Quote!$L$5,4)</f>
        <v>0</v>
      </c>
      <c r="K1270" s="228"/>
      <c r="L1270" s="178"/>
      <c r="M1270" s="171">
        <f t="shared" si="19"/>
        <v>0</v>
      </c>
    </row>
    <row r="1271" spans="1:13" s="52" customFormat="1" x14ac:dyDescent="0.3">
      <c r="A1271" s="29" t="str">
        <f>IF(K1271&gt;0,COUNT($A$7:A1270)+COUNT(DWV!$A$8:$A$300)+COUNT('Large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1" s="289"/>
      <c r="C1271" s="3" t="s">
        <v>1521</v>
      </c>
      <c r="D1271" s="16">
        <v>28875681</v>
      </c>
      <c r="E1271" s="5" t="s">
        <v>8255</v>
      </c>
      <c r="F1271" s="381">
        <f>IFERROR(INDEX([1]Master!$1:$1048576,MATCH(C1271,[1]Master!$B:$B,0),MATCH($H$5,[1]Master!$1:$1,0)),"")</f>
        <v>1</v>
      </c>
      <c r="G1271" s="381" t="str">
        <f>IFERROR(INDEX([1]Master!$1:$1048576,MATCH(C1271,[1]Master!$B:$B,0),MATCH($H$4,[1]Master!$1:$1,0)),"")</f>
        <v>-</v>
      </c>
      <c r="H1271" s="6" t="s">
        <v>6153</v>
      </c>
      <c r="I1271" s="367">
        <f>IFERROR(INDEX([1]Master!$1:$1048576,MATCH(C1271,[1]Master!$B:$B,0),MATCH($G$6,[1]Master!$1:$1,0)),"")</f>
        <v>22392.971888888893</v>
      </c>
      <c r="J1271" s="230">
        <f>ROUND(I1271*Order_Quote!$L$5,4)</f>
        <v>0</v>
      </c>
      <c r="K1271" s="228"/>
      <c r="L1271" s="178"/>
      <c r="M1271" s="171">
        <f t="shared" si="19"/>
        <v>0</v>
      </c>
    </row>
    <row r="1272" spans="1:13" s="52" customFormat="1" x14ac:dyDescent="0.3">
      <c r="A1272" s="29" t="str">
        <f>IF(K1272&gt;0,COUNT($A$7:A1271)+COUNT(DWV!$A$8:$A$300)+COUNT('Large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2" s="289"/>
      <c r="C1272" s="3" t="s">
        <v>1522</v>
      </c>
      <c r="D1272" s="16">
        <v>28875690</v>
      </c>
      <c r="E1272" s="5" t="s">
        <v>8256</v>
      </c>
      <c r="F1272" s="381">
        <f>IFERROR(INDEX([1]Master!$1:$1048576,MATCH(C1272,[1]Master!$B:$B,0),MATCH($H$5,[1]Master!$1:$1,0)),"")</f>
        <v>1</v>
      </c>
      <c r="G1272" s="381" t="str">
        <f>IFERROR(INDEX([1]Master!$1:$1048576,MATCH(C1272,[1]Master!$B:$B,0),MATCH($H$4,[1]Master!$1:$1,0)),"")</f>
        <v>-</v>
      </c>
      <c r="H1272" s="6" t="s">
        <v>6153</v>
      </c>
      <c r="I1272" s="367">
        <f>IFERROR(INDEX([1]Master!$1:$1048576,MATCH(C1272,[1]Master!$B:$B,0),MATCH($G$6,[1]Master!$1:$1,0)),"")</f>
        <v>25496.234563398695</v>
      </c>
      <c r="J1272" s="230">
        <f>ROUND(I1272*Order_Quote!$L$5,4)</f>
        <v>0</v>
      </c>
      <c r="K1272" s="228"/>
      <c r="L1272" s="178"/>
      <c r="M1272" s="171">
        <f t="shared" si="19"/>
        <v>0</v>
      </c>
    </row>
    <row r="1273" spans="1:13" s="52" customFormat="1" x14ac:dyDescent="0.3">
      <c r="A1273" s="29" t="str">
        <f>IF(K1273&gt;0,COUNT($A$7:A1272)+COUNT(DWV!$A$8:$A$300)+COUNT('Large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3" s="289"/>
      <c r="C1273" s="3" t="s">
        <v>1523</v>
      </c>
      <c r="D1273" s="16">
        <v>28875703</v>
      </c>
      <c r="E1273" s="5" t="s">
        <v>8257</v>
      </c>
      <c r="F1273" s="381">
        <f>IFERROR(INDEX([1]Master!$1:$1048576,MATCH(C1273,[1]Master!$B:$B,0),MATCH($H$5,[1]Master!$1:$1,0)),"")</f>
        <v>1</v>
      </c>
      <c r="G1273" s="381" t="str">
        <f>IFERROR(INDEX([1]Master!$1:$1048576,MATCH(C1273,[1]Master!$B:$B,0),MATCH($H$4,[1]Master!$1:$1,0)),"")</f>
        <v>-</v>
      </c>
      <c r="H1273" s="6" t="s">
        <v>6153</v>
      </c>
      <c r="I1273" s="367">
        <f>IFERROR(INDEX([1]Master!$1:$1048576,MATCH(C1273,[1]Master!$B:$B,0),MATCH($G$6,[1]Master!$1:$1,0)),"")</f>
        <v>27978.871641830068</v>
      </c>
      <c r="J1273" s="230">
        <f>ROUND(I1273*Order_Quote!$L$5,4)</f>
        <v>0</v>
      </c>
      <c r="K1273" s="228"/>
      <c r="L1273" s="178"/>
      <c r="M1273" s="171">
        <f t="shared" si="19"/>
        <v>0</v>
      </c>
    </row>
    <row r="1274" spans="1:13" s="52" customFormat="1" x14ac:dyDescent="0.3">
      <c r="A1274" s="29" t="str">
        <f>IF(K1274&gt;0,COUNT($A$7:A1273)+COUNT(DWV!$A$8:$A$300)+COUNT('Large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4" s="289"/>
      <c r="C1274" s="3" t="s">
        <v>1524</v>
      </c>
      <c r="D1274" s="16">
        <v>28875711</v>
      </c>
      <c r="E1274" s="5" t="s">
        <v>8258</v>
      </c>
      <c r="F1274" s="381">
        <f>IFERROR(INDEX([1]Master!$1:$1048576,MATCH(C1274,[1]Master!$B:$B,0),MATCH($H$5,[1]Master!$1:$1,0)),"")</f>
        <v>1</v>
      </c>
      <c r="G1274" s="381" t="str">
        <f>IFERROR(INDEX([1]Master!$1:$1048576,MATCH(C1274,[1]Master!$B:$B,0),MATCH($H$4,[1]Master!$1:$1,0)),"")</f>
        <v>-</v>
      </c>
      <c r="H1274" s="6" t="s">
        <v>6153</v>
      </c>
      <c r="I1274" s="367">
        <f>IFERROR(INDEX([1]Master!$1:$1048576,MATCH(C1274,[1]Master!$B:$B,0),MATCH($G$6,[1]Master!$1:$1,0)),"")</f>
        <v>34973.612001307192</v>
      </c>
      <c r="J1274" s="230">
        <f>ROUND(I1274*Order_Quote!$L$5,4)</f>
        <v>0</v>
      </c>
      <c r="K1274" s="228"/>
      <c r="L1274" s="178"/>
      <c r="M1274" s="171">
        <f t="shared" si="19"/>
        <v>0</v>
      </c>
    </row>
    <row r="1275" spans="1:13" s="52" customFormat="1" x14ac:dyDescent="0.3">
      <c r="A1275" s="29" t="str">
        <f>IF(K1275&gt;0,COUNT($A$7:A1274)+COUNT(DWV!$A$8:$A$300)+COUNT('Large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5" s="289"/>
      <c r="C1275" s="3" t="s">
        <v>1525</v>
      </c>
      <c r="D1275" s="16">
        <v>28875720</v>
      </c>
      <c r="E1275" s="5" t="s">
        <v>8259</v>
      </c>
      <c r="F1275" s="381">
        <f>IFERROR(INDEX([1]Master!$1:$1048576,MATCH(C1275,[1]Master!$B:$B,0),MATCH($H$5,[1]Master!$1:$1,0)),"")</f>
        <v>1</v>
      </c>
      <c r="G1275" s="381" t="str">
        <f>IFERROR(INDEX([1]Master!$1:$1048576,MATCH(C1275,[1]Master!$B:$B,0),MATCH($H$4,[1]Master!$1:$1,0)),"")</f>
        <v>-</v>
      </c>
      <c r="H1275" s="6" t="s">
        <v>6153</v>
      </c>
      <c r="I1275" s="367">
        <f>IFERROR(INDEX([1]Master!$1:$1048576,MATCH(C1275,[1]Master!$B:$B,0),MATCH($G$6,[1]Master!$1:$1,0)),"")</f>
        <v>43717.011260130726</v>
      </c>
      <c r="J1275" s="230">
        <f>ROUND(I1275*Order_Quote!$L$5,4)</f>
        <v>0</v>
      </c>
      <c r="K1275" s="228"/>
      <c r="L1275" s="178"/>
      <c r="M1275" s="171">
        <f t="shared" si="19"/>
        <v>0</v>
      </c>
    </row>
    <row r="1276" spans="1:13" s="52" customFormat="1" x14ac:dyDescent="0.3">
      <c r="A1276" s="29" t="str">
        <f>IF(K1276&gt;0,COUNT($A$7:A1275)+COUNT(DWV!$A$8:$A$300)+COUNT('Large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6" s="291"/>
      <c r="C1276" s="3" t="s">
        <v>1526</v>
      </c>
      <c r="D1276" s="16">
        <v>28875738</v>
      </c>
      <c r="E1276" s="5" t="s">
        <v>8260</v>
      </c>
      <c r="F1276" s="381">
        <f>IFERROR(INDEX([1]Master!$1:$1048576,MATCH(C1276,[1]Master!$B:$B,0),MATCH($H$5,[1]Master!$1:$1,0)),"")</f>
        <v>1</v>
      </c>
      <c r="G1276" s="381" t="str">
        <f>IFERROR(INDEX([1]Master!$1:$1048576,MATCH(C1276,[1]Master!$B:$B,0),MATCH($H$4,[1]Master!$1:$1,0)),"")</f>
        <v>-</v>
      </c>
      <c r="H1276" s="6" t="s">
        <v>6153</v>
      </c>
      <c r="I1276" s="367">
        <f>IFERROR(INDEX([1]Master!$1:$1048576,MATCH(C1276,[1]Master!$B:$B,0),MATCH($G$6,[1]Master!$1:$1,0)),"")</f>
        <v>54646.256592156875</v>
      </c>
      <c r="J1276" s="230">
        <f>ROUND(I1276*Order_Quote!$L$5,4)</f>
        <v>0</v>
      </c>
      <c r="K1276" s="228"/>
      <c r="L1276" s="178"/>
      <c r="M1276" s="171">
        <f t="shared" si="19"/>
        <v>0</v>
      </c>
    </row>
    <row r="1277" spans="1:13" s="52" customFormat="1" x14ac:dyDescent="0.3">
      <c r="A1277" s="29" t="str">
        <f>IF(K1277&gt;0,COUNT($A$7:A1276)+COUNT(DWV!$A$8:$A$300)+COUNT('Large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7" s="317" t="s">
        <v>3739</v>
      </c>
      <c r="C1277" s="11" t="s">
        <v>1527</v>
      </c>
      <c r="D1277" s="196">
        <v>28875800</v>
      </c>
      <c r="E1277" s="13" t="s">
        <v>7887</v>
      </c>
      <c r="F1277" s="381">
        <f>IFERROR(INDEX([1]Master!$1:$1048576,MATCH(C1277,[1]Master!$B:$B,0),MATCH($H$5,[1]Master!$1:$1,0)),"")</f>
        <v>1</v>
      </c>
      <c r="G1277" s="381">
        <f>IFERROR(INDEX([1]Master!$1:$1048576,MATCH(C1277,[1]Master!$B:$B,0),MATCH($H$4,[1]Master!$1:$1,0)),"")</f>
        <v>17</v>
      </c>
      <c r="H1277" s="6" t="s">
        <v>6153</v>
      </c>
      <c r="I1277" s="367">
        <f>IFERROR(INDEX([1]Master!$1:$1048576,MATCH(C1277,[1]Master!$B:$B,0),MATCH($G$6,[1]Master!$1:$1,0)),"")</f>
        <v>904.20944444444444</v>
      </c>
      <c r="J1277" s="230">
        <f>ROUND(I1277*Order_Quote!$L$5,4)</f>
        <v>0</v>
      </c>
      <c r="K1277" s="232"/>
      <c r="L1277" s="178"/>
      <c r="M1277" s="171">
        <f t="shared" si="19"/>
        <v>0</v>
      </c>
    </row>
    <row r="1278" spans="1:13" s="52" customFormat="1" x14ac:dyDescent="0.3">
      <c r="A1278" s="29" t="str">
        <f>IF(K1278&gt;0,COUNT($A$7:A1277)+COUNT(DWV!$A$8:$A$300)+COUNT('Large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8" s="292"/>
      <c r="C1278" s="11" t="s">
        <v>1528</v>
      </c>
      <c r="D1278" s="196">
        <v>28875819</v>
      </c>
      <c r="E1278" s="13" t="s">
        <v>7892</v>
      </c>
      <c r="F1278" s="381">
        <f>IFERROR(INDEX([1]Master!$1:$1048576,MATCH(C1278,[1]Master!$B:$B,0),MATCH($H$5,[1]Master!$1:$1,0)),"")</f>
        <v>1</v>
      </c>
      <c r="G1278" s="381">
        <f>IFERROR(INDEX([1]Master!$1:$1048576,MATCH(C1278,[1]Master!$B:$B,0),MATCH($H$4,[1]Master!$1:$1,0)),"")</f>
        <v>22</v>
      </c>
      <c r="H1278" s="6" t="s">
        <v>6153</v>
      </c>
      <c r="I1278" s="367">
        <f>IFERROR(INDEX([1]Master!$1:$1048576,MATCH(C1278,[1]Master!$B:$B,0),MATCH($G$6,[1]Master!$1:$1,0)),"")</f>
        <v>993.80411111111118</v>
      </c>
      <c r="J1278" s="230">
        <f>ROUND(I1278*Order_Quote!$L$5,4)</f>
        <v>0</v>
      </c>
      <c r="K1278" s="228"/>
      <c r="L1278" s="178"/>
      <c r="M1278" s="171">
        <f t="shared" si="19"/>
        <v>0</v>
      </c>
    </row>
    <row r="1279" spans="1:13" s="52" customFormat="1" x14ac:dyDescent="0.3">
      <c r="A1279" s="29" t="str">
        <f>IF(K1279&gt;0,COUNT($A$7:A1278)+COUNT(DWV!$A$8:$A$300)+COUNT('Large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79" s="292"/>
      <c r="C1279" s="11" t="s">
        <v>1529</v>
      </c>
      <c r="D1279" s="196">
        <v>28875827</v>
      </c>
      <c r="E1279" s="13" t="s">
        <v>7893</v>
      </c>
      <c r="F1279" s="381">
        <f>IFERROR(INDEX([1]Master!$1:$1048576,MATCH(C1279,[1]Master!$B:$B,0),MATCH($H$5,[1]Master!$1:$1,0)),"")</f>
        <v>1</v>
      </c>
      <c r="G1279" s="381">
        <f>IFERROR(INDEX([1]Master!$1:$1048576,MATCH(C1279,[1]Master!$B:$B,0),MATCH($H$4,[1]Master!$1:$1,0)),"")</f>
        <v>11</v>
      </c>
      <c r="H1279" s="6" t="s">
        <v>6153</v>
      </c>
      <c r="I1279" s="367">
        <f>IFERROR(INDEX([1]Master!$1:$1048576,MATCH(C1279,[1]Master!$B:$B,0),MATCH($G$6,[1]Master!$1:$1,0)),"")</f>
        <v>1165.23</v>
      </c>
      <c r="J1279" s="230">
        <f>ROUND(I1279*Order_Quote!$L$5,4)</f>
        <v>0</v>
      </c>
      <c r="K1279" s="228"/>
      <c r="L1279" s="178"/>
      <c r="M1279" s="171">
        <f t="shared" si="19"/>
        <v>0</v>
      </c>
    </row>
    <row r="1280" spans="1:13" s="52" customFormat="1" x14ac:dyDescent="0.3">
      <c r="A1280" s="29" t="str">
        <f>IF(K1280&gt;0,COUNT($A$7:A1279)+COUNT(DWV!$A$8:$A$300)+COUNT('Large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0" s="292"/>
      <c r="C1280" s="11" t="s">
        <v>1530</v>
      </c>
      <c r="D1280" s="196">
        <v>28875835</v>
      </c>
      <c r="E1280" s="13" t="s">
        <v>8261</v>
      </c>
      <c r="F1280" s="381">
        <f>IFERROR(INDEX([1]Master!$1:$1048576,MATCH(C1280,[1]Master!$B:$B,0),MATCH($H$5,[1]Master!$1:$1,0)),"")</f>
        <v>1</v>
      </c>
      <c r="G1280" s="381">
        <f>IFERROR(INDEX([1]Master!$1:$1048576,MATCH(C1280,[1]Master!$B:$B,0),MATCH($H$4,[1]Master!$1:$1,0)),"")</f>
        <v>11</v>
      </c>
      <c r="H1280" s="6" t="s">
        <v>6153</v>
      </c>
      <c r="I1280" s="367">
        <f>IFERROR(INDEX([1]Master!$1:$1048576,MATCH(C1280,[1]Master!$B:$B,0),MATCH($G$6,[1]Master!$1:$1,0)),"")</f>
        <v>1115.4036666666668</v>
      </c>
      <c r="J1280" s="230">
        <f>ROUND(I1280*Order_Quote!$L$5,4)</f>
        <v>0</v>
      </c>
      <c r="K1280" s="232"/>
      <c r="L1280" s="178"/>
      <c r="M1280" s="171">
        <f t="shared" si="19"/>
        <v>0</v>
      </c>
    </row>
    <row r="1281" spans="1:13" s="52" customFormat="1" x14ac:dyDescent="0.3">
      <c r="A1281" s="29" t="str">
        <f>IF(K1281&gt;0,COUNT($A$7:A1280)+COUNT(DWV!$A$8:$A$300)+COUNT('Large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1" s="289"/>
      <c r="C1281" s="3" t="s">
        <v>1531</v>
      </c>
      <c r="D1281" s="20">
        <v>28875843</v>
      </c>
      <c r="E1281" s="5" t="s">
        <v>8262</v>
      </c>
      <c r="F1281" s="381">
        <f>IFERROR(INDEX([1]Master!$1:$1048576,MATCH(C1281,[1]Master!$B:$B,0),MATCH($H$5,[1]Master!$1:$1,0)),"")</f>
        <v>1</v>
      </c>
      <c r="G1281" s="381">
        <f>IFERROR(INDEX([1]Master!$1:$1048576,MATCH(C1281,[1]Master!$B:$B,0),MATCH($H$4,[1]Master!$1:$1,0)),"")</f>
        <v>10</v>
      </c>
      <c r="H1281" s="6" t="s">
        <v>6153</v>
      </c>
      <c r="I1281" s="367">
        <f>IFERROR(INDEX([1]Master!$1:$1048576,MATCH(C1281,[1]Master!$B:$B,0),MATCH($G$6,[1]Master!$1:$1,0)),"")</f>
        <v>1201.3127777777779</v>
      </c>
      <c r="J1281" s="230">
        <f>ROUND(I1281*Order_Quote!$L$5,4)</f>
        <v>0</v>
      </c>
      <c r="K1281" s="228"/>
      <c r="L1281" s="178"/>
      <c r="M1281" s="171">
        <f t="shared" si="19"/>
        <v>0</v>
      </c>
    </row>
    <row r="1282" spans="1:13" s="52" customFormat="1" x14ac:dyDescent="0.3">
      <c r="A1282" s="29" t="str">
        <f>IF(K1282&gt;0,COUNT($A$7:A1281)+COUNT(DWV!$A$8:$A$300)+COUNT('Large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2" s="289"/>
      <c r="C1282" s="3" t="s">
        <v>1532</v>
      </c>
      <c r="D1282" s="20">
        <v>28875851</v>
      </c>
      <c r="E1282" s="5" t="s">
        <v>8263</v>
      </c>
      <c r="F1282" s="381">
        <f>IFERROR(INDEX([1]Master!$1:$1048576,MATCH(C1282,[1]Master!$B:$B,0),MATCH($H$5,[1]Master!$1:$1,0)),"")</f>
        <v>1</v>
      </c>
      <c r="G1282" s="381">
        <f>IFERROR(INDEX([1]Master!$1:$1048576,MATCH(C1282,[1]Master!$B:$B,0),MATCH($H$4,[1]Master!$1:$1,0)),"")</f>
        <v>9</v>
      </c>
      <c r="H1282" s="6" t="s">
        <v>6153</v>
      </c>
      <c r="I1282" s="367">
        <f>IFERROR(INDEX([1]Master!$1:$1048576,MATCH(C1282,[1]Master!$B:$B,0),MATCH($G$6,[1]Master!$1:$1,0)),"")</f>
        <v>1293.3803333333333</v>
      </c>
      <c r="J1282" s="230">
        <f>ROUND(I1282*Order_Quote!$L$5,4)</f>
        <v>0</v>
      </c>
      <c r="K1282" s="228"/>
      <c r="L1282" s="178"/>
      <c r="M1282" s="171">
        <f t="shared" si="19"/>
        <v>0</v>
      </c>
    </row>
    <row r="1283" spans="1:13" s="52" customFormat="1" x14ac:dyDescent="0.3">
      <c r="A1283" s="29" t="str">
        <f>IF(K1283&gt;0,COUNT($A$7:A1282)+COUNT(DWV!$A$8:$A$300)+COUNT('Large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3" s="289"/>
      <c r="C1283" s="3" t="s">
        <v>1533</v>
      </c>
      <c r="D1283" s="20">
        <v>28875860</v>
      </c>
      <c r="E1283" s="5" t="s">
        <v>8264</v>
      </c>
      <c r="F1283" s="381">
        <f>IFERROR(INDEX([1]Master!$1:$1048576,MATCH(C1283,[1]Master!$B:$B,0),MATCH($H$5,[1]Master!$1:$1,0)),"")</f>
        <v>1</v>
      </c>
      <c r="G1283" s="381">
        <f>IFERROR(INDEX([1]Master!$1:$1048576,MATCH(C1283,[1]Master!$B:$B,0),MATCH($H$4,[1]Master!$1:$1,0)),"")</f>
        <v>8</v>
      </c>
      <c r="H1283" s="6" t="s">
        <v>6153</v>
      </c>
      <c r="I1283" s="367">
        <f>IFERROR(INDEX([1]Master!$1:$1048576,MATCH(C1283,[1]Master!$B:$B,0),MATCH($G$6,[1]Master!$1:$1,0)),"")</f>
        <v>1439.8514444444443</v>
      </c>
      <c r="J1283" s="230">
        <f>ROUND(I1283*Order_Quote!$L$5,4)</f>
        <v>0</v>
      </c>
      <c r="K1283" s="228"/>
      <c r="L1283" s="178"/>
      <c r="M1283" s="171">
        <f t="shared" si="19"/>
        <v>0</v>
      </c>
    </row>
    <row r="1284" spans="1:13" s="52" customFormat="1" x14ac:dyDescent="0.3">
      <c r="A1284" s="29" t="str">
        <f>IF(K1284&gt;0,COUNT($A$7:A1283)+COUNT(DWV!$A$8:$A$300)+COUNT('Large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4" s="289"/>
      <c r="C1284" s="3" t="s">
        <v>1534</v>
      </c>
      <c r="D1284" s="20">
        <v>28875878</v>
      </c>
      <c r="E1284" s="5" t="s">
        <v>8265</v>
      </c>
      <c r="F1284" s="381">
        <f>IFERROR(INDEX([1]Master!$1:$1048576,MATCH(C1284,[1]Master!$B:$B,0),MATCH($H$5,[1]Master!$1:$1,0)),"")</f>
        <v>1</v>
      </c>
      <c r="G1284" s="381">
        <f>IFERROR(INDEX([1]Master!$1:$1048576,MATCH(C1284,[1]Master!$B:$B,0),MATCH($H$4,[1]Master!$1:$1,0)),"")</f>
        <v>7</v>
      </c>
      <c r="H1284" s="6" t="s">
        <v>6153</v>
      </c>
      <c r="I1284" s="367">
        <f>IFERROR(INDEX([1]Master!$1:$1048576,MATCH(C1284,[1]Master!$B:$B,0),MATCH($G$6,[1]Master!$1:$1,0)),"")</f>
        <v>1699.0648888888888</v>
      </c>
      <c r="J1284" s="230">
        <f>ROUND(I1284*Order_Quote!$L$5,4)</f>
        <v>0</v>
      </c>
      <c r="K1284" s="228"/>
      <c r="L1284" s="178"/>
      <c r="M1284" s="171">
        <f t="shared" si="19"/>
        <v>0</v>
      </c>
    </row>
    <row r="1285" spans="1:13" s="52" customFormat="1" x14ac:dyDescent="0.3">
      <c r="A1285" s="29" t="str">
        <f>IF(K1285&gt;0,COUNT($A$7:A1284)+COUNT(DWV!$A$8:$A$300)+COUNT('Large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5" s="289"/>
      <c r="C1285" s="3" t="s">
        <v>1535</v>
      </c>
      <c r="D1285" s="20">
        <v>28875886</v>
      </c>
      <c r="E1285" s="5" t="s">
        <v>8266</v>
      </c>
      <c r="F1285" s="381">
        <f>IFERROR(INDEX([1]Master!$1:$1048576,MATCH(C1285,[1]Master!$B:$B,0),MATCH($H$5,[1]Master!$1:$1,0)),"")</f>
        <v>1</v>
      </c>
      <c r="G1285" s="381">
        <f>IFERROR(INDEX([1]Master!$1:$1048576,MATCH(C1285,[1]Master!$B:$B,0),MATCH($H$4,[1]Master!$1:$1,0)),"")</f>
        <v>6</v>
      </c>
      <c r="H1285" s="6" t="s">
        <v>6153</v>
      </c>
      <c r="I1285" s="367">
        <f>IFERROR(INDEX([1]Master!$1:$1048576,MATCH(C1285,[1]Master!$B:$B,0),MATCH($G$6,[1]Master!$1:$1,0)),"")</f>
        <v>2206.7442222222226</v>
      </c>
      <c r="J1285" s="230">
        <f>ROUND(I1285*Order_Quote!$L$5,4)</f>
        <v>0</v>
      </c>
      <c r="K1285" s="228"/>
      <c r="L1285" s="178"/>
      <c r="M1285" s="171">
        <f t="shared" si="19"/>
        <v>0</v>
      </c>
    </row>
    <row r="1286" spans="1:13" s="52" customFormat="1" x14ac:dyDescent="0.3">
      <c r="A1286" s="29" t="str">
        <f>IF(K1286&gt;0,COUNT($A$7:A1285)+COUNT(DWV!$A$8:$A$300)+COUNT('Large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6" s="289"/>
      <c r="C1286" s="3" t="s">
        <v>1536</v>
      </c>
      <c r="D1286" s="20">
        <v>28875894</v>
      </c>
      <c r="E1286" s="5" t="s">
        <v>8267</v>
      </c>
      <c r="F1286" s="381">
        <f>IFERROR(INDEX([1]Master!$1:$1048576,MATCH(C1286,[1]Master!$B:$B,0),MATCH($H$5,[1]Master!$1:$1,0)),"")</f>
        <v>1</v>
      </c>
      <c r="G1286" s="381">
        <f>IFERROR(INDEX([1]Master!$1:$1048576,MATCH(C1286,[1]Master!$B:$B,0),MATCH($H$4,[1]Master!$1:$1,0)),"")</f>
        <v>6</v>
      </c>
      <c r="H1286" s="6" t="s">
        <v>6153</v>
      </c>
      <c r="I1286" s="367">
        <f>IFERROR(INDEX([1]Master!$1:$1048576,MATCH(C1286,[1]Master!$B:$B,0),MATCH($G$6,[1]Master!$1:$1,0)),"")</f>
        <v>2814.837111111111</v>
      </c>
      <c r="J1286" s="230">
        <f>ROUND(I1286*Order_Quote!$L$5,4)</f>
        <v>0</v>
      </c>
      <c r="K1286" s="228"/>
      <c r="L1286" s="178"/>
      <c r="M1286" s="171">
        <f t="shared" ref="M1286:M1349" si="20">K1286/F1286</f>
        <v>0</v>
      </c>
    </row>
    <row r="1287" spans="1:13" s="52" customFormat="1" x14ac:dyDescent="0.3">
      <c r="A1287" s="29" t="str">
        <f>IF(K1287&gt;0,COUNT($A$7:A1286)+COUNT(DWV!$A$8:$A$300)+COUNT('Large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7" s="289"/>
      <c r="C1287" s="3" t="s">
        <v>1537</v>
      </c>
      <c r="D1287" s="20">
        <v>28875908</v>
      </c>
      <c r="E1287" s="5" t="s">
        <v>8268</v>
      </c>
      <c r="F1287" s="381">
        <f>IFERROR(INDEX([1]Master!$1:$1048576,MATCH(C1287,[1]Master!$B:$B,0),MATCH($H$5,[1]Master!$1:$1,0)),"")</f>
        <v>1</v>
      </c>
      <c r="G1287" s="381">
        <f>IFERROR(INDEX([1]Master!$1:$1048576,MATCH(C1287,[1]Master!$B:$B,0),MATCH($H$4,[1]Master!$1:$1,0)),"")</f>
        <v>6</v>
      </c>
      <c r="H1287" s="6" t="s">
        <v>6153</v>
      </c>
      <c r="I1287" s="367">
        <f>IFERROR(INDEX([1]Master!$1:$1048576,MATCH(C1287,[1]Master!$B:$B,0),MATCH($G$6,[1]Master!$1:$1,0)),"")</f>
        <v>2910.233555555556</v>
      </c>
      <c r="J1287" s="230">
        <f>ROUND(I1287*Order_Quote!$L$5,4)</f>
        <v>0</v>
      </c>
      <c r="K1287" s="228"/>
      <c r="L1287" s="178"/>
      <c r="M1287" s="171">
        <f t="shared" si="20"/>
        <v>0</v>
      </c>
    </row>
    <row r="1288" spans="1:13" s="52" customFormat="1" x14ac:dyDescent="0.3">
      <c r="A1288" s="29" t="str">
        <f>IF(K1288&gt;0,COUNT($A$7:A1287)+COUNT(DWV!$A$8:$A$300)+COUNT('Large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8" s="289"/>
      <c r="C1288" s="3" t="s">
        <v>1538</v>
      </c>
      <c r="D1288" s="20">
        <v>28875916</v>
      </c>
      <c r="E1288" s="5" t="s">
        <v>8269</v>
      </c>
      <c r="F1288" s="381">
        <f>IFERROR(INDEX([1]Master!$1:$1048576,MATCH(C1288,[1]Master!$B:$B,0),MATCH($H$5,[1]Master!$1:$1,0)),"")</f>
        <v>1</v>
      </c>
      <c r="G1288" s="381">
        <f>IFERROR(INDEX([1]Master!$1:$1048576,MATCH(C1288,[1]Master!$B:$B,0),MATCH($H$4,[1]Master!$1:$1,0)),"")</f>
        <v>5</v>
      </c>
      <c r="H1288" s="6" t="s">
        <v>6153</v>
      </c>
      <c r="I1288" s="367">
        <f>IFERROR(INDEX([1]Master!$1:$1048576,MATCH(C1288,[1]Master!$B:$B,0),MATCH($G$6,[1]Master!$1:$1,0)),"")</f>
        <v>3040.5595555555556</v>
      </c>
      <c r="J1288" s="230">
        <f>ROUND(I1288*Order_Quote!$L$5,4)</f>
        <v>0</v>
      </c>
      <c r="K1288" s="228"/>
      <c r="L1288" s="178"/>
      <c r="M1288" s="171">
        <f t="shared" si="20"/>
        <v>0</v>
      </c>
    </row>
    <row r="1289" spans="1:13" s="52" customFormat="1" x14ac:dyDescent="0.3">
      <c r="A1289" s="29" t="str">
        <f>IF(K1289&gt;0,COUNT($A$7:A1288)+COUNT(DWV!$A$8:$A$300)+COUNT('Large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89" s="289"/>
      <c r="C1289" s="3" t="s">
        <v>1539</v>
      </c>
      <c r="D1289" s="20">
        <v>28875924</v>
      </c>
      <c r="E1289" s="5" t="s">
        <v>8270</v>
      </c>
      <c r="F1289" s="381">
        <f>IFERROR(INDEX([1]Master!$1:$1048576,MATCH(C1289,[1]Master!$B:$B,0),MATCH($H$5,[1]Master!$1:$1,0)),"")</f>
        <v>1</v>
      </c>
      <c r="G1289" s="381">
        <f>IFERROR(INDEX([1]Master!$1:$1048576,MATCH(C1289,[1]Master!$B:$B,0),MATCH($H$4,[1]Master!$1:$1,0)),"")</f>
        <v>5</v>
      </c>
      <c r="H1289" s="6" t="s">
        <v>6153</v>
      </c>
      <c r="I1289" s="367">
        <f>IFERROR(INDEX([1]Master!$1:$1048576,MATCH(C1289,[1]Master!$B:$B,0),MATCH($G$6,[1]Master!$1:$1,0)),"")</f>
        <v>3157.57</v>
      </c>
      <c r="J1289" s="230">
        <f>ROUND(I1289*Order_Quote!$L$5,4)</f>
        <v>0</v>
      </c>
      <c r="K1289" s="228"/>
      <c r="L1289" s="178"/>
      <c r="M1289" s="171">
        <f t="shared" si="20"/>
        <v>0</v>
      </c>
    </row>
    <row r="1290" spans="1:13" s="52" customFormat="1" x14ac:dyDescent="0.3">
      <c r="A1290" s="29" t="str">
        <f>IF(K1290&gt;0,COUNT($A$7:A1289)+COUNT(DWV!$A$8:$A$300)+COUNT('Large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0" s="289"/>
      <c r="C1290" s="3" t="s">
        <v>1540</v>
      </c>
      <c r="D1290" s="20">
        <v>28875932</v>
      </c>
      <c r="E1290" s="5" t="s">
        <v>8271</v>
      </c>
      <c r="F1290" s="381">
        <f>IFERROR(INDEX([1]Master!$1:$1048576,MATCH(C1290,[1]Master!$B:$B,0),MATCH($H$5,[1]Master!$1:$1,0)),"")</f>
        <v>1</v>
      </c>
      <c r="G1290" s="381">
        <f>IFERROR(INDEX([1]Master!$1:$1048576,MATCH(C1290,[1]Master!$B:$B,0),MATCH($H$4,[1]Master!$1:$1,0)),"")</f>
        <v>4</v>
      </c>
      <c r="H1290" s="6" t="s">
        <v>6153</v>
      </c>
      <c r="I1290" s="367">
        <f>IFERROR(INDEX([1]Master!$1:$1048576,MATCH(C1290,[1]Master!$B:$B,0),MATCH($G$6,[1]Master!$1:$1,0)),"")</f>
        <v>3243.8952222222229</v>
      </c>
      <c r="J1290" s="230">
        <f>ROUND(I1290*Order_Quote!$L$5,4)</f>
        <v>0</v>
      </c>
      <c r="K1290" s="228"/>
      <c r="L1290" s="178"/>
      <c r="M1290" s="171">
        <f t="shared" si="20"/>
        <v>0</v>
      </c>
    </row>
    <row r="1291" spans="1:13" s="52" customFormat="1" x14ac:dyDescent="0.3">
      <c r="A1291" s="29" t="str">
        <f>IF(K1291&gt;0,COUNT($A$7:A1290)+COUNT(DWV!$A$8:$A$300)+COUNT('Large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1" s="289"/>
      <c r="C1291" s="3" t="s">
        <v>1541</v>
      </c>
      <c r="D1291" s="20">
        <v>28875940</v>
      </c>
      <c r="E1291" s="5" t="s">
        <v>8272</v>
      </c>
      <c r="F1291" s="381">
        <f>IFERROR(INDEX([1]Master!$1:$1048576,MATCH(C1291,[1]Master!$B:$B,0),MATCH($H$5,[1]Master!$1:$1,0)),"")</f>
        <v>1</v>
      </c>
      <c r="G1291" s="381">
        <f>IFERROR(INDEX([1]Master!$1:$1048576,MATCH(C1291,[1]Master!$B:$B,0),MATCH($H$4,[1]Master!$1:$1,0)),"")</f>
        <v>4</v>
      </c>
      <c r="H1291" s="6" t="s">
        <v>6153</v>
      </c>
      <c r="I1291" s="367">
        <f>IFERROR(INDEX([1]Master!$1:$1048576,MATCH(C1291,[1]Master!$B:$B,0),MATCH($G$6,[1]Master!$1:$1,0)),"")</f>
        <v>3454.6733333333341</v>
      </c>
      <c r="J1291" s="230">
        <f>ROUND(I1291*Order_Quote!$L$5,4)</f>
        <v>0</v>
      </c>
      <c r="K1291" s="228"/>
      <c r="L1291" s="178"/>
      <c r="M1291" s="171">
        <f t="shared" si="20"/>
        <v>0</v>
      </c>
    </row>
    <row r="1292" spans="1:13" s="52" customFormat="1" x14ac:dyDescent="0.3">
      <c r="A1292" s="29" t="str">
        <f>IF(K1292&gt;0,COUNT($A$7:A1291)+COUNT(DWV!$A$8:$A$300)+COUNT('Large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2" s="289"/>
      <c r="C1292" s="3" t="s">
        <v>1542</v>
      </c>
      <c r="D1292" s="20">
        <v>28875959</v>
      </c>
      <c r="E1292" s="5" t="s">
        <v>8273</v>
      </c>
      <c r="F1292" s="381">
        <f>IFERROR(INDEX([1]Master!$1:$1048576,MATCH(C1292,[1]Master!$B:$B,0),MATCH($H$5,[1]Master!$1:$1,0)),"")</f>
        <v>1</v>
      </c>
      <c r="G1292" s="381">
        <f>IFERROR(INDEX([1]Master!$1:$1048576,MATCH(C1292,[1]Master!$B:$B,0),MATCH($H$4,[1]Master!$1:$1,0)),"")</f>
        <v>3</v>
      </c>
      <c r="H1292" s="6" t="s">
        <v>6153</v>
      </c>
      <c r="I1292" s="367">
        <f>IFERROR(INDEX([1]Master!$1:$1048576,MATCH(C1292,[1]Master!$B:$B,0),MATCH($G$6,[1]Master!$1:$1,0)),"")</f>
        <v>3648.1887777777779</v>
      </c>
      <c r="J1292" s="230">
        <f>ROUND(I1292*Order_Quote!$L$5,4)</f>
        <v>0</v>
      </c>
      <c r="K1292" s="228"/>
      <c r="L1292" s="178"/>
      <c r="M1292" s="171">
        <f t="shared" si="20"/>
        <v>0</v>
      </c>
    </row>
    <row r="1293" spans="1:13" s="52" customFormat="1" x14ac:dyDescent="0.3">
      <c r="A1293" s="29" t="str">
        <f>IF(K1293&gt;0,COUNT($A$7:A1292)+COUNT(DWV!$A$8:$A$300)+COUNT('Large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3" s="289"/>
      <c r="C1293" s="3" t="s">
        <v>1543</v>
      </c>
      <c r="D1293" s="20">
        <v>28875967</v>
      </c>
      <c r="E1293" s="5" t="s">
        <v>8274</v>
      </c>
      <c r="F1293" s="381">
        <f>IFERROR(INDEX([1]Master!$1:$1048576,MATCH(C1293,[1]Master!$B:$B,0),MATCH($H$5,[1]Master!$1:$1,0)),"")</f>
        <v>1</v>
      </c>
      <c r="G1293" s="381">
        <f>IFERROR(INDEX([1]Master!$1:$1048576,MATCH(C1293,[1]Master!$B:$B,0),MATCH($H$4,[1]Master!$1:$1,0)),"")</f>
        <v>4</v>
      </c>
      <c r="H1293" s="6" t="s">
        <v>6153</v>
      </c>
      <c r="I1293" s="367">
        <f>IFERROR(INDEX([1]Master!$1:$1048576,MATCH(C1293,[1]Master!$B:$B,0),MATCH($G$6,[1]Master!$1:$1,0)),"")</f>
        <v>3959.7490000000007</v>
      </c>
      <c r="J1293" s="230">
        <f>ROUND(I1293*Order_Quote!$L$5,4)</f>
        <v>0</v>
      </c>
      <c r="K1293" s="228"/>
      <c r="L1293" s="178"/>
      <c r="M1293" s="171">
        <f t="shared" si="20"/>
        <v>0</v>
      </c>
    </row>
    <row r="1294" spans="1:13" s="52" customFormat="1" x14ac:dyDescent="0.3">
      <c r="A1294" s="29" t="str">
        <f>IF(K1294&gt;0,COUNT($A$7:A1293)+COUNT(DWV!$A$8:$A$300)+COUNT('Large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4" s="289"/>
      <c r="C1294" s="3" t="s">
        <v>1544</v>
      </c>
      <c r="D1294" s="20">
        <v>28875975</v>
      </c>
      <c r="E1294" s="5" t="s">
        <v>8275</v>
      </c>
      <c r="F1294" s="381">
        <f>IFERROR(INDEX([1]Master!$1:$1048576,MATCH(C1294,[1]Master!$B:$B,0),MATCH($H$5,[1]Master!$1:$1,0)),"")</f>
        <v>1</v>
      </c>
      <c r="G1294" s="381">
        <f>IFERROR(INDEX([1]Master!$1:$1048576,MATCH(C1294,[1]Master!$B:$B,0),MATCH($H$4,[1]Master!$1:$1,0)),"")</f>
        <v>4</v>
      </c>
      <c r="H1294" s="6" t="s">
        <v>6153</v>
      </c>
      <c r="I1294" s="367">
        <f>IFERROR(INDEX([1]Master!$1:$1048576,MATCH(C1294,[1]Master!$B:$B,0),MATCH($G$6,[1]Master!$1:$1,0)),"")</f>
        <v>4247.6860000000006</v>
      </c>
      <c r="J1294" s="230">
        <f>ROUND(I1294*Order_Quote!$L$5,4)</f>
        <v>0</v>
      </c>
      <c r="K1294" s="228"/>
      <c r="L1294" s="178"/>
      <c r="M1294" s="171">
        <f t="shared" si="20"/>
        <v>0</v>
      </c>
    </row>
    <row r="1295" spans="1:13" s="52" customFormat="1" x14ac:dyDescent="0.3">
      <c r="A1295" s="29" t="str">
        <f>IF(K1295&gt;0,COUNT($A$7:A1294)+COUNT(DWV!$A$8:$A$300)+COUNT('Large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5" s="289"/>
      <c r="C1295" s="3" t="s">
        <v>1545</v>
      </c>
      <c r="D1295" s="20">
        <v>28875983</v>
      </c>
      <c r="E1295" s="5" t="s">
        <v>8276</v>
      </c>
      <c r="F1295" s="381">
        <f>IFERROR(INDEX([1]Master!$1:$1048576,MATCH(C1295,[1]Master!$B:$B,0),MATCH($H$5,[1]Master!$1:$1,0)),"")</f>
        <v>1</v>
      </c>
      <c r="G1295" s="381">
        <f>IFERROR(INDEX([1]Master!$1:$1048576,MATCH(C1295,[1]Master!$B:$B,0),MATCH($H$4,[1]Master!$1:$1,0)),"")</f>
        <v>3</v>
      </c>
      <c r="H1295" s="6" t="s">
        <v>6153</v>
      </c>
      <c r="I1295" s="367">
        <f>IFERROR(INDEX([1]Master!$1:$1048576,MATCH(C1295,[1]Master!$B:$B,0),MATCH($G$6,[1]Master!$1:$1,0)),"")</f>
        <v>4562.7296666666662</v>
      </c>
      <c r="J1295" s="230">
        <f>ROUND(I1295*Order_Quote!$L$5,4)</f>
        <v>0</v>
      </c>
      <c r="K1295" s="228"/>
      <c r="L1295" s="178"/>
      <c r="M1295" s="171">
        <f t="shared" si="20"/>
        <v>0</v>
      </c>
    </row>
    <row r="1296" spans="1:13" s="52" customFormat="1" x14ac:dyDescent="0.3">
      <c r="A1296" s="29" t="str">
        <f>IF(K1296&gt;0,COUNT($A$7:A1295)+COUNT(DWV!$A$8:$A$300)+COUNT('Large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6" s="289"/>
      <c r="C1296" s="3" t="s">
        <v>1546</v>
      </c>
      <c r="D1296" s="20">
        <v>28875998</v>
      </c>
      <c r="E1296" s="5" t="s">
        <v>8277</v>
      </c>
      <c r="F1296" s="381">
        <f>IFERROR(INDEX([1]Master!$1:$1048576,MATCH(C1296,[1]Master!$B:$B,0),MATCH($H$5,[1]Master!$1:$1,0)),"")</f>
        <v>1</v>
      </c>
      <c r="G1296" s="381">
        <f>IFERROR(INDEX([1]Master!$1:$1048576,MATCH(C1296,[1]Master!$B:$B,0),MATCH($H$4,[1]Master!$1:$1,0)),"")</f>
        <v>3</v>
      </c>
      <c r="H1296" s="6" t="s">
        <v>6153</v>
      </c>
      <c r="I1296" s="367">
        <f>IFERROR(INDEX([1]Master!$1:$1048576,MATCH(C1296,[1]Master!$B:$B,0),MATCH($G$6,[1]Master!$1:$1,0)),"")</f>
        <v>4902.5616666666656</v>
      </c>
      <c r="J1296" s="230">
        <f>ROUND(I1296*Order_Quote!$L$5,4)</f>
        <v>0</v>
      </c>
      <c r="K1296" s="228"/>
      <c r="L1296" s="178"/>
      <c r="M1296" s="171">
        <f t="shared" si="20"/>
        <v>0</v>
      </c>
    </row>
    <row r="1297" spans="1:13" s="52" customFormat="1" x14ac:dyDescent="0.3">
      <c r="A1297" s="29" t="str">
        <f>IF(K1297&gt;0,COUNT($A$7:A1296)+COUNT(DWV!$A$8:$A$300)+COUNT('Large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7" s="289"/>
      <c r="C1297" s="3" t="s">
        <v>1547</v>
      </c>
      <c r="D1297" s="20">
        <v>28876009</v>
      </c>
      <c r="E1297" s="5" t="s">
        <v>8278</v>
      </c>
      <c r="F1297" s="381">
        <f>IFERROR(INDEX([1]Master!$1:$1048576,MATCH(C1297,[1]Master!$B:$B,0),MATCH($H$5,[1]Master!$1:$1,0)),"")</f>
        <v>1</v>
      </c>
      <c r="G1297" s="381">
        <f>IFERROR(INDEX([1]Master!$1:$1048576,MATCH(C1297,[1]Master!$B:$B,0),MATCH($H$4,[1]Master!$1:$1,0)),"")</f>
        <v>3</v>
      </c>
      <c r="H1297" s="6" t="s">
        <v>6153</v>
      </c>
      <c r="I1297" s="367">
        <f>IFERROR(INDEX([1]Master!$1:$1048576,MATCH(C1297,[1]Master!$B:$B,0),MATCH($G$6,[1]Master!$1:$1,0)),"")</f>
        <v>5254.8769999999995</v>
      </c>
      <c r="J1297" s="230">
        <f>ROUND(I1297*Order_Quote!$L$5,4)</f>
        <v>0</v>
      </c>
      <c r="K1297" s="228"/>
      <c r="L1297" s="178"/>
      <c r="M1297" s="171">
        <f t="shared" si="20"/>
        <v>0</v>
      </c>
    </row>
    <row r="1298" spans="1:13" s="52" customFormat="1" x14ac:dyDescent="0.3">
      <c r="A1298" s="29" t="str">
        <f>IF(K1298&gt;0,COUNT($A$7:A1297)+COUNT(DWV!$A$8:$A$300)+COUNT('Large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8" s="289"/>
      <c r="C1298" s="3" t="s">
        <v>1548</v>
      </c>
      <c r="D1298" s="20">
        <v>28876017</v>
      </c>
      <c r="E1298" s="5" t="s">
        <v>8279</v>
      </c>
      <c r="F1298" s="381">
        <f>IFERROR(INDEX([1]Master!$1:$1048576,MATCH(C1298,[1]Master!$B:$B,0),MATCH($H$5,[1]Master!$1:$1,0)),"")</f>
        <v>1</v>
      </c>
      <c r="G1298" s="381">
        <f>IFERROR(INDEX([1]Master!$1:$1048576,MATCH(C1298,[1]Master!$B:$B,0),MATCH($H$4,[1]Master!$1:$1,0)),"")</f>
        <v>3</v>
      </c>
      <c r="H1298" s="6" t="s">
        <v>6153</v>
      </c>
      <c r="I1298" s="367">
        <f>IFERROR(INDEX([1]Master!$1:$1048576,MATCH(C1298,[1]Master!$B:$B,0),MATCH($G$6,[1]Master!$1:$1,0)),"")</f>
        <v>5865.1574444444459</v>
      </c>
      <c r="J1298" s="230">
        <f>ROUND(I1298*Order_Quote!$L$5,4)</f>
        <v>0</v>
      </c>
      <c r="K1298" s="228"/>
      <c r="L1298" s="178"/>
      <c r="M1298" s="171">
        <f t="shared" si="20"/>
        <v>0</v>
      </c>
    </row>
    <row r="1299" spans="1:13" s="52" customFormat="1" x14ac:dyDescent="0.3">
      <c r="A1299" s="29" t="str">
        <f>IF(K1299&gt;0,COUNT($A$7:A1298)+COUNT(DWV!$A$8:$A$300)+COUNT('Large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299" s="289"/>
      <c r="C1299" s="3" t="s">
        <v>1549</v>
      </c>
      <c r="D1299" s="20">
        <v>28876025</v>
      </c>
      <c r="E1299" s="5" t="s">
        <v>8280</v>
      </c>
      <c r="F1299" s="381">
        <f>IFERROR(INDEX([1]Master!$1:$1048576,MATCH(C1299,[1]Master!$B:$B,0),MATCH($H$5,[1]Master!$1:$1,0)),"")</f>
        <v>1</v>
      </c>
      <c r="G1299" s="381">
        <f>IFERROR(INDEX([1]Master!$1:$1048576,MATCH(C1299,[1]Master!$B:$B,0),MATCH($H$4,[1]Master!$1:$1,0)),"")</f>
        <v>2</v>
      </c>
      <c r="H1299" s="6" t="s">
        <v>6153</v>
      </c>
      <c r="I1299" s="367">
        <f>IFERROR(INDEX([1]Master!$1:$1048576,MATCH(C1299,[1]Master!$B:$B,0),MATCH($G$6,[1]Master!$1:$1,0)),"")</f>
        <v>6655.4475555555564</v>
      </c>
      <c r="J1299" s="230">
        <f>ROUND(I1299*Order_Quote!$L$5,4)</f>
        <v>0</v>
      </c>
      <c r="K1299" s="228"/>
      <c r="L1299" s="178"/>
      <c r="M1299" s="171">
        <f t="shared" si="20"/>
        <v>0</v>
      </c>
    </row>
    <row r="1300" spans="1:13" s="52" customFormat="1" x14ac:dyDescent="0.3">
      <c r="A1300" s="29" t="str">
        <f>IF(K1300&gt;0,COUNT($A$7:A1299)+COUNT(DWV!$A$8:$A$300)+COUNT('Large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0" s="289"/>
      <c r="C1300" s="3" t="s">
        <v>1550</v>
      </c>
      <c r="D1300" s="20">
        <v>28876033</v>
      </c>
      <c r="E1300" s="5" t="s">
        <v>8281</v>
      </c>
      <c r="F1300" s="381">
        <f>IFERROR(INDEX([1]Master!$1:$1048576,MATCH(C1300,[1]Master!$B:$B,0),MATCH($H$5,[1]Master!$1:$1,0)),"")</f>
        <v>1</v>
      </c>
      <c r="G1300" s="381">
        <f>IFERROR(INDEX([1]Master!$1:$1048576,MATCH(C1300,[1]Master!$B:$B,0),MATCH($H$4,[1]Master!$1:$1,0)),"")</f>
        <v>2</v>
      </c>
      <c r="H1300" s="6" t="s">
        <v>6153</v>
      </c>
      <c r="I1300" s="367">
        <f>IFERROR(INDEX([1]Master!$1:$1048576,MATCH(C1300,[1]Master!$B:$B,0),MATCH($G$6,[1]Master!$1:$1,0)),"")</f>
        <v>8821.7101111111115</v>
      </c>
      <c r="J1300" s="230">
        <f>ROUND(I1300*Order_Quote!$L$5,4)</f>
        <v>0</v>
      </c>
      <c r="K1300" s="228"/>
      <c r="L1300" s="178"/>
      <c r="M1300" s="171">
        <f t="shared" si="20"/>
        <v>0</v>
      </c>
    </row>
    <row r="1301" spans="1:13" s="52" customFormat="1" x14ac:dyDescent="0.3">
      <c r="A1301" s="29" t="str">
        <f>IF(K1301&gt;0,COUNT($A$7:A1300)+COUNT(DWV!$A$8:$A$300)+COUNT('Large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1" s="289"/>
      <c r="C1301" s="3" t="s">
        <v>1551</v>
      </c>
      <c r="D1301" s="20">
        <v>28876041</v>
      </c>
      <c r="E1301" s="5" t="s">
        <v>8282</v>
      </c>
      <c r="F1301" s="381">
        <f>IFERROR(INDEX([1]Master!$1:$1048576,MATCH(C1301,[1]Master!$B:$B,0),MATCH($H$5,[1]Master!$1:$1,0)),"")</f>
        <v>1</v>
      </c>
      <c r="G1301" s="381">
        <f>IFERROR(INDEX([1]Master!$1:$1048576,MATCH(C1301,[1]Master!$B:$B,0),MATCH($H$4,[1]Master!$1:$1,0)),"")</f>
        <v>3</v>
      </c>
      <c r="H1301" s="6" t="s">
        <v>6153</v>
      </c>
      <c r="I1301" s="367">
        <f>IFERROR(INDEX([1]Master!$1:$1048576,MATCH(C1301,[1]Master!$B:$B,0),MATCH($G$6,[1]Master!$1:$1,0)),"")</f>
        <v>6248.027222222222</v>
      </c>
      <c r="J1301" s="230">
        <f>ROUND(I1301*Order_Quote!$L$5,4)</f>
        <v>0</v>
      </c>
      <c r="K1301" s="228"/>
      <c r="L1301" s="178"/>
      <c r="M1301" s="171">
        <f t="shared" si="20"/>
        <v>0</v>
      </c>
    </row>
    <row r="1302" spans="1:13" s="52" customFormat="1" x14ac:dyDescent="0.3">
      <c r="A1302" s="29" t="str">
        <f>IF(K1302&gt;0,COUNT($A$7:A1301)+COUNT(DWV!$A$8:$A$300)+COUNT('Large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2" s="289"/>
      <c r="C1302" s="3" t="s">
        <v>1552</v>
      </c>
      <c r="D1302" s="20">
        <v>28876050</v>
      </c>
      <c r="E1302" s="5" t="s">
        <v>8283</v>
      </c>
      <c r="F1302" s="381">
        <f>IFERROR(INDEX([1]Master!$1:$1048576,MATCH(C1302,[1]Master!$B:$B,0),MATCH($H$5,[1]Master!$1:$1,0)),"")</f>
        <v>1</v>
      </c>
      <c r="G1302" s="381">
        <f>IFERROR(INDEX([1]Master!$1:$1048576,MATCH(C1302,[1]Master!$B:$B,0),MATCH($H$4,[1]Master!$1:$1,0)),"")</f>
        <v>3</v>
      </c>
      <c r="H1302" s="6" t="s">
        <v>6153</v>
      </c>
      <c r="I1302" s="367">
        <f>IFERROR(INDEX([1]Master!$1:$1048576,MATCH(C1302,[1]Master!$B:$B,0),MATCH($G$6,[1]Master!$1:$1,0)),"")</f>
        <v>7576.123111111111</v>
      </c>
      <c r="J1302" s="230">
        <f>ROUND(I1302*Order_Quote!$L$5,4)</f>
        <v>0</v>
      </c>
      <c r="K1302" s="228"/>
      <c r="L1302" s="178"/>
      <c r="M1302" s="171">
        <f t="shared" si="20"/>
        <v>0</v>
      </c>
    </row>
    <row r="1303" spans="1:13" s="52" customFormat="1" x14ac:dyDescent="0.3">
      <c r="A1303" s="29" t="str">
        <f>IF(K1303&gt;0,COUNT($A$7:A1302)+COUNT(DWV!$A$8:$A$300)+COUNT('Large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3" s="289"/>
      <c r="C1303" s="3" t="s">
        <v>1553</v>
      </c>
      <c r="D1303" s="20">
        <v>28876068</v>
      </c>
      <c r="E1303" s="5" t="s">
        <v>8284</v>
      </c>
      <c r="F1303" s="381">
        <f>IFERROR(INDEX([1]Master!$1:$1048576,MATCH(C1303,[1]Master!$B:$B,0),MATCH($H$5,[1]Master!$1:$1,0)),"")</f>
        <v>1</v>
      </c>
      <c r="G1303" s="381">
        <f>IFERROR(INDEX([1]Master!$1:$1048576,MATCH(C1303,[1]Master!$B:$B,0),MATCH($H$4,[1]Master!$1:$1,0)),"")</f>
        <v>2</v>
      </c>
      <c r="H1303" s="6" t="s">
        <v>6153</v>
      </c>
      <c r="I1303" s="367">
        <f>IFERROR(INDEX([1]Master!$1:$1048576,MATCH(C1303,[1]Master!$B:$B,0),MATCH($G$6,[1]Master!$1:$1,0)),"")</f>
        <v>7696.0820000000003</v>
      </c>
      <c r="J1303" s="230">
        <f>ROUND(I1303*Order_Quote!$L$5,4)</f>
        <v>0</v>
      </c>
      <c r="K1303" s="228"/>
      <c r="L1303" s="178"/>
      <c r="M1303" s="171">
        <f t="shared" si="20"/>
        <v>0</v>
      </c>
    </row>
    <row r="1304" spans="1:13" s="52" customFormat="1" x14ac:dyDescent="0.3">
      <c r="A1304" s="29" t="str">
        <f>IF(K1304&gt;0,COUNT($A$7:A1303)+COUNT(DWV!$A$8:$A$300)+COUNT('Large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4" s="289"/>
      <c r="C1304" s="3" t="s">
        <v>1554</v>
      </c>
      <c r="D1304" s="20">
        <v>28876076</v>
      </c>
      <c r="E1304" s="5" t="s">
        <v>8285</v>
      </c>
      <c r="F1304" s="381">
        <f>IFERROR(INDEX([1]Master!$1:$1048576,MATCH(C1304,[1]Master!$B:$B,0),MATCH($H$5,[1]Master!$1:$1,0)),"")</f>
        <v>1</v>
      </c>
      <c r="G1304" s="381">
        <f>IFERROR(INDEX([1]Master!$1:$1048576,MATCH(C1304,[1]Master!$B:$B,0),MATCH($H$4,[1]Master!$1:$1,0)),"")</f>
        <v>2</v>
      </c>
      <c r="H1304" s="6" t="s">
        <v>6153</v>
      </c>
      <c r="I1304" s="367">
        <f>IFERROR(INDEX([1]Master!$1:$1048576,MATCH(C1304,[1]Master!$B:$B,0),MATCH($G$6,[1]Master!$1:$1,0)),"")</f>
        <v>8036.1874444444447</v>
      </c>
      <c r="J1304" s="230">
        <f>ROUND(I1304*Order_Quote!$L$5,4)</f>
        <v>0</v>
      </c>
      <c r="K1304" s="228"/>
      <c r="L1304" s="178"/>
      <c r="M1304" s="171">
        <f t="shared" si="20"/>
        <v>0</v>
      </c>
    </row>
    <row r="1305" spans="1:13" s="52" customFormat="1" x14ac:dyDescent="0.3">
      <c r="A1305" s="29" t="str">
        <f>IF(K1305&gt;0,COUNT($A$7:A1304)+COUNT(DWV!$A$8:$A$300)+COUNT('Large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5" s="289"/>
      <c r="C1305" s="3" t="s">
        <v>1555</v>
      </c>
      <c r="D1305" s="20">
        <v>28876084</v>
      </c>
      <c r="E1305" s="5" t="s">
        <v>8286</v>
      </c>
      <c r="F1305" s="381">
        <f>IFERROR(INDEX([1]Master!$1:$1048576,MATCH(C1305,[1]Master!$B:$B,0),MATCH($H$5,[1]Master!$1:$1,0)),"")</f>
        <v>1</v>
      </c>
      <c r="G1305" s="381">
        <f>IFERROR(INDEX([1]Master!$1:$1048576,MATCH(C1305,[1]Master!$B:$B,0),MATCH($H$4,[1]Master!$1:$1,0)),"")</f>
        <v>2</v>
      </c>
      <c r="H1305" s="6" t="s">
        <v>6153</v>
      </c>
      <c r="I1305" s="367">
        <f>IFERROR(INDEX([1]Master!$1:$1048576,MATCH(C1305,[1]Master!$B:$B,0),MATCH($G$6,[1]Master!$1:$1,0)),"")</f>
        <v>8182.9557777777782</v>
      </c>
      <c r="J1305" s="230">
        <f>ROUND(I1305*Order_Quote!$L$5,4)</f>
        <v>0</v>
      </c>
      <c r="K1305" s="228"/>
      <c r="L1305" s="178"/>
      <c r="M1305" s="171">
        <f t="shared" si="20"/>
        <v>0</v>
      </c>
    </row>
    <row r="1306" spans="1:13" s="52" customFormat="1" x14ac:dyDescent="0.3">
      <c r="A1306" s="29" t="str">
        <f>IF(K1306&gt;0,COUNT($A$7:A1305)+COUNT(DWV!$A$8:$A$300)+COUNT('Large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6" s="289"/>
      <c r="C1306" s="3" t="s">
        <v>1556</v>
      </c>
      <c r="D1306" s="20">
        <v>28876092</v>
      </c>
      <c r="E1306" s="5" t="s">
        <v>8287</v>
      </c>
      <c r="F1306" s="381">
        <f>IFERROR(INDEX([1]Master!$1:$1048576,MATCH(C1306,[1]Master!$B:$B,0),MATCH($H$5,[1]Master!$1:$1,0)),"")</f>
        <v>1</v>
      </c>
      <c r="G1306" s="381">
        <f>IFERROR(INDEX([1]Master!$1:$1048576,MATCH(C1306,[1]Master!$B:$B,0),MATCH($H$4,[1]Master!$1:$1,0)),"")</f>
        <v>2</v>
      </c>
      <c r="H1306" s="6" t="s">
        <v>6153</v>
      </c>
      <c r="I1306" s="367">
        <f>IFERROR(INDEX([1]Master!$1:$1048576,MATCH(C1306,[1]Master!$B:$B,0),MATCH($G$6,[1]Master!$1:$1,0)),"")</f>
        <v>8503.6704444444458</v>
      </c>
      <c r="J1306" s="230">
        <f>ROUND(I1306*Order_Quote!$L$5,4)</f>
        <v>0</v>
      </c>
      <c r="K1306" s="228"/>
      <c r="L1306" s="178"/>
      <c r="M1306" s="171">
        <f t="shared" si="20"/>
        <v>0</v>
      </c>
    </row>
    <row r="1307" spans="1:13" s="52" customFormat="1" x14ac:dyDescent="0.3">
      <c r="A1307" s="29" t="str">
        <f>IF(K1307&gt;0,COUNT($A$7:A1306)+COUNT(DWV!$A$8:$A$300)+COUNT('Large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7" s="289"/>
      <c r="C1307" s="3" t="s">
        <v>1557</v>
      </c>
      <c r="D1307" s="20">
        <v>28876106</v>
      </c>
      <c r="E1307" s="5" t="s">
        <v>8288</v>
      </c>
      <c r="F1307" s="381">
        <f>IFERROR(INDEX([1]Master!$1:$1048576,MATCH(C1307,[1]Master!$B:$B,0),MATCH($H$5,[1]Master!$1:$1,0)),"")</f>
        <v>1</v>
      </c>
      <c r="G1307" s="381">
        <f>IFERROR(INDEX([1]Master!$1:$1048576,MATCH(C1307,[1]Master!$B:$B,0),MATCH($H$4,[1]Master!$1:$1,0)),"")</f>
        <v>2</v>
      </c>
      <c r="H1307" s="6" t="s">
        <v>6153</v>
      </c>
      <c r="I1307" s="367">
        <f>IFERROR(INDEX([1]Master!$1:$1048576,MATCH(C1307,[1]Master!$B:$B,0),MATCH($G$6,[1]Master!$1:$1,0)),"")</f>
        <v>11767.800555555556</v>
      </c>
      <c r="J1307" s="230">
        <f>ROUND(I1307*Order_Quote!$L$5,4)</f>
        <v>0</v>
      </c>
      <c r="K1307" s="228"/>
      <c r="L1307" s="178"/>
      <c r="M1307" s="171">
        <f t="shared" si="20"/>
        <v>0</v>
      </c>
    </row>
    <row r="1308" spans="1:13" s="52" customFormat="1" x14ac:dyDescent="0.3">
      <c r="A1308" s="29" t="str">
        <f>IF(K1308&gt;0,COUNT($A$7:A1307)+COUNT(DWV!$A$8:$A$300)+COUNT('Large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8" s="289"/>
      <c r="C1308" s="3" t="s">
        <v>1558</v>
      </c>
      <c r="D1308" s="20">
        <v>28876114</v>
      </c>
      <c r="E1308" s="5" t="s">
        <v>8289</v>
      </c>
      <c r="F1308" s="381">
        <f>IFERROR(INDEX([1]Master!$1:$1048576,MATCH(C1308,[1]Master!$B:$B,0),MATCH($H$5,[1]Master!$1:$1,0)),"")</f>
        <v>1</v>
      </c>
      <c r="G1308" s="381">
        <f>IFERROR(INDEX([1]Master!$1:$1048576,MATCH(C1308,[1]Master!$B:$B,0),MATCH($H$4,[1]Master!$1:$1,0)),"")</f>
        <v>2</v>
      </c>
      <c r="H1308" s="6" t="s">
        <v>6153</v>
      </c>
      <c r="I1308" s="367">
        <f>IFERROR(INDEX([1]Master!$1:$1048576,MATCH(C1308,[1]Master!$B:$B,0),MATCH($G$6,[1]Master!$1:$1,0)),"")</f>
        <v>12731.073999999999</v>
      </c>
      <c r="J1308" s="230">
        <f>ROUND(I1308*Order_Quote!$L$5,4)</f>
        <v>0</v>
      </c>
      <c r="K1308" s="228"/>
      <c r="L1308" s="178"/>
      <c r="M1308" s="171">
        <f t="shared" si="20"/>
        <v>0</v>
      </c>
    </row>
    <row r="1309" spans="1:13" s="52" customFormat="1" x14ac:dyDescent="0.3">
      <c r="A1309" s="29" t="str">
        <f>IF(K1309&gt;0,COUNT($A$7:A1308)+COUNT(DWV!$A$8:$A$300)+COUNT('Large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09" s="289"/>
      <c r="C1309" s="3" t="s">
        <v>1559</v>
      </c>
      <c r="D1309" s="20">
        <v>28876122</v>
      </c>
      <c r="E1309" s="5" t="s">
        <v>8290</v>
      </c>
      <c r="F1309" s="381">
        <f>IFERROR(INDEX([1]Master!$1:$1048576,MATCH(C1309,[1]Master!$B:$B,0),MATCH($H$5,[1]Master!$1:$1,0)),"")</f>
        <v>1</v>
      </c>
      <c r="G1309" s="381">
        <f>IFERROR(INDEX([1]Master!$1:$1048576,MATCH(C1309,[1]Master!$B:$B,0),MATCH($H$4,[1]Master!$1:$1,0)),"")</f>
        <v>1</v>
      </c>
      <c r="H1309" s="6" t="s">
        <v>6153</v>
      </c>
      <c r="I1309" s="367">
        <f>IFERROR(INDEX([1]Master!$1:$1048576,MATCH(C1309,[1]Master!$B:$B,0),MATCH($G$6,[1]Master!$1:$1,0)),"")</f>
        <v>15643.233555555558</v>
      </c>
      <c r="J1309" s="230">
        <f>ROUND(I1309*Order_Quote!$L$5,4)</f>
        <v>0</v>
      </c>
      <c r="K1309" s="228"/>
      <c r="L1309" s="178"/>
      <c r="M1309" s="171">
        <f t="shared" si="20"/>
        <v>0</v>
      </c>
    </row>
    <row r="1310" spans="1:13" s="52" customFormat="1" x14ac:dyDescent="0.3">
      <c r="A1310" s="29" t="str">
        <f>IF(K1310&gt;0,COUNT($A$7:A1309)+COUNT(DWV!$A$8:$A$300)+COUNT('Large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0" s="289"/>
      <c r="C1310" s="3" t="s">
        <v>1560</v>
      </c>
      <c r="D1310" s="20">
        <v>28876130</v>
      </c>
      <c r="E1310" s="5" t="s">
        <v>8291</v>
      </c>
      <c r="F1310" s="381">
        <f>IFERROR(INDEX([1]Master!$1:$1048576,MATCH(C1310,[1]Master!$B:$B,0),MATCH($H$5,[1]Master!$1:$1,0)),"")</f>
        <v>1</v>
      </c>
      <c r="G1310" s="381">
        <f>IFERROR(INDEX([1]Master!$1:$1048576,MATCH(C1310,[1]Master!$B:$B,0),MATCH($H$4,[1]Master!$1:$1,0)),"")</f>
        <v>2</v>
      </c>
      <c r="H1310" s="6" t="s">
        <v>6153</v>
      </c>
      <c r="I1310" s="367">
        <f>IFERROR(INDEX([1]Master!$1:$1048576,MATCH(C1310,[1]Master!$B:$B,0),MATCH($G$6,[1]Master!$1:$1,0)),"")</f>
        <v>8174.3363333333327</v>
      </c>
      <c r="J1310" s="230">
        <f>ROUND(I1310*Order_Quote!$L$5,4)</f>
        <v>0</v>
      </c>
      <c r="K1310" s="228"/>
      <c r="L1310" s="178"/>
      <c r="M1310" s="171">
        <f t="shared" si="20"/>
        <v>0</v>
      </c>
    </row>
    <row r="1311" spans="1:13" s="52" customFormat="1" x14ac:dyDescent="0.3">
      <c r="A1311" s="29" t="str">
        <f>IF(K1311&gt;0,COUNT($A$7:A1310)+COUNT(DWV!$A$8:$A$300)+COUNT('Large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1" s="289"/>
      <c r="C1311" s="3" t="s">
        <v>1561</v>
      </c>
      <c r="D1311" s="20">
        <v>28876149</v>
      </c>
      <c r="E1311" s="5" t="s">
        <v>8292</v>
      </c>
      <c r="F1311" s="381">
        <f>IFERROR(INDEX([1]Master!$1:$1048576,MATCH(C1311,[1]Master!$B:$B,0),MATCH($H$5,[1]Master!$1:$1,0)),"")</f>
        <v>1</v>
      </c>
      <c r="G1311" s="381">
        <f>IFERROR(INDEX([1]Master!$1:$1048576,MATCH(C1311,[1]Master!$B:$B,0),MATCH($H$4,[1]Master!$1:$1,0)),"")</f>
        <v>2</v>
      </c>
      <c r="H1311" s="6" t="s">
        <v>6153</v>
      </c>
      <c r="I1311" s="367">
        <f>IFERROR(INDEX([1]Master!$1:$1048576,MATCH(C1311,[1]Master!$B:$B,0),MATCH($G$6,[1]Master!$1:$1,0)),"")</f>
        <v>8223.2472222222223</v>
      </c>
      <c r="J1311" s="230">
        <f>ROUND(I1311*Order_Quote!$L$5,4)</f>
        <v>0</v>
      </c>
      <c r="K1311" s="228"/>
      <c r="L1311" s="178"/>
      <c r="M1311" s="171">
        <f t="shared" si="20"/>
        <v>0</v>
      </c>
    </row>
    <row r="1312" spans="1:13" s="52" customFormat="1" x14ac:dyDescent="0.3">
      <c r="A1312" s="29" t="str">
        <f>IF(K1312&gt;0,COUNT($A$7:A1311)+COUNT(DWV!$A$8:$A$300)+COUNT('Large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2" s="289"/>
      <c r="C1312" s="3" t="s">
        <v>1562</v>
      </c>
      <c r="D1312" s="20">
        <v>28876157</v>
      </c>
      <c r="E1312" s="5" t="s">
        <v>8293</v>
      </c>
      <c r="F1312" s="381">
        <f>IFERROR(INDEX([1]Master!$1:$1048576,MATCH(C1312,[1]Master!$B:$B,0),MATCH($H$5,[1]Master!$1:$1,0)),"")</f>
        <v>1</v>
      </c>
      <c r="G1312" s="381">
        <f>IFERROR(INDEX([1]Master!$1:$1048576,MATCH(C1312,[1]Master!$B:$B,0),MATCH($H$4,[1]Master!$1:$1,0)),"")</f>
        <v>2</v>
      </c>
      <c r="H1312" s="6" t="s">
        <v>6153</v>
      </c>
      <c r="I1312" s="367">
        <f>IFERROR(INDEX([1]Master!$1:$1048576,MATCH(C1312,[1]Master!$B:$B,0),MATCH($G$6,[1]Master!$1:$1,0)),"")</f>
        <v>9387.2883333333339</v>
      </c>
      <c r="J1312" s="230">
        <f>ROUND(I1312*Order_Quote!$L$5,4)</f>
        <v>0</v>
      </c>
      <c r="K1312" s="228"/>
      <c r="L1312" s="178"/>
      <c r="M1312" s="171">
        <f t="shared" si="20"/>
        <v>0</v>
      </c>
    </row>
    <row r="1313" spans="1:13" s="52" customFormat="1" x14ac:dyDescent="0.3">
      <c r="A1313" s="29" t="str">
        <f>IF(K1313&gt;0,COUNT($A$7:A1312)+COUNT(DWV!$A$8:$A$300)+COUNT('Large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3" s="289"/>
      <c r="C1313" s="3" t="s">
        <v>1563</v>
      </c>
      <c r="D1313" s="20">
        <v>28876165</v>
      </c>
      <c r="E1313" s="5" t="s">
        <v>8294</v>
      </c>
      <c r="F1313" s="381">
        <f>IFERROR(INDEX([1]Master!$1:$1048576,MATCH(C1313,[1]Master!$B:$B,0),MATCH($H$5,[1]Master!$1:$1,0)),"")</f>
        <v>1</v>
      </c>
      <c r="G1313" s="381">
        <f>IFERROR(INDEX([1]Master!$1:$1048576,MATCH(C1313,[1]Master!$B:$B,0),MATCH($H$4,[1]Master!$1:$1,0)),"")</f>
        <v>2</v>
      </c>
      <c r="H1313" s="6" t="s">
        <v>6153</v>
      </c>
      <c r="I1313" s="367">
        <f>IFERROR(INDEX([1]Master!$1:$1048576,MATCH(C1313,[1]Master!$B:$B,0),MATCH($G$6,[1]Master!$1:$1,0)),"")</f>
        <v>9873.1872222222228</v>
      </c>
      <c r="J1313" s="230">
        <f>ROUND(I1313*Order_Quote!$L$5,4)</f>
        <v>0</v>
      </c>
      <c r="K1313" s="228"/>
      <c r="L1313" s="178"/>
      <c r="M1313" s="171">
        <f t="shared" si="20"/>
        <v>0</v>
      </c>
    </row>
    <row r="1314" spans="1:13" s="52" customFormat="1" x14ac:dyDescent="0.3">
      <c r="A1314" s="29" t="str">
        <f>IF(K1314&gt;0,COUNT($A$7:A1313)+COUNT(DWV!$A$8:$A$300)+COUNT('Large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4" s="289"/>
      <c r="C1314" s="3" t="s">
        <v>1564</v>
      </c>
      <c r="D1314" s="20">
        <v>28876173</v>
      </c>
      <c r="E1314" s="5" t="s">
        <v>8295</v>
      </c>
      <c r="F1314" s="381">
        <f>IFERROR(INDEX([1]Master!$1:$1048576,MATCH(C1314,[1]Master!$B:$B,0),MATCH($H$5,[1]Master!$1:$1,0)),"")</f>
        <v>1</v>
      </c>
      <c r="G1314" s="381">
        <f>IFERROR(INDEX([1]Master!$1:$1048576,MATCH(C1314,[1]Master!$B:$B,0),MATCH($H$4,[1]Master!$1:$1,0)),"")</f>
        <v>2</v>
      </c>
      <c r="H1314" s="6" t="s">
        <v>6153</v>
      </c>
      <c r="I1314" s="367">
        <f>IFERROR(INDEX([1]Master!$1:$1048576,MATCH(C1314,[1]Master!$B:$B,0),MATCH($G$6,[1]Master!$1:$1,0)),"")</f>
        <v>10796.10977777778</v>
      </c>
      <c r="J1314" s="230">
        <f>ROUND(I1314*Order_Quote!$L$5,4)</f>
        <v>0</v>
      </c>
      <c r="K1314" s="228"/>
      <c r="L1314" s="178"/>
      <c r="M1314" s="171">
        <f t="shared" si="20"/>
        <v>0</v>
      </c>
    </row>
    <row r="1315" spans="1:13" s="52" customFormat="1" x14ac:dyDescent="0.3">
      <c r="A1315" s="29" t="str">
        <f>IF(K1315&gt;0,COUNT($A$7:A1314)+COUNT(DWV!$A$8:$A$300)+COUNT('Large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5" s="289"/>
      <c r="C1315" s="3" t="s">
        <v>1565</v>
      </c>
      <c r="D1315" s="20">
        <v>28876181</v>
      </c>
      <c r="E1315" s="5" t="s">
        <v>8296</v>
      </c>
      <c r="F1315" s="381">
        <f>IFERROR(INDEX([1]Master!$1:$1048576,MATCH(C1315,[1]Master!$B:$B,0),MATCH($H$5,[1]Master!$1:$1,0)),"")</f>
        <v>1</v>
      </c>
      <c r="G1315" s="381">
        <f>IFERROR(INDEX([1]Master!$1:$1048576,MATCH(C1315,[1]Master!$B:$B,0),MATCH($H$4,[1]Master!$1:$1,0)),"")</f>
        <v>1</v>
      </c>
      <c r="H1315" s="6" t="s">
        <v>6153</v>
      </c>
      <c r="I1315" s="367">
        <f>IFERROR(INDEX([1]Master!$1:$1048576,MATCH(C1315,[1]Master!$B:$B,0),MATCH($G$6,[1]Master!$1:$1,0)),"")</f>
        <v>12187.728000000003</v>
      </c>
      <c r="J1315" s="230">
        <f>ROUND(I1315*Order_Quote!$L$5,4)</f>
        <v>0</v>
      </c>
      <c r="K1315" s="228"/>
      <c r="L1315" s="178"/>
      <c r="M1315" s="171">
        <f t="shared" si="20"/>
        <v>0</v>
      </c>
    </row>
    <row r="1316" spans="1:13" s="52" customFormat="1" x14ac:dyDescent="0.3">
      <c r="A1316" s="29" t="str">
        <f>IF(K1316&gt;0,COUNT($A$7:A1315)+COUNT(DWV!$A$8:$A$300)+COUNT('Large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6" s="289"/>
      <c r="C1316" s="3" t="s">
        <v>1566</v>
      </c>
      <c r="D1316" s="20">
        <v>28876190</v>
      </c>
      <c r="E1316" s="5" t="s">
        <v>8297</v>
      </c>
      <c r="F1316" s="381">
        <f>IFERROR(INDEX([1]Master!$1:$1048576,MATCH(C1316,[1]Master!$B:$B,0),MATCH($H$5,[1]Master!$1:$1,0)),"")</f>
        <v>1</v>
      </c>
      <c r="G1316" s="381">
        <f>IFERROR(INDEX([1]Master!$1:$1048576,MATCH(C1316,[1]Master!$B:$B,0),MATCH($H$4,[1]Master!$1:$1,0)),"")</f>
        <v>1</v>
      </c>
      <c r="H1316" s="6" t="s">
        <v>6153</v>
      </c>
      <c r="I1316" s="367">
        <f>IFERROR(INDEX([1]Master!$1:$1048576,MATCH(C1316,[1]Master!$B:$B,0),MATCH($G$6,[1]Master!$1:$1,0)),"")</f>
        <v>12488.659555555556</v>
      </c>
      <c r="J1316" s="230">
        <f>ROUND(I1316*Order_Quote!$L$5,4)</f>
        <v>0</v>
      </c>
      <c r="K1316" s="228"/>
      <c r="L1316" s="178"/>
      <c r="M1316" s="171">
        <f t="shared" si="20"/>
        <v>0</v>
      </c>
    </row>
    <row r="1317" spans="1:13" s="52" customFormat="1" x14ac:dyDescent="0.3">
      <c r="A1317" s="29" t="str">
        <f>IF(K1317&gt;0,COUNT($A$7:A1316)+COUNT(DWV!$A$8:$A$300)+COUNT('Large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7" s="289"/>
      <c r="C1317" s="3" t="s">
        <v>1567</v>
      </c>
      <c r="D1317" s="20">
        <v>28876203</v>
      </c>
      <c r="E1317" s="5" t="s">
        <v>8298</v>
      </c>
      <c r="F1317" s="381">
        <f>IFERROR(INDEX([1]Master!$1:$1048576,MATCH(C1317,[1]Master!$B:$B,0),MATCH($H$5,[1]Master!$1:$1,0)),"")</f>
        <v>1</v>
      </c>
      <c r="G1317" s="381">
        <f>IFERROR(INDEX([1]Master!$1:$1048576,MATCH(C1317,[1]Master!$B:$B,0),MATCH($H$4,[1]Master!$1:$1,0)),"")</f>
        <v>1</v>
      </c>
      <c r="H1317" s="6" t="s">
        <v>6153</v>
      </c>
      <c r="I1317" s="367">
        <f>IFERROR(INDEX([1]Master!$1:$1048576,MATCH(C1317,[1]Master!$B:$B,0),MATCH($G$6,[1]Master!$1:$1,0)),"")</f>
        <v>12862.707777777779</v>
      </c>
      <c r="J1317" s="230">
        <f>ROUND(I1317*Order_Quote!$L$5,4)</f>
        <v>0</v>
      </c>
      <c r="K1317" s="228"/>
      <c r="L1317" s="178"/>
      <c r="M1317" s="171">
        <f t="shared" si="20"/>
        <v>0</v>
      </c>
    </row>
    <row r="1318" spans="1:13" s="52" customFormat="1" x14ac:dyDescent="0.3">
      <c r="A1318" s="29" t="str">
        <f>IF(K1318&gt;0,COUNT($A$7:A1317)+COUNT(DWV!$A$8:$A$300)+COUNT('Large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8" s="289"/>
      <c r="C1318" s="3" t="s">
        <v>1568</v>
      </c>
      <c r="D1318" s="20">
        <v>28876211</v>
      </c>
      <c r="E1318" s="5" t="s">
        <v>8299</v>
      </c>
      <c r="F1318" s="381">
        <f>IFERROR(INDEX([1]Master!$1:$1048576,MATCH(C1318,[1]Master!$B:$B,0),MATCH($H$5,[1]Master!$1:$1,0)),"")</f>
        <v>1</v>
      </c>
      <c r="G1318" s="381">
        <f>IFERROR(INDEX([1]Master!$1:$1048576,MATCH(C1318,[1]Master!$B:$B,0),MATCH($H$4,[1]Master!$1:$1,0)),"")</f>
        <v>1</v>
      </c>
      <c r="H1318" s="6" t="s">
        <v>6153</v>
      </c>
      <c r="I1318" s="367">
        <f>IFERROR(INDEX([1]Master!$1:$1048576,MATCH(C1318,[1]Master!$B:$B,0),MATCH($G$6,[1]Master!$1:$1,0)),"")</f>
        <v>15914.763888888889</v>
      </c>
      <c r="J1318" s="230">
        <f>ROUND(I1318*Order_Quote!$L$5,4)</f>
        <v>0</v>
      </c>
      <c r="K1318" s="228"/>
      <c r="L1318" s="178"/>
      <c r="M1318" s="171">
        <f t="shared" si="20"/>
        <v>0</v>
      </c>
    </row>
    <row r="1319" spans="1:13" s="52" customFormat="1" x14ac:dyDescent="0.3">
      <c r="A1319" s="29" t="str">
        <f>IF(K1319&gt;0,COUNT($A$7:A1318)+COUNT(DWV!$A$8:$A$300)+COUNT('Large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19" s="289"/>
      <c r="C1319" s="3" t="s">
        <v>1569</v>
      </c>
      <c r="D1319" s="20">
        <v>28876220</v>
      </c>
      <c r="E1319" s="5" t="s">
        <v>8300</v>
      </c>
      <c r="F1319" s="381">
        <f>IFERROR(INDEX([1]Master!$1:$1048576,MATCH(C1319,[1]Master!$B:$B,0),MATCH($H$5,[1]Master!$1:$1,0)),"")</f>
        <v>1</v>
      </c>
      <c r="G1319" s="381">
        <f>IFERROR(INDEX([1]Master!$1:$1048576,MATCH(C1319,[1]Master!$B:$B,0),MATCH($H$4,[1]Master!$1:$1,0)),"")</f>
        <v>1</v>
      </c>
      <c r="H1319" s="6" t="s">
        <v>6153</v>
      </c>
      <c r="I1319" s="367">
        <f>IFERROR(INDEX([1]Master!$1:$1048576,MATCH(C1319,[1]Master!$B:$B,0),MATCH($G$6,[1]Master!$1:$1,0)),"")</f>
        <v>16364.912888888888</v>
      </c>
      <c r="J1319" s="230">
        <f>ROUND(I1319*Order_Quote!$L$5,4)</f>
        <v>0</v>
      </c>
      <c r="K1319" s="228"/>
      <c r="L1319" s="178"/>
      <c r="M1319" s="171">
        <f t="shared" si="20"/>
        <v>0</v>
      </c>
    </row>
    <row r="1320" spans="1:13" s="52" customFormat="1" x14ac:dyDescent="0.3">
      <c r="A1320" s="29" t="str">
        <f>IF(K1320&gt;0,COUNT($A$7:A1319)+COUNT(DWV!$A$8:$A$300)+COUNT('Large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0" s="289"/>
      <c r="C1320" s="3" t="s">
        <v>1570</v>
      </c>
      <c r="D1320" s="20">
        <v>28876238</v>
      </c>
      <c r="E1320" s="5" t="s">
        <v>8301</v>
      </c>
      <c r="F1320" s="381">
        <f>IFERROR(INDEX([1]Master!$1:$1048576,MATCH(C1320,[1]Master!$B:$B,0),MATCH($H$5,[1]Master!$1:$1,0)),"")</f>
        <v>1</v>
      </c>
      <c r="G1320" s="381">
        <f>IFERROR(INDEX([1]Master!$1:$1048576,MATCH(C1320,[1]Master!$B:$B,0),MATCH($H$4,[1]Master!$1:$1,0)),"")</f>
        <v>1</v>
      </c>
      <c r="H1320" s="6" t="s">
        <v>6153</v>
      </c>
      <c r="I1320" s="367">
        <f>IFERROR(INDEX([1]Master!$1:$1048576,MATCH(C1320,[1]Master!$B:$B,0),MATCH($G$6,[1]Master!$1:$1,0)),"")</f>
        <v>10504.344555555557</v>
      </c>
      <c r="J1320" s="230">
        <f>ROUND(I1320*Order_Quote!$L$5,4)</f>
        <v>0</v>
      </c>
      <c r="K1320" s="228"/>
      <c r="L1320" s="178"/>
      <c r="M1320" s="171">
        <f t="shared" si="20"/>
        <v>0</v>
      </c>
    </row>
    <row r="1321" spans="1:13" s="52" customFormat="1" x14ac:dyDescent="0.3">
      <c r="A1321" s="29" t="str">
        <f>IF(K1321&gt;0,COUNT($A$7:A1320)+COUNT(DWV!$A$8:$A$300)+COUNT('Large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1" s="289"/>
      <c r="C1321" s="3" t="s">
        <v>1571</v>
      </c>
      <c r="D1321" s="20">
        <v>28876246</v>
      </c>
      <c r="E1321" s="5" t="s">
        <v>8302</v>
      </c>
      <c r="F1321" s="381">
        <f>IFERROR(INDEX([1]Master!$1:$1048576,MATCH(C1321,[1]Master!$B:$B,0),MATCH($H$5,[1]Master!$1:$1,0)),"")</f>
        <v>1</v>
      </c>
      <c r="G1321" s="381">
        <f>IFERROR(INDEX([1]Master!$1:$1048576,MATCH(C1321,[1]Master!$B:$B,0),MATCH($H$4,[1]Master!$1:$1,0)),"")</f>
        <v>1</v>
      </c>
      <c r="H1321" s="6" t="s">
        <v>6153</v>
      </c>
      <c r="I1321" s="367">
        <f>IFERROR(INDEX([1]Master!$1:$1048576,MATCH(C1321,[1]Master!$B:$B,0),MATCH($G$6,[1]Master!$1:$1,0)),"")</f>
        <v>10567.308111111111</v>
      </c>
      <c r="J1321" s="230">
        <f>ROUND(I1321*Order_Quote!$L$5,4)</f>
        <v>0</v>
      </c>
      <c r="K1321" s="228"/>
      <c r="L1321" s="178"/>
      <c r="M1321" s="171">
        <f t="shared" si="20"/>
        <v>0</v>
      </c>
    </row>
    <row r="1322" spans="1:13" s="52" customFormat="1" x14ac:dyDescent="0.3">
      <c r="A1322" s="29" t="str">
        <f>IF(K1322&gt;0,COUNT($A$7:A1321)+COUNT(DWV!$A$8:$A$300)+COUNT('Large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2" s="289"/>
      <c r="C1322" s="3" t="s">
        <v>1572</v>
      </c>
      <c r="D1322" s="20">
        <v>28876254</v>
      </c>
      <c r="E1322" s="5" t="s">
        <v>8303</v>
      </c>
      <c r="F1322" s="381">
        <f>IFERROR(INDEX([1]Master!$1:$1048576,MATCH(C1322,[1]Master!$B:$B,0),MATCH($H$5,[1]Master!$1:$1,0)),"")</f>
        <v>1</v>
      </c>
      <c r="G1322" s="381">
        <f>IFERROR(INDEX([1]Master!$1:$1048576,MATCH(C1322,[1]Master!$B:$B,0),MATCH($H$4,[1]Master!$1:$1,0)),"")</f>
        <v>1</v>
      </c>
      <c r="H1322" s="6" t="s">
        <v>6153</v>
      </c>
      <c r="I1322" s="367">
        <f>IFERROR(INDEX([1]Master!$1:$1048576,MATCH(C1322,[1]Master!$B:$B,0),MATCH($G$6,[1]Master!$1:$1,0)),"")</f>
        <v>12062.930333333334</v>
      </c>
      <c r="J1322" s="230">
        <f>ROUND(I1322*Order_Quote!$L$5,4)</f>
        <v>0</v>
      </c>
      <c r="K1322" s="228"/>
      <c r="L1322" s="178"/>
      <c r="M1322" s="171">
        <f t="shared" si="20"/>
        <v>0</v>
      </c>
    </row>
    <row r="1323" spans="1:13" s="52" customFormat="1" x14ac:dyDescent="0.3">
      <c r="A1323" s="29" t="str">
        <f>IF(K1323&gt;0,COUNT($A$7:A1322)+COUNT(DWV!$A$8:$A$300)+COUNT('Large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3" s="289"/>
      <c r="C1323" s="3" t="s">
        <v>1573</v>
      </c>
      <c r="D1323" s="20">
        <v>28876262</v>
      </c>
      <c r="E1323" s="5" t="s">
        <v>8304</v>
      </c>
      <c r="F1323" s="381">
        <f>IFERROR(INDEX([1]Master!$1:$1048576,MATCH(C1323,[1]Master!$B:$B,0),MATCH($H$5,[1]Master!$1:$1,0)),"")</f>
        <v>1</v>
      </c>
      <c r="G1323" s="381">
        <f>IFERROR(INDEX([1]Master!$1:$1048576,MATCH(C1323,[1]Master!$B:$B,0),MATCH($H$4,[1]Master!$1:$1,0)),"")</f>
        <v>1</v>
      </c>
      <c r="H1323" s="6" t="s">
        <v>6153</v>
      </c>
      <c r="I1323" s="367">
        <f>IFERROR(INDEX([1]Master!$1:$1048576,MATCH(C1323,[1]Master!$B:$B,0),MATCH($G$6,[1]Master!$1:$1,0)),"")</f>
        <v>12687.418</v>
      </c>
      <c r="J1323" s="230">
        <f>ROUND(I1323*Order_Quote!$L$5,4)</f>
        <v>0</v>
      </c>
      <c r="K1323" s="228"/>
      <c r="L1323" s="178"/>
      <c r="M1323" s="171">
        <f t="shared" si="20"/>
        <v>0</v>
      </c>
    </row>
    <row r="1324" spans="1:13" s="52" customFormat="1" x14ac:dyDescent="0.3">
      <c r="A1324" s="29" t="str">
        <f>IF(K1324&gt;0,COUNT($A$7:A1323)+COUNT(DWV!$A$8:$A$300)+COUNT('Large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4" s="289"/>
      <c r="C1324" s="3" t="s">
        <v>1574</v>
      </c>
      <c r="D1324" s="20">
        <v>28876270</v>
      </c>
      <c r="E1324" s="5" t="s">
        <v>8305</v>
      </c>
      <c r="F1324" s="381">
        <f>IFERROR(INDEX([1]Master!$1:$1048576,MATCH(C1324,[1]Master!$B:$B,0),MATCH($H$5,[1]Master!$1:$1,0)),"")</f>
        <v>1</v>
      </c>
      <c r="G1324" s="381">
        <f>IFERROR(INDEX([1]Master!$1:$1048576,MATCH(C1324,[1]Master!$B:$B,0),MATCH($H$4,[1]Master!$1:$1,0)),"")</f>
        <v>1</v>
      </c>
      <c r="H1324" s="6" t="s">
        <v>6153</v>
      </c>
      <c r="I1324" s="367">
        <f>IFERROR(INDEX([1]Master!$1:$1048576,MATCH(C1324,[1]Master!$B:$B,0),MATCH($G$6,[1]Master!$1:$1,0)),"")</f>
        <v>13873.560555555558</v>
      </c>
      <c r="J1324" s="230">
        <f>ROUND(I1324*Order_Quote!$L$5,4)</f>
        <v>0</v>
      </c>
      <c r="K1324" s="228"/>
      <c r="L1324" s="178"/>
      <c r="M1324" s="171">
        <f t="shared" si="20"/>
        <v>0</v>
      </c>
    </row>
    <row r="1325" spans="1:13" s="52" customFormat="1" x14ac:dyDescent="0.3">
      <c r="A1325" s="29" t="str">
        <f>IF(K1325&gt;0,COUNT($A$7:A1324)+COUNT(DWV!$A$8:$A$300)+COUNT('Large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5" s="289"/>
      <c r="C1325" s="3" t="s">
        <v>1575</v>
      </c>
      <c r="D1325" s="20">
        <v>28876289</v>
      </c>
      <c r="E1325" s="5" t="s">
        <v>8306</v>
      </c>
      <c r="F1325" s="381">
        <f>IFERROR(INDEX([1]Master!$1:$1048576,MATCH(C1325,[1]Master!$B:$B,0),MATCH($H$5,[1]Master!$1:$1,0)),"")</f>
        <v>1</v>
      </c>
      <c r="G1325" s="381">
        <f>IFERROR(INDEX([1]Master!$1:$1048576,MATCH(C1325,[1]Master!$B:$B,0),MATCH($H$4,[1]Master!$1:$1,0)),"")</f>
        <v>1</v>
      </c>
      <c r="H1325" s="6" t="s">
        <v>6153</v>
      </c>
      <c r="I1325" s="367">
        <f>IFERROR(INDEX([1]Master!$1:$1048576,MATCH(C1325,[1]Master!$B:$B,0),MATCH($G$6,[1]Master!$1:$1,0)),"")</f>
        <v>15661.720777777778</v>
      </c>
      <c r="J1325" s="230">
        <f>ROUND(I1325*Order_Quote!$L$5,4)</f>
        <v>0</v>
      </c>
      <c r="K1325" s="228"/>
      <c r="L1325" s="178"/>
      <c r="M1325" s="171">
        <f t="shared" si="20"/>
        <v>0</v>
      </c>
    </row>
    <row r="1326" spans="1:13" s="52" customFormat="1" x14ac:dyDescent="0.3">
      <c r="A1326" s="29" t="str">
        <f>IF(K1326&gt;0,COUNT($A$7:A1325)+COUNT(DWV!$A$8:$A$300)+COUNT('Large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6" s="289"/>
      <c r="C1326" s="3" t="s">
        <v>1576</v>
      </c>
      <c r="D1326" s="20">
        <v>28876297</v>
      </c>
      <c r="E1326" s="5" t="s">
        <v>8307</v>
      </c>
      <c r="F1326" s="381">
        <f>IFERROR(INDEX([1]Master!$1:$1048576,MATCH(C1326,[1]Master!$B:$B,0),MATCH($H$5,[1]Master!$1:$1,0)),"")</f>
        <v>1</v>
      </c>
      <c r="G1326" s="381">
        <f>IFERROR(INDEX([1]Master!$1:$1048576,MATCH(C1326,[1]Master!$B:$B,0),MATCH($H$4,[1]Master!$1:$1,0)),"")</f>
        <v>1</v>
      </c>
      <c r="H1326" s="6" t="s">
        <v>6153</v>
      </c>
      <c r="I1326" s="367">
        <f>IFERROR(INDEX([1]Master!$1:$1048576,MATCH(C1326,[1]Master!$B:$B,0),MATCH($G$6,[1]Master!$1:$1,0)),"")</f>
        <v>16048.692222222222</v>
      </c>
      <c r="J1326" s="230">
        <f>ROUND(I1326*Order_Quote!$L$5,4)</f>
        <v>0</v>
      </c>
      <c r="K1326" s="228"/>
      <c r="L1326" s="178"/>
      <c r="M1326" s="171">
        <f t="shared" si="20"/>
        <v>0</v>
      </c>
    </row>
    <row r="1327" spans="1:13" s="52" customFormat="1" x14ac:dyDescent="0.3">
      <c r="A1327" s="29" t="str">
        <f>IF(K1327&gt;0,COUNT($A$7:A1326)+COUNT(DWV!$A$8:$A$300)+COUNT('Large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7" s="289"/>
      <c r="C1327" s="3" t="s">
        <v>1577</v>
      </c>
      <c r="D1327" s="20">
        <v>28876300</v>
      </c>
      <c r="E1327" s="5" t="s">
        <v>8308</v>
      </c>
      <c r="F1327" s="381">
        <f>IFERROR(INDEX([1]Master!$1:$1048576,MATCH(C1327,[1]Master!$B:$B,0),MATCH($H$5,[1]Master!$1:$1,0)),"")</f>
        <v>1</v>
      </c>
      <c r="G1327" s="381">
        <f>IFERROR(INDEX([1]Master!$1:$1048576,MATCH(C1327,[1]Master!$B:$B,0),MATCH($H$4,[1]Master!$1:$1,0)),"")</f>
        <v>1</v>
      </c>
      <c r="H1327" s="6" t="s">
        <v>6153</v>
      </c>
      <c r="I1327" s="367">
        <f>IFERROR(INDEX([1]Master!$1:$1048576,MATCH(C1327,[1]Master!$B:$B,0),MATCH($G$6,[1]Master!$1:$1,0)),"")</f>
        <v>16529.264888888891</v>
      </c>
      <c r="J1327" s="230">
        <f>ROUND(I1327*Order_Quote!$L$5,4)</f>
        <v>0</v>
      </c>
      <c r="K1327" s="228"/>
      <c r="L1327" s="178"/>
      <c r="M1327" s="171">
        <f t="shared" si="20"/>
        <v>0</v>
      </c>
    </row>
    <row r="1328" spans="1:13" s="52" customFormat="1" x14ac:dyDescent="0.3">
      <c r="A1328" s="29" t="str">
        <f>IF(K1328&gt;0,COUNT($A$7:A1327)+COUNT(DWV!$A$8:$A$300)+COUNT('Large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8" s="289"/>
      <c r="C1328" s="3" t="s">
        <v>1578</v>
      </c>
      <c r="D1328" s="20">
        <v>28876319</v>
      </c>
      <c r="E1328" s="5" t="s">
        <v>8309</v>
      </c>
      <c r="F1328" s="381">
        <f>IFERROR(INDEX([1]Master!$1:$1048576,MATCH(C1328,[1]Master!$B:$B,0),MATCH($H$5,[1]Master!$1:$1,0)),"")</f>
        <v>1</v>
      </c>
      <c r="G1328" s="381">
        <f>IFERROR(INDEX([1]Master!$1:$1048576,MATCH(C1328,[1]Master!$B:$B,0),MATCH($H$4,[1]Master!$1:$1,0)),"")</f>
        <v>1</v>
      </c>
      <c r="H1328" s="6" t="s">
        <v>6153</v>
      </c>
      <c r="I1328" s="367">
        <f>IFERROR(INDEX([1]Master!$1:$1048576,MATCH(C1328,[1]Master!$B:$B,0),MATCH($G$6,[1]Master!$1:$1,0)),"")</f>
        <v>20451.314222222223</v>
      </c>
      <c r="J1328" s="230">
        <f>ROUND(I1328*Order_Quote!$L$5,4)</f>
        <v>0</v>
      </c>
      <c r="K1328" s="228"/>
      <c r="L1328" s="178"/>
      <c r="M1328" s="171">
        <f t="shared" si="20"/>
        <v>0</v>
      </c>
    </row>
    <row r="1329" spans="1:13" s="52" customFormat="1" x14ac:dyDescent="0.3">
      <c r="A1329" s="29" t="str">
        <f>IF(K1329&gt;0,COUNT($A$7:A1328)+COUNT(DWV!$A$8:$A$300)+COUNT('Large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29" s="289"/>
      <c r="C1329" s="3" t="s">
        <v>1579</v>
      </c>
      <c r="D1329" s="20">
        <v>28876327</v>
      </c>
      <c r="E1329" s="5" t="s">
        <v>8310</v>
      </c>
      <c r="F1329" s="381">
        <f>IFERROR(INDEX([1]Master!$1:$1048576,MATCH(C1329,[1]Master!$B:$B,0),MATCH($H$5,[1]Master!$1:$1,0)),"")</f>
        <v>1</v>
      </c>
      <c r="G1329" s="381">
        <f>IFERROR(INDEX([1]Master!$1:$1048576,MATCH(C1329,[1]Master!$B:$B,0),MATCH($H$4,[1]Master!$1:$1,0)),"")</f>
        <v>1</v>
      </c>
      <c r="H1329" s="6" t="s">
        <v>6153</v>
      </c>
      <c r="I1329" s="367">
        <f>IFERROR(INDEX([1]Master!$1:$1048576,MATCH(C1329,[1]Master!$B:$B,0),MATCH($G$6,[1]Master!$1:$1,0)),"")</f>
        <v>21029.494666666666</v>
      </c>
      <c r="J1329" s="230">
        <f>ROUND(I1329*Order_Quote!$L$5,4)</f>
        <v>0</v>
      </c>
      <c r="K1329" s="228"/>
      <c r="L1329" s="178"/>
      <c r="M1329" s="171">
        <f t="shared" si="20"/>
        <v>0</v>
      </c>
    </row>
    <row r="1330" spans="1:13" s="52" customFormat="1" x14ac:dyDescent="0.3">
      <c r="A1330" s="29" t="str">
        <f>IF(K1330&gt;0,COUNT($A$7:A1329)+COUNT(DWV!$A$8:$A$300)+COUNT('Large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0" s="289"/>
      <c r="C1330" s="3" t="s">
        <v>1580</v>
      </c>
      <c r="D1330" s="20">
        <v>28876335</v>
      </c>
      <c r="E1330" s="5" t="s">
        <v>8311</v>
      </c>
      <c r="F1330" s="381">
        <f>IFERROR(INDEX([1]Master!$1:$1048576,MATCH(C1330,[1]Master!$B:$B,0),MATCH($H$5,[1]Master!$1:$1,0)),"")</f>
        <v>1</v>
      </c>
      <c r="G1330" s="381" t="str">
        <f>IFERROR(INDEX([1]Master!$1:$1048576,MATCH(C1330,[1]Master!$B:$B,0),MATCH($H$4,[1]Master!$1:$1,0)),"")</f>
        <v>-</v>
      </c>
      <c r="H1330" s="6" t="s">
        <v>6153</v>
      </c>
      <c r="I1330" s="367">
        <f>IFERROR(INDEX([1]Master!$1:$1048576,MATCH(C1330,[1]Master!$B:$B,0),MATCH($G$6,[1]Master!$1:$1,0)),"")</f>
        <v>26286.963444444445</v>
      </c>
      <c r="J1330" s="230">
        <f>ROUND(I1330*Order_Quote!$L$5,4)</f>
        <v>0</v>
      </c>
      <c r="K1330" s="228"/>
      <c r="L1330" s="178"/>
      <c r="M1330" s="171">
        <f t="shared" si="20"/>
        <v>0</v>
      </c>
    </row>
    <row r="1331" spans="1:13" s="52" customFormat="1" x14ac:dyDescent="0.3">
      <c r="A1331" s="29" t="str">
        <f>IF(K1331&gt;0,COUNT($A$7:A1330)+COUNT(DWV!$A$8:$A$300)+COUNT('Large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1" s="289"/>
      <c r="C1331" s="3" t="s">
        <v>1581</v>
      </c>
      <c r="D1331" s="20">
        <v>28876343</v>
      </c>
      <c r="E1331" s="5" t="s">
        <v>8312</v>
      </c>
      <c r="F1331" s="381">
        <f>IFERROR(INDEX([1]Master!$1:$1048576,MATCH(C1331,[1]Master!$B:$B,0),MATCH($H$5,[1]Master!$1:$1,0)),"")</f>
        <v>1</v>
      </c>
      <c r="G1331" s="381">
        <f>IFERROR(INDEX([1]Master!$1:$1048576,MATCH(C1331,[1]Master!$B:$B,0),MATCH($H$4,[1]Master!$1:$1,0)),"")</f>
        <v>1</v>
      </c>
      <c r="H1331" s="6" t="s">
        <v>6153</v>
      </c>
      <c r="I1331" s="367">
        <f>IFERROR(INDEX([1]Master!$1:$1048576,MATCH(C1331,[1]Master!$B:$B,0),MATCH($G$6,[1]Master!$1:$1,0)),"")</f>
        <v>13149.34888888889</v>
      </c>
      <c r="J1331" s="230">
        <f>ROUND(I1331*Order_Quote!$L$5,4)</f>
        <v>0</v>
      </c>
      <c r="K1331" s="228"/>
      <c r="L1331" s="178"/>
      <c r="M1331" s="171">
        <f t="shared" si="20"/>
        <v>0</v>
      </c>
    </row>
    <row r="1332" spans="1:13" s="52" customFormat="1" x14ac:dyDescent="0.3">
      <c r="A1332" s="29" t="str">
        <f>IF(K1332&gt;0,COUNT($A$7:A1331)+COUNT(DWV!$A$8:$A$300)+COUNT('Large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2" s="289"/>
      <c r="C1332" s="3" t="s">
        <v>1582</v>
      </c>
      <c r="D1332" s="20">
        <v>28876351</v>
      </c>
      <c r="E1332" s="5" t="s">
        <v>8313</v>
      </c>
      <c r="F1332" s="381">
        <f>IFERROR(INDEX([1]Master!$1:$1048576,MATCH(C1332,[1]Master!$B:$B,0),MATCH($H$5,[1]Master!$1:$1,0)),"")</f>
        <v>1</v>
      </c>
      <c r="G1332" s="381">
        <f>IFERROR(INDEX([1]Master!$1:$1048576,MATCH(C1332,[1]Master!$B:$B,0),MATCH($H$4,[1]Master!$1:$1,0)),"")</f>
        <v>1</v>
      </c>
      <c r="H1332" s="6" t="s">
        <v>6153</v>
      </c>
      <c r="I1332" s="367">
        <f>IFERROR(INDEX([1]Master!$1:$1048576,MATCH(C1332,[1]Master!$B:$B,0),MATCH($G$6,[1]Master!$1:$1,0)),"")</f>
        <v>13738.954555555556</v>
      </c>
      <c r="J1332" s="230">
        <f>ROUND(I1332*Order_Quote!$L$5,4)</f>
        <v>0</v>
      </c>
      <c r="K1332" s="228"/>
      <c r="L1332" s="178"/>
      <c r="M1332" s="171">
        <f t="shared" si="20"/>
        <v>0</v>
      </c>
    </row>
    <row r="1333" spans="1:13" s="52" customFormat="1" x14ac:dyDescent="0.3">
      <c r="A1333" s="29" t="str">
        <f>IF(K1333&gt;0,COUNT($A$7:A1332)+COUNT(DWV!$A$8:$A$300)+COUNT('Large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3" s="289"/>
      <c r="C1333" s="3" t="s">
        <v>1583</v>
      </c>
      <c r="D1333" s="20">
        <v>28876360</v>
      </c>
      <c r="E1333" s="5" t="s">
        <v>8314</v>
      </c>
      <c r="F1333" s="381">
        <f>IFERROR(INDEX([1]Master!$1:$1048576,MATCH(C1333,[1]Master!$B:$B,0),MATCH($H$5,[1]Master!$1:$1,0)),"")</f>
        <v>1</v>
      </c>
      <c r="G1333" s="381">
        <f>IFERROR(INDEX([1]Master!$1:$1048576,MATCH(C1333,[1]Master!$B:$B,0),MATCH($H$4,[1]Master!$1:$1,0)),"")</f>
        <v>1</v>
      </c>
      <c r="H1333" s="6" t="s">
        <v>6153</v>
      </c>
      <c r="I1333" s="367">
        <f>IFERROR(INDEX([1]Master!$1:$1048576,MATCH(C1333,[1]Master!$B:$B,0),MATCH($G$6,[1]Master!$1:$1,0)),"")</f>
        <v>16152.981555555558</v>
      </c>
      <c r="J1333" s="230">
        <f>ROUND(I1333*Order_Quote!$L$5,4)</f>
        <v>0</v>
      </c>
      <c r="K1333" s="228"/>
      <c r="L1333" s="178"/>
      <c r="M1333" s="171">
        <f t="shared" si="20"/>
        <v>0</v>
      </c>
    </row>
    <row r="1334" spans="1:13" s="52" customFormat="1" x14ac:dyDescent="0.3">
      <c r="A1334" s="29" t="str">
        <f>IF(K1334&gt;0,COUNT($A$7:A1333)+COUNT(DWV!$A$8:$A$300)+COUNT('Large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4" s="289"/>
      <c r="C1334" s="3" t="s">
        <v>1584</v>
      </c>
      <c r="D1334" s="20">
        <v>28876378</v>
      </c>
      <c r="E1334" s="5" t="s">
        <v>8315</v>
      </c>
      <c r="F1334" s="381">
        <f>IFERROR(INDEX([1]Master!$1:$1048576,MATCH(C1334,[1]Master!$B:$B,0),MATCH($H$5,[1]Master!$1:$1,0)),"")</f>
        <v>1</v>
      </c>
      <c r="G1334" s="381">
        <f>IFERROR(INDEX([1]Master!$1:$1048576,MATCH(C1334,[1]Master!$B:$B,0),MATCH($H$4,[1]Master!$1:$1,0)),"")</f>
        <v>1</v>
      </c>
      <c r="H1334" s="6" t="s">
        <v>6153</v>
      </c>
      <c r="I1334" s="367">
        <f>IFERROR(INDEX([1]Master!$1:$1048576,MATCH(C1334,[1]Master!$B:$B,0),MATCH($G$6,[1]Master!$1:$1,0)),"")</f>
        <v>16357.684444444443</v>
      </c>
      <c r="J1334" s="230">
        <f>ROUND(I1334*Order_Quote!$L$5,4)</f>
        <v>0</v>
      </c>
      <c r="K1334" s="228"/>
      <c r="L1334" s="178"/>
      <c r="M1334" s="171">
        <f t="shared" si="20"/>
        <v>0</v>
      </c>
    </row>
    <row r="1335" spans="1:13" s="52" customFormat="1" x14ac:dyDescent="0.3">
      <c r="A1335" s="29" t="str">
        <f>IF(K1335&gt;0,COUNT($A$7:A1334)+COUNT(DWV!$A$8:$A$300)+COUNT('Large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5" s="289"/>
      <c r="C1335" s="3" t="s">
        <v>1585</v>
      </c>
      <c r="D1335" s="20">
        <v>28876386</v>
      </c>
      <c r="E1335" s="5" t="s">
        <v>8316</v>
      </c>
      <c r="F1335" s="381">
        <f>IFERROR(INDEX([1]Master!$1:$1048576,MATCH(C1335,[1]Master!$B:$B,0),MATCH($H$5,[1]Master!$1:$1,0)),"")</f>
        <v>1</v>
      </c>
      <c r="G1335" s="381">
        <f>IFERROR(INDEX([1]Master!$1:$1048576,MATCH(C1335,[1]Master!$B:$B,0),MATCH($H$4,[1]Master!$1:$1,0)),"")</f>
        <v>1</v>
      </c>
      <c r="H1335" s="6" t="s">
        <v>6153</v>
      </c>
      <c r="I1335" s="367">
        <f>IFERROR(INDEX([1]Master!$1:$1048576,MATCH(C1335,[1]Master!$B:$B,0),MATCH($G$6,[1]Master!$1:$1,0)),"")</f>
        <v>17283.258222222223</v>
      </c>
      <c r="J1335" s="230">
        <f>ROUND(I1335*Order_Quote!$L$5,4)</f>
        <v>0</v>
      </c>
      <c r="K1335" s="228"/>
      <c r="L1335" s="178"/>
      <c r="M1335" s="171">
        <f t="shared" si="20"/>
        <v>0</v>
      </c>
    </row>
    <row r="1336" spans="1:13" s="52" customFormat="1" x14ac:dyDescent="0.3">
      <c r="A1336" s="29" t="str">
        <f>IF(K1336&gt;0,COUNT($A$7:A1335)+COUNT(DWV!$A$8:$A$300)+COUNT('Large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6" s="289"/>
      <c r="C1336" s="3" t="s">
        <v>1586</v>
      </c>
      <c r="D1336" s="20">
        <v>28876394</v>
      </c>
      <c r="E1336" s="5" t="s">
        <v>8317</v>
      </c>
      <c r="F1336" s="381">
        <f>IFERROR(INDEX([1]Master!$1:$1048576,MATCH(C1336,[1]Master!$B:$B,0),MATCH($H$5,[1]Master!$1:$1,0)),"")</f>
        <v>1</v>
      </c>
      <c r="G1336" s="381">
        <f>IFERROR(INDEX([1]Master!$1:$1048576,MATCH(C1336,[1]Master!$B:$B,0),MATCH($H$4,[1]Master!$1:$1,0)),"")</f>
        <v>1</v>
      </c>
      <c r="H1336" s="6" t="s">
        <v>6153</v>
      </c>
      <c r="I1336" s="367">
        <f>IFERROR(INDEX([1]Master!$1:$1048576,MATCH(C1336,[1]Master!$B:$B,0),MATCH($G$6,[1]Master!$1:$1,0)),"")</f>
        <v>18840.714555555558</v>
      </c>
      <c r="J1336" s="230">
        <f>ROUND(I1336*Order_Quote!$L$5,4)</f>
        <v>0</v>
      </c>
      <c r="K1336" s="228"/>
      <c r="L1336" s="178"/>
      <c r="M1336" s="171">
        <f t="shared" si="20"/>
        <v>0</v>
      </c>
    </row>
    <row r="1337" spans="1:13" s="52" customFormat="1" x14ac:dyDescent="0.3">
      <c r="A1337" s="29" t="str">
        <f>IF(K1337&gt;0,COUNT($A$7:A1336)+COUNT(DWV!$A$8:$A$300)+COUNT('Large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7" s="289"/>
      <c r="C1337" s="3" t="s">
        <v>1587</v>
      </c>
      <c r="D1337" s="20">
        <v>28876408</v>
      </c>
      <c r="E1337" s="5" t="s">
        <v>8318</v>
      </c>
      <c r="F1337" s="381">
        <f>IFERROR(INDEX([1]Master!$1:$1048576,MATCH(C1337,[1]Master!$B:$B,0),MATCH($H$5,[1]Master!$1:$1,0)),"")</f>
        <v>1</v>
      </c>
      <c r="G1337" s="381" t="str">
        <f>IFERROR(INDEX([1]Master!$1:$1048576,MATCH(C1337,[1]Master!$B:$B,0),MATCH($H$4,[1]Master!$1:$1,0)),"")</f>
        <v>-</v>
      </c>
      <c r="H1337" s="6" t="s">
        <v>6153</v>
      </c>
      <c r="I1337" s="367">
        <f>IFERROR(INDEX([1]Master!$1:$1048576,MATCH(C1337,[1]Master!$B:$B,0),MATCH($G$6,[1]Master!$1:$1,0)),"")</f>
        <v>20289.13788888889</v>
      </c>
      <c r="J1337" s="230">
        <f>ROUND(I1337*Order_Quote!$L$5,4)</f>
        <v>0</v>
      </c>
      <c r="K1337" s="228"/>
      <c r="L1337" s="178"/>
      <c r="M1337" s="171">
        <f t="shared" si="20"/>
        <v>0</v>
      </c>
    </row>
    <row r="1338" spans="1:13" s="52" customFormat="1" x14ac:dyDescent="0.3">
      <c r="A1338" s="29" t="str">
        <f>IF(K1338&gt;0,COUNT($A$7:A1337)+COUNT(DWV!$A$8:$A$300)+COUNT('Large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8" s="289"/>
      <c r="C1338" s="3" t="s">
        <v>1588</v>
      </c>
      <c r="D1338" s="20">
        <v>28876416</v>
      </c>
      <c r="E1338" s="5" t="s">
        <v>8319</v>
      </c>
      <c r="F1338" s="381">
        <f>IFERROR(INDEX([1]Master!$1:$1048576,MATCH(C1338,[1]Master!$B:$B,0),MATCH($H$5,[1]Master!$1:$1,0)),"")</f>
        <v>1</v>
      </c>
      <c r="G1338" s="381" t="str">
        <f>IFERROR(INDEX([1]Master!$1:$1048576,MATCH(C1338,[1]Master!$B:$B,0),MATCH($H$4,[1]Master!$1:$1,0)),"")</f>
        <v>-</v>
      </c>
      <c r="H1338" s="6" t="s">
        <v>6153</v>
      </c>
      <c r="I1338" s="367">
        <f>IFERROR(INDEX([1]Master!$1:$1048576,MATCH(C1338,[1]Master!$B:$B,0),MATCH($G$6,[1]Master!$1:$1,0)),"")</f>
        <v>16529.264888888891</v>
      </c>
      <c r="J1338" s="230">
        <f>ROUND(I1338*Order_Quote!$L$5,4)</f>
        <v>0</v>
      </c>
      <c r="K1338" s="228"/>
      <c r="L1338" s="178"/>
      <c r="M1338" s="171">
        <f t="shared" si="20"/>
        <v>0</v>
      </c>
    </row>
    <row r="1339" spans="1:13" s="52" customFormat="1" x14ac:dyDescent="0.3">
      <c r="A1339" s="29" t="str">
        <f>IF(K1339&gt;0,COUNT($A$7:A1338)+COUNT(DWV!$A$8:$A$300)+COUNT('Large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39" s="289"/>
      <c r="C1339" s="3" t="s">
        <v>1589</v>
      </c>
      <c r="D1339" s="20">
        <v>28876424</v>
      </c>
      <c r="E1339" s="5" t="s">
        <v>8320</v>
      </c>
      <c r="F1339" s="381">
        <f>IFERROR(INDEX([1]Master!$1:$1048576,MATCH(C1339,[1]Master!$B:$B,0),MATCH($H$5,[1]Master!$1:$1,0)),"")</f>
        <v>1</v>
      </c>
      <c r="G1339" s="381" t="str">
        <f>IFERROR(INDEX([1]Master!$1:$1048576,MATCH(C1339,[1]Master!$B:$B,0),MATCH($H$4,[1]Master!$1:$1,0)),"")</f>
        <v>-</v>
      </c>
      <c r="H1339" s="6" t="s">
        <v>6153</v>
      </c>
      <c r="I1339" s="367">
        <f>IFERROR(INDEX([1]Master!$1:$1048576,MATCH(C1339,[1]Master!$B:$B,0),MATCH($G$6,[1]Master!$1:$1,0)),"")</f>
        <v>20451.314222222223</v>
      </c>
      <c r="J1339" s="230">
        <f>ROUND(I1339*Order_Quote!$L$5,4)</f>
        <v>0</v>
      </c>
      <c r="K1339" s="228"/>
      <c r="L1339" s="178"/>
      <c r="M1339" s="171">
        <f t="shared" si="20"/>
        <v>0</v>
      </c>
    </row>
    <row r="1340" spans="1:13" s="52" customFormat="1" x14ac:dyDescent="0.3">
      <c r="A1340" s="29" t="str">
        <f>IF(K1340&gt;0,COUNT($A$7:A1339)+COUNT(DWV!$A$8:$A$300)+COUNT('Large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0" s="289"/>
      <c r="C1340" s="3" t="s">
        <v>1590</v>
      </c>
      <c r="D1340" s="20">
        <v>28876432</v>
      </c>
      <c r="E1340" s="5" t="s">
        <v>8321</v>
      </c>
      <c r="F1340" s="381">
        <f>IFERROR(INDEX([1]Master!$1:$1048576,MATCH(C1340,[1]Master!$B:$B,0),MATCH($H$5,[1]Master!$1:$1,0)),"")</f>
        <v>1</v>
      </c>
      <c r="G1340" s="381" t="str">
        <f>IFERROR(INDEX([1]Master!$1:$1048576,MATCH(C1340,[1]Master!$B:$B,0),MATCH($H$4,[1]Master!$1:$1,0)),"")</f>
        <v>-</v>
      </c>
      <c r="H1340" s="6" t="s">
        <v>6153</v>
      </c>
      <c r="I1340" s="367">
        <f>IFERROR(INDEX([1]Master!$1:$1048576,MATCH(C1340,[1]Master!$B:$B,0),MATCH($G$6,[1]Master!$1:$1,0)),"")</f>
        <v>21029.494666666666</v>
      </c>
      <c r="J1340" s="230">
        <f>ROUND(I1340*Order_Quote!$L$5,4)</f>
        <v>0</v>
      </c>
      <c r="K1340" s="228"/>
      <c r="L1340" s="178"/>
      <c r="M1340" s="171">
        <f t="shared" si="20"/>
        <v>0</v>
      </c>
    </row>
    <row r="1341" spans="1:13" s="52" customFormat="1" x14ac:dyDescent="0.3">
      <c r="A1341" s="29" t="str">
        <f>IF(K1341&gt;0,COUNT($A$7:A1340)+COUNT(DWV!$A$8:$A$300)+COUNT('Large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1" s="289"/>
      <c r="C1341" s="3" t="s">
        <v>1591</v>
      </c>
      <c r="D1341" s="20">
        <v>28876440</v>
      </c>
      <c r="E1341" s="5" t="s">
        <v>8322</v>
      </c>
      <c r="F1341" s="381">
        <f>IFERROR(INDEX([1]Master!$1:$1048576,MATCH(C1341,[1]Master!$B:$B,0),MATCH($H$5,[1]Master!$1:$1,0)),"")</f>
        <v>1</v>
      </c>
      <c r="G1341" s="381" t="str">
        <f>IFERROR(INDEX([1]Master!$1:$1048576,MATCH(C1341,[1]Master!$B:$B,0),MATCH($H$4,[1]Master!$1:$1,0)),"")</f>
        <v>-</v>
      </c>
      <c r="H1341" s="6" t="s">
        <v>6153</v>
      </c>
      <c r="I1341" s="367">
        <f>IFERROR(INDEX([1]Master!$1:$1048576,MATCH(C1341,[1]Master!$B:$B,0),MATCH($G$6,[1]Master!$1:$1,0)),"")</f>
        <v>26286.963444444445</v>
      </c>
      <c r="J1341" s="230">
        <f>ROUND(I1341*Order_Quote!$L$5,4)</f>
        <v>0</v>
      </c>
      <c r="K1341" s="228"/>
      <c r="L1341" s="178"/>
      <c r="M1341" s="171">
        <f t="shared" si="20"/>
        <v>0</v>
      </c>
    </row>
    <row r="1342" spans="1:13" s="52" customFormat="1" x14ac:dyDescent="0.3">
      <c r="A1342" s="29" t="str">
        <f>IF(K1342&gt;0,COUNT($A$7:A1341)+COUNT(DWV!$A$8:$A$300)+COUNT('Large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2" s="291"/>
      <c r="C1342" s="3" t="s">
        <v>1592</v>
      </c>
      <c r="D1342" s="20">
        <v>28876459</v>
      </c>
      <c r="E1342" s="5" t="s">
        <v>8323</v>
      </c>
      <c r="F1342" s="381">
        <f>IFERROR(INDEX([1]Master!$1:$1048576,MATCH(C1342,[1]Master!$B:$B,0),MATCH($H$5,[1]Master!$1:$1,0)),"")</f>
        <v>1</v>
      </c>
      <c r="G1342" s="381" t="str">
        <f>IFERROR(INDEX([1]Master!$1:$1048576,MATCH(C1342,[1]Master!$B:$B,0),MATCH($H$4,[1]Master!$1:$1,0)),"")</f>
        <v>-</v>
      </c>
      <c r="H1342" s="6" t="s">
        <v>6153</v>
      </c>
      <c r="I1342" s="367">
        <f>IFERROR(INDEX([1]Master!$1:$1048576,MATCH(C1342,[1]Master!$B:$B,0),MATCH($G$6,[1]Master!$1:$1,0)),"")</f>
        <v>44748.992691503277</v>
      </c>
      <c r="J1342" s="230">
        <f>ROUND(I1342*Order_Quote!$L$5,4)</f>
        <v>0</v>
      </c>
      <c r="K1342" s="228"/>
      <c r="L1342" s="178"/>
      <c r="M1342" s="171">
        <f t="shared" si="20"/>
        <v>0</v>
      </c>
    </row>
    <row r="1343" spans="1:13" s="52" customFormat="1" x14ac:dyDescent="0.3">
      <c r="A1343" s="29" t="str">
        <f>IF(K1343&gt;0,COUNT($A$7:A1342)+COUNT(DWV!$A$8:$A$300)+COUNT('Large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3" s="317" t="s">
        <v>3739</v>
      </c>
      <c r="C1343" s="11" t="s">
        <v>1593</v>
      </c>
      <c r="D1343" s="196">
        <v>28876505</v>
      </c>
      <c r="E1343" s="13" t="s">
        <v>7895</v>
      </c>
      <c r="F1343" s="381">
        <f>IFERROR(INDEX([1]Master!$1:$1048576,MATCH(C1343,[1]Master!$B:$B,0),MATCH($H$5,[1]Master!$1:$1,0)),"")</f>
        <v>10</v>
      </c>
      <c r="G1343" s="381">
        <f>IFERROR(INDEX([1]Master!$1:$1048576,MATCH(C1343,[1]Master!$B:$B,0),MATCH($H$4,[1]Master!$1:$1,0)),"")</f>
        <v>180</v>
      </c>
      <c r="H1343" s="6" t="s">
        <v>6153</v>
      </c>
      <c r="I1343" s="367">
        <f>IFERROR(INDEX([1]Master!$1:$1048576,MATCH(C1343,[1]Master!$B:$B,0),MATCH($G$6,[1]Master!$1:$1,0)),"")</f>
        <v>70.168222222222226</v>
      </c>
      <c r="J1343" s="230">
        <f>ROUND(I1343*Order_Quote!$L$5,4)</f>
        <v>0</v>
      </c>
      <c r="K1343" s="232"/>
      <c r="L1343" s="178"/>
      <c r="M1343" s="171">
        <f t="shared" si="20"/>
        <v>0</v>
      </c>
    </row>
    <row r="1344" spans="1:13" s="52" customFormat="1" x14ac:dyDescent="0.3">
      <c r="A1344" s="29" t="str">
        <f>IF(K1344&gt;0,COUNT($A$7:A1343)+COUNT(DWV!$A$8:$A$300)+COUNT('Large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4" s="292"/>
      <c r="C1344" s="11" t="s">
        <v>1594</v>
      </c>
      <c r="D1344" s="196">
        <v>28876513</v>
      </c>
      <c r="E1344" s="13" t="s">
        <v>7896</v>
      </c>
      <c r="F1344" s="381">
        <f>IFERROR(INDEX([1]Master!$1:$1048576,MATCH(C1344,[1]Master!$B:$B,0),MATCH($H$5,[1]Master!$1:$1,0)),"")</f>
        <v>1</v>
      </c>
      <c r="G1344" s="381">
        <f>IFERROR(INDEX([1]Master!$1:$1048576,MATCH(C1344,[1]Master!$B:$B,0),MATCH($H$4,[1]Master!$1:$1,0)),"")</f>
        <v>75</v>
      </c>
      <c r="H1344" s="6" t="s">
        <v>6153</v>
      </c>
      <c r="I1344" s="367">
        <f>IFERROR(INDEX([1]Master!$1:$1048576,MATCH(C1344,[1]Master!$B:$B,0),MATCH($G$6,[1]Master!$1:$1,0)),"")</f>
        <v>127.10411111111112</v>
      </c>
      <c r="J1344" s="230">
        <f>ROUND(I1344*Order_Quote!$L$5,4)</f>
        <v>0</v>
      </c>
      <c r="K1344" s="228"/>
      <c r="L1344" s="178"/>
      <c r="M1344" s="171">
        <f t="shared" si="20"/>
        <v>0</v>
      </c>
    </row>
    <row r="1345" spans="1:13" s="52" customFormat="1" x14ac:dyDescent="0.3">
      <c r="A1345" s="29" t="str">
        <f>IF(K1345&gt;0,COUNT($A$7:A1344)+COUNT(DWV!$A$8:$A$300)+COUNT('Large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5" s="292"/>
      <c r="C1345" s="11" t="s">
        <v>1595</v>
      </c>
      <c r="D1345" s="196">
        <v>28876521</v>
      </c>
      <c r="E1345" s="13" t="s">
        <v>7897</v>
      </c>
      <c r="F1345" s="381">
        <f>IFERROR(INDEX([1]Master!$1:$1048576,MATCH(C1345,[1]Master!$B:$B,0),MATCH($H$5,[1]Master!$1:$1,0)),"")</f>
        <v>1</v>
      </c>
      <c r="G1345" s="381">
        <f>IFERROR(INDEX([1]Master!$1:$1048576,MATCH(C1345,[1]Master!$B:$B,0),MATCH($H$4,[1]Master!$1:$1,0)),"")</f>
        <v>57</v>
      </c>
      <c r="H1345" s="6" t="s">
        <v>6153</v>
      </c>
      <c r="I1345" s="367">
        <f>IFERROR(INDEX([1]Master!$1:$1048576,MATCH(C1345,[1]Master!$B:$B,0),MATCH($G$6,[1]Master!$1:$1,0)),"")</f>
        <v>141.12111111111113</v>
      </c>
      <c r="J1345" s="230">
        <f>ROUND(I1345*Order_Quote!$L$5,4)</f>
        <v>0</v>
      </c>
      <c r="K1345" s="228"/>
      <c r="L1345" s="178"/>
      <c r="M1345" s="171">
        <f t="shared" si="20"/>
        <v>0</v>
      </c>
    </row>
    <row r="1346" spans="1:13" s="52" customFormat="1" x14ac:dyDescent="0.3">
      <c r="A1346" s="29" t="str">
        <f>IF(K1346&gt;0,COUNT($A$7:A1345)+COUNT(DWV!$A$8:$A$300)+COUNT('Large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6" s="292"/>
      <c r="C1346" s="11" t="s">
        <v>1596</v>
      </c>
      <c r="D1346" s="196">
        <v>28876530</v>
      </c>
      <c r="E1346" s="13" t="s">
        <v>7898</v>
      </c>
      <c r="F1346" s="381">
        <f>IFERROR(INDEX([1]Master!$1:$1048576,MATCH(C1346,[1]Master!$B:$B,0),MATCH($H$5,[1]Master!$1:$1,0)),"")</f>
        <v>1</v>
      </c>
      <c r="G1346" s="381">
        <f>IFERROR(INDEX([1]Master!$1:$1048576,MATCH(C1346,[1]Master!$B:$B,0),MATCH($H$4,[1]Master!$1:$1,0)),"")</f>
        <v>54</v>
      </c>
      <c r="H1346" s="6" t="s">
        <v>6153</v>
      </c>
      <c r="I1346" s="367">
        <f>IFERROR(INDEX([1]Master!$1:$1048576,MATCH(C1346,[1]Master!$B:$B,0),MATCH($G$6,[1]Master!$1:$1,0)),"")</f>
        <v>171.15244444444446</v>
      </c>
      <c r="J1346" s="230">
        <f>ROUND(I1346*Order_Quote!$L$5,4)</f>
        <v>0</v>
      </c>
      <c r="K1346" s="232"/>
      <c r="L1346" s="178"/>
      <c r="M1346" s="171">
        <f t="shared" si="20"/>
        <v>0</v>
      </c>
    </row>
    <row r="1347" spans="1:13" s="52" customFormat="1" x14ac:dyDescent="0.3">
      <c r="A1347" s="29" t="str">
        <f>IF(K1347&gt;0,COUNT($A$7:A1346)+COUNT(DWV!$A$8:$A$300)+COUNT('Large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7" s="292"/>
      <c r="C1347" s="11" t="s">
        <v>1597</v>
      </c>
      <c r="D1347" s="196">
        <v>28876548</v>
      </c>
      <c r="E1347" s="13" t="s">
        <v>7899</v>
      </c>
      <c r="F1347" s="381">
        <f>IFERROR(INDEX([1]Master!$1:$1048576,MATCH(C1347,[1]Master!$B:$B,0),MATCH($H$5,[1]Master!$1:$1,0)),"")</f>
        <v>1</v>
      </c>
      <c r="G1347" s="381">
        <f>IFERROR(INDEX([1]Master!$1:$1048576,MATCH(C1347,[1]Master!$B:$B,0),MATCH($H$4,[1]Master!$1:$1,0)),"")</f>
        <v>46</v>
      </c>
      <c r="H1347" s="6" t="s">
        <v>6153</v>
      </c>
      <c r="I1347" s="367">
        <f>IFERROR(INDEX([1]Master!$1:$1048576,MATCH(C1347,[1]Master!$B:$B,0),MATCH($G$6,[1]Master!$1:$1,0)),"")</f>
        <v>177.12066666666666</v>
      </c>
      <c r="J1347" s="230">
        <f>ROUND(I1347*Order_Quote!$L$5,4)</f>
        <v>0</v>
      </c>
      <c r="K1347" s="228"/>
      <c r="L1347" s="178"/>
      <c r="M1347" s="171">
        <f t="shared" si="20"/>
        <v>0</v>
      </c>
    </row>
    <row r="1348" spans="1:13" s="52" customFormat="1" x14ac:dyDescent="0.3">
      <c r="A1348" s="29" t="str">
        <f>IF(K1348&gt;0,COUNT($A$7:A1347)+COUNT(DWV!$A$8:$A$300)+COUNT('Large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8" s="292"/>
      <c r="C1348" s="11" t="s">
        <v>1598</v>
      </c>
      <c r="D1348" s="196">
        <v>28876556</v>
      </c>
      <c r="E1348" s="13" t="s">
        <v>7900</v>
      </c>
      <c r="F1348" s="381">
        <f>IFERROR(INDEX([1]Master!$1:$1048576,MATCH(C1348,[1]Master!$B:$B,0),MATCH($H$5,[1]Master!$1:$1,0)),"")</f>
        <v>1</v>
      </c>
      <c r="G1348" s="381">
        <f>IFERROR(INDEX([1]Master!$1:$1048576,MATCH(C1348,[1]Master!$B:$B,0),MATCH($H$4,[1]Master!$1:$1,0)),"")</f>
        <v>25</v>
      </c>
      <c r="H1348" s="6" t="s">
        <v>6153</v>
      </c>
      <c r="I1348" s="367">
        <f>IFERROR(INDEX([1]Master!$1:$1048576,MATCH(C1348,[1]Master!$B:$B,0),MATCH($G$6,[1]Master!$1:$1,0)),"")</f>
        <v>272.92133333333334</v>
      </c>
      <c r="J1348" s="230">
        <f>ROUND(I1348*Order_Quote!$L$5,4)</f>
        <v>0</v>
      </c>
      <c r="K1348" s="228"/>
      <c r="L1348" s="178"/>
      <c r="M1348" s="171">
        <f t="shared" si="20"/>
        <v>0</v>
      </c>
    </row>
    <row r="1349" spans="1:13" s="52" customFormat="1" x14ac:dyDescent="0.3">
      <c r="A1349" s="29" t="str">
        <f>IF(K1349&gt;0,COUNT($A$7:A1348)+COUNT(DWV!$A$8:$A$300)+COUNT('Large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49" s="292"/>
      <c r="C1349" s="11" t="s">
        <v>1599</v>
      </c>
      <c r="D1349" s="196">
        <v>28876564</v>
      </c>
      <c r="E1349" s="13" t="s">
        <v>8324</v>
      </c>
      <c r="F1349" s="381">
        <f>IFERROR(INDEX([1]Master!$1:$1048576,MATCH(C1349,[1]Master!$B:$B,0),MATCH($H$5,[1]Master!$1:$1,0)),"")</f>
        <v>1</v>
      </c>
      <c r="G1349" s="381">
        <f>IFERROR(INDEX([1]Master!$1:$1048576,MATCH(C1349,[1]Master!$B:$B,0),MATCH($H$4,[1]Master!$1:$1,0)),"")</f>
        <v>26</v>
      </c>
      <c r="H1349" s="6" t="s">
        <v>6153</v>
      </c>
      <c r="I1349" s="367">
        <f>IFERROR(INDEX([1]Master!$1:$1048576,MATCH(C1349,[1]Master!$B:$B,0),MATCH($G$6,[1]Master!$1:$1,0)),"")</f>
        <v>555.769888888889</v>
      </c>
      <c r="J1349" s="230">
        <f>ROUND(I1349*Order_Quote!$L$5,4)</f>
        <v>0</v>
      </c>
      <c r="K1349" s="232"/>
      <c r="L1349" s="178"/>
      <c r="M1349" s="171">
        <f t="shared" si="20"/>
        <v>0</v>
      </c>
    </row>
    <row r="1350" spans="1:13" s="52" customFormat="1" x14ac:dyDescent="0.3">
      <c r="A1350" s="29" t="str">
        <f>IF(K1350&gt;0,COUNT($A$7:A1349)+COUNT(DWV!$A$8:$A$300)+COUNT('Large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0" s="289"/>
      <c r="C1350" s="3" t="s">
        <v>1600</v>
      </c>
      <c r="D1350" s="20">
        <v>28876572</v>
      </c>
      <c r="E1350" s="5" t="s">
        <v>8325</v>
      </c>
      <c r="F1350" s="381">
        <f>IFERROR(INDEX([1]Master!$1:$1048576,MATCH(C1350,[1]Master!$B:$B,0),MATCH($H$5,[1]Master!$1:$1,0)),"")</f>
        <v>1</v>
      </c>
      <c r="G1350" s="381">
        <f>IFERROR(INDEX([1]Master!$1:$1048576,MATCH(C1350,[1]Master!$B:$B,0),MATCH($H$4,[1]Master!$1:$1,0)),"")</f>
        <v>23</v>
      </c>
      <c r="H1350" s="6" t="s">
        <v>6153</v>
      </c>
      <c r="I1350" s="367">
        <f>IFERROR(INDEX([1]Master!$1:$1048576,MATCH(C1350,[1]Master!$B:$B,0),MATCH($G$6,[1]Master!$1:$1,0)),"")</f>
        <v>576.67055555555555</v>
      </c>
      <c r="J1350" s="230">
        <f>ROUND(I1350*Order_Quote!$L$5,4)</f>
        <v>0</v>
      </c>
      <c r="K1350" s="228"/>
      <c r="L1350" s="178"/>
      <c r="M1350" s="171">
        <f t="shared" ref="M1350:M1413" si="21">K1350/F1350</f>
        <v>0</v>
      </c>
    </row>
    <row r="1351" spans="1:13" s="52" customFormat="1" x14ac:dyDescent="0.3">
      <c r="A1351" s="29" t="str">
        <f>IF(K1351&gt;0,COUNT($A$7:A1350)+COUNT(DWV!$A$8:$A$300)+COUNT('Large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1" s="289"/>
      <c r="C1351" s="3" t="s">
        <v>1601</v>
      </c>
      <c r="D1351" s="20">
        <v>28876580</v>
      </c>
      <c r="E1351" s="5" t="s">
        <v>8326</v>
      </c>
      <c r="F1351" s="381">
        <f>IFERROR(INDEX([1]Master!$1:$1048576,MATCH(C1351,[1]Master!$B:$B,0),MATCH($H$5,[1]Master!$1:$1,0)),"")</f>
        <v>1</v>
      </c>
      <c r="G1351" s="381">
        <f>IFERROR(INDEX([1]Master!$1:$1048576,MATCH(C1351,[1]Master!$B:$B,0),MATCH($H$4,[1]Master!$1:$1,0)),"")</f>
        <v>18</v>
      </c>
      <c r="H1351" s="6" t="s">
        <v>6153</v>
      </c>
      <c r="I1351" s="367">
        <f>IFERROR(INDEX([1]Master!$1:$1048576,MATCH(C1351,[1]Master!$B:$B,0),MATCH($G$6,[1]Master!$1:$1,0)),"")</f>
        <v>900.5001111111111</v>
      </c>
      <c r="J1351" s="230">
        <f>ROUND(I1351*Order_Quote!$L$5,4)</f>
        <v>0</v>
      </c>
      <c r="K1351" s="228"/>
      <c r="L1351" s="178"/>
      <c r="M1351" s="171">
        <f t="shared" si="21"/>
        <v>0</v>
      </c>
    </row>
    <row r="1352" spans="1:13" s="52" customFormat="1" x14ac:dyDescent="0.3">
      <c r="A1352" s="29" t="str">
        <f>IF(K1352&gt;0,COUNT($A$7:A1351)+COUNT(DWV!$A$8:$A$300)+COUNT('Large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2" s="289"/>
      <c r="C1352" s="3" t="s">
        <v>1602</v>
      </c>
      <c r="D1352" s="20">
        <v>28876599</v>
      </c>
      <c r="E1352" s="5" t="s">
        <v>8327</v>
      </c>
      <c r="F1352" s="381">
        <f>IFERROR(INDEX([1]Master!$1:$1048576,MATCH(C1352,[1]Master!$B:$B,0),MATCH($H$5,[1]Master!$1:$1,0)),"")</f>
        <v>1</v>
      </c>
      <c r="G1352" s="381">
        <f>IFERROR(INDEX([1]Master!$1:$1048576,MATCH(C1352,[1]Master!$B:$B,0),MATCH($H$4,[1]Master!$1:$1,0)),"")</f>
        <v>16</v>
      </c>
      <c r="H1352" s="6" t="s">
        <v>6153</v>
      </c>
      <c r="I1352" s="367">
        <f>IFERROR(INDEX([1]Master!$1:$1048576,MATCH(C1352,[1]Master!$B:$B,0),MATCH($G$6,[1]Master!$1:$1,0)),"")</f>
        <v>928.23688888888898</v>
      </c>
      <c r="J1352" s="230">
        <f>ROUND(I1352*Order_Quote!$L$5,4)</f>
        <v>0</v>
      </c>
      <c r="K1352" s="228"/>
      <c r="L1352" s="178"/>
      <c r="M1352" s="171">
        <f t="shared" si="21"/>
        <v>0</v>
      </c>
    </row>
    <row r="1353" spans="1:13" s="52" customFormat="1" x14ac:dyDescent="0.3">
      <c r="A1353" s="29" t="str">
        <f>IF(K1353&gt;0,COUNT($A$7:A1352)+COUNT(DWV!$A$8:$A$300)+COUNT('Large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3" s="289"/>
      <c r="C1353" s="3" t="s">
        <v>1603</v>
      </c>
      <c r="D1353" s="20">
        <v>28876602</v>
      </c>
      <c r="E1353" s="5" t="s">
        <v>8328</v>
      </c>
      <c r="F1353" s="381">
        <f>IFERROR(INDEX([1]Master!$1:$1048576,MATCH(C1353,[1]Master!$B:$B,0),MATCH($H$5,[1]Master!$1:$1,0)),"")</f>
        <v>1</v>
      </c>
      <c r="G1353" s="381">
        <f>IFERROR(INDEX([1]Master!$1:$1048576,MATCH(C1353,[1]Master!$B:$B,0),MATCH($H$4,[1]Master!$1:$1,0)),"")</f>
        <v>19</v>
      </c>
      <c r="H1353" s="6" t="s">
        <v>6153</v>
      </c>
      <c r="I1353" s="367">
        <f>IFERROR(INDEX([1]Master!$1:$1048576,MATCH(C1353,[1]Master!$B:$B,0),MATCH($G$6,[1]Master!$1:$1,0)),"")</f>
        <v>680.11577777777779</v>
      </c>
      <c r="J1353" s="230">
        <f>ROUND(I1353*Order_Quote!$L$5,4)</f>
        <v>0</v>
      </c>
      <c r="K1353" s="228"/>
      <c r="L1353" s="178"/>
      <c r="M1353" s="171">
        <f t="shared" si="21"/>
        <v>0</v>
      </c>
    </row>
    <row r="1354" spans="1:13" s="52" customFormat="1" x14ac:dyDescent="0.3">
      <c r="A1354" s="29" t="str">
        <f>IF(K1354&gt;0,COUNT($A$7:A1353)+COUNT(DWV!$A$8:$A$300)+COUNT('Large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4" s="289"/>
      <c r="C1354" s="3" t="s">
        <v>1604</v>
      </c>
      <c r="D1354" s="20">
        <v>28876610</v>
      </c>
      <c r="E1354" s="5" t="s">
        <v>8329</v>
      </c>
      <c r="F1354" s="381">
        <f>IFERROR(INDEX([1]Master!$1:$1048576,MATCH(C1354,[1]Master!$B:$B,0),MATCH($H$5,[1]Master!$1:$1,0)),"")</f>
        <v>1</v>
      </c>
      <c r="G1354" s="381">
        <f>IFERROR(INDEX([1]Master!$1:$1048576,MATCH(C1354,[1]Master!$B:$B,0),MATCH($H$4,[1]Master!$1:$1,0)),"")</f>
        <v>10</v>
      </c>
      <c r="H1354" s="6" t="s">
        <v>6153</v>
      </c>
      <c r="I1354" s="367">
        <f>IFERROR(INDEX([1]Master!$1:$1048576,MATCH(C1354,[1]Master!$B:$B,0),MATCH($G$6,[1]Master!$1:$1,0)),"")</f>
        <v>693.01522222222218</v>
      </c>
      <c r="J1354" s="230">
        <f>ROUND(I1354*Order_Quote!$L$5,4)</f>
        <v>0</v>
      </c>
      <c r="K1354" s="228"/>
      <c r="L1354" s="178"/>
      <c r="M1354" s="171">
        <f t="shared" si="21"/>
        <v>0</v>
      </c>
    </row>
    <row r="1355" spans="1:13" s="52" customFormat="1" x14ac:dyDescent="0.3">
      <c r="A1355" s="29" t="str">
        <f>IF(K1355&gt;0,COUNT($A$7:A1354)+COUNT(DWV!$A$8:$A$300)+COUNT('Large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5" s="289"/>
      <c r="C1355" s="3" t="s">
        <v>1605</v>
      </c>
      <c r="D1355" s="20">
        <v>28876629</v>
      </c>
      <c r="E1355" s="5" t="s">
        <v>8330</v>
      </c>
      <c r="F1355" s="381">
        <f>IFERROR(INDEX([1]Master!$1:$1048576,MATCH(C1355,[1]Master!$B:$B,0),MATCH($H$5,[1]Master!$1:$1,0)),"")</f>
        <v>1</v>
      </c>
      <c r="G1355" s="381">
        <f>IFERROR(INDEX([1]Master!$1:$1048576,MATCH(C1355,[1]Master!$B:$B,0),MATCH($H$4,[1]Master!$1:$1,0)),"")</f>
        <v>13</v>
      </c>
      <c r="H1355" s="6" t="s">
        <v>6153</v>
      </c>
      <c r="I1355" s="367">
        <f>IFERROR(INDEX([1]Master!$1:$1048576,MATCH(C1355,[1]Master!$B:$B,0),MATCH($G$6,[1]Master!$1:$1,0)),"")</f>
        <v>956.77022222222217</v>
      </c>
      <c r="J1355" s="230">
        <f>ROUND(I1355*Order_Quote!$L$5,4)</f>
        <v>0</v>
      </c>
      <c r="K1355" s="228"/>
      <c r="L1355" s="178"/>
      <c r="M1355" s="171">
        <f t="shared" si="21"/>
        <v>0</v>
      </c>
    </row>
    <row r="1356" spans="1:13" s="52" customFormat="1" x14ac:dyDescent="0.3">
      <c r="A1356" s="29" t="str">
        <f>IF(K1356&gt;0,COUNT($A$7:A1355)+COUNT(DWV!$A$8:$A$300)+COUNT('Large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6" s="289"/>
      <c r="C1356" s="3" t="s">
        <v>1606</v>
      </c>
      <c r="D1356" s="20">
        <v>28876637</v>
      </c>
      <c r="E1356" s="5" t="s">
        <v>8331</v>
      </c>
      <c r="F1356" s="381">
        <f>IFERROR(INDEX([1]Master!$1:$1048576,MATCH(C1356,[1]Master!$B:$B,0),MATCH($H$5,[1]Master!$1:$1,0)),"")</f>
        <v>1</v>
      </c>
      <c r="G1356" s="381">
        <f>IFERROR(INDEX([1]Master!$1:$1048576,MATCH(C1356,[1]Master!$B:$B,0),MATCH($H$4,[1]Master!$1:$1,0)),"")</f>
        <v>12</v>
      </c>
      <c r="H1356" s="6" t="s">
        <v>6153</v>
      </c>
      <c r="I1356" s="367">
        <f>IFERROR(INDEX([1]Master!$1:$1048576,MATCH(C1356,[1]Master!$B:$B,0),MATCH($G$6,[1]Master!$1:$1,0)),"")</f>
        <v>1150.3094444444446</v>
      </c>
      <c r="J1356" s="230">
        <f>ROUND(I1356*Order_Quote!$L$5,4)</f>
        <v>0</v>
      </c>
      <c r="K1356" s="228"/>
      <c r="L1356" s="178"/>
      <c r="M1356" s="171">
        <f t="shared" si="21"/>
        <v>0</v>
      </c>
    </row>
    <row r="1357" spans="1:13" s="52" customFormat="1" x14ac:dyDescent="0.3">
      <c r="A1357" s="29" t="str">
        <f>IF(K1357&gt;0,COUNT($A$7:A1356)+COUNT(DWV!$A$8:$A$300)+COUNT('Large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7" s="289"/>
      <c r="C1357" s="3" t="s">
        <v>1607</v>
      </c>
      <c r="D1357" s="20">
        <v>28876645</v>
      </c>
      <c r="E1357" s="5" t="s">
        <v>8332</v>
      </c>
      <c r="F1357" s="381">
        <f>IFERROR(INDEX([1]Master!$1:$1048576,MATCH(C1357,[1]Master!$B:$B,0),MATCH($H$5,[1]Master!$1:$1,0)),"")</f>
        <v>1</v>
      </c>
      <c r="G1357" s="381">
        <f>IFERROR(INDEX([1]Master!$1:$1048576,MATCH(C1357,[1]Master!$B:$B,0),MATCH($H$4,[1]Master!$1:$1,0)),"")</f>
        <v>10</v>
      </c>
      <c r="H1357" s="6" t="s">
        <v>6153</v>
      </c>
      <c r="I1357" s="367">
        <f>IFERROR(INDEX([1]Master!$1:$1048576,MATCH(C1357,[1]Master!$B:$B,0),MATCH($G$6,[1]Master!$1:$1,0)),"")</f>
        <v>1220.8581111111112</v>
      </c>
      <c r="J1357" s="230">
        <f>ROUND(I1357*Order_Quote!$L$5,4)</f>
        <v>0</v>
      </c>
      <c r="K1357" s="228"/>
      <c r="L1357" s="178"/>
      <c r="M1357" s="171">
        <f t="shared" si="21"/>
        <v>0</v>
      </c>
    </row>
    <row r="1358" spans="1:13" s="52" customFormat="1" x14ac:dyDescent="0.3">
      <c r="A1358" s="29" t="str">
        <f>IF(K1358&gt;0,COUNT($A$7:A1357)+COUNT(DWV!$A$8:$A$300)+COUNT('Large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8" s="289"/>
      <c r="C1358" s="3" t="s">
        <v>1608</v>
      </c>
      <c r="D1358" s="20">
        <v>28876653</v>
      </c>
      <c r="E1358" s="5" t="s">
        <v>8333</v>
      </c>
      <c r="F1358" s="381">
        <f>IFERROR(INDEX([1]Master!$1:$1048576,MATCH(C1358,[1]Master!$B:$B,0),MATCH($H$5,[1]Master!$1:$1,0)),"")</f>
        <v>1</v>
      </c>
      <c r="G1358" s="381">
        <f>IFERROR(INDEX([1]Master!$1:$1048576,MATCH(C1358,[1]Master!$B:$B,0),MATCH($H$4,[1]Master!$1:$1,0)),"")</f>
        <v>12</v>
      </c>
      <c r="H1358" s="6" t="s">
        <v>6153</v>
      </c>
      <c r="I1358" s="367">
        <f>IFERROR(INDEX([1]Master!$1:$1048576,MATCH(C1358,[1]Master!$B:$B,0),MATCH($G$6,[1]Master!$1:$1,0)),"")</f>
        <v>1100.4474444444445</v>
      </c>
      <c r="J1358" s="230">
        <f>ROUND(I1358*Order_Quote!$L$5,4)</f>
        <v>0</v>
      </c>
      <c r="K1358" s="228"/>
      <c r="L1358" s="178"/>
      <c r="M1358" s="171">
        <f t="shared" si="21"/>
        <v>0</v>
      </c>
    </row>
    <row r="1359" spans="1:13" s="52" customFormat="1" x14ac:dyDescent="0.3">
      <c r="A1359" s="29" t="str">
        <f>IF(K1359&gt;0,COUNT($A$7:A1358)+COUNT(DWV!$A$8:$A$300)+COUNT('Large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59" s="289"/>
      <c r="C1359" s="3" t="s">
        <v>1609</v>
      </c>
      <c r="D1359" s="20">
        <v>28876661</v>
      </c>
      <c r="E1359" s="5" t="s">
        <v>8334</v>
      </c>
      <c r="F1359" s="381">
        <f>IFERROR(INDEX([1]Master!$1:$1048576,MATCH(C1359,[1]Master!$B:$B,0),MATCH($H$5,[1]Master!$1:$1,0)),"")</f>
        <v>1</v>
      </c>
      <c r="G1359" s="381">
        <f>IFERROR(INDEX([1]Master!$1:$1048576,MATCH(C1359,[1]Master!$B:$B,0),MATCH($H$4,[1]Master!$1:$1,0)),"")</f>
        <v>10</v>
      </c>
      <c r="H1359" s="6" t="s">
        <v>6153</v>
      </c>
      <c r="I1359" s="367">
        <f>IFERROR(INDEX([1]Master!$1:$1048576,MATCH(C1359,[1]Master!$B:$B,0),MATCH($G$6,[1]Master!$1:$1,0)),"")</f>
        <v>1168.451888888889</v>
      </c>
      <c r="J1359" s="230">
        <f>ROUND(I1359*Order_Quote!$L$5,4)</f>
        <v>0</v>
      </c>
      <c r="K1359" s="228"/>
      <c r="L1359" s="178"/>
      <c r="M1359" s="171">
        <f t="shared" si="21"/>
        <v>0</v>
      </c>
    </row>
    <row r="1360" spans="1:13" s="52" customFormat="1" x14ac:dyDescent="0.3">
      <c r="A1360" s="29" t="str">
        <f>IF(K1360&gt;0,COUNT($A$7:A1359)+COUNT(DWV!$A$8:$A$300)+COUNT('Large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0" s="289"/>
      <c r="C1360" s="3" t="s">
        <v>1610</v>
      </c>
      <c r="D1360" s="20">
        <v>28876670</v>
      </c>
      <c r="E1360" s="5" t="s">
        <v>8335</v>
      </c>
      <c r="F1360" s="381">
        <f>IFERROR(INDEX([1]Master!$1:$1048576,MATCH(C1360,[1]Master!$B:$B,0),MATCH($H$5,[1]Master!$1:$1,0)),"")</f>
        <v>1</v>
      </c>
      <c r="G1360" s="381">
        <f>IFERROR(INDEX([1]Master!$1:$1048576,MATCH(C1360,[1]Master!$B:$B,0),MATCH($H$4,[1]Master!$1:$1,0)),"")</f>
        <v>9</v>
      </c>
      <c r="H1360" s="6" t="s">
        <v>6153</v>
      </c>
      <c r="I1360" s="367">
        <f>IFERROR(INDEX([1]Master!$1:$1048576,MATCH(C1360,[1]Master!$B:$B,0),MATCH($G$6,[1]Master!$1:$1,0)),"")</f>
        <v>1189.4714444444444</v>
      </c>
      <c r="J1360" s="230">
        <f>ROUND(I1360*Order_Quote!$L$5,4)</f>
        <v>0</v>
      </c>
      <c r="K1360" s="228"/>
      <c r="L1360" s="178"/>
      <c r="M1360" s="171">
        <f t="shared" si="21"/>
        <v>0</v>
      </c>
    </row>
    <row r="1361" spans="1:13" s="52" customFormat="1" x14ac:dyDescent="0.3">
      <c r="A1361" s="29" t="str">
        <f>IF(K1361&gt;0,COUNT($A$7:A1360)+COUNT(DWV!$A$8:$A$300)+COUNT('Large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1" s="289"/>
      <c r="C1361" s="3" t="s">
        <v>1611</v>
      </c>
      <c r="D1361" s="20">
        <v>28876688</v>
      </c>
      <c r="E1361" s="5" t="s">
        <v>8336</v>
      </c>
      <c r="F1361" s="381">
        <f>IFERROR(INDEX([1]Master!$1:$1048576,MATCH(C1361,[1]Master!$B:$B,0),MATCH($H$5,[1]Master!$1:$1,0)),"")</f>
        <v>1</v>
      </c>
      <c r="G1361" s="381">
        <f>IFERROR(INDEX([1]Master!$1:$1048576,MATCH(C1361,[1]Master!$B:$B,0),MATCH($H$4,[1]Master!$1:$1,0)),"")</f>
        <v>8</v>
      </c>
      <c r="H1361" s="6" t="s">
        <v>6153</v>
      </c>
      <c r="I1361" s="367">
        <f>IFERROR(INDEX([1]Master!$1:$1048576,MATCH(C1361,[1]Master!$B:$B,0),MATCH($G$6,[1]Master!$1:$1,0)),"")</f>
        <v>1407.0618888888889</v>
      </c>
      <c r="J1361" s="230">
        <f>ROUND(I1361*Order_Quote!$L$5,4)</f>
        <v>0</v>
      </c>
      <c r="K1361" s="228"/>
      <c r="L1361" s="178"/>
      <c r="M1361" s="171">
        <f t="shared" si="21"/>
        <v>0</v>
      </c>
    </row>
    <row r="1362" spans="1:13" s="52" customFormat="1" x14ac:dyDescent="0.3">
      <c r="A1362" s="29" t="str">
        <f>IF(K1362&gt;0,COUNT($A$7:A1361)+COUNT(DWV!$A$8:$A$300)+COUNT('Large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2" s="289"/>
      <c r="C1362" s="3" t="s">
        <v>1612</v>
      </c>
      <c r="D1362" s="20">
        <v>28876696</v>
      </c>
      <c r="E1362" s="5" t="s">
        <v>8337</v>
      </c>
      <c r="F1362" s="381">
        <f>IFERROR(INDEX([1]Master!$1:$1048576,MATCH(C1362,[1]Master!$B:$B,0),MATCH($H$5,[1]Master!$1:$1,0)),"")</f>
        <v>1</v>
      </c>
      <c r="G1362" s="381">
        <f>IFERROR(INDEX([1]Master!$1:$1048576,MATCH(C1362,[1]Master!$B:$B,0),MATCH($H$4,[1]Master!$1:$1,0)),"")</f>
        <v>7</v>
      </c>
      <c r="H1362" s="6" t="s">
        <v>6153</v>
      </c>
      <c r="I1362" s="367">
        <f>IFERROR(INDEX([1]Master!$1:$1048576,MATCH(C1362,[1]Master!$B:$B,0),MATCH($G$6,[1]Master!$1:$1,0)),"")</f>
        <v>1520.3392222222221</v>
      </c>
      <c r="J1362" s="230">
        <f>ROUND(I1362*Order_Quote!$L$5,4)</f>
        <v>0</v>
      </c>
      <c r="K1362" s="228"/>
      <c r="L1362" s="178"/>
      <c r="M1362" s="171">
        <f t="shared" si="21"/>
        <v>0</v>
      </c>
    </row>
    <row r="1363" spans="1:13" s="52" customFormat="1" x14ac:dyDescent="0.3">
      <c r="A1363" s="29" t="str">
        <f>IF(K1363&gt;0,COUNT($A$7:A1362)+COUNT(DWV!$A$8:$A$300)+COUNT('Large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3" s="289"/>
      <c r="C1363" s="3" t="s">
        <v>1613</v>
      </c>
      <c r="D1363" s="20">
        <v>28876700</v>
      </c>
      <c r="E1363" s="5" t="s">
        <v>8338</v>
      </c>
      <c r="F1363" s="381">
        <f>IFERROR(INDEX([1]Master!$1:$1048576,MATCH(C1363,[1]Master!$B:$B,0),MATCH($H$5,[1]Master!$1:$1,0)),"")</f>
        <v>1</v>
      </c>
      <c r="G1363" s="381">
        <f>IFERROR(INDEX([1]Master!$1:$1048576,MATCH(C1363,[1]Master!$B:$B,0),MATCH($H$4,[1]Master!$1:$1,0)),"")</f>
        <v>6</v>
      </c>
      <c r="H1363" s="6" t="s">
        <v>6153</v>
      </c>
      <c r="I1363" s="367">
        <f>IFERROR(INDEX([1]Master!$1:$1048576,MATCH(C1363,[1]Master!$B:$B,0),MATCH($G$6,[1]Master!$1:$1,0)),"")</f>
        <v>1921.6011111111111</v>
      </c>
      <c r="J1363" s="230">
        <f>ROUND(I1363*Order_Quote!$L$5,4)</f>
        <v>0</v>
      </c>
      <c r="K1363" s="228"/>
      <c r="L1363" s="178"/>
      <c r="M1363" s="171">
        <f t="shared" si="21"/>
        <v>0</v>
      </c>
    </row>
    <row r="1364" spans="1:13" s="52" customFormat="1" x14ac:dyDescent="0.3">
      <c r="A1364" s="29" t="str">
        <f>IF(K1364&gt;0,COUNT($A$7:A1363)+COUNT(DWV!$A$8:$A$300)+COUNT('Large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4" s="289"/>
      <c r="C1364" s="3" t="s">
        <v>1614</v>
      </c>
      <c r="D1364" s="20">
        <v>28876718</v>
      </c>
      <c r="E1364" s="5" t="s">
        <v>8339</v>
      </c>
      <c r="F1364" s="381">
        <f>IFERROR(INDEX([1]Master!$1:$1048576,MATCH(C1364,[1]Master!$B:$B,0),MATCH($H$5,[1]Master!$1:$1,0)),"")</f>
        <v>1</v>
      </c>
      <c r="G1364" s="381">
        <f>IFERROR(INDEX([1]Master!$1:$1048576,MATCH(C1364,[1]Master!$B:$B,0),MATCH($H$4,[1]Master!$1:$1,0)),"")</f>
        <v>6</v>
      </c>
      <c r="H1364" s="6" t="s">
        <v>6153</v>
      </c>
      <c r="I1364" s="367">
        <f>IFERROR(INDEX([1]Master!$1:$1048576,MATCH(C1364,[1]Master!$B:$B,0),MATCH($G$6,[1]Master!$1:$1,0)),"")</f>
        <v>2786.8150000000005</v>
      </c>
      <c r="J1364" s="230">
        <f>ROUND(I1364*Order_Quote!$L$5,4)</f>
        <v>0</v>
      </c>
      <c r="K1364" s="228"/>
      <c r="L1364" s="178"/>
      <c r="M1364" s="171">
        <f t="shared" si="21"/>
        <v>0</v>
      </c>
    </row>
    <row r="1365" spans="1:13" s="52" customFormat="1" x14ac:dyDescent="0.3">
      <c r="A1365" s="29" t="str">
        <f>IF(K1365&gt;0,COUNT($A$7:A1364)+COUNT(DWV!$A$8:$A$300)+COUNT('Large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5" s="289"/>
      <c r="C1365" s="3" t="s">
        <v>1615</v>
      </c>
      <c r="D1365" s="20">
        <v>28876726</v>
      </c>
      <c r="E1365" s="5" t="s">
        <v>8340</v>
      </c>
      <c r="F1365" s="381">
        <f>IFERROR(INDEX([1]Master!$1:$1048576,MATCH(C1365,[1]Master!$B:$B,0),MATCH($H$5,[1]Master!$1:$1,0)),"")</f>
        <v>1</v>
      </c>
      <c r="G1365" s="381">
        <f>IFERROR(INDEX([1]Master!$1:$1048576,MATCH(C1365,[1]Master!$B:$B,0),MATCH($H$4,[1]Master!$1:$1,0)),"")</f>
        <v>6</v>
      </c>
      <c r="H1365" s="6" t="s">
        <v>6153</v>
      </c>
      <c r="I1365" s="367">
        <f>IFERROR(INDEX([1]Master!$1:$1048576,MATCH(C1365,[1]Master!$B:$B,0),MATCH($G$6,[1]Master!$1:$1,0)),"")</f>
        <v>2882.4135555555554</v>
      </c>
      <c r="J1365" s="230">
        <f>ROUND(I1365*Order_Quote!$L$5,4)</f>
        <v>0</v>
      </c>
      <c r="K1365" s="228"/>
      <c r="L1365" s="178"/>
      <c r="M1365" s="171">
        <f t="shared" si="21"/>
        <v>0</v>
      </c>
    </row>
    <row r="1366" spans="1:13" s="52" customFormat="1" x14ac:dyDescent="0.3">
      <c r="A1366" s="29" t="str">
        <f>IF(K1366&gt;0,COUNT($A$7:A1365)+COUNT(DWV!$A$8:$A$300)+COUNT('Large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6" s="289"/>
      <c r="C1366" s="3" t="s">
        <v>1616</v>
      </c>
      <c r="D1366" s="20">
        <v>28876734</v>
      </c>
      <c r="E1366" s="5" t="s">
        <v>8341</v>
      </c>
      <c r="F1366" s="381">
        <f>IFERROR(INDEX([1]Master!$1:$1048576,MATCH(C1366,[1]Master!$B:$B,0),MATCH($H$5,[1]Master!$1:$1,0)),"")</f>
        <v>1</v>
      </c>
      <c r="G1366" s="381">
        <f>IFERROR(INDEX([1]Master!$1:$1048576,MATCH(C1366,[1]Master!$B:$B,0),MATCH($H$4,[1]Master!$1:$1,0)),"")</f>
        <v>5</v>
      </c>
      <c r="H1366" s="6" t="s">
        <v>6153</v>
      </c>
      <c r="I1366" s="367">
        <f>IFERROR(INDEX([1]Master!$1:$1048576,MATCH(C1366,[1]Master!$B:$B,0),MATCH($G$6,[1]Master!$1:$1,0)),"")</f>
        <v>3012.3710000000001</v>
      </c>
      <c r="J1366" s="230">
        <f>ROUND(I1366*Order_Quote!$L$5,4)</f>
        <v>0</v>
      </c>
      <c r="K1366" s="228"/>
      <c r="L1366" s="178"/>
      <c r="M1366" s="171">
        <f t="shared" si="21"/>
        <v>0</v>
      </c>
    </row>
    <row r="1367" spans="1:13" s="52" customFormat="1" x14ac:dyDescent="0.3">
      <c r="A1367" s="29" t="str">
        <f>IF(K1367&gt;0,COUNT($A$7:A1366)+COUNT(DWV!$A$8:$A$300)+COUNT('Large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7" s="289"/>
      <c r="C1367" s="3" t="s">
        <v>1617</v>
      </c>
      <c r="D1367" s="20">
        <v>28876742</v>
      </c>
      <c r="E1367" s="5" t="s">
        <v>8342</v>
      </c>
      <c r="F1367" s="381">
        <f>IFERROR(INDEX([1]Master!$1:$1048576,MATCH(C1367,[1]Master!$B:$B,0),MATCH($H$5,[1]Master!$1:$1,0)),"")</f>
        <v>1</v>
      </c>
      <c r="G1367" s="381">
        <f>IFERROR(INDEX([1]Master!$1:$1048576,MATCH(C1367,[1]Master!$B:$B,0),MATCH($H$4,[1]Master!$1:$1,0)),"")</f>
        <v>5</v>
      </c>
      <c r="H1367" s="6" t="s">
        <v>6153</v>
      </c>
      <c r="I1367" s="367">
        <f>IFERROR(INDEX([1]Master!$1:$1048576,MATCH(C1367,[1]Master!$B:$B,0),MATCH($G$6,[1]Master!$1:$1,0)),"")</f>
        <v>3129.4290000000001</v>
      </c>
      <c r="J1367" s="230">
        <f>ROUND(I1367*Order_Quote!$L$5,4)</f>
        <v>0</v>
      </c>
      <c r="K1367" s="228"/>
      <c r="L1367" s="178"/>
      <c r="M1367" s="171">
        <f t="shared" si="21"/>
        <v>0</v>
      </c>
    </row>
    <row r="1368" spans="1:13" s="52" customFormat="1" x14ac:dyDescent="0.3">
      <c r="A1368" s="29" t="str">
        <f>IF(K1368&gt;0,COUNT($A$7:A1367)+COUNT(DWV!$A$8:$A$300)+COUNT('Large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8" s="289"/>
      <c r="C1368" s="3" t="s">
        <v>1618</v>
      </c>
      <c r="D1368" s="20">
        <v>28876750</v>
      </c>
      <c r="E1368" s="5" t="s">
        <v>8343</v>
      </c>
      <c r="F1368" s="381">
        <f>IFERROR(INDEX([1]Master!$1:$1048576,MATCH(C1368,[1]Master!$B:$B,0),MATCH($H$5,[1]Master!$1:$1,0)),"")</f>
        <v>1</v>
      </c>
      <c r="G1368" s="381">
        <f>IFERROR(INDEX([1]Master!$1:$1048576,MATCH(C1368,[1]Master!$B:$B,0),MATCH($H$4,[1]Master!$1:$1,0)),"")</f>
        <v>4</v>
      </c>
      <c r="H1368" s="6" t="s">
        <v>6153</v>
      </c>
      <c r="I1368" s="367">
        <f>IFERROR(INDEX([1]Master!$1:$1048576,MATCH(C1368,[1]Master!$B:$B,0),MATCH($G$6,[1]Master!$1:$1,0)),"")</f>
        <v>3215.6709999999998</v>
      </c>
      <c r="J1368" s="230">
        <f>ROUND(I1368*Order_Quote!$L$5,4)</f>
        <v>0</v>
      </c>
      <c r="K1368" s="228"/>
      <c r="L1368" s="178"/>
      <c r="M1368" s="171">
        <f t="shared" si="21"/>
        <v>0</v>
      </c>
    </row>
    <row r="1369" spans="1:13" s="52" customFormat="1" x14ac:dyDescent="0.3">
      <c r="A1369" s="29" t="str">
        <f>IF(K1369&gt;0,COUNT($A$7:A1368)+COUNT(DWV!$A$8:$A$300)+COUNT('Large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69" s="289"/>
      <c r="C1369" s="3" t="s">
        <v>1619</v>
      </c>
      <c r="D1369" s="20">
        <v>28876769</v>
      </c>
      <c r="E1369" s="5" t="s">
        <v>8344</v>
      </c>
      <c r="F1369" s="381">
        <f>IFERROR(INDEX([1]Master!$1:$1048576,MATCH(C1369,[1]Master!$B:$B,0),MATCH($H$5,[1]Master!$1:$1,0)),"")</f>
        <v>1</v>
      </c>
      <c r="G1369" s="381">
        <f>IFERROR(INDEX([1]Master!$1:$1048576,MATCH(C1369,[1]Master!$B:$B,0),MATCH($H$4,[1]Master!$1:$1,0)),"")</f>
        <v>4</v>
      </c>
      <c r="H1369" s="6" t="s">
        <v>6153</v>
      </c>
      <c r="I1369" s="367">
        <f>IFERROR(INDEX([1]Master!$1:$1048576,MATCH(C1369,[1]Master!$B:$B,0),MATCH($G$6,[1]Master!$1:$1,0)),"")</f>
        <v>3427.019777777778</v>
      </c>
      <c r="J1369" s="230">
        <f>ROUND(I1369*Order_Quote!$L$5,4)</f>
        <v>0</v>
      </c>
      <c r="K1369" s="228"/>
      <c r="L1369" s="178"/>
      <c r="M1369" s="171">
        <f t="shared" si="21"/>
        <v>0</v>
      </c>
    </row>
    <row r="1370" spans="1:13" s="52" customFormat="1" x14ac:dyDescent="0.3">
      <c r="A1370" s="29" t="str">
        <f>IF(K1370&gt;0,COUNT($A$7:A1369)+COUNT(DWV!$A$8:$A$300)+COUNT('Large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0" s="289"/>
      <c r="C1370" s="3" t="s">
        <v>1620</v>
      </c>
      <c r="D1370" s="20">
        <v>28876777</v>
      </c>
      <c r="E1370" s="5" t="s">
        <v>8345</v>
      </c>
      <c r="F1370" s="381">
        <f>IFERROR(INDEX([1]Master!$1:$1048576,MATCH(C1370,[1]Master!$B:$B,0),MATCH($H$5,[1]Master!$1:$1,0)),"")</f>
        <v>1</v>
      </c>
      <c r="G1370" s="381">
        <f>IFERROR(INDEX([1]Master!$1:$1048576,MATCH(C1370,[1]Master!$B:$B,0),MATCH($H$4,[1]Master!$1:$1,0)),"")</f>
        <v>3</v>
      </c>
      <c r="H1370" s="6" t="s">
        <v>6153</v>
      </c>
      <c r="I1370" s="367">
        <f>IFERROR(INDEX([1]Master!$1:$1048576,MATCH(C1370,[1]Master!$B:$B,0),MATCH($G$6,[1]Master!$1:$1,0)),"")</f>
        <v>3620.0240000000003</v>
      </c>
      <c r="J1370" s="230">
        <f>ROUND(I1370*Order_Quote!$L$5,4)</f>
        <v>0</v>
      </c>
      <c r="K1370" s="228"/>
      <c r="L1370" s="178"/>
      <c r="M1370" s="171">
        <f t="shared" si="21"/>
        <v>0</v>
      </c>
    </row>
    <row r="1371" spans="1:13" s="52" customFormat="1" x14ac:dyDescent="0.3">
      <c r="A1371" s="29" t="str">
        <f>IF(K1371&gt;0,COUNT($A$7:A1370)+COUNT(DWV!$A$8:$A$300)+COUNT('Large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1" s="289"/>
      <c r="C1371" s="3" t="s">
        <v>1621</v>
      </c>
      <c r="D1371" s="20">
        <v>28876785</v>
      </c>
      <c r="E1371" s="5" t="s">
        <v>8346</v>
      </c>
      <c r="F1371" s="381">
        <f>IFERROR(INDEX([1]Master!$1:$1048576,MATCH(C1371,[1]Master!$B:$B,0),MATCH($H$5,[1]Master!$1:$1,0)),"")</f>
        <v>1</v>
      </c>
      <c r="G1371" s="381">
        <f>IFERROR(INDEX([1]Master!$1:$1048576,MATCH(C1371,[1]Master!$B:$B,0),MATCH($H$4,[1]Master!$1:$1,0)),"")</f>
        <v>4</v>
      </c>
      <c r="H1371" s="6" t="s">
        <v>6153</v>
      </c>
      <c r="I1371" s="367">
        <f>IFERROR(INDEX([1]Master!$1:$1048576,MATCH(C1371,[1]Master!$B:$B,0),MATCH($G$6,[1]Master!$1:$1,0)),"")</f>
        <v>3766.067111111111</v>
      </c>
      <c r="J1371" s="230">
        <f>ROUND(I1371*Order_Quote!$L$5,4)</f>
        <v>0</v>
      </c>
      <c r="K1371" s="228"/>
      <c r="L1371" s="178"/>
      <c r="M1371" s="171">
        <f t="shared" si="21"/>
        <v>0</v>
      </c>
    </row>
    <row r="1372" spans="1:13" s="52" customFormat="1" x14ac:dyDescent="0.3">
      <c r="A1372" s="29" t="str">
        <f>IF(K1372&gt;0,COUNT($A$7:A1371)+COUNT(DWV!$A$8:$A$300)+COUNT('Large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2" s="289"/>
      <c r="C1372" s="3" t="s">
        <v>1622</v>
      </c>
      <c r="D1372" s="20">
        <v>28876793</v>
      </c>
      <c r="E1372" s="5" t="s">
        <v>8347</v>
      </c>
      <c r="F1372" s="381">
        <f>IFERROR(INDEX([1]Master!$1:$1048576,MATCH(C1372,[1]Master!$B:$B,0),MATCH($H$5,[1]Master!$1:$1,0)),"")</f>
        <v>1</v>
      </c>
      <c r="G1372" s="381">
        <f>IFERROR(INDEX([1]Master!$1:$1048576,MATCH(C1372,[1]Master!$B:$B,0),MATCH($H$4,[1]Master!$1:$1,0)),"")</f>
        <v>4</v>
      </c>
      <c r="H1372" s="6" t="s">
        <v>6153</v>
      </c>
      <c r="I1372" s="367">
        <f>IFERROR(INDEX([1]Master!$1:$1048576,MATCH(C1372,[1]Master!$B:$B,0),MATCH($G$6,[1]Master!$1:$1,0)),"")</f>
        <v>4054.0278888888888</v>
      </c>
      <c r="J1372" s="230">
        <f>ROUND(I1372*Order_Quote!$L$5,4)</f>
        <v>0</v>
      </c>
      <c r="K1372" s="228"/>
      <c r="L1372" s="178"/>
      <c r="M1372" s="171">
        <f t="shared" si="21"/>
        <v>0</v>
      </c>
    </row>
    <row r="1373" spans="1:13" s="52" customFormat="1" x14ac:dyDescent="0.3">
      <c r="A1373" s="29" t="str">
        <f>IF(K1373&gt;0,COUNT($A$7:A1372)+COUNT(DWV!$A$8:$A$300)+COUNT('Large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3" s="289"/>
      <c r="C1373" s="3" t="s">
        <v>1623</v>
      </c>
      <c r="D1373" s="20">
        <v>28876807</v>
      </c>
      <c r="E1373" s="5" t="s">
        <v>8348</v>
      </c>
      <c r="F1373" s="381">
        <f>IFERROR(INDEX([1]Master!$1:$1048576,MATCH(C1373,[1]Master!$B:$B,0),MATCH($H$5,[1]Master!$1:$1,0)),"")</f>
        <v>1</v>
      </c>
      <c r="G1373" s="381">
        <f>IFERROR(INDEX([1]Master!$1:$1048576,MATCH(C1373,[1]Master!$B:$B,0),MATCH($H$4,[1]Master!$1:$1,0)),"")</f>
        <v>4</v>
      </c>
      <c r="H1373" s="6" t="s">
        <v>6153</v>
      </c>
      <c r="I1373" s="367">
        <f>IFERROR(INDEX([1]Master!$1:$1048576,MATCH(C1373,[1]Master!$B:$B,0),MATCH($G$6,[1]Master!$1:$1,0)),"")</f>
        <v>4469.5848379084964</v>
      </c>
      <c r="J1373" s="230">
        <f>ROUND(I1373*Order_Quote!$L$5,4)</f>
        <v>0</v>
      </c>
      <c r="K1373" s="228"/>
      <c r="L1373" s="178"/>
      <c r="M1373" s="171">
        <f t="shared" si="21"/>
        <v>0</v>
      </c>
    </row>
    <row r="1374" spans="1:13" s="52" customFormat="1" x14ac:dyDescent="0.3">
      <c r="A1374" s="29" t="str">
        <f>IF(K1374&gt;0,COUNT($A$7:A1373)+COUNT(DWV!$A$8:$A$300)+COUNT('Large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4" s="289"/>
      <c r="C1374" s="3" t="s">
        <v>1624</v>
      </c>
      <c r="D1374" s="20">
        <v>28876815</v>
      </c>
      <c r="E1374" s="5" t="s">
        <v>8349</v>
      </c>
      <c r="F1374" s="381">
        <f>IFERROR(INDEX([1]Master!$1:$1048576,MATCH(C1374,[1]Master!$B:$B,0),MATCH($H$5,[1]Master!$1:$1,0)),"")</f>
        <v>1</v>
      </c>
      <c r="G1374" s="381">
        <f>IFERROR(INDEX([1]Master!$1:$1048576,MATCH(C1374,[1]Master!$B:$B,0),MATCH($H$4,[1]Master!$1:$1,0)),"")</f>
        <v>3</v>
      </c>
      <c r="H1374" s="6" t="s">
        <v>6153</v>
      </c>
      <c r="I1374" s="367">
        <f>IFERROR(INDEX([1]Master!$1:$1048576,MATCH(C1374,[1]Master!$B:$B,0),MATCH($G$6,[1]Master!$1:$1,0)),"")</f>
        <v>4708.7489999999998</v>
      </c>
      <c r="J1374" s="230">
        <f>ROUND(I1374*Order_Quote!$L$5,4)</f>
        <v>0</v>
      </c>
      <c r="K1374" s="228"/>
      <c r="L1374" s="178"/>
      <c r="M1374" s="171">
        <f t="shared" si="21"/>
        <v>0</v>
      </c>
    </row>
    <row r="1375" spans="1:13" s="52" customFormat="1" x14ac:dyDescent="0.3">
      <c r="A1375" s="29" t="str">
        <f>IF(K1375&gt;0,COUNT($A$7:A1374)+COUNT(DWV!$A$8:$A$300)+COUNT('Large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5" s="289"/>
      <c r="C1375" s="3" t="s">
        <v>1625</v>
      </c>
      <c r="D1375" s="20">
        <v>28876823</v>
      </c>
      <c r="E1375" s="5" t="s">
        <v>8350</v>
      </c>
      <c r="F1375" s="381">
        <f>IFERROR(INDEX([1]Master!$1:$1048576,MATCH(C1375,[1]Master!$B:$B,0),MATCH($H$5,[1]Master!$1:$1,0)),"")</f>
        <v>1</v>
      </c>
      <c r="G1375" s="381">
        <f>IFERROR(INDEX([1]Master!$1:$1048576,MATCH(C1375,[1]Master!$B:$B,0),MATCH($H$4,[1]Master!$1:$1,0)),"")</f>
        <v>3</v>
      </c>
      <c r="H1375" s="6" t="s">
        <v>6153</v>
      </c>
      <c r="I1375" s="367">
        <f>IFERROR(INDEX([1]Master!$1:$1048576,MATCH(C1375,[1]Master!$B:$B,0),MATCH($G$6,[1]Master!$1:$1,0)),"")</f>
        <v>5060.9335555555554</v>
      </c>
      <c r="J1375" s="230">
        <f>ROUND(I1375*Order_Quote!$L$5,4)</f>
        <v>0</v>
      </c>
      <c r="K1375" s="228"/>
      <c r="L1375" s="178"/>
      <c r="M1375" s="171">
        <f t="shared" si="21"/>
        <v>0</v>
      </c>
    </row>
    <row r="1376" spans="1:13" s="52" customFormat="1" x14ac:dyDescent="0.3">
      <c r="A1376" s="29" t="str">
        <f>IF(K1376&gt;0,COUNT($A$7:A1375)+COUNT(DWV!$A$8:$A$300)+COUNT('Large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6" s="289"/>
      <c r="C1376" s="3" t="s">
        <v>1626</v>
      </c>
      <c r="D1376" s="20">
        <v>28876831</v>
      </c>
      <c r="E1376" s="5" t="s">
        <v>8351</v>
      </c>
      <c r="F1376" s="381">
        <f>IFERROR(INDEX([1]Master!$1:$1048576,MATCH(C1376,[1]Master!$B:$B,0),MATCH($H$5,[1]Master!$1:$1,0)),"")</f>
        <v>1</v>
      </c>
      <c r="G1376" s="381">
        <f>IFERROR(INDEX([1]Master!$1:$1048576,MATCH(C1376,[1]Master!$B:$B,0),MATCH($H$4,[1]Master!$1:$1,0)),"")</f>
        <v>3</v>
      </c>
      <c r="H1376" s="6" t="s">
        <v>6153</v>
      </c>
      <c r="I1376" s="367">
        <f>IFERROR(INDEX([1]Master!$1:$1048576,MATCH(C1376,[1]Master!$B:$B,0),MATCH($G$6,[1]Master!$1:$1,0)),"")</f>
        <v>5671.4755555555548</v>
      </c>
      <c r="J1376" s="230">
        <f>ROUND(I1376*Order_Quote!$L$5,4)</f>
        <v>0</v>
      </c>
      <c r="K1376" s="228"/>
      <c r="L1376" s="178"/>
      <c r="M1376" s="171">
        <f t="shared" si="21"/>
        <v>0</v>
      </c>
    </row>
    <row r="1377" spans="1:13" s="52" customFormat="1" x14ac:dyDescent="0.3">
      <c r="A1377" s="29" t="str">
        <f>IF(K1377&gt;0,COUNT($A$7:A1376)+COUNT(DWV!$A$8:$A$300)+COUNT('Large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7" s="289"/>
      <c r="C1377" s="3" t="s">
        <v>1627</v>
      </c>
      <c r="D1377" s="20">
        <v>28876840</v>
      </c>
      <c r="E1377" s="5" t="s">
        <v>8352</v>
      </c>
      <c r="F1377" s="381">
        <f>IFERROR(INDEX([1]Master!$1:$1048576,MATCH(C1377,[1]Master!$B:$B,0),MATCH($H$5,[1]Master!$1:$1,0)),"")</f>
        <v>1</v>
      </c>
      <c r="G1377" s="381">
        <f>IFERROR(INDEX([1]Master!$1:$1048576,MATCH(C1377,[1]Master!$B:$B,0),MATCH($H$4,[1]Master!$1:$1,0)),"")</f>
        <v>2</v>
      </c>
      <c r="H1377" s="6" t="s">
        <v>6153</v>
      </c>
      <c r="I1377" s="367">
        <f>IFERROR(INDEX([1]Master!$1:$1048576,MATCH(C1377,[1]Master!$B:$B,0),MATCH($G$6,[1]Master!$1:$1,0)),"")</f>
        <v>6460.125</v>
      </c>
      <c r="J1377" s="230">
        <f>ROUND(I1377*Order_Quote!$L$5,4)</f>
        <v>0</v>
      </c>
      <c r="K1377" s="228"/>
      <c r="L1377" s="178"/>
      <c r="M1377" s="171">
        <f t="shared" si="21"/>
        <v>0</v>
      </c>
    </row>
    <row r="1378" spans="1:13" s="52" customFormat="1" x14ac:dyDescent="0.3">
      <c r="A1378" s="29" t="str">
        <f>IF(K1378&gt;0,COUNT($A$7:A1377)+COUNT(DWV!$A$8:$A$300)+COUNT('Large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8" s="289"/>
      <c r="C1378" s="3" t="s">
        <v>1628</v>
      </c>
      <c r="D1378" s="20">
        <v>28876858</v>
      </c>
      <c r="E1378" s="5" t="s">
        <v>8353</v>
      </c>
      <c r="F1378" s="381">
        <f>IFERROR(INDEX([1]Master!$1:$1048576,MATCH(C1378,[1]Master!$B:$B,0),MATCH($H$5,[1]Master!$1:$1,0)),"")</f>
        <v>1</v>
      </c>
      <c r="G1378" s="381">
        <f>IFERROR(INDEX([1]Master!$1:$1048576,MATCH(C1378,[1]Master!$B:$B,0),MATCH($H$4,[1]Master!$1:$1,0)),"")</f>
        <v>2</v>
      </c>
      <c r="H1378" s="6" t="s">
        <v>6153</v>
      </c>
      <c r="I1378" s="367">
        <f>IFERROR(INDEX([1]Master!$1:$1048576,MATCH(C1378,[1]Master!$B:$B,0),MATCH($G$6,[1]Master!$1:$1,0)),"")</f>
        <v>8621.4179999999997</v>
      </c>
      <c r="J1378" s="230">
        <f>ROUND(I1378*Order_Quote!$L$5,4)</f>
        <v>0</v>
      </c>
      <c r="K1378" s="228"/>
      <c r="L1378" s="178"/>
      <c r="M1378" s="171">
        <f t="shared" si="21"/>
        <v>0</v>
      </c>
    </row>
    <row r="1379" spans="1:13" s="52" customFormat="1" x14ac:dyDescent="0.3">
      <c r="A1379" s="29" t="str">
        <f>IF(K1379&gt;0,COUNT($A$7:A1378)+COUNT(DWV!$A$8:$A$300)+COUNT('Large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79" s="289"/>
      <c r="C1379" s="3" t="s">
        <v>1629</v>
      </c>
      <c r="D1379" s="20">
        <v>28876866</v>
      </c>
      <c r="E1379" s="5" t="s">
        <v>8354</v>
      </c>
      <c r="F1379" s="381">
        <f>IFERROR(INDEX([1]Master!$1:$1048576,MATCH(C1379,[1]Master!$B:$B,0),MATCH($H$5,[1]Master!$1:$1,0)),"")</f>
        <v>1</v>
      </c>
      <c r="G1379" s="381">
        <f>IFERROR(INDEX([1]Master!$1:$1048576,MATCH(C1379,[1]Master!$B:$B,0),MATCH($H$4,[1]Master!$1:$1,0)),"")</f>
        <v>3</v>
      </c>
      <c r="H1379" s="6" t="s">
        <v>6153</v>
      </c>
      <c r="I1379" s="367">
        <f>IFERROR(INDEX([1]Master!$1:$1048576,MATCH(C1379,[1]Master!$B:$B,0),MATCH($G$6,[1]Master!$1:$1,0)),"")</f>
        <v>6106.8823333333339</v>
      </c>
      <c r="J1379" s="230">
        <f>ROUND(I1379*Order_Quote!$L$5,4)</f>
        <v>0</v>
      </c>
      <c r="K1379" s="228"/>
      <c r="L1379" s="178"/>
      <c r="M1379" s="171">
        <f t="shared" si="21"/>
        <v>0</v>
      </c>
    </row>
    <row r="1380" spans="1:13" s="52" customFormat="1" x14ac:dyDescent="0.3">
      <c r="A1380" s="29" t="str">
        <f>IF(K1380&gt;0,COUNT($A$7:A1379)+COUNT(DWV!$A$8:$A$300)+COUNT('Large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0" s="289"/>
      <c r="C1380" s="3" t="s">
        <v>1630</v>
      </c>
      <c r="D1380" s="20">
        <v>28876874</v>
      </c>
      <c r="E1380" s="5" t="s">
        <v>8355</v>
      </c>
      <c r="F1380" s="381">
        <f>IFERROR(INDEX([1]Master!$1:$1048576,MATCH(C1380,[1]Master!$B:$B,0),MATCH($H$5,[1]Master!$1:$1,0)),"")</f>
        <v>1</v>
      </c>
      <c r="G1380" s="381">
        <f>IFERROR(INDEX([1]Master!$1:$1048576,MATCH(C1380,[1]Master!$B:$B,0),MATCH($H$4,[1]Master!$1:$1,0)),"")</f>
        <v>3</v>
      </c>
      <c r="H1380" s="6" t="s">
        <v>6153</v>
      </c>
      <c r="I1380" s="367">
        <f>IFERROR(INDEX([1]Master!$1:$1048576,MATCH(C1380,[1]Master!$B:$B,0),MATCH($G$6,[1]Master!$1:$1,0)),"")</f>
        <v>7494.6010000000006</v>
      </c>
      <c r="J1380" s="230">
        <f>ROUND(I1380*Order_Quote!$L$5,4)</f>
        <v>0</v>
      </c>
      <c r="K1380" s="228"/>
      <c r="L1380" s="178"/>
      <c r="M1380" s="171">
        <f t="shared" si="21"/>
        <v>0</v>
      </c>
    </row>
    <row r="1381" spans="1:13" s="52" customFormat="1" x14ac:dyDescent="0.3">
      <c r="A1381" s="29" t="str">
        <f>IF(K1381&gt;0,COUNT($A$7:A1380)+COUNT(DWV!$A$8:$A$300)+COUNT('Large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1" s="289"/>
      <c r="C1381" s="3" t="s">
        <v>1631</v>
      </c>
      <c r="D1381" s="20">
        <v>28876882</v>
      </c>
      <c r="E1381" s="5" t="s">
        <v>8356</v>
      </c>
      <c r="F1381" s="381">
        <f>IFERROR(INDEX([1]Master!$1:$1048576,MATCH(C1381,[1]Master!$B:$B,0),MATCH($H$5,[1]Master!$1:$1,0)),"")</f>
        <v>1</v>
      </c>
      <c r="G1381" s="381">
        <f>IFERROR(INDEX([1]Master!$1:$1048576,MATCH(C1381,[1]Master!$B:$B,0),MATCH($H$4,[1]Master!$1:$1,0)),"")</f>
        <v>3</v>
      </c>
      <c r="H1381" s="6" t="s">
        <v>6153</v>
      </c>
      <c r="I1381" s="367">
        <f>IFERROR(INDEX([1]Master!$1:$1048576,MATCH(C1381,[1]Master!$B:$B,0),MATCH($G$6,[1]Master!$1:$1,0)),"")</f>
        <v>7696.3554444444444</v>
      </c>
      <c r="J1381" s="230">
        <f>ROUND(I1381*Order_Quote!$L$5,4)</f>
        <v>0</v>
      </c>
      <c r="K1381" s="228"/>
      <c r="L1381" s="178"/>
      <c r="M1381" s="171">
        <f t="shared" si="21"/>
        <v>0</v>
      </c>
    </row>
    <row r="1382" spans="1:13" s="52" customFormat="1" x14ac:dyDescent="0.3">
      <c r="A1382" s="29" t="str">
        <f>IF(K1382&gt;0,COUNT($A$7:A1381)+COUNT(DWV!$A$8:$A$300)+COUNT('Large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2" s="289"/>
      <c r="C1382" s="3" t="s">
        <v>1632</v>
      </c>
      <c r="D1382" s="20">
        <v>28876890</v>
      </c>
      <c r="E1382" s="5" t="s">
        <v>8357</v>
      </c>
      <c r="F1382" s="381">
        <f>IFERROR(INDEX([1]Master!$1:$1048576,MATCH(C1382,[1]Master!$B:$B,0),MATCH($H$5,[1]Master!$1:$1,0)),"")</f>
        <v>1</v>
      </c>
      <c r="G1382" s="381">
        <f>IFERROR(INDEX([1]Master!$1:$1048576,MATCH(C1382,[1]Master!$B:$B,0),MATCH($H$4,[1]Master!$1:$1,0)),"")</f>
        <v>2</v>
      </c>
      <c r="H1382" s="6" t="s">
        <v>6153</v>
      </c>
      <c r="I1382" s="367">
        <f>IFERROR(INDEX([1]Master!$1:$1048576,MATCH(C1382,[1]Master!$B:$B,0),MATCH($G$6,[1]Master!$1:$1,0)),"")</f>
        <v>7772.5275555555563</v>
      </c>
      <c r="J1382" s="230">
        <f>ROUND(I1382*Order_Quote!$L$5,4)</f>
        <v>0</v>
      </c>
      <c r="K1382" s="228"/>
      <c r="L1382" s="178"/>
      <c r="M1382" s="171">
        <f t="shared" si="21"/>
        <v>0</v>
      </c>
    </row>
    <row r="1383" spans="1:13" s="52" customFormat="1" x14ac:dyDescent="0.3">
      <c r="A1383" s="29" t="str">
        <f>IF(K1383&gt;0,COUNT($A$7:A1382)+COUNT(DWV!$A$8:$A$300)+COUNT('Large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3" s="289"/>
      <c r="C1383" s="3" t="s">
        <v>1633</v>
      </c>
      <c r="D1383" s="20">
        <v>28876904</v>
      </c>
      <c r="E1383" s="5" t="s">
        <v>8358</v>
      </c>
      <c r="F1383" s="381">
        <f>IFERROR(INDEX([1]Master!$1:$1048576,MATCH(C1383,[1]Master!$B:$B,0),MATCH($H$5,[1]Master!$1:$1,0)),"")</f>
        <v>1</v>
      </c>
      <c r="G1383" s="381">
        <f>IFERROR(INDEX([1]Master!$1:$1048576,MATCH(C1383,[1]Master!$B:$B,0),MATCH($H$4,[1]Master!$1:$1,0)),"")</f>
        <v>2</v>
      </c>
      <c r="H1383" s="6" t="s">
        <v>6153</v>
      </c>
      <c r="I1383" s="367">
        <f>IFERROR(INDEX([1]Master!$1:$1048576,MATCH(C1383,[1]Master!$B:$B,0),MATCH($G$6,[1]Master!$1:$1,0)),"")</f>
        <v>8080.3071111111112</v>
      </c>
      <c r="J1383" s="230">
        <f>ROUND(I1383*Order_Quote!$L$5,4)</f>
        <v>0</v>
      </c>
      <c r="K1383" s="228"/>
      <c r="L1383" s="178"/>
      <c r="M1383" s="171">
        <f t="shared" si="21"/>
        <v>0</v>
      </c>
    </row>
    <row r="1384" spans="1:13" s="52" customFormat="1" x14ac:dyDescent="0.3">
      <c r="A1384" s="29" t="str">
        <f>IF(K1384&gt;0,COUNT($A$7:A1383)+COUNT(DWV!$A$8:$A$300)+COUNT('Large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4" s="289"/>
      <c r="C1384" s="3" t="s">
        <v>1634</v>
      </c>
      <c r="D1384" s="20">
        <v>28876912</v>
      </c>
      <c r="E1384" s="5" t="s">
        <v>8359</v>
      </c>
      <c r="F1384" s="381">
        <f>IFERROR(INDEX([1]Master!$1:$1048576,MATCH(C1384,[1]Master!$B:$B,0),MATCH($H$5,[1]Master!$1:$1,0)),"")</f>
        <v>1</v>
      </c>
      <c r="G1384" s="381">
        <f>IFERROR(INDEX([1]Master!$1:$1048576,MATCH(C1384,[1]Master!$B:$B,0),MATCH($H$4,[1]Master!$1:$1,0)),"")</f>
        <v>2</v>
      </c>
      <c r="H1384" s="6" t="s">
        <v>6153</v>
      </c>
      <c r="I1384" s="367">
        <f>IFERROR(INDEX([1]Master!$1:$1048576,MATCH(C1384,[1]Master!$B:$B,0),MATCH($G$6,[1]Master!$1:$1,0)),"")</f>
        <v>8182.4326666666666</v>
      </c>
      <c r="J1384" s="230">
        <f>ROUND(I1384*Order_Quote!$L$5,4)</f>
        <v>0</v>
      </c>
      <c r="K1384" s="228"/>
      <c r="L1384" s="178"/>
      <c r="M1384" s="171">
        <f t="shared" si="21"/>
        <v>0</v>
      </c>
    </row>
    <row r="1385" spans="1:13" s="52" customFormat="1" x14ac:dyDescent="0.3">
      <c r="A1385" s="29" t="str">
        <f>IF(K1385&gt;0,COUNT($A$7:A1384)+COUNT(DWV!$A$8:$A$300)+COUNT('Large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5" s="289"/>
      <c r="C1385" s="3" t="s">
        <v>1635</v>
      </c>
      <c r="D1385" s="20">
        <v>28876920</v>
      </c>
      <c r="E1385" s="5" t="s">
        <v>8360</v>
      </c>
      <c r="F1385" s="381">
        <f>IFERROR(INDEX([1]Master!$1:$1048576,MATCH(C1385,[1]Master!$B:$B,0),MATCH($H$5,[1]Master!$1:$1,0)),"")</f>
        <v>1</v>
      </c>
      <c r="G1385" s="381">
        <f>IFERROR(INDEX([1]Master!$1:$1048576,MATCH(C1385,[1]Master!$B:$B,0),MATCH($H$4,[1]Master!$1:$1,0)),"")</f>
        <v>2</v>
      </c>
      <c r="H1385" s="6" t="s">
        <v>6153</v>
      </c>
      <c r="I1385" s="367">
        <f>IFERROR(INDEX([1]Master!$1:$1048576,MATCH(C1385,[1]Master!$B:$B,0),MATCH($G$6,[1]Master!$1:$1,0)),"")</f>
        <v>11767.86</v>
      </c>
      <c r="J1385" s="230">
        <f>ROUND(I1385*Order_Quote!$L$5,4)</f>
        <v>0</v>
      </c>
      <c r="K1385" s="228"/>
      <c r="L1385" s="178"/>
      <c r="M1385" s="171">
        <f t="shared" si="21"/>
        <v>0</v>
      </c>
    </row>
    <row r="1386" spans="1:13" s="52" customFormat="1" x14ac:dyDescent="0.3">
      <c r="A1386" s="29" t="str">
        <f>IF(K1386&gt;0,COUNT($A$7:A1385)+COUNT(DWV!$A$8:$A$300)+COUNT('Large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6" s="289"/>
      <c r="C1386" s="3" t="s">
        <v>1636</v>
      </c>
      <c r="D1386" s="20">
        <v>28876939</v>
      </c>
      <c r="E1386" s="5" t="s">
        <v>8361</v>
      </c>
      <c r="F1386" s="381">
        <f>IFERROR(INDEX([1]Master!$1:$1048576,MATCH(C1386,[1]Master!$B:$B,0),MATCH($H$5,[1]Master!$1:$1,0)),"")</f>
        <v>1</v>
      </c>
      <c r="G1386" s="381">
        <f>IFERROR(INDEX([1]Master!$1:$1048576,MATCH(C1386,[1]Master!$B:$B,0),MATCH($H$4,[1]Master!$1:$1,0)),"")</f>
        <v>2</v>
      </c>
      <c r="H1386" s="6" t="s">
        <v>6153</v>
      </c>
      <c r="I1386" s="367">
        <f>IFERROR(INDEX([1]Master!$1:$1048576,MATCH(C1386,[1]Master!$B:$B,0),MATCH($G$6,[1]Master!$1:$1,0)),"")</f>
        <v>12731.181</v>
      </c>
      <c r="J1386" s="230">
        <f>ROUND(I1386*Order_Quote!$L$5,4)</f>
        <v>0</v>
      </c>
      <c r="K1386" s="228"/>
      <c r="L1386" s="178"/>
      <c r="M1386" s="171">
        <f t="shared" si="21"/>
        <v>0</v>
      </c>
    </row>
    <row r="1387" spans="1:13" s="52" customFormat="1" x14ac:dyDescent="0.3">
      <c r="A1387" s="29" t="str">
        <f>IF(K1387&gt;0,COUNT($A$7:A1386)+COUNT(DWV!$A$8:$A$300)+COUNT('Large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7" s="289"/>
      <c r="C1387" s="3" t="s">
        <v>1637</v>
      </c>
      <c r="D1387" s="20">
        <v>28876947</v>
      </c>
      <c r="E1387" s="5" t="s">
        <v>8362</v>
      </c>
      <c r="F1387" s="381">
        <f>IFERROR(INDEX([1]Master!$1:$1048576,MATCH(C1387,[1]Master!$B:$B,0),MATCH($H$5,[1]Master!$1:$1,0)),"")</f>
        <v>1</v>
      </c>
      <c r="G1387" s="381">
        <f>IFERROR(INDEX([1]Master!$1:$1048576,MATCH(C1387,[1]Master!$B:$B,0),MATCH($H$4,[1]Master!$1:$1,0)),"")</f>
        <v>1</v>
      </c>
      <c r="H1387" s="6" t="s">
        <v>6153</v>
      </c>
      <c r="I1387" s="367">
        <f>IFERROR(INDEX([1]Master!$1:$1048576,MATCH(C1387,[1]Master!$B:$B,0),MATCH($G$6,[1]Master!$1:$1,0)),"")</f>
        <v>15643.661555555556</v>
      </c>
      <c r="J1387" s="230">
        <f>ROUND(I1387*Order_Quote!$L$5,4)</f>
        <v>0</v>
      </c>
      <c r="K1387" s="228"/>
      <c r="L1387" s="178"/>
      <c r="M1387" s="171">
        <f t="shared" si="21"/>
        <v>0</v>
      </c>
    </row>
    <row r="1388" spans="1:13" s="52" customFormat="1" x14ac:dyDescent="0.3">
      <c r="A1388" s="29" t="str">
        <f>IF(K1388&gt;0,COUNT($A$7:A1387)+COUNT(DWV!$A$8:$A$300)+COUNT('Large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8" s="289"/>
      <c r="C1388" s="3" t="s">
        <v>1638</v>
      </c>
      <c r="D1388" s="20">
        <v>28876955</v>
      </c>
      <c r="E1388" s="5" t="s">
        <v>8363</v>
      </c>
      <c r="F1388" s="381">
        <f>IFERROR(INDEX([1]Master!$1:$1048576,MATCH(C1388,[1]Master!$B:$B,0),MATCH($H$5,[1]Master!$1:$1,0)),"")</f>
        <v>1</v>
      </c>
      <c r="G1388" s="381">
        <f>IFERROR(INDEX([1]Master!$1:$1048576,MATCH(C1388,[1]Master!$B:$B,0),MATCH($H$4,[1]Master!$1:$1,0)),"")</f>
        <v>2</v>
      </c>
      <c r="H1388" s="6" t="s">
        <v>6153</v>
      </c>
      <c r="I1388" s="367">
        <f>IFERROR(INDEX([1]Master!$1:$1048576,MATCH(C1388,[1]Master!$B:$B,0),MATCH($G$6,[1]Master!$1:$1,0)),"")</f>
        <v>7012.6848888888899</v>
      </c>
      <c r="J1388" s="230">
        <f>ROUND(I1388*Order_Quote!$L$5,4)</f>
        <v>0</v>
      </c>
      <c r="K1388" s="228"/>
      <c r="L1388" s="178"/>
      <c r="M1388" s="171">
        <f t="shared" si="21"/>
        <v>0</v>
      </c>
    </row>
    <row r="1389" spans="1:13" s="52" customFormat="1" x14ac:dyDescent="0.3">
      <c r="A1389" s="29" t="str">
        <f>IF(K1389&gt;0,COUNT($A$7:A1388)+COUNT(DWV!$A$8:$A$300)+COUNT('Large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89" s="289"/>
      <c r="C1389" s="3" t="s">
        <v>1639</v>
      </c>
      <c r="D1389" s="20">
        <v>28876963</v>
      </c>
      <c r="E1389" s="5" t="s">
        <v>8364</v>
      </c>
      <c r="F1389" s="381">
        <f>IFERROR(INDEX([1]Master!$1:$1048576,MATCH(C1389,[1]Master!$B:$B,0),MATCH($H$5,[1]Master!$1:$1,0)),"")</f>
        <v>1</v>
      </c>
      <c r="G1389" s="381">
        <f>IFERROR(INDEX([1]Master!$1:$1048576,MATCH(C1389,[1]Master!$B:$B,0),MATCH($H$4,[1]Master!$1:$1,0)),"")</f>
        <v>2</v>
      </c>
      <c r="H1389" s="6" t="s">
        <v>6153</v>
      </c>
      <c r="I1389" s="367">
        <f>IFERROR(INDEX([1]Master!$1:$1048576,MATCH(C1389,[1]Master!$B:$B,0),MATCH($G$6,[1]Master!$1:$1,0)),"")</f>
        <v>7543.5118888888892</v>
      </c>
      <c r="J1389" s="230">
        <f>ROUND(I1389*Order_Quote!$L$5,4)</f>
        <v>0</v>
      </c>
      <c r="K1389" s="228"/>
      <c r="L1389" s="178"/>
      <c r="M1389" s="171">
        <f t="shared" si="21"/>
        <v>0</v>
      </c>
    </row>
    <row r="1390" spans="1:13" s="52" customFormat="1" x14ac:dyDescent="0.3">
      <c r="A1390" s="29" t="str">
        <f>IF(K1390&gt;0,COUNT($A$7:A1389)+COUNT(DWV!$A$8:$A$300)+COUNT('Large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0" s="289"/>
      <c r="C1390" s="3" t="s">
        <v>1640</v>
      </c>
      <c r="D1390" s="20">
        <v>28876971</v>
      </c>
      <c r="E1390" s="5" t="s">
        <v>8365</v>
      </c>
      <c r="F1390" s="381">
        <f>IFERROR(INDEX([1]Master!$1:$1048576,MATCH(C1390,[1]Master!$B:$B,0),MATCH($H$5,[1]Master!$1:$1,0)),"")</f>
        <v>1</v>
      </c>
      <c r="G1390" s="381">
        <f>IFERROR(INDEX([1]Master!$1:$1048576,MATCH(C1390,[1]Master!$B:$B,0),MATCH($H$4,[1]Master!$1:$1,0)),"")</f>
        <v>2</v>
      </c>
      <c r="H1390" s="6" t="s">
        <v>6153</v>
      </c>
      <c r="I1390" s="367">
        <f>IFERROR(INDEX([1]Master!$1:$1048576,MATCH(C1390,[1]Master!$B:$B,0),MATCH($G$6,[1]Master!$1:$1,0)),"")</f>
        <v>8823.3269999999993</v>
      </c>
      <c r="J1390" s="230">
        <f>ROUND(I1390*Order_Quote!$L$5,4)</f>
        <v>0</v>
      </c>
      <c r="K1390" s="228"/>
      <c r="L1390" s="178"/>
      <c r="M1390" s="171">
        <f t="shared" si="21"/>
        <v>0</v>
      </c>
    </row>
    <row r="1391" spans="1:13" s="52" customFormat="1" x14ac:dyDescent="0.3">
      <c r="A1391" s="29" t="str">
        <f>IF(K1391&gt;0,COUNT($A$7:A1390)+COUNT(DWV!$A$8:$A$300)+COUNT('Large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1" s="289"/>
      <c r="C1391" s="3" t="s">
        <v>1641</v>
      </c>
      <c r="D1391" s="20">
        <v>28876980</v>
      </c>
      <c r="E1391" s="5" t="s">
        <v>8366</v>
      </c>
      <c r="F1391" s="381">
        <f>IFERROR(INDEX([1]Master!$1:$1048576,MATCH(C1391,[1]Master!$B:$B,0),MATCH($H$5,[1]Master!$1:$1,0)),"")</f>
        <v>1</v>
      </c>
      <c r="G1391" s="381">
        <f>IFERROR(INDEX([1]Master!$1:$1048576,MATCH(C1391,[1]Master!$B:$B,0),MATCH($H$4,[1]Master!$1:$1,0)),"")</f>
        <v>2</v>
      </c>
      <c r="H1391" s="6" t="s">
        <v>6153</v>
      </c>
      <c r="I1391" s="367">
        <f>IFERROR(INDEX([1]Master!$1:$1048576,MATCH(C1391,[1]Master!$B:$B,0),MATCH($G$6,[1]Master!$1:$1,0)),"")</f>
        <v>9017.5082222222227</v>
      </c>
      <c r="J1391" s="230">
        <f>ROUND(I1391*Order_Quote!$L$5,4)</f>
        <v>0</v>
      </c>
      <c r="K1391" s="228"/>
      <c r="L1391" s="178"/>
      <c r="M1391" s="171">
        <f t="shared" si="21"/>
        <v>0</v>
      </c>
    </row>
    <row r="1392" spans="1:13" s="52" customFormat="1" x14ac:dyDescent="0.3">
      <c r="A1392" s="29" t="str">
        <f>IF(K1392&gt;0,COUNT($A$7:A1391)+COUNT(DWV!$A$8:$A$300)+COUNT('Large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2" s="289"/>
      <c r="C1392" s="3" t="s">
        <v>1642</v>
      </c>
      <c r="D1392" s="20">
        <v>28876998</v>
      </c>
      <c r="E1392" s="5" t="s">
        <v>8367</v>
      </c>
      <c r="F1392" s="381">
        <f>IFERROR(INDEX([1]Master!$1:$1048576,MATCH(C1392,[1]Master!$B:$B,0),MATCH($H$5,[1]Master!$1:$1,0)),"")</f>
        <v>1</v>
      </c>
      <c r="G1392" s="381">
        <f>IFERROR(INDEX([1]Master!$1:$1048576,MATCH(C1392,[1]Master!$B:$B,0),MATCH($H$4,[1]Master!$1:$1,0)),"")</f>
        <v>2</v>
      </c>
      <c r="H1392" s="6" t="s">
        <v>6153</v>
      </c>
      <c r="I1392" s="367">
        <f>IFERROR(INDEX([1]Master!$1:$1048576,MATCH(C1392,[1]Master!$B:$B,0),MATCH($G$6,[1]Master!$1:$1,0)),"")</f>
        <v>10016.174888888889</v>
      </c>
      <c r="J1392" s="230">
        <f>ROUND(I1392*Order_Quote!$L$5,4)</f>
        <v>0</v>
      </c>
      <c r="K1392" s="228"/>
      <c r="L1392" s="178"/>
      <c r="M1392" s="171">
        <f t="shared" si="21"/>
        <v>0</v>
      </c>
    </row>
    <row r="1393" spans="1:13" s="52" customFormat="1" x14ac:dyDescent="0.3">
      <c r="A1393" s="29" t="str">
        <f>IF(K1393&gt;0,COUNT($A$7:A1392)+COUNT(DWV!$A$8:$A$300)+COUNT('Large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3" s="289"/>
      <c r="C1393" s="3" t="s">
        <v>1643</v>
      </c>
      <c r="D1393" s="20">
        <v>28877005</v>
      </c>
      <c r="E1393" s="5" t="s">
        <v>8368</v>
      </c>
      <c r="F1393" s="381">
        <f>IFERROR(INDEX([1]Master!$1:$1048576,MATCH(C1393,[1]Master!$B:$B,0),MATCH($H$5,[1]Master!$1:$1,0)),"")</f>
        <v>1</v>
      </c>
      <c r="G1393" s="381">
        <f>IFERROR(INDEX([1]Master!$1:$1048576,MATCH(C1393,[1]Master!$B:$B,0),MATCH($H$4,[1]Master!$1:$1,0)),"")</f>
        <v>1</v>
      </c>
      <c r="H1393" s="6" t="s">
        <v>6153</v>
      </c>
      <c r="I1393" s="367">
        <f>IFERROR(INDEX([1]Master!$1:$1048576,MATCH(C1393,[1]Master!$B:$B,0),MATCH($G$6,[1]Master!$1:$1,0)),"")</f>
        <v>11436.897111111111</v>
      </c>
      <c r="J1393" s="230">
        <f>ROUND(I1393*Order_Quote!$L$5,4)</f>
        <v>0</v>
      </c>
      <c r="K1393" s="228"/>
      <c r="L1393" s="178"/>
      <c r="M1393" s="171">
        <f t="shared" si="21"/>
        <v>0</v>
      </c>
    </row>
    <row r="1394" spans="1:13" s="52" customFormat="1" x14ac:dyDescent="0.3">
      <c r="A1394" s="29" t="str">
        <f>IF(K1394&gt;0,COUNT($A$7:A1393)+COUNT(DWV!$A$8:$A$300)+COUNT('Large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4" s="289"/>
      <c r="C1394" s="3" t="s">
        <v>1644</v>
      </c>
      <c r="D1394" s="20">
        <v>28877013</v>
      </c>
      <c r="E1394" s="5" t="s">
        <v>8369</v>
      </c>
      <c r="F1394" s="381">
        <f>IFERROR(INDEX([1]Master!$1:$1048576,MATCH(C1394,[1]Master!$B:$B,0),MATCH($H$5,[1]Master!$1:$1,0)),"")</f>
        <v>1</v>
      </c>
      <c r="G1394" s="381">
        <f>IFERROR(INDEX([1]Master!$1:$1048576,MATCH(C1394,[1]Master!$B:$B,0),MATCH($H$4,[1]Master!$1:$1,0)),"")</f>
        <v>1</v>
      </c>
      <c r="H1394" s="6" t="s">
        <v>6153</v>
      </c>
      <c r="I1394" s="367">
        <f>IFERROR(INDEX([1]Master!$1:$1048576,MATCH(C1394,[1]Master!$B:$B,0),MATCH($G$6,[1]Master!$1:$1,0)),"")</f>
        <v>12489.479888888889</v>
      </c>
      <c r="J1394" s="230">
        <f>ROUND(I1394*Order_Quote!$L$5,4)</f>
        <v>0</v>
      </c>
      <c r="K1394" s="228"/>
      <c r="L1394" s="178"/>
      <c r="M1394" s="171">
        <f t="shared" si="21"/>
        <v>0</v>
      </c>
    </row>
    <row r="1395" spans="1:13" s="52" customFormat="1" x14ac:dyDescent="0.3">
      <c r="A1395" s="29" t="str">
        <f>IF(K1395&gt;0,COUNT($A$7:A1394)+COUNT(DWV!$A$8:$A$300)+COUNT('Large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5" s="289"/>
      <c r="C1395" s="3" t="s">
        <v>1645</v>
      </c>
      <c r="D1395" s="20">
        <v>28877021</v>
      </c>
      <c r="E1395" s="5" t="s">
        <v>8370</v>
      </c>
      <c r="F1395" s="381">
        <f>IFERROR(INDEX([1]Master!$1:$1048576,MATCH(C1395,[1]Master!$B:$B,0),MATCH($H$5,[1]Master!$1:$1,0)),"")</f>
        <v>1</v>
      </c>
      <c r="G1395" s="381">
        <f>IFERROR(INDEX([1]Master!$1:$1048576,MATCH(C1395,[1]Master!$B:$B,0),MATCH($H$4,[1]Master!$1:$1,0)),"")</f>
        <v>1</v>
      </c>
      <c r="H1395" s="6" t="s">
        <v>6153</v>
      </c>
      <c r="I1395" s="367">
        <f>IFERROR(INDEX([1]Master!$1:$1048576,MATCH(C1395,[1]Master!$B:$B,0),MATCH($G$6,[1]Master!$1:$1,0)),"")</f>
        <v>12862.707777777779</v>
      </c>
      <c r="J1395" s="230">
        <f>ROUND(I1395*Order_Quote!$L$5,4)</f>
        <v>0</v>
      </c>
      <c r="K1395" s="228"/>
      <c r="L1395" s="178"/>
      <c r="M1395" s="171">
        <f t="shared" si="21"/>
        <v>0</v>
      </c>
    </row>
    <row r="1396" spans="1:13" s="52" customFormat="1" x14ac:dyDescent="0.3">
      <c r="A1396" s="29" t="str">
        <f>IF(K1396&gt;0,COUNT($A$7:A1395)+COUNT(DWV!$A$8:$A$300)+COUNT('Large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6" s="289"/>
      <c r="C1396" s="3" t="s">
        <v>1646</v>
      </c>
      <c r="D1396" s="20">
        <v>28877030</v>
      </c>
      <c r="E1396" s="5" t="s">
        <v>8371</v>
      </c>
      <c r="F1396" s="381">
        <f>IFERROR(INDEX([1]Master!$1:$1048576,MATCH(C1396,[1]Master!$B:$B,0),MATCH($H$5,[1]Master!$1:$1,0)),"")</f>
        <v>1</v>
      </c>
      <c r="G1396" s="381">
        <f>IFERROR(INDEX([1]Master!$1:$1048576,MATCH(C1396,[1]Master!$B:$B,0),MATCH($H$4,[1]Master!$1:$1,0)),"")</f>
        <v>1</v>
      </c>
      <c r="H1396" s="6" t="s">
        <v>6153</v>
      </c>
      <c r="I1396" s="367">
        <f>IFERROR(INDEX([1]Master!$1:$1048576,MATCH(C1396,[1]Master!$B:$B,0),MATCH($G$6,[1]Master!$1:$1,0)),"")</f>
        <v>15914.763888888889</v>
      </c>
      <c r="J1396" s="230">
        <f>ROUND(I1396*Order_Quote!$L$5,4)</f>
        <v>0</v>
      </c>
      <c r="K1396" s="228"/>
      <c r="L1396" s="178"/>
      <c r="M1396" s="171">
        <f t="shared" si="21"/>
        <v>0</v>
      </c>
    </row>
    <row r="1397" spans="1:13" s="52" customFormat="1" x14ac:dyDescent="0.3">
      <c r="A1397" s="29" t="str">
        <f>IF(K1397&gt;0,COUNT($A$7:A1396)+COUNT(DWV!$A$8:$A$300)+COUNT('Large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7" s="289"/>
      <c r="C1397" s="3" t="s">
        <v>1647</v>
      </c>
      <c r="D1397" s="20">
        <v>28877048</v>
      </c>
      <c r="E1397" s="5" t="s">
        <v>8372</v>
      </c>
      <c r="F1397" s="381">
        <f>IFERROR(INDEX([1]Master!$1:$1048576,MATCH(C1397,[1]Master!$B:$B,0),MATCH($H$5,[1]Master!$1:$1,0)),"")</f>
        <v>1</v>
      </c>
      <c r="G1397" s="381">
        <f>IFERROR(INDEX([1]Master!$1:$1048576,MATCH(C1397,[1]Master!$B:$B,0),MATCH($H$4,[1]Master!$1:$1,0)),"")</f>
        <v>1</v>
      </c>
      <c r="H1397" s="6" t="s">
        <v>6153</v>
      </c>
      <c r="I1397" s="367">
        <f>IFERROR(INDEX([1]Master!$1:$1048576,MATCH(C1397,[1]Master!$B:$B,0),MATCH($G$6,[1]Master!$1:$1,0)),"")</f>
        <v>16055.920666666667</v>
      </c>
      <c r="J1397" s="230">
        <f>ROUND(I1397*Order_Quote!$L$5,4)</f>
        <v>0</v>
      </c>
      <c r="K1397" s="228"/>
      <c r="L1397" s="178"/>
      <c r="M1397" s="171">
        <f t="shared" si="21"/>
        <v>0</v>
      </c>
    </row>
    <row r="1398" spans="1:13" s="52" customFormat="1" x14ac:dyDescent="0.3">
      <c r="A1398" s="29" t="str">
        <f>IF(K1398&gt;0,COUNT($A$7:A1397)+COUNT(DWV!$A$8:$A$300)+COUNT('Large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8" s="289"/>
      <c r="C1398" s="3" t="s">
        <v>1648</v>
      </c>
      <c r="D1398" s="20">
        <v>28877056</v>
      </c>
      <c r="E1398" s="5" t="s">
        <v>8373</v>
      </c>
      <c r="F1398" s="381">
        <f>IFERROR(INDEX([1]Master!$1:$1048576,MATCH(C1398,[1]Master!$B:$B,0),MATCH($H$5,[1]Master!$1:$1,0)),"")</f>
        <v>1</v>
      </c>
      <c r="G1398" s="381">
        <f>IFERROR(INDEX([1]Master!$1:$1048576,MATCH(C1398,[1]Master!$B:$B,0),MATCH($H$4,[1]Master!$1:$1,0)),"")</f>
        <v>1</v>
      </c>
      <c r="H1398" s="6" t="s">
        <v>6153</v>
      </c>
      <c r="I1398" s="367">
        <f>IFERROR(INDEX([1]Master!$1:$1048576,MATCH(C1398,[1]Master!$B:$B,0),MATCH($G$6,[1]Master!$1:$1,0)),"")</f>
        <v>10746.136162091505</v>
      </c>
      <c r="J1398" s="230">
        <f>ROUND(I1398*Order_Quote!$L$5,4)</f>
        <v>0</v>
      </c>
      <c r="K1398" s="228"/>
      <c r="L1398" s="178"/>
      <c r="M1398" s="171">
        <f t="shared" si="21"/>
        <v>0</v>
      </c>
    </row>
    <row r="1399" spans="1:13" s="52" customFormat="1" x14ac:dyDescent="0.3">
      <c r="A1399" s="29" t="str">
        <f>IF(K1399&gt;0,COUNT($A$7:A1398)+COUNT(DWV!$A$8:$A$300)+COUNT('Large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399" s="289"/>
      <c r="C1399" s="3" t="s">
        <v>1649</v>
      </c>
      <c r="D1399" s="20">
        <v>28877064</v>
      </c>
      <c r="E1399" s="5" t="s">
        <v>8374</v>
      </c>
      <c r="F1399" s="381">
        <f>IFERROR(INDEX([1]Master!$1:$1048576,MATCH(C1399,[1]Master!$B:$B,0),MATCH($H$5,[1]Master!$1:$1,0)),"")</f>
        <v>1</v>
      </c>
      <c r="G1399" s="381">
        <f>IFERROR(INDEX([1]Master!$1:$1048576,MATCH(C1399,[1]Master!$B:$B,0),MATCH($H$4,[1]Master!$1:$1,0)),"")</f>
        <v>1</v>
      </c>
      <c r="H1399" s="6" t="s">
        <v>6153</v>
      </c>
      <c r="I1399" s="367">
        <f>IFERROR(INDEX([1]Master!$1:$1048576,MATCH(C1399,[1]Master!$B:$B,0),MATCH($G$6,[1]Master!$1:$1,0)),"")</f>
        <v>10810.564848366015</v>
      </c>
      <c r="J1399" s="230">
        <f>ROUND(I1399*Order_Quote!$L$5,4)</f>
        <v>0</v>
      </c>
      <c r="K1399" s="228"/>
      <c r="L1399" s="178"/>
      <c r="M1399" s="171">
        <f t="shared" si="21"/>
        <v>0</v>
      </c>
    </row>
    <row r="1400" spans="1:13" s="52" customFormat="1" x14ac:dyDescent="0.3">
      <c r="A1400" s="29" t="str">
        <f>IF(K1400&gt;0,COUNT($A$7:A1399)+COUNT(DWV!$A$8:$A$300)+COUNT('Large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0" s="289"/>
      <c r="C1400" s="3" t="s">
        <v>1650</v>
      </c>
      <c r="D1400" s="20">
        <v>28877072</v>
      </c>
      <c r="E1400" s="5" t="s">
        <v>8375</v>
      </c>
      <c r="F1400" s="381">
        <f>IFERROR(INDEX([1]Master!$1:$1048576,MATCH(C1400,[1]Master!$B:$B,0),MATCH($H$5,[1]Master!$1:$1,0)),"")</f>
        <v>1</v>
      </c>
      <c r="G1400" s="381">
        <f>IFERROR(INDEX([1]Master!$1:$1048576,MATCH(C1400,[1]Master!$B:$B,0),MATCH($H$4,[1]Master!$1:$1,0)),"")</f>
        <v>1</v>
      </c>
      <c r="H1400" s="6" t="s">
        <v>6153</v>
      </c>
      <c r="I1400" s="367">
        <f>IFERROR(INDEX([1]Master!$1:$1048576,MATCH(C1400,[1]Master!$B:$B,0),MATCH($G$6,[1]Master!$1:$1,0)),"")</f>
        <v>12340.600228758172</v>
      </c>
      <c r="J1400" s="230">
        <f>ROUND(I1400*Order_Quote!$L$5,4)</f>
        <v>0</v>
      </c>
      <c r="K1400" s="228"/>
      <c r="L1400" s="178"/>
      <c r="M1400" s="171">
        <f t="shared" si="21"/>
        <v>0</v>
      </c>
    </row>
    <row r="1401" spans="1:13" s="52" customFormat="1" x14ac:dyDescent="0.3">
      <c r="A1401" s="29" t="str">
        <f>IF(K1401&gt;0,COUNT($A$7:A1400)+COUNT(DWV!$A$8:$A$300)+COUNT('Large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1" s="289"/>
      <c r="C1401" s="3" t="s">
        <v>1651</v>
      </c>
      <c r="D1401" s="20">
        <v>28877080</v>
      </c>
      <c r="E1401" s="5" t="s">
        <v>8376</v>
      </c>
      <c r="F1401" s="381">
        <f>IFERROR(INDEX([1]Master!$1:$1048576,MATCH(C1401,[1]Master!$B:$B,0),MATCH($H$5,[1]Master!$1:$1,0)),"")</f>
        <v>1</v>
      </c>
      <c r="G1401" s="381">
        <f>IFERROR(INDEX([1]Master!$1:$1048576,MATCH(C1401,[1]Master!$B:$B,0),MATCH($H$4,[1]Master!$1:$1,0)),"")</f>
        <v>1</v>
      </c>
      <c r="H1401" s="6" t="s">
        <v>6153</v>
      </c>
      <c r="I1401" s="367">
        <f>IFERROR(INDEX([1]Master!$1:$1048576,MATCH(C1401,[1]Master!$B:$B,0),MATCH($G$6,[1]Master!$1:$1,0)),"")</f>
        <v>12979.469394771242</v>
      </c>
      <c r="J1401" s="230">
        <f>ROUND(I1401*Order_Quote!$L$5,4)</f>
        <v>0</v>
      </c>
      <c r="K1401" s="228"/>
      <c r="L1401" s="178"/>
      <c r="M1401" s="171">
        <f t="shared" si="21"/>
        <v>0</v>
      </c>
    </row>
    <row r="1402" spans="1:13" s="52" customFormat="1" x14ac:dyDescent="0.3">
      <c r="A1402" s="29" t="str">
        <f>IF(K1402&gt;0,COUNT($A$7:A1401)+COUNT(DWV!$A$8:$A$300)+COUNT('Large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2" s="289"/>
      <c r="C1402" s="3" t="s">
        <v>1652</v>
      </c>
      <c r="D1402" s="20">
        <v>28877099</v>
      </c>
      <c r="E1402" s="5" t="s">
        <v>8377</v>
      </c>
      <c r="F1402" s="381">
        <f>IFERROR(INDEX([1]Master!$1:$1048576,MATCH(C1402,[1]Master!$B:$B,0),MATCH($H$5,[1]Master!$1:$1,0)),"")</f>
        <v>1</v>
      </c>
      <c r="G1402" s="381">
        <f>IFERROR(INDEX([1]Master!$1:$1048576,MATCH(C1402,[1]Master!$B:$B,0),MATCH($H$4,[1]Master!$1:$1,0)),"")</f>
        <v>1</v>
      </c>
      <c r="H1402" s="6" t="s">
        <v>6153</v>
      </c>
      <c r="I1402" s="367">
        <f>IFERROR(INDEX([1]Master!$1:$1048576,MATCH(C1402,[1]Master!$B:$B,0),MATCH($G$6,[1]Master!$1:$1,0)),"")</f>
        <v>14192.913734640522</v>
      </c>
      <c r="J1402" s="230">
        <f>ROUND(I1402*Order_Quote!$L$5,4)</f>
        <v>0</v>
      </c>
      <c r="K1402" s="228"/>
      <c r="L1402" s="178"/>
      <c r="M1402" s="171">
        <f t="shared" si="21"/>
        <v>0</v>
      </c>
    </row>
    <row r="1403" spans="1:13" s="52" customFormat="1" x14ac:dyDescent="0.3">
      <c r="A1403" s="29" t="str">
        <f>IF(K1403&gt;0,COUNT($A$7:A1402)+COUNT(DWV!$A$8:$A$300)+COUNT('Large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3" s="289"/>
      <c r="C1403" s="3" t="s">
        <v>1653</v>
      </c>
      <c r="D1403" s="20">
        <v>28877102</v>
      </c>
      <c r="E1403" s="5" t="s">
        <v>8378</v>
      </c>
      <c r="F1403" s="381">
        <f>IFERROR(INDEX([1]Master!$1:$1048576,MATCH(C1403,[1]Master!$B:$B,0),MATCH($H$5,[1]Master!$1:$1,0)),"")</f>
        <v>1</v>
      </c>
      <c r="G1403" s="381">
        <f>IFERROR(INDEX([1]Master!$1:$1048576,MATCH(C1403,[1]Master!$B:$B,0),MATCH($H$4,[1]Master!$1:$1,0)),"")</f>
        <v>1</v>
      </c>
      <c r="H1403" s="6" t="s">
        <v>6153</v>
      </c>
      <c r="I1403" s="367">
        <f>IFERROR(INDEX([1]Master!$1:$1048576,MATCH(C1403,[1]Master!$B:$B,0),MATCH($G$6,[1]Master!$1:$1,0)),"")</f>
        <v>16022.239444444447</v>
      </c>
      <c r="J1403" s="230">
        <f>ROUND(I1403*Order_Quote!$L$5,4)</f>
        <v>0</v>
      </c>
      <c r="K1403" s="228"/>
      <c r="L1403" s="178"/>
      <c r="M1403" s="171">
        <f t="shared" si="21"/>
        <v>0</v>
      </c>
    </row>
    <row r="1404" spans="1:13" s="52" customFormat="1" x14ac:dyDescent="0.3">
      <c r="A1404" s="29" t="str">
        <f>IF(K1404&gt;0,COUNT($A$7:A1403)+COUNT(DWV!$A$8:$A$300)+COUNT('Large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4" s="289"/>
      <c r="C1404" s="3" t="s">
        <v>1654</v>
      </c>
      <c r="D1404" s="20">
        <v>28877110</v>
      </c>
      <c r="E1404" s="5" t="s">
        <v>8379</v>
      </c>
      <c r="F1404" s="381">
        <f>IFERROR(INDEX([1]Master!$1:$1048576,MATCH(C1404,[1]Master!$B:$B,0),MATCH($H$5,[1]Master!$1:$1,0)),"")</f>
        <v>1</v>
      </c>
      <c r="G1404" s="381">
        <f>IFERROR(INDEX([1]Master!$1:$1048576,MATCH(C1404,[1]Master!$B:$B,0),MATCH($H$4,[1]Master!$1:$1,0)),"")</f>
        <v>1</v>
      </c>
      <c r="H1404" s="6" t="s">
        <v>6153</v>
      </c>
      <c r="I1404" s="367">
        <f>IFERROR(INDEX([1]Master!$1:$1048576,MATCH(C1404,[1]Master!$B:$B,0),MATCH($G$6,[1]Master!$1:$1,0)),"")</f>
        <v>16418.105456209152</v>
      </c>
      <c r="J1404" s="230">
        <f>ROUND(I1404*Order_Quote!$L$5,4)</f>
        <v>0</v>
      </c>
      <c r="K1404" s="228"/>
      <c r="L1404" s="178"/>
      <c r="M1404" s="171">
        <f t="shared" si="21"/>
        <v>0</v>
      </c>
    </row>
    <row r="1405" spans="1:13" s="52" customFormat="1" x14ac:dyDescent="0.3">
      <c r="A1405" s="29" t="str">
        <f>IF(K1405&gt;0,COUNT($A$7:A1404)+COUNT(DWV!$A$8:$A$300)+COUNT('Large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5" s="289"/>
      <c r="C1405" s="3" t="s">
        <v>1655</v>
      </c>
      <c r="D1405" s="20">
        <v>28877129</v>
      </c>
      <c r="E1405" s="5" t="s">
        <v>8380</v>
      </c>
      <c r="F1405" s="381">
        <f>IFERROR(INDEX([1]Master!$1:$1048576,MATCH(C1405,[1]Master!$B:$B,0),MATCH($H$5,[1]Master!$1:$1,0)),"")</f>
        <v>1</v>
      </c>
      <c r="G1405" s="381">
        <f>IFERROR(INDEX([1]Master!$1:$1048576,MATCH(C1405,[1]Master!$B:$B,0),MATCH($H$4,[1]Master!$1:$1,0)),"")</f>
        <v>1</v>
      </c>
      <c r="H1405" s="6" t="s">
        <v>6153</v>
      </c>
      <c r="I1405" s="367">
        <f>IFERROR(INDEX([1]Master!$1:$1048576,MATCH(C1405,[1]Master!$B:$B,0),MATCH($G$6,[1]Master!$1:$1,0)),"")</f>
        <v>16909.738985620919</v>
      </c>
      <c r="J1405" s="230">
        <f>ROUND(I1405*Order_Quote!$L$5,4)</f>
        <v>0</v>
      </c>
      <c r="K1405" s="228"/>
      <c r="L1405" s="178"/>
      <c r="M1405" s="171">
        <f t="shared" si="21"/>
        <v>0</v>
      </c>
    </row>
    <row r="1406" spans="1:13" s="52" customFormat="1" x14ac:dyDescent="0.3">
      <c r="A1406" s="29" t="str">
        <f>IF(K1406&gt;0,COUNT($A$7:A1405)+COUNT(DWV!$A$8:$A$300)+COUNT('Large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6" s="289"/>
      <c r="C1406" s="3" t="s">
        <v>1656</v>
      </c>
      <c r="D1406" s="20">
        <v>28877137</v>
      </c>
      <c r="E1406" s="5" t="s">
        <v>8381</v>
      </c>
      <c r="F1406" s="381">
        <f>IFERROR(INDEX([1]Master!$1:$1048576,MATCH(C1406,[1]Master!$B:$B,0),MATCH($H$5,[1]Master!$1:$1,0)),"")</f>
        <v>1</v>
      </c>
      <c r="G1406" s="381">
        <f>IFERROR(INDEX([1]Master!$1:$1048576,MATCH(C1406,[1]Master!$B:$B,0),MATCH($H$4,[1]Master!$1:$1,0)),"")</f>
        <v>1</v>
      </c>
      <c r="H1406" s="6" t="s">
        <v>6153</v>
      </c>
      <c r="I1406" s="367">
        <f>IFERROR(INDEX([1]Master!$1:$1048576,MATCH(C1406,[1]Master!$B:$B,0),MATCH($G$6,[1]Master!$1:$1,0)),"")</f>
        <v>20922.067226143798</v>
      </c>
      <c r="J1406" s="230">
        <f>ROUND(I1406*Order_Quote!$L$5,4)</f>
        <v>0</v>
      </c>
      <c r="K1406" s="228"/>
      <c r="L1406" s="178"/>
      <c r="M1406" s="171">
        <f t="shared" si="21"/>
        <v>0</v>
      </c>
    </row>
    <row r="1407" spans="1:13" s="52" customFormat="1" x14ac:dyDescent="0.3">
      <c r="A1407" s="29" t="str">
        <f>IF(K1407&gt;0,COUNT($A$7:A1406)+COUNT(DWV!$A$8:$A$300)+COUNT('Large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7" s="289"/>
      <c r="C1407" s="3" t="s">
        <v>1657</v>
      </c>
      <c r="D1407" s="20">
        <v>28877145</v>
      </c>
      <c r="E1407" s="5" t="s">
        <v>8382</v>
      </c>
      <c r="F1407" s="381">
        <f>IFERROR(INDEX([1]Master!$1:$1048576,MATCH(C1407,[1]Master!$B:$B,0),MATCH($H$5,[1]Master!$1:$1,0)),"")</f>
        <v>1</v>
      </c>
      <c r="G1407" s="381">
        <f>IFERROR(INDEX([1]Master!$1:$1048576,MATCH(C1407,[1]Master!$B:$B,0),MATCH($H$4,[1]Master!$1:$1,0)),"")</f>
        <v>1</v>
      </c>
      <c r="H1407" s="6" t="s">
        <v>6153</v>
      </c>
      <c r="I1407" s="367">
        <f>IFERROR(INDEX([1]Master!$1:$1048576,MATCH(C1407,[1]Master!$B:$B,0),MATCH($G$6,[1]Master!$1:$1,0)),"")</f>
        <v>21513.56896078432</v>
      </c>
      <c r="J1407" s="230">
        <f>ROUND(I1407*Order_Quote!$L$5,4)</f>
        <v>0</v>
      </c>
      <c r="K1407" s="228"/>
      <c r="L1407" s="178"/>
      <c r="M1407" s="171">
        <f t="shared" si="21"/>
        <v>0</v>
      </c>
    </row>
    <row r="1408" spans="1:13" s="52" customFormat="1" x14ac:dyDescent="0.3">
      <c r="A1408" s="29" t="str">
        <f>IF(K1408&gt;0,COUNT($A$7:A1407)+COUNT(DWV!$A$8:$A$300)+COUNT('Large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8" s="289"/>
      <c r="C1408" s="3" t="s">
        <v>1658</v>
      </c>
      <c r="D1408" s="20">
        <v>28877153</v>
      </c>
      <c r="E1408" s="5" t="s">
        <v>8383</v>
      </c>
      <c r="F1408" s="381">
        <f>IFERROR(INDEX([1]Master!$1:$1048576,MATCH(C1408,[1]Master!$B:$B,0),MATCH($H$5,[1]Master!$1:$1,0)),"")</f>
        <v>1</v>
      </c>
      <c r="G1408" s="381" t="str">
        <f>IFERROR(INDEX([1]Master!$1:$1048576,MATCH(C1408,[1]Master!$B:$B,0),MATCH($H$4,[1]Master!$1:$1,0)),"")</f>
        <v>-</v>
      </c>
      <c r="H1408" s="6" t="s">
        <v>6153</v>
      </c>
      <c r="I1408" s="367">
        <f>IFERROR(INDEX([1]Master!$1:$1048576,MATCH(C1408,[1]Master!$B:$B,0),MATCH($G$6,[1]Master!$1:$1,0)),"")</f>
        <v>26892.054738562092</v>
      </c>
      <c r="J1408" s="230">
        <f>ROUND(I1408*Order_Quote!$L$5,4)</f>
        <v>0</v>
      </c>
      <c r="K1408" s="228"/>
      <c r="L1408" s="178"/>
      <c r="M1408" s="171">
        <f t="shared" si="21"/>
        <v>0</v>
      </c>
    </row>
    <row r="1409" spans="1:13" s="52" customFormat="1" x14ac:dyDescent="0.3">
      <c r="A1409" s="29" t="str">
        <f>IF(K1409&gt;0,COUNT($A$7:A1408)+COUNT(DWV!$A$8:$A$300)+COUNT('Large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09" s="289"/>
      <c r="C1409" s="3" t="s">
        <v>1659</v>
      </c>
      <c r="D1409" s="20">
        <v>28877161</v>
      </c>
      <c r="E1409" s="5" t="s">
        <v>8384</v>
      </c>
      <c r="F1409" s="381">
        <f>IFERROR(INDEX([1]Master!$1:$1048576,MATCH(C1409,[1]Master!$B:$B,0),MATCH($H$5,[1]Master!$1:$1,0)),"")</f>
        <v>1</v>
      </c>
      <c r="G1409" s="381">
        <f>IFERROR(INDEX([1]Master!$1:$1048576,MATCH(C1409,[1]Master!$B:$B,0),MATCH($H$4,[1]Master!$1:$1,0)),"")</f>
        <v>1</v>
      </c>
      <c r="H1409" s="6" t="s">
        <v>6153</v>
      </c>
      <c r="I1409" s="367">
        <f>IFERROR(INDEX([1]Master!$1:$1048576,MATCH(C1409,[1]Master!$B:$B,0),MATCH($G$6,[1]Master!$1:$1,0)),"")</f>
        <v>14292.347925490199</v>
      </c>
      <c r="J1409" s="230">
        <f>ROUND(I1409*Order_Quote!$L$5,4)</f>
        <v>0</v>
      </c>
      <c r="K1409" s="228"/>
      <c r="L1409" s="178"/>
      <c r="M1409" s="171">
        <f t="shared" si="21"/>
        <v>0</v>
      </c>
    </row>
    <row r="1410" spans="1:13" s="52" customFormat="1" x14ac:dyDescent="0.3">
      <c r="A1410" s="29" t="str">
        <f>IF(K1410&gt;0,COUNT($A$7:A1409)+COUNT(DWV!$A$8:$A$300)+COUNT('Large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0" s="289"/>
      <c r="C1410" s="3" t="s">
        <v>1660</v>
      </c>
      <c r="D1410" s="20">
        <v>28877170</v>
      </c>
      <c r="E1410" s="5" t="s">
        <v>8385</v>
      </c>
      <c r="F1410" s="381">
        <f>IFERROR(INDEX([1]Master!$1:$1048576,MATCH(C1410,[1]Master!$B:$B,0),MATCH($H$5,[1]Master!$1:$1,0)),"")</f>
        <v>1</v>
      </c>
      <c r="G1410" s="381">
        <f>IFERROR(INDEX([1]Master!$1:$1048576,MATCH(C1410,[1]Master!$B:$B,0),MATCH($H$4,[1]Master!$1:$1,0)),"")</f>
        <v>1</v>
      </c>
      <c r="H1410" s="6" t="s">
        <v>6153</v>
      </c>
      <c r="I1410" s="367">
        <f>IFERROR(INDEX([1]Master!$1:$1048576,MATCH(C1410,[1]Master!$B:$B,0),MATCH($G$6,[1]Master!$1:$1,0)),"")</f>
        <v>14378.043316339868</v>
      </c>
      <c r="J1410" s="230">
        <f>ROUND(I1410*Order_Quote!$L$5,4)</f>
        <v>0</v>
      </c>
      <c r="K1410" s="228"/>
      <c r="L1410" s="178"/>
      <c r="M1410" s="171">
        <f t="shared" si="21"/>
        <v>0</v>
      </c>
    </row>
    <row r="1411" spans="1:13" s="52" customFormat="1" x14ac:dyDescent="0.3">
      <c r="A1411" s="29" t="str">
        <f>IF(K1411&gt;0,COUNT($A$7:A1410)+COUNT(DWV!$A$8:$A$300)+COUNT('Large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1" s="289"/>
      <c r="C1411" s="3" t="s">
        <v>1661</v>
      </c>
      <c r="D1411" s="20">
        <v>28877188</v>
      </c>
      <c r="E1411" s="5" t="s">
        <v>8386</v>
      </c>
      <c r="F1411" s="381">
        <f>IFERROR(INDEX([1]Master!$1:$1048576,MATCH(C1411,[1]Master!$B:$B,0),MATCH($H$5,[1]Master!$1:$1,0)),"")</f>
        <v>1</v>
      </c>
      <c r="G1411" s="381">
        <f>IFERROR(INDEX([1]Master!$1:$1048576,MATCH(C1411,[1]Master!$B:$B,0),MATCH($H$4,[1]Master!$1:$1,0)),"")</f>
        <v>1</v>
      </c>
      <c r="H1411" s="6" t="s">
        <v>6153</v>
      </c>
      <c r="I1411" s="367">
        <f>IFERROR(INDEX([1]Master!$1:$1048576,MATCH(C1411,[1]Master!$B:$B,0),MATCH($G$6,[1]Master!$1:$1,0)),"")</f>
        <v>16412.987079738563</v>
      </c>
      <c r="J1411" s="230">
        <f>ROUND(I1411*Order_Quote!$L$5,4)</f>
        <v>0</v>
      </c>
      <c r="K1411" s="228"/>
      <c r="L1411" s="178"/>
      <c r="M1411" s="171">
        <f t="shared" si="21"/>
        <v>0</v>
      </c>
    </row>
    <row r="1412" spans="1:13" s="52" customFormat="1" x14ac:dyDescent="0.3">
      <c r="A1412" s="29" t="str">
        <f>IF(K1412&gt;0,COUNT($A$7:A1411)+COUNT(DWV!$A$8:$A$300)+COUNT('Large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2" s="289"/>
      <c r="C1412" s="3" t="s">
        <v>1662</v>
      </c>
      <c r="D1412" s="20">
        <v>28877196</v>
      </c>
      <c r="E1412" s="5" t="s">
        <v>8387</v>
      </c>
      <c r="F1412" s="381">
        <f>IFERROR(INDEX([1]Master!$1:$1048576,MATCH(C1412,[1]Master!$B:$B,0),MATCH($H$5,[1]Master!$1:$1,0)),"")</f>
        <v>1</v>
      </c>
      <c r="G1412" s="381">
        <f>IFERROR(INDEX([1]Master!$1:$1048576,MATCH(C1412,[1]Master!$B:$B,0),MATCH($H$4,[1]Master!$1:$1,0)),"")</f>
        <v>1</v>
      </c>
      <c r="H1412" s="6" t="s">
        <v>6153</v>
      </c>
      <c r="I1412" s="367">
        <f>IFERROR(INDEX([1]Master!$1:$1048576,MATCH(C1412,[1]Master!$B:$B,0),MATCH($G$6,[1]Master!$1:$1,0)),"")</f>
        <v>17262.697437908497</v>
      </c>
      <c r="J1412" s="230">
        <f>ROUND(I1412*Order_Quote!$L$5,4)</f>
        <v>0</v>
      </c>
      <c r="K1412" s="228"/>
      <c r="L1412" s="178"/>
      <c r="M1412" s="171">
        <f t="shared" si="21"/>
        <v>0</v>
      </c>
    </row>
    <row r="1413" spans="1:13" s="52" customFormat="1" x14ac:dyDescent="0.3">
      <c r="A1413" s="29" t="str">
        <f>IF(K1413&gt;0,COUNT($A$7:A1412)+COUNT(DWV!$A$8:$A$300)+COUNT('Large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3" s="289"/>
      <c r="C1413" s="3" t="s">
        <v>1663</v>
      </c>
      <c r="D1413" s="20">
        <v>28877200</v>
      </c>
      <c r="E1413" s="5" t="s">
        <v>8388</v>
      </c>
      <c r="F1413" s="381">
        <f>IFERROR(INDEX([1]Master!$1:$1048576,MATCH(C1413,[1]Master!$B:$B,0),MATCH($H$5,[1]Master!$1:$1,0)),"")</f>
        <v>1</v>
      </c>
      <c r="G1413" s="381">
        <f>IFERROR(INDEX([1]Master!$1:$1048576,MATCH(C1413,[1]Master!$B:$B,0),MATCH($H$4,[1]Master!$1:$1,0)),"")</f>
        <v>1</v>
      </c>
      <c r="H1413" s="6" t="s">
        <v>6153</v>
      </c>
      <c r="I1413" s="367">
        <f>IFERROR(INDEX([1]Master!$1:$1048576,MATCH(C1413,[1]Master!$B:$B,0),MATCH($G$6,[1]Master!$1:$1,0)),"")</f>
        <v>18876.542491503271</v>
      </c>
      <c r="J1413" s="230">
        <f>ROUND(I1413*Order_Quote!$L$5,4)</f>
        <v>0</v>
      </c>
      <c r="K1413" s="228"/>
      <c r="L1413" s="178"/>
      <c r="M1413" s="171">
        <f t="shared" si="21"/>
        <v>0</v>
      </c>
    </row>
    <row r="1414" spans="1:13" s="52" customFormat="1" x14ac:dyDescent="0.3">
      <c r="A1414" s="29" t="str">
        <f>IF(K1414&gt;0,COUNT($A$7:A1413)+COUNT(DWV!$A$8:$A$300)+COUNT('Large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4" s="289"/>
      <c r="C1414" s="3" t="s">
        <v>1664</v>
      </c>
      <c r="D1414" s="20">
        <v>28877218</v>
      </c>
      <c r="E1414" s="5" t="s">
        <v>8389</v>
      </c>
      <c r="F1414" s="381">
        <f>IFERROR(INDEX([1]Master!$1:$1048576,MATCH(C1414,[1]Master!$B:$B,0),MATCH($H$5,[1]Master!$1:$1,0)),"")</f>
        <v>1</v>
      </c>
      <c r="G1414" s="381">
        <f>IFERROR(INDEX([1]Master!$1:$1048576,MATCH(C1414,[1]Master!$B:$B,0),MATCH($H$4,[1]Master!$1:$1,0)),"")</f>
        <v>1</v>
      </c>
      <c r="H1414" s="6" t="s">
        <v>6153</v>
      </c>
      <c r="I1414" s="367">
        <f>IFERROR(INDEX([1]Master!$1:$1048576,MATCH(C1414,[1]Master!$B:$B,0),MATCH($G$6,[1]Master!$1:$1,0)),"")</f>
        <v>21309.567236601313</v>
      </c>
      <c r="J1414" s="230">
        <f>ROUND(I1414*Order_Quote!$L$5,4)</f>
        <v>0</v>
      </c>
      <c r="K1414" s="228"/>
      <c r="L1414" s="178"/>
      <c r="M1414" s="171">
        <f t="shared" ref="M1414:M1475" si="22">K1414/F1414</f>
        <v>0</v>
      </c>
    </row>
    <row r="1415" spans="1:13" s="52" customFormat="1" x14ac:dyDescent="0.3">
      <c r="A1415" s="29" t="str">
        <f>IF(K1415&gt;0,COUNT($A$7:A1414)+COUNT(DWV!$A$8:$A$300)+COUNT('Large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5" s="289"/>
      <c r="C1415" s="3" t="s">
        <v>1665</v>
      </c>
      <c r="D1415" s="20">
        <v>28877226</v>
      </c>
      <c r="E1415" s="5" t="s">
        <v>8390</v>
      </c>
      <c r="F1415" s="381">
        <f>IFERROR(INDEX([1]Master!$1:$1048576,MATCH(C1415,[1]Master!$B:$B,0),MATCH($H$5,[1]Master!$1:$1,0)),"")</f>
        <v>1</v>
      </c>
      <c r="G1415" s="381" t="str">
        <f>IFERROR(INDEX([1]Master!$1:$1048576,MATCH(C1415,[1]Master!$B:$B,0),MATCH($H$4,[1]Master!$1:$1,0)),"")</f>
        <v>-</v>
      </c>
      <c r="H1415" s="6" t="s">
        <v>6153</v>
      </c>
      <c r="I1415" s="367">
        <f>IFERROR(INDEX([1]Master!$1:$1048576,MATCH(C1415,[1]Master!$B:$B,0),MATCH($G$6,[1]Master!$1:$1,0)),"")</f>
        <v>21836.086542483663</v>
      </c>
      <c r="J1415" s="230">
        <f>ROUND(I1415*Order_Quote!$L$5,4)</f>
        <v>0</v>
      </c>
      <c r="K1415" s="228"/>
      <c r="L1415" s="178"/>
      <c r="M1415" s="171">
        <f t="shared" si="22"/>
        <v>0</v>
      </c>
    </row>
    <row r="1416" spans="1:13" s="52" customFormat="1" x14ac:dyDescent="0.3">
      <c r="A1416" s="29" t="str">
        <f>IF(K1416&gt;0,COUNT($A$7:A1415)+COUNT(DWV!$A$8:$A$300)+COUNT('Large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6" s="289"/>
      <c r="C1416" s="3" t="s">
        <v>1666</v>
      </c>
      <c r="D1416" s="20">
        <v>28877234</v>
      </c>
      <c r="E1416" s="5" t="s">
        <v>8391</v>
      </c>
      <c r="F1416" s="381">
        <f>IFERROR(INDEX([1]Master!$1:$1048576,MATCH(C1416,[1]Master!$B:$B,0),MATCH($H$5,[1]Master!$1:$1,0)),"")</f>
        <v>1</v>
      </c>
      <c r="G1416" s="381" t="str">
        <f>IFERROR(INDEX([1]Master!$1:$1048576,MATCH(C1416,[1]Master!$B:$B,0),MATCH($H$4,[1]Master!$1:$1,0)),"")</f>
        <v>-</v>
      </c>
      <c r="H1416" s="6" t="s">
        <v>6153</v>
      </c>
      <c r="I1416" s="367">
        <f>IFERROR(INDEX([1]Master!$1:$1048576,MATCH(C1416,[1]Master!$B:$B,0),MATCH($G$6,[1]Master!$1:$1,0)),"")</f>
        <v>22489.951653594773</v>
      </c>
      <c r="J1416" s="230">
        <f>ROUND(I1416*Order_Quote!$L$5,4)</f>
        <v>0</v>
      </c>
      <c r="K1416" s="228"/>
      <c r="L1416" s="178"/>
      <c r="M1416" s="171">
        <f t="shared" si="22"/>
        <v>0</v>
      </c>
    </row>
    <row r="1417" spans="1:13" s="52" customFormat="1" x14ac:dyDescent="0.3">
      <c r="A1417" s="29" t="str">
        <f>IF(K1417&gt;0,COUNT($A$7:A1416)+COUNT(DWV!$A$8:$A$300)+COUNT('Large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7" s="289"/>
      <c r="C1417" s="3" t="s">
        <v>1667</v>
      </c>
      <c r="D1417" s="20">
        <v>28877242</v>
      </c>
      <c r="E1417" s="5" t="s">
        <v>8392</v>
      </c>
      <c r="F1417" s="381">
        <f>IFERROR(INDEX([1]Master!$1:$1048576,MATCH(C1417,[1]Master!$B:$B,0),MATCH($H$5,[1]Master!$1:$1,0)),"")</f>
        <v>1</v>
      </c>
      <c r="G1417" s="381" t="str">
        <f>IFERROR(INDEX([1]Master!$1:$1048576,MATCH(C1417,[1]Master!$B:$B,0),MATCH($H$4,[1]Master!$1:$1,0)),"")</f>
        <v>-</v>
      </c>
      <c r="H1417" s="6" t="s">
        <v>6153</v>
      </c>
      <c r="I1417" s="367">
        <f>IFERROR(INDEX([1]Master!$1:$1048576,MATCH(C1417,[1]Master!$B:$B,0),MATCH($G$6,[1]Master!$1:$1,0)),"")</f>
        <v>27826.353002614382</v>
      </c>
      <c r="J1417" s="230">
        <f>ROUND(I1417*Order_Quote!$L$5,4)</f>
        <v>0</v>
      </c>
      <c r="K1417" s="228"/>
      <c r="L1417" s="178"/>
      <c r="M1417" s="171">
        <f t="shared" si="22"/>
        <v>0</v>
      </c>
    </row>
    <row r="1418" spans="1:13" s="52" customFormat="1" x14ac:dyDescent="0.3">
      <c r="A1418" s="29" t="str">
        <f>IF(K1418&gt;0,COUNT($A$7:A1417)+COUNT(DWV!$A$8:$A$300)+COUNT('Large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8" s="289"/>
      <c r="C1418" s="3" t="s">
        <v>1668</v>
      </c>
      <c r="D1418" s="20">
        <v>28877250</v>
      </c>
      <c r="E1418" s="5" t="s">
        <v>8393</v>
      </c>
      <c r="F1418" s="381">
        <f>IFERROR(INDEX([1]Master!$1:$1048576,MATCH(C1418,[1]Master!$B:$B,0),MATCH($H$5,[1]Master!$1:$1,0)),"")</f>
        <v>1</v>
      </c>
      <c r="G1418" s="381" t="str">
        <f>IFERROR(INDEX([1]Master!$1:$1048576,MATCH(C1418,[1]Master!$B:$B,0),MATCH($H$4,[1]Master!$1:$1,0)),"")</f>
        <v>-</v>
      </c>
      <c r="H1418" s="6" t="s">
        <v>6153</v>
      </c>
      <c r="I1418" s="367">
        <f>IFERROR(INDEX([1]Master!$1:$1048576,MATCH(C1418,[1]Master!$B:$B,0),MATCH($G$6,[1]Master!$1:$1,0)),"")</f>
        <v>28613.056445751638</v>
      </c>
      <c r="J1418" s="230">
        <f>ROUND(I1418*Order_Quote!$L$5,4)</f>
        <v>0</v>
      </c>
      <c r="K1418" s="228"/>
      <c r="L1418" s="178"/>
      <c r="M1418" s="171">
        <f t="shared" si="22"/>
        <v>0</v>
      </c>
    </row>
    <row r="1419" spans="1:13" s="52" customFormat="1" x14ac:dyDescent="0.3">
      <c r="A1419" s="29" t="str">
        <f>IF(K1419&gt;0,COUNT($A$7:A1418)+COUNT(DWV!$A$8:$A$300)+COUNT('Large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19" s="289"/>
      <c r="C1419" s="3" t="s">
        <v>1669</v>
      </c>
      <c r="D1419" s="20">
        <v>28877269</v>
      </c>
      <c r="E1419" s="5" t="s">
        <v>8394</v>
      </c>
      <c r="F1419" s="381">
        <f>IFERROR(INDEX([1]Master!$1:$1048576,MATCH(C1419,[1]Master!$B:$B,0),MATCH($H$5,[1]Master!$1:$1,0)),"")</f>
        <v>1</v>
      </c>
      <c r="G1419" s="381" t="str">
        <f>IFERROR(INDEX([1]Master!$1:$1048576,MATCH(C1419,[1]Master!$B:$B,0),MATCH($H$4,[1]Master!$1:$1,0)),"")</f>
        <v>-</v>
      </c>
      <c r="H1419" s="6" t="s">
        <v>6153</v>
      </c>
      <c r="I1419" s="367">
        <f>IFERROR(INDEX([1]Master!$1:$1048576,MATCH(C1419,[1]Master!$B:$B,0),MATCH($G$6,[1]Master!$1:$1,0)),"")</f>
        <v>38055.323616993475</v>
      </c>
      <c r="J1419" s="230">
        <f>ROUND(I1419*Order_Quote!$L$5,4)</f>
        <v>0</v>
      </c>
      <c r="K1419" s="228"/>
      <c r="L1419" s="178"/>
      <c r="M1419" s="171">
        <f t="shared" si="22"/>
        <v>0</v>
      </c>
    </row>
    <row r="1420" spans="1:13" s="52" customFormat="1" x14ac:dyDescent="0.3">
      <c r="A1420" s="29" t="str">
        <f>IF(K1420&gt;0,COUNT($A$7:A1419)+COUNT(DWV!$A$8:$A$300)+COUNT('Large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0" s="291"/>
      <c r="C1420" s="3" t="s">
        <v>1670</v>
      </c>
      <c r="D1420" s="20">
        <v>28877277</v>
      </c>
      <c r="E1420" s="5" t="s">
        <v>8395</v>
      </c>
      <c r="F1420" s="381">
        <f>IFERROR(INDEX([1]Master!$1:$1048576,MATCH(C1420,[1]Master!$B:$B,0),MATCH($H$5,[1]Master!$1:$1,0)),"")</f>
        <v>1</v>
      </c>
      <c r="G1420" s="381" t="str">
        <f>IFERROR(INDEX([1]Master!$1:$1048576,MATCH(C1420,[1]Master!$B:$B,0),MATCH($H$4,[1]Master!$1:$1,0)),"")</f>
        <v>-</v>
      </c>
      <c r="H1420" s="6" t="s">
        <v>6153</v>
      </c>
      <c r="I1420" s="367">
        <f>IFERROR(INDEX([1]Master!$1:$1048576,MATCH(C1420,[1]Master!$B:$B,0),MATCH($G$6,[1]Master!$1:$1,0)),"")</f>
        <v>50613.604505882358</v>
      </c>
      <c r="J1420" s="230">
        <f>ROUND(I1420*Order_Quote!$L$5,4)</f>
        <v>0</v>
      </c>
      <c r="K1420" s="228"/>
      <c r="L1420" s="178"/>
      <c r="M1420" s="171">
        <f t="shared" si="22"/>
        <v>0</v>
      </c>
    </row>
    <row r="1421" spans="1:13" s="52" customFormat="1" x14ac:dyDescent="0.3">
      <c r="A1421" s="29" t="str">
        <f>IF(K1421&gt;0,COUNT($A$7:A1420)+COUNT(DWV!$A$8:$A$300)+COUNT('Large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1" s="317" t="s">
        <v>3739</v>
      </c>
      <c r="C1421" s="11" t="s">
        <v>1245</v>
      </c>
      <c r="D1421" s="17">
        <v>28881703</v>
      </c>
      <c r="E1421" s="13" t="s">
        <v>8396</v>
      </c>
      <c r="F1421" s="381">
        <f>IFERROR(INDEX([1]Master!$1:$1048576,MATCH(C1421,[1]Master!$B:$B,0),MATCH($H$5,[1]Master!$1:$1,0)),"")</f>
        <v>1</v>
      </c>
      <c r="G1421" s="381">
        <f>IFERROR(INDEX([1]Master!$1:$1048576,MATCH(C1421,[1]Master!$B:$B,0),MATCH($H$4,[1]Master!$1:$1,0)),"")</f>
        <v>17</v>
      </c>
      <c r="H1421" s="6" t="s">
        <v>6153</v>
      </c>
      <c r="I1421" s="367">
        <f>IFERROR(INDEX([1]Master!$1:$1048576,MATCH(C1421,[1]Master!$B:$B,0),MATCH($G$6,[1]Master!$1:$1,0)),"")</f>
        <v>943.12821176470607</v>
      </c>
      <c r="J1421" s="230">
        <f>ROUND(I1421*Order_Quote!$L$5,4)</f>
        <v>0</v>
      </c>
      <c r="K1421" s="232"/>
      <c r="L1421" s="178"/>
      <c r="M1421" s="171">
        <f t="shared" si="22"/>
        <v>0</v>
      </c>
    </row>
    <row r="1422" spans="1:13" s="52" customFormat="1" x14ac:dyDescent="0.3">
      <c r="A1422" s="29" t="str">
        <f>IF(K1422&gt;0,COUNT($A$7:A1421)+COUNT(DWV!$A$8:$A$300)+COUNT('Large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2" s="289"/>
      <c r="C1422" s="3" t="s">
        <v>1246</v>
      </c>
      <c r="D1422" s="16">
        <v>28881711</v>
      </c>
      <c r="E1422" s="5" t="s">
        <v>8397</v>
      </c>
      <c r="F1422" s="381">
        <f>IFERROR(INDEX([1]Master!$1:$1048576,MATCH(C1422,[1]Master!$B:$B,0),MATCH($H$5,[1]Master!$1:$1,0)),"")</f>
        <v>1</v>
      </c>
      <c r="G1422" s="381">
        <f>IFERROR(INDEX([1]Master!$1:$1048576,MATCH(C1422,[1]Master!$B:$B,0),MATCH($H$4,[1]Master!$1:$1,0)),"")</f>
        <v>8</v>
      </c>
      <c r="H1422" s="6" t="s">
        <v>6153</v>
      </c>
      <c r="I1422" s="367">
        <f>IFERROR(INDEX([1]Master!$1:$1048576,MATCH(C1422,[1]Master!$B:$B,0),MATCH($G$6,[1]Master!$1:$1,0)),"")</f>
        <v>1835.9107555555559</v>
      </c>
      <c r="J1422" s="230">
        <f>ROUND(I1422*Order_Quote!$L$5,4)</f>
        <v>0</v>
      </c>
      <c r="K1422" s="228"/>
      <c r="L1422" s="178"/>
      <c r="M1422" s="171">
        <f t="shared" si="22"/>
        <v>0</v>
      </c>
    </row>
    <row r="1423" spans="1:13" s="52" customFormat="1" x14ac:dyDescent="0.3">
      <c r="A1423" s="29" t="str">
        <f>IF(K1423&gt;0,COUNT($A$7:A1422)+COUNT(DWV!$A$8:$A$300)+COUNT('Large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3" s="289"/>
      <c r="C1423" s="3" t="s">
        <v>1247</v>
      </c>
      <c r="D1423" s="16">
        <v>28881720</v>
      </c>
      <c r="E1423" s="5" t="s">
        <v>8398</v>
      </c>
      <c r="F1423" s="381">
        <f>IFERROR(INDEX([1]Master!$1:$1048576,MATCH(C1423,[1]Master!$B:$B,0),MATCH($H$5,[1]Master!$1:$1,0)),"")</f>
        <v>1</v>
      </c>
      <c r="G1423" s="381">
        <f>IFERROR(INDEX([1]Master!$1:$1048576,MATCH(C1423,[1]Master!$B:$B,0),MATCH($H$4,[1]Master!$1:$1,0)),"")</f>
        <v>5</v>
      </c>
      <c r="H1423" s="6" t="s">
        <v>6153</v>
      </c>
      <c r="I1423" s="367">
        <f>IFERROR(INDEX([1]Master!$1:$1048576,MATCH(C1423,[1]Master!$B:$B,0),MATCH($G$6,[1]Master!$1:$1,0)),"")</f>
        <v>3128.7946928104579</v>
      </c>
      <c r="J1423" s="230">
        <f>ROUND(I1423*Order_Quote!$L$5,4)</f>
        <v>0</v>
      </c>
      <c r="K1423" s="228"/>
      <c r="L1423" s="178"/>
      <c r="M1423" s="171">
        <f t="shared" si="22"/>
        <v>0</v>
      </c>
    </row>
    <row r="1424" spans="1:13" s="52" customFormat="1" x14ac:dyDescent="0.3">
      <c r="A1424" s="29" t="str">
        <f>IF(K1424&gt;0,COUNT($A$7:A1423)+COUNT(DWV!$A$8:$A$300)+COUNT('Large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4" s="289"/>
      <c r="C1424" s="3" t="s">
        <v>1248</v>
      </c>
      <c r="D1424" s="16">
        <v>28881738</v>
      </c>
      <c r="E1424" s="5" t="s">
        <v>8399</v>
      </c>
      <c r="F1424" s="381">
        <f>IFERROR(INDEX([1]Master!$1:$1048576,MATCH(C1424,[1]Master!$B:$B,0),MATCH($H$5,[1]Master!$1:$1,0)),"")</f>
        <v>1</v>
      </c>
      <c r="G1424" s="381">
        <f>IFERROR(INDEX([1]Master!$1:$1048576,MATCH(C1424,[1]Master!$B:$B,0),MATCH($H$4,[1]Master!$1:$1,0)),"")</f>
        <v>3</v>
      </c>
      <c r="H1424" s="6" t="s">
        <v>6153</v>
      </c>
      <c r="I1424" s="367">
        <f>IFERROR(INDEX([1]Master!$1:$1048576,MATCH(C1424,[1]Master!$B:$B,0),MATCH($G$6,[1]Master!$1:$1,0)),"")</f>
        <v>4557.9890771241835</v>
      </c>
      <c r="J1424" s="230">
        <f>ROUND(I1424*Order_Quote!$L$5,4)</f>
        <v>0</v>
      </c>
      <c r="K1424" s="228"/>
      <c r="L1424" s="178"/>
      <c r="M1424" s="171">
        <f t="shared" si="22"/>
        <v>0</v>
      </c>
    </row>
    <row r="1425" spans="1:13" s="52" customFormat="1" x14ac:dyDescent="0.3">
      <c r="A1425" s="29" t="str">
        <f>IF(K1425&gt;0,COUNT($A$7:A1424)+COUNT(DWV!$A$8:$A$300)+COUNT('Large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5" s="289"/>
      <c r="C1425" s="3" t="s">
        <v>1249</v>
      </c>
      <c r="D1425" s="16">
        <v>28881746</v>
      </c>
      <c r="E1425" s="5" t="s">
        <v>8400</v>
      </c>
      <c r="F1425" s="381">
        <f>IFERROR(INDEX([1]Master!$1:$1048576,MATCH(C1425,[1]Master!$B:$B,0),MATCH($H$5,[1]Master!$1:$1,0)),"")</f>
        <v>1</v>
      </c>
      <c r="G1425" s="381">
        <f>IFERROR(INDEX([1]Master!$1:$1048576,MATCH(C1425,[1]Master!$B:$B,0),MATCH($H$4,[1]Master!$1:$1,0)),"")</f>
        <v>2</v>
      </c>
      <c r="H1425" s="6" t="s">
        <v>6153</v>
      </c>
      <c r="I1425" s="367">
        <f>IFERROR(INDEX([1]Master!$1:$1048576,MATCH(C1425,[1]Master!$B:$B,0),MATCH($G$6,[1]Master!$1:$1,0)),"")</f>
        <v>5140.0322915032684</v>
      </c>
      <c r="J1425" s="230">
        <f>ROUND(I1425*Order_Quote!$L$5,4)</f>
        <v>0</v>
      </c>
      <c r="K1425" s="228"/>
      <c r="L1425" s="178"/>
      <c r="M1425" s="171">
        <f t="shared" si="22"/>
        <v>0</v>
      </c>
    </row>
    <row r="1426" spans="1:13" s="52" customFormat="1" x14ac:dyDescent="0.3">
      <c r="A1426" s="29" t="str">
        <f>IF(K1426&gt;0,COUNT($A$7:A1425)+COUNT(DWV!$A$8:$A$300)+COUNT('Large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6" s="289"/>
      <c r="C1426" s="3" t="s">
        <v>1250</v>
      </c>
      <c r="D1426" s="16">
        <v>28881754</v>
      </c>
      <c r="E1426" s="5" t="s">
        <v>8401</v>
      </c>
      <c r="F1426" s="381">
        <f>IFERROR(INDEX([1]Master!$1:$1048576,MATCH(C1426,[1]Master!$B:$B,0),MATCH($H$5,[1]Master!$1:$1,0)),"")</f>
        <v>1</v>
      </c>
      <c r="G1426" s="381">
        <f>IFERROR(INDEX([1]Master!$1:$1048576,MATCH(C1426,[1]Master!$B:$B,0),MATCH($H$4,[1]Master!$1:$1,0)),"")</f>
        <v>1</v>
      </c>
      <c r="H1426" s="6" t="s">
        <v>6153</v>
      </c>
      <c r="I1426" s="367">
        <f>IFERROR(INDEX([1]Master!$1:$1048576,MATCH(C1426,[1]Master!$B:$B,0),MATCH($G$6,[1]Master!$1:$1,0)),"")</f>
        <v>6605.1600732026145</v>
      </c>
      <c r="J1426" s="230">
        <f>ROUND(I1426*Order_Quote!$L$5,4)</f>
        <v>0</v>
      </c>
      <c r="K1426" s="228"/>
      <c r="L1426" s="178"/>
      <c r="M1426" s="171">
        <f t="shared" si="22"/>
        <v>0</v>
      </c>
    </row>
    <row r="1427" spans="1:13" s="52" customFormat="1" x14ac:dyDescent="0.3">
      <c r="A1427" s="29" t="str">
        <f>IF(K1427&gt;0,COUNT($A$7:A1426)+COUNT(DWV!$A$8:$A$300)+COUNT('Large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7" s="291"/>
      <c r="C1427" s="3" t="s">
        <v>1251</v>
      </c>
      <c r="D1427" s="16">
        <v>28881762</v>
      </c>
      <c r="E1427" s="5" t="s">
        <v>8402</v>
      </c>
      <c r="F1427" s="381">
        <f>IFERROR(INDEX([1]Master!$1:$1048576,MATCH(C1427,[1]Master!$B:$B,0),MATCH($H$5,[1]Master!$1:$1,0)),"")</f>
        <v>1</v>
      </c>
      <c r="G1427" s="381">
        <f>IFERROR(INDEX([1]Master!$1:$1048576,MATCH(C1427,[1]Master!$B:$B,0),MATCH($H$4,[1]Master!$1:$1,0)),"")</f>
        <v>1</v>
      </c>
      <c r="H1427" s="6" t="s">
        <v>6153</v>
      </c>
      <c r="I1427" s="367">
        <f>IFERROR(INDEX([1]Master!$1:$1048576,MATCH(C1427,[1]Master!$B:$B,0),MATCH($G$6,[1]Master!$1:$1,0)),"")</f>
        <v>8454.5701725490217</v>
      </c>
      <c r="J1427" s="230">
        <f>ROUND(I1427*Order_Quote!$L$5,4)</f>
        <v>0</v>
      </c>
      <c r="K1427" s="228"/>
      <c r="L1427" s="178"/>
      <c r="M1427" s="171">
        <f t="shared" si="22"/>
        <v>0</v>
      </c>
    </row>
    <row r="1428" spans="1:13" s="52" customFormat="1" x14ac:dyDescent="0.3">
      <c r="A1428" s="29" t="str">
        <f>IF(K1428&gt;0,COUNT($A$7:A1427)+COUNT(DWV!$A$8:$A$300)+COUNT('Large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8" s="317" t="s">
        <v>3739</v>
      </c>
      <c r="C1428" s="11" t="s">
        <v>1238</v>
      </c>
      <c r="D1428" s="17">
        <v>28881606</v>
      </c>
      <c r="E1428" s="13" t="s">
        <v>8403</v>
      </c>
      <c r="F1428" s="381">
        <f>IFERROR(INDEX([1]Master!$1:$1048576,MATCH(C1428,[1]Master!$B:$B,0),MATCH($H$5,[1]Master!$1:$1,0)),"")</f>
        <v>1</v>
      </c>
      <c r="G1428" s="381">
        <f>IFERROR(INDEX([1]Master!$1:$1048576,MATCH(C1428,[1]Master!$B:$B,0),MATCH($H$4,[1]Master!$1:$1,0)),"")</f>
        <v>14</v>
      </c>
      <c r="H1428" s="6" t="s">
        <v>6153</v>
      </c>
      <c r="I1428" s="367">
        <f>IFERROR(INDEX([1]Master!$1:$1048576,MATCH(C1428,[1]Master!$B:$B,0),MATCH($G$6,[1]Master!$1:$1,0)),"")</f>
        <v>1348.0072741420029</v>
      </c>
      <c r="J1428" s="230">
        <f>ROUND(I1428*Order_Quote!$L$5,4)</f>
        <v>0</v>
      </c>
      <c r="K1428" s="232"/>
      <c r="L1428" s="178"/>
      <c r="M1428" s="171">
        <f t="shared" si="22"/>
        <v>0</v>
      </c>
    </row>
    <row r="1429" spans="1:13" s="52" customFormat="1" x14ac:dyDescent="0.3">
      <c r="A1429" s="29" t="str">
        <f>IF(K1429&gt;0,COUNT($A$7:A1428)+COUNT(DWV!$A$8:$A$300)+COUNT('Large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29" s="289"/>
      <c r="C1429" s="3" t="s">
        <v>1239</v>
      </c>
      <c r="D1429" s="16">
        <v>28881614</v>
      </c>
      <c r="E1429" s="5" t="s">
        <v>8404</v>
      </c>
      <c r="F1429" s="381">
        <f>IFERROR(INDEX([1]Master!$1:$1048576,MATCH(C1429,[1]Master!$B:$B,0),MATCH($H$5,[1]Master!$1:$1,0)),"")</f>
        <v>1</v>
      </c>
      <c r="G1429" s="381">
        <f>IFERROR(INDEX([1]Master!$1:$1048576,MATCH(C1429,[1]Master!$B:$B,0),MATCH($H$4,[1]Master!$1:$1,0)),"")</f>
        <v>10</v>
      </c>
      <c r="H1429" s="6" t="s">
        <v>6153</v>
      </c>
      <c r="I1429" s="367">
        <f>IFERROR(INDEX([1]Master!$1:$1048576,MATCH(C1429,[1]Master!$B:$B,0),MATCH($G$6,[1]Master!$1:$1,0)),"")</f>
        <v>1835.9107555555559</v>
      </c>
      <c r="J1429" s="230">
        <f>ROUND(I1429*Order_Quote!$L$5,4)</f>
        <v>0</v>
      </c>
      <c r="K1429" s="228"/>
      <c r="L1429" s="178"/>
      <c r="M1429" s="171">
        <f t="shared" si="22"/>
        <v>0</v>
      </c>
    </row>
    <row r="1430" spans="1:13" s="52" customFormat="1" x14ac:dyDescent="0.3">
      <c r="A1430" s="29" t="str">
        <f>IF(K1430&gt;0,COUNT($A$7:A1429)+COUNT(DWV!$A$8:$A$300)+COUNT('Large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0" s="289"/>
      <c r="C1430" s="3" t="s">
        <v>1240</v>
      </c>
      <c r="D1430" s="16">
        <v>28881622</v>
      </c>
      <c r="E1430" s="5" t="s">
        <v>8405</v>
      </c>
      <c r="F1430" s="381">
        <f>IFERROR(INDEX([1]Master!$1:$1048576,MATCH(C1430,[1]Master!$B:$B,0),MATCH($H$5,[1]Master!$1:$1,0)),"")</f>
        <v>1</v>
      </c>
      <c r="G1430" s="381">
        <f>IFERROR(INDEX([1]Master!$1:$1048576,MATCH(C1430,[1]Master!$B:$B,0),MATCH($H$4,[1]Master!$1:$1,0)),"")</f>
        <v>7</v>
      </c>
      <c r="H1430" s="6" t="s">
        <v>6153</v>
      </c>
      <c r="I1430" s="367">
        <f>IFERROR(INDEX([1]Master!$1:$1048576,MATCH(C1430,[1]Master!$B:$B,0),MATCH($G$6,[1]Master!$1:$1,0)),"")</f>
        <v>3985.0152666666668</v>
      </c>
      <c r="J1430" s="230">
        <f>ROUND(I1430*Order_Quote!$L$5,4)</f>
        <v>0</v>
      </c>
      <c r="K1430" s="228"/>
      <c r="L1430" s="178"/>
      <c r="M1430" s="171">
        <f t="shared" si="22"/>
        <v>0</v>
      </c>
    </row>
    <row r="1431" spans="1:13" s="52" customFormat="1" x14ac:dyDescent="0.3">
      <c r="A1431" s="29" t="str">
        <f>IF(K1431&gt;0,COUNT($A$7:A1430)+COUNT(DWV!$A$8:$A$300)+COUNT('Large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1" s="289"/>
      <c r="C1431" s="3" t="s">
        <v>1241</v>
      </c>
      <c r="D1431" s="16">
        <v>28881630</v>
      </c>
      <c r="E1431" s="5" t="s">
        <v>8406</v>
      </c>
      <c r="F1431" s="381">
        <f>IFERROR(INDEX([1]Master!$1:$1048576,MATCH(C1431,[1]Master!$B:$B,0),MATCH($H$5,[1]Master!$1:$1,0)),"")</f>
        <v>1</v>
      </c>
      <c r="G1431" s="381">
        <f>IFERROR(INDEX([1]Master!$1:$1048576,MATCH(C1431,[1]Master!$B:$B,0),MATCH($H$4,[1]Master!$1:$1,0)),"")</f>
        <v>5</v>
      </c>
      <c r="H1431" s="6" t="s">
        <v>6153</v>
      </c>
      <c r="I1431" s="367">
        <f>IFERROR(INDEX([1]Master!$1:$1048576,MATCH(C1431,[1]Master!$B:$B,0),MATCH($G$6,[1]Master!$1:$1,0)),"")</f>
        <v>4557.9890771241835</v>
      </c>
      <c r="J1431" s="230">
        <f>ROUND(I1431*Order_Quote!$L$5,4)</f>
        <v>0</v>
      </c>
      <c r="K1431" s="228"/>
      <c r="L1431" s="178"/>
      <c r="M1431" s="171">
        <f t="shared" si="22"/>
        <v>0</v>
      </c>
    </row>
    <row r="1432" spans="1:13" s="52" customFormat="1" x14ac:dyDescent="0.3">
      <c r="A1432" s="29" t="str">
        <f>IF(K1432&gt;0,COUNT($A$7:A1431)+COUNT(DWV!$A$8:$A$300)+COUNT('Large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2" s="289"/>
      <c r="C1432" s="3" t="s">
        <v>1242</v>
      </c>
      <c r="D1432" s="16">
        <v>28881649</v>
      </c>
      <c r="E1432" s="5" t="s">
        <v>8407</v>
      </c>
      <c r="F1432" s="381">
        <f>IFERROR(INDEX([1]Master!$1:$1048576,MATCH(C1432,[1]Master!$B:$B,0),MATCH($H$5,[1]Master!$1:$1,0)),"")</f>
        <v>1</v>
      </c>
      <c r="G1432" s="381">
        <f>IFERROR(INDEX([1]Master!$1:$1048576,MATCH(C1432,[1]Master!$B:$B,0),MATCH($H$4,[1]Master!$1:$1,0)),"")</f>
        <v>3</v>
      </c>
      <c r="H1432" s="6" t="s">
        <v>6153</v>
      </c>
      <c r="I1432" s="367">
        <f>IFERROR(INDEX([1]Master!$1:$1048576,MATCH(C1432,[1]Master!$B:$B,0),MATCH($G$6,[1]Master!$1:$1,0)),"")</f>
        <v>5140.0322915032684</v>
      </c>
      <c r="J1432" s="230">
        <f>ROUND(I1432*Order_Quote!$L$5,4)</f>
        <v>0</v>
      </c>
      <c r="K1432" s="228"/>
      <c r="L1432" s="178"/>
      <c r="M1432" s="171">
        <f t="shared" si="22"/>
        <v>0</v>
      </c>
    </row>
    <row r="1433" spans="1:13" s="52" customFormat="1" x14ac:dyDescent="0.3">
      <c r="A1433" s="29" t="str">
        <f>IF(K1433&gt;0,COUNT($A$7:A1432)+COUNT(DWV!$A$8:$A$300)+COUNT('Large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3" s="289"/>
      <c r="C1433" s="3" t="s">
        <v>1243</v>
      </c>
      <c r="D1433" s="16">
        <v>28881657</v>
      </c>
      <c r="E1433" s="5" t="s">
        <v>8408</v>
      </c>
      <c r="F1433" s="381">
        <f>IFERROR(INDEX([1]Master!$1:$1048576,MATCH(C1433,[1]Master!$B:$B,0),MATCH($H$5,[1]Master!$1:$1,0)),"")</f>
        <v>1</v>
      </c>
      <c r="G1433" s="381">
        <f>IFERROR(INDEX([1]Master!$1:$1048576,MATCH(C1433,[1]Master!$B:$B,0),MATCH($H$4,[1]Master!$1:$1,0)),"")</f>
        <v>1</v>
      </c>
      <c r="H1433" s="6" t="s">
        <v>6153</v>
      </c>
      <c r="I1433" s="367">
        <f>IFERROR(INDEX([1]Master!$1:$1048576,MATCH(C1433,[1]Master!$B:$B,0),MATCH($G$6,[1]Master!$1:$1,0)),"")</f>
        <v>6605.1600732026145</v>
      </c>
      <c r="J1433" s="230">
        <f>ROUND(I1433*Order_Quote!$L$5,4)</f>
        <v>0</v>
      </c>
      <c r="K1433" s="228"/>
      <c r="L1433" s="178"/>
      <c r="M1433" s="171">
        <f t="shared" si="22"/>
        <v>0</v>
      </c>
    </row>
    <row r="1434" spans="1:13" s="52" customFormat="1" x14ac:dyDescent="0.3">
      <c r="A1434" s="29" t="str">
        <f>IF(K1434&gt;0,COUNT($A$7:A1433)+COUNT(DWV!$A$8:$A$300)+COUNT('Large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4" s="291"/>
      <c r="C1434" s="3" t="s">
        <v>1244</v>
      </c>
      <c r="D1434" s="16">
        <v>28881665</v>
      </c>
      <c r="E1434" s="5" t="s">
        <v>8409</v>
      </c>
      <c r="F1434" s="381">
        <f>IFERROR(INDEX([1]Master!$1:$1048576,MATCH(C1434,[1]Master!$B:$B,0),MATCH($H$5,[1]Master!$1:$1,0)),"")</f>
        <v>1</v>
      </c>
      <c r="G1434" s="381">
        <f>IFERROR(INDEX([1]Master!$1:$1048576,MATCH(C1434,[1]Master!$B:$B,0),MATCH($H$4,[1]Master!$1:$1,0)),"")</f>
        <v>1</v>
      </c>
      <c r="H1434" s="6" t="s">
        <v>6153</v>
      </c>
      <c r="I1434" s="367">
        <f>IFERROR(INDEX([1]Master!$1:$1048576,MATCH(C1434,[1]Master!$B:$B,0),MATCH($G$6,[1]Master!$1:$1,0)),"")</f>
        <v>8454.5701725490217</v>
      </c>
      <c r="J1434" s="230">
        <f>ROUND(I1434*Order_Quote!$L$5,4)</f>
        <v>0</v>
      </c>
      <c r="K1434" s="228"/>
      <c r="L1434" s="178"/>
      <c r="M1434" s="171">
        <f t="shared" si="22"/>
        <v>0</v>
      </c>
    </row>
    <row r="1435" spans="1:13" s="52" customFormat="1" x14ac:dyDescent="0.3">
      <c r="A1435" s="29" t="str">
        <f>IF(K1435&gt;0,COUNT($A$7:A1434)+COUNT(DWV!$A$8:$A$300)+COUNT('Large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5" s="317" t="s">
        <v>3739</v>
      </c>
      <c r="C1435" s="11" t="s">
        <v>7810</v>
      </c>
      <c r="D1435" s="17">
        <v>29857806</v>
      </c>
      <c r="E1435" s="13" t="s">
        <v>7816</v>
      </c>
      <c r="F1435" s="381">
        <f>IFERROR(INDEX([1]Master!$1:$1048576,MATCH(C1435,[1]Master!$B:$B,0),MATCH($H$5,[1]Master!$1:$1,0)),"")</f>
        <v>1</v>
      </c>
      <c r="G1435" s="381" t="str">
        <f>IFERROR(INDEX([1]Master!$1:$1048576,MATCH(C1435,[1]Master!$B:$B,0),MATCH($H$4,[1]Master!$1:$1,0)),"")</f>
        <v>-</v>
      </c>
      <c r="H1435" s="6" t="s">
        <v>6153</v>
      </c>
      <c r="I1435" s="367">
        <f>IFERROR(INDEX([1]Master!$1:$1048576,MATCH(C1435,[1]Master!$B:$B,0),MATCH($G$6,[1]Master!$1:$1,0)),"")</f>
        <v>190.62644444444445</v>
      </c>
      <c r="J1435" s="230">
        <f>ROUND(I1435*Order_Quote!$L$5,4)</f>
        <v>0</v>
      </c>
      <c r="K1435" s="228"/>
      <c r="L1435" s="178"/>
      <c r="M1435" s="171">
        <f t="shared" si="22"/>
        <v>0</v>
      </c>
    </row>
    <row r="1436" spans="1:13" s="52" customFormat="1" x14ac:dyDescent="0.3">
      <c r="A1436" s="29" t="str">
        <f>IF(K1436&gt;0,COUNT($A$7:A1435)+COUNT(DWV!$A$8:$A$300)+COUNT('Large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6" s="289"/>
      <c r="C1436" s="11" t="s">
        <v>7811</v>
      </c>
      <c r="D1436" s="17">
        <v>29854327</v>
      </c>
      <c r="E1436" s="13" t="s">
        <v>7817</v>
      </c>
      <c r="F1436" s="381">
        <f>IFERROR(INDEX([1]Master!$1:$1048576,MATCH(C1436,[1]Master!$B:$B,0),MATCH($H$5,[1]Master!$1:$1,0)),"")</f>
        <v>1</v>
      </c>
      <c r="G1436" s="381" t="str">
        <f>IFERROR(INDEX([1]Master!$1:$1048576,MATCH(C1436,[1]Master!$B:$B,0),MATCH($H$4,[1]Master!$1:$1,0)),"")</f>
        <v>-</v>
      </c>
      <c r="H1436" s="6" t="s">
        <v>6153</v>
      </c>
      <c r="I1436" s="367">
        <f>IFERROR(INDEX([1]Master!$1:$1048576,MATCH(C1436,[1]Master!$B:$B,0),MATCH($G$6,[1]Master!$1:$1,0)),"")</f>
        <v>317.61166666666668</v>
      </c>
      <c r="J1436" s="230">
        <f>ROUND(I1436*Order_Quote!$L$5,4)</f>
        <v>0</v>
      </c>
      <c r="K1436" s="228"/>
      <c r="L1436" s="178"/>
      <c r="M1436" s="171">
        <f t="shared" si="22"/>
        <v>0</v>
      </c>
    </row>
    <row r="1437" spans="1:13" s="52" customFormat="1" x14ac:dyDescent="0.3">
      <c r="A1437" s="29" t="str">
        <f>IF(K1437&gt;0,COUNT($A$7:A1436)+COUNT(DWV!$A$8:$A$300)+COUNT('Large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7" s="289"/>
      <c r="C1437" s="11" t="s">
        <v>7812</v>
      </c>
      <c r="D1437" s="17">
        <v>29854114</v>
      </c>
      <c r="E1437" s="13" t="s">
        <v>7818</v>
      </c>
      <c r="F1437" s="381">
        <f>IFERROR(INDEX([1]Master!$1:$1048576,MATCH(C1437,[1]Master!$B:$B,0),MATCH($H$5,[1]Master!$1:$1,0)),"")</f>
        <v>1</v>
      </c>
      <c r="G1437" s="381" t="str">
        <f>IFERROR(INDEX([1]Master!$1:$1048576,MATCH(C1437,[1]Master!$B:$B,0),MATCH($H$4,[1]Master!$1:$1,0)),"")</f>
        <v>-</v>
      </c>
      <c r="H1437" s="6" t="s">
        <v>6153</v>
      </c>
      <c r="I1437" s="367">
        <f>IFERROR(INDEX([1]Master!$1:$1048576,MATCH(C1437,[1]Master!$B:$B,0),MATCH($G$6,[1]Master!$1:$1,0)),"")</f>
        <v>643.18888888888887</v>
      </c>
      <c r="J1437" s="230">
        <f>ROUND(I1437*Order_Quote!$L$5,4)</f>
        <v>0</v>
      </c>
      <c r="K1437" s="228"/>
      <c r="L1437" s="178"/>
      <c r="M1437" s="171">
        <f t="shared" si="22"/>
        <v>0</v>
      </c>
    </row>
    <row r="1438" spans="1:13" s="52" customFormat="1" x14ac:dyDescent="0.3">
      <c r="A1438" s="29" t="str">
        <f>IF(K1438&gt;0,COUNT($A$7:A1437)+COUNT(DWV!$A$8:$A$300)+COUNT('Large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8" s="289"/>
      <c r="C1438" s="11" t="s">
        <v>7813</v>
      </c>
      <c r="D1438" s="17">
        <v>29854319</v>
      </c>
      <c r="E1438" s="13" t="s">
        <v>7819</v>
      </c>
      <c r="F1438" s="381">
        <f>IFERROR(INDEX([1]Master!$1:$1048576,MATCH(C1438,[1]Master!$B:$B,0),MATCH($H$5,[1]Master!$1:$1,0)),"")</f>
        <v>1</v>
      </c>
      <c r="G1438" s="381" t="str">
        <f>IFERROR(INDEX([1]Master!$1:$1048576,MATCH(C1438,[1]Master!$B:$B,0),MATCH($H$4,[1]Master!$1:$1,0)),"")</f>
        <v>-</v>
      </c>
      <c r="H1438" s="6" t="s">
        <v>6153</v>
      </c>
      <c r="I1438" s="367">
        <f>IFERROR(INDEX([1]Master!$1:$1048576,MATCH(C1438,[1]Master!$B:$B,0),MATCH($G$6,[1]Master!$1:$1,0)),"")</f>
        <v>725.63833333333343</v>
      </c>
      <c r="J1438" s="230">
        <f>ROUND(I1438*Order_Quote!$L$5,4)</f>
        <v>0</v>
      </c>
      <c r="K1438" s="228"/>
      <c r="L1438" s="178"/>
      <c r="M1438" s="171">
        <f t="shared" si="22"/>
        <v>0</v>
      </c>
    </row>
    <row r="1439" spans="1:13" s="52" customFormat="1" x14ac:dyDescent="0.3">
      <c r="A1439" s="29" t="str">
        <f>IF(K1439&gt;0,COUNT($A$7:A1438)+COUNT(DWV!$A$8:$A$300)+COUNT('Large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39" s="289"/>
      <c r="C1439" s="11" t="s">
        <v>7814</v>
      </c>
      <c r="D1439" s="17">
        <v>29854106</v>
      </c>
      <c r="E1439" s="13" t="s">
        <v>7820</v>
      </c>
      <c r="F1439" s="381">
        <f>IFERROR(INDEX([1]Master!$1:$1048576,MATCH(C1439,[1]Master!$B:$B,0),MATCH($H$5,[1]Master!$1:$1,0)),"")</f>
        <v>1</v>
      </c>
      <c r="G1439" s="381" t="str">
        <f>IFERROR(INDEX([1]Master!$1:$1048576,MATCH(C1439,[1]Master!$B:$B,0),MATCH($H$4,[1]Master!$1:$1,0)),"")</f>
        <v>-</v>
      </c>
      <c r="H1439" s="6" t="s">
        <v>6153</v>
      </c>
      <c r="I1439" s="367">
        <f>IFERROR(INDEX([1]Master!$1:$1048576,MATCH(C1439,[1]Master!$B:$B,0),MATCH($G$6,[1]Master!$1:$1,0)),"")</f>
        <v>806.56600000000003</v>
      </c>
      <c r="J1439" s="230">
        <f>ROUND(I1439*Order_Quote!$L$5,4)</f>
        <v>0</v>
      </c>
      <c r="K1439" s="228"/>
      <c r="L1439" s="178"/>
      <c r="M1439" s="171">
        <f t="shared" si="22"/>
        <v>0</v>
      </c>
    </row>
    <row r="1440" spans="1:13" s="52" customFormat="1" x14ac:dyDescent="0.3">
      <c r="A1440" s="29" t="str">
        <f>IF(K1440&gt;0,COUNT($A$7:A1439)+COUNT(DWV!$A$8:$A$300)+COUNT('Large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0" s="291"/>
      <c r="C1440" s="11" t="s">
        <v>7815</v>
      </c>
      <c r="D1440" s="17">
        <v>29854300</v>
      </c>
      <c r="E1440" s="13" t="s">
        <v>7821</v>
      </c>
      <c r="F1440" s="381">
        <f>IFERROR(INDEX([1]Master!$1:$1048576,MATCH(C1440,[1]Master!$B:$B,0),MATCH($H$5,[1]Master!$1:$1,0)),"")</f>
        <v>1</v>
      </c>
      <c r="G1440" s="381" t="str">
        <f>IFERROR(INDEX([1]Master!$1:$1048576,MATCH(C1440,[1]Master!$B:$B,0),MATCH($H$4,[1]Master!$1:$1,0)),"")</f>
        <v>-</v>
      </c>
      <c r="H1440" s="6" t="s">
        <v>6153</v>
      </c>
      <c r="I1440" s="367">
        <f>IFERROR(INDEX([1]Master!$1:$1048576,MATCH(C1440,[1]Master!$B:$B,0),MATCH($G$6,[1]Master!$1:$1,0)),"")</f>
        <v>902.52122222222226</v>
      </c>
      <c r="J1440" s="230">
        <f>ROUND(I1440*Order_Quote!$L$5,4)</f>
        <v>0</v>
      </c>
      <c r="K1440" s="228"/>
      <c r="L1440" s="178"/>
      <c r="M1440" s="171">
        <f t="shared" si="22"/>
        <v>0</v>
      </c>
    </row>
    <row r="1441" spans="1:13" s="52" customFormat="1" x14ac:dyDescent="0.3">
      <c r="A1441" s="29" t="str">
        <f>IF(K1441&gt;0,COUNT($A$7:A1440)+COUNT(DWV!$A$8:$A$300)+COUNT('Large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1" s="317" t="s">
        <v>3739</v>
      </c>
      <c r="C1441" s="11" t="s">
        <v>689</v>
      </c>
      <c r="D1441" s="12">
        <v>29841306</v>
      </c>
      <c r="E1441" s="86" t="s">
        <v>7922</v>
      </c>
      <c r="F1441" s="381">
        <f>IFERROR(INDEX([1]Master!$1:$1048576,MATCH(C1441,[1]Master!$B:$B,0),MATCH($H$5,[1]Master!$1:$1,0)),"")</f>
        <v>1</v>
      </c>
      <c r="G1441" s="381" t="str">
        <f>IFERROR(INDEX([1]Master!$1:$1048576,MATCH(C1441,[1]Master!$B:$B,0),MATCH($H$4,[1]Master!$1:$1,0)),"")</f>
        <v>-</v>
      </c>
      <c r="H1441" s="6" t="s">
        <v>6153</v>
      </c>
      <c r="I1441" s="367">
        <f>IFERROR(INDEX([1]Master!$1:$1048576,MATCH(C1441,[1]Master!$B:$B,0),MATCH($G$6,[1]Master!$1:$1,0)),"")</f>
        <v>1939.5771111111114</v>
      </c>
      <c r="J1441" s="230">
        <f>ROUND(I1441*Order_Quote!$L$5,4)</f>
        <v>0</v>
      </c>
      <c r="K1441" s="232"/>
      <c r="L1441" s="178"/>
      <c r="M1441" s="171">
        <f t="shared" si="22"/>
        <v>0</v>
      </c>
    </row>
    <row r="1442" spans="1:13" s="52" customFormat="1" x14ac:dyDescent="0.3">
      <c r="A1442" s="29" t="str">
        <f>IF(K1442&gt;0,COUNT($A$7:A1441)+COUNT(DWV!$A$8:$A$300)+COUNT('Large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2" s="292"/>
      <c r="C1442" s="11" t="s">
        <v>690</v>
      </c>
      <c r="D1442" s="12">
        <v>28880308</v>
      </c>
      <c r="E1442" s="86" t="s">
        <v>8410</v>
      </c>
      <c r="F1442" s="381">
        <f>IFERROR(INDEX([1]Master!$1:$1048576,MATCH(C1442,[1]Master!$B:$B,0),MATCH($H$5,[1]Master!$1:$1,0)),"")</f>
        <v>1</v>
      </c>
      <c r="G1442" s="381">
        <f>IFERROR(INDEX([1]Master!$1:$1048576,MATCH(C1442,[1]Master!$B:$B,0),MATCH($H$4,[1]Master!$1:$1,0)),"")</f>
        <v>3</v>
      </c>
      <c r="H1442" s="6" t="s">
        <v>6153</v>
      </c>
      <c r="I1442" s="367">
        <f>IFERROR(INDEX([1]Master!$1:$1048576,MATCH(C1442,[1]Master!$B:$B,0),MATCH($G$6,[1]Master!$1:$1,0)),"")</f>
        <v>3280.9291111111111</v>
      </c>
      <c r="J1442" s="230">
        <f>ROUND(I1442*Order_Quote!$L$5,4)</f>
        <v>0</v>
      </c>
      <c r="K1442" s="232"/>
      <c r="L1442" s="178"/>
      <c r="M1442" s="171">
        <f t="shared" si="22"/>
        <v>0</v>
      </c>
    </row>
    <row r="1443" spans="1:13" s="52" customFormat="1" x14ac:dyDescent="0.3">
      <c r="A1443" s="29" t="str">
        <f>IF(K1443&gt;0,COUNT($A$7:A1442)+COUNT(DWV!$A$8:$A$300)+COUNT('Large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3" s="289"/>
      <c r="C1443" s="3" t="s">
        <v>691</v>
      </c>
      <c r="D1443" s="4">
        <v>28880316</v>
      </c>
      <c r="E1443" s="5" t="s">
        <v>8411</v>
      </c>
      <c r="F1443" s="381">
        <f>IFERROR(INDEX([1]Master!$1:$1048576,MATCH(C1443,[1]Master!$B:$B,0),MATCH($H$5,[1]Master!$1:$1,0)),"")</f>
        <v>1</v>
      </c>
      <c r="G1443" s="381">
        <f>IFERROR(INDEX([1]Master!$1:$1048576,MATCH(C1443,[1]Master!$B:$B,0),MATCH($H$4,[1]Master!$1:$1,0)),"")</f>
        <v>2</v>
      </c>
      <c r="H1443" s="6" t="s">
        <v>6153</v>
      </c>
      <c r="I1443" s="367">
        <f>IFERROR(INDEX([1]Master!$1:$1048576,MATCH(C1443,[1]Master!$B:$B,0),MATCH($G$6,[1]Master!$1:$1,0)),"")</f>
        <v>5635.2382222222232</v>
      </c>
      <c r="J1443" s="230">
        <f>ROUND(I1443*Order_Quote!$L$5,4)</f>
        <v>0</v>
      </c>
      <c r="K1443" s="228"/>
      <c r="L1443" s="178"/>
      <c r="M1443" s="171">
        <f t="shared" si="22"/>
        <v>0</v>
      </c>
    </row>
    <row r="1444" spans="1:13" s="52" customFormat="1" x14ac:dyDescent="0.3">
      <c r="A1444" s="29" t="str">
        <f>IF(K1444&gt;0,COUNT($A$7:A1443)+COUNT(DWV!$A$8:$A$300)+COUNT('Large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4" s="289"/>
      <c r="C1444" s="3" t="s">
        <v>692</v>
      </c>
      <c r="D1444" s="4">
        <v>28880324</v>
      </c>
      <c r="E1444" s="5" t="s">
        <v>8412</v>
      </c>
      <c r="F1444" s="381">
        <f>IFERROR(INDEX([1]Master!$1:$1048576,MATCH(C1444,[1]Master!$B:$B,0),MATCH($H$5,[1]Master!$1:$1,0)),"")</f>
        <v>1</v>
      </c>
      <c r="G1444" s="381">
        <f>IFERROR(INDEX([1]Master!$1:$1048576,MATCH(C1444,[1]Master!$B:$B,0),MATCH($H$4,[1]Master!$1:$1,0)),"")</f>
        <v>1</v>
      </c>
      <c r="H1444" s="6" t="s">
        <v>6153</v>
      </c>
      <c r="I1444" s="367">
        <f>IFERROR(INDEX([1]Master!$1:$1048576,MATCH(C1444,[1]Master!$B:$B,0),MATCH($G$6,[1]Master!$1:$1,0)),"")</f>
        <v>7534.7378888888888</v>
      </c>
      <c r="J1444" s="230">
        <f>ROUND(I1444*Order_Quote!$L$5,4)</f>
        <v>0</v>
      </c>
      <c r="K1444" s="228"/>
      <c r="L1444" s="178"/>
      <c r="M1444" s="171">
        <f t="shared" si="22"/>
        <v>0</v>
      </c>
    </row>
    <row r="1445" spans="1:13" s="52" customFormat="1" x14ac:dyDescent="0.3">
      <c r="A1445" s="29" t="str">
        <f>IF(K1445&gt;0,COUNT($A$7:A1444)+COUNT(DWV!$A$8:$A$300)+COUNT('Large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5" s="289"/>
      <c r="C1445" s="3" t="s">
        <v>693</v>
      </c>
      <c r="D1445" s="4">
        <v>28880332</v>
      </c>
      <c r="E1445" s="5" t="s">
        <v>8413</v>
      </c>
      <c r="F1445" s="381">
        <f>IFERROR(INDEX([1]Master!$1:$1048576,MATCH(C1445,[1]Master!$B:$B,0),MATCH($H$5,[1]Master!$1:$1,0)),"")</f>
        <v>1</v>
      </c>
      <c r="G1445" s="381">
        <f>IFERROR(INDEX([1]Master!$1:$1048576,MATCH(C1445,[1]Master!$B:$B,0),MATCH($H$4,[1]Master!$1:$1,0)),"")</f>
        <v>1</v>
      </c>
      <c r="H1445" s="6" t="s">
        <v>6153</v>
      </c>
      <c r="I1445" s="367">
        <f>IFERROR(INDEX([1]Master!$1:$1048576,MATCH(C1445,[1]Master!$B:$B,0),MATCH($G$6,[1]Master!$1:$1,0)),"")</f>
        <v>8604.4882222222222</v>
      </c>
      <c r="J1445" s="230">
        <f>ROUND(I1445*Order_Quote!$L$5,4)</f>
        <v>0</v>
      </c>
      <c r="K1445" s="228"/>
      <c r="L1445" s="178"/>
      <c r="M1445" s="171">
        <f t="shared" si="22"/>
        <v>0</v>
      </c>
    </row>
    <row r="1446" spans="1:13" s="52" customFormat="1" x14ac:dyDescent="0.3">
      <c r="A1446" s="29" t="str">
        <f>IF(K1446&gt;0,COUNT($A$7:A1445)+COUNT(DWV!$A$8:$A$300)+COUNT('Large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6" s="289"/>
      <c r="C1446" s="3" t="s">
        <v>694</v>
      </c>
      <c r="D1446" s="4">
        <v>28880340</v>
      </c>
      <c r="E1446" s="5" t="s">
        <v>8414</v>
      </c>
      <c r="F1446" s="381">
        <f>IFERROR(INDEX([1]Master!$1:$1048576,MATCH(C1446,[1]Master!$B:$B,0),MATCH($H$5,[1]Master!$1:$1,0)),"")</f>
        <v>1</v>
      </c>
      <c r="G1446" s="381" t="str">
        <f>IFERROR(INDEX([1]Master!$1:$1048576,MATCH(C1446,[1]Master!$B:$B,0),MATCH($H$4,[1]Master!$1:$1,0)),"")</f>
        <v>-</v>
      </c>
      <c r="H1446" s="6" t="s">
        <v>6153</v>
      </c>
      <c r="I1446" s="367">
        <f>IFERROR(INDEX([1]Master!$1:$1048576,MATCH(C1446,[1]Master!$B:$B,0),MATCH($G$6,[1]Master!$1:$1,0)),"")</f>
        <v>10786.812666666667</v>
      </c>
      <c r="J1446" s="230">
        <f>ROUND(I1446*Order_Quote!$L$5,4)</f>
        <v>0</v>
      </c>
      <c r="K1446" s="228"/>
      <c r="L1446" s="178"/>
      <c r="M1446" s="171">
        <f t="shared" si="22"/>
        <v>0</v>
      </c>
    </row>
    <row r="1447" spans="1:13" s="52" customFormat="1" x14ac:dyDescent="0.3">
      <c r="A1447" s="29" t="str">
        <f>IF(K1447&gt;0,COUNT($A$7:A1446)+COUNT(DWV!$A$8:$A$300)+COUNT('Large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7" s="291"/>
      <c r="C1447" s="3" t="s">
        <v>695</v>
      </c>
      <c r="D1447" s="4">
        <v>28880359</v>
      </c>
      <c r="E1447" s="5" t="s">
        <v>8415</v>
      </c>
      <c r="F1447" s="381">
        <f>IFERROR(INDEX([1]Master!$1:$1048576,MATCH(C1447,[1]Master!$B:$B,0),MATCH($H$5,[1]Master!$1:$1,0)),"")</f>
        <v>1</v>
      </c>
      <c r="G1447" s="381" t="str">
        <f>IFERROR(INDEX([1]Master!$1:$1048576,MATCH(C1447,[1]Master!$B:$B,0),MATCH($H$4,[1]Master!$1:$1,0)),"")</f>
        <v>-</v>
      </c>
      <c r="H1447" s="6" t="s">
        <v>6153</v>
      </c>
      <c r="I1447" s="367">
        <f>IFERROR(INDEX([1]Master!$1:$1048576,MATCH(C1447,[1]Master!$B:$B,0),MATCH($G$6,[1]Master!$1:$1,0)),"")</f>
        <v>15142.877777777778</v>
      </c>
      <c r="J1447" s="230">
        <f>ROUND(I1447*Order_Quote!$L$5,4)</f>
        <v>0</v>
      </c>
      <c r="K1447" s="228"/>
      <c r="L1447" s="178"/>
      <c r="M1447" s="171">
        <f t="shared" si="22"/>
        <v>0</v>
      </c>
    </row>
    <row r="1448" spans="1:13" s="52" customFormat="1" x14ac:dyDescent="0.3">
      <c r="A1448" s="29" t="str">
        <f>IF(K1448&gt;0,COUNT($A$7:A1447)+COUNT(DWV!$A$8:$A$300)+COUNT('Large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8" s="317" t="s">
        <v>3739</v>
      </c>
      <c r="C1448" s="11" t="s">
        <v>696</v>
      </c>
      <c r="D1448" s="12">
        <v>28880405</v>
      </c>
      <c r="E1448" s="13" t="s">
        <v>7926</v>
      </c>
      <c r="F1448" s="381">
        <f>IFERROR(INDEX([1]Master!$1:$1048576,MATCH(C1448,[1]Master!$B:$B,0),MATCH($H$5,[1]Master!$1:$1,0)),"")</f>
        <v>1</v>
      </c>
      <c r="G1448" s="381">
        <f>IFERROR(INDEX([1]Master!$1:$1048576,MATCH(C1448,[1]Master!$B:$B,0),MATCH($H$4,[1]Master!$1:$1,0)),"")</f>
        <v>19</v>
      </c>
      <c r="H1448" s="6" t="s">
        <v>6153</v>
      </c>
      <c r="I1448" s="367">
        <f>IFERROR(INDEX([1]Master!$1:$1048576,MATCH(C1448,[1]Master!$B:$B,0),MATCH($G$6,[1]Master!$1:$1,0)),"")</f>
        <v>705.225111111111</v>
      </c>
      <c r="J1448" s="230">
        <f>ROUND(I1448*Order_Quote!$L$5,4)</f>
        <v>0</v>
      </c>
      <c r="K1448" s="232"/>
      <c r="L1448" s="178"/>
      <c r="M1448" s="171">
        <f t="shared" si="22"/>
        <v>0</v>
      </c>
    </row>
    <row r="1449" spans="1:13" s="52" customFormat="1" x14ac:dyDescent="0.3">
      <c r="A1449" s="29" t="str">
        <f>IF(K1449&gt;0,COUNT($A$7:A1448)+COUNT(DWV!$A$8:$A$300)+COUNT('Large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49" s="292"/>
      <c r="C1449" s="11" t="s">
        <v>697</v>
      </c>
      <c r="D1449" s="12">
        <v>28880413</v>
      </c>
      <c r="E1449" s="13" t="s">
        <v>7927</v>
      </c>
      <c r="F1449" s="381">
        <f>IFERROR(INDEX([1]Master!$1:$1048576,MATCH(C1449,[1]Master!$B:$B,0),MATCH($H$5,[1]Master!$1:$1,0)),"")</f>
        <v>1</v>
      </c>
      <c r="G1449" s="381">
        <f>IFERROR(INDEX([1]Master!$1:$1048576,MATCH(C1449,[1]Master!$B:$B,0),MATCH($H$4,[1]Master!$1:$1,0)),"")</f>
        <v>11</v>
      </c>
      <c r="H1449" s="6" t="s">
        <v>6153</v>
      </c>
      <c r="I1449" s="367">
        <f>IFERROR(INDEX([1]Master!$1:$1048576,MATCH(C1449,[1]Master!$B:$B,0),MATCH($G$6,[1]Master!$1:$1,0)),"")</f>
        <v>897.75377777777783</v>
      </c>
      <c r="J1449" s="230">
        <f>ROUND(I1449*Order_Quote!$L$5,4)</f>
        <v>0</v>
      </c>
      <c r="K1449" s="232"/>
      <c r="L1449" s="178"/>
      <c r="M1449" s="171">
        <f t="shared" si="22"/>
        <v>0</v>
      </c>
    </row>
    <row r="1450" spans="1:13" s="52" customFormat="1" x14ac:dyDescent="0.3">
      <c r="A1450" s="29" t="str">
        <f>IF(K1450&gt;0,COUNT($A$7:A1449)+COUNT(DWV!$A$8:$A$300)+COUNT('Large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0" s="292"/>
      <c r="C1450" s="11" t="s">
        <v>698</v>
      </c>
      <c r="D1450" s="12">
        <v>28880421</v>
      </c>
      <c r="E1450" s="13" t="s">
        <v>8416</v>
      </c>
      <c r="F1450" s="381">
        <f>IFERROR(INDEX([1]Master!$1:$1048576,MATCH(C1450,[1]Master!$B:$B,0),MATCH($H$5,[1]Master!$1:$1,0)),"")</f>
        <v>1</v>
      </c>
      <c r="G1450" s="381">
        <f>IFERROR(INDEX([1]Master!$1:$1048576,MATCH(C1450,[1]Master!$B:$B,0),MATCH($H$4,[1]Master!$1:$1,0)),"")</f>
        <v>6</v>
      </c>
      <c r="H1450" s="6" t="s">
        <v>6153</v>
      </c>
      <c r="I1450" s="367">
        <f>IFERROR(INDEX([1]Master!$1:$1048576,MATCH(C1450,[1]Master!$B:$B,0),MATCH($G$6,[1]Master!$1:$1,0)),"")</f>
        <v>1769.6492222222223</v>
      </c>
      <c r="J1450" s="230">
        <f>ROUND(I1450*Order_Quote!$L$5,4)</f>
        <v>0</v>
      </c>
      <c r="K1450" s="232"/>
      <c r="L1450" s="178"/>
      <c r="M1450" s="171">
        <f t="shared" si="22"/>
        <v>0</v>
      </c>
    </row>
    <row r="1451" spans="1:13" s="52" customFormat="1" x14ac:dyDescent="0.3">
      <c r="A1451" s="29" t="str">
        <f>IF(K1451&gt;0,COUNT($A$7:A1450)+COUNT(DWV!$A$8:$A$300)+COUNT('Large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1" s="289"/>
      <c r="C1451" s="3" t="s">
        <v>699</v>
      </c>
      <c r="D1451" s="4">
        <v>28880430</v>
      </c>
      <c r="E1451" s="5" t="s">
        <v>8417</v>
      </c>
      <c r="F1451" s="381">
        <f>IFERROR(INDEX([1]Master!$1:$1048576,MATCH(C1451,[1]Master!$B:$B,0),MATCH($H$5,[1]Master!$1:$1,0)),"")</f>
        <v>1</v>
      </c>
      <c r="G1451" s="381">
        <f>IFERROR(INDEX([1]Master!$1:$1048576,MATCH(C1451,[1]Master!$B:$B,0),MATCH($H$4,[1]Master!$1:$1,0)),"")</f>
        <v>3</v>
      </c>
      <c r="H1451" s="6" t="s">
        <v>6153</v>
      </c>
      <c r="I1451" s="367">
        <f>IFERROR(INDEX([1]Master!$1:$1048576,MATCH(C1451,[1]Master!$B:$B,0),MATCH($G$6,[1]Master!$1:$1,0)),"")</f>
        <v>3032.3918888888888</v>
      </c>
      <c r="J1451" s="230">
        <f>ROUND(I1451*Order_Quote!$L$5,4)</f>
        <v>0</v>
      </c>
      <c r="K1451" s="228"/>
      <c r="L1451" s="178"/>
      <c r="M1451" s="171">
        <f t="shared" si="22"/>
        <v>0</v>
      </c>
    </row>
    <row r="1452" spans="1:13" s="52" customFormat="1" x14ac:dyDescent="0.3">
      <c r="A1452" s="29" t="str">
        <f>IF(K1452&gt;0,COUNT($A$7:A1451)+COUNT(DWV!$A$8:$A$300)+COUNT('Large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2" s="289"/>
      <c r="C1452" s="3" t="s">
        <v>700</v>
      </c>
      <c r="D1452" s="4">
        <v>28880448</v>
      </c>
      <c r="E1452" s="5" t="s">
        <v>8418</v>
      </c>
      <c r="F1452" s="381">
        <f>IFERROR(INDEX([1]Master!$1:$1048576,MATCH(C1452,[1]Master!$B:$B,0),MATCH($H$5,[1]Master!$1:$1,0)),"")</f>
        <v>1</v>
      </c>
      <c r="G1452" s="381">
        <f>IFERROR(INDEX([1]Master!$1:$1048576,MATCH(C1452,[1]Master!$B:$B,0),MATCH($H$4,[1]Master!$1:$1,0)),"")</f>
        <v>2</v>
      </c>
      <c r="H1452" s="6" t="s">
        <v>6153</v>
      </c>
      <c r="I1452" s="367">
        <f>IFERROR(INDEX([1]Master!$1:$1048576,MATCH(C1452,[1]Master!$B:$B,0),MATCH($G$6,[1]Master!$1:$1,0)),"")</f>
        <v>5095.1022222222227</v>
      </c>
      <c r="J1452" s="230">
        <f>ROUND(I1452*Order_Quote!$L$5,4)</f>
        <v>0</v>
      </c>
      <c r="K1452" s="228"/>
      <c r="L1452" s="178"/>
      <c r="M1452" s="171">
        <f t="shared" si="22"/>
        <v>0</v>
      </c>
    </row>
    <row r="1453" spans="1:13" s="52" customFormat="1" x14ac:dyDescent="0.3">
      <c r="A1453" s="29" t="str">
        <f>IF(K1453&gt;0,COUNT($A$7:A1452)+COUNT(DWV!$A$8:$A$300)+COUNT('Large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3" s="289"/>
      <c r="C1453" s="3" t="s">
        <v>701</v>
      </c>
      <c r="D1453" s="4">
        <v>28880456</v>
      </c>
      <c r="E1453" s="5" t="s">
        <v>8419</v>
      </c>
      <c r="F1453" s="381">
        <f>IFERROR(INDEX([1]Master!$1:$1048576,MATCH(C1453,[1]Master!$B:$B,0),MATCH($H$5,[1]Master!$1:$1,0)),"")</f>
        <v>1</v>
      </c>
      <c r="G1453" s="381">
        <f>IFERROR(INDEX([1]Master!$1:$1048576,MATCH(C1453,[1]Master!$B:$B,0),MATCH($H$4,[1]Master!$1:$1,0)),"")</f>
        <v>1</v>
      </c>
      <c r="H1453" s="6" t="s">
        <v>6153</v>
      </c>
      <c r="I1453" s="367">
        <f>IFERROR(INDEX([1]Master!$1:$1048576,MATCH(C1453,[1]Master!$B:$B,0),MATCH($G$6,[1]Master!$1:$1,0)),"")</f>
        <v>6291.1838888888888</v>
      </c>
      <c r="J1453" s="230">
        <f>ROUND(I1453*Order_Quote!$L$5,4)</f>
        <v>0</v>
      </c>
      <c r="K1453" s="228"/>
      <c r="L1453" s="178"/>
      <c r="M1453" s="171">
        <f t="shared" si="22"/>
        <v>0</v>
      </c>
    </row>
    <row r="1454" spans="1:13" s="52" customFormat="1" x14ac:dyDescent="0.3">
      <c r="A1454" s="29" t="str">
        <f>IF(K1454&gt;0,COUNT($A$7:A1453)+COUNT(DWV!$A$8:$A$300)+COUNT('Large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4" s="289"/>
      <c r="C1454" s="3" t="s">
        <v>702</v>
      </c>
      <c r="D1454" s="4">
        <v>28880464</v>
      </c>
      <c r="E1454" s="5" t="s">
        <v>8420</v>
      </c>
      <c r="F1454" s="381">
        <f>IFERROR(INDEX([1]Master!$1:$1048576,MATCH(C1454,[1]Master!$B:$B,0),MATCH($H$5,[1]Master!$1:$1,0)),"")</f>
        <v>1</v>
      </c>
      <c r="G1454" s="381">
        <f>IFERROR(INDEX([1]Master!$1:$1048576,MATCH(C1454,[1]Master!$B:$B,0),MATCH($H$4,[1]Master!$1:$1,0)),"")</f>
        <v>1</v>
      </c>
      <c r="H1454" s="6" t="s">
        <v>6153</v>
      </c>
      <c r="I1454" s="367">
        <f>IFERROR(INDEX([1]Master!$1:$1048576,MATCH(C1454,[1]Master!$B:$B,0),MATCH($G$6,[1]Master!$1:$1,0)),"")</f>
        <v>8739.8670000000002</v>
      </c>
      <c r="J1454" s="230">
        <f>ROUND(I1454*Order_Quote!$L$5,4)</f>
        <v>0</v>
      </c>
      <c r="K1454" s="228"/>
      <c r="L1454" s="178"/>
      <c r="M1454" s="171">
        <f t="shared" si="22"/>
        <v>0</v>
      </c>
    </row>
    <row r="1455" spans="1:13" s="52" customFormat="1" x14ac:dyDescent="0.3">
      <c r="A1455" s="29" t="str">
        <f>IF(K1455&gt;0,COUNT($A$7:A1454)+COUNT(DWV!$A$8:$A$300)+COUNT('Large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5" s="289"/>
      <c r="C1455" s="3" t="s">
        <v>703</v>
      </c>
      <c r="D1455" s="4">
        <v>28880472</v>
      </c>
      <c r="E1455" s="5" t="s">
        <v>8421</v>
      </c>
      <c r="F1455" s="381">
        <f>IFERROR(INDEX([1]Master!$1:$1048576,MATCH(C1455,[1]Master!$B:$B,0),MATCH($H$5,[1]Master!$1:$1,0)),"")</f>
        <v>1</v>
      </c>
      <c r="G1455" s="381" t="str">
        <f>IFERROR(INDEX([1]Master!$1:$1048576,MATCH(C1455,[1]Master!$B:$B,0),MATCH($H$4,[1]Master!$1:$1,0)),"")</f>
        <v>-</v>
      </c>
      <c r="H1455" s="6" t="s">
        <v>6153</v>
      </c>
      <c r="I1455" s="367">
        <f>IFERROR(INDEX([1]Master!$1:$1048576,MATCH(C1455,[1]Master!$B:$B,0),MATCH($G$6,[1]Master!$1:$1,0)),"")</f>
        <v>10786.812666666667</v>
      </c>
      <c r="J1455" s="230">
        <f>ROUND(I1455*Order_Quote!$L$5,4)</f>
        <v>0</v>
      </c>
      <c r="K1455" s="228"/>
      <c r="L1455" s="178"/>
      <c r="M1455" s="171">
        <f t="shared" si="22"/>
        <v>0</v>
      </c>
    </row>
    <row r="1456" spans="1:13" s="52" customFormat="1" x14ac:dyDescent="0.3">
      <c r="A1456" s="29" t="str">
        <f>IF(K1456&gt;0,COUNT($A$7:A1455)+COUNT(DWV!$A$8:$A$300)+COUNT('Large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6" s="291"/>
      <c r="C1456" s="3" t="s">
        <v>704</v>
      </c>
      <c r="D1456" s="4">
        <v>28880480</v>
      </c>
      <c r="E1456" s="5" t="s">
        <v>8422</v>
      </c>
      <c r="F1456" s="381">
        <f>IFERROR(INDEX([1]Master!$1:$1048576,MATCH(C1456,[1]Master!$B:$B,0),MATCH($H$5,[1]Master!$1:$1,0)),"")</f>
        <v>1</v>
      </c>
      <c r="G1456" s="381" t="str">
        <f>IFERROR(INDEX([1]Master!$1:$1048576,MATCH(C1456,[1]Master!$B:$B,0),MATCH($H$4,[1]Master!$1:$1,0)),"")</f>
        <v>-</v>
      </c>
      <c r="H1456" s="6" t="s">
        <v>6153</v>
      </c>
      <c r="I1456" s="367">
        <f>IFERROR(INDEX([1]Master!$1:$1048576,MATCH(C1456,[1]Master!$B:$B,0),MATCH($G$6,[1]Master!$1:$1,0)),"")</f>
        <v>15142.877777777778</v>
      </c>
      <c r="J1456" s="230">
        <f>ROUND(I1456*Order_Quote!$L$5,4)</f>
        <v>0</v>
      </c>
      <c r="K1456" s="228"/>
      <c r="L1456" s="178"/>
      <c r="M1456" s="171">
        <f t="shared" si="22"/>
        <v>0</v>
      </c>
    </row>
    <row r="1457" spans="1:13" s="52" customFormat="1" x14ac:dyDescent="0.3">
      <c r="A1457" s="29" t="str">
        <f>IF(K1457&gt;0,COUNT($A$7:A1456)+COUNT(DWV!$A$8:$A$300)+COUNT('Large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7" s="317" t="s">
        <v>3739</v>
      </c>
      <c r="C1457" s="11" t="s">
        <v>705</v>
      </c>
      <c r="D1457" s="12">
        <v>28880499</v>
      </c>
      <c r="E1457" s="13" t="s">
        <v>8423</v>
      </c>
      <c r="F1457" s="381">
        <f>IFERROR(INDEX([1]Master!$1:$1048576,MATCH(C1457,[1]Master!$B:$B,0),MATCH($H$5,[1]Master!$1:$1,0)),"")</f>
        <v>1</v>
      </c>
      <c r="G1457" s="381">
        <f>IFERROR(INDEX([1]Master!$1:$1048576,MATCH(C1457,[1]Master!$B:$B,0),MATCH($H$4,[1]Master!$1:$1,0)),"")</f>
        <v>8</v>
      </c>
      <c r="H1457" s="6" t="s">
        <v>6153</v>
      </c>
      <c r="I1457" s="367">
        <f>IFERROR(INDEX([1]Master!$1:$1048576,MATCH(C1457,[1]Master!$B:$B,0),MATCH($G$6,[1]Master!$1:$1,0)),"")</f>
        <v>1580.6396666666667</v>
      </c>
      <c r="J1457" s="230">
        <f>ROUND(I1457*Order_Quote!$L$5,4)</f>
        <v>0</v>
      </c>
      <c r="K1457" s="232"/>
      <c r="L1457" s="178"/>
      <c r="M1457" s="171">
        <f t="shared" si="22"/>
        <v>0</v>
      </c>
    </row>
    <row r="1458" spans="1:13" s="52" customFormat="1" x14ac:dyDescent="0.3">
      <c r="A1458" s="29" t="str">
        <f>IF(K1458&gt;0,COUNT($A$7:A1457)+COUNT(DWV!$A$8:$A$300)+COUNT('Large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8" s="289"/>
      <c r="C1458" s="3" t="s">
        <v>706</v>
      </c>
      <c r="D1458" s="4">
        <v>28880502</v>
      </c>
      <c r="E1458" s="5" t="s">
        <v>8424</v>
      </c>
      <c r="F1458" s="381">
        <f>IFERROR(INDEX([1]Master!$1:$1048576,MATCH(C1458,[1]Master!$B:$B,0),MATCH($H$5,[1]Master!$1:$1,0)),"")</f>
        <v>1</v>
      </c>
      <c r="G1458" s="381">
        <f>IFERROR(INDEX([1]Master!$1:$1048576,MATCH(C1458,[1]Master!$B:$B,0),MATCH($H$4,[1]Master!$1:$1,0)),"")</f>
        <v>4</v>
      </c>
      <c r="H1458" s="6" t="s">
        <v>6153</v>
      </c>
      <c r="I1458" s="367">
        <f>IFERROR(INDEX([1]Master!$1:$1048576,MATCH(C1458,[1]Master!$B:$B,0),MATCH($G$6,[1]Master!$1:$1,0)),"")</f>
        <v>2529.8723333333332</v>
      </c>
      <c r="J1458" s="230">
        <f>ROUND(I1458*Order_Quote!$L$5,4)</f>
        <v>0</v>
      </c>
      <c r="K1458" s="228"/>
      <c r="L1458" s="178"/>
      <c r="M1458" s="171">
        <f t="shared" si="22"/>
        <v>0</v>
      </c>
    </row>
    <row r="1459" spans="1:13" s="52" customFormat="1" x14ac:dyDescent="0.3">
      <c r="A1459" s="29" t="str">
        <f>IF(K1459&gt;0,COUNT($A$7:A1458)+COUNT(DWV!$A$8:$A$300)+COUNT('Large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59" s="289"/>
      <c r="C1459" s="3" t="s">
        <v>707</v>
      </c>
      <c r="D1459" s="4">
        <v>28880510</v>
      </c>
      <c r="E1459" s="5" t="s">
        <v>8425</v>
      </c>
      <c r="F1459" s="381">
        <f>IFERROR(INDEX([1]Master!$1:$1048576,MATCH(C1459,[1]Master!$B:$B,0),MATCH($H$5,[1]Master!$1:$1,0)),"")</f>
        <v>1</v>
      </c>
      <c r="G1459" s="381">
        <f>IFERROR(INDEX([1]Master!$1:$1048576,MATCH(C1459,[1]Master!$B:$B,0),MATCH($H$4,[1]Master!$1:$1,0)),"")</f>
        <v>3</v>
      </c>
      <c r="H1459" s="6" t="s">
        <v>6153</v>
      </c>
      <c r="I1459" s="367">
        <f>IFERROR(INDEX([1]Master!$1:$1048576,MATCH(C1459,[1]Master!$B:$B,0),MATCH($G$6,[1]Master!$1:$1,0)),"")</f>
        <v>4284.5891111111114</v>
      </c>
      <c r="J1459" s="230">
        <f>ROUND(I1459*Order_Quote!$L$5,4)</f>
        <v>0</v>
      </c>
      <c r="K1459" s="228"/>
      <c r="L1459" s="178"/>
      <c r="M1459" s="171">
        <f t="shared" si="22"/>
        <v>0</v>
      </c>
    </row>
    <row r="1460" spans="1:13" s="52" customFormat="1" x14ac:dyDescent="0.3">
      <c r="A1460" s="29" t="str">
        <f>IF(K1460&gt;0,COUNT($A$7:A1459)+COUNT(DWV!$A$8:$A$300)+COUNT('Large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0" s="289"/>
      <c r="C1460" s="3" t="s">
        <v>5769</v>
      </c>
      <c r="D1460" s="4">
        <v>29849382</v>
      </c>
      <c r="E1460" s="5" t="s">
        <v>8426</v>
      </c>
      <c r="F1460" s="381">
        <f>IFERROR(INDEX([1]Master!$1:$1048576,MATCH(C1460,[1]Master!$B:$B,0),MATCH($H$5,[1]Master!$1:$1,0)),"")</f>
        <v>1</v>
      </c>
      <c r="G1460" s="381">
        <f>IFERROR(INDEX([1]Master!$1:$1048576,MATCH(C1460,[1]Master!$B:$B,0),MATCH($H$4,[1]Master!$1:$1,0)),"")</f>
        <v>2</v>
      </c>
      <c r="H1460" s="6" t="s">
        <v>6153</v>
      </c>
      <c r="I1460" s="367">
        <f>IFERROR(INDEX([1]Master!$1:$1048576,MATCH(C1460,[1]Master!$B:$B,0),MATCH($G$6,[1]Master!$1:$1,0)),"")</f>
        <v>5849.4555555555553</v>
      </c>
      <c r="J1460" s="230">
        <f>ROUND(I1460*Order_Quote!$L$5,4)</f>
        <v>0</v>
      </c>
      <c r="K1460" s="228"/>
      <c r="L1460" s="178"/>
      <c r="M1460" s="171">
        <f t="shared" si="22"/>
        <v>0</v>
      </c>
    </row>
    <row r="1461" spans="1:13" s="52" customFormat="1" x14ac:dyDescent="0.3">
      <c r="A1461" s="29" t="str">
        <f>IF(K1461&gt;0,COUNT($A$7:A1460)+COUNT(DWV!$A$8:$A$300)+COUNT('Large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1" s="289"/>
      <c r="C1461" s="11" t="s">
        <v>708</v>
      </c>
      <c r="D1461" s="12">
        <v>28880529</v>
      </c>
      <c r="E1461" s="13" t="s">
        <v>8427</v>
      </c>
      <c r="F1461" s="381">
        <f>IFERROR(INDEX([1]Master!$1:$1048576,MATCH(C1461,[1]Master!$B:$B,0),MATCH($H$5,[1]Master!$1:$1,0)),"")</f>
        <v>1</v>
      </c>
      <c r="G1461" s="381">
        <f>IFERROR(INDEX([1]Master!$1:$1048576,MATCH(C1461,[1]Master!$B:$B,0),MATCH($H$4,[1]Master!$1:$1,0)),"")</f>
        <v>1</v>
      </c>
      <c r="H1461" s="6" t="s">
        <v>6153</v>
      </c>
      <c r="I1461" s="367">
        <f>IFERROR(INDEX([1]Master!$1:$1048576,MATCH(C1461,[1]Master!$B:$B,0),MATCH($G$6,[1]Master!$1:$1,0)),"")</f>
        <v>6356.0496666666668</v>
      </c>
      <c r="J1461" s="230">
        <f>ROUND(I1461*Order_Quote!$L$5,4)</f>
        <v>0</v>
      </c>
      <c r="K1461" s="232"/>
      <c r="L1461" s="178"/>
      <c r="M1461" s="171">
        <f t="shared" si="22"/>
        <v>0</v>
      </c>
    </row>
    <row r="1462" spans="1:13" s="52" customFormat="1" x14ac:dyDescent="0.3">
      <c r="A1462" s="29" t="str">
        <f>IF(K1462&gt;0,COUNT($A$7:A1461)+COUNT(DWV!$A$8:$A$300)+COUNT('Large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2" s="289"/>
      <c r="C1462" s="3" t="s">
        <v>709</v>
      </c>
      <c r="D1462" s="4">
        <v>28880537</v>
      </c>
      <c r="E1462" s="5" t="s">
        <v>8428</v>
      </c>
      <c r="F1462" s="381">
        <f>IFERROR(INDEX([1]Master!$1:$1048576,MATCH(C1462,[1]Master!$B:$B,0),MATCH($H$5,[1]Master!$1:$1,0)),"")</f>
        <v>1</v>
      </c>
      <c r="G1462" s="381">
        <f>IFERROR(INDEX([1]Master!$1:$1048576,MATCH(C1462,[1]Master!$B:$B,0),MATCH($H$4,[1]Master!$1:$1,0)),"")</f>
        <v>1</v>
      </c>
      <c r="H1462" s="6" t="s">
        <v>6153</v>
      </c>
      <c r="I1462" s="367">
        <f>IFERROR(INDEX([1]Master!$1:$1048576,MATCH(C1462,[1]Master!$B:$B,0),MATCH($G$6,[1]Master!$1:$1,0)),"")</f>
        <v>8167.7498888888886</v>
      </c>
      <c r="J1462" s="230">
        <f>ROUND(I1462*Order_Quote!$L$5,4)</f>
        <v>0</v>
      </c>
      <c r="K1462" s="228"/>
      <c r="L1462" s="178"/>
      <c r="M1462" s="171">
        <f t="shared" si="22"/>
        <v>0</v>
      </c>
    </row>
    <row r="1463" spans="1:13" s="52" customFormat="1" x14ac:dyDescent="0.3">
      <c r="A1463" s="29" t="str">
        <f>IF(K1463&gt;0,COUNT($A$7:A1462)+COUNT(DWV!$A$8:$A$300)+COUNT('Large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3" s="291"/>
      <c r="C1463" s="3" t="s">
        <v>710</v>
      </c>
      <c r="D1463" s="4">
        <v>28880545</v>
      </c>
      <c r="E1463" s="5" t="s">
        <v>8429</v>
      </c>
      <c r="F1463" s="381">
        <f>IFERROR(INDEX([1]Master!$1:$1048576,MATCH(C1463,[1]Master!$B:$B,0),MATCH($H$5,[1]Master!$1:$1,0)),"")</f>
        <v>1</v>
      </c>
      <c r="G1463" s="381">
        <f>IFERROR(INDEX([1]Master!$1:$1048576,MATCH(C1463,[1]Master!$B:$B,0),MATCH($H$4,[1]Master!$1:$1,0)),"")</f>
        <v>1</v>
      </c>
      <c r="H1463" s="6" t="s">
        <v>6153</v>
      </c>
      <c r="I1463" s="367">
        <f>IFERROR(INDEX([1]Master!$1:$1048576,MATCH(C1463,[1]Master!$B:$B,0),MATCH($G$6,[1]Master!$1:$1,0)),"")</f>
        <v>10452.734888888888</v>
      </c>
      <c r="J1463" s="230">
        <f>ROUND(I1463*Order_Quote!$L$5,4)</f>
        <v>0</v>
      </c>
      <c r="K1463" s="228"/>
      <c r="L1463" s="178"/>
      <c r="M1463" s="171">
        <f t="shared" si="22"/>
        <v>0</v>
      </c>
    </row>
    <row r="1464" spans="1:13" s="52" customFormat="1" x14ac:dyDescent="0.3">
      <c r="A1464" s="29" t="str">
        <f>IF(K1464&gt;0,COUNT($A$7:A1463)+COUNT(DWV!$A$8:$A$300)+COUNT('Large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4" s="317" t="s">
        <v>3739</v>
      </c>
      <c r="C1464" s="11" t="s">
        <v>711</v>
      </c>
      <c r="D1464" s="17">
        <v>28880553</v>
      </c>
      <c r="E1464" s="13" t="s">
        <v>8430</v>
      </c>
      <c r="F1464" s="381">
        <f>IFERROR(INDEX([1]Master!$1:$1048576,MATCH(C1464,[1]Master!$B:$B,0),MATCH($H$5,[1]Master!$1:$1,0)),"")</f>
        <v>1</v>
      </c>
      <c r="G1464" s="381">
        <f>IFERROR(INDEX([1]Master!$1:$1048576,MATCH(C1464,[1]Master!$B:$B,0),MATCH($H$4,[1]Master!$1:$1,0)),"")</f>
        <v>9</v>
      </c>
      <c r="H1464" s="6" t="s">
        <v>6153</v>
      </c>
      <c r="I1464" s="367">
        <f>IFERROR(INDEX([1]Master!$1:$1048576,MATCH(C1464,[1]Master!$B:$B,0),MATCH($G$6,[1]Master!$1:$1,0)),"")</f>
        <v>1238.3347777777776</v>
      </c>
      <c r="J1464" s="230">
        <f>ROUND(I1464*Order_Quote!$L$5,4)</f>
        <v>0</v>
      </c>
      <c r="K1464" s="232"/>
      <c r="L1464" s="178"/>
      <c r="M1464" s="171">
        <f t="shared" si="22"/>
        <v>0</v>
      </c>
    </row>
    <row r="1465" spans="1:13" s="52" customFormat="1" x14ac:dyDescent="0.3">
      <c r="A1465" s="29" t="str">
        <f>IF(K1465&gt;0,COUNT($A$7:A1464)+COUNT(DWV!$A$8:$A$300)+COUNT('Large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5" s="289"/>
      <c r="C1465" s="3" t="s">
        <v>712</v>
      </c>
      <c r="D1465" s="16">
        <v>28880561</v>
      </c>
      <c r="E1465" s="5" t="s">
        <v>8431</v>
      </c>
      <c r="F1465" s="381">
        <f>IFERROR(INDEX([1]Master!$1:$1048576,MATCH(C1465,[1]Master!$B:$B,0),MATCH($H$5,[1]Master!$1:$1,0)),"")</f>
        <v>1</v>
      </c>
      <c r="G1465" s="381">
        <f>IFERROR(INDEX([1]Master!$1:$1048576,MATCH(C1465,[1]Master!$B:$B,0),MATCH($H$4,[1]Master!$1:$1,0)),"")</f>
        <v>4</v>
      </c>
      <c r="H1465" s="6" t="s">
        <v>6153</v>
      </c>
      <c r="I1465" s="367">
        <f>IFERROR(INDEX([1]Master!$1:$1048576,MATCH(C1465,[1]Master!$B:$B,0),MATCH($G$6,[1]Master!$1:$1,0)),"")</f>
        <v>2084.7998888888887</v>
      </c>
      <c r="J1465" s="230">
        <f>ROUND(I1465*Order_Quote!$L$5,4)</f>
        <v>0</v>
      </c>
      <c r="K1465" s="228"/>
      <c r="L1465" s="178"/>
      <c r="M1465" s="171">
        <f t="shared" si="22"/>
        <v>0</v>
      </c>
    </row>
    <row r="1466" spans="1:13" s="52" customFormat="1" x14ac:dyDescent="0.3">
      <c r="A1466" s="29" t="str">
        <f>IF(K1466&gt;0,COUNT($A$7:A1465)+COUNT(DWV!$A$8:$A$300)+COUNT('Large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6" s="289"/>
      <c r="C1466" s="3" t="s">
        <v>713</v>
      </c>
      <c r="D1466" s="16">
        <v>28880570</v>
      </c>
      <c r="E1466" s="5" t="s">
        <v>8432</v>
      </c>
      <c r="F1466" s="381">
        <f>IFERROR(INDEX([1]Master!$1:$1048576,MATCH(C1466,[1]Master!$B:$B,0),MATCH($H$5,[1]Master!$1:$1,0)),"")</f>
        <v>1</v>
      </c>
      <c r="G1466" s="381">
        <f>IFERROR(INDEX([1]Master!$1:$1048576,MATCH(C1466,[1]Master!$B:$B,0),MATCH($H$4,[1]Master!$1:$1,0)),"")</f>
        <v>3</v>
      </c>
      <c r="H1466" s="6" t="s">
        <v>6153</v>
      </c>
      <c r="I1466" s="367">
        <f>IFERROR(INDEX([1]Master!$1:$1048576,MATCH(C1466,[1]Master!$B:$B,0),MATCH($G$6,[1]Master!$1:$1,0)),"")</f>
        <v>3700.904111111111</v>
      </c>
      <c r="J1466" s="230">
        <f>ROUND(I1466*Order_Quote!$L$5,4)</f>
        <v>0</v>
      </c>
      <c r="K1466" s="228"/>
      <c r="L1466" s="178"/>
      <c r="M1466" s="171">
        <f t="shared" si="22"/>
        <v>0</v>
      </c>
    </row>
    <row r="1467" spans="1:13" s="52" customFormat="1" x14ac:dyDescent="0.3">
      <c r="A1467" s="29" t="str">
        <f>IF(K1467&gt;0,COUNT($A$7:A1466)+COUNT(DWV!$A$8:$A$300)+COUNT('Large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7" s="289"/>
      <c r="C1467" s="3" t="s">
        <v>714</v>
      </c>
      <c r="D1467" s="16">
        <v>28880588</v>
      </c>
      <c r="E1467" s="5" t="s">
        <v>8433</v>
      </c>
      <c r="F1467" s="381">
        <f>IFERROR(INDEX([1]Master!$1:$1048576,MATCH(C1467,[1]Master!$B:$B,0),MATCH($H$5,[1]Master!$1:$1,0)),"")</f>
        <v>1</v>
      </c>
      <c r="G1467" s="381">
        <f>IFERROR(INDEX([1]Master!$1:$1048576,MATCH(C1467,[1]Master!$B:$B,0),MATCH($H$4,[1]Master!$1:$1,0)),"")</f>
        <v>2</v>
      </c>
      <c r="H1467" s="6" t="s">
        <v>6153</v>
      </c>
      <c r="I1467" s="367">
        <f>IFERROR(INDEX([1]Master!$1:$1048576,MATCH(C1467,[1]Master!$B:$B,0),MATCH($G$6,[1]Master!$1:$1,0)),"")</f>
        <v>5328.0650000000005</v>
      </c>
      <c r="J1467" s="230">
        <f>ROUND(I1467*Order_Quote!$L$5,4)</f>
        <v>0</v>
      </c>
      <c r="K1467" s="228"/>
      <c r="L1467" s="178"/>
      <c r="M1467" s="171">
        <f t="shared" si="22"/>
        <v>0</v>
      </c>
    </row>
    <row r="1468" spans="1:13" s="52" customFormat="1" x14ac:dyDescent="0.3">
      <c r="A1468" s="29" t="str">
        <f>IF(K1468&gt;0,COUNT($A$7:A1467)+COUNT(DWV!$A$8:$A$300)+COUNT('Large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8" s="289"/>
      <c r="C1468" s="3" t="s">
        <v>715</v>
      </c>
      <c r="D1468" s="16">
        <v>28880596</v>
      </c>
      <c r="E1468" s="5" t="s">
        <v>8434</v>
      </c>
      <c r="F1468" s="381">
        <f>IFERROR(INDEX([1]Master!$1:$1048576,MATCH(C1468,[1]Master!$B:$B,0),MATCH($H$5,[1]Master!$1:$1,0)),"")</f>
        <v>1</v>
      </c>
      <c r="G1468" s="381">
        <f>IFERROR(INDEX([1]Master!$1:$1048576,MATCH(C1468,[1]Master!$B:$B,0),MATCH($H$4,[1]Master!$1:$1,0)),"")</f>
        <v>1</v>
      </c>
      <c r="H1468" s="6" t="s">
        <v>6153</v>
      </c>
      <c r="I1468" s="367">
        <f>IFERROR(INDEX([1]Master!$1:$1048576,MATCH(C1468,[1]Master!$B:$B,0),MATCH($G$6,[1]Master!$1:$1,0)),"")</f>
        <v>6356.0496666666668</v>
      </c>
      <c r="J1468" s="230">
        <f>ROUND(I1468*Order_Quote!$L$5,4)</f>
        <v>0</v>
      </c>
      <c r="K1468" s="228"/>
      <c r="L1468" s="178"/>
      <c r="M1468" s="171">
        <f t="shared" si="22"/>
        <v>0</v>
      </c>
    </row>
    <row r="1469" spans="1:13" s="52" customFormat="1" x14ac:dyDescent="0.3">
      <c r="A1469" s="29" t="str">
        <f>IF(K1469&gt;0,COUNT($A$7:A1468)+COUNT(DWV!$A$8:$A$300)+COUNT('Large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69" s="289"/>
      <c r="C1469" s="3" t="s">
        <v>716</v>
      </c>
      <c r="D1469" s="16">
        <v>28880600</v>
      </c>
      <c r="E1469" s="5" t="s">
        <v>8435</v>
      </c>
      <c r="F1469" s="381">
        <f>IFERROR(INDEX([1]Master!$1:$1048576,MATCH(C1469,[1]Master!$B:$B,0),MATCH($H$5,[1]Master!$1:$1,0)),"")</f>
        <v>1</v>
      </c>
      <c r="G1469" s="381">
        <f>IFERROR(INDEX([1]Master!$1:$1048576,MATCH(C1469,[1]Master!$B:$B,0),MATCH($H$4,[1]Master!$1:$1,0)),"")</f>
        <v>1</v>
      </c>
      <c r="H1469" s="6" t="s">
        <v>6153</v>
      </c>
      <c r="I1469" s="367">
        <f>IFERROR(INDEX([1]Master!$1:$1048576,MATCH(C1469,[1]Master!$B:$B,0),MATCH($G$6,[1]Master!$1:$1,0)),"")</f>
        <v>8167.7498888888886</v>
      </c>
      <c r="J1469" s="230">
        <f>ROUND(I1469*Order_Quote!$L$5,4)</f>
        <v>0</v>
      </c>
      <c r="K1469" s="228"/>
      <c r="L1469" s="178"/>
      <c r="M1469" s="171">
        <f t="shared" si="22"/>
        <v>0</v>
      </c>
    </row>
    <row r="1470" spans="1:13" s="52" customFormat="1" x14ac:dyDescent="0.3">
      <c r="A1470" s="29" t="str">
        <f>IF(K1470&gt;0,COUNT($A$7:A1469)+COUNT(DWV!$A$8:$A$300)+COUNT('Large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0" s="291"/>
      <c r="C1470" s="3" t="s">
        <v>717</v>
      </c>
      <c r="D1470" s="16">
        <v>28880618</v>
      </c>
      <c r="E1470" s="5" t="s">
        <v>8436</v>
      </c>
      <c r="F1470" s="381">
        <f>IFERROR(INDEX([1]Master!$1:$1048576,MATCH(C1470,[1]Master!$B:$B,0),MATCH($H$5,[1]Master!$1:$1,0)),"")</f>
        <v>1</v>
      </c>
      <c r="G1470" s="381">
        <f>IFERROR(INDEX([1]Master!$1:$1048576,MATCH(C1470,[1]Master!$B:$B,0),MATCH($H$4,[1]Master!$1:$1,0)),"")</f>
        <v>1</v>
      </c>
      <c r="H1470" s="6" t="s">
        <v>6153</v>
      </c>
      <c r="I1470" s="367">
        <f>IFERROR(INDEX([1]Master!$1:$1048576,MATCH(C1470,[1]Master!$B:$B,0),MATCH($G$6,[1]Master!$1:$1,0)),"")</f>
        <v>10452.734888888888</v>
      </c>
      <c r="J1470" s="230">
        <f>ROUND(I1470*Order_Quote!$L$5,4)</f>
        <v>0</v>
      </c>
      <c r="K1470" s="228"/>
      <c r="L1470" s="178"/>
      <c r="M1470" s="171">
        <f t="shared" si="22"/>
        <v>0</v>
      </c>
    </row>
    <row r="1471" spans="1:13" s="52" customFormat="1" x14ac:dyDescent="0.3">
      <c r="A1471" s="29" t="str">
        <f>IF(K1471&gt;0,COUNT($A$7:A1470)+COUNT(DWV!$A$8:$A$300)+COUNT('Large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1" s="317" t="s">
        <v>3739</v>
      </c>
      <c r="C1471" s="11" t="s">
        <v>718</v>
      </c>
      <c r="D1471" s="17">
        <v>28880707</v>
      </c>
      <c r="E1471" s="13" t="s">
        <v>8437</v>
      </c>
      <c r="F1471" s="381">
        <f>IFERROR(INDEX([1]Master!$1:$1048576,MATCH(C1471,[1]Master!$B:$B,0),MATCH($H$5,[1]Master!$1:$1,0)),"")</f>
        <v>1</v>
      </c>
      <c r="G1471" s="381">
        <f>IFERROR(INDEX([1]Master!$1:$1048576,MATCH(C1471,[1]Master!$B:$B,0),MATCH($H$4,[1]Master!$1:$1,0)),"")</f>
        <v>9</v>
      </c>
      <c r="H1471" s="6" t="s">
        <v>6153</v>
      </c>
      <c r="I1471" s="367">
        <f>IFERROR(INDEX([1]Master!$1:$1048576,MATCH(C1471,[1]Master!$B:$B,0),MATCH($G$6,[1]Master!$1:$1,0)),"")</f>
        <v>1784.2844444444445</v>
      </c>
      <c r="J1471" s="230">
        <f>ROUND(I1471*Order_Quote!$L$5,4)</f>
        <v>0</v>
      </c>
      <c r="K1471" s="232"/>
      <c r="L1471" s="178"/>
      <c r="M1471" s="171">
        <f t="shared" si="22"/>
        <v>0</v>
      </c>
    </row>
    <row r="1472" spans="1:13" s="52" customFormat="1" x14ac:dyDescent="0.3">
      <c r="A1472" s="29" t="str">
        <f>IF(K1472&gt;0,COUNT($A$7:A1471)+COUNT(DWV!$A$8:$A$300)+COUNT('Large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2" s="289"/>
      <c r="C1472" s="3" t="s">
        <v>719</v>
      </c>
      <c r="D1472" s="16">
        <v>28880715</v>
      </c>
      <c r="E1472" s="5" t="s">
        <v>8438</v>
      </c>
      <c r="F1472" s="381">
        <f>IFERROR(INDEX([1]Master!$1:$1048576,MATCH(C1472,[1]Master!$B:$B,0),MATCH($H$5,[1]Master!$1:$1,0)),"")</f>
        <v>1</v>
      </c>
      <c r="G1472" s="381">
        <f>IFERROR(INDEX([1]Master!$1:$1048576,MATCH(C1472,[1]Master!$B:$B,0),MATCH($H$4,[1]Master!$1:$1,0)),"")</f>
        <v>5</v>
      </c>
      <c r="H1472" s="6" t="s">
        <v>6153</v>
      </c>
      <c r="I1472" s="367">
        <f>IFERROR(INDEX([1]Master!$1:$1048576,MATCH(C1472,[1]Master!$B:$B,0),MATCH($G$6,[1]Master!$1:$1,0)),"")</f>
        <v>2607.7921111111109</v>
      </c>
      <c r="J1472" s="230">
        <f>ROUND(I1472*Order_Quote!$L$5,4)</f>
        <v>0</v>
      </c>
      <c r="K1472" s="228"/>
      <c r="L1472" s="178"/>
      <c r="M1472" s="171">
        <f t="shared" si="22"/>
        <v>0</v>
      </c>
    </row>
    <row r="1473" spans="1:13" s="52" customFormat="1" x14ac:dyDescent="0.3">
      <c r="A1473" s="29" t="str">
        <f>IF(K1473&gt;0,COUNT($A$7:A1472)+COUNT(DWV!$A$8:$A$300)+COUNT('Large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3" s="289"/>
      <c r="C1473" s="3" t="s">
        <v>720</v>
      </c>
      <c r="D1473" s="16">
        <v>28880723</v>
      </c>
      <c r="E1473" s="5" t="s">
        <v>8439</v>
      </c>
      <c r="F1473" s="381">
        <f>IFERROR(INDEX([1]Master!$1:$1048576,MATCH(C1473,[1]Master!$B:$B,0),MATCH($H$5,[1]Master!$1:$1,0)),"")</f>
        <v>1</v>
      </c>
      <c r="G1473" s="381">
        <f>IFERROR(INDEX([1]Master!$1:$1048576,MATCH(C1473,[1]Master!$B:$B,0),MATCH($H$4,[1]Master!$1:$1,0)),"")</f>
        <v>3</v>
      </c>
      <c r="H1473" s="6" t="s">
        <v>6153</v>
      </c>
      <c r="I1473" s="367">
        <f>IFERROR(INDEX([1]Master!$1:$1048576,MATCH(C1473,[1]Master!$B:$B,0),MATCH($G$6,[1]Master!$1:$1,0)),"")</f>
        <v>3700.6306666666665</v>
      </c>
      <c r="J1473" s="230">
        <f>ROUND(I1473*Order_Quote!$L$5,4)</f>
        <v>0</v>
      </c>
      <c r="K1473" s="228"/>
      <c r="L1473" s="178"/>
      <c r="M1473" s="171">
        <f t="shared" si="22"/>
        <v>0</v>
      </c>
    </row>
    <row r="1474" spans="1:13" s="52" customFormat="1" x14ac:dyDescent="0.3">
      <c r="A1474" s="29" t="str">
        <f>IF(K1474&gt;0,COUNT($A$7:A1473)+COUNT(DWV!$A$8:$A$300)+COUNT('Large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4" s="289"/>
      <c r="C1474" s="3" t="s">
        <v>721</v>
      </c>
      <c r="D1474" s="16">
        <v>28880731</v>
      </c>
      <c r="E1474" s="5" t="s">
        <v>8440</v>
      </c>
      <c r="F1474" s="381">
        <f>IFERROR(INDEX([1]Master!$1:$1048576,MATCH(C1474,[1]Master!$B:$B,0),MATCH($H$5,[1]Master!$1:$1,0)),"")</f>
        <v>1</v>
      </c>
      <c r="G1474" s="381">
        <f>IFERROR(INDEX([1]Master!$1:$1048576,MATCH(C1474,[1]Master!$B:$B,0),MATCH($H$4,[1]Master!$1:$1,0)),"")</f>
        <v>2</v>
      </c>
      <c r="H1474" s="6" t="s">
        <v>6153</v>
      </c>
      <c r="I1474" s="367">
        <f>IFERROR(INDEX([1]Master!$1:$1048576,MATCH(C1474,[1]Master!$B:$B,0),MATCH($G$6,[1]Master!$1:$1,0)),"")</f>
        <v>5328.3860000000004</v>
      </c>
      <c r="J1474" s="230">
        <f>ROUND(I1474*Order_Quote!$L$5,4)</f>
        <v>0</v>
      </c>
      <c r="K1474" s="228"/>
      <c r="L1474" s="178"/>
      <c r="M1474" s="171">
        <f t="shared" si="22"/>
        <v>0</v>
      </c>
    </row>
    <row r="1475" spans="1:13" s="52" customFormat="1" x14ac:dyDescent="0.3">
      <c r="A1475" s="29" t="str">
        <f>IF(K1475&gt;0,COUNT($A$7:A1474)+COUNT(DWV!$A$8:$A$300)+COUNT('Large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5" s="289"/>
      <c r="C1475" s="3" t="s">
        <v>722</v>
      </c>
      <c r="D1475" s="16">
        <v>28880740</v>
      </c>
      <c r="E1475" s="5" t="s">
        <v>8441</v>
      </c>
      <c r="F1475" s="381">
        <f>IFERROR(INDEX([1]Master!$1:$1048576,MATCH(C1475,[1]Master!$B:$B,0),MATCH($H$5,[1]Master!$1:$1,0)),"")</f>
        <v>1</v>
      </c>
      <c r="G1475" s="381">
        <f>IFERROR(INDEX([1]Master!$1:$1048576,MATCH(C1475,[1]Master!$B:$B,0),MATCH($H$4,[1]Master!$1:$1,0)),"")</f>
        <v>1</v>
      </c>
      <c r="H1475" s="6" t="s">
        <v>6153</v>
      </c>
      <c r="I1475" s="367">
        <f>IFERROR(INDEX([1]Master!$1:$1048576,MATCH(C1475,[1]Master!$B:$B,0),MATCH($G$6,[1]Master!$1:$1,0)),"")</f>
        <v>6356.3112222222226</v>
      </c>
      <c r="J1475" s="230">
        <f>ROUND(I1475*Order_Quote!$L$5,4)</f>
        <v>0</v>
      </c>
      <c r="K1475" s="228"/>
      <c r="L1475" s="178"/>
      <c r="M1475" s="171">
        <f t="shared" si="22"/>
        <v>0</v>
      </c>
    </row>
    <row r="1476" spans="1:13" s="52" customFormat="1" x14ac:dyDescent="0.3">
      <c r="A1476" s="29" t="str">
        <f>IF(K1476&gt;0,COUNT($A$7:A1475)+COUNT(DWV!$A$8:$A$300)+COUNT('Large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6" s="289"/>
      <c r="C1476" s="3" t="s">
        <v>723</v>
      </c>
      <c r="D1476" s="16">
        <v>28880758</v>
      </c>
      <c r="E1476" s="5" t="s">
        <v>8442</v>
      </c>
      <c r="F1476" s="381">
        <f>IFERROR(INDEX([1]Master!$1:$1048576,MATCH(C1476,[1]Master!$B:$B,0),MATCH($H$5,[1]Master!$1:$1,0)),"")</f>
        <v>1</v>
      </c>
      <c r="G1476" s="381">
        <f>IFERROR(INDEX([1]Master!$1:$1048576,MATCH(C1476,[1]Master!$B:$B,0),MATCH($H$4,[1]Master!$1:$1,0)),"")</f>
        <v>1</v>
      </c>
      <c r="H1476" s="6" t="s">
        <v>6153</v>
      </c>
      <c r="I1476" s="367">
        <f>IFERROR(INDEX([1]Master!$1:$1048576,MATCH(C1476,[1]Master!$B:$B,0),MATCH($G$6,[1]Master!$1:$1,0)),"")</f>
        <v>8168.0352222222236</v>
      </c>
      <c r="J1476" s="230">
        <f>ROUND(I1476*Order_Quote!$L$5,4)</f>
        <v>0</v>
      </c>
      <c r="K1476" s="228"/>
      <c r="L1476" s="178"/>
      <c r="M1476" s="171">
        <f t="shared" ref="M1476:M1539" si="23">K1476/F1476</f>
        <v>0</v>
      </c>
    </row>
    <row r="1477" spans="1:13" s="52" customFormat="1" x14ac:dyDescent="0.3">
      <c r="A1477" s="29" t="str">
        <f>IF(K1477&gt;0,COUNT($A$7:A1476)+COUNT(DWV!$A$8:$A$300)+COUNT('Large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7" s="291"/>
      <c r="C1477" s="3" t="s">
        <v>724</v>
      </c>
      <c r="D1477" s="16">
        <v>28880766</v>
      </c>
      <c r="E1477" s="5" t="s">
        <v>8443</v>
      </c>
      <c r="F1477" s="381">
        <f>IFERROR(INDEX([1]Master!$1:$1048576,MATCH(C1477,[1]Master!$B:$B,0),MATCH($H$5,[1]Master!$1:$1,0)),"")</f>
        <v>1</v>
      </c>
      <c r="G1477" s="381">
        <f>IFERROR(INDEX([1]Master!$1:$1048576,MATCH(C1477,[1]Master!$B:$B,0),MATCH($H$4,[1]Master!$1:$1,0)),"")</f>
        <v>1</v>
      </c>
      <c r="H1477" s="6" t="s">
        <v>6153</v>
      </c>
      <c r="I1477" s="367">
        <f>IFERROR(INDEX([1]Master!$1:$1048576,MATCH(C1477,[1]Master!$B:$B,0),MATCH($G$6,[1]Master!$1:$1,0)),"")</f>
        <v>10452.734888888888</v>
      </c>
      <c r="J1477" s="230">
        <f>ROUND(I1477*Order_Quote!$L$5,4)</f>
        <v>0</v>
      </c>
      <c r="K1477" s="228"/>
      <c r="L1477" s="178"/>
      <c r="M1477" s="171">
        <f t="shared" si="23"/>
        <v>0</v>
      </c>
    </row>
    <row r="1478" spans="1:13" s="52" customFormat="1" x14ac:dyDescent="0.3">
      <c r="A1478" s="29" t="str">
        <f>IF(K1478&gt;0,COUNT($A$7:A1477)+COUNT(DWV!$A$8:$A$300)+COUNT('Large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8" s="317" t="s">
        <v>3739</v>
      </c>
      <c r="C1478" s="11" t="s">
        <v>725</v>
      </c>
      <c r="D1478" s="17">
        <v>28880774</v>
      </c>
      <c r="E1478" s="13" t="s">
        <v>7950</v>
      </c>
      <c r="F1478" s="381">
        <f>IFERROR(INDEX([1]Master!$1:$1048576,MATCH(C1478,[1]Master!$B:$B,0),MATCH($H$5,[1]Master!$1:$1,0)),"")</f>
        <v>1</v>
      </c>
      <c r="G1478" s="381">
        <f>IFERROR(INDEX([1]Master!$1:$1048576,MATCH(C1478,[1]Master!$B:$B,0),MATCH($H$4,[1]Master!$1:$1,0)),"")</f>
        <v>29</v>
      </c>
      <c r="H1478" s="6" t="s">
        <v>6153</v>
      </c>
      <c r="I1478" s="367">
        <f>IFERROR(INDEX([1]Master!$1:$1048576,MATCH(C1478,[1]Master!$B:$B,0),MATCH($G$6,[1]Master!$1:$1,0)),"")</f>
        <v>503.17344444444444</v>
      </c>
      <c r="J1478" s="230">
        <f>ROUND(I1478*Order_Quote!$L$5,4)</f>
        <v>0</v>
      </c>
      <c r="K1478" s="232"/>
      <c r="L1478" s="178"/>
      <c r="M1478" s="171">
        <f t="shared" si="23"/>
        <v>0</v>
      </c>
    </row>
    <row r="1479" spans="1:13" s="52" customFormat="1" x14ac:dyDescent="0.3">
      <c r="A1479" s="29" t="str">
        <f>IF(K1479&gt;0,COUNT($A$7:A1478)+COUNT(DWV!$A$8:$A$300)+COUNT('Large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79" s="292"/>
      <c r="C1479" s="11" t="s">
        <v>726</v>
      </c>
      <c r="D1479" s="17">
        <v>28880782</v>
      </c>
      <c r="E1479" s="13" t="s">
        <v>7951</v>
      </c>
      <c r="F1479" s="381">
        <f>IFERROR(INDEX([1]Master!$1:$1048576,MATCH(C1479,[1]Master!$B:$B,0),MATCH($H$5,[1]Master!$1:$1,0)),"")</f>
        <v>1</v>
      </c>
      <c r="G1479" s="381">
        <f>IFERROR(INDEX([1]Master!$1:$1048576,MATCH(C1479,[1]Master!$B:$B,0),MATCH($H$4,[1]Master!$1:$1,0)),"")</f>
        <v>19</v>
      </c>
      <c r="H1479" s="6" t="s">
        <v>6153</v>
      </c>
      <c r="I1479" s="367">
        <f>IFERROR(INDEX([1]Master!$1:$1048576,MATCH(C1479,[1]Master!$B:$B,0),MATCH($G$6,[1]Master!$1:$1,0)),"")</f>
        <v>660.1543333333334</v>
      </c>
      <c r="J1479" s="230">
        <f>ROUND(I1479*Order_Quote!$L$5,4)</f>
        <v>0</v>
      </c>
      <c r="K1479" s="232"/>
      <c r="L1479" s="178"/>
      <c r="M1479" s="171">
        <f t="shared" si="23"/>
        <v>0</v>
      </c>
    </row>
    <row r="1480" spans="1:13" s="52" customFormat="1" x14ac:dyDescent="0.3">
      <c r="A1480" s="29" t="str">
        <f>IF(K1480&gt;0,COUNT($A$7:A1479)+COUNT(DWV!$A$8:$A$300)+COUNT('Large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0" s="292"/>
      <c r="C1480" s="11" t="s">
        <v>727</v>
      </c>
      <c r="D1480" s="17">
        <v>28880790</v>
      </c>
      <c r="E1480" s="13" t="s">
        <v>8444</v>
      </c>
      <c r="F1480" s="381">
        <f>IFERROR(INDEX([1]Master!$1:$1048576,MATCH(C1480,[1]Master!$B:$B,0),MATCH($H$5,[1]Master!$1:$1,0)),"")</f>
        <v>1</v>
      </c>
      <c r="G1480" s="381">
        <f>IFERROR(INDEX([1]Master!$1:$1048576,MATCH(C1480,[1]Master!$B:$B,0),MATCH($H$4,[1]Master!$1:$1,0)),"")</f>
        <v>10</v>
      </c>
      <c r="H1480" s="6" t="s">
        <v>6153</v>
      </c>
      <c r="I1480" s="367">
        <f>IFERROR(INDEX([1]Master!$1:$1048576,MATCH(C1480,[1]Master!$B:$B,0),MATCH($G$6,[1]Master!$1:$1,0)),"")</f>
        <v>1425.6323333333335</v>
      </c>
      <c r="J1480" s="230">
        <f>ROUND(I1480*Order_Quote!$L$5,4)</f>
        <v>0</v>
      </c>
      <c r="K1480" s="232"/>
      <c r="L1480" s="178"/>
      <c r="M1480" s="171">
        <f t="shared" si="23"/>
        <v>0</v>
      </c>
    </row>
    <row r="1481" spans="1:13" s="52" customFormat="1" x14ac:dyDescent="0.3">
      <c r="A1481" s="29" t="str">
        <f>IF(K1481&gt;0,COUNT($A$7:A1480)+COUNT(DWV!$A$8:$A$300)+COUNT('Large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1" s="289"/>
      <c r="C1481" s="3" t="s">
        <v>728</v>
      </c>
      <c r="D1481" s="16">
        <v>28880804</v>
      </c>
      <c r="E1481" s="5" t="s">
        <v>8445</v>
      </c>
      <c r="F1481" s="381">
        <f>IFERROR(INDEX([1]Master!$1:$1048576,MATCH(C1481,[1]Master!$B:$B,0),MATCH($H$5,[1]Master!$1:$1,0)),"")</f>
        <v>1</v>
      </c>
      <c r="G1481" s="381">
        <f>IFERROR(INDEX([1]Master!$1:$1048576,MATCH(C1481,[1]Master!$B:$B,0),MATCH($H$4,[1]Master!$1:$1,0)),"")</f>
        <v>5</v>
      </c>
      <c r="H1481" s="6" t="s">
        <v>6153</v>
      </c>
      <c r="I1481" s="367">
        <f>IFERROR(INDEX([1]Master!$1:$1048576,MATCH(C1481,[1]Master!$B:$B,0),MATCH($G$6,[1]Master!$1:$1,0)),"")</f>
        <v>2176.1184444444448</v>
      </c>
      <c r="J1481" s="230">
        <f>ROUND(I1481*Order_Quote!$L$5,4)</f>
        <v>0</v>
      </c>
      <c r="K1481" s="228"/>
      <c r="L1481" s="178"/>
      <c r="M1481" s="171">
        <f t="shared" si="23"/>
        <v>0</v>
      </c>
    </row>
    <row r="1482" spans="1:13" s="52" customFormat="1" x14ac:dyDescent="0.3">
      <c r="A1482" s="29" t="str">
        <f>IF(K1482&gt;0,COUNT($A$7:A1481)+COUNT(DWV!$A$8:$A$300)+COUNT('Large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2" s="289"/>
      <c r="C1482" s="3" t="s">
        <v>729</v>
      </c>
      <c r="D1482" s="16">
        <v>28880812</v>
      </c>
      <c r="E1482" s="5" t="s">
        <v>8446</v>
      </c>
      <c r="F1482" s="381">
        <f>IFERROR(INDEX([1]Master!$1:$1048576,MATCH(C1482,[1]Master!$B:$B,0),MATCH($H$5,[1]Master!$1:$1,0)),"")</f>
        <v>1</v>
      </c>
      <c r="G1482" s="381">
        <f>IFERROR(INDEX([1]Master!$1:$1048576,MATCH(C1482,[1]Master!$B:$B,0),MATCH($H$4,[1]Master!$1:$1,0)),"")</f>
        <v>3</v>
      </c>
      <c r="H1482" s="6" t="s">
        <v>6153</v>
      </c>
      <c r="I1482" s="367">
        <f>IFERROR(INDEX([1]Master!$1:$1048576,MATCH(C1482,[1]Master!$B:$B,0),MATCH($G$6,[1]Master!$1:$1,0)),"")</f>
        <v>3700.6306666666665</v>
      </c>
      <c r="J1482" s="230">
        <f>ROUND(I1482*Order_Quote!$L$5,4)</f>
        <v>0</v>
      </c>
      <c r="K1482" s="228"/>
      <c r="L1482" s="178"/>
      <c r="M1482" s="171">
        <f t="shared" si="23"/>
        <v>0</v>
      </c>
    </row>
    <row r="1483" spans="1:13" s="52" customFormat="1" x14ac:dyDescent="0.3">
      <c r="A1483" s="29" t="str">
        <f>IF(K1483&gt;0,COUNT($A$7:A1482)+COUNT(DWV!$A$8:$A$300)+COUNT('Large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3" s="289"/>
      <c r="C1483" s="3" t="s">
        <v>730</v>
      </c>
      <c r="D1483" s="16">
        <v>28880820</v>
      </c>
      <c r="E1483" s="5" t="s">
        <v>8447</v>
      </c>
      <c r="F1483" s="381">
        <f>IFERROR(INDEX([1]Master!$1:$1048576,MATCH(C1483,[1]Master!$B:$B,0),MATCH($H$5,[1]Master!$1:$1,0)),"")</f>
        <v>1</v>
      </c>
      <c r="G1483" s="381">
        <f>IFERROR(INDEX([1]Master!$1:$1048576,MATCH(C1483,[1]Master!$B:$B,0),MATCH($H$4,[1]Master!$1:$1,0)),"")</f>
        <v>2</v>
      </c>
      <c r="H1483" s="6" t="s">
        <v>6153</v>
      </c>
      <c r="I1483" s="367">
        <f>IFERROR(INDEX([1]Master!$1:$1048576,MATCH(C1483,[1]Master!$B:$B,0),MATCH($G$6,[1]Master!$1:$1,0)),"")</f>
        <v>5328.3146666666671</v>
      </c>
      <c r="J1483" s="230">
        <f>ROUND(I1483*Order_Quote!$L$5,4)</f>
        <v>0</v>
      </c>
      <c r="K1483" s="228"/>
      <c r="L1483" s="178"/>
      <c r="M1483" s="171">
        <f t="shared" si="23"/>
        <v>0</v>
      </c>
    </row>
    <row r="1484" spans="1:13" s="52" customFormat="1" x14ac:dyDescent="0.3">
      <c r="A1484" s="29" t="str">
        <f>IF(K1484&gt;0,COUNT($A$7:A1483)+COUNT(DWV!$A$8:$A$300)+COUNT('Large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4" s="289"/>
      <c r="C1484" s="3" t="s">
        <v>731</v>
      </c>
      <c r="D1484" s="16">
        <v>28880839</v>
      </c>
      <c r="E1484" s="5" t="s">
        <v>8448</v>
      </c>
      <c r="F1484" s="381">
        <f>IFERROR(INDEX([1]Master!$1:$1048576,MATCH(C1484,[1]Master!$B:$B,0),MATCH($H$5,[1]Master!$1:$1,0)),"")</f>
        <v>1</v>
      </c>
      <c r="G1484" s="381">
        <f>IFERROR(INDEX([1]Master!$1:$1048576,MATCH(C1484,[1]Master!$B:$B,0),MATCH($H$4,[1]Master!$1:$1,0)),"")</f>
        <v>2</v>
      </c>
      <c r="H1484" s="6" t="s">
        <v>6153</v>
      </c>
      <c r="I1484" s="367">
        <f>IFERROR(INDEX([1]Master!$1:$1048576,MATCH(C1484,[1]Master!$B:$B,0),MATCH($G$6,[1]Master!$1:$1,0)),"")</f>
        <v>6356.3112222222226</v>
      </c>
      <c r="J1484" s="230">
        <f>ROUND(I1484*Order_Quote!$L$5,4)</f>
        <v>0</v>
      </c>
      <c r="K1484" s="228"/>
      <c r="L1484" s="178"/>
      <c r="M1484" s="171">
        <f t="shared" si="23"/>
        <v>0</v>
      </c>
    </row>
    <row r="1485" spans="1:13" s="52" customFormat="1" x14ac:dyDescent="0.3">
      <c r="A1485" s="29" t="str">
        <f>IF(K1485&gt;0,COUNT($A$7:A1484)+COUNT(DWV!$A$8:$A$300)+COUNT('Large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5" s="289"/>
      <c r="C1485" s="3" t="s">
        <v>732</v>
      </c>
      <c r="D1485" s="16">
        <v>28880847</v>
      </c>
      <c r="E1485" s="5" t="s">
        <v>8449</v>
      </c>
      <c r="F1485" s="381">
        <f>IFERROR(INDEX([1]Master!$1:$1048576,MATCH(C1485,[1]Master!$B:$B,0),MATCH($H$5,[1]Master!$1:$1,0)),"")</f>
        <v>1</v>
      </c>
      <c r="G1485" s="381">
        <f>IFERROR(INDEX([1]Master!$1:$1048576,MATCH(C1485,[1]Master!$B:$B,0),MATCH($H$4,[1]Master!$1:$1,0)),"")</f>
        <v>1</v>
      </c>
      <c r="H1485" s="6" t="s">
        <v>6153</v>
      </c>
      <c r="I1485" s="367">
        <f>IFERROR(INDEX([1]Master!$1:$1048576,MATCH(C1485,[1]Master!$B:$B,0),MATCH($G$6,[1]Master!$1:$1,0)),"")</f>
        <v>8168.0352222222236</v>
      </c>
      <c r="J1485" s="230">
        <f>ROUND(I1485*Order_Quote!$L$5,4)</f>
        <v>0</v>
      </c>
      <c r="K1485" s="228"/>
      <c r="L1485" s="178"/>
      <c r="M1485" s="171">
        <f t="shared" si="23"/>
        <v>0</v>
      </c>
    </row>
    <row r="1486" spans="1:13" s="52" customFormat="1" x14ac:dyDescent="0.3">
      <c r="A1486" s="29" t="str">
        <f>IF(K1486&gt;0,COUNT($A$7:A1485)+COUNT(DWV!$A$8:$A$300)+COUNT('Large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6" s="291"/>
      <c r="C1486" s="3" t="s">
        <v>733</v>
      </c>
      <c r="D1486" s="16">
        <v>28880855</v>
      </c>
      <c r="E1486" s="5" t="s">
        <v>8450</v>
      </c>
      <c r="F1486" s="381">
        <f>IFERROR(INDEX([1]Master!$1:$1048576,MATCH(C1486,[1]Master!$B:$B,0),MATCH($H$5,[1]Master!$1:$1,0)),"")</f>
        <v>1</v>
      </c>
      <c r="G1486" s="381">
        <f>IFERROR(INDEX([1]Master!$1:$1048576,MATCH(C1486,[1]Master!$B:$B,0),MATCH($H$4,[1]Master!$1:$1,0)),"")</f>
        <v>1</v>
      </c>
      <c r="H1486" s="6" t="s">
        <v>6153</v>
      </c>
      <c r="I1486" s="367">
        <f>IFERROR(INDEX([1]Master!$1:$1048576,MATCH(C1486,[1]Master!$B:$B,0),MATCH($G$6,[1]Master!$1:$1,0)),"")</f>
        <v>10452.734888888888</v>
      </c>
      <c r="J1486" s="230">
        <f>ROUND(I1486*Order_Quote!$L$5,4)</f>
        <v>0</v>
      </c>
      <c r="K1486" s="228"/>
      <c r="L1486" s="178"/>
      <c r="M1486" s="171">
        <f t="shared" si="23"/>
        <v>0</v>
      </c>
    </row>
    <row r="1487" spans="1:13" s="52" customFormat="1" x14ac:dyDescent="0.3">
      <c r="A1487" s="29" t="str">
        <f>IF(K1487&gt;0,COUNT($A$7:A1486)+COUNT(DWV!$A$8:$A$300)+COUNT('Large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7" s="317" t="s">
        <v>3739</v>
      </c>
      <c r="C1487" s="11" t="s">
        <v>734</v>
      </c>
      <c r="D1487" s="17">
        <v>28880863</v>
      </c>
      <c r="E1487" s="13" t="s">
        <v>8451</v>
      </c>
      <c r="F1487" s="381">
        <f>IFERROR(INDEX([1]Master!$1:$1048576,MATCH(C1487,[1]Master!$B:$B,0),MATCH($H$5,[1]Master!$1:$1,0)),"")</f>
        <v>1</v>
      </c>
      <c r="G1487" s="381">
        <f>IFERROR(INDEX([1]Master!$1:$1048576,MATCH(C1487,[1]Master!$B:$B,0),MATCH($H$4,[1]Master!$1:$1,0)),"")</f>
        <v>300</v>
      </c>
      <c r="H1487" s="6" t="s">
        <v>6153</v>
      </c>
      <c r="I1487" s="367">
        <f>IFERROR(INDEX([1]Master!$1:$1048576,MATCH(C1487,[1]Master!$B:$B,0),MATCH($G$6,[1]Master!$1:$1,0)),"")</f>
        <v>89.487666666666669</v>
      </c>
      <c r="J1487" s="230">
        <f>ROUND(I1487*Order_Quote!$L$5,4)</f>
        <v>0</v>
      </c>
      <c r="K1487" s="232"/>
      <c r="L1487" s="178"/>
      <c r="M1487" s="171">
        <f t="shared" si="23"/>
        <v>0</v>
      </c>
    </row>
    <row r="1488" spans="1:13" s="52" customFormat="1" x14ac:dyDescent="0.3">
      <c r="A1488" s="29" t="str">
        <f>IF(K1488&gt;0,COUNT($A$7:A1487)+COUNT(DWV!$A$8:$A$300)+COUNT('Large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8" s="289"/>
      <c r="C1488" s="3" t="s">
        <v>735</v>
      </c>
      <c r="D1488" s="16">
        <v>28880871</v>
      </c>
      <c r="E1488" s="5" t="s">
        <v>8452</v>
      </c>
      <c r="F1488" s="381">
        <f>IFERROR(INDEX([1]Master!$1:$1048576,MATCH(C1488,[1]Master!$B:$B,0),MATCH($H$5,[1]Master!$1:$1,0)),"")</f>
        <v>1</v>
      </c>
      <c r="G1488" s="381">
        <f>IFERROR(INDEX([1]Master!$1:$1048576,MATCH(C1488,[1]Master!$B:$B,0),MATCH($H$4,[1]Master!$1:$1,0)),"")</f>
        <v>100</v>
      </c>
      <c r="H1488" s="6" t="s">
        <v>6153</v>
      </c>
      <c r="I1488" s="367">
        <f>IFERROR(INDEX([1]Master!$1:$1048576,MATCH(C1488,[1]Master!$B:$B,0),MATCH($G$6,[1]Master!$1:$1,0)),"")</f>
        <v>162.49733333333333</v>
      </c>
      <c r="J1488" s="230">
        <f>ROUND(I1488*Order_Quote!$L$5,4)</f>
        <v>0</v>
      </c>
      <c r="K1488" s="228"/>
      <c r="L1488" s="178"/>
      <c r="M1488" s="171">
        <f t="shared" si="23"/>
        <v>0</v>
      </c>
    </row>
    <row r="1489" spans="1:13" s="52" customFormat="1" x14ac:dyDescent="0.3">
      <c r="A1489" s="29" t="str">
        <f>IF(K1489&gt;0,COUNT($A$7:A1488)+COUNT(DWV!$A$8:$A$300)+COUNT('Large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89" s="289"/>
      <c r="C1489" s="3" t="s">
        <v>736</v>
      </c>
      <c r="D1489" s="16">
        <v>28880880</v>
      </c>
      <c r="E1489" s="5" t="s">
        <v>8453</v>
      </c>
      <c r="F1489" s="381">
        <f>IFERROR(INDEX([1]Master!$1:$1048576,MATCH(C1489,[1]Master!$B:$B,0),MATCH($H$5,[1]Master!$1:$1,0)),"")</f>
        <v>1</v>
      </c>
      <c r="G1489" s="381">
        <f>IFERROR(INDEX([1]Master!$1:$1048576,MATCH(C1489,[1]Master!$B:$B,0),MATCH($H$4,[1]Master!$1:$1,0)),"")</f>
        <v>60</v>
      </c>
      <c r="H1489" s="6" t="s">
        <v>6153</v>
      </c>
      <c r="I1489" s="367">
        <f>IFERROR(INDEX([1]Master!$1:$1048576,MATCH(C1489,[1]Master!$B:$B,0),MATCH($G$6,[1]Master!$1:$1,0)),"")</f>
        <v>189.11655555555555</v>
      </c>
      <c r="J1489" s="230">
        <f>ROUND(I1489*Order_Quote!$L$5,4)</f>
        <v>0</v>
      </c>
      <c r="K1489" s="228"/>
      <c r="L1489" s="178"/>
      <c r="M1489" s="171">
        <f t="shared" si="23"/>
        <v>0</v>
      </c>
    </row>
    <row r="1490" spans="1:13" s="52" customFormat="1" x14ac:dyDescent="0.3">
      <c r="A1490" s="29" t="str">
        <f>IF(K1490&gt;0,COUNT($A$7:A1489)+COUNT(DWV!$A$8:$A$300)+COUNT('Large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0" s="289"/>
      <c r="C1490" s="3" t="s">
        <v>737</v>
      </c>
      <c r="D1490" s="16">
        <v>28880898</v>
      </c>
      <c r="E1490" s="5" t="s">
        <v>8454</v>
      </c>
      <c r="F1490" s="381">
        <f>IFERROR(INDEX([1]Master!$1:$1048576,MATCH(C1490,[1]Master!$B:$B,0),MATCH($H$5,[1]Master!$1:$1,0)),"")</f>
        <v>1</v>
      </c>
      <c r="G1490" s="381">
        <f>IFERROR(INDEX([1]Master!$1:$1048576,MATCH(C1490,[1]Master!$B:$B,0),MATCH($H$4,[1]Master!$1:$1,0)),"")</f>
        <v>30</v>
      </c>
      <c r="H1490" s="6" t="s">
        <v>6153</v>
      </c>
      <c r="I1490" s="367">
        <f>IFERROR(INDEX([1]Master!$1:$1048576,MATCH(C1490,[1]Master!$B:$B,0),MATCH($G$6,[1]Master!$1:$1,0)),"")</f>
        <v>517.33311111111107</v>
      </c>
      <c r="J1490" s="230">
        <f>ROUND(I1490*Order_Quote!$L$5,4)</f>
        <v>0</v>
      </c>
      <c r="K1490" s="228"/>
      <c r="L1490" s="178"/>
      <c r="M1490" s="171">
        <f t="shared" si="23"/>
        <v>0</v>
      </c>
    </row>
    <row r="1491" spans="1:13" s="52" customFormat="1" x14ac:dyDescent="0.3">
      <c r="A1491" s="29" t="str">
        <f>IF(K1491&gt;0,COUNT($A$7:A1490)+COUNT(DWV!$A$8:$A$300)+COUNT('Large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1" s="289"/>
      <c r="C1491" s="3" t="s">
        <v>738</v>
      </c>
      <c r="D1491" s="16">
        <v>28880901</v>
      </c>
      <c r="E1491" s="5" t="s">
        <v>8455</v>
      </c>
      <c r="F1491" s="381">
        <f>IFERROR(INDEX([1]Master!$1:$1048576,MATCH(C1491,[1]Master!$B:$B,0),MATCH($H$5,[1]Master!$1:$1,0)),"")</f>
        <v>1</v>
      </c>
      <c r="G1491" s="381">
        <f>IFERROR(INDEX([1]Master!$1:$1048576,MATCH(C1491,[1]Master!$B:$B,0),MATCH($H$4,[1]Master!$1:$1,0)),"")</f>
        <v>20</v>
      </c>
      <c r="H1491" s="6" t="s">
        <v>6153</v>
      </c>
      <c r="I1491" s="367">
        <f>IFERROR(INDEX([1]Master!$1:$1048576,MATCH(C1491,[1]Master!$B:$B,0),MATCH($G$6,[1]Master!$1:$1,0)),"")</f>
        <v>674.61122222222218</v>
      </c>
      <c r="J1491" s="230">
        <f>ROUND(I1491*Order_Quote!$L$5,4)</f>
        <v>0</v>
      </c>
      <c r="K1491" s="228"/>
      <c r="L1491" s="178"/>
      <c r="M1491" s="171">
        <f t="shared" si="23"/>
        <v>0</v>
      </c>
    </row>
    <row r="1492" spans="1:13" s="52" customFormat="1" x14ac:dyDescent="0.3">
      <c r="A1492" s="29" t="str">
        <f>IF(K1492&gt;0,COUNT($A$7:A1491)+COUNT(DWV!$A$8:$A$300)+COUNT('Large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2" s="289"/>
      <c r="C1492" s="3" t="s">
        <v>739</v>
      </c>
      <c r="D1492" s="16">
        <v>28880910</v>
      </c>
      <c r="E1492" s="5" t="s">
        <v>8456</v>
      </c>
      <c r="F1492" s="381">
        <f>IFERROR(INDEX([1]Master!$1:$1048576,MATCH(C1492,[1]Master!$B:$B,0),MATCH($H$5,[1]Master!$1:$1,0)),"")</f>
        <v>1</v>
      </c>
      <c r="G1492" s="381">
        <f>IFERROR(INDEX([1]Master!$1:$1048576,MATCH(C1492,[1]Master!$B:$B,0),MATCH($H$4,[1]Master!$1:$1,0)),"")</f>
        <v>10</v>
      </c>
      <c r="H1492" s="6" t="s">
        <v>6153</v>
      </c>
      <c r="I1492" s="367">
        <f>IFERROR(INDEX([1]Master!$1:$1048576,MATCH(C1492,[1]Master!$B:$B,0),MATCH($G$6,[1]Master!$1:$1,0)),"")</f>
        <v>1825.3597163398697</v>
      </c>
      <c r="J1492" s="230">
        <f>ROUND(I1492*Order_Quote!$L$5,4)</f>
        <v>0</v>
      </c>
      <c r="K1492" s="228"/>
      <c r="L1492" s="178"/>
      <c r="M1492" s="171">
        <f t="shared" si="23"/>
        <v>0</v>
      </c>
    </row>
    <row r="1493" spans="1:13" s="52" customFormat="1" x14ac:dyDescent="0.3">
      <c r="A1493" s="29" t="str">
        <f>IF(K1493&gt;0,COUNT($A$7:A1492)+COUNT(DWV!$A$8:$A$300)+COUNT('Large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3" s="289"/>
      <c r="C1493" s="3" t="s">
        <v>740</v>
      </c>
      <c r="D1493" s="16">
        <v>28880928</v>
      </c>
      <c r="E1493" s="5" t="s">
        <v>8457</v>
      </c>
      <c r="F1493" s="381">
        <f>IFERROR(INDEX([1]Master!$1:$1048576,MATCH(C1493,[1]Master!$B:$B,0),MATCH($H$5,[1]Master!$1:$1,0)),"")</f>
        <v>1</v>
      </c>
      <c r="G1493" s="381">
        <f>IFERROR(INDEX([1]Master!$1:$1048576,MATCH(C1493,[1]Master!$B:$B,0),MATCH($H$4,[1]Master!$1:$1,0)),"")</f>
        <v>6</v>
      </c>
      <c r="H1493" s="6" t="s">
        <v>6153</v>
      </c>
      <c r="I1493" s="367">
        <f>IFERROR(INDEX([1]Master!$1:$1048576,MATCH(C1493,[1]Master!$B:$B,0),MATCH($G$6,[1]Master!$1:$1,0)),"")</f>
        <v>2667.8265241830068</v>
      </c>
      <c r="J1493" s="230">
        <f>ROUND(I1493*Order_Quote!$L$5,4)</f>
        <v>0</v>
      </c>
      <c r="K1493" s="228"/>
      <c r="L1493" s="178"/>
      <c r="M1493" s="171">
        <f t="shared" si="23"/>
        <v>0</v>
      </c>
    </row>
    <row r="1494" spans="1:13" s="52" customFormat="1" x14ac:dyDescent="0.3">
      <c r="A1494" s="29" t="str">
        <f>IF(K1494&gt;0,COUNT($A$7:A1493)+COUNT(DWV!$A$8:$A$300)+COUNT('Large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4" s="289"/>
      <c r="C1494" s="3" t="s">
        <v>741</v>
      </c>
      <c r="D1494" s="16">
        <v>28880936</v>
      </c>
      <c r="E1494" s="5" t="s">
        <v>8458</v>
      </c>
      <c r="F1494" s="381">
        <f>IFERROR(INDEX([1]Master!$1:$1048576,MATCH(C1494,[1]Master!$B:$B,0),MATCH($H$5,[1]Master!$1:$1,0)),"")</f>
        <v>1</v>
      </c>
      <c r="G1494" s="381">
        <f>IFERROR(INDEX([1]Master!$1:$1048576,MATCH(C1494,[1]Master!$B:$B,0),MATCH($H$4,[1]Master!$1:$1,0)),"")</f>
        <v>4</v>
      </c>
      <c r="H1494" s="6" t="s">
        <v>6153</v>
      </c>
      <c r="I1494" s="367">
        <f>IFERROR(INDEX([1]Master!$1:$1048576,MATCH(C1494,[1]Master!$B:$B,0),MATCH($G$6,[1]Master!$1:$1,0)),"")</f>
        <v>3785.7278366013084</v>
      </c>
      <c r="J1494" s="230">
        <f>ROUND(I1494*Order_Quote!$L$5,4)</f>
        <v>0</v>
      </c>
      <c r="K1494" s="228"/>
      <c r="L1494" s="178"/>
      <c r="M1494" s="171">
        <f t="shared" si="23"/>
        <v>0</v>
      </c>
    </row>
    <row r="1495" spans="1:13" s="52" customFormat="1" x14ac:dyDescent="0.3">
      <c r="A1495" s="29" t="str">
        <f>IF(K1495&gt;0,COUNT($A$7:A1494)+COUNT(DWV!$A$8:$A$300)+COUNT('Large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5" s="289"/>
      <c r="C1495" s="3" t="s">
        <v>742</v>
      </c>
      <c r="D1495" s="16">
        <v>28880944</v>
      </c>
      <c r="E1495" s="5" t="s">
        <v>8459</v>
      </c>
      <c r="F1495" s="381">
        <f>IFERROR(INDEX([1]Master!$1:$1048576,MATCH(C1495,[1]Master!$B:$B,0),MATCH($H$5,[1]Master!$1:$1,0)),"")</f>
        <v>1</v>
      </c>
      <c r="G1495" s="381">
        <f>IFERROR(INDEX([1]Master!$1:$1048576,MATCH(C1495,[1]Master!$B:$B,0),MATCH($H$4,[1]Master!$1:$1,0)),"")</f>
        <v>3</v>
      </c>
      <c r="H1495" s="6" t="s">
        <v>6153</v>
      </c>
      <c r="I1495" s="367">
        <f>IFERROR(INDEX([1]Master!$1:$1048576,MATCH(C1495,[1]Master!$B:$B,0),MATCH($G$6,[1]Master!$1:$1,0)),"")</f>
        <v>5451.0559751633991</v>
      </c>
      <c r="J1495" s="230">
        <f>ROUND(I1495*Order_Quote!$L$5,4)</f>
        <v>0</v>
      </c>
      <c r="K1495" s="228"/>
      <c r="L1495" s="178"/>
      <c r="M1495" s="171">
        <f t="shared" si="23"/>
        <v>0</v>
      </c>
    </row>
    <row r="1496" spans="1:13" s="52" customFormat="1" x14ac:dyDescent="0.3">
      <c r="A1496" s="29" t="str">
        <f>IF(K1496&gt;0,COUNT($A$7:A1495)+COUNT(DWV!$A$8:$A$300)+COUNT('Large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6" s="289"/>
      <c r="C1496" s="3" t="s">
        <v>743</v>
      </c>
      <c r="D1496" s="16">
        <v>28880952</v>
      </c>
      <c r="E1496" s="5" t="s">
        <v>8460</v>
      </c>
      <c r="F1496" s="381">
        <f>IFERROR(INDEX([1]Master!$1:$1048576,MATCH(C1496,[1]Master!$B:$B,0),MATCH($H$5,[1]Master!$1:$1,0)),"")</f>
        <v>1</v>
      </c>
      <c r="G1496" s="381">
        <f>IFERROR(INDEX([1]Master!$1:$1048576,MATCH(C1496,[1]Master!$B:$B,0),MATCH($H$4,[1]Master!$1:$1,0)),"")</f>
        <v>2</v>
      </c>
      <c r="H1496" s="6" t="s">
        <v>6153</v>
      </c>
      <c r="I1496" s="367">
        <f>IFERROR(INDEX([1]Master!$1:$1048576,MATCH(C1496,[1]Master!$B:$B,0),MATCH($G$6,[1]Master!$1:$1,0)),"")</f>
        <v>6502.6129516339879</v>
      </c>
      <c r="J1496" s="230">
        <f>ROUND(I1496*Order_Quote!$L$5,4)</f>
        <v>0</v>
      </c>
      <c r="K1496" s="228"/>
      <c r="L1496" s="178"/>
      <c r="M1496" s="171">
        <f t="shared" si="23"/>
        <v>0</v>
      </c>
    </row>
    <row r="1497" spans="1:13" s="52" customFormat="1" x14ac:dyDescent="0.3">
      <c r="A1497" s="29" t="str">
        <f>IF(K1497&gt;0,COUNT($A$7:A1496)+COUNT(DWV!$A$8:$A$300)+COUNT('Large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7" s="289"/>
      <c r="C1497" s="3" t="s">
        <v>744</v>
      </c>
      <c r="D1497" s="16">
        <v>28880960</v>
      </c>
      <c r="E1497" s="5" t="s">
        <v>8461</v>
      </c>
      <c r="F1497" s="381">
        <f>IFERROR(INDEX([1]Master!$1:$1048576,MATCH(C1497,[1]Master!$B:$B,0),MATCH($H$5,[1]Master!$1:$1,0)),"")</f>
        <v>1</v>
      </c>
      <c r="G1497" s="381">
        <f>IFERROR(INDEX([1]Master!$1:$1048576,MATCH(C1497,[1]Master!$B:$B,0),MATCH($H$4,[1]Master!$1:$1,0)),"")</f>
        <v>1</v>
      </c>
      <c r="H1497" s="6" t="s">
        <v>6153</v>
      </c>
      <c r="I1497" s="367">
        <f>IFERROR(INDEX([1]Master!$1:$1048576,MATCH(C1497,[1]Master!$B:$B,0),MATCH($G$6,[1]Master!$1:$1,0)),"")</f>
        <v>8355.764554248366</v>
      </c>
      <c r="J1497" s="230">
        <f>ROUND(I1497*Order_Quote!$L$5,4)</f>
        <v>0</v>
      </c>
      <c r="K1497" s="228"/>
      <c r="L1497" s="178"/>
      <c r="M1497" s="171">
        <f t="shared" si="23"/>
        <v>0</v>
      </c>
    </row>
    <row r="1498" spans="1:13" s="52" customFormat="1" x14ac:dyDescent="0.3">
      <c r="A1498" s="29" t="str">
        <f>IF(K1498&gt;0,COUNT($A$7:A1497)+COUNT(DWV!$A$8:$A$300)+COUNT('Large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8" s="291"/>
      <c r="C1498" s="3" t="s">
        <v>745</v>
      </c>
      <c r="D1498" s="16">
        <v>28880979</v>
      </c>
      <c r="E1498" s="5" t="s">
        <v>8462</v>
      </c>
      <c r="F1498" s="381">
        <f>IFERROR(INDEX([1]Master!$1:$1048576,MATCH(C1498,[1]Master!$B:$B,0),MATCH($H$5,[1]Master!$1:$1,0)),"")</f>
        <v>1</v>
      </c>
      <c r="G1498" s="381">
        <f>IFERROR(INDEX([1]Master!$1:$1048576,MATCH(C1498,[1]Master!$B:$B,0),MATCH($H$4,[1]Master!$1:$1,0)),"")</f>
        <v>1</v>
      </c>
      <c r="H1498" s="6" t="s">
        <v>6153</v>
      </c>
      <c r="I1498" s="367">
        <f>IFERROR(INDEX([1]Master!$1:$1048576,MATCH(C1498,[1]Master!$B:$B,0),MATCH($G$6,[1]Master!$1:$1,0)),"")</f>
        <v>10693.336067973856</v>
      </c>
      <c r="J1498" s="230">
        <f>ROUND(I1498*Order_Quote!$L$5,4)</f>
        <v>0</v>
      </c>
      <c r="K1498" s="228"/>
      <c r="L1498" s="178"/>
      <c r="M1498" s="171">
        <f t="shared" si="23"/>
        <v>0</v>
      </c>
    </row>
    <row r="1499" spans="1:13" s="52" customFormat="1" x14ac:dyDescent="0.3">
      <c r="A1499" s="29" t="str">
        <f>IF(K1499&gt;0,COUNT($A$7:A1498)+COUNT(DWV!$A$8:$A$300)+COUNT('Large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499" s="317" t="s">
        <v>3739</v>
      </c>
      <c r="C1499" s="11" t="s">
        <v>746</v>
      </c>
      <c r="D1499" s="17">
        <v>28881002</v>
      </c>
      <c r="E1499" s="13" t="s">
        <v>8463</v>
      </c>
      <c r="F1499" s="381">
        <f>IFERROR(INDEX([1]Master!$1:$1048576,MATCH(C1499,[1]Master!$B:$B,0),MATCH($H$5,[1]Master!$1:$1,0)),"")</f>
        <v>1</v>
      </c>
      <c r="G1499" s="381">
        <f>IFERROR(INDEX([1]Master!$1:$1048576,MATCH(C1499,[1]Master!$B:$B,0),MATCH($H$4,[1]Master!$1:$1,0)),"")</f>
        <v>300</v>
      </c>
      <c r="H1499" s="6" t="s">
        <v>6153</v>
      </c>
      <c r="I1499" s="367">
        <f>IFERROR(INDEX([1]Master!$1:$1048576,MATCH(C1499,[1]Master!$B:$B,0),MATCH($G$6,[1]Master!$1:$1,0)),"")</f>
        <v>91.282888888888891</v>
      </c>
      <c r="J1499" s="230">
        <f>ROUND(I1499*Order_Quote!$L$5,4)</f>
        <v>0</v>
      </c>
      <c r="K1499" s="232"/>
      <c r="L1499" s="178"/>
      <c r="M1499" s="171">
        <f t="shared" si="23"/>
        <v>0</v>
      </c>
    </row>
    <row r="1500" spans="1:13" s="52" customFormat="1" x14ac:dyDescent="0.3">
      <c r="A1500" s="29" t="str">
        <f>IF(K1500&gt;0,COUNT($A$7:A1499)+COUNT(DWV!$A$8:$A$300)+COUNT('Large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0" s="289"/>
      <c r="C1500" s="3" t="s">
        <v>747</v>
      </c>
      <c r="D1500" s="16">
        <v>28881010</v>
      </c>
      <c r="E1500" s="5" t="s">
        <v>8464</v>
      </c>
      <c r="F1500" s="381">
        <f>IFERROR(INDEX([1]Master!$1:$1048576,MATCH(C1500,[1]Master!$B:$B,0),MATCH($H$5,[1]Master!$1:$1,0)),"")</f>
        <v>1</v>
      </c>
      <c r="G1500" s="381">
        <f>IFERROR(INDEX([1]Master!$1:$1048576,MATCH(C1500,[1]Master!$B:$B,0),MATCH($H$4,[1]Master!$1:$1,0)),"")</f>
        <v>100</v>
      </c>
      <c r="H1500" s="6" t="s">
        <v>6153</v>
      </c>
      <c r="I1500" s="367">
        <f>IFERROR(INDEX([1]Master!$1:$1048576,MATCH(C1500,[1]Master!$B:$B,0),MATCH($G$6,[1]Master!$1:$1,0)),"")</f>
        <v>165.75488888888887</v>
      </c>
      <c r="J1500" s="230">
        <f>ROUND(I1500*Order_Quote!$L$5,4)</f>
        <v>0</v>
      </c>
      <c r="K1500" s="228"/>
      <c r="L1500" s="178"/>
      <c r="M1500" s="171">
        <f t="shared" si="23"/>
        <v>0</v>
      </c>
    </row>
    <row r="1501" spans="1:13" s="52" customFormat="1" x14ac:dyDescent="0.3">
      <c r="A1501" s="29" t="str">
        <f>IF(K1501&gt;0,COUNT($A$7:A1500)+COUNT(DWV!$A$8:$A$300)+COUNT('Large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1" s="289"/>
      <c r="C1501" s="3" t="s">
        <v>748</v>
      </c>
      <c r="D1501" s="16">
        <v>28881029</v>
      </c>
      <c r="E1501" s="5" t="s">
        <v>8465</v>
      </c>
      <c r="F1501" s="381">
        <f>IFERROR(INDEX([1]Master!$1:$1048576,MATCH(C1501,[1]Master!$B:$B,0),MATCH($H$5,[1]Master!$1:$1,0)),"")</f>
        <v>1</v>
      </c>
      <c r="G1501" s="381">
        <f>IFERROR(INDEX([1]Master!$1:$1048576,MATCH(C1501,[1]Master!$B:$B,0),MATCH($H$4,[1]Master!$1:$1,0)),"")</f>
        <v>43</v>
      </c>
      <c r="H1501" s="6" t="s">
        <v>6153</v>
      </c>
      <c r="I1501" s="367">
        <f>IFERROR(INDEX([1]Master!$1:$1048576,MATCH(C1501,[1]Master!$B:$B,0),MATCH($G$6,[1]Master!$1:$1,0)),"")</f>
        <v>197.48633333333333</v>
      </c>
      <c r="J1501" s="230">
        <f>ROUND(I1501*Order_Quote!$L$5,4)</f>
        <v>0</v>
      </c>
      <c r="K1501" s="228"/>
      <c r="L1501" s="178"/>
      <c r="M1501" s="171">
        <f t="shared" si="23"/>
        <v>0</v>
      </c>
    </row>
    <row r="1502" spans="1:13" s="52" customFormat="1" x14ac:dyDescent="0.3">
      <c r="A1502" s="29" t="str">
        <f>IF(K1502&gt;0,COUNT($A$7:A1501)+COUNT(DWV!$A$8:$A$300)+COUNT('Large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2" s="289"/>
      <c r="C1502" s="3" t="s">
        <v>749</v>
      </c>
      <c r="D1502" s="16">
        <v>28881037</v>
      </c>
      <c r="E1502" s="5" t="s">
        <v>8466</v>
      </c>
      <c r="F1502" s="381">
        <f>IFERROR(INDEX([1]Master!$1:$1048576,MATCH(C1502,[1]Master!$B:$B,0),MATCH($H$5,[1]Master!$1:$1,0)),"")</f>
        <v>1</v>
      </c>
      <c r="G1502" s="381">
        <f>IFERROR(INDEX([1]Master!$1:$1048576,MATCH(C1502,[1]Master!$B:$B,0),MATCH($H$4,[1]Master!$1:$1,0)),"")</f>
        <v>38</v>
      </c>
      <c r="H1502" s="6" t="s">
        <v>6153</v>
      </c>
      <c r="I1502" s="367">
        <f>IFERROR(INDEX([1]Master!$1:$1048576,MATCH(C1502,[1]Master!$B:$B,0),MATCH($G$6,[1]Master!$1:$1,0)),"")</f>
        <v>503.17344444444444</v>
      </c>
      <c r="J1502" s="230">
        <f>ROUND(I1502*Order_Quote!$L$5,4)</f>
        <v>0</v>
      </c>
      <c r="K1502" s="228"/>
      <c r="L1502" s="178"/>
      <c r="M1502" s="171">
        <f t="shared" si="23"/>
        <v>0</v>
      </c>
    </row>
    <row r="1503" spans="1:13" s="52" customFormat="1" x14ac:dyDescent="0.3">
      <c r="A1503" s="29" t="str">
        <f>IF(K1503&gt;0,COUNT($A$7:A1502)+COUNT(DWV!$A$8:$A$300)+COUNT('Large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3" s="289"/>
      <c r="C1503" s="3" t="s">
        <v>1027</v>
      </c>
      <c r="D1503" s="16">
        <v>28881045</v>
      </c>
      <c r="E1503" s="5" t="s">
        <v>8467</v>
      </c>
      <c r="F1503" s="381">
        <f>IFERROR(INDEX([1]Master!$1:$1048576,MATCH(C1503,[1]Master!$B:$B,0),MATCH($H$5,[1]Master!$1:$1,0)),"")</f>
        <v>1</v>
      </c>
      <c r="G1503" s="381">
        <f>IFERROR(INDEX([1]Master!$1:$1048576,MATCH(C1503,[1]Master!$B:$B,0),MATCH($H$4,[1]Master!$1:$1,0)),"")</f>
        <v>25</v>
      </c>
      <c r="H1503" s="6" t="s">
        <v>6153</v>
      </c>
      <c r="I1503" s="367">
        <f>IFERROR(INDEX([1]Master!$1:$1048576,MATCH(C1503,[1]Master!$B:$B,0),MATCH($G$6,[1]Master!$1:$1,0)),"")</f>
        <v>660.1543333333334</v>
      </c>
      <c r="J1503" s="230">
        <f>ROUND(I1503*Order_Quote!$L$5,4)</f>
        <v>0</v>
      </c>
      <c r="K1503" s="228"/>
      <c r="L1503" s="178"/>
      <c r="M1503" s="171">
        <f t="shared" si="23"/>
        <v>0</v>
      </c>
    </row>
    <row r="1504" spans="1:13" s="52" customFormat="1" x14ac:dyDescent="0.3">
      <c r="A1504" s="29" t="str">
        <f>IF(K1504&gt;0,COUNT($A$7:A1503)+COUNT(DWV!$A$8:$A$300)+COUNT('Large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4" s="289"/>
      <c r="C1504" s="3" t="s">
        <v>1028</v>
      </c>
      <c r="D1504" s="16">
        <v>28881053</v>
      </c>
      <c r="E1504" s="5" t="s">
        <v>8468</v>
      </c>
      <c r="F1504" s="381">
        <f>IFERROR(INDEX([1]Master!$1:$1048576,MATCH(C1504,[1]Master!$B:$B,0),MATCH($H$5,[1]Master!$1:$1,0)),"")</f>
        <v>1</v>
      </c>
      <c r="G1504" s="381">
        <f>IFERROR(INDEX([1]Master!$1:$1048576,MATCH(C1504,[1]Master!$B:$B,0),MATCH($H$4,[1]Master!$1:$1,0)),"")</f>
        <v>14</v>
      </c>
      <c r="H1504" s="6" t="s">
        <v>6153</v>
      </c>
      <c r="I1504" s="367">
        <f>IFERROR(INDEX([1]Master!$1:$1048576,MATCH(C1504,[1]Master!$B:$B,0),MATCH($G$6,[1]Master!$1:$1,0)),"")</f>
        <v>1458.4379738562093</v>
      </c>
      <c r="J1504" s="230">
        <f>ROUND(I1504*Order_Quote!$L$5,4)</f>
        <v>0</v>
      </c>
      <c r="K1504" s="228"/>
      <c r="L1504" s="178"/>
      <c r="M1504" s="171">
        <f t="shared" si="23"/>
        <v>0</v>
      </c>
    </row>
    <row r="1505" spans="1:13" s="52" customFormat="1" x14ac:dyDescent="0.3">
      <c r="A1505" s="29" t="str">
        <f>IF(K1505&gt;0,COUNT($A$7:A1504)+COUNT(DWV!$A$8:$A$300)+COUNT('Large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5" s="289"/>
      <c r="C1505" s="3" t="s">
        <v>1029</v>
      </c>
      <c r="D1505" s="16">
        <v>28881061</v>
      </c>
      <c r="E1505" s="5" t="s">
        <v>8469</v>
      </c>
      <c r="F1505" s="381">
        <f>IFERROR(INDEX([1]Master!$1:$1048576,MATCH(C1505,[1]Master!$B:$B,0),MATCH($H$5,[1]Master!$1:$1,0)),"")</f>
        <v>1</v>
      </c>
      <c r="G1505" s="381">
        <f>IFERROR(INDEX([1]Master!$1:$1048576,MATCH(C1505,[1]Master!$B:$B,0),MATCH($H$4,[1]Master!$1:$1,0)),"")</f>
        <v>8</v>
      </c>
      <c r="H1505" s="6" t="s">
        <v>6153</v>
      </c>
      <c r="I1505" s="367">
        <f>IFERROR(INDEX([1]Master!$1:$1048576,MATCH(C1505,[1]Master!$B:$B,0),MATCH($G$6,[1]Master!$1:$1,0)),"")</f>
        <v>2226.2094104575167</v>
      </c>
      <c r="J1505" s="230">
        <f>ROUND(I1505*Order_Quote!$L$5,4)</f>
        <v>0</v>
      </c>
      <c r="K1505" s="228"/>
      <c r="L1505" s="178"/>
      <c r="M1505" s="171">
        <f t="shared" si="23"/>
        <v>0</v>
      </c>
    </row>
    <row r="1506" spans="1:13" s="52" customFormat="1" x14ac:dyDescent="0.3">
      <c r="A1506" s="29" t="str">
        <f>IF(K1506&gt;0,COUNT($A$7:A1505)+COUNT(DWV!$A$8:$A$300)+COUNT('Large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6" s="289"/>
      <c r="C1506" s="3" t="s">
        <v>1030</v>
      </c>
      <c r="D1506" s="16">
        <v>28881070</v>
      </c>
      <c r="E1506" s="5" t="s">
        <v>8470</v>
      </c>
      <c r="F1506" s="381">
        <f>IFERROR(INDEX([1]Master!$1:$1048576,MATCH(C1506,[1]Master!$B:$B,0),MATCH($H$5,[1]Master!$1:$1,0)),"")</f>
        <v>1</v>
      </c>
      <c r="G1506" s="381">
        <f>IFERROR(INDEX([1]Master!$1:$1048576,MATCH(C1506,[1]Master!$B:$B,0),MATCH($H$4,[1]Master!$1:$1,0)),"")</f>
        <v>5</v>
      </c>
      <c r="H1506" s="6" t="s">
        <v>6153</v>
      </c>
      <c r="I1506" s="367">
        <f>IFERROR(INDEX([1]Master!$1:$1048576,MATCH(C1506,[1]Master!$B:$B,0),MATCH($G$6,[1]Master!$1:$1,0)),"")</f>
        <v>3785.7278366013084</v>
      </c>
      <c r="J1506" s="230">
        <f>ROUND(I1506*Order_Quote!$L$5,4)</f>
        <v>0</v>
      </c>
      <c r="K1506" s="228"/>
      <c r="L1506" s="178"/>
      <c r="M1506" s="171">
        <f t="shared" si="23"/>
        <v>0</v>
      </c>
    </row>
    <row r="1507" spans="1:13" s="52" customFormat="1" x14ac:dyDescent="0.3">
      <c r="A1507" s="29" t="str">
        <f>IF(K1507&gt;0,COUNT($A$7:A1506)+COUNT(DWV!$A$8:$A$300)+COUNT('Large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7" s="289"/>
      <c r="C1507" s="3" t="s">
        <v>1031</v>
      </c>
      <c r="D1507" s="16">
        <v>28881088</v>
      </c>
      <c r="E1507" s="5" t="s">
        <v>8471</v>
      </c>
      <c r="F1507" s="381">
        <f>IFERROR(INDEX([1]Master!$1:$1048576,MATCH(C1507,[1]Master!$B:$B,0),MATCH($H$5,[1]Master!$1:$1,0)),"")</f>
        <v>1</v>
      </c>
      <c r="G1507" s="381">
        <f>IFERROR(INDEX([1]Master!$1:$1048576,MATCH(C1507,[1]Master!$B:$B,0),MATCH($H$4,[1]Master!$1:$1,0)),"")</f>
        <v>3</v>
      </c>
      <c r="H1507" s="6" t="s">
        <v>6153</v>
      </c>
      <c r="I1507" s="367">
        <f>IFERROR(INDEX([1]Master!$1:$1048576,MATCH(C1507,[1]Master!$B:$B,0),MATCH($G$6,[1]Master!$1:$1,0)),"")</f>
        <v>5451.0559751633991</v>
      </c>
      <c r="J1507" s="230">
        <f>ROUND(I1507*Order_Quote!$L$5,4)</f>
        <v>0</v>
      </c>
      <c r="K1507" s="228"/>
      <c r="L1507" s="178"/>
      <c r="M1507" s="171">
        <f t="shared" si="23"/>
        <v>0</v>
      </c>
    </row>
    <row r="1508" spans="1:13" s="52" customFormat="1" x14ac:dyDescent="0.3">
      <c r="A1508" s="29" t="str">
        <f>IF(K1508&gt;0,COUNT($A$7:A1507)+COUNT(DWV!$A$8:$A$300)+COUNT('Large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8" s="289"/>
      <c r="C1508" s="3" t="s">
        <v>1032</v>
      </c>
      <c r="D1508" s="16">
        <v>28881096</v>
      </c>
      <c r="E1508" s="5" t="s">
        <v>8472</v>
      </c>
      <c r="F1508" s="381">
        <f>IFERROR(INDEX([1]Master!$1:$1048576,MATCH(C1508,[1]Master!$B:$B,0),MATCH($H$5,[1]Master!$1:$1,0)),"")</f>
        <v>1</v>
      </c>
      <c r="G1508" s="381">
        <f>IFERROR(INDEX([1]Master!$1:$1048576,MATCH(C1508,[1]Master!$B:$B,0),MATCH($H$4,[1]Master!$1:$1,0)),"")</f>
        <v>2</v>
      </c>
      <c r="H1508" s="6" t="s">
        <v>6153</v>
      </c>
      <c r="I1508" s="367">
        <f>IFERROR(INDEX([1]Master!$1:$1048576,MATCH(C1508,[1]Master!$B:$B,0),MATCH($G$6,[1]Master!$1:$1,0)),"")</f>
        <v>6502.6129516339879</v>
      </c>
      <c r="J1508" s="230">
        <f>ROUND(I1508*Order_Quote!$L$5,4)</f>
        <v>0</v>
      </c>
      <c r="K1508" s="228"/>
      <c r="L1508" s="178"/>
      <c r="M1508" s="171">
        <f t="shared" si="23"/>
        <v>0</v>
      </c>
    </row>
    <row r="1509" spans="1:13" s="52" customFormat="1" x14ac:dyDescent="0.3">
      <c r="A1509" s="29" t="str">
        <f>IF(K1509&gt;0,COUNT($A$7:A1508)+COUNT(DWV!$A$8:$A$300)+COUNT('Large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09" s="289"/>
      <c r="C1509" s="3" t="s">
        <v>1033</v>
      </c>
      <c r="D1509" s="16">
        <v>28881100</v>
      </c>
      <c r="E1509" s="5" t="s">
        <v>8473</v>
      </c>
      <c r="F1509" s="381">
        <f>IFERROR(INDEX([1]Master!$1:$1048576,MATCH(C1509,[1]Master!$B:$B,0),MATCH($H$5,[1]Master!$1:$1,0)),"")</f>
        <v>1</v>
      </c>
      <c r="G1509" s="381">
        <f>IFERROR(INDEX([1]Master!$1:$1048576,MATCH(C1509,[1]Master!$B:$B,0),MATCH($H$4,[1]Master!$1:$1,0)),"")</f>
        <v>1</v>
      </c>
      <c r="H1509" s="6" t="s">
        <v>6153</v>
      </c>
      <c r="I1509" s="367">
        <f>IFERROR(INDEX([1]Master!$1:$1048576,MATCH(C1509,[1]Master!$B:$B,0),MATCH($G$6,[1]Master!$1:$1,0)),"")</f>
        <v>8355.764554248366</v>
      </c>
      <c r="J1509" s="230">
        <f>ROUND(I1509*Order_Quote!$L$5,4)</f>
        <v>0</v>
      </c>
      <c r="K1509" s="228"/>
      <c r="L1509" s="178"/>
      <c r="M1509" s="171">
        <f t="shared" si="23"/>
        <v>0</v>
      </c>
    </row>
    <row r="1510" spans="1:13" s="52" customFormat="1" x14ac:dyDescent="0.3">
      <c r="A1510" s="29" t="str">
        <f>IF(K1510&gt;0,COUNT($A$7:A1509)+COUNT(DWV!$A$8:$A$300)+COUNT('Large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0" s="291"/>
      <c r="C1510" s="3" t="s">
        <v>1034</v>
      </c>
      <c r="D1510" s="16">
        <v>28881118</v>
      </c>
      <c r="E1510" s="5" t="s">
        <v>8474</v>
      </c>
      <c r="F1510" s="381">
        <f>IFERROR(INDEX([1]Master!$1:$1048576,MATCH(C1510,[1]Master!$B:$B,0),MATCH($H$5,[1]Master!$1:$1,0)),"")</f>
        <v>1</v>
      </c>
      <c r="G1510" s="381">
        <f>IFERROR(INDEX([1]Master!$1:$1048576,MATCH(C1510,[1]Master!$B:$B,0),MATCH($H$4,[1]Master!$1:$1,0)),"")</f>
        <v>1</v>
      </c>
      <c r="H1510" s="6" t="s">
        <v>6153</v>
      </c>
      <c r="I1510" s="367">
        <f>IFERROR(INDEX([1]Master!$1:$1048576,MATCH(C1510,[1]Master!$B:$B,0),MATCH($G$6,[1]Master!$1:$1,0)),"")</f>
        <v>10693.336067973856</v>
      </c>
      <c r="J1510" s="230">
        <f>ROUND(I1510*Order_Quote!$L$5,4)</f>
        <v>0</v>
      </c>
      <c r="K1510" s="228"/>
      <c r="L1510" s="178"/>
      <c r="M1510" s="171">
        <f t="shared" si="23"/>
        <v>0</v>
      </c>
    </row>
    <row r="1511" spans="1:13" s="52" customFormat="1" x14ac:dyDescent="0.3">
      <c r="A1511" s="29" t="str">
        <f>IF(K1511&gt;0,COUNT($A$7:A1510)+COUNT(DWV!$A$8:$A$300)+COUNT('Large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1" s="317" t="s">
        <v>3739</v>
      </c>
      <c r="C1511" s="11" t="s">
        <v>1035</v>
      </c>
      <c r="D1511" s="17">
        <v>28881207</v>
      </c>
      <c r="E1511" s="13" t="s">
        <v>8475</v>
      </c>
      <c r="F1511" s="381">
        <f>IFERROR(INDEX([1]Master!$1:$1048576,MATCH(C1511,[1]Master!$B:$B,0),MATCH($H$5,[1]Master!$1:$1,0)),"")</f>
        <v>1</v>
      </c>
      <c r="G1511" s="381">
        <f>IFERROR(INDEX([1]Master!$1:$1048576,MATCH(C1511,[1]Master!$B:$B,0),MATCH($H$4,[1]Master!$1:$1,0)),"")</f>
        <v>300</v>
      </c>
      <c r="H1511" s="6" t="s">
        <v>6153</v>
      </c>
      <c r="I1511" s="367">
        <f>IFERROR(INDEX([1]Master!$1:$1048576,MATCH(C1511,[1]Master!$B:$B,0),MATCH($G$6,[1]Master!$1:$1,0)),"")</f>
        <v>89.487666666666669</v>
      </c>
      <c r="J1511" s="230">
        <f>ROUND(I1511*Order_Quote!$L$5,4)</f>
        <v>0</v>
      </c>
      <c r="K1511" s="232"/>
      <c r="L1511" s="178"/>
      <c r="M1511" s="171">
        <f t="shared" si="23"/>
        <v>0</v>
      </c>
    </row>
    <row r="1512" spans="1:13" s="52" customFormat="1" x14ac:dyDescent="0.3">
      <c r="A1512" s="29" t="str">
        <f>IF(K1512&gt;0,COUNT($A$7:A1511)+COUNT(DWV!$A$8:$A$300)+COUNT('Large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2" s="289"/>
      <c r="C1512" s="3" t="s">
        <v>1036</v>
      </c>
      <c r="D1512" s="16">
        <v>28881215</v>
      </c>
      <c r="E1512" s="5" t="s">
        <v>8476</v>
      </c>
      <c r="F1512" s="381">
        <f>IFERROR(INDEX([1]Master!$1:$1048576,MATCH(C1512,[1]Master!$B:$B,0),MATCH($H$5,[1]Master!$1:$1,0)),"")</f>
        <v>1</v>
      </c>
      <c r="G1512" s="381">
        <f>IFERROR(INDEX([1]Master!$1:$1048576,MATCH(C1512,[1]Master!$B:$B,0),MATCH($H$4,[1]Master!$1:$1,0)),"")</f>
        <v>150</v>
      </c>
      <c r="H1512" s="6" t="s">
        <v>6153</v>
      </c>
      <c r="I1512" s="367">
        <f>IFERROR(INDEX([1]Master!$1:$1048576,MATCH(C1512,[1]Master!$B:$B,0),MATCH($G$6,[1]Master!$1:$1,0)),"")</f>
        <v>158.53833333333336</v>
      </c>
      <c r="J1512" s="230">
        <f>ROUND(I1512*Order_Quote!$L$5,4)</f>
        <v>0</v>
      </c>
      <c r="K1512" s="228"/>
      <c r="L1512" s="178"/>
      <c r="M1512" s="171">
        <f t="shared" si="23"/>
        <v>0</v>
      </c>
    </row>
    <row r="1513" spans="1:13" s="52" customFormat="1" x14ac:dyDescent="0.3">
      <c r="A1513" s="29" t="str">
        <f>IF(K1513&gt;0,COUNT($A$7:A1512)+COUNT(DWV!$A$8:$A$300)+COUNT('Large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3" s="289"/>
      <c r="C1513" s="3" t="s">
        <v>1037</v>
      </c>
      <c r="D1513" s="16">
        <v>28881223</v>
      </c>
      <c r="E1513" s="5" t="s">
        <v>8477</v>
      </c>
      <c r="F1513" s="381">
        <f>IFERROR(INDEX([1]Master!$1:$1048576,MATCH(C1513,[1]Master!$B:$B,0),MATCH($H$5,[1]Master!$1:$1,0)),"")</f>
        <v>1</v>
      </c>
      <c r="G1513" s="381">
        <f>IFERROR(INDEX([1]Master!$1:$1048576,MATCH(C1513,[1]Master!$B:$B,0),MATCH($H$4,[1]Master!$1:$1,0)),"")</f>
        <v>60</v>
      </c>
      <c r="H1513" s="6" t="s">
        <v>6153</v>
      </c>
      <c r="I1513" s="367">
        <f>IFERROR(INDEX([1]Master!$1:$1048576,MATCH(C1513,[1]Master!$B:$B,0),MATCH($G$6,[1]Master!$1:$1,0)),"")</f>
        <v>189.11655555555555</v>
      </c>
      <c r="J1513" s="230">
        <f>ROUND(I1513*Order_Quote!$L$5,4)</f>
        <v>0</v>
      </c>
      <c r="K1513" s="228"/>
      <c r="L1513" s="178"/>
      <c r="M1513" s="171">
        <f t="shared" si="23"/>
        <v>0</v>
      </c>
    </row>
    <row r="1514" spans="1:13" s="52" customFormat="1" x14ac:dyDescent="0.3">
      <c r="A1514" s="29" t="str">
        <f>IF(K1514&gt;0,COUNT($A$7:A1513)+COUNT(DWV!$A$8:$A$300)+COUNT('Large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4" s="289"/>
      <c r="C1514" s="3" t="s">
        <v>1038</v>
      </c>
      <c r="D1514" s="16">
        <v>28881231</v>
      </c>
      <c r="E1514" s="5" t="s">
        <v>8478</v>
      </c>
      <c r="F1514" s="381">
        <f>IFERROR(INDEX([1]Master!$1:$1048576,MATCH(C1514,[1]Master!$B:$B,0),MATCH($H$5,[1]Master!$1:$1,0)),"")</f>
        <v>1</v>
      </c>
      <c r="G1514" s="381">
        <f>IFERROR(INDEX([1]Master!$1:$1048576,MATCH(C1514,[1]Master!$B:$B,0),MATCH($H$4,[1]Master!$1:$1,0)),"")</f>
        <v>33</v>
      </c>
      <c r="H1514" s="6" t="s">
        <v>6153</v>
      </c>
      <c r="I1514" s="367">
        <f>IFERROR(INDEX([1]Master!$1:$1048576,MATCH(C1514,[1]Master!$B:$B,0),MATCH($G$6,[1]Master!$1:$1,0)),"")</f>
        <v>517.33311111111107</v>
      </c>
      <c r="J1514" s="230">
        <f>ROUND(I1514*Order_Quote!$L$5,4)</f>
        <v>0</v>
      </c>
      <c r="K1514" s="228"/>
      <c r="L1514" s="178"/>
      <c r="M1514" s="171">
        <f t="shared" si="23"/>
        <v>0</v>
      </c>
    </row>
    <row r="1515" spans="1:13" s="52" customFormat="1" x14ac:dyDescent="0.3">
      <c r="A1515" s="29" t="str">
        <f>IF(K1515&gt;0,COUNT($A$7:A1514)+COUNT(DWV!$A$8:$A$300)+COUNT('Large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5" s="289"/>
      <c r="C1515" s="3" t="s">
        <v>1039</v>
      </c>
      <c r="D1515" s="4">
        <v>29844194</v>
      </c>
      <c r="E1515" s="5" t="s">
        <v>8479</v>
      </c>
      <c r="F1515" s="381">
        <f>IFERROR(INDEX([1]Master!$1:$1048576,MATCH(C1515,[1]Master!$B:$B,0),MATCH($H$5,[1]Master!$1:$1,0)),"")</f>
        <v>1</v>
      </c>
      <c r="G1515" s="381" t="str">
        <f>IFERROR(INDEX([1]Master!$1:$1048576,MATCH(C1515,[1]Master!$B:$B,0),MATCH($H$4,[1]Master!$1:$1,0)),"")</f>
        <v>-</v>
      </c>
      <c r="H1515" s="6" t="s">
        <v>6153</v>
      </c>
      <c r="I1515" s="367">
        <f>IFERROR(INDEX([1]Master!$1:$1048576,MATCH(C1515,[1]Master!$B:$B,0),MATCH($G$6,[1]Master!$1:$1,0)),"")</f>
        <v>674.61122222222218</v>
      </c>
      <c r="J1515" s="230">
        <f>ROUND(I1515*Order_Quote!$L$5,4)</f>
        <v>0</v>
      </c>
      <c r="K1515" s="228"/>
      <c r="L1515" s="178"/>
      <c r="M1515" s="171">
        <f t="shared" si="23"/>
        <v>0</v>
      </c>
    </row>
    <row r="1516" spans="1:13" s="52" customFormat="1" x14ac:dyDescent="0.3">
      <c r="A1516" s="29" t="str">
        <f>IF(K1516&gt;0,COUNT($A$7:A1515)+COUNT(DWV!$A$8:$A$300)+COUNT('Large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6" s="289"/>
      <c r="C1516" s="3" t="s">
        <v>1040</v>
      </c>
      <c r="D1516" s="16">
        <v>28881240</v>
      </c>
      <c r="E1516" s="5" t="s">
        <v>8480</v>
      </c>
      <c r="F1516" s="381">
        <f>IFERROR(INDEX([1]Master!$1:$1048576,MATCH(C1516,[1]Master!$B:$B,0),MATCH($H$5,[1]Master!$1:$1,0)),"")</f>
        <v>1</v>
      </c>
      <c r="G1516" s="381">
        <f>IFERROR(INDEX([1]Master!$1:$1048576,MATCH(C1516,[1]Master!$B:$B,0),MATCH($H$4,[1]Master!$1:$1,0)),"")</f>
        <v>12</v>
      </c>
      <c r="H1516" s="6" t="s">
        <v>6153</v>
      </c>
      <c r="I1516" s="367">
        <f>IFERROR(INDEX([1]Master!$1:$1048576,MATCH(C1516,[1]Master!$B:$B,0),MATCH($G$6,[1]Master!$1:$1,0)),"")</f>
        <v>1784.2844444444445</v>
      </c>
      <c r="J1516" s="230">
        <f>ROUND(I1516*Order_Quote!$L$5,4)</f>
        <v>0</v>
      </c>
      <c r="K1516" s="228"/>
      <c r="L1516" s="178"/>
      <c r="M1516" s="171">
        <f t="shared" si="23"/>
        <v>0</v>
      </c>
    </row>
    <row r="1517" spans="1:13" s="52" customFormat="1" x14ac:dyDescent="0.3">
      <c r="A1517" s="29" t="str">
        <f>IF(K1517&gt;0,COUNT($A$7:A1516)+COUNT(DWV!$A$8:$A$300)+COUNT('Large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7" s="289"/>
      <c r="C1517" s="3" t="s">
        <v>1041</v>
      </c>
      <c r="D1517" s="16">
        <v>28881258</v>
      </c>
      <c r="E1517" s="5" t="s">
        <v>8481</v>
      </c>
      <c r="F1517" s="381">
        <f>IFERROR(INDEX([1]Master!$1:$1048576,MATCH(C1517,[1]Master!$B:$B,0),MATCH($H$5,[1]Master!$1:$1,0)),"")</f>
        <v>1</v>
      </c>
      <c r="G1517" s="381">
        <f>IFERROR(INDEX([1]Master!$1:$1048576,MATCH(C1517,[1]Master!$B:$B,0),MATCH($H$4,[1]Master!$1:$1,0)),"")</f>
        <v>7</v>
      </c>
      <c r="H1517" s="6" t="s">
        <v>6153</v>
      </c>
      <c r="I1517" s="367">
        <f>IFERROR(INDEX([1]Master!$1:$1048576,MATCH(C1517,[1]Master!$B:$B,0),MATCH($G$6,[1]Master!$1:$1,0)),"")</f>
        <v>2607.7921111111109</v>
      </c>
      <c r="J1517" s="230">
        <f>ROUND(I1517*Order_Quote!$L$5,4)</f>
        <v>0</v>
      </c>
      <c r="K1517" s="228"/>
      <c r="L1517" s="178"/>
      <c r="M1517" s="171">
        <f t="shared" si="23"/>
        <v>0</v>
      </c>
    </row>
    <row r="1518" spans="1:13" s="52" customFormat="1" x14ac:dyDescent="0.3">
      <c r="A1518" s="29" t="str">
        <f>IF(K1518&gt;0,COUNT($A$7:A1517)+COUNT(DWV!$A$8:$A$300)+COUNT('Large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8" s="289"/>
      <c r="C1518" s="3" t="s">
        <v>1042</v>
      </c>
      <c r="D1518" s="16">
        <v>28881266</v>
      </c>
      <c r="E1518" s="5" t="s">
        <v>8482</v>
      </c>
      <c r="F1518" s="381">
        <f>IFERROR(INDEX([1]Master!$1:$1048576,MATCH(C1518,[1]Master!$B:$B,0),MATCH($H$5,[1]Master!$1:$1,0)),"")</f>
        <v>1</v>
      </c>
      <c r="G1518" s="381">
        <f>IFERROR(INDEX([1]Master!$1:$1048576,MATCH(C1518,[1]Master!$B:$B,0),MATCH($H$4,[1]Master!$1:$1,0)),"")</f>
        <v>4</v>
      </c>
      <c r="H1518" s="6" t="s">
        <v>6153</v>
      </c>
      <c r="I1518" s="367">
        <f>IFERROR(INDEX([1]Master!$1:$1048576,MATCH(C1518,[1]Master!$B:$B,0),MATCH($G$6,[1]Master!$1:$1,0)),"")</f>
        <v>3700.5474444444444</v>
      </c>
      <c r="J1518" s="230">
        <f>ROUND(I1518*Order_Quote!$L$5,4)</f>
        <v>0</v>
      </c>
      <c r="K1518" s="228"/>
      <c r="L1518" s="178"/>
      <c r="M1518" s="171">
        <f t="shared" si="23"/>
        <v>0</v>
      </c>
    </row>
    <row r="1519" spans="1:13" s="52" customFormat="1" x14ac:dyDescent="0.3">
      <c r="A1519" s="29" t="str">
        <f>IF(K1519&gt;0,COUNT($A$7:A1518)+COUNT(DWV!$A$8:$A$300)+COUNT('Large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19" s="289"/>
      <c r="C1519" s="3" t="s">
        <v>1043</v>
      </c>
      <c r="D1519" s="16">
        <v>28881274</v>
      </c>
      <c r="E1519" s="5" t="s">
        <v>8483</v>
      </c>
      <c r="F1519" s="381">
        <f>IFERROR(INDEX([1]Master!$1:$1048576,MATCH(C1519,[1]Master!$B:$B,0),MATCH($H$5,[1]Master!$1:$1,0)),"")</f>
        <v>1</v>
      </c>
      <c r="G1519" s="381">
        <f>IFERROR(INDEX([1]Master!$1:$1048576,MATCH(C1519,[1]Master!$B:$B,0),MATCH($H$4,[1]Master!$1:$1,0)),"")</f>
        <v>3</v>
      </c>
      <c r="H1519" s="6" t="s">
        <v>6153</v>
      </c>
      <c r="I1519" s="367">
        <f>IFERROR(INDEX([1]Master!$1:$1048576,MATCH(C1519,[1]Master!$B:$B,0),MATCH($G$6,[1]Master!$1:$1,0)),"")</f>
        <v>5328.3860000000004</v>
      </c>
      <c r="J1519" s="230">
        <f>ROUND(I1519*Order_Quote!$L$5,4)</f>
        <v>0</v>
      </c>
      <c r="K1519" s="228"/>
      <c r="L1519" s="178"/>
      <c r="M1519" s="171">
        <f t="shared" si="23"/>
        <v>0</v>
      </c>
    </row>
    <row r="1520" spans="1:13" s="52" customFormat="1" x14ac:dyDescent="0.3">
      <c r="A1520" s="29" t="str">
        <f>IF(K1520&gt;0,COUNT($A$7:A1519)+COUNT(DWV!$A$8:$A$300)+COUNT('Large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0" s="289"/>
      <c r="C1520" s="3" t="s">
        <v>1044</v>
      </c>
      <c r="D1520" s="16">
        <v>28881282</v>
      </c>
      <c r="E1520" s="5" t="s">
        <v>8484</v>
      </c>
      <c r="F1520" s="381">
        <f>IFERROR(INDEX([1]Master!$1:$1048576,MATCH(C1520,[1]Master!$B:$B,0),MATCH($H$5,[1]Master!$1:$1,0)),"")</f>
        <v>1</v>
      </c>
      <c r="G1520" s="381">
        <f>IFERROR(INDEX([1]Master!$1:$1048576,MATCH(C1520,[1]Master!$B:$B,0),MATCH($H$4,[1]Master!$1:$1,0)),"")</f>
        <v>2</v>
      </c>
      <c r="H1520" s="6" t="s">
        <v>6153</v>
      </c>
      <c r="I1520" s="367">
        <f>IFERROR(INDEX([1]Master!$1:$1048576,MATCH(C1520,[1]Master!$B:$B,0),MATCH($G$6,[1]Master!$1:$1,0)),"")</f>
        <v>6356.3112222222226</v>
      </c>
      <c r="J1520" s="230">
        <f>ROUND(I1520*Order_Quote!$L$5,4)</f>
        <v>0</v>
      </c>
      <c r="K1520" s="228"/>
      <c r="L1520" s="178"/>
      <c r="M1520" s="171">
        <f t="shared" si="23"/>
        <v>0</v>
      </c>
    </row>
    <row r="1521" spans="1:13" s="52" customFormat="1" x14ac:dyDescent="0.3">
      <c r="A1521" s="29" t="str">
        <f>IF(K1521&gt;0,COUNT($A$7:A1520)+COUNT(DWV!$A$8:$A$300)+COUNT('Large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1" s="289"/>
      <c r="C1521" s="3" t="s">
        <v>1045</v>
      </c>
      <c r="D1521" s="16">
        <v>28881290</v>
      </c>
      <c r="E1521" s="5" t="s">
        <v>8485</v>
      </c>
      <c r="F1521" s="381">
        <f>IFERROR(INDEX([1]Master!$1:$1048576,MATCH(C1521,[1]Master!$B:$B,0),MATCH($H$5,[1]Master!$1:$1,0)),"")</f>
        <v>1</v>
      </c>
      <c r="G1521" s="381">
        <f>IFERROR(INDEX([1]Master!$1:$1048576,MATCH(C1521,[1]Master!$B:$B,0),MATCH($H$4,[1]Master!$1:$1,0)),"")</f>
        <v>1</v>
      </c>
      <c r="H1521" s="6" t="s">
        <v>6153</v>
      </c>
      <c r="I1521" s="367">
        <f>IFERROR(INDEX([1]Master!$1:$1048576,MATCH(C1521,[1]Master!$B:$B,0),MATCH($G$6,[1]Master!$1:$1,0)),"")</f>
        <v>8167.7498888888886</v>
      </c>
      <c r="J1521" s="230">
        <f>ROUND(I1521*Order_Quote!$L$5,4)</f>
        <v>0</v>
      </c>
      <c r="K1521" s="228"/>
      <c r="L1521" s="178"/>
      <c r="M1521" s="171">
        <f t="shared" si="23"/>
        <v>0</v>
      </c>
    </row>
    <row r="1522" spans="1:13" s="52" customFormat="1" x14ac:dyDescent="0.3">
      <c r="A1522" s="29" t="str">
        <f>IF(K1522&gt;0,COUNT($A$7:A1521)+COUNT(DWV!$A$8:$A$300)+COUNT('Large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2" s="291"/>
      <c r="C1522" s="3" t="s">
        <v>1046</v>
      </c>
      <c r="D1522" s="16">
        <v>28881304</v>
      </c>
      <c r="E1522" s="5" t="s">
        <v>8486</v>
      </c>
      <c r="F1522" s="381">
        <f>IFERROR(INDEX([1]Master!$1:$1048576,MATCH(C1522,[1]Master!$B:$B,0),MATCH($H$5,[1]Master!$1:$1,0)),"")</f>
        <v>1</v>
      </c>
      <c r="G1522" s="381">
        <f>IFERROR(INDEX([1]Master!$1:$1048576,MATCH(C1522,[1]Master!$B:$B,0),MATCH($H$4,[1]Master!$1:$1,0)),"")</f>
        <v>1</v>
      </c>
      <c r="H1522" s="6" t="s">
        <v>6153</v>
      </c>
      <c r="I1522" s="367">
        <f>IFERROR(INDEX([1]Master!$1:$1048576,MATCH(C1522,[1]Master!$B:$B,0),MATCH($G$6,[1]Master!$1:$1,0)),"")</f>
        <v>10452.734888888888</v>
      </c>
      <c r="J1522" s="230">
        <f>ROUND(I1522*Order_Quote!$L$5,4)</f>
        <v>0</v>
      </c>
      <c r="K1522" s="228"/>
      <c r="L1522" s="178"/>
      <c r="M1522" s="171">
        <f t="shared" si="23"/>
        <v>0</v>
      </c>
    </row>
    <row r="1523" spans="1:13" s="52" customFormat="1" x14ac:dyDescent="0.3">
      <c r="A1523" s="29" t="str">
        <f>IF(K1523&gt;0,COUNT($A$7:A1522)+COUNT(DWV!$A$8:$A$300)+COUNT('Large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3" s="317" t="s">
        <v>3739</v>
      </c>
      <c r="C1523" s="11" t="s">
        <v>1185</v>
      </c>
      <c r="D1523" s="17">
        <v>28881401</v>
      </c>
      <c r="E1523" s="13" t="s">
        <v>8487</v>
      </c>
      <c r="F1523" s="381">
        <f>IFERROR(INDEX([1]Master!$1:$1048576,MATCH(C1523,[1]Master!$B:$B,0),MATCH($H$5,[1]Master!$1:$1,0)),"")</f>
        <v>1</v>
      </c>
      <c r="G1523" s="381">
        <f>IFERROR(INDEX([1]Master!$1:$1048576,MATCH(C1523,[1]Master!$B:$B,0),MATCH($H$4,[1]Master!$1:$1,0)),"")</f>
        <v>300</v>
      </c>
      <c r="H1523" s="6" t="s">
        <v>6153</v>
      </c>
      <c r="I1523" s="367">
        <f>IFERROR(INDEX([1]Master!$1:$1048576,MATCH(C1523,[1]Master!$B:$B,0),MATCH($G$6,[1]Master!$1:$1,0)),"")</f>
        <v>85.540555555555557</v>
      </c>
      <c r="J1523" s="230">
        <f>ROUND(I1523*Order_Quote!$L$5,4)</f>
        <v>0</v>
      </c>
      <c r="K1523" s="232"/>
      <c r="L1523" s="178"/>
      <c r="M1523" s="171">
        <f t="shared" si="23"/>
        <v>0</v>
      </c>
    </row>
    <row r="1524" spans="1:13" s="52" customFormat="1" x14ac:dyDescent="0.3">
      <c r="A1524" s="29" t="str">
        <f>IF(K1524&gt;0,COUNT($A$7:A1523)+COUNT(DWV!$A$8:$A$300)+COUNT('Large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4" s="289"/>
      <c r="C1524" s="3" t="s">
        <v>1186</v>
      </c>
      <c r="D1524" s="16">
        <v>28881410</v>
      </c>
      <c r="E1524" s="5" t="s">
        <v>8488</v>
      </c>
      <c r="F1524" s="381">
        <f>IFERROR(INDEX([1]Master!$1:$1048576,MATCH(C1524,[1]Master!$B:$B,0),MATCH($H$5,[1]Master!$1:$1,0)),"")</f>
        <v>1</v>
      </c>
      <c r="G1524" s="381">
        <f>IFERROR(INDEX([1]Master!$1:$1048576,MATCH(C1524,[1]Master!$B:$B,0),MATCH($H$4,[1]Master!$1:$1,0)),"")</f>
        <v>150</v>
      </c>
      <c r="H1524" s="6" t="s">
        <v>6153</v>
      </c>
      <c r="I1524" s="367">
        <f>IFERROR(INDEX([1]Master!$1:$1048576,MATCH(C1524,[1]Master!$B:$B,0),MATCH($G$6,[1]Master!$1:$1,0)),"")</f>
        <v>117.2601111111111</v>
      </c>
      <c r="J1524" s="230">
        <f>ROUND(I1524*Order_Quote!$L$5,4)</f>
        <v>0</v>
      </c>
      <c r="K1524" s="228"/>
      <c r="L1524" s="178"/>
      <c r="M1524" s="171">
        <f t="shared" si="23"/>
        <v>0</v>
      </c>
    </row>
    <row r="1525" spans="1:13" s="52" customFormat="1" x14ac:dyDescent="0.3">
      <c r="A1525" s="29" t="str">
        <f>IF(K1525&gt;0,COUNT($A$7:A1524)+COUNT(DWV!$A$8:$A$300)+COUNT('Large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5" s="289"/>
      <c r="C1525" s="3" t="s">
        <v>1187</v>
      </c>
      <c r="D1525" s="16">
        <v>28881428</v>
      </c>
      <c r="E1525" s="5" t="s">
        <v>8489</v>
      </c>
      <c r="F1525" s="381">
        <f>IFERROR(INDEX([1]Master!$1:$1048576,MATCH(C1525,[1]Master!$B:$B,0),MATCH($H$5,[1]Master!$1:$1,0)),"")</f>
        <v>1</v>
      </c>
      <c r="G1525" s="381">
        <f>IFERROR(INDEX([1]Master!$1:$1048576,MATCH(C1525,[1]Master!$B:$B,0),MATCH($H$4,[1]Master!$1:$1,0)),"")</f>
        <v>60</v>
      </c>
      <c r="H1525" s="6" t="s">
        <v>6153</v>
      </c>
      <c r="I1525" s="367">
        <f>IFERROR(INDEX([1]Master!$1:$1048576,MATCH(C1525,[1]Master!$B:$B,0),MATCH($G$6,[1]Master!$1:$1,0)),"")</f>
        <v>197.48633333333333</v>
      </c>
      <c r="J1525" s="230">
        <f>ROUND(I1525*Order_Quote!$L$5,4)</f>
        <v>0</v>
      </c>
      <c r="K1525" s="228"/>
      <c r="L1525" s="178"/>
      <c r="M1525" s="171">
        <f t="shared" si="23"/>
        <v>0</v>
      </c>
    </row>
    <row r="1526" spans="1:13" s="52" customFormat="1" x14ac:dyDescent="0.3">
      <c r="A1526" s="29" t="str">
        <f>IF(K1526&gt;0,COUNT($A$7:A1525)+COUNT(DWV!$A$8:$A$300)+COUNT('Large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6" s="289"/>
      <c r="C1526" s="3" t="s">
        <v>1188</v>
      </c>
      <c r="D1526" s="16">
        <v>28881436</v>
      </c>
      <c r="E1526" s="5" t="s">
        <v>8490</v>
      </c>
      <c r="F1526" s="381">
        <f>IFERROR(INDEX([1]Master!$1:$1048576,MATCH(C1526,[1]Master!$B:$B,0),MATCH($H$5,[1]Master!$1:$1,0)),"")</f>
        <v>1</v>
      </c>
      <c r="G1526" s="381">
        <f>IFERROR(INDEX([1]Master!$1:$1048576,MATCH(C1526,[1]Master!$B:$B,0),MATCH($H$4,[1]Master!$1:$1,0)),"")</f>
        <v>43</v>
      </c>
      <c r="H1526" s="6" t="s">
        <v>6153</v>
      </c>
      <c r="I1526" s="367">
        <f>IFERROR(INDEX([1]Master!$1:$1048576,MATCH(C1526,[1]Master!$B:$B,0),MATCH($G$6,[1]Master!$1:$1,0)),"")</f>
        <v>503.32800000000009</v>
      </c>
      <c r="J1526" s="230">
        <f>ROUND(I1526*Order_Quote!$L$5,4)</f>
        <v>0</v>
      </c>
      <c r="K1526" s="228"/>
      <c r="L1526" s="178"/>
      <c r="M1526" s="171">
        <f t="shared" si="23"/>
        <v>0</v>
      </c>
    </row>
    <row r="1527" spans="1:13" s="52" customFormat="1" x14ac:dyDescent="0.3">
      <c r="A1527" s="29" t="str">
        <f>IF(K1527&gt;0,COUNT($A$7:A1526)+COUNT(DWV!$A$8:$A$300)+COUNT('Large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7" s="289"/>
      <c r="C1527" s="3" t="s">
        <v>1189</v>
      </c>
      <c r="D1527" s="4">
        <v>29849250</v>
      </c>
      <c r="E1527" s="5" t="s">
        <v>8491</v>
      </c>
      <c r="F1527" s="381">
        <f>IFERROR(INDEX([1]Master!$1:$1048576,MATCH(C1527,[1]Master!$B:$B,0),MATCH($H$5,[1]Master!$1:$1,0)),"")</f>
        <v>1</v>
      </c>
      <c r="G1527" s="381" t="str">
        <f>IFERROR(INDEX([1]Master!$1:$1048576,MATCH(C1527,[1]Master!$B:$B,0),MATCH($H$4,[1]Master!$1:$1,0)),"")</f>
        <v>-</v>
      </c>
      <c r="H1527" s="6" t="s">
        <v>6153</v>
      </c>
      <c r="I1527" s="367">
        <f>IFERROR(INDEX([1]Master!$1:$1048576,MATCH(C1527,[1]Master!$B:$B,0),MATCH($G$6,[1]Master!$1:$1,0)),"")</f>
        <v>660.1543333333334</v>
      </c>
      <c r="J1527" s="230">
        <f>ROUND(I1527*Order_Quote!$L$5,4)</f>
        <v>0</v>
      </c>
      <c r="K1527" s="228"/>
      <c r="L1527" s="178"/>
      <c r="M1527" s="171">
        <f t="shared" si="23"/>
        <v>0</v>
      </c>
    </row>
    <row r="1528" spans="1:13" s="52" customFormat="1" x14ac:dyDescent="0.3">
      <c r="A1528" s="29" t="str">
        <f>IF(K1528&gt;0,COUNT($A$7:A1527)+COUNT(DWV!$A$8:$A$300)+COUNT('Large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8" s="289"/>
      <c r="C1528" s="3" t="s">
        <v>1190</v>
      </c>
      <c r="D1528" s="16">
        <v>28881444</v>
      </c>
      <c r="E1528" s="5" t="s">
        <v>8492</v>
      </c>
      <c r="F1528" s="381">
        <f>IFERROR(INDEX([1]Master!$1:$1048576,MATCH(C1528,[1]Master!$B:$B,0),MATCH($H$5,[1]Master!$1:$1,0)),"")</f>
        <v>1</v>
      </c>
      <c r="G1528" s="381">
        <f>IFERROR(INDEX([1]Master!$1:$1048576,MATCH(C1528,[1]Master!$B:$B,0),MATCH($H$4,[1]Master!$1:$1,0)),"")</f>
        <v>16</v>
      </c>
      <c r="H1528" s="6" t="s">
        <v>6153</v>
      </c>
      <c r="I1528" s="367">
        <f>IFERROR(INDEX([1]Master!$1:$1048576,MATCH(C1528,[1]Master!$B:$B,0),MATCH($G$6,[1]Master!$1:$1,0)),"")</f>
        <v>1425.6323333333335</v>
      </c>
      <c r="J1528" s="230">
        <f>ROUND(I1528*Order_Quote!$L$5,4)</f>
        <v>0</v>
      </c>
      <c r="K1528" s="228"/>
      <c r="L1528" s="178"/>
      <c r="M1528" s="171">
        <f t="shared" si="23"/>
        <v>0</v>
      </c>
    </row>
    <row r="1529" spans="1:13" s="52" customFormat="1" x14ac:dyDescent="0.3">
      <c r="A1529" s="29" t="str">
        <f>IF(K1529&gt;0,COUNT($A$7:A1528)+COUNT(DWV!$A$8:$A$300)+COUNT('Large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29" s="289"/>
      <c r="C1529" s="3" t="s">
        <v>1191</v>
      </c>
      <c r="D1529" s="16">
        <v>28881452</v>
      </c>
      <c r="E1529" s="5" t="s">
        <v>8493</v>
      </c>
      <c r="F1529" s="381">
        <f>IFERROR(INDEX([1]Master!$1:$1048576,MATCH(C1529,[1]Master!$B:$B,0),MATCH($H$5,[1]Master!$1:$1,0)),"")</f>
        <v>1</v>
      </c>
      <c r="G1529" s="381">
        <f>IFERROR(INDEX([1]Master!$1:$1048576,MATCH(C1529,[1]Master!$B:$B,0),MATCH($H$4,[1]Master!$1:$1,0)),"")</f>
        <v>9</v>
      </c>
      <c r="H1529" s="6" t="s">
        <v>6153</v>
      </c>
      <c r="I1529" s="367">
        <f>IFERROR(INDEX([1]Master!$1:$1048576,MATCH(C1529,[1]Master!$B:$B,0),MATCH($G$6,[1]Master!$1:$1,0)),"")</f>
        <v>2176.1184444444448</v>
      </c>
      <c r="J1529" s="230">
        <f>ROUND(I1529*Order_Quote!$L$5,4)</f>
        <v>0</v>
      </c>
      <c r="K1529" s="228"/>
      <c r="L1529" s="178"/>
      <c r="M1529" s="171">
        <f t="shared" si="23"/>
        <v>0</v>
      </c>
    </row>
    <row r="1530" spans="1:13" s="52" customFormat="1" x14ac:dyDescent="0.3">
      <c r="A1530" s="29" t="str">
        <f>IF(K1530&gt;0,COUNT($A$7:A1529)+COUNT(DWV!$A$8:$A$300)+COUNT('Large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0" s="289"/>
      <c r="C1530" s="3" t="s">
        <v>1192</v>
      </c>
      <c r="D1530" s="16">
        <v>28881460</v>
      </c>
      <c r="E1530" s="5" t="s">
        <v>8494</v>
      </c>
      <c r="F1530" s="381">
        <f>IFERROR(INDEX([1]Master!$1:$1048576,MATCH(C1530,[1]Master!$B:$B,0),MATCH($H$5,[1]Master!$1:$1,0)),"")</f>
        <v>1</v>
      </c>
      <c r="G1530" s="381">
        <f>IFERROR(INDEX([1]Master!$1:$1048576,MATCH(C1530,[1]Master!$B:$B,0),MATCH($H$4,[1]Master!$1:$1,0)),"")</f>
        <v>5</v>
      </c>
      <c r="H1530" s="6" t="s">
        <v>6153</v>
      </c>
      <c r="I1530" s="367">
        <f>IFERROR(INDEX([1]Master!$1:$1048576,MATCH(C1530,[1]Master!$B:$B,0),MATCH($G$6,[1]Master!$1:$1,0)),"")</f>
        <v>3700.5474444444444</v>
      </c>
      <c r="J1530" s="230">
        <f>ROUND(I1530*Order_Quote!$L$5,4)</f>
        <v>0</v>
      </c>
      <c r="K1530" s="228"/>
      <c r="L1530" s="178"/>
      <c r="M1530" s="171">
        <f t="shared" si="23"/>
        <v>0</v>
      </c>
    </row>
    <row r="1531" spans="1:13" s="52" customFormat="1" x14ac:dyDescent="0.3">
      <c r="A1531" s="29" t="str">
        <f>IF(K1531&gt;0,COUNT($A$7:A1530)+COUNT(DWV!$A$8:$A$300)+COUNT('Large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1" s="289"/>
      <c r="C1531" s="3" t="s">
        <v>1193</v>
      </c>
      <c r="D1531" s="16">
        <v>28881479</v>
      </c>
      <c r="E1531" s="5" t="s">
        <v>8495</v>
      </c>
      <c r="F1531" s="381">
        <f>IFERROR(INDEX([1]Master!$1:$1048576,MATCH(C1531,[1]Master!$B:$B,0),MATCH($H$5,[1]Master!$1:$1,0)),"")</f>
        <v>1</v>
      </c>
      <c r="G1531" s="381">
        <f>IFERROR(INDEX([1]Master!$1:$1048576,MATCH(C1531,[1]Master!$B:$B,0),MATCH($H$4,[1]Master!$1:$1,0)),"")</f>
        <v>4</v>
      </c>
      <c r="H1531" s="6" t="s">
        <v>6153</v>
      </c>
      <c r="I1531" s="367">
        <f>IFERROR(INDEX([1]Master!$1:$1048576,MATCH(C1531,[1]Master!$B:$B,0),MATCH($G$6,[1]Master!$1:$1,0)),"")</f>
        <v>5328.3860000000004</v>
      </c>
      <c r="J1531" s="230">
        <f>ROUND(I1531*Order_Quote!$L$5,4)</f>
        <v>0</v>
      </c>
      <c r="K1531" s="228"/>
      <c r="L1531" s="178"/>
      <c r="M1531" s="171">
        <f t="shared" si="23"/>
        <v>0</v>
      </c>
    </row>
    <row r="1532" spans="1:13" s="52" customFormat="1" x14ac:dyDescent="0.3">
      <c r="A1532" s="29" t="str">
        <f>IF(K1532&gt;0,COUNT($A$7:A1531)+COUNT(DWV!$A$8:$A$300)+COUNT('Large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2" s="289"/>
      <c r="C1532" s="3" t="s">
        <v>1194</v>
      </c>
      <c r="D1532" s="16">
        <v>28881487</v>
      </c>
      <c r="E1532" s="5" t="s">
        <v>8496</v>
      </c>
      <c r="F1532" s="381">
        <f>IFERROR(INDEX([1]Master!$1:$1048576,MATCH(C1532,[1]Master!$B:$B,0),MATCH($H$5,[1]Master!$1:$1,0)),"")</f>
        <v>1</v>
      </c>
      <c r="G1532" s="381">
        <f>IFERROR(INDEX([1]Master!$1:$1048576,MATCH(C1532,[1]Master!$B:$B,0),MATCH($H$4,[1]Master!$1:$1,0)),"")</f>
        <v>3</v>
      </c>
      <c r="H1532" s="6" t="s">
        <v>6153</v>
      </c>
      <c r="I1532" s="367">
        <f>IFERROR(INDEX([1]Master!$1:$1048576,MATCH(C1532,[1]Master!$B:$B,0),MATCH($G$6,[1]Master!$1:$1,0)),"")</f>
        <v>6356.3112222222226</v>
      </c>
      <c r="J1532" s="230">
        <f>ROUND(I1532*Order_Quote!$L$5,4)</f>
        <v>0</v>
      </c>
      <c r="K1532" s="228"/>
      <c r="L1532" s="178"/>
      <c r="M1532" s="171">
        <f t="shared" si="23"/>
        <v>0</v>
      </c>
    </row>
    <row r="1533" spans="1:13" s="52" customFormat="1" x14ac:dyDescent="0.3">
      <c r="A1533" s="29" t="str">
        <f>IF(K1533&gt;0,COUNT($A$7:A1532)+COUNT(DWV!$A$8:$A$300)+COUNT('Large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3" s="289"/>
      <c r="C1533" s="3" t="s">
        <v>1195</v>
      </c>
      <c r="D1533" s="16">
        <v>28881495</v>
      </c>
      <c r="E1533" s="5" t="s">
        <v>8497</v>
      </c>
      <c r="F1533" s="381">
        <f>IFERROR(INDEX([1]Master!$1:$1048576,MATCH(C1533,[1]Master!$B:$B,0),MATCH($H$5,[1]Master!$1:$1,0)),"")</f>
        <v>1</v>
      </c>
      <c r="G1533" s="381">
        <f>IFERROR(INDEX([1]Master!$1:$1048576,MATCH(C1533,[1]Master!$B:$B,0),MATCH($H$4,[1]Master!$1:$1,0)),"")</f>
        <v>2</v>
      </c>
      <c r="H1533" s="6" t="s">
        <v>6153</v>
      </c>
      <c r="I1533" s="367">
        <f>IFERROR(INDEX([1]Master!$1:$1048576,MATCH(C1533,[1]Master!$B:$B,0),MATCH($G$6,[1]Master!$1:$1,0)),"")</f>
        <v>8167.7498888888886</v>
      </c>
      <c r="J1533" s="230">
        <f>ROUND(I1533*Order_Quote!$L$5,4)</f>
        <v>0</v>
      </c>
      <c r="K1533" s="228"/>
      <c r="L1533" s="178"/>
      <c r="M1533" s="171">
        <f t="shared" si="23"/>
        <v>0</v>
      </c>
    </row>
    <row r="1534" spans="1:13" s="52" customFormat="1" x14ac:dyDescent="0.3">
      <c r="A1534" s="29" t="str">
        <f>IF(K1534&gt;0,COUNT($A$7:A1533)+COUNT(DWV!$A$8:$A$300)+COUNT('Large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4" s="291"/>
      <c r="C1534" s="3" t="s">
        <v>1196</v>
      </c>
      <c r="D1534" s="16">
        <v>28881509</v>
      </c>
      <c r="E1534" s="5" t="s">
        <v>8498</v>
      </c>
      <c r="F1534" s="381">
        <f>IFERROR(INDEX([1]Master!$1:$1048576,MATCH(C1534,[1]Master!$B:$B,0),MATCH($H$5,[1]Master!$1:$1,0)),"")</f>
        <v>1</v>
      </c>
      <c r="G1534" s="381">
        <f>IFERROR(INDEX([1]Master!$1:$1048576,MATCH(C1534,[1]Master!$B:$B,0),MATCH($H$4,[1]Master!$1:$1,0)),"")</f>
        <v>1</v>
      </c>
      <c r="H1534" s="6" t="s">
        <v>6153</v>
      </c>
      <c r="I1534" s="367">
        <f>IFERROR(INDEX([1]Master!$1:$1048576,MATCH(C1534,[1]Master!$B:$B,0),MATCH($G$6,[1]Master!$1:$1,0)),"")</f>
        <v>10452.734888888888</v>
      </c>
      <c r="J1534" s="230">
        <f>ROUND(I1534*Order_Quote!$L$5,4)</f>
        <v>0</v>
      </c>
      <c r="K1534" s="228"/>
      <c r="L1534" s="178"/>
      <c r="M1534" s="171">
        <f t="shared" si="23"/>
        <v>0</v>
      </c>
    </row>
    <row r="1535" spans="1:13" s="52" customFormat="1" x14ac:dyDescent="0.3">
      <c r="A1535" s="29" t="str">
        <f>IF(K1535&gt;0,COUNT($A$7:A1534)+COUNT(DWV!$A$8:$A$300)+COUNT('Large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5" s="317" t="s">
        <v>3739</v>
      </c>
      <c r="C1535" s="11" t="s">
        <v>1166</v>
      </c>
      <c r="D1535" s="17">
        <v>28883803</v>
      </c>
      <c r="E1535" s="13" t="s">
        <v>7723</v>
      </c>
      <c r="F1535" s="381">
        <f>IFERROR(INDEX([1]Master!$1:$1048576,MATCH(C1535,[1]Master!$B:$B,0),MATCH($H$5,[1]Master!$1:$1,0)),"")</f>
        <v>1</v>
      </c>
      <c r="G1535" s="381">
        <f>IFERROR(INDEX([1]Master!$1:$1048576,MATCH(C1535,[1]Master!$B:$B,0),MATCH($H$4,[1]Master!$1:$1,0)),"")</f>
        <v>23</v>
      </c>
      <c r="H1535" s="6" t="s">
        <v>6153</v>
      </c>
      <c r="I1535" s="367">
        <f>IFERROR(INDEX([1]Master!$1:$1048576,MATCH(C1535,[1]Master!$B:$B,0),MATCH($G$6,[1]Master!$1:$1,0)),"")</f>
        <v>481.30698039215696</v>
      </c>
      <c r="J1535" s="230">
        <f>ROUND(I1535*Order_Quote!$L$5,4)</f>
        <v>0</v>
      </c>
      <c r="K1535" s="232"/>
      <c r="L1535" s="178"/>
      <c r="M1535" s="171">
        <f t="shared" si="23"/>
        <v>0</v>
      </c>
    </row>
    <row r="1536" spans="1:13" s="52" customFormat="1" x14ac:dyDescent="0.3">
      <c r="A1536" s="29" t="str">
        <f>IF(K1536&gt;0,COUNT($A$7:A1535)+COUNT(DWV!$A$8:$A$300)+COUNT('Large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6" s="289"/>
      <c r="C1536" s="3" t="s">
        <v>1167</v>
      </c>
      <c r="D1536" s="16">
        <v>28883811</v>
      </c>
      <c r="E1536" s="5" t="s">
        <v>7724</v>
      </c>
      <c r="F1536" s="381">
        <f>IFERROR(INDEX([1]Master!$1:$1048576,MATCH(C1536,[1]Master!$B:$B,0),MATCH($H$5,[1]Master!$1:$1,0)),"")</f>
        <v>1</v>
      </c>
      <c r="G1536" s="381">
        <f>IFERROR(INDEX([1]Master!$1:$1048576,MATCH(C1536,[1]Master!$B:$B,0),MATCH($H$4,[1]Master!$1:$1,0)),"")</f>
        <v>16</v>
      </c>
      <c r="H1536" s="6" t="s">
        <v>6153</v>
      </c>
      <c r="I1536" s="367">
        <f>IFERROR(INDEX([1]Master!$1:$1048576,MATCH(C1536,[1]Master!$B:$B,0),MATCH($G$6,[1]Master!$1:$1,0)),"")</f>
        <v>1143.1938745098041</v>
      </c>
      <c r="J1536" s="230">
        <f>ROUND(I1536*Order_Quote!$L$5,4)</f>
        <v>0</v>
      </c>
      <c r="K1536" s="228"/>
      <c r="L1536" s="178"/>
      <c r="M1536" s="171">
        <f t="shared" si="23"/>
        <v>0</v>
      </c>
    </row>
    <row r="1537" spans="1:13" s="52" customFormat="1" x14ac:dyDescent="0.3">
      <c r="A1537" s="29" t="str">
        <f>IF(K1537&gt;0,COUNT($A$7:A1536)+COUNT(DWV!$A$8:$A$300)+COUNT('Large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7" s="289"/>
      <c r="C1537" s="3" t="s">
        <v>1168</v>
      </c>
      <c r="D1537" s="16">
        <v>28883820</v>
      </c>
      <c r="E1537" s="5" t="s">
        <v>7725</v>
      </c>
      <c r="F1537" s="381">
        <f>IFERROR(INDEX([1]Master!$1:$1048576,MATCH(C1537,[1]Master!$B:$B,0),MATCH($H$5,[1]Master!$1:$1,0)),"")</f>
        <v>1</v>
      </c>
      <c r="G1537" s="381">
        <f>IFERROR(INDEX([1]Master!$1:$1048576,MATCH(C1537,[1]Master!$B:$B,0),MATCH($H$4,[1]Master!$1:$1,0)),"")</f>
        <v>9</v>
      </c>
      <c r="H1537" s="6" t="s">
        <v>6153</v>
      </c>
      <c r="I1537" s="367">
        <f>IFERROR(INDEX([1]Master!$1:$1048576,MATCH(C1537,[1]Master!$B:$B,0),MATCH($G$6,[1]Master!$1:$1,0)),"")</f>
        <v>1368.8663856209153</v>
      </c>
      <c r="J1537" s="230">
        <f>ROUND(I1537*Order_Quote!$L$5,4)</f>
        <v>0</v>
      </c>
      <c r="K1537" s="228"/>
      <c r="L1537" s="178"/>
      <c r="M1537" s="171">
        <f t="shared" si="23"/>
        <v>0</v>
      </c>
    </row>
    <row r="1538" spans="1:13" s="52" customFormat="1" x14ac:dyDescent="0.3">
      <c r="A1538" s="29" t="str">
        <f>IF(K1538&gt;0,COUNT($A$7:A1537)+COUNT(DWV!$A$8:$A$300)+COUNT('Large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8" s="289"/>
      <c r="C1538" s="3" t="s">
        <v>1169</v>
      </c>
      <c r="D1538" s="16">
        <v>28883838</v>
      </c>
      <c r="E1538" s="5" t="s">
        <v>7726</v>
      </c>
      <c r="F1538" s="381">
        <f>IFERROR(INDEX([1]Master!$1:$1048576,MATCH(C1538,[1]Master!$B:$B,0),MATCH($H$5,[1]Master!$1:$1,0)),"")</f>
        <v>1</v>
      </c>
      <c r="G1538" s="381">
        <f>IFERROR(INDEX([1]Master!$1:$1048576,MATCH(C1538,[1]Master!$B:$B,0),MATCH($H$4,[1]Master!$1:$1,0)),"")</f>
        <v>7</v>
      </c>
      <c r="H1538" s="6" t="s">
        <v>6153</v>
      </c>
      <c r="I1538" s="367">
        <f>IFERROR(INDEX([1]Master!$1:$1048576,MATCH(C1538,[1]Master!$B:$B,0),MATCH($G$6,[1]Master!$1:$1,0)),"")</f>
        <v>2279.5782130718958</v>
      </c>
      <c r="J1538" s="230">
        <f>ROUND(I1538*Order_Quote!$L$5,4)</f>
        <v>0</v>
      </c>
      <c r="K1538" s="228"/>
      <c r="L1538" s="178"/>
      <c r="M1538" s="171">
        <f t="shared" si="23"/>
        <v>0</v>
      </c>
    </row>
    <row r="1539" spans="1:13" s="52" customFormat="1" x14ac:dyDescent="0.3">
      <c r="A1539" s="29" t="str">
        <f>IF(K1539&gt;0,COUNT($A$7:A1538)+COUNT(DWV!$A$8:$A$300)+COUNT('Large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39" s="289"/>
      <c r="C1539" s="3" t="s">
        <v>1170</v>
      </c>
      <c r="D1539" s="16">
        <v>28883846</v>
      </c>
      <c r="E1539" s="5" t="s">
        <v>7727</v>
      </c>
      <c r="F1539" s="381">
        <f>IFERROR(INDEX([1]Master!$1:$1048576,MATCH(C1539,[1]Master!$B:$B,0),MATCH($H$5,[1]Master!$1:$1,0)),"")</f>
        <v>1</v>
      </c>
      <c r="G1539" s="381">
        <f>IFERROR(INDEX([1]Master!$1:$1048576,MATCH(C1539,[1]Master!$B:$B,0),MATCH($H$4,[1]Master!$1:$1,0)),"")</f>
        <v>5</v>
      </c>
      <c r="H1539" s="6" t="s">
        <v>6153</v>
      </c>
      <c r="I1539" s="367">
        <f>IFERROR(INDEX([1]Master!$1:$1048576,MATCH(C1539,[1]Master!$B:$B,0),MATCH($G$6,[1]Master!$1:$1,0)),"")</f>
        <v>2647.3979163398694</v>
      </c>
      <c r="J1539" s="230">
        <f>ROUND(I1539*Order_Quote!$L$5,4)</f>
        <v>0</v>
      </c>
      <c r="K1539" s="228"/>
      <c r="L1539" s="178"/>
      <c r="M1539" s="171">
        <f t="shared" si="23"/>
        <v>0</v>
      </c>
    </row>
    <row r="1540" spans="1:13" s="52" customFormat="1" x14ac:dyDescent="0.3">
      <c r="A1540" s="29" t="str">
        <f>IF(K1540&gt;0,COUNT($A$7:A1539)+COUNT(DWV!$A$8:$A$300)+COUNT('Large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0" s="289"/>
      <c r="C1540" s="3" t="s">
        <v>1171</v>
      </c>
      <c r="D1540" s="16">
        <v>28883854</v>
      </c>
      <c r="E1540" s="5" t="s">
        <v>7728</v>
      </c>
      <c r="F1540" s="381">
        <f>IFERROR(INDEX([1]Master!$1:$1048576,MATCH(C1540,[1]Master!$B:$B,0),MATCH($H$5,[1]Master!$1:$1,0)),"")</f>
        <v>1</v>
      </c>
      <c r="G1540" s="381">
        <f>IFERROR(INDEX([1]Master!$1:$1048576,MATCH(C1540,[1]Master!$B:$B,0),MATCH($H$4,[1]Master!$1:$1,0)),"")</f>
        <v>3</v>
      </c>
      <c r="H1540" s="6" t="s">
        <v>6153</v>
      </c>
      <c r="I1540" s="367">
        <f>IFERROR(INDEX([1]Master!$1:$1048576,MATCH(C1540,[1]Master!$B:$B,0),MATCH($G$6,[1]Master!$1:$1,0)),"")</f>
        <v>3758.3699647058829</v>
      </c>
      <c r="J1540" s="230">
        <f>ROUND(I1540*Order_Quote!$L$5,4)</f>
        <v>0</v>
      </c>
      <c r="K1540" s="228"/>
      <c r="L1540" s="178"/>
      <c r="M1540" s="171">
        <f t="shared" ref="M1540:M1603" si="24">K1540/F1540</f>
        <v>0</v>
      </c>
    </row>
    <row r="1541" spans="1:13" s="52" customFormat="1" x14ac:dyDescent="0.3">
      <c r="A1541" s="29" t="str">
        <f>IF(K1541&gt;0,COUNT($A$7:A1540)+COUNT(DWV!$A$8:$A$300)+COUNT('Large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1" s="291"/>
      <c r="C1541" s="3" t="s">
        <v>1172</v>
      </c>
      <c r="D1541" s="16">
        <v>28883862</v>
      </c>
      <c r="E1541" s="5" t="s">
        <v>7729</v>
      </c>
      <c r="F1541" s="381">
        <f>IFERROR(INDEX([1]Master!$1:$1048576,MATCH(C1541,[1]Master!$B:$B,0),MATCH($H$5,[1]Master!$1:$1,0)),"")</f>
        <v>1</v>
      </c>
      <c r="G1541" s="381">
        <f>IFERROR(INDEX([1]Master!$1:$1048576,MATCH(C1541,[1]Master!$B:$B,0),MATCH($H$4,[1]Master!$1:$1,0)),"")</f>
        <v>3</v>
      </c>
      <c r="H1541" s="6" t="s">
        <v>6153</v>
      </c>
      <c r="I1541" s="367">
        <f>IFERROR(INDEX([1]Master!$1:$1048576,MATCH(C1541,[1]Master!$B:$B,0),MATCH($G$6,[1]Master!$1:$1,0)),"")</f>
        <v>4227.2850862745108</v>
      </c>
      <c r="J1541" s="230">
        <f>ROUND(I1541*Order_Quote!$L$5,4)</f>
        <v>0</v>
      </c>
      <c r="K1541" s="228"/>
      <c r="L1541" s="178"/>
      <c r="M1541" s="171">
        <f t="shared" si="24"/>
        <v>0</v>
      </c>
    </row>
    <row r="1542" spans="1:13" s="52" customFormat="1" x14ac:dyDescent="0.3">
      <c r="A1542" s="29" t="str">
        <f>IF(K1542&gt;0,COUNT($A$7:A1541)+COUNT(DWV!$A$8:$A$300)+COUNT('Large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2" s="317" t="s">
        <v>3739</v>
      </c>
      <c r="C1542" s="11" t="s">
        <v>1173</v>
      </c>
      <c r="D1542" s="17">
        <v>28883900</v>
      </c>
      <c r="E1542" s="13" t="s">
        <v>6863</v>
      </c>
      <c r="F1542" s="381">
        <f>IFERROR(INDEX([1]Master!$1:$1048576,MATCH(C1542,[1]Master!$B:$B,0),MATCH($H$5,[1]Master!$1:$1,0)),"")</f>
        <v>1</v>
      </c>
      <c r="G1542" s="381">
        <f>IFERROR(INDEX([1]Master!$1:$1048576,MATCH(C1542,[1]Master!$B:$B,0),MATCH($H$4,[1]Master!$1:$1,0)),"")</f>
        <v>200</v>
      </c>
      <c r="H1542" s="6" t="s">
        <v>6153</v>
      </c>
      <c r="I1542" s="367">
        <f>IFERROR(INDEX([1]Master!$1:$1048576,MATCH(C1542,[1]Master!$B:$B,0),MATCH($G$6,[1]Master!$1:$1,0)),"")</f>
        <v>67.04773856209151</v>
      </c>
      <c r="J1542" s="230">
        <f>ROUND(I1542*Order_Quote!$L$5,4)</f>
        <v>0</v>
      </c>
      <c r="K1542" s="232"/>
      <c r="L1542" s="178"/>
      <c r="M1542" s="171">
        <f t="shared" si="24"/>
        <v>0</v>
      </c>
    </row>
    <row r="1543" spans="1:13" s="52" customFormat="1" x14ac:dyDescent="0.3">
      <c r="A1543" s="29" t="str">
        <f>IF(K1543&gt;0,COUNT($A$7:A1542)+COUNT(DWV!$A$8:$A$300)+COUNT('Large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3" s="289"/>
      <c r="C1543" s="3" t="s">
        <v>1174</v>
      </c>
      <c r="D1543" s="16">
        <v>28883919</v>
      </c>
      <c r="E1543" s="5" t="s">
        <v>7730</v>
      </c>
      <c r="F1543" s="381">
        <f>IFERROR(INDEX([1]Master!$1:$1048576,MATCH(C1543,[1]Master!$B:$B,0),MATCH($H$5,[1]Master!$1:$1,0)),"")</f>
        <v>1</v>
      </c>
      <c r="G1543" s="381">
        <f>IFERROR(INDEX([1]Master!$1:$1048576,MATCH(C1543,[1]Master!$B:$B,0),MATCH($H$4,[1]Master!$1:$1,0)),"")</f>
        <v>100</v>
      </c>
      <c r="H1543" s="6" t="s">
        <v>6153</v>
      </c>
      <c r="I1543" s="367">
        <f>IFERROR(INDEX([1]Master!$1:$1048576,MATCH(C1543,[1]Master!$B:$B,0),MATCH($G$6,[1]Master!$1:$1,0)),"")</f>
        <v>126.38798039215689</v>
      </c>
      <c r="J1543" s="230">
        <f>ROUND(I1543*Order_Quote!$L$5,4)</f>
        <v>0</v>
      </c>
      <c r="K1543" s="228"/>
      <c r="L1543" s="178"/>
      <c r="M1543" s="171">
        <f t="shared" si="24"/>
        <v>0</v>
      </c>
    </row>
    <row r="1544" spans="1:13" s="52" customFormat="1" x14ac:dyDescent="0.3">
      <c r="A1544" s="29" t="str">
        <f>IF(K1544&gt;0,COUNT($A$7:A1543)+COUNT(DWV!$A$8:$A$300)+COUNT('Large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4" s="289"/>
      <c r="C1544" s="3" t="s">
        <v>1175</v>
      </c>
      <c r="D1544" s="16">
        <v>28883927</v>
      </c>
      <c r="E1544" s="5" t="s">
        <v>7731</v>
      </c>
      <c r="F1544" s="381">
        <f>IFERROR(INDEX([1]Master!$1:$1048576,MATCH(C1544,[1]Master!$B:$B,0),MATCH($H$5,[1]Master!$1:$1,0)),"")</f>
        <v>1</v>
      </c>
      <c r="G1544" s="381">
        <f>IFERROR(INDEX([1]Master!$1:$1048576,MATCH(C1544,[1]Master!$B:$B,0),MATCH($H$4,[1]Master!$1:$1,0)),"")</f>
        <v>50</v>
      </c>
      <c r="H1544" s="6" t="s">
        <v>6153</v>
      </c>
      <c r="I1544" s="367">
        <f>IFERROR(INDEX([1]Master!$1:$1048576,MATCH(C1544,[1]Master!$B:$B,0),MATCH($G$6,[1]Master!$1:$1,0)),"")</f>
        <v>137.88733333333334</v>
      </c>
      <c r="J1544" s="230">
        <f>ROUND(I1544*Order_Quote!$L$5,4)</f>
        <v>0</v>
      </c>
      <c r="K1544" s="228"/>
      <c r="L1544" s="178"/>
      <c r="M1544" s="171">
        <f t="shared" si="24"/>
        <v>0</v>
      </c>
    </row>
    <row r="1545" spans="1:13" s="52" customFormat="1" x14ac:dyDescent="0.3">
      <c r="A1545" s="29" t="str">
        <f>IF(K1545&gt;0,COUNT($A$7:A1544)+COUNT(DWV!$A$8:$A$300)+COUNT('Large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5" s="289"/>
      <c r="C1545" s="3" t="s">
        <v>1176</v>
      </c>
      <c r="D1545" s="16">
        <v>28883935</v>
      </c>
      <c r="E1545" s="5" t="s">
        <v>7732</v>
      </c>
      <c r="F1545" s="381">
        <f>IFERROR(INDEX([1]Master!$1:$1048576,MATCH(C1545,[1]Master!$B:$B,0),MATCH($H$5,[1]Master!$1:$1,0)),"")</f>
        <v>1</v>
      </c>
      <c r="G1545" s="381">
        <f>IFERROR(INDEX([1]Master!$1:$1048576,MATCH(C1545,[1]Master!$B:$B,0),MATCH($H$4,[1]Master!$1:$1,0)),"")</f>
        <v>23</v>
      </c>
      <c r="H1545" s="6" t="s">
        <v>6153</v>
      </c>
      <c r="I1545" s="367">
        <f>IFERROR(INDEX([1]Master!$1:$1048576,MATCH(C1545,[1]Master!$B:$B,0),MATCH($G$6,[1]Master!$1:$1,0)),"")</f>
        <v>250.7128888888889</v>
      </c>
      <c r="J1545" s="230">
        <f>ROUND(I1545*Order_Quote!$L$5,4)</f>
        <v>0</v>
      </c>
      <c r="K1545" s="228"/>
      <c r="L1545" s="178"/>
      <c r="M1545" s="171">
        <f t="shared" si="24"/>
        <v>0</v>
      </c>
    </row>
    <row r="1546" spans="1:13" s="52" customFormat="1" x14ac:dyDescent="0.3">
      <c r="A1546" s="29" t="str">
        <f>IF(K1546&gt;0,COUNT($A$7:A1545)+COUNT(DWV!$A$8:$A$300)+COUNT('Large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6" s="289"/>
      <c r="C1546" s="3" t="s">
        <v>1177</v>
      </c>
      <c r="D1546" s="16">
        <v>28883943</v>
      </c>
      <c r="E1546" s="5" t="s">
        <v>7733</v>
      </c>
      <c r="F1546" s="381">
        <f>IFERROR(INDEX([1]Master!$1:$1048576,MATCH(C1546,[1]Master!$B:$B,0),MATCH($H$5,[1]Master!$1:$1,0)),"")</f>
        <v>1</v>
      </c>
      <c r="G1546" s="381">
        <f>IFERROR(INDEX([1]Master!$1:$1048576,MATCH(C1546,[1]Master!$B:$B,0),MATCH($H$4,[1]Master!$1:$1,0)),"")</f>
        <v>18</v>
      </c>
      <c r="H1546" s="6" t="s">
        <v>6153</v>
      </c>
      <c r="I1546" s="367">
        <f>IFERROR(INDEX([1]Master!$1:$1048576,MATCH(C1546,[1]Master!$B:$B,0),MATCH($G$6,[1]Master!$1:$1,0)),"")</f>
        <v>367.60444444444443</v>
      </c>
      <c r="J1546" s="230">
        <f>ROUND(I1546*Order_Quote!$L$5,4)</f>
        <v>0</v>
      </c>
      <c r="K1546" s="228"/>
      <c r="L1546" s="178"/>
      <c r="M1546" s="171">
        <f t="shared" si="24"/>
        <v>0</v>
      </c>
    </row>
    <row r="1547" spans="1:13" s="52" customFormat="1" x14ac:dyDescent="0.3">
      <c r="A1547" s="29" t="str">
        <f>IF(K1547&gt;0,COUNT($A$7:A1546)+COUNT(DWV!$A$8:$A$300)+COUNT('Large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7" s="289"/>
      <c r="C1547" s="3" t="s">
        <v>1178</v>
      </c>
      <c r="D1547" s="16">
        <v>28883951</v>
      </c>
      <c r="E1547" s="5" t="s">
        <v>7734</v>
      </c>
      <c r="F1547" s="381">
        <f>IFERROR(INDEX([1]Master!$1:$1048576,MATCH(C1547,[1]Master!$B:$B,0),MATCH($H$5,[1]Master!$1:$1,0)),"")</f>
        <v>1</v>
      </c>
      <c r="G1547" s="381">
        <f>IFERROR(INDEX([1]Master!$1:$1048576,MATCH(C1547,[1]Master!$B:$B,0),MATCH($H$4,[1]Master!$1:$1,0)),"")</f>
        <v>15</v>
      </c>
      <c r="H1547" s="6" t="s">
        <v>6153</v>
      </c>
      <c r="I1547" s="367">
        <f>IFERROR(INDEX([1]Master!$1:$1048576,MATCH(C1547,[1]Master!$B:$B,0),MATCH($G$6,[1]Master!$1:$1,0)),"")</f>
        <v>481.38181045751628</v>
      </c>
      <c r="J1547" s="230">
        <f>ROUND(I1547*Order_Quote!$L$5,4)</f>
        <v>0</v>
      </c>
      <c r="K1547" s="228"/>
      <c r="L1547" s="178"/>
      <c r="M1547" s="171">
        <f t="shared" si="24"/>
        <v>0</v>
      </c>
    </row>
    <row r="1548" spans="1:13" s="52" customFormat="1" x14ac:dyDescent="0.3">
      <c r="A1548" s="29" t="str">
        <f>IF(K1548&gt;0,COUNT($A$7:A1547)+COUNT(DWV!$A$8:$A$300)+COUNT('Large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8" s="289"/>
      <c r="C1548" s="3" t="s">
        <v>1179</v>
      </c>
      <c r="D1548" s="16">
        <v>28883960</v>
      </c>
      <c r="E1548" s="5" t="s">
        <v>7735</v>
      </c>
      <c r="F1548" s="381">
        <f>IFERROR(INDEX([1]Master!$1:$1048576,MATCH(C1548,[1]Master!$B:$B,0),MATCH($H$5,[1]Master!$1:$1,0)),"")</f>
        <v>1</v>
      </c>
      <c r="G1548" s="381">
        <f>IFERROR(INDEX([1]Master!$1:$1048576,MATCH(C1548,[1]Master!$B:$B,0),MATCH($H$4,[1]Master!$1:$1,0)),"")</f>
        <v>10</v>
      </c>
      <c r="H1548" s="6" t="s">
        <v>6153</v>
      </c>
      <c r="I1548" s="367">
        <f>IFERROR(INDEX([1]Master!$1:$1048576,MATCH(C1548,[1]Master!$B:$B,0),MATCH($G$6,[1]Master!$1:$1,0)),"")</f>
        <v>968.24118169934661</v>
      </c>
      <c r="J1548" s="230">
        <f>ROUND(I1548*Order_Quote!$L$5,4)</f>
        <v>0</v>
      </c>
      <c r="K1548" s="228"/>
      <c r="L1548" s="178"/>
      <c r="M1548" s="171">
        <f t="shared" si="24"/>
        <v>0</v>
      </c>
    </row>
    <row r="1549" spans="1:13" s="52" customFormat="1" x14ac:dyDescent="0.3">
      <c r="A1549" s="29" t="str">
        <f>IF(K1549&gt;0,COUNT($A$7:A1548)+COUNT(DWV!$A$8:$A$300)+COUNT('Large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49" s="289"/>
      <c r="C1549" s="3" t="s">
        <v>1180</v>
      </c>
      <c r="D1549" s="16">
        <v>28883978</v>
      </c>
      <c r="E1549" s="5" t="s">
        <v>7736</v>
      </c>
      <c r="F1549" s="381">
        <f>IFERROR(INDEX([1]Master!$1:$1048576,MATCH(C1549,[1]Master!$B:$B,0),MATCH($H$5,[1]Master!$1:$1,0)),"")</f>
        <v>1</v>
      </c>
      <c r="G1549" s="381">
        <f>IFERROR(INDEX([1]Master!$1:$1048576,MATCH(C1549,[1]Master!$B:$B,0),MATCH($H$4,[1]Master!$1:$1,0)),"")</f>
        <v>6</v>
      </c>
      <c r="H1549" s="6" t="s">
        <v>6153</v>
      </c>
      <c r="I1549" s="367">
        <f>IFERROR(INDEX([1]Master!$1:$1048576,MATCH(C1549,[1]Master!$B:$B,0),MATCH($G$6,[1]Master!$1:$1,0)),"")</f>
        <v>1368.8813516339869</v>
      </c>
      <c r="J1549" s="230">
        <f>ROUND(I1549*Order_Quote!$L$5,4)</f>
        <v>0</v>
      </c>
      <c r="K1549" s="228"/>
      <c r="L1549" s="178"/>
      <c r="M1549" s="171">
        <f t="shared" si="24"/>
        <v>0</v>
      </c>
    </row>
    <row r="1550" spans="1:13" s="52" customFormat="1" x14ac:dyDescent="0.3">
      <c r="A1550" s="29" t="str">
        <f>IF(K1550&gt;0,COUNT($A$7:A1549)+COUNT(DWV!$A$8:$A$300)+COUNT('Large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0" s="289"/>
      <c r="C1550" s="3" t="s">
        <v>1181</v>
      </c>
      <c r="D1550" s="16">
        <v>28883986</v>
      </c>
      <c r="E1550" s="5" t="s">
        <v>7737</v>
      </c>
      <c r="F1550" s="381">
        <f>IFERROR(INDEX([1]Master!$1:$1048576,MATCH(C1550,[1]Master!$B:$B,0),MATCH($H$5,[1]Master!$1:$1,0)),"")</f>
        <v>1</v>
      </c>
      <c r="G1550" s="381">
        <f>IFERROR(INDEX([1]Master!$1:$1048576,MATCH(C1550,[1]Master!$B:$B,0),MATCH($H$4,[1]Master!$1:$1,0)),"")</f>
        <v>4</v>
      </c>
      <c r="H1550" s="6" t="s">
        <v>6153</v>
      </c>
      <c r="I1550" s="367">
        <f>IFERROR(INDEX([1]Master!$1:$1048576,MATCH(C1550,[1]Master!$B:$B,0),MATCH($G$6,[1]Master!$1:$1,0)),"")</f>
        <v>2279.5333150326801</v>
      </c>
      <c r="J1550" s="230">
        <f>ROUND(I1550*Order_Quote!$L$5,4)</f>
        <v>0</v>
      </c>
      <c r="K1550" s="228"/>
      <c r="L1550" s="178"/>
      <c r="M1550" s="171">
        <f t="shared" si="24"/>
        <v>0</v>
      </c>
    </row>
    <row r="1551" spans="1:13" s="52" customFormat="1" x14ac:dyDescent="0.3">
      <c r="A1551" s="29" t="str">
        <f>IF(K1551&gt;0,COUNT($A$7:A1550)+COUNT(DWV!$A$8:$A$300)+COUNT('Large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1" s="289"/>
      <c r="C1551" s="3" t="s">
        <v>1182</v>
      </c>
      <c r="D1551" s="16">
        <v>28883998</v>
      </c>
      <c r="E1551" s="5" t="s">
        <v>7738</v>
      </c>
      <c r="F1551" s="381">
        <f>IFERROR(INDEX([1]Master!$1:$1048576,MATCH(C1551,[1]Master!$B:$B,0),MATCH($H$5,[1]Master!$1:$1,0)),"")</f>
        <v>1</v>
      </c>
      <c r="G1551" s="381">
        <f>IFERROR(INDEX([1]Master!$1:$1048576,MATCH(C1551,[1]Master!$B:$B,0),MATCH($H$4,[1]Master!$1:$1,0)),"")</f>
        <v>3</v>
      </c>
      <c r="H1551" s="6" t="s">
        <v>6153</v>
      </c>
      <c r="I1551" s="367">
        <f>IFERROR(INDEX([1]Master!$1:$1048576,MATCH(C1551,[1]Master!$B:$B,0),MATCH($G$6,[1]Master!$1:$1,0)),"")</f>
        <v>2647.3979163398694</v>
      </c>
      <c r="J1551" s="230">
        <f>ROUND(I1551*Order_Quote!$L$5,4)</f>
        <v>0</v>
      </c>
      <c r="K1551" s="228"/>
      <c r="L1551" s="178"/>
      <c r="M1551" s="171">
        <f t="shared" si="24"/>
        <v>0</v>
      </c>
    </row>
    <row r="1552" spans="1:13" s="52" customFormat="1" x14ac:dyDescent="0.3">
      <c r="A1552" s="29" t="str">
        <f>IF(K1552&gt;0,COUNT($A$7:A1551)+COUNT(DWV!$A$8:$A$300)+COUNT('Large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2" s="289"/>
      <c r="C1552" s="3" t="s">
        <v>1183</v>
      </c>
      <c r="D1552" s="16">
        <v>28884001</v>
      </c>
      <c r="E1552" s="5" t="s">
        <v>7739</v>
      </c>
      <c r="F1552" s="381">
        <f>IFERROR(INDEX([1]Master!$1:$1048576,MATCH(C1552,[1]Master!$B:$B,0),MATCH($H$5,[1]Master!$1:$1,0)),"")</f>
        <v>1</v>
      </c>
      <c r="G1552" s="381">
        <f>IFERROR(INDEX([1]Master!$1:$1048576,MATCH(C1552,[1]Master!$B:$B,0),MATCH($H$4,[1]Master!$1:$1,0)),"")</f>
        <v>2</v>
      </c>
      <c r="H1552" s="6" t="s">
        <v>6153</v>
      </c>
      <c r="I1552" s="367">
        <f>IFERROR(INDEX([1]Master!$1:$1048576,MATCH(C1552,[1]Master!$B:$B,0),MATCH($G$6,[1]Master!$1:$1,0)),"")</f>
        <v>3388.6645437908501</v>
      </c>
      <c r="J1552" s="230">
        <f>ROUND(I1552*Order_Quote!$L$5,4)</f>
        <v>0</v>
      </c>
      <c r="K1552" s="228"/>
      <c r="L1552" s="178"/>
      <c r="M1552" s="171">
        <f t="shared" si="24"/>
        <v>0</v>
      </c>
    </row>
    <row r="1553" spans="1:15" s="52" customFormat="1" x14ac:dyDescent="0.3">
      <c r="A1553" s="29" t="str">
        <f>IF(K1553&gt;0,COUNT($A$7:A1552)+COUNT(DWV!$A$8:$A$300)+COUNT('Large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3" s="291"/>
      <c r="C1553" s="3" t="s">
        <v>1184</v>
      </c>
      <c r="D1553" s="16">
        <v>28884010</v>
      </c>
      <c r="E1553" s="5" t="s">
        <v>7740</v>
      </c>
      <c r="F1553" s="381">
        <f>IFERROR(INDEX([1]Master!$1:$1048576,MATCH(C1553,[1]Master!$B:$B,0),MATCH($H$5,[1]Master!$1:$1,0)),"")</f>
        <v>1</v>
      </c>
      <c r="G1553" s="381">
        <f>IFERROR(INDEX([1]Master!$1:$1048576,MATCH(C1553,[1]Master!$B:$B,0),MATCH($H$4,[1]Master!$1:$1,0)),"")</f>
        <v>2</v>
      </c>
      <c r="H1553" s="6" t="s">
        <v>6153</v>
      </c>
      <c r="I1553" s="367">
        <f>IFERROR(INDEX([1]Master!$1:$1048576,MATCH(C1553,[1]Master!$B:$B,0),MATCH($G$6,[1]Master!$1:$1,0)),"")</f>
        <v>4337.4648745098048</v>
      </c>
      <c r="J1553" s="230">
        <f>ROUND(I1553*Order_Quote!$L$5,4)</f>
        <v>0</v>
      </c>
      <c r="K1553" s="228"/>
      <c r="L1553" s="178"/>
      <c r="M1553" s="171">
        <f t="shared" si="24"/>
        <v>0</v>
      </c>
    </row>
    <row r="1554" spans="1:15" x14ac:dyDescent="0.3">
      <c r="A1554" s="29" t="str">
        <f>IF(K1554&gt;0,COUNT($A$7:A1553)+COUNT(DWV!$A$8:$A$300)+COUNT('Large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4" s="317" t="s">
        <v>3739</v>
      </c>
      <c r="C1554" s="11" t="s">
        <v>3752</v>
      </c>
      <c r="D1554" s="17">
        <v>28884109</v>
      </c>
      <c r="E1554" s="13" t="s">
        <v>8499</v>
      </c>
      <c r="F1554" s="381">
        <f>IFERROR(INDEX([1]Master!$1:$1048576,MATCH(C1554,[1]Master!$B:$B,0),MATCH($H$5,[1]Master!$1:$1,0)),"")</f>
        <v>1</v>
      </c>
      <c r="G1554" s="381">
        <f>IFERROR(INDEX([1]Master!$1:$1048576,MATCH(C1554,[1]Master!$B:$B,0),MATCH($H$4,[1]Master!$1:$1,0)),"")</f>
        <v>16</v>
      </c>
      <c r="H1554" s="6" t="s">
        <v>6153</v>
      </c>
      <c r="I1554" s="367">
        <f>IFERROR(INDEX([1]Master!$1:$1048576,MATCH(C1554,[1]Master!$B:$B,0),MATCH($G$6,[1]Master!$1:$1,0)),"")</f>
        <v>713.05569281045757</v>
      </c>
      <c r="J1554" s="230">
        <f>ROUND(I1554*Order_Quote!$L$5,4)</f>
        <v>0</v>
      </c>
      <c r="K1554" s="232"/>
      <c r="L1554" s="178"/>
      <c r="M1554" s="171">
        <f t="shared" si="24"/>
        <v>0</v>
      </c>
      <c r="N1554" s="52"/>
      <c r="O1554" s="52"/>
    </row>
    <row r="1555" spans="1:15" x14ac:dyDescent="0.3">
      <c r="A1555" s="29" t="str">
        <f>IF(K1555&gt;0,COUNT($A$7:A1554)+COUNT(DWV!$A$8:$A$300)+COUNT('Large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5" s="289"/>
      <c r="C1555" s="3" t="s">
        <v>3753</v>
      </c>
      <c r="D1555" s="16">
        <v>28884117</v>
      </c>
      <c r="E1555" s="5" t="s">
        <v>8500</v>
      </c>
      <c r="F1555" s="381">
        <f>IFERROR(INDEX([1]Master!$1:$1048576,MATCH(C1555,[1]Master!$B:$B,0),MATCH($H$5,[1]Master!$1:$1,0)),"")</f>
        <v>1</v>
      </c>
      <c r="G1555" s="381">
        <f>IFERROR(INDEX([1]Master!$1:$1048576,MATCH(C1555,[1]Master!$B:$B,0),MATCH($H$4,[1]Master!$1:$1,0)),"")</f>
        <v>10</v>
      </c>
      <c r="H1555" s="6" t="s">
        <v>6153</v>
      </c>
      <c r="I1555" s="367">
        <f>IFERROR(INDEX([1]Master!$1:$1048576,MATCH(C1555,[1]Master!$B:$B,0),MATCH($G$6,[1]Master!$1:$1,0)),"")</f>
        <v>857.47771895424853</v>
      </c>
      <c r="J1555" s="230">
        <f>ROUND(I1555*Order_Quote!$L$5,4)</f>
        <v>0</v>
      </c>
      <c r="K1555" s="228"/>
      <c r="L1555" s="178"/>
      <c r="M1555" s="171">
        <f t="shared" si="24"/>
        <v>0</v>
      </c>
      <c r="N1555" s="52"/>
      <c r="O1555" s="52"/>
    </row>
    <row r="1556" spans="1:15" x14ac:dyDescent="0.3">
      <c r="A1556" s="29" t="str">
        <f>IF(K1556&gt;0,COUNT($A$7:A1555)+COUNT(DWV!$A$8:$A$300)+COUNT('Large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6" s="289"/>
      <c r="C1556" s="3" t="s">
        <v>3754</v>
      </c>
      <c r="D1556" s="16">
        <v>28884125</v>
      </c>
      <c r="E1556" s="5" t="s">
        <v>8501</v>
      </c>
      <c r="F1556" s="381">
        <f>IFERROR(INDEX([1]Master!$1:$1048576,MATCH(C1556,[1]Master!$B:$B,0),MATCH($H$5,[1]Master!$1:$1,0)),"")</f>
        <v>1</v>
      </c>
      <c r="G1556" s="381">
        <f>IFERROR(INDEX([1]Master!$1:$1048576,MATCH(C1556,[1]Master!$B:$B,0),MATCH($H$4,[1]Master!$1:$1,0)),"")</f>
        <v>6</v>
      </c>
      <c r="H1556" s="6" t="s">
        <v>6153</v>
      </c>
      <c r="I1556" s="367">
        <f>IFERROR(INDEX([1]Master!$1:$1048576,MATCH(C1556,[1]Master!$B:$B,0),MATCH($G$6,[1]Master!$1:$1,0)),"")</f>
        <v>1696.0533633986929</v>
      </c>
      <c r="J1556" s="230">
        <f>ROUND(I1556*Order_Quote!$L$5,4)</f>
        <v>0</v>
      </c>
      <c r="K1556" s="228"/>
      <c r="L1556" s="178"/>
      <c r="M1556" s="171">
        <f t="shared" si="24"/>
        <v>0</v>
      </c>
      <c r="N1556" s="52"/>
      <c r="O1556" s="52"/>
    </row>
    <row r="1557" spans="1:15" x14ac:dyDescent="0.3">
      <c r="A1557" s="29" t="str">
        <f>IF(K1557&gt;0,COUNT($A$7:A1556)+COUNT(DWV!$A$8:$A$300)+COUNT('Large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7" s="289"/>
      <c r="C1557" s="3" t="s">
        <v>3755</v>
      </c>
      <c r="D1557" s="16">
        <v>28884133</v>
      </c>
      <c r="E1557" s="5" t="s">
        <v>8502</v>
      </c>
      <c r="F1557" s="381">
        <f>IFERROR(INDEX([1]Master!$1:$1048576,MATCH(C1557,[1]Master!$B:$B,0),MATCH($H$5,[1]Master!$1:$1,0)),"")</f>
        <v>1</v>
      </c>
      <c r="G1557" s="381">
        <f>IFERROR(INDEX([1]Master!$1:$1048576,MATCH(C1557,[1]Master!$B:$B,0),MATCH($H$4,[1]Master!$1:$1,0)),"")</f>
        <v>4</v>
      </c>
      <c r="H1557" s="6" t="s">
        <v>6153</v>
      </c>
      <c r="I1557" s="367">
        <f>IFERROR(INDEX([1]Master!$1:$1048576,MATCH(C1557,[1]Master!$B:$B,0),MATCH($G$6,[1]Master!$1:$1,0)),"")</f>
        <v>2550.3433215686273</v>
      </c>
      <c r="J1557" s="230">
        <f>ROUND(I1557*Order_Quote!$L$5,4)</f>
        <v>0</v>
      </c>
      <c r="K1557" s="228"/>
      <c r="L1557" s="178"/>
      <c r="M1557" s="171">
        <f t="shared" si="24"/>
        <v>0</v>
      </c>
      <c r="N1557" s="52"/>
      <c r="O1557" s="52"/>
    </row>
    <row r="1558" spans="1:15" x14ac:dyDescent="0.3">
      <c r="A1558" s="29" t="str">
        <f>IF(K1558&gt;0,COUNT($A$7:A1557)+COUNT(DWV!$A$8:$A$300)+COUNT('Large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8" s="289"/>
      <c r="C1558" s="3" t="s">
        <v>3756</v>
      </c>
      <c r="D1558" s="16">
        <v>28884141</v>
      </c>
      <c r="E1558" s="5" t="s">
        <v>8503</v>
      </c>
      <c r="F1558" s="381">
        <f>IFERROR(INDEX([1]Master!$1:$1048576,MATCH(C1558,[1]Master!$B:$B,0),MATCH($H$5,[1]Master!$1:$1,0)),"")</f>
        <v>1</v>
      </c>
      <c r="G1558" s="381">
        <f>IFERROR(INDEX([1]Master!$1:$1048576,MATCH(C1558,[1]Master!$B:$B,0),MATCH($H$4,[1]Master!$1:$1,0)),"")</f>
        <v>4</v>
      </c>
      <c r="H1558" s="6" t="s">
        <v>6153</v>
      </c>
      <c r="I1558" s="367">
        <f>IFERROR(INDEX([1]Master!$1:$1048576,MATCH(C1558,[1]Master!$B:$B,0),MATCH($G$6,[1]Master!$1:$1,0)),"")</f>
        <v>3118.3783477124184</v>
      </c>
      <c r="J1558" s="230">
        <f>ROUND(I1558*Order_Quote!$L$5,4)</f>
        <v>0</v>
      </c>
      <c r="K1558" s="228"/>
      <c r="L1558" s="178"/>
      <c r="M1558" s="171">
        <f t="shared" si="24"/>
        <v>0</v>
      </c>
      <c r="N1558" s="52"/>
      <c r="O1558" s="52"/>
    </row>
    <row r="1559" spans="1:15" x14ac:dyDescent="0.3">
      <c r="A1559" s="29" t="str">
        <f>IF(K1559&gt;0,COUNT($A$7:A1558)+COUNT(DWV!$A$8:$A$300)+COUNT('Large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59" s="289"/>
      <c r="C1559" s="3" t="s">
        <v>3757</v>
      </c>
      <c r="D1559" s="16">
        <v>28884150</v>
      </c>
      <c r="E1559" s="5" t="s">
        <v>8504</v>
      </c>
      <c r="F1559" s="381">
        <f>IFERROR(INDEX([1]Master!$1:$1048576,MATCH(C1559,[1]Master!$B:$B,0),MATCH($H$5,[1]Master!$1:$1,0)),"")</f>
        <v>1</v>
      </c>
      <c r="G1559" s="381">
        <f>IFERROR(INDEX([1]Master!$1:$1048576,MATCH(C1559,[1]Master!$B:$B,0),MATCH($H$4,[1]Master!$1:$1,0)),"")</f>
        <v>1</v>
      </c>
      <c r="H1559" s="6" t="s">
        <v>6153</v>
      </c>
      <c r="I1559" s="367">
        <f>IFERROR(INDEX([1]Master!$1:$1048576,MATCH(C1559,[1]Master!$B:$B,0),MATCH($G$6,[1]Master!$1:$1,0)),"")</f>
        <v>5575.5133398692806</v>
      </c>
      <c r="J1559" s="230">
        <f>ROUND(I1559*Order_Quote!$L$5,4)</f>
        <v>0</v>
      </c>
      <c r="K1559" s="228"/>
      <c r="L1559" s="178"/>
      <c r="M1559" s="171">
        <f t="shared" si="24"/>
        <v>0</v>
      </c>
      <c r="N1559" s="52"/>
      <c r="O1559" s="52"/>
    </row>
    <row r="1560" spans="1:15" x14ac:dyDescent="0.3">
      <c r="A1560" s="29" t="str">
        <f>IF(K1560&gt;0,COUNT($A$7:A1559)+COUNT(DWV!$A$8:$A$300)+COUNT('Large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0" s="291"/>
      <c r="C1560" s="3" t="s">
        <v>3758</v>
      </c>
      <c r="D1560" s="16">
        <v>28884168</v>
      </c>
      <c r="E1560" s="5" t="s">
        <v>8505</v>
      </c>
      <c r="F1560" s="381">
        <f>IFERROR(INDEX([1]Master!$1:$1048576,MATCH(C1560,[1]Master!$B:$B,0),MATCH($H$5,[1]Master!$1:$1,0)),"")</f>
        <v>1</v>
      </c>
      <c r="G1560" s="381">
        <f>IFERROR(INDEX([1]Master!$1:$1048576,MATCH(C1560,[1]Master!$B:$B,0),MATCH($H$4,[1]Master!$1:$1,0)),"")</f>
        <v>1</v>
      </c>
      <c r="H1560" s="6" t="s">
        <v>6153</v>
      </c>
      <c r="I1560" s="367">
        <f>IFERROR(INDEX([1]Master!$1:$1048576,MATCH(C1560,[1]Master!$B:$B,0),MATCH($G$6,[1]Master!$1:$1,0)),"")</f>
        <v>7136.6480954248373</v>
      </c>
      <c r="J1560" s="230">
        <f>ROUND(I1560*Order_Quote!$L$5,4)</f>
        <v>0</v>
      </c>
      <c r="K1560" s="228"/>
      <c r="L1560" s="178"/>
      <c r="M1560" s="171">
        <f t="shared" si="24"/>
        <v>0</v>
      </c>
      <c r="N1560" s="52"/>
      <c r="O1560" s="52"/>
    </row>
    <row r="1561" spans="1:15" s="52" customFormat="1" x14ac:dyDescent="0.3">
      <c r="A1561" s="29" t="str">
        <f>IF(K1561&gt;0,COUNT($A$7:A1560)+COUNT(DWV!$A$8:$A$300)+COUNT('Large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1" s="317" t="s">
        <v>3739</v>
      </c>
      <c r="C1561" s="11" t="s">
        <v>1197</v>
      </c>
      <c r="D1561" s="17">
        <v>28884206</v>
      </c>
      <c r="E1561" s="13" t="s">
        <v>8506</v>
      </c>
      <c r="F1561" s="381">
        <f>IFERROR(INDEX([1]Master!$1:$1048576,MATCH(C1561,[1]Master!$B:$B,0),MATCH($H$5,[1]Master!$1:$1,0)),"")</f>
        <v>1</v>
      </c>
      <c r="G1561" s="381">
        <f>IFERROR(INDEX([1]Master!$1:$1048576,MATCH(C1561,[1]Master!$B:$B,0),MATCH($H$4,[1]Master!$1:$1,0)),"")</f>
        <v>13</v>
      </c>
      <c r="H1561" s="6" t="s">
        <v>6153</v>
      </c>
      <c r="I1561" s="367">
        <f>IFERROR(INDEX([1]Master!$1:$1048576,MATCH(C1561,[1]Master!$B:$B,0),MATCH($G$6,[1]Master!$1:$1,0)),"")</f>
        <v>1141.0836666666669</v>
      </c>
      <c r="J1561" s="230">
        <f>ROUND(I1561*Order_Quote!$L$5,4)</f>
        <v>0</v>
      </c>
      <c r="K1561" s="232"/>
      <c r="L1561" s="178"/>
      <c r="M1561" s="171">
        <f t="shared" si="24"/>
        <v>0</v>
      </c>
    </row>
    <row r="1562" spans="1:15" s="52" customFormat="1" x14ac:dyDescent="0.3">
      <c r="A1562" s="29" t="str">
        <f>IF(K1562&gt;0,COUNT($A$7:A1561)+COUNT(DWV!$A$8:$A$300)+COUNT('Large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2" s="289"/>
      <c r="C1562" s="3" t="s">
        <v>1198</v>
      </c>
      <c r="D1562" s="16">
        <v>28884214</v>
      </c>
      <c r="E1562" s="5" t="s">
        <v>8507</v>
      </c>
      <c r="F1562" s="381">
        <f>IFERROR(INDEX([1]Master!$1:$1048576,MATCH(C1562,[1]Master!$B:$B,0),MATCH($H$5,[1]Master!$1:$1,0)),"")</f>
        <v>1</v>
      </c>
      <c r="G1562" s="381">
        <f>IFERROR(INDEX([1]Master!$1:$1048576,MATCH(C1562,[1]Master!$B:$B,0),MATCH($H$4,[1]Master!$1:$1,0)),"")</f>
        <v>9</v>
      </c>
      <c r="H1562" s="6" t="s">
        <v>6153</v>
      </c>
      <c r="I1562" s="367">
        <f>IFERROR(INDEX([1]Master!$1:$1048576,MATCH(C1562,[1]Master!$B:$B,0),MATCH($G$6,[1]Master!$1:$1,0)),"")</f>
        <v>1217.1559111111112</v>
      </c>
      <c r="J1562" s="230">
        <f>ROUND(I1562*Order_Quote!$L$5,4)</f>
        <v>0</v>
      </c>
      <c r="K1562" s="228"/>
      <c r="L1562" s="178"/>
      <c r="M1562" s="171">
        <f t="shared" si="24"/>
        <v>0</v>
      </c>
    </row>
    <row r="1563" spans="1:15" s="52" customFormat="1" x14ac:dyDescent="0.3">
      <c r="A1563" s="29" t="str">
        <f>IF(K1563&gt;0,COUNT($A$7:A1562)+COUNT(DWV!$A$8:$A$300)+COUNT('Large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3" s="289"/>
      <c r="C1563" s="3" t="s">
        <v>1199</v>
      </c>
      <c r="D1563" s="16">
        <v>28884222</v>
      </c>
      <c r="E1563" s="5" t="s">
        <v>8508</v>
      </c>
      <c r="F1563" s="381">
        <f>IFERROR(INDEX([1]Master!$1:$1048576,MATCH(C1563,[1]Master!$B:$B,0),MATCH($H$5,[1]Master!$1:$1,0)),"")</f>
        <v>1</v>
      </c>
      <c r="G1563" s="381">
        <f>IFERROR(INDEX([1]Master!$1:$1048576,MATCH(C1563,[1]Master!$B:$B,0),MATCH($H$4,[1]Master!$1:$1,0)),"")</f>
        <v>5</v>
      </c>
      <c r="H1563" s="6" t="s">
        <v>6153</v>
      </c>
      <c r="I1563" s="367">
        <f>IFERROR(INDEX([1]Master!$1:$1048576,MATCH(C1563,[1]Master!$B:$B,0),MATCH($G$6,[1]Master!$1:$1,0)),"")</f>
        <v>2640.0795359477124</v>
      </c>
      <c r="J1563" s="230">
        <f>ROUND(I1563*Order_Quote!$L$5,4)</f>
        <v>0</v>
      </c>
      <c r="K1563" s="228"/>
      <c r="L1563" s="178"/>
      <c r="M1563" s="171">
        <f t="shared" si="24"/>
        <v>0</v>
      </c>
    </row>
    <row r="1564" spans="1:15" s="52" customFormat="1" x14ac:dyDescent="0.3">
      <c r="A1564" s="29" t="str">
        <f>IF(K1564&gt;0,COUNT($A$7:A1563)+COUNT(DWV!$A$8:$A$300)+COUNT('Large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4" s="289"/>
      <c r="C1564" s="3" t="s">
        <v>1200</v>
      </c>
      <c r="D1564" s="16">
        <v>28884230</v>
      </c>
      <c r="E1564" s="5" t="s">
        <v>8509</v>
      </c>
      <c r="F1564" s="381">
        <f>IFERROR(INDEX([1]Master!$1:$1048576,MATCH(C1564,[1]Master!$B:$B,0),MATCH($H$5,[1]Master!$1:$1,0)),"")</f>
        <v>1</v>
      </c>
      <c r="G1564" s="381">
        <f>IFERROR(INDEX([1]Master!$1:$1048576,MATCH(C1564,[1]Master!$B:$B,0),MATCH($H$4,[1]Master!$1:$1,0)),"")</f>
        <v>3</v>
      </c>
      <c r="H1564" s="6" t="s">
        <v>6153</v>
      </c>
      <c r="I1564" s="367">
        <f>IFERROR(INDEX([1]Master!$1:$1048576,MATCH(C1564,[1]Master!$B:$B,0),MATCH($G$6,[1]Master!$1:$1,0)),"")</f>
        <v>3048.9659790849682</v>
      </c>
      <c r="J1564" s="230">
        <f>ROUND(I1564*Order_Quote!$L$5,4)</f>
        <v>0</v>
      </c>
      <c r="K1564" s="228"/>
      <c r="L1564" s="178"/>
      <c r="M1564" s="171">
        <f t="shared" si="24"/>
        <v>0</v>
      </c>
    </row>
    <row r="1565" spans="1:15" s="52" customFormat="1" x14ac:dyDescent="0.3">
      <c r="A1565" s="29" t="str">
        <f>IF(K1565&gt;0,COUNT($A$7:A1564)+COUNT(DWV!$A$8:$A$300)+COUNT('Large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5" s="289"/>
      <c r="C1565" s="3" t="s">
        <v>1201</v>
      </c>
      <c r="D1565" s="16">
        <v>28884249</v>
      </c>
      <c r="E1565" s="5" t="s">
        <v>8510</v>
      </c>
      <c r="F1565" s="381">
        <f>IFERROR(INDEX([1]Master!$1:$1048576,MATCH(C1565,[1]Master!$B:$B,0),MATCH($H$5,[1]Master!$1:$1,0)),"")</f>
        <v>1</v>
      </c>
      <c r="G1565" s="381">
        <f>IFERROR(INDEX([1]Master!$1:$1048576,MATCH(C1565,[1]Master!$B:$B,0),MATCH($H$4,[1]Master!$1:$1,0)),"")</f>
        <v>2</v>
      </c>
      <c r="H1565" s="6" t="s">
        <v>6153</v>
      </c>
      <c r="I1565" s="367">
        <f>IFERROR(INDEX([1]Master!$1:$1048576,MATCH(C1565,[1]Master!$B:$B,0),MATCH($G$6,[1]Master!$1:$1,0)),"")</f>
        <v>3845.4871267973858</v>
      </c>
      <c r="J1565" s="230">
        <f>ROUND(I1565*Order_Quote!$L$5,4)</f>
        <v>0</v>
      </c>
      <c r="K1565" s="228"/>
      <c r="L1565" s="178"/>
      <c r="M1565" s="171">
        <f t="shared" si="24"/>
        <v>0</v>
      </c>
    </row>
    <row r="1566" spans="1:15" s="52" customFormat="1" x14ac:dyDescent="0.3">
      <c r="A1566" s="29" t="str">
        <f>IF(K1566&gt;0,COUNT($A$7:A1565)+COUNT(DWV!$A$8:$A$300)+COUNT('Large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6" s="289"/>
      <c r="C1566" s="3" t="s">
        <v>1202</v>
      </c>
      <c r="D1566" s="16">
        <v>28884257</v>
      </c>
      <c r="E1566" s="5" t="s">
        <v>8511</v>
      </c>
      <c r="F1566" s="381">
        <f>IFERROR(INDEX([1]Master!$1:$1048576,MATCH(C1566,[1]Master!$B:$B,0),MATCH($H$5,[1]Master!$1:$1,0)),"")</f>
        <v>1</v>
      </c>
      <c r="G1566" s="381">
        <f>IFERROR(INDEX([1]Master!$1:$1048576,MATCH(C1566,[1]Master!$B:$B,0),MATCH($H$4,[1]Master!$1:$1,0)),"")</f>
        <v>1</v>
      </c>
      <c r="H1566" s="6" t="s">
        <v>6153</v>
      </c>
      <c r="I1566" s="367">
        <f>IFERROR(INDEX([1]Master!$1:$1048576,MATCH(C1566,[1]Master!$B:$B,0),MATCH($G$6,[1]Master!$1:$1,0)),"")</f>
        <v>4941.627856209152</v>
      </c>
      <c r="J1566" s="230">
        <f>ROUND(I1566*Order_Quote!$L$5,4)</f>
        <v>0</v>
      </c>
      <c r="K1566" s="228"/>
      <c r="L1566" s="178"/>
      <c r="M1566" s="171">
        <f t="shared" si="24"/>
        <v>0</v>
      </c>
    </row>
    <row r="1567" spans="1:15" s="52" customFormat="1" x14ac:dyDescent="0.3">
      <c r="A1567" s="29" t="str">
        <f>IF(K1567&gt;0,COUNT($A$7:A1566)+COUNT(DWV!$A$8:$A$300)+COUNT('Large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7" s="291"/>
      <c r="C1567" s="3" t="s">
        <v>1203</v>
      </c>
      <c r="D1567" s="16">
        <v>28884265</v>
      </c>
      <c r="E1567" s="5" t="s">
        <v>8512</v>
      </c>
      <c r="F1567" s="381">
        <f>IFERROR(INDEX([1]Master!$1:$1048576,MATCH(C1567,[1]Master!$B:$B,0),MATCH($H$5,[1]Master!$1:$1,0)),"")</f>
        <v>1</v>
      </c>
      <c r="G1567" s="381">
        <f>IFERROR(INDEX([1]Master!$1:$1048576,MATCH(C1567,[1]Master!$B:$B,0),MATCH($H$4,[1]Master!$1:$1,0)),"")</f>
        <v>1</v>
      </c>
      <c r="H1567" s="6" t="s">
        <v>6153</v>
      </c>
      <c r="I1567" s="367">
        <f>IFERROR(INDEX([1]Master!$1:$1048576,MATCH(C1567,[1]Master!$B:$B,0),MATCH($G$6,[1]Master!$1:$1,0)),"")</f>
        <v>8453.5973816993464</v>
      </c>
      <c r="J1567" s="230">
        <f>ROUND(I1567*Order_Quote!$L$5,4)</f>
        <v>0</v>
      </c>
      <c r="K1567" s="228"/>
      <c r="L1567" s="178"/>
      <c r="M1567" s="171">
        <f t="shared" si="24"/>
        <v>0</v>
      </c>
    </row>
    <row r="1568" spans="1:15" s="52" customFormat="1" x14ac:dyDescent="0.3">
      <c r="A1568" s="29" t="str">
        <f>IF(K1568&gt;0,COUNT($A$7:A1567)+COUNT(DWV!$A$8:$A$300)+COUNT('Large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8" s="317" t="s">
        <v>3739</v>
      </c>
      <c r="C1568" s="3" t="s">
        <v>1104</v>
      </c>
      <c r="D1568" s="16">
        <v>28883110</v>
      </c>
      <c r="E1568" s="5" t="s">
        <v>5522</v>
      </c>
      <c r="F1568" s="381">
        <f>IFERROR(INDEX([1]Master!$1:$1048576,MATCH(C1568,[1]Master!$B:$B,0),MATCH($H$5,[1]Master!$1:$1,0)),"")</f>
        <v>1</v>
      </c>
      <c r="G1568" s="381">
        <f>IFERROR(INDEX([1]Master!$1:$1048576,MATCH(C1568,[1]Master!$B:$B,0),MATCH($H$4,[1]Master!$1:$1,0)),"")</f>
        <v>50</v>
      </c>
      <c r="H1568" s="6" t="s">
        <v>6153</v>
      </c>
      <c r="I1568" s="367">
        <f>IFERROR(INDEX([1]Master!$1:$1048576,MATCH(C1568,[1]Master!$B:$B,0),MATCH($G$6,[1]Master!$1:$1,0)),"")</f>
        <v>185.65688888888891</v>
      </c>
      <c r="J1568" s="230">
        <f>ROUND(I1568*Order_Quote!$L$5,4)</f>
        <v>0</v>
      </c>
      <c r="K1568" s="228"/>
      <c r="L1568" s="178"/>
      <c r="M1568" s="171">
        <f t="shared" si="24"/>
        <v>0</v>
      </c>
    </row>
    <row r="1569" spans="1:13" s="52" customFormat="1" x14ac:dyDescent="0.3">
      <c r="A1569" s="29" t="str">
        <f>IF(K1569&gt;0,COUNT($A$7:A1568)+COUNT(DWV!$A$8:$A$300)+COUNT('Large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69" s="289"/>
      <c r="C1569" s="3" t="s">
        <v>1105</v>
      </c>
      <c r="D1569" s="16">
        <v>28883129</v>
      </c>
      <c r="E1569" s="5" t="s">
        <v>5523</v>
      </c>
      <c r="F1569" s="381">
        <f>IFERROR(INDEX([1]Master!$1:$1048576,MATCH(C1569,[1]Master!$B:$B,0),MATCH($H$5,[1]Master!$1:$1,0)),"")</f>
        <v>1</v>
      </c>
      <c r="G1569" s="381">
        <f>IFERROR(INDEX([1]Master!$1:$1048576,MATCH(C1569,[1]Master!$B:$B,0),MATCH($H$4,[1]Master!$1:$1,0)),"")</f>
        <v>50</v>
      </c>
      <c r="H1569" s="6" t="s">
        <v>6153</v>
      </c>
      <c r="I1569" s="367">
        <f>IFERROR(INDEX([1]Master!$1:$1048576,MATCH(C1569,[1]Master!$B:$B,0),MATCH($G$6,[1]Master!$1:$1,0)),"")</f>
        <v>204.691</v>
      </c>
      <c r="J1569" s="230">
        <f>ROUND(I1569*Order_Quote!$L$5,4)</f>
        <v>0</v>
      </c>
      <c r="K1569" s="228"/>
      <c r="L1569" s="178"/>
      <c r="M1569" s="171">
        <f t="shared" si="24"/>
        <v>0</v>
      </c>
    </row>
    <row r="1570" spans="1:13" s="52" customFormat="1" x14ac:dyDescent="0.3">
      <c r="A1570" s="29" t="str">
        <f>IF(K1570&gt;0,COUNT($A$7:A1569)+COUNT(DWV!$A$8:$A$300)+COUNT('Large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0" s="289"/>
      <c r="C1570" s="3" t="s">
        <v>1106</v>
      </c>
      <c r="D1570" s="16">
        <v>28883137</v>
      </c>
      <c r="E1570" s="5" t="s">
        <v>5524</v>
      </c>
      <c r="F1570" s="381">
        <f>IFERROR(INDEX([1]Master!$1:$1048576,MATCH(C1570,[1]Master!$B:$B,0),MATCH($H$5,[1]Master!$1:$1,0)),"")</f>
        <v>1</v>
      </c>
      <c r="G1570" s="381">
        <f>IFERROR(INDEX([1]Master!$1:$1048576,MATCH(C1570,[1]Master!$B:$B,0),MATCH($H$4,[1]Master!$1:$1,0)),"")</f>
        <v>30</v>
      </c>
      <c r="H1570" s="6" t="s">
        <v>6153</v>
      </c>
      <c r="I1570" s="367">
        <f>IFERROR(INDEX([1]Master!$1:$1048576,MATCH(C1570,[1]Master!$B:$B,0),MATCH($G$6,[1]Master!$1:$1,0)),"")</f>
        <v>427.85733333333332</v>
      </c>
      <c r="J1570" s="230">
        <f>ROUND(I1570*Order_Quote!$L$5,4)</f>
        <v>0</v>
      </c>
      <c r="K1570" s="228"/>
      <c r="L1570" s="178"/>
      <c r="M1570" s="171">
        <f t="shared" si="24"/>
        <v>0</v>
      </c>
    </row>
    <row r="1571" spans="1:13" s="52" customFormat="1" x14ac:dyDescent="0.3">
      <c r="A1571" s="29" t="str">
        <f>IF(K1571&gt;0,COUNT($A$7:A1570)+COUNT(DWV!$A$8:$A$300)+COUNT('Large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1" s="289"/>
      <c r="C1571" s="3" t="s">
        <v>1107</v>
      </c>
      <c r="D1571" s="16">
        <v>28883145</v>
      </c>
      <c r="E1571" s="5" t="s">
        <v>5525</v>
      </c>
      <c r="F1571" s="381">
        <f>IFERROR(INDEX([1]Master!$1:$1048576,MATCH(C1571,[1]Master!$B:$B,0),MATCH($H$5,[1]Master!$1:$1,0)),"")</f>
        <v>1</v>
      </c>
      <c r="G1571" s="381">
        <f>IFERROR(INDEX([1]Master!$1:$1048576,MATCH(C1571,[1]Master!$B:$B,0),MATCH($H$4,[1]Master!$1:$1,0)),"")</f>
        <v>27</v>
      </c>
      <c r="H1571" s="6" t="s">
        <v>6153</v>
      </c>
      <c r="I1571" s="367">
        <f>IFERROR(INDEX([1]Master!$1:$1048576,MATCH(C1571,[1]Master!$B:$B,0),MATCH($G$6,[1]Master!$1:$1,0)),"")</f>
        <v>506.84711111111108</v>
      </c>
      <c r="J1571" s="230">
        <f>ROUND(I1571*Order_Quote!$L$5,4)</f>
        <v>0</v>
      </c>
      <c r="K1571" s="228"/>
      <c r="L1571" s="178"/>
      <c r="M1571" s="171">
        <f t="shared" si="24"/>
        <v>0</v>
      </c>
    </row>
    <row r="1572" spans="1:13" s="52" customFormat="1" x14ac:dyDescent="0.3">
      <c r="A1572" s="29" t="str">
        <f>IF(K1572&gt;0,COUNT($A$7:A1571)+COUNT(DWV!$A$8:$A$300)+COUNT('Large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2" s="289"/>
      <c r="C1572" s="3" t="s">
        <v>1108</v>
      </c>
      <c r="D1572" s="16">
        <v>28883153</v>
      </c>
      <c r="E1572" s="5" t="s">
        <v>5526</v>
      </c>
      <c r="F1572" s="381">
        <f>IFERROR(INDEX([1]Master!$1:$1048576,MATCH(C1572,[1]Master!$B:$B,0),MATCH($H$5,[1]Master!$1:$1,0)),"")</f>
        <v>1</v>
      </c>
      <c r="G1572" s="381">
        <f>IFERROR(INDEX([1]Master!$1:$1048576,MATCH(C1572,[1]Master!$B:$B,0),MATCH($H$4,[1]Master!$1:$1,0)),"")</f>
        <v>25</v>
      </c>
      <c r="H1572" s="6" t="s">
        <v>6153</v>
      </c>
      <c r="I1572" s="367">
        <f>IFERROR(INDEX([1]Master!$1:$1048576,MATCH(C1572,[1]Master!$B:$B,0),MATCH($G$6,[1]Master!$1:$1,0)),"")</f>
        <v>588.17900000000009</v>
      </c>
      <c r="J1572" s="230">
        <f>ROUND(I1572*Order_Quote!$L$5,4)</f>
        <v>0</v>
      </c>
      <c r="K1572" s="228"/>
      <c r="L1572" s="178"/>
      <c r="M1572" s="171">
        <f t="shared" si="24"/>
        <v>0</v>
      </c>
    </row>
    <row r="1573" spans="1:13" s="52" customFormat="1" x14ac:dyDescent="0.3">
      <c r="A1573" s="29" t="str">
        <f>IF(K1573&gt;0,COUNT($A$7:A1572)+COUNT(DWV!$A$8:$A$300)+COUNT('Large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3" s="289"/>
      <c r="C1573" s="3" t="s">
        <v>1109</v>
      </c>
      <c r="D1573" s="16">
        <v>28883161</v>
      </c>
      <c r="E1573" s="5" t="s">
        <v>5527</v>
      </c>
      <c r="F1573" s="381">
        <f>IFERROR(INDEX([1]Master!$1:$1048576,MATCH(C1573,[1]Master!$B:$B,0),MATCH($H$5,[1]Master!$1:$1,0)),"")</f>
        <v>1</v>
      </c>
      <c r="G1573" s="381">
        <f>IFERROR(INDEX([1]Master!$1:$1048576,MATCH(C1573,[1]Master!$B:$B,0),MATCH($H$4,[1]Master!$1:$1,0)),"")</f>
        <v>20</v>
      </c>
      <c r="H1573" s="6" t="s">
        <v>6153</v>
      </c>
      <c r="I1573" s="367">
        <f>IFERROR(INDEX([1]Master!$1:$1048576,MATCH(C1573,[1]Master!$B:$B,0),MATCH($G$6,[1]Master!$1:$1,0)),"")</f>
        <v>622.82322222222228</v>
      </c>
      <c r="J1573" s="230">
        <f>ROUND(I1573*Order_Quote!$L$5,4)</f>
        <v>0</v>
      </c>
      <c r="K1573" s="228"/>
      <c r="L1573" s="178"/>
      <c r="M1573" s="171">
        <f t="shared" si="24"/>
        <v>0</v>
      </c>
    </row>
    <row r="1574" spans="1:13" s="52" customFormat="1" x14ac:dyDescent="0.3">
      <c r="A1574" s="29" t="str">
        <f>IF(K1574&gt;0,COUNT($A$7:A1573)+COUNT(DWV!$A$8:$A$300)+COUNT('Large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4" s="289"/>
      <c r="C1574" s="3" t="s">
        <v>1110</v>
      </c>
      <c r="D1574" s="16">
        <v>28883170</v>
      </c>
      <c r="E1574" s="5" t="s">
        <v>5528</v>
      </c>
      <c r="F1574" s="381">
        <f>IFERROR(INDEX([1]Master!$1:$1048576,MATCH(C1574,[1]Master!$B:$B,0),MATCH($H$5,[1]Master!$1:$1,0)),"")</f>
        <v>1</v>
      </c>
      <c r="G1574" s="381">
        <f>IFERROR(INDEX([1]Master!$1:$1048576,MATCH(C1574,[1]Master!$B:$B,0),MATCH($H$4,[1]Master!$1:$1,0)),"")</f>
        <v>19</v>
      </c>
      <c r="H1574" s="6" t="s">
        <v>6153</v>
      </c>
      <c r="I1574" s="367">
        <f>IFERROR(INDEX([1]Master!$1:$1048576,MATCH(C1574,[1]Master!$B:$B,0),MATCH($G$6,[1]Master!$1:$1,0)),"")</f>
        <v>658.92977777777787</v>
      </c>
      <c r="J1574" s="230">
        <f>ROUND(I1574*Order_Quote!$L$5,4)</f>
        <v>0</v>
      </c>
      <c r="K1574" s="228"/>
      <c r="L1574" s="178"/>
      <c r="M1574" s="171">
        <f t="shared" si="24"/>
        <v>0</v>
      </c>
    </row>
    <row r="1575" spans="1:13" s="52" customFormat="1" x14ac:dyDescent="0.3">
      <c r="A1575" s="29" t="str">
        <f>IF(K1575&gt;0,COUNT($A$7:A1574)+COUNT(DWV!$A$8:$A$300)+COUNT('Large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5" s="289"/>
      <c r="C1575" s="3" t="s">
        <v>1111</v>
      </c>
      <c r="D1575" s="16">
        <v>28883188</v>
      </c>
      <c r="E1575" s="5" t="s">
        <v>5529</v>
      </c>
      <c r="F1575" s="381">
        <f>IFERROR(INDEX([1]Master!$1:$1048576,MATCH(C1575,[1]Master!$B:$B,0),MATCH($H$5,[1]Master!$1:$1,0)),"")</f>
        <v>1</v>
      </c>
      <c r="G1575" s="381">
        <f>IFERROR(INDEX([1]Master!$1:$1048576,MATCH(C1575,[1]Master!$B:$B,0),MATCH($H$4,[1]Master!$1:$1,0)),"")</f>
        <v>17</v>
      </c>
      <c r="H1575" s="6" t="s">
        <v>6153</v>
      </c>
      <c r="I1575" s="367">
        <f>IFERROR(INDEX([1]Master!$1:$1048576,MATCH(C1575,[1]Master!$B:$B,0),MATCH($G$6,[1]Master!$1:$1,0)),"")</f>
        <v>763.31422222222216</v>
      </c>
      <c r="J1575" s="230">
        <f>ROUND(I1575*Order_Quote!$L$5,4)</f>
        <v>0</v>
      </c>
      <c r="K1575" s="228"/>
      <c r="L1575" s="178"/>
      <c r="M1575" s="171">
        <f t="shared" si="24"/>
        <v>0</v>
      </c>
    </row>
    <row r="1576" spans="1:13" s="52" customFormat="1" x14ac:dyDescent="0.3">
      <c r="A1576" s="29" t="str">
        <f>IF(K1576&gt;0,COUNT($A$7:A1575)+COUNT(DWV!$A$8:$A$300)+COUNT('Large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6" s="289"/>
      <c r="C1576" s="3" t="s">
        <v>1112</v>
      </c>
      <c r="D1576" s="16">
        <v>28883196</v>
      </c>
      <c r="E1576" s="5" t="s">
        <v>5530</v>
      </c>
      <c r="F1576" s="381">
        <f>IFERROR(INDEX([1]Master!$1:$1048576,MATCH(C1576,[1]Master!$B:$B,0),MATCH($H$5,[1]Master!$1:$1,0)),"")</f>
        <v>1</v>
      </c>
      <c r="G1576" s="381">
        <f>IFERROR(INDEX([1]Master!$1:$1048576,MATCH(C1576,[1]Master!$B:$B,0),MATCH($H$4,[1]Master!$1:$1,0)),"")</f>
        <v>15</v>
      </c>
      <c r="H1576" s="6" t="s">
        <v>6153</v>
      </c>
      <c r="I1576" s="367">
        <f>IFERROR(INDEX([1]Master!$1:$1048576,MATCH(C1576,[1]Master!$B:$B,0),MATCH($G$6,[1]Master!$1:$1,0)),"")</f>
        <v>881.24011111111122</v>
      </c>
      <c r="J1576" s="230">
        <f>ROUND(I1576*Order_Quote!$L$5,4)</f>
        <v>0</v>
      </c>
      <c r="K1576" s="228"/>
      <c r="L1576" s="178"/>
      <c r="M1576" s="171">
        <f t="shared" si="24"/>
        <v>0</v>
      </c>
    </row>
    <row r="1577" spans="1:13" s="52" customFormat="1" x14ac:dyDescent="0.3">
      <c r="A1577" s="29" t="str">
        <f>IF(K1577&gt;0,COUNT($A$7:A1576)+COUNT(DWV!$A$8:$A$300)+COUNT('Large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7" s="289"/>
      <c r="C1577" s="3" t="s">
        <v>1113</v>
      </c>
      <c r="D1577" s="16">
        <v>28883200</v>
      </c>
      <c r="E1577" s="5" t="s">
        <v>5531</v>
      </c>
      <c r="F1577" s="381">
        <f>IFERROR(INDEX([1]Master!$1:$1048576,MATCH(C1577,[1]Master!$B:$B,0),MATCH($H$5,[1]Master!$1:$1,0)),"")</f>
        <v>1</v>
      </c>
      <c r="G1577" s="381">
        <f>IFERROR(INDEX([1]Master!$1:$1048576,MATCH(C1577,[1]Master!$B:$B,0),MATCH($H$4,[1]Master!$1:$1,0)),"")</f>
        <v>12</v>
      </c>
      <c r="H1577" s="6" t="s">
        <v>6153</v>
      </c>
      <c r="I1577" s="367">
        <f>IFERROR(INDEX([1]Master!$1:$1048576,MATCH(C1577,[1]Master!$B:$B,0),MATCH($G$6,[1]Master!$1:$1,0)),"")</f>
        <v>1004.0698169934641</v>
      </c>
      <c r="J1577" s="230">
        <f>ROUND(I1577*Order_Quote!$L$5,4)</f>
        <v>0</v>
      </c>
      <c r="K1577" s="228"/>
      <c r="L1577" s="178"/>
      <c r="M1577" s="171">
        <f t="shared" si="24"/>
        <v>0</v>
      </c>
    </row>
    <row r="1578" spans="1:13" s="52" customFormat="1" x14ac:dyDescent="0.3">
      <c r="A1578" s="29" t="str">
        <f>IF(K1578&gt;0,COUNT($A$7:A1577)+COUNT(DWV!$A$8:$A$300)+COUNT('Large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8" s="289"/>
      <c r="C1578" s="3" t="s">
        <v>1114</v>
      </c>
      <c r="D1578" s="16">
        <v>28883218</v>
      </c>
      <c r="E1578" s="5" t="s">
        <v>5532</v>
      </c>
      <c r="F1578" s="381">
        <f>IFERROR(INDEX([1]Master!$1:$1048576,MATCH(C1578,[1]Master!$B:$B,0),MATCH($H$5,[1]Master!$1:$1,0)),"")</f>
        <v>1</v>
      </c>
      <c r="G1578" s="381">
        <f>IFERROR(INDEX([1]Master!$1:$1048576,MATCH(C1578,[1]Master!$B:$B,0),MATCH($H$4,[1]Master!$1:$1,0)),"")</f>
        <v>12</v>
      </c>
      <c r="H1578" s="6" t="s">
        <v>6153</v>
      </c>
      <c r="I1578" s="367">
        <f>IFERROR(INDEX([1]Master!$1:$1048576,MATCH(C1578,[1]Master!$B:$B,0),MATCH($G$6,[1]Master!$1:$1,0)),"")</f>
        <v>1054.7746692810458</v>
      </c>
      <c r="J1578" s="230">
        <f>ROUND(I1578*Order_Quote!$L$5,4)</f>
        <v>0</v>
      </c>
      <c r="K1578" s="228"/>
      <c r="L1578" s="178"/>
      <c r="M1578" s="171">
        <f t="shared" si="24"/>
        <v>0</v>
      </c>
    </row>
    <row r="1579" spans="1:13" s="52" customFormat="1" x14ac:dyDescent="0.3">
      <c r="A1579" s="29" t="str">
        <f>IF(K1579&gt;0,COUNT($A$7:A1578)+COUNT(DWV!$A$8:$A$300)+COUNT('Large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79" s="289"/>
      <c r="C1579" s="3" t="s">
        <v>1253</v>
      </c>
      <c r="D1579" s="16">
        <v>28883226</v>
      </c>
      <c r="E1579" s="5" t="s">
        <v>5533</v>
      </c>
      <c r="F1579" s="381">
        <f>IFERROR(INDEX([1]Master!$1:$1048576,MATCH(C1579,[1]Master!$B:$B,0),MATCH($H$5,[1]Master!$1:$1,0)),"")</f>
        <v>1</v>
      </c>
      <c r="G1579" s="381">
        <f>IFERROR(INDEX([1]Master!$1:$1048576,MATCH(C1579,[1]Master!$B:$B,0),MATCH($H$4,[1]Master!$1:$1,0)),"")</f>
        <v>11</v>
      </c>
      <c r="H1579" s="6" t="s">
        <v>6153</v>
      </c>
      <c r="I1579" s="367">
        <f>IFERROR(INDEX([1]Master!$1:$1048576,MATCH(C1579,[1]Master!$B:$B,0),MATCH($G$6,[1]Master!$1:$1,0)),"")</f>
        <v>1143.8823111111112</v>
      </c>
      <c r="J1579" s="230">
        <f>ROUND(I1579*Order_Quote!$L$5,4)</f>
        <v>0</v>
      </c>
      <c r="K1579" s="228"/>
      <c r="L1579" s="178"/>
      <c r="M1579" s="171">
        <f t="shared" si="24"/>
        <v>0</v>
      </c>
    </row>
    <row r="1580" spans="1:13" s="52" customFormat="1" x14ac:dyDescent="0.3">
      <c r="A1580" s="29" t="str">
        <f>IF(K1580&gt;0,COUNT($A$7:A1579)+COUNT(DWV!$A$8:$A$300)+COUNT('Large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0" s="289"/>
      <c r="C1580" s="3" t="s">
        <v>1115</v>
      </c>
      <c r="D1580" s="16">
        <v>28883234</v>
      </c>
      <c r="E1580" s="5" t="s">
        <v>5534</v>
      </c>
      <c r="F1580" s="381">
        <f>IFERROR(INDEX([1]Master!$1:$1048576,MATCH(C1580,[1]Master!$B:$B,0),MATCH($H$5,[1]Master!$1:$1,0)),"")</f>
        <v>1</v>
      </c>
      <c r="G1580" s="381">
        <f>IFERROR(INDEX([1]Master!$1:$1048576,MATCH(C1580,[1]Master!$B:$B,0),MATCH($H$4,[1]Master!$1:$1,0)),"")</f>
        <v>10</v>
      </c>
      <c r="H1580" s="6" t="s">
        <v>6153</v>
      </c>
      <c r="I1580" s="367">
        <f>IFERROR(INDEX([1]Master!$1:$1048576,MATCH(C1580,[1]Master!$B:$B,0),MATCH($G$6,[1]Master!$1:$1,0)),"")</f>
        <v>1260.2729947712419</v>
      </c>
      <c r="J1580" s="230">
        <f>ROUND(I1580*Order_Quote!$L$5,4)</f>
        <v>0</v>
      </c>
      <c r="K1580" s="228"/>
      <c r="L1580" s="178"/>
      <c r="M1580" s="171">
        <f t="shared" si="24"/>
        <v>0</v>
      </c>
    </row>
    <row r="1581" spans="1:13" s="52" customFormat="1" x14ac:dyDescent="0.3">
      <c r="A1581" s="29" t="str">
        <f>IF(K1581&gt;0,COUNT($A$7:A1580)+COUNT(DWV!$A$8:$A$300)+COUNT('Large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1" s="289"/>
      <c r="C1581" s="3" t="s">
        <v>1252</v>
      </c>
      <c r="D1581" s="16">
        <v>28883242</v>
      </c>
      <c r="E1581" s="5" t="s">
        <v>5535</v>
      </c>
      <c r="F1581" s="381">
        <f>IFERROR(INDEX([1]Master!$1:$1048576,MATCH(C1581,[1]Master!$B:$B,0),MATCH($H$5,[1]Master!$1:$1,0)),"")</f>
        <v>1</v>
      </c>
      <c r="G1581" s="381">
        <f>IFERROR(INDEX([1]Master!$1:$1048576,MATCH(C1581,[1]Master!$B:$B,0),MATCH($H$4,[1]Master!$1:$1,0)),"")</f>
        <v>9</v>
      </c>
      <c r="H1581" s="6" t="s">
        <v>6153</v>
      </c>
      <c r="I1581" s="367">
        <f>IFERROR(INDEX([1]Master!$1:$1048576,MATCH(C1581,[1]Master!$B:$B,0),MATCH($G$6,[1]Master!$1:$1,0)),"")</f>
        <v>1370.3031228758171</v>
      </c>
      <c r="J1581" s="230">
        <f>ROUND(I1581*Order_Quote!$L$5,4)</f>
        <v>0</v>
      </c>
      <c r="K1581" s="228"/>
      <c r="L1581" s="178"/>
      <c r="M1581" s="171">
        <f t="shared" si="24"/>
        <v>0</v>
      </c>
    </row>
    <row r="1582" spans="1:13" s="52" customFormat="1" x14ac:dyDescent="0.3">
      <c r="A1582" s="29" t="str">
        <f>IF(K1582&gt;0,COUNT($A$7:A1581)+COUNT(DWV!$A$8:$A$300)+COUNT('Large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2" s="289"/>
      <c r="C1582" s="3" t="s">
        <v>1116</v>
      </c>
      <c r="D1582" s="16">
        <v>28883250</v>
      </c>
      <c r="E1582" s="5" t="s">
        <v>5536</v>
      </c>
      <c r="F1582" s="381">
        <f>IFERROR(INDEX([1]Master!$1:$1048576,MATCH(C1582,[1]Master!$B:$B,0),MATCH($H$5,[1]Master!$1:$1,0)),"")</f>
        <v>1</v>
      </c>
      <c r="G1582" s="381">
        <f>IFERROR(INDEX([1]Master!$1:$1048576,MATCH(C1582,[1]Master!$B:$B,0),MATCH($H$4,[1]Master!$1:$1,0)),"")</f>
        <v>6</v>
      </c>
      <c r="H1582" s="6" t="s">
        <v>6153</v>
      </c>
      <c r="I1582" s="367">
        <f>IFERROR(INDEX([1]Master!$1:$1048576,MATCH(C1582,[1]Master!$B:$B,0),MATCH($G$6,[1]Master!$1:$1,0)),"")</f>
        <v>1320.6458915032681</v>
      </c>
      <c r="J1582" s="230">
        <f>ROUND(I1582*Order_Quote!$L$5,4)</f>
        <v>0</v>
      </c>
      <c r="K1582" s="228"/>
      <c r="L1582" s="178"/>
      <c r="M1582" s="171">
        <f t="shared" si="24"/>
        <v>0</v>
      </c>
    </row>
    <row r="1583" spans="1:13" s="52" customFormat="1" x14ac:dyDescent="0.3">
      <c r="A1583" s="29" t="str">
        <f>IF(K1583&gt;0,COUNT($A$7:A1582)+COUNT(DWV!$A$8:$A$300)+COUNT('Large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3" s="289"/>
      <c r="C1583" s="3" t="s">
        <v>1117</v>
      </c>
      <c r="D1583" s="16">
        <v>28883269</v>
      </c>
      <c r="E1583" s="5" t="s">
        <v>5537</v>
      </c>
      <c r="F1583" s="381">
        <f>IFERROR(INDEX([1]Master!$1:$1048576,MATCH(C1583,[1]Master!$B:$B,0),MATCH($H$5,[1]Master!$1:$1,0)),"")</f>
        <v>1</v>
      </c>
      <c r="G1583" s="381">
        <f>IFERROR(INDEX([1]Master!$1:$1048576,MATCH(C1583,[1]Master!$B:$B,0),MATCH($H$4,[1]Master!$1:$1,0)),"")</f>
        <v>6</v>
      </c>
      <c r="H1583" s="6" t="s">
        <v>6153</v>
      </c>
      <c r="I1583" s="367">
        <f>IFERROR(INDEX([1]Master!$1:$1048576,MATCH(C1583,[1]Master!$B:$B,0),MATCH($G$6,[1]Master!$1:$1,0)),"")</f>
        <v>1343.4091973856209</v>
      </c>
      <c r="J1583" s="230">
        <f>ROUND(I1583*Order_Quote!$L$5,4)</f>
        <v>0</v>
      </c>
      <c r="K1583" s="228"/>
      <c r="L1583" s="178"/>
      <c r="M1583" s="171">
        <f t="shared" si="24"/>
        <v>0</v>
      </c>
    </row>
    <row r="1584" spans="1:13" s="52" customFormat="1" x14ac:dyDescent="0.3">
      <c r="A1584" s="29" t="str">
        <f>IF(K1584&gt;0,COUNT($A$7:A1583)+COUNT(DWV!$A$8:$A$300)+COUNT('Large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4" s="289"/>
      <c r="C1584" s="3" t="s">
        <v>1118</v>
      </c>
      <c r="D1584" s="16">
        <v>28883277</v>
      </c>
      <c r="E1584" s="5" t="s">
        <v>5538</v>
      </c>
      <c r="F1584" s="381">
        <f>IFERROR(INDEX([1]Master!$1:$1048576,MATCH(C1584,[1]Master!$B:$B,0),MATCH($H$5,[1]Master!$1:$1,0)),"")</f>
        <v>1</v>
      </c>
      <c r="G1584" s="381">
        <f>IFERROR(INDEX([1]Master!$1:$1048576,MATCH(C1584,[1]Master!$B:$B,0),MATCH($H$4,[1]Master!$1:$1,0)),"")</f>
        <v>6</v>
      </c>
      <c r="H1584" s="6" t="s">
        <v>6153</v>
      </c>
      <c r="I1584" s="367">
        <f>IFERROR(INDEX([1]Master!$1:$1048576,MATCH(C1584,[1]Master!$B:$B,0),MATCH($G$6,[1]Master!$1:$1,0)),"")</f>
        <v>1363.2541307189542</v>
      </c>
      <c r="J1584" s="230">
        <f>ROUND(I1584*Order_Quote!$L$5,4)</f>
        <v>0</v>
      </c>
      <c r="K1584" s="228"/>
      <c r="L1584" s="178"/>
      <c r="M1584" s="171">
        <f t="shared" si="24"/>
        <v>0</v>
      </c>
    </row>
    <row r="1585" spans="1:13" s="52" customFormat="1" x14ac:dyDescent="0.3">
      <c r="A1585" s="29" t="str">
        <f>IF(K1585&gt;0,COUNT($A$7:A1584)+COUNT(DWV!$A$8:$A$300)+COUNT('Large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5" s="289"/>
      <c r="C1585" s="3" t="s">
        <v>1119</v>
      </c>
      <c r="D1585" s="16">
        <v>28883285</v>
      </c>
      <c r="E1585" s="5" t="s">
        <v>5539</v>
      </c>
      <c r="F1585" s="381">
        <f>IFERROR(INDEX([1]Master!$1:$1048576,MATCH(C1585,[1]Master!$B:$B,0),MATCH($H$5,[1]Master!$1:$1,0)),"")</f>
        <v>1</v>
      </c>
      <c r="G1585" s="381">
        <f>IFERROR(INDEX([1]Master!$1:$1048576,MATCH(C1585,[1]Master!$B:$B,0),MATCH($H$4,[1]Master!$1:$1,0)),"")</f>
        <v>6</v>
      </c>
      <c r="H1585" s="6" t="s">
        <v>6153</v>
      </c>
      <c r="I1585" s="367">
        <f>IFERROR(INDEX([1]Master!$1:$1048576,MATCH(C1585,[1]Master!$B:$B,0),MATCH($G$6,[1]Master!$1:$1,0)),"")</f>
        <v>1411.2501346405231</v>
      </c>
      <c r="J1585" s="230">
        <f>ROUND(I1585*Order_Quote!$L$5,4)</f>
        <v>0</v>
      </c>
      <c r="K1585" s="228"/>
      <c r="L1585" s="178"/>
      <c r="M1585" s="171">
        <f t="shared" si="24"/>
        <v>0</v>
      </c>
    </row>
    <row r="1586" spans="1:13" s="52" customFormat="1" x14ac:dyDescent="0.3">
      <c r="A1586" s="29" t="str">
        <f>IF(K1586&gt;0,COUNT($A$7:A1585)+COUNT(DWV!$A$8:$A$300)+COUNT('Large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6" s="289"/>
      <c r="C1586" s="3" t="s">
        <v>1120</v>
      </c>
      <c r="D1586" s="16">
        <v>28883293</v>
      </c>
      <c r="E1586" s="5" t="s">
        <v>5540</v>
      </c>
      <c r="F1586" s="381">
        <f>IFERROR(INDEX([1]Master!$1:$1048576,MATCH(C1586,[1]Master!$B:$B,0),MATCH($H$5,[1]Master!$1:$1,0)),"")</f>
        <v>1</v>
      </c>
      <c r="G1586" s="381">
        <f>IFERROR(INDEX([1]Master!$1:$1048576,MATCH(C1586,[1]Master!$B:$B,0),MATCH($H$4,[1]Master!$1:$1,0)),"")</f>
        <v>5</v>
      </c>
      <c r="H1586" s="6" t="s">
        <v>6153</v>
      </c>
      <c r="I1586" s="367">
        <f>IFERROR(INDEX([1]Master!$1:$1048576,MATCH(C1586,[1]Master!$B:$B,0),MATCH($G$6,[1]Master!$1:$1,0)),"")</f>
        <v>1441.3018888888892</v>
      </c>
      <c r="J1586" s="230">
        <f>ROUND(I1586*Order_Quote!$L$5,4)</f>
        <v>0</v>
      </c>
      <c r="K1586" s="228"/>
      <c r="L1586" s="178"/>
      <c r="M1586" s="171">
        <f t="shared" si="24"/>
        <v>0</v>
      </c>
    </row>
    <row r="1587" spans="1:13" s="52" customFormat="1" x14ac:dyDescent="0.3">
      <c r="A1587" s="29" t="str">
        <f>IF(K1587&gt;0,COUNT($A$7:A1586)+COUNT(DWV!$A$8:$A$300)+COUNT('Large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7" s="289"/>
      <c r="C1587" s="3" t="s">
        <v>1121</v>
      </c>
      <c r="D1587" s="16">
        <v>28883307</v>
      </c>
      <c r="E1587" s="5" t="s">
        <v>5541</v>
      </c>
      <c r="F1587" s="381">
        <f>IFERROR(INDEX([1]Master!$1:$1048576,MATCH(C1587,[1]Master!$B:$B,0),MATCH($H$5,[1]Master!$1:$1,0)),"")</f>
        <v>1</v>
      </c>
      <c r="G1587" s="381">
        <f>IFERROR(INDEX([1]Master!$1:$1048576,MATCH(C1587,[1]Master!$B:$B,0),MATCH($H$4,[1]Master!$1:$1,0)),"")</f>
        <v>5</v>
      </c>
      <c r="H1587" s="6" t="s">
        <v>6153</v>
      </c>
      <c r="I1587" s="367">
        <f>IFERROR(INDEX([1]Master!$1:$1048576,MATCH(C1587,[1]Master!$B:$B,0),MATCH($G$6,[1]Master!$1:$1,0)),"")</f>
        <v>1501.2108392156865</v>
      </c>
      <c r="J1587" s="230">
        <f>ROUND(I1587*Order_Quote!$L$5,4)</f>
        <v>0</v>
      </c>
      <c r="K1587" s="228"/>
      <c r="L1587" s="178"/>
      <c r="M1587" s="171">
        <f t="shared" si="24"/>
        <v>0</v>
      </c>
    </row>
    <row r="1588" spans="1:13" s="52" customFormat="1" x14ac:dyDescent="0.3">
      <c r="A1588" s="29" t="str">
        <f>IF(K1588&gt;0,COUNT($A$7:A1587)+COUNT(DWV!$A$8:$A$300)+COUNT('Large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8" s="289"/>
      <c r="C1588" s="3" t="s">
        <v>1122</v>
      </c>
      <c r="D1588" s="16">
        <v>28883315</v>
      </c>
      <c r="E1588" s="5" t="s">
        <v>5542</v>
      </c>
      <c r="F1588" s="381">
        <f>IFERROR(INDEX([1]Master!$1:$1048576,MATCH(C1588,[1]Master!$B:$B,0),MATCH($H$5,[1]Master!$1:$1,0)),"")</f>
        <v>1</v>
      </c>
      <c r="G1588" s="381">
        <f>IFERROR(INDEX([1]Master!$1:$1048576,MATCH(C1588,[1]Master!$B:$B,0),MATCH($H$4,[1]Master!$1:$1,0)),"")</f>
        <v>3</v>
      </c>
      <c r="H1588" s="6" t="s">
        <v>6153</v>
      </c>
      <c r="I1588" s="367">
        <f>IFERROR(INDEX([1]Master!$1:$1048576,MATCH(C1588,[1]Master!$B:$B,0),MATCH($G$6,[1]Master!$1:$1,0)),"")</f>
        <v>1904.9190418300655</v>
      </c>
      <c r="J1588" s="230">
        <f>ROUND(I1588*Order_Quote!$L$5,4)</f>
        <v>0</v>
      </c>
      <c r="K1588" s="228"/>
      <c r="L1588" s="178"/>
      <c r="M1588" s="171">
        <f t="shared" si="24"/>
        <v>0</v>
      </c>
    </row>
    <row r="1589" spans="1:13" s="52" customFormat="1" x14ac:dyDescent="0.3">
      <c r="A1589" s="29" t="str">
        <f>IF(K1589&gt;0,COUNT($A$7:A1588)+COUNT(DWV!$A$8:$A$300)+COUNT('Large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89" s="289"/>
      <c r="C1589" s="3" t="s">
        <v>1123</v>
      </c>
      <c r="D1589" s="16">
        <v>28883323</v>
      </c>
      <c r="E1589" s="5" t="s">
        <v>5543</v>
      </c>
      <c r="F1589" s="381">
        <f>IFERROR(INDEX([1]Master!$1:$1048576,MATCH(C1589,[1]Master!$B:$B,0),MATCH($H$5,[1]Master!$1:$1,0)),"")</f>
        <v>1</v>
      </c>
      <c r="G1589" s="381">
        <f>IFERROR(INDEX([1]Master!$1:$1048576,MATCH(C1589,[1]Master!$B:$B,0),MATCH($H$4,[1]Master!$1:$1,0)),"")</f>
        <v>3</v>
      </c>
      <c r="H1589" s="6" t="s">
        <v>6153</v>
      </c>
      <c r="I1589" s="367">
        <f>IFERROR(INDEX([1]Master!$1:$1048576,MATCH(C1589,[1]Master!$B:$B,0),MATCH($G$6,[1]Master!$1:$1,0)),"")</f>
        <v>1924.6741790849678</v>
      </c>
      <c r="J1589" s="230">
        <f>ROUND(I1589*Order_Quote!$L$5,4)</f>
        <v>0</v>
      </c>
      <c r="K1589" s="228"/>
      <c r="L1589" s="178"/>
      <c r="M1589" s="171">
        <f t="shared" si="24"/>
        <v>0</v>
      </c>
    </row>
    <row r="1590" spans="1:13" s="52" customFormat="1" x14ac:dyDescent="0.3">
      <c r="A1590" s="29" t="str">
        <f>IF(K1590&gt;0,COUNT($A$7:A1589)+COUNT(DWV!$A$8:$A$300)+COUNT('Large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0" s="289"/>
      <c r="C1590" s="3" t="s">
        <v>1124</v>
      </c>
      <c r="D1590" s="16">
        <v>28883331</v>
      </c>
      <c r="E1590" s="5" t="s">
        <v>5544</v>
      </c>
      <c r="F1590" s="381">
        <f>IFERROR(INDEX([1]Master!$1:$1048576,MATCH(C1590,[1]Master!$B:$B,0),MATCH($H$5,[1]Master!$1:$1,0)),"")</f>
        <v>1</v>
      </c>
      <c r="G1590" s="381">
        <f>IFERROR(INDEX([1]Master!$1:$1048576,MATCH(C1590,[1]Master!$B:$B,0),MATCH($H$4,[1]Master!$1:$1,0)),"")</f>
        <v>3</v>
      </c>
      <c r="H1590" s="6" t="s">
        <v>6153</v>
      </c>
      <c r="I1590" s="367">
        <f>IFERROR(INDEX([1]Master!$1:$1048576,MATCH(C1590,[1]Master!$B:$B,0),MATCH($G$6,[1]Master!$1:$1,0)),"")</f>
        <v>1952.0021189542488</v>
      </c>
      <c r="J1590" s="230">
        <f>ROUND(I1590*Order_Quote!$L$5,4)</f>
        <v>0</v>
      </c>
      <c r="K1590" s="228"/>
      <c r="L1590" s="178"/>
      <c r="M1590" s="171">
        <f t="shared" si="24"/>
        <v>0</v>
      </c>
    </row>
    <row r="1591" spans="1:13" s="52" customFormat="1" x14ac:dyDescent="0.3">
      <c r="A1591" s="29" t="str">
        <f>IF(K1591&gt;0,COUNT($A$7:A1590)+COUNT(DWV!$A$8:$A$300)+COUNT('Large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1" s="289"/>
      <c r="C1591" s="3" t="s">
        <v>1125</v>
      </c>
      <c r="D1591" s="16">
        <v>28883340</v>
      </c>
      <c r="E1591" s="5" t="s">
        <v>5545</v>
      </c>
      <c r="F1591" s="381">
        <f>IFERROR(INDEX([1]Master!$1:$1048576,MATCH(C1591,[1]Master!$B:$B,0),MATCH($H$5,[1]Master!$1:$1,0)),"")</f>
        <v>1</v>
      </c>
      <c r="G1591" s="381">
        <f>IFERROR(INDEX([1]Master!$1:$1048576,MATCH(C1591,[1]Master!$B:$B,0),MATCH($H$4,[1]Master!$1:$1,0)),"")</f>
        <v>3</v>
      </c>
      <c r="H1591" s="6" t="s">
        <v>6153</v>
      </c>
      <c r="I1591" s="367">
        <f>IFERROR(INDEX([1]Master!$1:$1048576,MATCH(C1591,[1]Master!$B:$B,0),MATCH($G$6,[1]Master!$1:$1,0)),"")</f>
        <v>1977.8334575163401</v>
      </c>
      <c r="J1591" s="230">
        <f>ROUND(I1591*Order_Quote!$L$5,4)</f>
        <v>0</v>
      </c>
      <c r="K1591" s="228"/>
      <c r="L1591" s="178"/>
      <c r="M1591" s="171">
        <f t="shared" si="24"/>
        <v>0</v>
      </c>
    </row>
    <row r="1592" spans="1:13" s="52" customFormat="1" x14ac:dyDescent="0.3">
      <c r="A1592" s="29" t="str">
        <f>IF(K1592&gt;0,COUNT($A$7:A1591)+COUNT(DWV!$A$8:$A$300)+COUNT('Large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2" s="289"/>
      <c r="C1592" s="3" t="s">
        <v>1126</v>
      </c>
      <c r="D1592" s="16">
        <v>28883358</v>
      </c>
      <c r="E1592" s="5" t="s">
        <v>5546</v>
      </c>
      <c r="F1592" s="381">
        <f>IFERROR(INDEX([1]Master!$1:$1048576,MATCH(C1592,[1]Master!$B:$B,0),MATCH($H$5,[1]Master!$1:$1,0)),"")</f>
        <v>1</v>
      </c>
      <c r="G1592" s="381">
        <f>IFERROR(INDEX([1]Master!$1:$1048576,MATCH(C1592,[1]Master!$B:$B,0),MATCH($H$4,[1]Master!$1:$1,0)),"")</f>
        <v>3</v>
      </c>
      <c r="H1592" s="6" t="s">
        <v>6153</v>
      </c>
      <c r="I1592" s="367">
        <f>IFERROR(INDEX([1]Master!$1:$1048576,MATCH(C1592,[1]Master!$B:$B,0),MATCH($G$6,[1]Master!$1:$1,0)),"")</f>
        <v>2080.3805790849674</v>
      </c>
      <c r="J1592" s="230">
        <f>ROUND(I1592*Order_Quote!$L$5,4)</f>
        <v>0</v>
      </c>
      <c r="K1592" s="228"/>
      <c r="L1592" s="178"/>
      <c r="M1592" s="171">
        <f t="shared" si="24"/>
        <v>0</v>
      </c>
    </row>
    <row r="1593" spans="1:13" s="52" customFormat="1" x14ac:dyDescent="0.3">
      <c r="A1593" s="29" t="str">
        <f>IF(K1593&gt;0,COUNT($A$7:A1592)+COUNT(DWV!$A$8:$A$300)+COUNT('Large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3" s="289"/>
      <c r="C1593" s="3" t="s">
        <v>1127</v>
      </c>
      <c r="D1593" s="16">
        <v>28883366</v>
      </c>
      <c r="E1593" s="5" t="s">
        <v>5547</v>
      </c>
      <c r="F1593" s="381">
        <f>IFERROR(INDEX([1]Master!$1:$1048576,MATCH(C1593,[1]Master!$B:$B,0),MATCH($H$5,[1]Master!$1:$1,0)),"")</f>
        <v>1</v>
      </c>
      <c r="G1593" s="381">
        <f>IFERROR(INDEX([1]Master!$1:$1048576,MATCH(C1593,[1]Master!$B:$B,0),MATCH($H$4,[1]Master!$1:$1,0)),"")</f>
        <v>3</v>
      </c>
      <c r="H1593" s="6" t="s">
        <v>6153</v>
      </c>
      <c r="I1593" s="367">
        <f>IFERROR(INDEX([1]Master!$1:$1048576,MATCH(C1593,[1]Master!$B:$B,0),MATCH($G$6,[1]Master!$1:$1,0)),"")</f>
        <v>2402.9879568627457</v>
      </c>
      <c r="J1593" s="230">
        <f>ROUND(I1593*Order_Quote!$L$5,4)</f>
        <v>0</v>
      </c>
      <c r="K1593" s="228"/>
      <c r="L1593" s="178"/>
      <c r="M1593" s="171">
        <f t="shared" si="24"/>
        <v>0</v>
      </c>
    </row>
    <row r="1594" spans="1:13" s="52" customFormat="1" x14ac:dyDescent="0.3">
      <c r="A1594" s="29" t="str">
        <f>IF(K1594&gt;0,COUNT($A$7:A1593)+COUNT(DWV!$A$8:$A$300)+COUNT('Large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4" s="289"/>
      <c r="C1594" s="3" t="s">
        <v>1128</v>
      </c>
      <c r="D1594" s="16">
        <v>28883374</v>
      </c>
      <c r="E1594" s="5" t="s">
        <v>5548</v>
      </c>
      <c r="F1594" s="381">
        <f>IFERROR(INDEX([1]Master!$1:$1048576,MATCH(C1594,[1]Master!$B:$B,0),MATCH($H$5,[1]Master!$1:$1,0)),"")</f>
        <v>1</v>
      </c>
      <c r="G1594" s="381">
        <f>IFERROR(INDEX([1]Master!$1:$1048576,MATCH(C1594,[1]Master!$B:$B,0),MATCH($H$4,[1]Master!$1:$1,0)),"")</f>
        <v>2</v>
      </c>
      <c r="H1594" s="6" t="s">
        <v>6153</v>
      </c>
      <c r="I1594" s="367">
        <f>IFERROR(INDEX([1]Master!$1:$1048576,MATCH(C1594,[1]Master!$B:$B,0),MATCH($G$6,[1]Master!$1:$1,0)),"")</f>
        <v>2589.2549555555561</v>
      </c>
      <c r="J1594" s="230">
        <f>ROUND(I1594*Order_Quote!$L$5,4)</f>
        <v>0</v>
      </c>
      <c r="K1594" s="228"/>
      <c r="L1594" s="178"/>
      <c r="M1594" s="171">
        <f t="shared" si="24"/>
        <v>0</v>
      </c>
    </row>
    <row r="1595" spans="1:13" s="52" customFormat="1" x14ac:dyDescent="0.3">
      <c r="A1595" s="29" t="str">
        <f>IF(K1595&gt;0,COUNT($A$7:A1594)+COUNT(DWV!$A$8:$A$300)+COUNT('Large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5" s="289"/>
      <c r="C1595" s="3" t="s">
        <v>1129</v>
      </c>
      <c r="D1595" s="16">
        <v>28883382</v>
      </c>
      <c r="E1595" s="5" t="s">
        <v>5549</v>
      </c>
      <c r="F1595" s="381">
        <f>IFERROR(INDEX([1]Master!$1:$1048576,MATCH(C1595,[1]Master!$B:$B,0),MATCH($H$5,[1]Master!$1:$1,0)),"")</f>
        <v>1</v>
      </c>
      <c r="G1595" s="381">
        <f>IFERROR(INDEX([1]Master!$1:$1048576,MATCH(C1595,[1]Master!$B:$B,0),MATCH($H$4,[1]Master!$1:$1,0)),"")</f>
        <v>3</v>
      </c>
      <c r="H1595" s="6" t="s">
        <v>6153</v>
      </c>
      <c r="I1595" s="367">
        <f>IFERROR(INDEX([1]Master!$1:$1048576,MATCH(C1595,[1]Master!$B:$B,0),MATCH($G$6,[1]Master!$1:$1,0)),"")</f>
        <v>3970.4683019607842</v>
      </c>
      <c r="J1595" s="230">
        <f>ROUND(I1595*Order_Quote!$L$5,4)</f>
        <v>0</v>
      </c>
      <c r="K1595" s="228"/>
      <c r="L1595" s="178"/>
      <c r="M1595" s="171">
        <f t="shared" si="24"/>
        <v>0</v>
      </c>
    </row>
    <row r="1596" spans="1:13" s="52" customFormat="1" x14ac:dyDescent="0.3">
      <c r="A1596" s="29" t="str">
        <f>IF(K1596&gt;0,COUNT($A$7:A1595)+COUNT(DWV!$A$8:$A$300)+COUNT('Large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6" s="289"/>
      <c r="C1596" s="3" t="s">
        <v>1130</v>
      </c>
      <c r="D1596" s="16">
        <v>28883390</v>
      </c>
      <c r="E1596" s="5" t="s">
        <v>5550</v>
      </c>
      <c r="F1596" s="381">
        <f>IFERROR(INDEX([1]Master!$1:$1048576,MATCH(C1596,[1]Master!$B:$B,0),MATCH($H$5,[1]Master!$1:$1,0)),"")</f>
        <v>1</v>
      </c>
      <c r="G1596" s="381">
        <f>IFERROR(INDEX([1]Master!$1:$1048576,MATCH(C1596,[1]Master!$B:$B,0),MATCH($H$4,[1]Master!$1:$1,0)),"")</f>
        <v>3</v>
      </c>
      <c r="H1596" s="6" t="s">
        <v>6153</v>
      </c>
      <c r="I1596" s="367">
        <f>IFERROR(INDEX([1]Master!$1:$1048576,MATCH(C1596,[1]Master!$B:$B,0),MATCH($G$6,[1]Master!$1:$1,0)),"")</f>
        <v>4284.8593385620925</v>
      </c>
      <c r="J1596" s="230">
        <f>ROUND(I1596*Order_Quote!$L$5,4)</f>
        <v>0</v>
      </c>
      <c r="K1596" s="228"/>
      <c r="L1596" s="178"/>
      <c r="M1596" s="171">
        <f t="shared" si="24"/>
        <v>0</v>
      </c>
    </row>
    <row r="1597" spans="1:13" s="52" customFormat="1" x14ac:dyDescent="0.3">
      <c r="A1597" s="29" t="str">
        <f>IF(K1597&gt;0,COUNT($A$7:A1596)+COUNT(DWV!$A$8:$A$300)+COUNT('Large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7" s="289"/>
      <c r="C1597" s="3" t="s">
        <v>1131</v>
      </c>
      <c r="D1597" s="16">
        <v>28883404</v>
      </c>
      <c r="E1597" s="5" t="s">
        <v>5551</v>
      </c>
      <c r="F1597" s="381">
        <f>IFERROR(INDEX([1]Master!$1:$1048576,MATCH(C1597,[1]Master!$B:$B,0),MATCH($H$5,[1]Master!$1:$1,0)),"")</f>
        <v>1</v>
      </c>
      <c r="G1597" s="381">
        <f>IFERROR(INDEX([1]Master!$1:$1048576,MATCH(C1597,[1]Master!$B:$B,0),MATCH($H$4,[1]Master!$1:$1,0)),"")</f>
        <v>2</v>
      </c>
      <c r="H1597" s="6" t="s">
        <v>6153</v>
      </c>
      <c r="I1597" s="367">
        <f>IFERROR(INDEX([1]Master!$1:$1048576,MATCH(C1597,[1]Master!$B:$B,0),MATCH($G$6,[1]Master!$1:$1,0)),"")</f>
        <v>4055.3106300653594</v>
      </c>
      <c r="J1597" s="230">
        <f>ROUND(I1597*Order_Quote!$L$5,4)</f>
        <v>0</v>
      </c>
      <c r="K1597" s="228"/>
      <c r="L1597" s="178"/>
      <c r="M1597" s="171">
        <f t="shared" si="24"/>
        <v>0</v>
      </c>
    </row>
    <row r="1598" spans="1:13" s="52" customFormat="1" x14ac:dyDescent="0.3">
      <c r="A1598" s="29" t="str">
        <f>IF(K1598&gt;0,COUNT($A$7:A1597)+COUNT(DWV!$A$8:$A$300)+COUNT('Large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8" s="289"/>
      <c r="C1598" s="3" t="s">
        <v>1132</v>
      </c>
      <c r="D1598" s="16">
        <v>28883412</v>
      </c>
      <c r="E1598" s="5" t="s">
        <v>5552</v>
      </c>
      <c r="F1598" s="381">
        <f>IFERROR(INDEX([1]Master!$1:$1048576,MATCH(C1598,[1]Master!$B:$B,0),MATCH($H$5,[1]Master!$1:$1,0)),"")</f>
        <v>1</v>
      </c>
      <c r="G1598" s="381">
        <f>IFERROR(INDEX([1]Master!$1:$1048576,MATCH(C1598,[1]Master!$B:$B,0),MATCH($H$4,[1]Master!$1:$1,0)),"")</f>
        <v>2</v>
      </c>
      <c r="H1598" s="6" t="s">
        <v>6153</v>
      </c>
      <c r="I1598" s="367">
        <f>IFERROR(INDEX([1]Master!$1:$1048576,MATCH(C1598,[1]Master!$B:$B,0),MATCH($G$6,[1]Master!$1:$1,0)),"")</f>
        <v>4076.0684901960794</v>
      </c>
      <c r="J1598" s="230">
        <f>ROUND(I1598*Order_Quote!$L$5,4)</f>
        <v>0</v>
      </c>
      <c r="K1598" s="228"/>
      <c r="L1598" s="178"/>
      <c r="M1598" s="171">
        <f t="shared" si="24"/>
        <v>0</v>
      </c>
    </row>
    <row r="1599" spans="1:13" s="52" customFormat="1" x14ac:dyDescent="0.3">
      <c r="A1599" s="29" t="str">
        <f>IF(K1599&gt;0,COUNT($A$7:A1598)+COUNT(DWV!$A$8:$A$300)+COUNT('Large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599" s="289"/>
      <c r="C1599" s="3" t="s">
        <v>1133</v>
      </c>
      <c r="D1599" s="16">
        <v>28883420</v>
      </c>
      <c r="E1599" s="5" t="s">
        <v>5553</v>
      </c>
      <c r="F1599" s="381">
        <f>IFERROR(INDEX([1]Master!$1:$1048576,MATCH(C1599,[1]Master!$B:$B,0),MATCH($H$5,[1]Master!$1:$1,0)),"")</f>
        <v>1</v>
      </c>
      <c r="G1599" s="381">
        <f>IFERROR(INDEX([1]Master!$1:$1048576,MATCH(C1599,[1]Master!$B:$B,0),MATCH($H$4,[1]Master!$1:$1,0)),"")</f>
        <v>2</v>
      </c>
      <c r="H1599" s="6" t="s">
        <v>6153</v>
      </c>
      <c r="I1599" s="367">
        <f>IFERROR(INDEX([1]Master!$1:$1048576,MATCH(C1599,[1]Master!$B:$B,0),MATCH($G$6,[1]Master!$1:$1,0)),"")</f>
        <v>4202.7707568627457</v>
      </c>
      <c r="J1599" s="230">
        <f>ROUND(I1599*Order_Quote!$L$5,4)</f>
        <v>0</v>
      </c>
      <c r="K1599" s="228"/>
      <c r="L1599" s="178"/>
      <c r="M1599" s="171">
        <f t="shared" si="24"/>
        <v>0</v>
      </c>
    </row>
    <row r="1600" spans="1:13" s="52" customFormat="1" x14ac:dyDescent="0.3">
      <c r="A1600" s="29" t="str">
        <f>IF(K1600&gt;0,COUNT($A$7:A1599)+COUNT(DWV!$A$8:$A$300)+COUNT('Large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0" s="289"/>
      <c r="C1600" s="3" t="s">
        <v>5770</v>
      </c>
      <c r="D1600" s="36">
        <v>28883439</v>
      </c>
      <c r="E1600" s="5" t="s">
        <v>8513</v>
      </c>
      <c r="F1600" s="381">
        <f>IFERROR(INDEX([1]Master!$1:$1048576,MATCH(C1600,[1]Master!$B:$B,0),MATCH($H$5,[1]Master!$1:$1,0)),"")</f>
        <v>1</v>
      </c>
      <c r="G1600" s="381">
        <f>IFERROR(INDEX([1]Master!$1:$1048576,MATCH(C1600,[1]Master!$B:$B,0),MATCH($H$4,[1]Master!$1:$1,0)),"")</f>
        <v>2</v>
      </c>
      <c r="H1600" s="6" t="s">
        <v>6153</v>
      </c>
      <c r="I1600" s="367">
        <f>IFERROR(INDEX([1]Master!$1:$1048576,MATCH(C1600,[1]Master!$B:$B,0),MATCH($G$6,[1]Master!$1:$1,0)),"")</f>
        <v>4410.933032679739</v>
      </c>
      <c r="J1600" s="230">
        <f>ROUND(I1600*Order_Quote!$L$5,4)</f>
        <v>0</v>
      </c>
      <c r="K1600" s="228"/>
      <c r="L1600" s="178"/>
      <c r="M1600" s="171">
        <f t="shared" si="24"/>
        <v>0</v>
      </c>
    </row>
    <row r="1601" spans="1:13" s="52" customFormat="1" x14ac:dyDescent="0.3">
      <c r="A1601" s="29" t="str">
        <f>IF(K1601&gt;0,COUNT($A$7:A1600)+COUNT(DWV!$A$8:$A$300)+COUNT('Large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1" s="289"/>
      <c r="C1601" s="3" t="s">
        <v>1134</v>
      </c>
      <c r="D1601" s="16">
        <v>28883447</v>
      </c>
      <c r="E1601" s="5" t="s">
        <v>8514</v>
      </c>
      <c r="F1601" s="381">
        <f>IFERROR(INDEX([1]Master!$1:$1048576,MATCH(C1601,[1]Master!$B:$B,0),MATCH($H$5,[1]Master!$1:$1,0)),"")</f>
        <v>1</v>
      </c>
      <c r="G1601" s="381">
        <f>IFERROR(INDEX([1]Master!$1:$1048576,MATCH(C1601,[1]Master!$B:$B,0),MATCH($H$4,[1]Master!$1:$1,0)),"")</f>
        <v>2</v>
      </c>
      <c r="H1601" s="6" t="s">
        <v>6153</v>
      </c>
      <c r="I1601" s="367">
        <f>IFERROR(INDEX([1]Master!$1:$1048576,MATCH(C1601,[1]Master!$B:$B,0),MATCH($G$6,[1]Master!$1:$1,0)),"")</f>
        <v>4538.6829202614381</v>
      </c>
      <c r="J1601" s="230">
        <f>ROUND(I1601*Order_Quote!$L$5,4)</f>
        <v>0</v>
      </c>
      <c r="K1601" s="228"/>
      <c r="L1601" s="178"/>
      <c r="M1601" s="171">
        <f t="shared" si="24"/>
        <v>0</v>
      </c>
    </row>
    <row r="1602" spans="1:13" s="52" customFormat="1" x14ac:dyDescent="0.3">
      <c r="A1602" s="29" t="str">
        <f>IF(K1602&gt;0,COUNT($A$7:A1601)+COUNT(DWV!$A$8:$A$300)+COUNT('Large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2" s="289"/>
      <c r="C1602" s="3" t="s">
        <v>1135</v>
      </c>
      <c r="D1602" s="16">
        <v>28883455</v>
      </c>
      <c r="E1602" s="5" t="s">
        <v>8515</v>
      </c>
      <c r="F1602" s="381">
        <f>IFERROR(INDEX([1]Master!$1:$1048576,MATCH(C1602,[1]Master!$B:$B,0),MATCH($H$5,[1]Master!$1:$1,0)),"")</f>
        <v>1</v>
      </c>
      <c r="G1602" s="381">
        <f>IFERROR(INDEX([1]Master!$1:$1048576,MATCH(C1602,[1]Master!$B:$B,0),MATCH($H$4,[1]Master!$1:$1,0)),"")</f>
        <v>2</v>
      </c>
      <c r="H1602" s="6" t="s">
        <v>6153</v>
      </c>
      <c r="I1602" s="367">
        <f>IFERROR(INDEX([1]Master!$1:$1048576,MATCH(C1602,[1]Master!$B:$B,0),MATCH($G$6,[1]Master!$1:$1,0)),"")</f>
        <v>4922.8754418300659</v>
      </c>
      <c r="J1602" s="230">
        <f>ROUND(I1602*Order_Quote!$L$5,4)</f>
        <v>0</v>
      </c>
      <c r="K1602" s="228"/>
      <c r="L1602" s="178"/>
      <c r="M1602" s="171">
        <f t="shared" si="24"/>
        <v>0</v>
      </c>
    </row>
    <row r="1603" spans="1:13" s="52" customFormat="1" x14ac:dyDescent="0.3">
      <c r="A1603" s="29" t="str">
        <f>IF(K1603&gt;0,COUNT($A$7:A1602)+COUNT(DWV!$A$8:$A$300)+COUNT('Large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3" s="289"/>
      <c r="C1603" s="3" t="s">
        <v>1136</v>
      </c>
      <c r="D1603" s="16">
        <v>28883463</v>
      </c>
      <c r="E1603" s="5" t="s">
        <v>8516</v>
      </c>
      <c r="F1603" s="381">
        <f>IFERROR(INDEX([1]Master!$1:$1048576,MATCH(C1603,[1]Master!$B:$B,0),MATCH($H$5,[1]Master!$1:$1,0)),"")</f>
        <v>1</v>
      </c>
      <c r="G1603" s="381">
        <f>IFERROR(INDEX([1]Master!$1:$1048576,MATCH(C1603,[1]Master!$B:$B,0),MATCH($H$4,[1]Master!$1:$1,0)),"")</f>
        <v>2</v>
      </c>
      <c r="H1603" s="6" t="s">
        <v>6153</v>
      </c>
      <c r="I1603" s="367">
        <f>IFERROR(INDEX([1]Master!$1:$1048576,MATCH(C1603,[1]Master!$B:$B,0),MATCH($G$6,[1]Master!$1:$1,0)),"")</f>
        <v>4075.8440000000001</v>
      </c>
      <c r="J1603" s="230">
        <f>ROUND(I1603*Order_Quote!$L$5,4)</f>
        <v>0</v>
      </c>
      <c r="K1603" s="228"/>
      <c r="L1603" s="178"/>
      <c r="M1603" s="171">
        <f t="shared" si="24"/>
        <v>0</v>
      </c>
    </row>
    <row r="1604" spans="1:13" s="52" customFormat="1" x14ac:dyDescent="0.3">
      <c r="A1604" s="29" t="str">
        <f>IF(K1604&gt;0,COUNT($A$7:A1603)+COUNT(DWV!$A$8:$A$300)+COUNT('Large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4" s="289"/>
      <c r="C1604" s="3" t="s">
        <v>1137</v>
      </c>
      <c r="D1604" s="16">
        <v>28883471</v>
      </c>
      <c r="E1604" s="5" t="s">
        <v>8517</v>
      </c>
      <c r="F1604" s="381">
        <f>IFERROR(INDEX([1]Master!$1:$1048576,MATCH(C1604,[1]Master!$B:$B,0),MATCH($H$5,[1]Master!$1:$1,0)),"")</f>
        <v>1</v>
      </c>
      <c r="G1604" s="381">
        <f>IFERROR(INDEX([1]Master!$1:$1048576,MATCH(C1604,[1]Master!$B:$B,0),MATCH($H$4,[1]Master!$1:$1,0)),"")</f>
        <v>2</v>
      </c>
      <c r="H1604" s="6" t="s">
        <v>6153</v>
      </c>
      <c r="I1604" s="367">
        <f>IFERROR(INDEX([1]Master!$1:$1048576,MATCH(C1604,[1]Master!$B:$B,0),MATCH($G$6,[1]Master!$1:$1,0)),"")</f>
        <v>4094.2821281045753</v>
      </c>
      <c r="J1604" s="230">
        <f>ROUND(I1604*Order_Quote!$L$5,4)</f>
        <v>0</v>
      </c>
      <c r="K1604" s="228"/>
      <c r="L1604" s="178"/>
      <c r="M1604" s="171">
        <f t="shared" ref="M1604:M1669" si="25">K1604/F1604</f>
        <v>0</v>
      </c>
    </row>
    <row r="1605" spans="1:13" s="52" customFormat="1" x14ac:dyDescent="0.3">
      <c r="A1605" s="29" t="str">
        <f>IF(K1605&gt;0,COUNT($A$7:A1604)+COUNT(DWV!$A$8:$A$300)+COUNT('Large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5" s="289"/>
      <c r="C1605" s="3" t="s">
        <v>1138</v>
      </c>
      <c r="D1605" s="16">
        <v>28883480</v>
      </c>
      <c r="E1605" s="5" t="s">
        <v>8518</v>
      </c>
      <c r="F1605" s="381">
        <f>IFERROR(INDEX([1]Master!$1:$1048576,MATCH(C1605,[1]Master!$B:$B,0),MATCH($H$5,[1]Master!$1:$1,0)),"")</f>
        <v>1</v>
      </c>
      <c r="G1605" s="381">
        <f>IFERROR(INDEX([1]Master!$1:$1048576,MATCH(C1605,[1]Master!$B:$B,0),MATCH($H$4,[1]Master!$1:$1,0)),"")</f>
        <v>2</v>
      </c>
      <c r="H1605" s="6" t="s">
        <v>6153</v>
      </c>
      <c r="I1605" s="367">
        <f>IFERROR(INDEX([1]Master!$1:$1048576,MATCH(C1605,[1]Master!$B:$B,0),MATCH($G$6,[1]Master!$1:$1,0)),"")</f>
        <v>4138.1325464052288</v>
      </c>
      <c r="J1605" s="230">
        <f>ROUND(I1605*Order_Quote!$L$5,4)</f>
        <v>0</v>
      </c>
      <c r="K1605" s="228"/>
      <c r="L1605" s="178"/>
      <c r="M1605" s="171">
        <f t="shared" si="25"/>
        <v>0</v>
      </c>
    </row>
    <row r="1606" spans="1:13" s="52" customFormat="1" x14ac:dyDescent="0.3">
      <c r="A1606" s="29" t="str">
        <f>IF(K1606&gt;0,COUNT($A$7:A1605)+COUNT(DWV!$A$8:$A$300)+COUNT('Large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6" s="289"/>
      <c r="C1606" s="3" t="s">
        <v>1139</v>
      </c>
      <c r="D1606" s="16">
        <v>28883498</v>
      </c>
      <c r="E1606" s="5" t="s">
        <v>8519</v>
      </c>
      <c r="F1606" s="381">
        <f>IFERROR(INDEX([1]Master!$1:$1048576,MATCH(C1606,[1]Master!$B:$B,0),MATCH($H$5,[1]Master!$1:$1,0)),"")</f>
        <v>1</v>
      </c>
      <c r="G1606" s="381">
        <f>IFERROR(INDEX([1]Master!$1:$1048576,MATCH(C1606,[1]Master!$B:$B,0),MATCH($H$4,[1]Master!$1:$1,0)),"")</f>
        <v>2</v>
      </c>
      <c r="H1606" s="6" t="s">
        <v>6153</v>
      </c>
      <c r="I1606" s="367">
        <f>IFERROR(INDEX([1]Master!$1:$1048576,MATCH(C1606,[1]Master!$B:$B,0),MATCH($G$6,[1]Master!$1:$1,0)),"")</f>
        <v>4185.3203856209157</v>
      </c>
      <c r="J1606" s="230">
        <f>ROUND(I1606*Order_Quote!$L$5,4)</f>
        <v>0</v>
      </c>
      <c r="K1606" s="228"/>
      <c r="L1606" s="178"/>
      <c r="M1606" s="171">
        <f t="shared" si="25"/>
        <v>0</v>
      </c>
    </row>
    <row r="1607" spans="1:13" s="52" customFormat="1" x14ac:dyDescent="0.3">
      <c r="A1607" s="29" t="str">
        <f>IF(K1607&gt;0,COUNT($A$7:A1606)+COUNT(DWV!$A$8:$A$300)+COUNT('Large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7" s="289"/>
      <c r="C1607" s="3" t="s">
        <v>1140</v>
      </c>
      <c r="D1607" s="16">
        <v>28883501</v>
      </c>
      <c r="E1607" s="5" t="s">
        <v>8520</v>
      </c>
      <c r="F1607" s="381">
        <f>IFERROR(INDEX([1]Master!$1:$1048576,MATCH(C1607,[1]Master!$B:$B,0),MATCH($H$5,[1]Master!$1:$1,0)),"")</f>
        <v>1</v>
      </c>
      <c r="G1607" s="381">
        <f>IFERROR(INDEX([1]Master!$1:$1048576,MATCH(C1607,[1]Master!$B:$B,0),MATCH($H$4,[1]Master!$1:$1,0)),"")</f>
        <v>2</v>
      </c>
      <c r="H1607" s="6" t="s">
        <v>6153</v>
      </c>
      <c r="I1607" s="367">
        <f>IFERROR(INDEX([1]Master!$1:$1048576,MATCH(C1607,[1]Master!$B:$B,0),MATCH($G$6,[1]Master!$1:$1,0)),"")</f>
        <v>4399.9330130718954</v>
      </c>
      <c r="J1607" s="230">
        <f>ROUND(I1607*Order_Quote!$L$5,4)</f>
        <v>0</v>
      </c>
      <c r="K1607" s="228"/>
      <c r="L1607" s="178"/>
      <c r="M1607" s="171">
        <f t="shared" si="25"/>
        <v>0</v>
      </c>
    </row>
    <row r="1608" spans="1:13" s="52" customFormat="1" x14ac:dyDescent="0.3">
      <c r="A1608" s="29" t="str">
        <f>IF(K1608&gt;0,COUNT($A$7:A1607)+COUNT(DWV!$A$8:$A$300)+COUNT('Large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8" s="289"/>
      <c r="C1608" s="3" t="s">
        <v>1141</v>
      </c>
      <c r="D1608" s="16">
        <v>28883510</v>
      </c>
      <c r="E1608" s="5" t="s">
        <v>8521</v>
      </c>
      <c r="F1608" s="381">
        <f>IFERROR(INDEX([1]Master!$1:$1048576,MATCH(C1608,[1]Master!$B:$B,0),MATCH($H$5,[1]Master!$1:$1,0)),"")</f>
        <v>1</v>
      </c>
      <c r="G1608" s="381">
        <f>IFERROR(INDEX([1]Master!$1:$1048576,MATCH(C1608,[1]Master!$B:$B,0),MATCH($H$4,[1]Master!$1:$1,0)),"")</f>
        <v>1</v>
      </c>
      <c r="H1608" s="6" t="s">
        <v>6153</v>
      </c>
      <c r="I1608" s="367">
        <f>IFERROR(INDEX([1]Master!$1:$1048576,MATCH(C1608,[1]Master!$B:$B,0),MATCH($G$6,[1]Master!$1:$1,0)),"")</f>
        <v>4423.6990418300666</v>
      </c>
      <c r="J1608" s="230">
        <f>ROUND(I1608*Order_Quote!$L$5,4)</f>
        <v>0</v>
      </c>
      <c r="K1608" s="228"/>
      <c r="L1608" s="178"/>
      <c r="M1608" s="171">
        <f t="shared" si="25"/>
        <v>0</v>
      </c>
    </row>
    <row r="1609" spans="1:13" s="52" customFormat="1" x14ac:dyDescent="0.3">
      <c r="A1609" s="29" t="str">
        <f>IF(K1609&gt;0,COUNT($A$7:A1608)+COUNT(DWV!$A$8:$A$300)+COUNT('Large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09" s="289"/>
      <c r="C1609" s="3" t="s">
        <v>1142</v>
      </c>
      <c r="D1609" s="16">
        <v>28883528</v>
      </c>
      <c r="E1609" s="5" t="s">
        <v>8522</v>
      </c>
      <c r="F1609" s="381">
        <f>IFERROR(INDEX([1]Master!$1:$1048576,MATCH(C1609,[1]Master!$B:$B,0),MATCH($H$5,[1]Master!$1:$1,0)),"")</f>
        <v>1</v>
      </c>
      <c r="G1609" s="381">
        <f>IFERROR(INDEX([1]Master!$1:$1048576,MATCH(C1609,[1]Master!$B:$B,0),MATCH($H$4,[1]Master!$1:$1,0)),"")</f>
        <v>1</v>
      </c>
      <c r="H1609" s="6" t="s">
        <v>6153</v>
      </c>
      <c r="I1609" s="367">
        <f>IFERROR(INDEX([1]Master!$1:$1048576,MATCH(C1609,[1]Master!$B:$B,0),MATCH($G$6,[1]Master!$1:$1,0)),"")</f>
        <v>4605.9850810457528</v>
      </c>
      <c r="J1609" s="230">
        <f>ROUND(I1609*Order_Quote!$L$5,4)</f>
        <v>0</v>
      </c>
      <c r="K1609" s="228"/>
      <c r="L1609" s="178"/>
      <c r="M1609" s="171">
        <f t="shared" si="25"/>
        <v>0</v>
      </c>
    </row>
    <row r="1610" spans="1:13" s="52" customFormat="1" x14ac:dyDescent="0.3">
      <c r="A1610" s="29" t="str">
        <f>IF(K1610&gt;0,COUNT($A$7:A1609)+COUNT(DWV!$A$8:$A$300)+COUNT('Large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0" s="289"/>
      <c r="C1610" s="3" t="s">
        <v>1143</v>
      </c>
      <c r="D1610" s="16">
        <v>28883536</v>
      </c>
      <c r="E1610" s="5" t="s">
        <v>8523</v>
      </c>
      <c r="F1610" s="381">
        <f>IFERROR(INDEX([1]Master!$1:$1048576,MATCH(C1610,[1]Master!$B:$B,0),MATCH($H$5,[1]Master!$1:$1,0)),"")</f>
        <v>1</v>
      </c>
      <c r="G1610" s="381">
        <f>IFERROR(INDEX([1]Master!$1:$1048576,MATCH(C1610,[1]Master!$B:$B,0),MATCH($H$4,[1]Master!$1:$1,0)),"")</f>
        <v>1</v>
      </c>
      <c r="H1610" s="6" t="s">
        <v>6153</v>
      </c>
      <c r="I1610" s="367">
        <f>IFERROR(INDEX([1]Master!$1:$1048576,MATCH(C1610,[1]Master!$B:$B,0),MATCH($G$6,[1]Master!$1:$1,0)),"")</f>
        <v>5308.1155843137267</v>
      </c>
      <c r="J1610" s="230">
        <f>ROUND(I1610*Order_Quote!$L$5,4)</f>
        <v>0</v>
      </c>
      <c r="K1610" s="228"/>
      <c r="L1610" s="178"/>
      <c r="M1610" s="171">
        <f t="shared" si="25"/>
        <v>0</v>
      </c>
    </row>
    <row r="1611" spans="1:13" s="52" customFormat="1" x14ac:dyDescent="0.3">
      <c r="A1611" s="29" t="str">
        <f>IF(K1611&gt;0,COUNT($A$7:A1610)+COUNT(DWV!$A$8:$A$300)+COUNT('Large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1" s="289"/>
      <c r="C1611" s="3" t="s">
        <v>1144</v>
      </c>
      <c r="D1611" s="16">
        <v>28883544</v>
      </c>
      <c r="E1611" s="5" t="s">
        <v>8524</v>
      </c>
      <c r="F1611" s="381">
        <f>IFERROR(INDEX([1]Master!$1:$1048576,MATCH(C1611,[1]Master!$B:$B,0),MATCH($H$5,[1]Master!$1:$1,0)),"")</f>
        <v>1</v>
      </c>
      <c r="G1611" s="381">
        <f>IFERROR(INDEX([1]Master!$1:$1048576,MATCH(C1611,[1]Master!$B:$B,0),MATCH($H$4,[1]Master!$1:$1,0)),"")</f>
        <v>1</v>
      </c>
      <c r="H1611" s="6" t="s">
        <v>6153</v>
      </c>
      <c r="I1611" s="367">
        <f>IFERROR(INDEX([1]Master!$1:$1048576,MATCH(C1611,[1]Master!$B:$B,0),MATCH($G$6,[1]Master!$1:$1,0)),"")</f>
        <v>5750.1667124183014</v>
      </c>
      <c r="J1611" s="230">
        <f>ROUND(I1611*Order_Quote!$L$5,4)</f>
        <v>0</v>
      </c>
      <c r="K1611" s="228"/>
      <c r="L1611" s="178"/>
      <c r="M1611" s="171">
        <f t="shared" si="25"/>
        <v>0</v>
      </c>
    </row>
    <row r="1612" spans="1:13" s="52" customFormat="1" x14ac:dyDescent="0.3">
      <c r="A1612" s="29" t="str">
        <f>IF(K1612&gt;0,COUNT($A$7:A1611)+COUNT(DWV!$A$8:$A$300)+COUNT('Large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2" s="289"/>
      <c r="C1612" s="3" t="s">
        <v>1145</v>
      </c>
      <c r="D1612" s="16">
        <v>28883552</v>
      </c>
      <c r="E1612" s="5" t="s">
        <v>8525</v>
      </c>
      <c r="F1612" s="381">
        <f>IFERROR(INDEX([1]Master!$1:$1048576,MATCH(C1612,[1]Master!$B:$B,0),MATCH($H$5,[1]Master!$1:$1,0)),"")</f>
        <v>1</v>
      </c>
      <c r="G1612" s="381">
        <f>IFERROR(INDEX([1]Master!$1:$1048576,MATCH(C1612,[1]Master!$B:$B,0),MATCH($H$4,[1]Master!$1:$1,0)),"")</f>
        <v>1</v>
      </c>
      <c r="H1612" s="6" t="s">
        <v>6153</v>
      </c>
      <c r="I1612" s="367">
        <f>IFERROR(INDEX([1]Master!$1:$1048576,MATCH(C1612,[1]Master!$B:$B,0),MATCH($G$6,[1]Master!$1:$1,0)),"")</f>
        <v>5217.0922928104574</v>
      </c>
      <c r="J1612" s="230">
        <f>ROUND(I1612*Order_Quote!$L$5,4)</f>
        <v>0</v>
      </c>
      <c r="K1612" s="228"/>
      <c r="L1612" s="178"/>
      <c r="M1612" s="171">
        <f t="shared" si="25"/>
        <v>0</v>
      </c>
    </row>
    <row r="1613" spans="1:13" s="52" customFormat="1" x14ac:dyDescent="0.3">
      <c r="A1613" s="29" t="str">
        <f>IF(K1613&gt;0,COUNT($A$7:A1612)+COUNT(DWV!$A$8:$A$300)+COUNT('Large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3" s="289"/>
      <c r="C1613" s="3" t="s">
        <v>1146</v>
      </c>
      <c r="D1613" s="16">
        <v>28883560</v>
      </c>
      <c r="E1613" s="5" t="s">
        <v>8526</v>
      </c>
      <c r="F1613" s="381">
        <f>IFERROR(INDEX([1]Master!$1:$1048576,MATCH(C1613,[1]Master!$B:$B,0),MATCH($H$5,[1]Master!$1:$1,0)),"")</f>
        <v>1</v>
      </c>
      <c r="G1613" s="381">
        <f>IFERROR(INDEX([1]Master!$1:$1048576,MATCH(C1613,[1]Master!$B:$B,0),MATCH($H$4,[1]Master!$1:$1,0)),"")</f>
        <v>1</v>
      </c>
      <c r="H1613" s="6" t="s">
        <v>6153</v>
      </c>
      <c r="I1613" s="367">
        <f>IFERROR(INDEX([1]Master!$1:$1048576,MATCH(C1613,[1]Master!$B:$B,0),MATCH($G$6,[1]Master!$1:$1,0)),"")</f>
        <v>5240.6637633986929</v>
      </c>
      <c r="J1613" s="230">
        <f>ROUND(I1613*Order_Quote!$L$5,4)</f>
        <v>0</v>
      </c>
      <c r="K1613" s="228"/>
      <c r="L1613" s="178"/>
      <c r="M1613" s="171">
        <f t="shared" si="25"/>
        <v>0</v>
      </c>
    </row>
    <row r="1614" spans="1:13" s="52" customFormat="1" x14ac:dyDescent="0.3">
      <c r="A1614" s="29" t="str">
        <f>IF(K1614&gt;0,COUNT($A$7:A1613)+COUNT(DWV!$A$8:$A$300)+COUNT('Large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4" s="289"/>
      <c r="C1614" s="3" t="s">
        <v>1147</v>
      </c>
      <c r="D1614" s="16">
        <v>28883579</v>
      </c>
      <c r="E1614" s="5" t="s">
        <v>8527</v>
      </c>
      <c r="F1614" s="381">
        <f>IFERROR(INDEX([1]Master!$1:$1048576,MATCH(C1614,[1]Master!$B:$B,0),MATCH($H$5,[1]Master!$1:$1,0)),"")</f>
        <v>1</v>
      </c>
      <c r="G1614" s="381">
        <f>IFERROR(INDEX([1]Master!$1:$1048576,MATCH(C1614,[1]Master!$B:$B,0),MATCH($H$4,[1]Master!$1:$1,0)),"")</f>
        <v>1</v>
      </c>
      <c r="H1614" s="6" t="s">
        <v>6153</v>
      </c>
      <c r="I1614" s="367">
        <f>IFERROR(INDEX([1]Master!$1:$1048576,MATCH(C1614,[1]Master!$B:$B,0),MATCH($G$6,[1]Master!$1:$1,0)),"")</f>
        <v>6708.0364470588247</v>
      </c>
      <c r="J1614" s="230">
        <f>ROUND(I1614*Order_Quote!$L$5,4)</f>
        <v>0</v>
      </c>
      <c r="K1614" s="228"/>
      <c r="L1614" s="178"/>
      <c r="M1614" s="171">
        <f t="shared" si="25"/>
        <v>0</v>
      </c>
    </row>
    <row r="1615" spans="1:13" s="52" customFormat="1" x14ac:dyDescent="0.3">
      <c r="A1615" s="29" t="str">
        <f>IF(K1615&gt;0,COUNT($A$7:A1614)+COUNT(DWV!$A$8:$A$300)+COUNT('Large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5" s="289"/>
      <c r="C1615" s="3" t="s">
        <v>1148</v>
      </c>
      <c r="D1615" s="16">
        <v>28883587</v>
      </c>
      <c r="E1615" s="5" t="s">
        <v>8528</v>
      </c>
      <c r="F1615" s="381">
        <f>IFERROR(INDEX([1]Master!$1:$1048576,MATCH(C1615,[1]Master!$B:$B,0),MATCH($H$5,[1]Master!$1:$1,0)),"")</f>
        <v>1</v>
      </c>
      <c r="G1615" s="381">
        <f>IFERROR(INDEX([1]Master!$1:$1048576,MATCH(C1615,[1]Master!$B:$B,0),MATCH($H$4,[1]Master!$1:$1,0)),"")</f>
        <v>1</v>
      </c>
      <c r="H1615" s="6" t="s">
        <v>6153</v>
      </c>
      <c r="I1615" s="367">
        <f>IFERROR(INDEX([1]Master!$1:$1048576,MATCH(C1615,[1]Master!$B:$B,0),MATCH($G$6,[1]Master!$1:$1,0)),"")</f>
        <v>8586.2710875817011</v>
      </c>
      <c r="J1615" s="230">
        <f>ROUND(I1615*Order_Quote!$L$5,4)</f>
        <v>0</v>
      </c>
      <c r="K1615" s="228"/>
      <c r="L1615" s="178"/>
      <c r="M1615" s="171">
        <f t="shared" si="25"/>
        <v>0</v>
      </c>
    </row>
    <row r="1616" spans="1:13" s="52" customFormat="1" x14ac:dyDescent="0.3">
      <c r="A1616" s="29" t="str">
        <f>IF(K1616&gt;0,COUNT($A$7:A1615)+COUNT(DWV!$A$8:$A$300)+COUNT('Large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6" s="289"/>
      <c r="C1616" s="3" t="s">
        <v>1149</v>
      </c>
      <c r="D1616" s="16">
        <v>28883595</v>
      </c>
      <c r="E1616" s="5" t="s">
        <v>8529</v>
      </c>
      <c r="F1616" s="381">
        <f>IFERROR(INDEX([1]Master!$1:$1048576,MATCH(C1616,[1]Master!$B:$B,0),MATCH($H$5,[1]Master!$1:$1,0)),"")</f>
        <v>1</v>
      </c>
      <c r="G1616" s="381">
        <f>IFERROR(INDEX([1]Master!$1:$1048576,MATCH(C1616,[1]Master!$B:$B,0),MATCH($H$4,[1]Master!$1:$1,0)),"")</f>
        <v>1</v>
      </c>
      <c r="H1616" s="6" t="s">
        <v>6153</v>
      </c>
      <c r="I1616" s="367">
        <f>IFERROR(INDEX([1]Master!$1:$1048576,MATCH(C1616,[1]Master!$B:$B,0),MATCH($G$6,[1]Master!$1:$1,0)),"")</f>
        <v>10990.456325490197</v>
      </c>
      <c r="J1616" s="230">
        <f>ROUND(I1616*Order_Quote!$L$5,4)</f>
        <v>0</v>
      </c>
      <c r="K1616" s="228"/>
      <c r="L1616" s="178"/>
      <c r="M1616" s="171">
        <f t="shared" si="25"/>
        <v>0</v>
      </c>
    </row>
    <row r="1617" spans="1:13" s="52" customFormat="1" x14ac:dyDescent="0.3">
      <c r="A1617" s="29" t="str">
        <f>IF(K1617&gt;0,COUNT($A$7:A1616)+COUNT(DWV!$A$8:$A$300)+COUNT('Large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7" s="289"/>
      <c r="C1617" s="3" t="s">
        <v>1150</v>
      </c>
      <c r="D1617" s="16">
        <v>28883609</v>
      </c>
      <c r="E1617" s="5" t="s">
        <v>8530</v>
      </c>
      <c r="F1617" s="381">
        <f>IFERROR(INDEX([1]Master!$1:$1048576,MATCH(C1617,[1]Master!$B:$B,0),MATCH($H$5,[1]Master!$1:$1,0)),"")</f>
        <v>1</v>
      </c>
      <c r="G1617" s="381">
        <f>IFERROR(INDEX([1]Master!$1:$1048576,MATCH(C1617,[1]Master!$B:$B,0),MATCH($H$4,[1]Master!$1:$1,0)),"")</f>
        <v>1</v>
      </c>
      <c r="H1617" s="6" t="s">
        <v>6153</v>
      </c>
      <c r="I1617" s="367">
        <f>IFERROR(INDEX([1]Master!$1:$1048576,MATCH(C1617,[1]Master!$B:$B,0),MATCH($G$6,[1]Master!$1:$1,0)),"")</f>
        <v>14067.782899346406</v>
      </c>
      <c r="J1617" s="230">
        <f>ROUND(I1617*Order_Quote!$L$5,4)</f>
        <v>0</v>
      </c>
      <c r="K1617" s="228"/>
      <c r="L1617" s="178"/>
      <c r="M1617" s="171">
        <f t="shared" si="25"/>
        <v>0</v>
      </c>
    </row>
    <row r="1618" spans="1:13" s="52" customFormat="1" x14ac:dyDescent="0.3">
      <c r="A1618" s="29" t="str">
        <f>IF(K1618&gt;0,COUNT($A$7:A1617)+COUNT(DWV!$A$8:$A$300)+COUNT('Large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8" s="289"/>
      <c r="C1618" s="3" t="s">
        <v>1151</v>
      </c>
      <c r="D1618" s="16">
        <v>28883617</v>
      </c>
      <c r="E1618" s="5" t="s">
        <v>8531</v>
      </c>
      <c r="F1618" s="381">
        <f>IFERROR(INDEX([1]Master!$1:$1048576,MATCH(C1618,[1]Master!$B:$B,0),MATCH($H$5,[1]Master!$1:$1,0)),"")</f>
        <v>1</v>
      </c>
      <c r="G1618" s="381">
        <f>IFERROR(INDEX([1]Master!$1:$1048576,MATCH(C1618,[1]Master!$B:$B,0),MATCH($H$4,[1]Master!$1:$1,0)),"")</f>
        <v>1</v>
      </c>
      <c r="H1618" s="6" t="s">
        <v>6153</v>
      </c>
      <c r="I1618" s="367">
        <f>IFERROR(INDEX([1]Master!$1:$1048576,MATCH(C1618,[1]Master!$B:$B,0),MATCH($G$6,[1]Master!$1:$1,0)),"")</f>
        <v>18006.732777777779</v>
      </c>
      <c r="J1618" s="230">
        <f>ROUND(I1618*Order_Quote!$L$5,4)</f>
        <v>0</v>
      </c>
      <c r="K1618" s="228"/>
      <c r="L1618" s="178"/>
      <c r="M1618" s="171">
        <f t="shared" si="25"/>
        <v>0</v>
      </c>
    </row>
    <row r="1619" spans="1:13" s="52" customFormat="1" x14ac:dyDescent="0.3">
      <c r="A1619" s="29" t="str">
        <f>IF(K1619&gt;0,COUNT($A$7:A1618)+COUNT(DWV!$A$8:$A$300)+COUNT('Large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19" s="289"/>
      <c r="C1619" s="3" t="s">
        <v>1152</v>
      </c>
      <c r="D1619" s="16">
        <v>28883625</v>
      </c>
      <c r="E1619" s="5" t="s">
        <v>8532</v>
      </c>
      <c r="F1619" s="381">
        <f>IFERROR(INDEX([1]Master!$1:$1048576,MATCH(C1619,[1]Master!$B:$B,0),MATCH($H$5,[1]Master!$1:$1,0)),"")</f>
        <v>1</v>
      </c>
      <c r="G1619" s="381">
        <f>IFERROR(INDEX([1]Master!$1:$1048576,MATCH(C1619,[1]Master!$B:$B,0),MATCH($H$4,[1]Master!$1:$1,0)),"")</f>
        <v>1</v>
      </c>
      <c r="H1619" s="6" t="s">
        <v>6153</v>
      </c>
      <c r="I1619" s="367">
        <f>IFERROR(INDEX([1]Master!$1:$1048576,MATCH(C1619,[1]Master!$B:$B,0),MATCH($G$6,[1]Master!$1:$1,0)),"")</f>
        <v>23048.632921568631</v>
      </c>
      <c r="J1619" s="230">
        <f>ROUND(I1619*Order_Quote!$L$5,4)</f>
        <v>0</v>
      </c>
      <c r="K1619" s="228"/>
      <c r="L1619" s="178"/>
      <c r="M1619" s="171">
        <f t="shared" si="25"/>
        <v>0</v>
      </c>
    </row>
    <row r="1620" spans="1:13" s="52" customFormat="1" x14ac:dyDescent="0.3">
      <c r="A1620" s="29" t="str">
        <f>IF(K1620&gt;0,COUNT($A$7:A1619)+COUNT(DWV!$A$8:$A$300)+COUNT('Large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0" s="289"/>
      <c r="C1620" s="3" t="s">
        <v>1153</v>
      </c>
      <c r="D1620" s="16">
        <v>28883633</v>
      </c>
      <c r="E1620" s="5" t="s">
        <v>8533</v>
      </c>
      <c r="F1620" s="381">
        <f>IFERROR(INDEX([1]Master!$1:$1048576,MATCH(C1620,[1]Master!$B:$B,0),MATCH($H$5,[1]Master!$1:$1,0)),"")</f>
        <v>1</v>
      </c>
      <c r="G1620" s="381">
        <f>IFERROR(INDEX([1]Master!$1:$1048576,MATCH(C1620,[1]Master!$B:$B,0),MATCH($H$4,[1]Master!$1:$1,0)),"")</f>
        <v>1</v>
      </c>
      <c r="H1620" s="6" t="s">
        <v>6153</v>
      </c>
      <c r="I1620" s="367">
        <f>IFERROR(INDEX([1]Master!$1:$1048576,MATCH(C1620,[1]Master!$B:$B,0),MATCH($G$6,[1]Master!$1:$1,0)),"")</f>
        <v>29502.247146405236</v>
      </c>
      <c r="J1620" s="230">
        <f>ROUND(I1620*Order_Quote!$L$5,4)</f>
        <v>0</v>
      </c>
      <c r="K1620" s="228"/>
      <c r="L1620" s="178"/>
      <c r="M1620" s="171">
        <f t="shared" si="25"/>
        <v>0</v>
      </c>
    </row>
    <row r="1621" spans="1:13" s="52" customFormat="1" x14ac:dyDescent="0.3">
      <c r="A1621" s="29" t="str">
        <f>IF(K1621&gt;0,COUNT($A$7:A1620)+COUNT(DWV!$A$8:$A$300)+COUNT('Large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1" s="289"/>
      <c r="C1621" s="3" t="s">
        <v>1154</v>
      </c>
      <c r="D1621" s="16">
        <v>28883641</v>
      </c>
      <c r="E1621" s="5" t="s">
        <v>8534</v>
      </c>
      <c r="F1621" s="381">
        <f>IFERROR(INDEX([1]Master!$1:$1048576,MATCH(C1621,[1]Master!$B:$B,0),MATCH($H$5,[1]Master!$1:$1,0)),"")</f>
        <v>1</v>
      </c>
      <c r="G1621" s="381">
        <f>IFERROR(INDEX([1]Master!$1:$1048576,MATCH(C1621,[1]Master!$B:$B,0),MATCH($H$4,[1]Master!$1:$1,0)),"")</f>
        <v>1</v>
      </c>
      <c r="H1621" s="6" t="s">
        <v>6153</v>
      </c>
      <c r="I1621" s="367">
        <f>IFERROR(INDEX([1]Master!$1:$1048576,MATCH(C1621,[1]Master!$B:$B,0),MATCH($G$6,[1]Master!$1:$1,0)),"")</f>
        <v>37762.87275555556</v>
      </c>
      <c r="J1621" s="230">
        <f>ROUND(I1621*Order_Quote!$L$5,4)</f>
        <v>0</v>
      </c>
      <c r="K1621" s="228"/>
      <c r="L1621" s="178"/>
      <c r="M1621" s="171">
        <f t="shared" si="25"/>
        <v>0</v>
      </c>
    </row>
    <row r="1622" spans="1:13" s="52" customFormat="1" x14ac:dyDescent="0.3">
      <c r="A1622" s="29" t="str">
        <f>IF(K1622&gt;0,COUNT($A$7:A1621)+COUNT(DWV!$A$8:$A$300)+COUNT('Large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2" s="289"/>
      <c r="C1622" s="3" t="s">
        <v>1155</v>
      </c>
      <c r="D1622" s="16">
        <v>28883650</v>
      </c>
      <c r="E1622" s="5" t="s">
        <v>8535</v>
      </c>
      <c r="F1622" s="381">
        <f>IFERROR(INDEX([1]Master!$1:$1048576,MATCH(C1622,[1]Master!$B:$B,0),MATCH($H$5,[1]Master!$1:$1,0)),"")</f>
        <v>1</v>
      </c>
      <c r="G1622" s="381">
        <f>IFERROR(INDEX([1]Master!$1:$1048576,MATCH(C1622,[1]Master!$B:$B,0),MATCH($H$4,[1]Master!$1:$1,0)),"")</f>
        <v>1</v>
      </c>
      <c r="H1622" s="6" t="s">
        <v>6153</v>
      </c>
      <c r="I1622" s="367">
        <f>IFERROR(INDEX([1]Master!$1:$1048576,MATCH(C1622,[1]Master!$B:$B,0),MATCH($G$6,[1]Master!$1:$1,0)),"")</f>
        <v>6677.8799307189547</v>
      </c>
      <c r="J1622" s="230">
        <f>ROUND(I1622*Order_Quote!$L$5,4)</f>
        <v>0</v>
      </c>
      <c r="K1622" s="228"/>
      <c r="L1622" s="178"/>
      <c r="M1622" s="171">
        <f t="shared" si="25"/>
        <v>0</v>
      </c>
    </row>
    <row r="1623" spans="1:13" s="52" customFormat="1" x14ac:dyDescent="0.3">
      <c r="A1623" s="29" t="str">
        <f>IF(K1623&gt;0,COUNT($A$7:A1622)+COUNT(DWV!$A$8:$A$300)+COUNT('Large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3" s="289"/>
      <c r="C1623" s="3" t="s">
        <v>1156</v>
      </c>
      <c r="D1623" s="16">
        <v>28883668</v>
      </c>
      <c r="E1623" s="5" t="s">
        <v>8536</v>
      </c>
      <c r="F1623" s="381">
        <f>IFERROR(INDEX([1]Master!$1:$1048576,MATCH(C1623,[1]Master!$B:$B,0),MATCH($H$5,[1]Master!$1:$1,0)),"")</f>
        <v>1</v>
      </c>
      <c r="G1623" s="381">
        <f>IFERROR(INDEX([1]Master!$1:$1048576,MATCH(C1623,[1]Master!$B:$B,0),MATCH($H$4,[1]Master!$1:$1,0)),"")</f>
        <v>1</v>
      </c>
      <c r="H1623" s="6" t="s">
        <v>6153</v>
      </c>
      <c r="I1623" s="367">
        <f>IFERROR(INDEX([1]Master!$1:$1048576,MATCH(C1623,[1]Master!$B:$B,0),MATCH($G$6,[1]Master!$1:$1,0)),"")</f>
        <v>6708.0364470588247</v>
      </c>
      <c r="J1623" s="230">
        <f>ROUND(I1623*Order_Quote!$L$5,4)</f>
        <v>0</v>
      </c>
      <c r="K1623" s="228"/>
      <c r="L1623" s="178"/>
      <c r="M1623" s="171">
        <f t="shared" si="25"/>
        <v>0</v>
      </c>
    </row>
    <row r="1624" spans="1:13" s="52" customFormat="1" x14ac:dyDescent="0.3">
      <c r="A1624" s="29" t="str">
        <f>IF(K1624&gt;0,COUNT($A$7:A1623)+COUNT(DWV!$A$8:$A$300)+COUNT('Large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4" s="289"/>
      <c r="C1624" s="3" t="s">
        <v>1157</v>
      </c>
      <c r="D1624" s="16">
        <v>28883676</v>
      </c>
      <c r="E1624" s="5" t="s">
        <v>8537</v>
      </c>
      <c r="F1624" s="381">
        <f>IFERROR(INDEX([1]Master!$1:$1048576,MATCH(C1624,[1]Master!$B:$B,0),MATCH($H$5,[1]Master!$1:$1,0)),"")</f>
        <v>1</v>
      </c>
      <c r="G1624" s="381">
        <f>IFERROR(INDEX([1]Master!$1:$1048576,MATCH(C1624,[1]Master!$B:$B,0),MATCH($H$4,[1]Master!$1:$1,0)),"")</f>
        <v>1</v>
      </c>
      <c r="H1624" s="6" t="s">
        <v>6153</v>
      </c>
      <c r="I1624" s="367">
        <f>IFERROR(INDEX([1]Master!$1:$1048576,MATCH(C1624,[1]Master!$B:$B,0),MATCH($G$6,[1]Master!$1:$1,0)),"")</f>
        <v>8586.2710875817011</v>
      </c>
      <c r="J1624" s="230">
        <f>ROUND(I1624*Order_Quote!$L$5,4)</f>
        <v>0</v>
      </c>
      <c r="K1624" s="228"/>
      <c r="L1624" s="178"/>
      <c r="M1624" s="171">
        <f t="shared" si="25"/>
        <v>0</v>
      </c>
    </row>
    <row r="1625" spans="1:13" s="52" customFormat="1" x14ac:dyDescent="0.3">
      <c r="A1625" s="29" t="str">
        <f>IF(K1625&gt;0,COUNT($A$7:A1624)+COUNT(DWV!$A$8:$A$300)+COUNT('Large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5" s="289"/>
      <c r="C1625" s="3" t="s">
        <v>1158</v>
      </c>
      <c r="D1625" s="16">
        <v>28883684</v>
      </c>
      <c r="E1625" s="5" t="s">
        <v>8538</v>
      </c>
      <c r="F1625" s="381">
        <f>IFERROR(INDEX([1]Master!$1:$1048576,MATCH(C1625,[1]Master!$B:$B,0),MATCH($H$5,[1]Master!$1:$1,0)),"")</f>
        <v>1</v>
      </c>
      <c r="G1625" s="381">
        <f>IFERROR(INDEX([1]Master!$1:$1048576,MATCH(C1625,[1]Master!$B:$B,0),MATCH($H$4,[1]Master!$1:$1,0)),"")</f>
        <v>1</v>
      </c>
      <c r="H1625" s="6" t="s">
        <v>6153</v>
      </c>
      <c r="I1625" s="367">
        <f>IFERROR(INDEX([1]Master!$1:$1048576,MATCH(C1625,[1]Master!$B:$B,0),MATCH($G$6,[1]Master!$1:$1,0)),"")</f>
        <v>10990.456325490197</v>
      </c>
      <c r="J1625" s="230">
        <f>ROUND(I1625*Order_Quote!$L$5,4)</f>
        <v>0</v>
      </c>
      <c r="K1625" s="228"/>
      <c r="L1625" s="178"/>
      <c r="M1625" s="171">
        <f t="shared" si="25"/>
        <v>0</v>
      </c>
    </row>
    <row r="1626" spans="1:13" s="52" customFormat="1" x14ac:dyDescent="0.3">
      <c r="A1626" s="29" t="str">
        <f>IF(K1626&gt;0,COUNT($A$7:A1625)+COUNT(DWV!$A$8:$A$300)+COUNT('Large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6" s="289"/>
      <c r="C1626" s="3" t="s">
        <v>1159</v>
      </c>
      <c r="D1626" s="16">
        <v>28883692</v>
      </c>
      <c r="E1626" s="5" t="s">
        <v>8539</v>
      </c>
      <c r="F1626" s="381">
        <f>IFERROR(INDEX([1]Master!$1:$1048576,MATCH(C1626,[1]Master!$B:$B,0),MATCH($H$5,[1]Master!$1:$1,0)),"")</f>
        <v>1</v>
      </c>
      <c r="G1626" s="381">
        <f>IFERROR(INDEX([1]Master!$1:$1048576,MATCH(C1626,[1]Master!$B:$B,0),MATCH($H$4,[1]Master!$1:$1,0)),"")</f>
        <v>1</v>
      </c>
      <c r="H1626" s="6" t="s">
        <v>6153</v>
      </c>
      <c r="I1626" s="367">
        <f>IFERROR(INDEX([1]Master!$1:$1048576,MATCH(C1626,[1]Master!$B:$B,0),MATCH($G$6,[1]Master!$1:$1,0)),"")</f>
        <v>14067.782899346406</v>
      </c>
      <c r="J1626" s="230">
        <f>ROUND(I1626*Order_Quote!$L$5,4)</f>
        <v>0</v>
      </c>
      <c r="K1626" s="228"/>
      <c r="L1626" s="178"/>
      <c r="M1626" s="171">
        <f t="shared" si="25"/>
        <v>0</v>
      </c>
    </row>
    <row r="1627" spans="1:13" s="52" customFormat="1" x14ac:dyDescent="0.3">
      <c r="A1627" s="29" t="str">
        <f>IF(K1627&gt;0,COUNT($A$7:A1626)+COUNT(DWV!$A$8:$A$300)+COUNT('Large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7" s="289"/>
      <c r="C1627" s="3" t="s">
        <v>1160</v>
      </c>
      <c r="D1627" s="16">
        <v>28883706</v>
      </c>
      <c r="E1627" s="5" t="s">
        <v>8540</v>
      </c>
      <c r="F1627" s="381">
        <f>IFERROR(INDEX([1]Master!$1:$1048576,MATCH(C1627,[1]Master!$B:$B,0),MATCH($H$5,[1]Master!$1:$1,0)),"")</f>
        <v>1</v>
      </c>
      <c r="G1627" s="381">
        <f>IFERROR(INDEX([1]Master!$1:$1048576,MATCH(C1627,[1]Master!$B:$B,0),MATCH($H$4,[1]Master!$1:$1,0)),"")</f>
        <v>1</v>
      </c>
      <c r="H1627" s="6" t="s">
        <v>6153</v>
      </c>
      <c r="I1627" s="367">
        <f>IFERROR(INDEX([1]Master!$1:$1048576,MATCH(C1627,[1]Master!$B:$B,0),MATCH($G$6,[1]Master!$1:$1,0)),"")</f>
        <v>18006.732777777779</v>
      </c>
      <c r="J1627" s="230">
        <f>ROUND(I1627*Order_Quote!$L$5,4)</f>
        <v>0</v>
      </c>
      <c r="K1627" s="228"/>
      <c r="L1627" s="178"/>
      <c r="M1627" s="171">
        <f t="shared" si="25"/>
        <v>0</v>
      </c>
    </row>
    <row r="1628" spans="1:13" s="52" customFormat="1" x14ac:dyDescent="0.3">
      <c r="A1628" s="29" t="str">
        <f>IF(K1628&gt;0,COUNT($A$7:A1627)+COUNT(DWV!$A$8:$A$300)+COUNT('Large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8" s="289"/>
      <c r="C1628" s="3" t="s">
        <v>1161</v>
      </c>
      <c r="D1628" s="16">
        <v>28883714</v>
      </c>
      <c r="E1628" s="5" t="s">
        <v>8541</v>
      </c>
      <c r="F1628" s="381">
        <f>IFERROR(INDEX([1]Master!$1:$1048576,MATCH(C1628,[1]Master!$B:$B,0),MATCH($H$5,[1]Master!$1:$1,0)),"")</f>
        <v>1</v>
      </c>
      <c r="G1628" s="381">
        <f>IFERROR(INDEX([1]Master!$1:$1048576,MATCH(C1628,[1]Master!$B:$B,0),MATCH($H$4,[1]Master!$1:$1,0)),"")</f>
        <v>1</v>
      </c>
      <c r="H1628" s="6" t="s">
        <v>6153</v>
      </c>
      <c r="I1628" s="367">
        <f>IFERROR(INDEX([1]Master!$1:$1048576,MATCH(C1628,[1]Master!$B:$B,0),MATCH($G$6,[1]Master!$1:$1,0)),"")</f>
        <v>23048.632921568631</v>
      </c>
      <c r="J1628" s="230">
        <f>ROUND(I1628*Order_Quote!$L$5,4)</f>
        <v>0</v>
      </c>
      <c r="K1628" s="228"/>
      <c r="L1628" s="178"/>
      <c r="M1628" s="171">
        <f t="shared" si="25"/>
        <v>0</v>
      </c>
    </row>
    <row r="1629" spans="1:13" s="52" customFormat="1" x14ac:dyDescent="0.3">
      <c r="A1629" s="29" t="str">
        <f>IF(K1629&gt;0,COUNT($A$7:A1628)+COUNT(DWV!$A$8:$A$300)+COUNT('Large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29" s="289"/>
      <c r="C1629" s="3" t="s">
        <v>1162</v>
      </c>
      <c r="D1629" s="16">
        <v>28883722</v>
      </c>
      <c r="E1629" s="5" t="s">
        <v>8542</v>
      </c>
      <c r="F1629" s="381">
        <f>IFERROR(INDEX([1]Master!$1:$1048576,MATCH(C1629,[1]Master!$B:$B,0),MATCH($H$5,[1]Master!$1:$1,0)),"")</f>
        <v>1</v>
      </c>
      <c r="G1629" s="381">
        <f>IFERROR(INDEX([1]Master!$1:$1048576,MATCH(C1629,[1]Master!$B:$B,0),MATCH($H$4,[1]Master!$1:$1,0)),"")</f>
        <v>1</v>
      </c>
      <c r="H1629" s="6" t="s">
        <v>6153</v>
      </c>
      <c r="I1629" s="367">
        <f>IFERROR(INDEX([1]Master!$1:$1048576,MATCH(C1629,[1]Master!$B:$B,0),MATCH($G$6,[1]Master!$1:$1,0)),"")</f>
        <v>29502.247146405236</v>
      </c>
      <c r="J1629" s="230">
        <f>ROUND(I1629*Order_Quote!$L$5,4)</f>
        <v>0</v>
      </c>
      <c r="K1629" s="228"/>
      <c r="L1629" s="178"/>
      <c r="M1629" s="171">
        <f t="shared" si="25"/>
        <v>0</v>
      </c>
    </row>
    <row r="1630" spans="1:13" s="52" customFormat="1" x14ac:dyDescent="0.3">
      <c r="A1630" s="29" t="str">
        <f>IF(K1630&gt;0,COUNT($A$7:A1629)+COUNT(DWV!$A$8:$A$300)+COUNT('Large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0" s="289"/>
      <c r="C1630" s="3" t="s">
        <v>1163</v>
      </c>
      <c r="D1630" s="16">
        <v>28883730</v>
      </c>
      <c r="E1630" s="5" t="s">
        <v>8543</v>
      </c>
      <c r="F1630" s="381">
        <f>IFERROR(INDEX([1]Master!$1:$1048576,MATCH(C1630,[1]Master!$B:$B,0),MATCH($H$5,[1]Master!$1:$1,0)),"")</f>
        <v>1</v>
      </c>
      <c r="G1630" s="381">
        <f>IFERROR(INDEX([1]Master!$1:$1048576,MATCH(C1630,[1]Master!$B:$B,0),MATCH($H$4,[1]Master!$1:$1,0)),"")</f>
        <v>1</v>
      </c>
      <c r="H1630" s="6" t="s">
        <v>6153</v>
      </c>
      <c r="I1630" s="367">
        <f>IFERROR(INDEX([1]Master!$1:$1048576,MATCH(C1630,[1]Master!$B:$B,0),MATCH($G$6,[1]Master!$1:$1,0)),"")</f>
        <v>37762.87275555556</v>
      </c>
      <c r="J1630" s="230">
        <f>ROUND(I1630*Order_Quote!$L$5,4)</f>
        <v>0</v>
      </c>
      <c r="K1630" s="228"/>
      <c r="L1630" s="178"/>
      <c r="M1630" s="171">
        <f t="shared" si="25"/>
        <v>0</v>
      </c>
    </row>
    <row r="1631" spans="1:13" s="52" customFormat="1" x14ac:dyDescent="0.3">
      <c r="A1631" s="29" t="str">
        <f>IF(K1631&gt;0,COUNT($A$7:A1630)+COUNT(DWV!$A$8:$A$300)+COUNT('Large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1" s="289"/>
      <c r="C1631" s="3" t="s">
        <v>1164</v>
      </c>
      <c r="D1631" s="16">
        <v>28883749</v>
      </c>
      <c r="E1631" s="5" t="s">
        <v>8544</v>
      </c>
      <c r="F1631" s="381">
        <f>IFERROR(INDEX([1]Master!$1:$1048576,MATCH(C1631,[1]Master!$B:$B,0),MATCH($H$5,[1]Master!$1:$1,0)),"")</f>
        <v>1</v>
      </c>
      <c r="G1631" s="381">
        <f>IFERROR(INDEX([1]Master!$1:$1048576,MATCH(C1631,[1]Master!$B:$B,0),MATCH($H$4,[1]Master!$1:$1,0)),"")</f>
        <v>1</v>
      </c>
      <c r="H1631" s="6" t="s">
        <v>6153</v>
      </c>
      <c r="I1631" s="367">
        <f>IFERROR(INDEX([1]Master!$1:$1048576,MATCH(C1631,[1]Master!$B:$B,0),MATCH($G$6,[1]Master!$1:$1,0)),"")</f>
        <v>48336.480718954255</v>
      </c>
      <c r="J1631" s="230">
        <f>ROUND(I1631*Order_Quote!$L$5,4)</f>
        <v>0</v>
      </c>
      <c r="K1631" s="228"/>
      <c r="L1631" s="178"/>
      <c r="M1631" s="171">
        <f t="shared" si="25"/>
        <v>0</v>
      </c>
    </row>
    <row r="1632" spans="1:13" s="52" customFormat="1" x14ac:dyDescent="0.3">
      <c r="A1632" s="29" t="str">
        <f>IF(K1632&gt;0,COUNT($A$7:A1631)+COUNT(DWV!$A$8:$A$300)+COUNT('Large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2" s="291"/>
      <c r="C1632" s="3" t="s">
        <v>1165</v>
      </c>
      <c r="D1632" s="16">
        <v>28883757</v>
      </c>
      <c r="E1632" s="5" t="s">
        <v>8545</v>
      </c>
      <c r="F1632" s="381">
        <f>IFERROR(INDEX([1]Master!$1:$1048576,MATCH(C1632,[1]Master!$B:$B,0),MATCH($H$5,[1]Master!$1:$1,0)),"")</f>
        <v>1</v>
      </c>
      <c r="G1632" s="381" t="str">
        <f>IFERROR(INDEX([1]Master!$1:$1048576,MATCH(C1632,[1]Master!$B:$B,0),MATCH($H$4,[1]Master!$1:$1,0)),"")</f>
        <v>-</v>
      </c>
      <c r="H1632" s="6" t="s">
        <v>6153</v>
      </c>
      <c r="I1632" s="367">
        <f>IFERROR(INDEX([1]Master!$1:$1048576,MATCH(C1632,[1]Master!$B:$B,0),MATCH($G$6,[1]Master!$1:$1,0)),"")</f>
        <v>61870.695320261446</v>
      </c>
      <c r="J1632" s="230">
        <f>ROUND(I1632*Order_Quote!$L$5,4)</f>
        <v>0</v>
      </c>
      <c r="K1632" s="228"/>
      <c r="L1632" s="178"/>
      <c r="M1632" s="171">
        <f t="shared" si="25"/>
        <v>0</v>
      </c>
    </row>
    <row r="1633" spans="1:13" s="52" customFormat="1" x14ac:dyDescent="0.3">
      <c r="A1633" s="29" t="str">
        <f>IF(K1633&gt;0,COUNT($A$7:A1632)+COUNT(DWV!$A$8:$A$300)+COUNT('Large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3" s="317" t="s">
        <v>3739</v>
      </c>
      <c r="C1633" s="11" t="s">
        <v>7823</v>
      </c>
      <c r="D1633" s="17">
        <v>29846645</v>
      </c>
      <c r="E1633" s="13" t="s">
        <v>7825</v>
      </c>
      <c r="F1633" s="381">
        <f>IFERROR(INDEX([1]Master!$1:$1048576,MATCH(C1633,[1]Master!$B:$B,0),MATCH($H$5,[1]Master!$1:$1,0)),"")</f>
        <v>1</v>
      </c>
      <c r="G1633" s="381" t="str">
        <f>IFERROR(INDEX([1]Master!$1:$1048576,MATCH(C1633,[1]Master!$B:$B,0),MATCH($H$4,[1]Master!$1:$1,0)),"")</f>
        <v>-</v>
      </c>
      <c r="H1633" s="6" t="s">
        <v>6153</v>
      </c>
      <c r="I1633" s="367">
        <f>IFERROR(INDEX([1]Master!$1:$1048576,MATCH(C1633,[1]Master!$B:$B,0),MATCH($G$6,[1]Master!$1:$1,0)),"")</f>
        <v>441.03022222222222</v>
      </c>
      <c r="J1633" s="230">
        <f>ROUND(I1633*Order_Quote!$L$5,4)</f>
        <v>0</v>
      </c>
      <c r="K1633" s="228"/>
      <c r="L1633" s="178"/>
      <c r="M1633" s="171">
        <f>K1633/F1633</f>
        <v>0</v>
      </c>
    </row>
    <row r="1634" spans="1:13" s="52" customFormat="1" x14ac:dyDescent="0.3">
      <c r="A1634" s="29" t="str">
        <f>IF(K1634&gt;0,COUNT($A$7:A1633)+COUNT(DWV!$A$8:$A$300)+COUNT('Large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4" s="291"/>
      <c r="C1634" s="11" t="s">
        <v>7824</v>
      </c>
      <c r="D1634" s="17">
        <v>28896859</v>
      </c>
      <c r="E1634" s="13" t="s">
        <v>7826</v>
      </c>
      <c r="F1634" s="381">
        <f>IFERROR(INDEX([1]Master!$1:$1048576,MATCH(C1634,[1]Master!$B:$B,0),MATCH($H$5,[1]Master!$1:$1,0)),"")</f>
        <v>1</v>
      </c>
      <c r="G1634" s="381" t="str">
        <f>IFERROR(INDEX([1]Master!$1:$1048576,MATCH(C1634,[1]Master!$B:$B,0),MATCH($H$4,[1]Master!$1:$1,0)),"")</f>
        <v>-</v>
      </c>
      <c r="H1634" s="6" t="s">
        <v>6153</v>
      </c>
      <c r="I1634" s="367">
        <f>IFERROR(INDEX([1]Master!$1:$1048576,MATCH(C1634,[1]Master!$B:$B,0),MATCH($G$6,[1]Master!$1:$1,0)),"")</f>
        <v>578.76300000000003</v>
      </c>
      <c r="J1634" s="230">
        <f>ROUND(I1634*Order_Quote!$L$5,4)</f>
        <v>0</v>
      </c>
      <c r="K1634" s="228"/>
      <c r="L1634" s="178"/>
      <c r="M1634" s="171">
        <f>K1634/F1634</f>
        <v>0</v>
      </c>
    </row>
    <row r="1635" spans="1:13" s="52" customFormat="1" x14ac:dyDescent="0.3">
      <c r="A1635" s="29" t="str">
        <f>IF(K1635&gt;0,COUNT($A$7:A1634)+COUNT(DWV!$A$8:$A$300)+COUNT('Large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5" s="317" t="s">
        <v>3739</v>
      </c>
      <c r="C1635" s="11" t="s">
        <v>1047</v>
      </c>
      <c r="D1635" s="17">
        <v>28882505</v>
      </c>
      <c r="E1635" s="13" t="s">
        <v>8546</v>
      </c>
      <c r="F1635" s="381">
        <f>IFERROR(INDEX([1]Master!$1:$1048576,MATCH(C1635,[1]Master!$B:$B,0),MATCH($H$5,[1]Master!$1:$1,0)),"")</f>
        <v>1</v>
      </c>
      <c r="G1635" s="381">
        <f>IFERROR(INDEX([1]Master!$1:$1048576,MATCH(C1635,[1]Master!$B:$B,0),MATCH($H$4,[1]Master!$1:$1,0)),"")</f>
        <v>33</v>
      </c>
      <c r="H1635" s="6" t="s">
        <v>6153</v>
      </c>
      <c r="I1635" s="367">
        <f>IFERROR(INDEX([1]Master!$1:$1048576,MATCH(C1635,[1]Master!$B:$B,0),MATCH($G$6,[1]Master!$1:$1,0)),"")</f>
        <v>441.03022222222222</v>
      </c>
      <c r="J1635" s="230">
        <f>ROUND(I1635*Order_Quote!$L$5,4)</f>
        <v>0</v>
      </c>
      <c r="K1635" s="232"/>
      <c r="L1635" s="178"/>
      <c r="M1635" s="171">
        <f t="shared" si="25"/>
        <v>0</v>
      </c>
    </row>
    <row r="1636" spans="1:13" s="52" customFormat="1" x14ac:dyDescent="0.3">
      <c r="A1636" s="29" t="str">
        <f>IF(K1636&gt;0,COUNT($A$7:A1635)+COUNT(DWV!$A$8:$A$300)+COUNT('Large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6" s="289"/>
      <c r="C1636" s="3" t="s">
        <v>1048</v>
      </c>
      <c r="D1636" s="16">
        <v>28882513</v>
      </c>
      <c r="E1636" s="5" t="s">
        <v>8547</v>
      </c>
      <c r="F1636" s="381">
        <f>IFERROR(INDEX([1]Master!$1:$1048576,MATCH(C1636,[1]Master!$B:$B,0),MATCH($H$5,[1]Master!$1:$1,0)),"")</f>
        <v>1</v>
      </c>
      <c r="G1636" s="381">
        <f>IFERROR(INDEX([1]Master!$1:$1048576,MATCH(C1636,[1]Master!$B:$B,0),MATCH($H$4,[1]Master!$1:$1,0)),"")</f>
        <v>30</v>
      </c>
      <c r="H1636" s="6" t="s">
        <v>6153</v>
      </c>
      <c r="I1636" s="367">
        <f>IFERROR(INDEX([1]Master!$1:$1048576,MATCH(C1636,[1]Master!$B:$B,0),MATCH($G$6,[1]Master!$1:$1,0)),"")</f>
        <v>524.51400000000001</v>
      </c>
      <c r="J1636" s="230">
        <f>ROUND(I1636*Order_Quote!$L$5,4)</f>
        <v>0</v>
      </c>
      <c r="K1636" s="228"/>
      <c r="L1636" s="178"/>
      <c r="M1636" s="171">
        <f t="shared" si="25"/>
        <v>0</v>
      </c>
    </row>
    <row r="1637" spans="1:13" s="52" customFormat="1" x14ac:dyDescent="0.3">
      <c r="A1637" s="29" t="str">
        <f>IF(K1637&gt;0,COUNT($A$7:A1636)+COUNT(DWV!$A$8:$A$300)+COUNT('Large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7" s="289"/>
      <c r="C1637" s="3" t="s">
        <v>7835</v>
      </c>
      <c r="D1637" s="16">
        <v>29842647</v>
      </c>
      <c r="E1637" s="5" t="s">
        <v>7836</v>
      </c>
      <c r="F1637" s="381">
        <f>IFERROR(INDEX([1]Master!$1:$1048576,MATCH(C1637,[1]Master!$B:$B,0),MATCH($H$5,[1]Master!$1:$1,0)),"")</f>
        <v>2</v>
      </c>
      <c r="G1637" s="381" t="str">
        <f>IFERROR(INDEX([1]Master!$1:$1048576,MATCH(C1637,[1]Master!$B:$B,0),MATCH($H$4,[1]Master!$1:$1,0)),"")</f>
        <v>-</v>
      </c>
      <c r="H1637" s="6" t="s">
        <v>5380</v>
      </c>
      <c r="I1637" s="367">
        <f>IFERROR(INDEX([1]Master!$1:$1048576,MATCH(C1637,[1]Master!$B:$B,0),MATCH($G$6,[1]Master!$1:$1,0)),"")</f>
        <v>566.46988888888893</v>
      </c>
      <c r="J1637" s="230">
        <f>ROUND(I1637*Order_Quote!$L$5,4)</f>
        <v>0</v>
      </c>
      <c r="K1637" s="228"/>
      <c r="L1637" s="178"/>
      <c r="M1637" s="171">
        <f t="shared" si="25"/>
        <v>0</v>
      </c>
    </row>
    <row r="1638" spans="1:13" s="52" customFormat="1" x14ac:dyDescent="0.3">
      <c r="A1638" s="29" t="str">
        <f>IF(K1638&gt;0,COUNT($A$7:A1637)+COUNT(DWV!$A$8:$A$300)+COUNT('Large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8" s="289"/>
      <c r="C1638" s="3" t="s">
        <v>1049</v>
      </c>
      <c r="D1638" s="16">
        <v>28882530</v>
      </c>
      <c r="E1638" s="5" t="s">
        <v>8548</v>
      </c>
      <c r="F1638" s="381">
        <f>IFERROR(INDEX([1]Master!$1:$1048576,MATCH(C1638,[1]Master!$B:$B,0),MATCH($H$5,[1]Master!$1:$1,0)),"")</f>
        <v>1</v>
      </c>
      <c r="G1638" s="381">
        <f>IFERROR(INDEX([1]Master!$1:$1048576,MATCH(C1638,[1]Master!$B:$B,0),MATCH($H$4,[1]Master!$1:$1,0)),"")</f>
        <v>19</v>
      </c>
      <c r="H1638" s="6" t="s">
        <v>6153</v>
      </c>
      <c r="I1638" s="367">
        <f>IFERROR(INDEX([1]Master!$1:$1048576,MATCH(C1638,[1]Master!$B:$B,0),MATCH($G$6,[1]Master!$1:$1,0)),"")</f>
        <v>578.76300000000003</v>
      </c>
      <c r="J1638" s="230">
        <f>ROUND(I1638*Order_Quote!$L$5,4)</f>
        <v>0</v>
      </c>
      <c r="K1638" s="228"/>
      <c r="L1638" s="178"/>
      <c r="M1638" s="171">
        <f t="shared" si="25"/>
        <v>0</v>
      </c>
    </row>
    <row r="1639" spans="1:13" s="52" customFormat="1" x14ac:dyDescent="0.3">
      <c r="A1639" s="29" t="str">
        <f>IF(K1639&gt;0,COUNT($A$7:A1638)+COUNT(DWV!$A$8:$A$300)+COUNT('Large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39" s="289"/>
      <c r="C1639" s="3" t="s">
        <v>1050</v>
      </c>
      <c r="D1639" s="16">
        <v>28882548</v>
      </c>
      <c r="E1639" s="5" t="s">
        <v>8549</v>
      </c>
      <c r="F1639" s="381">
        <f>IFERROR(INDEX([1]Master!$1:$1048576,MATCH(C1639,[1]Master!$B:$B,0),MATCH($H$5,[1]Master!$1:$1,0)),"")</f>
        <v>1</v>
      </c>
      <c r="G1639" s="381">
        <f>IFERROR(INDEX([1]Master!$1:$1048576,MATCH(C1639,[1]Master!$B:$B,0),MATCH($H$4,[1]Master!$1:$1,0)),"")</f>
        <v>19</v>
      </c>
      <c r="H1639" s="6" t="s">
        <v>6153</v>
      </c>
      <c r="I1639" s="367">
        <f>IFERROR(INDEX([1]Master!$1:$1048576,MATCH(C1639,[1]Master!$B:$B,0),MATCH($G$6,[1]Master!$1:$1,0)),"")</f>
        <v>663.48322222222237</v>
      </c>
      <c r="J1639" s="230">
        <f>ROUND(I1639*Order_Quote!$L$5,4)</f>
        <v>0</v>
      </c>
      <c r="K1639" s="228"/>
      <c r="L1639" s="178"/>
      <c r="M1639" s="171">
        <f t="shared" si="25"/>
        <v>0</v>
      </c>
    </row>
    <row r="1640" spans="1:13" s="52" customFormat="1" x14ac:dyDescent="0.3">
      <c r="A1640" s="29" t="str">
        <f>IF(K1640&gt;0,COUNT($A$7:A1639)+COUNT(DWV!$A$8:$A$300)+COUNT('Large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0" s="289"/>
      <c r="C1640" s="3" t="s">
        <v>7837</v>
      </c>
      <c r="D1640" s="16">
        <v>29842701</v>
      </c>
      <c r="E1640" s="5" t="s">
        <v>7838</v>
      </c>
      <c r="F1640" s="381">
        <f>IFERROR(INDEX([1]Master!$1:$1048576,MATCH(C1640,[1]Master!$B:$B,0),MATCH($H$5,[1]Master!$1:$1,0)),"")</f>
        <v>2</v>
      </c>
      <c r="G1640" s="381" t="str">
        <f>IFERROR(INDEX([1]Master!$1:$1048576,MATCH(C1640,[1]Master!$B:$B,0),MATCH($H$4,[1]Master!$1:$1,0)),"")</f>
        <v>-</v>
      </c>
      <c r="H1640" s="6" t="s">
        <v>5380</v>
      </c>
      <c r="I1640" s="367">
        <f>IFERROR(INDEX([1]Master!$1:$1048576,MATCH(C1640,[1]Master!$B:$B,0),MATCH($G$6,[1]Master!$1:$1,0)),"")</f>
        <v>735.74388888888893</v>
      </c>
      <c r="J1640" s="230">
        <f>ROUND(I1640*Order_Quote!$L$5,4)</f>
        <v>0</v>
      </c>
      <c r="K1640" s="228"/>
      <c r="L1640" s="178"/>
      <c r="M1640" s="171">
        <f t="shared" si="25"/>
        <v>0</v>
      </c>
    </row>
    <row r="1641" spans="1:13" s="52" customFormat="1" x14ac:dyDescent="0.3">
      <c r="A1641" s="29" t="str">
        <f>IF(K1641&gt;0,COUNT($A$7:A1640)+COUNT(DWV!$A$8:$A$300)+COUNT('Large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1" s="289"/>
      <c r="C1641" s="3" t="s">
        <v>1051</v>
      </c>
      <c r="D1641" s="16">
        <v>28882564</v>
      </c>
      <c r="E1641" s="5" t="s">
        <v>8550</v>
      </c>
      <c r="F1641" s="381">
        <f>IFERROR(INDEX([1]Master!$1:$1048576,MATCH(C1641,[1]Master!$B:$B,0),MATCH($H$5,[1]Master!$1:$1,0)),"")</f>
        <v>1</v>
      </c>
      <c r="G1641" s="381">
        <f>IFERROR(INDEX([1]Master!$1:$1048576,MATCH(C1641,[1]Master!$B:$B,0),MATCH($H$4,[1]Master!$1:$1,0)),"")</f>
        <v>12</v>
      </c>
      <c r="H1641" s="6" t="s">
        <v>6153</v>
      </c>
      <c r="I1641" s="367">
        <f>IFERROR(INDEX([1]Master!$1:$1048576,MATCH(C1641,[1]Master!$B:$B,0),MATCH($G$6,[1]Master!$1:$1,0)),"")</f>
        <v>965.29287712418318</v>
      </c>
      <c r="J1641" s="230">
        <f>ROUND(I1641*Order_Quote!$L$5,4)</f>
        <v>0</v>
      </c>
      <c r="K1641" s="228"/>
      <c r="L1641" s="178"/>
      <c r="M1641" s="171">
        <f t="shared" si="25"/>
        <v>0</v>
      </c>
    </row>
    <row r="1642" spans="1:13" s="52" customFormat="1" x14ac:dyDescent="0.3">
      <c r="A1642" s="29" t="str">
        <f>IF(K1642&gt;0,COUNT($A$7:A1641)+COUNT(DWV!$A$8:$A$300)+COUNT('Large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2" s="289"/>
      <c r="C1642" s="3" t="s">
        <v>1052</v>
      </c>
      <c r="D1642" s="16">
        <v>28882572</v>
      </c>
      <c r="E1642" s="5" t="s">
        <v>8551</v>
      </c>
      <c r="F1642" s="381">
        <f>IFERROR(INDEX([1]Master!$1:$1048576,MATCH(C1642,[1]Master!$B:$B,0),MATCH($H$5,[1]Master!$1:$1,0)),"")</f>
        <v>1</v>
      </c>
      <c r="G1642" s="381">
        <f>IFERROR(INDEX([1]Master!$1:$1048576,MATCH(C1642,[1]Master!$B:$B,0),MATCH($H$4,[1]Master!$1:$1,0)),"")</f>
        <v>12</v>
      </c>
      <c r="H1642" s="6" t="s">
        <v>6153</v>
      </c>
      <c r="I1642" s="367">
        <f>IFERROR(INDEX([1]Master!$1:$1048576,MATCH(C1642,[1]Master!$B:$B,0),MATCH($G$6,[1]Master!$1:$1,0)),"")</f>
        <v>1001.1813764705885</v>
      </c>
      <c r="J1642" s="230">
        <f>ROUND(I1642*Order_Quote!$L$5,4)</f>
        <v>0</v>
      </c>
      <c r="K1642" s="228"/>
      <c r="L1642" s="178"/>
      <c r="M1642" s="171">
        <f t="shared" si="25"/>
        <v>0</v>
      </c>
    </row>
    <row r="1643" spans="1:13" s="52" customFormat="1" x14ac:dyDescent="0.3">
      <c r="A1643" s="29" t="str">
        <f>IF(K1643&gt;0,COUNT($A$7:A1642)+COUNT(DWV!$A$8:$A$300)+COUNT('Large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3" s="289"/>
      <c r="C1643" s="3" t="s">
        <v>752</v>
      </c>
      <c r="D1643" s="4">
        <v>29843007</v>
      </c>
      <c r="E1643" s="5" t="s">
        <v>8552</v>
      </c>
      <c r="F1643" s="381">
        <f>IFERROR(INDEX([1]Master!$1:$1048576,MATCH(C1643,[1]Master!$B:$B,0),MATCH($H$5,[1]Master!$1:$1,0)),"")</f>
        <v>1</v>
      </c>
      <c r="G1643" s="381" t="str">
        <f>IFERROR(INDEX([1]Master!$1:$1048576,MATCH(C1643,[1]Master!$B:$B,0),MATCH($H$4,[1]Master!$1:$1,0)),"")</f>
        <v>-</v>
      </c>
      <c r="H1643" s="6" t="s">
        <v>6153</v>
      </c>
      <c r="I1643" s="367">
        <f>IFERROR(INDEX([1]Master!$1:$1048576,MATCH(C1643,[1]Master!$B:$B,0),MATCH($G$6,[1]Master!$1:$1,0)),"")</f>
        <v>1133.2564418300656</v>
      </c>
      <c r="J1643" s="230">
        <f>ROUND(I1643*Order_Quote!$L$5,4)</f>
        <v>0</v>
      </c>
      <c r="K1643" s="228"/>
      <c r="L1643" s="178"/>
      <c r="M1643" s="171">
        <f t="shared" si="25"/>
        <v>0</v>
      </c>
    </row>
    <row r="1644" spans="1:13" s="52" customFormat="1" x14ac:dyDescent="0.3">
      <c r="A1644" s="29" t="str">
        <f>IF(K1644&gt;0,COUNT($A$7:A1643)+COUNT(DWV!$A$8:$A$300)+COUNT('Large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4" s="289"/>
      <c r="C1644" s="3" t="s">
        <v>1053</v>
      </c>
      <c r="D1644" s="16">
        <v>28882580</v>
      </c>
      <c r="E1644" s="5" t="s">
        <v>8553</v>
      </c>
      <c r="F1644" s="381">
        <f>IFERROR(INDEX([1]Master!$1:$1048576,MATCH(C1644,[1]Master!$B:$B,0),MATCH($H$5,[1]Master!$1:$1,0)),"")</f>
        <v>1</v>
      </c>
      <c r="G1644" s="381">
        <f>IFERROR(INDEX([1]Master!$1:$1048576,MATCH(C1644,[1]Master!$B:$B,0),MATCH($H$4,[1]Master!$1:$1,0)),"")</f>
        <v>10</v>
      </c>
      <c r="H1644" s="6" t="s">
        <v>6153</v>
      </c>
      <c r="I1644" s="367">
        <f>IFERROR(INDEX([1]Master!$1:$1048576,MATCH(C1644,[1]Master!$B:$B,0),MATCH($G$6,[1]Master!$1:$1,0)),"")</f>
        <v>1142.1761856209152</v>
      </c>
      <c r="J1644" s="230">
        <f>ROUND(I1644*Order_Quote!$L$5,4)</f>
        <v>0</v>
      </c>
      <c r="K1644" s="228"/>
      <c r="L1644" s="178"/>
      <c r="M1644" s="171">
        <f t="shared" si="25"/>
        <v>0</v>
      </c>
    </row>
    <row r="1645" spans="1:13" s="52" customFormat="1" x14ac:dyDescent="0.3">
      <c r="A1645" s="29" t="str">
        <f>IF(K1645&gt;0,COUNT($A$7:A1644)+COUNT(DWV!$A$8:$A$300)+COUNT('Large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5" s="289"/>
      <c r="C1645" s="3" t="s">
        <v>751</v>
      </c>
      <c r="D1645" s="4">
        <v>29843040</v>
      </c>
      <c r="E1645" s="5" t="s">
        <v>8554</v>
      </c>
      <c r="F1645" s="381">
        <f>IFERROR(INDEX([1]Master!$1:$1048576,MATCH(C1645,[1]Master!$B:$B,0),MATCH($H$5,[1]Master!$1:$1,0)),"")</f>
        <v>1</v>
      </c>
      <c r="G1645" s="381" t="str">
        <f>IFERROR(INDEX([1]Master!$1:$1048576,MATCH(C1645,[1]Master!$B:$B,0),MATCH($H$4,[1]Master!$1:$1,0)),"")</f>
        <v>-</v>
      </c>
      <c r="H1645" s="6" t="s">
        <v>6153</v>
      </c>
      <c r="I1645" s="367">
        <f>IFERROR(INDEX([1]Master!$1:$1048576,MATCH(C1645,[1]Master!$B:$B,0),MATCH($G$6,[1]Master!$1:$1,0)),"")</f>
        <v>1622.031462745098</v>
      </c>
      <c r="J1645" s="230">
        <f>ROUND(I1645*Order_Quote!$L$5,4)</f>
        <v>0</v>
      </c>
      <c r="K1645" s="228"/>
      <c r="L1645" s="178"/>
      <c r="M1645" s="171">
        <f t="shared" si="25"/>
        <v>0</v>
      </c>
    </row>
    <row r="1646" spans="1:13" s="52" customFormat="1" x14ac:dyDescent="0.3">
      <c r="A1646" s="29" t="str">
        <f>IF(K1646&gt;0,COUNT($A$7:A1645)+COUNT(DWV!$A$8:$A$300)+COUNT('Large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6" s="289"/>
      <c r="C1646" s="3" t="s">
        <v>1054</v>
      </c>
      <c r="D1646" s="16">
        <v>28882599</v>
      </c>
      <c r="E1646" s="5" t="s">
        <v>8555</v>
      </c>
      <c r="F1646" s="381">
        <f>IFERROR(INDEX([1]Master!$1:$1048576,MATCH(C1646,[1]Master!$B:$B,0),MATCH($H$5,[1]Master!$1:$1,0)),"")</f>
        <v>1</v>
      </c>
      <c r="G1646" s="381">
        <f>IFERROR(INDEX([1]Master!$1:$1048576,MATCH(C1646,[1]Master!$B:$B,0),MATCH($H$4,[1]Master!$1:$1,0)),"")</f>
        <v>6</v>
      </c>
      <c r="H1646" s="6" t="s">
        <v>6153</v>
      </c>
      <c r="I1646" s="367">
        <f>IFERROR(INDEX([1]Master!$1:$1048576,MATCH(C1646,[1]Master!$B:$B,0),MATCH($G$6,[1]Master!$1:$1,0)),"")</f>
        <v>1366.5915516339871</v>
      </c>
      <c r="J1646" s="230">
        <f>ROUND(I1646*Order_Quote!$L$5,4)</f>
        <v>0</v>
      </c>
      <c r="K1646" s="228"/>
      <c r="L1646" s="178"/>
      <c r="M1646" s="171">
        <f t="shared" si="25"/>
        <v>0</v>
      </c>
    </row>
    <row r="1647" spans="1:13" s="52" customFormat="1" x14ac:dyDescent="0.3">
      <c r="A1647" s="29" t="str">
        <f>IF(K1647&gt;0,COUNT($A$7:A1646)+COUNT(DWV!$A$8:$A$300)+COUNT('Large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7" s="289"/>
      <c r="C1647" s="3" t="s">
        <v>1055</v>
      </c>
      <c r="D1647" s="16">
        <v>28882602</v>
      </c>
      <c r="E1647" s="5" t="s">
        <v>8556</v>
      </c>
      <c r="F1647" s="381">
        <f>IFERROR(INDEX([1]Master!$1:$1048576,MATCH(C1647,[1]Master!$B:$B,0),MATCH($H$5,[1]Master!$1:$1,0)),"")</f>
        <v>1</v>
      </c>
      <c r="G1647" s="381">
        <f>IFERROR(INDEX([1]Master!$1:$1048576,MATCH(C1647,[1]Master!$B:$B,0),MATCH($H$4,[1]Master!$1:$1,0)),"")</f>
        <v>6</v>
      </c>
      <c r="H1647" s="6" t="s">
        <v>6153</v>
      </c>
      <c r="I1647" s="367">
        <f>IFERROR(INDEX([1]Master!$1:$1048576,MATCH(C1647,[1]Master!$B:$B,0),MATCH($G$6,[1]Master!$1:$1,0)),"")</f>
        <v>1384.9249176470591</v>
      </c>
      <c r="J1647" s="230">
        <f>ROUND(I1647*Order_Quote!$L$5,4)</f>
        <v>0</v>
      </c>
      <c r="K1647" s="228"/>
      <c r="L1647" s="178"/>
      <c r="M1647" s="171">
        <f t="shared" si="25"/>
        <v>0</v>
      </c>
    </row>
    <row r="1648" spans="1:13" s="52" customFormat="1" x14ac:dyDescent="0.3">
      <c r="A1648" s="29" t="str">
        <f>IF(K1648&gt;0,COUNT($A$7:A1647)+COUNT(DWV!$A$8:$A$300)+COUNT('Large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8" s="289"/>
      <c r="C1648" s="3" t="s">
        <v>1056</v>
      </c>
      <c r="D1648" s="16">
        <v>28882610</v>
      </c>
      <c r="E1648" s="5" t="s">
        <v>8557</v>
      </c>
      <c r="F1648" s="381">
        <f>IFERROR(INDEX([1]Master!$1:$1048576,MATCH(C1648,[1]Master!$B:$B,0),MATCH($H$5,[1]Master!$1:$1,0)),"")</f>
        <v>1</v>
      </c>
      <c r="G1648" s="381">
        <f>IFERROR(INDEX([1]Master!$1:$1048576,MATCH(C1648,[1]Master!$B:$B,0),MATCH($H$4,[1]Master!$1:$1,0)),"")</f>
        <v>6</v>
      </c>
      <c r="H1648" s="6" t="s">
        <v>6153</v>
      </c>
      <c r="I1648" s="367">
        <f>IFERROR(INDEX([1]Master!$1:$1048576,MATCH(C1648,[1]Master!$B:$B,0),MATCH($G$6,[1]Master!$1:$1,0)),"")</f>
        <v>1399.8310666666669</v>
      </c>
      <c r="J1648" s="230">
        <f>ROUND(I1648*Order_Quote!$L$5,4)</f>
        <v>0</v>
      </c>
      <c r="K1648" s="228"/>
      <c r="L1648" s="178"/>
      <c r="M1648" s="171">
        <f t="shared" si="25"/>
        <v>0</v>
      </c>
    </row>
    <row r="1649" spans="1:13" s="52" customFormat="1" x14ac:dyDescent="0.3">
      <c r="A1649" s="29" t="str">
        <f>IF(K1649&gt;0,COUNT($A$7:A1648)+COUNT(DWV!$A$8:$A$300)+COUNT('Large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49" s="289"/>
      <c r="C1649" s="3" t="s">
        <v>1057</v>
      </c>
      <c r="D1649" s="16">
        <v>28882629</v>
      </c>
      <c r="E1649" s="5" t="s">
        <v>8558</v>
      </c>
      <c r="F1649" s="381">
        <f>IFERROR(INDEX([1]Master!$1:$1048576,MATCH(C1649,[1]Master!$B:$B,0),MATCH($H$5,[1]Master!$1:$1,0)),"")</f>
        <v>1</v>
      </c>
      <c r="G1649" s="381">
        <f>IFERROR(INDEX([1]Master!$1:$1048576,MATCH(C1649,[1]Master!$B:$B,0),MATCH($H$4,[1]Master!$1:$1,0)),"")</f>
        <v>6</v>
      </c>
      <c r="H1649" s="6" t="s">
        <v>6153</v>
      </c>
      <c r="I1649" s="367">
        <f>IFERROR(INDEX([1]Master!$1:$1048576,MATCH(C1649,[1]Master!$B:$B,0),MATCH($G$6,[1]Master!$1:$1,0)),"")</f>
        <v>1419.5263398692814</v>
      </c>
      <c r="J1649" s="230">
        <f>ROUND(I1649*Order_Quote!$L$5,4)</f>
        <v>0</v>
      </c>
      <c r="K1649" s="228"/>
      <c r="L1649" s="178"/>
      <c r="M1649" s="171">
        <f t="shared" si="25"/>
        <v>0</v>
      </c>
    </row>
    <row r="1650" spans="1:13" s="52" customFormat="1" x14ac:dyDescent="0.3">
      <c r="A1650" s="29" t="str">
        <f>IF(K1650&gt;0,COUNT($A$7:A1649)+COUNT(DWV!$A$8:$A$300)+COUNT('Large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0" s="289"/>
      <c r="C1650" s="3" t="s">
        <v>1058</v>
      </c>
      <c r="D1650" s="16">
        <v>28882637</v>
      </c>
      <c r="E1650" s="5" t="s">
        <v>8559</v>
      </c>
      <c r="F1650" s="381">
        <f>IFERROR(INDEX([1]Master!$1:$1048576,MATCH(C1650,[1]Master!$B:$B,0),MATCH($H$5,[1]Master!$1:$1,0)),"")</f>
        <v>1</v>
      </c>
      <c r="G1650" s="381">
        <f>IFERROR(INDEX([1]Master!$1:$1048576,MATCH(C1650,[1]Master!$B:$B,0),MATCH($H$4,[1]Master!$1:$1,0)),"")</f>
        <v>6</v>
      </c>
      <c r="H1650" s="6" t="s">
        <v>6153</v>
      </c>
      <c r="I1650" s="367">
        <f>IFERROR(INDEX([1]Master!$1:$1048576,MATCH(C1650,[1]Master!$B:$B,0),MATCH($G$6,[1]Master!$1:$1,0)),"")</f>
        <v>1439.5358993464058</v>
      </c>
      <c r="J1650" s="230">
        <f>ROUND(I1650*Order_Quote!$L$5,4)</f>
        <v>0</v>
      </c>
      <c r="K1650" s="228"/>
      <c r="L1650" s="178"/>
      <c r="M1650" s="171">
        <f t="shared" si="25"/>
        <v>0</v>
      </c>
    </row>
    <row r="1651" spans="1:13" s="52" customFormat="1" x14ac:dyDescent="0.3">
      <c r="A1651" s="29" t="str">
        <f>IF(K1651&gt;0,COUNT($A$7:A1650)+COUNT(DWV!$A$8:$A$300)+COUNT('Large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1" s="289"/>
      <c r="C1651" s="3" t="s">
        <v>1059</v>
      </c>
      <c r="D1651" s="16">
        <v>28882645</v>
      </c>
      <c r="E1651" s="5" t="s">
        <v>8560</v>
      </c>
      <c r="F1651" s="381">
        <f>IFERROR(INDEX([1]Master!$1:$1048576,MATCH(C1651,[1]Master!$B:$B,0),MATCH($H$5,[1]Master!$1:$1,0)),"")</f>
        <v>1</v>
      </c>
      <c r="G1651" s="381">
        <f>IFERROR(INDEX([1]Master!$1:$1048576,MATCH(C1651,[1]Master!$B:$B,0),MATCH($H$4,[1]Master!$1:$1,0)),"")</f>
        <v>5</v>
      </c>
      <c r="H1651" s="6" t="s">
        <v>6153</v>
      </c>
      <c r="I1651" s="367">
        <f>IFERROR(INDEX([1]Master!$1:$1048576,MATCH(C1651,[1]Master!$B:$B,0),MATCH($G$6,[1]Master!$1:$1,0)),"")</f>
        <v>1451.2991856209153</v>
      </c>
      <c r="J1651" s="230">
        <f>ROUND(I1651*Order_Quote!$L$5,4)</f>
        <v>0</v>
      </c>
      <c r="K1651" s="228"/>
      <c r="L1651" s="178"/>
      <c r="M1651" s="171">
        <f t="shared" si="25"/>
        <v>0</v>
      </c>
    </row>
    <row r="1652" spans="1:13" s="52" customFormat="1" x14ac:dyDescent="0.3">
      <c r="A1652" s="29" t="str">
        <f>IF(K1652&gt;0,COUNT($A$7:A1651)+COUNT(DWV!$A$8:$A$300)+COUNT('Large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2" s="289"/>
      <c r="C1652" s="3" t="s">
        <v>1060</v>
      </c>
      <c r="D1652" s="16">
        <v>28882653</v>
      </c>
      <c r="E1652" s="5" t="s">
        <v>8561</v>
      </c>
      <c r="F1652" s="381">
        <f>IFERROR(INDEX([1]Master!$1:$1048576,MATCH(C1652,[1]Master!$B:$B,0),MATCH($H$5,[1]Master!$1:$1,0)),"")</f>
        <v>1</v>
      </c>
      <c r="G1652" s="381">
        <f>IFERROR(INDEX([1]Master!$1:$1048576,MATCH(C1652,[1]Master!$B:$B,0),MATCH($H$4,[1]Master!$1:$1,0)),"")</f>
        <v>3</v>
      </c>
      <c r="H1652" s="6" t="s">
        <v>6153</v>
      </c>
      <c r="I1652" s="367">
        <f>IFERROR(INDEX([1]Master!$1:$1048576,MATCH(C1652,[1]Master!$B:$B,0),MATCH($G$6,[1]Master!$1:$1,0)),"")</f>
        <v>1581.7130235294119</v>
      </c>
      <c r="J1652" s="230">
        <f>ROUND(I1652*Order_Quote!$L$5,4)</f>
        <v>0</v>
      </c>
      <c r="K1652" s="228"/>
      <c r="L1652" s="178"/>
      <c r="M1652" s="171">
        <f t="shared" si="25"/>
        <v>0</v>
      </c>
    </row>
    <row r="1653" spans="1:13" s="52" customFormat="1" x14ac:dyDescent="0.3">
      <c r="A1653" s="29" t="str">
        <f>IF(K1653&gt;0,COUNT($A$7:A1652)+COUNT(DWV!$A$8:$A$300)+COUNT('Large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3" s="289"/>
      <c r="C1653" s="3" t="s">
        <v>1061</v>
      </c>
      <c r="D1653" s="16">
        <v>28882661</v>
      </c>
      <c r="E1653" s="5" t="s">
        <v>8562</v>
      </c>
      <c r="F1653" s="381">
        <f>IFERROR(INDEX([1]Master!$1:$1048576,MATCH(C1653,[1]Master!$B:$B,0),MATCH($H$5,[1]Master!$1:$1,0)),"")</f>
        <v>1</v>
      </c>
      <c r="G1653" s="381">
        <f>IFERROR(INDEX([1]Master!$1:$1048576,MATCH(C1653,[1]Master!$B:$B,0),MATCH($H$4,[1]Master!$1:$1,0)),"")</f>
        <v>3</v>
      </c>
      <c r="H1653" s="6" t="s">
        <v>6153</v>
      </c>
      <c r="I1653" s="367">
        <f>IFERROR(INDEX([1]Master!$1:$1048576,MATCH(C1653,[1]Master!$B:$B,0),MATCH($G$6,[1]Master!$1:$1,0)),"")</f>
        <v>1731.1037660130723</v>
      </c>
      <c r="J1653" s="230">
        <f>ROUND(I1653*Order_Quote!$L$5,4)</f>
        <v>0</v>
      </c>
      <c r="K1653" s="228"/>
      <c r="L1653" s="178"/>
      <c r="M1653" s="171">
        <f t="shared" si="25"/>
        <v>0</v>
      </c>
    </row>
    <row r="1654" spans="1:13" s="52" customFormat="1" x14ac:dyDescent="0.3">
      <c r="A1654" s="29" t="str">
        <f>IF(K1654&gt;0,COUNT($A$7:A1653)+COUNT(DWV!$A$8:$A$300)+COUNT('Large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4" s="289"/>
      <c r="C1654" s="3" t="s">
        <v>1062</v>
      </c>
      <c r="D1654" s="16">
        <v>28882670</v>
      </c>
      <c r="E1654" s="5" t="s">
        <v>8563</v>
      </c>
      <c r="F1654" s="381">
        <f>IFERROR(INDEX([1]Master!$1:$1048576,MATCH(C1654,[1]Master!$B:$B,0),MATCH($H$5,[1]Master!$1:$1,0)),"")</f>
        <v>1</v>
      </c>
      <c r="G1654" s="381">
        <f>IFERROR(INDEX([1]Master!$1:$1048576,MATCH(C1654,[1]Master!$B:$B,0),MATCH($H$4,[1]Master!$1:$1,0)),"")</f>
        <v>3</v>
      </c>
      <c r="H1654" s="6" t="s">
        <v>6153</v>
      </c>
      <c r="I1654" s="367">
        <f>IFERROR(INDEX([1]Master!$1:$1048576,MATCH(C1654,[1]Master!$B:$B,0),MATCH($G$6,[1]Master!$1:$1,0)),"")</f>
        <v>1741.4303150326796</v>
      </c>
      <c r="J1654" s="230">
        <f>ROUND(I1654*Order_Quote!$L$5,4)</f>
        <v>0</v>
      </c>
      <c r="K1654" s="228"/>
      <c r="L1654" s="178"/>
      <c r="M1654" s="171">
        <f t="shared" si="25"/>
        <v>0</v>
      </c>
    </row>
    <row r="1655" spans="1:13" s="52" customFormat="1" x14ac:dyDescent="0.3">
      <c r="A1655" s="29" t="str">
        <f>IF(K1655&gt;0,COUNT($A$7:A1654)+COUNT(DWV!$A$8:$A$300)+COUNT('Large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5" s="289"/>
      <c r="C1655" s="3" t="s">
        <v>1063</v>
      </c>
      <c r="D1655" s="16">
        <v>28882688</v>
      </c>
      <c r="E1655" s="5" t="s">
        <v>8564</v>
      </c>
      <c r="F1655" s="381">
        <f>IFERROR(INDEX([1]Master!$1:$1048576,MATCH(C1655,[1]Master!$B:$B,0),MATCH($H$5,[1]Master!$1:$1,0)),"")</f>
        <v>1</v>
      </c>
      <c r="G1655" s="381">
        <f>IFERROR(INDEX([1]Master!$1:$1048576,MATCH(C1655,[1]Master!$B:$B,0),MATCH($H$4,[1]Master!$1:$1,0)),"")</f>
        <v>3</v>
      </c>
      <c r="H1655" s="6" t="s">
        <v>6153</v>
      </c>
      <c r="I1655" s="367">
        <f>IFERROR(INDEX([1]Master!$1:$1048576,MATCH(C1655,[1]Master!$B:$B,0),MATCH($G$6,[1]Master!$1:$1,0)),"")</f>
        <v>1762.203141176471</v>
      </c>
      <c r="J1655" s="230">
        <f>ROUND(I1655*Order_Quote!$L$5,4)</f>
        <v>0</v>
      </c>
      <c r="K1655" s="228"/>
      <c r="L1655" s="178"/>
      <c r="M1655" s="171">
        <f t="shared" si="25"/>
        <v>0</v>
      </c>
    </row>
    <row r="1656" spans="1:13" s="52" customFormat="1" x14ac:dyDescent="0.3">
      <c r="A1656" s="29" t="str">
        <f>IF(K1656&gt;0,COUNT($A$7:A1655)+COUNT(DWV!$A$8:$A$300)+COUNT('Large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6" s="289"/>
      <c r="C1656" s="3" t="s">
        <v>1064</v>
      </c>
      <c r="D1656" s="16">
        <v>28882696</v>
      </c>
      <c r="E1656" s="5" t="s">
        <v>8565</v>
      </c>
      <c r="F1656" s="381">
        <f>IFERROR(INDEX([1]Master!$1:$1048576,MATCH(C1656,[1]Master!$B:$B,0),MATCH($H$5,[1]Master!$1:$1,0)),"")</f>
        <v>1</v>
      </c>
      <c r="G1656" s="381">
        <f>IFERROR(INDEX([1]Master!$1:$1048576,MATCH(C1656,[1]Master!$B:$B,0),MATCH($H$4,[1]Master!$1:$1,0)),"")</f>
        <v>3</v>
      </c>
      <c r="H1656" s="6" t="s">
        <v>6153</v>
      </c>
      <c r="I1656" s="367">
        <f>IFERROR(INDEX([1]Master!$1:$1048576,MATCH(C1656,[1]Master!$B:$B,0),MATCH($G$6,[1]Master!$1:$1,0)),"")</f>
        <v>1804.3624000000002</v>
      </c>
      <c r="J1656" s="230">
        <f>ROUND(I1656*Order_Quote!$L$5,4)</f>
        <v>0</v>
      </c>
      <c r="K1656" s="228"/>
      <c r="L1656" s="178"/>
      <c r="M1656" s="171">
        <f t="shared" si="25"/>
        <v>0</v>
      </c>
    </row>
    <row r="1657" spans="1:13" s="52" customFormat="1" x14ac:dyDescent="0.3">
      <c r="A1657" s="29" t="str">
        <f>IF(K1657&gt;0,COUNT($A$7:A1656)+COUNT(DWV!$A$8:$A$300)+COUNT('Large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7" s="289"/>
      <c r="C1657" s="3" t="s">
        <v>1065</v>
      </c>
      <c r="D1657" s="16">
        <v>28882700</v>
      </c>
      <c r="E1657" s="5" t="s">
        <v>8566</v>
      </c>
      <c r="F1657" s="381">
        <f>IFERROR(INDEX([1]Master!$1:$1048576,MATCH(C1657,[1]Master!$B:$B,0),MATCH($H$5,[1]Master!$1:$1,0)),"")</f>
        <v>1</v>
      </c>
      <c r="G1657" s="381">
        <f>IFERROR(INDEX([1]Master!$1:$1048576,MATCH(C1657,[1]Master!$B:$B,0),MATCH($H$4,[1]Master!$1:$1,0)),"")</f>
        <v>3</v>
      </c>
      <c r="H1657" s="6" t="s">
        <v>6153</v>
      </c>
      <c r="I1657" s="367">
        <f>IFERROR(INDEX([1]Master!$1:$1048576,MATCH(C1657,[1]Master!$B:$B,0),MATCH($G$6,[1]Master!$1:$1,0)),"")</f>
        <v>1873.8944967320263</v>
      </c>
      <c r="J1657" s="230">
        <f>ROUND(I1657*Order_Quote!$L$5,4)</f>
        <v>0</v>
      </c>
      <c r="K1657" s="228"/>
      <c r="L1657" s="178"/>
      <c r="M1657" s="171">
        <f t="shared" si="25"/>
        <v>0</v>
      </c>
    </row>
    <row r="1658" spans="1:13" s="52" customFormat="1" x14ac:dyDescent="0.3">
      <c r="A1658" s="29" t="str">
        <f>IF(K1658&gt;0,COUNT($A$7:A1657)+COUNT(DWV!$A$8:$A$300)+COUNT('Large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8" s="289"/>
      <c r="C1658" s="3" t="s">
        <v>1066</v>
      </c>
      <c r="D1658" s="16">
        <v>28882718</v>
      </c>
      <c r="E1658" s="5" t="s">
        <v>8567</v>
      </c>
      <c r="F1658" s="381">
        <f>IFERROR(INDEX([1]Master!$1:$1048576,MATCH(C1658,[1]Master!$B:$B,0),MATCH($H$5,[1]Master!$1:$1,0)),"")</f>
        <v>1</v>
      </c>
      <c r="G1658" s="381">
        <f>IFERROR(INDEX([1]Master!$1:$1048576,MATCH(C1658,[1]Master!$B:$B,0),MATCH($H$4,[1]Master!$1:$1,0)),"")</f>
        <v>3</v>
      </c>
      <c r="H1658" s="6" t="s">
        <v>6153</v>
      </c>
      <c r="I1658" s="367">
        <f>IFERROR(INDEX([1]Master!$1:$1048576,MATCH(C1658,[1]Master!$B:$B,0),MATCH($G$6,[1]Master!$1:$1,0)),"")</f>
        <v>2031.9355947712422</v>
      </c>
      <c r="J1658" s="230">
        <f>ROUND(I1658*Order_Quote!$L$5,4)</f>
        <v>0</v>
      </c>
      <c r="K1658" s="228"/>
      <c r="L1658" s="178"/>
      <c r="M1658" s="171">
        <f t="shared" si="25"/>
        <v>0</v>
      </c>
    </row>
    <row r="1659" spans="1:13" s="52" customFormat="1" x14ac:dyDescent="0.3">
      <c r="A1659" s="29" t="str">
        <f>IF(K1659&gt;0,COUNT($A$7:A1658)+COUNT(DWV!$A$8:$A$300)+COUNT('Large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59" s="289"/>
      <c r="C1659" s="3" t="s">
        <v>1067</v>
      </c>
      <c r="D1659" s="16">
        <v>28882726</v>
      </c>
      <c r="E1659" s="5" t="s">
        <v>8568</v>
      </c>
      <c r="F1659" s="381">
        <f>IFERROR(INDEX([1]Master!$1:$1048576,MATCH(C1659,[1]Master!$B:$B,0),MATCH($H$5,[1]Master!$1:$1,0)),"")</f>
        <v>1</v>
      </c>
      <c r="G1659" s="381">
        <f>IFERROR(INDEX([1]Master!$1:$1048576,MATCH(C1659,[1]Master!$B:$B,0),MATCH($H$4,[1]Master!$1:$1,0)),"")</f>
        <v>3</v>
      </c>
      <c r="H1659" s="6" t="s">
        <v>6153</v>
      </c>
      <c r="I1659" s="367">
        <f>IFERROR(INDEX([1]Master!$1:$1048576,MATCH(C1659,[1]Master!$B:$B,0),MATCH($G$6,[1]Master!$1:$1,0)),"")</f>
        <v>3509.8443516339876</v>
      </c>
      <c r="J1659" s="230">
        <f>ROUND(I1659*Order_Quote!$L$5,4)</f>
        <v>0</v>
      </c>
      <c r="K1659" s="228"/>
      <c r="L1659" s="178"/>
      <c r="M1659" s="171">
        <f t="shared" si="25"/>
        <v>0</v>
      </c>
    </row>
    <row r="1660" spans="1:13" s="52" customFormat="1" x14ac:dyDescent="0.3">
      <c r="A1660" s="29" t="str">
        <f>IF(K1660&gt;0,COUNT($A$7:A1659)+COUNT(DWV!$A$8:$A$300)+COUNT('Large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0" s="289"/>
      <c r="C1660" s="3" t="s">
        <v>1068</v>
      </c>
      <c r="D1660" s="16">
        <v>28882734</v>
      </c>
      <c r="E1660" s="5" t="s">
        <v>8569</v>
      </c>
      <c r="F1660" s="381">
        <f>IFERROR(INDEX([1]Master!$1:$1048576,MATCH(C1660,[1]Master!$B:$B,0),MATCH($H$5,[1]Master!$1:$1,0)),"")</f>
        <v>1</v>
      </c>
      <c r="G1660" s="381">
        <f>IFERROR(INDEX([1]Master!$1:$1048576,MATCH(C1660,[1]Master!$B:$B,0),MATCH($H$4,[1]Master!$1:$1,0)),"")</f>
        <v>3</v>
      </c>
      <c r="H1660" s="6" t="s">
        <v>6153</v>
      </c>
      <c r="I1660" s="367">
        <f>IFERROR(INDEX([1]Master!$1:$1048576,MATCH(C1660,[1]Master!$B:$B,0),MATCH($G$6,[1]Master!$1:$1,0)),"")</f>
        <v>3551.5396640522881</v>
      </c>
      <c r="J1660" s="230">
        <f>ROUND(I1660*Order_Quote!$L$5,4)</f>
        <v>0</v>
      </c>
      <c r="K1660" s="228"/>
      <c r="L1660" s="178"/>
      <c r="M1660" s="171">
        <f t="shared" si="25"/>
        <v>0</v>
      </c>
    </row>
    <row r="1661" spans="1:13" s="52" customFormat="1" x14ac:dyDescent="0.3">
      <c r="A1661" s="29" t="str">
        <f>IF(K1661&gt;0,COUNT($A$7:A1660)+COUNT(DWV!$A$8:$A$300)+COUNT('Large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1" s="289"/>
      <c r="C1661" s="3" t="s">
        <v>1069</v>
      </c>
      <c r="D1661" s="16">
        <v>28882742</v>
      </c>
      <c r="E1661" s="5" t="s">
        <v>8570</v>
      </c>
      <c r="F1661" s="381">
        <f>IFERROR(INDEX([1]Master!$1:$1048576,MATCH(C1661,[1]Master!$B:$B,0),MATCH($H$5,[1]Master!$1:$1,0)),"")</f>
        <v>1</v>
      </c>
      <c r="G1661" s="381">
        <f>IFERROR(INDEX([1]Master!$1:$1048576,MATCH(C1661,[1]Master!$B:$B,0),MATCH($H$4,[1]Master!$1:$1,0)),"")</f>
        <v>2</v>
      </c>
      <c r="H1661" s="6" t="s">
        <v>6153</v>
      </c>
      <c r="I1661" s="367">
        <f>IFERROR(INDEX([1]Master!$1:$1048576,MATCH(C1661,[1]Master!$B:$B,0),MATCH($G$6,[1]Master!$1:$1,0)),"")</f>
        <v>3595.7642326797386</v>
      </c>
      <c r="J1661" s="230">
        <f>ROUND(I1661*Order_Quote!$L$5,4)</f>
        <v>0</v>
      </c>
      <c r="K1661" s="228"/>
      <c r="L1661" s="178"/>
      <c r="M1661" s="171">
        <f t="shared" si="25"/>
        <v>0</v>
      </c>
    </row>
    <row r="1662" spans="1:13" s="52" customFormat="1" x14ac:dyDescent="0.3">
      <c r="A1662" s="29" t="str">
        <f>IF(K1662&gt;0,COUNT($A$7:A1661)+COUNT(DWV!$A$8:$A$300)+COUNT('Large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2" s="289"/>
      <c r="C1662" s="3" t="s">
        <v>1070</v>
      </c>
      <c r="D1662" s="16">
        <v>28882750</v>
      </c>
      <c r="E1662" s="5" t="s">
        <v>8571</v>
      </c>
      <c r="F1662" s="381">
        <f>IFERROR(INDEX([1]Master!$1:$1048576,MATCH(C1662,[1]Master!$B:$B,0),MATCH($H$5,[1]Master!$1:$1,0)),"")</f>
        <v>1</v>
      </c>
      <c r="G1662" s="381">
        <f>IFERROR(INDEX([1]Master!$1:$1048576,MATCH(C1662,[1]Master!$B:$B,0),MATCH($H$4,[1]Master!$1:$1,0)),"")</f>
        <v>2</v>
      </c>
      <c r="H1662" s="6" t="s">
        <v>6153</v>
      </c>
      <c r="I1662" s="367">
        <f>IFERROR(INDEX([1]Master!$1:$1048576,MATCH(C1662,[1]Master!$B:$B,0),MATCH($G$6,[1]Master!$1:$1,0)),"")</f>
        <v>3679.7385320261442</v>
      </c>
      <c r="J1662" s="230">
        <f>ROUND(I1662*Order_Quote!$L$5,4)</f>
        <v>0</v>
      </c>
      <c r="K1662" s="228"/>
      <c r="L1662" s="178"/>
      <c r="M1662" s="171">
        <f t="shared" si="25"/>
        <v>0</v>
      </c>
    </row>
    <row r="1663" spans="1:13" s="52" customFormat="1" x14ac:dyDescent="0.3">
      <c r="A1663" s="29" t="str">
        <f>IF(K1663&gt;0,COUNT($A$7:A1662)+COUNT(DWV!$A$8:$A$300)+COUNT('Large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3" s="289"/>
      <c r="C1663" s="3" t="s">
        <v>1071</v>
      </c>
      <c r="D1663" s="16">
        <v>28882769</v>
      </c>
      <c r="E1663" s="5" t="s">
        <v>8572</v>
      </c>
      <c r="F1663" s="381">
        <f>IFERROR(INDEX([1]Master!$1:$1048576,MATCH(C1663,[1]Master!$B:$B,0),MATCH($H$5,[1]Master!$1:$1,0)),"")</f>
        <v>1</v>
      </c>
      <c r="G1663" s="381">
        <f>IFERROR(INDEX([1]Master!$1:$1048576,MATCH(C1663,[1]Master!$B:$B,0),MATCH($H$4,[1]Master!$1:$1,0)),"")</f>
        <v>2</v>
      </c>
      <c r="H1663" s="6" t="s">
        <v>6153</v>
      </c>
      <c r="I1663" s="367">
        <f>IFERROR(INDEX([1]Master!$1:$1048576,MATCH(C1663,[1]Master!$B:$B,0),MATCH($G$6,[1]Master!$1:$1,0)),"")</f>
        <v>3727.5399777777784</v>
      </c>
      <c r="J1663" s="230">
        <f>ROUND(I1663*Order_Quote!$L$5,4)</f>
        <v>0</v>
      </c>
      <c r="K1663" s="228"/>
      <c r="L1663" s="178"/>
      <c r="M1663" s="171">
        <f t="shared" si="25"/>
        <v>0</v>
      </c>
    </row>
    <row r="1664" spans="1:13" s="52" customFormat="1" x14ac:dyDescent="0.3">
      <c r="A1664" s="29" t="str">
        <f>IF(K1664&gt;0,COUNT($A$7:A1663)+COUNT(DWV!$A$8:$A$300)+COUNT('Large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4" s="289"/>
      <c r="C1664" s="3" t="s">
        <v>750</v>
      </c>
      <c r="D1664" s="4">
        <v>29843082</v>
      </c>
      <c r="E1664" s="5" t="s">
        <v>8573</v>
      </c>
      <c r="F1664" s="381">
        <f>IFERROR(INDEX([1]Master!$1:$1048576,MATCH(C1664,[1]Master!$B:$B,0),MATCH($H$5,[1]Master!$1:$1,0)),"")</f>
        <v>1</v>
      </c>
      <c r="G1664" s="381" t="str">
        <f>IFERROR(INDEX([1]Master!$1:$1048576,MATCH(C1664,[1]Master!$B:$B,0),MATCH($H$4,[1]Master!$1:$1,0)),"")</f>
        <v>-</v>
      </c>
      <c r="H1664" s="6" t="s">
        <v>6153</v>
      </c>
      <c r="I1664" s="367">
        <f>IFERROR(INDEX([1]Master!$1:$1048576,MATCH(C1664,[1]Master!$B:$B,0),MATCH($G$6,[1]Master!$1:$1,0)),"")</f>
        <v>3833.6789424836611</v>
      </c>
      <c r="J1664" s="230">
        <f>ROUND(I1664*Order_Quote!$L$5,4)</f>
        <v>0</v>
      </c>
      <c r="K1664" s="228"/>
      <c r="L1664" s="178"/>
      <c r="M1664" s="171">
        <f t="shared" si="25"/>
        <v>0</v>
      </c>
    </row>
    <row r="1665" spans="1:13" s="52" customFormat="1" x14ac:dyDescent="0.3">
      <c r="A1665" s="29" t="str">
        <f>IF(K1665&gt;0,COUNT($A$7:A1664)+COUNT(DWV!$A$8:$A$300)+COUNT('Large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5" s="289"/>
      <c r="C1665" s="3" t="s">
        <v>1072</v>
      </c>
      <c r="D1665" s="16">
        <v>28882777</v>
      </c>
      <c r="E1665" s="5" t="s">
        <v>8574</v>
      </c>
      <c r="F1665" s="381">
        <f>IFERROR(INDEX([1]Master!$1:$1048576,MATCH(C1665,[1]Master!$B:$B,0),MATCH($H$5,[1]Master!$1:$1,0)),"")</f>
        <v>1</v>
      </c>
      <c r="G1665" s="381">
        <f>IFERROR(INDEX([1]Master!$1:$1048576,MATCH(C1665,[1]Master!$B:$B,0),MATCH($H$4,[1]Master!$1:$1,0)),"")</f>
        <v>2</v>
      </c>
      <c r="H1665" s="6" t="s">
        <v>6153</v>
      </c>
      <c r="I1665" s="367">
        <f>IFERROR(INDEX([1]Master!$1:$1048576,MATCH(C1665,[1]Master!$B:$B,0),MATCH($G$6,[1]Master!$1:$1,0)),"")</f>
        <v>4001.0588326797388</v>
      </c>
      <c r="J1665" s="230">
        <f>ROUND(I1665*Order_Quote!$L$5,4)</f>
        <v>0</v>
      </c>
      <c r="K1665" s="228"/>
      <c r="L1665" s="178"/>
      <c r="M1665" s="171">
        <f t="shared" si="25"/>
        <v>0</v>
      </c>
    </row>
    <row r="1666" spans="1:13" s="52" customFormat="1" x14ac:dyDescent="0.3">
      <c r="A1666" s="29" t="str">
        <f>IF(K1666&gt;0,COUNT($A$7:A1665)+COUNT(DWV!$A$8:$A$300)+COUNT('Large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6" s="289"/>
      <c r="C1666" s="3" t="s">
        <v>1073</v>
      </c>
      <c r="D1666" s="16">
        <v>28882785</v>
      </c>
      <c r="E1666" s="5" t="s">
        <v>8575</v>
      </c>
      <c r="F1666" s="381">
        <f>IFERROR(INDEX([1]Master!$1:$1048576,MATCH(C1666,[1]Master!$B:$B,0),MATCH($H$5,[1]Master!$1:$1,0)),"")</f>
        <v>1</v>
      </c>
      <c r="G1666" s="381">
        <f>IFERROR(INDEX([1]Master!$1:$1048576,MATCH(C1666,[1]Master!$B:$B,0),MATCH($H$4,[1]Master!$1:$1,0)),"")</f>
        <v>2</v>
      </c>
      <c r="H1666" s="6" t="s">
        <v>6153</v>
      </c>
      <c r="I1666" s="367">
        <f>IFERROR(INDEX([1]Master!$1:$1048576,MATCH(C1666,[1]Master!$B:$B,0),MATCH($G$6,[1]Master!$1:$1,0)),"")</f>
        <v>4702.7553215686285</v>
      </c>
      <c r="J1666" s="230">
        <f>ROUND(I1666*Order_Quote!$L$5,4)</f>
        <v>0</v>
      </c>
      <c r="K1666" s="228"/>
      <c r="L1666" s="178"/>
      <c r="M1666" s="171">
        <f t="shared" si="25"/>
        <v>0</v>
      </c>
    </row>
    <row r="1667" spans="1:13" s="52" customFormat="1" x14ac:dyDescent="0.3">
      <c r="A1667" s="29" t="str">
        <f>IF(K1667&gt;0,COUNT($A$7:A1666)+COUNT(DWV!$A$8:$A$300)+COUNT('Large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7" s="289"/>
      <c r="C1667" s="3" t="s">
        <v>1074</v>
      </c>
      <c r="D1667" s="16">
        <v>28882793</v>
      </c>
      <c r="E1667" s="5" t="s">
        <v>8576</v>
      </c>
      <c r="F1667" s="381">
        <f>IFERROR(INDEX([1]Master!$1:$1048576,MATCH(C1667,[1]Master!$B:$B,0),MATCH($H$5,[1]Master!$1:$1,0)),"")</f>
        <v>1</v>
      </c>
      <c r="G1667" s="381">
        <f>IFERROR(INDEX([1]Master!$1:$1048576,MATCH(C1667,[1]Master!$B:$B,0),MATCH($H$4,[1]Master!$1:$1,0)),"")</f>
        <v>2</v>
      </c>
      <c r="H1667" s="6" t="s">
        <v>6153</v>
      </c>
      <c r="I1667" s="367">
        <f>IFERROR(INDEX([1]Master!$1:$1048576,MATCH(C1667,[1]Master!$B:$B,0),MATCH($G$6,[1]Master!$1:$1,0)),"")</f>
        <v>3583.6267960784326</v>
      </c>
      <c r="J1667" s="230">
        <f>ROUND(I1667*Order_Quote!$L$5,4)</f>
        <v>0</v>
      </c>
      <c r="K1667" s="228"/>
      <c r="L1667" s="178"/>
      <c r="M1667" s="171">
        <f t="shared" si="25"/>
        <v>0</v>
      </c>
    </row>
    <row r="1668" spans="1:13" s="52" customFormat="1" x14ac:dyDescent="0.3">
      <c r="A1668" s="29" t="str">
        <f>IF(K1668&gt;0,COUNT($A$7:A1667)+COUNT(DWV!$A$8:$A$300)+COUNT('Large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8" s="289"/>
      <c r="C1668" s="3" t="s">
        <v>1075</v>
      </c>
      <c r="D1668" s="16">
        <v>28882807</v>
      </c>
      <c r="E1668" s="5" t="s">
        <v>8577</v>
      </c>
      <c r="F1668" s="381">
        <f>IFERROR(INDEX([1]Master!$1:$1048576,MATCH(C1668,[1]Master!$B:$B,0),MATCH($H$5,[1]Master!$1:$1,0)),"")</f>
        <v>1</v>
      </c>
      <c r="G1668" s="381">
        <f>IFERROR(INDEX([1]Master!$1:$1048576,MATCH(C1668,[1]Master!$B:$B,0),MATCH($H$4,[1]Master!$1:$1,0)),"")</f>
        <v>2</v>
      </c>
      <c r="H1668" s="6" t="s">
        <v>6153</v>
      </c>
      <c r="I1668" s="367">
        <f>IFERROR(INDEX([1]Master!$1:$1048576,MATCH(C1668,[1]Master!$B:$B,0),MATCH($G$6,[1]Master!$1:$1,0)),"")</f>
        <v>3610.5506535947716</v>
      </c>
      <c r="J1668" s="230">
        <f>ROUND(I1668*Order_Quote!$L$5,4)</f>
        <v>0</v>
      </c>
      <c r="K1668" s="228"/>
      <c r="L1668" s="178"/>
      <c r="M1668" s="171">
        <f t="shared" si="25"/>
        <v>0</v>
      </c>
    </row>
    <row r="1669" spans="1:13" s="52" customFormat="1" x14ac:dyDescent="0.3">
      <c r="A1669" s="29" t="str">
        <f>IF(K1669&gt;0,COUNT($A$7:A1668)+COUNT(DWV!$A$8:$A$300)+COUNT('Large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69" s="289"/>
      <c r="C1669" s="3" t="s">
        <v>1076</v>
      </c>
      <c r="D1669" s="16">
        <v>28882815</v>
      </c>
      <c r="E1669" s="5" t="s">
        <v>8578</v>
      </c>
      <c r="F1669" s="381">
        <f>IFERROR(INDEX([1]Master!$1:$1048576,MATCH(C1669,[1]Master!$B:$B,0),MATCH($H$5,[1]Master!$1:$1,0)),"")</f>
        <v>1</v>
      </c>
      <c r="G1669" s="381">
        <f>IFERROR(INDEX([1]Master!$1:$1048576,MATCH(C1669,[1]Master!$B:$B,0),MATCH($H$4,[1]Master!$1:$1,0)),"")</f>
        <v>2</v>
      </c>
      <c r="H1669" s="6" t="s">
        <v>6153</v>
      </c>
      <c r="I1669" s="367">
        <f>IFERROR(INDEX([1]Master!$1:$1048576,MATCH(C1669,[1]Master!$B:$B,0),MATCH($G$6,[1]Master!$1:$1,0)),"")</f>
        <v>3660.2078849673198</v>
      </c>
      <c r="J1669" s="230">
        <f>ROUND(I1669*Order_Quote!$L$5,4)</f>
        <v>0</v>
      </c>
      <c r="K1669" s="228"/>
      <c r="L1669" s="178"/>
      <c r="M1669" s="171">
        <f t="shared" si="25"/>
        <v>0</v>
      </c>
    </row>
    <row r="1670" spans="1:13" s="52" customFormat="1" x14ac:dyDescent="0.3">
      <c r="A1670" s="29" t="str">
        <f>IF(K1670&gt;0,COUNT($A$7:A1669)+COUNT(DWV!$A$8:$A$300)+COUNT('Large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0" s="289"/>
      <c r="C1670" s="3" t="s">
        <v>1077</v>
      </c>
      <c r="D1670" s="16">
        <v>28882823</v>
      </c>
      <c r="E1670" s="5" t="s">
        <v>8579</v>
      </c>
      <c r="F1670" s="381">
        <f>IFERROR(INDEX([1]Master!$1:$1048576,MATCH(C1670,[1]Master!$B:$B,0),MATCH($H$5,[1]Master!$1:$1,0)),"")</f>
        <v>1</v>
      </c>
      <c r="G1670" s="381">
        <f>IFERROR(INDEX([1]Master!$1:$1048576,MATCH(C1670,[1]Master!$B:$B,0),MATCH($H$4,[1]Master!$1:$1,0)),"")</f>
        <v>2</v>
      </c>
      <c r="H1670" s="6" t="s">
        <v>6153</v>
      </c>
      <c r="I1670" s="367">
        <f>IFERROR(INDEX([1]Master!$1:$1048576,MATCH(C1670,[1]Master!$B:$B,0),MATCH($G$6,[1]Master!$1:$1,0)),"")</f>
        <v>3708.3385830065367</v>
      </c>
      <c r="J1670" s="230">
        <f>ROUND(I1670*Order_Quote!$L$5,4)</f>
        <v>0</v>
      </c>
      <c r="K1670" s="228"/>
      <c r="L1670" s="178"/>
      <c r="M1670" s="171">
        <f t="shared" ref="M1670:M1733" si="26">K1670/F1670</f>
        <v>0</v>
      </c>
    </row>
    <row r="1671" spans="1:13" s="52" customFormat="1" x14ac:dyDescent="0.3">
      <c r="A1671" s="29" t="str">
        <f>IF(K1671&gt;0,COUNT($A$7:A1670)+COUNT(DWV!$A$8:$A$300)+COUNT('Large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1" s="289"/>
      <c r="C1671" s="3" t="s">
        <v>1078</v>
      </c>
      <c r="D1671" s="16">
        <v>28882831</v>
      </c>
      <c r="E1671" s="5" t="s">
        <v>8580</v>
      </c>
      <c r="F1671" s="381">
        <f>IFERROR(INDEX([1]Master!$1:$1048576,MATCH(C1671,[1]Master!$B:$B,0),MATCH($H$5,[1]Master!$1:$1,0)),"")</f>
        <v>1</v>
      </c>
      <c r="G1671" s="381">
        <f>IFERROR(INDEX([1]Master!$1:$1048576,MATCH(C1671,[1]Master!$B:$B,0),MATCH($H$4,[1]Master!$1:$1,0)),"")</f>
        <v>2</v>
      </c>
      <c r="H1671" s="6" t="s">
        <v>6153</v>
      </c>
      <c r="I1671" s="367">
        <f>IFERROR(INDEX([1]Master!$1:$1048576,MATCH(C1671,[1]Master!$B:$B,0),MATCH($G$6,[1]Master!$1:$1,0)),"")</f>
        <v>3714.6392745098051</v>
      </c>
      <c r="J1671" s="230">
        <f>ROUND(I1671*Order_Quote!$L$5,4)</f>
        <v>0</v>
      </c>
      <c r="K1671" s="228"/>
      <c r="L1671" s="178"/>
      <c r="M1671" s="171">
        <f t="shared" si="26"/>
        <v>0</v>
      </c>
    </row>
    <row r="1672" spans="1:13" s="52" customFormat="1" x14ac:dyDescent="0.3">
      <c r="A1672" s="29" t="str">
        <f>IF(K1672&gt;0,COUNT($A$7:A1671)+COUNT(DWV!$A$8:$A$300)+COUNT('Large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2" s="289"/>
      <c r="C1672" s="3" t="s">
        <v>1079</v>
      </c>
      <c r="D1672" s="16">
        <v>28882840</v>
      </c>
      <c r="E1672" s="5" t="s">
        <v>8581</v>
      </c>
      <c r="F1672" s="381">
        <f>IFERROR(INDEX([1]Master!$1:$1048576,MATCH(C1672,[1]Master!$B:$B,0),MATCH($H$5,[1]Master!$1:$1,0)),"")</f>
        <v>1</v>
      </c>
      <c r="G1672" s="381">
        <f>IFERROR(INDEX([1]Master!$1:$1048576,MATCH(C1672,[1]Master!$B:$B,0),MATCH($H$4,[1]Master!$1:$1,0)),"")</f>
        <v>1</v>
      </c>
      <c r="H1672" s="6" t="s">
        <v>6153</v>
      </c>
      <c r="I1672" s="367">
        <f>IFERROR(INDEX([1]Master!$1:$1048576,MATCH(C1672,[1]Master!$B:$B,0),MATCH($G$6,[1]Master!$1:$1,0)),"")</f>
        <v>3922.1131137254906</v>
      </c>
      <c r="J1672" s="230">
        <f>ROUND(I1672*Order_Quote!$L$5,4)</f>
        <v>0</v>
      </c>
      <c r="K1672" s="228"/>
      <c r="L1672" s="178"/>
      <c r="M1672" s="171">
        <f t="shared" si="26"/>
        <v>0</v>
      </c>
    </row>
    <row r="1673" spans="1:13" s="52" customFormat="1" x14ac:dyDescent="0.3">
      <c r="A1673" s="29" t="str">
        <f>IF(K1673&gt;0,COUNT($A$7:A1672)+COUNT(DWV!$A$8:$A$300)+COUNT('Large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3" s="289"/>
      <c r="C1673" s="3" t="s">
        <v>1080</v>
      </c>
      <c r="D1673" s="16">
        <v>28882858</v>
      </c>
      <c r="E1673" s="5" t="s">
        <v>8582</v>
      </c>
      <c r="F1673" s="381">
        <f>IFERROR(INDEX([1]Master!$1:$1048576,MATCH(C1673,[1]Master!$B:$B,0),MATCH($H$5,[1]Master!$1:$1,0)),"")</f>
        <v>1</v>
      </c>
      <c r="G1673" s="381">
        <f>IFERROR(INDEX([1]Master!$1:$1048576,MATCH(C1673,[1]Master!$B:$B,0),MATCH($H$4,[1]Master!$1:$1,0)),"")</f>
        <v>1</v>
      </c>
      <c r="H1673" s="6" t="s">
        <v>6153</v>
      </c>
      <c r="I1673" s="367">
        <f>IFERROR(INDEX([1]Master!$1:$1048576,MATCH(C1673,[1]Master!$B:$B,0),MATCH($G$6,[1]Master!$1:$1,0)),"")</f>
        <v>4128.629128104576</v>
      </c>
      <c r="J1673" s="230">
        <f>ROUND(I1673*Order_Quote!$L$5,4)</f>
        <v>0</v>
      </c>
      <c r="K1673" s="228"/>
      <c r="L1673" s="178"/>
      <c r="M1673" s="171">
        <f t="shared" si="26"/>
        <v>0</v>
      </c>
    </row>
    <row r="1674" spans="1:13" s="52" customFormat="1" x14ac:dyDescent="0.3">
      <c r="A1674" s="29" t="str">
        <f>IF(K1674&gt;0,COUNT($A$7:A1673)+COUNT(DWV!$A$8:$A$300)+COUNT('Large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4" s="289"/>
      <c r="C1674" s="3" t="s">
        <v>1081</v>
      </c>
      <c r="D1674" s="16">
        <v>28882866</v>
      </c>
      <c r="E1674" s="5" t="s">
        <v>8583</v>
      </c>
      <c r="F1674" s="381">
        <f>IFERROR(INDEX([1]Master!$1:$1048576,MATCH(C1674,[1]Master!$B:$B,0),MATCH($H$5,[1]Master!$1:$1,0)),"")</f>
        <v>1</v>
      </c>
      <c r="G1674" s="381">
        <f>IFERROR(INDEX([1]Master!$1:$1048576,MATCH(C1674,[1]Master!$B:$B,0),MATCH($H$4,[1]Master!$1:$1,0)),"")</f>
        <v>1</v>
      </c>
      <c r="H1674" s="6" t="s">
        <v>6153</v>
      </c>
      <c r="I1674" s="367">
        <f>IFERROR(INDEX([1]Master!$1:$1048576,MATCH(C1674,[1]Master!$B:$B,0),MATCH($G$6,[1]Master!$1:$1,0)),"")</f>
        <v>4813.1745660130737</v>
      </c>
      <c r="J1674" s="230">
        <f>ROUND(I1674*Order_Quote!$L$5,4)</f>
        <v>0</v>
      </c>
      <c r="K1674" s="228"/>
      <c r="L1674" s="178"/>
      <c r="M1674" s="171">
        <f t="shared" si="26"/>
        <v>0</v>
      </c>
    </row>
    <row r="1675" spans="1:13" s="52" customFormat="1" x14ac:dyDescent="0.3">
      <c r="A1675" s="29" t="str">
        <f>IF(K1675&gt;0,COUNT($A$7:A1674)+COUNT(DWV!$A$8:$A$300)+COUNT('Large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5" s="289"/>
      <c r="C1675" s="3" t="s">
        <v>1082</v>
      </c>
      <c r="D1675" s="16">
        <v>28882874</v>
      </c>
      <c r="E1675" s="5" t="s">
        <v>8584</v>
      </c>
      <c r="F1675" s="381">
        <f>IFERROR(INDEX([1]Master!$1:$1048576,MATCH(C1675,[1]Master!$B:$B,0),MATCH($H$5,[1]Master!$1:$1,0)),"")</f>
        <v>1</v>
      </c>
      <c r="G1675" s="381">
        <f>IFERROR(INDEX([1]Master!$1:$1048576,MATCH(C1675,[1]Master!$B:$B,0),MATCH($H$4,[1]Master!$1:$1,0)),"")</f>
        <v>1</v>
      </c>
      <c r="H1675" s="6" t="s">
        <v>6153</v>
      </c>
      <c r="I1675" s="367">
        <f>IFERROR(INDEX([1]Master!$1:$1048576,MATCH(C1675,[1]Master!$B:$B,0),MATCH($G$6,[1]Master!$1:$1,0)),"")</f>
        <v>5750.1667124183014</v>
      </c>
      <c r="J1675" s="230">
        <f>ROUND(I1675*Order_Quote!$L$5,4)</f>
        <v>0</v>
      </c>
      <c r="K1675" s="228"/>
      <c r="L1675" s="178"/>
      <c r="M1675" s="171">
        <f t="shared" si="26"/>
        <v>0</v>
      </c>
    </row>
    <row r="1676" spans="1:13" s="52" customFormat="1" x14ac:dyDescent="0.3">
      <c r="A1676" s="29" t="str">
        <f>IF(K1676&gt;0,COUNT($A$7:A1675)+COUNT(DWV!$A$8:$A$300)+COUNT('Large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6" s="289"/>
      <c r="C1676" s="3" t="s">
        <v>1083</v>
      </c>
      <c r="D1676" s="16">
        <v>28882882</v>
      </c>
      <c r="E1676" s="5" t="s">
        <v>8585</v>
      </c>
      <c r="F1676" s="381">
        <f>IFERROR(INDEX([1]Master!$1:$1048576,MATCH(C1676,[1]Master!$B:$B,0),MATCH($H$5,[1]Master!$1:$1,0)),"")</f>
        <v>1</v>
      </c>
      <c r="G1676" s="381">
        <f>IFERROR(INDEX([1]Master!$1:$1048576,MATCH(C1676,[1]Master!$B:$B,0),MATCH($H$4,[1]Master!$1:$1,0)),"")</f>
        <v>1</v>
      </c>
      <c r="H1676" s="6" t="s">
        <v>6153</v>
      </c>
      <c r="I1676" s="367">
        <f>IFERROR(INDEX([1]Master!$1:$1048576,MATCH(C1676,[1]Master!$B:$B,0),MATCH($G$6,[1]Master!$1:$1,0)),"")</f>
        <v>4588.7143019607847</v>
      </c>
      <c r="J1676" s="230">
        <f>ROUND(I1676*Order_Quote!$L$5,4)</f>
        <v>0</v>
      </c>
      <c r="K1676" s="228"/>
      <c r="L1676" s="178"/>
      <c r="M1676" s="171">
        <f t="shared" si="26"/>
        <v>0</v>
      </c>
    </row>
    <row r="1677" spans="1:13" s="52" customFormat="1" x14ac:dyDescent="0.3">
      <c r="A1677" s="29" t="str">
        <f>IF(K1677&gt;0,COUNT($A$7:A1676)+COUNT(DWV!$A$8:$A$300)+COUNT('Large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7" s="289"/>
      <c r="C1677" s="3" t="s">
        <v>1084</v>
      </c>
      <c r="D1677" s="16">
        <v>28882890</v>
      </c>
      <c r="E1677" s="5" t="s">
        <v>8586</v>
      </c>
      <c r="F1677" s="381">
        <f>IFERROR(INDEX([1]Master!$1:$1048576,MATCH(C1677,[1]Master!$B:$B,0),MATCH($H$5,[1]Master!$1:$1,0)),"")</f>
        <v>1</v>
      </c>
      <c r="G1677" s="381">
        <f>IFERROR(INDEX([1]Master!$1:$1048576,MATCH(C1677,[1]Master!$B:$B,0),MATCH($H$4,[1]Master!$1:$1,0)),"")</f>
        <v>1</v>
      </c>
      <c r="H1677" s="6" t="s">
        <v>6153</v>
      </c>
      <c r="I1677" s="367">
        <f>IFERROR(INDEX([1]Master!$1:$1048576,MATCH(C1677,[1]Master!$B:$B,0),MATCH($G$6,[1]Master!$1:$1,0)),"")</f>
        <v>4620.5769437908502</v>
      </c>
      <c r="J1677" s="230">
        <f>ROUND(I1677*Order_Quote!$L$5,4)</f>
        <v>0</v>
      </c>
      <c r="K1677" s="228"/>
      <c r="L1677" s="178"/>
      <c r="M1677" s="171">
        <f t="shared" si="26"/>
        <v>0</v>
      </c>
    </row>
    <row r="1678" spans="1:13" s="52" customFormat="1" x14ac:dyDescent="0.3">
      <c r="A1678" s="29" t="str">
        <f>IF(K1678&gt;0,COUNT($A$7:A1677)+COUNT(DWV!$A$8:$A$300)+COUNT('Large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8" s="289"/>
      <c r="C1678" s="3" t="s">
        <v>1085</v>
      </c>
      <c r="D1678" s="16">
        <v>28882904</v>
      </c>
      <c r="E1678" s="5" t="s">
        <v>8587</v>
      </c>
      <c r="F1678" s="381">
        <f>IFERROR(INDEX([1]Master!$1:$1048576,MATCH(C1678,[1]Master!$B:$B,0),MATCH($H$5,[1]Master!$1:$1,0)),"")</f>
        <v>1</v>
      </c>
      <c r="G1678" s="381">
        <f>IFERROR(INDEX([1]Master!$1:$1048576,MATCH(C1678,[1]Master!$B:$B,0),MATCH($H$4,[1]Master!$1:$1,0)),"")</f>
        <v>1</v>
      </c>
      <c r="H1678" s="6" t="s">
        <v>6153</v>
      </c>
      <c r="I1678" s="367">
        <f>IFERROR(INDEX([1]Master!$1:$1048576,MATCH(C1678,[1]Master!$B:$B,0),MATCH($G$6,[1]Master!$1:$1,0)),"")</f>
        <v>5913.4309490196074</v>
      </c>
      <c r="J1678" s="230">
        <f>ROUND(I1678*Order_Quote!$L$5,4)</f>
        <v>0</v>
      </c>
      <c r="K1678" s="228"/>
      <c r="L1678" s="178"/>
      <c r="M1678" s="171">
        <f t="shared" si="26"/>
        <v>0</v>
      </c>
    </row>
    <row r="1679" spans="1:13" s="52" customFormat="1" x14ac:dyDescent="0.3">
      <c r="A1679" s="29" t="str">
        <f>IF(K1679&gt;0,COUNT($A$7:A1678)+COUNT(DWV!$A$8:$A$300)+COUNT('Large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79" s="289"/>
      <c r="C1679" s="3" t="s">
        <v>1086</v>
      </c>
      <c r="D1679" s="16">
        <v>28882912</v>
      </c>
      <c r="E1679" s="5" t="s">
        <v>8588</v>
      </c>
      <c r="F1679" s="381">
        <f>IFERROR(INDEX([1]Master!$1:$1048576,MATCH(C1679,[1]Master!$B:$B,0),MATCH($H$5,[1]Master!$1:$1,0)),"")</f>
        <v>1</v>
      </c>
      <c r="G1679" s="381">
        <f>IFERROR(INDEX([1]Master!$1:$1048576,MATCH(C1679,[1]Master!$B:$B,0),MATCH($H$4,[1]Master!$1:$1,0)),"")</f>
        <v>1</v>
      </c>
      <c r="H1679" s="6" t="s">
        <v>6153</v>
      </c>
      <c r="I1679" s="367">
        <f>IFERROR(INDEX([1]Master!$1:$1048576,MATCH(C1679,[1]Master!$B:$B,0),MATCH($G$6,[1]Master!$1:$1,0)),"")</f>
        <v>7570.4679163398696</v>
      </c>
      <c r="J1679" s="230">
        <f>ROUND(I1679*Order_Quote!$L$5,4)</f>
        <v>0</v>
      </c>
      <c r="K1679" s="228"/>
      <c r="L1679" s="178"/>
      <c r="M1679" s="171">
        <f t="shared" si="26"/>
        <v>0</v>
      </c>
    </row>
    <row r="1680" spans="1:13" s="52" customFormat="1" x14ac:dyDescent="0.3">
      <c r="A1680" s="29" t="str">
        <f>IF(K1680&gt;0,COUNT($A$7:A1679)+COUNT(DWV!$A$8:$A$300)+COUNT('Large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0" s="289"/>
      <c r="C1680" s="3" t="s">
        <v>1087</v>
      </c>
      <c r="D1680" s="16">
        <v>28882920</v>
      </c>
      <c r="E1680" s="5" t="s">
        <v>8589</v>
      </c>
      <c r="F1680" s="381">
        <f>IFERROR(INDEX([1]Master!$1:$1048576,MATCH(C1680,[1]Master!$B:$B,0),MATCH($H$5,[1]Master!$1:$1,0)),"")</f>
        <v>1</v>
      </c>
      <c r="G1680" s="381">
        <f>IFERROR(INDEX([1]Master!$1:$1048576,MATCH(C1680,[1]Master!$B:$B,0),MATCH($H$4,[1]Master!$1:$1,0)),"")</f>
        <v>1</v>
      </c>
      <c r="H1680" s="6" t="s">
        <v>6153</v>
      </c>
      <c r="I1680" s="367">
        <f>IFERROR(INDEX([1]Master!$1:$1048576,MATCH(C1680,[1]Master!$B:$B,0),MATCH($G$6,[1]Master!$1:$1,0)),"")</f>
        <v>9691.8254392156869</v>
      </c>
      <c r="J1680" s="230">
        <f>ROUND(I1680*Order_Quote!$L$5,4)</f>
        <v>0</v>
      </c>
      <c r="K1680" s="228"/>
      <c r="L1680" s="178"/>
      <c r="M1680" s="171">
        <f t="shared" si="26"/>
        <v>0</v>
      </c>
    </row>
    <row r="1681" spans="1:13" s="52" customFormat="1" x14ac:dyDescent="0.3">
      <c r="A1681" s="29" t="str">
        <f>IF(K1681&gt;0,COUNT($A$7:A1680)+COUNT(DWV!$A$8:$A$300)+COUNT('Large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1" s="289"/>
      <c r="C1681" s="3" t="s">
        <v>1088</v>
      </c>
      <c r="D1681" s="16">
        <v>28882939</v>
      </c>
      <c r="E1681" s="5" t="s">
        <v>8590</v>
      </c>
      <c r="F1681" s="381">
        <f>IFERROR(INDEX([1]Master!$1:$1048576,MATCH(C1681,[1]Master!$B:$B,0),MATCH($H$5,[1]Master!$1:$1,0)),"")</f>
        <v>1</v>
      </c>
      <c r="G1681" s="381">
        <f>IFERROR(INDEX([1]Master!$1:$1048576,MATCH(C1681,[1]Master!$B:$B,0),MATCH($H$4,[1]Master!$1:$1,0)),"")</f>
        <v>1</v>
      </c>
      <c r="H1681" s="6" t="s">
        <v>6153</v>
      </c>
      <c r="I1681" s="367">
        <f>IFERROR(INDEX([1]Master!$1:$1048576,MATCH(C1681,[1]Master!$B:$B,0),MATCH($G$6,[1]Master!$1:$1,0)),"")</f>
        <v>12404.984016993467</v>
      </c>
      <c r="J1681" s="230">
        <f>ROUND(I1681*Order_Quote!$L$5,4)</f>
        <v>0</v>
      </c>
      <c r="K1681" s="228"/>
      <c r="L1681" s="178"/>
      <c r="M1681" s="171">
        <f t="shared" si="26"/>
        <v>0</v>
      </c>
    </row>
    <row r="1682" spans="1:13" s="52" customFormat="1" x14ac:dyDescent="0.3">
      <c r="A1682" s="29" t="str">
        <f>IF(K1682&gt;0,COUNT($A$7:A1681)+COUNT(DWV!$A$8:$A$300)+COUNT('Large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2" s="289"/>
      <c r="C1682" s="3" t="s">
        <v>1089</v>
      </c>
      <c r="D1682" s="16">
        <v>28882947</v>
      </c>
      <c r="E1682" s="5" t="s">
        <v>8591</v>
      </c>
      <c r="F1682" s="381">
        <f>IFERROR(INDEX([1]Master!$1:$1048576,MATCH(C1682,[1]Master!$B:$B,0),MATCH($H$5,[1]Master!$1:$1,0)),"")</f>
        <v>1</v>
      </c>
      <c r="G1682" s="381">
        <f>IFERROR(INDEX([1]Master!$1:$1048576,MATCH(C1682,[1]Master!$B:$B,0),MATCH($H$4,[1]Master!$1:$1,0)),"")</f>
        <v>1</v>
      </c>
      <c r="H1682" s="6" t="s">
        <v>6153</v>
      </c>
      <c r="I1682" s="367">
        <f>IFERROR(INDEX([1]Master!$1:$1048576,MATCH(C1682,[1]Master!$B:$B,0),MATCH($G$6,[1]Master!$1:$1,0)),"")</f>
        <v>15878.386126797384</v>
      </c>
      <c r="J1682" s="230">
        <f>ROUND(I1682*Order_Quote!$L$5,4)</f>
        <v>0</v>
      </c>
      <c r="K1682" s="228"/>
      <c r="L1682" s="178"/>
      <c r="M1682" s="171">
        <f t="shared" si="26"/>
        <v>0</v>
      </c>
    </row>
    <row r="1683" spans="1:13" s="52" customFormat="1" x14ac:dyDescent="0.3">
      <c r="A1683" s="29" t="str">
        <f>IF(K1683&gt;0,COUNT($A$7:A1682)+COUNT(DWV!$A$8:$A$300)+COUNT('Large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3" s="289"/>
      <c r="C1683" s="3" t="s">
        <v>1090</v>
      </c>
      <c r="D1683" s="16">
        <v>28882955</v>
      </c>
      <c r="E1683" s="5" t="s">
        <v>8592</v>
      </c>
      <c r="F1683" s="381">
        <f>IFERROR(INDEX([1]Master!$1:$1048576,MATCH(C1683,[1]Master!$B:$B,0),MATCH($H$5,[1]Master!$1:$1,0)),"")</f>
        <v>1</v>
      </c>
      <c r="G1683" s="381">
        <f>IFERROR(INDEX([1]Master!$1:$1048576,MATCH(C1683,[1]Master!$B:$B,0),MATCH($H$4,[1]Master!$1:$1,0)),"")</f>
        <v>1</v>
      </c>
      <c r="H1683" s="6" t="s">
        <v>6153</v>
      </c>
      <c r="I1683" s="367">
        <f>IFERROR(INDEX([1]Master!$1:$1048576,MATCH(C1683,[1]Master!$B:$B,0),MATCH($G$6,[1]Master!$1:$1,0)),"")</f>
        <v>16615.851386928105</v>
      </c>
      <c r="J1683" s="230">
        <f>ROUND(I1683*Order_Quote!$L$5,4)</f>
        <v>0</v>
      </c>
      <c r="K1683" s="228"/>
      <c r="L1683" s="178"/>
      <c r="M1683" s="171">
        <f t="shared" si="26"/>
        <v>0</v>
      </c>
    </row>
    <row r="1684" spans="1:13" s="52" customFormat="1" x14ac:dyDescent="0.3">
      <c r="A1684" s="29" t="str">
        <f>IF(K1684&gt;0,COUNT($A$7:A1683)+COUNT(DWV!$A$8:$A$300)+COUNT('Large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4" s="289"/>
      <c r="C1684" s="3" t="s">
        <v>1091</v>
      </c>
      <c r="D1684" s="16">
        <v>28882963</v>
      </c>
      <c r="E1684" s="5" t="s">
        <v>8593</v>
      </c>
      <c r="F1684" s="381">
        <f>IFERROR(INDEX([1]Master!$1:$1048576,MATCH(C1684,[1]Master!$B:$B,0),MATCH($H$5,[1]Master!$1:$1,0)),"")</f>
        <v>1</v>
      </c>
      <c r="G1684" s="381">
        <f>IFERROR(INDEX([1]Master!$1:$1048576,MATCH(C1684,[1]Master!$B:$B,0),MATCH($H$4,[1]Master!$1:$1,0)),"")</f>
        <v>1</v>
      </c>
      <c r="H1684" s="6" t="s">
        <v>6153</v>
      </c>
      <c r="I1684" s="367">
        <f>IFERROR(INDEX([1]Master!$1:$1048576,MATCH(C1684,[1]Master!$B:$B,0),MATCH($G$6,[1]Master!$1:$1,0)),"")</f>
        <v>18664.384290196078</v>
      </c>
      <c r="J1684" s="230">
        <f>ROUND(I1684*Order_Quote!$L$5,4)</f>
        <v>0</v>
      </c>
      <c r="K1684" s="228"/>
      <c r="L1684" s="178"/>
      <c r="M1684" s="171">
        <f t="shared" si="26"/>
        <v>0</v>
      </c>
    </row>
    <row r="1685" spans="1:13" s="52" customFormat="1" x14ac:dyDescent="0.3">
      <c r="A1685" s="29" t="str">
        <f>IF(K1685&gt;0,COUNT($A$7:A1684)+COUNT(DWV!$A$8:$A$300)+COUNT('Large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5" s="289"/>
      <c r="C1685" s="3" t="s">
        <v>1092</v>
      </c>
      <c r="D1685" s="16">
        <v>28882971</v>
      </c>
      <c r="E1685" s="5" t="s">
        <v>8594</v>
      </c>
      <c r="F1685" s="381">
        <f>IFERROR(INDEX([1]Master!$1:$1048576,MATCH(C1685,[1]Master!$B:$B,0),MATCH($H$5,[1]Master!$1:$1,0)),"")</f>
        <v>1</v>
      </c>
      <c r="G1685" s="381">
        <f>IFERROR(INDEX([1]Master!$1:$1048576,MATCH(C1685,[1]Master!$B:$B,0),MATCH($H$4,[1]Master!$1:$1,0)),"")</f>
        <v>1</v>
      </c>
      <c r="H1685" s="6" t="s">
        <v>6153</v>
      </c>
      <c r="I1685" s="367">
        <f>IFERROR(INDEX([1]Master!$1:$1048576,MATCH(C1685,[1]Master!$B:$B,0),MATCH($G$6,[1]Master!$1:$1,0)),"")</f>
        <v>19119.605509803925</v>
      </c>
      <c r="J1685" s="230">
        <f>ROUND(I1685*Order_Quote!$L$5,4)</f>
        <v>0</v>
      </c>
      <c r="K1685" s="228"/>
      <c r="L1685" s="178"/>
      <c r="M1685" s="171">
        <f t="shared" si="26"/>
        <v>0</v>
      </c>
    </row>
    <row r="1686" spans="1:13" s="52" customFormat="1" x14ac:dyDescent="0.3">
      <c r="A1686" s="29" t="str">
        <f>IF(K1686&gt;0,COUNT($A$7:A1685)+COUNT(DWV!$A$8:$A$300)+COUNT('Large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6" s="289"/>
      <c r="C1686" s="3" t="s">
        <v>1093</v>
      </c>
      <c r="D1686" s="16">
        <v>28882980</v>
      </c>
      <c r="E1686" s="5" t="s">
        <v>8595</v>
      </c>
      <c r="F1686" s="381">
        <f>IFERROR(INDEX([1]Master!$1:$1048576,MATCH(C1686,[1]Master!$B:$B,0),MATCH($H$5,[1]Master!$1:$1,0)),"")</f>
        <v>1</v>
      </c>
      <c r="G1686" s="381">
        <f>IFERROR(INDEX([1]Master!$1:$1048576,MATCH(C1686,[1]Master!$B:$B,0),MATCH($H$4,[1]Master!$1:$1,0)),"")</f>
        <v>1</v>
      </c>
      <c r="H1686" s="6" t="s">
        <v>6153</v>
      </c>
      <c r="I1686" s="367">
        <f>IFERROR(INDEX([1]Master!$1:$1048576,MATCH(C1686,[1]Master!$B:$B,0),MATCH($G$6,[1]Master!$1:$1,0)),"")</f>
        <v>5870.1791712418317</v>
      </c>
      <c r="J1686" s="230">
        <f>ROUND(I1686*Order_Quote!$L$5,4)</f>
        <v>0</v>
      </c>
      <c r="K1686" s="228"/>
      <c r="L1686" s="178"/>
      <c r="M1686" s="171">
        <f t="shared" si="26"/>
        <v>0</v>
      </c>
    </row>
    <row r="1687" spans="1:13" s="52" customFormat="1" x14ac:dyDescent="0.3">
      <c r="A1687" s="29" t="str">
        <f>IF(K1687&gt;0,COUNT($A$7:A1686)+COUNT(DWV!$A$8:$A$300)+COUNT('Large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7" s="289"/>
      <c r="C1687" s="3" t="s">
        <v>1094</v>
      </c>
      <c r="D1687" s="16">
        <v>28882998</v>
      </c>
      <c r="E1687" s="5" t="s">
        <v>8596</v>
      </c>
      <c r="F1687" s="381">
        <f>IFERROR(INDEX([1]Master!$1:$1048576,MATCH(C1687,[1]Master!$B:$B,0),MATCH($H$5,[1]Master!$1:$1,0)),"")</f>
        <v>1</v>
      </c>
      <c r="G1687" s="381">
        <f>IFERROR(INDEX([1]Master!$1:$1048576,MATCH(C1687,[1]Master!$B:$B,0),MATCH($H$4,[1]Master!$1:$1,0)),"")</f>
        <v>1</v>
      </c>
      <c r="H1687" s="6" t="s">
        <v>6153</v>
      </c>
      <c r="I1687" s="367">
        <f>IFERROR(INDEX([1]Master!$1:$1048576,MATCH(C1687,[1]Master!$B:$B,0),MATCH($G$6,[1]Master!$1:$1,0)),"")</f>
        <v>5913.4309490196074</v>
      </c>
      <c r="J1687" s="230">
        <f>ROUND(I1687*Order_Quote!$L$5,4)</f>
        <v>0</v>
      </c>
      <c r="K1687" s="228"/>
      <c r="L1687" s="178"/>
      <c r="M1687" s="171">
        <f t="shared" si="26"/>
        <v>0</v>
      </c>
    </row>
    <row r="1688" spans="1:13" s="52" customFormat="1" x14ac:dyDescent="0.3">
      <c r="A1688" s="29" t="str">
        <f>IF(K1688&gt;0,COUNT($A$7:A1687)+COUNT(DWV!$A$8:$A$300)+COUNT('Large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8" s="289"/>
      <c r="C1688" s="3" t="s">
        <v>1095</v>
      </c>
      <c r="D1688" s="16">
        <v>28883005</v>
      </c>
      <c r="E1688" s="5" t="s">
        <v>8597</v>
      </c>
      <c r="F1688" s="381">
        <f>IFERROR(INDEX([1]Master!$1:$1048576,MATCH(C1688,[1]Master!$B:$B,0),MATCH($H$5,[1]Master!$1:$1,0)),"")</f>
        <v>1</v>
      </c>
      <c r="G1688" s="381">
        <f>IFERROR(INDEX([1]Master!$1:$1048576,MATCH(C1688,[1]Master!$B:$B,0),MATCH($H$4,[1]Master!$1:$1,0)),"")</f>
        <v>1</v>
      </c>
      <c r="H1688" s="6" t="s">
        <v>6153</v>
      </c>
      <c r="I1688" s="367">
        <f>IFERROR(INDEX([1]Master!$1:$1048576,MATCH(C1688,[1]Master!$B:$B,0),MATCH($G$6,[1]Master!$1:$1,0)),"")</f>
        <v>7570.4679163398696</v>
      </c>
      <c r="J1688" s="230">
        <f>ROUND(I1688*Order_Quote!$L$5,4)</f>
        <v>0</v>
      </c>
      <c r="K1688" s="228"/>
      <c r="L1688" s="178"/>
      <c r="M1688" s="171">
        <f t="shared" si="26"/>
        <v>0</v>
      </c>
    </row>
    <row r="1689" spans="1:13" s="52" customFormat="1" x14ac:dyDescent="0.3">
      <c r="A1689" s="29" t="str">
        <f>IF(K1689&gt;0,COUNT($A$7:A1688)+COUNT(DWV!$A$8:$A$300)+COUNT('Large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89" s="289"/>
      <c r="C1689" s="3" t="s">
        <v>1096</v>
      </c>
      <c r="D1689" s="16">
        <v>28883013</v>
      </c>
      <c r="E1689" s="5" t="s">
        <v>8598</v>
      </c>
      <c r="F1689" s="381">
        <f>IFERROR(INDEX([1]Master!$1:$1048576,MATCH(C1689,[1]Master!$B:$B,0),MATCH($H$5,[1]Master!$1:$1,0)),"")</f>
        <v>1</v>
      </c>
      <c r="G1689" s="381">
        <f>IFERROR(INDEX([1]Master!$1:$1048576,MATCH(C1689,[1]Master!$B:$B,0),MATCH($H$4,[1]Master!$1:$1,0)),"")</f>
        <v>1</v>
      </c>
      <c r="H1689" s="6" t="s">
        <v>6153</v>
      </c>
      <c r="I1689" s="367">
        <f>IFERROR(INDEX([1]Master!$1:$1048576,MATCH(C1689,[1]Master!$B:$B,0),MATCH($G$6,[1]Master!$1:$1,0)),"")</f>
        <v>2176.1184444444448</v>
      </c>
      <c r="J1689" s="230">
        <f>ROUND(I1689*Order_Quote!$L$5,4)</f>
        <v>0</v>
      </c>
      <c r="K1689" s="228"/>
      <c r="L1689" s="178"/>
      <c r="M1689" s="171">
        <f t="shared" si="26"/>
        <v>0</v>
      </c>
    </row>
    <row r="1690" spans="1:13" s="52" customFormat="1" x14ac:dyDescent="0.3">
      <c r="A1690" s="29" t="str">
        <f>IF(K1690&gt;0,COUNT($A$7:A1689)+COUNT(DWV!$A$8:$A$300)+COUNT('Large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0" s="289"/>
      <c r="C1690" s="3" t="s">
        <v>1097</v>
      </c>
      <c r="D1690" s="16">
        <v>28883021</v>
      </c>
      <c r="E1690" s="5" t="s">
        <v>8599</v>
      </c>
      <c r="F1690" s="381">
        <f>IFERROR(INDEX([1]Master!$1:$1048576,MATCH(C1690,[1]Master!$B:$B,0),MATCH($H$5,[1]Master!$1:$1,0)),"")</f>
        <v>1</v>
      </c>
      <c r="G1690" s="381">
        <f>IFERROR(INDEX([1]Master!$1:$1048576,MATCH(C1690,[1]Master!$B:$B,0),MATCH($H$4,[1]Master!$1:$1,0)),"")</f>
        <v>1</v>
      </c>
      <c r="H1690" s="6" t="s">
        <v>6153</v>
      </c>
      <c r="I1690" s="367">
        <f>IFERROR(INDEX([1]Master!$1:$1048576,MATCH(C1690,[1]Master!$B:$B,0),MATCH($G$6,[1]Master!$1:$1,0)),"")</f>
        <v>12404.984016993467</v>
      </c>
      <c r="J1690" s="230">
        <f>ROUND(I1690*Order_Quote!$L$5,4)</f>
        <v>0</v>
      </c>
      <c r="K1690" s="228"/>
      <c r="L1690" s="178"/>
      <c r="M1690" s="171">
        <f t="shared" si="26"/>
        <v>0</v>
      </c>
    </row>
    <row r="1691" spans="1:13" s="52" customFormat="1" x14ac:dyDescent="0.3">
      <c r="A1691" s="29" t="str">
        <f>IF(K1691&gt;0,COUNT($A$7:A1690)+COUNT(DWV!$A$8:$A$300)+COUNT('Large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1" s="289"/>
      <c r="C1691" s="3" t="s">
        <v>1098</v>
      </c>
      <c r="D1691" s="16">
        <v>28883030</v>
      </c>
      <c r="E1691" s="5" t="s">
        <v>8600</v>
      </c>
      <c r="F1691" s="381">
        <f>IFERROR(INDEX([1]Master!$1:$1048576,MATCH(C1691,[1]Master!$B:$B,0),MATCH($H$5,[1]Master!$1:$1,0)),"")</f>
        <v>1</v>
      </c>
      <c r="G1691" s="381">
        <f>IFERROR(INDEX([1]Master!$1:$1048576,MATCH(C1691,[1]Master!$B:$B,0),MATCH($H$4,[1]Master!$1:$1,0)),"")</f>
        <v>1</v>
      </c>
      <c r="H1691" s="6" t="s">
        <v>6153</v>
      </c>
      <c r="I1691" s="367">
        <f>IFERROR(INDEX([1]Master!$1:$1048576,MATCH(C1691,[1]Master!$B:$B,0),MATCH($G$6,[1]Master!$1:$1,0)),"")</f>
        <v>15857.897654901963</v>
      </c>
      <c r="J1691" s="230">
        <f>ROUND(I1691*Order_Quote!$L$5,4)</f>
        <v>0</v>
      </c>
      <c r="K1691" s="228"/>
      <c r="L1691" s="178"/>
      <c r="M1691" s="171">
        <f t="shared" si="26"/>
        <v>0</v>
      </c>
    </row>
    <row r="1692" spans="1:13" s="52" customFormat="1" x14ac:dyDescent="0.3">
      <c r="A1692" s="29" t="str">
        <f>IF(K1692&gt;0,COUNT($A$7:A1691)+COUNT(DWV!$A$8:$A$300)+COUNT('Large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2" s="289"/>
      <c r="C1692" s="3" t="s">
        <v>1099</v>
      </c>
      <c r="D1692" s="16">
        <v>28883048</v>
      </c>
      <c r="E1692" s="5" t="s">
        <v>8601</v>
      </c>
      <c r="F1692" s="381">
        <f>IFERROR(INDEX([1]Master!$1:$1048576,MATCH(C1692,[1]Master!$B:$B,0),MATCH($H$5,[1]Master!$1:$1,0)),"")</f>
        <v>1</v>
      </c>
      <c r="G1692" s="381">
        <f>IFERROR(INDEX([1]Master!$1:$1048576,MATCH(C1692,[1]Master!$B:$B,0),MATCH($H$4,[1]Master!$1:$1,0)),"")</f>
        <v>1</v>
      </c>
      <c r="H1692" s="6" t="s">
        <v>6153</v>
      </c>
      <c r="I1692" s="367">
        <f>IFERROR(INDEX([1]Master!$1:$1048576,MATCH(C1692,[1]Master!$B:$B,0),MATCH($G$6,[1]Master!$1:$1,0)),"")</f>
        <v>16615.851386928105</v>
      </c>
      <c r="J1692" s="230">
        <f>ROUND(I1692*Order_Quote!$L$5,4)</f>
        <v>0</v>
      </c>
      <c r="K1692" s="228"/>
      <c r="L1692" s="178"/>
      <c r="M1692" s="171">
        <f t="shared" si="26"/>
        <v>0</v>
      </c>
    </row>
    <row r="1693" spans="1:13" s="52" customFormat="1" x14ac:dyDescent="0.3">
      <c r="A1693" s="29" t="str">
        <f>IF(K1693&gt;0,COUNT($A$7:A1692)+COUNT(DWV!$A$8:$A$300)+COUNT('Large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3" s="289"/>
      <c r="C1693" s="3" t="s">
        <v>1100</v>
      </c>
      <c r="D1693" s="16">
        <v>28883056</v>
      </c>
      <c r="E1693" s="5" t="s">
        <v>8602</v>
      </c>
      <c r="F1693" s="381">
        <f>IFERROR(INDEX([1]Master!$1:$1048576,MATCH(C1693,[1]Master!$B:$B,0),MATCH($H$5,[1]Master!$1:$1,0)),"")</f>
        <v>1</v>
      </c>
      <c r="G1693" s="381">
        <f>IFERROR(INDEX([1]Master!$1:$1048576,MATCH(C1693,[1]Master!$B:$B,0),MATCH($H$4,[1]Master!$1:$1,0)),"")</f>
        <v>1</v>
      </c>
      <c r="H1693" s="6" t="s">
        <v>6153</v>
      </c>
      <c r="I1693" s="367">
        <f>IFERROR(INDEX([1]Master!$1:$1048576,MATCH(C1693,[1]Master!$B:$B,0),MATCH($G$6,[1]Master!$1:$1,0)),"")</f>
        <v>17526.308792156866</v>
      </c>
      <c r="J1693" s="230">
        <f>ROUND(I1693*Order_Quote!$L$5,4)</f>
        <v>0</v>
      </c>
      <c r="K1693" s="228"/>
      <c r="L1693" s="178"/>
      <c r="M1693" s="171">
        <f t="shared" si="26"/>
        <v>0</v>
      </c>
    </row>
    <row r="1694" spans="1:13" s="52" customFormat="1" x14ac:dyDescent="0.3">
      <c r="A1694" s="29" t="str">
        <f>IF(K1694&gt;0,COUNT($A$7:A1693)+COUNT(DWV!$A$8:$A$300)+COUNT('Large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4" s="289"/>
      <c r="C1694" s="3" t="s">
        <v>1101</v>
      </c>
      <c r="D1694" s="16">
        <v>28883064</v>
      </c>
      <c r="E1694" s="5" t="s">
        <v>8603</v>
      </c>
      <c r="F1694" s="381">
        <f>IFERROR(INDEX([1]Master!$1:$1048576,MATCH(C1694,[1]Master!$B:$B,0),MATCH($H$5,[1]Master!$1:$1,0)),"")</f>
        <v>1</v>
      </c>
      <c r="G1694" s="381">
        <f>IFERROR(INDEX([1]Master!$1:$1048576,MATCH(C1694,[1]Master!$B:$B,0),MATCH($H$4,[1]Master!$1:$1,0)),"")</f>
        <v>1</v>
      </c>
      <c r="H1694" s="6" t="s">
        <v>6153</v>
      </c>
      <c r="I1694" s="367">
        <f>IFERROR(INDEX([1]Master!$1:$1048576,MATCH(C1694,[1]Master!$B:$B,0),MATCH($G$6,[1]Master!$1:$1,0)),"")</f>
        <v>19347.223602614384</v>
      </c>
      <c r="J1694" s="230">
        <f>ROUND(I1694*Order_Quote!$L$5,4)</f>
        <v>0</v>
      </c>
      <c r="K1694" s="228"/>
      <c r="L1694" s="178"/>
      <c r="M1694" s="171">
        <f t="shared" si="26"/>
        <v>0</v>
      </c>
    </row>
    <row r="1695" spans="1:13" s="52" customFormat="1" x14ac:dyDescent="0.3">
      <c r="A1695" s="29" t="str">
        <f>IF(K1695&gt;0,COUNT($A$7:A1694)+COUNT(DWV!$A$8:$A$300)+COUNT('Large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5" s="289"/>
      <c r="C1695" s="3" t="s">
        <v>1102</v>
      </c>
      <c r="D1695" s="16">
        <v>28883072</v>
      </c>
      <c r="E1695" s="5" t="s">
        <v>8604</v>
      </c>
      <c r="F1695" s="381">
        <f>IFERROR(INDEX([1]Master!$1:$1048576,MATCH(C1695,[1]Master!$B:$B,0),MATCH($H$5,[1]Master!$1:$1,0)),"")</f>
        <v>1</v>
      </c>
      <c r="G1695" s="381">
        <f>IFERROR(INDEX([1]Master!$1:$1048576,MATCH(C1695,[1]Master!$B:$B,0),MATCH($H$4,[1]Master!$1:$1,0)),"")</f>
        <v>1</v>
      </c>
      <c r="H1695" s="6" t="s">
        <v>6153</v>
      </c>
      <c r="I1695" s="367">
        <f>IFERROR(INDEX([1]Master!$1:$1048576,MATCH(C1695,[1]Master!$B:$B,0),MATCH($G$6,[1]Master!$1:$1,0)),"")</f>
        <v>20257.681007843141</v>
      </c>
      <c r="J1695" s="230">
        <f>ROUND(I1695*Order_Quote!$L$5,4)</f>
        <v>0</v>
      </c>
      <c r="K1695" s="228"/>
      <c r="L1695" s="178"/>
      <c r="M1695" s="171">
        <f t="shared" si="26"/>
        <v>0</v>
      </c>
    </row>
    <row r="1696" spans="1:13" s="52" customFormat="1" x14ac:dyDescent="0.3">
      <c r="A1696" s="29" t="str">
        <f>IF(K1696&gt;0,COUNT($A$7:A1695)+COUNT(DWV!$A$8:$A$300)+COUNT('Large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6" s="291"/>
      <c r="C1696" s="3" t="s">
        <v>1103</v>
      </c>
      <c r="D1696" s="16">
        <v>28883080</v>
      </c>
      <c r="E1696" s="5" t="s">
        <v>8605</v>
      </c>
      <c r="F1696" s="381">
        <f>IFERROR(INDEX([1]Master!$1:$1048576,MATCH(C1696,[1]Master!$B:$B,0),MATCH($H$5,[1]Master!$1:$1,0)),"")</f>
        <v>1</v>
      </c>
      <c r="G1696" s="381">
        <f>IFERROR(INDEX([1]Master!$1:$1048576,MATCH(C1696,[1]Master!$B:$B,0),MATCH($H$4,[1]Master!$1:$1,0)),"")</f>
        <v>1</v>
      </c>
      <c r="H1696" s="6" t="s">
        <v>6153</v>
      </c>
      <c r="I1696" s="367">
        <f>IFERROR(INDEX([1]Master!$1:$1048576,MATCH(C1696,[1]Master!$B:$B,0),MATCH($G$6,[1]Master!$1:$1,0)),"")</f>
        <v>23262.197928104579</v>
      </c>
      <c r="J1696" s="230">
        <f>ROUND(I1696*Order_Quote!$L$5,4)</f>
        <v>0</v>
      </c>
      <c r="K1696" s="228"/>
      <c r="L1696" s="178"/>
      <c r="M1696" s="171">
        <f t="shared" si="26"/>
        <v>0</v>
      </c>
    </row>
    <row r="1697" spans="1:13" s="52" customFormat="1" x14ac:dyDescent="0.3">
      <c r="A1697" s="29" t="str">
        <f>IF(K1697&gt;0,COUNT($A$7:A1696)+COUNT(DWV!$A$8:$A$300)+COUNT('Large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7" s="317" t="s">
        <v>3739</v>
      </c>
      <c r="C1697" s="11" t="s">
        <v>1254</v>
      </c>
      <c r="D1697" s="17">
        <v>28881800</v>
      </c>
      <c r="E1697" s="13" t="s">
        <v>8606</v>
      </c>
      <c r="F1697" s="381">
        <f>IFERROR(INDEX([1]Master!$1:$1048576,MATCH(C1697,[1]Master!$B:$B,0),MATCH($H$5,[1]Master!$1:$1,0)),"")</f>
        <v>1</v>
      </c>
      <c r="G1697" s="381">
        <f>IFERROR(INDEX([1]Master!$1:$1048576,MATCH(C1697,[1]Master!$B:$B,0),MATCH($H$4,[1]Master!$1:$1,0)),"")</f>
        <v>30</v>
      </c>
      <c r="H1697" s="6" t="s">
        <v>6153</v>
      </c>
      <c r="I1697" s="367">
        <f>IFERROR(INDEX([1]Master!$1:$1048576,MATCH(C1697,[1]Master!$B:$B,0),MATCH($G$6,[1]Master!$1:$1,0)),"")</f>
        <v>427.85733333333332</v>
      </c>
      <c r="J1697" s="230">
        <f>ROUND(I1697*Order_Quote!$L$5,4)</f>
        <v>0</v>
      </c>
      <c r="K1697" s="232"/>
      <c r="L1697" s="178"/>
      <c r="M1697" s="171">
        <f t="shared" si="26"/>
        <v>0</v>
      </c>
    </row>
    <row r="1698" spans="1:13" s="52" customFormat="1" x14ac:dyDescent="0.3">
      <c r="A1698" s="29" t="str">
        <f>IF(K1698&gt;0,COUNT($A$7:A1697)+COUNT(DWV!$A$8:$A$300)+COUNT('Large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8" s="289"/>
      <c r="C1698" s="3" t="s">
        <v>1255</v>
      </c>
      <c r="D1698" s="16">
        <v>28881819</v>
      </c>
      <c r="E1698" s="5" t="s">
        <v>8607</v>
      </c>
      <c r="F1698" s="381">
        <f>IFERROR(INDEX([1]Master!$1:$1048576,MATCH(C1698,[1]Master!$B:$B,0),MATCH($H$5,[1]Master!$1:$1,0)),"")</f>
        <v>1</v>
      </c>
      <c r="G1698" s="381">
        <f>IFERROR(INDEX([1]Master!$1:$1048576,MATCH(C1698,[1]Master!$B:$B,0),MATCH($H$4,[1]Master!$1:$1,0)),"")</f>
        <v>27</v>
      </c>
      <c r="H1698" s="6" t="s">
        <v>6153</v>
      </c>
      <c r="I1698" s="367">
        <f>IFERROR(INDEX([1]Master!$1:$1048576,MATCH(C1698,[1]Master!$B:$B,0),MATCH($G$6,[1]Master!$1:$1,0)),"")</f>
        <v>506.84711111111108</v>
      </c>
      <c r="J1698" s="230">
        <f>ROUND(I1698*Order_Quote!$L$5,4)</f>
        <v>0</v>
      </c>
      <c r="K1698" s="228"/>
      <c r="L1698" s="178"/>
      <c r="M1698" s="171">
        <f t="shared" si="26"/>
        <v>0</v>
      </c>
    </row>
    <row r="1699" spans="1:13" s="52" customFormat="1" x14ac:dyDescent="0.3">
      <c r="A1699" s="29" t="str">
        <f>IF(K1699&gt;0,COUNT($A$7:A1698)+COUNT(DWV!$A$8:$A$300)+COUNT('Large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699" s="289"/>
      <c r="C1699" s="3" t="s">
        <v>1256</v>
      </c>
      <c r="D1699" s="16">
        <v>28881827</v>
      </c>
      <c r="E1699" s="5" t="s">
        <v>8608</v>
      </c>
      <c r="F1699" s="381">
        <f>IFERROR(INDEX([1]Master!$1:$1048576,MATCH(C1699,[1]Master!$B:$B,0),MATCH($H$5,[1]Master!$1:$1,0)),"")</f>
        <v>1</v>
      </c>
      <c r="G1699" s="381">
        <f>IFERROR(INDEX([1]Master!$1:$1048576,MATCH(C1699,[1]Master!$B:$B,0),MATCH($H$4,[1]Master!$1:$1,0)),"")</f>
        <v>25</v>
      </c>
      <c r="H1699" s="6" t="s">
        <v>6153</v>
      </c>
      <c r="I1699" s="367">
        <f>IFERROR(INDEX([1]Master!$1:$1048576,MATCH(C1699,[1]Master!$B:$B,0),MATCH($G$6,[1]Master!$1:$1,0)),"")</f>
        <v>588.17900000000009</v>
      </c>
      <c r="J1699" s="230">
        <f>ROUND(I1699*Order_Quote!$L$5,4)</f>
        <v>0</v>
      </c>
      <c r="K1699" s="228"/>
      <c r="L1699" s="178"/>
      <c r="M1699" s="171">
        <f t="shared" si="26"/>
        <v>0</v>
      </c>
    </row>
    <row r="1700" spans="1:13" s="52" customFormat="1" x14ac:dyDescent="0.3">
      <c r="A1700" s="29" t="str">
        <f>IF(K1700&gt;0,COUNT($A$7:A1699)+COUNT(DWV!$A$8:$A$300)+COUNT('Large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0" s="289"/>
      <c r="C1700" s="3" t="s">
        <v>1257</v>
      </c>
      <c r="D1700" s="16">
        <v>28881835</v>
      </c>
      <c r="E1700" s="5" t="s">
        <v>8609</v>
      </c>
      <c r="F1700" s="381">
        <f>IFERROR(INDEX([1]Master!$1:$1048576,MATCH(C1700,[1]Master!$B:$B,0),MATCH($H$5,[1]Master!$1:$1,0)),"")</f>
        <v>1</v>
      </c>
      <c r="G1700" s="381">
        <f>IFERROR(INDEX([1]Master!$1:$1048576,MATCH(C1700,[1]Master!$B:$B,0),MATCH($H$4,[1]Master!$1:$1,0)),"")</f>
        <v>20</v>
      </c>
      <c r="H1700" s="6" t="s">
        <v>6153</v>
      </c>
      <c r="I1700" s="367">
        <f>IFERROR(INDEX([1]Master!$1:$1048576,MATCH(C1700,[1]Master!$B:$B,0),MATCH($G$6,[1]Master!$1:$1,0)),"")</f>
        <v>622.82322222222228</v>
      </c>
      <c r="J1700" s="230">
        <f>ROUND(I1700*Order_Quote!$L$5,4)</f>
        <v>0</v>
      </c>
      <c r="K1700" s="228"/>
      <c r="L1700" s="178"/>
      <c r="M1700" s="171">
        <f t="shared" si="26"/>
        <v>0</v>
      </c>
    </row>
    <row r="1701" spans="1:13" s="52" customFormat="1" x14ac:dyDescent="0.3">
      <c r="A1701" s="29" t="str">
        <f>IF(K1701&gt;0,COUNT($A$7:A1700)+COUNT(DWV!$A$8:$A$300)+COUNT('Large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1" s="289"/>
      <c r="C1701" s="3" t="s">
        <v>1258</v>
      </c>
      <c r="D1701" s="16">
        <v>28881843</v>
      </c>
      <c r="E1701" s="5" t="s">
        <v>8610</v>
      </c>
      <c r="F1701" s="381">
        <f>IFERROR(INDEX([1]Master!$1:$1048576,MATCH(C1701,[1]Master!$B:$B,0),MATCH($H$5,[1]Master!$1:$1,0)),"")</f>
        <v>1</v>
      </c>
      <c r="G1701" s="381">
        <f>IFERROR(INDEX([1]Master!$1:$1048576,MATCH(C1701,[1]Master!$B:$B,0),MATCH($H$4,[1]Master!$1:$1,0)),"")</f>
        <v>19</v>
      </c>
      <c r="H1701" s="6" t="s">
        <v>6153</v>
      </c>
      <c r="I1701" s="367">
        <f>IFERROR(INDEX([1]Master!$1:$1048576,MATCH(C1701,[1]Master!$B:$B,0),MATCH($G$6,[1]Master!$1:$1,0)),"")</f>
        <v>658.92977777777787</v>
      </c>
      <c r="J1701" s="230">
        <f>ROUND(I1701*Order_Quote!$L$5,4)</f>
        <v>0</v>
      </c>
      <c r="K1701" s="228"/>
      <c r="L1701" s="178"/>
      <c r="M1701" s="171">
        <f t="shared" si="26"/>
        <v>0</v>
      </c>
    </row>
    <row r="1702" spans="1:13" s="52" customFormat="1" x14ac:dyDescent="0.3">
      <c r="A1702" s="29" t="str">
        <f>IF(K1702&gt;0,COUNT($A$7:A1701)+COUNT(DWV!$A$8:$A$300)+COUNT('Large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2" s="289"/>
      <c r="C1702" s="3" t="s">
        <v>1259</v>
      </c>
      <c r="D1702" s="16">
        <v>28881851</v>
      </c>
      <c r="E1702" s="5" t="s">
        <v>8611</v>
      </c>
      <c r="F1702" s="381">
        <f>IFERROR(INDEX([1]Master!$1:$1048576,MATCH(C1702,[1]Master!$B:$B,0),MATCH($H$5,[1]Master!$1:$1,0)),"")</f>
        <v>1</v>
      </c>
      <c r="G1702" s="381">
        <f>IFERROR(INDEX([1]Master!$1:$1048576,MATCH(C1702,[1]Master!$B:$B,0),MATCH($H$4,[1]Master!$1:$1,0)),"")</f>
        <v>18</v>
      </c>
      <c r="H1702" s="6" t="s">
        <v>6153</v>
      </c>
      <c r="I1702" s="367">
        <f>IFERROR(INDEX([1]Master!$1:$1048576,MATCH(C1702,[1]Master!$B:$B,0),MATCH($G$6,[1]Master!$1:$1,0)),"")</f>
        <v>763.31422222222216</v>
      </c>
      <c r="J1702" s="230">
        <f>ROUND(I1702*Order_Quote!$L$5,4)</f>
        <v>0</v>
      </c>
      <c r="K1702" s="228"/>
      <c r="L1702" s="178"/>
      <c r="M1702" s="171">
        <f t="shared" si="26"/>
        <v>0</v>
      </c>
    </row>
    <row r="1703" spans="1:13" s="52" customFormat="1" x14ac:dyDescent="0.3">
      <c r="A1703" s="29" t="str">
        <f>IF(K1703&gt;0,COUNT($A$7:A1702)+COUNT(DWV!$A$8:$A$300)+COUNT('Large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3" s="289"/>
      <c r="C1703" s="3" t="s">
        <v>1260</v>
      </c>
      <c r="D1703" s="16">
        <v>28881860</v>
      </c>
      <c r="E1703" s="5" t="s">
        <v>8612</v>
      </c>
      <c r="F1703" s="381">
        <f>IFERROR(INDEX([1]Master!$1:$1048576,MATCH(C1703,[1]Master!$B:$B,0),MATCH($H$5,[1]Master!$1:$1,0)),"")</f>
        <v>1</v>
      </c>
      <c r="G1703" s="381">
        <f>IFERROR(INDEX([1]Master!$1:$1048576,MATCH(C1703,[1]Master!$B:$B,0),MATCH($H$4,[1]Master!$1:$1,0)),"")</f>
        <v>15</v>
      </c>
      <c r="H1703" s="6" t="s">
        <v>6153</v>
      </c>
      <c r="I1703" s="367">
        <f>IFERROR(INDEX([1]Master!$1:$1048576,MATCH(C1703,[1]Master!$B:$B,0),MATCH($G$6,[1]Master!$1:$1,0)),"")</f>
        <v>881.24011111111122</v>
      </c>
      <c r="J1703" s="230">
        <f>ROUND(I1703*Order_Quote!$L$5,4)</f>
        <v>0</v>
      </c>
      <c r="K1703" s="228"/>
      <c r="L1703" s="178"/>
      <c r="M1703" s="171">
        <f t="shared" si="26"/>
        <v>0</v>
      </c>
    </row>
    <row r="1704" spans="1:13" s="52" customFormat="1" x14ac:dyDescent="0.3">
      <c r="A1704" s="29" t="str">
        <f>IF(K1704&gt;0,COUNT($A$7:A1703)+COUNT(DWV!$A$8:$A$300)+COUNT('Large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4" s="289"/>
      <c r="C1704" s="3" t="s">
        <v>1261</v>
      </c>
      <c r="D1704" s="16">
        <v>28881878</v>
      </c>
      <c r="E1704" s="5" t="s">
        <v>8613</v>
      </c>
      <c r="F1704" s="381">
        <f>IFERROR(INDEX([1]Master!$1:$1048576,MATCH(C1704,[1]Master!$B:$B,0),MATCH($H$5,[1]Master!$1:$1,0)),"")</f>
        <v>1</v>
      </c>
      <c r="G1704" s="381">
        <f>IFERROR(INDEX([1]Master!$1:$1048576,MATCH(C1704,[1]Master!$B:$B,0),MATCH($H$4,[1]Master!$1:$1,0)),"")</f>
        <v>13</v>
      </c>
      <c r="H1704" s="6" t="s">
        <v>6153</v>
      </c>
      <c r="I1704" s="367">
        <f>IFERROR(INDEX([1]Master!$1:$1048576,MATCH(C1704,[1]Master!$B:$B,0),MATCH($G$6,[1]Master!$1:$1,0)),"")</f>
        <v>998.12830980392164</v>
      </c>
      <c r="J1704" s="230">
        <f>ROUND(I1704*Order_Quote!$L$5,4)</f>
        <v>0</v>
      </c>
      <c r="K1704" s="228"/>
      <c r="L1704" s="178"/>
      <c r="M1704" s="171">
        <f t="shared" si="26"/>
        <v>0</v>
      </c>
    </row>
    <row r="1705" spans="1:13" s="52" customFormat="1" x14ac:dyDescent="0.3">
      <c r="A1705" s="29" t="str">
        <f>IF(K1705&gt;0,COUNT($A$7:A1704)+COUNT(DWV!$A$8:$A$300)+COUNT('Large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5" s="289"/>
      <c r="C1705" s="3" t="s">
        <v>1262</v>
      </c>
      <c r="D1705" s="16">
        <v>28881886</v>
      </c>
      <c r="E1705" s="5" t="s">
        <v>8614</v>
      </c>
      <c r="F1705" s="381">
        <f>IFERROR(INDEX([1]Master!$1:$1048576,MATCH(C1705,[1]Master!$B:$B,0),MATCH($H$5,[1]Master!$1:$1,0)),"")</f>
        <v>1</v>
      </c>
      <c r="G1705" s="381">
        <f>IFERROR(INDEX([1]Master!$1:$1048576,MATCH(C1705,[1]Master!$B:$B,0),MATCH($H$4,[1]Master!$1:$1,0)),"")</f>
        <v>12</v>
      </c>
      <c r="H1705" s="6" t="s">
        <v>6153</v>
      </c>
      <c r="I1705" s="367">
        <f>IFERROR(INDEX([1]Master!$1:$1048576,MATCH(C1705,[1]Master!$B:$B,0),MATCH($G$6,[1]Master!$1:$1,0)),"")</f>
        <v>1054.7746692810458</v>
      </c>
      <c r="J1705" s="230">
        <f>ROUND(I1705*Order_Quote!$L$5,4)</f>
        <v>0</v>
      </c>
      <c r="K1705" s="228"/>
      <c r="L1705" s="178"/>
      <c r="M1705" s="171">
        <f t="shared" si="26"/>
        <v>0</v>
      </c>
    </row>
    <row r="1706" spans="1:13" s="52" customFormat="1" x14ac:dyDescent="0.3">
      <c r="A1706" s="29" t="str">
        <f>IF(K1706&gt;0,COUNT($A$7:A1705)+COUNT(DWV!$A$8:$A$300)+COUNT('Large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6" s="289"/>
      <c r="C1706" s="3" t="s">
        <v>1263</v>
      </c>
      <c r="D1706" s="16">
        <v>28881894</v>
      </c>
      <c r="E1706" s="5" t="s">
        <v>8615</v>
      </c>
      <c r="F1706" s="381">
        <f>IFERROR(INDEX([1]Master!$1:$1048576,MATCH(C1706,[1]Master!$B:$B,0),MATCH($H$5,[1]Master!$1:$1,0)),"")</f>
        <v>1</v>
      </c>
      <c r="G1706" s="381">
        <f>IFERROR(INDEX([1]Master!$1:$1048576,MATCH(C1706,[1]Master!$B:$B,0),MATCH($H$4,[1]Master!$1:$1,0)),"")</f>
        <v>11</v>
      </c>
      <c r="H1706" s="6" t="s">
        <v>6153</v>
      </c>
      <c r="I1706" s="367">
        <f>IFERROR(INDEX([1]Master!$1:$1048576,MATCH(C1706,[1]Master!$B:$B,0),MATCH($G$6,[1]Master!$1:$1,0)),"")</f>
        <v>1143.8823111111112</v>
      </c>
      <c r="J1706" s="230">
        <f>ROUND(I1706*Order_Quote!$L$5,4)</f>
        <v>0</v>
      </c>
      <c r="K1706" s="228"/>
      <c r="L1706" s="178"/>
      <c r="M1706" s="171">
        <f t="shared" si="26"/>
        <v>0</v>
      </c>
    </row>
    <row r="1707" spans="1:13" s="52" customFormat="1" x14ac:dyDescent="0.3">
      <c r="A1707" s="29" t="str">
        <f>IF(K1707&gt;0,COUNT($A$7:A1706)+COUNT(DWV!$A$8:$A$300)+COUNT('Large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7" s="289"/>
      <c r="C1707" s="3" t="s">
        <v>1264</v>
      </c>
      <c r="D1707" s="16">
        <v>28881908</v>
      </c>
      <c r="E1707" s="5" t="s">
        <v>8616</v>
      </c>
      <c r="F1707" s="381">
        <f>IFERROR(INDEX([1]Master!$1:$1048576,MATCH(C1707,[1]Master!$B:$B,0),MATCH($H$5,[1]Master!$1:$1,0)),"")</f>
        <v>1</v>
      </c>
      <c r="G1707" s="381">
        <f>IFERROR(INDEX([1]Master!$1:$1048576,MATCH(C1707,[1]Master!$B:$B,0),MATCH($H$4,[1]Master!$1:$1,0)),"")</f>
        <v>10</v>
      </c>
      <c r="H1707" s="6" t="s">
        <v>6153</v>
      </c>
      <c r="I1707" s="367">
        <f>IFERROR(INDEX([1]Master!$1:$1048576,MATCH(C1707,[1]Master!$B:$B,0),MATCH($G$6,[1]Master!$1:$1,0)),"")</f>
        <v>1260.2729947712419</v>
      </c>
      <c r="J1707" s="230">
        <f>ROUND(I1707*Order_Quote!$L$5,4)</f>
        <v>0</v>
      </c>
      <c r="K1707" s="228"/>
      <c r="L1707" s="178"/>
      <c r="M1707" s="171">
        <f t="shared" si="26"/>
        <v>0</v>
      </c>
    </row>
    <row r="1708" spans="1:13" s="52" customFormat="1" x14ac:dyDescent="0.3">
      <c r="A1708" s="29" t="str">
        <f>IF(K1708&gt;0,COUNT($A$7:A1707)+COUNT(DWV!$A$8:$A$300)+COUNT('Large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8" s="289"/>
      <c r="C1708" s="3" t="s">
        <v>1265</v>
      </c>
      <c r="D1708" s="16">
        <v>28881916</v>
      </c>
      <c r="E1708" s="5" t="s">
        <v>8617</v>
      </c>
      <c r="F1708" s="381">
        <f>IFERROR(INDEX([1]Master!$1:$1048576,MATCH(C1708,[1]Master!$B:$B,0),MATCH($H$5,[1]Master!$1:$1,0)),"")</f>
        <v>1</v>
      </c>
      <c r="G1708" s="381">
        <f>IFERROR(INDEX([1]Master!$1:$1048576,MATCH(C1708,[1]Master!$B:$B,0),MATCH($H$4,[1]Master!$1:$1,0)),"")</f>
        <v>9</v>
      </c>
      <c r="H1708" s="6" t="s">
        <v>6153</v>
      </c>
      <c r="I1708" s="367">
        <f>IFERROR(INDEX([1]Master!$1:$1048576,MATCH(C1708,[1]Master!$B:$B,0),MATCH($G$6,[1]Master!$1:$1,0)),"")</f>
        <v>1370.3031228758171</v>
      </c>
      <c r="J1708" s="230">
        <f>ROUND(I1708*Order_Quote!$L$5,4)</f>
        <v>0</v>
      </c>
      <c r="K1708" s="228"/>
      <c r="L1708" s="178"/>
      <c r="M1708" s="171">
        <f t="shared" si="26"/>
        <v>0</v>
      </c>
    </row>
    <row r="1709" spans="1:13" s="52" customFormat="1" x14ac:dyDescent="0.3">
      <c r="A1709" s="29" t="str">
        <f>IF(K1709&gt;0,COUNT($A$7:A1708)+COUNT(DWV!$A$8:$A$300)+COUNT('Large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09" s="289"/>
      <c r="C1709" s="3" t="s">
        <v>1266</v>
      </c>
      <c r="D1709" s="16">
        <v>28881924</v>
      </c>
      <c r="E1709" s="5" t="s">
        <v>8618</v>
      </c>
      <c r="F1709" s="381">
        <f>IFERROR(INDEX([1]Master!$1:$1048576,MATCH(C1709,[1]Master!$B:$B,0),MATCH($H$5,[1]Master!$1:$1,0)),"")</f>
        <v>1</v>
      </c>
      <c r="G1709" s="381">
        <f>IFERROR(INDEX([1]Master!$1:$1048576,MATCH(C1709,[1]Master!$B:$B,0),MATCH($H$4,[1]Master!$1:$1,0)),"")</f>
        <v>7</v>
      </c>
      <c r="H1709" s="6" t="s">
        <v>6153</v>
      </c>
      <c r="I1709" s="367">
        <f>IFERROR(INDEX([1]Master!$1:$1048576,MATCH(C1709,[1]Master!$B:$B,0),MATCH($G$6,[1]Master!$1:$1,0)),"")</f>
        <v>1320.6458915032681</v>
      </c>
      <c r="J1709" s="230">
        <f>ROUND(I1709*Order_Quote!$L$5,4)</f>
        <v>0</v>
      </c>
      <c r="K1709" s="228"/>
      <c r="L1709" s="178"/>
      <c r="M1709" s="171">
        <f t="shared" si="26"/>
        <v>0</v>
      </c>
    </row>
    <row r="1710" spans="1:13" s="52" customFormat="1" x14ac:dyDescent="0.3">
      <c r="A1710" s="29" t="str">
        <f>IF(K1710&gt;0,COUNT($A$7:A1709)+COUNT(DWV!$A$8:$A$300)+COUNT('Large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0" s="289"/>
      <c r="C1710" s="3" t="s">
        <v>1267</v>
      </c>
      <c r="D1710" s="16">
        <v>28881932</v>
      </c>
      <c r="E1710" s="5" t="s">
        <v>8619</v>
      </c>
      <c r="F1710" s="381">
        <f>IFERROR(INDEX([1]Master!$1:$1048576,MATCH(C1710,[1]Master!$B:$B,0),MATCH($H$5,[1]Master!$1:$1,0)),"")</f>
        <v>1</v>
      </c>
      <c r="G1710" s="381">
        <f>IFERROR(INDEX([1]Master!$1:$1048576,MATCH(C1710,[1]Master!$B:$B,0),MATCH($H$4,[1]Master!$1:$1,0)),"")</f>
        <v>7</v>
      </c>
      <c r="H1710" s="6" t="s">
        <v>6153</v>
      </c>
      <c r="I1710" s="367">
        <f>IFERROR(INDEX([1]Master!$1:$1048576,MATCH(C1710,[1]Master!$B:$B,0),MATCH($G$6,[1]Master!$1:$1,0)),"")</f>
        <v>1343.4091973856209</v>
      </c>
      <c r="J1710" s="230">
        <f>ROUND(I1710*Order_Quote!$L$5,4)</f>
        <v>0</v>
      </c>
      <c r="K1710" s="228"/>
      <c r="L1710" s="178"/>
      <c r="M1710" s="171">
        <f t="shared" si="26"/>
        <v>0</v>
      </c>
    </row>
    <row r="1711" spans="1:13" s="52" customFormat="1" x14ac:dyDescent="0.3">
      <c r="A1711" s="29" t="str">
        <f>IF(K1711&gt;0,COUNT($A$7:A1710)+COUNT(DWV!$A$8:$A$300)+COUNT('Large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1" s="289"/>
      <c r="C1711" s="3" t="s">
        <v>1268</v>
      </c>
      <c r="D1711" s="16">
        <v>28881940</v>
      </c>
      <c r="E1711" s="5" t="s">
        <v>8620</v>
      </c>
      <c r="F1711" s="381">
        <f>IFERROR(INDEX([1]Master!$1:$1048576,MATCH(C1711,[1]Master!$B:$B,0),MATCH($H$5,[1]Master!$1:$1,0)),"")</f>
        <v>1</v>
      </c>
      <c r="G1711" s="381">
        <f>IFERROR(INDEX([1]Master!$1:$1048576,MATCH(C1711,[1]Master!$B:$B,0),MATCH($H$4,[1]Master!$1:$1,0)),"")</f>
        <v>6</v>
      </c>
      <c r="H1711" s="6" t="s">
        <v>6153</v>
      </c>
      <c r="I1711" s="367">
        <f>IFERROR(INDEX([1]Master!$1:$1048576,MATCH(C1711,[1]Master!$B:$B,0),MATCH($G$6,[1]Master!$1:$1,0)),"")</f>
        <v>1363.2541307189542</v>
      </c>
      <c r="J1711" s="230">
        <f>ROUND(I1711*Order_Quote!$L$5,4)</f>
        <v>0</v>
      </c>
      <c r="K1711" s="228"/>
      <c r="L1711" s="178"/>
      <c r="M1711" s="171">
        <f t="shared" si="26"/>
        <v>0</v>
      </c>
    </row>
    <row r="1712" spans="1:13" s="52" customFormat="1" x14ac:dyDescent="0.3">
      <c r="A1712" s="29" t="str">
        <f>IF(K1712&gt;0,COUNT($A$7:A1711)+COUNT(DWV!$A$8:$A$300)+COUNT('Large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2" s="289"/>
      <c r="C1712" s="3" t="s">
        <v>1269</v>
      </c>
      <c r="D1712" s="16">
        <v>28881959</v>
      </c>
      <c r="E1712" s="5" t="s">
        <v>8621</v>
      </c>
      <c r="F1712" s="381">
        <f>IFERROR(INDEX([1]Master!$1:$1048576,MATCH(C1712,[1]Master!$B:$B,0),MATCH($H$5,[1]Master!$1:$1,0)),"")</f>
        <v>1</v>
      </c>
      <c r="G1712" s="381">
        <f>IFERROR(INDEX([1]Master!$1:$1048576,MATCH(C1712,[1]Master!$B:$B,0),MATCH($H$4,[1]Master!$1:$1,0)),"")</f>
        <v>6</v>
      </c>
      <c r="H1712" s="6" t="s">
        <v>6153</v>
      </c>
      <c r="I1712" s="367">
        <f>IFERROR(INDEX([1]Master!$1:$1048576,MATCH(C1712,[1]Master!$B:$B,0),MATCH($G$6,[1]Master!$1:$1,0)),"")</f>
        <v>1411.2501346405231</v>
      </c>
      <c r="J1712" s="230">
        <f>ROUND(I1712*Order_Quote!$L$5,4)</f>
        <v>0</v>
      </c>
      <c r="K1712" s="228"/>
      <c r="L1712" s="178"/>
      <c r="M1712" s="171">
        <f t="shared" si="26"/>
        <v>0</v>
      </c>
    </row>
    <row r="1713" spans="1:13" s="52" customFormat="1" x14ac:dyDescent="0.3">
      <c r="A1713" s="29" t="str">
        <f>IF(K1713&gt;0,COUNT($A$7:A1712)+COUNT(DWV!$A$8:$A$300)+COUNT('Large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3" s="289"/>
      <c r="C1713" s="3" t="s">
        <v>1270</v>
      </c>
      <c r="D1713" s="16">
        <v>28881967</v>
      </c>
      <c r="E1713" s="5" t="s">
        <v>8622</v>
      </c>
      <c r="F1713" s="381">
        <f>IFERROR(INDEX([1]Master!$1:$1048576,MATCH(C1713,[1]Master!$B:$B,0),MATCH($H$5,[1]Master!$1:$1,0)),"")</f>
        <v>1</v>
      </c>
      <c r="G1713" s="381">
        <f>IFERROR(INDEX([1]Master!$1:$1048576,MATCH(C1713,[1]Master!$B:$B,0),MATCH($H$4,[1]Master!$1:$1,0)),"")</f>
        <v>6</v>
      </c>
      <c r="H1713" s="6" t="s">
        <v>6153</v>
      </c>
      <c r="I1713" s="367">
        <f>IFERROR(INDEX([1]Master!$1:$1048576,MATCH(C1713,[1]Master!$B:$B,0),MATCH($G$6,[1]Master!$1:$1,0)),"")</f>
        <v>1441.3018888888892</v>
      </c>
      <c r="J1713" s="230">
        <f>ROUND(I1713*Order_Quote!$L$5,4)</f>
        <v>0</v>
      </c>
      <c r="K1713" s="228"/>
      <c r="L1713" s="178"/>
      <c r="M1713" s="171">
        <f t="shared" si="26"/>
        <v>0</v>
      </c>
    </row>
    <row r="1714" spans="1:13" s="52" customFormat="1" x14ac:dyDescent="0.3">
      <c r="A1714" s="29" t="str">
        <f>IF(K1714&gt;0,COUNT($A$7:A1713)+COUNT(DWV!$A$8:$A$300)+COUNT('Large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4" s="289"/>
      <c r="C1714" s="3" t="s">
        <v>1271</v>
      </c>
      <c r="D1714" s="16">
        <v>28881975</v>
      </c>
      <c r="E1714" s="5" t="s">
        <v>8623</v>
      </c>
      <c r="F1714" s="381">
        <f>IFERROR(INDEX([1]Master!$1:$1048576,MATCH(C1714,[1]Master!$B:$B,0),MATCH($H$5,[1]Master!$1:$1,0)),"")</f>
        <v>1</v>
      </c>
      <c r="G1714" s="381" t="str">
        <f>IFERROR(INDEX([1]Master!$1:$1048576,MATCH(C1714,[1]Master!$B:$B,0),MATCH($H$4,[1]Master!$1:$1,0)),"")</f>
        <v>-</v>
      </c>
      <c r="H1714" s="6" t="s">
        <v>6153</v>
      </c>
      <c r="I1714" s="367">
        <f>IFERROR(INDEX([1]Master!$1:$1048576,MATCH(C1714,[1]Master!$B:$B,0),MATCH($G$6,[1]Master!$1:$1,0)),"")</f>
        <v>1501.2108392156865</v>
      </c>
      <c r="J1714" s="230">
        <f>ROUND(I1714*Order_Quote!$L$5,4)</f>
        <v>0</v>
      </c>
      <c r="K1714" s="228"/>
      <c r="L1714" s="178"/>
      <c r="M1714" s="171">
        <f t="shared" si="26"/>
        <v>0</v>
      </c>
    </row>
    <row r="1715" spans="1:13" s="52" customFormat="1" x14ac:dyDescent="0.3">
      <c r="A1715" s="29" t="str">
        <f>IF(K1715&gt;0,COUNT($A$7:A1714)+COUNT(DWV!$A$8:$A$300)+COUNT('Large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5" s="289"/>
      <c r="C1715" s="3" t="s">
        <v>1272</v>
      </c>
      <c r="D1715" s="16">
        <v>28881983</v>
      </c>
      <c r="E1715" s="5" t="s">
        <v>8624</v>
      </c>
      <c r="F1715" s="381">
        <f>IFERROR(INDEX([1]Master!$1:$1048576,MATCH(C1715,[1]Master!$B:$B,0),MATCH($H$5,[1]Master!$1:$1,0)),"")</f>
        <v>1</v>
      </c>
      <c r="G1715" s="381">
        <f>IFERROR(INDEX([1]Master!$1:$1048576,MATCH(C1715,[1]Master!$B:$B,0),MATCH($H$4,[1]Master!$1:$1,0)),"")</f>
        <v>4</v>
      </c>
      <c r="H1715" s="6" t="s">
        <v>6153</v>
      </c>
      <c r="I1715" s="367">
        <f>IFERROR(INDEX([1]Master!$1:$1048576,MATCH(C1715,[1]Master!$B:$B,0),MATCH($G$6,[1]Master!$1:$1,0)),"")</f>
        <v>1904.9190418300655</v>
      </c>
      <c r="J1715" s="230">
        <f>ROUND(I1715*Order_Quote!$L$5,4)</f>
        <v>0</v>
      </c>
      <c r="K1715" s="228"/>
      <c r="L1715" s="178"/>
      <c r="M1715" s="171">
        <f t="shared" si="26"/>
        <v>0</v>
      </c>
    </row>
    <row r="1716" spans="1:13" s="52" customFormat="1" x14ac:dyDescent="0.3">
      <c r="A1716" s="29" t="str">
        <f>IF(K1716&gt;0,COUNT($A$7:A1715)+COUNT(DWV!$A$8:$A$300)+COUNT('Large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6" s="289"/>
      <c r="C1716" s="3" t="s">
        <v>1273</v>
      </c>
      <c r="D1716" s="16">
        <v>28881998</v>
      </c>
      <c r="E1716" s="5" t="s">
        <v>8625</v>
      </c>
      <c r="F1716" s="381">
        <f>IFERROR(INDEX([1]Master!$1:$1048576,MATCH(C1716,[1]Master!$B:$B,0),MATCH($H$5,[1]Master!$1:$1,0)),"")</f>
        <v>1</v>
      </c>
      <c r="G1716" s="381">
        <f>IFERROR(INDEX([1]Master!$1:$1048576,MATCH(C1716,[1]Master!$B:$B,0),MATCH($H$4,[1]Master!$1:$1,0)),"")</f>
        <v>4</v>
      </c>
      <c r="H1716" s="6" t="s">
        <v>6153</v>
      </c>
      <c r="I1716" s="367">
        <f>IFERROR(INDEX([1]Master!$1:$1048576,MATCH(C1716,[1]Master!$B:$B,0),MATCH($G$6,[1]Master!$1:$1,0)),"")</f>
        <v>1924.6741790849678</v>
      </c>
      <c r="J1716" s="230">
        <f>ROUND(I1716*Order_Quote!$L$5,4)</f>
        <v>0</v>
      </c>
      <c r="K1716" s="228"/>
      <c r="L1716" s="178"/>
      <c r="M1716" s="171">
        <f t="shared" si="26"/>
        <v>0</v>
      </c>
    </row>
    <row r="1717" spans="1:13" s="52" customFormat="1" x14ac:dyDescent="0.3">
      <c r="A1717" s="29" t="str">
        <f>IF(K1717&gt;0,COUNT($A$7:A1716)+COUNT(DWV!$A$8:$A$300)+COUNT('Large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7" s="289"/>
      <c r="C1717" s="3" t="s">
        <v>1274</v>
      </c>
      <c r="D1717" s="16">
        <v>28882009</v>
      </c>
      <c r="E1717" s="5" t="s">
        <v>8626</v>
      </c>
      <c r="F1717" s="381">
        <f>IFERROR(INDEX([1]Master!$1:$1048576,MATCH(C1717,[1]Master!$B:$B,0),MATCH($H$5,[1]Master!$1:$1,0)),"")</f>
        <v>1</v>
      </c>
      <c r="G1717" s="381">
        <f>IFERROR(INDEX([1]Master!$1:$1048576,MATCH(C1717,[1]Master!$B:$B,0),MATCH($H$4,[1]Master!$1:$1,0)),"")</f>
        <v>3</v>
      </c>
      <c r="H1717" s="6" t="s">
        <v>6153</v>
      </c>
      <c r="I1717" s="367">
        <f>IFERROR(INDEX([1]Master!$1:$1048576,MATCH(C1717,[1]Master!$B:$B,0),MATCH($G$6,[1]Master!$1:$1,0)),"")</f>
        <v>1952.0021189542488</v>
      </c>
      <c r="J1717" s="230">
        <f>ROUND(I1717*Order_Quote!$L$5,4)</f>
        <v>0</v>
      </c>
      <c r="K1717" s="228"/>
      <c r="L1717" s="178"/>
      <c r="M1717" s="171">
        <f t="shared" si="26"/>
        <v>0</v>
      </c>
    </row>
    <row r="1718" spans="1:13" s="52" customFormat="1" x14ac:dyDescent="0.3">
      <c r="A1718" s="29" t="str">
        <f>IF(K1718&gt;0,COUNT($A$7:A1717)+COUNT(DWV!$A$8:$A$300)+COUNT('Large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8" s="289"/>
      <c r="C1718" s="3" t="s">
        <v>1275</v>
      </c>
      <c r="D1718" s="16">
        <v>28882017</v>
      </c>
      <c r="E1718" s="5" t="s">
        <v>8627</v>
      </c>
      <c r="F1718" s="381">
        <f>IFERROR(INDEX([1]Master!$1:$1048576,MATCH(C1718,[1]Master!$B:$B,0),MATCH($H$5,[1]Master!$1:$1,0)),"")</f>
        <v>1</v>
      </c>
      <c r="G1718" s="381">
        <f>IFERROR(INDEX([1]Master!$1:$1048576,MATCH(C1718,[1]Master!$B:$B,0),MATCH($H$4,[1]Master!$1:$1,0)),"")</f>
        <v>3</v>
      </c>
      <c r="H1718" s="6" t="s">
        <v>6153</v>
      </c>
      <c r="I1718" s="367">
        <f>IFERROR(INDEX([1]Master!$1:$1048576,MATCH(C1718,[1]Master!$B:$B,0),MATCH($G$6,[1]Master!$1:$1,0)),"")</f>
        <v>1977.8334575163401</v>
      </c>
      <c r="J1718" s="230">
        <f>ROUND(I1718*Order_Quote!$L$5,4)</f>
        <v>0</v>
      </c>
      <c r="K1718" s="228"/>
      <c r="L1718" s="178"/>
      <c r="M1718" s="171">
        <f t="shared" si="26"/>
        <v>0</v>
      </c>
    </row>
    <row r="1719" spans="1:13" s="52" customFormat="1" x14ac:dyDescent="0.3">
      <c r="A1719" s="29" t="str">
        <f>IF(K1719&gt;0,COUNT($A$7:A1718)+COUNT(DWV!$A$8:$A$300)+COUNT('Large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19" s="289"/>
      <c r="C1719" s="3" t="s">
        <v>1276</v>
      </c>
      <c r="D1719" s="16">
        <v>28882025</v>
      </c>
      <c r="E1719" s="5" t="s">
        <v>8628</v>
      </c>
      <c r="F1719" s="381">
        <f>IFERROR(INDEX([1]Master!$1:$1048576,MATCH(C1719,[1]Master!$B:$B,0),MATCH($H$5,[1]Master!$1:$1,0)),"")</f>
        <v>1</v>
      </c>
      <c r="G1719" s="381">
        <f>IFERROR(INDEX([1]Master!$1:$1048576,MATCH(C1719,[1]Master!$B:$B,0),MATCH($H$4,[1]Master!$1:$1,0)),"")</f>
        <v>3</v>
      </c>
      <c r="H1719" s="6" t="s">
        <v>6153</v>
      </c>
      <c r="I1719" s="367">
        <f>IFERROR(INDEX([1]Master!$1:$1048576,MATCH(C1719,[1]Master!$B:$B,0),MATCH($G$6,[1]Master!$1:$1,0)),"")</f>
        <v>2080.3805790849674</v>
      </c>
      <c r="J1719" s="230">
        <f>ROUND(I1719*Order_Quote!$L$5,4)</f>
        <v>0</v>
      </c>
      <c r="K1719" s="228"/>
      <c r="L1719" s="178"/>
      <c r="M1719" s="171">
        <f t="shared" si="26"/>
        <v>0</v>
      </c>
    </row>
    <row r="1720" spans="1:13" s="52" customFormat="1" x14ac:dyDescent="0.3">
      <c r="A1720" s="29" t="str">
        <f>IF(K1720&gt;0,COUNT($A$7:A1719)+COUNT(DWV!$A$8:$A$300)+COUNT('Large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0" s="289"/>
      <c r="C1720" s="3" t="s">
        <v>1277</v>
      </c>
      <c r="D1720" s="16">
        <v>28882033</v>
      </c>
      <c r="E1720" s="5" t="s">
        <v>8629</v>
      </c>
      <c r="F1720" s="381">
        <f>IFERROR(INDEX([1]Master!$1:$1048576,MATCH(C1720,[1]Master!$B:$B,0),MATCH($H$5,[1]Master!$1:$1,0)),"")</f>
        <v>1</v>
      </c>
      <c r="G1720" s="381">
        <f>IFERROR(INDEX([1]Master!$1:$1048576,MATCH(C1720,[1]Master!$B:$B,0),MATCH($H$4,[1]Master!$1:$1,0)),"")</f>
        <v>3</v>
      </c>
      <c r="H1720" s="6" t="s">
        <v>6153</v>
      </c>
      <c r="I1720" s="367">
        <f>IFERROR(INDEX([1]Master!$1:$1048576,MATCH(C1720,[1]Master!$B:$B,0),MATCH($G$6,[1]Master!$1:$1,0)),"")</f>
        <v>2402.9879568627457</v>
      </c>
      <c r="J1720" s="230">
        <f>ROUND(I1720*Order_Quote!$L$5,4)</f>
        <v>0</v>
      </c>
      <c r="K1720" s="228"/>
      <c r="L1720" s="178"/>
      <c r="M1720" s="171">
        <f t="shared" si="26"/>
        <v>0</v>
      </c>
    </row>
    <row r="1721" spans="1:13" s="52" customFormat="1" x14ac:dyDescent="0.3">
      <c r="A1721" s="29" t="str">
        <f>IF(K1721&gt;0,COUNT($A$7:A1720)+COUNT(DWV!$A$8:$A$300)+COUNT('Large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1" s="289"/>
      <c r="C1721" s="3" t="s">
        <v>1278</v>
      </c>
      <c r="D1721" s="16">
        <v>28882041</v>
      </c>
      <c r="E1721" s="5" t="s">
        <v>8630</v>
      </c>
      <c r="F1721" s="381">
        <f>IFERROR(INDEX([1]Master!$1:$1048576,MATCH(C1721,[1]Master!$B:$B,0),MATCH($H$5,[1]Master!$1:$1,0)),"")</f>
        <v>1</v>
      </c>
      <c r="G1721" s="381" t="str">
        <f>IFERROR(INDEX([1]Master!$1:$1048576,MATCH(C1721,[1]Master!$B:$B,0),MATCH($H$4,[1]Master!$1:$1,0)),"")</f>
        <v>-</v>
      </c>
      <c r="H1721" s="6" t="s">
        <v>6153</v>
      </c>
      <c r="I1721" s="367">
        <f>IFERROR(INDEX([1]Master!$1:$1048576,MATCH(C1721,[1]Master!$B:$B,0),MATCH($G$6,[1]Master!$1:$1,0)),"")</f>
        <v>2589.2549555555561</v>
      </c>
      <c r="J1721" s="230">
        <f>ROUND(I1721*Order_Quote!$L$5,4)</f>
        <v>0</v>
      </c>
      <c r="K1721" s="228"/>
      <c r="L1721" s="178"/>
      <c r="M1721" s="171">
        <f t="shared" si="26"/>
        <v>0</v>
      </c>
    </row>
    <row r="1722" spans="1:13" s="52" customFormat="1" x14ac:dyDescent="0.3">
      <c r="A1722" s="29" t="str">
        <f>IF(K1722&gt;0,COUNT($A$7:A1721)+COUNT(DWV!$A$8:$A$300)+COUNT('Large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2" s="289"/>
      <c r="C1722" s="3" t="s">
        <v>1279</v>
      </c>
      <c r="D1722" s="16">
        <v>28882050</v>
      </c>
      <c r="E1722" s="5" t="s">
        <v>8631</v>
      </c>
      <c r="F1722" s="381">
        <f>IFERROR(INDEX([1]Master!$1:$1048576,MATCH(C1722,[1]Master!$B:$B,0),MATCH($H$5,[1]Master!$1:$1,0)),"")</f>
        <v>1</v>
      </c>
      <c r="G1722" s="381">
        <f>IFERROR(INDEX([1]Master!$1:$1048576,MATCH(C1722,[1]Master!$B:$B,0),MATCH($H$4,[1]Master!$1:$1,0)),"")</f>
        <v>3</v>
      </c>
      <c r="H1722" s="6" t="s">
        <v>6153</v>
      </c>
      <c r="I1722" s="367">
        <f>IFERROR(INDEX([1]Master!$1:$1048576,MATCH(C1722,[1]Master!$B:$B,0),MATCH($G$6,[1]Master!$1:$1,0)),"")</f>
        <v>3970.4683019607842</v>
      </c>
      <c r="J1722" s="230">
        <f>ROUND(I1722*Order_Quote!$L$5,4)</f>
        <v>0</v>
      </c>
      <c r="K1722" s="228"/>
      <c r="L1722" s="178"/>
      <c r="M1722" s="171">
        <f t="shared" si="26"/>
        <v>0</v>
      </c>
    </row>
    <row r="1723" spans="1:13" s="52" customFormat="1" x14ac:dyDescent="0.3">
      <c r="A1723" s="29" t="str">
        <f>IF(K1723&gt;0,COUNT($A$7:A1722)+COUNT(DWV!$A$8:$A$300)+COUNT('Large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3" s="289"/>
      <c r="C1723" s="3" t="s">
        <v>1280</v>
      </c>
      <c r="D1723" s="16">
        <v>28882068</v>
      </c>
      <c r="E1723" s="5" t="s">
        <v>8632</v>
      </c>
      <c r="F1723" s="381">
        <f>IFERROR(INDEX([1]Master!$1:$1048576,MATCH(C1723,[1]Master!$B:$B,0),MATCH($H$5,[1]Master!$1:$1,0)),"")</f>
        <v>1</v>
      </c>
      <c r="G1723" s="381">
        <f>IFERROR(INDEX([1]Master!$1:$1048576,MATCH(C1723,[1]Master!$B:$B,0),MATCH($H$4,[1]Master!$1:$1,0)),"")</f>
        <v>3</v>
      </c>
      <c r="H1723" s="6" t="s">
        <v>6153</v>
      </c>
      <c r="I1723" s="367">
        <f>IFERROR(INDEX([1]Master!$1:$1048576,MATCH(C1723,[1]Master!$B:$B,0),MATCH($G$6,[1]Master!$1:$1,0)),"")</f>
        <v>4009.1404797385626</v>
      </c>
      <c r="J1723" s="230">
        <f>ROUND(I1723*Order_Quote!$L$5,4)</f>
        <v>0</v>
      </c>
      <c r="K1723" s="228"/>
      <c r="L1723" s="178"/>
      <c r="M1723" s="171">
        <f t="shared" si="26"/>
        <v>0</v>
      </c>
    </row>
    <row r="1724" spans="1:13" s="52" customFormat="1" x14ac:dyDescent="0.3">
      <c r="A1724" s="29" t="str">
        <f>IF(K1724&gt;0,COUNT($A$7:A1723)+COUNT(DWV!$A$8:$A$300)+COUNT('Large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4" s="289"/>
      <c r="C1724" s="3" t="s">
        <v>1281</v>
      </c>
      <c r="D1724" s="16">
        <v>28882076</v>
      </c>
      <c r="E1724" s="5" t="s">
        <v>8633</v>
      </c>
      <c r="F1724" s="381">
        <f>IFERROR(INDEX([1]Master!$1:$1048576,MATCH(C1724,[1]Master!$B:$B,0),MATCH($H$5,[1]Master!$1:$1,0)),"")</f>
        <v>1</v>
      </c>
      <c r="G1724" s="381">
        <f>IFERROR(INDEX([1]Master!$1:$1048576,MATCH(C1724,[1]Master!$B:$B,0),MATCH($H$4,[1]Master!$1:$1,0)),"")</f>
        <v>3</v>
      </c>
      <c r="H1724" s="6" t="s">
        <v>6153</v>
      </c>
      <c r="I1724" s="367">
        <f>IFERROR(INDEX([1]Master!$1:$1048576,MATCH(C1724,[1]Master!$B:$B,0),MATCH($G$6,[1]Master!$1:$1,0)),"")</f>
        <v>4055.3106300653594</v>
      </c>
      <c r="J1724" s="230">
        <f>ROUND(I1724*Order_Quote!$L$5,4)</f>
        <v>0</v>
      </c>
      <c r="K1724" s="228"/>
      <c r="L1724" s="178"/>
      <c r="M1724" s="171">
        <f t="shared" si="26"/>
        <v>0</v>
      </c>
    </row>
    <row r="1725" spans="1:13" s="52" customFormat="1" x14ac:dyDescent="0.3">
      <c r="A1725" s="29" t="str">
        <f>IF(K1725&gt;0,COUNT($A$7:A1724)+COUNT(DWV!$A$8:$A$300)+COUNT('Large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5" s="289"/>
      <c r="C1725" s="3" t="s">
        <v>1282</v>
      </c>
      <c r="D1725" s="16">
        <v>28882084</v>
      </c>
      <c r="E1725" s="5" t="s">
        <v>8634</v>
      </c>
      <c r="F1725" s="381">
        <f>IFERROR(INDEX([1]Master!$1:$1048576,MATCH(C1725,[1]Master!$B:$B,0),MATCH($H$5,[1]Master!$1:$1,0)),"")</f>
        <v>1</v>
      </c>
      <c r="G1725" s="381">
        <f>IFERROR(INDEX([1]Master!$1:$1048576,MATCH(C1725,[1]Master!$B:$B,0),MATCH($H$4,[1]Master!$1:$1,0)),"")</f>
        <v>3</v>
      </c>
      <c r="H1725" s="6" t="s">
        <v>6153</v>
      </c>
      <c r="I1725" s="367">
        <f>IFERROR(INDEX([1]Master!$1:$1048576,MATCH(C1725,[1]Master!$B:$B,0),MATCH($G$6,[1]Master!$1:$1,0)),"")</f>
        <v>4076.0684901960794</v>
      </c>
      <c r="J1725" s="230">
        <f>ROUND(I1725*Order_Quote!$L$5,4)</f>
        <v>0</v>
      </c>
      <c r="K1725" s="228"/>
      <c r="L1725" s="178"/>
      <c r="M1725" s="171">
        <f t="shared" si="26"/>
        <v>0</v>
      </c>
    </row>
    <row r="1726" spans="1:13" s="52" customFormat="1" x14ac:dyDescent="0.3">
      <c r="A1726" s="29" t="str">
        <f>IF(K1726&gt;0,COUNT($A$7:A1725)+COUNT(DWV!$A$8:$A$300)+COUNT('Large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6" s="289"/>
      <c r="C1726" s="3" t="s">
        <v>1283</v>
      </c>
      <c r="D1726" s="16">
        <v>28882092</v>
      </c>
      <c r="E1726" s="5" t="s">
        <v>8635</v>
      </c>
      <c r="F1726" s="381">
        <f>IFERROR(INDEX([1]Master!$1:$1048576,MATCH(C1726,[1]Master!$B:$B,0),MATCH($H$5,[1]Master!$1:$1,0)),"")</f>
        <v>1</v>
      </c>
      <c r="G1726" s="381">
        <f>IFERROR(INDEX([1]Master!$1:$1048576,MATCH(C1726,[1]Master!$B:$B,0),MATCH($H$4,[1]Master!$1:$1,0)),"")</f>
        <v>3</v>
      </c>
      <c r="H1726" s="6" t="s">
        <v>6153</v>
      </c>
      <c r="I1726" s="367">
        <f>IFERROR(INDEX([1]Master!$1:$1048576,MATCH(C1726,[1]Master!$B:$B,0),MATCH($G$6,[1]Master!$1:$1,0)),"")</f>
        <v>4202.7707568627457</v>
      </c>
      <c r="J1726" s="230">
        <f>ROUND(I1726*Order_Quote!$L$5,4)</f>
        <v>0</v>
      </c>
      <c r="K1726" s="228"/>
      <c r="L1726" s="178"/>
      <c r="M1726" s="171">
        <f t="shared" si="26"/>
        <v>0</v>
      </c>
    </row>
    <row r="1727" spans="1:13" s="52" customFormat="1" x14ac:dyDescent="0.3">
      <c r="A1727" s="29" t="str">
        <f>IF(K1727&gt;0,COUNT($A$7:A1726)+COUNT(DWV!$A$8:$A$300)+COUNT('Large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7" s="289"/>
      <c r="C1727" s="3" t="s">
        <v>1284</v>
      </c>
      <c r="D1727" s="16">
        <v>28882106</v>
      </c>
      <c r="E1727" s="5" t="s">
        <v>8636</v>
      </c>
      <c r="F1727" s="381">
        <f>IFERROR(INDEX([1]Master!$1:$1048576,MATCH(C1727,[1]Master!$B:$B,0),MATCH($H$5,[1]Master!$1:$1,0)),"")</f>
        <v>1</v>
      </c>
      <c r="G1727" s="381">
        <f>IFERROR(INDEX([1]Master!$1:$1048576,MATCH(C1727,[1]Master!$B:$B,0),MATCH($H$4,[1]Master!$1:$1,0)),"")</f>
        <v>2</v>
      </c>
      <c r="H1727" s="6" t="s">
        <v>6153</v>
      </c>
      <c r="I1727" s="367">
        <f>IFERROR(INDEX([1]Master!$1:$1048576,MATCH(C1727,[1]Master!$B:$B,0),MATCH($G$6,[1]Master!$1:$1,0)),"")</f>
        <v>4307.42808627451</v>
      </c>
      <c r="J1727" s="230">
        <f>ROUND(I1727*Order_Quote!$L$5,4)</f>
        <v>0</v>
      </c>
      <c r="K1727" s="228"/>
      <c r="L1727" s="178"/>
      <c r="M1727" s="171">
        <f t="shared" si="26"/>
        <v>0</v>
      </c>
    </row>
    <row r="1728" spans="1:13" s="52" customFormat="1" x14ac:dyDescent="0.3">
      <c r="A1728" s="29" t="str">
        <f>IF(K1728&gt;0,COUNT($A$7:A1727)+COUNT(DWV!$A$8:$A$300)+COUNT('Large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8" s="289"/>
      <c r="C1728" s="3" t="s">
        <v>1285</v>
      </c>
      <c r="D1728" s="16">
        <v>28882114</v>
      </c>
      <c r="E1728" s="5" t="s">
        <v>8637</v>
      </c>
      <c r="F1728" s="381">
        <f>IFERROR(INDEX([1]Master!$1:$1048576,MATCH(C1728,[1]Master!$B:$B,0),MATCH($H$5,[1]Master!$1:$1,0)),"")</f>
        <v>1</v>
      </c>
      <c r="G1728" s="381">
        <f>IFERROR(INDEX([1]Master!$1:$1048576,MATCH(C1728,[1]Master!$B:$B,0),MATCH($H$4,[1]Master!$1:$1,0)),"")</f>
        <v>2</v>
      </c>
      <c r="H1728" s="6" t="s">
        <v>6153</v>
      </c>
      <c r="I1728" s="367">
        <f>IFERROR(INDEX([1]Master!$1:$1048576,MATCH(C1728,[1]Master!$B:$B,0),MATCH($G$6,[1]Master!$1:$1,0)),"")</f>
        <v>4538.6829202614381</v>
      </c>
      <c r="J1728" s="230">
        <f>ROUND(I1728*Order_Quote!$L$5,4)</f>
        <v>0</v>
      </c>
      <c r="K1728" s="228"/>
      <c r="L1728" s="178"/>
      <c r="M1728" s="171">
        <f t="shared" si="26"/>
        <v>0</v>
      </c>
    </row>
    <row r="1729" spans="1:13" s="52" customFormat="1" x14ac:dyDescent="0.3">
      <c r="A1729" s="29" t="str">
        <f>IF(K1729&gt;0,COUNT($A$7:A1728)+COUNT(DWV!$A$8:$A$300)+COUNT('Large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29" s="289"/>
      <c r="C1729" s="3" t="s">
        <v>1286</v>
      </c>
      <c r="D1729" s="16">
        <v>28882122</v>
      </c>
      <c r="E1729" s="5" t="s">
        <v>8638</v>
      </c>
      <c r="F1729" s="381">
        <f>IFERROR(INDEX([1]Master!$1:$1048576,MATCH(C1729,[1]Master!$B:$B,0),MATCH($H$5,[1]Master!$1:$1,0)),"")</f>
        <v>1</v>
      </c>
      <c r="G1729" s="381" t="str">
        <f>IFERROR(INDEX([1]Master!$1:$1048576,MATCH(C1729,[1]Master!$B:$B,0),MATCH($H$4,[1]Master!$1:$1,0)),"")</f>
        <v>-</v>
      </c>
      <c r="H1729" s="6" t="s">
        <v>6153</v>
      </c>
      <c r="I1729" s="367">
        <f>IFERROR(INDEX([1]Master!$1:$1048576,MATCH(C1729,[1]Master!$B:$B,0),MATCH($G$6,[1]Master!$1:$1,0)),"")</f>
        <v>4922.8754418300659</v>
      </c>
      <c r="J1729" s="230">
        <f>ROUND(I1729*Order_Quote!$L$5,4)</f>
        <v>0</v>
      </c>
      <c r="K1729" s="228"/>
      <c r="L1729" s="178"/>
      <c r="M1729" s="171">
        <f t="shared" si="26"/>
        <v>0</v>
      </c>
    </row>
    <row r="1730" spans="1:13" s="52" customFormat="1" x14ac:dyDescent="0.3">
      <c r="A1730" s="29" t="str">
        <f>IF(K1730&gt;0,COUNT($A$7:A1729)+COUNT(DWV!$A$8:$A$300)+COUNT('Large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0" s="289"/>
      <c r="C1730" s="3" t="s">
        <v>1287</v>
      </c>
      <c r="D1730" s="16">
        <v>28882130</v>
      </c>
      <c r="E1730" s="5" t="s">
        <v>8639</v>
      </c>
      <c r="F1730" s="381">
        <f>IFERROR(INDEX([1]Master!$1:$1048576,MATCH(C1730,[1]Master!$B:$B,0),MATCH($H$5,[1]Master!$1:$1,0)),"")</f>
        <v>1</v>
      </c>
      <c r="G1730" s="381">
        <f>IFERROR(INDEX([1]Master!$1:$1048576,MATCH(C1730,[1]Master!$B:$B,0),MATCH($H$4,[1]Master!$1:$1,0)),"")</f>
        <v>2</v>
      </c>
      <c r="H1730" s="6" t="s">
        <v>6153</v>
      </c>
      <c r="I1730" s="367">
        <f>IFERROR(INDEX([1]Master!$1:$1048576,MATCH(C1730,[1]Master!$B:$B,0),MATCH($G$6,[1]Master!$1:$1,0)),"")</f>
        <v>4075.8440000000001</v>
      </c>
      <c r="J1730" s="230">
        <f>ROUND(I1730*Order_Quote!$L$5,4)</f>
        <v>0</v>
      </c>
      <c r="K1730" s="228"/>
      <c r="L1730" s="178"/>
      <c r="M1730" s="171">
        <f t="shared" si="26"/>
        <v>0</v>
      </c>
    </row>
    <row r="1731" spans="1:13" s="52" customFormat="1" x14ac:dyDescent="0.3">
      <c r="A1731" s="29" t="str">
        <f>IF(K1731&gt;0,COUNT($A$7:A1730)+COUNT(DWV!$A$8:$A$300)+COUNT('Large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1" s="289"/>
      <c r="C1731" s="3" t="s">
        <v>1288</v>
      </c>
      <c r="D1731" s="16">
        <v>28882149</v>
      </c>
      <c r="E1731" s="5" t="s">
        <v>8640</v>
      </c>
      <c r="F1731" s="381">
        <f>IFERROR(INDEX([1]Master!$1:$1048576,MATCH(C1731,[1]Master!$B:$B,0),MATCH($H$5,[1]Master!$1:$1,0)),"")</f>
        <v>1</v>
      </c>
      <c r="G1731" s="381">
        <f>IFERROR(INDEX([1]Master!$1:$1048576,MATCH(C1731,[1]Master!$B:$B,0),MATCH($H$4,[1]Master!$1:$1,0)),"")</f>
        <v>2</v>
      </c>
      <c r="H1731" s="6" t="s">
        <v>6153</v>
      </c>
      <c r="I1731" s="367">
        <f>IFERROR(INDEX([1]Master!$1:$1048576,MATCH(C1731,[1]Master!$B:$B,0),MATCH($G$6,[1]Master!$1:$1,0)),"")</f>
        <v>4094.2821281045753</v>
      </c>
      <c r="J1731" s="230">
        <f>ROUND(I1731*Order_Quote!$L$5,4)</f>
        <v>0</v>
      </c>
      <c r="K1731" s="228"/>
      <c r="L1731" s="178"/>
      <c r="M1731" s="171">
        <f t="shared" si="26"/>
        <v>0</v>
      </c>
    </row>
    <row r="1732" spans="1:13" s="52" customFormat="1" x14ac:dyDescent="0.3">
      <c r="A1732" s="29" t="str">
        <f>IF(K1732&gt;0,COUNT($A$7:A1731)+COUNT(DWV!$A$8:$A$300)+COUNT('Large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2" s="289"/>
      <c r="C1732" s="3" t="s">
        <v>1289</v>
      </c>
      <c r="D1732" s="16">
        <v>28882157</v>
      </c>
      <c r="E1732" s="5" t="s">
        <v>8641</v>
      </c>
      <c r="F1732" s="381">
        <f>IFERROR(INDEX([1]Master!$1:$1048576,MATCH(C1732,[1]Master!$B:$B,0),MATCH($H$5,[1]Master!$1:$1,0)),"")</f>
        <v>1</v>
      </c>
      <c r="G1732" s="381">
        <f>IFERROR(INDEX([1]Master!$1:$1048576,MATCH(C1732,[1]Master!$B:$B,0),MATCH($H$4,[1]Master!$1:$1,0)),"")</f>
        <v>2</v>
      </c>
      <c r="H1732" s="6" t="s">
        <v>6153</v>
      </c>
      <c r="I1732" s="367">
        <f>IFERROR(INDEX([1]Master!$1:$1048576,MATCH(C1732,[1]Master!$B:$B,0),MATCH($G$6,[1]Master!$1:$1,0)),"")</f>
        <v>4138.1325464052288</v>
      </c>
      <c r="J1732" s="230">
        <f>ROUND(I1732*Order_Quote!$L$5,4)</f>
        <v>0</v>
      </c>
      <c r="K1732" s="228"/>
      <c r="L1732" s="178"/>
      <c r="M1732" s="171">
        <f t="shared" si="26"/>
        <v>0</v>
      </c>
    </row>
    <row r="1733" spans="1:13" s="52" customFormat="1" x14ac:dyDescent="0.3">
      <c r="A1733" s="29" t="str">
        <f>IF(K1733&gt;0,COUNT($A$7:A1732)+COUNT(DWV!$A$8:$A$300)+COUNT('Large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3" s="289"/>
      <c r="C1733" s="3" t="s">
        <v>1290</v>
      </c>
      <c r="D1733" s="16">
        <v>28882165</v>
      </c>
      <c r="E1733" s="5" t="s">
        <v>8642</v>
      </c>
      <c r="F1733" s="381">
        <f>IFERROR(INDEX([1]Master!$1:$1048576,MATCH(C1733,[1]Master!$B:$B,0),MATCH($H$5,[1]Master!$1:$1,0)),"")</f>
        <v>1</v>
      </c>
      <c r="G1733" s="381">
        <f>IFERROR(INDEX([1]Master!$1:$1048576,MATCH(C1733,[1]Master!$B:$B,0),MATCH($H$4,[1]Master!$1:$1,0)),"")</f>
        <v>2</v>
      </c>
      <c r="H1733" s="6" t="s">
        <v>6153</v>
      </c>
      <c r="I1733" s="367">
        <f>IFERROR(INDEX([1]Master!$1:$1048576,MATCH(C1733,[1]Master!$B:$B,0),MATCH($G$6,[1]Master!$1:$1,0)),"")</f>
        <v>4185.3203856209157</v>
      </c>
      <c r="J1733" s="230">
        <f>ROUND(I1733*Order_Quote!$L$5,4)</f>
        <v>0</v>
      </c>
      <c r="K1733" s="228"/>
      <c r="L1733" s="178"/>
      <c r="M1733" s="171">
        <f t="shared" si="26"/>
        <v>0</v>
      </c>
    </row>
    <row r="1734" spans="1:13" s="52" customFormat="1" x14ac:dyDescent="0.3">
      <c r="A1734" s="29" t="str">
        <f>IF(K1734&gt;0,COUNT($A$7:A1733)+COUNT(DWV!$A$8:$A$300)+COUNT('Large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4" s="289"/>
      <c r="C1734" s="3" t="s">
        <v>1291</v>
      </c>
      <c r="D1734" s="16">
        <v>28882173</v>
      </c>
      <c r="E1734" s="5" t="s">
        <v>8643</v>
      </c>
      <c r="F1734" s="381">
        <f>IFERROR(INDEX([1]Master!$1:$1048576,MATCH(C1734,[1]Master!$B:$B,0),MATCH($H$5,[1]Master!$1:$1,0)),"")</f>
        <v>1</v>
      </c>
      <c r="G1734" s="381">
        <f>IFERROR(INDEX([1]Master!$1:$1048576,MATCH(C1734,[1]Master!$B:$B,0),MATCH($H$4,[1]Master!$1:$1,0)),"")</f>
        <v>2</v>
      </c>
      <c r="H1734" s="6" t="s">
        <v>6153</v>
      </c>
      <c r="I1734" s="367">
        <f>IFERROR(INDEX([1]Master!$1:$1048576,MATCH(C1734,[1]Master!$B:$B,0),MATCH($G$6,[1]Master!$1:$1,0)),"")</f>
        <v>4399.9330130718954</v>
      </c>
      <c r="J1734" s="230">
        <f>ROUND(I1734*Order_Quote!$L$5,4)</f>
        <v>0</v>
      </c>
      <c r="K1734" s="228"/>
      <c r="L1734" s="178"/>
      <c r="M1734" s="171">
        <f t="shared" ref="M1734:M1797" si="27">K1734/F1734</f>
        <v>0</v>
      </c>
    </row>
    <row r="1735" spans="1:13" s="52" customFormat="1" x14ac:dyDescent="0.3">
      <c r="A1735" s="29" t="str">
        <f>IF(K1735&gt;0,COUNT($A$7:A1734)+COUNT(DWV!$A$8:$A$300)+COUNT('Large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5" s="289"/>
      <c r="C1735" s="3" t="s">
        <v>1292</v>
      </c>
      <c r="D1735" s="16">
        <v>28882181</v>
      </c>
      <c r="E1735" s="5" t="s">
        <v>8644</v>
      </c>
      <c r="F1735" s="381">
        <f>IFERROR(INDEX([1]Master!$1:$1048576,MATCH(C1735,[1]Master!$B:$B,0),MATCH($H$5,[1]Master!$1:$1,0)),"")</f>
        <v>1</v>
      </c>
      <c r="G1735" s="381">
        <f>IFERROR(INDEX([1]Master!$1:$1048576,MATCH(C1735,[1]Master!$B:$B,0),MATCH($H$4,[1]Master!$1:$1,0)),"")</f>
        <v>2</v>
      </c>
      <c r="H1735" s="6" t="s">
        <v>6153</v>
      </c>
      <c r="I1735" s="367">
        <f>IFERROR(INDEX([1]Master!$1:$1048576,MATCH(C1735,[1]Master!$B:$B,0),MATCH($G$6,[1]Master!$1:$1,0)),"")</f>
        <v>4423.6990418300666</v>
      </c>
      <c r="J1735" s="230">
        <f>ROUND(I1735*Order_Quote!$L$5,4)</f>
        <v>0</v>
      </c>
      <c r="K1735" s="228"/>
      <c r="L1735" s="178"/>
      <c r="M1735" s="171">
        <f t="shared" si="27"/>
        <v>0</v>
      </c>
    </row>
    <row r="1736" spans="1:13" s="52" customFormat="1" x14ac:dyDescent="0.3">
      <c r="A1736" s="29" t="str">
        <f>IF(K1736&gt;0,COUNT($A$7:A1735)+COUNT(DWV!$A$8:$A$300)+COUNT('Large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6" s="289"/>
      <c r="C1736" s="3" t="s">
        <v>1293</v>
      </c>
      <c r="D1736" s="16">
        <v>28882190</v>
      </c>
      <c r="E1736" s="5" t="s">
        <v>8645</v>
      </c>
      <c r="F1736" s="381">
        <f>IFERROR(INDEX([1]Master!$1:$1048576,MATCH(C1736,[1]Master!$B:$B,0),MATCH($H$5,[1]Master!$1:$1,0)),"")</f>
        <v>1</v>
      </c>
      <c r="G1736" s="381">
        <f>IFERROR(INDEX([1]Master!$1:$1048576,MATCH(C1736,[1]Master!$B:$B,0),MATCH($H$4,[1]Master!$1:$1,0)),"")</f>
        <v>2</v>
      </c>
      <c r="H1736" s="6" t="s">
        <v>6153</v>
      </c>
      <c r="I1736" s="367">
        <f>IFERROR(INDEX([1]Master!$1:$1048576,MATCH(C1736,[1]Master!$B:$B,0),MATCH($G$6,[1]Master!$1:$1,0)),"")</f>
        <v>4605.9850810457528</v>
      </c>
      <c r="J1736" s="230">
        <f>ROUND(I1736*Order_Quote!$L$5,4)</f>
        <v>0</v>
      </c>
      <c r="K1736" s="228"/>
      <c r="L1736" s="178"/>
      <c r="M1736" s="171">
        <f t="shared" si="27"/>
        <v>0</v>
      </c>
    </row>
    <row r="1737" spans="1:13" s="52" customFormat="1" x14ac:dyDescent="0.3">
      <c r="A1737" s="29" t="str">
        <f>IF(K1737&gt;0,COUNT($A$7:A1736)+COUNT(DWV!$A$8:$A$300)+COUNT('Large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7" s="289"/>
      <c r="C1737" s="3" t="s">
        <v>1294</v>
      </c>
      <c r="D1737" s="16">
        <v>28882203</v>
      </c>
      <c r="E1737" s="5" t="s">
        <v>8646</v>
      </c>
      <c r="F1737" s="381">
        <f>IFERROR(INDEX([1]Master!$1:$1048576,MATCH(C1737,[1]Master!$B:$B,0),MATCH($H$5,[1]Master!$1:$1,0)),"")</f>
        <v>1</v>
      </c>
      <c r="G1737" s="381">
        <f>IFERROR(INDEX([1]Master!$1:$1048576,MATCH(C1737,[1]Master!$B:$B,0),MATCH($H$4,[1]Master!$1:$1,0)),"")</f>
        <v>1</v>
      </c>
      <c r="H1737" s="6" t="s">
        <v>6153</v>
      </c>
      <c r="I1737" s="367">
        <f>IFERROR(INDEX([1]Master!$1:$1048576,MATCH(C1737,[1]Master!$B:$B,0),MATCH($G$6,[1]Master!$1:$1,0)),"")</f>
        <v>5308.1155843137267</v>
      </c>
      <c r="J1737" s="230">
        <f>ROUND(I1737*Order_Quote!$L$5,4)</f>
        <v>0</v>
      </c>
      <c r="K1737" s="228"/>
      <c r="L1737" s="178"/>
      <c r="M1737" s="171">
        <f t="shared" si="27"/>
        <v>0</v>
      </c>
    </row>
    <row r="1738" spans="1:13" s="52" customFormat="1" x14ac:dyDescent="0.3">
      <c r="A1738" s="29" t="str">
        <f>IF(K1738&gt;0,COUNT($A$7:A1737)+COUNT(DWV!$A$8:$A$300)+COUNT('Large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8" s="289"/>
      <c r="C1738" s="3" t="s">
        <v>1295</v>
      </c>
      <c r="D1738" s="16">
        <v>28882211</v>
      </c>
      <c r="E1738" s="5" t="s">
        <v>8647</v>
      </c>
      <c r="F1738" s="381">
        <f>IFERROR(INDEX([1]Master!$1:$1048576,MATCH(C1738,[1]Master!$B:$B,0),MATCH($H$5,[1]Master!$1:$1,0)),"")</f>
        <v>1</v>
      </c>
      <c r="G1738" s="381" t="str">
        <f>IFERROR(INDEX([1]Master!$1:$1048576,MATCH(C1738,[1]Master!$B:$B,0),MATCH($H$4,[1]Master!$1:$1,0)),"")</f>
        <v>-</v>
      </c>
      <c r="H1738" s="6" t="s">
        <v>6153</v>
      </c>
      <c r="I1738" s="367">
        <f>IFERROR(INDEX([1]Master!$1:$1048576,MATCH(C1738,[1]Master!$B:$B,0),MATCH($G$6,[1]Master!$1:$1,0)),"")</f>
        <v>5750.1667124183014</v>
      </c>
      <c r="J1738" s="230">
        <f>ROUND(I1738*Order_Quote!$L$5,4)</f>
        <v>0</v>
      </c>
      <c r="K1738" s="228"/>
      <c r="L1738" s="178"/>
      <c r="M1738" s="171">
        <f t="shared" si="27"/>
        <v>0</v>
      </c>
    </row>
    <row r="1739" spans="1:13" s="52" customFormat="1" x14ac:dyDescent="0.3">
      <c r="A1739" s="29" t="str">
        <f>IF(K1739&gt;0,COUNT($A$7:A1738)+COUNT(DWV!$A$8:$A$300)+COUNT('Large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39" s="289"/>
      <c r="C1739" s="3" t="s">
        <v>1296</v>
      </c>
      <c r="D1739" s="16">
        <v>28882220</v>
      </c>
      <c r="E1739" s="5" t="s">
        <v>8648</v>
      </c>
      <c r="F1739" s="381">
        <f>IFERROR(INDEX([1]Master!$1:$1048576,MATCH(C1739,[1]Master!$B:$B,0),MATCH($H$5,[1]Master!$1:$1,0)),"")</f>
        <v>1</v>
      </c>
      <c r="G1739" s="381">
        <f>IFERROR(INDEX([1]Master!$1:$1048576,MATCH(C1739,[1]Master!$B:$B,0),MATCH($H$4,[1]Master!$1:$1,0)),"")</f>
        <v>1</v>
      </c>
      <c r="H1739" s="6" t="s">
        <v>6153</v>
      </c>
      <c r="I1739" s="367">
        <f>IFERROR(INDEX([1]Master!$1:$1048576,MATCH(C1739,[1]Master!$B:$B,0),MATCH($G$6,[1]Master!$1:$1,0)),"")</f>
        <v>5218.4542000000001</v>
      </c>
      <c r="J1739" s="230">
        <f>ROUND(I1739*Order_Quote!$L$5,4)</f>
        <v>0</v>
      </c>
      <c r="K1739" s="228"/>
      <c r="L1739" s="178"/>
      <c r="M1739" s="171">
        <f t="shared" si="27"/>
        <v>0</v>
      </c>
    </row>
    <row r="1740" spans="1:13" s="52" customFormat="1" x14ac:dyDescent="0.3">
      <c r="A1740" s="29" t="str">
        <f>IF(K1740&gt;0,COUNT($A$7:A1739)+COUNT(DWV!$A$8:$A$300)+COUNT('Large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0" s="289"/>
      <c r="C1740" s="3" t="s">
        <v>1297</v>
      </c>
      <c r="D1740" s="16">
        <v>28882238</v>
      </c>
      <c r="E1740" s="5" t="s">
        <v>8649</v>
      </c>
      <c r="F1740" s="381">
        <f>IFERROR(INDEX([1]Master!$1:$1048576,MATCH(C1740,[1]Master!$B:$B,0),MATCH($H$5,[1]Master!$1:$1,0)),"")</f>
        <v>1</v>
      </c>
      <c r="G1740" s="381">
        <f>IFERROR(INDEX([1]Master!$1:$1048576,MATCH(C1740,[1]Master!$B:$B,0),MATCH($H$4,[1]Master!$1:$1,0)),"")</f>
        <v>1</v>
      </c>
      <c r="H1740" s="6" t="s">
        <v>6153</v>
      </c>
      <c r="I1740" s="367">
        <f>IFERROR(INDEX([1]Master!$1:$1048576,MATCH(C1740,[1]Master!$B:$B,0),MATCH($G$6,[1]Master!$1:$1,0)),"")</f>
        <v>5417.2327856209167</v>
      </c>
      <c r="J1740" s="230">
        <f>ROUND(I1740*Order_Quote!$L$5,4)</f>
        <v>0</v>
      </c>
      <c r="K1740" s="228"/>
      <c r="L1740" s="178"/>
      <c r="M1740" s="171">
        <f t="shared" si="27"/>
        <v>0</v>
      </c>
    </row>
    <row r="1741" spans="1:13" s="52" customFormat="1" x14ac:dyDescent="0.3">
      <c r="A1741" s="29" t="str">
        <f>IF(K1741&gt;0,COUNT($A$7:A1740)+COUNT(DWV!$A$8:$A$300)+COUNT('Large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1" s="289"/>
      <c r="C1741" s="3" t="s">
        <v>1298</v>
      </c>
      <c r="D1741" s="16">
        <v>28882246</v>
      </c>
      <c r="E1741" s="5" t="s">
        <v>8650</v>
      </c>
      <c r="F1741" s="381">
        <f>IFERROR(INDEX([1]Master!$1:$1048576,MATCH(C1741,[1]Master!$B:$B,0),MATCH($H$5,[1]Master!$1:$1,0)),"")</f>
        <v>1</v>
      </c>
      <c r="G1741" s="381">
        <f>IFERROR(INDEX([1]Master!$1:$1048576,MATCH(C1741,[1]Master!$B:$B,0),MATCH($H$4,[1]Master!$1:$1,0)),"")</f>
        <v>1</v>
      </c>
      <c r="H1741" s="6" t="s">
        <v>6153</v>
      </c>
      <c r="I1741" s="367">
        <f>IFERROR(INDEX([1]Master!$1:$1048576,MATCH(C1741,[1]Master!$B:$B,0),MATCH($G$6,[1]Master!$1:$1,0)),"")</f>
        <v>6707.7969908496752</v>
      </c>
      <c r="J1741" s="230">
        <f>ROUND(I1741*Order_Quote!$L$5,4)</f>
        <v>0</v>
      </c>
      <c r="K1741" s="228"/>
      <c r="L1741" s="178"/>
      <c r="M1741" s="171">
        <f t="shared" si="27"/>
        <v>0</v>
      </c>
    </row>
    <row r="1742" spans="1:13" s="52" customFormat="1" x14ac:dyDescent="0.3">
      <c r="A1742" s="29" t="str">
        <f>IF(K1742&gt;0,COUNT($A$7:A1741)+COUNT(DWV!$A$8:$A$300)+COUNT('Large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2" s="289"/>
      <c r="C1742" s="3" t="s">
        <v>1299</v>
      </c>
      <c r="D1742" s="16">
        <v>28882254</v>
      </c>
      <c r="E1742" s="5" t="s">
        <v>8651</v>
      </c>
      <c r="F1742" s="381">
        <f>IFERROR(INDEX([1]Master!$1:$1048576,MATCH(C1742,[1]Master!$B:$B,0),MATCH($H$5,[1]Master!$1:$1,0)),"")</f>
        <v>1</v>
      </c>
      <c r="G1742" s="381">
        <f>IFERROR(INDEX([1]Master!$1:$1048576,MATCH(C1742,[1]Master!$B:$B,0),MATCH($H$4,[1]Master!$1:$1,0)),"")</f>
        <v>1</v>
      </c>
      <c r="H1742" s="6" t="s">
        <v>6153</v>
      </c>
      <c r="I1742" s="367">
        <f>IFERROR(INDEX([1]Master!$1:$1048576,MATCH(C1742,[1]Master!$B:$B,0),MATCH($G$6,[1]Master!$1:$1,0)),"")</f>
        <v>8585.6275490196094</v>
      </c>
      <c r="J1742" s="230">
        <f>ROUND(I1742*Order_Quote!$L$5,4)</f>
        <v>0</v>
      </c>
      <c r="K1742" s="228"/>
      <c r="L1742" s="178"/>
      <c r="M1742" s="171">
        <f t="shared" si="27"/>
        <v>0</v>
      </c>
    </row>
    <row r="1743" spans="1:13" s="52" customFormat="1" x14ac:dyDescent="0.3">
      <c r="A1743" s="29" t="str">
        <f>IF(K1743&gt;0,COUNT($A$7:A1742)+COUNT(DWV!$A$8:$A$300)+COUNT('Large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3" s="289"/>
      <c r="C1743" s="3" t="s">
        <v>1300</v>
      </c>
      <c r="D1743" s="16">
        <v>28882262</v>
      </c>
      <c r="E1743" s="5" t="s">
        <v>8652</v>
      </c>
      <c r="F1743" s="381">
        <f>IFERROR(INDEX([1]Master!$1:$1048576,MATCH(C1743,[1]Master!$B:$B,0),MATCH($H$5,[1]Master!$1:$1,0)),"")</f>
        <v>1</v>
      </c>
      <c r="G1743" s="381">
        <f>IFERROR(INDEX([1]Master!$1:$1048576,MATCH(C1743,[1]Master!$B:$B,0),MATCH($H$4,[1]Master!$1:$1,0)),"")</f>
        <v>1</v>
      </c>
      <c r="H1743" s="6" t="s">
        <v>6153</v>
      </c>
      <c r="I1743" s="367">
        <f>IFERROR(INDEX([1]Master!$1:$1048576,MATCH(C1743,[1]Master!$B:$B,0),MATCH($G$6,[1]Master!$1:$1,0)),"")</f>
        <v>10989.229112418303</v>
      </c>
      <c r="J1743" s="230">
        <f>ROUND(I1743*Order_Quote!$L$5,4)</f>
        <v>0</v>
      </c>
      <c r="K1743" s="228"/>
      <c r="L1743" s="178"/>
      <c r="M1743" s="171">
        <f t="shared" si="27"/>
        <v>0</v>
      </c>
    </row>
    <row r="1744" spans="1:13" s="52" customFormat="1" x14ac:dyDescent="0.3">
      <c r="A1744" s="29" t="str">
        <f>IF(K1744&gt;0,COUNT($A$7:A1743)+COUNT(DWV!$A$8:$A$300)+COUNT('Large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4" s="289"/>
      <c r="C1744" s="3" t="s">
        <v>1301</v>
      </c>
      <c r="D1744" s="16">
        <v>28882270</v>
      </c>
      <c r="E1744" s="5" t="s">
        <v>8653</v>
      </c>
      <c r="F1744" s="381">
        <f>IFERROR(INDEX([1]Master!$1:$1048576,MATCH(C1744,[1]Master!$B:$B,0),MATCH($H$5,[1]Master!$1:$1,0)),"")</f>
        <v>1</v>
      </c>
      <c r="G1744" s="381">
        <f>IFERROR(INDEX([1]Master!$1:$1048576,MATCH(C1744,[1]Master!$B:$B,0),MATCH($H$4,[1]Master!$1:$1,0)),"")</f>
        <v>1</v>
      </c>
      <c r="H1744" s="6" t="s">
        <v>6153</v>
      </c>
      <c r="I1744" s="367">
        <f>IFERROR(INDEX([1]Master!$1:$1048576,MATCH(C1744,[1]Master!$B:$B,0),MATCH($G$6,[1]Master!$1:$1,0)),"")</f>
        <v>12404.984016993467</v>
      </c>
      <c r="J1744" s="230">
        <f>ROUND(I1744*Order_Quote!$L$5,4)</f>
        <v>0</v>
      </c>
      <c r="K1744" s="228"/>
      <c r="L1744" s="178"/>
      <c r="M1744" s="171">
        <f t="shared" si="27"/>
        <v>0</v>
      </c>
    </row>
    <row r="1745" spans="1:13" s="52" customFormat="1" x14ac:dyDescent="0.3">
      <c r="A1745" s="29" t="str">
        <f>IF(K1745&gt;0,COUNT($A$7:A1744)+COUNT(DWV!$A$8:$A$300)+COUNT('Large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5" s="289"/>
      <c r="C1745" s="3" t="s">
        <v>1302</v>
      </c>
      <c r="D1745" s="16">
        <v>28882289</v>
      </c>
      <c r="E1745" s="5" t="s">
        <v>8654</v>
      </c>
      <c r="F1745" s="381">
        <f>IFERROR(INDEX([1]Master!$1:$1048576,MATCH(C1745,[1]Master!$B:$B,0),MATCH($H$5,[1]Master!$1:$1,0)),"")</f>
        <v>1</v>
      </c>
      <c r="G1745" s="381">
        <f>IFERROR(INDEX([1]Master!$1:$1048576,MATCH(C1745,[1]Master!$B:$B,0),MATCH($H$4,[1]Master!$1:$1,0)),"")</f>
        <v>1</v>
      </c>
      <c r="H1745" s="6" t="s">
        <v>6153</v>
      </c>
      <c r="I1745" s="367">
        <f>IFERROR(INDEX([1]Master!$1:$1048576,MATCH(C1745,[1]Master!$B:$B,0),MATCH($G$6,[1]Master!$1:$1,0)),"")</f>
        <v>15878.386126797384</v>
      </c>
      <c r="J1745" s="230">
        <f>ROUND(I1745*Order_Quote!$L$5,4)</f>
        <v>0</v>
      </c>
      <c r="K1745" s="228"/>
      <c r="L1745" s="178"/>
      <c r="M1745" s="171">
        <f t="shared" si="27"/>
        <v>0</v>
      </c>
    </row>
    <row r="1746" spans="1:13" s="52" customFormat="1" x14ac:dyDescent="0.3">
      <c r="A1746" s="29" t="str">
        <f>IF(K1746&gt;0,COUNT($A$7:A1745)+COUNT(DWV!$A$8:$A$300)+COUNT('Large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6" s="289"/>
      <c r="C1746" s="3" t="s">
        <v>1303</v>
      </c>
      <c r="D1746" s="16">
        <v>28882297</v>
      </c>
      <c r="E1746" s="5" t="s">
        <v>8655</v>
      </c>
      <c r="F1746" s="381">
        <f>IFERROR(INDEX([1]Master!$1:$1048576,MATCH(C1746,[1]Master!$B:$B,0),MATCH($H$5,[1]Master!$1:$1,0)),"")</f>
        <v>1</v>
      </c>
      <c r="G1746" s="381">
        <f>IFERROR(INDEX([1]Master!$1:$1048576,MATCH(C1746,[1]Master!$B:$B,0),MATCH($H$4,[1]Master!$1:$1,0)),"")</f>
        <v>1</v>
      </c>
      <c r="H1746" s="6" t="s">
        <v>6153</v>
      </c>
      <c r="I1746" s="367">
        <f>IFERROR(INDEX([1]Master!$1:$1048576,MATCH(C1746,[1]Master!$B:$B,0),MATCH($G$6,[1]Master!$1:$1,0)),"")</f>
        <v>16615.851386928105</v>
      </c>
      <c r="J1746" s="230">
        <f>ROUND(I1746*Order_Quote!$L$5,4)</f>
        <v>0</v>
      </c>
      <c r="K1746" s="228"/>
      <c r="L1746" s="178"/>
      <c r="M1746" s="171">
        <f t="shared" si="27"/>
        <v>0</v>
      </c>
    </row>
    <row r="1747" spans="1:13" s="52" customFormat="1" x14ac:dyDescent="0.3">
      <c r="A1747" s="29" t="str">
        <f>IF(K1747&gt;0,COUNT($A$7:A1746)+COUNT(DWV!$A$8:$A$300)+COUNT('Large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7" s="289"/>
      <c r="C1747" s="3" t="s">
        <v>1304</v>
      </c>
      <c r="D1747" s="16">
        <v>28882300</v>
      </c>
      <c r="E1747" s="5" t="s">
        <v>8656</v>
      </c>
      <c r="F1747" s="381">
        <f>IFERROR(INDEX([1]Master!$1:$1048576,MATCH(C1747,[1]Master!$B:$B,0),MATCH($H$5,[1]Master!$1:$1,0)),"")</f>
        <v>1</v>
      </c>
      <c r="G1747" s="381">
        <f>IFERROR(INDEX([1]Master!$1:$1048576,MATCH(C1747,[1]Master!$B:$B,0),MATCH($H$4,[1]Master!$1:$1,0)),"")</f>
        <v>1</v>
      </c>
      <c r="H1747" s="6" t="s">
        <v>6153</v>
      </c>
      <c r="I1747" s="367">
        <f>IFERROR(INDEX([1]Master!$1:$1048576,MATCH(C1747,[1]Master!$B:$B,0),MATCH($G$6,[1]Master!$1:$1,0)),"")</f>
        <v>18664.384290196078</v>
      </c>
      <c r="J1747" s="230">
        <f>ROUND(I1747*Order_Quote!$L$5,4)</f>
        <v>0</v>
      </c>
      <c r="K1747" s="228"/>
      <c r="L1747" s="178"/>
      <c r="M1747" s="171">
        <f t="shared" si="27"/>
        <v>0</v>
      </c>
    </row>
    <row r="1748" spans="1:13" s="52" customFormat="1" x14ac:dyDescent="0.3">
      <c r="A1748" s="29" t="str">
        <f>IF(K1748&gt;0,COUNT($A$7:A1747)+COUNT(DWV!$A$8:$A$300)+COUNT('Large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8" s="289"/>
      <c r="C1748" s="3" t="s">
        <v>1305</v>
      </c>
      <c r="D1748" s="16">
        <v>28882319</v>
      </c>
      <c r="E1748" s="5" t="s">
        <v>8657</v>
      </c>
      <c r="F1748" s="381">
        <f>IFERROR(INDEX([1]Master!$1:$1048576,MATCH(C1748,[1]Master!$B:$B,0),MATCH($H$5,[1]Master!$1:$1,0)),"")</f>
        <v>1</v>
      </c>
      <c r="G1748" s="381" t="str">
        <f>IFERROR(INDEX([1]Master!$1:$1048576,MATCH(C1748,[1]Master!$B:$B,0),MATCH($H$4,[1]Master!$1:$1,0)),"")</f>
        <v>-</v>
      </c>
      <c r="H1748" s="6" t="s">
        <v>6153</v>
      </c>
      <c r="I1748" s="367">
        <f>IFERROR(INDEX([1]Master!$1:$1048576,MATCH(C1748,[1]Master!$B:$B,0),MATCH($G$6,[1]Master!$1:$1,0)),"")</f>
        <v>19119.605509803925</v>
      </c>
      <c r="J1748" s="230">
        <f>ROUND(I1748*Order_Quote!$L$5,4)</f>
        <v>0</v>
      </c>
      <c r="K1748" s="228"/>
      <c r="L1748" s="178"/>
      <c r="M1748" s="171">
        <f t="shared" si="27"/>
        <v>0</v>
      </c>
    </row>
    <row r="1749" spans="1:13" s="52" customFormat="1" x14ac:dyDescent="0.3">
      <c r="A1749" s="29" t="str">
        <f>IF(K1749&gt;0,COUNT($A$7:A1748)+COUNT(DWV!$A$8:$A$300)+COUNT('Large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49" s="289"/>
      <c r="C1749" s="3" t="s">
        <v>1306</v>
      </c>
      <c r="D1749" s="16">
        <v>28882327</v>
      </c>
      <c r="E1749" s="5" t="s">
        <v>8658</v>
      </c>
      <c r="F1749" s="381">
        <f>IFERROR(INDEX([1]Master!$1:$1048576,MATCH(C1749,[1]Master!$B:$B,0),MATCH($H$5,[1]Master!$1:$1,0)),"")</f>
        <v>1</v>
      </c>
      <c r="G1749" s="381">
        <f>IFERROR(INDEX([1]Master!$1:$1048576,MATCH(C1749,[1]Master!$B:$B,0),MATCH($H$4,[1]Master!$1:$1,0)),"")</f>
        <v>1</v>
      </c>
      <c r="H1749" s="6" t="s">
        <v>6153</v>
      </c>
      <c r="I1749" s="367">
        <f>IFERROR(INDEX([1]Master!$1:$1048576,MATCH(C1749,[1]Master!$B:$B,0),MATCH($G$6,[1]Master!$1:$1,0)),"")</f>
        <v>6675.9343490196079</v>
      </c>
      <c r="J1749" s="230">
        <f>ROUND(I1749*Order_Quote!$L$5,4)</f>
        <v>0</v>
      </c>
      <c r="K1749" s="228"/>
      <c r="L1749" s="178"/>
      <c r="M1749" s="171">
        <f t="shared" si="27"/>
        <v>0</v>
      </c>
    </row>
    <row r="1750" spans="1:13" s="52" customFormat="1" x14ac:dyDescent="0.3">
      <c r="A1750" s="29" t="str">
        <f>IF(K1750&gt;0,COUNT($A$7:A1749)+COUNT(DWV!$A$8:$A$300)+COUNT('Large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0" s="289"/>
      <c r="C1750" s="3" t="s">
        <v>1307</v>
      </c>
      <c r="D1750" s="16">
        <v>28882335</v>
      </c>
      <c r="E1750" s="5" t="s">
        <v>8659</v>
      </c>
      <c r="F1750" s="381">
        <f>IFERROR(INDEX([1]Master!$1:$1048576,MATCH(C1750,[1]Master!$B:$B,0),MATCH($H$5,[1]Master!$1:$1,0)),"")</f>
        <v>1</v>
      </c>
      <c r="G1750" s="381">
        <f>IFERROR(INDEX([1]Master!$1:$1048576,MATCH(C1750,[1]Master!$B:$B,0),MATCH($H$4,[1]Master!$1:$1,0)),"")</f>
        <v>1</v>
      </c>
      <c r="H1750" s="6" t="s">
        <v>6153</v>
      </c>
      <c r="I1750" s="367">
        <f>IFERROR(INDEX([1]Master!$1:$1048576,MATCH(C1750,[1]Master!$B:$B,0),MATCH($G$6,[1]Master!$1:$1,0)),"")</f>
        <v>6707.7969908496752</v>
      </c>
      <c r="J1750" s="230">
        <f>ROUND(I1750*Order_Quote!$L$5,4)</f>
        <v>0</v>
      </c>
      <c r="K1750" s="228"/>
      <c r="L1750" s="178"/>
      <c r="M1750" s="171">
        <f t="shared" si="27"/>
        <v>0</v>
      </c>
    </row>
    <row r="1751" spans="1:13" s="52" customFormat="1" x14ac:dyDescent="0.3">
      <c r="A1751" s="29" t="str">
        <f>IF(K1751&gt;0,COUNT($A$7:A1750)+COUNT(DWV!$A$8:$A$300)+COUNT('Large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1" s="289"/>
      <c r="C1751" s="3" t="s">
        <v>1308</v>
      </c>
      <c r="D1751" s="16">
        <v>28882343</v>
      </c>
      <c r="E1751" s="5" t="s">
        <v>8660</v>
      </c>
      <c r="F1751" s="381">
        <f>IFERROR(INDEX([1]Master!$1:$1048576,MATCH(C1751,[1]Master!$B:$B,0),MATCH($H$5,[1]Master!$1:$1,0)),"")</f>
        <v>1</v>
      </c>
      <c r="G1751" s="381">
        <f>IFERROR(INDEX([1]Master!$1:$1048576,MATCH(C1751,[1]Master!$B:$B,0),MATCH($H$4,[1]Master!$1:$1,0)),"")</f>
        <v>1</v>
      </c>
      <c r="H1751" s="6" t="s">
        <v>6153</v>
      </c>
      <c r="I1751" s="367">
        <f>IFERROR(INDEX([1]Master!$1:$1048576,MATCH(C1751,[1]Master!$B:$B,0),MATCH($G$6,[1]Master!$1:$1,0)),"")</f>
        <v>8585.6275490196094</v>
      </c>
      <c r="J1751" s="230">
        <f>ROUND(I1751*Order_Quote!$L$5,4)</f>
        <v>0</v>
      </c>
      <c r="K1751" s="228"/>
      <c r="L1751" s="178"/>
      <c r="M1751" s="171">
        <f t="shared" si="27"/>
        <v>0</v>
      </c>
    </row>
    <row r="1752" spans="1:13" s="52" customFormat="1" x14ac:dyDescent="0.3">
      <c r="A1752" s="29" t="str">
        <f>IF(K1752&gt;0,COUNT($A$7:A1751)+COUNT(DWV!$A$8:$A$300)+COUNT('Large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2" s="289"/>
      <c r="C1752" s="3" t="s">
        <v>1309</v>
      </c>
      <c r="D1752" s="16">
        <v>28882351</v>
      </c>
      <c r="E1752" s="5" t="s">
        <v>8661</v>
      </c>
      <c r="F1752" s="381">
        <f>IFERROR(INDEX([1]Master!$1:$1048576,MATCH(C1752,[1]Master!$B:$B,0),MATCH($H$5,[1]Master!$1:$1,0)),"")</f>
        <v>1</v>
      </c>
      <c r="G1752" s="381">
        <f>IFERROR(INDEX([1]Master!$1:$1048576,MATCH(C1752,[1]Master!$B:$B,0),MATCH($H$4,[1]Master!$1:$1,0)),"")</f>
        <v>1</v>
      </c>
      <c r="H1752" s="6" t="s">
        <v>6153</v>
      </c>
      <c r="I1752" s="367">
        <f>IFERROR(INDEX([1]Master!$1:$1048576,MATCH(C1752,[1]Master!$B:$B,0),MATCH($G$6,[1]Master!$1:$1,0)),"")</f>
        <v>10989.229112418303</v>
      </c>
      <c r="J1752" s="230">
        <f>ROUND(I1752*Order_Quote!$L$5,4)</f>
        <v>0</v>
      </c>
      <c r="K1752" s="228"/>
      <c r="L1752" s="178"/>
      <c r="M1752" s="171">
        <f t="shared" si="27"/>
        <v>0</v>
      </c>
    </row>
    <row r="1753" spans="1:13" s="52" customFormat="1" x14ac:dyDescent="0.3">
      <c r="A1753" s="29" t="str">
        <f>IF(K1753&gt;0,COUNT($A$7:A1752)+COUNT(DWV!$A$8:$A$300)+COUNT('Large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3" s="289"/>
      <c r="C1753" s="3" t="s">
        <v>1310</v>
      </c>
      <c r="D1753" s="16">
        <v>28882360</v>
      </c>
      <c r="E1753" s="5" t="s">
        <v>8662</v>
      </c>
      <c r="F1753" s="381">
        <f>IFERROR(INDEX([1]Master!$1:$1048576,MATCH(C1753,[1]Master!$B:$B,0),MATCH($H$5,[1]Master!$1:$1,0)),"")</f>
        <v>1</v>
      </c>
      <c r="G1753" s="381">
        <f>IFERROR(INDEX([1]Master!$1:$1048576,MATCH(C1753,[1]Master!$B:$B,0),MATCH($H$4,[1]Master!$1:$1,0)),"")</f>
        <v>1</v>
      </c>
      <c r="H1753" s="6" t="s">
        <v>6153</v>
      </c>
      <c r="I1753" s="367">
        <f>IFERROR(INDEX([1]Master!$1:$1048576,MATCH(C1753,[1]Master!$B:$B,0),MATCH($G$6,[1]Master!$1:$1,0)),"")</f>
        <v>14066.570652287584</v>
      </c>
      <c r="J1753" s="230">
        <f>ROUND(I1753*Order_Quote!$L$5,4)</f>
        <v>0</v>
      </c>
      <c r="K1753" s="228"/>
      <c r="L1753" s="178"/>
      <c r="M1753" s="171">
        <f t="shared" si="27"/>
        <v>0</v>
      </c>
    </row>
    <row r="1754" spans="1:13" s="52" customFormat="1" x14ac:dyDescent="0.3">
      <c r="A1754" s="29" t="str">
        <f>IF(K1754&gt;0,COUNT($A$7:A1753)+COUNT(DWV!$A$8:$A$300)+COUNT('Large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4" s="289"/>
      <c r="C1754" s="3" t="s">
        <v>1311</v>
      </c>
      <c r="D1754" s="16">
        <v>28882378</v>
      </c>
      <c r="E1754" s="5" t="s">
        <v>8663</v>
      </c>
      <c r="F1754" s="381">
        <f>IFERROR(INDEX([1]Master!$1:$1048576,MATCH(C1754,[1]Master!$B:$B,0),MATCH($H$5,[1]Master!$1:$1,0)),"")</f>
        <v>1</v>
      </c>
      <c r="G1754" s="381">
        <f>IFERROR(INDEX([1]Master!$1:$1048576,MATCH(C1754,[1]Master!$B:$B,0),MATCH($H$4,[1]Master!$1:$1,0)),"")</f>
        <v>1</v>
      </c>
      <c r="H1754" s="6" t="s">
        <v>6153</v>
      </c>
      <c r="I1754" s="367">
        <f>IFERROR(INDEX([1]Master!$1:$1048576,MATCH(C1754,[1]Master!$B:$B,0),MATCH($G$6,[1]Master!$1:$1,0)),"")</f>
        <v>15857.897654901963</v>
      </c>
      <c r="J1754" s="230">
        <f>ROUND(I1754*Order_Quote!$L$5,4)</f>
        <v>0</v>
      </c>
      <c r="K1754" s="228"/>
      <c r="L1754" s="178"/>
      <c r="M1754" s="171">
        <f t="shared" si="27"/>
        <v>0</v>
      </c>
    </row>
    <row r="1755" spans="1:13" s="52" customFormat="1" x14ac:dyDescent="0.3">
      <c r="A1755" s="29" t="str">
        <f>IF(K1755&gt;0,COUNT($A$7:A1754)+COUNT(DWV!$A$8:$A$300)+COUNT('Large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5" s="289"/>
      <c r="C1755" s="3" t="s">
        <v>1312</v>
      </c>
      <c r="D1755" s="16">
        <v>28882386</v>
      </c>
      <c r="E1755" s="5" t="s">
        <v>8664</v>
      </c>
      <c r="F1755" s="381">
        <f>IFERROR(INDEX([1]Master!$1:$1048576,MATCH(C1755,[1]Master!$B:$B,0),MATCH($H$5,[1]Master!$1:$1,0)),"")</f>
        <v>1</v>
      </c>
      <c r="G1755" s="381">
        <f>IFERROR(INDEX([1]Master!$1:$1048576,MATCH(C1755,[1]Master!$B:$B,0),MATCH($H$4,[1]Master!$1:$1,0)),"")</f>
        <v>1</v>
      </c>
      <c r="H1755" s="6" t="s">
        <v>6153</v>
      </c>
      <c r="I1755" s="367">
        <f>IFERROR(INDEX([1]Master!$1:$1048576,MATCH(C1755,[1]Master!$B:$B,0),MATCH($G$6,[1]Master!$1:$1,0)),"")</f>
        <v>16615.851386928105</v>
      </c>
      <c r="J1755" s="230">
        <f>ROUND(I1755*Order_Quote!$L$5,4)</f>
        <v>0</v>
      </c>
      <c r="K1755" s="228"/>
      <c r="L1755" s="178"/>
      <c r="M1755" s="171">
        <f t="shared" si="27"/>
        <v>0</v>
      </c>
    </row>
    <row r="1756" spans="1:13" s="52" customFormat="1" x14ac:dyDescent="0.3">
      <c r="A1756" s="29" t="str">
        <f>IF(K1756&gt;0,COUNT($A$7:A1755)+COUNT(DWV!$A$8:$A$300)+COUNT('Large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6" s="289"/>
      <c r="C1756" s="3" t="s">
        <v>1313</v>
      </c>
      <c r="D1756" s="16">
        <v>28882394</v>
      </c>
      <c r="E1756" s="5" t="s">
        <v>8665</v>
      </c>
      <c r="F1756" s="381">
        <f>IFERROR(INDEX([1]Master!$1:$1048576,MATCH(C1756,[1]Master!$B:$B,0),MATCH($H$5,[1]Master!$1:$1,0)),"")</f>
        <v>1</v>
      </c>
      <c r="G1756" s="381">
        <f>IFERROR(INDEX([1]Master!$1:$1048576,MATCH(C1756,[1]Master!$B:$B,0),MATCH($H$4,[1]Master!$1:$1,0)),"")</f>
        <v>1</v>
      </c>
      <c r="H1756" s="6" t="s">
        <v>6153</v>
      </c>
      <c r="I1756" s="367">
        <f>IFERROR(INDEX([1]Master!$1:$1048576,MATCH(C1756,[1]Master!$B:$B,0),MATCH($G$6,[1]Master!$1:$1,0)),"")</f>
        <v>17526.308792156866</v>
      </c>
      <c r="J1756" s="230">
        <f>ROUND(I1756*Order_Quote!$L$5,4)</f>
        <v>0</v>
      </c>
      <c r="K1756" s="228"/>
      <c r="L1756" s="178"/>
      <c r="M1756" s="171">
        <f t="shared" si="27"/>
        <v>0</v>
      </c>
    </row>
    <row r="1757" spans="1:13" s="52" customFormat="1" x14ac:dyDescent="0.3">
      <c r="A1757" s="29" t="str">
        <f>IF(K1757&gt;0,COUNT($A$7:A1756)+COUNT(DWV!$A$8:$A$300)+COUNT('Large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7" s="289"/>
      <c r="C1757" s="3" t="s">
        <v>1314</v>
      </c>
      <c r="D1757" s="16">
        <v>28882408</v>
      </c>
      <c r="E1757" s="5" t="s">
        <v>8666</v>
      </c>
      <c r="F1757" s="381">
        <f>IFERROR(INDEX([1]Master!$1:$1048576,MATCH(C1757,[1]Master!$B:$B,0),MATCH($H$5,[1]Master!$1:$1,0)),"")</f>
        <v>1</v>
      </c>
      <c r="G1757" s="381">
        <f>IFERROR(INDEX([1]Master!$1:$1048576,MATCH(C1757,[1]Master!$B:$B,0),MATCH($H$4,[1]Master!$1:$1,0)),"")</f>
        <v>1</v>
      </c>
      <c r="H1757" s="6" t="s">
        <v>6153</v>
      </c>
      <c r="I1757" s="367">
        <f>IFERROR(INDEX([1]Master!$1:$1048576,MATCH(C1757,[1]Master!$B:$B,0),MATCH($G$6,[1]Master!$1:$1,0)),"")</f>
        <v>19347.223602614384</v>
      </c>
      <c r="J1757" s="230">
        <f>ROUND(I1757*Order_Quote!$L$5,4)</f>
        <v>0</v>
      </c>
      <c r="K1757" s="228"/>
      <c r="L1757" s="178"/>
      <c r="M1757" s="171">
        <f t="shared" si="27"/>
        <v>0</v>
      </c>
    </row>
    <row r="1758" spans="1:13" s="52" customFormat="1" x14ac:dyDescent="0.3">
      <c r="A1758" s="29" t="str">
        <f>IF(K1758&gt;0,COUNT($A$7:A1757)+COUNT(DWV!$A$8:$A$300)+COUNT('Large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8" s="289"/>
      <c r="C1758" s="3" t="s">
        <v>1315</v>
      </c>
      <c r="D1758" s="16">
        <v>28882416</v>
      </c>
      <c r="E1758" s="5" t="s">
        <v>8667</v>
      </c>
      <c r="F1758" s="381">
        <f>IFERROR(INDEX([1]Master!$1:$1048576,MATCH(C1758,[1]Master!$B:$B,0),MATCH($H$5,[1]Master!$1:$1,0)),"")</f>
        <v>1</v>
      </c>
      <c r="G1758" s="381">
        <f>IFERROR(INDEX([1]Master!$1:$1048576,MATCH(C1758,[1]Master!$B:$B,0),MATCH($H$4,[1]Master!$1:$1,0)),"")</f>
        <v>1</v>
      </c>
      <c r="H1758" s="6" t="s">
        <v>6153</v>
      </c>
      <c r="I1758" s="367">
        <f>IFERROR(INDEX([1]Master!$1:$1048576,MATCH(C1758,[1]Master!$B:$B,0),MATCH($G$6,[1]Master!$1:$1,0)),"")</f>
        <v>20257.681007843141</v>
      </c>
      <c r="J1758" s="230">
        <f>ROUND(I1758*Order_Quote!$L$5,4)</f>
        <v>0</v>
      </c>
      <c r="K1758" s="228"/>
      <c r="L1758" s="178"/>
      <c r="M1758" s="171">
        <f t="shared" si="27"/>
        <v>0</v>
      </c>
    </row>
    <row r="1759" spans="1:13" s="52" customFormat="1" x14ac:dyDescent="0.3">
      <c r="A1759" s="29" t="str">
        <f>IF(K1759&gt;0,COUNT($A$7:A1758)+COUNT(DWV!$A$8:$A$300)+COUNT('Large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59" s="291"/>
      <c r="C1759" s="3" t="s">
        <v>1316</v>
      </c>
      <c r="D1759" s="16">
        <v>28882424</v>
      </c>
      <c r="E1759" s="5" t="s">
        <v>8668</v>
      </c>
      <c r="F1759" s="381">
        <f>IFERROR(INDEX([1]Master!$1:$1048576,MATCH(C1759,[1]Master!$B:$B,0),MATCH($H$5,[1]Master!$1:$1,0)),"")</f>
        <v>1</v>
      </c>
      <c r="G1759" s="381" t="str">
        <f>IFERROR(INDEX([1]Master!$1:$1048576,MATCH(C1759,[1]Master!$B:$B,0),MATCH($H$4,[1]Master!$1:$1,0)),"")</f>
        <v>-</v>
      </c>
      <c r="H1759" s="6" t="s">
        <v>6153</v>
      </c>
      <c r="I1759" s="367">
        <f>IFERROR(INDEX([1]Master!$1:$1048576,MATCH(C1759,[1]Master!$B:$B,0),MATCH($G$6,[1]Master!$1:$1,0)),"")</f>
        <v>23262.197928104579</v>
      </c>
      <c r="J1759" s="230">
        <f>ROUND(I1759*Order_Quote!$L$5,4)</f>
        <v>0</v>
      </c>
      <c r="K1759" s="228"/>
      <c r="L1759" s="178"/>
      <c r="M1759" s="171">
        <f t="shared" si="27"/>
        <v>0</v>
      </c>
    </row>
    <row r="1760" spans="1:13" s="52" customFormat="1" x14ac:dyDescent="0.3">
      <c r="A1760" s="29" t="str">
        <f>IF(K1760&gt;0,COUNT($A$7:A1759)+COUNT(DWV!$A$8:$A$300)+COUNT('Large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0" s="317" t="s">
        <v>3739</v>
      </c>
      <c r="C1760" s="11" t="s">
        <v>3732</v>
      </c>
      <c r="D1760" s="17">
        <v>28877331</v>
      </c>
      <c r="E1760" s="13" t="s">
        <v>7782</v>
      </c>
      <c r="F1760" s="381">
        <f>IFERROR(INDEX([1]Master!$1:$1048576,MATCH(C1760,[1]Master!$B:$B,0),MATCH($H$5,[1]Master!$1:$1,0)),"")</f>
        <v>1</v>
      </c>
      <c r="G1760" s="381">
        <f>IFERROR(INDEX([1]Master!$1:$1048576,MATCH(C1760,[1]Master!$B:$B,0),MATCH($H$4,[1]Master!$1:$1,0)),"")</f>
        <v>11</v>
      </c>
      <c r="H1760" s="6" t="s">
        <v>6153</v>
      </c>
      <c r="I1760" s="367">
        <f>IFERROR(INDEX([1]Master!$1:$1048576,MATCH(C1760,[1]Master!$B:$B,0),MATCH($G$6,[1]Master!$1:$1,0)),"")</f>
        <v>1527.020777777778</v>
      </c>
      <c r="J1760" s="230">
        <f>ROUND(I1760*Order_Quote!$L$5,4)</f>
        <v>0</v>
      </c>
      <c r="K1760" s="232"/>
      <c r="L1760" s="178"/>
      <c r="M1760" s="171">
        <f t="shared" si="27"/>
        <v>0</v>
      </c>
    </row>
    <row r="1761" spans="1:13" s="52" customFormat="1" x14ac:dyDescent="0.3">
      <c r="A1761" s="29" t="str">
        <f>IF(K1761&gt;0,COUNT($A$7:A1760)+COUNT(DWV!$A$8:$A$300)+COUNT('Large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1" s="292"/>
      <c r="C1761" s="11" t="s">
        <v>754</v>
      </c>
      <c r="D1761" s="17">
        <v>28877315</v>
      </c>
      <c r="E1761" s="13" t="s">
        <v>7998</v>
      </c>
      <c r="F1761" s="381">
        <f>IFERROR(INDEX([1]Master!$1:$1048576,MATCH(C1761,[1]Master!$B:$B,0),MATCH($H$5,[1]Master!$1:$1,0)),"")</f>
        <v>1</v>
      </c>
      <c r="G1761" s="381">
        <f>IFERROR(INDEX([1]Master!$1:$1048576,MATCH(C1761,[1]Master!$B:$B,0),MATCH($H$4,[1]Master!$1:$1,0)),"")</f>
        <v>21</v>
      </c>
      <c r="H1761" s="6" t="s">
        <v>6153</v>
      </c>
      <c r="I1761" s="367">
        <f>IFERROR(INDEX([1]Master!$1:$1048576,MATCH(C1761,[1]Master!$B:$B,0),MATCH($G$6,[1]Master!$1:$1,0)),"")</f>
        <v>654.66166666666675</v>
      </c>
      <c r="J1761" s="230">
        <f>ROUND(I1761*Order_Quote!$L$5,4)</f>
        <v>0</v>
      </c>
      <c r="K1761" s="228"/>
      <c r="L1761" s="178"/>
      <c r="M1761" s="171">
        <f t="shared" si="27"/>
        <v>0</v>
      </c>
    </row>
    <row r="1762" spans="1:13" s="52" customFormat="1" x14ac:dyDescent="0.3">
      <c r="A1762" s="29" t="str">
        <f>IF(K1762&gt;0,COUNT($A$7:A1761)+COUNT(DWV!$A$8:$A$300)+COUNT('Large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2" s="289"/>
      <c r="C1762" s="3" t="s">
        <v>755</v>
      </c>
      <c r="D1762" s="16">
        <v>28877323</v>
      </c>
      <c r="E1762" s="5" t="s">
        <v>8669</v>
      </c>
      <c r="F1762" s="381">
        <f>IFERROR(INDEX([1]Master!$1:$1048576,MATCH(C1762,[1]Master!$B:$B,0),MATCH($H$5,[1]Master!$1:$1,0)),"")</f>
        <v>1</v>
      </c>
      <c r="G1762" s="381">
        <f>IFERROR(INDEX([1]Master!$1:$1048576,MATCH(C1762,[1]Master!$B:$B,0),MATCH($H$4,[1]Master!$1:$1,0)),"")</f>
        <v>14</v>
      </c>
      <c r="H1762" s="6" t="s">
        <v>6153</v>
      </c>
      <c r="I1762" s="367">
        <f>IFERROR(INDEX([1]Master!$1:$1048576,MATCH(C1762,[1]Master!$B:$B,0),MATCH($G$6,[1]Master!$1:$1,0)),"")</f>
        <v>1151.5577777777778</v>
      </c>
      <c r="J1762" s="230">
        <f>ROUND(I1762*Order_Quote!$L$5,4)</f>
        <v>0</v>
      </c>
      <c r="K1762" s="228"/>
      <c r="L1762" s="178"/>
      <c r="M1762" s="171">
        <f t="shared" si="27"/>
        <v>0</v>
      </c>
    </row>
    <row r="1763" spans="1:13" s="52" customFormat="1" x14ac:dyDescent="0.3">
      <c r="A1763" s="29" t="str">
        <f>IF(K1763&gt;0,COUNT($A$7:A1762)+COUNT(DWV!$A$8:$A$300)+COUNT('Large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3" s="289"/>
      <c r="C1763" s="3" t="s">
        <v>756</v>
      </c>
      <c r="D1763" s="16">
        <v>28877340</v>
      </c>
      <c r="E1763" s="5" t="s">
        <v>8000</v>
      </c>
      <c r="F1763" s="381">
        <f>IFERROR(INDEX([1]Master!$1:$1048576,MATCH(C1763,[1]Master!$B:$B,0),MATCH($H$5,[1]Master!$1:$1,0)),"")</f>
        <v>1</v>
      </c>
      <c r="G1763" s="381">
        <f>IFERROR(INDEX([1]Master!$1:$1048576,MATCH(C1763,[1]Master!$B:$B,0),MATCH($H$4,[1]Master!$1:$1,0)),"")</f>
        <v>15</v>
      </c>
      <c r="H1763" s="6" t="s">
        <v>6153</v>
      </c>
      <c r="I1763" s="367">
        <f>IFERROR(INDEX([1]Master!$1:$1048576,MATCH(C1763,[1]Master!$B:$B,0),MATCH($G$6,[1]Master!$1:$1,0)),"")</f>
        <v>806.78000000000009</v>
      </c>
      <c r="J1763" s="230">
        <f>ROUND(I1763*Order_Quote!$L$5,4)</f>
        <v>0</v>
      </c>
      <c r="K1763" s="232"/>
      <c r="L1763" s="178"/>
      <c r="M1763" s="171">
        <f t="shared" si="27"/>
        <v>0</v>
      </c>
    </row>
    <row r="1764" spans="1:13" s="52" customFormat="1" x14ac:dyDescent="0.3">
      <c r="A1764" s="29" t="str">
        <f>IF(K1764&gt;0,COUNT($A$7:A1763)+COUNT(DWV!$A$8:$A$300)+COUNT('Large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4" s="289"/>
      <c r="C1764" s="3" t="s">
        <v>3733</v>
      </c>
      <c r="D1764" s="16">
        <v>28877358</v>
      </c>
      <c r="E1764" s="5" t="s">
        <v>8001</v>
      </c>
      <c r="F1764" s="381">
        <f>IFERROR(INDEX([1]Master!$1:$1048576,MATCH(C1764,[1]Master!$B:$B,0),MATCH($H$5,[1]Master!$1:$1,0)),"")</f>
        <v>1</v>
      </c>
      <c r="G1764" s="381">
        <f>IFERROR(INDEX([1]Master!$1:$1048576,MATCH(C1764,[1]Master!$B:$B,0),MATCH($H$4,[1]Master!$1:$1,0)),"")</f>
        <v>14</v>
      </c>
      <c r="H1764" s="6" t="s">
        <v>6153</v>
      </c>
      <c r="I1764" s="367">
        <f>IFERROR(INDEX([1]Master!$1:$1048576,MATCH(C1764,[1]Master!$B:$B,0),MATCH($G$6,[1]Master!$1:$1,0)),"")</f>
        <v>859.81633333333343</v>
      </c>
      <c r="J1764" s="230">
        <f>ROUND(I1764*Order_Quote!$L$5,4)</f>
        <v>0</v>
      </c>
      <c r="K1764" s="228"/>
      <c r="L1764" s="178"/>
      <c r="M1764" s="171">
        <f t="shared" si="27"/>
        <v>0</v>
      </c>
    </row>
    <row r="1765" spans="1:13" s="52" customFormat="1" x14ac:dyDescent="0.3">
      <c r="A1765" s="29" t="str">
        <f>IF(K1765&gt;0,COUNT($A$7:A1764)+COUNT(DWV!$A$8:$A$300)+COUNT('Large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5" s="289"/>
      <c r="C1765" s="3" t="s">
        <v>757</v>
      </c>
      <c r="D1765" s="16">
        <v>28877366</v>
      </c>
      <c r="E1765" s="5" t="s">
        <v>8670</v>
      </c>
      <c r="F1765" s="381">
        <f>IFERROR(INDEX([1]Master!$1:$1048576,MATCH(C1765,[1]Master!$B:$B,0),MATCH($H$5,[1]Master!$1:$1,0)),"")</f>
        <v>1</v>
      </c>
      <c r="G1765" s="381">
        <f>IFERROR(INDEX([1]Master!$1:$1048576,MATCH(C1765,[1]Master!$B:$B,0),MATCH($H$4,[1]Master!$1:$1,0)),"")</f>
        <v>11</v>
      </c>
      <c r="H1765" s="6" t="s">
        <v>6153</v>
      </c>
      <c r="I1765" s="367">
        <f>IFERROR(INDEX([1]Master!$1:$1048576,MATCH(C1765,[1]Master!$B:$B,0),MATCH($G$6,[1]Master!$1:$1,0)),"")</f>
        <v>1274.2392222222222</v>
      </c>
      <c r="J1765" s="230">
        <f>ROUND(I1765*Order_Quote!$L$5,4)</f>
        <v>0</v>
      </c>
      <c r="K1765" s="228"/>
      <c r="L1765" s="178"/>
      <c r="M1765" s="171">
        <f t="shared" si="27"/>
        <v>0</v>
      </c>
    </row>
    <row r="1766" spans="1:13" s="52" customFormat="1" x14ac:dyDescent="0.3">
      <c r="A1766" s="29" t="str">
        <f>IF(K1766&gt;0,COUNT($A$7:A1765)+COUNT(DWV!$A$8:$A$300)+COUNT('Large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6" s="289"/>
      <c r="C1766" s="3" t="s">
        <v>758</v>
      </c>
      <c r="D1766" s="16">
        <v>28877374</v>
      </c>
      <c r="E1766" s="5" t="s">
        <v>8671</v>
      </c>
      <c r="F1766" s="381">
        <f>IFERROR(INDEX([1]Master!$1:$1048576,MATCH(C1766,[1]Master!$B:$B,0),MATCH($H$5,[1]Master!$1:$1,0)),"")</f>
        <v>1</v>
      </c>
      <c r="G1766" s="381">
        <f>IFERROR(INDEX([1]Master!$1:$1048576,MATCH(C1766,[1]Master!$B:$B,0),MATCH($H$4,[1]Master!$1:$1,0)),"")</f>
        <v>9</v>
      </c>
      <c r="H1766" s="6" t="s">
        <v>6153</v>
      </c>
      <c r="I1766" s="367">
        <f>IFERROR(INDEX([1]Master!$1:$1048576,MATCH(C1766,[1]Master!$B:$B,0),MATCH($G$6,[1]Master!$1:$1,0)),"")</f>
        <v>1887.4681111111111</v>
      </c>
      <c r="J1766" s="230">
        <f>ROUND(I1766*Order_Quote!$L$5,4)</f>
        <v>0</v>
      </c>
      <c r="K1766" s="228"/>
      <c r="L1766" s="178"/>
      <c r="M1766" s="171">
        <f t="shared" si="27"/>
        <v>0</v>
      </c>
    </row>
    <row r="1767" spans="1:13" s="52" customFormat="1" x14ac:dyDescent="0.3">
      <c r="A1767" s="29" t="str">
        <f>IF(K1767&gt;0,COUNT($A$7:A1766)+COUNT(DWV!$A$8:$A$300)+COUNT('Large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7" s="289"/>
      <c r="C1767" s="3" t="s">
        <v>759</v>
      </c>
      <c r="D1767" s="16">
        <v>28877382</v>
      </c>
      <c r="E1767" s="5" t="s">
        <v>8672</v>
      </c>
      <c r="F1767" s="381">
        <f>IFERROR(INDEX([1]Master!$1:$1048576,MATCH(C1767,[1]Master!$B:$B,0),MATCH($H$5,[1]Master!$1:$1,0)),"")</f>
        <v>1</v>
      </c>
      <c r="G1767" s="381">
        <f>IFERROR(INDEX([1]Master!$1:$1048576,MATCH(C1767,[1]Master!$B:$B,0),MATCH($H$4,[1]Master!$1:$1,0)),"")</f>
        <v>7</v>
      </c>
      <c r="H1767" s="6" t="s">
        <v>6153</v>
      </c>
      <c r="I1767" s="367">
        <f>IFERROR(INDEX([1]Master!$1:$1048576,MATCH(C1767,[1]Master!$B:$B,0),MATCH($G$6,[1]Master!$1:$1,0)),"")</f>
        <v>2133.366</v>
      </c>
      <c r="J1767" s="230">
        <f>ROUND(I1767*Order_Quote!$L$5,4)</f>
        <v>0</v>
      </c>
      <c r="K1767" s="228"/>
      <c r="L1767" s="178"/>
      <c r="M1767" s="171">
        <f t="shared" si="27"/>
        <v>0</v>
      </c>
    </row>
    <row r="1768" spans="1:13" s="52" customFormat="1" x14ac:dyDescent="0.3">
      <c r="A1768" s="29" t="str">
        <f>IF(K1768&gt;0,COUNT($A$7:A1767)+COUNT(DWV!$A$8:$A$300)+COUNT('Large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8" s="289"/>
      <c r="C1768" s="3" t="s">
        <v>760</v>
      </c>
      <c r="D1768" s="16">
        <v>28877390</v>
      </c>
      <c r="E1768" s="5" t="s">
        <v>8673</v>
      </c>
      <c r="F1768" s="381">
        <f>IFERROR(INDEX([1]Master!$1:$1048576,MATCH(C1768,[1]Master!$B:$B,0),MATCH($H$5,[1]Master!$1:$1,0)),"")</f>
        <v>1</v>
      </c>
      <c r="G1768" s="381">
        <f>IFERROR(INDEX([1]Master!$1:$1048576,MATCH(C1768,[1]Master!$B:$B,0),MATCH($H$4,[1]Master!$1:$1,0)),"")</f>
        <v>10</v>
      </c>
      <c r="H1768" s="6" t="s">
        <v>6153</v>
      </c>
      <c r="I1768" s="367">
        <f>IFERROR(INDEX([1]Master!$1:$1048576,MATCH(C1768,[1]Master!$B:$B,0),MATCH($G$6,[1]Master!$1:$1,0)),"")</f>
        <v>1301.7857777777779</v>
      </c>
      <c r="J1768" s="230">
        <f>ROUND(I1768*Order_Quote!$L$5,4)</f>
        <v>0</v>
      </c>
      <c r="K1768" s="228"/>
      <c r="L1768" s="178"/>
      <c r="M1768" s="171">
        <f t="shared" si="27"/>
        <v>0</v>
      </c>
    </row>
    <row r="1769" spans="1:13" s="52" customFormat="1" x14ac:dyDescent="0.3">
      <c r="A1769" s="29" t="str">
        <f>IF(K1769&gt;0,COUNT($A$7:A1768)+COUNT(DWV!$A$8:$A$300)+COUNT('Large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69" s="289"/>
      <c r="C1769" s="3" t="s">
        <v>761</v>
      </c>
      <c r="D1769" s="16">
        <v>28877404</v>
      </c>
      <c r="E1769" s="5" t="s">
        <v>8674</v>
      </c>
      <c r="F1769" s="381">
        <f>IFERROR(INDEX([1]Master!$1:$1048576,MATCH(C1769,[1]Master!$B:$B,0),MATCH($H$5,[1]Master!$1:$1,0)),"")</f>
        <v>1</v>
      </c>
      <c r="G1769" s="381">
        <f>IFERROR(INDEX([1]Master!$1:$1048576,MATCH(C1769,[1]Master!$B:$B,0),MATCH($H$4,[1]Master!$1:$1,0)),"")</f>
        <v>9</v>
      </c>
      <c r="H1769" s="6" t="s">
        <v>6153</v>
      </c>
      <c r="I1769" s="367">
        <f>IFERROR(INDEX([1]Master!$1:$1048576,MATCH(C1769,[1]Master!$B:$B,0),MATCH($G$6,[1]Master!$1:$1,0)),"")</f>
        <v>1439.8514444444443</v>
      </c>
      <c r="J1769" s="230">
        <f>ROUND(I1769*Order_Quote!$L$5,4)</f>
        <v>0</v>
      </c>
      <c r="K1769" s="228"/>
      <c r="L1769" s="178"/>
      <c r="M1769" s="171">
        <f t="shared" si="27"/>
        <v>0</v>
      </c>
    </row>
    <row r="1770" spans="1:13" s="52" customFormat="1" x14ac:dyDescent="0.3">
      <c r="A1770" s="29" t="str">
        <f>IF(K1770&gt;0,COUNT($A$7:A1769)+COUNT(DWV!$A$8:$A$300)+COUNT('Large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0" s="289"/>
      <c r="C1770" s="3" t="s">
        <v>762</v>
      </c>
      <c r="D1770" s="16">
        <v>28877412</v>
      </c>
      <c r="E1770" s="5" t="s">
        <v>8675</v>
      </c>
      <c r="F1770" s="381">
        <f>IFERROR(INDEX([1]Master!$1:$1048576,MATCH(C1770,[1]Master!$B:$B,0),MATCH($H$5,[1]Master!$1:$1,0)),"")</f>
        <v>1</v>
      </c>
      <c r="G1770" s="381">
        <f>IFERROR(INDEX([1]Master!$1:$1048576,MATCH(C1770,[1]Master!$B:$B,0),MATCH($H$4,[1]Master!$1:$1,0)),"")</f>
        <v>7</v>
      </c>
      <c r="H1770" s="6" t="s">
        <v>6153</v>
      </c>
      <c r="I1770" s="367">
        <f>IFERROR(INDEX([1]Master!$1:$1048576,MATCH(C1770,[1]Master!$B:$B,0),MATCH($G$6,[1]Master!$1:$1,0)),"")</f>
        <v>1554.2344444444443</v>
      </c>
      <c r="J1770" s="230">
        <f>ROUND(I1770*Order_Quote!$L$5,4)</f>
        <v>0</v>
      </c>
      <c r="K1770" s="228"/>
      <c r="L1770" s="178"/>
      <c r="M1770" s="171">
        <f t="shared" si="27"/>
        <v>0</v>
      </c>
    </row>
    <row r="1771" spans="1:13" s="52" customFormat="1" x14ac:dyDescent="0.3">
      <c r="A1771" s="29" t="str">
        <f>IF(K1771&gt;0,COUNT($A$7:A1770)+COUNT(DWV!$A$8:$A$300)+COUNT('Large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1" s="289"/>
      <c r="C1771" s="3" t="s">
        <v>763</v>
      </c>
      <c r="D1771" s="16">
        <v>28877420</v>
      </c>
      <c r="E1771" s="5" t="s">
        <v>8676</v>
      </c>
      <c r="F1771" s="381">
        <f>IFERROR(INDEX([1]Master!$1:$1048576,MATCH(C1771,[1]Master!$B:$B,0),MATCH($H$5,[1]Master!$1:$1,0)),"")</f>
        <v>1</v>
      </c>
      <c r="G1771" s="381">
        <f>IFERROR(INDEX([1]Master!$1:$1048576,MATCH(C1771,[1]Master!$B:$B,0),MATCH($H$4,[1]Master!$1:$1,0)),"")</f>
        <v>5</v>
      </c>
      <c r="H1771" s="6" t="s">
        <v>6153</v>
      </c>
      <c r="I1771" s="367">
        <f>IFERROR(INDEX([1]Master!$1:$1048576,MATCH(C1771,[1]Master!$B:$B,0),MATCH($G$6,[1]Master!$1:$1,0)),"")</f>
        <v>1842.4359372549022</v>
      </c>
      <c r="J1771" s="230">
        <f>ROUND(I1771*Order_Quote!$L$5,4)</f>
        <v>0</v>
      </c>
      <c r="K1771" s="228"/>
      <c r="L1771" s="178"/>
      <c r="M1771" s="171">
        <f t="shared" si="27"/>
        <v>0</v>
      </c>
    </row>
    <row r="1772" spans="1:13" s="52" customFormat="1" x14ac:dyDescent="0.3">
      <c r="A1772" s="29" t="str">
        <f>IF(K1772&gt;0,COUNT($A$7:A1771)+COUNT(DWV!$A$8:$A$300)+COUNT('Large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2" s="289"/>
      <c r="C1772" s="3" t="s">
        <v>764</v>
      </c>
      <c r="D1772" s="16">
        <v>28877439</v>
      </c>
      <c r="E1772" s="5" t="s">
        <v>8677</v>
      </c>
      <c r="F1772" s="381">
        <f>IFERROR(INDEX([1]Master!$1:$1048576,MATCH(C1772,[1]Master!$B:$B,0),MATCH($H$5,[1]Master!$1:$1,0)),"")</f>
        <v>1</v>
      </c>
      <c r="G1772" s="381">
        <f>IFERROR(INDEX([1]Master!$1:$1048576,MATCH(C1772,[1]Master!$B:$B,0),MATCH($H$4,[1]Master!$1:$1,0)),"")</f>
        <v>4</v>
      </c>
      <c r="H1772" s="6" t="s">
        <v>6153</v>
      </c>
      <c r="I1772" s="367">
        <f>IFERROR(INDEX([1]Master!$1:$1048576,MATCH(C1772,[1]Master!$B:$B,0),MATCH($G$6,[1]Master!$1:$1,0)),"")</f>
        <v>2167.0786928104576</v>
      </c>
      <c r="J1772" s="230">
        <f>ROUND(I1772*Order_Quote!$L$5,4)</f>
        <v>0</v>
      </c>
      <c r="K1772" s="228"/>
      <c r="L1772" s="178"/>
      <c r="M1772" s="171">
        <f t="shared" si="27"/>
        <v>0</v>
      </c>
    </row>
    <row r="1773" spans="1:13" s="52" customFormat="1" x14ac:dyDescent="0.3">
      <c r="A1773" s="29" t="str">
        <f>IF(K1773&gt;0,COUNT($A$7:A1772)+COUNT(DWV!$A$8:$A$300)+COUNT('Large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3" s="289"/>
      <c r="C1773" s="3" t="s">
        <v>765</v>
      </c>
      <c r="D1773" s="16">
        <v>28877447</v>
      </c>
      <c r="E1773" s="5" t="s">
        <v>8678</v>
      </c>
      <c r="F1773" s="381">
        <f>IFERROR(INDEX([1]Master!$1:$1048576,MATCH(C1773,[1]Master!$B:$B,0),MATCH($H$5,[1]Master!$1:$1,0)),"")</f>
        <v>1</v>
      </c>
      <c r="G1773" s="381">
        <f>IFERROR(INDEX([1]Master!$1:$1048576,MATCH(C1773,[1]Master!$B:$B,0),MATCH($H$4,[1]Master!$1:$1,0)),"")</f>
        <v>3</v>
      </c>
      <c r="H1773" s="6" t="s">
        <v>6153</v>
      </c>
      <c r="I1773" s="367">
        <f>IFERROR(INDEX([1]Master!$1:$1048576,MATCH(C1773,[1]Master!$B:$B,0),MATCH($G$6,[1]Master!$1:$1,0)),"")</f>
        <v>2825.0594575163404</v>
      </c>
      <c r="J1773" s="230">
        <f>ROUND(I1773*Order_Quote!$L$5,4)</f>
        <v>0</v>
      </c>
      <c r="K1773" s="228"/>
      <c r="L1773" s="178"/>
      <c r="M1773" s="171">
        <f t="shared" si="27"/>
        <v>0</v>
      </c>
    </row>
    <row r="1774" spans="1:13" s="52" customFormat="1" x14ac:dyDescent="0.3">
      <c r="A1774" s="29" t="str">
        <f>IF(K1774&gt;0,COUNT($A$7:A1773)+COUNT(DWV!$A$8:$A$300)+COUNT('Large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4" s="289"/>
      <c r="C1774" s="3" t="s">
        <v>766</v>
      </c>
      <c r="D1774" s="16">
        <v>28877455</v>
      </c>
      <c r="E1774" s="5" t="s">
        <v>8679</v>
      </c>
      <c r="F1774" s="381">
        <f>IFERROR(INDEX([1]Master!$1:$1048576,MATCH(C1774,[1]Master!$B:$B,0),MATCH($H$5,[1]Master!$1:$1,0)),"")</f>
        <v>1</v>
      </c>
      <c r="G1774" s="381">
        <f>IFERROR(INDEX([1]Master!$1:$1048576,MATCH(C1774,[1]Master!$B:$B,0),MATCH($H$4,[1]Master!$1:$1,0)),"")</f>
        <v>6</v>
      </c>
      <c r="H1774" s="6" t="s">
        <v>6153</v>
      </c>
      <c r="I1774" s="367">
        <f>IFERROR(INDEX([1]Master!$1:$1048576,MATCH(C1774,[1]Master!$B:$B,0),MATCH($G$6,[1]Master!$1:$1,0)),"")</f>
        <v>2966.2302222222224</v>
      </c>
      <c r="J1774" s="230">
        <f>ROUND(I1774*Order_Quote!$L$5,4)</f>
        <v>0</v>
      </c>
      <c r="K1774" s="228"/>
      <c r="L1774" s="178"/>
      <c r="M1774" s="171">
        <f t="shared" si="27"/>
        <v>0</v>
      </c>
    </row>
    <row r="1775" spans="1:13" s="52" customFormat="1" x14ac:dyDescent="0.3">
      <c r="A1775" s="29" t="str">
        <f>IF(K1775&gt;0,COUNT($A$7:A1774)+COUNT(DWV!$A$8:$A$300)+COUNT('Large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5" s="289"/>
      <c r="C1775" s="3" t="s">
        <v>767</v>
      </c>
      <c r="D1775" s="16">
        <v>28877463</v>
      </c>
      <c r="E1775" s="5" t="s">
        <v>8680</v>
      </c>
      <c r="F1775" s="381">
        <f>IFERROR(INDEX([1]Master!$1:$1048576,MATCH(C1775,[1]Master!$B:$B,0),MATCH($H$5,[1]Master!$1:$1,0)),"")</f>
        <v>1</v>
      </c>
      <c r="G1775" s="381">
        <f>IFERROR(INDEX([1]Master!$1:$1048576,MATCH(C1775,[1]Master!$B:$B,0),MATCH($H$4,[1]Master!$1:$1,0)),"")</f>
        <v>5</v>
      </c>
      <c r="H1775" s="6" t="s">
        <v>6153</v>
      </c>
      <c r="I1775" s="367">
        <f>IFERROR(INDEX([1]Master!$1:$1048576,MATCH(C1775,[1]Master!$B:$B,0),MATCH($G$6,[1]Master!$1:$1,0)),"")</f>
        <v>3020.740777777778</v>
      </c>
      <c r="J1775" s="230">
        <f>ROUND(I1775*Order_Quote!$L$5,4)</f>
        <v>0</v>
      </c>
      <c r="K1775" s="228"/>
      <c r="L1775" s="178"/>
      <c r="M1775" s="171">
        <f t="shared" si="27"/>
        <v>0</v>
      </c>
    </row>
    <row r="1776" spans="1:13" s="52" customFormat="1" x14ac:dyDescent="0.3">
      <c r="A1776" s="29" t="str">
        <f>IF(K1776&gt;0,COUNT($A$7:A1775)+COUNT(DWV!$A$8:$A$300)+COUNT('Large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6" s="289"/>
      <c r="C1776" s="3" t="s">
        <v>768</v>
      </c>
      <c r="D1776" s="16">
        <v>28877471</v>
      </c>
      <c r="E1776" s="5" t="s">
        <v>8681</v>
      </c>
      <c r="F1776" s="381">
        <f>IFERROR(INDEX([1]Master!$1:$1048576,MATCH(C1776,[1]Master!$B:$B,0),MATCH($H$5,[1]Master!$1:$1,0)),"")</f>
        <v>1</v>
      </c>
      <c r="G1776" s="381">
        <f>IFERROR(INDEX([1]Master!$1:$1048576,MATCH(C1776,[1]Master!$B:$B,0),MATCH($H$4,[1]Master!$1:$1,0)),"")</f>
        <v>4</v>
      </c>
      <c r="H1776" s="6" t="s">
        <v>6153</v>
      </c>
      <c r="I1776" s="367">
        <f>IFERROR(INDEX([1]Master!$1:$1048576,MATCH(C1776,[1]Master!$B:$B,0),MATCH($G$6,[1]Master!$1:$1,0)),"")</f>
        <v>3201.9749999999999</v>
      </c>
      <c r="J1776" s="230">
        <f>ROUND(I1776*Order_Quote!$L$5,4)</f>
        <v>0</v>
      </c>
      <c r="K1776" s="228"/>
      <c r="L1776" s="178"/>
      <c r="M1776" s="171">
        <f t="shared" si="27"/>
        <v>0</v>
      </c>
    </row>
    <row r="1777" spans="1:13" s="52" customFormat="1" x14ac:dyDescent="0.3">
      <c r="A1777" s="29" t="str">
        <f>IF(K1777&gt;0,COUNT($A$7:A1776)+COUNT(DWV!$A$8:$A$300)+COUNT('Large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7" s="289"/>
      <c r="C1777" s="3" t="s">
        <v>769</v>
      </c>
      <c r="D1777" s="16">
        <v>28877480</v>
      </c>
      <c r="E1777" s="5" t="s">
        <v>8682</v>
      </c>
      <c r="F1777" s="381">
        <f>IFERROR(INDEX([1]Master!$1:$1048576,MATCH(C1777,[1]Master!$B:$B,0),MATCH($H$5,[1]Master!$1:$1,0)),"")</f>
        <v>1</v>
      </c>
      <c r="G1777" s="381">
        <f>IFERROR(INDEX([1]Master!$1:$1048576,MATCH(C1777,[1]Master!$B:$B,0),MATCH($H$4,[1]Master!$1:$1,0)),"")</f>
        <v>3</v>
      </c>
      <c r="H1777" s="6" t="s">
        <v>6153</v>
      </c>
      <c r="I1777" s="367">
        <f>IFERROR(INDEX([1]Master!$1:$1048576,MATCH(C1777,[1]Master!$B:$B,0),MATCH($G$6,[1]Master!$1:$1,0)),"")</f>
        <v>3693.7317542483665</v>
      </c>
      <c r="J1777" s="230">
        <f>ROUND(I1777*Order_Quote!$L$5,4)</f>
        <v>0</v>
      </c>
      <c r="K1777" s="228"/>
      <c r="L1777" s="178"/>
      <c r="M1777" s="171">
        <f t="shared" si="27"/>
        <v>0</v>
      </c>
    </row>
    <row r="1778" spans="1:13" s="52" customFormat="1" x14ac:dyDescent="0.3">
      <c r="A1778" s="29" t="str">
        <f>IF(K1778&gt;0,COUNT($A$7:A1777)+COUNT(DWV!$A$8:$A$300)+COUNT('Large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8" s="289"/>
      <c r="C1778" s="3" t="s">
        <v>770</v>
      </c>
      <c r="D1778" s="16">
        <v>28877498</v>
      </c>
      <c r="E1778" s="5" t="s">
        <v>8683</v>
      </c>
      <c r="F1778" s="381">
        <f>IFERROR(INDEX([1]Master!$1:$1048576,MATCH(C1778,[1]Master!$B:$B,0),MATCH($H$5,[1]Master!$1:$1,0)),"")</f>
        <v>1</v>
      </c>
      <c r="G1778" s="381">
        <f>IFERROR(INDEX([1]Master!$1:$1048576,MATCH(C1778,[1]Master!$B:$B,0),MATCH($H$4,[1]Master!$1:$1,0)),"")</f>
        <v>3</v>
      </c>
      <c r="H1778" s="6" t="s">
        <v>6153</v>
      </c>
      <c r="I1778" s="367">
        <f>IFERROR(INDEX([1]Master!$1:$1048576,MATCH(C1778,[1]Master!$B:$B,0),MATCH($G$6,[1]Master!$1:$1,0)),"")</f>
        <v>3800.6788836601309</v>
      </c>
      <c r="J1778" s="230">
        <f>ROUND(I1778*Order_Quote!$L$5,4)</f>
        <v>0</v>
      </c>
      <c r="K1778" s="228"/>
      <c r="L1778" s="178"/>
      <c r="M1778" s="171">
        <f t="shared" si="27"/>
        <v>0</v>
      </c>
    </row>
    <row r="1779" spans="1:13" s="52" customFormat="1" x14ac:dyDescent="0.3">
      <c r="A1779" s="29" t="str">
        <f>IF(K1779&gt;0,COUNT($A$7:A1778)+COUNT(DWV!$A$8:$A$300)+COUNT('Large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79" s="289"/>
      <c r="C1779" s="3" t="s">
        <v>771</v>
      </c>
      <c r="D1779" s="16">
        <v>28877501</v>
      </c>
      <c r="E1779" s="5" t="s">
        <v>8684</v>
      </c>
      <c r="F1779" s="381">
        <f>IFERROR(INDEX([1]Master!$1:$1048576,MATCH(C1779,[1]Master!$B:$B,0),MATCH($H$5,[1]Master!$1:$1,0)),"")</f>
        <v>1</v>
      </c>
      <c r="G1779" s="381">
        <f>IFERROR(INDEX([1]Master!$1:$1048576,MATCH(C1779,[1]Master!$B:$B,0),MATCH($H$4,[1]Master!$1:$1,0)),"")</f>
        <v>2</v>
      </c>
      <c r="H1779" s="6" t="s">
        <v>6153</v>
      </c>
      <c r="I1779" s="367">
        <f>IFERROR(INDEX([1]Master!$1:$1048576,MATCH(C1779,[1]Master!$B:$B,0),MATCH($G$6,[1]Master!$1:$1,0)),"")</f>
        <v>499.44578823529423</v>
      </c>
      <c r="J1779" s="230">
        <f>ROUND(I1779*Order_Quote!$L$5,4)</f>
        <v>0</v>
      </c>
      <c r="K1779" s="228"/>
      <c r="L1779" s="178"/>
      <c r="M1779" s="171">
        <f t="shared" si="27"/>
        <v>0</v>
      </c>
    </row>
    <row r="1780" spans="1:13" s="52" customFormat="1" x14ac:dyDescent="0.3">
      <c r="A1780" s="29" t="str">
        <f>IF(K1780&gt;0,COUNT($A$7:A1779)+COUNT(DWV!$A$8:$A$300)+COUNT('Large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0" s="289"/>
      <c r="C1780" s="3" t="s">
        <v>772</v>
      </c>
      <c r="D1780" s="16">
        <v>28877510</v>
      </c>
      <c r="E1780" s="5" t="s">
        <v>8685</v>
      </c>
      <c r="F1780" s="381">
        <f>IFERROR(INDEX([1]Master!$1:$1048576,MATCH(C1780,[1]Master!$B:$B,0),MATCH($H$5,[1]Master!$1:$1,0)),"")</f>
        <v>1</v>
      </c>
      <c r="G1780" s="381">
        <f>IFERROR(INDEX([1]Master!$1:$1048576,MATCH(C1780,[1]Master!$B:$B,0),MATCH($H$4,[1]Master!$1:$1,0)),"")</f>
        <v>2</v>
      </c>
      <c r="H1780" s="6" t="s">
        <v>6153</v>
      </c>
      <c r="I1780" s="367">
        <f>IFERROR(INDEX([1]Master!$1:$1048576,MATCH(C1780,[1]Master!$B:$B,0),MATCH($G$6,[1]Master!$1:$1,0)),"")</f>
        <v>4044.5799986928118</v>
      </c>
      <c r="J1780" s="230">
        <f>ROUND(I1780*Order_Quote!$L$5,4)</f>
        <v>0</v>
      </c>
      <c r="K1780" s="228"/>
      <c r="L1780" s="178"/>
      <c r="M1780" s="171">
        <f t="shared" si="27"/>
        <v>0</v>
      </c>
    </row>
    <row r="1781" spans="1:13" s="52" customFormat="1" x14ac:dyDescent="0.3">
      <c r="A1781" s="29" t="str">
        <f>IF(K1781&gt;0,COUNT($A$7:A1780)+COUNT(DWV!$A$8:$A$300)+COUNT('Large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1" s="289"/>
      <c r="C1781" s="3" t="s">
        <v>773</v>
      </c>
      <c r="D1781" s="16">
        <v>28877528</v>
      </c>
      <c r="E1781" s="5" t="s">
        <v>8686</v>
      </c>
      <c r="F1781" s="381">
        <f>IFERROR(INDEX([1]Master!$1:$1048576,MATCH(C1781,[1]Master!$B:$B,0),MATCH($H$5,[1]Master!$1:$1,0)),"")</f>
        <v>1</v>
      </c>
      <c r="G1781" s="381">
        <f>IFERROR(INDEX([1]Master!$1:$1048576,MATCH(C1781,[1]Master!$B:$B,0),MATCH($H$4,[1]Master!$1:$1,0)),"")</f>
        <v>4</v>
      </c>
      <c r="H1781" s="6" t="s">
        <v>6153</v>
      </c>
      <c r="I1781" s="367">
        <f>IFERROR(INDEX([1]Master!$1:$1048576,MATCH(C1781,[1]Master!$B:$B,0),MATCH($G$6,[1]Master!$1:$1,0)),"")</f>
        <v>4204.2677777777781</v>
      </c>
      <c r="J1781" s="230">
        <f>ROUND(I1781*Order_Quote!$L$5,4)</f>
        <v>0</v>
      </c>
      <c r="K1781" s="228"/>
      <c r="L1781" s="178"/>
      <c r="M1781" s="171">
        <f t="shared" si="27"/>
        <v>0</v>
      </c>
    </row>
    <row r="1782" spans="1:13" s="52" customFormat="1" x14ac:dyDescent="0.3">
      <c r="A1782" s="29" t="str">
        <f>IF(K1782&gt;0,COUNT($A$7:A1781)+COUNT(DWV!$A$8:$A$300)+COUNT('Large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2" s="289"/>
      <c r="C1782" s="3" t="s">
        <v>774</v>
      </c>
      <c r="D1782" s="16">
        <v>28877536</v>
      </c>
      <c r="E1782" s="5" t="s">
        <v>8687</v>
      </c>
      <c r="F1782" s="381">
        <f>IFERROR(INDEX([1]Master!$1:$1048576,MATCH(C1782,[1]Master!$B:$B,0),MATCH($H$5,[1]Master!$1:$1,0)),"")</f>
        <v>1</v>
      </c>
      <c r="G1782" s="381">
        <f>IFERROR(INDEX([1]Master!$1:$1048576,MATCH(C1782,[1]Master!$B:$B,0),MATCH($H$4,[1]Master!$1:$1,0)),"")</f>
        <v>4</v>
      </c>
      <c r="H1782" s="6" t="s">
        <v>6153</v>
      </c>
      <c r="I1782" s="367">
        <f>IFERROR(INDEX([1]Master!$1:$1048576,MATCH(C1782,[1]Master!$B:$B,0),MATCH($G$6,[1]Master!$1:$1,0)),"")</f>
        <v>4548.3441111111115</v>
      </c>
      <c r="J1782" s="230">
        <f>ROUND(I1782*Order_Quote!$L$5,4)</f>
        <v>0</v>
      </c>
      <c r="K1782" s="228"/>
      <c r="L1782" s="178"/>
      <c r="M1782" s="171">
        <f t="shared" si="27"/>
        <v>0</v>
      </c>
    </row>
    <row r="1783" spans="1:13" s="52" customFormat="1" x14ac:dyDescent="0.3">
      <c r="A1783" s="29" t="str">
        <f>IF(K1783&gt;0,COUNT($A$7:A1782)+COUNT(DWV!$A$8:$A$300)+COUNT('Large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3" s="289"/>
      <c r="C1783" s="3" t="s">
        <v>775</v>
      </c>
      <c r="D1783" s="16">
        <v>28877544</v>
      </c>
      <c r="E1783" s="5" t="s">
        <v>8688</v>
      </c>
      <c r="F1783" s="381">
        <f>IFERROR(INDEX([1]Master!$1:$1048576,MATCH(C1783,[1]Master!$B:$B,0),MATCH($H$5,[1]Master!$1:$1,0)),"")</f>
        <v>1</v>
      </c>
      <c r="G1783" s="381">
        <f>IFERROR(INDEX([1]Master!$1:$1048576,MATCH(C1783,[1]Master!$B:$B,0),MATCH($H$4,[1]Master!$1:$1,0)),"")</f>
        <v>3</v>
      </c>
      <c r="H1783" s="6" t="s">
        <v>6153</v>
      </c>
      <c r="I1783" s="367">
        <f>IFERROR(INDEX([1]Master!$1:$1048576,MATCH(C1783,[1]Master!$B:$B,0),MATCH($G$6,[1]Master!$1:$1,0)),"")</f>
        <v>5562.0264444444447</v>
      </c>
      <c r="J1783" s="230">
        <f>ROUND(I1783*Order_Quote!$L$5,4)</f>
        <v>0</v>
      </c>
      <c r="K1783" s="228"/>
      <c r="L1783" s="178"/>
      <c r="M1783" s="171">
        <f t="shared" si="27"/>
        <v>0</v>
      </c>
    </row>
    <row r="1784" spans="1:13" s="52" customFormat="1" x14ac:dyDescent="0.3">
      <c r="A1784" s="29" t="str">
        <f>IF(K1784&gt;0,COUNT($A$7:A1783)+COUNT(DWV!$A$8:$A$300)+COUNT('Large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4" s="289"/>
      <c r="C1784" s="3" t="s">
        <v>776</v>
      </c>
      <c r="D1784" s="16">
        <v>28877552</v>
      </c>
      <c r="E1784" s="5" t="s">
        <v>8689</v>
      </c>
      <c r="F1784" s="381">
        <f>IFERROR(INDEX([1]Master!$1:$1048576,MATCH(C1784,[1]Master!$B:$B,0),MATCH($H$5,[1]Master!$1:$1,0)),"")</f>
        <v>1</v>
      </c>
      <c r="G1784" s="381">
        <f>IFERROR(INDEX([1]Master!$1:$1048576,MATCH(C1784,[1]Master!$B:$B,0),MATCH($H$4,[1]Master!$1:$1,0)),"")</f>
        <v>2</v>
      </c>
      <c r="H1784" s="6" t="s">
        <v>6153</v>
      </c>
      <c r="I1784" s="367">
        <f>IFERROR(INDEX([1]Master!$1:$1048576,MATCH(C1784,[1]Master!$B:$B,0),MATCH($G$6,[1]Master!$1:$1,0)),"")</f>
        <v>6264.3540235294131</v>
      </c>
      <c r="J1784" s="230">
        <f>ROUND(I1784*Order_Quote!$L$5,4)</f>
        <v>0</v>
      </c>
      <c r="K1784" s="228"/>
      <c r="L1784" s="178"/>
      <c r="M1784" s="171">
        <f t="shared" si="27"/>
        <v>0</v>
      </c>
    </row>
    <row r="1785" spans="1:13" s="52" customFormat="1" x14ac:dyDescent="0.3">
      <c r="A1785" s="29" t="str">
        <f>IF(K1785&gt;0,COUNT($A$7:A1784)+COUNT(DWV!$A$8:$A$300)+COUNT('Large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5" s="289"/>
      <c r="C1785" s="3" t="s">
        <v>777</v>
      </c>
      <c r="D1785" s="16">
        <v>28877560</v>
      </c>
      <c r="E1785" s="5" t="s">
        <v>8690</v>
      </c>
      <c r="F1785" s="381">
        <f>IFERROR(INDEX([1]Master!$1:$1048576,MATCH(C1785,[1]Master!$B:$B,0),MATCH($H$5,[1]Master!$1:$1,0)),"")</f>
        <v>1</v>
      </c>
      <c r="G1785" s="381">
        <f>IFERROR(INDEX([1]Master!$1:$1048576,MATCH(C1785,[1]Master!$B:$B,0),MATCH($H$4,[1]Master!$1:$1,0)),"")</f>
        <v>2</v>
      </c>
      <c r="H1785" s="6" t="s">
        <v>6153</v>
      </c>
      <c r="I1785" s="367">
        <f>IFERROR(INDEX([1]Master!$1:$1048576,MATCH(C1785,[1]Master!$B:$B,0),MATCH($G$6,[1]Master!$1:$1,0)),"")</f>
        <v>6702.9929006535967</v>
      </c>
      <c r="J1785" s="230">
        <f>ROUND(I1785*Order_Quote!$L$5,4)</f>
        <v>0</v>
      </c>
      <c r="K1785" s="228"/>
      <c r="L1785" s="178"/>
      <c r="M1785" s="171">
        <f t="shared" si="27"/>
        <v>0</v>
      </c>
    </row>
    <row r="1786" spans="1:13" s="52" customFormat="1" x14ac:dyDescent="0.3">
      <c r="A1786" s="29" t="str">
        <f>IF(K1786&gt;0,COUNT($A$7:A1785)+COUNT(DWV!$A$8:$A$300)+COUNT('Large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6" s="289"/>
      <c r="C1786" s="3" t="s">
        <v>778</v>
      </c>
      <c r="D1786" s="16">
        <v>28877579</v>
      </c>
      <c r="E1786" s="5" t="s">
        <v>8691</v>
      </c>
      <c r="F1786" s="381">
        <f>IFERROR(INDEX([1]Master!$1:$1048576,MATCH(C1786,[1]Master!$B:$B,0),MATCH($H$5,[1]Master!$1:$1,0)),"")</f>
        <v>1</v>
      </c>
      <c r="G1786" s="381">
        <f>IFERROR(INDEX([1]Master!$1:$1048576,MATCH(C1786,[1]Master!$B:$B,0),MATCH($H$4,[1]Master!$1:$1,0)),"")</f>
        <v>2</v>
      </c>
      <c r="H1786" s="6" t="s">
        <v>6153</v>
      </c>
      <c r="I1786" s="367">
        <f>IFERROR(INDEX([1]Master!$1:$1048576,MATCH(C1786,[1]Master!$B:$B,0),MATCH($G$6,[1]Master!$1:$1,0)),"")</f>
        <v>7483.8296666666665</v>
      </c>
      <c r="J1786" s="230">
        <f>ROUND(I1786*Order_Quote!$L$5,4)</f>
        <v>0</v>
      </c>
      <c r="K1786" s="228"/>
      <c r="L1786" s="178"/>
      <c r="M1786" s="171">
        <f t="shared" si="27"/>
        <v>0</v>
      </c>
    </row>
    <row r="1787" spans="1:13" s="52" customFormat="1" x14ac:dyDescent="0.3">
      <c r="A1787" s="29" t="str">
        <f>IF(K1787&gt;0,COUNT($A$7:A1786)+COUNT(DWV!$A$8:$A$300)+COUNT('Large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7" s="289"/>
      <c r="C1787" s="3" t="s">
        <v>779</v>
      </c>
      <c r="D1787" s="16">
        <v>28877587</v>
      </c>
      <c r="E1787" s="5" t="s">
        <v>8692</v>
      </c>
      <c r="F1787" s="381">
        <f>IFERROR(INDEX([1]Master!$1:$1048576,MATCH(C1787,[1]Master!$B:$B,0),MATCH($H$5,[1]Master!$1:$1,0)),"")</f>
        <v>1</v>
      </c>
      <c r="G1787" s="381">
        <f>IFERROR(INDEX([1]Master!$1:$1048576,MATCH(C1787,[1]Master!$B:$B,0),MATCH($H$4,[1]Master!$1:$1,0)),"")</f>
        <v>1</v>
      </c>
      <c r="H1787" s="6" t="s">
        <v>6153</v>
      </c>
      <c r="I1787" s="367">
        <f>IFERROR(INDEX([1]Master!$1:$1048576,MATCH(C1787,[1]Master!$B:$B,0),MATCH($G$6,[1]Master!$1:$1,0)),"")</f>
        <v>8492.7784039215694</v>
      </c>
      <c r="J1787" s="230">
        <f>ROUND(I1787*Order_Quote!$L$5,4)</f>
        <v>0</v>
      </c>
      <c r="K1787" s="228"/>
      <c r="L1787" s="178"/>
      <c r="M1787" s="171">
        <f t="shared" si="27"/>
        <v>0</v>
      </c>
    </row>
    <row r="1788" spans="1:13" s="52" customFormat="1" x14ac:dyDescent="0.3">
      <c r="A1788" s="29" t="str">
        <f>IF(K1788&gt;0,COUNT($A$7:A1787)+COUNT(DWV!$A$8:$A$300)+COUNT('Large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8" s="289"/>
      <c r="C1788" s="3" t="s">
        <v>780</v>
      </c>
      <c r="D1788" s="16">
        <v>28877595</v>
      </c>
      <c r="E1788" s="5" t="s">
        <v>8693</v>
      </c>
      <c r="F1788" s="381">
        <f>IFERROR(INDEX([1]Master!$1:$1048576,MATCH(C1788,[1]Master!$B:$B,0),MATCH($H$5,[1]Master!$1:$1,0)),"")</f>
        <v>1</v>
      </c>
      <c r="G1788" s="381">
        <f>IFERROR(INDEX([1]Master!$1:$1048576,MATCH(C1788,[1]Master!$B:$B,0),MATCH($H$4,[1]Master!$1:$1,0)),"")</f>
        <v>1</v>
      </c>
      <c r="H1788" s="6" t="s">
        <v>6153</v>
      </c>
      <c r="I1788" s="367">
        <f>IFERROR(INDEX([1]Master!$1:$1048576,MATCH(C1788,[1]Master!$B:$B,0),MATCH($G$6,[1]Master!$1:$1,0)),"")</f>
        <v>11265.232325490197</v>
      </c>
      <c r="J1788" s="230">
        <f>ROUND(I1788*Order_Quote!$L$5,4)</f>
        <v>0</v>
      </c>
      <c r="K1788" s="228"/>
      <c r="L1788" s="178"/>
      <c r="M1788" s="171">
        <f t="shared" si="27"/>
        <v>0</v>
      </c>
    </row>
    <row r="1789" spans="1:13" s="52" customFormat="1" x14ac:dyDescent="0.3">
      <c r="A1789" s="29" t="str">
        <f>IF(K1789&gt;0,COUNT($A$7:A1788)+COUNT(DWV!$A$8:$A$300)+COUNT('Large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89" s="289"/>
      <c r="C1789" s="3" t="s">
        <v>781</v>
      </c>
      <c r="D1789" s="16">
        <v>28877609</v>
      </c>
      <c r="E1789" s="5" t="s">
        <v>8694</v>
      </c>
      <c r="F1789" s="381">
        <f>IFERROR(INDEX([1]Master!$1:$1048576,MATCH(C1789,[1]Master!$B:$B,0),MATCH($H$5,[1]Master!$1:$1,0)),"")</f>
        <v>1</v>
      </c>
      <c r="G1789" s="381">
        <f>IFERROR(INDEX([1]Master!$1:$1048576,MATCH(C1789,[1]Master!$B:$B,0),MATCH($H$4,[1]Master!$1:$1,0)),"")</f>
        <v>3</v>
      </c>
      <c r="H1789" s="6" t="s">
        <v>6153</v>
      </c>
      <c r="I1789" s="367">
        <f>IFERROR(INDEX([1]Master!$1:$1048576,MATCH(C1789,[1]Master!$B:$B,0),MATCH($G$6,[1]Master!$1:$1,0)),"")</f>
        <v>6999.9875555555554</v>
      </c>
      <c r="J1789" s="230">
        <f>ROUND(I1789*Order_Quote!$L$5,4)</f>
        <v>0</v>
      </c>
      <c r="K1789" s="228"/>
      <c r="L1789" s="178"/>
      <c r="M1789" s="171">
        <f t="shared" si="27"/>
        <v>0</v>
      </c>
    </row>
    <row r="1790" spans="1:13" s="52" customFormat="1" x14ac:dyDescent="0.3">
      <c r="A1790" s="29" t="str">
        <f>IF(K1790&gt;0,COUNT($A$7:A1789)+COUNT(DWV!$A$8:$A$300)+COUNT('Large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0" s="289"/>
      <c r="C1790" s="3" t="s">
        <v>782</v>
      </c>
      <c r="D1790" s="16">
        <v>28877617</v>
      </c>
      <c r="E1790" s="5" t="s">
        <v>8695</v>
      </c>
      <c r="F1790" s="381">
        <f>IFERROR(INDEX([1]Master!$1:$1048576,MATCH(C1790,[1]Master!$B:$B,0),MATCH($H$5,[1]Master!$1:$1,0)),"")</f>
        <v>1</v>
      </c>
      <c r="G1790" s="381">
        <f>IFERROR(INDEX([1]Master!$1:$1048576,MATCH(C1790,[1]Master!$B:$B,0),MATCH($H$4,[1]Master!$1:$1,0)),"")</f>
        <v>2</v>
      </c>
      <c r="H1790" s="6" t="s">
        <v>6153</v>
      </c>
      <c r="I1790" s="367">
        <f>IFERROR(INDEX([1]Master!$1:$1048576,MATCH(C1790,[1]Master!$B:$B,0),MATCH($G$6,[1]Master!$1:$1,0)),"")</f>
        <v>8792.0948888888906</v>
      </c>
      <c r="J1790" s="230">
        <f>ROUND(I1790*Order_Quote!$L$5,4)</f>
        <v>0</v>
      </c>
      <c r="K1790" s="228"/>
      <c r="L1790" s="178"/>
      <c r="M1790" s="171">
        <f t="shared" si="27"/>
        <v>0</v>
      </c>
    </row>
    <row r="1791" spans="1:13" s="52" customFormat="1" x14ac:dyDescent="0.3">
      <c r="A1791" s="29" t="str">
        <f>IF(K1791&gt;0,COUNT($A$7:A1790)+COUNT(DWV!$A$8:$A$300)+COUNT('Large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1" s="289"/>
      <c r="C1791" s="3" t="s">
        <v>783</v>
      </c>
      <c r="D1791" s="16">
        <v>28877625</v>
      </c>
      <c r="E1791" s="5" t="s">
        <v>8696</v>
      </c>
      <c r="F1791" s="381">
        <f>IFERROR(INDEX([1]Master!$1:$1048576,MATCH(C1791,[1]Master!$B:$B,0),MATCH($H$5,[1]Master!$1:$1,0)),"")</f>
        <v>1</v>
      </c>
      <c r="G1791" s="381">
        <f>IFERROR(INDEX([1]Master!$1:$1048576,MATCH(C1791,[1]Master!$B:$B,0),MATCH($H$4,[1]Master!$1:$1,0)),"")</f>
        <v>2</v>
      </c>
      <c r="H1791" s="6" t="s">
        <v>6153</v>
      </c>
      <c r="I1791" s="367">
        <f>IFERROR(INDEX([1]Master!$1:$1048576,MATCH(C1791,[1]Master!$B:$B,0),MATCH($G$6,[1]Master!$1:$1,0)),"")</f>
        <v>8994.3486666666668</v>
      </c>
      <c r="J1791" s="230">
        <f>ROUND(I1791*Order_Quote!$L$5,4)</f>
        <v>0</v>
      </c>
      <c r="K1791" s="228"/>
      <c r="L1791" s="178"/>
      <c r="M1791" s="171">
        <f t="shared" si="27"/>
        <v>0</v>
      </c>
    </row>
    <row r="1792" spans="1:13" s="52" customFormat="1" x14ac:dyDescent="0.3">
      <c r="A1792" s="29" t="str">
        <f>IF(K1792&gt;0,COUNT($A$7:A1791)+COUNT(DWV!$A$8:$A$300)+COUNT('Large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2" s="289"/>
      <c r="C1792" s="3" t="s">
        <v>784</v>
      </c>
      <c r="D1792" s="16">
        <v>28877633</v>
      </c>
      <c r="E1792" s="5" t="s">
        <v>8697</v>
      </c>
      <c r="F1792" s="381">
        <f>IFERROR(INDEX([1]Master!$1:$1048576,MATCH(C1792,[1]Master!$B:$B,0),MATCH($H$5,[1]Master!$1:$1,0)),"")</f>
        <v>1</v>
      </c>
      <c r="G1792" s="381">
        <f>IFERROR(INDEX([1]Master!$1:$1048576,MATCH(C1792,[1]Master!$B:$B,0),MATCH($H$4,[1]Master!$1:$1,0)),"")</f>
        <v>2</v>
      </c>
      <c r="H1792" s="6" t="s">
        <v>6153</v>
      </c>
      <c r="I1792" s="367">
        <f>IFERROR(INDEX([1]Master!$1:$1048576,MATCH(C1792,[1]Master!$B:$B,0),MATCH($G$6,[1]Master!$1:$1,0)),"")</f>
        <v>8984.1275790849686</v>
      </c>
      <c r="J1792" s="230">
        <f>ROUND(I1792*Order_Quote!$L$5,4)</f>
        <v>0</v>
      </c>
      <c r="K1792" s="228"/>
      <c r="L1792" s="178"/>
      <c r="M1792" s="171">
        <f t="shared" si="27"/>
        <v>0</v>
      </c>
    </row>
    <row r="1793" spans="1:13" s="52" customFormat="1" x14ac:dyDescent="0.3">
      <c r="A1793" s="29" t="str">
        <f>IF(K1793&gt;0,COUNT($A$7:A1792)+COUNT(DWV!$A$8:$A$300)+COUNT('Large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3" s="289"/>
      <c r="C1793" s="3" t="s">
        <v>785</v>
      </c>
      <c r="D1793" s="16">
        <v>28877641</v>
      </c>
      <c r="E1793" s="5" t="s">
        <v>8698</v>
      </c>
      <c r="F1793" s="381">
        <f>IFERROR(INDEX([1]Master!$1:$1048576,MATCH(C1793,[1]Master!$B:$B,0),MATCH($H$5,[1]Master!$1:$1,0)),"")</f>
        <v>1</v>
      </c>
      <c r="G1793" s="381">
        <f>IFERROR(INDEX([1]Master!$1:$1048576,MATCH(C1793,[1]Master!$B:$B,0),MATCH($H$4,[1]Master!$1:$1,0)),"")</f>
        <v>1</v>
      </c>
      <c r="H1793" s="6" t="s">
        <v>6153</v>
      </c>
      <c r="I1793" s="367">
        <f>IFERROR(INDEX([1]Master!$1:$1048576,MATCH(C1793,[1]Master!$B:$B,0),MATCH($G$6,[1]Master!$1:$1,0)),"")</f>
        <v>9142.0639150326806</v>
      </c>
      <c r="J1793" s="230">
        <f>ROUND(I1793*Order_Quote!$L$5,4)</f>
        <v>0</v>
      </c>
      <c r="K1793" s="228"/>
      <c r="L1793" s="178"/>
      <c r="M1793" s="171">
        <f t="shared" si="27"/>
        <v>0</v>
      </c>
    </row>
    <row r="1794" spans="1:13" s="52" customFormat="1" x14ac:dyDescent="0.3">
      <c r="A1794" s="29" t="str">
        <f>IF(K1794&gt;0,COUNT($A$7:A1793)+COUNT(DWV!$A$8:$A$300)+COUNT('Large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4" s="289"/>
      <c r="C1794" s="3" t="s">
        <v>786</v>
      </c>
      <c r="D1794" s="16">
        <v>28877650</v>
      </c>
      <c r="E1794" s="5" t="s">
        <v>8699</v>
      </c>
      <c r="F1794" s="381">
        <f>IFERROR(INDEX([1]Master!$1:$1048576,MATCH(C1794,[1]Master!$B:$B,0),MATCH($H$5,[1]Master!$1:$1,0)),"")</f>
        <v>1</v>
      </c>
      <c r="G1794" s="381">
        <f>IFERROR(INDEX([1]Master!$1:$1048576,MATCH(C1794,[1]Master!$B:$B,0),MATCH($H$4,[1]Master!$1:$1,0)),"")</f>
        <v>1</v>
      </c>
      <c r="H1794" s="6" t="s">
        <v>6153</v>
      </c>
      <c r="I1794" s="367">
        <f>IFERROR(INDEX([1]Master!$1:$1048576,MATCH(C1794,[1]Master!$B:$B,0),MATCH($G$6,[1]Master!$1:$1,0)),"")</f>
        <v>9501.7121751633986</v>
      </c>
      <c r="J1794" s="230">
        <f>ROUND(I1794*Order_Quote!$L$5,4)</f>
        <v>0</v>
      </c>
      <c r="K1794" s="228"/>
      <c r="L1794" s="178"/>
      <c r="M1794" s="171">
        <f t="shared" si="27"/>
        <v>0</v>
      </c>
    </row>
    <row r="1795" spans="1:13" s="52" customFormat="1" x14ac:dyDescent="0.3">
      <c r="A1795" s="29" t="str">
        <f>IF(K1795&gt;0,COUNT($A$7:A1794)+COUNT(DWV!$A$8:$A$300)+COUNT('Large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5" s="289"/>
      <c r="C1795" s="3" t="s">
        <v>787</v>
      </c>
      <c r="D1795" s="16">
        <v>28877668</v>
      </c>
      <c r="E1795" s="5" t="s">
        <v>8700</v>
      </c>
      <c r="F1795" s="381">
        <f>IFERROR(INDEX([1]Master!$1:$1048576,MATCH(C1795,[1]Master!$B:$B,0),MATCH($H$5,[1]Master!$1:$1,0)),"")</f>
        <v>1</v>
      </c>
      <c r="G1795" s="381">
        <f>IFERROR(INDEX([1]Master!$1:$1048576,MATCH(C1795,[1]Master!$B:$B,0),MATCH($H$4,[1]Master!$1:$1,0)),"")</f>
        <v>1</v>
      </c>
      <c r="H1795" s="6" t="s">
        <v>6153</v>
      </c>
      <c r="I1795" s="367">
        <f>IFERROR(INDEX([1]Master!$1:$1048576,MATCH(C1795,[1]Master!$B:$B,0),MATCH($G$6,[1]Master!$1:$1,0)),"")</f>
        <v>13142.793495424838</v>
      </c>
      <c r="J1795" s="230">
        <f>ROUND(I1795*Order_Quote!$L$5,4)</f>
        <v>0</v>
      </c>
      <c r="K1795" s="228"/>
      <c r="L1795" s="178"/>
      <c r="M1795" s="171">
        <f t="shared" si="27"/>
        <v>0</v>
      </c>
    </row>
    <row r="1796" spans="1:13" s="52" customFormat="1" x14ac:dyDescent="0.3">
      <c r="A1796" s="29" t="str">
        <f>IF(K1796&gt;0,COUNT($A$7:A1795)+COUNT(DWV!$A$8:$A$300)+COUNT('Large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6" s="289"/>
      <c r="C1796" s="3" t="s">
        <v>788</v>
      </c>
      <c r="D1796" s="16">
        <v>28877676</v>
      </c>
      <c r="E1796" s="5" t="s">
        <v>8701</v>
      </c>
      <c r="F1796" s="381">
        <f>IFERROR(INDEX([1]Master!$1:$1048576,MATCH(C1796,[1]Master!$B:$B,0),MATCH($H$5,[1]Master!$1:$1,0)),"")</f>
        <v>1</v>
      </c>
      <c r="G1796" s="381">
        <f>IFERROR(INDEX([1]Master!$1:$1048576,MATCH(C1796,[1]Master!$B:$B,0),MATCH($H$4,[1]Master!$1:$1,0)),"")</f>
        <v>1</v>
      </c>
      <c r="H1796" s="6" t="s">
        <v>6153</v>
      </c>
      <c r="I1796" s="367">
        <f>IFERROR(INDEX([1]Master!$1:$1048576,MATCH(C1796,[1]Master!$B:$B,0),MATCH($G$6,[1]Master!$1:$1,0)),"")</f>
        <v>14221.947800000004</v>
      </c>
      <c r="J1796" s="230">
        <f>ROUND(I1796*Order_Quote!$L$5,4)</f>
        <v>0</v>
      </c>
      <c r="K1796" s="228"/>
      <c r="L1796" s="178"/>
      <c r="M1796" s="171">
        <f t="shared" si="27"/>
        <v>0</v>
      </c>
    </row>
    <row r="1797" spans="1:13" s="52" customFormat="1" x14ac:dyDescent="0.3">
      <c r="A1797" s="29" t="str">
        <f>IF(K1797&gt;0,COUNT($A$7:A1796)+COUNT(DWV!$A$8:$A$300)+COUNT('Large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7" s="289"/>
      <c r="C1797" s="3" t="s">
        <v>789</v>
      </c>
      <c r="D1797" s="16">
        <v>28877684</v>
      </c>
      <c r="E1797" s="5" t="s">
        <v>8702</v>
      </c>
      <c r="F1797" s="381">
        <f>IFERROR(INDEX([1]Master!$1:$1048576,MATCH(C1797,[1]Master!$B:$B,0),MATCH($H$5,[1]Master!$1:$1,0)),"")</f>
        <v>1</v>
      </c>
      <c r="G1797" s="381">
        <f>IFERROR(INDEX([1]Master!$1:$1048576,MATCH(C1797,[1]Master!$B:$B,0),MATCH($H$4,[1]Master!$1:$1,0)),"")</f>
        <v>1</v>
      </c>
      <c r="H1797" s="6" t="s">
        <v>6153</v>
      </c>
      <c r="I1797" s="367">
        <f>IFERROR(INDEX([1]Master!$1:$1048576,MATCH(C1797,[1]Master!$B:$B,0),MATCH($G$6,[1]Master!$1:$1,0)),"")</f>
        <v>17476.84611895425</v>
      </c>
      <c r="J1797" s="230">
        <f>ROUND(I1797*Order_Quote!$L$5,4)</f>
        <v>0</v>
      </c>
      <c r="K1797" s="228"/>
      <c r="L1797" s="178"/>
      <c r="M1797" s="171">
        <f t="shared" si="27"/>
        <v>0</v>
      </c>
    </row>
    <row r="1798" spans="1:13" s="52" customFormat="1" x14ac:dyDescent="0.3">
      <c r="A1798" s="29" t="str">
        <f>IF(K1798&gt;0,COUNT($A$7:A1797)+COUNT(DWV!$A$8:$A$300)+COUNT('Large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8" s="289"/>
      <c r="C1798" s="3" t="s">
        <v>790</v>
      </c>
      <c r="D1798" s="16">
        <v>28877692</v>
      </c>
      <c r="E1798" s="5" t="s">
        <v>8703</v>
      </c>
      <c r="F1798" s="381">
        <f>IFERROR(INDEX([1]Master!$1:$1048576,MATCH(C1798,[1]Master!$B:$B,0),MATCH($H$5,[1]Master!$1:$1,0)),"")</f>
        <v>1</v>
      </c>
      <c r="G1798" s="381">
        <f>IFERROR(INDEX([1]Master!$1:$1048576,MATCH(C1798,[1]Master!$B:$B,0),MATCH($H$4,[1]Master!$1:$1,0)),"")</f>
        <v>2</v>
      </c>
      <c r="H1798" s="6" t="s">
        <v>6153</v>
      </c>
      <c r="I1798" s="367">
        <f>IFERROR(INDEX([1]Master!$1:$1048576,MATCH(C1798,[1]Master!$B:$B,0),MATCH($G$6,[1]Master!$1:$1,0)),"")</f>
        <v>9486.310888888891</v>
      </c>
      <c r="J1798" s="230">
        <f>ROUND(I1798*Order_Quote!$L$5,4)</f>
        <v>0</v>
      </c>
      <c r="K1798" s="228"/>
      <c r="L1798" s="178"/>
      <c r="M1798" s="171">
        <f t="shared" ref="M1798:M1861" si="28">K1798/F1798</f>
        <v>0</v>
      </c>
    </row>
    <row r="1799" spans="1:13" s="52" customFormat="1" x14ac:dyDescent="0.3">
      <c r="A1799" s="29" t="str">
        <f>IF(K1799&gt;0,COUNT($A$7:A1798)+COUNT(DWV!$A$8:$A$300)+COUNT('Large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799" s="289"/>
      <c r="C1799" s="3" t="s">
        <v>791</v>
      </c>
      <c r="D1799" s="16">
        <v>28877706</v>
      </c>
      <c r="E1799" s="5" t="s">
        <v>8704</v>
      </c>
      <c r="F1799" s="381">
        <f>IFERROR(INDEX([1]Master!$1:$1048576,MATCH(C1799,[1]Master!$B:$B,0),MATCH($H$5,[1]Master!$1:$1,0)),"")</f>
        <v>1</v>
      </c>
      <c r="G1799" s="381">
        <f>IFERROR(INDEX([1]Master!$1:$1048576,MATCH(C1799,[1]Master!$B:$B,0),MATCH($H$4,[1]Master!$1:$1,0)),"")</f>
        <v>2</v>
      </c>
      <c r="H1799" s="6" t="s">
        <v>6153</v>
      </c>
      <c r="I1799" s="367">
        <f>IFERROR(INDEX([1]Master!$1:$1048576,MATCH(C1799,[1]Master!$B:$B,0),MATCH($G$6,[1]Master!$1:$1,0)),"")</f>
        <v>9543.5915555555566</v>
      </c>
      <c r="J1799" s="230">
        <f>ROUND(I1799*Order_Quote!$L$5,4)</f>
        <v>0</v>
      </c>
      <c r="K1799" s="228"/>
      <c r="L1799" s="178"/>
      <c r="M1799" s="171">
        <f t="shared" si="28"/>
        <v>0</v>
      </c>
    </row>
    <row r="1800" spans="1:13" s="52" customFormat="1" x14ac:dyDescent="0.3">
      <c r="A1800" s="29" t="str">
        <f>IF(K1800&gt;0,COUNT($A$7:A1799)+COUNT(DWV!$A$8:$A$300)+COUNT('Large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0" s="289"/>
      <c r="C1800" s="3" t="s">
        <v>792</v>
      </c>
      <c r="D1800" s="16">
        <v>28877714</v>
      </c>
      <c r="E1800" s="5" t="s">
        <v>8705</v>
      </c>
      <c r="F1800" s="381">
        <f>IFERROR(INDEX([1]Master!$1:$1048576,MATCH(C1800,[1]Master!$B:$B,0),MATCH($H$5,[1]Master!$1:$1,0)),"")</f>
        <v>1</v>
      </c>
      <c r="G1800" s="381">
        <f>IFERROR(INDEX([1]Master!$1:$1048576,MATCH(C1800,[1]Master!$B:$B,0),MATCH($H$4,[1]Master!$1:$1,0)),"")</f>
        <v>2</v>
      </c>
      <c r="H1800" s="6" t="s">
        <v>6153</v>
      </c>
      <c r="I1800" s="367">
        <f>IFERROR(INDEX([1]Master!$1:$1048576,MATCH(C1800,[1]Master!$B:$B,0),MATCH($G$6,[1]Master!$1:$1,0)),"")</f>
        <v>10620.142333333333</v>
      </c>
      <c r="J1800" s="230">
        <f>ROUND(I1800*Order_Quote!$L$5,4)</f>
        <v>0</v>
      </c>
      <c r="K1800" s="228"/>
      <c r="L1800" s="178"/>
      <c r="M1800" s="171">
        <f t="shared" si="28"/>
        <v>0</v>
      </c>
    </row>
    <row r="1801" spans="1:13" s="52" customFormat="1" x14ac:dyDescent="0.3">
      <c r="A1801" s="29" t="str">
        <f>IF(K1801&gt;0,COUNT($A$7:A1800)+COUNT(DWV!$A$8:$A$300)+COUNT('Large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1" s="289"/>
      <c r="C1801" s="3" t="s">
        <v>793</v>
      </c>
      <c r="D1801" s="16">
        <v>28877722</v>
      </c>
      <c r="E1801" s="5" t="s">
        <v>8706</v>
      </c>
      <c r="F1801" s="381">
        <f>IFERROR(INDEX([1]Master!$1:$1048576,MATCH(C1801,[1]Master!$B:$B,0),MATCH($H$5,[1]Master!$1:$1,0)),"")</f>
        <v>1</v>
      </c>
      <c r="G1801" s="381">
        <f>IFERROR(INDEX([1]Master!$1:$1048576,MATCH(C1801,[1]Master!$B:$B,0),MATCH($H$4,[1]Master!$1:$1,0)),"")</f>
        <v>1</v>
      </c>
      <c r="H1801" s="6" t="s">
        <v>6153</v>
      </c>
      <c r="I1801" s="367">
        <f>IFERROR(INDEX([1]Master!$1:$1048576,MATCH(C1801,[1]Master!$B:$B,0),MATCH($G$6,[1]Master!$1:$1,0)),"")</f>
        <v>11037.165252287583</v>
      </c>
      <c r="J1801" s="230">
        <f>ROUND(I1801*Order_Quote!$L$5,4)</f>
        <v>0</v>
      </c>
      <c r="K1801" s="228"/>
      <c r="L1801" s="178"/>
      <c r="M1801" s="171">
        <f t="shared" si="28"/>
        <v>0</v>
      </c>
    </row>
    <row r="1802" spans="1:13" s="52" customFormat="1" x14ac:dyDescent="0.3">
      <c r="A1802" s="29" t="str">
        <f>IF(K1802&gt;0,COUNT($A$7:A1801)+COUNT(DWV!$A$8:$A$300)+COUNT('Large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2" s="289"/>
      <c r="C1802" s="3" t="s">
        <v>794</v>
      </c>
      <c r="D1802" s="16">
        <v>28877730</v>
      </c>
      <c r="E1802" s="5" t="s">
        <v>8707</v>
      </c>
      <c r="F1802" s="381">
        <f>IFERROR(INDEX([1]Master!$1:$1048576,MATCH(C1802,[1]Master!$B:$B,0),MATCH($H$5,[1]Master!$1:$1,0)),"")</f>
        <v>1</v>
      </c>
      <c r="G1802" s="381">
        <f>IFERROR(INDEX([1]Master!$1:$1048576,MATCH(C1802,[1]Master!$B:$B,0),MATCH($H$4,[1]Master!$1:$1,0)),"")</f>
        <v>1</v>
      </c>
      <c r="H1802" s="6" t="s">
        <v>6153</v>
      </c>
      <c r="I1802" s="367">
        <f>IFERROR(INDEX([1]Master!$1:$1048576,MATCH(C1802,[1]Master!$B:$B,0),MATCH($G$6,[1]Master!$1:$1,0)),"")</f>
        <v>12054.794277124185</v>
      </c>
      <c r="J1802" s="230">
        <f>ROUND(I1802*Order_Quote!$L$5,4)</f>
        <v>0</v>
      </c>
      <c r="K1802" s="228"/>
      <c r="L1802" s="178"/>
      <c r="M1802" s="171">
        <f t="shared" si="28"/>
        <v>0</v>
      </c>
    </row>
    <row r="1803" spans="1:13" s="52" customFormat="1" x14ac:dyDescent="0.3">
      <c r="A1803" s="29" t="str">
        <f>IF(K1803&gt;0,COUNT($A$7:A1802)+COUNT(DWV!$A$8:$A$300)+COUNT('Large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3" s="289"/>
      <c r="C1803" s="3" t="s">
        <v>795</v>
      </c>
      <c r="D1803" s="16">
        <v>28877749</v>
      </c>
      <c r="E1803" s="5" t="s">
        <v>8708</v>
      </c>
      <c r="F1803" s="381">
        <f>IFERROR(INDEX([1]Master!$1:$1048576,MATCH(C1803,[1]Master!$B:$B,0),MATCH($H$5,[1]Master!$1:$1,0)),"")</f>
        <v>1</v>
      </c>
      <c r="G1803" s="381">
        <f>IFERROR(INDEX([1]Master!$1:$1048576,MATCH(C1803,[1]Master!$B:$B,0),MATCH($H$4,[1]Master!$1:$1,0)),"")</f>
        <v>1</v>
      </c>
      <c r="H1803" s="6" t="s">
        <v>6153</v>
      </c>
      <c r="I1803" s="367">
        <f>IFERROR(INDEX([1]Master!$1:$1048576,MATCH(C1803,[1]Master!$B:$B,0),MATCH($G$6,[1]Master!$1:$1,0)),"")</f>
        <v>13616.512707189546</v>
      </c>
      <c r="J1803" s="230">
        <f>ROUND(I1803*Order_Quote!$L$5,4)</f>
        <v>0</v>
      </c>
      <c r="K1803" s="228"/>
      <c r="L1803" s="178"/>
      <c r="M1803" s="171">
        <f t="shared" si="28"/>
        <v>0</v>
      </c>
    </row>
    <row r="1804" spans="1:13" s="52" customFormat="1" x14ac:dyDescent="0.3">
      <c r="A1804" s="29" t="str">
        <f>IF(K1804&gt;0,COUNT($A$7:A1803)+COUNT(DWV!$A$8:$A$300)+COUNT('Large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4" s="289"/>
      <c r="C1804" s="3" t="s">
        <v>796</v>
      </c>
      <c r="D1804" s="16">
        <v>28877757</v>
      </c>
      <c r="E1804" s="5" t="s">
        <v>8709</v>
      </c>
      <c r="F1804" s="381">
        <f>IFERROR(INDEX([1]Master!$1:$1048576,MATCH(C1804,[1]Master!$B:$B,0),MATCH($H$5,[1]Master!$1:$1,0)),"")</f>
        <v>1</v>
      </c>
      <c r="G1804" s="381">
        <f>IFERROR(INDEX([1]Master!$1:$1048576,MATCH(C1804,[1]Master!$B:$B,0),MATCH($H$4,[1]Master!$1:$1,0)),"")</f>
        <v>1</v>
      </c>
      <c r="H1804" s="6" t="s">
        <v>6153</v>
      </c>
      <c r="I1804" s="367">
        <f>IFERROR(INDEX([1]Master!$1:$1048576,MATCH(C1804,[1]Master!$B:$B,0),MATCH($G$6,[1]Master!$1:$1,0)),"")</f>
        <v>13958.725562091506</v>
      </c>
      <c r="J1804" s="230">
        <f>ROUND(I1804*Order_Quote!$L$5,4)</f>
        <v>0</v>
      </c>
      <c r="K1804" s="228"/>
      <c r="L1804" s="178"/>
      <c r="M1804" s="171">
        <f t="shared" si="28"/>
        <v>0</v>
      </c>
    </row>
    <row r="1805" spans="1:13" s="52" customFormat="1" x14ac:dyDescent="0.3">
      <c r="A1805" s="29" t="str">
        <f>IF(K1805&gt;0,COUNT($A$7:A1804)+COUNT(DWV!$A$8:$A$300)+COUNT('Large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5" s="289"/>
      <c r="C1805" s="3" t="s">
        <v>797</v>
      </c>
      <c r="D1805" s="16">
        <v>28877765</v>
      </c>
      <c r="E1805" s="5" t="s">
        <v>8710</v>
      </c>
      <c r="F1805" s="381">
        <f>IFERROR(INDEX([1]Master!$1:$1048576,MATCH(C1805,[1]Master!$B:$B,0),MATCH($H$5,[1]Master!$1:$1,0)),"")</f>
        <v>1</v>
      </c>
      <c r="G1805" s="381">
        <f>IFERROR(INDEX([1]Master!$1:$1048576,MATCH(C1805,[1]Master!$B:$B,0),MATCH($H$4,[1]Master!$1:$1,0)),"")</f>
        <v>1</v>
      </c>
      <c r="H1805" s="6" t="s">
        <v>6153</v>
      </c>
      <c r="I1805" s="367">
        <f>IFERROR(INDEX([1]Master!$1:$1048576,MATCH(C1805,[1]Master!$B:$B,0),MATCH($G$6,[1]Master!$1:$1,0)),"")</f>
        <v>14371.069154248367</v>
      </c>
      <c r="J1805" s="230">
        <f>ROUND(I1805*Order_Quote!$L$5,4)</f>
        <v>0</v>
      </c>
      <c r="K1805" s="228"/>
      <c r="L1805" s="178"/>
      <c r="M1805" s="171">
        <f t="shared" si="28"/>
        <v>0</v>
      </c>
    </row>
    <row r="1806" spans="1:13" s="52" customFormat="1" x14ac:dyDescent="0.3">
      <c r="A1806" s="29" t="str">
        <f>IF(K1806&gt;0,COUNT($A$7:A1805)+COUNT(DWV!$A$8:$A$300)+COUNT('Large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6" s="289"/>
      <c r="C1806" s="3" t="s">
        <v>798</v>
      </c>
      <c r="D1806" s="16">
        <v>28877773</v>
      </c>
      <c r="E1806" s="5" t="s">
        <v>8711</v>
      </c>
      <c r="F1806" s="381">
        <f>IFERROR(INDEX([1]Master!$1:$1048576,MATCH(C1806,[1]Master!$B:$B,0),MATCH($H$5,[1]Master!$1:$1,0)),"")</f>
        <v>1</v>
      </c>
      <c r="G1806" s="381">
        <f>IFERROR(INDEX([1]Master!$1:$1048576,MATCH(C1806,[1]Master!$B:$B,0),MATCH($H$4,[1]Master!$1:$1,0)),"")</f>
        <v>1</v>
      </c>
      <c r="H1806" s="6" t="s">
        <v>6153</v>
      </c>
      <c r="I1806" s="367">
        <f>IFERROR(INDEX([1]Master!$1:$1048576,MATCH(C1806,[1]Master!$B:$B,0),MATCH($G$6,[1]Master!$1:$1,0)),"")</f>
        <v>17784.038503267977</v>
      </c>
      <c r="J1806" s="230">
        <f>ROUND(I1806*Order_Quote!$L$5,4)</f>
        <v>0</v>
      </c>
      <c r="K1806" s="228"/>
      <c r="L1806" s="178"/>
      <c r="M1806" s="171">
        <f t="shared" si="28"/>
        <v>0</v>
      </c>
    </row>
    <row r="1807" spans="1:13" s="52" customFormat="1" x14ac:dyDescent="0.3">
      <c r="A1807" s="29" t="str">
        <f>IF(K1807&gt;0,COUNT($A$7:A1806)+COUNT(DWV!$A$8:$A$300)+COUNT('Large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7" s="289"/>
      <c r="C1807" s="3" t="s">
        <v>799</v>
      </c>
      <c r="D1807" s="16">
        <v>28877781</v>
      </c>
      <c r="E1807" s="5" t="s">
        <v>8712</v>
      </c>
      <c r="F1807" s="381">
        <f>IFERROR(INDEX([1]Master!$1:$1048576,MATCH(C1807,[1]Master!$B:$B,0),MATCH($H$5,[1]Master!$1:$1,0)),"")</f>
        <v>1</v>
      </c>
      <c r="G1807" s="381" t="str">
        <f>IFERROR(INDEX([1]Master!$1:$1048576,MATCH(C1807,[1]Master!$B:$B,0),MATCH($H$4,[1]Master!$1:$1,0)),"")</f>
        <v>-</v>
      </c>
      <c r="H1807" s="6" t="s">
        <v>6153</v>
      </c>
      <c r="I1807" s="367">
        <f>IFERROR(INDEX([1]Master!$1:$1048576,MATCH(C1807,[1]Master!$B:$B,0),MATCH($G$6,[1]Master!$1:$1,0)),"")</f>
        <v>18284.008101960786</v>
      </c>
      <c r="J1807" s="230">
        <f>ROUND(I1807*Order_Quote!$L$5,4)</f>
        <v>0</v>
      </c>
      <c r="K1807" s="228"/>
      <c r="L1807" s="178"/>
      <c r="M1807" s="171">
        <f t="shared" si="28"/>
        <v>0</v>
      </c>
    </row>
    <row r="1808" spans="1:13" s="52" customFormat="1" x14ac:dyDescent="0.3">
      <c r="A1808" s="29" t="str">
        <f>IF(K1808&gt;0,COUNT($A$7:A1807)+COUNT(DWV!$A$8:$A$300)+COUNT('Large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8" s="289"/>
      <c r="C1808" s="3" t="s">
        <v>800</v>
      </c>
      <c r="D1808" s="16">
        <v>28877790</v>
      </c>
      <c r="E1808" s="5" t="s">
        <v>8713</v>
      </c>
      <c r="F1808" s="381">
        <f>IFERROR(INDEX([1]Master!$1:$1048576,MATCH(C1808,[1]Master!$B:$B,0),MATCH($H$5,[1]Master!$1:$1,0)),"")</f>
        <v>1</v>
      </c>
      <c r="G1808" s="381">
        <f>IFERROR(INDEX([1]Master!$1:$1048576,MATCH(C1808,[1]Master!$B:$B,0),MATCH($H$4,[1]Master!$1:$1,0)),"")</f>
        <v>1</v>
      </c>
      <c r="H1808" s="6" t="s">
        <v>6153</v>
      </c>
      <c r="I1808" s="367">
        <f>IFERROR(INDEX([1]Master!$1:$1048576,MATCH(C1808,[1]Master!$B:$B,0),MATCH($G$6,[1]Master!$1:$1,0)),"")</f>
        <v>11636.190555555557</v>
      </c>
      <c r="J1808" s="230">
        <f>ROUND(I1808*Order_Quote!$L$5,4)</f>
        <v>0</v>
      </c>
      <c r="K1808" s="228"/>
      <c r="L1808" s="178"/>
      <c r="M1808" s="171">
        <f t="shared" si="28"/>
        <v>0</v>
      </c>
    </row>
    <row r="1809" spans="1:13" s="52" customFormat="1" x14ac:dyDescent="0.3">
      <c r="A1809" s="29" t="str">
        <f>IF(K1809&gt;0,COUNT($A$7:A1808)+COUNT(DWV!$A$8:$A$300)+COUNT('Large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09" s="289"/>
      <c r="C1809" s="3" t="s">
        <v>801</v>
      </c>
      <c r="D1809" s="16">
        <v>28877803</v>
      </c>
      <c r="E1809" s="5" t="s">
        <v>8714</v>
      </c>
      <c r="F1809" s="381">
        <f>IFERROR(INDEX([1]Master!$1:$1048576,MATCH(C1809,[1]Master!$B:$B,0),MATCH($H$5,[1]Master!$1:$1,0)),"")</f>
        <v>1</v>
      </c>
      <c r="G1809" s="381">
        <f>IFERROR(INDEX([1]Master!$1:$1048576,MATCH(C1809,[1]Master!$B:$B,0),MATCH($H$4,[1]Master!$1:$1,0)),"")</f>
        <v>1</v>
      </c>
      <c r="H1809" s="6" t="s">
        <v>6153</v>
      </c>
      <c r="I1809" s="367">
        <f>IFERROR(INDEX([1]Master!$1:$1048576,MATCH(C1809,[1]Master!$B:$B,0),MATCH($G$6,[1]Master!$1:$1,0)),"")</f>
        <v>11705.954555555554</v>
      </c>
      <c r="J1809" s="230">
        <f>ROUND(I1809*Order_Quote!$L$5,4)</f>
        <v>0</v>
      </c>
      <c r="K1809" s="228"/>
      <c r="L1809" s="178"/>
      <c r="M1809" s="171">
        <f t="shared" si="28"/>
        <v>0</v>
      </c>
    </row>
    <row r="1810" spans="1:13" s="52" customFormat="1" x14ac:dyDescent="0.3">
      <c r="A1810" s="29" t="str">
        <f>IF(K1810&gt;0,COUNT($A$7:A1809)+COUNT(DWV!$A$8:$A$300)+COUNT('Large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0" s="289"/>
      <c r="C1810" s="3" t="s">
        <v>802</v>
      </c>
      <c r="D1810" s="16">
        <v>28877811</v>
      </c>
      <c r="E1810" s="5" t="s">
        <v>8715</v>
      </c>
      <c r="F1810" s="381">
        <f>IFERROR(INDEX([1]Master!$1:$1048576,MATCH(C1810,[1]Master!$B:$B,0),MATCH($H$5,[1]Master!$1:$1,0)),"")</f>
        <v>1</v>
      </c>
      <c r="G1810" s="381">
        <f>IFERROR(INDEX([1]Master!$1:$1048576,MATCH(C1810,[1]Master!$B:$B,0),MATCH($H$4,[1]Master!$1:$1,0)),"")</f>
        <v>1</v>
      </c>
      <c r="H1810" s="6" t="s">
        <v>6153</v>
      </c>
      <c r="I1810" s="367">
        <f>IFERROR(INDEX([1]Master!$1:$1048576,MATCH(C1810,[1]Master!$B:$B,0),MATCH($G$6,[1]Master!$1:$1,0)),"")</f>
        <v>13647.255555555555</v>
      </c>
      <c r="J1810" s="230">
        <f>ROUND(I1810*Order_Quote!$L$5,4)</f>
        <v>0</v>
      </c>
      <c r="K1810" s="228"/>
      <c r="L1810" s="178"/>
      <c r="M1810" s="171">
        <f t="shared" si="28"/>
        <v>0</v>
      </c>
    </row>
    <row r="1811" spans="1:13" s="52" customFormat="1" x14ac:dyDescent="0.3">
      <c r="A1811" s="29" t="str">
        <f>IF(K1811&gt;0,COUNT($A$7:A1810)+COUNT(DWV!$A$8:$A$300)+COUNT('Large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1" s="289"/>
      <c r="C1811" s="3" t="s">
        <v>803</v>
      </c>
      <c r="D1811" s="16">
        <v>28877820</v>
      </c>
      <c r="E1811" s="5" t="s">
        <v>8716</v>
      </c>
      <c r="F1811" s="381">
        <f>IFERROR(INDEX([1]Master!$1:$1048576,MATCH(C1811,[1]Master!$B:$B,0),MATCH($H$5,[1]Master!$1:$1,0)),"")</f>
        <v>1</v>
      </c>
      <c r="G1811" s="381">
        <f>IFERROR(INDEX([1]Master!$1:$1048576,MATCH(C1811,[1]Master!$B:$B,0),MATCH($H$4,[1]Master!$1:$1,0)),"")</f>
        <v>1</v>
      </c>
      <c r="H1811" s="6" t="s">
        <v>6153</v>
      </c>
      <c r="I1811" s="367">
        <f>IFERROR(INDEX([1]Master!$1:$1048576,MATCH(C1811,[1]Master!$B:$B,0),MATCH($G$6,[1]Master!$1:$1,0)),"")</f>
        <v>13796.464048366015</v>
      </c>
      <c r="J1811" s="230">
        <f>ROUND(I1811*Order_Quote!$L$5,4)</f>
        <v>0</v>
      </c>
      <c r="K1811" s="228"/>
      <c r="L1811" s="178"/>
      <c r="M1811" s="171">
        <f t="shared" si="28"/>
        <v>0</v>
      </c>
    </row>
    <row r="1812" spans="1:13" s="52" customFormat="1" x14ac:dyDescent="0.3">
      <c r="A1812" s="29" t="str">
        <f>IF(K1812&gt;0,COUNT($A$7:A1811)+COUNT(DWV!$A$8:$A$300)+COUNT('Large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2" s="289"/>
      <c r="C1812" s="3" t="s">
        <v>804</v>
      </c>
      <c r="D1812" s="16">
        <v>28877838</v>
      </c>
      <c r="E1812" s="5" t="s">
        <v>8717</v>
      </c>
      <c r="F1812" s="381">
        <f>IFERROR(INDEX([1]Master!$1:$1048576,MATCH(C1812,[1]Master!$B:$B,0),MATCH($H$5,[1]Master!$1:$1,0)),"")</f>
        <v>1</v>
      </c>
      <c r="G1812" s="381">
        <f>IFERROR(INDEX([1]Master!$1:$1048576,MATCH(C1812,[1]Master!$B:$B,0),MATCH($H$4,[1]Master!$1:$1,0)),"")</f>
        <v>1</v>
      </c>
      <c r="H1812" s="6" t="s">
        <v>6153</v>
      </c>
      <c r="I1812" s="367">
        <f>IFERROR(INDEX([1]Master!$1:$1048576,MATCH(C1812,[1]Master!$B:$B,0),MATCH($G$6,[1]Master!$1:$1,0)),"")</f>
        <v>15068.500329411767</v>
      </c>
      <c r="J1812" s="230">
        <f>ROUND(I1812*Order_Quote!$L$5,4)</f>
        <v>0</v>
      </c>
      <c r="K1812" s="228"/>
      <c r="L1812" s="178"/>
      <c r="M1812" s="171">
        <f t="shared" si="28"/>
        <v>0</v>
      </c>
    </row>
    <row r="1813" spans="1:13" s="52" customFormat="1" x14ac:dyDescent="0.3">
      <c r="A1813" s="29" t="str">
        <f>IF(K1813&gt;0,COUNT($A$7:A1812)+COUNT(DWV!$A$8:$A$300)+COUNT('Large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3" s="289"/>
      <c r="C1813" s="3" t="s">
        <v>805</v>
      </c>
      <c r="D1813" s="16">
        <v>28877846</v>
      </c>
      <c r="E1813" s="5" t="s">
        <v>8718</v>
      </c>
      <c r="F1813" s="381">
        <f>IFERROR(INDEX([1]Master!$1:$1048576,MATCH(C1813,[1]Master!$B:$B,0),MATCH($H$5,[1]Master!$1:$1,0)),"")</f>
        <v>1</v>
      </c>
      <c r="G1813" s="381">
        <f>IFERROR(INDEX([1]Master!$1:$1048576,MATCH(C1813,[1]Master!$B:$B,0),MATCH($H$4,[1]Master!$1:$1,0)),"")</f>
        <v>1</v>
      </c>
      <c r="H1813" s="6" t="s">
        <v>6153</v>
      </c>
      <c r="I1813" s="367">
        <f>IFERROR(INDEX([1]Master!$1:$1048576,MATCH(C1813,[1]Master!$B:$B,0),MATCH($G$6,[1]Master!$1:$1,0)),"")</f>
        <v>17020.652108496735</v>
      </c>
      <c r="J1813" s="230">
        <f>ROUND(I1813*Order_Quote!$L$5,4)</f>
        <v>0</v>
      </c>
      <c r="K1813" s="228"/>
      <c r="L1813" s="178"/>
      <c r="M1813" s="171">
        <f t="shared" si="28"/>
        <v>0</v>
      </c>
    </row>
    <row r="1814" spans="1:13" s="52" customFormat="1" x14ac:dyDescent="0.3">
      <c r="A1814" s="29" t="str">
        <f>IF(K1814&gt;0,COUNT($A$7:A1813)+COUNT(DWV!$A$8:$A$300)+COUNT('Large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4" s="289"/>
      <c r="C1814" s="3" t="s">
        <v>806</v>
      </c>
      <c r="D1814" s="16">
        <v>28877854</v>
      </c>
      <c r="E1814" s="5" t="s">
        <v>8719</v>
      </c>
      <c r="F1814" s="381">
        <f>IFERROR(INDEX([1]Master!$1:$1048576,MATCH(C1814,[1]Master!$B:$B,0),MATCH($H$5,[1]Master!$1:$1,0)),"")</f>
        <v>1</v>
      </c>
      <c r="G1814" s="381">
        <f>IFERROR(INDEX([1]Master!$1:$1048576,MATCH(C1814,[1]Master!$B:$B,0),MATCH($H$4,[1]Master!$1:$1,0)),"")</f>
        <v>1</v>
      </c>
      <c r="H1814" s="6" t="s">
        <v>6153</v>
      </c>
      <c r="I1814" s="367">
        <f>IFERROR(INDEX([1]Master!$1:$1048576,MATCH(C1814,[1]Master!$B:$B,0),MATCH($G$6,[1]Master!$1:$1,0)),"")</f>
        <v>17448.410694117647</v>
      </c>
      <c r="J1814" s="230">
        <f>ROUND(I1814*Order_Quote!$L$5,4)</f>
        <v>0</v>
      </c>
      <c r="K1814" s="228"/>
      <c r="L1814" s="178"/>
      <c r="M1814" s="171">
        <f t="shared" si="28"/>
        <v>0</v>
      </c>
    </row>
    <row r="1815" spans="1:13" s="52" customFormat="1" x14ac:dyDescent="0.3">
      <c r="A1815" s="29" t="str">
        <f>IF(K1815&gt;0,COUNT($A$7:A1814)+COUNT(DWV!$A$8:$A$300)+COUNT('Large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5" s="289"/>
      <c r="C1815" s="3" t="s">
        <v>807</v>
      </c>
      <c r="D1815" s="16">
        <v>28877862</v>
      </c>
      <c r="E1815" s="5" t="s">
        <v>8720</v>
      </c>
      <c r="F1815" s="381">
        <f>IFERROR(INDEX([1]Master!$1:$1048576,MATCH(C1815,[1]Master!$B:$B,0),MATCH($H$5,[1]Master!$1:$1,0)),"")</f>
        <v>1</v>
      </c>
      <c r="G1815" s="381" t="str">
        <f>IFERROR(INDEX([1]Master!$1:$1048576,MATCH(C1815,[1]Master!$B:$B,0),MATCH($H$4,[1]Master!$1:$1,0)),"")</f>
        <v>-</v>
      </c>
      <c r="H1815" s="6" t="s">
        <v>6153</v>
      </c>
      <c r="I1815" s="367">
        <f>IFERROR(INDEX([1]Master!$1:$1048576,MATCH(C1815,[1]Master!$B:$B,0),MATCH($G$6,[1]Master!$1:$1,0)),"")</f>
        <v>17963.825218300655</v>
      </c>
      <c r="J1815" s="230">
        <f>ROUND(I1815*Order_Quote!$L$5,4)</f>
        <v>0</v>
      </c>
      <c r="K1815" s="228"/>
      <c r="L1815" s="178"/>
      <c r="M1815" s="171">
        <f t="shared" si="28"/>
        <v>0</v>
      </c>
    </row>
    <row r="1816" spans="1:13" s="52" customFormat="1" x14ac:dyDescent="0.3">
      <c r="A1816" s="29" t="str">
        <f>IF(K1816&gt;0,COUNT($A$7:A1815)+COUNT(DWV!$A$8:$A$300)+COUNT('Large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6" s="289"/>
      <c r="C1816" s="3" t="s">
        <v>808</v>
      </c>
      <c r="D1816" s="16">
        <v>28877870</v>
      </c>
      <c r="E1816" s="5" t="s">
        <v>8721</v>
      </c>
      <c r="F1816" s="381">
        <f>IFERROR(INDEX([1]Master!$1:$1048576,MATCH(C1816,[1]Master!$B:$B,0),MATCH($H$5,[1]Master!$1:$1,0)),"")</f>
        <v>1</v>
      </c>
      <c r="G1816" s="381" t="str">
        <f>IFERROR(INDEX([1]Master!$1:$1048576,MATCH(C1816,[1]Master!$B:$B,0),MATCH($H$4,[1]Master!$1:$1,0)),"")</f>
        <v>-</v>
      </c>
      <c r="H1816" s="6" t="s">
        <v>6153</v>
      </c>
      <c r="I1816" s="367">
        <f>IFERROR(INDEX([1]Master!$1:$1048576,MATCH(C1816,[1]Master!$B:$B,0),MATCH($G$6,[1]Master!$1:$1,0)),"")</f>
        <v>22230.051870588239</v>
      </c>
      <c r="J1816" s="230">
        <f>ROUND(I1816*Order_Quote!$L$5,4)</f>
        <v>0</v>
      </c>
      <c r="K1816" s="228"/>
      <c r="L1816" s="178"/>
      <c r="M1816" s="171">
        <f t="shared" si="28"/>
        <v>0</v>
      </c>
    </row>
    <row r="1817" spans="1:13" s="52" customFormat="1" x14ac:dyDescent="0.3">
      <c r="A1817" s="29" t="str">
        <f>IF(K1817&gt;0,COUNT($A$7:A1816)+COUNT(DWV!$A$8:$A$300)+COUNT('Large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7" s="289"/>
      <c r="C1817" s="3" t="s">
        <v>809</v>
      </c>
      <c r="D1817" s="16">
        <v>28877889</v>
      </c>
      <c r="E1817" s="5" t="s">
        <v>8722</v>
      </c>
      <c r="F1817" s="381">
        <f>IFERROR(INDEX([1]Master!$1:$1048576,MATCH(C1817,[1]Master!$B:$B,0),MATCH($H$5,[1]Master!$1:$1,0)),"")</f>
        <v>1</v>
      </c>
      <c r="G1817" s="381" t="str">
        <f>IFERROR(INDEX([1]Master!$1:$1048576,MATCH(C1817,[1]Master!$B:$B,0),MATCH($H$4,[1]Master!$1:$1,0)),"")</f>
        <v>-</v>
      </c>
      <c r="H1817" s="6" t="s">
        <v>6153</v>
      </c>
      <c r="I1817" s="367">
        <f>IFERROR(INDEX([1]Master!$1:$1048576,MATCH(C1817,[1]Master!$B:$B,0),MATCH($G$6,[1]Master!$1:$1,0)),"")</f>
        <v>27787.561096732035</v>
      </c>
      <c r="J1817" s="230">
        <f>ROUND(I1817*Order_Quote!$L$5,4)</f>
        <v>0</v>
      </c>
      <c r="K1817" s="228"/>
      <c r="L1817" s="178"/>
      <c r="M1817" s="171">
        <f t="shared" si="28"/>
        <v>0</v>
      </c>
    </row>
    <row r="1818" spans="1:13" s="52" customFormat="1" x14ac:dyDescent="0.3">
      <c r="A1818" s="29" t="str">
        <f>IF(K1818&gt;0,COUNT($A$7:A1817)+COUNT(DWV!$A$8:$A$300)+COUNT('Large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8" s="289"/>
      <c r="C1818" s="3" t="s">
        <v>810</v>
      </c>
      <c r="D1818" s="16">
        <v>28877897</v>
      </c>
      <c r="E1818" s="5" t="s">
        <v>8723</v>
      </c>
      <c r="F1818" s="381">
        <f>IFERROR(INDEX([1]Master!$1:$1048576,MATCH(C1818,[1]Master!$B:$B,0),MATCH($H$5,[1]Master!$1:$1,0)),"")</f>
        <v>1</v>
      </c>
      <c r="G1818" s="381" t="str">
        <f>IFERROR(INDEX([1]Master!$1:$1048576,MATCH(C1818,[1]Master!$B:$B,0),MATCH($H$4,[1]Master!$1:$1,0)),"")</f>
        <v>-</v>
      </c>
      <c r="H1818" s="6" t="s">
        <v>6153</v>
      </c>
      <c r="I1818" s="367">
        <f>IFERROR(INDEX([1]Master!$1:$1048576,MATCH(C1818,[1]Master!$B:$B,0),MATCH($G$6,[1]Master!$1:$1,0)),"")</f>
        <v>34734.425180392158</v>
      </c>
      <c r="J1818" s="230">
        <f>ROUND(I1818*Order_Quote!$L$5,4)</f>
        <v>0</v>
      </c>
      <c r="K1818" s="228"/>
      <c r="L1818" s="178"/>
      <c r="M1818" s="171">
        <f t="shared" si="28"/>
        <v>0</v>
      </c>
    </row>
    <row r="1819" spans="1:13" s="52" customFormat="1" x14ac:dyDescent="0.3">
      <c r="A1819" s="29" t="str">
        <f>IF(K1819&gt;0,COUNT($A$7:A1818)+COUNT(DWV!$A$8:$A$300)+COUNT('Large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19" s="289"/>
      <c r="C1819" s="3" t="s">
        <v>811</v>
      </c>
      <c r="D1819" s="16">
        <v>28877900</v>
      </c>
      <c r="E1819" s="5" t="s">
        <v>8724</v>
      </c>
      <c r="F1819" s="381">
        <f>IFERROR(INDEX([1]Master!$1:$1048576,MATCH(C1819,[1]Master!$B:$B,0),MATCH($H$5,[1]Master!$1:$1,0)),"")</f>
        <v>1</v>
      </c>
      <c r="G1819" s="381">
        <f>IFERROR(INDEX([1]Master!$1:$1048576,MATCH(C1819,[1]Master!$B:$B,0),MATCH($H$4,[1]Master!$1:$1,0)),"")</f>
        <v>1</v>
      </c>
      <c r="H1819" s="6" t="s">
        <v>6153</v>
      </c>
      <c r="I1819" s="367">
        <f>IFERROR(INDEX([1]Master!$1:$1048576,MATCH(C1819,[1]Master!$B:$B,0),MATCH($G$6,[1]Master!$1:$1,0)),"")</f>
        <v>15476.111444444447</v>
      </c>
      <c r="J1819" s="230">
        <f>ROUND(I1819*Order_Quote!$L$5,4)</f>
        <v>0</v>
      </c>
      <c r="K1819" s="228"/>
      <c r="L1819" s="178"/>
      <c r="M1819" s="171">
        <f t="shared" si="28"/>
        <v>0</v>
      </c>
    </row>
    <row r="1820" spans="1:13" s="52" customFormat="1" x14ac:dyDescent="0.3">
      <c r="A1820" s="29" t="str">
        <f>IF(K1820&gt;0,COUNT($A$7:A1819)+COUNT(DWV!$A$8:$A$300)+COUNT('Large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0" s="289"/>
      <c r="C1820" s="3" t="s">
        <v>812</v>
      </c>
      <c r="D1820" s="16">
        <v>28877919</v>
      </c>
      <c r="E1820" s="5" t="s">
        <v>8725</v>
      </c>
      <c r="F1820" s="381">
        <f>IFERROR(INDEX([1]Master!$1:$1048576,MATCH(C1820,[1]Master!$B:$B,0),MATCH($H$5,[1]Master!$1:$1,0)),"")</f>
        <v>1</v>
      </c>
      <c r="G1820" s="381">
        <f>IFERROR(INDEX([1]Master!$1:$1048576,MATCH(C1820,[1]Master!$B:$B,0),MATCH($H$4,[1]Master!$1:$1,0)),"")</f>
        <v>1</v>
      </c>
      <c r="H1820" s="6" t="s">
        <v>6153</v>
      </c>
      <c r="I1820" s="367">
        <f>IFERROR(INDEX([1]Master!$1:$1048576,MATCH(C1820,[1]Master!$B:$B,0),MATCH($G$6,[1]Master!$1:$1,0)),"")</f>
        <v>15568.928000000002</v>
      </c>
      <c r="J1820" s="230">
        <f>ROUND(I1820*Order_Quote!$L$5,4)</f>
        <v>0</v>
      </c>
      <c r="K1820" s="228"/>
      <c r="L1820" s="178"/>
      <c r="M1820" s="171">
        <f t="shared" si="28"/>
        <v>0</v>
      </c>
    </row>
    <row r="1821" spans="1:13" s="52" customFormat="1" x14ac:dyDescent="0.3">
      <c r="A1821" s="29" t="str">
        <f>IF(K1821&gt;0,COUNT($A$7:A1820)+COUNT(DWV!$A$8:$A$300)+COUNT('Large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1" s="289"/>
      <c r="C1821" s="3" t="s">
        <v>813</v>
      </c>
      <c r="D1821" s="16">
        <v>28877927</v>
      </c>
      <c r="E1821" s="5" t="s">
        <v>8726</v>
      </c>
      <c r="F1821" s="381">
        <f>IFERROR(INDEX([1]Master!$1:$1048576,MATCH(C1821,[1]Master!$B:$B,0),MATCH($H$5,[1]Master!$1:$1,0)),"")</f>
        <v>1</v>
      </c>
      <c r="G1821" s="381">
        <f>IFERROR(INDEX([1]Master!$1:$1048576,MATCH(C1821,[1]Master!$B:$B,0),MATCH($H$4,[1]Master!$1:$1,0)),"")</f>
        <v>1</v>
      </c>
      <c r="H1821" s="6" t="s">
        <v>6153</v>
      </c>
      <c r="I1821" s="367">
        <f>IFERROR(INDEX([1]Master!$1:$1048576,MATCH(C1821,[1]Master!$B:$B,0),MATCH($G$6,[1]Master!$1:$1,0)),"")</f>
        <v>17893.491111111114</v>
      </c>
      <c r="J1821" s="230">
        <f>ROUND(I1821*Order_Quote!$L$5,4)</f>
        <v>0</v>
      </c>
      <c r="K1821" s="228"/>
      <c r="L1821" s="178"/>
      <c r="M1821" s="171">
        <f t="shared" si="28"/>
        <v>0</v>
      </c>
    </row>
    <row r="1822" spans="1:13" s="52" customFormat="1" x14ac:dyDescent="0.3">
      <c r="A1822" s="29" t="str">
        <f>IF(K1822&gt;0,COUNT($A$7:A1821)+COUNT(DWV!$A$8:$A$300)+COUNT('Large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2" s="289"/>
      <c r="C1822" s="3" t="s">
        <v>814</v>
      </c>
      <c r="D1822" s="16">
        <v>28877935</v>
      </c>
      <c r="E1822" s="5" t="s">
        <v>8727</v>
      </c>
      <c r="F1822" s="381">
        <f>IFERROR(INDEX([1]Master!$1:$1048576,MATCH(C1822,[1]Master!$B:$B,0),MATCH($H$5,[1]Master!$1:$1,0)),"")</f>
        <v>1</v>
      </c>
      <c r="G1822" s="381">
        <f>IFERROR(INDEX([1]Master!$1:$1048576,MATCH(C1822,[1]Master!$B:$B,0),MATCH($H$4,[1]Master!$1:$1,0)),"")</f>
        <v>1</v>
      </c>
      <c r="H1822" s="6" t="s">
        <v>6153</v>
      </c>
      <c r="I1822" s="367">
        <f>IFERROR(INDEX([1]Master!$1:$1048576,MATCH(C1822,[1]Master!$B:$B,0),MATCH($G$6,[1]Master!$1:$1,0)),"")</f>
        <v>17245.576318954252</v>
      </c>
      <c r="J1822" s="230">
        <f>ROUND(I1822*Order_Quote!$L$5,4)</f>
        <v>0</v>
      </c>
      <c r="K1822" s="228"/>
      <c r="L1822" s="178"/>
      <c r="M1822" s="171">
        <f t="shared" si="28"/>
        <v>0</v>
      </c>
    </row>
    <row r="1823" spans="1:13" s="52" customFormat="1" x14ac:dyDescent="0.3">
      <c r="A1823" s="29" t="str">
        <f>IF(K1823&gt;0,COUNT($A$7:A1822)+COUNT(DWV!$A$8:$A$300)+COUNT('Large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3" s="289"/>
      <c r="C1823" s="3" t="s">
        <v>815</v>
      </c>
      <c r="D1823" s="16">
        <v>28877943</v>
      </c>
      <c r="E1823" s="5" t="s">
        <v>8728</v>
      </c>
      <c r="F1823" s="381">
        <f>IFERROR(INDEX([1]Master!$1:$1048576,MATCH(C1823,[1]Master!$B:$B,0),MATCH($H$5,[1]Master!$1:$1,0)),"")</f>
        <v>1</v>
      </c>
      <c r="G1823" s="381" t="str">
        <f>IFERROR(INDEX([1]Master!$1:$1048576,MATCH(C1823,[1]Master!$B:$B,0),MATCH($H$4,[1]Master!$1:$1,0)),"")</f>
        <v>-</v>
      </c>
      <c r="H1823" s="6" t="s">
        <v>6153</v>
      </c>
      <c r="I1823" s="367">
        <f>IFERROR(INDEX([1]Master!$1:$1048576,MATCH(C1823,[1]Master!$B:$B,0),MATCH($G$6,[1]Master!$1:$1,0)),"")</f>
        <v>18835.610445751638</v>
      </c>
      <c r="J1823" s="230">
        <f>ROUND(I1823*Order_Quote!$L$5,4)</f>
        <v>0</v>
      </c>
      <c r="K1823" s="228"/>
      <c r="L1823" s="178"/>
      <c r="M1823" s="171">
        <f t="shared" si="28"/>
        <v>0</v>
      </c>
    </row>
    <row r="1824" spans="1:13" s="52" customFormat="1" x14ac:dyDescent="0.3">
      <c r="A1824" s="29" t="str">
        <f>IF(K1824&gt;0,COUNT($A$7:A1823)+COUNT(DWV!$A$8:$A$300)+COUNT('Large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4" s="289"/>
      <c r="C1824" s="3" t="s">
        <v>816</v>
      </c>
      <c r="D1824" s="16">
        <v>28877951</v>
      </c>
      <c r="E1824" s="5" t="s">
        <v>8729</v>
      </c>
      <c r="F1824" s="381">
        <f>IFERROR(INDEX([1]Master!$1:$1048576,MATCH(C1824,[1]Master!$B:$B,0),MATCH($H$5,[1]Master!$1:$1,0)),"")</f>
        <v>1</v>
      </c>
      <c r="G1824" s="381" t="str">
        <f>IFERROR(INDEX([1]Master!$1:$1048576,MATCH(C1824,[1]Master!$B:$B,0),MATCH($H$4,[1]Master!$1:$1,0)),"")</f>
        <v>-</v>
      </c>
      <c r="H1824" s="6" t="s">
        <v>6153</v>
      </c>
      <c r="I1824" s="367">
        <f>IFERROR(INDEX([1]Master!$1:$1048576,MATCH(C1824,[1]Master!$B:$B,0),MATCH($G$6,[1]Master!$1:$1,0)),"")</f>
        <v>21275.77397908497</v>
      </c>
      <c r="J1824" s="230">
        <f>ROUND(I1824*Order_Quote!$L$5,4)</f>
        <v>0</v>
      </c>
      <c r="K1824" s="228"/>
      <c r="L1824" s="178"/>
      <c r="M1824" s="171">
        <f t="shared" si="28"/>
        <v>0</v>
      </c>
    </row>
    <row r="1825" spans="1:13" s="52" customFormat="1" x14ac:dyDescent="0.3">
      <c r="A1825" s="29" t="str">
        <f>IF(K1825&gt;0,COUNT($A$7:A1824)+COUNT(DWV!$A$8:$A$300)+COUNT('Large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5" s="289"/>
      <c r="C1825" s="3" t="s">
        <v>817</v>
      </c>
      <c r="D1825" s="16">
        <v>28877960</v>
      </c>
      <c r="E1825" s="5" t="s">
        <v>8730</v>
      </c>
      <c r="F1825" s="381">
        <f>IFERROR(INDEX([1]Master!$1:$1048576,MATCH(C1825,[1]Master!$B:$B,0),MATCH($H$5,[1]Master!$1:$1,0)),"")</f>
        <v>1</v>
      </c>
      <c r="G1825" s="381" t="str">
        <f>IFERROR(INDEX([1]Master!$1:$1048576,MATCH(C1825,[1]Master!$B:$B,0),MATCH($H$4,[1]Master!$1:$1,0)),"")</f>
        <v>-</v>
      </c>
      <c r="H1825" s="6" t="s">
        <v>6153</v>
      </c>
      <c r="I1825" s="367">
        <f>IFERROR(INDEX([1]Master!$1:$1048576,MATCH(C1825,[1]Master!$B:$B,0),MATCH($G$6,[1]Master!$1:$1,0)),"")</f>
        <v>21810.509626143798</v>
      </c>
      <c r="J1825" s="230">
        <f>ROUND(I1825*Order_Quote!$L$5,4)</f>
        <v>0</v>
      </c>
      <c r="K1825" s="228"/>
      <c r="L1825" s="178"/>
      <c r="M1825" s="171">
        <f t="shared" si="28"/>
        <v>0</v>
      </c>
    </row>
    <row r="1826" spans="1:13" s="52" customFormat="1" x14ac:dyDescent="0.3">
      <c r="A1826" s="29" t="str">
        <f>IF(K1826&gt;0,COUNT($A$7:A1825)+COUNT(DWV!$A$8:$A$300)+COUNT('Large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6" s="289"/>
      <c r="C1826" s="3" t="s">
        <v>818</v>
      </c>
      <c r="D1826" s="16">
        <v>28877978</v>
      </c>
      <c r="E1826" s="5" t="s">
        <v>8731</v>
      </c>
      <c r="F1826" s="381">
        <f>IFERROR(INDEX([1]Master!$1:$1048576,MATCH(C1826,[1]Master!$B:$B,0),MATCH($H$5,[1]Master!$1:$1,0)),"")</f>
        <v>1</v>
      </c>
      <c r="G1826" s="381" t="str">
        <f>IFERROR(INDEX([1]Master!$1:$1048576,MATCH(C1826,[1]Master!$B:$B,0),MATCH($H$4,[1]Master!$1:$1,0)),"")</f>
        <v>-</v>
      </c>
      <c r="H1826" s="6" t="s">
        <v>6153</v>
      </c>
      <c r="I1826" s="367">
        <f>IFERROR(INDEX([1]Master!$1:$1048576,MATCH(C1826,[1]Master!$B:$B,0),MATCH($G$6,[1]Master!$1:$1,0)),"")</f>
        <v>22454.781522875819</v>
      </c>
      <c r="J1826" s="230">
        <f>ROUND(I1826*Order_Quote!$L$5,4)</f>
        <v>0</v>
      </c>
      <c r="K1826" s="228"/>
      <c r="L1826" s="178"/>
      <c r="M1826" s="171">
        <f t="shared" si="28"/>
        <v>0</v>
      </c>
    </row>
    <row r="1827" spans="1:13" s="52" customFormat="1" x14ac:dyDescent="0.3">
      <c r="A1827" s="29" t="str">
        <f>IF(K1827&gt;0,COUNT($A$7:A1826)+COUNT(DWV!$A$8:$A$300)+COUNT('Large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7" s="289"/>
      <c r="C1827" s="3" t="s">
        <v>819</v>
      </c>
      <c r="D1827" s="16">
        <v>28877986</v>
      </c>
      <c r="E1827" s="5" t="s">
        <v>8732</v>
      </c>
      <c r="F1827" s="381">
        <f>IFERROR(INDEX([1]Master!$1:$1048576,MATCH(C1827,[1]Master!$B:$B,0),MATCH($H$5,[1]Master!$1:$1,0)),"")</f>
        <v>1</v>
      </c>
      <c r="G1827" s="381" t="str">
        <f>IFERROR(INDEX([1]Master!$1:$1048576,MATCH(C1827,[1]Master!$B:$B,0),MATCH($H$4,[1]Master!$1:$1,0)),"")</f>
        <v>-</v>
      </c>
      <c r="H1827" s="6" t="s">
        <v>6153</v>
      </c>
      <c r="I1827" s="367">
        <f>IFERROR(INDEX([1]Master!$1:$1048576,MATCH(C1827,[1]Master!$B:$B,0),MATCH($G$6,[1]Master!$1:$1,0)),"")</f>
        <v>27787.561096732035</v>
      </c>
      <c r="J1827" s="230">
        <f>ROUND(I1827*Order_Quote!$L$5,4)</f>
        <v>0</v>
      </c>
      <c r="K1827" s="228"/>
      <c r="L1827" s="178"/>
      <c r="M1827" s="171">
        <f t="shared" si="28"/>
        <v>0</v>
      </c>
    </row>
    <row r="1828" spans="1:13" s="52" customFormat="1" x14ac:dyDescent="0.3">
      <c r="A1828" s="29" t="str">
        <f>IF(K1828&gt;0,COUNT($A$7:A1827)+COUNT(DWV!$A$8:$A$300)+COUNT('Large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8" s="289"/>
      <c r="C1828" s="3" t="s">
        <v>820</v>
      </c>
      <c r="D1828" s="16">
        <v>28877998</v>
      </c>
      <c r="E1828" s="5" t="s">
        <v>8733</v>
      </c>
      <c r="F1828" s="381">
        <f>IFERROR(INDEX([1]Master!$1:$1048576,MATCH(C1828,[1]Master!$B:$B,0),MATCH($H$5,[1]Master!$1:$1,0)),"")</f>
        <v>1</v>
      </c>
      <c r="G1828" s="381" t="str">
        <f>IFERROR(INDEX([1]Master!$1:$1048576,MATCH(C1828,[1]Master!$B:$B,0),MATCH($H$4,[1]Master!$1:$1,0)),"")</f>
        <v>-</v>
      </c>
      <c r="H1828" s="6" t="s">
        <v>6153</v>
      </c>
      <c r="I1828" s="367">
        <f>IFERROR(INDEX([1]Master!$1:$1048576,MATCH(C1828,[1]Master!$B:$B,0),MATCH($G$6,[1]Master!$1:$1,0)),"")</f>
        <v>34734.425180392158</v>
      </c>
      <c r="J1828" s="230">
        <f>ROUND(I1828*Order_Quote!$L$5,4)</f>
        <v>0</v>
      </c>
      <c r="K1828" s="228"/>
      <c r="L1828" s="178"/>
      <c r="M1828" s="171">
        <f t="shared" si="28"/>
        <v>0</v>
      </c>
    </row>
    <row r="1829" spans="1:13" s="52" customFormat="1" x14ac:dyDescent="0.3">
      <c r="A1829" s="29" t="str">
        <f>IF(K1829&gt;0,COUNT($A$7:A1828)+COUNT(DWV!$A$8:$A$300)+COUNT('Large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29" s="289"/>
      <c r="C1829" s="3" t="s">
        <v>821</v>
      </c>
      <c r="D1829" s="16">
        <v>28878001</v>
      </c>
      <c r="E1829" s="5" t="s">
        <v>8734</v>
      </c>
      <c r="F1829" s="381">
        <f>IFERROR(INDEX([1]Master!$1:$1048576,MATCH(C1829,[1]Master!$B:$B,0),MATCH($H$5,[1]Master!$1:$1,0)),"")</f>
        <v>1</v>
      </c>
      <c r="G1829" s="381" t="str">
        <f>IFERROR(INDEX([1]Master!$1:$1048576,MATCH(C1829,[1]Master!$B:$B,0),MATCH($H$4,[1]Master!$1:$1,0)),"")</f>
        <v>-</v>
      </c>
      <c r="H1829" s="6" t="s">
        <v>6153</v>
      </c>
      <c r="I1829" s="367">
        <f>IFERROR(INDEX([1]Master!$1:$1048576,MATCH(C1829,[1]Master!$B:$B,0),MATCH($G$6,[1]Master!$1:$1,0)),"")</f>
        <v>43418.035216993463</v>
      </c>
      <c r="J1829" s="230">
        <f>ROUND(I1829*Order_Quote!$L$5,4)</f>
        <v>0</v>
      </c>
      <c r="K1829" s="228"/>
      <c r="L1829" s="178"/>
      <c r="M1829" s="171">
        <f t="shared" si="28"/>
        <v>0</v>
      </c>
    </row>
    <row r="1830" spans="1:13" s="52" customFormat="1" x14ac:dyDescent="0.3">
      <c r="A1830" s="29" t="str">
        <f>IF(K1830&gt;0,COUNT($A$7:A1829)+COUNT(DWV!$A$8:$A$300)+COUNT('Large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0" s="291"/>
      <c r="C1830" s="3" t="s">
        <v>822</v>
      </c>
      <c r="D1830" s="16">
        <v>28878010</v>
      </c>
      <c r="E1830" s="5" t="s">
        <v>8735</v>
      </c>
      <c r="F1830" s="381">
        <f>IFERROR(INDEX([1]Master!$1:$1048576,MATCH(C1830,[1]Master!$B:$B,0),MATCH($H$5,[1]Master!$1:$1,0)),"")</f>
        <v>1</v>
      </c>
      <c r="G1830" s="381" t="str">
        <f>IFERROR(INDEX([1]Master!$1:$1048576,MATCH(C1830,[1]Master!$B:$B,0),MATCH($H$4,[1]Master!$1:$1,0)),"")</f>
        <v>-</v>
      </c>
      <c r="H1830" s="6" t="s">
        <v>6153</v>
      </c>
      <c r="I1830" s="367">
        <f>IFERROR(INDEX([1]Master!$1:$1048576,MATCH(C1830,[1]Master!$B:$B,0),MATCH($G$6,[1]Master!$1:$1,0)),"")</f>
        <v>54272.555245751646</v>
      </c>
      <c r="J1830" s="230">
        <f>ROUND(I1830*Order_Quote!$L$5,4)</f>
        <v>0</v>
      </c>
      <c r="K1830" s="228"/>
      <c r="L1830" s="178"/>
      <c r="M1830" s="171">
        <f t="shared" si="28"/>
        <v>0</v>
      </c>
    </row>
    <row r="1831" spans="1:13" s="52" customFormat="1" x14ac:dyDescent="0.3">
      <c r="A1831" s="29" t="str">
        <f>IF(K1831&gt;0,COUNT($A$7:A1830)+COUNT(DWV!$A$8:$A$300)+COUNT('Large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1" s="317" t="s">
        <v>3739</v>
      </c>
      <c r="C1831" s="11" t="s">
        <v>824</v>
      </c>
      <c r="D1831" s="17">
        <v>28878117</v>
      </c>
      <c r="E1831" s="13" t="s">
        <v>8736</v>
      </c>
      <c r="F1831" s="381">
        <f>IFERROR(INDEX([1]Master!$1:$1048576,MATCH(C1831,[1]Master!$B:$B,0),MATCH($H$5,[1]Master!$1:$1,0)),"")</f>
        <v>1</v>
      </c>
      <c r="G1831" s="381">
        <f>IFERROR(INDEX([1]Master!$1:$1048576,MATCH(C1831,[1]Master!$B:$B,0),MATCH($H$4,[1]Master!$1:$1,0)),"")</f>
        <v>22</v>
      </c>
      <c r="H1831" s="6" t="s">
        <v>6153</v>
      </c>
      <c r="I1831" s="367">
        <f>IFERROR(INDEX([1]Master!$1:$1048576,MATCH(C1831,[1]Master!$B:$B,0),MATCH($G$6,[1]Master!$1:$1,0)),"")</f>
        <v>747.77544444444447</v>
      </c>
      <c r="J1831" s="230">
        <f>ROUND(I1831*Order_Quote!$L$5,4)</f>
        <v>0</v>
      </c>
      <c r="K1831" s="232"/>
      <c r="L1831" s="178"/>
      <c r="M1831" s="171">
        <f t="shared" si="28"/>
        <v>0</v>
      </c>
    </row>
    <row r="1832" spans="1:13" s="52" customFormat="1" x14ac:dyDescent="0.3">
      <c r="A1832" s="29" t="str">
        <f>IF(K1832&gt;0,COUNT($A$7:A1831)+COUNT(DWV!$A$8:$A$300)+COUNT('Large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2" s="289"/>
      <c r="C1832" s="3" t="s">
        <v>825</v>
      </c>
      <c r="D1832" s="16">
        <v>28878125</v>
      </c>
      <c r="E1832" s="5" t="s">
        <v>8737</v>
      </c>
      <c r="F1832" s="381">
        <f>IFERROR(INDEX([1]Master!$1:$1048576,MATCH(C1832,[1]Master!$B:$B,0),MATCH($H$5,[1]Master!$1:$1,0)),"")</f>
        <v>1</v>
      </c>
      <c r="G1832" s="381">
        <f>IFERROR(INDEX([1]Master!$1:$1048576,MATCH(C1832,[1]Master!$B:$B,0),MATCH($H$4,[1]Master!$1:$1,0)),"")</f>
        <v>19</v>
      </c>
      <c r="H1832" s="6" t="s">
        <v>6153</v>
      </c>
      <c r="I1832" s="367">
        <f>IFERROR(INDEX([1]Master!$1:$1048576,MATCH(C1832,[1]Master!$B:$B,0),MATCH($G$6,[1]Master!$1:$1,0)),"")</f>
        <v>779.36422222222222</v>
      </c>
      <c r="J1832" s="230">
        <f>ROUND(I1832*Order_Quote!$L$5,4)</f>
        <v>0</v>
      </c>
      <c r="K1832" s="228"/>
      <c r="L1832" s="178"/>
      <c r="M1832" s="171">
        <f t="shared" si="28"/>
        <v>0</v>
      </c>
    </row>
    <row r="1833" spans="1:13" s="52" customFormat="1" x14ac:dyDescent="0.3">
      <c r="A1833" s="29" t="str">
        <f>IF(K1833&gt;0,COUNT($A$7:A1832)+COUNT(DWV!$A$8:$A$300)+COUNT('Large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3" s="289"/>
      <c r="C1833" s="3" t="s">
        <v>826</v>
      </c>
      <c r="D1833" s="16">
        <v>28878133</v>
      </c>
      <c r="E1833" s="5" t="s">
        <v>8738</v>
      </c>
      <c r="F1833" s="381">
        <f>IFERROR(INDEX([1]Master!$1:$1048576,MATCH(C1833,[1]Master!$B:$B,0),MATCH($H$5,[1]Master!$1:$1,0)),"")</f>
        <v>1</v>
      </c>
      <c r="G1833" s="381">
        <f>IFERROR(INDEX([1]Master!$1:$1048576,MATCH(C1833,[1]Master!$B:$B,0),MATCH($H$4,[1]Master!$1:$1,0)),"")</f>
        <v>14</v>
      </c>
      <c r="H1833" s="6" t="s">
        <v>6153</v>
      </c>
      <c r="I1833" s="367">
        <f>IFERROR(INDEX([1]Master!$1:$1048576,MATCH(C1833,[1]Master!$B:$B,0),MATCH($G$6,[1]Master!$1:$1,0)),"")</f>
        <v>1139.1576666666667</v>
      </c>
      <c r="J1833" s="230">
        <f>ROUND(I1833*Order_Quote!$L$5,4)</f>
        <v>0</v>
      </c>
      <c r="K1833" s="228"/>
      <c r="L1833" s="178"/>
      <c r="M1833" s="171">
        <f t="shared" si="28"/>
        <v>0</v>
      </c>
    </row>
    <row r="1834" spans="1:13" s="52" customFormat="1" x14ac:dyDescent="0.3">
      <c r="A1834" s="29" t="str">
        <f>IF(K1834&gt;0,COUNT($A$7:A1833)+COUNT(DWV!$A$8:$A$300)+COUNT('Large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4" s="289"/>
      <c r="C1834" s="3" t="s">
        <v>827</v>
      </c>
      <c r="D1834" s="16">
        <v>28878141</v>
      </c>
      <c r="E1834" s="5" t="s">
        <v>8739</v>
      </c>
      <c r="F1834" s="381">
        <f>IFERROR(INDEX([1]Master!$1:$1048576,MATCH(C1834,[1]Master!$B:$B,0),MATCH($H$5,[1]Master!$1:$1,0)),"")</f>
        <v>1</v>
      </c>
      <c r="G1834" s="381">
        <f>IFERROR(INDEX([1]Master!$1:$1048576,MATCH(C1834,[1]Master!$B:$B,0),MATCH($H$4,[1]Master!$1:$1,0)),"")</f>
        <v>11</v>
      </c>
      <c r="H1834" s="6" t="s">
        <v>6153</v>
      </c>
      <c r="I1834" s="367">
        <f>IFERROR(INDEX([1]Master!$1:$1048576,MATCH(C1834,[1]Master!$B:$B,0),MATCH($G$6,[1]Master!$1:$1,0)),"")</f>
        <v>1435.5238888888889</v>
      </c>
      <c r="J1834" s="230">
        <f>ROUND(I1834*Order_Quote!$L$5,4)</f>
        <v>0</v>
      </c>
      <c r="K1834" s="228"/>
      <c r="L1834" s="178"/>
      <c r="M1834" s="171">
        <f t="shared" si="28"/>
        <v>0</v>
      </c>
    </row>
    <row r="1835" spans="1:13" s="52" customFormat="1" x14ac:dyDescent="0.3">
      <c r="A1835" s="29" t="str">
        <f>IF(K1835&gt;0,COUNT($A$7:A1834)+COUNT(DWV!$A$8:$A$300)+COUNT('Large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5" s="289"/>
      <c r="C1835" s="3" t="s">
        <v>828</v>
      </c>
      <c r="D1835" s="16">
        <v>28878150</v>
      </c>
      <c r="E1835" s="5" t="s">
        <v>8740</v>
      </c>
      <c r="F1835" s="381">
        <f>IFERROR(INDEX([1]Master!$1:$1048576,MATCH(C1835,[1]Master!$B:$B,0),MATCH($H$5,[1]Master!$1:$1,0)),"")</f>
        <v>1</v>
      </c>
      <c r="G1835" s="381">
        <f>IFERROR(INDEX([1]Master!$1:$1048576,MATCH(C1835,[1]Master!$B:$B,0),MATCH($H$4,[1]Master!$1:$1,0)),"")</f>
        <v>16</v>
      </c>
      <c r="H1835" s="6" t="s">
        <v>6153</v>
      </c>
      <c r="I1835" s="367">
        <f>IFERROR(INDEX([1]Master!$1:$1048576,MATCH(C1835,[1]Master!$B:$B,0),MATCH($G$6,[1]Master!$1:$1,0)),"")</f>
        <v>806.78000000000009</v>
      </c>
      <c r="J1835" s="230">
        <f>ROUND(I1835*Order_Quote!$L$5,4)</f>
        <v>0</v>
      </c>
      <c r="K1835" s="228"/>
      <c r="L1835" s="178"/>
      <c r="M1835" s="171">
        <f t="shared" si="28"/>
        <v>0</v>
      </c>
    </row>
    <row r="1836" spans="1:13" s="52" customFormat="1" x14ac:dyDescent="0.3">
      <c r="A1836" s="29" t="str">
        <f>IF(K1836&gt;0,COUNT($A$7:A1835)+COUNT(DWV!$A$8:$A$300)+COUNT('Large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6" s="289"/>
      <c r="C1836" s="3" t="s">
        <v>829</v>
      </c>
      <c r="D1836" s="16">
        <v>28878168</v>
      </c>
      <c r="E1836" s="5" t="s">
        <v>8741</v>
      </c>
      <c r="F1836" s="381">
        <f>IFERROR(INDEX([1]Master!$1:$1048576,MATCH(C1836,[1]Master!$B:$B,0),MATCH($H$5,[1]Master!$1:$1,0)),"")</f>
        <v>1</v>
      </c>
      <c r="G1836" s="381">
        <f>IFERROR(INDEX([1]Master!$1:$1048576,MATCH(C1836,[1]Master!$B:$B,0),MATCH($H$4,[1]Master!$1:$1,0)),"")</f>
        <v>14</v>
      </c>
      <c r="H1836" s="6" t="s">
        <v>6153</v>
      </c>
      <c r="I1836" s="367">
        <f>IFERROR(INDEX([1]Master!$1:$1048576,MATCH(C1836,[1]Master!$B:$B,0),MATCH($G$6,[1]Master!$1:$1,0)),"")</f>
        <v>859.81633333333343</v>
      </c>
      <c r="J1836" s="230">
        <f>ROUND(I1836*Order_Quote!$L$5,4)</f>
        <v>0</v>
      </c>
      <c r="K1836" s="228"/>
      <c r="L1836" s="178"/>
      <c r="M1836" s="171">
        <f t="shared" si="28"/>
        <v>0</v>
      </c>
    </row>
    <row r="1837" spans="1:13" s="52" customFormat="1" x14ac:dyDescent="0.3">
      <c r="A1837" s="29" t="str">
        <f>IF(K1837&gt;0,COUNT($A$7:A1836)+COUNT(DWV!$A$8:$A$300)+COUNT('Large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7" s="289"/>
      <c r="C1837" s="3" t="s">
        <v>830</v>
      </c>
      <c r="D1837" s="16">
        <v>28878176</v>
      </c>
      <c r="E1837" s="5" t="s">
        <v>8742</v>
      </c>
      <c r="F1837" s="381">
        <f>IFERROR(INDEX([1]Master!$1:$1048576,MATCH(C1837,[1]Master!$B:$B,0),MATCH($H$5,[1]Master!$1:$1,0)),"")</f>
        <v>1</v>
      </c>
      <c r="G1837" s="381">
        <f>IFERROR(INDEX([1]Master!$1:$1048576,MATCH(C1837,[1]Master!$B:$B,0),MATCH($H$4,[1]Master!$1:$1,0)),"")</f>
        <v>11</v>
      </c>
      <c r="H1837" s="6" t="s">
        <v>6153</v>
      </c>
      <c r="I1837" s="367">
        <f>IFERROR(INDEX([1]Master!$1:$1048576,MATCH(C1837,[1]Master!$B:$B,0),MATCH($G$6,[1]Master!$1:$1,0)),"")</f>
        <v>1584.325222222222</v>
      </c>
      <c r="J1837" s="230">
        <f>ROUND(I1837*Order_Quote!$L$5,4)</f>
        <v>0</v>
      </c>
      <c r="K1837" s="228"/>
      <c r="L1837" s="178"/>
      <c r="M1837" s="171">
        <f t="shared" si="28"/>
        <v>0</v>
      </c>
    </row>
    <row r="1838" spans="1:13" s="52" customFormat="1" x14ac:dyDescent="0.3">
      <c r="A1838" s="29" t="str">
        <f>IF(K1838&gt;0,COUNT($A$7:A1837)+COUNT(DWV!$A$8:$A$300)+COUNT('Large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8" s="289"/>
      <c r="C1838" s="3" t="s">
        <v>831</v>
      </c>
      <c r="D1838" s="16">
        <v>28878184</v>
      </c>
      <c r="E1838" s="5" t="s">
        <v>8743</v>
      </c>
      <c r="F1838" s="381">
        <f>IFERROR(INDEX([1]Master!$1:$1048576,MATCH(C1838,[1]Master!$B:$B,0),MATCH($H$5,[1]Master!$1:$1,0)),"")</f>
        <v>1</v>
      </c>
      <c r="G1838" s="381">
        <f>IFERROR(INDEX([1]Master!$1:$1048576,MATCH(C1838,[1]Master!$B:$B,0),MATCH($H$4,[1]Master!$1:$1,0)),"")</f>
        <v>9</v>
      </c>
      <c r="H1838" s="6" t="s">
        <v>6153</v>
      </c>
      <c r="I1838" s="367">
        <f>IFERROR(INDEX([1]Master!$1:$1048576,MATCH(C1838,[1]Master!$B:$B,0),MATCH($G$6,[1]Master!$1:$1,0)),"")</f>
        <v>1774.1788888888889</v>
      </c>
      <c r="J1838" s="230">
        <f>ROUND(I1838*Order_Quote!$L$5,4)</f>
        <v>0</v>
      </c>
      <c r="K1838" s="228"/>
      <c r="L1838" s="178"/>
      <c r="M1838" s="171">
        <f t="shared" si="28"/>
        <v>0</v>
      </c>
    </row>
    <row r="1839" spans="1:13" s="52" customFormat="1" x14ac:dyDescent="0.3">
      <c r="A1839" s="29" t="str">
        <f>IF(K1839&gt;0,COUNT($A$7:A1838)+COUNT(DWV!$A$8:$A$300)+COUNT('Large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39" s="289"/>
      <c r="C1839" s="3" t="s">
        <v>832</v>
      </c>
      <c r="D1839" s="16">
        <v>28878192</v>
      </c>
      <c r="E1839" s="5" t="s">
        <v>8744</v>
      </c>
      <c r="F1839" s="381">
        <f>IFERROR(INDEX([1]Master!$1:$1048576,MATCH(C1839,[1]Master!$B:$B,0),MATCH($H$5,[1]Master!$1:$1,0)),"")</f>
        <v>1</v>
      </c>
      <c r="G1839" s="381">
        <f>IFERROR(INDEX([1]Master!$1:$1048576,MATCH(C1839,[1]Master!$B:$B,0),MATCH($H$4,[1]Master!$1:$1,0)),"")</f>
        <v>7</v>
      </c>
      <c r="H1839" s="6" t="s">
        <v>6153</v>
      </c>
      <c r="I1839" s="367">
        <f>IFERROR(INDEX([1]Master!$1:$1048576,MATCH(C1839,[1]Master!$B:$B,0),MATCH($G$6,[1]Master!$1:$1,0)),"")</f>
        <v>2005.3702222222223</v>
      </c>
      <c r="J1839" s="230">
        <f>ROUND(I1839*Order_Quote!$L$5,4)</f>
        <v>0</v>
      </c>
      <c r="K1839" s="228"/>
      <c r="L1839" s="178"/>
      <c r="M1839" s="171">
        <f t="shared" si="28"/>
        <v>0</v>
      </c>
    </row>
    <row r="1840" spans="1:13" s="52" customFormat="1" x14ac:dyDescent="0.3">
      <c r="A1840" s="29" t="str">
        <f>IF(K1840&gt;0,COUNT($A$7:A1839)+COUNT(DWV!$A$8:$A$300)+COUNT('Large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0" s="289"/>
      <c r="C1840" s="3" t="s">
        <v>833</v>
      </c>
      <c r="D1840" s="16">
        <v>28878206</v>
      </c>
      <c r="E1840" s="5" t="s">
        <v>8745</v>
      </c>
      <c r="F1840" s="381">
        <f>IFERROR(INDEX([1]Master!$1:$1048576,MATCH(C1840,[1]Master!$B:$B,0),MATCH($H$5,[1]Master!$1:$1,0)),"")</f>
        <v>1</v>
      </c>
      <c r="G1840" s="381">
        <f>IFERROR(INDEX([1]Master!$1:$1048576,MATCH(C1840,[1]Master!$B:$B,0),MATCH($H$4,[1]Master!$1:$1,0)),"")</f>
        <v>10</v>
      </c>
      <c r="H1840" s="6" t="s">
        <v>6153</v>
      </c>
      <c r="I1840" s="367">
        <f>IFERROR(INDEX([1]Master!$1:$1048576,MATCH(C1840,[1]Master!$B:$B,0),MATCH($G$6,[1]Master!$1:$1,0)),"")</f>
        <v>1396.3856666666668</v>
      </c>
      <c r="J1840" s="230">
        <f>ROUND(I1840*Order_Quote!$L$5,4)</f>
        <v>0</v>
      </c>
      <c r="K1840" s="228"/>
      <c r="L1840" s="178"/>
      <c r="M1840" s="171">
        <f t="shared" si="28"/>
        <v>0</v>
      </c>
    </row>
    <row r="1841" spans="1:13" s="52" customFormat="1" x14ac:dyDescent="0.3">
      <c r="A1841" s="29" t="str">
        <f>IF(K1841&gt;0,COUNT($A$7:A1840)+COUNT(DWV!$A$8:$A$300)+COUNT('Large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1" s="289"/>
      <c r="C1841" s="3" t="s">
        <v>834</v>
      </c>
      <c r="D1841" s="16">
        <v>28878214</v>
      </c>
      <c r="E1841" s="5" t="s">
        <v>8746</v>
      </c>
      <c r="F1841" s="381">
        <f>IFERROR(INDEX([1]Master!$1:$1048576,MATCH(C1841,[1]Master!$B:$B,0),MATCH($H$5,[1]Master!$1:$1,0)),"")</f>
        <v>1</v>
      </c>
      <c r="G1841" s="381">
        <f>IFERROR(INDEX([1]Master!$1:$1048576,MATCH(C1841,[1]Master!$B:$B,0),MATCH($H$4,[1]Master!$1:$1,0)),"")</f>
        <v>9</v>
      </c>
      <c r="H1841" s="6" t="s">
        <v>6153</v>
      </c>
      <c r="I1841" s="367">
        <f>IFERROR(INDEX([1]Master!$1:$1048576,MATCH(C1841,[1]Master!$B:$B,0),MATCH($G$6,[1]Master!$1:$1,0)),"")</f>
        <v>1440.3151111111113</v>
      </c>
      <c r="J1841" s="230">
        <f>ROUND(I1841*Order_Quote!$L$5,4)</f>
        <v>0</v>
      </c>
      <c r="K1841" s="228"/>
      <c r="L1841" s="178"/>
      <c r="M1841" s="171">
        <f t="shared" si="28"/>
        <v>0</v>
      </c>
    </row>
    <row r="1842" spans="1:13" s="52" customFormat="1" x14ac:dyDescent="0.3">
      <c r="A1842" s="29" t="str">
        <f>IF(K1842&gt;0,COUNT($A$7:A1841)+COUNT(DWV!$A$8:$A$300)+COUNT('Large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2" s="289"/>
      <c r="C1842" s="3" t="s">
        <v>835</v>
      </c>
      <c r="D1842" s="16">
        <v>28878222</v>
      </c>
      <c r="E1842" s="5" t="s">
        <v>8747</v>
      </c>
      <c r="F1842" s="381">
        <f>IFERROR(INDEX([1]Master!$1:$1048576,MATCH(C1842,[1]Master!$B:$B,0),MATCH($H$5,[1]Master!$1:$1,0)),"")</f>
        <v>1</v>
      </c>
      <c r="G1842" s="381">
        <f>IFERROR(INDEX([1]Master!$1:$1048576,MATCH(C1842,[1]Master!$B:$B,0),MATCH($H$4,[1]Master!$1:$1,0)),"")</f>
        <v>7</v>
      </c>
      <c r="H1842" s="6" t="s">
        <v>6153</v>
      </c>
      <c r="I1842" s="367">
        <f>IFERROR(INDEX([1]Master!$1:$1048576,MATCH(C1842,[1]Master!$B:$B,0),MATCH($G$6,[1]Master!$1:$1,0)),"")</f>
        <v>1554.626777777778</v>
      </c>
      <c r="J1842" s="230">
        <f>ROUND(I1842*Order_Quote!$L$5,4)</f>
        <v>0</v>
      </c>
      <c r="K1842" s="228"/>
      <c r="L1842" s="178"/>
      <c r="M1842" s="171">
        <f t="shared" si="28"/>
        <v>0</v>
      </c>
    </row>
    <row r="1843" spans="1:13" s="52" customFormat="1" x14ac:dyDescent="0.3">
      <c r="A1843" s="29" t="str">
        <f>IF(K1843&gt;0,COUNT($A$7:A1842)+COUNT(DWV!$A$8:$A$300)+COUNT('Large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3" s="289"/>
      <c r="C1843" s="3" t="s">
        <v>836</v>
      </c>
      <c r="D1843" s="16">
        <v>28878230</v>
      </c>
      <c r="E1843" s="5" t="s">
        <v>8748</v>
      </c>
      <c r="F1843" s="381">
        <f>IFERROR(INDEX([1]Master!$1:$1048576,MATCH(C1843,[1]Master!$B:$B,0),MATCH($H$5,[1]Master!$1:$1,0)),"")</f>
        <v>1</v>
      </c>
      <c r="G1843" s="381">
        <f>IFERROR(INDEX([1]Master!$1:$1048576,MATCH(C1843,[1]Master!$B:$B,0),MATCH($H$4,[1]Master!$1:$1,0)),"")</f>
        <v>5</v>
      </c>
      <c r="H1843" s="6" t="s">
        <v>6153</v>
      </c>
      <c r="I1843" s="367">
        <f>IFERROR(INDEX([1]Master!$1:$1048576,MATCH(C1843,[1]Master!$B:$B,0),MATCH($G$6,[1]Master!$1:$1,0)),"")</f>
        <v>1947.7667372549022</v>
      </c>
      <c r="J1843" s="230">
        <f>ROUND(I1843*Order_Quote!$L$5,4)</f>
        <v>0</v>
      </c>
      <c r="K1843" s="228"/>
      <c r="L1843" s="178"/>
      <c r="M1843" s="171">
        <f t="shared" si="28"/>
        <v>0</v>
      </c>
    </row>
    <row r="1844" spans="1:13" s="52" customFormat="1" x14ac:dyDescent="0.3">
      <c r="A1844" s="29" t="str">
        <f>IF(K1844&gt;0,COUNT($A$7:A1843)+COUNT(DWV!$A$8:$A$300)+COUNT('Large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4" s="289"/>
      <c r="C1844" s="3" t="s">
        <v>837</v>
      </c>
      <c r="D1844" s="16">
        <v>28878249</v>
      </c>
      <c r="E1844" s="5" t="s">
        <v>8749</v>
      </c>
      <c r="F1844" s="381">
        <f>IFERROR(INDEX([1]Master!$1:$1048576,MATCH(C1844,[1]Master!$B:$B,0),MATCH($H$5,[1]Master!$1:$1,0)),"")</f>
        <v>1</v>
      </c>
      <c r="G1844" s="381">
        <f>IFERROR(INDEX([1]Master!$1:$1048576,MATCH(C1844,[1]Master!$B:$B,0),MATCH($H$4,[1]Master!$1:$1,0)),"")</f>
        <v>4</v>
      </c>
      <c r="H1844" s="6" t="s">
        <v>6153</v>
      </c>
      <c r="I1844" s="367">
        <f>IFERROR(INDEX([1]Master!$1:$1048576,MATCH(C1844,[1]Master!$B:$B,0),MATCH($G$6,[1]Master!$1:$1,0)),"")</f>
        <v>2096.8880915032682</v>
      </c>
      <c r="J1844" s="230">
        <f>ROUND(I1844*Order_Quote!$L$5,4)</f>
        <v>0</v>
      </c>
      <c r="K1844" s="228"/>
      <c r="L1844" s="178"/>
      <c r="M1844" s="171">
        <f t="shared" si="28"/>
        <v>0</v>
      </c>
    </row>
    <row r="1845" spans="1:13" s="52" customFormat="1" x14ac:dyDescent="0.3">
      <c r="A1845" s="29" t="str">
        <f>IF(K1845&gt;0,COUNT($A$7:A1844)+COUNT(DWV!$A$8:$A$300)+COUNT('Large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5" s="289"/>
      <c r="C1845" s="3" t="s">
        <v>838</v>
      </c>
      <c r="D1845" s="16">
        <v>28878257</v>
      </c>
      <c r="E1845" s="5" t="s">
        <v>8750</v>
      </c>
      <c r="F1845" s="381">
        <f>IFERROR(INDEX([1]Master!$1:$1048576,MATCH(C1845,[1]Master!$B:$B,0),MATCH($H$5,[1]Master!$1:$1,0)),"")</f>
        <v>1</v>
      </c>
      <c r="G1845" s="381">
        <f>IFERROR(INDEX([1]Master!$1:$1048576,MATCH(C1845,[1]Master!$B:$B,0),MATCH($H$4,[1]Master!$1:$1,0)),"")</f>
        <v>3</v>
      </c>
      <c r="H1845" s="6" t="s">
        <v>6153</v>
      </c>
      <c r="I1845" s="367">
        <f>IFERROR(INDEX([1]Master!$1:$1048576,MATCH(C1845,[1]Master!$B:$B,0),MATCH($G$6,[1]Master!$1:$1,0)),"")</f>
        <v>2658.4278679738568</v>
      </c>
      <c r="J1845" s="230">
        <f>ROUND(I1845*Order_Quote!$L$5,4)</f>
        <v>0</v>
      </c>
      <c r="K1845" s="228"/>
      <c r="L1845" s="178"/>
      <c r="M1845" s="171">
        <f t="shared" si="28"/>
        <v>0</v>
      </c>
    </row>
    <row r="1846" spans="1:13" s="52" customFormat="1" x14ac:dyDescent="0.3">
      <c r="A1846" s="29" t="str">
        <f>IF(K1846&gt;0,COUNT($A$7:A1845)+COUNT(DWV!$A$8:$A$300)+COUNT('Large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6" s="289"/>
      <c r="C1846" s="3" t="s">
        <v>839</v>
      </c>
      <c r="D1846" s="16">
        <v>28878265</v>
      </c>
      <c r="E1846" s="5" t="s">
        <v>8751</v>
      </c>
      <c r="F1846" s="381">
        <f>IFERROR(INDEX([1]Master!$1:$1048576,MATCH(C1846,[1]Master!$B:$B,0),MATCH($H$5,[1]Master!$1:$1,0)),"")</f>
        <v>1</v>
      </c>
      <c r="G1846" s="381">
        <f>IFERROR(INDEX([1]Master!$1:$1048576,MATCH(C1846,[1]Master!$B:$B,0),MATCH($H$4,[1]Master!$1:$1,0)),"")</f>
        <v>6</v>
      </c>
      <c r="H1846" s="6" t="s">
        <v>6153</v>
      </c>
      <c r="I1846" s="367">
        <f>IFERROR(INDEX([1]Master!$1:$1048576,MATCH(C1846,[1]Master!$B:$B,0),MATCH($G$6,[1]Master!$1:$1,0)),"")</f>
        <v>2967.5736666666671</v>
      </c>
      <c r="J1846" s="230">
        <f>ROUND(I1846*Order_Quote!$L$5,4)</f>
        <v>0</v>
      </c>
      <c r="K1846" s="228"/>
      <c r="L1846" s="178"/>
      <c r="M1846" s="171">
        <f t="shared" si="28"/>
        <v>0</v>
      </c>
    </row>
    <row r="1847" spans="1:13" s="52" customFormat="1" x14ac:dyDescent="0.3">
      <c r="A1847" s="29" t="str">
        <f>IF(K1847&gt;0,COUNT($A$7:A1846)+COUNT(DWV!$A$8:$A$300)+COUNT('Large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7" s="289"/>
      <c r="C1847" s="3" t="s">
        <v>840</v>
      </c>
      <c r="D1847" s="16">
        <v>28878273</v>
      </c>
      <c r="E1847" s="5" t="s">
        <v>8752</v>
      </c>
      <c r="F1847" s="381">
        <f>IFERROR(INDEX([1]Master!$1:$1048576,MATCH(C1847,[1]Master!$B:$B,0),MATCH($H$5,[1]Master!$1:$1,0)),"")</f>
        <v>1</v>
      </c>
      <c r="G1847" s="381">
        <f>IFERROR(INDEX([1]Master!$1:$1048576,MATCH(C1847,[1]Master!$B:$B,0),MATCH($H$4,[1]Master!$1:$1,0)),"")</f>
        <v>5</v>
      </c>
      <c r="H1847" s="6" t="s">
        <v>6153</v>
      </c>
      <c r="I1847" s="367">
        <f>IFERROR(INDEX([1]Master!$1:$1048576,MATCH(C1847,[1]Master!$B:$B,0),MATCH($G$6,[1]Master!$1:$1,0)),"")</f>
        <v>3020.740777777778</v>
      </c>
      <c r="J1847" s="230">
        <f>ROUND(I1847*Order_Quote!$L$5,4)</f>
        <v>0</v>
      </c>
      <c r="K1847" s="228"/>
      <c r="L1847" s="178"/>
      <c r="M1847" s="171">
        <f t="shared" si="28"/>
        <v>0</v>
      </c>
    </row>
    <row r="1848" spans="1:13" s="52" customFormat="1" x14ac:dyDescent="0.3">
      <c r="A1848" s="29" t="str">
        <f>IF(K1848&gt;0,COUNT($A$7:A1847)+COUNT(DWV!$A$8:$A$300)+COUNT('Large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8" s="289"/>
      <c r="C1848" s="3" t="s">
        <v>841</v>
      </c>
      <c r="D1848" s="16">
        <v>28878281</v>
      </c>
      <c r="E1848" s="5" t="s">
        <v>8753</v>
      </c>
      <c r="F1848" s="381">
        <f>IFERROR(INDEX([1]Master!$1:$1048576,MATCH(C1848,[1]Master!$B:$B,0),MATCH($H$5,[1]Master!$1:$1,0)),"")</f>
        <v>1</v>
      </c>
      <c r="G1848" s="381">
        <f>IFERROR(INDEX([1]Master!$1:$1048576,MATCH(C1848,[1]Master!$B:$B,0),MATCH($H$4,[1]Master!$1:$1,0)),"")</f>
        <v>4</v>
      </c>
      <c r="H1848" s="6" t="s">
        <v>6153</v>
      </c>
      <c r="I1848" s="367">
        <f>IFERROR(INDEX([1]Master!$1:$1048576,MATCH(C1848,[1]Master!$B:$B,0),MATCH($G$6,[1]Master!$1:$1,0)),"")</f>
        <v>3201.9749999999999</v>
      </c>
      <c r="J1848" s="230">
        <f>ROUND(I1848*Order_Quote!$L$5,4)</f>
        <v>0</v>
      </c>
      <c r="K1848" s="228"/>
      <c r="L1848" s="178"/>
      <c r="M1848" s="171">
        <f t="shared" si="28"/>
        <v>0</v>
      </c>
    </row>
    <row r="1849" spans="1:13" s="52" customFormat="1" x14ac:dyDescent="0.3">
      <c r="A1849" s="29" t="str">
        <f>IF(K1849&gt;0,COUNT($A$7:A1848)+COUNT(DWV!$A$8:$A$300)+COUNT('Large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49" s="289"/>
      <c r="C1849" s="3" t="s">
        <v>842</v>
      </c>
      <c r="D1849" s="16">
        <v>28878290</v>
      </c>
      <c r="E1849" s="5" t="s">
        <v>8754</v>
      </c>
      <c r="F1849" s="381">
        <f>IFERROR(INDEX([1]Master!$1:$1048576,MATCH(C1849,[1]Master!$B:$B,0),MATCH($H$5,[1]Master!$1:$1,0)),"")</f>
        <v>1</v>
      </c>
      <c r="G1849" s="381">
        <f>IFERROR(INDEX([1]Master!$1:$1048576,MATCH(C1849,[1]Master!$B:$B,0),MATCH($H$4,[1]Master!$1:$1,0)),"")</f>
        <v>3</v>
      </c>
      <c r="H1849" s="6" t="s">
        <v>6153</v>
      </c>
      <c r="I1849" s="367">
        <f>IFERROR(INDEX([1]Master!$1:$1048576,MATCH(C1849,[1]Master!$B:$B,0),MATCH($G$6,[1]Master!$1:$1,0)),"")</f>
        <v>3441.3449098039223</v>
      </c>
      <c r="J1849" s="230">
        <f>ROUND(I1849*Order_Quote!$L$5,4)</f>
        <v>0</v>
      </c>
      <c r="K1849" s="228"/>
      <c r="L1849" s="178"/>
      <c r="M1849" s="171">
        <f t="shared" si="28"/>
        <v>0</v>
      </c>
    </row>
    <row r="1850" spans="1:13" s="52" customFormat="1" x14ac:dyDescent="0.3">
      <c r="A1850" s="29" t="str">
        <f>IF(K1850&gt;0,COUNT($A$7:A1849)+COUNT(DWV!$A$8:$A$300)+COUNT('Large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0" s="289"/>
      <c r="C1850" s="3" t="s">
        <v>843</v>
      </c>
      <c r="D1850" s="16">
        <v>28878303</v>
      </c>
      <c r="E1850" s="5" t="s">
        <v>8755</v>
      </c>
      <c r="F1850" s="381">
        <f>IFERROR(INDEX([1]Master!$1:$1048576,MATCH(C1850,[1]Master!$B:$B,0),MATCH($H$5,[1]Master!$1:$1,0)),"")</f>
        <v>1</v>
      </c>
      <c r="G1850" s="381">
        <f>IFERROR(INDEX([1]Master!$1:$1048576,MATCH(C1850,[1]Master!$B:$B,0),MATCH($H$4,[1]Master!$1:$1,0)),"")</f>
        <v>3</v>
      </c>
      <c r="H1850" s="6" t="s">
        <v>6153</v>
      </c>
      <c r="I1850" s="367">
        <f>IFERROR(INDEX([1]Master!$1:$1048576,MATCH(C1850,[1]Master!$B:$B,0),MATCH($G$6,[1]Master!$1:$1,0)),"")</f>
        <v>3658.6214875816995</v>
      </c>
      <c r="J1850" s="230">
        <f>ROUND(I1850*Order_Quote!$L$5,4)</f>
        <v>0</v>
      </c>
      <c r="K1850" s="228"/>
      <c r="L1850" s="178"/>
      <c r="M1850" s="171">
        <f t="shared" si="28"/>
        <v>0</v>
      </c>
    </row>
    <row r="1851" spans="1:13" s="52" customFormat="1" x14ac:dyDescent="0.3">
      <c r="A1851" s="29" t="str">
        <f>IF(K1851&gt;0,COUNT($A$7:A1850)+COUNT(DWV!$A$8:$A$300)+COUNT('Large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1" s="289"/>
      <c r="C1851" s="3" t="s">
        <v>844</v>
      </c>
      <c r="D1851" s="16">
        <v>28878311</v>
      </c>
      <c r="E1851" s="5" t="s">
        <v>8756</v>
      </c>
      <c r="F1851" s="381">
        <f>IFERROR(INDEX([1]Master!$1:$1048576,MATCH(C1851,[1]Master!$B:$B,0),MATCH($H$5,[1]Master!$1:$1,0)),"")</f>
        <v>1</v>
      </c>
      <c r="G1851" s="381">
        <f>IFERROR(INDEX([1]Master!$1:$1048576,MATCH(C1851,[1]Master!$B:$B,0),MATCH($H$4,[1]Master!$1:$1,0)),"")</f>
        <v>2</v>
      </c>
      <c r="H1851" s="6" t="s">
        <v>6153</v>
      </c>
      <c r="I1851" s="367">
        <f>IFERROR(INDEX([1]Master!$1:$1048576,MATCH(C1851,[1]Master!$B:$B,0),MATCH($G$6,[1]Master!$1:$1,0)),"")</f>
        <v>3904.2287281045756</v>
      </c>
      <c r="J1851" s="230">
        <f>ROUND(I1851*Order_Quote!$L$5,4)</f>
        <v>0</v>
      </c>
      <c r="K1851" s="228"/>
      <c r="L1851" s="178"/>
      <c r="M1851" s="171">
        <f t="shared" si="28"/>
        <v>0</v>
      </c>
    </row>
    <row r="1852" spans="1:13" s="52" customFormat="1" x14ac:dyDescent="0.3">
      <c r="A1852" s="29" t="str">
        <f>IF(K1852&gt;0,COUNT($A$7:A1851)+COUNT(DWV!$A$8:$A$300)+COUNT('Large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2" s="289"/>
      <c r="C1852" s="3" t="s">
        <v>845</v>
      </c>
      <c r="D1852" s="16">
        <v>28878320</v>
      </c>
      <c r="E1852" s="5" t="s">
        <v>8757</v>
      </c>
      <c r="F1852" s="381">
        <f>IFERROR(INDEX([1]Master!$1:$1048576,MATCH(C1852,[1]Master!$B:$B,0),MATCH($H$5,[1]Master!$1:$1,0)),"")</f>
        <v>1</v>
      </c>
      <c r="G1852" s="381">
        <f>IFERROR(INDEX([1]Master!$1:$1048576,MATCH(C1852,[1]Master!$B:$B,0),MATCH($H$4,[1]Master!$1:$1,0)),"")</f>
        <v>2</v>
      </c>
      <c r="H1852" s="6" t="s">
        <v>6153</v>
      </c>
      <c r="I1852" s="367">
        <f>IFERROR(INDEX([1]Master!$1:$1048576,MATCH(C1852,[1]Master!$B:$B,0),MATCH($G$6,[1]Master!$1:$1,0)),"")</f>
        <v>4123.5257176470595</v>
      </c>
      <c r="J1852" s="230">
        <f>ROUND(I1852*Order_Quote!$L$5,4)</f>
        <v>0</v>
      </c>
      <c r="K1852" s="228"/>
      <c r="L1852" s="178"/>
      <c r="M1852" s="171">
        <f t="shared" si="28"/>
        <v>0</v>
      </c>
    </row>
    <row r="1853" spans="1:13" s="52" customFormat="1" x14ac:dyDescent="0.3">
      <c r="A1853" s="29" t="str">
        <f>IF(K1853&gt;0,COUNT($A$7:A1852)+COUNT(DWV!$A$8:$A$300)+COUNT('Large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3" s="289"/>
      <c r="C1853" s="3" t="s">
        <v>846</v>
      </c>
      <c r="D1853" s="16">
        <v>28878338</v>
      </c>
      <c r="E1853" s="5" t="s">
        <v>8758</v>
      </c>
      <c r="F1853" s="381">
        <f>IFERROR(INDEX([1]Master!$1:$1048576,MATCH(C1853,[1]Master!$B:$B,0),MATCH($H$5,[1]Master!$1:$1,0)),"")</f>
        <v>1</v>
      </c>
      <c r="G1853" s="381">
        <f>IFERROR(INDEX([1]Master!$1:$1048576,MATCH(C1853,[1]Master!$B:$B,0),MATCH($H$4,[1]Master!$1:$1,0)),"")</f>
        <v>4</v>
      </c>
      <c r="H1853" s="6" t="s">
        <v>6153</v>
      </c>
      <c r="I1853" s="367">
        <f>IFERROR(INDEX([1]Master!$1:$1048576,MATCH(C1853,[1]Master!$B:$B,0),MATCH($G$6,[1]Master!$1:$1,0)),"")</f>
        <v>4204.7671111111113</v>
      </c>
      <c r="J1853" s="230">
        <f>ROUND(I1853*Order_Quote!$L$5,4)</f>
        <v>0</v>
      </c>
      <c r="K1853" s="228"/>
      <c r="L1853" s="178"/>
      <c r="M1853" s="171">
        <f t="shared" si="28"/>
        <v>0</v>
      </c>
    </row>
    <row r="1854" spans="1:13" s="52" customFormat="1" x14ac:dyDescent="0.3">
      <c r="A1854" s="29" t="str">
        <f>IF(K1854&gt;0,COUNT($A$7:A1853)+COUNT(DWV!$A$8:$A$300)+COUNT('Large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4" s="289"/>
      <c r="C1854" s="3" t="s">
        <v>847</v>
      </c>
      <c r="D1854" s="16">
        <v>28878346</v>
      </c>
      <c r="E1854" s="5" t="s">
        <v>8759</v>
      </c>
      <c r="F1854" s="381">
        <f>IFERROR(INDEX([1]Master!$1:$1048576,MATCH(C1854,[1]Master!$B:$B,0),MATCH($H$5,[1]Master!$1:$1,0)),"")</f>
        <v>1</v>
      </c>
      <c r="G1854" s="381">
        <f>IFERROR(INDEX([1]Master!$1:$1048576,MATCH(C1854,[1]Master!$B:$B,0),MATCH($H$4,[1]Master!$1:$1,0)),"")</f>
        <v>4</v>
      </c>
      <c r="H1854" s="6" t="s">
        <v>6153</v>
      </c>
      <c r="I1854" s="367">
        <f>IFERROR(INDEX([1]Master!$1:$1048576,MATCH(C1854,[1]Master!$B:$B,0),MATCH($G$6,[1]Master!$1:$1,0)),"")</f>
        <v>4548.3559999999998</v>
      </c>
      <c r="J1854" s="230">
        <f>ROUND(I1854*Order_Quote!$L$5,4)</f>
        <v>0</v>
      </c>
      <c r="K1854" s="228"/>
      <c r="L1854" s="178"/>
      <c r="M1854" s="171">
        <f t="shared" si="28"/>
        <v>0</v>
      </c>
    </row>
    <row r="1855" spans="1:13" s="52" customFormat="1" x14ac:dyDescent="0.3">
      <c r="A1855" s="29" t="str">
        <f>IF(K1855&gt;0,COUNT($A$7:A1854)+COUNT(DWV!$A$8:$A$300)+COUNT('Large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5" s="289"/>
      <c r="C1855" s="3" t="s">
        <v>848</v>
      </c>
      <c r="D1855" s="16">
        <v>28878354</v>
      </c>
      <c r="E1855" s="5" t="s">
        <v>8760</v>
      </c>
      <c r="F1855" s="381">
        <f>IFERROR(INDEX([1]Master!$1:$1048576,MATCH(C1855,[1]Master!$B:$B,0),MATCH($H$5,[1]Master!$1:$1,0)),"")</f>
        <v>1</v>
      </c>
      <c r="G1855" s="381">
        <f>IFERROR(INDEX([1]Master!$1:$1048576,MATCH(C1855,[1]Master!$B:$B,0),MATCH($H$4,[1]Master!$1:$1,0)),"")</f>
        <v>3</v>
      </c>
      <c r="H1855" s="6" t="s">
        <v>6153</v>
      </c>
      <c r="I1855" s="367">
        <f>IFERROR(INDEX([1]Master!$1:$1048576,MATCH(C1855,[1]Master!$B:$B,0),MATCH($G$6,[1]Master!$1:$1,0)),"")</f>
        <v>1584.325222222222</v>
      </c>
      <c r="J1855" s="230">
        <f>ROUND(I1855*Order_Quote!$L$5,4)</f>
        <v>0</v>
      </c>
      <c r="K1855" s="228"/>
      <c r="L1855" s="178"/>
      <c r="M1855" s="171">
        <f t="shared" si="28"/>
        <v>0</v>
      </c>
    </row>
    <row r="1856" spans="1:13" s="52" customFormat="1" x14ac:dyDescent="0.3">
      <c r="A1856" s="29" t="str">
        <f>IF(K1856&gt;0,COUNT($A$7:A1855)+COUNT(DWV!$A$8:$A$300)+COUNT('Large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6" s="289"/>
      <c r="C1856" s="3" t="s">
        <v>849</v>
      </c>
      <c r="D1856" s="16">
        <v>28878362</v>
      </c>
      <c r="E1856" s="5" t="s">
        <v>8761</v>
      </c>
      <c r="F1856" s="381">
        <f>IFERROR(INDEX([1]Master!$1:$1048576,MATCH(C1856,[1]Master!$B:$B,0),MATCH($H$5,[1]Master!$1:$1,0)),"")</f>
        <v>1</v>
      </c>
      <c r="G1856" s="381">
        <f>IFERROR(INDEX([1]Master!$1:$1048576,MATCH(C1856,[1]Master!$B:$B,0),MATCH($H$4,[1]Master!$1:$1,0)),"")</f>
        <v>2</v>
      </c>
      <c r="H1856" s="6" t="s">
        <v>6153</v>
      </c>
      <c r="I1856" s="367">
        <f>IFERROR(INDEX([1]Master!$1:$1048576,MATCH(C1856,[1]Master!$B:$B,0),MATCH($G$6,[1]Master!$1:$1,0)),"")</f>
        <v>6264.3540235294131</v>
      </c>
      <c r="J1856" s="230">
        <f>ROUND(I1856*Order_Quote!$L$5,4)</f>
        <v>0</v>
      </c>
      <c r="K1856" s="228"/>
      <c r="L1856" s="178"/>
      <c r="M1856" s="171">
        <f t="shared" si="28"/>
        <v>0</v>
      </c>
    </row>
    <row r="1857" spans="1:13" s="52" customFormat="1" x14ac:dyDescent="0.3">
      <c r="A1857" s="29" t="str">
        <f>IF(K1857&gt;0,COUNT($A$7:A1856)+COUNT(DWV!$A$8:$A$300)+COUNT('Large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7" s="289"/>
      <c r="C1857" s="3" t="s">
        <v>850</v>
      </c>
      <c r="D1857" s="16">
        <v>28878370</v>
      </c>
      <c r="E1857" s="5" t="s">
        <v>8762</v>
      </c>
      <c r="F1857" s="381">
        <f>IFERROR(INDEX([1]Master!$1:$1048576,MATCH(C1857,[1]Master!$B:$B,0),MATCH($H$5,[1]Master!$1:$1,0)),"")</f>
        <v>1</v>
      </c>
      <c r="G1857" s="381">
        <f>IFERROR(INDEX([1]Master!$1:$1048576,MATCH(C1857,[1]Master!$B:$B,0),MATCH($H$4,[1]Master!$1:$1,0)),"")</f>
        <v>2</v>
      </c>
      <c r="H1857" s="6" t="s">
        <v>6153</v>
      </c>
      <c r="I1857" s="367">
        <f>IFERROR(INDEX([1]Master!$1:$1048576,MATCH(C1857,[1]Master!$B:$B,0),MATCH($G$6,[1]Master!$1:$1,0)),"")</f>
        <v>6738.1181333333352</v>
      </c>
      <c r="J1857" s="230">
        <f>ROUND(I1857*Order_Quote!$L$5,4)</f>
        <v>0</v>
      </c>
      <c r="K1857" s="228"/>
      <c r="L1857" s="178"/>
      <c r="M1857" s="171">
        <f t="shared" si="28"/>
        <v>0</v>
      </c>
    </row>
    <row r="1858" spans="1:13" s="52" customFormat="1" x14ac:dyDescent="0.3">
      <c r="A1858" s="29" t="str">
        <f>IF(K1858&gt;0,COUNT($A$7:A1857)+COUNT(DWV!$A$8:$A$300)+COUNT('Large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8" s="289"/>
      <c r="C1858" s="3" t="s">
        <v>851</v>
      </c>
      <c r="D1858" s="16">
        <v>28878389</v>
      </c>
      <c r="E1858" s="5" t="s">
        <v>8763</v>
      </c>
      <c r="F1858" s="381">
        <f>IFERROR(INDEX([1]Master!$1:$1048576,MATCH(C1858,[1]Master!$B:$B,0),MATCH($H$5,[1]Master!$1:$1,0)),"")</f>
        <v>1</v>
      </c>
      <c r="G1858" s="381">
        <f>IFERROR(INDEX([1]Master!$1:$1048576,MATCH(C1858,[1]Master!$B:$B,0),MATCH($H$4,[1]Master!$1:$1,0)),"")</f>
        <v>2</v>
      </c>
      <c r="H1858" s="6" t="s">
        <v>6153</v>
      </c>
      <c r="I1858" s="367">
        <f>IFERROR(INDEX([1]Master!$1:$1048576,MATCH(C1858,[1]Master!$B:$B,0),MATCH($G$6,[1]Master!$1:$1,0)),"")</f>
        <v>7545.2501843137279</v>
      </c>
      <c r="J1858" s="230">
        <f>ROUND(I1858*Order_Quote!$L$5,4)</f>
        <v>0</v>
      </c>
      <c r="K1858" s="228"/>
      <c r="L1858" s="178"/>
      <c r="M1858" s="171">
        <f t="shared" si="28"/>
        <v>0</v>
      </c>
    </row>
    <row r="1859" spans="1:13" s="52" customFormat="1" x14ac:dyDescent="0.3">
      <c r="A1859" s="29" t="str">
        <f>IF(K1859&gt;0,COUNT($A$7:A1858)+COUNT(DWV!$A$8:$A$300)+COUNT('Large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59" s="289"/>
      <c r="C1859" s="3" t="s">
        <v>852</v>
      </c>
      <c r="D1859" s="16">
        <v>28878397</v>
      </c>
      <c r="E1859" s="5" t="s">
        <v>8764</v>
      </c>
      <c r="F1859" s="381">
        <f>IFERROR(INDEX([1]Master!$1:$1048576,MATCH(C1859,[1]Master!$B:$B,0),MATCH($H$5,[1]Master!$1:$1,0)),"")</f>
        <v>1</v>
      </c>
      <c r="G1859" s="381">
        <f>IFERROR(INDEX([1]Master!$1:$1048576,MATCH(C1859,[1]Master!$B:$B,0),MATCH($H$4,[1]Master!$1:$1,0)),"")</f>
        <v>1</v>
      </c>
      <c r="H1859" s="6" t="s">
        <v>6153</v>
      </c>
      <c r="I1859" s="367">
        <f>IFERROR(INDEX([1]Master!$1:$1048576,MATCH(C1859,[1]Master!$B:$B,0),MATCH($G$6,[1]Master!$1:$1,0)),"")</f>
        <v>8598.0643058823553</v>
      </c>
      <c r="J1859" s="230">
        <f>ROUND(I1859*Order_Quote!$L$5,4)</f>
        <v>0</v>
      </c>
      <c r="K1859" s="228"/>
      <c r="L1859" s="178"/>
      <c r="M1859" s="171">
        <f t="shared" si="28"/>
        <v>0</v>
      </c>
    </row>
    <row r="1860" spans="1:13" s="52" customFormat="1" x14ac:dyDescent="0.3">
      <c r="A1860" s="29" t="str">
        <f>IF(K1860&gt;0,COUNT($A$7:A1859)+COUNT(DWV!$A$8:$A$300)+COUNT('Large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0" s="289"/>
      <c r="C1860" s="3" t="s">
        <v>853</v>
      </c>
      <c r="D1860" s="16">
        <v>28878400</v>
      </c>
      <c r="E1860" s="5" t="s">
        <v>8765</v>
      </c>
      <c r="F1860" s="381">
        <f>IFERROR(INDEX([1]Master!$1:$1048576,MATCH(C1860,[1]Master!$B:$B,0),MATCH($H$5,[1]Master!$1:$1,0)),"")</f>
        <v>1</v>
      </c>
      <c r="G1860" s="381">
        <f>IFERROR(INDEX([1]Master!$1:$1048576,MATCH(C1860,[1]Master!$B:$B,0),MATCH($H$4,[1]Master!$1:$1,0)),"")</f>
        <v>1</v>
      </c>
      <c r="H1860" s="6" t="s">
        <v>6153</v>
      </c>
      <c r="I1860" s="367">
        <f>IFERROR(INDEX([1]Master!$1:$1048576,MATCH(C1860,[1]Master!$B:$B,0),MATCH($G$6,[1]Master!$1:$1,0)),"")</f>
        <v>11475.83406143791</v>
      </c>
      <c r="J1860" s="230">
        <f>ROUND(I1860*Order_Quote!$L$5,4)</f>
        <v>0</v>
      </c>
      <c r="K1860" s="228"/>
      <c r="L1860" s="178"/>
      <c r="M1860" s="171">
        <f t="shared" si="28"/>
        <v>0</v>
      </c>
    </row>
    <row r="1861" spans="1:13" s="52" customFormat="1" x14ac:dyDescent="0.3">
      <c r="A1861" s="29" t="str">
        <f>IF(K1861&gt;0,COUNT($A$7:A1860)+COUNT(DWV!$A$8:$A$300)+COUNT('Large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1" s="289"/>
      <c r="C1861" s="3" t="s">
        <v>854</v>
      </c>
      <c r="D1861" s="16">
        <v>28878419</v>
      </c>
      <c r="E1861" s="5" t="s">
        <v>8766</v>
      </c>
      <c r="F1861" s="381">
        <f>IFERROR(INDEX([1]Master!$1:$1048576,MATCH(C1861,[1]Master!$B:$B,0),MATCH($H$5,[1]Master!$1:$1,0)),"")</f>
        <v>1</v>
      </c>
      <c r="G1861" s="381">
        <f>IFERROR(INDEX([1]Master!$1:$1048576,MATCH(C1861,[1]Master!$B:$B,0),MATCH($H$4,[1]Master!$1:$1,0)),"")</f>
        <v>3</v>
      </c>
      <c r="H1861" s="6" t="s">
        <v>6153</v>
      </c>
      <c r="I1861" s="367">
        <f>IFERROR(INDEX([1]Master!$1:$1048576,MATCH(C1861,[1]Master!$B:$B,0),MATCH($G$6,[1]Master!$1:$1,0)),"")</f>
        <v>6999.9875555555554</v>
      </c>
      <c r="J1861" s="230">
        <f>ROUND(I1861*Order_Quote!$L$5,4)</f>
        <v>0</v>
      </c>
      <c r="K1861" s="228"/>
      <c r="L1861" s="178"/>
      <c r="M1861" s="171">
        <f t="shared" si="28"/>
        <v>0</v>
      </c>
    </row>
    <row r="1862" spans="1:13" s="52" customFormat="1" x14ac:dyDescent="0.3">
      <c r="A1862" s="29" t="str">
        <f>IF(K1862&gt;0,COUNT($A$7:A1861)+COUNT(DWV!$A$8:$A$300)+COUNT('Large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2" s="289"/>
      <c r="C1862" s="3" t="s">
        <v>855</v>
      </c>
      <c r="D1862" s="16">
        <v>28878427</v>
      </c>
      <c r="E1862" s="5" t="s">
        <v>8767</v>
      </c>
      <c r="F1862" s="381">
        <f>IFERROR(INDEX([1]Master!$1:$1048576,MATCH(C1862,[1]Master!$B:$B,0),MATCH($H$5,[1]Master!$1:$1,0)),"")</f>
        <v>1</v>
      </c>
      <c r="G1862" s="381">
        <f>IFERROR(INDEX([1]Master!$1:$1048576,MATCH(C1862,[1]Master!$B:$B,0),MATCH($H$4,[1]Master!$1:$1,0)),"")</f>
        <v>3</v>
      </c>
      <c r="H1862" s="6" t="s">
        <v>6153</v>
      </c>
      <c r="I1862" s="367">
        <f>IFERROR(INDEX([1]Master!$1:$1048576,MATCH(C1862,[1]Master!$B:$B,0),MATCH($G$6,[1]Master!$1:$1,0)),"")</f>
        <v>7587.4992392156864</v>
      </c>
      <c r="J1862" s="230">
        <f>ROUND(I1862*Order_Quote!$L$5,4)</f>
        <v>0</v>
      </c>
      <c r="K1862" s="228"/>
      <c r="L1862" s="178"/>
      <c r="M1862" s="171">
        <f t="shared" ref="M1862:M1925" si="29">K1862/F1862</f>
        <v>0</v>
      </c>
    </row>
    <row r="1863" spans="1:13" s="52" customFormat="1" x14ac:dyDescent="0.3">
      <c r="A1863" s="29" t="str">
        <f>IF(K1863&gt;0,COUNT($A$7:A1862)+COUNT(DWV!$A$8:$A$300)+COUNT('Large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3" s="289"/>
      <c r="C1863" s="3" t="s">
        <v>856</v>
      </c>
      <c r="D1863" s="16">
        <v>28878435</v>
      </c>
      <c r="E1863" s="5" t="s">
        <v>8768</v>
      </c>
      <c r="F1863" s="381">
        <f>IFERROR(INDEX([1]Master!$1:$1048576,MATCH(C1863,[1]Master!$B:$B,0),MATCH($H$5,[1]Master!$1:$1,0)),"")</f>
        <v>1</v>
      </c>
      <c r="G1863" s="381">
        <f>IFERROR(INDEX([1]Master!$1:$1048576,MATCH(C1863,[1]Master!$B:$B,0),MATCH($H$4,[1]Master!$1:$1,0)),"")</f>
        <v>2</v>
      </c>
      <c r="H1863" s="6" t="s">
        <v>6153</v>
      </c>
      <c r="I1863" s="367">
        <f>IFERROR(INDEX([1]Master!$1:$1048576,MATCH(C1863,[1]Master!$B:$B,0),MATCH($G$6,[1]Master!$1:$1,0)),"")</f>
        <v>7568.1694444444438</v>
      </c>
      <c r="J1863" s="230">
        <f>ROUND(I1863*Order_Quote!$L$5,4)</f>
        <v>0</v>
      </c>
      <c r="K1863" s="228"/>
      <c r="L1863" s="178"/>
      <c r="M1863" s="171">
        <f t="shared" si="29"/>
        <v>0</v>
      </c>
    </row>
    <row r="1864" spans="1:13" s="52" customFormat="1" x14ac:dyDescent="0.3">
      <c r="A1864" s="29" t="str">
        <f>IF(K1864&gt;0,COUNT($A$7:A1863)+COUNT(DWV!$A$8:$A$300)+COUNT('Large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4" s="289"/>
      <c r="C1864" s="3" t="s">
        <v>857</v>
      </c>
      <c r="D1864" s="16">
        <v>28878443</v>
      </c>
      <c r="E1864" s="5" t="s">
        <v>8769</v>
      </c>
      <c r="F1864" s="381">
        <f>IFERROR(INDEX([1]Master!$1:$1048576,MATCH(C1864,[1]Master!$B:$B,0),MATCH($H$5,[1]Master!$1:$1,0)),"")</f>
        <v>1</v>
      </c>
      <c r="G1864" s="381">
        <f>IFERROR(INDEX([1]Master!$1:$1048576,MATCH(C1864,[1]Master!$B:$B,0),MATCH($H$4,[1]Master!$1:$1,0)),"")</f>
        <v>2</v>
      </c>
      <c r="H1864" s="6" t="s">
        <v>6153</v>
      </c>
      <c r="I1864" s="367">
        <f>IFERROR(INDEX([1]Master!$1:$1048576,MATCH(C1864,[1]Master!$B:$B,0),MATCH($G$6,[1]Master!$1:$1,0)),"")</f>
        <v>8685.8100405228779</v>
      </c>
      <c r="J1864" s="230">
        <f>ROUND(I1864*Order_Quote!$L$5,4)</f>
        <v>0</v>
      </c>
      <c r="K1864" s="228"/>
      <c r="L1864" s="178"/>
      <c r="M1864" s="171">
        <f t="shared" si="29"/>
        <v>0</v>
      </c>
    </row>
    <row r="1865" spans="1:13" s="52" customFormat="1" x14ac:dyDescent="0.3">
      <c r="A1865" s="29" t="str">
        <f>IF(K1865&gt;0,COUNT($A$7:A1864)+COUNT(DWV!$A$8:$A$300)+COUNT('Large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5" s="289"/>
      <c r="C1865" s="3" t="s">
        <v>858</v>
      </c>
      <c r="D1865" s="16">
        <v>28878451</v>
      </c>
      <c r="E1865" s="5" t="s">
        <v>8770</v>
      </c>
      <c r="F1865" s="381">
        <f>IFERROR(INDEX([1]Master!$1:$1048576,MATCH(C1865,[1]Master!$B:$B,0),MATCH($H$5,[1]Master!$1:$1,0)),"")</f>
        <v>1</v>
      </c>
      <c r="G1865" s="381">
        <f>IFERROR(INDEX([1]Master!$1:$1048576,MATCH(C1865,[1]Master!$B:$B,0),MATCH($H$4,[1]Master!$1:$1,0)),"")</f>
        <v>1</v>
      </c>
      <c r="H1865" s="6" t="s">
        <v>6153</v>
      </c>
      <c r="I1865" s="367">
        <f>IFERROR(INDEX([1]Master!$1:$1048576,MATCH(C1865,[1]Master!$B:$B,0),MATCH($G$6,[1]Master!$1:$1,0)),"")</f>
        <v>9028.0378614379097</v>
      </c>
      <c r="J1865" s="230">
        <f>ROUND(I1865*Order_Quote!$L$5,4)</f>
        <v>0</v>
      </c>
      <c r="K1865" s="228"/>
      <c r="L1865" s="178"/>
      <c r="M1865" s="171">
        <f t="shared" si="29"/>
        <v>0</v>
      </c>
    </row>
    <row r="1866" spans="1:13" s="52" customFormat="1" x14ac:dyDescent="0.3">
      <c r="A1866" s="29" t="str">
        <f>IF(K1866&gt;0,COUNT($A$7:A1865)+COUNT(DWV!$A$8:$A$300)+COUNT('Large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6" s="289"/>
      <c r="C1866" s="3" t="s">
        <v>859</v>
      </c>
      <c r="D1866" s="16">
        <v>28878460</v>
      </c>
      <c r="E1866" s="5" t="s">
        <v>8771</v>
      </c>
      <c r="F1866" s="381">
        <f>IFERROR(INDEX([1]Master!$1:$1048576,MATCH(C1866,[1]Master!$B:$B,0),MATCH($H$5,[1]Master!$1:$1,0)),"")</f>
        <v>1</v>
      </c>
      <c r="G1866" s="381">
        <f>IFERROR(INDEX([1]Master!$1:$1048576,MATCH(C1866,[1]Master!$B:$B,0),MATCH($H$4,[1]Master!$1:$1,0)),"")</f>
        <v>1</v>
      </c>
      <c r="H1866" s="6" t="s">
        <v>6153</v>
      </c>
      <c r="I1866" s="367">
        <f>IFERROR(INDEX([1]Master!$1:$1048576,MATCH(C1866,[1]Master!$B:$B,0),MATCH($G$6,[1]Master!$1:$1,0)),"")</f>
        <v>9142.0639150326806</v>
      </c>
      <c r="J1866" s="230">
        <f>ROUND(I1866*Order_Quote!$L$5,4)</f>
        <v>0</v>
      </c>
      <c r="K1866" s="228"/>
      <c r="L1866" s="178"/>
      <c r="M1866" s="171">
        <f t="shared" si="29"/>
        <v>0</v>
      </c>
    </row>
    <row r="1867" spans="1:13" s="52" customFormat="1" x14ac:dyDescent="0.3">
      <c r="A1867" s="29" t="str">
        <f>IF(K1867&gt;0,COUNT($A$7:A1866)+COUNT(DWV!$A$8:$A$300)+COUNT('Large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7" s="289"/>
      <c r="C1867" s="3" t="s">
        <v>860</v>
      </c>
      <c r="D1867" s="16">
        <v>28878478</v>
      </c>
      <c r="E1867" s="5" t="s">
        <v>8772</v>
      </c>
      <c r="F1867" s="381">
        <f>IFERROR(INDEX([1]Master!$1:$1048576,MATCH(C1867,[1]Master!$B:$B,0),MATCH($H$5,[1]Master!$1:$1,0)),"")</f>
        <v>1</v>
      </c>
      <c r="G1867" s="381">
        <f>IFERROR(INDEX([1]Master!$1:$1048576,MATCH(C1867,[1]Master!$B:$B,0),MATCH($H$4,[1]Master!$1:$1,0)),"")</f>
        <v>1</v>
      </c>
      <c r="H1867" s="6" t="s">
        <v>6153</v>
      </c>
      <c r="I1867" s="367">
        <f>IFERROR(INDEX([1]Master!$1:$1048576,MATCH(C1867,[1]Master!$B:$B,0),MATCH($G$6,[1]Master!$1:$1,0)),"")</f>
        <v>13142.793495424838</v>
      </c>
      <c r="J1867" s="230">
        <f>ROUND(I1867*Order_Quote!$L$5,4)</f>
        <v>0</v>
      </c>
      <c r="K1867" s="228"/>
      <c r="L1867" s="178"/>
      <c r="M1867" s="171">
        <f t="shared" si="29"/>
        <v>0</v>
      </c>
    </row>
    <row r="1868" spans="1:13" s="52" customFormat="1" x14ac:dyDescent="0.3">
      <c r="A1868" s="29" t="str">
        <f>IF(K1868&gt;0,COUNT($A$7:A1867)+COUNT(DWV!$A$8:$A$300)+COUNT('Large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8" s="289"/>
      <c r="C1868" s="3" t="s">
        <v>861</v>
      </c>
      <c r="D1868" s="16">
        <v>28878486</v>
      </c>
      <c r="E1868" s="5" t="s">
        <v>8773</v>
      </c>
      <c r="F1868" s="381">
        <f>IFERROR(INDEX([1]Master!$1:$1048576,MATCH(C1868,[1]Master!$B:$B,0),MATCH($H$5,[1]Master!$1:$1,0)),"")</f>
        <v>1</v>
      </c>
      <c r="G1868" s="381">
        <f>IFERROR(INDEX([1]Master!$1:$1048576,MATCH(C1868,[1]Master!$B:$B,0),MATCH($H$4,[1]Master!$1:$1,0)),"")</f>
        <v>1</v>
      </c>
      <c r="H1868" s="6" t="s">
        <v>6153</v>
      </c>
      <c r="I1868" s="367">
        <f>IFERROR(INDEX([1]Master!$1:$1048576,MATCH(C1868,[1]Master!$B:$B,0),MATCH($G$6,[1]Master!$1:$1,0)),"")</f>
        <v>14221.947800000004</v>
      </c>
      <c r="J1868" s="230">
        <f>ROUND(I1868*Order_Quote!$L$5,4)</f>
        <v>0</v>
      </c>
      <c r="K1868" s="228"/>
      <c r="L1868" s="178"/>
      <c r="M1868" s="171">
        <f t="shared" si="29"/>
        <v>0</v>
      </c>
    </row>
    <row r="1869" spans="1:13" s="52" customFormat="1" x14ac:dyDescent="0.3">
      <c r="A1869" s="29" t="str">
        <f>IF(K1869&gt;0,COUNT($A$7:A1868)+COUNT(DWV!$A$8:$A$300)+COUNT('Large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69" s="289"/>
      <c r="C1869" s="3" t="s">
        <v>862</v>
      </c>
      <c r="D1869" s="16">
        <v>28878494</v>
      </c>
      <c r="E1869" s="5" t="s">
        <v>8774</v>
      </c>
      <c r="F1869" s="381">
        <f>IFERROR(INDEX([1]Master!$1:$1048576,MATCH(C1869,[1]Master!$B:$B,0),MATCH($H$5,[1]Master!$1:$1,0)),"")</f>
        <v>1</v>
      </c>
      <c r="G1869" s="381">
        <f>IFERROR(INDEX([1]Master!$1:$1048576,MATCH(C1869,[1]Master!$B:$B,0),MATCH($H$4,[1]Master!$1:$1,0)),"")</f>
        <v>1</v>
      </c>
      <c r="H1869" s="6" t="s">
        <v>6153</v>
      </c>
      <c r="I1869" s="367">
        <f>IFERROR(INDEX([1]Master!$1:$1048576,MATCH(C1869,[1]Master!$B:$B,0),MATCH($G$6,[1]Master!$1:$1,0)),"")</f>
        <v>17476.84611895425</v>
      </c>
      <c r="J1869" s="230">
        <f>ROUND(I1869*Order_Quote!$L$5,4)</f>
        <v>0</v>
      </c>
      <c r="K1869" s="228"/>
      <c r="L1869" s="178"/>
      <c r="M1869" s="171">
        <f t="shared" si="29"/>
        <v>0</v>
      </c>
    </row>
    <row r="1870" spans="1:13" s="52" customFormat="1" x14ac:dyDescent="0.3">
      <c r="A1870" s="29" t="str">
        <f>IF(K1870&gt;0,COUNT($A$7:A1869)+COUNT(DWV!$A$8:$A$300)+COUNT('Large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0" s="289"/>
      <c r="C1870" s="3" t="s">
        <v>863</v>
      </c>
      <c r="D1870" s="16">
        <v>28878508</v>
      </c>
      <c r="E1870" s="5" t="s">
        <v>8775</v>
      </c>
      <c r="F1870" s="381">
        <f>IFERROR(INDEX([1]Master!$1:$1048576,MATCH(C1870,[1]Master!$B:$B,0),MATCH($H$5,[1]Master!$1:$1,0)),"")</f>
        <v>1</v>
      </c>
      <c r="G1870" s="381">
        <f>IFERROR(INDEX([1]Master!$1:$1048576,MATCH(C1870,[1]Master!$B:$B,0),MATCH($H$4,[1]Master!$1:$1,0)),"")</f>
        <v>2</v>
      </c>
      <c r="H1870" s="6" t="s">
        <v>6153</v>
      </c>
      <c r="I1870" s="367">
        <f>IFERROR(INDEX([1]Master!$1:$1048576,MATCH(C1870,[1]Master!$B:$B,0),MATCH($G$6,[1]Master!$1:$1,0)),"")</f>
        <v>8630.7745555555557</v>
      </c>
      <c r="J1870" s="230">
        <f>ROUND(I1870*Order_Quote!$L$5,4)</f>
        <v>0</v>
      </c>
      <c r="K1870" s="228"/>
      <c r="L1870" s="178"/>
      <c r="M1870" s="171">
        <f t="shared" si="29"/>
        <v>0</v>
      </c>
    </row>
    <row r="1871" spans="1:13" s="52" customFormat="1" x14ac:dyDescent="0.3">
      <c r="A1871" s="29" t="str">
        <f>IF(K1871&gt;0,COUNT($A$7:A1870)+COUNT(DWV!$A$8:$A$300)+COUNT('Large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1" s="289"/>
      <c r="C1871" s="3" t="s">
        <v>864</v>
      </c>
      <c r="D1871" s="16">
        <v>28878516</v>
      </c>
      <c r="E1871" s="5" t="s">
        <v>8776</v>
      </c>
      <c r="F1871" s="381">
        <f>IFERROR(INDEX([1]Master!$1:$1048576,MATCH(C1871,[1]Master!$B:$B,0),MATCH($H$5,[1]Master!$1:$1,0)),"")</f>
        <v>1</v>
      </c>
      <c r="G1871" s="381">
        <f>IFERROR(INDEX([1]Master!$1:$1048576,MATCH(C1871,[1]Master!$B:$B,0),MATCH($H$4,[1]Master!$1:$1,0)),"")</f>
        <v>2</v>
      </c>
      <c r="H1871" s="6" t="s">
        <v>6153</v>
      </c>
      <c r="I1871" s="367">
        <f>IFERROR(INDEX([1]Master!$1:$1048576,MATCH(C1871,[1]Master!$B:$B,0),MATCH($G$6,[1]Master!$1:$1,0)),"")</f>
        <v>8855.5696666666663</v>
      </c>
      <c r="J1871" s="230">
        <f>ROUND(I1871*Order_Quote!$L$5,4)</f>
        <v>0</v>
      </c>
      <c r="K1871" s="228"/>
      <c r="L1871" s="178"/>
      <c r="M1871" s="171">
        <f t="shared" si="29"/>
        <v>0</v>
      </c>
    </row>
    <row r="1872" spans="1:13" s="52" customFormat="1" x14ac:dyDescent="0.3">
      <c r="A1872" s="29" t="str">
        <f>IF(K1872&gt;0,COUNT($A$7:A1871)+COUNT(DWV!$A$8:$A$300)+COUNT('Large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2" s="289"/>
      <c r="C1872" s="3" t="s">
        <v>865</v>
      </c>
      <c r="D1872" s="16">
        <v>28878524</v>
      </c>
      <c r="E1872" s="5" t="s">
        <v>8777</v>
      </c>
      <c r="F1872" s="381">
        <f>IFERROR(INDEX([1]Master!$1:$1048576,MATCH(C1872,[1]Master!$B:$B,0),MATCH($H$5,[1]Master!$1:$1,0)),"")</f>
        <v>1</v>
      </c>
      <c r="G1872" s="381">
        <f>IFERROR(INDEX([1]Master!$1:$1048576,MATCH(C1872,[1]Master!$B:$B,0),MATCH($H$4,[1]Master!$1:$1,0)),"")</f>
        <v>2</v>
      </c>
      <c r="H1872" s="6" t="s">
        <v>6153</v>
      </c>
      <c r="I1872" s="367">
        <f>IFERROR(INDEX([1]Master!$1:$1048576,MATCH(C1872,[1]Master!$B:$B,0),MATCH($G$6,[1]Master!$1:$1,0)),"")</f>
        <v>9062.7454444444447</v>
      </c>
      <c r="J1872" s="230">
        <f>ROUND(I1872*Order_Quote!$L$5,4)</f>
        <v>0</v>
      </c>
      <c r="K1872" s="228"/>
      <c r="L1872" s="178"/>
      <c r="M1872" s="171">
        <f t="shared" si="29"/>
        <v>0</v>
      </c>
    </row>
    <row r="1873" spans="1:13" s="52" customFormat="1" x14ac:dyDescent="0.3">
      <c r="A1873" s="29" t="str">
        <f>IF(K1873&gt;0,COUNT($A$7:A1872)+COUNT(DWV!$A$8:$A$300)+COUNT('Large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3" s="289"/>
      <c r="C1873" s="3" t="s">
        <v>866</v>
      </c>
      <c r="D1873" s="16">
        <v>28878532</v>
      </c>
      <c r="E1873" s="5" t="s">
        <v>8778</v>
      </c>
      <c r="F1873" s="381">
        <f>IFERROR(INDEX([1]Master!$1:$1048576,MATCH(C1873,[1]Master!$B:$B,0),MATCH($H$5,[1]Master!$1:$1,0)),"")</f>
        <v>1</v>
      </c>
      <c r="G1873" s="381">
        <f>IFERROR(INDEX([1]Master!$1:$1048576,MATCH(C1873,[1]Master!$B:$B,0),MATCH($H$4,[1]Master!$1:$1,0)),"")</f>
        <v>1</v>
      </c>
      <c r="H1873" s="6" t="s">
        <v>6153</v>
      </c>
      <c r="I1873" s="367">
        <f>IFERROR(INDEX([1]Master!$1:$1048576,MATCH(C1873,[1]Master!$B:$B,0),MATCH($G$6,[1]Master!$1:$1,0)),"")</f>
        <v>10080.822050980392</v>
      </c>
      <c r="J1873" s="230">
        <f>ROUND(I1873*Order_Quote!$L$5,4)</f>
        <v>0</v>
      </c>
      <c r="K1873" s="228"/>
      <c r="L1873" s="178"/>
      <c r="M1873" s="171">
        <f t="shared" si="29"/>
        <v>0</v>
      </c>
    </row>
    <row r="1874" spans="1:13" s="52" customFormat="1" x14ac:dyDescent="0.3">
      <c r="A1874" s="29" t="str">
        <f>IF(K1874&gt;0,COUNT($A$7:A1873)+COUNT(DWV!$A$8:$A$300)+COUNT('Large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4" s="289"/>
      <c r="C1874" s="3" t="s">
        <v>867</v>
      </c>
      <c r="D1874" s="16">
        <v>28878540</v>
      </c>
      <c r="E1874" s="5" t="s">
        <v>8779</v>
      </c>
      <c r="F1874" s="381">
        <f>IFERROR(INDEX([1]Master!$1:$1048576,MATCH(C1874,[1]Master!$B:$B,0),MATCH($H$5,[1]Master!$1:$1,0)),"")</f>
        <v>1</v>
      </c>
      <c r="G1874" s="381">
        <f>IFERROR(INDEX([1]Master!$1:$1048576,MATCH(C1874,[1]Master!$B:$B,0),MATCH($H$4,[1]Master!$1:$1,0)),"")</f>
        <v>1</v>
      </c>
      <c r="H1874" s="6" t="s">
        <v>6153</v>
      </c>
      <c r="I1874" s="367">
        <f>IFERROR(INDEX([1]Master!$1:$1048576,MATCH(C1874,[1]Master!$B:$B,0),MATCH($G$6,[1]Master!$1:$1,0)),"")</f>
        <v>11195.026758169935</v>
      </c>
      <c r="J1874" s="230">
        <f>ROUND(I1874*Order_Quote!$L$5,4)</f>
        <v>0</v>
      </c>
      <c r="K1874" s="228"/>
      <c r="L1874" s="178"/>
      <c r="M1874" s="171">
        <f t="shared" si="29"/>
        <v>0</v>
      </c>
    </row>
    <row r="1875" spans="1:13" s="52" customFormat="1" x14ac:dyDescent="0.3">
      <c r="A1875" s="29" t="str">
        <f>IF(K1875&gt;0,COUNT($A$7:A1874)+COUNT(DWV!$A$8:$A$300)+COUNT('Large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5" s="289"/>
      <c r="C1875" s="3" t="s">
        <v>868</v>
      </c>
      <c r="D1875" s="16">
        <v>28878559</v>
      </c>
      <c r="E1875" s="5" t="s">
        <v>8780</v>
      </c>
      <c r="F1875" s="381">
        <f>IFERROR(INDEX([1]Master!$1:$1048576,MATCH(C1875,[1]Master!$B:$B,0),MATCH($H$5,[1]Master!$1:$1,0)),"")</f>
        <v>1</v>
      </c>
      <c r="G1875" s="381">
        <f>IFERROR(INDEX([1]Master!$1:$1048576,MATCH(C1875,[1]Master!$B:$B,0),MATCH($H$4,[1]Master!$1:$1,0)),"")</f>
        <v>1</v>
      </c>
      <c r="H1875" s="6" t="s">
        <v>6153</v>
      </c>
      <c r="I1875" s="367">
        <f>IFERROR(INDEX([1]Master!$1:$1048576,MATCH(C1875,[1]Master!$B:$B,0),MATCH($G$6,[1]Master!$1:$1,0)),"")</f>
        <v>12774.285355555558</v>
      </c>
      <c r="J1875" s="230">
        <f>ROUND(I1875*Order_Quote!$L$5,4)</f>
        <v>0</v>
      </c>
      <c r="K1875" s="228"/>
      <c r="L1875" s="178"/>
      <c r="M1875" s="171">
        <f t="shared" si="29"/>
        <v>0</v>
      </c>
    </row>
    <row r="1876" spans="1:13" s="52" customFormat="1" x14ac:dyDescent="0.3">
      <c r="A1876" s="29" t="str">
        <f>IF(K1876&gt;0,COUNT($A$7:A1875)+COUNT(DWV!$A$8:$A$300)+COUNT('Large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6" s="289"/>
      <c r="C1876" s="3" t="s">
        <v>869</v>
      </c>
      <c r="D1876" s="16">
        <v>28878567</v>
      </c>
      <c r="E1876" s="5" t="s">
        <v>8781</v>
      </c>
      <c r="F1876" s="381">
        <f>IFERROR(INDEX([1]Master!$1:$1048576,MATCH(C1876,[1]Master!$B:$B,0),MATCH($H$5,[1]Master!$1:$1,0)),"")</f>
        <v>1</v>
      </c>
      <c r="G1876" s="381">
        <f>IFERROR(INDEX([1]Master!$1:$1048576,MATCH(C1876,[1]Master!$B:$B,0),MATCH($H$4,[1]Master!$1:$1,0)),"")</f>
        <v>1</v>
      </c>
      <c r="H1876" s="6" t="s">
        <v>6153</v>
      </c>
      <c r="I1876" s="367">
        <f>IFERROR(INDEX([1]Master!$1:$1048576,MATCH(C1876,[1]Master!$B:$B,0),MATCH($G$6,[1]Master!$1:$1,0)),"")</f>
        <v>13958.725562091506</v>
      </c>
      <c r="J1876" s="230">
        <f>ROUND(I1876*Order_Quote!$L$5,4)</f>
        <v>0</v>
      </c>
      <c r="K1876" s="228"/>
      <c r="L1876" s="178"/>
      <c r="M1876" s="171">
        <f t="shared" si="29"/>
        <v>0</v>
      </c>
    </row>
    <row r="1877" spans="1:13" s="52" customFormat="1" x14ac:dyDescent="0.3">
      <c r="A1877" s="29" t="str">
        <f>IF(K1877&gt;0,COUNT($A$7:A1876)+COUNT(DWV!$A$8:$A$300)+COUNT('Large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7" s="289"/>
      <c r="C1877" s="3" t="s">
        <v>870</v>
      </c>
      <c r="D1877" s="16">
        <v>28878575</v>
      </c>
      <c r="E1877" s="5" t="s">
        <v>8782</v>
      </c>
      <c r="F1877" s="381">
        <f>IFERROR(INDEX([1]Master!$1:$1048576,MATCH(C1877,[1]Master!$B:$B,0),MATCH($H$5,[1]Master!$1:$1,0)),"")</f>
        <v>1</v>
      </c>
      <c r="G1877" s="381">
        <f>IFERROR(INDEX([1]Master!$1:$1048576,MATCH(C1877,[1]Master!$B:$B,0),MATCH($H$4,[1]Master!$1:$1,0)),"")</f>
        <v>1</v>
      </c>
      <c r="H1877" s="6" t="s">
        <v>6153</v>
      </c>
      <c r="I1877" s="367">
        <f>IFERROR(INDEX([1]Master!$1:$1048576,MATCH(C1877,[1]Master!$B:$B,0),MATCH($G$6,[1]Master!$1:$1,0)),"")</f>
        <v>14371.069154248367</v>
      </c>
      <c r="J1877" s="230">
        <f>ROUND(I1877*Order_Quote!$L$5,4)</f>
        <v>0</v>
      </c>
      <c r="K1877" s="228"/>
      <c r="L1877" s="178"/>
      <c r="M1877" s="171">
        <f t="shared" si="29"/>
        <v>0</v>
      </c>
    </row>
    <row r="1878" spans="1:13" s="52" customFormat="1" x14ac:dyDescent="0.3">
      <c r="A1878" s="29" t="str">
        <f>IF(K1878&gt;0,COUNT($A$7:A1877)+COUNT(DWV!$A$8:$A$300)+COUNT('Large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8" s="289"/>
      <c r="C1878" s="3" t="s">
        <v>871</v>
      </c>
      <c r="D1878" s="16">
        <v>28878583</v>
      </c>
      <c r="E1878" s="5" t="s">
        <v>8783</v>
      </c>
      <c r="F1878" s="381">
        <f>IFERROR(INDEX([1]Master!$1:$1048576,MATCH(C1878,[1]Master!$B:$B,0),MATCH($H$5,[1]Master!$1:$1,0)),"")</f>
        <v>1</v>
      </c>
      <c r="G1878" s="381">
        <f>IFERROR(INDEX([1]Master!$1:$1048576,MATCH(C1878,[1]Master!$B:$B,0),MATCH($H$4,[1]Master!$1:$1,0)),"")</f>
        <v>1</v>
      </c>
      <c r="H1878" s="6" t="s">
        <v>6153</v>
      </c>
      <c r="I1878" s="367">
        <f>IFERROR(INDEX([1]Master!$1:$1048576,MATCH(C1878,[1]Master!$B:$B,0),MATCH($G$6,[1]Master!$1:$1,0)),"")</f>
        <v>17784.038503267977</v>
      </c>
      <c r="J1878" s="230">
        <f>ROUND(I1878*Order_Quote!$L$5,4)</f>
        <v>0</v>
      </c>
      <c r="K1878" s="228"/>
      <c r="L1878" s="178"/>
      <c r="M1878" s="171">
        <f t="shared" si="29"/>
        <v>0</v>
      </c>
    </row>
    <row r="1879" spans="1:13" s="52" customFormat="1" x14ac:dyDescent="0.3">
      <c r="A1879" s="29" t="str">
        <f>IF(K1879&gt;0,COUNT($A$7:A1878)+COUNT(DWV!$A$8:$A$300)+COUNT('Large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79" s="289"/>
      <c r="C1879" s="3" t="s">
        <v>872</v>
      </c>
      <c r="D1879" s="16">
        <v>28878591</v>
      </c>
      <c r="E1879" s="5" t="s">
        <v>8784</v>
      </c>
      <c r="F1879" s="381">
        <f>IFERROR(INDEX([1]Master!$1:$1048576,MATCH(C1879,[1]Master!$B:$B,0),MATCH($H$5,[1]Master!$1:$1,0)),"")</f>
        <v>1</v>
      </c>
      <c r="G1879" s="381" t="str">
        <f>IFERROR(INDEX([1]Master!$1:$1048576,MATCH(C1879,[1]Master!$B:$B,0),MATCH($H$4,[1]Master!$1:$1,0)),"")</f>
        <v>-</v>
      </c>
      <c r="H1879" s="6" t="s">
        <v>6153</v>
      </c>
      <c r="I1879" s="367">
        <f>IFERROR(INDEX([1]Master!$1:$1048576,MATCH(C1879,[1]Master!$B:$B,0),MATCH($G$6,[1]Master!$1:$1,0)),"")</f>
        <v>17933.144891503271</v>
      </c>
      <c r="J1879" s="230">
        <f>ROUND(I1879*Order_Quote!$L$5,4)</f>
        <v>0</v>
      </c>
      <c r="K1879" s="228"/>
      <c r="L1879" s="178"/>
      <c r="M1879" s="171">
        <f t="shared" si="29"/>
        <v>0</v>
      </c>
    </row>
    <row r="1880" spans="1:13" s="52" customFormat="1" x14ac:dyDescent="0.3">
      <c r="A1880" s="29" t="str">
        <f>IF(K1880&gt;0,COUNT($A$7:A1879)+COUNT(DWV!$A$8:$A$300)+COUNT('Large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0" s="289"/>
      <c r="C1880" s="3" t="s">
        <v>873</v>
      </c>
      <c r="D1880" s="16">
        <v>28878605</v>
      </c>
      <c r="E1880" s="5" t="s">
        <v>8785</v>
      </c>
      <c r="F1880" s="381">
        <f>IFERROR(INDEX([1]Master!$1:$1048576,MATCH(C1880,[1]Master!$B:$B,0),MATCH($H$5,[1]Master!$1:$1,0)),"")</f>
        <v>1</v>
      </c>
      <c r="G1880" s="381">
        <f>IFERROR(INDEX([1]Master!$1:$1048576,MATCH(C1880,[1]Master!$B:$B,0),MATCH($H$4,[1]Master!$1:$1,0)),"")</f>
        <v>1</v>
      </c>
      <c r="H1880" s="6" t="s">
        <v>6153</v>
      </c>
      <c r="I1880" s="367">
        <f>IFERROR(INDEX([1]Master!$1:$1048576,MATCH(C1880,[1]Master!$B:$B,0),MATCH($G$6,[1]Master!$1:$1,0)),"")</f>
        <v>11346.123626143795</v>
      </c>
      <c r="J1880" s="230">
        <f>ROUND(I1880*Order_Quote!$L$5,4)</f>
        <v>0</v>
      </c>
      <c r="K1880" s="228"/>
      <c r="L1880" s="178"/>
      <c r="M1880" s="171">
        <f t="shared" si="29"/>
        <v>0</v>
      </c>
    </row>
    <row r="1881" spans="1:13" s="52" customFormat="1" x14ac:dyDescent="0.3">
      <c r="A1881" s="29" t="str">
        <f>IF(K1881&gt;0,COUNT($A$7:A1880)+COUNT(DWV!$A$8:$A$300)+COUNT('Large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1" s="289"/>
      <c r="C1881" s="3" t="s">
        <v>874</v>
      </c>
      <c r="D1881" s="16">
        <v>28878613</v>
      </c>
      <c r="E1881" s="5" t="s">
        <v>8786</v>
      </c>
      <c r="F1881" s="381">
        <f>IFERROR(INDEX([1]Master!$1:$1048576,MATCH(C1881,[1]Master!$B:$B,0),MATCH($H$5,[1]Master!$1:$1,0)),"")</f>
        <v>1</v>
      </c>
      <c r="G1881" s="381">
        <f>IFERROR(INDEX([1]Master!$1:$1048576,MATCH(C1881,[1]Master!$B:$B,0),MATCH($H$4,[1]Master!$1:$1,0)),"")</f>
        <v>1</v>
      </c>
      <c r="H1881" s="6" t="s">
        <v>6153</v>
      </c>
      <c r="I1881" s="367">
        <f>IFERROR(INDEX([1]Master!$1:$1048576,MATCH(C1881,[1]Master!$B:$B,0),MATCH($G$6,[1]Master!$1:$1,0)),"")</f>
        <v>11641.852044444446</v>
      </c>
      <c r="J1881" s="230">
        <f>ROUND(I1881*Order_Quote!$L$5,4)</f>
        <v>0</v>
      </c>
      <c r="K1881" s="228"/>
      <c r="L1881" s="178"/>
      <c r="M1881" s="171">
        <f t="shared" si="29"/>
        <v>0</v>
      </c>
    </row>
    <row r="1882" spans="1:13" s="52" customFormat="1" x14ac:dyDescent="0.3">
      <c r="A1882" s="29" t="str">
        <f>IF(K1882&gt;0,COUNT($A$7:A1881)+COUNT(DWV!$A$8:$A$300)+COUNT('Large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2" s="289"/>
      <c r="C1882" s="3" t="s">
        <v>875</v>
      </c>
      <c r="D1882" s="16">
        <v>28878621</v>
      </c>
      <c r="E1882" s="5" t="s">
        <v>8787</v>
      </c>
      <c r="F1882" s="381">
        <f>IFERROR(INDEX([1]Master!$1:$1048576,MATCH(C1882,[1]Master!$B:$B,0),MATCH($H$5,[1]Master!$1:$1,0)),"")</f>
        <v>1</v>
      </c>
      <c r="G1882" s="381">
        <f>IFERROR(INDEX([1]Master!$1:$1048576,MATCH(C1882,[1]Master!$B:$B,0),MATCH($H$4,[1]Master!$1:$1,0)),"")</f>
        <v>1</v>
      </c>
      <c r="H1882" s="6" t="s">
        <v>6153</v>
      </c>
      <c r="I1882" s="367">
        <f>IFERROR(INDEX([1]Master!$1:$1048576,MATCH(C1882,[1]Master!$B:$B,0),MATCH($G$6,[1]Master!$1:$1,0)),"")</f>
        <v>11913.919196078432</v>
      </c>
      <c r="J1882" s="230">
        <f>ROUND(I1882*Order_Quote!$L$5,4)</f>
        <v>0</v>
      </c>
      <c r="K1882" s="228"/>
      <c r="L1882" s="178"/>
      <c r="M1882" s="171">
        <f t="shared" si="29"/>
        <v>0</v>
      </c>
    </row>
    <row r="1883" spans="1:13" s="52" customFormat="1" x14ac:dyDescent="0.3">
      <c r="A1883" s="29" t="str">
        <f>IF(K1883&gt;0,COUNT($A$7:A1882)+COUNT(DWV!$A$8:$A$300)+COUNT('Large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3" s="289"/>
      <c r="C1883" s="3" t="s">
        <v>876</v>
      </c>
      <c r="D1883" s="16">
        <v>28878630</v>
      </c>
      <c r="E1883" s="5" t="s">
        <v>8788</v>
      </c>
      <c r="F1883" s="381">
        <f>IFERROR(INDEX([1]Master!$1:$1048576,MATCH(C1883,[1]Master!$B:$B,0),MATCH($H$5,[1]Master!$1:$1,0)),"")</f>
        <v>1</v>
      </c>
      <c r="G1883" s="381">
        <f>IFERROR(INDEX([1]Master!$1:$1048576,MATCH(C1883,[1]Master!$B:$B,0),MATCH($H$4,[1]Master!$1:$1,0)),"")</f>
        <v>1</v>
      </c>
      <c r="H1883" s="6" t="s">
        <v>6153</v>
      </c>
      <c r="I1883" s="367">
        <f>IFERROR(INDEX([1]Master!$1:$1048576,MATCH(C1883,[1]Master!$B:$B,0),MATCH($G$6,[1]Master!$1:$1,0)),"")</f>
        <v>12601.008856209151</v>
      </c>
      <c r="J1883" s="230">
        <f>ROUND(I1883*Order_Quote!$L$5,4)</f>
        <v>0</v>
      </c>
      <c r="K1883" s="228"/>
      <c r="L1883" s="178"/>
      <c r="M1883" s="171">
        <f t="shared" si="29"/>
        <v>0</v>
      </c>
    </row>
    <row r="1884" spans="1:13" s="52" customFormat="1" x14ac:dyDescent="0.3">
      <c r="A1884" s="29" t="str">
        <f>IF(K1884&gt;0,COUNT($A$7:A1883)+COUNT(DWV!$A$8:$A$300)+COUNT('Large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4" s="289"/>
      <c r="C1884" s="3" t="s">
        <v>877</v>
      </c>
      <c r="D1884" s="16">
        <v>28878648</v>
      </c>
      <c r="E1884" s="5" t="s">
        <v>8789</v>
      </c>
      <c r="F1884" s="381">
        <f>IFERROR(INDEX([1]Master!$1:$1048576,MATCH(C1884,[1]Master!$B:$B,0),MATCH($H$5,[1]Master!$1:$1,0)),"")</f>
        <v>1</v>
      </c>
      <c r="G1884" s="381">
        <f>IFERROR(INDEX([1]Master!$1:$1048576,MATCH(C1884,[1]Master!$B:$B,0),MATCH($H$4,[1]Master!$1:$1,0)),"")</f>
        <v>1</v>
      </c>
      <c r="H1884" s="6" t="s">
        <v>6153</v>
      </c>
      <c r="I1884" s="367">
        <f>IFERROR(INDEX([1]Master!$1:$1048576,MATCH(C1884,[1]Master!$B:$B,0),MATCH($G$6,[1]Master!$1:$1,0)),"")</f>
        <v>13993.790930718955</v>
      </c>
      <c r="J1884" s="230">
        <f>ROUND(I1884*Order_Quote!$L$5,4)</f>
        <v>0</v>
      </c>
      <c r="K1884" s="228"/>
      <c r="L1884" s="178"/>
      <c r="M1884" s="171">
        <f t="shared" si="29"/>
        <v>0</v>
      </c>
    </row>
    <row r="1885" spans="1:13" s="52" customFormat="1" x14ac:dyDescent="0.3">
      <c r="A1885" s="29" t="str">
        <f>IF(K1885&gt;0,COUNT($A$7:A1884)+COUNT(DWV!$A$8:$A$300)+COUNT('Large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5" s="289"/>
      <c r="C1885" s="3" t="s">
        <v>878</v>
      </c>
      <c r="D1885" s="16">
        <v>28878656</v>
      </c>
      <c r="E1885" s="5" t="s">
        <v>8790</v>
      </c>
      <c r="F1885" s="381">
        <f>IFERROR(INDEX([1]Master!$1:$1048576,MATCH(C1885,[1]Master!$B:$B,0),MATCH($H$5,[1]Master!$1:$1,0)),"")</f>
        <v>1</v>
      </c>
      <c r="G1885" s="381">
        <f>IFERROR(INDEX([1]Master!$1:$1048576,MATCH(C1885,[1]Master!$B:$B,0),MATCH($H$4,[1]Master!$1:$1,0)),"")</f>
        <v>1</v>
      </c>
      <c r="H1885" s="6" t="s">
        <v>6153</v>
      </c>
      <c r="I1885" s="367">
        <f>IFERROR(INDEX([1]Master!$1:$1048576,MATCH(C1885,[1]Master!$B:$B,0),MATCH($G$6,[1]Master!$1:$1,0)),"")</f>
        <v>15967.852952941179</v>
      </c>
      <c r="J1885" s="230">
        <f>ROUND(I1885*Order_Quote!$L$5,4)</f>
        <v>0</v>
      </c>
      <c r="K1885" s="228"/>
      <c r="L1885" s="178"/>
      <c r="M1885" s="171">
        <f t="shared" si="29"/>
        <v>0</v>
      </c>
    </row>
    <row r="1886" spans="1:13" s="52" customFormat="1" x14ac:dyDescent="0.3">
      <c r="A1886" s="29" t="str">
        <f>IF(K1886&gt;0,COUNT($A$7:A1885)+COUNT(DWV!$A$8:$A$300)+COUNT('Large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6" s="289"/>
      <c r="C1886" s="3" t="s">
        <v>879</v>
      </c>
      <c r="D1886" s="16">
        <v>28878664</v>
      </c>
      <c r="E1886" s="5" t="s">
        <v>8791</v>
      </c>
      <c r="F1886" s="381">
        <f>IFERROR(INDEX([1]Master!$1:$1048576,MATCH(C1886,[1]Master!$B:$B,0),MATCH($H$5,[1]Master!$1:$1,0)),"")</f>
        <v>1</v>
      </c>
      <c r="G1886" s="381">
        <f>IFERROR(INDEX([1]Master!$1:$1048576,MATCH(C1886,[1]Master!$B:$B,0),MATCH($H$4,[1]Master!$1:$1,0)),"")</f>
        <v>1</v>
      </c>
      <c r="H1886" s="6" t="s">
        <v>6153</v>
      </c>
      <c r="I1886" s="367">
        <f>IFERROR(INDEX([1]Master!$1:$1048576,MATCH(C1886,[1]Master!$B:$B,0),MATCH($G$6,[1]Master!$1:$1,0)),"")</f>
        <v>17448.410694117647</v>
      </c>
      <c r="J1886" s="230">
        <f>ROUND(I1886*Order_Quote!$L$5,4)</f>
        <v>0</v>
      </c>
      <c r="K1886" s="228"/>
      <c r="L1886" s="178"/>
      <c r="M1886" s="171">
        <f t="shared" si="29"/>
        <v>0</v>
      </c>
    </row>
    <row r="1887" spans="1:13" s="52" customFormat="1" x14ac:dyDescent="0.3">
      <c r="A1887" s="29" t="str">
        <f>IF(K1887&gt;0,COUNT($A$7:A1886)+COUNT(DWV!$A$8:$A$300)+COUNT('Large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7" s="289"/>
      <c r="C1887" s="3" t="s">
        <v>880</v>
      </c>
      <c r="D1887" s="16">
        <v>28878672</v>
      </c>
      <c r="E1887" s="5" t="s">
        <v>8792</v>
      </c>
      <c r="F1887" s="381">
        <f>IFERROR(INDEX([1]Master!$1:$1048576,MATCH(C1887,[1]Master!$B:$B,0),MATCH($H$5,[1]Master!$1:$1,0)),"")</f>
        <v>1</v>
      </c>
      <c r="G1887" s="381" t="str">
        <f>IFERROR(INDEX([1]Master!$1:$1048576,MATCH(C1887,[1]Master!$B:$B,0),MATCH($H$4,[1]Master!$1:$1,0)),"")</f>
        <v>-</v>
      </c>
      <c r="H1887" s="6" t="s">
        <v>6153</v>
      </c>
      <c r="I1887" s="367">
        <f>IFERROR(INDEX([1]Master!$1:$1048576,MATCH(C1887,[1]Master!$B:$B,0),MATCH($G$6,[1]Master!$1:$1,0)),"")</f>
        <v>17963.825218300655</v>
      </c>
      <c r="J1887" s="230">
        <f>ROUND(I1887*Order_Quote!$L$5,4)</f>
        <v>0</v>
      </c>
      <c r="K1887" s="228"/>
      <c r="L1887" s="178"/>
      <c r="M1887" s="171">
        <f t="shared" si="29"/>
        <v>0</v>
      </c>
    </row>
    <row r="1888" spans="1:13" s="52" customFormat="1" x14ac:dyDescent="0.3">
      <c r="A1888" s="29" t="str">
        <f>IF(K1888&gt;0,COUNT($A$7:A1887)+COUNT(DWV!$A$8:$A$300)+COUNT('Large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8" s="289"/>
      <c r="C1888" s="3" t="s">
        <v>881</v>
      </c>
      <c r="D1888" s="16">
        <v>28878680</v>
      </c>
      <c r="E1888" s="5" t="s">
        <v>8793</v>
      </c>
      <c r="F1888" s="381">
        <f>IFERROR(INDEX([1]Master!$1:$1048576,MATCH(C1888,[1]Master!$B:$B,0),MATCH($H$5,[1]Master!$1:$1,0)),"")</f>
        <v>1</v>
      </c>
      <c r="G1888" s="381" t="str">
        <f>IFERROR(INDEX([1]Master!$1:$1048576,MATCH(C1888,[1]Master!$B:$B,0),MATCH($H$4,[1]Master!$1:$1,0)),"")</f>
        <v>-</v>
      </c>
      <c r="H1888" s="6" t="s">
        <v>6153</v>
      </c>
      <c r="I1888" s="367">
        <f>IFERROR(INDEX([1]Master!$1:$1048576,MATCH(C1888,[1]Master!$B:$B,0),MATCH($G$6,[1]Master!$1:$1,0)),"")</f>
        <v>22230.051870588239</v>
      </c>
      <c r="J1888" s="230">
        <f>ROUND(I1888*Order_Quote!$L$5,4)</f>
        <v>0</v>
      </c>
      <c r="K1888" s="228"/>
      <c r="L1888" s="178"/>
      <c r="M1888" s="171">
        <f t="shared" si="29"/>
        <v>0</v>
      </c>
    </row>
    <row r="1889" spans="1:13" s="52" customFormat="1" x14ac:dyDescent="0.3">
      <c r="A1889" s="29" t="str">
        <f>IF(K1889&gt;0,COUNT($A$7:A1888)+COUNT(DWV!$A$8:$A$300)+COUNT('Large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89" s="289"/>
      <c r="C1889" s="3" t="s">
        <v>882</v>
      </c>
      <c r="D1889" s="16">
        <v>28878699</v>
      </c>
      <c r="E1889" s="5" t="s">
        <v>8794</v>
      </c>
      <c r="F1889" s="381">
        <f>IFERROR(INDEX([1]Master!$1:$1048576,MATCH(C1889,[1]Master!$B:$B,0),MATCH($H$5,[1]Master!$1:$1,0)),"")</f>
        <v>1</v>
      </c>
      <c r="G1889" s="381" t="str">
        <f>IFERROR(INDEX([1]Master!$1:$1048576,MATCH(C1889,[1]Master!$B:$B,0),MATCH($H$4,[1]Master!$1:$1,0)),"")</f>
        <v>-</v>
      </c>
      <c r="H1889" s="6" t="s">
        <v>6153</v>
      </c>
      <c r="I1889" s="367">
        <f>IFERROR(INDEX([1]Master!$1:$1048576,MATCH(C1889,[1]Master!$B:$B,0),MATCH($G$6,[1]Master!$1:$1,0)),"")</f>
        <v>27787.561096732035</v>
      </c>
      <c r="J1889" s="230">
        <f>ROUND(I1889*Order_Quote!$L$5,4)</f>
        <v>0</v>
      </c>
      <c r="K1889" s="228"/>
      <c r="L1889" s="178"/>
      <c r="M1889" s="171">
        <f t="shared" si="29"/>
        <v>0</v>
      </c>
    </row>
    <row r="1890" spans="1:13" s="52" customFormat="1" x14ac:dyDescent="0.3">
      <c r="A1890" s="29" t="str">
        <f>IF(K1890&gt;0,COUNT($A$7:A1889)+COUNT(DWV!$A$8:$A$300)+COUNT('Large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0" s="289"/>
      <c r="C1890" s="3" t="s">
        <v>883</v>
      </c>
      <c r="D1890" s="16">
        <v>28878702</v>
      </c>
      <c r="E1890" s="5" t="s">
        <v>8795</v>
      </c>
      <c r="F1890" s="381">
        <f>IFERROR(INDEX([1]Master!$1:$1048576,MATCH(C1890,[1]Master!$B:$B,0),MATCH($H$5,[1]Master!$1:$1,0)),"")</f>
        <v>1</v>
      </c>
      <c r="G1890" s="381" t="str">
        <f>IFERROR(INDEX([1]Master!$1:$1048576,MATCH(C1890,[1]Master!$B:$B,0),MATCH($H$4,[1]Master!$1:$1,0)),"")</f>
        <v>-</v>
      </c>
      <c r="H1890" s="6" t="s">
        <v>6153</v>
      </c>
      <c r="I1890" s="367">
        <f>IFERROR(INDEX([1]Master!$1:$1048576,MATCH(C1890,[1]Master!$B:$B,0),MATCH($G$6,[1]Master!$1:$1,0)),"")</f>
        <v>34734.425180392158</v>
      </c>
      <c r="J1890" s="230">
        <f>ROUND(I1890*Order_Quote!$L$5,4)</f>
        <v>0</v>
      </c>
      <c r="K1890" s="228"/>
      <c r="L1890" s="178"/>
      <c r="M1890" s="171">
        <f t="shared" si="29"/>
        <v>0</v>
      </c>
    </row>
    <row r="1891" spans="1:13" s="52" customFormat="1" x14ac:dyDescent="0.3">
      <c r="A1891" s="29" t="str">
        <f>IF(K1891&gt;0,COUNT($A$7:A1890)+COUNT(DWV!$A$8:$A$300)+COUNT('Large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1" s="289"/>
      <c r="C1891" s="3" t="s">
        <v>884</v>
      </c>
      <c r="D1891" s="16">
        <v>28878710</v>
      </c>
      <c r="E1891" s="5" t="s">
        <v>8796</v>
      </c>
      <c r="F1891" s="381">
        <f>IFERROR(INDEX([1]Master!$1:$1048576,MATCH(C1891,[1]Master!$B:$B,0),MATCH($H$5,[1]Master!$1:$1,0)),"")</f>
        <v>1</v>
      </c>
      <c r="G1891" s="381">
        <f>IFERROR(INDEX([1]Master!$1:$1048576,MATCH(C1891,[1]Master!$B:$B,0),MATCH($H$4,[1]Master!$1:$1,0)),"")</f>
        <v>1</v>
      </c>
      <c r="H1891" s="6" t="s">
        <v>6153</v>
      </c>
      <c r="I1891" s="367">
        <f>IFERROR(INDEX([1]Master!$1:$1048576,MATCH(C1891,[1]Master!$B:$B,0),MATCH($G$6,[1]Master!$1:$1,0)),"")</f>
        <v>14182.662015686277</v>
      </c>
      <c r="J1891" s="230">
        <f>ROUND(I1891*Order_Quote!$L$5,4)</f>
        <v>0</v>
      </c>
      <c r="K1891" s="228"/>
      <c r="L1891" s="178"/>
      <c r="M1891" s="171">
        <f t="shared" si="29"/>
        <v>0</v>
      </c>
    </row>
    <row r="1892" spans="1:13" s="52" customFormat="1" x14ac:dyDescent="0.3">
      <c r="A1892" s="29" t="str">
        <f>IF(K1892&gt;0,COUNT($A$7:A1891)+COUNT(DWV!$A$8:$A$300)+COUNT('Large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2" s="289"/>
      <c r="C1892" s="3" t="s">
        <v>885</v>
      </c>
      <c r="D1892" s="16">
        <v>28878729</v>
      </c>
      <c r="E1892" s="5" t="s">
        <v>8797</v>
      </c>
      <c r="F1892" s="381">
        <f>IFERROR(INDEX([1]Master!$1:$1048576,MATCH(C1892,[1]Master!$B:$B,0),MATCH($H$5,[1]Master!$1:$1,0)),"")</f>
        <v>1</v>
      </c>
      <c r="G1892" s="381">
        <f>IFERROR(INDEX([1]Master!$1:$1048576,MATCH(C1892,[1]Master!$B:$B,0),MATCH($H$4,[1]Master!$1:$1,0)),"")</f>
        <v>1</v>
      </c>
      <c r="H1892" s="6" t="s">
        <v>6153</v>
      </c>
      <c r="I1892" s="367">
        <f>IFERROR(INDEX([1]Master!$1:$1048576,MATCH(C1892,[1]Master!$B:$B,0),MATCH($G$6,[1]Master!$1:$1,0)),"")</f>
        <v>14552.307572549022</v>
      </c>
      <c r="J1892" s="230">
        <f>ROUND(I1892*Order_Quote!$L$5,4)</f>
        <v>0</v>
      </c>
      <c r="K1892" s="228"/>
      <c r="L1892" s="178"/>
      <c r="M1892" s="171">
        <f t="shared" si="29"/>
        <v>0</v>
      </c>
    </row>
    <row r="1893" spans="1:13" s="52" customFormat="1" x14ac:dyDescent="0.3">
      <c r="A1893" s="29" t="str">
        <f>IF(K1893&gt;0,COUNT($A$7:A1892)+COUNT(DWV!$A$8:$A$300)+COUNT('Large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3" s="289"/>
      <c r="C1893" s="3" t="s">
        <v>886</v>
      </c>
      <c r="D1893" s="16">
        <v>28878737</v>
      </c>
      <c r="E1893" s="5" t="s">
        <v>8798</v>
      </c>
      <c r="F1893" s="381">
        <f>IFERROR(INDEX([1]Master!$1:$1048576,MATCH(C1893,[1]Master!$B:$B,0),MATCH($H$5,[1]Master!$1:$1,0)),"")</f>
        <v>1</v>
      </c>
      <c r="G1893" s="381">
        <f>IFERROR(INDEX([1]Master!$1:$1048576,MATCH(C1893,[1]Master!$B:$B,0),MATCH($H$4,[1]Master!$1:$1,0)),"")</f>
        <v>1</v>
      </c>
      <c r="H1893" s="6" t="s">
        <v>6153</v>
      </c>
      <c r="I1893" s="367">
        <f>IFERROR(INDEX([1]Master!$1:$1048576,MATCH(C1893,[1]Master!$B:$B,0),MATCH($G$6,[1]Master!$1:$1,0)),"")</f>
        <v>14892.380287581698</v>
      </c>
      <c r="J1893" s="230">
        <f>ROUND(I1893*Order_Quote!$L$5,4)</f>
        <v>0</v>
      </c>
      <c r="K1893" s="228"/>
      <c r="L1893" s="178"/>
      <c r="M1893" s="171">
        <f t="shared" si="29"/>
        <v>0</v>
      </c>
    </row>
    <row r="1894" spans="1:13" s="52" customFormat="1" x14ac:dyDescent="0.3">
      <c r="A1894" s="29" t="str">
        <f>IF(K1894&gt;0,COUNT($A$7:A1893)+COUNT(DWV!$A$8:$A$300)+COUNT('Large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4" s="289"/>
      <c r="C1894" s="3" t="s">
        <v>887</v>
      </c>
      <c r="D1894" s="16">
        <v>28878745</v>
      </c>
      <c r="E1894" s="5" t="s">
        <v>8799</v>
      </c>
      <c r="F1894" s="381">
        <f>IFERROR(INDEX([1]Master!$1:$1048576,MATCH(C1894,[1]Master!$B:$B,0),MATCH($H$5,[1]Master!$1:$1,0)),"")</f>
        <v>1</v>
      </c>
      <c r="G1894" s="381">
        <f>IFERROR(INDEX([1]Master!$1:$1048576,MATCH(C1894,[1]Master!$B:$B,0),MATCH($H$4,[1]Master!$1:$1,0)),"")</f>
        <v>1</v>
      </c>
      <c r="H1894" s="6" t="s">
        <v>6153</v>
      </c>
      <c r="I1894" s="367">
        <f>IFERROR(INDEX([1]Master!$1:$1048576,MATCH(C1894,[1]Master!$B:$B,0),MATCH($G$6,[1]Master!$1:$1,0)),"")</f>
        <v>15751.279777777783</v>
      </c>
      <c r="J1894" s="230">
        <f>ROUND(I1894*Order_Quote!$L$5,4)</f>
        <v>0</v>
      </c>
      <c r="K1894" s="228"/>
      <c r="L1894" s="178"/>
      <c r="M1894" s="171">
        <f t="shared" si="29"/>
        <v>0</v>
      </c>
    </row>
    <row r="1895" spans="1:13" s="52" customFormat="1" x14ac:dyDescent="0.3">
      <c r="A1895" s="29" t="str">
        <f>IF(K1895&gt;0,COUNT($A$7:A1894)+COUNT(DWV!$A$8:$A$300)+COUNT('Large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5" s="289"/>
      <c r="C1895" s="3" t="s">
        <v>888</v>
      </c>
      <c r="D1895" s="16">
        <v>28878753</v>
      </c>
      <c r="E1895" s="5" t="s">
        <v>8800</v>
      </c>
      <c r="F1895" s="381">
        <f>IFERROR(INDEX([1]Master!$1:$1048576,MATCH(C1895,[1]Master!$B:$B,0),MATCH($H$5,[1]Master!$1:$1,0)),"")</f>
        <v>1</v>
      </c>
      <c r="G1895" s="381" t="str">
        <f>IFERROR(INDEX([1]Master!$1:$1048576,MATCH(C1895,[1]Master!$B:$B,0),MATCH($H$4,[1]Master!$1:$1,0)),"")</f>
        <v>-</v>
      </c>
      <c r="H1895" s="6" t="s">
        <v>6153</v>
      </c>
      <c r="I1895" s="367">
        <f>IFERROR(INDEX([1]Master!$1:$1048576,MATCH(C1895,[1]Master!$B:$B,0),MATCH($G$6,[1]Master!$1:$1,0)),"")</f>
        <v>17492.231180392162</v>
      </c>
      <c r="J1895" s="230">
        <f>ROUND(I1895*Order_Quote!$L$5,4)</f>
        <v>0</v>
      </c>
      <c r="K1895" s="228"/>
      <c r="L1895" s="178"/>
      <c r="M1895" s="171">
        <f t="shared" si="29"/>
        <v>0</v>
      </c>
    </row>
    <row r="1896" spans="1:13" s="52" customFormat="1" x14ac:dyDescent="0.3">
      <c r="A1896" s="29" t="str">
        <f>IF(K1896&gt;0,COUNT($A$7:A1895)+COUNT(DWV!$A$8:$A$300)+COUNT('Large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6" s="289"/>
      <c r="C1896" s="3" t="s">
        <v>889</v>
      </c>
      <c r="D1896" s="16">
        <v>28878761</v>
      </c>
      <c r="E1896" s="5" t="s">
        <v>8801</v>
      </c>
      <c r="F1896" s="381">
        <f>IFERROR(INDEX([1]Master!$1:$1048576,MATCH(C1896,[1]Master!$B:$B,0),MATCH($H$5,[1]Master!$1:$1,0)),"")</f>
        <v>1</v>
      </c>
      <c r="G1896" s="381" t="str">
        <f>IFERROR(INDEX([1]Master!$1:$1048576,MATCH(C1896,[1]Master!$B:$B,0),MATCH($H$4,[1]Master!$1:$1,0)),"")</f>
        <v>-</v>
      </c>
      <c r="H1896" s="6" t="s">
        <v>6153</v>
      </c>
      <c r="I1896" s="367">
        <f>IFERROR(INDEX([1]Master!$1:$1048576,MATCH(C1896,[1]Master!$B:$B,0),MATCH($G$6,[1]Master!$1:$1,0)),"")</f>
        <v>19959.812449673205</v>
      </c>
      <c r="J1896" s="230">
        <f>ROUND(I1896*Order_Quote!$L$5,4)</f>
        <v>0</v>
      </c>
      <c r="K1896" s="228"/>
      <c r="L1896" s="178"/>
      <c r="M1896" s="171">
        <f t="shared" si="29"/>
        <v>0</v>
      </c>
    </row>
    <row r="1897" spans="1:13" s="52" customFormat="1" x14ac:dyDescent="0.3">
      <c r="A1897" s="29" t="str">
        <f>IF(K1897&gt;0,COUNT($A$7:A1896)+COUNT(DWV!$A$8:$A$300)+COUNT('Large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7" s="289"/>
      <c r="C1897" s="3" t="s">
        <v>890</v>
      </c>
      <c r="D1897" s="16">
        <v>28878770</v>
      </c>
      <c r="E1897" s="5" t="s">
        <v>8802</v>
      </c>
      <c r="F1897" s="381">
        <f>IFERROR(INDEX([1]Master!$1:$1048576,MATCH(C1897,[1]Master!$B:$B,0),MATCH($H$5,[1]Master!$1:$1,0)),"")</f>
        <v>1</v>
      </c>
      <c r="G1897" s="381" t="str">
        <f>IFERROR(INDEX([1]Master!$1:$1048576,MATCH(C1897,[1]Master!$B:$B,0),MATCH($H$4,[1]Master!$1:$1,0)),"")</f>
        <v>-</v>
      </c>
      <c r="H1897" s="6" t="s">
        <v>6153</v>
      </c>
      <c r="I1897" s="367">
        <f>IFERROR(INDEX([1]Master!$1:$1048576,MATCH(C1897,[1]Master!$B:$B,0),MATCH($G$6,[1]Master!$1:$1,0)),"")</f>
        <v>21810.509626143798</v>
      </c>
      <c r="J1897" s="230">
        <f>ROUND(I1897*Order_Quote!$L$5,4)</f>
        <v>0</v>
      </c>
      <c r="K1897" s="228"/>
      <c r="L1897" s="178"/>
      <c r="M1897" s="171">
        <f t="shared" si="29"/>
        <v>0</v>
      </c>
    </row>
    <row r="1898" spans="1:13" s="52" customFormat="1" x14ac:dyDescent="0.3">
      <c r="A1898" s="29" t="str">
        <f>IF(K1898&gt;0,COUNT($A$7:A1897)+COUNT(DWV!$A$8:$A$300)+COUNT('Large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8" s="289"/>
      <c r="C1898" s="3" t="s">
        <v>891</v>
      </c>
      <c r="D1898" s="16">
        <v>28878788</v>
      </c>
      <c r="E1898" s="5" t="s">
        <v>8803</v>
      </c>
      <c r="F1898" s="381">
        <f>IFERROR(INDEX([1]Master!$1:$1048576,MATCH(C1898,[1]Master!$B:$B,0),MATCH($H$5,[1]Master!$1:$1,0)),"")</f>
        <v>1</v>
      </c>
      <c r="G1898" s="381" t="str">
        <f>IFERROR(INDEX([1]Master!$1:$1048576,MATCH(C1898,[1]Master!$B:$B,0),MATCH($H$4,[1]Master!$1:$1,0)),"")</f>
        <v>-</v>
      </c>
      <c r="H1898" s="6" t="s">
        <v>6153</v>
      </c>
      <c r="I1898" s="367">
        <f>IFERROR(INDEX([1]Master!$1:$1048576,MATCH(C1898,[1]Master!$B:$B,0),MATCH($G$6,[1]Master!$1:$1,0)),"")</f>
        <v>22454.781522875819</v>
      </c>
      <c r="J1898" s="230">
        <f>ROUND(I1898*Order_Quote!$L$5,4)</f>
        <v>0</v>
      </c>
      <c r="K1898" s="228"/>
      <c r="L1898" s="178"/>
      <c r="M1898" s="171">
        <f t="shared" si="29"/>
        <v>0</v>
      </c>
    </row>
    <row r="1899" spans="1:13" s="52" customFormat="1" x14ac:dyDescent="0.3">
      <c r="A1899" s="29" t="str">
        <f>IF(K1899&gt;0,COUNT($A$7:A1898)+COUNT(DWV!$A$8:$A$300)+COUNT('Large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899" s="289"/>
      <c r="C1899" s="3" t="s">
        <v>892</v>
      </c>
      <c r="D1899" s="16">
        <v>28878796</v>
      </c>
      <c r="E1899" s="5" t="s">
        <v>8804</v>
      </c>
      <c r="F1899" s="381">
        <f>IFERROR(INDEX([1]Master!$1:$1048576,MATCH(C1899,[1]Master!$B:$B,0),MATCH($H$5,[1]Master!$1:$1,0)),"")</f>
        <v>1</v>
      </c>
      <c r="G1899" s="381" t="str">
        <f>IFERROR(INDEX([1]Master!$1:$1048576,MATCH(C1899,[1]Master!$B:$B,0),MATCH($H$4,[1]Master!$1:$1,0)),"")</f>
        <v>-</v>
      </c>
      <c r="H1899" s="6" t="s">
        <v>6153</v>
      </c>
      <c r="I1899" s="367">
        <f>IFERROR(INDEX([1]Master!$1:$1048576,MATCH(C1899,[1]Master!$B:$B,0),MATCH($G$6,[1]Master!$1:$1,0)),"")</f>
        <v>27787.561096732035</v>
      </c>
      <c r="J1899" s="230">
        <f>ROUND(I1899*Order_Quote!$L$5,4)</f>
        <v>0</v>
      </c>
      <c r="K1899" s="228"/>
      <c r="L1899" s="178"/>
      <c r="M1899" s="171">
        <f t="shared" si="29"/>
        <v>0</v>
      </c>
    </row>
    <row r="1900" spans="1:13" s="52" customFormat="1" x14ac:dyDescent="0.3">
      <c r="A1900" s="29" t="str">
        <f>IF(K1900&gt;0,COUNT($A$7:A1899)+COUNT(DWV!$A$8:$A$300)+COUNT('Large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0" s="289"/>
      <c r="C1900" s="3" t="s">
        <v>893</v>
      </c>
      <c r="D1900" s="16">
        <v>28878800</v>
      </c>
      <c r="E1900" s="5" t="s">
        <v>8805</v>
      </c>
      <c r="F1900" s="381">
        <f>IFERROR(INDEX([1]Master!$1:$1048576,MATCH(C1900,[1]Master!$B:$B,0),MATCH($H$5,[1]Master!$1:$1,0)),"")</f>
        <v>1</v>
      </c>
      <c r="G1900" s="381" t="str">
        <f>IFERROR(INDEX([1]Master!$1:$1048576,MATCH(C1900,[1]Master!$B:$B,0),MATCH($H$4,[1]Master!$1:$1,0)),"")</f>
        <v>-</v>
      </c>
      <c r="H1900" s="6" t="s">
        <v>6153</v>
      </c>
      <c r="I1900" s="367">
        <f>IFERROR(INDEX([1]Master!$1:$1048576,MATCH(C1900,[1]Master!$B:$B,0),MATCH($G$6,[1]Master!$1:$1,0)),"")</f>
        <v>34734.425180392158</v>
      </c>
      <c r="J1900" s="230">
        <f>ROUND(I1900*Order_Quote!$L$5,4)</f>
        <v>0</v>
      </c>
      <c r="K1900" s="228"/>
      <c r="L1900" s="178"/>
      <c r="M1900" s="171">
        <f t="shared" si="29"/>
        <v>0</v>
      </c>
    </row>
    <row r="1901" spans="1:13" s="52" customFormat="1" x14ac:dyDescent="0.3">
      <c r="A1901" s="29" t="str">
        <f>IF(K1901&gt;0,COUNT($A$7:A1900)+COUNT(DWV!$A$8:$A$300)+COUNT('Large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1" s="289"/>
      <c r="C1901" s="3" t="s">
        <v>894</v>
      </c>
      <c r="D1901" s="16">
        <v>28878818</v>
      </c>
      <c r="E1901" s="5" t="s">
        <v>8806</v>
      </c>
      <c r="F1901" s="381">
        <f>IFERROR(INDEX([1]Master!$1:$1048576,MATCH(C1901,[1]Master!$B:$B,0),MATCH($H$5,[1]Master!$1:$1,0)),"")</f>
        <v>1</v>
      </c>
      <c r="G1901" s="381" t="str">
        <f>IFERROR(INDEX([1]Master!$1:$1048576,MATCH(C1901,[1]Master!$B:$B,0),MATCH($H$4,[1]Master!$1:$1,0)),"")</f>
        <v>-</v>
      </c>
      <c r="H1901" s="6" t="s">
        <v>6153</v>
      </c>
      <c r="I1901" s="367">
        <f>IFERROR(INDEX([1]Master!$1:$1048576,MATCH(C1901,[1]Master!$B:$B,0),MATCH($G$6,[1]Master!$1:$1,0)),"")</f>
        <v>43418.035216993463</v>
      </c>
      <c r="J1901" s="230">
        <f>ROUND(I1901*Order_Quote!$L$5,4)</f>
        <v>0</v>
      </c>
      <c r="K1901" s="228"/>
      <c r="L1901" s="178"/>
      <c r="M1901" s="171">
        <f t="shared" si="29"/>
        <v>0</v>
      </c>
    </row>
    <row r="1902" spans="1:13" s="52" customFormat="1" x14ac:dyDescent="0.3">
      <c r="A1902" s="29" t="str">
        <f>IF(K1902&gt;0,COUNT($A$7:A1901)+COUNT(DWV!$A$8:$A$300)+COUNT('Large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2" s="291"/>
      <c r="C1902" s="3" t="s">
        <v>895</v>
      </c>
      <c r="D1902" s="16">
        <v>28878826</v>
      </c>
      <c r="E1902" s="5" t="s">
        <v>8807</v>
      </c>
      <c r="F1902" s="381">
        <f>IFERROR(INDEX([1]Master!$1:$1048576,MATCH(C1902,[1]Master!$B:$B,0),MATCH($H$5,[1]Master!$1:$1,0)),"")</f>
        <v>1</v>
      </c>
      <c r="G1902" s="381" t="str">
        <f>IFERROR(INDEX([1]Master!$1:$1048576,MATCH(C1902,[1]Master!$B:$B,0),MATCH($H$4,[1]Master!$1:$1,0)),"")</f>
        <v>-</v>
      </c>
      <c r="H1902" s="6" t="s">
        <v>6153</v>
      </c>
      <c r="I1902" s="367">
        <f>IFERROR(INDEX([1]Master!$1:$1048576,MATCH(C1902,[1]Master!$B:$B,0),MATCH($G$6,[1]Master!$1:$1,0)),"")</f>
        <v>54272.555245751646</v>
      </c>
      <c r="J1902" s="230">
        <f>ROUND(I1902*Order_Quote!$L$5,4)</f>
        <v>0</v>
      </c>
      <c r="K1902" s="228"/>
      <c r="L1902" s="178"/>
      <c r="M1902" s="171">
        <f t="shared" si="29"/>
        <v>0</v>
      </c>
    </row>
    <row r="1903" spans="1:13" s="52" customFormat="1" x14ac:dyDescent="0.3">
      <c r="A1903" s="29" t="str">
        <f>IF(K1903&gt;0,COUNT($A$7:A1902)+COUNT(DWV!$A$8:$A$300)+COUNT('Large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3" s="317" t="s">
        <v>3739</v>
      </c>
      <c r="C1903" s="11" t="s">
        <v>896</v>
      </c>
      <c r="D1903" s="17">
        <v>28878907</v>
      </c>
      <c r="E1903" s="13" t="s">
        <v>8808</v>
      </c>
      <c r="F1903" s="381">
        <f>IFERROR(INDEX([1]Master!$1:$1048576,MATCH(C1903,[1]Master!$B:$B,0),MATCH($H$5,[1]Master!$1:$1,0)),"")</f>
        <v>1</v>
      </c>
      <c r="G1903" s="381" t="str">
        <f>IFERROR(INDEX([1]Master!$1:$1048576,MATCH(C1903,[1]Master!$B:$B,0),MATCH($H$4,[1]Master!$1:$1,0)),"")</f>
        <v>-</v>
      </c>
      <c r="H1903" s="6" t="s">
        <v>6153</v>
      </c>
      <c r="I1903" s="367">
        <f>IFERROR(INDEX([1]Master!$1:$1048576,MATCH(C1903,[1]Master!$B:$B,0),MATCH($G$6,[1]Master!$1:$1,0)),"")</f>
        <v>248.55554509803926</v>
      </c>
      <c r="J1903" s="230">
        <f>ROUND(I1903*Order_Quote!$L$5,4)</f>
        <v>0</v>
      </c>
      <c r="K1903" s="232"/>
      <c r="L1903" s="178"/>
      <c r="M1903" s="171">
        <f t="shared" si="29"/>
        <v>0</v>
      </c>
    </row>
    <row r="1904" spans="1:13" s="52" customFormat="1" x14ac:dyDescent="0.3">
      <c r="A1904" s="29" t="str">
        <f>IF(K1904&gt;0,COUNT($A$7:A1903)+COUNT(DWV!$A$8:$A$300)+COUNT('Large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4" s="289"/>
      <c r="C1904" s="3" t="s">
        <v>897</v>
      </c>
      <c r="D1904" s="16">
        <v>28878915</v>
      </c>
      <c r="E1904" s="5" t="s">
        <v>8809</v>
      </c>
      <c r="F1904" s="381">
        <f>IFERROR(INDEX([1]Master!$1:$1048576,MATCH(C1904,[1]Master!$B:$B,0),MATCH($H$5,[1]Master!$1:$1,0)),"")</f>
        <v>1</v>
      </c>
      <c r="G1904" s="381" t="str">
        <f>IFERROR(INDEX([1]Master!$1:$1048576,MATCH(C1904,[1]Master!$B:$B,0),MATCH($H$4,[1]Master!$1:$1,0)),"")</f>
        <v>-</v>
      </c>
      <c r="H1904" s="6" t="s">
        <v>6153</v>
      </c>
      <c r="I1904" s="367">
        <f>IFERROR(INDEX([1]Master!$1:$1048576,MATCH(C1904,[1]Master!$B:$B,0),MATCH($G$6,[1]Master!$1:$1,0)),"")</f>
        <v>476.90697254901971</v>
      </c>
      <c r="J1904" s="230">
        <f>ROUND(I1904*Order_Quote!$L$5,4)</f>
        <v>0</v>
      </c>
      <c r="K1904" s="228"/>
      <c r="L1904" s="178"/>
      <c r="M1904" s="171">
        <f t="shared" si="29"/>
        <v>0</v>
      </c>
    </row>
    <row r="1905" spans="1:13" s="52" customFormat="1" x14ac:dyDescent="0.3">
      <c r="A1905" s="29" t="str">
        <f>IF(K1905&gt;0,COUNT($A$7:A1904)+COUNT(DWV!$A$8:$A$300)+COUNT('Large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5" s="289"/>
      <c r="C1905" s="3" t="s">
        <v>898</v>
      </c>
      <c r="D1905" s="16">
        <v>28878923</v>
      </c>
      <c r="E1905" s="5" t="s">
        <v>8810</v>
      </c>
      <c r="F1905" s="381">
        <f>IFERROR(INDEX([1]Master!$1:$1048576,MATCH(C1905,[1]Master!$B:$B,0),MATCH($H$5,[1]Master!$1:$1,0)),"")</f>
        <v>1</v>
      </c>
      <c r="G1905" s="381" t="str">
        <f>IFERROR(INDEX([1]Master!$1:$1048576,MATCH(C1905,[1]Master!$B:$B,0),MATCH($H$4,[1]Master!$1:$1,0)),"")</f>
        <v>-</v>
      </c>
      <c r="H1905" s="6" t="s">
        <v>6153</v>
      </c>
      <c r="I1905" s="367">
        <f>IFERROR(INDEX([1]Master!$1:$1048576,MATCH(C1905,[1]Master!$B:$B,0),MATCH($G$6,[1]Master!$1:$1,0)),"")</f>
        <v>516.22268888888891</v>
      </c>
      <c r="J1905" s="230">
        <f>ROUND(I1905*Order_Quote!$L$5,4)</f>
        <v>0</v>
      </c>
      <c r="K1905" s="228"/>
      <c r="L1905" s="178"/>
      <c r="M1905" s="171">
        <f t="shared" si="29"/>
        <v>0</v>
      </c>
    </row>
    <row r="1906" spans="1:13" s="52" customFormat="1" x14ac:dyDescent="0.3">
      <c r="A1906" s="29" t="str">
        <f>IF(K1906&gt;0,COUNT($A$7:A1905)+COUNT(DWV!$A$8:$A$300)+COUNT('Large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6" s="289"/>
      <c r="C1906" s="3" t="s">
        <v>899</v>
      </c>
      <c r="D1906" s="16">
        <v>28878931</v>
      </c>
      <c r="E1906" s="5" t="s">
        <v>8811</v>
      </c>
      <c r="F1906" s="381">
        <f>IFERROR(INDEX([1]Master!$1:$1048576,MATCH(C1906,[1]Master!$B:$B,0),MATCH($H$5,[1]Master!$1:$1,0)),"")</f>
        <v>1</v>
      </c>
      <c r="G1906" s="381" t="str">
        <f>IFERROR(INDEX([1]Master!$1:$1048576,MATCH(C1906,[1]Master!$B:$B,0),MATCH($H$4,[1]Master!$1:$1,0)),"")</f>
        <v>-</v>
      </c>
      <c r="H1906" s="6" t="s">
        <v>6153</v>
      </c>
      <c r="I1906" s="367">
        <f>IFERROR(INDEX([1]Master!$1:$1048576,MATCH(C1906,[1]Master!$B:$B,0),MATCH($G$6,[1]Master!$1:$1,0)),"")</f>
        <v>596.70990718954261</v>
      </c>
      <c r="J1906" s="230">
        <f>ROUND(I1906*Order_Quote!$L$5,4)</f>
        <v>0</v>
      </c>
      <c r="K1906" s="228"/>
      <c r="L1906" s="178"/>
      <c r="M1906" s="171">
        <f t="shared" si="29"/>
        <v>0</v>
      </c>
    </row>
    <row r="1907" spans="1:13" s="52" customFormat="1" x14ac:dyDescent="0.3">
      <c r="A1907" s="29" t="str">
        <f>IF(K1907&gt;0,COUNT($A$7:A1906)+COUNT(DWV!$A$8:$A$300)+COUNT('Large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7" s="289"/>
      <c r="C1907" s="3" t="s">
        <v>900</v>
      </c>
      <c r="D1907" s="16">
        <v>28878940</v>
      </c>
      <c r="E1907" s="5" t="s">
        <v>8812</v>
      </c>
      <c r="F1907" s="381">
        <f>IFERROR(INDEX([1]Master!$1:$1048576,MATCH(C1907,[1]Master!$B:$B,0),MATCH($H$5,[1]Master!$1:$1,0)),"")</f>
        <v>1</v>
      </c>
      <c r="G1907" s="381">
        <f>IFERROR(INDEX([1]Master!$1:$1048576,MATCH(C1907,[1]Master!$B:$B,0),MATCH($H$4,[1]Master!$1:$1,0)),"")</f>
        <v>10</v>
      </c>
      <c r="H1907" s="6" t="s">
        <v>6153</v>
      </c>
      <c r="I1907" s="367">
        <f>IFERROR(INDEX([1]Master!$1:$1048576,MATCH(C1907,[1]Master!$B:$B,0),MATCH($G$6,[1]Master!$1:$1,0)),"")</f>
        <v>1128.347589542484</v>
      </c>
      <c r="J1907" s="230">
        <f>ROUND(I1907*Order_Quote!$L$5,4)</f>
        <v>0</v>
      </c>
      <c r="K1907" s="228"/>
      <c r="L1907" s="178"/>
      <c r="M1907" s="171">
        <f t="shared" si="29"/>
        <v>0</v>
      </c>
    </row>
    <row r="1908" spans="1:13" s="52" customFormat="1" x14ac:dyDescent="0.3">
      <c r="A1908" s="29" t="str">
        <f>IF(K1908&gt;0,COUNT($A$7:A1907)+COUNT(DWV!$A$8:$A$300)+COUNT('Large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8" s="289"/>
      <c r="C1908" s="3" t="s">
        <v>901</v>
      </c>
      <c r="D1908" s="16">
        <v>28878958</v>
      </c>
      <c r="E1908" s="5" t="s">
        <v>8813</v>
      </c>
      <c r="F1908" s="381">
        <f>IFERROR(INDEX([1]Master!$1:$1048576,MATCH(C1908,[1]Master!$B:$B,0),MATCH($H$5,[1]Master!$1:$1,0)),"")</f>
        <v>1</v>
      </c>
      <c r="G1908" s="381">
        <f>IFERROR(INDEX([1]Master!$1:$1048576,MATCH(C1908,[1]Master!$B:$B,0),MATCH($H$4,[1]Master!$1:$1,0)),"")</f>
        <v>17</v>
      </c>
      <c r="H1908" s="6" t="s">
        <v>6153</v>
      </c>
      <c r="I1908" s="367">
        <f>IFERROR(INDEX([1]Master!$1:$1048576,MATCH(C1908,[1]Master!$B:$B,0),MATCH($G$6,[1]Master!$1:$1,0)),"")</f>
        <v>987.4126444444446</v>
      </c>
      <c r="J1908" s="230">
        <f>ROUND(I1908*Order_Quote!$L$5,4)</f>
        <v>0</v>
      </c>
      <c r="K1908" s="228"/>
      <c r="L1908" s="178"/>
      <c r="M1908" s="171">
        <f t="shared" si="29"/>
        <v>0</v>
      </c>
    </row>
    <row r="1909" spans="1:13" s="52" customFormat="1" x14ac:dyDescent="0.3">
      <c r="A1909" s="29" t="str">
        <f>IF(K1909&gt;0,COUNT($A$7:A1908)+COUNT(DWV!$A$8:$A$300)+COUNT('Large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09" s="289"/>
      <c r="C1909" s="3" t="s">
        <v>902</v>
      </c>
      <c r="D1909" s="16">
        <v>28878966</v>
      </c>
      <c r="E1909" s="5" t="s">
        <v>8814</v>
      </c>
      <c r="F1909" s="381">
        <f>IFERROR(INDEX([1]Master!$1:$1048576,MATCH(C1909,[1]Master!$B:$B,0),MATCH($H$5,[1]Master!$1:$1,0)),"")</f>
        <v>1</v>
      </c>
      <c r="G1909" s="381">
        <f>IFERROR(INDEX([1]Master!$1:$1048576,MATCH(C1909,[1]Master!$B:$B,0),MATCH($H$4,[1]Master!$1:$1,0)),"")</f>
        <v>12</v>
      </c>
      <c r="H1909" s="6" t="s">
        <v>6153</v>
      </c>
      <c r="I1909" s="367">
        <f>IFERROR(INDEX([1]Master!$1:$1048576,MATCH(C1909,[1]Master!$B:$B,0),MATCH($G$6,[1]Master!$1:$1,0)),"")</f>
        <v>1022.3582849673204</v>
      </c>
      <c r="J1909" s="230">
        <f>ROUND(I1909*Order_Quote!$L$5,4)</f>
        <v>0</v>
      </c>
      <c r="K1909" s="228"/>
      <c r="L1909" s="178"/>
      <c r="M1909" s="171">
        <f t="shared" si="29"/>
        <v>0</v>
      </c>
    </row>
    <row r="1910" spans="1:13" s="52" customFormat="1" x14ac:dyDescent="0.3">
      <c r="A1910" s="29" t="str">
        <f>IF(K1910&gt;0,COUNT($A$7:A1909)+COUNT(DWV!$A$8:$A$300)+COUNT('Large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0" s="289"/>
      <c r="C1910" s="3" t="s">
        <v>903</v>
      </c>
      <c r="D1910" s="16">
        <v>28878974</v>
      </c>
      <c r="E1910" s="5" t="s">
        <v>8815</v>
      </c>
      <c r="F1910" s="381">
        <f>IFERROR(INDEX([1]Master!$1:$1048576,MATCH(C1910,[1]Master!$B:$B,0),MATCH($H$5,[1]Master!$1:$1,0)),"")</f>
        <v>1</v>
      </c>
      <c r="G1910" s="381">
        <f>IFERROR(INDEX([1]Master!$1:$1048576,MATCH(C1910,[1]Master!$B:$B,0),MATCH($H$4,[1]Master!$1:$1,0)),"")</f>
        <v>8</v>
      </c>
      <c r="H1910" s="6" t="s">
        <v>6153</v>
      </c>
      <c r="I1910" s="367">
        <f>IFERROR(INDEX([1]Master!$1:$1048576,MATCH(C1910,[1]Master!$B:$B,0),MATCH($G$6,[1]Master!$1:$1,0)),"")</f>
        <v>1467.6271058823531</v>
      </c>
      <c r="J1910" s="230">
        <f>ROUND(I1910*Order_Quote!$L$5,4)</f>
        <v>0</v>
      </c>
      <c r="K1910" s="228"/>
      <c r="L1910" s="178"/>
      <c r="M1910" s="171">
        <f t="shared" si="29"/>
        <v>0</v>
      </c>
    </row>
    <row r="1911" spans="1:13" s="52" customFormat="1" x14ac:dyDescent="0.3">
      <c r="A1911" s="29" t="str">
        <f>IF(K1911&gt;0,COUNT($A$7:A1910)+COUNT(DWV!$A$8:$A$300)+COUNT('Large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1" s="289"/>
      <c r="C1911" s="3" t="s">
        <v>904</v>
      </c>
      <c r="D1911" s="16">
        <v>28878982</v>
      </c>
      <c r="E1911" s="5" t="s">
        <v>8816</v>
      </c>
      <c r="F1911" s="381">
        <f>IFERROR(INDEX([1]Master!$1:$1048576,MATCH(C1911,[1]Master!$B:$B,0),MATCH($H$5,[1]Master!$1:$1,0)),"")</f>
        <v>1</v>
      </c>
      <c r="G1911" s="381">
        <f>IFERROR(INDEX([1]Master!$1:$1048576,MATCH(C1911,[1]Master!$B:$B,0),MATCH($H$4,[1]Master!$1:$1,0)),"")</f>
        <v>6</v>
      </c>
      <c r="H1911" s="6" t="s">
        <v>6153</v>
      </c>
      <c r="I1911" s="367">
        <f>IFERROR(INDEX([1]Master!$1:$1048576,MATCH(C1911,[1]Master!$B:$B,0),MATCH($G$6,[1]Master!$1:$1,0)),"")</f>
        <v>1773.891597385621</v>
      </c>
      <c r="J1911" s="230">
        <f>ROUND(I1911*Order_Quote!$L$5,4)</f>
        <v>0</v>
      </c>
      <c r="K1911" s="228"/>
      <c r="L1911" s="178"/>
      <c r="M1911" s="171">
        <f t="shared" si="29"/>
        <v>0</v>
      </c>
    </row>
    <row r="1912" spans="1:13" s="52" customFormat="1" x14ac:dyDescent="0.3">
      <c r="A1912" s="29" t="str">
        <f>IF(K1912&gt;0,COUNT($A$7:A1911)+COUNT(DWV!$A$8:$A$300)+COUNT('Large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2" s="289"/>
      <c r="C1912" s="3" t="s">
        <v>905</v>
      </c>
      <c r="D1912" s="16">
        <v>28878990</v>
      </c>
      <c r="E1912" s="5" t="s">
        <v>8817</v>
      </c>
      <c r="F1912" s="381">
        <f>IFERROR(INDEX([1]Master!$1:$1048576,MATCH(C1912,[1]Master!$B:$B,0),MATCH($H$5,[1]Master!$1:$1,0)),"")</f>
        <v>1</v>
      </c>
      <c r="G1912" s="381">
        <f>IFERROR(INDEX([1]Master!$1:$1048576,MATCH(C1912,[1]Master!$B:$B,0),MATCH($H$4,[1]Master!$1:$1,0)),"")</f>
        <v>12</v>
      </c>
      <c r="H1912" s="6" t="s">
        <v>6153</v>
      </c>
      <c r="I1912" s="367">
        <f>IFERROR(INDEX([1]Master!$1:$1048576,MATCH(C1912,[1]Master!$B:$B,0),MATCH($G$6,[1]Master!$1:$1,0)),"")</f>
        <v>1248.8838588235294</v>
      </c>
      <c r="J1912" s="230">
        <f>ROUND(I1912*Order_Quote!$L$5,4)</f>
        <v>0</v>
      </c>
      <c r="K1912" s="228"/>
      <c r="L1912" s="178"/>
      <c r="M1912" s="171">
        <f t="shared" si="29"/>
        <v>0</v>
      </c>
    </row>
    <row r="1913" spans="1:13" s="52" customFormat="1" x14ac:dyDescent="0.3">
      <c r="A1913" s="29" t="str">
        <f>IF(K1913&gt;0,COUNT($A$7:A1912)+COUNT(DWV!$A$8:$A$300)+COUNT('Large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3" s="289"/>
      <c r="C1913" s="3" t="s">
        <v>906</v>
      </c>
      <c r="D1913" s="16">
        <v>28879008</v>
      </c>
      <c r="E1913" s="5" t="s">
        <v>8818</v>
      </c>
      <c r="F1913" s="381">
        <f>IFERROR(INDEX([1]Master!$1:$1048576,MATCH(C1913,[1]Master!$B:$B,0),MATCH($H$5,[1]Master!$1:$1,0)),"")</f>
        <v>1</v>
      </c>
      <c r="G1913" s="381">
        <f>IFERROR(INDEX([1]Master!$1:$1048576,MATCH(C1913,[1]Master!$B:$B,0),MATCH($H$4,[1]Master!$1:$1,0)),"")</f>
        <v>9</v>
      </c>
      <c r="H1913" s="6" t="s">
        <v>6153</v>
      </c>
      <c r="I1913" s="367">
        <f>IFERROR(INDEX([1]Master!$1:$1048576,MATCH(C1913,[1]Master!$B:$B,0),MATCH($G$6,[1]Master!$1:$1,0)),"")</f>
        <v>1312.2200261437908</v>
      </c>
      <c r="J1913" s="230">
        <f>ROUND(I1913*Order_Quote!$L$5,4)</f>
        <v>0</v>
      </c>
      <c r="K1913" s="228"/>
      <c r="L1913" s="178"/>
      <c r="M1913" s="171">
        <f t="shared" si="29"/>
        <v>0</v>
      </c>
    </row>
    <row r="1914" spans="1:13" s="52" customFormat="1" x14ac:dyDescent="0.3">
      <c r="A1914" s="29" t="str">
        <f>IF(K1914&gt;0,COUNT($A$7:A1913)+COUNT(DWV!$A$8:$A$300)+COUNT('Large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4" s="289"/>
      <c r="C1914" s="3" t="s">
        <v>907</v>
      </c>
      <c r="D1914" s="16">
        <v>28879016</v>
      </c>
      <c r="E1914" s="5" t="s">
        <v>8819</v>
      </c>
      <c r="F1914" s="381">
        <f>IFERROR(INDEX([1]Master!$1:$1048576,MATCH(C1914,[1]Master!$B:$B,0),MATCH($H$5,[1]Master!$1:$1,0)),"")</f>
        <v>1</v>
      </c>
      <c r="G1914" s="381">
        <f>IFERROR(INDEX([1]Master!$1:$1048576,MATCH(C1914,[1]Master!$B:$B,0),MATCH($H$4,[1]Master!$1:$1,0)),"")</f>
        <v>6</v>
      </c>
      <c r="H1914" s="6" t="s">
        <v>6153</v>
      </c>
      <c r="I1914" s="367">
        <f>IFERROR(INDEX([1]Master!$1:$1048576,MATCH(C1914,[1]Master!$B:$B,0),MATCH($G$6,[1]Master!$1:$1,0)),"")</f>
        <v>1794.1855111111111</v>
      </c>
      <c r="J1914" s="230">
        <f>ROUND(I1914*Order_Quote!$L$5,4)</f>
        <v>0</v>
      </c>
      <c r="K1914" s="228"/>
      <c r="L1914" s="178"/>
      <c r="M1914" s="171">
        <f t="shared" si="29"/>
        <v>0</v>
      </c>
    </row>
    <row r="1915" spans="1:13" s="52" customFormat="1" x14ac:dyDescent="0.3">
      <c r="A1915" s="29" t="str">
        <f>IF(K1915&gt;0,COUNT($A$7:A1914)+COUNT(DWV!$A$8:$A$300)+COUNT('Large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5" s="289"/>
      <c r="C1915" s="3" t="s">
        <v>908</v>
      </c>
      <c r="D1915" s="16">
        <v>28879024</v>
      </c>
      <c r="E1915" s="5" t="s">
        <v>8820</v>
      </c>
      <c r="F1915" s="381">
        <f>IFERROR(INDEX([1]Master!$1:$1048576,MATCH(C1915,[1]Master!$B:$B,0),MATCH($H$5,[1]Master!$1:$1,0)),"")</f>
        <v>1</v>
      </c>
      <c r="G1915" s="381">
        <f>IFERROR(INDEX([1]Master!$1:$1048576,MATCH(C1915,[1]Master!$B:$B,0),MATCH($H$4,[1]Master!$1:$1,0)),"")</f>
        <v>5</v>
      </c>
      <c r="H1915" s="6" t="s">
        <v>6153</v>
      </c>
      <c r="I1915" s="367">
        <f>IFERROR(INDEX([1]Master!$1:$1048576,MATCH(C1915,[1]Master!$B:$B,0),MATCH($G$6,[1]Master!$1:$1,0)),"")</f>
        <v>2242.3427725490201</v>
      </c>
      <c r="J1915" s="230">
        <f>ROUND(I1915*Order_Quote!$L$5,4)</f>
        <v>0</v>
      </c>
      <c r="K1915" s="228"/>
      <c r="L1915" s="178"/>
      <c r="M1915" s="171">
        <f t="shared" si="29"/>
        <v>0</v>
      </c>
    </row>
    <row r="1916" spans="1:13" s="52" customFormat="1" x14ac:dyDescent="0.3">
      <c r="A1916" s="29" t="str">
        <f>IF(K1916&gt;0,COUNT($A$7:A1915)+COUNT(DWV!$A$8:$A$300)+COUNT('Large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6" s="289"/>
      <c r="C1916" s="3" t="s">
        <v>909</v>
      </c>
      <c r="D1916" s="16">
        <v>28879032</v>
      </c>
      <c r="E1916" s="5" t="s">
        <v>8821</v>
      </c>
      <c r="F1916" s="381">
        <f>IFERROR(INDEX([1]Master!$1:$1048576,MATCH(C1916,[1]Master!$B:$B,0),MATCH($H$5,[1]Master!$1:$1,0)),"")</f>
        <v>1</v>
      </c>
      <c r="G1916" s="381">
        <f>IFERROR(INDEX([1]Master!$1:$1048576,MATCH(C1916,[1]Master!$B:$B,0),MATCH($H$4,[1]Master!$1:$1,0)),"")</f>
        <v>4</v>
      </c>
      <c r="H1916" s="6" t="s">
        <v>6153</v>
      </c>
      <c r="I1916" s="367">
        <f>IFERROR(INDEX([1]Master!$1:$1048576,MATCH(C1916,[1]Master!$B:$B,0),MATCH($G$6,[1]Master!$1:$1,0)),"")</f>
        <v>2429.0437856209155</v>
      </c>
      <c r="J1916" s="230">
        <f>ROUND(I1916*Order_Quote!$L$5,4)</f>
        <v>0</v>
      </c>
      <c r="K1916" s="228"/>
      <c r="L1916" s="178"/>
      <c r="M1916" s="171">
        <f t="shared" si="29"/>
        <v>0</v>
      </c>
    </row>
    <row r="1917" spans="1:13" s="52" customFormat="1" x14ac:dyDescent="0.3">
      <c r="A1917" s="29" t="str">
        <f>IF(K1917&gt;0,COUNT($A$7:A1916)+COUNT(DWV!$A$8:$A$300)+COUNT('Large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7" s="289"/>
      <c r="C1917" s="3" t="s">
        <v>910</v>
      </c>
      <c r="D1917" s="16">
        <v>28879040</v>
      </c>
      <c r="E1917" s="5" t="s">
        <v>8822</v>
      </c>
      <c r="F1917" s="381">
        <f>IFERROR(INDEX([1]Master!$1:$1048576,MATCH(C1917,[1]Master!$B:$B,0),MATCH($H$5,[1]Master!$1:$1,0)),"")</f>
        <v>1</v>
      </c>
      <c r="G1917" s="381">
        <f>IFERROR(INDEX([1]Master!$1:$1048576,MATCH(C1917,[1]Master!$B:$B,0),MATCH($H$4,[1]Master!$1:$1,0)),"")</f>
        <v>8</v>
      </c>
      <c r="H1917" s="6" t="s">
        <v>6153</v>
      </c>
      <c r="I1917" s="367">
        <f>IFERROR(INDEX([1]Master!$1:$1048576,MATCH(C1917,[1]Master!$B:$B,0),MATCH($G$6,[1]Master!$1:$1,0)),"")</f>
        <v>1846.7311830065362</v>
      </c>
      <c r="J1917" s="230">
        <f>ROUND(I1917*Order_Quote!$L$5,4)</f>
        <v>0</v>
      </c>
      <c r="K1917" s="228"/>
      <c r="L1917" s="178"/>
      <c r="M1917" s="171">
        <f t="shared" si="29"/>
        <v>0</v>
      </c>
    </row>
    <row r="1918" spans="1:13" s="52" customFormat="1" x14ac:dyDescent="0.3">
      <c r="A1918" s="29" t="str">
        <f>IF(K1918&gt;0,COUNT($A$7:A1917)+COUNT(DWV!$A$8:$A$300)+COUNT('Large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8" s="289"/>
      <c r="C1918" s="3" t="s">
        <v>911</v>
      </c>
      <c r="D1918" s="16">
        <v>28879059</v>
      </c>
      <c r="E1918" s="5" t="s">
        <v>8823</v>
      </c>
      <c r="F1918" s="381">
        <f>IFERROR(INDEX([1]Master!$1:$1048576,MATCH(C1918,[1]Master!$B:$B,0),MATCH($H$5,[1]Master!$1:$1,0)),"")</f>
        <v>1</v>
      </c>
      <c r="G1918" s="381">
        <f>IFERROR(INDEX([1]Master!$1:$1048576,MATCH(C1918,[1]Master!$B:$B,0),MATCH($H$4,[1]Master!$1:$1,0)),"")</f>
        <v>6</v>
      </c>
      <c r="H1918" s="6" t="s">
        <v>6153</v>
      </c>
      <c r="I1918" s="367">
        <f>IFERROR(INDEX([1]Master!$1:$1048576,MATCH(C1918,[1]Master!$B:$B,0),MATCH($G$6,[1]Master!$1:$1,0)),"")</f>
        <v>2105.2391267973858</v>
      </c>
      <c r="J1918" s="230">
        <f>ROUND(I1918*Order_Quote!$L$5,4)</f>
        <v>0</v>
      </c>
      <c r="K1918" s="228"/>
      <c r="L1918" s="178"/>
      <c r="M1918" s="171">
        <f t="shared" si="29"/>
        <v>0</v>
      </c>
    </row>
    <row r="1919" spans="1:13" s="52" customFormat="1" x14ac:dyDescent="0.3">
      <c r="A1919" s="29" t="str">
        <f>IF(K1919&gt;0,COUNT($A$7:A1918)+COUNT(DWV!$A$8:$A$300)+COUNT('Large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19" s="289"/>
      <c r="C1919" s="3" t="s">
        <v>912</v>
      </c>
      <c r="D1919" s="16">
        <v>28879067</v>
      </c>
      <c r="E1919" s="5" t="s">
        <v>8824</v>
      </c>
      <c r="F1919" s="381">
        <f>IFERROR(INDEX([1]Master!$1:$1048576,MATCH(C1919,[1]Master!$B:$B,0),MATCH($H$5,[1]Master!$1:$1,0)),"")</f>
        <v>1</v>
      </c>
      <c r="G1919" s="381">
        <f>IFERROR(INDEX([1]Master!$1:$1048576,MATCH(C1919,[1]Master!$B:$B,0),MATCH($H$4,[1]Master!$1:$1,0)),"")</f>
        <v>4</v>
      </c>
      <c r="H1919" s="6" t="s">
        <v>6153</v>
      </c>
      <c r="I1919" s="367">
        <f>IFERROR(INDEX([1]Master!$1:$1048576,MATCH(C1919,[1]Master!$B:$B,0),MATCH($G$6,[1]Master!$1:$1,0)),"")</f>
        <v>2208.1603986928112</v>
      </c>
      <c r="J1919" s="230">
        <f>ROUND(I1919*Order_Quote!$L$5,4)</f>
        <v>0</v>
      </c>
      <c r="K1919" s="228"/>
      <c r="L1919" s="178"/>
      <c r="M1919" s="171">
        <f t="shared" si="29"/>
        <v>0</v>
      </c>
    </row>
    <row r="1920" spans="1:13" s="52" customFormat="1" x14ac:dyDescent="0.3">
      <c r="A1920" s="29" t="str">
        <f>IF(K1920&gt;0,COUNT($A$7:A1919)+COUNT(DWV!$A$8:$A$300)+COUNT('Large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0" s="289"/>
      <c r="C1920" s="3" t="s">
        <v>913</v>
      </c>
      <c r="D1920" s="16">
        <v>28879075</v>
      </c>
      <c r="E1920" s="5" t="s">
        <v>8825</v>
      </c>
      <c r="F1920" s="381">
        <f>IFERROR(INDEX([1]Master!$1:$1048576,MATCH(C1920,[1]Master!$B:$B,0),MATCH($H$5,[1]Master!$1:$1,0)),"")</f>
        <v>1</v>
      </c>
      <c r="G1920" s="381">
        <f>IFERROR(INDEX([1]Master!$1:$1048576,MATCH(C1920,[1]Master!$B:$B,0),MATCH($H$4,[1]Master!$1:$1,0)),"")</f>
        <v>4</v>
      </c>
      <c r="H1920" s="6" t="s">
        <v>6153</v>
      </c>
      <c r="I1920" s="367">
        <f>IFERROR(INDEX([1]Master!$1:$1048576,MATCH(C1920,[1]Master!$B:$B,0),MATCH($G$6,[1]Master!$1:$1,0)),"")</f>
        <v>2530.0045098039222</v>
      </c>
      <c r="J1920" s="230">
        <f>ROUND(I1920*Order_Quote!$L$5,4)</f>
        <v>0</v>
      </c>
      <c r="K1920" s="228"/>
      <c r="L1920" s="178"/>
      <c r="M1920" s="171">
        <f t="shared" si="29"/>
        <v>0</v>
      </c>
    </row>
    <row r="1921" spans="1:13" s="52" customFormat="1" x14ac:dyDescent="0.3">
      <c r="A1921" s="29" t="str">
        <f>IF(K1921&gt;0,COUNT($A$7:A1920)+COUNT(DWV!$A$8:$A$300)+COUNT('Large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1" s="289"/>
      <c r="C1921" s="3" t="s">
        <v>914</v>
      </c>
      <c r="D1921" s="16">
        <v>28879083</v>
      </c>
      <c r="E1921" s="5" t="s">
        <v>8826</v>
      </c>
      <c r="F1921" s="381">
        <f>IFERROR(INDEX([1]Master!$1:$1048576,MATCH(C1921,[1]Master!$B:$B,0),MATCH($H$5,[1]Master!$1:$1,0)),"")</f>
        <v>1</v>
      </c>
      <c r="G1921" s="381">
        <f>IFERROR(INDEX([1]Master!$1:$1048576,MATCH(C1921,[1]Master!$B:$B,0),MATCH($H$4,[1]Master!$1:$1,0)),"")</f>
        <v>3</v>
      </c>
      <c r="H1921" s="6" t="s">
        <v>6153</v>
      </c>
      <c r="I1921" s="367">
        <f>IFERROR(INDEX([1]Master!$1:$1048576,MATCH(C1921,[1]Master!$B:$B,0),MATCH($G$6,[1]Master!$1:$1,0)),"")</f>
        <v>2989.3114509803922</v>
      </c>
      <c r="J1921" s="230">
        <f>ROUND(I1921*Order_Quote!$L$5,4)</f>
        <v>0</v>
      </c>
      <c r="K1921" s="228"/>
      <c r="L1921" s="178"/>
      <c r="M1921" s="171">
        <f t="shared" si="29"/>
        <v>0</v>
      </c>
    </row>
    <row r="1922" spans="1:13" s="52" customFormat="1" x14ac:dyDescent="0.3">
      <c r="A1922" s="29" t="str">
        <f>IF(K1922&gt;0,COUNT($A$7:A1921)+COUNT(DWV!$A$8:$A$300)+COUNT('Large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2" s="289"/>
      <c r="C1922" s="3" t="s">
        <v>915</v>
      </c>
      <c r="D1922" s="16">
        <v>28879091</v>
      </c>
      <c r="E1922" s="5" t="s">
        <v>8827</v>
      </c>
      <c r="F1922" s="381">
        <f>IFERROR(INDEX([1]Master!$1:$1048576,MATCH(C1922,[1]Master!$B:$B,0),MATCH($H$5,[1]Master!$1:$1,0)),"")</f>
        <v>1</v>
      </c>
      <c r="G1922" s="381">
        <f>IFERROR(INDEX([1]Master!$1:$1048576,MATCH(C1922,[1]Master!$B:$B,0),MATCH($H$4,[1]Master!$1:$1,0)),"")</f>
        <v>2</v>
      </c>
      <c r="H1922" s="6" t="s">
        <v>6153</v>
      </c>
      <c r="I1922" s="367">
        <f>IFERROR(INDEX([1]Master!$1:$1048576,MATCH(C1922,[1]Master!$B:$B,0),MATCH($G$6,[1]Master!$1:$1,0)),"")</f>
        <v>3268.7867790849673</v>
      </c>
      <c r="J1922" s="230">
        <f>ROUND(I1922*Order_Quote!$L$5,4)</f>
        <v>0</v>
      </c>
      <c r="K1922" s="228"/>
      <c r="L1922" s="178"/>
      <c r="M1922" s="171">
        <f t="shared" si="29"/>
        <v>0</v>
      </c>
    </row>
    <row r="1923" spans="1:13" s="52" customFormat="1" x14ac:dyDescent="0.3">
      <c r="A1923" s="29" t="str">
        <f>IF(K1923&gt;0,COUNT($A$7:A1922)+COUNT(DWV!$A$8:$A$300)+COUNT('Large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3" s="289"/>
      <c r="C1923" s="3" t="s">
        <v>916</v>
      </c>
      <c r="D1923" s="16">
        <v>28879105</v>
      </c>
      <c r="E1923" s="5" t="s">
        <v>8828</v>
      </c>
      <c r="F1923" s="381">
        <f>IFERROR(INDEX([1]Master!$1:$1048576,MATCH(C1923,[1]Master!$B:$B,0),MATCH($H$5,[1]Master!$1:$1,0)),"")</f>
        <v>1</v>
      </c>
      <c r="G1923" s="381">
        <f>IFERROR(INDEX([1]Master!$1:$1048576,MATCH(C1923,[1]Master!$B:$B,0),MATCH($H$4,[1]Master!$1:$1,0)),"")</f>
        <v>4</v>
      </c>
      <c r="H1923" s="6" t="s">
        <v>6153</v>
      </c>
      <c r="I1923" s="367">
        <f>IFERROR(INDEX([1]Master!$1:$1048576,MATCH(C1923,[1]Master!$B:$B,0),MATCH($G$6,[1]Master!$1:$1,0)),"")</f>
        <v>3748.4175660130722</v>
      </c>
      <c r="J1923" s="230">
        <f>ROUND(I1923*Order_Quote!$L$5,4)</f>
        <v>0</v>
      </c>
      <c r="K1923" s="228"/>
      <c r="L1923" s="178"/>
      <c r="M1923" s="171">
        <f t="shared" si="29"/>
        <v>0</v>
      </c>
    </row>
    <row r="1924" spans="1:13" s="52" customFormat="1" x14ac:dyDescent="0.3">
      <c r="A1924" s="29" t="str">
        <f>IF(K1924&gt;0,COUNT($A$7:A1923)+COUNT(DWV!$A$8:$A$300)+COUNT('Large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4" s="289"/>
      <c r="C1924" s="3" t="s">
        <v>917</v>
      </c>
      <c r="D1924" s="16">
        <v>28879113</v>
      </c>
      <c r="E1924" s="5" t="s">
        <v>8829</v>
      </c>
      <c r="F1924" s="381">
        <f>IFERROR(INDEX([1]Master!$1:$1048576,MATCH(C1924,[1]Master!$B:$B,0),MATCH($H$5,[1]Master!$1:$1,0)),"")</f>
        <v>1</v>
      </c>
      <c r="G1924" s="381">
        <f>IFERROR(INDEX([1]Master!$1:$1048576,MATCH(C1924,[1]Master!$B:$B,0),MATCH($H$4,[1]Master!$1:$1,0)),"")</f>
        <v>4</v>
      </c>
      <c r="H1924" s="6" t="s">
        <v>6153</v>
      </c>
      <c r="I1924" s="367">
        <f>IFERROR(INDEX([1]Master!$1:$1048576,MATCH(C1924,[1]Master!$B:$B,0),MATCH($G$6,[1]Master!$1:$1,0)),"")</f>
        <v>3987.9037071895432</v>
      </c>
      <c r="J1924" s="230">
        <f>ROUND(I1924*Order_Quote!$L$5,4)</f>
        <v>0</v>
      </c>
      <c r="K1924" s="228"/>
      <c r="L1924" s="178"/>
      <c r="M1924" s="171">
        <f t="shared" si="29"/>
        <v>0</v>
      </c>
    </row>
    <row r="1925" spans="1:13" s="52" customFormat="1" x14ac:dyDescent="0.3">
      <c r="A1925" s="29" t="str">
        <f>IF(K1925&gt;0,COUNT($A$7:A1924)+COUNT(DWV!$A$8:$A$300)+COUNT('Large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5" s="289"/>
      <c r="C1925" s="3" t="s">
        <v>918</v>
      </c>
      <c r="D1925" s="16">
        <v>28879121</v>
      </c>
      <c r="E1925" s="5" t="s">
        <v>8830</v>
      </c>
      <c r="F1925" s="381">
        <f>IFERROR(INDEX([1]Master!$1:$1048576,MATCH(C1925,[1]Master!$B:$B,0),MATCH($H$5,[1]Master!$1:$1,0)),"")</f>
        <v>1</v>
      </c>
      <c r="G1925" s="381">
        <f>IFERROR(INDEX([1]Master!$1:$1048576,MATCH(C1925,[1]Master!$B:$B,0),MATCH($H$4,[1]Master!$1:$1,0)),"")</f>
        <v>3</v>
      </c>
      <c r="H1925" s="6" t="s">
        <v>6153</v>
      </c>
      <c r="I1925" s="367">
        <f>IFERROR(INDEX([1]Master!$1:$1048576,MATCH(C1925,[1]Master!$B:$B,0),MATCH($G$6,[1]Master!$1:$1,0)),"")</f>
        <v>4637.0096261437911</v>
      </c>
      <c r="J1925" s="230">
        <f>ROUND(I1925*Order_Quote!$L$5,4)</f>
        <v>0</v>
      </c>
      <c r="K1925" s="228"/>
      <c r="L1925" s="178"/>
      <c r="M1925" s="171">
        <f t="shared" si="29"/>
        <v>0</v>
      </c>
    </row>
    <row r="1926" spans="1:13" s="52" customFormat="1" x14ac:dyDescent="0.3">
      <c r="A1926" s="29" t="str">
        <f>IF(K1926&gt;0,COUNT($A$7:A1925)+COUNT(DWV!$A$8:$A$300)+COUNT('Large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6" s="289"/>
      <c r="C1926" s="3" t="s">
        <v>919</v>
      </c>
      <c r="D1926" s="16">
        <v>28879130</v>
      </c>
      <c r="E1926" s="5" t="s">
        <v>8831</v>
      </c>
      <c r="F1926" s="381">
        <f>IFERROR(INDEX([1]Master!$1:$1048576,MATCH(C1926,[1]Master!$B:$B,0),MATCH($H$5,[1]Master!$1:$1,0)),"")</f>
        <v>1</v>
      </c>
      <c r="G1926" s="381">
        <f>IFERROR(INDEX([1]Master!$1:$1048576,MATCH(C1926,[1]Master!$B:$B,0),MATCH($H$4,[1]Master!$1:$1,0)),"")</f>
        <v>3</v>
      </c>
      <c r="H1926" s="6" t="s">
        <v>6153</v>
      </c>
      <c r="I1926" s="367">
        <f>IFERROR(INDEX([1]Master!$1:$1048576,MATCH(C1926,[1]Master!$B:$B,0),MATCH($G$6,[1]Master!$1:$1,0)),"")</f>
        <v>656.72361960784326</v>
      </c>
      <c r="J1926" s="230">
        <f>ROUND(I1926*Order_Quote!$L$5,4)</f>
        <v>0</v>
      </c>
      <c r="K1926" s="228"/>
      <c r="L1926" s="178"/>
      <c r="M1926" s="171">
        <f t="shared" ref="M1926:M1989" si="30">K1926/F1926</f>
        <v>0</v>
      </c>
    </row>
    <row r="1927" spans="1:13" s="52" customFormat="1" x14ac:dyDescent="0.3">
      <c r="A1927" s="29" t="str">
        <f>IF(K1927&gt;0,COUNT($A$7:A1926)+COUNT(DWV!$A$8:$A$300)+COUNT('Large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7" s="289"/>
      <c r="C1927" s="3" t="s">
        <v>920</v>
      </c>
      <c r="D1927" s="16">
        <v>28879148</v>
      </c>
      <c r="E1927" s="5" t="s">
        <v>8832</v>
      </c>
      <c r="F1927" s="381">
        <f>IFERROR(INDEX([1]Master!$1:$1048576,MATCH(C1927,[1]Master!$B:$B,0),MATCH($H$5,[1]Master!$1:$1,0)),"")</f>
        <v>1</v>
      </c>
      <c r="G1927" s="381">
        <f>IFERROR(INDEX([1]Master!$1:$1048576,MATCH(C1927,[1]Master!$B:$B,0),MATCH($H$4,[1]Master!$1:$1,0)),"")</f>
        <v>2</v>
      </c>
      <c r="H1927" s="6" t="s">
        <v>6153</v>
      </c>
      <c r="I1927" s="367">
        <f>IFERROR(INDEX([1]Master!$1:$1048576,MATCH(C1927,[1]Master!$B:$B,0),MATCH($G$6,[1]Master!$1:$1,0)),"")</f>
        <v>6746.4841346405228</v>
      </c>
      <c r="J1927" s="230">
        <f>ROUND(I1927*Order_Quote!$L$5,4)</f>
        <v>0</v>
      </c>
      <c r="K1927" s="228"/>
      <c r="L1927" s="178"/>
      <c r="M1927" s="171">
        <f t="shared" si="30"/>
        <v>0</v>
      </c>
    </row>
    <row r="1928" spans="1:13" s="52" customFormat="1" x14ac:dyDescent="0.3">
      <c r="A1928" s="29" t="str">
        <f>IF(K1928&gt;0,COUNT($A$7:A1927)+COUNT(DWV!$A$8:$A$300)+COUNT('Large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8" s="289"/>
      <c r="C1928" s="3" t="s">
        <v>921</v>
      </c>
      <c r="D1928" s="16">
        <v>28879156</v>
      </c>
      <c r="E1928" s="5" t="s">
        <v>8833</v>
      </c>
      <c r="F1928" s="381">
        <f>IFERROR(INDEX([1]Master!$1:$1048576,MATCH(C1928,[1]Master!$B:$B,0),MATCH($H$5,[1]Master!$1:$1,0)),"")</f>
        <v>1</v>
      </c>
      <c r="G1928" s="381">
        <f>IFERROR(INDEX([1]Master!$1:$1048576,MATCH(C1928,[1]Master!$B:$B,0),MATCH($H$4,[1]Master!$1:$1,0)),"")</f>
        <v>2</v>
      </c>
      <c r="H1928" s="6" t="s">
        <v>6153</v>
      </c>
      <c r="I1928" s="367">
        <f>IFERROR(INDEX([1]Master!$1:$1048576,MATCH(C1928,[1]Master!$B:$B,0),MATCH($G$6,[1]Master!$1:$1,0)),"")</f>
        <v>7199.4305202614396</v>
      </c>
      <c r="J1928" s="230">
        <f>ROUND(I1928*Order_Quote!$L$5,4)</f>
        <v>0</v>
      </c>
      <c r="K1928" s="228"/>
      <c r="L1928" s="178"/>
      <c r="M1928" s="171">
        <f t="shared" si="30"/>
        <v>0</v>
      </c>
    </row>
    <row r="1929" spans="1:13" s="52" customFormat="1" x14ac:dyDescent="0.3">
      <c r="A1929" s="29" t="str">
        <f>IF(K1929&gt;0,COUNT($A$7:A1928)+COUNT(DWV!$A$8:$A$300)+COUNT('Large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29" s="289"/>
      <c r="C1929" s="3" t="s">
        <v>922</v>
      </c>
      <c r="D1929" s="16">
        <v>28879164</v>
      </c>
      <c r="E1929" s="5" t="s">
        <v>8834</v>
      </c>
      <c r="F1929" s="381">
        <f>IFERROR(INDEX([1]Master!$1:$1048576,MATCH(C1929,[1]Master!$B:$B,0),MATCH($H$5,[1]Master!$1:$1,0)),"")</f>
        <v>1</v>
      </c>
      <c r="G1929" s="381">
        <f>IFERROR(INDEX([1]Master!$1:$1048576,MATCH(C1929,[1]Master!$B:$B,0),MATCH($H$4,[1]Master!$1:$1,0)),"")</f>
        <v>1</v>
      </c>
      <c r="H1929" s="6" t="s">
        <v>6153</v>
      </c>
      <c r="I1929" s="367">
        <f>IFERROR(INDEX([1]Master!$1:$1048576,MATCH(C1929,[1]Master!$B:$B,0),MATCH($G$6,[1]Master!$1:$1,0)),"")</f>
        <v>7589.8339372549035</v>
      </c>
      <c r="J1929" s="230">
        <f>ROUND(I1929*Order_Quote!$L$5,4)</f>
        <v>0</v>
      </c>
      <c r="K1929" s="228"/>
      <c r="L1929" s="178"/>
      <c r="M1929" s="171">
        <f t="shared" si="30"/>
        <v>0</v>
      </c>
    </row>
    <row r="1930" spans="1:13" s="52" customFormat="1" x14ac:dyDescent="0.3">
      <c r="A1930" s="29" t="str">
        <f>IF(K1930&gt;0,COUNT($A$7:A1929)+COUNT(DWV!$A$8:$A$300)+COUNT('Large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0" s="289"/>
      <c r="C1930" s="3" t="s">
        <v>923</v>
      </c>
      <c r="D1930" s="16">
        <v>28879172</v>
      </c>
      <c r="E1930" s="5" t="s">
        <v>8835</v>
      </c>
      <c r="F1930" s="381">
        <f>IFERROR(INDEX([1]Master!$1:$1048576,MATCH(C1930,[1]Master!$B:$B,0),MATCH($H$5,[1]Master!$1:$1,0)),"")</f>
        <v>1</v>
      </c>
      <c r="G1930" s="381">
        <f>IFERROR(INDEX([1]Master!$1:$1048576,MATCH(C1930,[1]Master!$B:$B,0),MATCH($H$4,[1]Master!$1:$1,0)),"")</f>
        <v>3</v>
      </c>
      <c r="H1930" s="6" t="s">
        <v>6153</v>
      </c>
      <c r="I1930" s="367">
        <f>IFERROR(INDEX([1]Master!$1:$1048576,MATCH(C1930,[1]Master!$B:$B,0),MATCH($G$6,[1]Master!$1:$1,0)),"")</f>
        <v>5299.0461803921562</v>
      </c>
      <c r="J1930" s="230">
        <f>ROUND(I1930*Order_Quote!$L$5,4)</f>
        <v>0</v>
      </c>
      <c r="K1930" s="228"/>
      <c r="L1930" s="178"/>
      <c r="M1930" s="171">
        <f t="shared" si="30"/>
        <v>0</v>
      </c>
    </row>
    <row r="1931" spans="1:13" s="52" customFormat="1" x14ac:dyDescent="0.3">
      <c r="A1931" s="29" t="str">
        <f>IF(K1931&gt;0,COUNT($A$7:A1930)+COUNT(DWV!$A$8:$A$300)+COUNT('Large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1" s="289"/>
      <c r="C1931" s="3" t="s">
        <v>924</v>
      </c>
      <c r="D1931" s="16">
        <v>28879180</v>
      </c>
      <c r="E1931" s="5" t="s">
        <v>8836</v>
      </c>
      <c r="F1931" s="381">
        <f>IFERROR(INDEX([1]Master!$1:$1048576,MATCH(C1931,[1]Master!$B:$B,0),MATCH($H$5,[1]Master!$1:$1,0)),"")</f>
        <v>1</v>
      </c>
      <c r="G1931" s="381">
        <f>IFERROR(INDEX([1]Master!$1:$1048576,MATCH(C1931,[1]Master!$B:$B,0),MATCH($H$4,[1]Master!$1:$1,0)),"")</f>
        <v>2</v>
      </c>
      <c r="H1931" s="6" t="s">
        <v>6153</v>
      </c>
      <c r="I1931" s="367">
        <f>IFERROR(INDEX([1]Master!$1:$1048576,MATCH(C1931,[1]Master!$B:$B,0),MATCH($G$6,[1]Master!$1:$1,0)),"")</f>
        <v>5688.6713647058832</v>
      </c>
      <c r="J1931" s="230">
        <f>ROUND(I1931*Order_Quote!$L$5,4)</f>
        <v>0</v>
      </c>
      <c r="K1931" s="228"/>
      <c r="L1931" s="178"/>
      <c r="M1931" s="171">
        <f t="shared" si="30"/>
        <v>0</v>
      </c>
    </row>
    <row r="1932" spans="1:13" s="52" customFormat="1" x14ac:dyDescent="0.3">
      <c r="A1932" s="29" t="str">
        <f>IF(K1932&gt;0,COUNT($A$7:A1931)+COUNT(DWV!$A$8:$A$300)+COUNT('Large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2" s="289"/>
      <c r="C1932" s="3" t="s">
        <v>925</v>
      </c>
      <c r="D1932" s="16">
        <v>28879199</v>
      </c>
      <c r="E1932" s="5" t="s">
        <v>8837</v>
      </c>
      <c r="F1932" s="381">
        <f>IFERROR(INDEX([1]Master!$1:$1048576,MATCH(C1932,[1]Master!$B:$B,0),MATCH($H$5,[1]Master!$1:$1,0)),"")</f>
        <v>1</v>
      </c>
      <c r="G1932" s="381">
        <f>IFERROR(INDEX([1]Master!$1:$1048576,MATCH(C1932,[1]Master!$B:$B,0),MATCH($H$4,[1]Master!$1:$1,0)),"")</f>
        <v>2</v>
      </c>
      <c r="H1932" s="6" t="s">
        <v>6153</v>
      </c>
      <c r="I1932" s="367">
        <f>IFERROR(INDEX([1]Master!$1:$1048576,MATCH(C1932,[1]Master!$B:$B,0),MATCH($G$6,[1]Master!$1:$1,0)),"")</f>
        <v>7088.8017516339869</v>
      </c>
      <c r="J1932" s="230">
        <f>ROUND(I1932*Order_Quote!$L$5,4)</f>
        <v>0</v>
      </c>
      <c r="K1932" s="228"/>
      <c r="L1932" s="178"/>
      <c r="M1932" s="171">
        <f t="shared" si="30"/>
        <v>0</v>
      </c>
    </row>
    <row r="1933" spans="1:13" s="52" customFormat="1" x14ac:dyDescent="0.3">
      <c r="A1933" s="29" t="str">
        <f>IF(K1933&gt;0,COUNT($A$7:A1932)+COUNT(DWV!$A$8:$A$300)+COUNT('Large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3" s="289"/>
      <c r="C1933" s="3" t="s">
        <v>926</v>
      </c>
      <c r="D1933" s="16">
        <v>28879202</v>
      </c>
      <c r="E1933" s="5" t="s">
        <v>8838</v>
      </c>
      <c r="F1933" s="381">
        <f>IFERROR(INDEX([1]Master!$1:$1048576,MATCH(C1933,[1]Master!$B:$B,0),MATCH($H$5,[1]Master!$1:$1,0)),"")</f>
        <v>1</v>
      </c>
      <c r="G1933" s="381">
        <f>IFERROR(INDEX([1]Master!$1:$1048576,MATCH(C1933,[1]Master!$B:$B,0),MATCH($H$4,[1]Master!$1:$1,0)),"")</f>
        <v>2</v>
      </c>
      <c r="H1933" s="6" t="s">
        <v>6153</v>
      </c>
      <c r="I1933" s="367">
        <f>IFERROR(INDEX([1]Master!$1:$1048576,MATCH(C1933,[1]Master!$B:$B,0),MATCH($G$6,[1]Master!$1:$1,0)),"")</f>
        <v>8013.2523790849691</v>
      </c>
      <c r="J1933" s="230">
        <f>ROUND(I1933*Order_Quote!$L$5,4)</f>
        <v>0</v>
      </c>
      <c r="K1933" s="228"/>
      <c r="L1933" s="178"/>
      <c r="M1933" s="171">
        <f t="shared" si="30"/>
        <v>0</v>
      </c>
    </row>
    <row r="1934" spans="1:13" s="52" customFormat="1" x14ac:dyDescent="0.3">
      <c r="A1934" s="29" t="str">
        <f>IF(K1934&gt;0,COUNT($A$7:A1933)+COUNT(DWV!$A$8:$A$300)+COUNT('Large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4" s="289"/>
      <c r="C1934" s="3" t="s">
        <v>927</v>
      </c>
      <c r="D1934" s="16">
        <v>28879210</v>
      </c>
      <c r="E1934" s="5" t="s">
        <v>8839</v>
      </c>
      <c r="F1934" s="381">
        <f>IFERROR(INDEX([1]Master!$1:$1048576,MATCH(C1934,[1]Master!$B:$B,0),MATCH($H$5,[1]Master!$1:$1,0)),"")</f>
        <v>1</v>
      </c>
      <c r="G1934" s="381">
        <f>IFERROR(INDEX([1]Master!$1:$1048576,MATCH(C1934,[1]Master!$B:$B,0),MATCH($H$4,[1]Master!$1:$1,0)),"")</f>
        <v>2</v>
      </c>
      <c r="H1934" s="6" t="s">
        <v>6153</v>
      </c>
      <c r="I1934" s="367">
        <f>IFERROR(INDEX([1]Master!$1:$1048576,MATCH(C1934,[1]Master!$B:$B,0),MATCH($G$6,[1]Master!$1:$1,0)),"")</f>
        <v>8574.4778692810487</v>
      </c>
      <c r="J1934" s="230">
        <f>ROUND(I1934*Order_Quote!$L$5,4)</f>
        <v>0</v>
      </c>
      <c r="K1934" s="228"/>
      <c r="L1934" s="178"/>
      <c r="M1934" s="171">
        <f t="shared" si="30"/>
        <v>0</v>
      </c>
    </row>
    <row r="1935" spans="1:13" s="52" customFormat="1" x14ac:dyDescent="0.3">
      <c r="A1935" s="29" t="str">
        <f>IF(K1935&gt;0,COUNT($A$7:A1934)+COUNT(DWV!$A$8:$A$300)+COUNT('Large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5" s="289"/>
      <c r="C1935" s="3" t="s">
        <v>928</v>
      </c>
      <c r="D1935" s="16">
        <v>28879229</v>
      </c>
      <c r="E1935" s="5" t="s">
        <v>8840</v>
      </c>
      <c r="F1935" s="381">
        <f>IFERROR(INDEX([1]Master!$1:$1048576,MATCH(C1935,[1]Master!$B:$B,0),MATCH($H$5,[1]Master!$1:$1,0)),"")</f>
        <v>1</v>
      </c>
      <c r="G1935" s="381">
        <f>IFERROR(INDEX([1]Master!$1:$1048576,MATCH(C1935,[1]Master!$B:$B,0),MATCH($H$4,[1]Master!$1:$1,0)),"")</f>
        <v>1</v>
      </c>
      <c r="H1935" s="6" t="s">
        <v>6153</v>
      </c>
      <c r="I1935" s="367">
        <f>IFERROR(INDEX([1]Master!$1:$1048576,MATCH(C1935,[1]Master!$B:$B,0),MATCH($G$6,[1]Master!$1:$1,0)),"")</f>
        <v>9573.3245477124201</v>
      </c>
      <c r="J1935" s="230">
        <f>ROUND(I1935*Order_Quote!$L$5,4)</f>
        <v>0</v>
      </c>
      <c r="K1935" s="228"/>
      <c r="L1935" s="178"/>
      <c r="M1935" s="171">
        <f t="shared" si="30"/>
        <v>0</v>
      </c>
    </row>
    <row r="1936" spans="1:13" s="52" customFormat="1" x14ac:dyDescent="0.3">
      <c r="A1936" s="29" t="str">
        <f>IF(K1936&gt;0,COUNT($A$7:A1935)+COUNT(DWV!$A$8:$A$300)+COUNT('Large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6" s="289"/>
      <c r="C1936" s="3" t="s">
        <v>929</v>
      </c>
      <c r="D1936" s="16">
        <v>28879237</v>
      </c>
      <c r="E1936" s="5" t="s">
        <v>8841</v>
      </c>
      <c r="F1936" s="381">
        <f>IFERROR(INDEX([1]Master!$1:$1048576,MATCH(C1936,[1]Master!$B:$B,0),MATCH($H$5,[1]Master!$1:$1,0)),"")</f>
        <v>1</v>
      </c>
      <c r="G1936" s="381">
        <f>IFERROR(INDEX([1]Master!$1:$1048576,MATCH(C1936,[1]Master!$B:$B,0),MATCH($H$4,[1]Master!$1:$1,0)),"")</f>
        <v>1</v>
      </c>
      <c r="H1936" s="6" t="s">
        <v>6153</v>
      </c>
      <c r="I1936" s="367">
        <f>IFERROR(INDEX([1]Master!$1:$1048576,MATCH(C1936,[1]Master!$B:$B,0),MATCH($G$6,[1]Master!$1:$1,0)),"")</f>
        <v>10863.918684967322</v>
      </c>
      <c r="J1936" s="230">
        <f>ROUND(I1936*Order_Quote!$L$5,4)</f>
        <v>0</v>
      </c>
      <c r="K1936" s="228"/>
      <c r="L1936" s="178"/>
      <c r="M1936" s="171">
        <f t="shared" si="30"/>
        <v>0</v>
      </c>
    </row>
    <row r="1937" spans="1:13" s="52" customFormat="1" x14ac:dyDescent="0.3">
      <c r="A1937" s="29" t="str">
        <f>IF(K1937&gt;0,COUNT($A$7:A1936)+COUNT(DWV!$A$8:$A$300)+COUNT('Large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7" s="289"/>
      <c r="C1937" s="3" t="s">
        <v>930</v>
      </c>
      <c r="D1937" s="16">
        <v>28879245</v>
      </c>
      <c r="E1937" s="5" t="s">
        <v>8842</v>
      </c>
      <c r="F1937" s="381">
        <f>IFERROR(INDEX([1]Master!$1:$1048576,MATCH(C1937,[1]Master!$B:$B,0),MATCH($H$5,[1]Master!$1:$1,0)),"")</f>
        <v>1</v>
      </c>
      <c r="G1937" s="381">
        <f>IFERROR(INDEX([1]Master!$1:$1048576,MATCH(C1937,[1]Master!$B:$B,0),MATCH($H$4,[1]Master!$1:$1,0)),"")</f>
        <v>1</v>
      </c>
      <c r="H1937" s="6" t="s">
        <v>6153</v>
      </c>
      <c r="I1937" s="367">
        <f>IFERROR(INDEX([1]Master!$1:$1048576,MATCH(C1937,[1]Master!$B:$B,0),MATCH($G$6,[1]Master!$1:$1,0)),"")</f>
        <v>14410.414802614381</v>
      </c>
      <c r="J1937" s="230">
        <f>ROUND(I1937*Order_Quote!$L$5,4)</f>
        <v>0</v>
      </c>
      <c r="K1937" s="228"/>
      <c r="L1937" s="178"/>
      <c r="M1937" s="171">
        <f t="shared" si="30"/>
        <v>0</v>
      </c>
    </row>
    <row r="1938" spans="1:13" s="52" customFormat="1" x14ac:dyDescent="0.3">
      <c r="A1938" s="29" t="str">
        <f>IF(K1938&gt;0,COUNT($A$7:A1937)+COUNT(DWV!$A$8:$A$300)+COUNT('Large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8" s="289"/>
      <c r="C1938" s="3" t="s">
        <v>931</v>
      </c>
      <c r="D1938" s="16">
        <v>28879253</v>
      </c>
      <c r="E1938" s="5" t="s">
        <v>8843</v>
      </c>
      <c r="F1938" s="381">
        <f>IFERROR(INDEX([1]Master!$1:$1048576,MATCH(C1938,[1]Master!$B:$B,0),MATCH($H$5,[1]Master!$1:$1,0)),"")</f>
        <v>1</v>
      </c>
      <c r="G1938" s="381">
        <f>IFERROR(INDEX([1]Master!$1:$1048576,MATCH(C1938,[1]Master!$B:$B,0),MATCH($H$4,[1]Master!$1:$1,0)),"")</f>
        <v>2</v>
      </c>
      <c r="H1938" s="6" t="s">
        <v>6153</v>
      </c>
      <c r="I1938" s="367">
        <f>IFERROR(INDEX([1]Master!$1:$1048576,MATCH(C1938,[1]Master!$B:$B,0),MATCH($G$6,[1]Master!$1:$1,0)),"")</f>
        <v>7509.3616849673208</v>
      </c>
      <c r="J1938" s="230">
        <f>ROUND(I1938*Order_Quote!$L$5,4)</f>
        <v>0</v>
      </c>
      <c r="K1938" s="228"/>
      <c r="L1938" s="178"/>
      <c r="M1938" s="171">
        <f t="shared" si="30"/>
        <v>0</v>
      </c>
    </row>
    <row r="1939" spans="1:13" s="52" customFormat="1" x14ac:dyDescent="0.3">
      <c r="A1939" s="29" t="str">
        <f>IF(K1939&gt;0,COUNT($A$7:A1938)+COUNT(DWV!$A$8:$A$300)+COUNT('Large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39" s="289"/>
      <c r="C1939" s="3" t="s">
        <v>932</v>
      </c>
      <c r="D1939" s="16">
        <v>28879261</v>
      </c>
      <c r="E1939" s="5" t="s">
        <v>8844</v>
      </c>
      <c r="F1939" s="381">
        <f>IFERROR(INDEX([1]Master!$1:$1048576,MATCH(C1939,[1]Master!$B:$B,0),MATCH($H$5,[1]Master!$1:$1,0)),"")</f>
        <v>1</v>
      </c>
      <c r="G1939" s="381">
        <f>IFERROR(INDEX([1]Master!$1:$1048576,MATCH(C1939,[1]Master!$B:$B,0),MATCH($H$4,[1]Master!$1:$1,0)),"")</f>
        <v>2</v>
      </c>
      <c r="H1939" s="6" t="s">
        <v>6153</v>
      </c>
      <c r="I1939" s="367">
        <f>IFERROR(INDEX([1]Master!$1:$1048576,MATCH(C1939,[1]Master!$B:$B,0),MATCH($G$6,[1]Master!$1:$1,0)),"")</f>
        <v>8520.4655281045762</v>
      </c>
      <c r="J1939" s="230">
        <f>ROUND(I1939*Order_Quote!$L$5,4)</f>
        <v>0</v>
      </c>
      <c r="K1939" s="228"/>
      <c r="L1939" s="178"/>
      <c r="M1939" s="171">
        <f t="shared" si="30"/>
        <v>0</v>
      </c>
    </row>
    <row r="1940" spans="1:13" s="52" customFormat="1" x14ac:dyDescent="0.3">
      <c r="A1940" s="29" t="str">
        <f>IF(K1940&gt;0,COUNT($A$7:A1939)+COUNT(DWV!$A$8:$A$300)+COUNT('Large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0" s="289"/>
      <c r="C1940" s="3" t="s">
        <v>933</v>
      </c>
      <c r="D1940" s="16">
        <v>28879270</v>
      </c>
      <c r="E1940" s="5" t="s">
        <v>8845</v>
      </c>
      <c r="F1940" s="381">
        <f>IFERROR(INDEX([1]Master!$1:$1048576,MATCH(C1940,[1]Master!$B:$B,0),MATCH($H$5,[1]Master!$1:$1,0)),"")</f>
        <v>1</v>
      </c>
      <c r="G1940" s="381">
        <f>IFERROR(INDEX([1]Master!$1:$1048576,MATCH(C1940,[1]Master!$B:$B,0),MATCH($H$4,[1]Master!$1:$1,0)),"")</f>
        <v>2</v>
      </c>
      <c r="H1940" s="6" t="s">
        <v>6153</v>
      </c>
      <c r="I1940" s="367">
        <f>IFERROR(INDEX([1]Master!$1:$1048576,MATCH(C1940,[1]Master!$B:$B,0),MATCH($G$6,[1]Master!$1:$1,0)),"")</f>
        <v>9683.0553555555562</v>
      </c>
      <c r="J1940" s="230">
        <f>ROUND(I1940*Order_Quote!$L$5,4)</f>
        <v>0</v>
      </c>
      <c r="K1940" s="228"/>
      <c r="L1940" s="178"/>
      <c r="M1940" s="171">
        <f t="shared" si="30"/>
        <v>0</v>
      </c>
    </row>
    <row r="1941" spans="1:13" s="52" customFormat="1" x14ac:dyDescent="0.3">
      <c r="A1941" s="29" t="str">
        <f>IF(K1941&gt;0,COUNT($A$7:A1940)+COUNT(DWV!$A$8:$A$300)+COUNT('Large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1" s="289"/>
      <c r="C1941" s="3" t="s">
        <v>934</v>
      </c>
      <c r="D1941" s="16">
        <v>28879288</v>
      </c>
      <c r="E1941" s="5" t="s">
        <v>8846</v>
      </c>
      <c r="F1941" s="381">
        <f>IFERROR(INDEX([1]Master!$1:$1048576,MATCH(C1941,[1]Master!$B:$B,0),MATCH($H$5,[1]Master!$1:$1,0)),"")</f>
        <v>1</v>
      </c>
      <c r="G1941" s="381">
        <f>IFERROR(INDEX([1]Master!$1:$1048576,MATCH(C1941,[1]Master!$B:$B,0),MATCH($H$4,[1]Master!$1:$1,0)),"")</f>
        <v>1</v>
      </c>
      <c r="H1941" s="6" t="s">
        <v>6153</v>
      </c>
      <c r="I1941" s="367">
        <f>IFERROR(INDEX([1]Master!$1:$1048576,MATCH(C1941,[1]Master!$B:$B,0),MATCH($G$6,[1]Master!$1:$1,0)),"")</f>
        <v>11492.401437908498</v>
      </c>
      <c r="J1941" s="230">
        <f>ROUND(I1941*Order_Quote!$L$5,4)</f>
        <v>0</v>
      </c>
      <c r="K1941" s="228"/>
      <c r="L1941" s="178"/>
      <c r="M1941" s="171">
        <f t="shared" si="30"/>
        <v>0</v>
      </c>
    </row>
    <row r="1942" spans="1:13" s="52" customFormat="1" x14ac:dyDescent="0.3">
      <c r="A1942" s="29" t="str">
        <f>IF(K1942&gt;0,COUNT($A$7:A1941)+COUNT(DWV!$A$8:$A$300)+COUNT('Large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2" s="289"/>
      <c r="C1942" s="3" t="s">
        <v>935</v>
      </c>
      <c r="D1942" s="16">
        <v>28879296</v>
      </c>
      <c r="E1942" s="5" t="s">
        <v>8847</v>
      </c>
      <c r="F1942" s="381">
        <f>IFERROR(INDEX([1]Master!$1:$1048576,MATCH(C1942,[1]Master!$B:$B,0),MATCH($H$5,[1]Master!$1:$1,0)),"")</f>
        <v>1</v>
      </c>
      <c r="G1942" s="381">
        <f>IFERROR(INDEX([1]Master!$1:$1048576,MATCH(C1942,[1]Master!$B:$B,0),MATCH($H$4,[1]Master!$1:$1,0)),"")</f>
        <v>1</v>
      </c>
      <c r="H1942" s="6" t="s">
        <v>6153</v>
      </c>
      <c r="I1942" s="367">
        <f>IFERROR(INDEX([1]Master!$1:$1048576,MATCH(C1942,[1]Master!$B:$B,0),MATCH($G$6,[1]Master!$1:$1,0)),"")</f>
        <v>11694.442614379086</v>
      </c>
      <c r="J1942" s="230">
        <f>ROUND(I1942*Order_Quote!$L$5,4)</f>
        <v>0</v>
      </c>
      <c r="K1942" s="228"/>
      <c r="L1942" s="178"/>
      <c r="M1942" s="171">
        <f t="shared" si="30"/>
        <v>0</v>
      </c>
    </row>
    <row r="1943" spans="1:13" s="52" customFormat="1" x14ac:dyDescent="0.3">
      <c r="A1943" s="29" t="str">
        <f>IF(K1943&gt;0,COUNT($A$7:A1942)+COUNT(DWV!$A$8:$A$300)+COUNT('Large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3" s="289"/>
      <c r="C1943" s="3" t="s">
        <v>936</v>
      </c>
      <c r="D1943" s="16">
        <v>28879300</v>
      </c>
      <c r="E1943" s="5" t="s">
        <v>8848</v>
      </c>
      <c r="F1943" s="381">
        <f>IFERROR(INDEX([1]Master!$1:$1048576,MATCH(C1943,[1]Master!$B:$B,0),MATCH($H$5,[1]Master!$1:$1,0)),"")</f>
        <v>1</v>
      </c>
      <c r="G1943" s="381">
        <f>IFERROR(INDEX([1]Master!$1:$1048576,MATCH(C1943,[1]Master!$B:$B,0),MATCH($H$4,[1]Master!$1:$1,0)),"")</f>
        <v>1</v>
      </c>
      <c r="H1943" s="6" t="s">
        <v>6153</v>
      </c>
      <c r="I1943" s="367">
        <f>IFERROR(INDEX([1]Master!$1:$1048576,MATCH(C1943,[1]Master!$B:$B,0),MATCH($G$6,[1]Master!$1:$1,0)),"")</f>
        <v>12154.587652287581</v>
      </c>
      <c r="J1943" s="230">
        <f>ROUND(I1943*Order_Quote!$L$5,4)</f>
        <v>0</v>
      </c>
      <c r="K1943" s="228"/>
      <c r="L1943" s="178"/>
      <c r="M1943" s="171">
        <f t="shared" si="30"/>
        <v>0</v>
      </c>
    </row>
    <row r="1944" spans="1:13" s="52" customFormat="1" x14ac:dyDescent="0.3">
      <c r="A1944" s="29" t="str">
        <f>IF(K1944&gt;0,COUNT($A$7:A1943)+COUNT(DWV!$A$8:$A$300)+COUNT('Large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4" s="289"/>
      <c r="C1944" s="3" t="s">
        <v>937</v>
      </c>
      <c r="D1944" s="16">
        <v>28879318</v>
      </c>
      <c r="E1944" s="5" t="s">
        <v>8849</v>
      </c>
      <c r="F1944" s="381">
        <f>IFERROR(INDEX([1]Master!$1:$1048576,MATCH(C1944,[1]Master!$B:$B,0),MATCH($H$5,[1]Master!$1:$1,0)),"")</f>
        <v>1</v>
      </c>
      <c r="G1944" s="381">
        <f>IFERROR(INDEX([1]Master!$1:$1048576,MATCH(C1944,[1]Master!$B:$B,0),MATCH($H$4,[1]Master!$1:$1,0)),"")</f>
        <v>1</v>
      </c>
      <c r="H1944" s="6" t="s">
        <v>6153</v>
      </c>
      <c r="I1944" s="367">
        <f>IFERROR(INDEX([1]Master!$1:$1048576,MATCH(C1944,[1]Master!$B:$B,0),MATCH($G$6,[1]Master!$1:$1,0)),"")</f>
        <v>16812.115682352942</v>
      </c>
      <c r="J1944" s="230">
        <f>ROUND(I1944*Order_Quote!$L$5,4)</f>
        <v>0</v>
      </c>
      <c r="K1944" s="228"/>
      <c r="L1944" s="178"/>
      <c r="M1944" s="171">
        <f t="shared" si="30"/>
        <v>0</v>
      </c>
    </row>
    <row r="1945" spans="1:13" s="52" customFormat="1" x14ac:dyDescent="0.3">
      <c r="A1945" s="29" t="str">
        <f>IF(K1945&gt;0,COUNT($A$7:A1944)+COUNT(DWV!$A$8:$A$300)+COUNT('Large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5" s="289"/>
      <c r="C1945" s="3" t="s">
        <v>938</v>
      </c>
      <c r="D1945" s="16">
        <v>28879326</v>
      </c>
      <c r="E1945" s="5" t="s">
        <v>8850</v>
      </c>
      <c r="F1945" s="381">
        <f>IFERROR(INDEX([1]Master!$1:$1048576,MATCH(C1945,[1]Master!$B:$B,0),MATCH($H$5,[1]Master!$1:$1,0)),"")</f>
        <v>1</v>
      </c>
      <c r="G1945" s="381">
        <f>IFERROR(INDEX([1]Master!$1:$1048576,MATCH(C1945,[1]Master!$B:$B,0),MATCH($H$4,[1]Master!$1:$1,0)),"")</f>
        <v>1</v>
      </c>
      <c r="H1945" s="6" t="s">
        <v>6153</v>
      </c>
      <c r="I1945" s="367">
        <f>IFERROR(INDEX([1]Master!$1:$1048576,MATCH(C1945,[1]Master!$B:$B,0),MATCH($G$6,[1]Master!$1:$1,0)),"")</f>
        <v>18192.610660130722</v>
      </c>
      <c r="J1945" s="230">
        <f>ROUND(I1945*Order_Quote!$L$5,4)</f>
        <v>0</v>
      </c>
      <c r="K1945" s="228"/>
      <c r="L1945" s="178"/>
      <c r="M1945" s="171">
        <f t="shared" si="30"/>
        <v>0</v>
      </c>
    </row>
    <row r="1946" spans="1:13" s="52" customFormat="1" x14ac:dyDescent="0.3">
      <c r="A1946" s="29" t="str">
        <f>IF(K1946&gt;0,COUNT($A$7:A1945)+COUNT(DWV!$A$8:$A$300)+COUNT('Large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6" s="289"/>
      <c r="C1946" s="3" t="s">
        <v>939</v>
      </c>
      <c r="D1946" s="16">
        <v>28879334</v>
      </c>
      <c r="E1946" s="5" t="s">
        <v>8851</v>
      </c>
      <c r="F1946" s="381">
        <f>IFERROR(INDEX([1]Master!$1:$1048576,MATCH(C1946,[1]Master!$B:$B,0),MATCH($H$5,[1]Master!$1:$1,0)),"")</f>
        <v>1</v>
      </c>
      <c r="G1946" s="381" t="str">
        <f>IFERROR(INDEX([1]Master!$1:$1048576,MATCH(C1946,[1]Master!$B:$B,0),MATCH($H$4,[1]Master!$1:$1,0)),"")</f>
        <v>-</v>
      </c>
      <c r="H1946" s="6" t="s">
        <v>6153</v>
      </c>
      <c r="I1946" s="367">
        <f>IFERROR(INDEX([1]Master!$1:$1048576,MATCH(C1946,[1]Master!$B:$B,0),MATCH($G$6,[1]Master!$1:$1,0)),"")</f>
        <v>22266.329486274513</v>
      </c>
      <c r="J1946" s="230">
        <f>ROUND(I1946*Order_Quote!$L$5,4)</f>
        <v>0</v>
      </c>
      <c r="K1946" s="228"/>
      <c r="L1946" s="178"/>
      <c r="M1946" s="171">
        <f t="shared" si="30"/>
        <v>0</v>
      </c>
    </row>
    <row r="1947" spans="1:13" s="52" customFormat="1" x14ac:dyDescent="0.3">
      <c r="A1947" s="29" t="str">
        <f>IF(K1947&gt;0,COUNT($A$7:A1946)+COUNT(DWV!$A$8:$A$300)+COUNT('Large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7" s="289"/>
      <c r="C1947" s="3" t="s">
        <v>940</v>
      </c>
      <c r="D1947" s="16">
        <v>28879342</v>
      </c>
      <c r="E1947" s="5" t="s">
        <v>8852</v>
      </c>
      <c r="F1947" s="381">
        <f>IFERROR(INDEX([1]Master!$1:$1048576,MATCH(C1947,[1]Master!$B:$B,0),MATCH($H$5,[1]Master!$1:$1,0)),"")</f>
        <v>1</v>
      </c>
      <c r="G1947" s="381">
        <f>IFERROR(INDEX([1]Master!$1:$1048576,MATCH(C1947,[1]Master!$B:$B,0),MATCH($H$4,[1]Master!$1:$1,0)),"")</f>
        <v>2</v>
      </c>
      <c r="H1947" s="6" t="s">
        <v>6153</v>
      </c>
      <c r="I1947" s="367">
        <f>IFERROR(INDEX([1]Master!$1:$1048576,MATCH(C1947,[1]Master!$B:$B,0),MATCH($G$6,[1]Master!$1:$1,0)),"")</f>
        <v>11364.277400000004</v>
      </c>
      <c r="J1947" s="230">
        <f>ROUND(I1947*Order_Quote!$L$5,4)</f>
        <v>0</v>
      </c>
      <c r="K1947" s="228"/>
      <c r="L1947" s="178"/>
      <c r="M1947" s="171">
        <f t="shared" si="30"/>
        <v>0</v>
      </c>
    </row>
    <row r="1948" spans="1:13" s="52" customFormat="1" x14ac:dyDescent="0.3">
      <c r="A1948" s="29" t="str">
        <f>IF(K1948&gt;0,COUNT($A$7:A1947)+COUNT(DWV!$A$8:$A$300)+COUNT('Large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8" s="289"/>
      <c r="C1948" s="3" t="s">
        <v>941</v>
      </c>
      <c r="D1948" s="16">
        <v>28879350</v>
      </c>
      <c r="E1948" s="5" t="s">
        <v>8853</v>
      </c>
      <c r="F1948" s="381">
        <f>IFERROR(INDEX([1]Master!$1:$1048576,MATCH(C1948,[1]Master!$B:$B,0),MATCH($H$5,[1]Master!$1:$1,0)),"")</f>
        <v>1</v>
      </c>
      <c r="G1948" s="381">
        <f>IFERROR(INDEX([1]Master!$1:$1048576,MATCH(C1948,[1]Master!$B:$B,0),MATCH($H$4,[1]Master!$1:$1,0)),"")</f>
        <v>1</v>
      </c>
      <c r="H1948" s="6" t="s">
        <v>6153</v>
      </c>
      <c r="I1948" s="367">
        <f>IFERROR(INDEX([1]Master!$1:$1048576,MATCH(C1948,[1]Master!$B:$B,0),MATCH($G$6,[1]Master!$1:$1,0)),"")</f>
        <v>12018.606457516342</v>
      </c>
      <c r="J1948" s="230">
        <f>ROUND(I1948*Order_Quote!$L$5,4)</f>
        <v>0</v>
      </c>
      <c r="K1948" s="228"/>
      <c r="L1948" s="178"/>
      <c r="M1948" s="171">
        <f t="shared" si="30"/>
        <v>0</v>
      </c>
    </row>
    <row r="1949" spans="1:13" s="52" customFormat="1" x14ac:dyDescent="0.3">
      <c r="A1949" s="29" t="str">
        <f>IF(K1949&gt;0,COUNT($A$7:A1948)+COUNT(DWV!$A$8:$A$300)+COUNT('Large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49" s="289"/>
      <c r="C1949" s="3" t="s">
        <v>942</v>
      </c>
      <c r="D1949" s="16">
        <v>28879369</v>
      </c>
      <c r="E1949" s="5" t="s">
        <v>8854</v>
      </c>
      <c r="F1949" s="381">
        <f>IFERROR(INDEX([1]Master!$1:$1048576,MATCH(C1949,[1]Master!$B:$B,0),MATCH($H$5,[1]Master!$1:$1,0)),"")</f>
        <v>1</v>
      </c>
      <c r="G1949" s="381">
        <f>IFERROR(INDEX([1]Master!$1:$1048576,MATCH(C1949,[1]Master!$B:$B,0),MATCH($H$4,[1]Master!$1:$1,0)),"")</f>
        <v>1</v>
      </c>
      <c r="H1949" s="6" t="s">
        <v>6153</v>
      </c>
      <c r="I1949" s="367">
        <f>IFERROR(INDEX([1]Master!$1:$1048576,MATCH(C1949,[1]Master!$B:$B,0),MATCH($G$6,[1]Master!$1:$1,0)),"")</f>
        <v>13498.999572549023</v>
      </c>
      <c r="J1949" s="230">
        <f>ROUND(I1949*Order_Quote!$L$5,4)</f>
        <v>0</v>
      </c>
      <c r="K1949" s="228"/>
      <c r="L1949" s="178"/>
      <c r="M1949" s="171">
        <f t="shared" si="30"/>
        <v>0</v>
      </c>
    </row>
    <row r="1950" spans="1:13" s="52" customFormat="1" x14ac:dyDescent="0.3">
      <c r="A1950" s="29" t="str">
        <f>IF(K1950&gt;0,COUNT($A$7:A1949)+COUNT(DWV!$A$8:$A$300)+COUNT('Large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0" s="289"/>
      <c r="C1950" s="3" t="s">
        <v>943</v>
      </c>
      <c r="D1950" s="16">
        <v>28879377</v>
      </c>
      <c r="E1950" s="5" t="s">
        <v>8855</v>
      </c>
      <c r="F1950" s="381">
        <f>IFERROR(INDEX([1]Master!$1:$1048576,MATCH(C1950,[1]Master!$B:$B,0),MATCH($H$5,[1]Master!$1:$1,0)),"")</f>
        <v>1</v>
      </c>
      <c r="G1950" s="381">
        <f>IFERROR(INDEX([1]Master!$1:$1048576,MATCH(C1950,[1]Master!$B:$B,0),MATCH($H$4,[1]Master!$1:$1,0)),"")</f>
        <v>1</v>
      </c>
      <c r="H1950" s="6" t="s">
        <v>6153</v>
      </c>
      <c r="I1950" s="367">
        <f>IFERROR(INDEX([1]Master!$1:$1048576,MATCH(C1950,[1]Master!$B:$B,0),MATCH($G$6,[1]Master!$1:$1,0)),"")</f>
        <v>19646.049985620921</v>
      </c>
      <c r="J1950" s="230">
        <f>ROUND(I1950*Order_Quote!$L$5,4)</f>
        <v>0</v>
      </c>
      <c r="K1950" s="228"/>
      <c r="L1950" s="178"/>
      <c r="M1950" s="171">
        <f t="shared" si="30"/>
        <v>0</v>
      </c>
    </row>
    <row r="1951" spans="1:13" s="52" customFormat="1" x14ac:dyDescent="0.3">
      <c r="A1951" s="29" t="str">
        <f>IF(K1951&gt;0,COUNT($A$7:A1950)+COUNT(DWV!$A$8:$A$300)+COUNT('Large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1" s="289"/>
      <c r="C1951" s="3" t="s">
        <v>944</v>
      </c>
      <c r="D1951" s="16">
        <v>28879385</v>
      </c>
      <c r="E1951" s="5" t="s">
        <v>8856</v>
      </c>
      <c r="F1951" s="381">
        <f>IFERROR(INDEX([1]Master!$1:$1048576,MATCH(C1951,[1]Master!$B:$B,0),MATCH($H$5,[1]Master!$1:$1,0)),"")</f>
        <v>1</v>
      </c>
      <c r="G1951" s="381">
        <f>IFERROR(INDEX([1]Master!$1:$1048576,MATCH(C1951,[1]Master!$B:$B,0),MATCH($H$4,[1]Master!$1:$1,0)),"")</f>
        <v>1</v>
      </c>
      <c r="H1951" s="6" t="s">
        <v>6153</v>
      </c>
      <c r="I1951" s="367">
        <f>IFERROR(INDEX([1]Master!$1:$1048576,MATCH(C1951,[1]Master!$B:$B,0),MATCH($G$6,[1]Master!$1:$1,0)),"")</f>
        <v>21457.62600392157</v>
      </c>
      <c r="J1951" s="230">
        <f>ROUND(I1951*Order_Quote!$L$5,4)</f>
        <v>0</v>
      </c>
      <c r="K1951" s="228"/>
      <c r="L1951" s="178"/>
      <c r="M1951" s="171">
        <f t="shared" si="30"/>
        <v>0</v>
      </c>
    </row>
    <row r="1952" spans="1:13" s="52" customFormat="1" x14ac:dyDescent="0.3">
      <c r="A1952" s="29" t="str">
        <f>IF(K1952&gt;0,COUNT($A$7:A1951)+COUNT(DWV!$A$8:$A$300)+COUNT('Large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2" s="289"/>
      <c r="C1952" s="3" t="s">
        <v>945</v>
      </c>
      <c r="D1952" s="16">
        <v>28879393</v>
      </c>
      <c r="E1952" s="5" t="s">
        <v>8857</v>
      </c>
      <c r="F1952" s="381">
        <f>IFERROR(INDEX([1]Master!$1:$1048576,MATCH(C1952,[1]Master!$B:$B,0),MATCH($H$5,[1]Master!$1:$1,0)),"")</f>
        <v>1</v>
      </c>
      <c r="G1952" s="381">
        <f>IFERROR(INDEX([1]Master!$1:$1048576,MATCH(C1952,[1]Master!$B:$B,0),MATCH($H$4,[1]Master!$1:$1,0)),"")</f>
        <v>1</v>
      </c>
      <c r="H1952" s="6" t="s">
        <v>6153</v>
      </c>
      <c r="I1952" s="367">
        <f>IFERROR(INDEX([1]Master!$1:$1048576,MATCH(C1952,[1]Master!$B:$B,0),MATCH($G$6,[1]Master!$1:$1,0)),"")</f>
        <v>24237.428237908498</v>
      </c>
      <c r="J1952" s="230">
        <f>ROUND(I1952*Order_Quote!$L$5,4)</f>
        <v>0</v>
      </c>
      <c r="K1952" s="228"/>
      <c r="L1952" s="178"/>
      <c r="M1952" s="171">
        <f t="shared" si="30"/>
        <v>0</v>
      </c>
    </row>
    <row r="1953" spans="1:13" s="52" customFormat="1" x14ac:dyDescent="0.3">
      <c r="A1953" s="29" t="str">
        <f>IF(K1953&gt;0,COUNT($A$7:A1952)+COUNT(DWV!$A$8:$A$300)+COUNT('Large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3" s="289"/>
      <c r="C1953" s="3" t="s">
        <v>946</v>
      </c>
      <c r="D1953" s="16">
        <v>28879407</v>
      </c>
      <c r="E1953" s="5" t="s">
        <v>8858</v>
      </c>
      <c r="F1953" s="381">
        <f>IFERROR(INDEX([1]Master!$1:$1048576,MATCH(C1953,[1]Master!$B:$B,0),MATCH($H$5,[1]Master!$1:$1,0)),"")</f>
        <v>1</v>
      </c>
      <c r="G1953" s="381">
        <f>IFERROR(INDEX([1]Master!$1:$1048576,MATCH(C1953,[1]Master!$B:$B,0),MATCH($H$4,[1]Master!$1:$1,0)),"")</f>
        <v>1</v>
      </c>
      <c r="H1953" s="6" t="s">
        <v>6153</v>
      </c>
      <c r="I1953" s="367">
        <f>IFERROR(INDEX([1]Master!$1:$1048576,MATCH(C1953,[1]Master!$B:$B,0),MATCH($G$6,[1]Master!$1:$1,0)),"")</f>
        <v>24846.515037908503</v>
      </c>
      <c r="J1953" s="230">
        <f>ROUND(I1953*Order_Quote!$L$5,4)</f>
        <v>0</v>
      </c>
      <c r="K1953" s="228"/>
      <c r="L1953" s="178"/>
      <c r="M1953" s="171">
        <f t="shared" si="30"/>
        <v>0</v>
      </c>
    </row>
    <row r="1954" spans="1:13" s="52" customFormat="1" x14ac:dyDescent="0.3">
      <c r="A1954" s="29" t="str">
        <f>IF(K1954&gt;0,COUNT($A$7:A1953)+COUNT(DWV!$A$8:$A$300)+COUNT('Large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4" s="289"/>
      <c r="C1954" s="3" t="s">
        <v>947</v>
      </c>
      <c r="D1954" s="16">
        <v>28879415</v>
      </c>
      <c r="E1954" s="5" t="s">
        <v>8859</v>
      </c>
      <c r="F1954" s="381">
        <f>IFERROR(INDEX([1]Master!$1:$1048576,MATCH(C1954,[1]Master!$B:$B,0),MATCH($H$5,[1]Master!$1:$1,0)),"")</f>
        <v>1</v>
      </c>
      <c r="G1954" s="381">
        <f>IFERROR(INDEX([1]Master!$1:$1048576,MATCH(C1954,[1]Master!$B:$B,0),MATCH($H$4,[1]Master!$1:$1,0)),"")</f>
        <v>1</v>
      </c>
      <c r="H1954" s="6" t="s">
        <v>6153</v>
      </c>
      <c r="I1954" s="367">
        <f>IFERROR(INDEX([1]Master!$1:$1048576,MATCH(C1954,[1]Master!$B:$B,0),MATCH($G$6,[1]Master!$1:$1,0)),"")</f>
        <v>25580.508183006543</v>
      </c>
      <c r="J1954" s="230">
        <f>ROUND(I1954*Order_Quote!$L$5,4)</f>
        <v>0</v>
      </c>
      <c r="K1954" s="228"/>
      <c r="L1954" s="178"/>
      <c r="M1954" s="171">
        <f t="shared" si="30"/>
        <v>0</v>
      </c>
    </row>
    <row r="1955" spans="1:13" s="52" customFormat="1" x14ac:dyDescent="0.3">
      <c r="A1955" s="29" t="str">
        <f>IF(K1955&gt;0,COUNT($A$7:A1954)+COUNT(DWV!$A$8:$A$300)+COUNT('Large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5" s="289"/>
      <c r="C1955" s="3" t="s">
        <v>948</v>
      </c>
      <c r="D1955" s="16">
        <v>28879423</v>
      </c>
      <c r="E1955" s="5" t="s">
        <v>8860</v>
      </c>
      <c r="F1955" s="381">
        <f>IFERROR(INDEX([1]Master!$1:$1048576,MATCH(C1955,[1]Master!$B:$B,0),MATCH($H$5,[1]Master!$1:$1,0)),"")</f>
        <v>1</v>
      </c>
      <c r="G1955" s="381" t="str">
        <f>IFERROR(INDEX([1]Master!$1:$1048576,MATCH(C1955,[1]Master!$B:$B,0),MATCH($H$4,[1]Master!$1:$1,0)),"")</f>
        <v>-</v>
      </c>
      <c r="H1955" s="6" t="s">
        <v>6153</v>
      </c>
      <c r="I1955" s="367">
        <f>IFERROR(INDEX([1]Master!$1:$1048576,MATCH(C1955,[1]Master!$B:$B,0),MATCH($G$6,[1]Master!$1:$1,0)),"")</f>
        <v>31655.527175163403</v>
      </c>
      <c r="J1955" s="230">
        <f>ROUND(I1955*Order_Quote!$L$5,4)</f>
        <v>0</v>
      </c>
      <c r="K1955" s="228"/>
      <c r="L1955" s="178"/>
      <c r="M1955" s="171">
        <f t="shared" si="30"/>
        <v>0</v>
      </c>
    </row>
    <row r="1956" spans="1:13" s="52" customFormat="1" x14ac:dyDescent="0.3">
      <c r="A1956" s="29" t="str">
        <f>IF(K1956&gt;0,COUNT($A$7:A1955)+COUNT(DWV!$A$8:$A$300)+COUNT('Large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6" s="289"/>
      <c r="C1956" s="3" t="s">
        <v>949</v>
      </c>
      <c r="D1956" s="16">
        <v>28879431</v>
      </c>
      <c r="E1956" s="5" t="s">
        <v>8861</v>
      </c>
      <c r="F1956" s="381">
        <f>IFERROR(INDEX([1]Master!$1:$1048576,MATCH(C1956,[1]Master!$B:$B,0),MATCH($H$5,[1]Master!$1:$1,0)),"")</f>
        <v>1</v>
      </c>
      <c r="G1956" s="381" t="str">
        <f>IFERROR(INDEX([1]Master!$1:$1048576,MATCH(C1956,[1]Master!$B:$B,0),MATCH($H$4,[1]Master!$1:$1,0)),"")</f>
        <v>-</v>
      </c>
      <c r="H1956" s="6" t="s">
        <v>6153</v>
      </c>
      <c r="I1956" s="367">
        <f>IFERROR(INDEX([1]Master!$1:$1048576,MATCH(C1956,[1]Master!$B:$B,0),MATCH($G$6,[1]Master!$1:$1,0)),"")</f>
        <v>32545.705632679743</v>
      </c>
      <c r="J1956" s="230">
        <f>ROUND(I1956*Order_Quote!$L$5,4)</f>
        <v>0</v>
      </c>
      <c r="K1956" s="228"/>
      <c r="L1956" s="178"/>
      <c r="M1956" s="171">
        <f t="shared" si="30"/>
        <v>0</v>
      </c>
    </row>
    <row r="1957" spans="1:13" s="52" customFormat="1" x14ac:dyDescent="0.3">
      <c r="A1957" s="29" t="str">
        <f>IF(K1957&gt;0,COUNT($A$7:A1956)+COUNT(DWV!$A$8:$A$300)+COUNT('Large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7" s="289"/>
      <c r="C1957" s="3" t="s">
        <v>950</v>
      </c>
      <c r="D1957" s="16">
        <v>28879440</v>
      </c>
      <c r="E1957" s="5" t="s">
        <v>8862</v>
      </c>
      <c r="F1957" s="381">
        <f>IFERROR(INDEX([1]Master!$1:$1048576,MATCH(C1957,[1]Master!$B:$B,0),MATCH($H$5,[1]Master!$1:$1,0)),"")</f>
        <v>1</v>
      </c>
      <c r="G1957" s="381">
        <f>IFERROR(INDEX([1]Master!$1:$1048576,MATCH(C1957,[1]Master!$B:$B,0),MATCH($H$4,[1]Master!$1:$1,0)),"")</f>
        <v>1</v>
      </c>
      <c r="H1957" s="6" t="s">
        <v>6153</v>
      </c>
      <c r="I1957" s="367">
        <f>IFERROR(INDEX([1]Master!$1:$1048576,MATCH(C1957,[1]Master!$B:$B,0),MATCH($G$6,[1]Master!$1:$1,0)),"")</f>
        <v>14205.365457516344</v>
      </c>
      <c r="J1957" s="230">
        <f>ROUND(I1957*Order_Quote!$L$5,4)</f>
        <v>0</v>
      </c>
      <c r="K1957" s="228"/>
      <c r="L1957" s="178"/>
      <c r="M1957" s="171">
        <f t="shared" si="30"/>
        <v>0</v>
      </c>
    </row>
    <row r="1958" spans="1:13" s="52" customFormat="1" x14ac:dyDescent="0.3">
      <c r="A1958" s="29" t="str">
        <f>IF(K1958&gt;0,COUNT($A$7:A1957)+COUNT(DWV!$A$8:$A$300)+COUNT('Large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8" s="289"/>
      <c r="C1958" s="3" t="s">
        <v>951</v>
      </c>
      <c r="D1958" s="16">
        <v>28879458</v>
      </c>
      <c r="E1958" s="5" t="s">
        <v>8863</v>
      </c>
      <c r="F1958" s="381">
        <f>IFERROR(INDEX([1]Master!$1:$1048576,MATCH(C1958,[1]Master!$B:$B,0),MATCH($H$5,[1]Master!$1:$1,0)),"")</f>
        <v>1</v>
      </c>
      <c r="G1958" s="381">
        <f>IFERROR(INDEX([1]Master!$1:$1048576,MATCH(C1958,[1]Master!$B:$B,0),MATCH($H$4,[1]Master!$1:$1,0)),"")</f>
        <v>1</v>
      </c>
      <c r="H1958" s="6" t="s">
        <v>6153</v>
      </c>
      <c r="I1958" s="367">
        <f>IFERROR(INDEX([1]Master!$1:$1048576,MATCH(C1958,[1]Master!$B:$B,0),MATCH($G$6,[1]Master!$1:$1,0)),"")</f>
        <v>15023.243105882355</v>
      </c>
      <c r="J1958" s="230">
        <f>ROUND(I1958*Order_Quote!$L$5,4)</f>
        <v>0</v>
      </c>
      <c r="K1958" s="228"/>
      <c r="L1958" s="178"/>
      <c r="M1958" s="171">
        <f t="shared" si="30"/>
        <v>0</v>
      </c>
    </row>
    <row r="1959" spans="1:13" s="52" customFormat="1" x14ac:dyDescent="0.3">
      <c r="A1959" s="29" t="str">
        <f>IF(K1959&gt;0,COUNT($A$7:A1958)+COUNT(DWV!$A$8:$A$300)+COUNT('Large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59" s="289"/>
      <c r="C1959" s="3" t="s">
        <v>952</v>
      </c>
      <c r="D1959" s="16">
        <v>28879466</v>
      </c>
      <c r="E1959" s="5" t="s">
        <v>8864</v>
      </c>
      <c r="F1959" s="381">
        <f>IFERROR(INDEX([1]Master!$1:$1048576,MATCH(C1959,[1]Master!$B:$B,0),MATCH($H$5,[1]Master!$1:$1,0)),"")</f>
        <v>1</v>
      </c>
      <c r="G1959" s="381">
        <f>IFERROR(INDEX([1]Master!$1:$1048576,MATCH(C1959,[1]Master!$B:$B,0),MATCH($H$4,[1]Master!$1:$1,0)),"")</f>
        <v>1</v>
      </c>
      <c r="H1959" s="6" t="s">
        <v>6153</v>
      </c>
      <c r="I1959" s="367">
        <f>IFERROR(INDEX([1]Master!$1:$1048576,MATCH(C1959,[1]Master!$B:$B,0),MATCH($G$6,[1]Master!$1:$1,0)),"")</f>
        <v>16873.745724183005</v>
      </c>
      <c r="J1959" s="230">
        <f>ROUND(I1959*Order_Quote!$L$5,4)</f>
        <v>0</v>
      </c>
      <c r="K1959" s="228"/>
      <c r="L1959" s="178"/>
      <c r="M1959" s="171">
        <f t="shared" si="30"/>
        <v>0</v>
      </c>
    </row>
    <row r="1960" spans="1:13" s="52" customFormat="1" x14ac:dyDescent="0.3">
      <c r="A1960" s="29" t="str">
        <f>IF(K1960&gt;0,COUNT($A$7:A1959)+COUNT(DWV!$A$8:$A$300)+COUNT('Large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0" s="289"/>
      <c r="C1960" s="3" t="s">
        <v>953</v>
      </c>
      <c r="D1960" s="16">
        <v>28879474</v>
      </c>
      <c r="E1960" s="5" t="s">
        <v>8865</v>
      </c>
      <c r="F1960" s="381">
        <f>IFERROR(INDEX([1]Master!$1:$1048576,MATCH(C1960,[1]Master!$B:$B,0),MATCH($H$5,[1]Master!$1:$1,0)),"")</f>
        <v>1</v>
      </c>
      <c r="G1960" s="381">
        <f>IFERROR(INDEX([1]Master!$1:$1048576,MATCH(C1960,[1]Master!$B:$B,0),MATCH($H$4,[1]Master!$1:$1,0)),"")</f>
        <v>1</v>
      </c>
      <c r="H1960" s="6" t="s">
        <v>6153</v>
      </c>
      <c r="I1960" s="367">
        <f>IFERROR(INDEX([1]Master!$1:$1048576,MATCH(C1960,[1]Master!$B:$B,0),MATCH($G$6,[1]Master!$1:$1,0)),"")</f>
        <v>24557.581189542485</v>
      </c>
      <c r="J1960" s="230">
        <f>ROUND(I1960*Order_Quote!$L$5,4)</f>
        <v>0</v>
      </c>
      <c r="K1960" s="228"/>
      <c r="L1960" s="178"/>
      <c r="M1960" s="171">
        <f t="shared" si="30"/>
        <v>0</v>
      </c>
    </row>
    <row r="1961" spans="1:13" s="52" customFormat="1" x14ac:dyDescent="0.3">
      <c r="A1961" s="29" t="str">
        <f>IF(K1961&gt;0,COUNT($A$7:A1960)+COUNT(DWV!$A$8:$A$300)+COUNT('Large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1" s="289"/>
      <c r="C1961" s="3" t="s">
        <v>954</v>
      </c>
      <c r="D1961" s="16">
        <v>28879482</v>
      </c>
      <c r="E1961" s="5" t="s">
        <v>8866</v>
      </c>
      <c r="F1961" s="381">
        <f>IFERROR(INDEX([1]Master!$1:$1048576,MATCH(C1961,[1]Master!$B:$B,0),MATCH($H$5,[1]Master!$1:$1,0)),"")</f>
        <v>1</v>
      </c>
      <c r="G1961" s="381">
        <f>IFERROR(INDEX([1]Master!$1:$1048576,MATCH(C1961,[1]Master!$B:$B,0),MATCH($H$4,[1]Master!$1:$1,0)),"")</f>
        <v>1</v>
      </c>
      <c r="H1961" s="6" t="s">
        <v>6153</v>
      </c>
      <c r="I1961" s="367">
        <f>IFERROR(INDEX([1]Master!$1:$1048576,MATCH(C1961,[1]Master!$B:$B,0),MATCH($G$6,[1]Master!$1:$1,0)),"")</f>
        <v>26822.043729411766</v>
      </c>
      <c r="J1961" s="230">
        <f>ROUND(I1961*Order_Quote!$L$5,4)</f>
        <v>0</v>
      </c>
      <c r="K1961" s="228"/>
      <c r="L1961" s="178"/>
      <c r="M1961" s="171">
        <f t="shared" si="30"/>
        <v>0</v>
      </c>
    </row>
    <row r="1962" spans="1:13" s="52" customFormat="1" x14ac:dyDescent="0.3">
      <c r="A1962" s="29" t="str">
        <f>IF(K1962&gt;0,COUNT($A$7:A1961)+COUNT(DWV!$A$8:$A$300)+COUNT('Large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2" s="289"/>
      <c r="C1962" s="3" t="s">
        <v>955</v>
      </c>
      <c r="D1962" s="16">
        <v>28879490</v>
      </c>
      <c r="E1962" s="5" t="s">
        <v>8867</v>
      </c>
      <c r="F1962" s="381">
        <f>IFERROR(INDEX([1]Master!$1:$1048576,MATCH(C1962,[1]Master!$B:$B,0),MATCH($H$5,[1]Master!$1:$1,0)),"")</f>
        <v>1</v>
      </c>
      <c r="G1962" s="381">
        <f>IFERROR(INDEX([1]Master!$1:$1048576,MATCH(C1962,[1]Master!$B:$B,0),MATCH($H$4,[1]Master!$1:$1,0)),"")</f>
        <v>1</v>
      </c>
      <c r="H1962" s="6" t="s">
        <v>6153</v>
      </c>
      <c r="I1962" s="367">
        <f>IFERROR(INDEX([1]Master!$1:$1048576,MATCH(C1962,[1]Master!$B:$B,0),MATCH($G$6,[1]Master!$1:$1,0)),"")</f>
        <v>30296.807746405233</v>
      </c>
      <c r="J1962" s="230">
        <f>ROUND(I1962*Order_Quote!$L$5,4)</f>
        <v>0</v>
      </c>
      <c r="K1962" s="228"/>
      <c r="L1962" s="178"/>
      <c r="M1962" s="171">
        <f t="shared" si="30"/>
        <v>0</v>
      </c>
    </row>
    <row r="1963" spans="1:13" s="52" customFormat="1" x14ac:dyDescent="0.3">
      <c r="A1963" s="29" t="str">
        <f>IF(K1963&gt;0,COUNT($A$7:A1962)+COUNT(DWV!$A$8:$A$300)+COUNT('Large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3" s="289"/>
      <c r="C1963" s="3" t="s">
        <v>956</v>
      </c>
      <c r="D1963" s="16">
        <v>28879504</v>
      </c>
      <c r="E1963" s="5" t="s">
        <v>8868</v>
      </c>
      <c r="F1963" s="381">
        <f>IFERROR(INDEX([1]Master!$1:$1048576,MATCH(C1963,[1]Master!$B:$B,0),MATCH($H$5,[1]Master!$1:$1,0)),"")</f>
        <v>1</v>
      </c>
      <c r="G1963" s="381" t="str">
        <f>IFERROR(INDEX([1]Master!$1:$1048576,MATCH(C1963,[1]Master!$B:$B,0),MATCH($H$4,[1]Master!$1:$1,0)),"")</f>
        <v>-</v>
      </c>
      <c r="H1963" s="6" t="s">
        <v>6153</v>
      </c>
      <c r="I1963" s="367">
        <f>IFERROR(INDEX([1]Master!$1:$1048576,MATCH(C1963,[1]Master!$B:$B,0),MATCH($G$6,[1]Master!$1:$1,0)),"")</f>
        <v>31058.128831372545</v>
      </c>
      <c r="J1963" s="230">
        <f>ROUND(I1963*Order_Quote!$L$5,4)</f>
        <v>0</v>
      </c>
      <c r="K1963" s="228"/>
      <c r="L1963" s="178"/>
      <c r="M1963" s="171">
        <f t="shared" si="30"/>
        <v>0</v>
      </c>
    </row>
    <row r="1964" spans="1:13" s="52" customFormat="1" x14ac:dyDescent="0.3">
      <c r="A1964" s="29" t="str">
        <f>IF(K1964&gt;0,COUNT($A$7:A1963)+COUNT(DWV!$A$8:$A$300)+COUNT('Large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4" s="289"/>
      <c r="C1964" s="3" t="s">
        <v>957</v>
      </c>
      <c r="D1964" s="16">
        <v>28879512</v>
      </c>
      <c r="E1964" s="5" t="s">
        <v>8869</v>
      </c>
      <c r="F1964" s="381">
        <f>IFERROR(INDEX([1]Master!$1:$1048576,MATCH(C1964,[1]Master!$B:$B,0),MATCH($H$5,[1]Master!$1:$1,0)),"")</f>
        <v>1</v>
      </c>
      <c r="G1964" s="381" t="str">
        <f>IFERROR(INDEX([1]Master!$1:$1048576,MATCH(C1964,[1]Master!$B:$B,0),MATCH($H$4,[1]Master!$1:$1,0)),"")</f>
        <v>-</v>
      </c>
      <c r="H1964" s="6" t="s">
        <v>6153</v>
      </c>
      <c r="I1964" s="367">
        <f>IFERROR(INDEX([1]Master!$1:$1048576,MATCH(C1964,[1]Master!$B:$B,0),MATCH($G$6,[1]Master!$1:$1,0)),"")</f>
        <v>31975.665160784316</v>
      </c>
      <c r="J1964" s="230">
        <f>ROUND(I1964*Order_Quote!$L$5,4)</f>
        <v>0</v>
      </c>
      <c r="K1964" s="228"/>
      <c r="L1964" s="178"/>
      <c r="M1964" s="171">
        <f t="shared" si="30"/>
        <v>0</v>
      </c>
    </row>
    <row r="1965" spans="1:13" s="52" customFormat="1" x14ac:dyDescent="0.3">
      <c r="A1965" s="29" t="str">
        <f>IF(K1965&gt;0,COUNT($A$7:A1964)+COUNT(DWV!$A$8:$A$300)+COUNT('Large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5" s="289"/>
      <c r="C1965" s="3" t="s">
        <v>958</v>
      </c>
      <c r="D1965" s="16">
        <v>28879520</v>
      </c>
      <c r="E1965" s="5" t="s">
        <v>8870</v>
      </c>
      <c r="F1965" s="381">
        <f>IFERROR(INDEX([1]Master!$1:$1048576,MATCH(C1965,[1]Master!$B:$B,0),MATCH($H$5,[1]Master!$1:$1,0)),"")</f>
        <v>1</v>
      </c>
      <c r="G1965" s="381" t="str">
        <f>IFERROR(INDEX([1]Master!$1:$1048576,MATCH(C1965,[1]Master!$B:$B,0),MATCH($H$4,[1]Master!$1:$1,0)),"")</f>
        <v>-</v>
      </c>
      <c r="H1965" s="6" t="s">
        <v>6153</v>
      </c>
      <c r="I1965" s="367">
        <f>IFERROR(INDEX([1]Master!$1:$1048576,MATCH(C1965,[1]Master!$B:$B,0),MATCH($G$6,[1]Master!$1:$1,0)),"")</f>
        <v>39569.420193464059</v>
      </c>
      <c r="J1965" s="230">
        <f>ROUND(I1965*Order_Quote!$L$5,4)</f>
        <v>0</v>
      </c>
      <c r="K1965" s="228"/>
      <c r="L1965" s="178"/>
      <c r="M1965" s="171">
        <f t="shared" si="30"/>
        <v>0</v>
      </c>
    </row>
    <row r="1966" spans="1:13" s="52" customFormat="1" x14ac:dyDescent="0.3">
      <c r="A1966" s="29" t="str">
        <f>IF(K1966&gt;0,COUNT($A$7:A1965)+COUNT(DWV!$A$8:$A$300)+COUNT('Large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6" s="289"/>
      <c r="C1966" s="3" t="s">
        <v>959</v>
      </c>
      <c r="D1966" s="16">
        <v>28879539</v>
      </c>
      <c r="E1966" s="5" t="s">
        <v>8871</v>
      </c>
      <c r="F1966" s="381">
        <f>IFERROR(INDEX([1]Master!$1:$1048576,MATCH(C1966,[1]Master!$B:$B,0),MATCH($H$5,[1]Master!$1:$1,0)),"")</f>
        <v>1</v>
      </c>
      <c r="G1966" s="381" t="str">
        <f>IFERROR(INDEX([1]Master!$1:$1048576,MATCH(C1966,[1]Master!$B:$B,0),MATCH($H$4,[1]Master!$1:$1,0)),"")</f>
        <v>-</v>
      </c>
      <c r="H1966" s="6" t="s">
        <v>6153</v>
      </c>
      <c r="I1966" s="367">
        <f>IFERROR(INDEX([1]Master!$1:$1048576,MATCH(C1966,[1]Master!$B:$B,0),MATCH($G$6,[1]Master!$1:$1,0)),"")</f>
        <v>49461.775241830066</v>
      </c>
      <c r="J1966" s="230">
        <f>ROUND(I1966*Order_Quote!$L$5,4)</f>
        <v>0</v>
      </c>
      <c r="K1966" s="228"/>
      <c r="L1966" s="178"/>
      <c r="M1966" s="171">
        <f t="shared" si="30"/>
        <v>0</v>
      </c>
    </row>
    <row r="1967" spans="1:13" s="52" customFormat="1" x14ac:dyDescent="0.3">
      <c r="A1967" s="29" t="str">
        <f>IF(K1967&gt;0,COUNT($A$7:A1966)+COUNT(DWV!$A$8:$A$300)+COUNT('Large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7" s="289"/>
      <c r="C1967" s="3" t="s">
        <v>960</v>
      </c>
      <c r="D1967" s="16">
        <v>28879547</v>
      </c>
      <c r="E1967" s="5" t="s">
        <v>8872</v>
      </c>
      <c r="F1967" s="381">
        <f>IFERROR(INDEX([1]Master!$1:$1048576,MATCH(C1967,[1]Master!$B:$B,0),MATCH($H$5,[1]Master!$1:$1,0)),"")</f>
        <v>1</v>
      </c>
      <c r="G1967" s="381" t="str">
        <f>IFERROR(INDEX([1]Master!$1:$1048576,MATCH(C1967,[1]Master!$B:$B,0),MATCH($H$4,[1]Master!$1:$1,0)),"")</f>
        <v>-</v>
      </c>
      <c r="H1967" s="6" t="s">
        <v>6153</v>
      </c>
      <c r="I1967" s="367">
        <f>IFERROR(INDEX([1]Master!$1:$1048576,MATCH(C1967,[1]Master!$B:$B,0),MATCH($G$6,[1]Master!$1:$1,0)),"")</f>
        <v>61827.189120261457</v>
      </c>
      <c r="J1967" s="230">
        <f>ROUND(I1967*Order_Quote!$L$5,4)</f>
        <v>0</v>
      </c>
      <c r="K1967" s="228"/>
      <c r="L1967" s="178"/>
      <c r="M1967" s="171">
        <f t="shared" si="30"/>
        <v>0</v>
      </c>
    </row>
    <row r="1968" spans="1:13" s="52" customFormat="1" x14ac:dyDescent="0.3">
      <c r="A1968" s="29" t="str">
        <f>IF(K1968&gt;0,COUNT($A$7:A1967)+COUNT(DWV!$A$8:$A$300)+COUNT('Large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8" s="289"/>
      <c r="C1968" s="3" t="s">
        <v>961</v>
      </c>
      <c r="D1968" s="16">
        <v>28879555</v>
      </c>
      <c r="E1968" s="5" t="s">
        <v>8873</v>
      </c>
      <c r="F1968" s="381">
        <f>IFERROR(INDEX([1]Master!$1:$1048576,MATCH(C1968,[1]Master!$B:$B,0),MATCH($H$5,[1]Master!$1:$1,0)),"")</f>
        <v>1</v>
      </c>
      <c r="G1968" s="381">
        <f>IFERROR(INDEX([1]Master!$1:$1048576,MATCH(C1968,[1]Master!$B:$B,0),MATCH($H$4,[1]Master!$1:$1,0)),"")</f>
        <v>1</v>
      </c>
      <c r="H1968" s="6" t="s">
        <v>6153</v>
      </c>
      <c r="I1968" s="367">
        <f>IFERROR(INDEX([1]Master!$1:$1048576,MATCH(C1968,[1]Master!$B:$B,0),MATCH($G$6,[1]Master!$1:$1,0)),"")</f>
        <v>17756.680631372554</v>
      </c>
      <c r="J1968" s="230">
        <f>ROUND(I1968*Order_Quote!$L$5,4)</f>
        <v>0</v>
      </c>
      <c r="K1968" s="228"/>
      <c r="L1968" s="178"/>
      <c r="M1968" s="171">
        <f t="shared" si="30"/>
        <v>0</v>
      </c>
    </row>
    <row r="1969" spans="1:13" s="52" customFormat="1" x14ac:dyDescent="0.3">
      <c r="A1969" s="29" t="str">
        <f>IF(K1969&gt;0,COUNT($A$7:A1968)+COUNT(DWV!$A$8:$A$300)+COUNT('Large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69" s="289"/>
      <c r="C1969" s="3" t="s">
        <v>962</v>
      </c>
      <c r="D1969" s="16">
        <v>28879563</v>
      </c>
      <c r="E1969" s="5" t="s">
        <v>8874</v>
      </c>
      <c r="F1969" s="381">
        <f>IFERROR(INDEX([1]Master!$1:$1048576,MATCH(C1969,[1]Master!$B:$B,0),MATCH($H$5,[1]Master!$1:$1,0)),"")</f>
        <v>1</v>
      </c>
      <c r="G1969" s="381">
        <f>IFERROR(INDEX([1]Master!$1:$1048576,MATCH(C1969,[1]Master!$B:$B,0),MATCH($H$4,[1]Master!$1:$1,0)),"")</f>
        <v>1</v>
      </c>
      <c r="H1969" s="6" t="s">
        <v>6153</v>
      </c>
      <c r="I1969" s="367">
        <f>IFERROR(INDEX([1]Master!$1:$1048576,MATCH(C1969,[1]Master!$B:$B,0),MATCH($G$6,[1]Master!$1:$1,0)),"")</f>
        <v>18779.038916339876</v>
      </c>
      <c r="J1969" s="230">
        <f>ROUND(I1969*Order_Quote!$L$5,4)</f>
        <v>0</v>
      </c>
      <c r="K1969" s="228"/>
      <c r="L1969" s="178"/>
      <c r="M1969" s="171">
        <f t="shared" si="30"/>
        <v>0</v>
      </c>
    </row>
    <row r="1970" spans="1:13" s="52" customFormat="1" x14ac:dyDescent="0.3">
      <c r="A1970" s="29" t="str">
        <f>IF(K1970&gt;0,COUNT($A$7:A1969)+COUNT(DWV!$A$8:$A$300)+COUNT('Large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0" s="289"/>
      <c r="C1970" s="3" t="s">
        <v>963</v>
      </c>
      <c r="D1970" s="16">
        <v>28879571</v>
      </c>
      <c r="E1970" s="5" t="s">
        <v>8875</v>
      </c>
      <c r="F1970" s="381">
        <f>IFERROR(INDEX([1]Master!$1:$1048576,MATCH(C1970,[1]Master!$B:$B,0),MATCH($H$5,[1]Master!$1:$1,0)),"")</f>
        <v>1</v>
      </c>
      <c r="G1970" s="381">
        <f>IFERROR(INDEX([1]Master!$1:$1048576,MATCH(C1970,[1]Master!$B:$B,0),MATCH($H$4,[1]Master!$1:$1,0)),"")</f>
        <v>1</v>
      </c>
      <c r="H1970" s="6" t="s">
        <v>6153</v>
      </c>
      <c r="I1970" s="367">
        <f>IFERROR(INDEX([1]Master!$1:$1048576,MATCH(C1970,[1]Master!$B:$B,0),MATCH($G$6,[1]Master!$1:$1,0)),"")</f>
        <v>21092.170930718956</v>
      </c>
      <c r="J1970" s="230">
        <f>ROUND(I1970*Order_Quote!$L$5,4)</f>
        <v>0</v>
      </c>
      <c r="K1970" s="228"/>
      <c r="L1970" s="178"/>
      <c r="M1970" s="171">
        <f t="shared" si="30"/>
        <v>0</v>
      </c>
    </row>
    <row r="1971" spans="1:13" s="52" customFormat="1" x14ac:dyDescent="0.3">
      <c r="A1971" s="29" t="str">
        <f>IF(K1971&gt;0,COUNT($A$7:A1970)+COUNT(DWV!$A$8:$A$300)+COUNT('Large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1" s="289"/>
      <c r="C1971" s="3" t="s">
        <v>964</v>
      </c>
      <c r="D1971" s="16">
        <v>28879580</v>
      </c>
      <c r="E1971" s="5" t="s">
        <v>8876</v>
      </c>
      <c r="F1971" s="381">
        <f>IFERROR(INDEX([1]Master!$1:$1048576,MATCH(C1971,[1]Master!$B:$B,0),MATCH($H$5,[1]Master!$1:$1,0)),"")</f>
        <v>1</v>
      </c>
      <c r="G1971" s="381" t="str">
        <f>IFERROR(INDEX([1]Master!$1:$1048576,MATCH(C1971,[1]Master!$B:$B,0),MATCH($H$4,[1]Master!$1:$1,0)),"")</f>
        <v>-</v>
      </c>
      <c r="H1971" s="6" t="s">
        <v>6153</v>
      </c>
      <c r="I1971" s="367">
        <f>IFERROR(INDEX([1]Master!$1:$1048576,MATCH(C1971,[1]Master!$B:$B,0),MATCH($G$6,[1]Master!$1:$1,0)),"")</f>
        <v>30696.969003921571</v>
      </c>
      <c r="J1971" s="230">
        <f>ROUND(I1971*Order_Quote!$L$5,4)</f>
        <v>0</v>
      </c>
      <c r="K1971" s="228"/>
      <c r="L1971" s="178"/>
      <c r="M1971" s="171">
        <f t="shared" si="30"/>
        <v>0</v>
      </c>
    </row>
    <row r="1972" spans="1:13" s="52" customFormat="1" x14ac:dyDescent="0.3">
      <c r="A1972" s="29" t="str">
        <f>IF(K1972&gt;0,COUNT($A$7:A1971)+COUNT(DWV!$A$8:$A$300)+COUNT('Large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2" s="289"/>
      <c r="C1972" s="3" t="s">
        <v>965</v>
      </c>
      <c r="D1972" s="16">
        <v>28879598</v>
      </c>
      <c r="E1972" s="5" t="s">
        <v>8877</v>
      </c>
      <c r="F1972" s="381">
        <f>IFERROR(INDEX([1]Master!$1:$1048576,MATCH(C1972,[1]Master!$B:$B,0),MATCH($H$5,[1]Master!$1:$1,0)),"")</f>
        <v>1</v>
      </c>
      <c r="G1972" s="381" t="str">
        <f>IFERROR(INDEX([1]Master!$1:$1048576,MATCH(C1972,[1]Master!$B:$B,0),MATCH($H$4,[1]Master!$1:$1,0)),"")</f>
        <v>-</v>
      </c>
      <c r="H1972" s="6" t="s">
        <v>6153</v>
      </c>
      <c r="I1972" s="367">
        <f>IFERROR(INDEX([1]Master!$1:$1048576,MATCH(C1972,[1]Master!$B:$B,0),MATCH($G$6,[1]Master!$1:$1,0)),"")</f>
        <v>33527.535954248371</v>
      </c>
      <c r="J1972" s="230">
        <f>ROUND(I1972*Order_Quote!$L$5,4)</f>
        <v>0</v>
      </c>
      <c r="K1972" s="228"/>
      <c r="L1972" s="178"/>
      <c r="M1972" s="171">
        <f t="shared" si="30"/>
        <v>0</v>
      </c>
    </row>
    <row r="1973" spans="1:13" s="52" customFormat="1" x14ac:dyDescent="0.3">
      <c r="A1973" s="29" t="str">
        <f>IF(K1973&gt;0,COUNT($A$7:A1972)+COUNT(DWV!$A$8:$A$300)+COUNT('Large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3" s="289"/>
      <c r="C1973" s="3" t="s">
        <v>966</v>
      </c>
      <c r="D1973" s="16">
        <v>28879601</v>
      </c>
      <c r="E1973" s="5" t="s">
        <v>8878</v>
      </c>
      <c r="F1973" s="381">
        <f>IFERROR(INDEX([1]Master!$1:$1048576,MATCH(C1973,[1]Master!$B:$B,0),MATCH($H$5,[1]Master!$1:$1,0)),"")</f>
        <v>1</v>
      </c>
      <c r="G1973" s="381" t="str">
        <f>IFERROR(INDEX([1]Master!$1:$1048576,MATCH(C1973,[1]Master!$B:$B,0),MATCH($H$4,[1]Master!$1:$1,0)),"")</f>
        <v>-</v>
      </c>
      <c r="H1973" s="6" t="s">
        <v>6153</v>
      </c>
      <c r="I1973" s="367">
        <f>IFERROR(INDEX([1]Master!$1:$1048576,MATCH(C1973,[1]Master!$B:$B,0),MATCH($G$6,[1]Master!$1:$1,0)),"")</f>
        <v>37870.972267973862</v>
      </c>
      <c r="J1973" s="230">
        <f>ROUND(I1973*Order_Quote!$L$5,4)</f>
        <v>0</v>
      </c>
      <c r="K1973" s="228"/>
      <c r="L1973" s="178"/>
      <c r="M1973" s="171">
        <f t="shared" si="30"/>
        <v>0</v>
      </c>
    </row>
    <row r="1974" spans="1:13" s="52" customFormat="1" x14ac:dyDescent="0.3">
      <c r="A1974" s="29" t="str">
        <f>IF(K1974&gt;0,COUNT($A$7:A1973)+COUNT(DWV!$A$8:$A$300)+COUNT('Large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4" s="289"/>
      <c r="C1974" s="3" t="s">
        <v>967</v>
      </c>
      <c r="D1974" s="16">
        <v>28879610</v>
      </c>
      <c r="E1974" s="5" t="s">
        <v>8879</v>
      </c>
      <c r="F1974" s="381">
        <f>IFERROR(INDEX([1]Master!$1:$1048576,MATCH(C1974,[1]Master!$B:$B,0),MATCH($H$5,[1]Master!$1:$1,0)),"")</f>
        <v>1</v>
      </c>
      <c r="G1974" s="381" t="str">
        <f>IFERROR(INDEX([1]Master!$1:$1048576,MATCH(C1974,[1]Master!$B:$B,0),MATCH($H$4,[1]Master!$1:$1,0)),"")</f>
        <v>-</v>
      </c>
      <c r="H1974" s="6" t="s">
        <v>6153</v>
      </c>
      <c r="I1974" s="367">
        <f>IFERROR(INDEX([1]Master!$1:$1048576,MATCH(C1974,[1]Master!$B:$B,0),MATCH($G$6,[1]Master!$1:$1,0)),"")</f>
        <v>38822.661039215687</v>
      </c>
      <c r="J1974" s="230">
        <f>ROUND(I1974*Order_Quote!$L$5,4)</f>
        <v>0</v>
      </c>
      <c r="K1974" s="228"/>
      <c r="L1974" s="178"/>
      <c r="M1974" s="171">
        <f t="shared" si="30"/>
        <v>0</v>
      </c>
    </row>
    <row r="1975" spans="1:13" s="52" customFormat="1" x14ac:dyDescent="0.3">
      <c r="A1975" s="29" t="str">
        <f>IF(K1975&gt;0,COUNT($A$7:A1974)+COUNT(DWV!$A$8:$A$300)+COUNT('Large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5" s="289"/>
      <c r="C1975" s="3" t="s">
        <v>968</v>
      </c>
      <c r="D1975" s="16">
        <v>28879628</v>
      </c>
      <c r="E1975" s="5" t="s">
        <v>8880</v>
      </c>
      <c r="F1975" s="381">
        <f>IFERROR(INDEX([1]Master!$1:$1048576,MATCH(C1975,[1]Master!$B:$B,0),MATCH($H$5,[1]Master!$1:$1,0)),"")</f>
        <v>1</v>
      </c>
      <c r="G1975" s="381" t="str">
        <f>IFERROR(INDEX([1]Master!$1:$1048576,MATCH(C1975,[1]Master!$B:$B,0),MATCH($H$4,[1]Master!$1:$1,0)),"")</f>
        <v>-</v>
      </c>
      <c r="H1975" s="6" t="s">
        <v>6153</v>
      </c>
      <c r="I1975" s="367">
        <f>IFERROR(INDEX([1]Master!$1:$1048576,MATCH(C1975,[1]Master!$B:$B,0),MATCH($G$6,[1]Master!$1:$1,0)),"")</f>
        <v>39969.566484967327</v>
      </c>
      <c r="J1975" s="230">
        <f>ROUND(I1975*Order_Quote!$L$5,4)</f>
        <v>0</v>
      </c>
      <c r="K1975" s="228"/>
      <c r="L1975" s="178"/>
      <c r="M1975" s="171">
        <f t="shared" si="30"/>
        <v>0</v>
      </c>
    </row>
    <row r="1976" spans="1:13" s="52" customFormat="1" x14ac:dyDescent="0.3">
      <c r="A1976" s="29" t="str">
        <f>IF(K1976&gt;0,COUNT($A$7:A1975)+COUNT(DWV!$A$8:$A$300)+COUNT('Large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6" s="289"/>
      <c r="C1976" s="3" t="s">
        <v>969</v>
      </c>
      <c r="D1976" s="16">
        <v>28879636</v>
      </c>
      <c r="E1976" s="5" t="s">
        <v>8881</v>
      </c>
      <c r="F1976" s="381">
        <f>IFERROR(INDEX([1]Master!$1:$1048576,MATCH(C1976,[1]Master!$B:$B,0),MATCH($H$5,[1]Master!$1:$1,0)),"")</f>
        <v>1</v>
      </c>
      <c r="G1976" s="381" t="str">
        <f>IFERROR(INDEX([1]Master!$1:$1048576,MATCH(C1976,[1]Master!$B:$B,0),MATCH($H$4,[1]Master!$1:$1,0)),"")</f>
        <v>-</v>
      </c>
      <c r="H1976" s="6" t="s">
        <v>6153</v>
      </c>
      <c r="I1976" s="367">
        <f>IFERROR(INDEX([1]Master!$1:$1048576,MATCH(C1976,[1]Master!$B:$B,0),MATCH($G$6,[1]Master!$1:$1,0)),"")</f>
        <v>49461.775241830066</v>
      </c>
      <c r="J1976" s="230">
        <f>ROUND(I1976*Order_Quote!$L$5,4)</f>
        <v>0</v>
      </c>
      <c r="K1976" s="228"/>
      <c r="L1976" s="178"/>
      <c r="M1976" s="171">
        <f t="shared" si="30"/>
        <v>0</v>
      </c>
    </row>
    <row r="1977" spans="1:13" s="52" customFormat="1" x14ac:dyDescent="0.3">
      <c r="A1977" s="29" t="str">
        <f>IF(K1977&gt;0,COUNT($A$7:A1976)+COUNT(DWV!$A$8:$A$300)+COUNT('Large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7" s="289"/>
      <c r="C1977" s="3" t="s">
        <v>970</v>
      </c>
      <c r="D1977" s="16">
        <v>28879644</v>
      </c>
      <c r="E1977" s="5" t="s">
        <v>8882</v>
      </c>
      <c r="F1977" s="381">
        <f>IFERROR(INDEX([1]Master!$1:$1048576,MATCH(C1977,[1]Master!$B:$B,0),MATCH($H$5,[1]Master!$1:$1,0)),"")</f>
        <v>1</v>
      </c>
      <c r="G1977" s="381" t="str">
        <f>IFERROR(INDEX([1]Master!$1:$1048576,MATCH(C1977,[1]Master!$B:$B,0),MATCH($H$4,[1]Master!$1:$1,0)),"")</f>
        <v>-</v>
      </c>
      <c r="H1977" s="6" t="s">
        <v>6153</v>
      </c>
      <c r="I1977" s="367">
        <f>IFERROR(INDEX([1]Master!$1:$1048576,MATCH(C1977,[1]Master!$B:$B,0),MATCH($G$6,[1]Master!$1:$1,0)),"")</f>
        <v>61827.189120261457</v>
      </c>
      <c r="J1977" s="230">
        <f>ROUND(I1977*Order_Quote!$L$5,4)</f>
        <v>0</v>
      </c>
      <c r="K1977" s="228"/>
      <c r="L1977" s="178"/>
      <c r="M1977" s="171">
        <f t="shared" si="30"/>
        <v>0</v>
      </c>
    </row>
    <row r="1978" spans="1:13" s="52" customFormat="1" x14ac:dyDescent="0.3">
      <c r="A1978" s="29" t="str">
        <f>IF(K1978&gt;0,COUNT($A$7:A1977)+COUNT(DWV!$A$8:$A$300)+COUNT('Large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8" s="289"/>
      <c r="C1978" s="3" t="s">
        <v>971</v>
      </c>
      <c r="D1978" s="16">
        <v>28879652</v>
      </c>
      <c r="E1978" s="5" t="s">
        <v>8883</v>
      </c>
      <c r="F1978" s="381">
        <f>IFERROR(INDEX([1]Master!$1:$1048576,MATCH(C1978,[1]Master!$B:$B,0),MATCH($H$5,[1]Master!$1:$1,0)),"")</f>
        <v>1</v>
      </c>
      <c r="G1978" s="381" t="str">
        <f>IFERROR(INDEX([1]Master!$1:$1048576,MATCH(C1978,[1]Master!$B:$B,0),MATCH($H$4,[1]Master!$1:$1,0)),"")</f>
        <v>-</v>
      </c>
      <c r="H1978" s="6" t="s">
        <v>6153</v>
      </c>
      <c r="I1978" s="367">
        <f>IFERROR(INDEX([1]Master!$1:$1048576,MATCH(C1978,[1]Master!$B:$B,0),MATCH($G$6,[1]Master!$1:$1,0)),"")</f>
        <v>77284.01259084967</v>
      </c>
      <c r="J1978" s="230">
        <f>ROUND(I1978*Order_Quote!$L$5,4)</f>
        <v>0</v>
      </c>
      <c r="K1978" s="228"/>
      <c r="L1978" s="178"/>
      <c r="M1978" s="171">
        <f t="shared" si="30"/>
        <v>0</v>
      </c>
    </row>
    <row r="1979" spans="1:13" s="52" customFormat="1" x14ac:dyDescent="0.3">
      <c r="A1979" s="29" t="str">
        <f>IF(K1979&gt;0,COUNT($A$7:A1978)+COUNT(DWV!$A$8:$A$300)+COUNT('Large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79" s="291"/>
      <c r="C1979" s="3" t="s">
        <v>972</v>
      </c>
      <c r="D1979" s="16">
        <v>28879660</v>
      </c>
      <c r="E1979" s="5" t="s">
        <v>8884</v>
      </c>
      <c r="F1979" s="381">
        <f>IFERROR(INDEX([1]Master!$1:$1048576,MATCH(C1979,[1]Master!$B:$B,0),MATCH($H$5,[1]Master!$1:$1,0)),"")</f>
        <v>1</v>
      </c>
      <c r="G1979" s="381" t="str">
        <f>IFERROR(INDEX([1]Master!$1:$1048576,MATCH(C1979,[1]Master!$B:$B,0),MATCH($H$4,[1]Master!$1:$1,0)),"")</f>
        <v>-</v>
      </c>
      <c r="H1979" s="6" t="s">
        <v>6153</v>
      </c>
      <c r="I1979" s="367">
        <f>IFERROR(INDEX([1]Master!$1:$1048576,MATCH(C1979,[1]Master!$B:$B,0),MATCH($G$6,[1]Master!$1:$1,0)),"")</f>
        <v>96605.000772549014</v>
      </c>
      <c r="J1979" s="230">
        <f>ROUND(I1979*Order_Quote!$L$5,4)</f>
        <v>0</v>
      </c>
      <c r="K1979" s="228"/>
      <c r="L1979" s="178"/>
      <c r="M1979" s="171">
        <f t="shared" si="30"/>
        <v>0</v>
      </c>
    </row>
    <row r="1980" spans="1:13" s="52" customFormat="1" x14ac:dyDescent="0.3">
      <c r="A1980" s="29" t="str">
        <f>IF(K1980&gt;0,COUNT($A$7:A1979)+COUNT(DWV!$A$8:$A$300)+COUNT('Large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0" s="317" t="s">
        <v>3739</v>
      </c>
      <c r="C1980" s="11" t="s">
        <v>7808</v>
      </c>
      <c r="D1980" s="17">
        <v>29842205</v>
      </c>
      <c r="E1980" s="13" t="s">
        <v>7809</v>
      </c>
      <c r="F1980" s="381">
        <f>IFERROR(INDEX([1]Master!$1:$1048576,MATCH(C1980,[1]Master!$B:$B,0),MATCH($H$5,[1]Master!$1:$1,0)),"")</f>
        <v>1</v>
      </c>
      <c r="G1980" s="381" t="str">
        <f>IFERROR(INDEX([1]Master!$1:$1048576,MATCH(C1980,[1]Master!$B:$B,0),MATCH($H$4,[1]Master!$1:$1,0)),"")</f>
        <v>-</v>
      </c>
      <c r="H1980" s="6" t="s">
        <v>6153</v>
      </c>
      <c r="I1980" s="367">
        <f>IFERROR(INDEX([1]Master!$1:$1048576,MATCH(C1980,[1]Master!$B:$B,0),MATCH($G$6,[1]Master!$1:$1,0)),"")</f>
        <v>204.09655555555557</v>
      </c>
      <c r="J1980" s="230">
        <f>ROUND(I1980*Order_Quote!$L$5,4)</f>
        <v>0</v>
      </c>
      <c r="K1980" s="232"/>
      <c r="L1980" s="178"/>
      <c r="M1980" s="171">
        <f t="shared" si="30"/>
        <v>0</v>
      </c>
    </row>
    <row r="1981" spans="1:13" s="52" customFormat="1" x14ac:dyDescent="0.3">
      <c r="A1981" s="29" t="str">
        <f>IF(K1981&gt;0,COUNT($A$7:A1980)+COUNT(DWV!$A$8:$A$300)+COUNT('Large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1" s="292"/>
      <c r="C1981" s="11" t="s">
        <v>973</v>
      </c>
      <c r="D1981" s="17">
        <v>28879725</v>
      </c>
      <c r="E1981" s="13" t="s">
        <v>8885</v>
      </c>
      <c r="F1981" s="381">
        <f>IFERROR(INDEX([1]Master!$1:$1048576,MATCH(C1981,[1]Master!$B:$B,0),MATCH($H$5,[1]Master!$1:$1,0)),"")</f>
        <v>1</v>
      </c>
      <c r="G1981" s="381">
        <f>IFERROR(INDEX([1]Master!$1:$1048576,MATCH(C1981,[1]Master!$B:$B,0),MATCH($H$4,[1]Master!$1:$1,0)),"")</f>
        <v>60</v>
      </c>
      <c r="H1981" s="6" t="s">
        <v>6153</v>
      </c>
      <c r="I1981" s="367">
        <f>IFERROR(INDEX([1]Master!$1:$1048576,MATCH(C1981,[1]Master!$B:$B,0),MATCH($G$6,[1]Master!$1:$1,0)),"")</f>
        <v>220.51511111111111</v>
      </c>
      <c r="J1981" s="230">
        <f>ROUND(I1981*Order_Quote!$L$5,4)</f>
        <v>0</v>
      </c>
      <c r="K1981" s="232"/>
      <c r="L1981" s="178"/>
      <c r="M1981" s="171">
        <f t="shared" si="30"/>
        <v>0</v>
      </c>
    </row>
    <row r="1982" spans="1:13" s="52" customFormat="1" x14ac:dyDescent="0.3">
      <c r="A1982" s="29" t="str">
        <f>IF(K1982&gt;0,COUNT($A$7:A1981)+COUNT(DWV!$A$8:$A$300)+COUNT('Large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2" s="289"/>
      <c r="C1982" s="3" t="s">
        <v>974</v>
      </c>
      <c r="D1982" s="16">
        <v>28879733</v>
      </c>
      <c r="E1982" s="5" t="s">
        <v>8886</v>
      </c>
      <c r="F1982" s="381">
        <f>IFERROR(INDEX([1]Master!$1:$1048576,MATCH(C1982,[1]Master!$B:$B,0),MATCH($H$5,[1]Master!$1:$1,0)),"")</f>
        <v>1</v>
      </c>
      <c r="G1982" s="381">
        <f>IFERROR(INDEX([1]Master!$1:$1048576,MATCH(C1982,[1]Master!$B:$B,0),MATCH($H$4,[1]Master!$1:$1,0)),"")</f>
        <v>41</v>
      </c>
      <c r="H1982" s="6" t="s">
        <v>6153</v>
      </c>
      <c r="I1982" s="367">
        <f>IFERROR(INDEX([1]Master!$1:$1048576,MATCH(C1982,[1]Master!$B:$B,0),MATCH($G$6,[1]Master!$1:$1,0)),"")</f>
        <v>266.72722222222222</v>
      </c>
      <c r="J1982" s="230">
        <f>ROUND(I1982*Order_Quote!$L$5,4)</f>
        <v>0</v>
      </c>
      <c r="K1982" s="228"/>
      <c r="L1982" s="178"/>
      <c r="M1982" s="171">
        <f t="shared" si="30"/>
        <v>0</v>
      </c>
    </row>
    <row r="1983" spans="1:13" s="52" customFormat="1" x14ac:dyDescent="0.3">
      <c r="A1983" s="29" t="str">
        <f>IF(K1983&gt;0,COUNT($A$7:A1982)+COUNT(DWV!$A$8:$A$300)+COUNT('Large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3" s="289"/>
      <c r="C1983" s="3" t="s">
        <v>975</v>
      </c>
      <c r="D1983" s="16">
        <v>28879741</v>
      </c>
      <c r="E1983" s="5" t="s">
        <v>8887</v>
      </c>
      <c r="F1983" s="381">
        <f>IFERROR(INDEX([1]Master!$1:$1048576,MATCH(C1983,[1]Master!$B:$B,0),MATCH($H$5,[1]Master!$1:$1,0)),"")</f>
        <v>1</v>
      </c>
      <c r="G1983" s="381">
        <f>IFERROR(INDEX([1]Master!$1:$1048576,MATCH(C1983,[1]Master!$B:$B,0),MATCH($H$4,[1]Master!$1:$1,0)),"")</f>
        <v>34</v>
      </c>
      <c r="H1983" s="6" t="s">
        <v>6153</v>
      </c>
      <c r="I1983" s="367">
        <f>IFERROR(INDEX([1]Master!$1:$1048576,MATCH(C1983,[1]Master!$B:$B,0),MATCH($G$6,[1]Master!$1:$1,0)),"")</f>
        <v>344.11200000000002</v>
      </c>
      <c r="J1983" s="230">
        <f>ROUND(I1983*Order_Quote!$L$5,4)</f>
        <v>0</v>
      </c>
      <c r="K1983" s="228"/>
      <c r="L1983" s="178"/>
      <c r="M1983" s="171">
        <f t="shared" si="30"/>
        <v>0</v>
      </c>
    </row>
    <row r="1984" spans="1:13" s="52" customFormat="1" x14ac:dyDescent="0.3">
      <c r="A1984" s="29" t="str">
        <f>IF(K1984&gt;0,COUNT($A$7:A1983)+COUNT(DWV!$A$8:$A$300)+COUNT('Large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4" s="289"/>
      <c r="C1984" s="3" t="s">
        <v>976</v>
      </c>
      <c r="D1984" s="16">
        <v>28879750</v>
      </c>
      <c r="E1984" s="5" t="s">
        <v>8888</v>
      </c>
      <c r="F1984" s="381">
        <f>IFERROR(INDEX([1]Master!$1:$1048576,MATCH(C1984,[1]Master!$B:$B,0),MATCH($H$5,[1]Master!$1:$1,0)),"")</f>
        <v>1</v>
      </c>
      <c r="G1984" s="381">
        <f>IFERROR(INDEX([1]Master!$1:$1048576,MATCH(C1984,[1]Master!$B:$B,0),MATCH($H$4,[1]Master!$1:$1,0)),"")</f>
        <v>27</v>
      </c>
      <c r="H1984" s="6" t="s">
        <v>6153</v>
      </c>
      <c r="I1984" s="367">
        <f>IFERROR(INDEX([1]Master!$1:$1048576,MATCH(C1984,[1]Master!$B:$B,0),MATCH($G$6,[1]Master!$1:$1,0)),"")</f>
        <v>433.029</v>
      </c>
      <c r="J1984" s="230">
        <f>ROUND(I1984*Order_Quote!$L$5,4)</f>
        <v>0</v>
      </c>
      <c r="K1984" s="228"/>
      <c r="L1984" s="178"/>
      <c r="M1984" s="171">
        <f t="shared" si="30"/>
        <v>0</v>
      </c>
    </row>
    <row r="1985" spans="1:13" s="52" customFormat="1" x14ac:dyDescent="0.3">
      <c r="A1985" s="29" t="str">
        <f>IF(K1985&gt;0,COUNT($A$7:A1984)+COUNT(DWV!$A$8:$A$300)+COUNT('Large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5" s="289"/>
      <c r="C1985" s="3" t="s">
        <v>977</v>
      </c>
      <c r="D1985" s="16">
        <v>28879768</v>
      </c>
      <c r="E1985" s="5" t="s">
        <v>8889</v>
      </c>
      <c r="F1985" s="381">
        <f>IFERROR(INDEX([1]Master!$1:$1048576,MATCH(C1985,[1]Master!$B:$B,0),MATCH($H$5,[1]Master!$1:$1,0)),"")</f>
        <v>1</v>
      </c>
      <c r="G1985" s="381">
        <f>IFERROR(INDEX([1]Master!$1:$1048576,MATCH(C1985,[1]Master!$B:$B,0),MATCH($H$4,[1]Master!$1:$1,0)),"")</f>
        <v>19</v>
      </c>
      <c r="H1985" s="6" t="s">
        <v>6153</v>
      </c>
      <c r="I1985" s="367">
        <f>IFERROR(INDEX([1]Master!$1:$1048576,MATCH(C1985,[1]Master!$B:$B,0),MATCH($G$6,[1]Master!$1:$1,0)),"")</f>
        <v>644.94844444444448</v>
      </c>
      <c r="J1985" s="230">
        <f>ROUND(I1985*Order_Quote!$L$5,4)</f>
        <v>0</v>
      </c>
      <c r="K1985" s="228"/>
      <c r="L1985" s="178"/>
      <c r="M1985" s="171">
        <f t="shared" si="30"/>
        <v>0</v>
      </c>
    </row>
    <row r="1986" spans="1:13" s="52" customFormat="1" x14ac:dyDescent="0.3">
      <c r="A1986" s="29" t="str">
        <f>IF(K1986&gt;0,COUNT($A$7:A1985)+COUNT(DWV!$A$8:$A$300)+COUNT('Large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6" s="289"/>
      <c r="C1986" s="3" t="s">
        <v>978</v>
      </c>
      <c r="D1986" s="16">
        <v>28879776</v>
      </c>
      <c r="E1986" s="5" t="s">
        <v>8890</v>
      </c>
      <c r="F1986" s="381">
        <f>IFERROR(INDEX([1]Master!$1:$1048576,MATCH(C1986,[1]Master!$B:$B,0),MATCH($H$5,[1]Master!$1:$1,0)),"")</f>
        <v>1</v>
      </c>
      <c r="G1986" s="381">
        <f>IFERROR(INDEX([1]Master!$1:$1048576,MATCH(C1986,[1]Master!$B:$B,0),MATCH($H$4,[1]Master!$1:$1,0)),"")</f>
        <v>23</v>
      </c>
      <c r="H1986" s="6" t="s">
        <v>6153</v>
      </c>
      <c r="I1986" s="367">
        <f>IFERROR(INDEX([1]Master!$1:$1048576,MATCH(C1986,[1]Master!$B:$B,0),MATCH($G$6,[1]Master!$1:$1,0)),"")</f>
        <v>871.8122222222222</v>
      </c>
      <c r="J1986" s="230">
        <f>ROUND(I1986*Order_Quote!$L$5,4)</f>
        <v>0</v>
      </c>
      <c r="K1986" s="228"/>
      <c r="L1986" s="178"/>
      <c r="M1986" s="171">
        <f t="shared" si="30"/>
        <v>0</v>
      </c>
    </row>
    <row r="1987" spans="1:13" s="52" customFormat="1" x14ac:dyDescent="0.3">
      <c r="A1987" s="29" t="str">
        <f>IF(K1987&gt;0,COUNT($A$7:A1986)+COUNT(DWV!$A$8:$A$300)+COUNT('Large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7" s="289"/>
      <c r="C1987" s="3" t="s">
        <v>979</v>
      </c>
      <c r="D1987" s="16">
        <v>28879784</v>
      </c>
      <c r="E1987" s="5" t="s">
        <v>8891</v>
      </c>
      <c r="F1987" s="381">
        <f>IFERROR(INDEX([1]Master!$1:$1048576,MATCH(C1987,[1]Master!$B:$B,0),MATCH($H$5,[1]Master!$1:$1,0)),"")</f>
        <v>1</v>
      </c>
      <c r="G1987" s="381">
        <f>IFERROR(INDEX([1]Master!$1:$1048576,MATCH(C1987,[1]Master!$B:$B,0),MATCH($H$4,[1]Master!$1:$1,0)),"")</f>
        <v>17</v>
      </c>
      <c r="H1987" s="6" t="s">
        <v>6153</v>
      </c>
      <c r="I1987" s="367">
        <f>IFERROR(INDEX([1]Master!$1:$1048576,MATCH(C1987,[1]Master!$B:$B,0),MATCH($G$6,[1]Master!$1:$1,0)),"")</f>
        <v>905.42211111111124</v>
      </c>
      <c r="J1987" s="230">
        <f>ROUND(I1987*Order_Quote!$L$5,4)</f>
        <v>0</v>
      </c>
      <c r="K1987" s="228"/>
      <c r="L1987" s="178"/>
      <c r="M1987" s="171">
        <f t="shared" si="30"/>
        <v>0</v>
      </c>
    </row>
    <row r="1988" spans="1:13" s="52" customFormat="1" x14ac:dyDescent="0.3">
      <c r="A1988" s="29" t="str">
        <f>IF(K1988&gt;0,COUNT($A$7:A1987)+COUNT(DWV!$A$8:$A$300)+COUNT('Large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8" s="289"/>
      <c r="C1988" s="3" t="s">
        <v>980</v>
      </c>
      <c r="D1988" s="16">
        <v>28879792</v>
      </c>
      <c r="E1988" s="5" t="s">
        <v>8892</v>
      </c>
      <c r="F1988" s="381">
        <f>IFERROR(INDEX([1]Master!$1:$1048576,MATCH(C1988,[1]Master!$B:$B,0),MATCH($H$5,[1]Master!$1:$1,0)),"")</f>
        <v>1</v>
      </c>
      <c r="G1988" s="381">
        <f>IFERROR(INDEX([1]Master!$1:$1048576,MATCH(C1988,[1]Master!$B:$B,0),MATCH($H$4,[1]Master!$1:$1,0)),"")</f>
        <v>12</v>
      </c>
      <c r="H1988" s="6" t="s">
        <v>6153</v>
      </c>
      <c r="I1988" s="367">
        <f>IFERROR(INDEX([1]Master!$1:$1048576,MATCH(C1988,[1]Master!$B:$B,0),MATCH($G$6,[1]Master!$1:$1,0)),"")</f>
        <v>1246.5381111111112</v>
      </c>
      <c r="J1988" s="230">
        <f>ROUND(I1988*Order_Quote!$L$5,4)</f>
        <v>0</v>
      </c>
      <c r="K1988" s="228"/>
      <c r="L1988" s="178"/>
      <c r="M1988" s="171">
        <f t="shared" si="30"/>
        <v>0</v>
      </c>
    </row>
    <row r="1989" spans="1:13" s="52" customFormat="1" x14ac:dyDescent="0.3">
      <c r="A1989" s="29" t="str">
        <f>IF(K1989&gt;0,COUNT($A$7:A1988)+COUNT(DWV!$A$8:$A$300)+COUNT('Large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89" s="289"/>
      <c r="C1989" s="3" t="s">
        <v>981</v>
      </c>
      <c r="D1989" s="16">
        <v>28879806</v>
      </c>
      <c r="E1989" s="5" t="s">
        <v>8893</v>
      </c>
      <c r="F1989" s="381">
        <f>IFERROR(INDEX([1]Master!$1:$1048576,MATCH(C1989,[1]Master!$B:$B,0),MATCH($H$5,[1]Master!$1:$1,0)),"")</f>
        <v>1</v>
      </c>
      <c r="G1989" s="381">
        <f>IFERROR(INDEX([1]Master!$1:$1048576,MATCH(C1989,[1]Master!$B:$B,0),MATCH($H$4,[1]Master!$1:$1,0)),"")</f>
        <v>8</v>
      </c>
      <c r="H1989" s="6" t="s">
        <v>6153</v>
      </c>
      <c r="I1989" s="367">
        <f>IFERROR(INDEX([1]Master!$1:$1048576,MATCH(C1989,[1]Master!$B:$B,0),MATCH($G$6,[1]Master!$1:$1,0)),"")</f>
        <v>1483.6976666666667</v>
      </c>
      <c r="J1989" s="230">
        <f>ROUND(I1989*Order_Quote!$L$5,4)</f>
        <v>0</v>
      </c>
      <c r="K1989" s="228"/>
      <c r="L1989" s="178"/>
      <c r="M1989" s="171">
        <f t="shared" si="30"/>
        <v>0</v>
      </c>
    </row>
    <row r="1990" spans="1:13" s="52" customFormat="1" x14ac:dyDescent="0.3">
      <c r="A1990" s="29" t="str">
        <f>IF(K1990&gt;0,COUNT($A$7:A1989)+COUNT(DWV!$A$8:$A$300)+COUNT('Large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0" s="289"/>
      <c r="C1990" s="3" t="s">
        <v>982</v>
      </c>
      <c r="D1990" s="16">
        <v>28879814</v>
      </c>
      <c r="E1990" s="5" t="s">
        <v>8894</v>
      </c>
      <c r="F1990" s="381">
        <f>IFERROR(INDEX([1]Master!$1:$1048576,MATCH(C1990,[1]Master!$B:$B,0),MATCH($H$5,[1]Master!$1:$1,0)),"")</f>
        <v>1</v>
      </c>
      <c r="G1990" s="381">
        <f>IFERROR(INDEX([1]Master!$1:$1048576,MATCH(C1990,[1]Master!$B:$B,0),MATCH($H$4,[1]Master!$1:$1,0)),"")</f>
        <v>15</v>
      </c>
      <c r="H1990" s="6" t="s">
        <v>6153</v>
      </c>
      <c r="I1990" s="367">
        <f>IFERROR(INDEX([1]Master!$1:$1048576,MATCH(C1990,[1]Master!$B:$B,0),MATCH($G$6,[1]Master!$1:$1,0)),"")</f>
        <v>948.0200000000001</v>
      </c>
      <c r="J1990" s="230">
        <f>ROUND(I1990*Order_Quote!$L$5,4)</f>
        <v>0</v>
      </c>
      <c r="K1990" s="228"/>
      <c r="L1990" s="178"/>
      <c r="M1990" s="171">
        <f t="shared" ref="M1990:M2053" si="31">K1990/F1990</f>
        <v>0</v>
      </c>
    </row>
    <row r="1991" spans="1:13" s="52" customFormat="1" x14ac:dyDescent="0.3">
      <c r="A1991" s="29" t="str">
        <f>IF(K1991&gt;0,COUNT($A$7:A1990)+COUNT(DWV!$A$8:$A$300)+COUNT('Large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1" s="289"/>
      <c r="C1991" s="3" t="s">
        <v>983</v>
      </c>
      <c r="D1991" s="16">
        <v>28879822</v>
      </c>
      <c r="E1991" s="5" t="s">
        <v>8895</v>
      </c>
      <c r="F1991" s="381">
        <f>IFERROR(INDEX([1]Master!$1:$1048576,MATCH(C1991,[1]Master!$B:$B,0),MATCH($H$5,[1]Master!$1:$1,0)),"")</f>
        <v>1</v>
      </c>
      <c r="G1991" s="381">
        <f>IFERROR(INDEX([1]Master!$1:$1048576,MATCH(C1991,[1]Master!$B:$B,0),MATCH($H$4,[1]Master!$1:$1,0)),"")</f>
        <v>13</v>
      </c>
      <c r="H1991" s="6" t="s">
        <v>6153</v>
      </c>
      <c r="I1991" s="367">
        <f>IFERROR(INDEX([1]Master!$1:$1048576,MATCH(C1991,[1]Master!$B:$B,0),MATCH($G$6,[1]Master!$1:$1,0)),"")</f>
        <v>1113.4895555555556</v>
      </c>
      <c r="J1991" s="230">
        <f>ROUND(I1991*Order_Quote!$L$5,4)</f>
        <v>0</v>
      </c>
      <c r="K1991" s="228"/>
      <c r="L1991" s="178"/>
      <c r="M1991" s="171">
        <f t="shared" si="31"/>
        <v>0</v>
      </c>
    </row>
    <row r="1992" spans="1:13" s="52" customFormat="1" x14ac:dyDescent="0.3">
      <c r="A1992" s="29" t="str">
        <f>IF(K1992&gt;0,COUNT($A$7:A1991)+COUNT(DWV!$A$8:$A$300)+COUNT('Large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2" s="289"/>
      <c r="C1992" s="3" t="s">
        <v>984</v>
      </c>
      <c r="D1992" s="16">
        <v>28879830</v>
      </c>
      <c r="E1992" s="5" t="s">
        <v>8896</v>
      </c>
      <c r="F1992" s="381">
        <f>IFERROR(INDEX([1]Master!$1:$1048576,MATCH(C1992,[1]Master!$B:$B,0),MATCH($H$5,[1]Master!$1:$1,0)),"")</f>
        <v>1</v>
      </c>
      <c r="G1992" s="381">
        <f>IFERROR(INDEX([1]Master!$1:$1048576,MATCH(C1992,[1]Master!$B:$B,0),MATCH($H$4,[1]Master!$1:$1,0)),"")</f>
        <v>10</v>
      </c>
      <c r="H1992" s="6" t="s">
        <v>6153</v>
      </c>
      <c r="I1992" s="367">
        <f>IFERROR(INDEX([1]Master!$1:$1048576,MATCH(C1992,[1]Master!$B:$B,0),MATCH($G$6,[1]Master!$1:$1,0)),"")</f>
        <v>1293.7013333333334</v>
      </c>
      <c r="J1992" s="230">
        <f>ROUND(I1992*Order_Quote!$L$5,4)</f>
        <v>0</v>
      </c>
      <c r="K1992" s="228"/>
      <c r="L1992" s="178"/>
      <c r="M1992" s="171">
        <f t="shared" si="31"/>
        <v>0</v>
      </c>
    </row>
    <row r="1993" spans="1:13" s="52" customFormat="1" x14ac:dyDescent="0.3">
      <c r="A1993" s="29" t="str">
        <f>IF(K1993&gt;0,COUNT($A$7:A1992)+COUNT(DWV!$A$8:$A$300)+COUNT('Large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3" s="289"/>
      <c r="C1993" s="3" t="s">
        <v>985</v>
      </c>
      <c r="D1993" s="16">
        <v>28879849</v>
      </c>
      <c r="E1993" s="5" t="s">
        <v>8897</v>
      </c>
      <c r="F1993" s="381">
        <f>IFERROR(INDEX([1]Master!$1:$1048576,MATCH(C1993,[1]Master!$B:$B,0),MATCH($H$5,[1]Master!$1:$1,0)),"")</f>
        <v>1</v>
      </c>
      <c r="G1993" s="381">
        <f>IFERROR(INDEX([1]Master!$1:$1048576,MATCH(C1993,[1]Master!$B:$B,0),MATCH($H$4,[1]Master!$1:$1,0)),"")</f>
        <v>7</v>
      </c>
      <c r="H1993" s="6" t="s">
        <v>6153</v>
      </c>
      <c r="I1993" s="367">
        <f>IFERROR(INDEX([1]Master!$1:$1048576,MATCH(C1993,[1]Master!$B:$B,0),MATCH($G$6,[1]Master!$1:$1,0)),"")</f>
        <v>1501.8282222222224</v>
      </c>
      <c r="J1993" s="230">
        <f>ROUND(I1993*Order_Quote!$L$5,4)</f>
        <v>0</v>
      </c>
      <c r="K1993" s="228"/>
      <c r="L1993" s="178"/>
      <c r="M1993" s="171">
        <f t="shared" si="31"/>
        <v>0</v>
      </c>
    </row>
    <row r="1994" spans="1:13" s="52" customFormat="1" x14ac:dyDescent="0.3">
      <c r="A1994" s="29" t="str">
        <f>IF(K1994&gt;0,COUNT($A$7:A1993)+COUNT(DWV!$A$8:$A$300)+COUNT('Large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4" s="289"/>
      <c r="C1994" s="3" t="s">
        <v>986</v>
      </c>
      <c r="D1994" s="16">
        <v>28879857</v>
      </c>
      <c r="E1994" s="5" t="s">
        <v>8898</v>
      </c>
      <c r="F1994" s="381">
        <f>IFERROR(INDEX([1]Master!$1:$1048576,MATCH(C1994,[1]Master!$B:$B,0),MATCH($H$5,[1]Master!$1:$1,0)),"")</f>
        <v>1</v>
      </c>
      <c r="G1994" s="381">
        <f>IFERROR(INDEX([1]Master!$1:$1048576,MATCH(C1994,[1]Master!$B:$B,0),MATCH($H$4,[1]Master!$1:$1,0)),"")</f>
        <v>8</v>
      </c>
      <c r="H1994" s="6" t="s">
        <v>6153</v>
      </c>
      <c r="I1994" s="367">
        <f>IFERROR(INDEX([1]Master!$1:$1048576,MATCH(C1994,[1]Master!$B:$B,0),MATCH($G$6,[1]Master!$1:$1,0)),"")</f>
        <v>1748.2016666666668</v>
      </c>
      <c r="J1994" s="230">
        <f>ROUND(I1994*Order_Quote!$L$5,4)</f>
        <v>0</v>
      </c>
      <c r="K1994" s="228"/>
      <c r="L1994" s="178"/>
      <c r="M1994" s="171">
        <f t="shared" si="31"/>
        <v>0</v>
      </c>
    </row>
    <row r="1995" spans="1:13" s="52" customFormat="1" x14ac:dyDescent="0.3">
      <c r="A1995" s="29" t="str">
        <f>IF(K1995&gt;0,COUNT($A$7:A1994)+COUNT(DWV!$A$8:$A$300)+COUNT('Large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5" s="289"/>
      <c r="C1995" s="3" t="s">
        <v>987</v>
      </c>
      <c r="D1995" s="16">
        <v>28879865</v>
      </c>
      <c r="E1995" s="5" t="s">
        <v>8899</v>
      </c>
      <c r="F1995" s="381">
        <f>IFERROR(INDEX([1]Master!$1:$1048576,MATCH(C1995,[1]Master!$B:$B,0),MATCH($H$5,[1]Master!$1:$1,0)),"")</f>
        <v>1</v>
      </c>
      <c r="G1995" s="381">
        <f>IFERROR(INDEX([1]Master!$1:$1048576,MATCH(C1995,[1]Master!$B:$B,0),MATCH($H$4,[1]Master!$1:$1,0)),"")</f>
        <v>11</v>
      </c>
      <c r="H1995" s="6" t="s">
        <v>6153</v>
      </c>
      <c r="I1995" s="367">
        <f>IFERROR(INDEX([1]Master!$1:$1048576,MATCH(C1995,[1]Master!$B:$B,0),MATCH($G$6,[1]Master!$1:$1,0)),"")</f>
        <v>1667.3335843137259</v>
      </c>
      <c r="J1995" s="230">
        <f>ROUND(I1995*Order_Quote!$L$5,4)</f>
        <v>0</v>
      </c>
      <c r="K1995" s="228"/>
      <c r="L1995" s="178"/>
      <c r="M1995" s="171">
        <f t="shared" si="31"/>
        <v>0</v>
      </c>
    </row>
    <row r="1996" spans="1:13" s="52" customFormat="1" x14ac:dyDescent="0.3">
      <c r="A1996" s="29" t="str">
        <f>IF(K1996&gt;0,COUNT($A$7:A1995)+COUNT(DWV!$A$8:$A$300)+COUNT('Large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6" s="289"/>
      <c r="C1996" s="3" t="s">
        <v>988</v>
      </c>
      <c r="D1996" s="16">
        <v>28879873</v>
      </c>
      <c r="E1996" s="5" t="s">
        <v>8900</v>
      </c>
      <c r="F1996" s="381">
        <f>IFERROR(INDEX([1]Master!$1:$1048576,MATCH(C1996,[1]Master!$B:$B,0),MATCH($H$5,[1]Master!$1:$1,0)),"")</f>
        <v>1</v>
      </c>
      <c r="G1996" s="381">
        <f>IFERROR(INDEX([1]Master!$1:$1048576,MATCH(C1996,[1]Master!$B:$B,0),MATCH($H$4,[1]Master!$1:$1,0)),"")</f>
        <v>9</v>
      </c>
      <c r="H1996" s="6" t="s">
        <v>6153</v>
      </c>
      <c r="I1996" s="367">
        <f>IFERROR(INDEX([1]Master!$1:$1048576,MATCH(C1996,[1]Master!$B:$B,0),MATCH($G$6,[1]Master!$1:$1,0)),"")</f>
        <v>1926.470100653595</v>
      </c>
      <c r="J1996" s="230">
        <f>ROUND(I1996*Order_Quote!$L$5,4)</f>
        <v>0</v>
      </c>
      <c r="K1996" s="228"/>
      <c r="L1996" s="178"/>
      <c r="M1996" s="171">
        <f t="shared" si="31"/>
        <v>0</v>
      </c>
    </row>
    <row r="1997" spans="1:13" s="52" customFormat="1" x14ac:dyDescent="0.3">
      <c r="A1997" s="29" t="str">
        <f>IF(K1997&gt;0,COUNT($A$7:A1996)+COUNT(DWV!$A$8:$A$300)+COUNT('Large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7" s="289"/>
      <c r="C1997" s="3" t="s">
        <v>989</v>
      </c>
      <c r="D1997" s="16">
        <v>28879881</v>
      </c>
      <c r="E1997" s="5" t="s">
        <v>8901</v>
      </c>
      <c r="F1997" s="381">
        <f>IFERROR(INDEX([1]Master!$1:$1048576,MATCH(C1997,[1]Master!$B:$B,0),MATCH($H$5,[1]Master!$1:$1,0)),"")</f>
        <v>1</v>
      </c>
      <c r="G1997" s="381">
        <f>IFERROR(INDEX([1]Master!$1:$1048576,MATCH(C1997,[1]Master!$B:$B,0),MATCH($H$4,[1]Master!$1:$1,0)),"")</f>
        <v>8</v>
      </c>
      <c r="H1997" s="6" t="s">
        <v>6153</v>
      </c>
      <c r="I1997" s="367">
        <f>IFERROR(INDEX([1]Master!$1:$1048576,MATCH(C1997,[1]Master!$B:$B,0),MATCH($G$6,[1]Master!$1:$1,0)),"")</f>
        <v>2025.0212967320263</v>
      </c>
      <c r="J1997" s="230">
        <f>ROUND(I1997*Order_Quote!$L$5,4)</f>
        <v>0</v>
      </c>
      <c r="K1997" s="228"/>
      <c r="L1997" s="178"/>
      <c r="M1997" s="171">
        <f t="shared" si="31"/>
        <v>0</v>
      </c>
    </row>
    <row r="1998" spans="1:13" s="52" customFormat="1" x14ac:dyDescent="0.3">
      <c r="A1998" s="29" t="str">
        <f>IF(K1998&gt;0,COUNT($A$7:A1997)+COUNT(DWV!$A$8:$A$300)+COUNT('Large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8" s="289"/>
      <c r="C1998" s="3" t="s">
        <v>990</v>
      </c>
      <c r="D1998" s="16">
        <v>28879890</v>
      </c>
      <c r="E1998" s="5" t="s">
        <v>8902</v>
      </c>
      <c r="F1998" s="381">
        <f>IFERROR(INDEX([1]Master!$1:$1048576,MATCH(C1998,[1]Master!$B:$B,0),MATCH($H$5,[1]Master!$1:$1,0)),"")</f>
        <v>1</v>
      </c>
      <c r="G1998" s="381">
        <f>IFERROR(INDEX([1]Master!$1:$1048576,MATCH(C1998,[1]Master!$B:$B,0),MATCH($H$4,[1]Master!$1:$1,0)),"")</f>
        <v>7</v>
      </c>
      <c r="H1998" s="6" t="s">
        <v>6153</v>
      </c>
      <c r="I1998" s="367">
        <f>IFERROR(INDEX([1]Master!$1:$1048576,MATCH(C1998,[1]Master!$B:$B,0),MATCH($G$6,[1]Master!$1:$1,0)),"")</f>
        <v>2079.2880601307193</v>
      </c>
      <c r="J1998" s="230">
        <f>ROUND(I1998*Order_Quote!$L$5,4)</f>
        <v>0</v>
      </c>
      <c r="K1998" s="228"/>
      <c r="L1998" s="178"/>
      <c r="M1998" s="171">
        <f t="shared" si="31"/>
        <v>0</v>
      </c>
    </row>
    <row r="1999" spans="1:13" s="52" customFormat="1" x14ac:dyDescent="0.3">
      <c r="A1999" s="29" t="str">
        <f>IF(K1999&gt;0,COUNT($A$7:A1998)+COUNT(DWV!$A$8:$A$300)+COUNT('Large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1999" s="289"/>
      <c r="C1999" s="3" t="s">
        <v>991</v>
      </c>
      <c r="D1999" s="16">
        <v>28879903</v>
      </c>
      <c r="E1999" s="5" t="s">
        <v>8903</v>
      </c>
      <c r="F1999" s="381">
        <f>IFERROR(INDEX([1]Master!$1:$1048576,MATCH(C1999,[1]Master!$B:$B,0),MATCH($H$5,[1]Master!$1:$1,0)),"")</f>
        <v>1</v>
      </c>
      <c r="G1999" s="381">
        <f>IFERROR(INDEX([1]Master!$1:$1048576,MATCH(C1999,[1]Master!$B:$B,0),MATCH($H$4,[1]Master!$1:$1,0)),"")</f>
        <v>6</v>
      </c>
      <c r="H1999" s="6" t="s">
        <v>6153</v>
      </c>
      <c r="I1999" s="367">
        <f>IFERROR(INDEX([1]Master!$1:$1048576,MATCH(C1999,[1]Master!$B:$B,0),MATCH($G$6,[1]Master!$1:$1,0)),"")</f>
        <v>2223.3509019607845</v>
      </c>
      <c r="J1999" s="230">
        <f>ROUND(I1999*Order_Quote!$L$5,4)</f>
        <v>0</v>
      </c>
      <c r="K1999" s="228"/>
      <c r="L1999" s="178"/>
      <c r="M1999" s="171">
        <f t="shared" si="31"/>
        <v>0</v>
      </c>
    </row>
    <row r="2000" spans="1:13" s="52" customFormat="1" x14ac:dyDescent="0.3">
      <c r="A2000" s="29" t="str">
        <f>IF(K2000&gt;0,COUNT($A$7:A1999)+COUNT(DWV!$A$8:$A$300)+COUNT('Large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0" s="289"/>
      <c r="C2000" s="3" t="s">
        <v>992</v>
      </c>
      <c r="D2000" s="16">
        <v>28879911</v>
      </c>
      <c r="E2000" s="5" t="s">
        <v>8904</v>
      </c>
      <c r="F2000" s="381">
        <f>IFERROR(INDEX([1]Master!$1:$1048576,MATCH(C2000,[1]Master!$B:$B,0),MATCH($H$5,[1]Master!$1:$1,0)),"")</f>
        <v>1</v>
      </c>
      <c r="G2000" s="381">
        <f>IFERROR(INDEX([1]Master!$1:$1048576,MATCH(C2000,[1]Master!$B:$B,0),MATCH($H$4,[1]Master!$1:$1,0)),"")</f>
        <v>4</v>
      </c>
      <c r="H2000" s="6" t="s">
        <v>6153</v>
      </c>
      <c r="I2000" s="367">
        <f>IFERROR(INDEX([1]Master!$1:$1048576,MATCH(C2000,[1]Master!$B:$B,0),MATCH($G$6,[1]Master!$1:$1,0)),"")</f>
        <v>2668.5149607843136</v>
      </c>
      <c r="J2000" s="230">
        <f>ROUND(I2000*Order_Quote!$L$5,4)</f>
        <v>0</v>
      </c>
      <c r="K2000" s="228"/>
      <c r="L2000" s="178"/>
      <c r="M2000" s="171">
        <f t="shared" si="31"/>
        <v>0</v>
      </c>
    </row>
    <row r="2001" spans="1:13" s="52" customFormat="1" x14ac:dyDescent="0.3">
      <c r="A2001" s="29" t="str">
        <f>IF(K2001&gt;0,COUNT($A$7:A2000)+COUNT(DWV!$A$8:$A$300)+COUNT('Large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1" s="289"/>
      <c r="C2001" s="3" t="s">
        <v>993</v>
      </c>
      <c r="D2001" s="16">
        <v>28879920</v>
      </c>
      <c r="E2001" s="5" t="s">
        <v>8905</v>
      </c>
      <c r="F2001" s="381">
        <f>IFERROR(INDEX([1]Master!$1:$1048576,MATCH(C2001,[1]Master!$B:$B,0),MATCH($H$5,[1]Master!$1:$1,0)),"")</f>
        <v>1</v>
      </c>
      <c r="G2001" s="381">
        <f>IFERROR(INDEX([1]Master!$1:$1048576,MATCH(C2001,[1]Master!$B:$B,0),MATCH($H$4,[1]Master!$1:$1,0)),"")</f>
        <v>6</v>
      </c>
      <c r="H2001" s="6" t="s">
        <v>6153</v>
      </c>
      <c r="I2001" s="367">
        <f>IFERROR(INDEX([1]Master!$1:$1048576,MATCH(C2001,[1]Master!$B:$B,0),MATCH($G$6,[1]Master!$1:$1,0)),"")</f>
        <v>3349.932501960785</v>
      </c>
      <c r="J2001" s="230">
        <f>ROUND(I2001*Order_Quote!$L$5,4)</f>
        <v>0</v>
      </c>
      <c r="K2001" s="228"/>
      <c r="L2001" s="178"/>
      <c r="M2001" s="171">
        <f t="shared" si="31"/>
        <v>0</v>
      </c>
    </row>
    <row r="2002" spans="1:13" s="52" customFormat="1" x14ac:dyDescent="0.3">
      <c r="A2002" s="29" t="str">
        <f>IF(K2002&gt;0,COUNT($A$7:A2001)+COUNT(DWV!$A$8:$A$300)+COUNT('Large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2" s="289"/>
      <c r="C2002" s="3" t="s">
        <v>994</v>
      </c>
      <c r="D2002" s="16">
        <v>28879938</v>
      </c>
      <c r="E2002" s="5" t="s">
        <v>8906</v>
      </c>
      <c r="F2002" s="381">
        <f>IFERROR(INDEX([1]Master!$1:$1048576,MATCH(C2002,[1]Master!$B:$B,0),MATCH($H$5,[1]Master!$1:$1,0)),"")</f>
        <v>1</v>
      </c>
      <c r="G2002" s="381">
        <f>IFERROR(INDEX([1]Master!$1:$1048576,MATCH(C2002,[1]Master!$B:$B,0),MATCH($H$4,[1]Master!$1:$1,0)),"")</f>
        <v>6</v>
      </c>
      <c r="H2002" s="6" t="s">
        <v>6153</v>
      </c>
      <c r="I2002" s="367">
        <f>IFERROR(INDEX([1]Master!$1:$1048576,MATCH(C2002,[1]Master!$B:$B,0),MATCH($G$6,[1]Master!$1:$1,0)),"")</f>
        <v>3823.5918496732029</v>
      </c>
      <c r="J2002" s="230">
        <f>ROUND(I2002*Order_Quote!$L$5,4)</f>
        <v>0</v>
      </c>
      <c r="K2002" s="228"/>
      <c r="L2002" s="178"/>
      <c r="M2002" s="171">
        <f t="shared" si="31"/>
        <v>0</v>
      </c>
    </row>
    <row r="2003" spans="1:13" s="52" customFormat="1" x14ac:dyDescent="0.3">
      <c r="A2003" s="29" t="str">
        <f>IF(K2003&gt;0,COUNT($A$7:A2002)+COUNT(DWV!$A$8:$A$300)+COUNT('Large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3" s="289"/>
      <c r="C2003" s="3" t="s">
        <v>995</v>
      </c>
      <c r="D2003" s="16">
        <v>28879946</v>
      </c>
      <c r="E2003" s="5" t="s">
        <v>8907</v>
      </c>
      <c r="F2003" s="381">
        <f>IFERROR(INDEX([1]Master!$1:$1048576,MATCH(C2003,[1]Master!$B:$B,0),MATCH($H$5,[1]Master!$1:$1,0)),"")</f>
        <v>1</v>
      </c>
      <c r="G2003" s="381">
        <f>IFERROR(INDEX([1]Master!$1:$1048576,MATCH(C2003,[1]Master!$B:$B,0),MATCH($H$4,[1]Master!$1:$1,0)),"")</f>
        <v>5</v>
      </c>
      <c r="H2003" s="6" t="s">
        <v>6153</v>
      </c>
      <c r="I2003" s="367">
        <f>IFERROR(INDEX([1]Master!$1:$1048576,MATCH(C2003,[1]Master!$B:$B,0),MATCH($G$6,[1]Master!$1:$1,0)),"")</f>
        <v>3994.9826313725498</v>
      </c>
      <c r="J2003" s="230">
        <f>ROUND(I2003*Order_Quote!$L$5,4)</f>
        <v>0</v>
      </c>
      <c r="K2003" s="228"/>
      <c r="L2003" s="178"/>
      <c r="M2003" s="171">
        <f t="shared" si="31"/>
        <v>0</v>
      </c>
    </row>
    <row r="2004" spans="1:13" s="52" customFormat="1" x14ac:dyDescent="0.3">
      <c r="A2004" s="29" t="str">
        <f>IF(K2004&gt;0,COUNT($A$7:A2003)+COUNT(DWV!$A$8:$A$300)+COUNT('Large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4" s="289"/>
      <c r="C2004" s="3" t="s">
        <v>996</v>
      </c>
      <c r="D2004" s="16">
        <v>28879954</v>
      </c>
      <c r="E2004" s="5" t="s">
        <v>8908</v>
      </c>
      <c r="F2004" s="381">
        <f>IFERROR(INDEX([1]Master!$1:$1048576,MATCH(C2004,[1]Master!$B:$B,0),MATCH($H$5,[1]Master!$1:$1,0)),"")</f>
        <v>1</v>
      </c>
      <c r="G2004" s="381">
        <f>IFERROR(INDEX([1]Master!$1:$1048576,MATCH(C2004,[1]Master!$B:$B,0),MATCH($H$4,[1]Master!$1:$1,0)),"")</f>
        <v>4</v>
      </c>
      <c r="H2004" s="6" t="s">
        <v>6153</v>
      </c>
      <c r="I2004" s="367">
        <f>IFERROR(INDEX([1]Master!$1:$1048576,MATCH(C2004,[1]Master!$B:$B,0),MATCH($G$6,[1]Master!$1:$1,0)),"")</f>
        <v>4855.0345045751637</v>
      </c>
      <c r="J2004" s="230">
        <f>ROUND(I2004*Order_Quote!$L$5,4)</f>
        <v>0</v>
      </c>
      <c r="K2004" s="228"/>
      <c r="L2004" s="178"/>
      <c r="M2004" s="171">
        <f t="shared" si="31"/>
        <v>0</v>
      </c>
    </row>
    <row r="2005" spans="1:13" s="52" customFormat="1" x14ac:dyDescent="0.3">
      <c r="A2005" s="29" t="str">
        <f>IF(K2005&gt;0,COUNT($A$7:A2004)+COUNT(DWV!$A$8:$A$300)+COUNT('Large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5" s="289"/>
      <c r="C2005" s="3" t="s">
        <v>997</v>
      </c>
      <c r="D2005" s="16">
        <v>28879962</v>
      </c>
      <c r="E2005" s="5" t="s">
        <v>8909</v>
      </c>
      <c r="F2005" s="381">
        <f>IFERROR(INDEX([1]Master!$1:$1048576,MATCH(C2005,[1]Master!$B:$B,0),MATCH($H$5,[1]Master!$1:$1,0)),"")</f>
        <v>1</v>
      </c>
      <c r="G2005" s="381">
        <f>IFERROR(INDEX([1]Master!$1:$1048576,MATCH(C2005,[1]Master!$B:$B,0),MATCH($H$4,[1]Master!$1:$1,0)),"")</f>
        <v>4</v>
      </c>
      <c r="H2005" s="6" t="s">
        <v>6153</v>
      </c>
      <c r="I2005" s="367">
        <f>IFERROR(INDEX([1]Master!$1:$1048576,MATCH(C2005,[1]Master!$B:$B,0),MATCH($G$6,[1]Master!$1:$1,0)),"")</f>
        <v>5318.7264875816991</v>
      </c>
      <c r="J2005" s="230">
        <f>ROUND(I2005*Order_Quote!$L$5,4)</f>
        <v>0</v>
      </c>
      <c r="K2005" s="228"/>
      <c r="L2005" s="178"/>
      <c r="M2005" s="171">
        <f t="shared" si="31"/>
        <v>0</v>
      </c>
    </row>
    <row r="2006" spans="1:13" s="52" customFormat="1" x14ac:dyDescent="0.3">
      <c r="A2006" s="29" t="str">
        <f>IF(K2006&gt;0,COUNT($A$7:A2005)+COUNT(DWV!$A$8:$A$300)+COUNT('Large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6" s="289"/>
      <c r="C2006" s="3" t="s">
        <v>998</v>
      </c>
      <c r="D2006" s="16">
        <v>28879970</v>
      </c>
      <c r="E2006" s="5" t="s">
        <v>8910</v>
      </c>
      <c r="F2006" s="381">
        <f>IFERROR(INDEX([1]Master!$1:$1048576,MATCH(C2006,[1]Master!$B:$B,0),MATCH($H$5,[1]Master!$1:$1,0)),"")</f>
        <v>1</v>
      </c>
      <c r="G2006" s="381">
        <f>IFERROR(INDEX([1]Master!$1:$1048576,MATCH(C2006,[1]Master!$B:$B,0),MATCH($H$4,[1]Master!$1:$1,0)),"")</f>
        <v>3</v>
      </c>
      <c r="H2006" s="6" t="s">
        <v>6153</v>
      </c>
      <c r="I2006" s="367">
        <f>IFERROR(INDEX([1]Master!$1:$1048576,MATCH(C2006,[1]Master!$B:$B,0),MATCH($G$6,[1]Master!$1:$1,0)),"")</f>
        <v>6057.1046745098038</v>
      </c>
      <c r="J2006" s="230">
        <f>ROUND(I2006*Order_Quote!$L$5,4)</f>
        <v>0</v>
      </c>
      <c r="K2006" s="228"/>
      <c r="L2006" s="178"/>
      <c r="M2006" s="171">
        <f t="shared" si="31"/>
        <v>0</v>
      </c>
    </row>
    <row r="2007" spans="1:13" s="52" customFormat="1" x14ac:dyDescent="0.3">
      <c r="A2007" s="29" t="str">
        <f>IF(K2007&gt;0,COUNT($A$7:A2006)+COUNT(DWV!$A$8:$A$300)+COUNT('Large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7" s="289"/>
      <c r="C2007" s="3" t="s">
        <v>999</v>
      </c>
      <c r="D2007" s="16">
        <v>28879989</v>
      </c>
      <c r="E2007" s="5" t="s">
        <v>8911</v>
      </c>
      <c r="F2007" s="381">
        <f>IFERROR(INDEX([1]Master!$1:$1048576,MATCH(C2007,[1]Master!$B:$B,0),MATCH($H$5,[1]Master!$1:$1,0)),"")</f>
        <v>1</v>
      </c>
      <c r="G2007" s="381">
        <f>IFERROR(INDEX([1]Master!$1:$1048576,MATCH(C2007,[1]Master!$B:$B,0),MATCH($H$4,[1]Master!$1:$1,0)),"")</f>
        <v>2</v>
      </c>
      <c r="H2007" s="6" t="s">
        <v>6153</v>
      </c>
      <c r="I2007" s="367">
        <f>IFERROR(INDEX([1]Master!$1:$1048576,MATCH(C2007,[1]Master!$B:$B,0),MATCH($G$6,[1]Master!$1:$1,0)),"")</f>
        <v>8221.2949267973872</v>
      </c>
      <c r="J2007" s="230">
        <f>ROUND(I2007*Order_Quote!$L$5,4)</f>
        <v>0</v>
      </c>
      <c r="K2007" s="228"/>
      <c r="L2007" s="178"/>
      <c r="M2007" s="171">
        <f t="shared" si="31"/>
        <v>0</v>
      </c>
    </row>
    <row r="2008" spans="1:13" s="52" customFormat="1" x14ac:dyDescent="0.3">
      <c r="A2008" s="29" t="str">
        <f>IF(K2008&gt;0,COUNT($A$7:A2007)+COUNT(DWV!$A$8:$A$300)+COUNT('Large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8" s="289"/>
      <c r="C2008" s="3" t="s">
        <v>1000</v>
      </c>
      <c r="D2008" s="16">
        <v>28879998</v>
      </c>
      <c r="E2008" s="5" t="s">
        <v>8912</v>
      </c>
      <c r="F2008" s="381">
        <f>IFERROR(INDEX([1]Master!$1:$1048576,MATCH(C2008,[1]Master!$B:$B,0),MATCH($H$5,[1]Master!$1:$1,0)),"")</f>
        <v>1</v>
      </c>
      <c r="G2008" s="381">
        <f>IFERROR(INDEX([1]Master!$1:$1048576,MATCH(C2008,[1]Master!$B:$B,0),MATCH($H$4,[1]Master!$1:$1,0)),"")</f>
        <v>4</v>
      </c>
      <c r="H2008" s="6" t="s">
        <v>6153</v>
      </c>
      <c r="I2008" s="367">
        <f>IFERROR(INDEX([1]Master!$1:$1048576,MATCH(C2008,[1]Master!$B:$B,0),MATCH($G$6,[1]Master!$1:$1,0)),"")</f>
        <v>4396.5806261437911</v>
      </c>
      <c r="J2008" s="230">
        <f>ROUND(I2008*Order_Quote!$L$5,4)</f>
        <v>0</v>
      </c>
      <c r="K2008" s="228"/>
      <c r="L2008" s="178"/>
      <c r="M2008" s="171">
        <f t="shared" si="31"/>
        <v>0</v>
      </c>
    </row>
    <row r="2009" spans="1:13" s="52" customFormat="1" x14ac:dyDescent="0.3">
      <c r="A2009" s="29" t="str">
        <f>IF(K2009&gt;0,COUNT($A$7:A2008)+COUNT(DWV!$A$8:$A$300)+COUNT('Large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09" s="289"/>
      <c r="C2009" s="3" t="s">
        <v>1001</v>
      </c>
      <c r="D2009" s="16">
        <v>28880006</v>
      </c>
      <c r="E2009" s="5" t="s">
        <v>8913</v>
      </c>
      <c r="F2009" s="381">
        <f>IFERROR(INDEX([1]Master!$1:$1048576,MATCH(C2009,[1]Master!$B:$B,0),MATCH($H$5,[1]Master!$1:$1,0)),"")</f>
        <v>1</v>
      </c>
      <c r="G2009" s="381">
        <f>IFERROR(INDEX([1]Master!$1:$1048576,MATCH(C2009,[1]Master!$B:$B,0),MATCH($H$4,[1]Master!$1:$1,0)),"")</f>
        <v>4</v>
      </c>
      <c r="H2009" s="6" t="s">
        <v>6153</v>
      </c>
      <c r="I2009" s="367">
        <f>IFERROR(INDEX([1]Master!$1:$1048576,MATCH(C2009,[1]Master!$B:$B,0),MATCH($G$6,[1]Master!$1:$1,0)),"")</f>
        <v>4795.5595686274519</v>
      </c>
      <c r="J2009" s="230">
        <f>ROUND(I2009*Order_Quote!$L$5,4)</f>
        <v>0</v>
      </c>
      <c r="K2009" s="228"/>
      <c r="L2009" s="178"/>
      <c r="M2009" s="171">
        <f t="shared" si="31"/>
        <v>0</v>
      </c>
    </row>
    <row r="2010" spans="1:13" s="52" customFormat="1" x14ac:dyDescent="0.3">
      <c r="A2010" s="29" t="str">
        <f>IF(K2010&gt;0,COUNT($A$7:A2009)+COUNT(DWV!$A$8:$A$300)+COUNT('Large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0" s="289"/>
      <c r="C2010" s="3" t="s">
        <v>1002</v>
      </c>
      <c r="D2010" s="16">
        <v>28880014</v>
      </c>
      <c r="E2010" s="5" t="s">
        <v>8914</v>
      </c>
      <c r="F2010" s="381">
        <f>IFERROR(INDEX([1]Master!$1:$1048576,MATCH(C2010,[1]Master!$B:$B,0),MATCH($H$5,[1]Master!$1:$1,0)),"")</f>
        <v>1</v>
      </c>
      <c r="G2010" s="381">
        <f>IFERROR(INDEX([1]Master!$1:$1048576,MATCH(C2010,[1]Master!$B:$B,0),MATCH($H$4,[1]Master!$1:$1,0)),"")</f>
        <v>3</v>
      </c>
      <c r="H2010" s="6" t="s">
        <v>6153</v>
      </c>
      <c r="I2010" s="367">
        <f>IFERROR(INDEX([1]Master!$1:$1048576,MATCH(C2010,[1]Master!$B:$B,0),MATCH($G$6,[1]Master!$1:$1,0)),"")</f>
        <v>5493.8587725490206</v>
      </c>
      <c r="J2010" s="230">
        <f>ROUND(I2010*Order_Quote!$L$5,4)</f>
        <v>0</v>
      </c>
      <c r="K2010" s="228"/>
      <c r="L2010" s="178"/>
      <c r="M2010" s="171">
        <f t="shared" si="31"/>
        <v>0</v>
      </c>
    </row>
    <row r="2011" spans="1:13" s="52" customFormat="1" x14ac:dyDescent="0.3">
      <c r="A2011" s="29" t="str">
        <f>IF(K2011&gt;0,COUNT($A$7:A2010)+COUNT(DWV!$A$8:$A$300)+COUNT('Large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1" s="289"/>
      <c r="C2011" s="3" t="s">
        <v>1003</v>
      </c>
      <c r="D2011" s="16">
        <v>28880022</v>
      </c>
      <c r="E2011" s="5" t="s">
        <v>8915</v>
      </c>
      <c r="F2011" s="381">
        <f>IFERROR(INDEX([1]Master!$1:$1048576,MATCH(C2011,[1]Master!$B:$B,0),MATCH($H$5,[1]Master!$1:$1,0)),"")</f>
        <v>1</v>
      </c>
      <c r="G2011" s="381">
        <f>IFERROR(INDEX([1]Master!$1:$1048576,MATCH(C2011,[1]Master!$B:$B,0),MATCH($H$4,[1]Master!$1:$1,0)),"")</f>
        <v>2</v>
      </c>
      <c r="H2011" s="6" t="s">
        <v>6153</v>
      </c>
      <c r="I2011" s="367">
        <f>IFERROR(INDEX([1]Master!$1:$1048576,MATCH(C2011,[1]Master!$B:$B,0),MATCH($G$6,[1]Master!$1:$1,0)),"")</f>
        <v>6281.8642588235298</v>
      </c>
      <c r="J2011" s="230">
        <f>ROUND(I2011*Order_Quote!$L$5,4)</f>
        <v>0</v>
      </c>
      <c r="K2011" s="228"/>
      <c r="L2011" s="178"/>
      <c r="M2011" s="171">
        <f t="shared" si="31"/>
        <v>0</v>
      </c>
    </row>
    <row r="2012" spans="1:13" s="52" customFormat="1" x14ac:dyDescent="0.3">
      <c r="A2012" s="29" t="str">
        <f>IF(K2012&gt;0,COUNT($A$7:A2011)+COUNT(DWV!$A$8:$A$300)+COUNT('Large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2" s="289"/>
      <c r="C2012" s="3" t="s">
        <v>1004</v>
      </c>
      <c r="D2012" s="16">
        <v>28880030</v>
      </c>
      <c r="E2012" s="5" t="s">
        <v>8916</v>
      </c>
      <c r="F2012" s="381">
        <f>IFERROR(INDEX([1]Master!$1:$1048576,MATCH(C2012,[1]Master!$B:$B,0),MATCH($H$5,[1]Master!$1:$1,0)),"")</f>
        <v>1</v>
      </c>
      <c r="G2012" s="381">
        <f>IFERROR(INDEX([1]Master!$1:$1048576,MATCH(C2012,[1]Master!$B:$B,0),MATCH($H$4,[1]Master!$1:$1,0)),"")</f>
        <v>2</v>
      </c>
      <c r="H2012" s="6" t="s">
        <v>6153</v>
      </c>
      <c r="I2012" s="367">
        <f>IFERROR(INDEX([1]Master!$1:$1048576,MATCH(C2012,[1]Master!$B:$B,0),MATCH($G$6,[1]Master!$1:$1,0)),"")</f>
        <v>6913.549738562092</v>
      </c>
      <c r="J2012" s="230">
        <f>ROUND(I2012*Order_Quote!$L$5,4)</f>
        <v>0</v>
      </c>
      <c r="K2012" s="228"/>
      <c r="L2012" s="178"/>
      <c r="M2012" s="171">
        <f t="shared" si="31"/>
        <v>0</v>
      </c>
    </row>
    <row r="2013" spans="1:13" s="52" customFormat="1" x14ac:dyDescent="0.3">
      <c r="A2013" s="29" t="str">
        <f>IF(K2013&gt;0,COUNT($A$7:A2012)+COUNT(DWV!$A$8:$A$300)+COUNT('Large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3" s="289"/>
      <c r="C2013" s="3" t="s">
        <v>1005</v>
      </c>
      <c r="D2013" s="16">
        <v>28880049</v>
      </c>
      <c r="E2013" s="5" t="s">
        <v>8917</v>
      </c>
      <c r="F2013" s="381">
        <f>IFERROR(INDEX([1]Master!$1:$1048576,MATCH(C2013,[1]Master!$B:$B,0),MATCH($H$5,[1]Master!$1:$1,0)),"")</f>
        <v>1</v>
      </c>
      <c r="G2013" s="381">
        <f>IFERROR(INDEX([1]Master!$1:$1048576,MATCH(C2013,[1]Master!$B:$B,0),MATCH($H$4,[1]Master!$1:$1,0)),"")</f>
        <v>2</v>
      </c>
      <c r="H2013" s="6" t="s">
        <v>6153</v>
      </c>
      <c r="I2013" s="367">
        <f>IFERROR(INDEX([1]Master!$1:$1048576,MATCH(C2013,[1]Master!$B:$B,0),MATCH($G$6,[1]Master!$1:$1,0)),"")</f>
        <v>7590.1781555555553</v>
      </c>
      <c r="J2013" s="230">
        <f>ROUND(I2013*Order_Quote!$L$5,4)</f>
        <v>0</v>
      </c>
      <c r="K2013" s="228"/>
      <c r="L2013" s="178"/>
      <c r="M2013" s="171">
        <f t="shared" si="31"/>
        <v>0</v>
      </c>
    </row>
    <row r="2014" spans="1:13" s="52" customFormat="1" x14ac:dyDescent="0.3">
      <c r="A2014" s="29" t="str">
        <f>IF(K2014&gt;0,COUNT($A$7:A2013)+COUNT(DWV!$A$8:$A$300)+COUNT('Large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4" s="289"/>
      <c r="C2014" s="3" t="s">
        <v>1006</v>
      </c>
      <c r="D2014" s="16">
        <v>28880057</v>
      </c>
      <c r="E2014" s="5" t="s">
        <v>8918</v>
      </c>
      <c r="F2014" s="381">
        <f>IFERROR(INDEX([1]Master!$1:$1048576,MATCH(C2014,[1]Master!$B:$B,0),MATCH($H$5,[1]Master!$1:$1,0)),"")</f>
        <v>1</v>
      </c>
      <c r="G2014" s="381">
        <f>IFERROR(INDEX([1]Master!$1:$1048576,MATCH(C2014,[1]Master!$B:$B,0),MATCH($H$4,[1]Master!$1:$1,0)),"")</f>
        <v>2</v>
      </c>
      <c r="H2014" s="6" t="s">
        <v>6153</v>
      </c>
      <c r="I2014" s="367">
        <f>IFERROR(INDEX([1]Master!$1:$1048576,MATCH(C2014,[1]Master!$B:$B,0),MATCH($G$6,[1]Master!$1:$1,0)),"")</f>
        <v>8361.2570810457528</v>
      </c>
      <c r="J2014" s="230">
        <f>ROUND(I2014*Order_Quote!$L$5,4)</f>
        <v>0</v>
      </c>
      <c r="K2014" s="228"/>
      <c r="L2014" s="178"/>
      <c r="M2014" s="171">
        <f t="shared" si="31"/>
        <v>0</v>
      </c>
    </row>
    <row r="2015" spans="1:13" s="52" customFormat="1" x14ac:dyDescent="0.3">
      <c r="A2015" s="29" t="str">
        <f>IF(K2015&gt;0,COUNT($A$7:A2014)+COUNT(DWV!$A$8:$A$300)+COUNT('Large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5" s="289"/>
      <c r="C2015" s="3" t="s">
        <v>1007</v>
      </c>
      <c r="D2015" s="16">
        <v>28880065</v>
      </c>
      <c r="E2015" s="5" t="s">
        <v>8919</v>
      </c>
      <c r="F2015" s="381">
        <f>IFERROR(INDEX([1]Master!$1:$1048576,MATCH(C2015,[1]Master!$B:$B,0),MATCH($H$5,[1]Master!$1:$1,0)),"")</f>
        <v>1</v>
      </c>
      <c r="G2015" s="381">
        <f>IFERROR(INDEX([1]Master!$1:$1048576,MATCH(C2015,[1]Master!$B:$B,0),MATCH($H$4,[1]Master!$1:$1,0)),"")</f>
        <v>1</v>
      </c>
      <c r="H2015" s="6" t="s">
        <v>6153</v>
      </c>
      <c r="I2015" s="367">
        <f>IFERROR(INDEX([1]Master!$1:$1048576,MATCH(C2015,[1]Master!$B:$B,0),MATCH($G$6,[1]Master!$1:$1,0)),"")</f>
        <v>10449.330190849674</v>
      </c>
      <c r="J2015" s="230">
        <f>ROUND(I2015*Order_Quote!$L$5,4)</f>
        <v>0</v>
      </c>
      <c r="K2015" s="228"/>
      <c r="L2015" s="178"/>
      <c r="M2015" s="171">
        <f t="shared" si="31"/>
        <v>0</v>
      </c>
    </row>
    <row r="2016" spans="1:13" s="52" customFormat="1" x14ac:dyDescent="0.3">
      <c r="A2016" s="29" t="str">
        <f>IF(K2016&gt;0,COUNT($A$7:A2015)+COUNT(DWV!$A$8:$A$300)+COUNT('Large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6" s="289"/>
      <c r="C2016" s="3" t="s">
        <v>1008</v>
      </c>
      <c r="D2016" s="16">
        <v>28880073</v>
      </c>
      <c r="E2016" s="5" t="s">
        <v>8920</v>
      </c>
      <c r="F2016" s="381">
        <f>IFERROR(INDEX([1]Master!$1:$1048576,MATCH(C2016,[1]Master!$B:$B,0),MATCH($H$5,[1]Master!$1:$1,0)),"")</f>
        <v>1</v>
      </c>
      <c r="G2016" s="381">
        <f>IFERROR(INDEX([1]Master!$1:$1048576,MATCH(C2016,[1]Master!$B:$B,0),MATCH($H$4,[1]Master!$1:$1,0)),"")</f>
        <v>3</v>
      </c>
      <c r="H2016" s="6" t="s">
        <v>6153</v>
      </c>
      <c r="I2016" s="367">
        <f>IFERROR(INDEX([1]Master!$1:$1048576,MATCH(C2016,[1]Master!$B:$B,0),MATCH($G$6,[1]Master!$1:$1,0)),"")</f>
        <v>6796.4556522875828</v>
      </c>
      <c r="J2016" s="230">
        <f>ROUND(I2016*Order_Quote!$L$5,4)</f>
        <v>0</v>
      </c>
      <c r="K2016" s="228"/>
      <c r="L2016" s="178"/>
      <c r="M2016" s="171">
        <f t="shared" si="31"/>
        <v>0</v>
      </c>
    </row>
    <row r="2017" spans="1:13" s="52" customFormat="1" x14ac:dyDescent="0.3">
      <c r="A2017" s="29" t="str">
        <f>IF(K2017&gt;0,COUNT($A$7:A2016)+COUNT(DWV!$A$8:$A$300)+COUNT('Large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7" s="289"/>
      <c r="C2017" s="3" t="s">
        <v>1009</v>
      </c>
      <c r="D2017" s="16">
        <v>28880081</v>
      </c>
      <c r="E2017" s="5" t="s">
        <v>8921</v>
      </c>
      <c r="F2017" s="381">
        <f>IFERROR(INDEX([1]Master!$1:$1048576,MATCH(C2017,[1]Master!$B:$B,0),MATCH($H$5,[1]Master!$1:$1,0)),"")</f>
        <v>1</v>
      </c>
      <c r="G2017" s="381">
        <f>IFERROR(INDEX([1]Master!$1:$1048576,MATCH(C2017,[1]Master!$B:$B,0),MATCH($H$4,[1]Master!$1:$1,0)),"")</f>
        <v>3</v>
      </c>
      <c r="H2017" s="6" t="s">
        <v>6153</v>
      </c>
      <c r="I2017" s="367">
        <f>IFERROR(INDEX([1]Master!$1:$1048576,MATCH(C2017,[1]Master!$B:$B,0),MATCH($G$6,[1]Master!$1:$1,0)),"")</f>
        <v>7595.4012941176479</v>
      </c>
      <c r="J2017" s="230">
        <f>ROUND(I2017*Order_Quote!$L$5,4)</f>
        <v>0</v>
      </c>
      <c r="K2017" s="228"/>
      <c r="L2017" s="178"/>
      <c r="M2017" s="171">
        <f t="shared" si="31"/>
        <v>0</v>
      </c>
    </row>
    <row r="2018" spans="1:13" s="52" customFormat="1" x14ac:dyDescent="0.3">
      <c r="A2018" s="29" t="str">
        <f>IF(K2018&gt;0,COUNT($A$7:A2017)+COUNT(DWV!$A$8:$A$300)+COUNT('Large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8" s="289"/>
      <c r="C2018" s="3" t="s">
        <v>1010</v>
      </c>
      <c r="D2018" s="16">
        <v>28880090</v>
      </c>
      <c r="E2018" s="5" t="s">
        <v>8922</v>
      </c>
      <c r="F2018" s="381">
        <f>IFERROR(INDEX([1]Master!$1:$1048576,MATCH(C2018,[1]Master!$B:$B,0),MATCH($H$5,[1]Master!$1:$1,0)),"")</f>
        <v>1</v>
      </c>
      <c r="G2018" s="381">
        <f>IFERROR(INDEX([1]Master!$1:$1048576,MATCH(C2018,[1]Master!$B:$B,0),MATCH($H$4,[1]Master!$1:$1,0)),"")</f>
        <v>2</v>
      </c>
      <c r="H2018" s="6" t="s">
        <v>6153</v>
      </c>
      <c r="I2018" s="367">
        <f>IFERROR(INDEX([1]Master!$1:$1048576,MATCH(C2018,[1]Master!$B:$B,0),MATCH($G$6,[1]Master!$1:$1,0)),"")</f>
        <v>7786.1431307189559</v>
      </c>
      <c r="J2018" s="230">
        <f>ROUND(I2018*Order_Quote!$L$5,4)</f>
        <v>0</v>
      </c>
      <c r="K2018" s="228"/>
      <c r="L2018" s="178"/>
      <c r="M2018" s="171">
        <f t="shared" si="31"/>
        <v>0</v>
      </c>
    </row>
    <row r="2019" spans="1:13" s="52" customFormat="1" x14ac:dyDescent="0.3">
      <c r="A2019" s="29" t="str">
        <f>IF(K2019&gt;0,COUNT($A$7:A2018)+COUNT(DWV!$A$8:$A$300)+COUNT('Large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19" s="289"/>
      <c r="C2019" s="3" t="s">
        <v>1011</v>
      </c>
      <c r="D2019" s="16">
        <v>28880103</v>
      </c>
      <c r="E2019" s="5" t="s">
        <v>8923</v>
      </c>
      <c r="F2019" s="381">
        <f>IFERROR(INDEX([1]Master!$1:$1048576,MATCH(C2019,[1]Master!$B:$B,0),MATCH($H$5,[1]Master!$1:$1,0)),"")</f>
        <v>1</v>
      </c>
      <c r="G2019" s="381">
        <f>IFERROR(INDEX([1]Master!$1:$1048576,MATCH(C2019,[1]Master!$B:$B,0),MATCH($H$4,[1]Master!$1:$1,0)),"")</f>
        <v>2</v>
      </c>
      <c r="H2019" s="6" t="s">
        <v>6153</v>
      </c>
      <c r="I2019" s="367">
        <f>IFERROR(INDEX([1]Master!$1:$1048576,MATCH(C2019,[1]Master!$B:$B,0),MATCH($G$6,[1]Master!$1:$1,0)),"")</f>
        <v>9721.1139267973867</v>
      </c>
      <c r="J2019" s="230">
        <f>ROUND(I2019*Order_Quote!$L$5,4)</f>
        <v>0</v>
      </c>
      <c r="K2019" s="228"/>
      <c r="L2019" s="178"/>
      <c r="M2019" s="171">
        <f t="shared" si="31"/>
        <v>0</v>
      </c>
    </row>
    <row r="2020" spans="1:13" s="52" customFormat="1" x14ac:dyDescent="0.3">
      <c r="A2020" s="29" t="str">
        <f>IF(K2020&gt;0,COUNT($A$7:A2019)+COUNT(DWV!$A$8:$A$300)+COUNT('Large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0" s="289"/>
      <c r="C2020" s="3" t="s">
        <v>1012</v>
      </c>
      <c r="D2020" s="16">
        <v>28880111</v>
      </c>
      <c r="E2020" s="5" t="s">
        <v>8924</v>
      </c>
      <c r="F2020" s="381">
        <f>IFERROR(INDEX([1]Master!$1:$1048576,MATCH(C2020,[1]Master!$B:$B,0),MATCH($H$5,[1]Master!$1:$1,0)),"")</f>
        <v>1</v>
      </c>
      <c r="G2020" s="381">
        <f>IFERROR(INDEX([1]Master!$1:$1048576,MATCH(C2020,[1]Master!$B:$B,0),MATCH($H$4,[1]Master!$1:$1,0)),"")</f>
        <v>2</v>
      </c>
      <c r="H2020" s="6" t="s">
        <v>6153</v>
      </c>
      <c r="I2020" s="367">
        <f>IFERROR(INDEX([1]Master!$1:$1048576,MATCH(C2020,[1]Master!$B:$B,0),MATCH($G$6,[1]Master!$1:$1,0)),"")</f>
        <v>11660.050716339871</v>
      </c>
      <c r="J2020" s="230">
        <f>ROUND(I2020*Order_Quote!$L$5,4)</f>
        <v>0</v>
      </c>
      <c r="K2020" s="228"/>
      <c r="L2020" s="178"/>
      <c r="M2020" s="171">
        <f t="shared" si="31"/>
        <v>0</v>
      </c>
    </row>
    <row r="2021" spans="1:13" s="52" customFormat="1" x14ac:dyDescent="0.3">
      <c r="A2021" s="29" t="str">
        <f>IF(K2021&gt;0,COUNT($A$7:A2020)+COUNT(DWV!$A$8:$A$300)+COUNT('Large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1" s="289"/>
      <c r="C2021" s="3" t="s">
        <v>1013</v>
      </c>
      <c r="D2021" s="16">
        <v>28880120</v>
      </c>
      <c r="E2021" s="5" t="s">
        <v>8925</v>
      </c>
      <c r="F2021" s="381">
        <f>IFERROR(INDEX([1]Master!$1:$1048576,MATCH(C2021,[1]Master!$B:$B,0),MATCH($H$5,[1]Master!$1:$1,0)),"")</f>
        <v>1</v>
      </c>
      <c r="G2021" s="381">
        <f>IFERROR(INDEX([1]Master!$1:$1048576,MATCH(C2021,[1]Master!$B:$B,0),MATCH($H$4,[1]Master!$1:$1,0)),"")</f>
        <v>1</v>
      </c>
      <c r="H2021" s="6" t="s">
        <v>6153</v>
      </c>
      <c r="I2021" s="367">
        <f>IFERROR(INDEX([1]Master!$1:$1048576,MATCH(C2021,[1]Master!$B:$B,0),MATCH($G$6,[1]Master!$1:$1,0)),"")</f>
        <v>13993.850794771242</v>
      </c>
      <c r="J2021" s="230">
        <f>ROUND(I2021*Order_Quote!$L$5,4)</f>
        <v>0</v>
      </c>
      <c r="K2021" s="228"/>
      <c r="L2021" s="178"/>
      <c r="M2021" s="171">
        <f t="shared" si="31"/>
        <v>0</v>
      </c>
    </row>
    <row r="2022" spans="1:13" s="52" customFormat="1" x14ac:dyDescent="0.3">
      <c r="A2022" s="29" t="str">
        <f>IF(K2022&gt;0,COUNT($A$7:A2021)+COUNT(DWV!$A$8:$A$300)+COUNT('Large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2" s="289"/>
      <c r="C2022" s="3" t="s">
        <v>1014</v>
      </c>
      <c r="D2022" s="16">
        <v>28880138</v>
      </c>
      <c r="E2022" s="5" t="s">
        <v>8926</v>
      </c>
      <c r="F2022" s="381">
        <f>IFERROR(INDEX([1]Master!$1:$1048576,MATCH(C2022,[1]Master!$B:$B,0),MATCH($H$5,[1]Master!$1:$1,0)),"")</f>
        <v>1</v>
      </c>
      <c r="G2022" s="381">
        <f>IFERROR(INDEX([1]Master!$1:$1048576,MATCH(C2022,[1]Master!$B:$B,0),MATCH($H$4,[1]Master!$1:$1,0)),"")</f>
        <v>1</v>
      </c>
      <c r="H2022" s="6" t="s">
        <v>6153</v>
      </c>
      <c r="I2022" s="367">
        <f>IFERROR(INDEX([1]Master!$1:$1048576,MATCH(C2022,[1]Master!$B:$B,0),MATCH($G$6,[1]Master!$1:$1,0)),"")</f>
        <v>16792.58503529412</v>
      </c>
      <c r="J2022" s="230">
        <f>ROUND(I2022*Order_Quote!$L$5,4)</f>
        <v>0</v>
      </c>
      <c r="K2022" s="228"/>
      <c r="L2022" s="178"/>
      <c r="M2022" s="171">
        <f t="shared" si="31"/>
        <v>0</v>
      </c>
    </row>
    <row r="2023" spans="1:13" s="52" customFormat="1" x14ac:dyDescent="0.3">
      <c r="A2023" s="29" t="str">
        <f>IF(K2023&gt;0,COUNT($A$7:A2022)+COUNT(DWV!$A$8:$A$300)+COUNT('Large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3" s="289"/>
      <c r="C2023" s="3" t="s">
        <v>1015</v>
      </c>
      <c r="D2023" s="16">
        <v>28880146</v>
      </c>
      <c r="E2023" s="5" t="s">
        <v>8927</v>
      </c>
      <c r="F2023" s="381">
        <f>IFERROR(INDEX([1]Master!$1:$1048576,MATCH(C2023,[1]Master!$B:$B,0),MATCH($H$5,[1]Master!$1:$1,0)),"")</f>
        <v>1</v>
      </c>
      <c r="G2023" s="381">
        <f>IFERROR(INDEX([1]Master!$1:$1048576,MATCH(C2023,[1]Master!$B:$B,0),MATCH($H$4,[1]Master!$1:$1,0)),"")</f>
        <v>1</v>
      </c>
      <c r="H2023" s="6" t="s">
        <v>6153</v>
      </c>
      <c r="I2023" s="367">
        <f>IFERROR(INDEX([1]Master!$1:$1048576,MATCH(C2023,[1]Master!$B:$B,0),MATCH($G$6,[1]Master!$1:$1,0)),"")</f>
        <v>20152.859052287586</v>
      </c>
      <c r="J2023" s="230">
        <f>ROUND(I2023*Order_Quote!$L$5,4)</f>
        <v>0</v>
      </c>
      <c r="K2023" s="228"/>
      <c r="L2023" s="178"/>
      <c r="M2023" s="171">
        <f t="shared" si="31"/>
        <v>0</v>
      </c>
    </row>
    <row r="2024" spans="1:13" s="52" customFormat="1" x14ac:dyDescent="0.3">
      <c r="A2024" s="29" t="str">
        <f>IF(K2024&gt;0,COUNT($A$7:A2023)+COUNT(DWV!$A$8:$A$300)+COUNT('Large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4" s="289"/>
      <c r="C2024" s="3" t="s">
        <v>1016</v>
      </c>
      <c r="D2024" s="16">
        <v>28880154</v>
      </c>
      <c r="E2024" s="5" t="s">
        <v>8928</v>
      </c>
      <c r="F2024" s="381">
        <f>IFERROR(INDEX([1]Master!$1:$1048576,MATCH(C2024,[1]Master!$B:$B,0),MATCH($H$5,[1]Master!$1:$1,0)),"")</f>
        <v>1</v>
      </c>
      <c r="G2024" s="381">
        <f>IFERROR(INDEX([1]Master!$1:$1048576,MATCH(C2024,[1]Master!$B:$B,0),MATCH($H$4,[1]Master!$1:$1,0)),"")</f>
        <v>1</v>
      </c>
      <c r="H2024" s="6" t="s">
        <v>6153</v>
      </c>
      <c r="I2024" s="367">
        <f>IFERROR(INDEX([1]Master!$1:$1048576,MATCH(C2024,[1]Master!$B:$B,0),MATCH($G$6,[1]Master!$1:$1,0)),"")</f>
        <v>25188.87755294118</v>
      </c>
      <c r="J2024" s="230">
        <f>ROUND(I2024*Order_Quote!$L$5,4)</f>
        <v>0</v>
      </c>
      <c r="K2024" s="228"/>
      <c r="L2024" s="178"/>
      <c r="M2024" s="171">
        <f t="shared" si="31"/>
        <v>0</v>
      </c>
    </row>
    <row r="2025" spans="1:13" s="52" customFormat="1" x14ac:dyDescent="0.3">
      <c r="A2025" s="29" t="str">
        <f>IF(K2025&gt;0,COUNT($A$7:A2024)+COUNT(DWV!$A$8:$A$300)+COUNT('Large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5" s="289"/>
      <c r="C2025" s="3" t="s">
        <v>1017</v>
      </c>
      <c r="D2025" s="16">
        <v>28880162</v>
      </c>
      <c r="E2025" s="5" t="s">
        <v>8929</v>
      </c>
      <c r="F2025" s="381">
        <f>IFERROR(INDEX([1]Master!$1:$1048576,MATCH(C2025,[1]Master!$B:$B,0),MATCH($H$5,[1]Master!$1:$1,0)),"")</f>
        <v>1</v>
      </c>
      <c r="G2025" s="381">
        <f>IFERROR(INDEX([1]Master!$1:$1048576,MATCH(C2025,[1]Master!$B:$B,0),MATCH($H$4,[1]Master!$1:$1,0)),"")</f>
        <v>2</v>
      </c>
      <c r="H2025" s="6" t="s">
        <v>6153</v>
      </c>
      <c r="I2025" s="367">
        <f>IFERROR(INDEX([1]Master!$1:$1048576,MATCH(C2025,[1]Master!$B:$B,0),MATCH($G$6,[1]Master!$1:$1,0)),"")</f>
        <v>8096.987222222223</v>
      </c>
      <c r="J2025" s="230">
        <f>ROUND(I2025*Order_Quote!$L$5,4)</f>
        <v>0</v>
      </c>
      <c r="K2025" s="228"/>
      <c r="L2025" s="178"/>
      <c r="M2025" s="171">
        <f t="shared" si="31"/>
        <v>0</v>
      </c>
    </row>
    <row r="2026" spans="1:13" s="52" customFormat="1" x14ac:dyDescent="0.3">
      <c r="A2026" s="29" t="str">
        <f>IF(K2026&gt;0,COUNT($A$7:A2025)+COUNT(DWV!$A$8:$A$300)+COUNT('Large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6" s="289"/>
      <c r="C2026" s="3" t="s">
        <v>1018</v>
      </c>
      <c r="D2026" s="16">
        <v>28880170</v>
      </c>
      <c r="E2026" s="5" t="s">
        <v>8930</v>
      </c>
      <c r="F2026" s="381">
        <f>IFERROR(INDEX([1]Master!$1:$1048576,MATCH(C2026,[1]Master!$B:$B,0),MATCH($H$5,[1]Master!$1:$1,0)),"")</f>
        <v>1</v>
      </c>
      <c r="G2026" s="381">
        <f>IFERROR(INDEX([1]Master!$1:$1048576,MATCH(C2026,[1]Master!$B:$B,0),MATCH($H$4,[1]Master!$1:$1,0)),"")</f>
        <v>2</v>
      </c>
      <c r="H2026" s="6" t="s">
        <v>6153</v>
      </c>
      <c r="I2026" s="367">
        <f>IFERROR(INDEX([1]Master!$1:$1048576,MATCH(C2026,[1]Master!$B:$B,0),MATCH($G$6,[1]Master!$1:$1,0)),"")</f>
        <v>8432.9592496732021</v>
      </c>
      <c r="J2026" s="230">
        <f>ROUND(I2026*Order_Quote!$L$5,4)</f>
        <v>0</v>
      </c>
      <c r="K2026" s="228"/>
      <c r="L2026" s="178"/>
      <c r="M2026" s="171">
        <f t="shared" si="31"/>
        <v>0</v>
      </c>
    </row>
    <row r="2027" spans="1:13" s="52" customFormat="1" x14ac:dyDescent="0.3">
      <c r="A2027" s="29" t="str">
        <f>IF(K2027&gt;0,COUNT($A$7:A2026)+COUNT(DWV!$A$8:$A$300)+COUNT('Large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7" s="289"/>
      <c r="C2027" s="3" t="s">
        <v>1019</v>
      </c>
      <c r="D2027" s="16">
        <v>28880189</v>
      </c>
      <c r="E2027" s="5" t="s">
        <v>8931</v>
      </c>
      <c r="F2027" s="381">
        <f>IFERROR(INDEX([1]Master!$1:$1048576,MATCH(C2027,[1]Master!$B:$B,0),MATCH($H$5,[1]Master!$1:$1,0)),"")</f>
        <v>1</v>
      </c>
      <c r="G2027" s="381">
        <f>IFERROR(INDEX([1]Master!$1:$1048576,MATCH(C2027,[1]Master!$B:$B,0),MATCH($H$4,[1]Master!$1:$1,0)),"")</f>
        <v>2</v>
      </c>
      <c r="H2027" s="6" t="s">
        <v>6153</v>
      </c>
      <c r="I2027" s="367">
        <f>IFERROR(INDEX([1]Master!$1:$1048576,MATCH(C2027,[1]Master!$B:$B,0),MATCH($G$6,[1]Master!$1:$1,0)),"")</f>
        <v>8613.0003869281063</v>
      </c>
      <c r="J2027" s="230">
        <f>ROUND(I2027*Order_Quote!$L$5,4)</f>
        <v>0</v>
      </c>
      <c r="K2027" s="228"/>
      <c r="L2027" s="178"/>
      <c r="M2027" s="171">
        <f t="shared" si="31"/>
        <v>0</v>
      </c>
    </row>
    <row r="2028" spans="1:13" s="52" customFormat="1" x14ac:dyDescent="0.3">
      <c r="A2028" s="29" t="str">
        <f>IF(K2028&gt;0,COUNT($A$7:A2027)+COUNT(DWV!$A$8:$A$300)+COUNT('Large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8" s="289"/>
      <c r="C2028" s="3" t="s">
        <v>1020</v>
      </c>
      <c r="D2028" s="16">
        <v>28880197</v>
      </c>
      <c r="E2028" s="5" t="s">
        <v>8932</v>
      </c>
      <c r="F2028" s="381">
        <f>IFERROR(INDEX([1]Master!$1:$1048576,MATCH(C2028,[1]Master!$B:$B,0),MATCH($H$5,[1]Master!$1:$1,0)),"")</f>
        <v>1</v>
      </c>
      <c r="G2028" s="381">
        <f>IFERROR(INDEX([1]Master!$1:$1048576,MATCH(C2028,[1]Master!$B:$B,0),MATCH($H$4,[1]Master!$1:$1,0)),"")</f>
        <v>1</v>
      </c>
      <c r="H2028" s="6" t="s">
        <v>6153</v>
      </c>
      <c r="I2028" s="367">
        <f>IFERROR(INDEX([1]Master!$1:$1048576,MATCH(C2028,[1]Master!$B:$B,0),MATCH($G$6,[1]Master!$1:$1,0)),"")</f>
        <v>10747.617797385623</v>
      </c>
      <c r="J2028" s="230">
        <f>ROUND(I2028*Order_Quote!$L$5,4)</f>
        <v>0</v>
      </c>
      <c r="K2028" s="228"/>
      <c r="L2028" s="178"/>
      <c r="M2028" s="171">
        <f t="shared" si="31"/>
        <v>0</v>
      </c>
    </row>
    <row r="2029" spans="1:13" s="52" customFormat="1" x14ac:dyDescent="0.3">
      <c r="A2029" s="29" t="str">
        <f>IF(K2029&gt;0,COUNT($A$7:A2028)+COUNT(DWV!$A$8:$A$300)+COUNT('Large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29" s="289"/>
      <c r="C2029" s="3" t="s">
        <v>1021</v>
      </c>
      <c r="D2029" s="16">
        <v>28880200</v>
      </c>
      <c r="E2029" s="5" t="s">
        <v>8933</v>
      </c>
      <c r="F2029" s="381">
        <f>IFERROR(INDEX([1]Master!$1:$1048576,MATCH(C2029,[1]Master!$B:$B,0),MATCH($H$5,[1]Master!$1:$1,0)),"")</f>
        <v>1</v>
      </c>
      <c r="G2029" s="381">
        <f>IFERROR(INDEX([1]Master!$1:$1048576,MATCH(C2029,[1]Master!$B:$B,0),MATCH($H$4,[1]Master!$1:$1,0)),"")</f>
        <v>1</v>
      </c>
      <c r="H2029" s="6" t="s">
        <v>6153</v>
      </c>
      <c r="I2029" s="367">
        <f>IFERROR(INDEX([1]Master!$1:$1048576,MATCH(C2029,[1]Master!$B:$B,0),MATCH($G$6,[1]Master!$1:$1,0)),"")</f>
        <v>13692.884271895426</v>
      </c>
      <c r="J2029" s="230">
        <f>ROUND(I2029*Order_Quote!$L$5,4)</f>
        <v>0</v>
      </c>
      <c r="K2029" s="228"/>
      <c r="L2029" s="178"/>
      <c r="M2029" s="171">
        <f t="shared" si="31"/>
        <v>0</v>
      </c>
    </row>
    <row r="2030" spans="1:13" s="52" customFormat="1" x14ac:dyDescent="0.3">
      <c r="A2030" s="29" t="str">
        <f>IF(K2030&gt;0,COUNT($A$7:A2029)+COUNT(DWV!$A$8:$A$300)+COUNT('Large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0" s="289"/>
      <c r="C2030" s="3" t="s">
        <v>1022</v>
      </c>
      <c r="D2030" s="16">
        <v>28880219</v>
      </c>
      <c r="E2030" s="5" t="s">
        <v>8934</v>
      </c>
      <c r="F2030" s="381">
        <f>IFERROR(INDEX([1]Master!$1:$1048576,MATCH(C2030,[1]Master!$B:$B,0),MATCH($H$5,[1]Master!$1:$1,0)),"")</f>
        <v>1</v>
      </c>
      <c r="G2030" s="381">
        <f>IFERROR(INDEX([1]Master!$1:$1048576,MATCH(C2030,[1]Master!$B:$B,0),MATCH($H$4,[1]Master!$1:$1,0)),"")</f>
        <v>1</v>
      </c>
      <c r="H2030" s="6" t="s">
        <v>6153</v>
      </c>
      <c r="I2030" s="367">
        <f>IFERROR(INDEX([1]Master!$1:$1048576,MATCH(C2030,[1]Master!$B:$B,0),MATCH($G$6,[1]Master!$1:$1,0)),"")</f>
        <v>15476.533709803925</v>
      </c>
      <c r="J2030" s="230">
        <f>ROUND(I2030*Order_Quote!$L$5,4)</f>
        <v>0</v>
      </c>
      <c r="K2030" s="228"/>
      <c r="L2030" s="178"/>
      <c r="M2030" s="171">
        <f t="shared" si="31"/>
        <v>0</v>
      </c>
    </row>
    <row r="2031" spans="1:13" s="52" customFormat="1" x14ac:dyDescent="0.3">
      <c r="A2031" s="29" t="str">
        <f>IF(K2031&gt;0,COUNT($A$7:A2030)+COUNT(DWV!$A$8:$A$300)+COUNT('Large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1" s="289"/>
      <c r="C2031" s="3" t="s">
        <v>1023</v>
      </c>
      <c r="D2031" s="16">
        <v>28880227</v>
      </c>
      <c r="E2031" s="5" t="s">
        <v>8935</v>
      </c>
      <c r="F2031" s="381">
        <f>IFERROR(INDEX([1]Master!$1:$1048576,MATCH(C2031,[1]Master!$B:$B,0),MATCH($H$5,[1]Master!$1:$1,0)),"")</f>
        <v>1</v>
      </c>
      <c r="G2031" s="381">
        <f>IFERROR(INDEX([1]Master!$1:$1048576,MATCH(C2031,[1]Master!$B:$B,0),MATCH($H$4,[1]Master!$1:$1,0)),"")</f>
        <v>1</v>
      </c>
      <c r="H2031" s="6" t="s">
        <v>6153</v>
      </c>
      <c r="I2031" s="367">
        <f>IFERROR(INDEX([1]Master!$1:$1048576,MATCH(C2031,[1]Master!$B:$B,0),MATCH($G$6,[1]Master!$1:$1,0)),"")</f>
        <v>18573.630386928107</v>
      </c>
      <c r="J2031" s="230">
        <f>ROUND(I2031*Order_Quote!$L$5,4)</f>
        <v>0</v>
      </c>
      <c r="K2031" s="228"/>
      <c r="L2031" s="178"/>
      <c r="M2031" s="171">
        <f t="shared" si="31"/>
        <v>0</v>
      </c>
    </row>
    <row r="2032" spans="1:13" s="52" customFormat="1" x14ac:dyDescent="0.3">
      <c r="A2032" s="29" t="str">
        <f>IF(K2032&gt;0,COUNT($A$7:A2031)+COUNT(DWV!$A$8:$A$300)+COUNT('Large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2" s="289"/>
      <c r="C2032" s="3" t="s">
        <v>1024</v>
      </c>
      <c r="D2032" s="16">
        <v>28880235</v>
      </c>
      <c r="E2032" s="5" t="s">
        <v>8936</v>
      </c>
      <c r="F2032" s="381">
        <f>IFERROR(INDEX([1]Master!$1:$1048576,MATCH(C2032,[1]Master!$B:$B,0),MATCH($H$5,[1]Master!$1:$1,0)),"")</f>
        <v>1</v>
      </c>
      <c r="G2032" s="381">
        <f>IFERROR(INDEX([1]Master!$1:$1048576,MATCH(C2032,[1]Master!$B:$B,0),MATCH($H$4,[1]Master!$1:$1,0)),"")</f>
        <v>1</v>
      </c>
      <c r="H2032" s="6" t="s">
        <v>6153</v>
      </c>
      <c r="I2032" s="367">
        <f>IFERROR(INDEX([1]Master!$1:$1048576,MATCH(C2032,[1]Master!$B:$B,0),MATCH($G$6,[1]Master!$1:$1,0)),"")</f>
        <v>22293.567630065361</v>
      </c>
      <c r="J2032" s="230">
        <f>ROUND(I2032*Order_Quote!$L$5,4)</f>
        <v>0</v>
      </c>
      <c r="K2032" s="228"/>
      <c r="L2032" s="178"/>
      <c r="M2032" s="171">
        <f t="shared" si="31"/>
        <v>0</v>
      </c>
    </row>
    <row r="2033" spans="1:13" s="52" customFormat="1" x14ac:dyDescent="0.3">
      <c r="A2033" s="29" t="str">
        <f>IF(K2033&gt;0,COUNT($A$7:A2032)+COUNT(DWV!$A$8:$A$300)+COUNT('Large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3" s="289"/>
      <c r="C2033" s="3" t="s">
        <v>1025</v>
      </c>
      <c r="D2033" s="16">
        <v>28880243</v>
      </c>
      <c r="E2033" s="5" t="s">
        <v>8937</v>
      </c>
      <c r="F2033" s="381">
        <f>IFERROR(INDEX([1]Master!$1:$1048576,MATCH(C2033,[1]Master!$B:$B,0),MATCH($H$5,[1]Master!$1:$1,0)),"")</f>
        <v>1</v>
      </c>
      <c r="G2033" s="381">
        <f>IFERROR(INDEX([1]Master!$1:$1048576,MATCH(C2033,[1]Master!$B:$B,0),MATCH($H$4,[1]Master!$1:$1,0)),"")</f>
        <v>1</v>
      </c>
      <c r="H2033" s="6" t="s">
        <v>6153</v>
      </c>
      <c r="I2033" s="367">
        <f>IFERROR(INDEX([1]Master!$1:$1048576,MATCH(C2033,[1]Master!$B:$B,0),MATCH($G$6,[1]Master!$1:$1,0)),"")</f>
        <v>26750.595983006537</v>
      </c>
      <c r="J2033" s="230">
        <f>ROUND(I2033*Order_Quote!$L$5,4)</f>
        <v>0</v>
      </c>
      <c r="K2033" s="228"/>
      <c r="L2033" s="178"/>
      <c r="M2033" s="171">
        <f t="shared" si="31"/>
        <v>0</v>
      </c>
    </row>
    <row r="2034" spans="1:13" s="52" customFormat="1" x14ac:dyDescent="0.3">
      <c r="A2034" s="29" t="str">
        <f>IF(K2034&gt;0,COUNT($A$7:A2033)+COUNT(DWV!$A$8:$A$300)+COUNT('Large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4" s="291"/>
      <c r="C2034" s="3" t="s">
        <v>1026</v>
      </c>
      <c r="D2034" s="16">
        <v>28880251</v>
      </c>
      <c r="E2034" s="5" t="s">
        <v>8938</v>
      </c>
      <c r="F2034" s="381">
        <f>IFERROR(INDEX([1]Master!$1:$1048576,MATCH(C2034,[1]Master!$B:$B,0),MATCH($H$5,[1]Master!$1:$1,0)),"")</f>
        <v>1</v>
      </c>
      <c r="G2034" s="381">
        <f>IFERROR(INDEX([1]Master!$1:$1048576,MATCH(C2034,[1]Master!$B:$B,0),MATCH($H$4,[1]Master!$1:$1,0)),"")</f>
        <v>1</v>
      </c>
      <c r="H2034" s="6" t="s">
        <v>6153</v>
      </c>
      <c r="I2034" s="367">
        <f>IFERROR(INDEX([1]Master!$1:$1048576,MATCH(C2034,[1]Master!$B:$B,0),MATCH($G$6,[1]Master!$1:$1,0)),"")</f>
        <v>33435.928988235304</v>
      </c>
      <c r="J2034" s="230">
        <f>ROUND(I2034*Order_Quote!$L$5,4)</f>
        <v>0</v>
      </c>
      <c r="K2034" s="228"/>
      <c r="L2034" s="178"/>
      <c r="M2034" s="171">
        <f t="shared" si="31"/>
        <v>0</v>
      </c>
    </row>
    <row r="2035" spans="1:13" s="52" customFormat="1" x14ac:dyDescent="0.3">
      <c r="A2035" s="29" t="str">
        <f>IF(K2035&gt;0,COUNT($A$7:A2034)+COUNT(DWV!$A$8:$A$300)+COUNT('Large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5" s="317" t="s">
        <v>3739</v>
      </c>
      <c r="C2035" s="11" t="s">
        <v>1204</v>
      </c>
      <c r="D2035" s="17">
        <v>28884303</v>
      </c>
      <c r="E2035" s="13" t="s">
        <v>8939</v>
      </c>
      <c r="F2035" s="381">
        <f>IFERROR(INDEX([1]Master!$1:$1048576,MATCH(C2035,[1]Master!$B:$B,0),MATCH($H$5,[1]Master!$1:$1,0)),"")</f>
        <v>1</v>
      </c>
      <c r="G2035" s="381">
        <f>IFERROR(INDEX([1]Master!$1:$1048576,MATCH(C2035,[1]Master!$B:$B,0),MATCH($H$4,[1]Master!$1:$1,0)),"")</f>
        <v>75</v>
      </c>
      <c r="H2035" s="6" t="s">
        <v>6153</v>
      </c>
      <c r="I2035" s="367">
        <f>IFERROR(INDEX([1]Master!$1:$1048576,MATCH(C2035,[1]Master!$B:$B,0),MATCH($G$6,[1]Master!$1:$1,0)),"")</f>
        <v>449.4443385620915</v>
      </c>
      <c r="J2035" s="230">
        <f>ROUND(I2035*Order_Quote!$L$5,4)</f>
        <v>0</v>
      </c>
      <c r="K2035" s="232"/>
      <c r="L2035" s="178"/>
      <c r="M2035" s="171">
        <f t="shared" si="31"/>
        <v>0</v>
      </c>
    </row>
    <row r="2036" spans="1:13" s="52" customFormat="1" x14ac:dyDescent="0.3">
      <c r="A2036" s="29" t="str">
        <f>IF(K2036&gt;0,COUNT($A$7:A2035)+COUNT(DWV!$A$8:$A$300)+COUNT('Large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6" s="289"/>
      <c r="C2036" s="3" t="s">
        <v>1205</v>
      </c>
      <c r="D2036" s="16">
        <v>28884311</v>
      </c>
      <c r="E2036" s="5" t="s">
        <v>8940</v>
      </c>
      <c r="F2036" s="381">
        <f>IFERROR(INDEX([1]Master!$1:$1048576,MATCH(C2036,[1]Master!$B:$B,0),MATCH($H$5,[1]Master!$1:$1,0)),"")</f>
        <v>1</v>
      </c>
      <c r="G2036" s="381">
        <f>IFERROR(INDEX([1]Master!$1:$1048576,MATCH(C2036,[1]Master!$B:$B,0),MATCH($H$4,[1]Master!$1:$1,0)),"")</f>
        <v>43</v>
      </c>
      <c r="H2036" s="6" t="s">
        <v>6153</v>
      </c>
      <c r="I2036" s="367">
        <f>IFERROR(INDEX([1]Master!$1:$1048576,MATCH(C2036,[1]Master!$B:$B,0),MATCH($G$6,[1]Master!$1:$1,0)),"")</f>
        <v>580.0826666666668</v>
      </c>
      <c r="J2036" s="230">
        <f>ROUND(I2036*Order_Quote!$L$5,4)</f>
        <v>0</v>
      </c>
      <c r="K2036" s="228"/>
      <c r="L2036" s="178"/>
      <c r="M2036" s="171">
        <f t="shared" si="31"/>
        <v>0</v>
      </c>
    </row>
    <row r="2037" spans="1:13" s="52" customFormat="1" x14ac:dyDescent="0.3">
      <c r="A2037" s="29" t="str">
        <f>IF(K2037&gt;0,COUNT($A$7:A2036)+COUNT(DWV!$A$8:$A$300)+COUNT('Large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7" s="289"/>
      <c r="C2037" s="3" t="s">
        <v>1206</v>
      </c>
      <c r="D2037" s="16">
        <v>28884320</v>
      </c>
      <c r="E2037" s="5" t="s">
        <v>8941</v>
      </c>
      <c r="F2037" s="381">
        <f>IFERROR(INDEX([1]Master!$1:$1048576,MATCH(C2037,[1]Master!$B:$B,0),MATCH($H$5,[1]Master!$1:$1,0)),"")</f>
        <v>1</v>
      </c>
      <c r="G2037" s="381">
        <f>IFERROR(INDEX([1]Master!$1:$1048576,MATCH(C2037,[1]Master!$B:$B,0),MATCH($H$4,[1]Master!$1:$1,0)),"")</f>
        <v>25</v>
      </c>
      <c r="H2037" s="6" t="s">
        <v>6153</v>
      </c>
      <c r="I2037" s="367">
        <f>IFERROR(INDEX([1]Master!$1:$1048576,MATCH(C2037,[1]Master!$B:$B,0),MATCH($G$6,[1]Master!$1:$1,0)),"")</f>
        <v>863.53895424836628</v>
      </c>
      <c r="J2037" s="230">
        <f>ROUND(I2037*Order_Quote!$L$5,4)</f>
        <v>0</v>
      </c>
      <c r="K2037" s="228"/>
      <c r="L2037" s="178"/>
      <c r="M2037" s="171">
        <f t="shared" si="31"/>
        <v>0</v>
      </c>
    </row>
    <row r="2038" spans="1:13" s="52" customFormat="1" x14ac:dyDescent="0.3">
      <c r="A2038" s="29" t="str">
        <f>IF(K2038&gt;0,COUNT($A$7:A2037)+COUNT(DWV!$A$8:$A$300)+COUNT('Large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8" s="289"/>
      <c r="C2038" s="3" t="s">
        <v>1207</v>
      </c>
      <c r="D2038" s="16">
        <v>28884338</v>
      </c>
      <c r="E2038" s="5" t="s">
        <v>8942</v>
      </c>
      <c r="F2038" s="381">
        <f>IFERROR(INDEX([1]Master!$1:$1048576,MATCH(C2038,[1]Master!$B:$B,0),MATCH($H$5,[1]Master!$1:$1,0)),"")</f>
        <v>1</v>
      </c>
      <c r="G2038" s="381">
        <f>IFERROR(INDEX([1]Master!$1:$1048576,MATCH(C2038,[1]Master!$B:$B,0),MATCH($H$4,[1]Master!$1:$1,0)),"")</f>
        <v>13</v>
      </c>
      <c r="H2038" s="6" t="s">
        <v>6153</v>
      </c>
      <c r="I2038" s="367">
        <f>IFERROR(INDEX([1]Master!$1:$1048576,MATCH(C2038,[1]Master!$B:$B,0),MATCH($G$6,[1]Master!$1:$1,0)),"")</f>
        <v>2066.1179686274513</v>
      </c>
      <c r="J2038" s="230">
        <f>ROUND(I2038*Order_Quote!$L$5,4)</f>
        <v>0</v>
      </c>
      <c r="K2038" s="228"/>
      <c r="L2038" s="178"/>
      <c r="M2038" s="171">
        <f t="shared" si="31"/>
        <v>0</v>
      </c>
    </row>
    <row r="2039" spans="1:13" s="52" customFormat="1" x14ac:dyDescent="0.3">
      <c r="A2039" s="29" t="str">
        <f>IF(K2039&gt;0,COUNT($A$7:A2038)+COUNT(DWV!$A$8:$A$300)+COUNT('Large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39" s="289"/>
      <c r="C2039" s="3" t="s">
        <v>1208</v>
      </c>
      <c r="D2039" s="16">
        <v>28884346</v>
      </c>
      <c r="E2039" s="5" t="s">
        <v>8943</v>
      </c>
      <c r="F2039" s="381">
        <f>IFERROR(INDEX([1]Master!$1:$1048576,MATCH(C2039,[1]Master!$B:$B,0),MATCH($H$5,[1]Master!$1:$1,0)),"")</f>
        <v>1</v>
      </c>
      <c r="G2039" s="381">
        <f>IFERROR(INDEX([1]Master!$1:$1048576,MATCH(C2039,[1]Master!$B:$B,0),MATCH($H$4,[1]Master!$1:$1,0)),"")</f>
        <v>9</v>
      </c>
      <c r="H2039" s="6" t="s">
        <v>6153</v>
      </c>
      <c r="I2039" s="367">
        <f>IFERROR(INDEX([1]Master!$1:$1048576,MATCH(C2039,[1]Master!$B:$B,0),MATCH($G$6,[1]Master!$1:$1,0)),"")</f>
        <v>2201.6651490196082</v>
      </c>
      <c r="J2039" s="230">
        <f>ROUND(I2039*Order_Quote!$L$5,4)</f>
        <v>0</v>
      </c>
      <c r="K2039" s="228"/>
      <c r="L2039" s="178"/>
      <c r="M2039" s="171">
        <f t="shared" si="31"/>
        <v>0</v>
      </c>
    </row>
    <row r="2040" spans="1:13" s="52" customFormat="1" x14ac:dyDescent="0.3">
      <c r="A2040" s="29" t="str">
        <f>IF(K2040&gt;0,COUNT($A$7:A2039)+COUNT(DWV!$A$8:$A$300)+COUNT('Large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0" s="289"/>
      <c r="C2040" s="3" t="s">
        <v>1209</v>
      </c>
      <c r="D2040" s="16">
        <v>28884354</v>
      </c>
      <c r="E2040" s="5" t="s">
        <v>8944</v>
      </c>
      <c r="F2040" s="381">
        <f>IFERROR(INDEX([1]Master!$1:$1048576,MATCH(C2040,[1]Master!$B:$B,0),MATCH($H$5,[1]Master!$1:$1,0)),"")</f>
        <v>1</v>
      </c>
      <c r="G2040" s="381">
        <f>IFERROR(INDEX([1]Master!$1:$1048576,MATCH(C2040,[1]Master!$B:$B,0),MATCH($H$4,[1]Master!$1:$1,0)),"")</f>
        <v>4</v>
      </c>
      <c r="H2040" s="6" t="s">
        <v>6153</v>
      </c>
      <c r="I2040" s="367">
        <f>IFERROR(INDEX([1]Master!$1:$1048576,MATCH(C2040,[1]Master!$B:$B,0),MATCH($G$6,[1]Master!$1:$1,0)),"")</f>
        <v>7118.5841176470603</v>
      </c>
      <c r="J2040" s="230">
        <f>ROUND(I2040*Order_Quote!$L$5,4)</f>
        <v>0</v>
      </c>
      <c r="K2040" s="228"/>
      <c r="L2040" s="178"/>
      <c r="M2040" s="171">
        <f t="shared" si="31"/>
        <v>0</v>
      </c>
    </row>
    <row r="2041" spans="1:13" s="52" customFormat="1" x14ac:dyDescent="0.3">
      <c r="A2041" s="29" t="str">
        <f>IF(K2041&gt;0,COUNT($A$7:A2040)+COUNT(DWV!$A$8:$A$300)+COUNT('Large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1" s="289"/>
      <c r="C2041" s="3" t="s">
        <v>1210</v>
      </c>
      <c r="D2041" s="16">
        <v>28884362</v>
      </c>
      <c r="E2041" s="5" t="s">
        <v>8945</v>
      </c>
      <c r="F2041" s="381">
        <f>IFERROR(INDEX([1]Master!$1:$1048576,MATCH(C2041,[1]Master!$B:$B,0),MATCH($H$5,[1]Master!$1:$1,0)),"")</f>
        <v>1</v>
      </c>
      <c r="G2041" s="381">
        <f>IFERROR(INDEX([1]Master!$1:$1048576,MATCH(C2041,[1]Master!$B:$B,0),MATCH($H$4,[1]Master!$1:$1,0)),"")</f>
        <v>3</v>
      </c>
      <c r="H2041" s="6" t="s">
        <v>6153</v>
      </c>
      <c r="I2041" s="367">
        <f>IFERROR(INDEX([1]Master!$1:$1048576,MATCH(C2041,[1]Master!$B:$B,0),MATCH($G$6,[1]Master!$1:$1,0)),"")</f>
        <v>9666.6376392156872</v>
      </c>
      <c r="J2041" s="230">
        <f>ROUND(I2041*Order_Quote!$L$5,4)</f>
        <v>0</v>
      </c>
      <c r="K2041" s="228"/>
      <c r="L2041" s="178"/>
      <c r="M2041" s="171">
        <f t="shared" si="31"/>
        <v>0</v>
      </c>
    </row>
    <row r="2042" spans="1:13" s="52" customFormat="1" x14ac:dyDescent="0.3">
      <c r="A2042" s="29" t="str">
        <f>IF(K2042&gt;0,COUNT($A$7:A2041)+COUNT(DWV!$A$8:$A$300)+COUNT('Large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2" s="289"/>
      <c r="C2042" s="3" t="s">
        <v>1211</v>
      </c>
      <c r="D2042" s="16">
        <v>28884370</v>
      </c>
      <c r="E2042" s="5" t="s">
        <v>8946</v>
      </c>
      <c r="F2042" s="381">
        <f>IFERROR(INDEX([1]Master!$1:$1048576,MATCH(C2042,[1]Master!$B:$B,0),MATCH($H$5,[1]Master!$1:$1,0)),"")</f>
        <v>1</v>
      </c>
      <c r="G2042" s="381">
        <f>IFERROR(INDEX([1]Master!$1:$1048576,MATCH(C2042,[1]Master!$B:$B,0),MATCH($H$4,[1]Master!$1:$1,0)),"")</f>
        <v>3</v>
      </c>
      <c r="H2042" s="6" t="s">
        <v>6153</v>
      </c>
      <c r="I2042" s="367">
        <f>IFERROR(INDEX([1]Master!$1:$1048576,MATCH(C2042,[1]Master!$B:$B,0),MATCH($G$6,[1]Master!$1:$1,0)),"")</f>
        <v>10092.40574509804</v>
      </c>
      <c r="J2042" s="230">
        <f>ROUND(I2042*Order_Quote!$L$5,4)</f>
        <v>0</v>
      </c>
      <c r="K2042" s="228"/>
      <c r="L2042" s="178"/>
      <c r="M2042" s="171">
        <f t="shared" si="31"/>
        <v>0</v>
      </c>
    </row>
    <row r="2043" spans="1:13" s="52" customFormat="1" x14ac:dyDescent="0.3">
      <c r="A2043" s="29" t="str">
        <f>IF(K2043&gt;0,COUNT($A$7:A2042)+COUNT(DWV!$A$8:$A$300)+COUNT('Large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3" s="289"/>
      <c r="C2043" s="3" t="s">
        <v>1212</v>
      </c>
      <c r="D2043" s="16">
        <v>28884389</v>
      </c>
      <c r="E2043" s="5" t="s">
        <v>8947</v>
      </c>
      <c r="F2043" s="381">
        <f>IFERROR(INDEX([1]Master!$1:$1048576,MATCH(C2043,[1]Master!$B:$B,0),MATCH($H$5,[1]Master!$1:$1,0)),"")</f>
        <v>1</v>
      </c>
      <c r="G2043" s="381">
        <f>IFERROR(INDEX([1]Master!$1:$1048576,MATCH(C2043,[1]Master!$B:$B,0),MATCH($H$4,[1]Master!$1:$1,0)),"")</f>
        <v>2</v>
      </c>
      <c r="H2043" s="6" t="s">
        <v>6153</v>
      </c>
      <c r="I2043" s="367">
        <f>IFERROR(INDEX([1]Master!$1:$1048576,MATCH(C2043,[1]Master!$B:$B,0),MATCH($G$6,[1]Master!$1:$1,0)),"")</f>
        <v>12671.633471895426</v>
      </c>
      <c r="J2043" s="230">
        <f>ROUND(I2043*Order_Quote!$L$5,4)</f>
        <v>0</v>
      </c>
      <c r="K2043" s="228"/>
      <c r="L2043" s="178"/>
      <c r="M2043" s="171">
        <f t="shared" si="31"/>
        <v>0</v>
      </c>
    </row>
    <row r="2044" spans="1:13" s="52" customFormat="1" x14ac:dyDescent="0.3">
      <c r="A2044" s="29" t="str">
        <f>IF(K2044&gt;0,COUNT($A$7:A2043)+COUNT(DWV!$A$8:$A$300)+COUNT('Large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4" s="289"/>
      <c r="C2044" s="3" t="s">
        <v>1213</v>
      </c>
      <c r="D2044" s="16">
        <v>28884397</v>
      </c>
      <c r="E2044" s="5" t="s">
        <v>8948</v>
      </c>
      <c r="F2044" s="381">
        <f>IFERROR(INDEX([1]Master!$1:$1048576,MATCH(C2044,[1]Master!$B:$B,0),MATCH($H$5,[1]Master!$1:$1,0)),"")</f>
        <v>1</v>
      </c>
      <c r="G2044" s="381">
        <f>IFERROR(INDEX([1]Master!$1:$1048576,MATCH(C2044,[1]Master!$B:$B,0),MATCH($H$4,[1]Master!$1:$1,0)),"")</f>
        <v>1</v>
      </c>
      <c r="H2044" s="6" t="s">
        <v>6153</v>
      </c>
      <c r="I2044" s="367">
        <f>IFERROR(INDEX([1]Master!$1:$1048576,MATCH(C2044,[1]Master!$B:$B,0),MATCH($G$6,[1]Master!$1:$1,0)),"")</f>
        <v>18033.716499346407</v>
      </c>
      <c r="J2044" s="230">
        <f>ROUND(I2044*Order_Quote!$L$5,4)</f>
        <v>0</v>
      </c>
      <c r="K2044" s="228"/>
      <c r="L2044" s="178"/>
      <c r="M2044" s="171">
        <f t="shared" si="31"/>
        <v>0</v>
      </c>
    </row>
    <row r="2045" spans="1:13" s="52" customFormat="1" x14ac:dyDescent="0.3">
      <c r="A2045" s="29" t="str">
        <f>IF(K2045&gt;0,COUNT($A$7:A2044)+COUNT(DWV!$A$8:$A$300)+COUNT('Large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5" s="289"/>
      <c r="C2045" s="3" t="s">
        <v>1214</v>
      </c>
      <c r="D2045" s="16">
        <v>28884400</v>
      </c>
      <c r="E2045" s="5" t="s">
        <v>8949</v>
      </c>
      <c r="F2045" s="381">
        <f>IFERROR(INDEX([1]Master!$1:$1048576,MATCH(C2045,[1]Master!$B:$B,0),MATCH($H$5,[1]Master!$1:$1,0)),"")</f>
        <v>1</v>
      </c>
      <c r="G2045" s="381">
        <f>IFERROR(INDEX([1]Master!$1:$1048576,MATCH(C2045,[1]Master!$B:$B,0),MATCH($H$4,[1]Master!$1:$1,0)),"")</f>
        <v>1</v>
      </c>
      <c r="H2045" s="6" t="s">
        <v>6153</v>
      </c>
      <c r="I2045" s="367">
        <f>IFERROR(INDEX([1]Master!$1:$1048576,MATCH(C2045,[1]Master!$B:$B,0),MATCH($G$6,[1]Master!$1:$1,0)),"")</f>
        <v>21101.28523267974</v>
      </c>
      <c r="J2045" s="230">
        <f>ROUND(I2045*Order_Quote!$L$5,4)</f>
        <v>0</v>
      </c>
      <c r="K2045" s="228"/>
      <c r="L2045" s="178"/>
      <c r="M2045" s="171">
        <f t="shared" si="31"/>
        <v>0</v>
      </c>
    </row>
    <row r="2046" spans="1:13" s="52" customFormat="1" x14ac:dyDescent="0.3">
      <c r="A2046" s="29" t="str">
        <f>IF(K2046&gt;0,COUNT($A$7:A2045)+COUNT(DWV!$A$8:$A$300)+COUNT('Large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6" s="289"/>
      <c r="C2046" s="3" t="s">
        <v>1215</v>
      </c>
      <c r="D2046" s="16">
        <v>28884419</v>
      </c>
      <c r="E2046" s="5" t="s">
        <v>8950</v>
      </c>
      <c r="F2046" s="381">
        <f>IFERROR(INDEX([1]Master!$1:$1048576,MATCH(C2046,[1]Master!$B:$B,0),MATCH($H$5,[1]Master!$1:$1,0)),"")</f>
        <v>1</v>
      </c>
      <c r="G2046" s="381">
        <f>IFERROR(INDEX([1]Master!$1:$1048576,MATCH(C2046,[1]Master!$B:$B,0),MATCH($H$4,[1]Master!$1:$1,0)),"")</f>
        <v>1</v>
      </c>
      <c r="H2046" s="6" t="s">
        <v>6153</v>
      </c>
      <c r="I2046" s="367">
        <f>IFERROR(INDEX([1]Master!$1:$1048576,MATCH(C2046,[1]Master!$B:$B,0),MATCH($G$6,[1]Master!$1:$1,0)),"")</f>
        <v>24168.868932026144</v>
      </c>
      <c r="J2046" s="230">
        <f>ROUND(I2046*Order_Quote!$L$5,4)</f>
        <v>0</v>
      </c>
      <c r="K2046" s="228"/>
      <c r="L2046" s="178"/>
      <c r="M2046" s="171">
        <f t="shared" si="31"/>
        <v>0</v>
      </c>
    </row>
    <row r="2047" spans="1:13" s="52" customFormat="1" x14ac:dyDescent="0.3">
      <c r="A2047" s="29" t="str">
        <f>IF(K2047&gt;0,COUNT($A$7:A2046)+COUNT(DWV!$A$8:$A$300)+COUNT('Large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7" s="289"/>
      <c r="C2047" s="3" t="s">
        <v>1216</v>
      </c>
      <c r="D2047" s="16">
        <v>28884427</v>
      </c>
      <c r="E2047" s="5" t="s">
        <v>8951</v>
      </c>
      <c r="F2047" s="381">
        <f>IFERROR(INDEX([1]Master!$1:$1048576,MATCH(C2047,[1]Master!$B:$B,0),MATCH($H$5,[1]Master!$1:$1,0)),"")</f>
        <v>1</v>
      </c>
      <c r="G2047" s="381">
        <f>IFERROR(INDEX([1]Master!$1:$1048576,MATCH(C2047,[1]Master!$B:$B,0),MATCH($H$4,[1]Master!$1:$1,0)),"")</f>
        <v>1</v>
      </c>
      <c r="H2047" s="6" t="s">
        <v>6153</v>
      </c>
      <c r="I2047" s="367">
        <f>IFERROR(INDEX([1]Master!$1:$1048576,MATCH(C2047,[1]Master!$B:$B,0),MATCH($G$6,[1]Master!$1:$1,0)),"")</f>
        <v>26585.835145098037</v>
      </c>
      <c r="J2047" s="230">
        <f>ROUND(I2047*Order_Quote!$L$5,4)</f>
        <v>0</v>
      </c>
      <c r="K2047" s="228"/>
      <c r="L2047" s="178"/>
      <c r="M2047" s="171">
        <f t="shared" si="31"/>
        <v>0</v>
      </c>
    </row>
    <row r="2048" spans="1:13" s="52" customFormat="1" x14ac:dyDescent="0.3">
      <c r="A2048" s="29" t="str">
        <f>IF(K2048&gt;0,COUNT($A$7:A2047)+COUNT(DWV!$A$8:$A$300)+COUNT('Large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8" s="289"/>
      <c r="C2048" s="3" t="s">
        <v>1217</v>
      </c>
      <c r="D2048" s="16">
        <v>28884435</v>
      </c>
      <c r="E2048" s="5" t="s">
        <v>8952</v>
      </c>
      <c r="F2048" s="381">
        <f>IFERROR(INDEX([1]Master!$1:$1048576,MATCH(C2048,[1]Master!$B:$B,0),MATCH($H$5,[1]Master!$1:$1,0)),"")</f>
        <v>1</v>
      </c>
      <c r="G2048" s="381">
        <f>IFERROR(INDEX([1]Master!$1:$1048576,MATCH(C2048,[1]Master!$B:$B,0),MATCH($H$4,[1]Master!$1:$1,0)),"")</f>
        <v>1</v>
      </c>
      <c r="H2048" s="6" t="s">
        <v>6153</v>
      </c>
      <c r="I2048" s="367">
        <f>IFERROR(INDEX([1]Master!$1:$1048576,MATCH(C2048,[1]Master!$B:$B,0),MATCH($G$6,[1]Master!$1:$1,0)),"")</f>
        <v>35370.540600000008</v>
      </c>
      <c r="J2048" s="230">
        <f>ROUND(I2048*Order_Quote!$L$5,4)</f>
        <v>0</v>
      </c>
      <c r="K2048" s="228"/>
      <c r="L2048" s="178"/>
      <c r="M2048" s="171">
        <f t="shared" si="31"/>
        <v>0</v>
      </c>
    </row>
    <row r="2049" spans="1:15" s="52" customFormat="1" x14ac:dyDescent="0.3">
      <c r="A2049" s="29" t="str">
        <f>IF(K2049&gt;0,COUNT($A$7:A2048)+COUNT(DWV!$A$8:$A$300)+COUNT('Large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49" s="291"/>
      <c r="C2049" s="3" t="s">
        <v>1218</v>
      </c>
      <c r="D2049" s="16">
        <v>28884443</v>
      </c>
      <c r="E2049" s="5" t="s">
        <v>8953</v>
      </c>
      <c r="F2049" s="381">
        <f>IFERROR(INDEX([1]Master!$1:$1048576,MATCH(C2049,[1]Master!$B:$B,0),MATCH($H$5,[1]Master!$1:$1,0)),"")</f>
        <v>1</v>
      </c>
      <c r="G2049" s="381" t="str">
        <f>IFERROR(INDEX([1]Master!$1:$1048576,MATCH(C2049,[1]Master!$B:$B,0),MATCH($H$4,[1]Master!$1:$1,0)),"")</f>
        <v>-</v>
      </c>
      <c r="H2049" s="6" t="s">
        <v>6153</v>
      </c>
      <c r="I2049" s="367">
        <f>IFERROR(INDEX([1]Master!$1:$1048576,MATCH(C2049,[1]Master!$B:$B,0),MATCH($G$6,[1]Master!$1:$1,0)),"")</f>
        <v>47027.672943790851</v>
      </c>
      <c r="J2049" s="230">
        <f>ROUND(I2049*Order_Quote!$L$5,4)</f>
        <v>0</v>
      </c>
      <c r="K2049" s="228"/>
      <c r="L2049" s="178"/>
      <c r="M2049" s="171">
        <f t="shared" si="31"/>
        <v>0</v>
      </c>
    </row>
    <row r="2050" spans="1:15" s="52" customFormat="1" x14ac:dyDescent="0.3">
      <c r="A2050" s="29" t="str">
        <f>IF(K2050&gt;0,COUNT($A$7:A2049)+COUNT(DWV!$A$8:$A$300)+COUNT('Large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0" s="317" t="s">
        <v>3739</v>
      </c>
      <c r="C2050" s="11" t="s">
        <v>1219</v>
      </c>
      <c r="D2050" s="17">
        <v>28884508</v>
      </c>
      <c r="E2050" s="13" t="s">
        <v>8954</v>
      </c>
      <c r="F2050" s="381">
        <f>IFERROR(INDEX([1]Master!$1:$1048576,MATCH(C2050,[1]Master!$B:$B,0),MATCH($H$5,[1]Master!$1:$1,0)),"")</f>
        <v>6</v>
      </c>
      <c r="G2050" s="381" t="str">
        <f>IFERROR(INDEX([1]Master!$1:$1048576,MATCH(C2050,[1]Master!$B:$B,0),MATCH($H$4,[1]Master!$1:$1,0)),"")</f>
        <v>-</v>
      </c>
      <c r="H2050" s="6" t="s">
        <v>6153</v>
      </c>
      <c r="I2050" s="367">
        <f>IFERROR(INDEX([1]Master!$1:$1048576,MATCH(C2050,[1]Master!$B:$B,0),MATCH($G$6,[1]Master!$1:$1,0)),"")</f>
        <v>106.63144444444444</v>
      </c>
      <c r="J2050" s="230">
        <f>ROUND(I2050*Order_Quote!$L$5,4)</f>
        <v>0</v>
      </c>
      <c r="K2050" s="232"/>
      <c r="L2050" s="178"/>
      <c r="M2050" s="171">
        <f t="shared" si="31"/>
        <v>0</v>
      </c>
    </row>
    <row r="2051" spans="1:15" s="52" customFormat="1" x14ac:dyDescent="0.3">
      <c r="A2051" s="29" t="str">
        <f>IF(K2051&gt;0,COUNT($A$7:A2050)+COUNT(DWV!$A$8:$A$300)+COUNT('Large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1" s="289"/>
      <c r="C2051" s="3" t="s">
        <v>1220</v>
      </c>
      <c r="D2051" s="16">
        <v>28884516</v>
      </c>
      <c r="E2051" s="5" t="s">
        <v>8955</v>
      </c>
      <c r="F2051" s="381">
        <f>IFERROR(INDEX([1]Master!$1:$1048576,MATCH(C2051,[1]Master!$B:$B,0),MATCH($H$5,[1]Master!$1:$1,0)),"")</f>
        <v>4</v>
      </c>
      <c r="G2051" s="381" t="str">
        <f>IFERROR(INDEX([1]Master!$1:$1048576,MATCH(C2051,[1]Master!$B:$B,0),MATCH($H$4,[1]Master!$1:$1,0)),"")</f>
        <v>-</v>
      </c>
      <c r="H2051" s="6" t="s">
        <v>6153</v>
      </c>
      <c r="I2051" s="367">
        <f>IFERROR(INDEX([1]Master!$1:$1048576,MATCH(C2051,[1]Master!$B:$B,0),MATCH($G$6,[1]Master!$1:$1,0)),"")</f>
        <v>143.03522222222225</v>
      </c>
      <c r="J2051" s="230">
        <f>ROUND(I2051*Order_Quote!$L$5,4)</f>
        <v>0</v>
      </c>
      <c r="K2051" s="228"/>
      <c r="L2051" s="178"/>
      <c r="M2051" s="171">
        <f t="shared" si="31"/>
        <v>0</v>
      </c>
    </row>
    <row r="2052" spans="1:15" s="52" customFormat="1" x14ac:dyDescent="0.3">
      <c r="A2052" s="29" t="str">
        <f>IF(K2052&gt;0,COUNT($A$7:A2051)+COUNT(DWV!$A$8:$A$300)+COUNT('Large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2" s="289"/>
      <c r="C2052" s="3" t="s">
        <v>1221</v>
      </c>
      <c r="D2052" s="16">
        <v>28884524</v>
      </c>
      <c r="E2052" s="5" t="s">
        <v>8956</v>
      </c>
      <c r="F2052" s="381">
        <f>IFERROR(INDEX([1]Master!$1:$1048576,MATCH(C2052,[1]Master!$B:$B,0),MATCH($H$5,[1]Master!$1:$1,0)),"")</f>
        <v>3</v>
      </c>
      <c r="G2052" s="381" t="str">
        <f>IFERROR(INDEX([1]Master!$1:$1048576,MATCH(C2052,[1]Master!$B:$B,0),MATCH($H$4,[1]Master!$1:$1,0)),"")</f>
        <v>-</v>
      </c>
      <c r="H2052" s="6" t="s">
        <v>6153</v>
      </c>
      <c r="I2052" s="367">
        <f>IFERROR(INDEX([1]Master!$1:$1048576,MATCH(C2052,[1]Master!$B:$B,0),MATCH($G$6,[1]Master!$1:$1,0)),"")</f>
        <v>156.51722222222224</v>
      </c>
      <c r="J2052" s="230">
        <f>ROUND(I2052*Order_Quote!$L$5,4)</f>
        <v>0</v>
      </c>
      <c r="K2052" s="228"/>
      <c r="L2052" s="178"/>
      <c r="M2052" s="171">
        <f t="shared" si="31"/>
        <v>0</v>
      </c>
    </row>
    <row r="2053" spans="1:15" s="52" customFormat="1" x14ac:dyDescent="0.3">
      <c r="A2053" s="29" t="str">
        <f>IF(K2053&gt;0,COUNT($A$7:A2052)+COUNT(DWV!$A$8:$A$300)+COUNT('Large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3" s="289"/>
      <c r="C2053" s="3" t="s">
        <v>1222</v>
      </c>
      <c r="D2053" s="16">
        <v>28884532</v>
      </c>
      <c r="E2053" s="5" t="s">
        <v>8957</v>
      </c>
      <c r="F2053" s="381">
        <f>IFERROR(INDEX([1]Master!$1:$1048576,MATCH(C2053,[1]Master!$B:$B,0),MATCH($H$5,[1]Master!$1:$1,0)),"")</f>
        <v>1</v>
      </c>
      <c r="G2053" s="381">
        <f>IFERROR(INDEX([1]Master!$1:$1048576,MATCH(C2053,[1]Master!$B:$B,0),MATCH($H$4,[1]Master!$1:$1,0)),"")</f>
        <v>50</v>
      </c>
      <c r="H2053" s="6" t="s">
        <v>6153</v>
      </c>
      <c r="I2053" s="367">
        <f>IFERROR(INDEX([1]Master!$1:$1048576,MATCH(C2053,[1]Master!$B:$B,0),MATCH($G$6,[1]Master!$1:$1,0)),"")</f>
        <v>393.32178954248371</v>
      </c>
      <c r="J2053" s="230">
        <f>ROUND(I2053*Order_Quote!$L$5,4)</f>
        <v>0</v>
      </c>
      <c r="K2053" s="228"/>
      <c r="L2053" s="178"/>
      <c r="M2053" s="171">
        <f t="shared" si="31"/>
        <v>0</v>
      </c>
    </row>
    <row r="2054" spans="1:15" s="52" customFormat="1" x14ac:dyDescent="0.3">
      <c r="A2054" s="29" t="str">
        <f>IF(K2054&gt;0,COUNT($A$7:A2053)+COUNT(DWV!$A$8:$A$300)+COUNT('Large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4" s="289"/>
      <c r="C2054" s="3" t="s">
        <v>1223</v>
      </c>
      <c r="D2054" s="16">
        <v>28884540</v>
      </c>
      <c r="E2054" s="5" t="s">
        <v>8958</v>
      </c>
      <c r="F2054" s="381">
        <f>IFERROR(INDEX([1]Master!$1:$1048576,MATCH(C2054,[1]Master!$B:$B,0),MATCH($H$5,[1]Master!$1:$1,0)),"")</f>
        <v>1</v>
      </c>
      <c r="G2054" s="381">
        <f>IFERROR(INDEX([1]Master!$1:$1048576,MATCH(C2054,[1]Master!$B:$B,0),MATCH($H$4,[1]Master!$1:$1,0)),"")</f>
        <v>27</v>
      </c>
      <c r="H2054" s="6" t="s">
        <v>6153</v>
      </c>
      <c r="I2054" s="367">
        <f>IFERROR(INDEX([1]Master!$1:$1048576,MATCH(C2054,[1]Master!$B:$B,0),MATCH($G$6,[1]Master!$1:$1,0)),"")</f>
        <v>423.3136797385622</v>
      </c>
      <c r="J2054" s="230">
        <f>ROUND(I2054*Order_Quote!$L$5,4)</f>
        <v>0</v>
      </c>
      <c r="K2054" s="228"/>
      <c r="L2054" s="178"/>
      <c r="M2054" s="171">
        <f t="shared" ref="M2054:M2117" si="32">K2054/F2054</f>
        <v>0</v>
      </c>
    </row>
    <row r="2055" spans="1:15" s="52" customFormat="1" x14ac:dyDescent="0.3">
      <c r="A2055" s="29" t="str">
        <f>IF(K2055&gt;0,COUNT($A$7:A2054)+COUNT(DWV!$A$8:$A$300)+COUNT('Large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5" s="289"/>
      <c r="C2055" s="3" t="s">
        <v>1224</v>
      </c>
      <c r="D2055" s="16">
        <v>28884559</v>
      </c>
      <c r="E2055" s="5" t="s">
        <v>8959</v>
      </c>
      <c r="F2055" s="381">
        <f>IFERROR(INDEX([1]Master!$1:$1048576,MATCH(C2055,[1]Master!$B:$B,0),MATCH($H$5,[1]Master!$1:$1,0)),"")</f>
        <v>1</v>
      </c>
      <c r="G2055" s="381">
        <f>IFERROR(INDEX([1]Master!$1:$1048576,MATCH(C2055,[1]Master!$B:$B,0),MATCH($H$4,[1]Master!$1:$1,0)),"")</f>
        <v>19</v>
      </c>
      <c r="H2055" s="6" t="s">
        <v>6153</v>
      </c>
      <c r="I2055" s="367">
        <f>IFERROR(INDEX([1]Master!$1:$1048576,MATCH(C2055,[1]Master!$B:$B,0),MATCH($G$6,[1]Master!$1:$1,0)),"")</f>
        <v>623.05009019607849</v>
      </c>
      <c r="J2055" s="230">
        <f>ROUND(I2055*Order_Quote!$L$5,4)</f>
        <v>0</v>
      </c>
      <c r="K2055" s="228"/>
      <c r="L2055" s="178"/>
      <c r="M2055" s="171">
        <f t="shared" si="32"/>
        <v>0</v>
      </c>
    </row>
    <row r="2056" spans="1:15" s="52" customFormat="1" x14ac:dyDescent="0.3">
      <c r="A2056" s="29" t="str">
        <f>IF(K2056&gt;0,COUNT($A$7:A2055)+COUNT(DWV!$A$8:$A$300)+COUNT('Large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6" s="289"/>
      <c r="C2056" s="3" t="s">
        <v>1225</v>
      </c>
      <c r="D2056" s="16">
        <v>28884567</v>
      </c>
      <c r="E2056" s="5" t="s">
        <v>8960</v>
      </c>
      <c r="F2056" s="381">
        <f>IFERROR(INDEX([1]Master!$1:$1048576,MATCH(C2056,[1]Master!$B:$B,0),MATCH($H$5,[1]Master!$1:$1,0)),"")</f>
        <v>1</v>
      </c>
      <c r="G2056" s="381">
        <f>IFERROR(INDEX([1]Master!$1:$1048576,MATCH(C2056,[1]Master!$B:$B,0),MATCH($H$4,[1]Master!$1:$1,0)),"")</f>
        <v>11</v>
      </c>
      <c r="H2056" s="6" t="s">
        <v>6153</v>
      </c>
      <c r="I2056" s="367">
        <f>IFERROR(INDEX([1]Master!$1:$1048576,MATCH(C2056,[1]Master!$B:$B,0),MATCH($G$6,[1]Master!$1:$1,0)),"")</f>
        <v>2071.0268209150327</v>
      </c>
      <c r="J2056" s="230">
        <f>ROUND(I2056*Order_Quote!$L$5,4)</f>
        <v>0</v>
      </c>
      <c r="K2056" s="228"/>
      <c r="L2056" s="178"/>
      <c r="M2056" s="171">
        <f t="shared" si="32"/>
        <v>0</v>
      </c>
    </row>
    <row r="2057" spans="1:15" s="52" customFormat="1" x14ac:dyDescent="0.3">
      <c r="A2057" s="29" t="str">
        <f>IF(K2057&gt;0,COUNT($A$7:A2056)+COUNT(DWV!$A$8:$A$300)+COUNT('Large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7" s="289"/>
      <c r="C2057" s="3" t="s">
        <v>1226</v>
      </c>
      <c r="D2057" s="16">
        <v>28884575</v>
      </c>
      <c r="E2057" s="5" t="s">
        <v>8961</v>
      </c>
      <c r="F2057" s="381">
        <f>IFERROR(INDEX([1]Master!$1:$1048576,MATCH(C2057,[1]Master!$B:$B,0),MATCH($H$5,[1]Master!$1:$1,0)),"")</f>
        <v>1</v>
      </c>
      <c r="G2057" s="381">
        <f>IFERROR(INDEX([1]Master!$1:$1048576,MATCH(C2057,[1]Master!$B:$B,0),MATCH($H$4,[1]Master!$1:$1,0)),"")</f>
        <v>10</v>
      </c>
      <c r="H2057" s="6" t="s">
        <v>6153</v>
      </c>
      <c r="I2057" s="367">
        <f>IFERROR(INDEX([1]Master!$1:$1048576,MATCH(C2057,[1]Master!$B:$B,0),MATCH($G$6,[1]Master!$1:$1,0)),"")</f>
        <v>2588.8359071895425</v>
      </c>
      <c r="J2057" s="230">
        <f>ROUND(I2057*Order_Quote!$L$5,4)</f>
        <v>0</v>
      </c>
      <c r="K2057" s="228"/>
      <c r="L2057" s="178"/>
      <c r="M2057" s="171">
        <f t="shared" si="32"/>
        <v>0</v>
      </c>
    </row>
    <row r="2058" spans="1:15" s="52" customFormat="1" x14ac:dyDescent="0.3">
      <c r="A2058" s="29" t="str">
        <f>IF(K2058&gt;0,COUNT($A$7:A2057)+COUNT(DWV!$A$8:$A$300)+COUNT('Large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8" s="289"/>
      <c r="C2058" s="3" t="s">
        <v>1227</v>
      </c>
      <c r="D2058" s="16">
        <v>28884583</v>
      </c>
      <c r="E2058" s="5" t="s">
        <v>8962</v>
      </c>
      <c r="F2058" s="381">
        <f>IFERROR(INDEX([1]Master!$1:$1048576,MATCH(C2058,[1]Master!$B:$B,0),MATCH($H$5,[1]Master!$1:$1,0)),"")</f>
        <v>1</v>
      </c>
      <c r="G2058" s="381">
        <f>IFERROR(INDEX([1]Master!$1:$1048576,MATCH(C2058,[1]Master!$B:$B,0),MATCH($H$4,[1]Master!$1:$1,0)),"")</f>
        <v>6</v>
      </c>
      <c r="H2058" s="6" t="s">
        <v>6153</v>
      </c>
      <c r="I2058" s="367">
        <f>IFERROR(INDEX([1]Master!$1:$1048576,MATCH(C2058,[1]Master!$B:$B,0),MATCH($G$6,[1]Master!$1:$1,0)),"")</f>
        <v>4199.6278941176479</v>
      </c>
      <c r="J2058" s="230">
        <f>ROUND(I2058*Order_Quote!$L$5,4)</f>
        <v>0</v>
      </c>
      <c r="K2058" s="228"/>
      <c r="L2058" s="178"/>
      <c r="M2058" s="171">
        <f t="shared" si="32"/>
        <v>0</v>
      </c>
    </row>
    <row r="2059" spans="1:15" s="52" customFormat="1" x14ac:dyDescent="0.3">
      <c r="A2059" s="29" t="str">
        <f>IF(K2059&gt;0,COUNT($A$7:A2058)+COUNT(DWV!$A$8:$A$300)+COUNT('Large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59" s="291"/>
      <c r="C2059" s="3" t="s">
        <v>1228</v>
      </c>
      <c r="D2059" s="16">
        <v>28884591</v>
      </c>
      <c r="E2059" s="5" t="s">
        <v>8963</v>
      </c>
      <c r="F2059" s="381">
        <f>IFERROR(INDEX([1]Master!$1:$1048576,MATCH(C2059,[1]Master!$B:$B,0),MATCH($H$5,[1]Master!$1:$1,0)),"")</f>
        <v>1</v>
      </c>
      <c r="G2059" s="381">
        <f>IFERROR(INDEX([1]Master!$1:$1048576,MATCH(C2059,[1]Master!$B:$B,0),MATCH($H$4,[1]Master!$1:$1,0)),"")</f>
        <v>4</v>
      </c>
      <c r="H2059" s="6" t="s">
        <v>6153</v>
      </c>
      <c r="I2059" s="367">
        <f>IFERROR(INDEX([1]Master!$1:$1048576,MATCH(C2059,[1]Master!$B:$B,0),MATCH($G$6,[1]Master!$1:$1,0)),"")</f>
        <v>4846.6086392156867</v>
      </c>
      <c r="J2059" s="230">
        <f>ROUND(I2059*Order_Quote!$L$5,4)</f>
        <v>0</v>
      </c>
      <c r="K2059" s="228"/>
      <c r="L2059" s="178"/>
      <c r="M2059" s="171">
        <f t="shared" si="32"/>
        <v>0</v>
      </c>
    </row>
    <row r="2060" spans="1:15" s="52" customFormat="1" x14ac:dyDescent="0.3">
      <c r="A2060" s="29" t="str">
        <f>IF(K2060&gt;0,COUNT($A$7:A2059)+COUNT(DWV!$A$8:$A$300)+COUNT('Large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0" s="317" t="s">
        <v>3739</v>
      </c>
      <c r="C2060" s="3" t="s">
        <v>547</v>
      </c>
      <c r="D2060" s="16">
        <v>29848254</v>
      </c>
      <c r="E2060" s="5" t="s">
        <v>8027</v>
      </c>
      <c r="F2060" s="381">
        <f>IFERROR(INDEX([1]Master!$1:$1048576,MATCH(C2060,[1]Master!$B:$B,0),MATCH($H$5,[1]Master!$1:$1,0)),"")</f>
        <v>6</v>
      </c>
      <c r="G2060" s="381">
        <f>IFERROR(INDEX([1]Master!$1:$1048576,MATCH(C2060,[1]Master!$B:$B,0),MATCH($H$4,[1]Master!$1:$1,0)),"")</f>
        <v>378</v>
      </c>
      <c r="H2060" s="6" t="s">
        <v>6153</v>
      </c>
      <c r="I2060" s="367">
        <f>IFERROR(INDEX([1]Master!$1:$1048576,MATCH(C2060,[1]Master!$B:$B,0),MATCH($G$6,[1]Master!$1:$1,0)),"")</f>
        <v>193.49166666666667</v>
      </c>
      <c r="J2060" s="230">
        <f>ROUND(I2060*Order_Quote!$L$5,4)</f>
        <v>0</v>
      </c>
      <c r="K2060" s="228"/>
      <c r="L2060" s="178"/>
      <c r="M2060" s="171">
        <f t="shared" si="32"/>
        <v>0</v>
      </c>
    </row>
    <row r="2061" spans="1:15" s="52" customFormat="1" x14ac:dyDescent="0.3">
      <c r="A2061" s="29" t="str">
        <f>IF(K2061&gt;0,COUNT($A$7:A2060)+COUNT(DWV!$A$8:$A$300)+COUNT('Large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1" s="289"/>
      <c r="C2061" s="3" t="s">
        <v>7839</v>
      </c>
      <c r="D2061" s="16">
        <v>29848262</v>
      </c>
      <c r="E2061" s="5" t="s">
        <v>7842</v>
      </c>
      <c r="F2061" s="381">
        <f>IFERROR(INDEX([1]Master!$1:$1048576,MATCH(C2061,[1]Master!$B:$B,0),MATCH($H$5,[1]Master!$1:$1,0)),"")</f>
        <v>1</v>
      </c>
      <c r="G2061" s="381" t="str">
        <f>IFERROR(INDEX([1]Master!$1:$1048576,MATCH(C2061,[1]Master!$B:$B,0),MATCH($H$4,[1]Master!$1:$1,0)),"")</f>
        <v>-</v>
      </c>
      <c r="H2061" s="6" t="s">
        <v>6153</v>
      </c>
      <c r="I2061" s="367">
        <f>IFERROR(INDEX([1]Master!$1:$1048576,MATCH(C2061,[1]Master!$B:$B,0),MATCH($G$6,[1]Master!$1:$1,0)),"")</f>
        <v>232.87955555555556</v>
      </c>
      <c r="J2061" s="230">
        <f>ROUND(I2061*Order_Quote!$L$5,4)</f>
        <v>0</v>
      </c>
      <c r="K2061" s="228"/>
      <c r="L2061" s="178"/>
      <c r="M2061" s="171">
        <f t="shared" si="32"/>
        <v>0</v>
      </c>
    </row>
    <row r="2062" spans="1:15" s="52" customFormat="1" x14ac:dyDescent="0.3">
      <c r="A2062" s="29" t="str">
        <f>IF(K2062&gt;0,COUNT($A$7:A2061)+COUNT(DWV!$A$8:$A$300)+COUNT('Large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2" s="289"/>
      <c r="C2062" s="3" t="s">
        <v>7840</v>
      </c>
      <c r="D2062" s="16">
        <v>29848270</v>
      </c>
      <c r="E2062" s="5" t="s">
        <v>7843</v>
      </c>
      <c r="F2062" s="381">
        <f>IFERROR(INDEX([1]Master!$1:$1048576,MATCH(C2062,[1]Master!$B:$B,0),MATCH($H$5,[1]Master!$1:$1,0)),"")</f>
        <v>1</v>
      </c>
      <c r="G2062" s="381" t="str">
        <f>IFERROR(INDEX([1]Master!$1:$1048576,MATCH(C2062,[1]Master!$B:$B,0),MATCH($H$4,[1]Master!$1:$1,0)),"")</f>
        <v>-</v>
      </c>
      <c r="H2062" s="6" t="s">
        <v>6153</v>
      </c>
      <c r="I2062" s="367">
        <f>IFERROR(INDEX([1]Master!$1:$1048576,MATCH(C2062,[1]Master!$B:$B,0),MATCH($G$6,[1]Master!$1:$1,0)),"")</f>
        <v>749.11888888888905</v>
      </c>
      <c r="J2062" s="230">
        <f>ROUND(I2062*Order_Quote!$L$5,4)</f>
        <v>0</v>
      </c>
      <c r="K2062" s="228"/>
      <c r="L2062" s="178"/>
      <c r="M2062" s="171">
        <f t="shared" si="32"/>
        <v>0</v>
      </c>
    </row>
    <row r="2063" spans="1:15" s="52" customFormat="1" x14ac:dyDescent="0.3">
      <c r="A2063" s="29" t="str">
        <f>IF(K2063&gt;0,COUNT($A$7:A2062)+COUNT(DWV!$A$8:$A$300)+COUNT('Large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3" s="289"/>
      <c r="C2063" s="3" t="s">
        <v>7841</v>
      </c>
      <c r="D2063" s="16">
        <v>29848289</v>
      </c>
      <c r="E2063" s="5" t="s">
        <v>7844</v>
      </c>
      <c r="F2063" s="381">
        <f>IFERROR(INDEX([1]Master!$1:$1048576,MATCH(C2063,[1]Master!$B:$B,0),MATCH($H$5,[1]Master!$1:$1,0)),"")</f>
        <v>1</v>
      </c>
      <c r="G2063" s="381" t="str">
        <f>IFERROR(INDEX([1]Master!$1:$1048576,MATCH(C2063,[1]Master!$B:$B,0),MATCH($H$4,[1]Master!$1:$1,0)),"")</f>
        <v>-</v>
      </c>
      <c r="H2063" s="6" t="s">
        <v>6153</v>
      </c>
      <c r="I2063" s="367">
        <f>IFERROR(INDEX([1]Master!$1:$1048576,MATCH(C2063,[1]Master!$B:$B,0),MATCH($G$6,[1]Master!$1:$1,0)),"")</f>
        <v>917.73900000000003</v>
      </c>
      <c r="J2063" s="230">
        <f>ROUND(I2063*Order_Quote!$L$5,4)</f>
        <v>0</v>
      </c>
      <c r="K2063" s="228"/>
      <c r="L2063" s="178"/>
      <c r="M2063" s="171">
        <f t="shared" si="32"/>
        <v>0</v>
      </c>
    </row>
    <row r="2064" spans="1:15" ht="18" x14ac:dyDescent="0.35">
      <c r="A2064" s="29" t="str">
        <f>IF(K2064&gt;0,COUNT($A$7:A2063)+COUNT(DWV!$A$8:$A$300)+COUNT('Large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4" s="194" t="s">
        <v>5768</v>
      </c>
      <c r="C2064" s="123"/>
      <c r="D2064" s="123"/>
      <c r="E2064" s="193"/>
      <c r="F2064" s="381" t="str">
        <f>IFERROR(INDEX([1]Master!$1:$1048576,MATCH(C2064,[1]Master!$B:$B,0),MATCH($H$5,[1]Master!$1:$1,0)),"")</f>
        <v/>
      </c>
      <c r="G2064" s="381" t="str">
        <f>IFERROR(INDEX([1]Master!$1:$1048576,MATCH(C2064,[1]Master!$B:$B,0),MATCH($H$4,[1]Master!$1:$1,0)),"")</f>
        <v/>
      </c>
      <c r="H2064" s="123"/>
      <c r="I2064" s="367" t="str">
        <f>IFERROR(INDEX([1]Master!$1:$1048576,MATCH(C2064,[1]Master!$B:$B,0),MATCH($G$6,[1]Master!$1:$1,0)),"")</f>
        <v/>
      </c>
      <c r="J2064" s="230"/>
      <c r="K2064" s="234"/>
      <c r="L2064" s="231"/>
      <c r="M2064" s="171"/>
      <c r="O2064" s="52"/>
    </row>
    <row r="2065" spans="1:13" s="52" customFormat="1" x14ac:dyDescent="0.3">
      <c r="A2065" s="29" t="str">
        <f>IF(K2065&gt;0,COUNT($A$7:A2064)+COUNT(DWV!$A$8:$A$300)+COUNT('Large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5" s="317" t="s">
        <v>3739</v>
      </c>
      <c r="C2065" s="3" t="s">
        <v>2722</v>
      </c>
      <c r="D2065" s="16">
        <v>28885008</v>
      </c>
      <c r="E2065" s="5" t="s">
        <v>9159</v>
      </c>
      <c r="F2065" s="381">
        <f>IFERROR(INDEX([1]Master!$1:$1048576,MATCH(C2065,[1]Master!$B:$B,0),MATCH($H$5,[1]Master!$1:$1,0)),"")</f>
        <v>1</v>
      </c>
      <c r="G2065" s="381">
        <f>IFERROR(INDEX([1]Master!$1:$1048576,MATCH(C2065,[1]Master!$B:$B,0),MATCH($H$4,[1]Master!$1:$1,0)),"")</f>
        <v>28</v>
      </c>
      <c r="H2065" s="6" t="s">
        <v>6153</v>
      </c>
      <c r="I2065" s="367">
        <f>IFERROR(INDEX([1]Master!$1:$1048576,MATCH(C2065,[1]Master!$B:$B,0),MATCH($G$6,[1]Master!$1:$1,0)),"")</f>
        <v>484.93588888888888</v>
      </c>
      <c r="J2065" s="230">
        <f>ROUND(I2065*Order_Quote!$L$6,4)</f>
        <v>0</v>
      </c>
      <c r="K2065" s="228"/>
      <c r="L2065" s="178"/>
      <c r="M2065" s="171">
        <f t="shared" si="32"/>
        <v>0</v>
      </c>
    </row>
    <row r="2066" spans="1:13" s="52" customFormat="1" x14ac:dyDescent="0.3">
      <c r="A2066" s="29" t="str">
        <f>IF(K2066&gt;0,COUNT($A$7:A2065)+COUNT(DWV!$A$8:$A$300)+COUNT('Large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6" s="293"/>
      <c r="C2066" s="3" t="s">
        <v>2723</v>
      </c>
      <c r="D2066" s="16">
        <v>28885016</v>
      </c>
      <c r="E2066" s="5" t="s">
        <v>9160</v>
      </c>
      <c r="F2066" s="381">
        <f>IFERROR(INDEX([1]Master!$1:$1048576,MATCH(C2066,[1]Master!$B:$B,0),MATCH($H$5,[1]Master!$1:$1,0)),"")</f>
        <v>1</v>
      </c>
      <c r="G2066" s="381">
        <f>IFERROR(INDEX([1]Master!$1:$1048576,MATCH(C2066,[1]Master!$B:$B,0),MATCH($H$4,[1]Master!$1:$1,0)),"")</f>
        <v>23</v>
      </c>
      <c r="H2066" s="6" t="s">
        <v>6153</v>
      </c>
      <c r="I2066" s="367">
        <f>IFERROR(INDEX([1]Master!$1:$1048576,MATCH(C2066,[1]Master!$B:$B,0),MATCH($G$6,[1]Master!$1:$1,0)),"")</f>
        <v>558.17144444444443</v>
      </c>
      <c r="J2066" s="230">
        <f>ROUND(I2066*Order_Quote!$L$6,4)</f>
        <v>0</v>
      </c>
      <c r="K2066" s="228"/>
      <c r="L2066" s="178"/>
      <c r="M2066" s="171">
        <f t="shared" si="32"/>
        <v>0</v>
      </c>
    </row>
    <row r="2067" spans="1:13" s="52" customFormat="1" x14ac:dyDescent="0.3">
      <c r="A2067" s="29" t="str">
        <f>IF(K2067&gt;0,COUNT($A$7:A2066)+COUNT(DWV!$A$8:$A$300)+COUNT('Large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7" s="293"/>
      <c r="C2067" s="3" t="s">
        <v>2724</v>
      </c>
      <c r="D2067" s="16">
        <v>28885024</v>
      </c>
      <c r="E2067" s="5" t="s">
        <v>9161</v>
      </c>
      <c r="F2067" s="381">
        <f>IFERROR(INDEX([1]Master!$1:$1048576,MATCH(C2067,[1]Master!$B:$B,0),MATCH($H$5,[1]Master!$1:$1,0)),"")</f>
        <v>1</v>
      </c>
      <c r="G2067" s="381">
        <f>IFERROR(INDEX([1]Master!$1:$1048576,MATCH(C2067,[1]Master!$B:$B,0),MATCH($H$4,[1]Master!$1:$1,0)),"")</f>
        <v>20</v>
      </c>
      <c r="H2067" s="6" t="s">
        <v>6153</v>
      </c>
      <c r="I2067" s="367">
        <f>IFERROR(INDEX([1]Master!$1:$1048576,MATCH(C2067,[1]Master!$B:$B,0),MATCH($G$6,[1]Master!$1:$1,0)),"")</f>
        <v>699.06666666666672</v>
      </c>
      <c r="J2067" s="230">
        <f>ROUND(I2067*Order_Quote!$L$6,4)</f>
        <v>0</v>
      </c>
      <c r="K2067" s="228"/>
      <c r="L2067" s="178"/>
      <c r="M2067" s="171">
        <f t="shared" si="32"/>
        <v>0</v>
      </c>
    </row>
    <row r="2068" spans="1:13" s="52" customFormat="1" x14ac:dyDescent="0.3">
      <c r="A2068" s="29" t="str">
        <f>IF(K2068&gt;0,COUNT($A$7:A2067)+COUNT(DWV!$A$8:$A$300)+COUNT('Large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8" s="293"/>
      <c r="C2068" s="3" t="s">
        <v>2725</v>
      </c>
      <c r="D2068" s="16">
        <v>28885032</v>
      </c>
      <c r="E2068" s="5" t="s">
        <v>9162</v>
      </c>
      <c r="F2068" s="381">
        <f>IFERROR(INDEX([1]Master!$1:$1048576,MATCH(C2068,[1]Master!$B:$B,0),MATCH($H$5,[1]Master!$1:$1,0)),"")</f>
        <v>1</v>
      </c>
      <c r="G2068" s="381">
        <f>IFERROR(INDEX([1]Master!$1:$1048576,MATCH(C2068,[1]Master!$B:$B,0),MATCH($H$4,[1]Master!$1:$1,0)),"")</f>
        <v>16</v>
      </c>
      <c r="H2068" s="6" t="s">
        <v>6153</v>
      </c>
      <c r="I2068" s="367">
        <f>IFERROR(INDEX([1]Master!$1:$1048576,MATCH(C2068,[1]Master!$B:$B,0),MATCH($G$6,[1]Master!$1:$1,0)),"")</f>
        <v>843.67122222222224</v>
      </c>
      <c r="J2068" s="230">
        <f>ROUND(I2068*Order_Quote!$L$6,4)</f>
        <v>0</v>
      </c>
      <c r="K2068" s="228"/>
      <c r="L2068" s="178"/>
      <c r="M2068" s="171">
        <f t="shared" si="32"/>
        <v>0</v>
      </c>
    </row>
    <row r="2069" spans="1:13" s="52" customFormat="1" x14ac:dyDescent="0.3">
      <c r="A2069" s="29" t="str">
        <f>IF(K2069&gt;0,COUNT($A$7:A2068)+COUNT(DWV!$A$8:$A$300)+COUNT('Large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69" s="293"/>
      <c r="C2069" s="3" t="s">
        <v>2726</v>
      </c>
      <c r="D2069" s="16">
        <v>28885040</v>
      </c>
      <c r="E2069" s="5" t="s">
        <v>9163</v>
      </c>
      <c r="F2069" s="381">
        <f>IFERROR(INDEX([1]Master!$1:$1048576,MATCH(C2069,[1]Master!$B:$B,0),MATCH($H$5,[1]Master!$1:$1,0)),"")</f>
        <v>1</v>
      </c>
      <c r="G2069" s="381">
        <f>IFERROR(INDEX([1]Master!$1:$1048576,MATCH(C2069,[1]Master!$B:$B,0),MATCH($H$4,[1]Master!$1:$1,0)),"")</f>
        <v>18</v>
      </c>
      <c r="H2069" s="6" t="s">
        <v>6153</v>
      </c>
      <c r="I2069" s="367">
        <f>IFERROR(INDEX([1]Master!$1:$1048576,MATCH(C2069,[1]Master!$B:$B,0),MATCH($G$6,[1]Master!$1:$1,0)),"")</f>
        <v>677.32188888888902</v>
      </c>
      <c r="J2069" s="230">
        <f>ROUND(I2069*Order_Quote!$L$6,4)</f>
        <v>0</v>
      </c>
      <c r="K2069" s="228"/>
      <c r="L2069" s="178"/>
      <c r="M2069" s="171">
        <f t="shared" si="32"/>
        <v>0</v>
      </c>
    </row>
    <row r="2070" spans="1:13" s="52" customFormat="1" x14ac:dyDescent="0.3">
      <c r="A2070" s="29" t="str">
        <f>IF(K2070&gt;0,COUNT($A$7:A2069)+COUNT(DWV!$A$8:$A$300)+COUNT('Large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0" s="293"/>
      <c r="C2070" s="3" t="s">
        <v>2727</v>
      </c>
      <c r="D2070" s="16">
        <v>28885059</v>
      </c>
      <c r="E2070" s="5" t="s">
        <v>9164</v>
      </c>
      <c r="F2070" s="381">
        <f>IFERROR(INDEX([1]Master!$1:$1048576,MATCH(C2070,[1]Master!$B:$B,0),MATCH($H$5,[1]Master!$1:$1,0)),"")</f>
        <v>1</v>
      </c>
      <c r="G2070" s="381">
        <f>IFERROR(INDEX([1]Master!$1:$1048576,MATCH(C2070,[1]Master!$B:$B,0),MATCH($H$4,[1]Master!$1:$1,0)),"")</f>
        <v>16</v>
      </c>
      <c r="H2070" s="6" t="s">
        <v>6153</v>
      </c>
      <c r="I2070" s="367">
        <f>IFERROR(INDEX([1]Master!$1:$1048576,MATCH(C2070,[1]Master!$B:$B,0),MATCH($G$6,[1]Master!$1:$1,0)),"")</f>
        <v>730.7743333333334</v>
      </c>
      <c r="J2070" s="230">
        <f>ROUND(I2070*Order_Quote!$L$6,4)</f>
        <v>0</v>
      </c>
      <c r="K2070" s="228"/>
      <c r="L2070" s="178"/>
      <c r="M2070" s="171">
        <f t="shared" si="32"/>
        <v>0</v>
      </c>
    </row>
    <row r="2071" spans="1:13" s="52" customFormat="1" x14ac:dyDescent="0.3">
      <c r="A2071" s="29" t="str">
        <f>IF(K2071&gt;0,COUNT($A$7:A2070)+COUNT(DWV!$A$8:$A$300)+COUNT('Large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1" s="293"/>
      <c r="C2071" s="3" t="s">
        <v>2728</v>
      </c>
      <c r="D2071" s="16">
        <v>28885067</v>
      </c>
      <c r="E2071" s="5" t="s">
        <v>9165</v>
      </c>
      <c r="F2071" s="381">
        <f>IFERROR(INDEX([1]Master!$1:$1048576,MATCH(C2071,[1]Master!$B:$B,0),MATCH($H$5,[1]Master!$1:$1,0)),"")</f>
        <v>1</v>
      </c>
      <c r="G2071" s="381">
        <f>IFERROR(INDEX([1]Master!$1:$1048576,MATCH(C2071,[1]Master!$B:$B,0),MATCH($H$4,[1]Master!$1:$1,0)),"")</f>
        <v>14</v>
      </c>
      <c r="H2071" s="6" t="s">
        <v>6153</v>
      </c>
      <c r="I2071" s="367">
        <f>IFERROR(INDEX([1]Master!$1:$1048576,MATCH(C2071,[1]Master!$B:$B,0),MATCH($G$6,[1]Master!$1:$1,0)),"")</f>
        <v>870.67088888888895</v>
      </c>
      <c r="J2071" s="230">
        <f>ROUND(I2071*Order_Quote!$L$6,4)</f>
        <v>0</v>
      </c>
      <c r="K2071" s="228"/>
      <c r="L2071" s="178"/>
      <c r="M2071" s="171">
        <f t="shared" si="32"/>
        <v>0</v>
      </c>
    </row>
    <row r="2072" spans="1:13" s="52" customFormat="1" x14ac:dyDescent="0.3">
      <c r="A2072" s="29" t="str">
        <f>IF(K2072&gt;0,COUNT($A$7:A2071)+COUNT(DWV!$A$8:$A$300)+COUNT('Large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2" s="293"/>
      <c r="C2072" s="3" t="s">
        <v>2729</v>
      </c>
      <c r="D2072" s="16">
        <v>28885075</v>
      </c>
      <c r="E2072" s="5" t="s">
        <v>9166</v>
      </c>
      <c r="F2072" s="381">
        <f>IFERROR(INDEX([1]Master!$1:$1048576,MATCH(C2072,[1]Master!$B:$B,0),MATCH($H$5,[1]Master!$1:$1,0)),"")</f>
        <v>1</v>
      </c>
      <c r="G2072" s="381">
        <f>IFERROR(INDEX([1]Master!$1:$1048576,MATCH(C2072,[1]Master!$B:$B,0),MATCH($H$4,[1]Master!$1:$1,0)),"")</f>
        <v>11</v>
      </c>
      <c r="H2072" s="6" t="s">
        <v>6153</v>
      </c>
      <c r="I2072" s="367">
        <f>IFERROR(INDEX([1]Master!$1:$1048576,MATCH(C2072,[1]Master!$B:$B,0),MATCH($G$6,[1]Master!$1:$1,0)),"")</f>
        <v>934.58555555555563</v>
      </c>
      <c r="J2072" s="230">
        <f>ROUND(I2072*Order_Quote!$L$6,4)</f>
        <v>0</v>
      </c>
      <c r="K2072" s="228"/>
      <c r="L2072" s="178"/>
      <c r="M2072" s="171">
        <f t="shared" si="32"/>
        <v>0</v>
      </c>
    </row>
    <row r="2073" spans="1:13" s="52" customFormat="1" x14ac:dyDescent="0.3">
      <c r="A2073" s="29" t="str">
        <f>IF(K2073&gt;0,COUNT($A$7:A2072)+COUNT(DWV!$A$8:$A$300)+COUNT('Large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3" s="293"/>
      <c r="C2073" s="3" t="s">
        <v>2730</v>
      </c>
      <c r="D2073" s="16">
        <v>28885083</v>
      </c>
      <c r="E2073" s="5" t="s">
        <v>9167</v>
      </c>
      <c r="F2073" s="381">
        <f>IFERROR(INDEX([1]Master!$1:$1048576,MATCH(C2073,[1]Master!$B:$B,0),MATCH($H$5,[1]Master!$1:$1,0)),"")</f>
        <v>1</v>
      </c>
      <c r="G2073" s="381">
        <f>IFERROR(INDEX([1]Master!$1:$1048576,MATCH(C2073,[1]Master!$B:$B,0),MATCH($H$4,[1]Master!$1:$1,0)),"")</f>
        <v>10</v>
      </c>
      <c r="H2073" s="6" t="s">
        <v>6153</v>
      </c>
      <c r="I2073" s="367">
        <f>IFERROR(INDEX([1]Master!$1:$1048576,MATCH(C2073,[1]Master!$B:$B,0),MATCH($G$6,[1]Master!$1:$1,0)),"")</f>
        <v>1265.4057777777778</v>
      </c>
      <c r="J2073" s="230">
        <f>ROUND(I2073*Order_Quote!$L$6,4)</f>
        <v>0</v>
      </c>
      <c r="K2073" s="228"/>
      <c r="L2073" s="178"/>
      <c r="M2073" s="171">
        <f t="shared" si="32"/>
        <v>0</v>
      </c>
    </row>
    <row r="2074" spans="1:13" s="52" customFormat="1" x14ac:dyDescent="0.3">
      <c r="A2074" s="29" t="str">
        <f>IF(K2074&gt;0,COUNT($A$7:A2073)+COUNT(DWV!$A$8:$A$300)+COUNT('Large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4" s="293"/>
      <c r="C2074" s="3" t="s">
        <v>2731</v>
      </c>
      <c r="D2074" s="16">
        <v>28885091</v>
      </c>
      <c r="E2074" s="5" t="s">
        <v>9168</v>
      </c>
      <c r="F2074" s="381">
        <f>IFERROR(INDEX([1]Master!$1:$1048576,MATCH(C2074,[1]Master!$B:$B,0),MATCH($H$5,[1]Master!$1:$1,0)),"")</f>
        <v>1</v>
      </c>
      <c r="G2074" s="381">
        <f>IFERROR(INDEX([1]Master!$1:$1048576,MATCH(C2074,[1]Master!$B:$B,0),MATCH($H$4,[1]Master!$1:$1,0)),"")</f>
        <v>10</v>
      </c>
      <c r="H2074" s="6" t="s">
        <v>6153</v>
      </c>
      <c r="I2074" s="367">
        <f>IFERROR(INDEX([1]Master!$1:$1048576,MATCH(C2074,[1]Master!$B:$B,0),MATCH($G$6,[1]Master!$1:$1,0)),"")</f>
        <v>996.55044444444457</v>
      </c>
      <c r="J2074" s="230">
        <f>ROUND(I2074*Order_Quote!$L$6,4)</f>
        <v>0</v>
      </c>
      <c r="K2074" s="228"/>
      <c r="L2074" s="178"/>
      <c r="M2074" s="171">
        <f t="shared" si="32"/>
        <v>0</v>
      </c>
    </row>
    <row r="2075" spans="1:13" s="52" customFormat="1" x14ac:dyDescent="0.3">
      <c r="A2075" s="29" t="str">
        <f>IF(K2075&gt;0,COUNT($A$7:A2074)+COUNT(DWV!$A$8:$A$300)+COUNT('Large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5" s="293"/>
      <c r="C2075" s="3" t="s">
        <v>2732</v>
      </c>
      <c r="D2075" s="16">
        <v>28885105</v>
      </c>
      <c r="E2075" s="5" t="s">
        <v>9169</v>
      </c>
      <c r="F2075" s="381">
        <f>IFERROR(INDEX([1]Master!$1:$1048576,MATCH(C2075,[1]Master!$B:$B,0),MATCH($H$5,[1]Master!$1:$1,0)),"")</f>
        <v>1</v>
      </c>
      <c r="G2075" s="381">
        <f>IFERROR(INDEX([1]Master!$1:$1048576,MATCH(C2075,[1]Master!$B:$B,0),MATCH($H$4,[1]Master!$1:$1,0)),"")</f>
        <v>9</v>
      </c>
      <c r="H2075" s="6" t="s">
        <v>6153</v>
      </c>
      <c r="I2075" s="367">
        <f>IFERROR(INDEX([1]Master!$1:$1048576,MATCH(C2075,[1]Master!$B:$B,0),MATCH($G$6,[1]Master!$1:$1,0)),"")</f>
        <v>1150.8682222222224</v>
      </c>
      <c r="J2075" s="230">
        <f>ROUND(I2075*Order_Quote!$L$6,4)</f>
        <v>0</v>
      </c>
      <c r="K2075" s="228"/>
      <c r="L2075" s="178"/>
      <c r="M2075" s="171">
        <f t="shared" si="32"/>
        <v>0</v>
      </c>
    </row>
    <row r="2076" spans="1:13" s="52" customFormat="1" x14ac:dyDescent="0.3">
      <c r="A2076" s="29" t="str">
        <f>IF(K2076&gt;0,COUNT($A$7:A2075)+COUNT(DWV!$A$8:$A$300)+COUNT('Large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6" s="293"/>
      <c r="C2076" s="3" t="s">
        <v>2733</v>
      </c>
      <c r="D2076" s="16">
        <v>28885113</v>
      </c>
      <c r="E2076" s="5" t="s">
        <v>9170</v>
      </c>
      <c r="F2076" s="381">
        <f>IFERROR(INDEX([1]Master!$1:$1048576,MATCH(C2076,[1]Master!$B:$B,0),MATCH($H$5,[1]Master!$1:$1,0)),"")</f>
        <v>1</v>
      </c>
      <c r="G2076" s="381">
        <f>IFERROR(INDEX([1]Master!$1:$1048576,MATCH(C2076,[1]Master!$B:$B,0),MATCH($H$4,[1]Master!$1:$1,0)),"")</f>
        <v>8</v>
      </c>
      <c r="H2076" s="6" t="s">
        <v>6153</v>
      </c>
      <c r="I2076" s="367">
        <f>IFERROR(INDEX([1]Master!$1:$1048576,MATCH(C2076,[1]Master!$B:$B,0),MATCH($G$6,[1]Master!$1:$1,0)),"")</f>
        <v>1251.8762222222224</v>
      </c>
      <c r="J2076" s="230">
        <f>ROUND(I2076*Order_Quote!$L$6,4)</f>
        <v>0</v>
      </c>
      <c r="K2076" s="228"/>
      <c r="L2076" s="178"/>
      <c r="M2076" s="171">
        <f t="shared" si="32"/>
        <v>0</v>
      </c>
    </row>
    <row r="2077" spans="1:13" s="52" customFormat="1" x14ac:dyDescent="0.3">
      <c r="A2077" s="29" t="str">
        <f>IF(K2077&gt;0,COUNT($A$7:A2076)+COUNT(DWV!$A$8:$A$300)+COUNT('Large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7" s="293"/>
      <c r="C2077" s="3" t="s">
        <v>2734</v>
      </c>
      <c r="D2077" s="16">
        <v>28885121</v>
      </c>
      <c r="E2077" s="5" t="s">
        <v>9171</v>
      </c>
      <c r="F2077" s="381">
        <f>IFERROR(INDEX([1]Master!$1:$1048576,MATCH(C2077,[1]Master!$B:$B,0),MATCH($H$5,[1]Master!$1:$1,0)),"")</f>
        <v>1</v>
      </c>
      <c r="G2077" s="381">
        <f>IFERROR(INDEX([1]Master!$1:$1048576,MATCH(C2077,[1]Master!$B:$B,0),MATCH($H$4,[1]Master!$1:$1,0)),"")</f>
        <v>7</v>
      </c>
      <c r="H2077" s="6" t="s">
        <v>6153</v>
      </c>
      <c r="I2077" s="367">
        <f>IFERROR(INDEX([1]Master!$1:$1048576,MATCH(C2077,[1]Master!$B:$B,0),MATCH($G$6,[1]Master!$1:$1,0)),"")</f>
        <v>1328.5952222222222</v>
      </c>
      <c r="J2077" s="230">
        <f>ROUND(I2077*Order_Quote!$L$6,4)</f>
        <v>0</v>
      </c>
      <c r="K2077" s="228"/>
      <c r="L2077" s="178"/>
      <c r="M2077" s="171">
        <f t="shared" si="32"/>
        <v>0</v>
      </c>
    </row>
    <row r="2078" spans="1:13" s="52" customFormat="1" x14ac:dyDescent="0.3">
      <c r="A2078" s="29" t="str">
        <f>IF(K2078&gt;0,COUNT($A$7:A2077)+COUNT(DWV!$A$8:$A$300)+COUNT('Large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8" s="293"/>
      <c r="C2078" s="3" t="s">
        <v>2735</v>
      </c>
      <c r="D2078" s="16">
        <v>28885130</v>
      </c>
      <c r="E2078" s="5" t="s">
        <v>9172</v>
      </c>
      <c r="F2078" s="381">
        <f>IFERROR(INDEX([1]Master!$1:$1048576,MATCH(C2078,[1]Master!$B:$B,0),MATCH($H$5,[1]Master!$1:$1,0)),"")</f>
        <v>1</v>
      </c>
      <c r="G2078" s="381">
        <f>IFERROR(INDEX([1]Master!$1:$1048576,MATCH(C2078,[1]Master!$B:$B,0),MATCH($H$4,[1]Master!$1:$1,0)),"")</f>
        <v>6</v>
      </c>
      <c r="H2078" s="6" t="s">
        <v>6153</v>
      </c>
      <c r="I2078" s="367">
        <f>IFERROR(INDEX([1]Master!$1:$1048576,MATCH(C2078,[1]Master!$B:$B,0),MATCH($G$6,[1]Master!$1:$1,0)),"")</f>
        <v>1613.048777777778</v>
      </c>
      <c r="J2078" s="230">
        <f>ROUND(I2078*Order_Quote!$L$6,4)</f>
        <v>0</v>
      </c>
      <c r="K2078" s="228"/>
      <c r="L2078" s="178"/>
      <c r="M2078" s="171">
        <f t="shared" si="32"/>
        <v>0</v>
      </c>
    </row>
    <row r="2079" spans="1:13" s="52" customFormat="1" x14ac:dyDescent="0.3">
      <c r="A2079" s="29" t="str">
        <f>IF(K2079&gt;0,COUNT($A$7:A2078)+COUNT(DWV!$A$8:$A$300)+COUNT('Large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79" s="293"/>
      <c r="C2079" s="3" t="s">
        <v>2736</v>
      </c>
      <c r="D2079" s="16">
        <v>28885148</v>
      </c>
      <c r="E2079" s="5" t="s">
        <v>9173</v>
      </c>
      <c r="F2079" s="381">
        <f>IFERROR(INDEX([1]Master!$1:$1048576,MATCH(C2079,[1]Master!$B:$B,0),MATCH($H$5,[1]Master!$1:$1,0)),"")</f>
        <v>1</v>
      </c>
      <c r="G2079" s="381">
        <f>IFERROR(INDEX([1]Master!$1:$1048576,MATCH(C2079,[1]Master!$B:$B,0),MATCH($H$4,[1]Master!$1:$1,0)),"")</f>
        <v>5</v>
      </c>
      <c r="H2079" s="6" t="s">
        <v>6153</v>
      </c>
      <c r="I2079" s="367">
        <f>IFERROR(INDEX([1]Master!$1:$1048576,MATCH(C2079,[1]Master!$B:$B,0),MATCH($G$6,[1]Master!$1:$1,0)),"")</f>
        <v>1957.8146666666667</v>
      </c>
      <c r="J2079" s="230">
        <f>ROUND(I2079*Order_Quote!$L$6,4)</f>
        <v>0</v>
      </c>
      <c r="K2079" s="228"/>
      <c r="L2079" s="178"/>
      <c r="M2079" s="171">
        <f t="shared" si="32"/>
        <v>0</v>
      </c>
    </row>
    <row r="2080" spans="1:13" s="52" customFormat="1" x14ac:dyDescent="0.3">
      <c r="A2080" s="29" t="str">
        <f>IF(K2080&gt;0,COUNT($A$7:A2079)+COUNT(DWV!$A$8:$A$300)+COUNT('Large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0" s="293"/>
      <c r="C2080" s="3" t="s">
        <v>2737</v>
      </c>
      <c r="D2080" s="16">
        <v>28885156</v>
      </c>
      <c r="E2080" s="5" t="s">
        <v>9174</v>
      </c>
      <c r="F2080" s="381">
        <f>IFERROR(INDEX([1]Master!$1:$1048576,MATCH(C2080,[1]Master!$B:$B,0),MATCH($H$5,[1]Master!$1:$1,0)),"")</f>
        <v>1</v>
      </c>
      <c r="G2080" s="381">
        <f>IFERROR(INDEX([1]Master!$1:$1048576,MATCH(C2080,[1]Master!$B:$B,0),MATCH($H$4,[1]Master!$1:$1,0)),"")</f>
        <v>7</v>
      </c>
      <c r="H2080" s="6" t="s">
        <v>6153</v>
      </c>
      <c r="I2080" s="367">
        <f>IFERROR(INDEX([1]Master!$1:$1048576,MATCH(C2080,[1]Master!$B:$B,0),MATCH($G$6,[1]Master!$1:$1,0)),"")</f>
        <v>2543.0333333333333</v>
      </c>
      <c r="J2080" s="230">
        <f>ROUND(I2080*Order_Quote!$L$6,4)</f>
        <v>0</v>
      </c>
      <c r="K2080" s="228"/>
      <c r="L2080" s="178"/>
      <c r="M2080" s="171">
        <f t="shared" si="32"/>
        <v>0</v>
      </c>
    </row>
    <row r="2081" spans="1:13" s="52" customFormat="1" x14ac:dyDescent="0.3">
      <c r="A2081" s="29" t="str">
        <f>IF(K2081&gt;0,COUNT($A$7:A2080)+COUNT(DWV!$A$8:$A$300)+COUNT('Large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1" s="293"/>
      <c r="C2081" s="3" t="s">
        <v>2738</v>
      </c>
      <c r="D2081" s="16">
        <v>28885164</v>
      </c>
      <c r="E2081" s="5" t="s">
        <v>9175</v>
      </c>
      <c r="F2081" s="381">
        <f>IFERROR(INDEX([1]Master!$1:$1048576,MATCH(C2081,[1]Master!$B:$B,0),MATCH($H$5,[1]Master!$1:$1,0)),"")</f>
        <v>1</v>
      </c>
      <c r="G2081" s="381">
        <f>IFERROR(INDEX([1]Master!$1:$1048576,MATCH(C2081,[1]Master!$B:$B,0),MATCH($H$4,[1]Master!$1:$1,0)),"")</f>
        <v>6</v>
      </c>
      <c r="H2081" s="6" t="s">
        <v>6153</v>
      </c>
      <c r="I2081" s="367">
        <f>IFERROR(INDEX([1]Master!$1:$1048576,MATCH(C2081,[1]Master!$B:$B,0),MATCH($G$6,[1]Master!$1:$1,0)),"")</f>
        <v>2692.9694261437912</v>
      </c>
      <c r="J2081" s="230">
        <f>ROUND(I2081*Order_Quote!$L$6,4)</f>
        <v>0</v>
      </c>
      <c r="K2081" s="228"/>
      <c r="L2081" s="178"/>
      <c r="M2081" s="171">
        <f t="shared" si="32"/>
        <v>0</v>
      </c>
    </row>
    <row r="2082" spans="1:13" s="52" customFormat="1" x14ac:dyDescent="0.3">
      <c r="A2082" s="29" t="str">
        <f>IF(K2082&gt;0,COUNT($A$7:A2081)+COUNT(DWV!$A$8:$A$300)+COUNT('Large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2" s="293"/>
      <c r="C2082" s="3" t="s">
        <v>2739</v>
      </c>
      <c r="D2082" s="16">
        <v>28885172</v>
      </c>
      <c r="E2082" s="5" t="s">
        <v>9176</v>
      </c>
      <c r="F2082" s="381">
        <f>IFERROR(INDEX([1]Master!$1:$1048576,MATCH(C2082,[1]Master!$B:$B,0),MATCH($H$5,[1]Master!$1:$1,0)),"")</f>
        <v>1</v>
      </c>
      <c r="G2082" s="381">
        <f>IFERROR(INDEX([1]Master!$1:$1048576,MATCH(C2082,[1]Master!$B:$B,0),MATCH($H$4,[1]Master!$1:$1,0)),"")</f>
        <v>6</v>
      </c>
      <c r="H2082" s="6" t="s">
        <v>6153</v>
      </c>
      <c r="I2082" s="367">
        <f>IFERROR(INDEX([1]Master!$1:$1048576,MATCH(C2082,[1]Master!$B:$B,0),MATCH($G$6,[1]Master!$1:$1,0)),"")</f>
        <v>2753.7757777777783</v>
      </c>
      <c r="J2082" s="230">
        <f>ROUND(I2082*Order_Quote!$L$6,4)</f>
        <v>0</v>
      </c>
      <c r="K2082" s="228"/>
      <c r="L2082" s="178"/>
      <c r="M2082" s="171">
        <f t="shared" si="32"/>
        <v>0</v>
      </c>
    </row>
    <row r="2083" spans="1:13" s="52" customFormat="1" x14ac:dyDescent="0.3">
      <c r="A2083" s="29" t="str">
        <f>IF(K2083&gt;0,COUNT($A$7:A2082)+COUNT(DWV!$A$8:$A$300)+COUNT('Large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3" s="293"/>
      <c r="C2083" s="3" t="s">
        <v>2740</v>
      </c>
      <c r="D2083" s="16">
        <v>28885180</v>
      </c>
      <c r="E2083" s="5" t="s">
        <v>9177</v>
      </c>
      <c r="F2083" s="381">
        <f>IFERROR(INDEX([1]Master!$1:$1048576,MATCH(C2083,[1]Master!$B:$B,0),MATCH($H$5,[1]Master!$1:$1,0)),"")</f>
        <v>1</v>
      </c>
      <c r="G2083" s="381">
        <f>IFERROR(INDEX([1]Master!$1:$1048576,MATCH(C2083,[1]Master!$B:$B,0),MATCH($H$4,[1]Master!$1:$1,0)),"")</f>
        <v>5</v>
      </c>
      <c r="H2083" s="6" t="s">
        <v>6153</v>
      </c>
      <c r="I2083" s="367">
        <f>IFERROR(INDEX([1]Master!$1:$1048576,MATCH(C2083,[1]Master!$B:$B,0),MATCH($G$6,[1]Master!$1:$1,0)),"")</f>
        <v>2863.1654444444443</v>
      </c>
      <c r="J2083" s="230">
        <f>ROUND(I2083*Order_Quote!$L$6,4)</f>
        <v>0</v>
      </c>
      <c r="K2083" s="228"/>
      <c r="L2083" s="178"/>
      <c r="M2083" s="171">
        <f t="shared" si="32"/>
        <v>0</v>
      </c>
    </row>
    <row r="2084" spans="1:13" s="52" customFormat="1" x14ac:dyDescent="0.3">
      <c r="A2084" s="29" t="str">
        <f>IF(K2084&gt;0,COUNT($A$7:A2083)+COUNT(DWV!$A$8:$A$300)+COUNT('Large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4" s="293"/>
      <c r="C2084" s="3" t="s">
        <v>2741</v>
      </c>
      <c r="D2084" s="16">
        <v>28885199</v>
      </c>
      <c r="E2084" s="5" t="s">
        <v>9178</v>
      </c>
      <c r="F2084" s="381">
        <f>IFERROR(INDEX([1]Master!$1:$1048576,MATCH(C2084,[1]Master!$B:$B,0),MATCH($H$5,[1]Master!$1:$1,0)),"")</f>
        <v>1</v>
      </c>
      <c r="G2084" s="381">
        <f>IFERROR(INDEX([1]Master!$1:$1048576,MATCH(C2084,[1]Master!$B:$B,0),MATCH($H$4,[1]Master!$1:$1,0)),"")</f>
        <v>5</v>
      </c>
      <c r="H2084" s="6" t="s">
        <v>6153</v>
      </c>
      <c r="I2084" s="367">
        <f>IFERROR(INDEX([1]Master!$1:$1048576,MATCH(C2084,[1]Master!$B:$B,0),MATCH($G$6,[1]Master!$1:$1,0)),"")</f>
        <v>2943.7007777777781</v>
      </c>
      <c r="J2084" s="230">
        <f>ROUND(I2084*Order_Quote!$L$6,4)</f>
        <v>0</v>
      </c>
      <c r="K2084" s="228"/>
      <c r="L2084" s="178"/>
      <c r="M2084" s="171">
        <f t="shared" si="32"/>
        <v>0</v>
      </c>
    </row>
    <row r="2085" spans="1:13" s="52" customFormat="1" x14ac:dyDescent="0.3">
      <c r="A2085" s="29" t="str">
        <f>IF(K2085&gt;0,COUNT($A$7:A2084)+COUNT(DWV!$A$8:$A$300)+COUNT('Large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5" s="293"/>
      <c r="C2085" s="3" t="s">
        <v>2742</v>
      </c>
      <c r="D2085" s="16">
        <v>28885202</v>
      </c>
      <c r="E2085" s="5" t="s">
        <v>9179</v>
      </c>
      <c r="F2085" s="381">
        <f>IFERROR(INDEX([1]Master!$1:$1048576,MATCH(C2085,[1]Master!$B:$B,0),MATCH($H$5,[1]Master!$1:$1,0)),"")</f>
        <v>1</v>
      </c>
      <c r="G2085" s="381">
        <f>IFERROR(INDEX([1]Master!$1:$1048576,MATCH(C2085,[1]Master!$B:$B,0),MATCH($H$4,[1]Master!$1:$1,0)),"")</f>
        <v>4</v>
      </c>
      <c r="H2085" s="6" t="s">
        <v>6153</v>
      </c>
      <c r="I2085" s="367">
        <f>IFERROR(INDEX([1]Master!$1:$1048576,MATCH(C2085,[1]Master!$B:$B,0),MATCH($G$6,[1]Master!$1:$1,0)),"")</f>
        <v>3141.306</v>
      </c>
      <c r="J2085" s="230">
        <f>ROUND(I2085*Order_Quote!$L$6,4)</f>
        <v>0</v>
      </c>
      <c r="K2085" s="228"/>
      <c r="L2085" s="178"/>
      <c r="M2085" s="171">
        <f t="shared" si="32"/>
        <v>0</v>
      </c>
    </row>
    <row r="2086" spans="1:13" s="52" customFormat="1" x14ac:dyDescent="0.3">
      <c r="A2086" s="29" t="str">
        <f>IF(K2086&gt;0,COUNT($A$7:A2085)+COUNT(DWV!$A$8:$A$300)+COUNT('Large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6" s="293"/>
      <c r="C2086" s="3" t="s">
        <v>2743</v>
      </c>
      <c r="D2086" s="16">
        <v>28885210</v>
      </c>
      <c r="E2086" s="5" t="s">
        <v>9180</v>
      </c>
      <c r="F2086" s="381">
        <f>IFERROR(INDEX([1]Master!$1:$1048576,MATCH(C2086,[1]Master!$B:$B,0),MATCH($H$5,[1]Master!$1:$1,0)),"")</f>
        <v>1</v>
      </c>
      <c r="G2086" s="381">
        <f>IFERROR(INDEX([1]Master!$1:$1048576,MATCH(C2086,[1]Master!$B:$B,0),MATCH($H$4,[1]Master!$1:$1,0)),"")</f>
        <v>3</v>
      </c>
      <c r="H2086" s="6" t="s">
        <v>6153</v>
      </c>
      <c r="I2086" s="367">
        <f>IFERROR(INDEX([1]Master!$1:$1048576,MATCH(C2086,[1]Master!$B:$B,0),MATCH($G$6,[1]Master!$1:$1,0)),"")</f>
        <v>3321.8031111111113</v>
      </c>
      <c r="J2086" s="230">
        <f>ROUND(I2086*Order_Quote!$L$6,4)</f>
        <v>0</v>
      </c>
      <c r="K2086" s="228"/>
      <c r="L2086" s="178"/>
      <c r="M2086" s="171">
        <f t="shared" si="32"/>
        <v>0</v>
      </c>
    </row>
    <row r="2087" spans="1:13" s="52" customFormat="1" x14ac:dyDescent="0.3">
      <c r="A2087" s="29" t="str">
        <f>IF(K2087&gt;0,COUNT($A$7:A2086)+COUNT(DWV!$A$8:$A$300)+COUNT('Large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7" s="293"/>
      <c r="C2087" s="3" t="s">
        <v>2744</v>
      </c>
      <c r="D2087" s="16">
        <v>28885229</v>
      </c>
      <c r="E2087" s="5" t="s">
        <v>9181</v>
      </c>
      <c r="F2087" s="381">
        <f>IFERROR(INDEX([1]Master!$1:$1048576,MATCH(C2087,[1]Master!$B:$B,0),MATCH($H$5,[1]Master!$1:$1,0)),"")</f>
        <v>1</v>
      </c>
      <c r="G2087" s="381">
        <f>IFERROR(INDEX([1]Master!$1:$1048576,MATCH(C2087,[1]Master!$B:$B,0),MATCH($H$4,[1]Master!$1:$1,0)),"")</f>
        <v>4</v>
      </c>
      <c r="H2087" s="6" t="s">
        <v>6153</v>
      </c>
      <c r="I2087" s="367">
        <f>IFERROR(INDEX([1]Master!$1:$1048576,MATCH(C2087,[1]Master!$B:$B,0),MATCH($G$6,[1]Master!$1:$1,0)),"")</f>
        <v>3613.1284444444441</v>
      </c>
      <c r="J2087" s="230">
        <f>ROUND(I2087*Order_Quote!$L$6,4)</f>
        <v>0</v>
      </c>
      <c r="K2087" s="228"/>
      <c r="L2087" s="178"/>
      <c r="M2087" s="171">
        <f t="shared" si="32"/>
        <v>0</v>
      </c>
    </row>
    <row r="2088" spans="1:13" s="52" customFormat="1" x14ac:dyDescent="0.3">
      <c r="A2088" s="29" t="str">
        <f>IF(K2088&gt;0,COUNT($A$7:A2087)+COUNT(DWV!$A$8:$A$300)+COUNT('Large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8" s="293"/>
      <c r="C2088" s="3" t="s">
        <v>2745</v>
      </c>
      <c r="D2088" s="16">
        <v>28885237</v>
      </c>
      <c r="E2088" s="5" t="s">
        <v>9182</v>
      </c>
      <c r="F2088" s="381">
        <f>IFERROR(INDEX([1]Master!$1:$1048576,MATCH(C2088,[1]Master!$B:$B,0),MATCH($H$5,[1]Master!$1:$1,0)),"")</f>
        <v>1</v>
      </c>
      <c r="G2088" s="381">
        <f>IFERROR(INDEX([1]Master!$1:$1048576,MATCH(C2088,[1]Master!$B:$B,0),MATCH($H$4,[1]Master!$1:$1,0)),"")</f>
        <v>4</v>
      </c>
      <c r="H2088" s="6" t="s">
        <v>6153</v>
      </c>
      <c r="I2088" s="367">
        <f>IFERROR(INDEX([1]Master!$1:$1048576,MATCH(C2088,[1]Master!$B:$B,0),MATCH($G$6,[1]Master!$1:$1,0)),"")</f>
        <v>3882.1858888888892</v>
      </c>
      <c r="J2088" s="230">
        <f>ROUND(I2088*Order_Quote!$L$6,4)</f>
        <v>0</v>
      </c>
      <c r="K2088" s="228"/>
      <c r="L2088" s="178"/>
      <c r="M2088" s="171">
        <f t="shared" si="32"/>
        <v>0</v>
      </c>
    </row>
    <row r="2089" spans="1:13" s="52" customFormat="1" x14ac:dyDescent="0.3">
      <c r="A2089" s="29" t="str">
        <f>IF(K2089&gt;0,COUNT($A$7:A2088)+COUNT(DWV!$A$8:$A$300)+COUNT('Large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89" s="293"/>
      <c r="C2089" s="3" t="s">
        <v>2746</v>
      </c>
      <c r="D2089" s="16">
        <v>28885245</v>
      </c>
      <c r="E2089" s="5" t="s">
        <v>9183</v>
      </c>
      <c r="F2089" s="381">
        <f>IFERROR(INDEX([1]Master!$1:$1048576,MATCH(C2089,[1]Master!$B:$B,0),MATCH($H$5,[1]Master!$1:$1,0)),"")</f>
        <v>1</v>
      </c>
      <c r="G2089" s="381">
        <f>IFERROR(INDEX([1]Master!$1:$1048576,MATCH(C2089,[1]Master!$B:$B,0),MATCH($H$4,[1]Master!$1:$1,0)),"")</f>
        <v>3</v>
      </c>
      <c r="H2089" s="6" t="s">
        <v>6153</v>
      </c>
      <c r="I2089" s="367">
        <f>IFERROR(INDEX([1]Master!$1:$1048576,MATCH(C2089,[1]Master!$B:$B,0),MATCH($G$6,[1]Master!$1:$1,0)),"")</f>
        <v>4176.6379999999999</v>
      </c>
      <c r="J2089" s="230">
        <f>ROUND(I2089*Order_Quote!$L$6,4)</f>
        <v>0</v>
      </c>
      <c r="K2089" s="228"/>
      <c r="L2089" s="178"/>
      <c r="M2089" s="171">
        <f t="shared" si="32"/>
        <v>0</v>
      </c>
    </row>
    <row r="2090" spans="1:13" s="52" customFormat="1" x14ac:dyDescent="0.3">
      <c r="A2090" s="29" t="str">
        <f>IF(K2090&gt;0,COUNT($A$7:A2089)+COUNT(DWV!$A$8:$A$300)+COUNT('Large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0" s="293"/>
      <c r="C2090" s="3" t="s">
        <v>2747</v>
      </c>
      <c r="D2090" s="16">
        <v>28885253</v>
      </c>
      <c r="E2090" s="5" t="s">
        <v>9184</v>
      </c>
      <c r="F2090" s="381">
        <f>IFERROR(INDEX([1]Master!$1:$1048576,MATCH(C2090,[1]Master!$B:$B,0),MATCH($H$5,[1]Master!$1:$1,0)),"")</f>
        <v>1</v>
      </c>
      <c r="G2090" s="381">
        <f>IFERROR(INDEX([1]Master!$1:$1048576,MATCH(C2090,[1]Master!$B:$B,0),MATCH($H$4,[1]Master!$1:$1,0)),"")</f>
        <v>3</v>
      </c>
      <c r="H2090" s="6" t="s">
        <v>6153</v>
      </c>
      <c r="I2090" s="367">
        <f>IFERROR(INDEX([1]Master!$1:$1048576,MATCH(C2090,[1]Master!$B:$B,0),MATCH($G$6,[1]Master!$1:$1,0)),"")</f>
        <v>4493.8454444444442</v>
      </c>
      <c r="J2090" s="230">
        <f>ROUND(I2090*Order_Quote!$L$6,4)</f>
        <v>0</v>
      </c>
      <c r="K2090" s="228"/>
      <c r="L2090" s="178"/>
      <c r="M2090" s="171">
        <f t="shared" si="32"/>
        <v>0</v>
      </c>
    </row>
    <row r="2091" spans="1:13" s="52" customFormat="1" x14ac:dyDescent="0.3">
      <c r="A2091" s="29" t="str">
        <f>IF(K2091&gt;0,COUNT($A$7:A2090)+COUNT(DWV!$A$8:$A$300)+COUNT('Large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1" s="293"/>
      <c r="C2091" s="3" t="s">
        <v>2748</v>
      </c>
      <c r="D2091" s="16">
        <v>28885261</v>
      </c>
      <c r="E2091" s="5" t="s">
        <v>9185</v>
      </c>
      <c r="F2091" s="381">
        <f>IFERROR(INDEX([1]Master!$1:$1048576,MATCH(C2091,[1]Master!$B:$B,0),MATCH($H$5,[1]Master!$1:$1,0)),"")</f>
        <v>1</v>
      </c>
      <c r="G2091" s="381">
        <f>IFERROR(INDEX([1]Master!$1:$1048576,MATCH(C2091,[1]Master!$B:$B,0),MATCH($H$4,[1]Master!$1:$1,0)),"")</f>
        <v>3</v>
      </c>
      <c r="H2091" s="6" t="s">
        <v>6153</v>
      </c>
      <c r="I2091" s="367">
        <f>IFERROR(INDEX([1]Master!$1:$1048576,MATCH(C2091,[1]Master!$B:$B,0),MATCH($G$6,[1]Master!$1:$1,0)),"")</f>
        <v>4823.155777777778</v>
      </c>
      <c r="J2091" s="230">
        <f>ROUND(I2091*Order_Quote!$L$6,4)</f>
        <v>0</v>
      </c>
      <c r="K2091" s="228"/>
      <c r="L2091" s="178"/>
      <c r="M2091" s="171">
        <f t="shared" si="32"/>
        <v>0</v>
      </c>
    </row>
    <row r="2092" spans="1:13" s="52" customFormat="1" x14ac:dyDescent="0.3">
      <c r="A2092" s="29" t="str">
        <f>IF(K2092&gt;0,COUNT($A$7:A2091)+COUNT(DWV!$A$8:$A$300)+COUNT('Large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2" s="293"/>
      <c r="C2092" s="3" t="s">
        <v>2749</v>
      </c>
      <c r="D2092" s="16">
        <v>28885270</v>
      </c>
      <c r="E2092" s="5" t="s">
        <v>9186</v>
      </c>
      <c r="F2092" s="381">
        <f>IFERROR(INDEX([1]Master!$1:$1048576,MATCH(C2092,[1]Master!$B:$B,0),MATCH($H$5,[1]Master!$1:$1,0)),"")</f>
        <v>1</v>
      </c>
      <c r="G2092" s="381">
        <f>IFERROR(INDEX([1]Master!$1:$1048576,MATCH(C2092,[1]Master!$B:$B,0),MATCH($H$4,[1]Master!$1:$1,0)),"")</f>
        <v>3</v>
      </c>
      <c r="H2092" s="6" t="s">
        <v>6153</v>
      </c>
      <c r="I2092" s="367">
        <f>IFERROR(INDEX([1]Master!$1:$1048576,MATCH(C2092,[1]Master!$B:$B,0),MATCH($G$6,[1]Master!$1:$1,0)),"")</f>
        <v>5393.9651111111107</v>
      </c>
      <c r="J2092" s="230">
        <f>ROUND(I2092*Order_Quote!$L$6,4)</f>
        <v>0</v>
      </c>
      <c r="K2092" s="228"/>
      <c r="L2092" s="178"/>
      <c r="M2092" s="171">
        <f t="shared" si="32"/>
        <v>0</v>
      </c>
    </row>
    <row r="2093" spans="1:13" s="52" customFormat="1" x14ac:dyDescent="0.3">
      <c r="A2093" s="29" t="str">
        <f>IF(K2093&gt;0,COUNT($A$7:A2092)+COUNT(DWV!$A$8:$A$300)+COUNT('Large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3" s="293"/>
      <c r="C2093" s="3" t="s">
        <v>2750</v>
      </c>
      <c r="D2093" s="16">
        <v>28885288</v>
      </c>
      <c r="E2093" s="5" t="s">
        <v>9187</v>
      </c>
      <c r="F2093" s="381">
        <f>IFERROR(INDEX([1]Master!$1:$1048576,MATCH(C2093,[1]Master!$B:$B,0),MATCH($H$5,[1]Master!$1:$1,0)),"")</f>
        <v>1</v>
      </c>
      <c r="G2093" s="381">
        <f>IFERROR(INDEX([1]Master!$1:$1048576,MATCH(C2093,[1]Master!$B:$B,0),MATCH($H$4,[1]Master!$1:$1,0)),"")</f>
        <v>2</v>
      </c>
      <c r="H2093" s="6" t="s">
        <v>6153</v>
      </c>
      <c r="I2093" s="367">
        <f>IFERROR(INDEX([1]Master!$1:$1048576,MATCH(C2093,[1]Master!$B:$B,0),MATCH($G$6,[1]Master!$1:$1,0)),"")</f>
        <v>6132.3126666666676</v>
      </c>
      <c r="J2093" s="230">
        <f>ROUND(I2093*Order_Quote!$L$6,4)</f>
        <v>0</v>
      </c>
      <c r="K2093" s="228"/>
      <c r="L2093" s="178"/>
      <c r="M2093" s="171">
        <f t="shared" si="32"/>
        <v>0</v>
      </c>
    </row>
    <row r="2094" spans="1:13" s="52" customFormat="1" x14ac:dyDescent="0.3">
      <c r="A2094" s="29" t="str">
        <f>IF(K2094&gt;0,COUNT($A$7:A2093)+COUNT(DWV!$A$8:$A$300)+COUNT('Large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4" s="293"/>
      <c r="C2094" s="3" t="s">
        <v>2751</v>
      </c>
      <c r="D2094" s="16">
        <v>28885296</v>
      </c>
      <c r="E2094" s="5" t="s">
        <v>9188</v>
      </c>
      <c r="F2094" s="381">
        <f>IFERROR(INDEX([1]Master!$1:$1048576,MATCH(C2094,[1]Master!$B:$B,0),MATCH($H$5,[1]Master!$1:$1,0)),"")</f>
        <v>1</v>
      </c>
      <c r="G2094" s="381">
        <f>IFERROR(INDEX([1]Master!$1:$1048576,MATCH(C2094,[1]Master!$B:$B,0),MATCH($H$4,[1]Master!$1:$1,0)),"")</f>
        <v>2</v>
      </c>
      <c r="H2094" s="6" t="s">
        <v>6153</v>
      </c>
      <c r="I2094" s="367">
        <f>IFERROR(INDEX([1]Master!$1:$1048576,MATCH(C2094,[1]Master!$B:$B,0),MATCH($G$6,[1]Master!$1:$1,0)),"")</f>
        <v>7564.2104444444449</v>
      </c>
      <c r="J2094" s="230">
        <f>ROUND(I2094*Order_Quote!$L$6,4)</f>
        <v>0</v>
      </c>
      <c r="K2094" s="228"/>
      <c r="L2094" s="178"/>
      <c r="M2094" s="171">
        <f t="shared" si="32"/>
        <v>0</v>
      </c>
    </row>
    <row r="2095" spans="1:13" s="52" customFormat="1" x14ac:dyDescent="0.3">
      <c r="A2095" s="29" t="str">
        <f>IF(K2095&gt;0,COUNT($A$7:A2094)+COUNT(DWV!$A$8:$A$300)+COUNT('Large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5" s="293"/>
      <c r="C2095" s="3" t="s">
        <v>2752</v>
      </c>
      <c r="D2095" s="16">
        <v>28885300</v>
      </c>
      <c r="E2095" s="5" t="s">
        <v>9189</v>
      </c>
      <c r="F2095" s="381">
        <f>IFERROR(INDEX([1]Master!$1:$1048576,MATCH(C2095,[1]Master!$B:$B,0),MATCH($H$5,[1]Master!$1:$1,0)),"")</f>
        <v>1</v>
      </c>
      <c r="G2095" s="381">
        <f>IFERROR(INDEX([1]Master!$1:$1048576,MATCH(C2095,[1]Master!$B:$B,0),MATCH($H$4,[1]Master!$1:$1,0)),"")</f>
        <v>3</v>
      </c>
      <c r="H2095" s="6" t="s">
        <v>6153</v>
      </c>
      <c r="I2095" s="367">
        <f>IFERROR(INDEX([1]Master!$1:$1048576,MATCH(C2095,[1]Master!$B:$B,0),MATCH($G$6,[1]Master!$1:$1,0)),"")</f>
        <v>5536.8101111111109</v>
      </c>
      <c r="J2095" s="230">
        <f>ROUND(I2095*Order_Quote!$L$6,4)</f>
        <v>0</v>
      </c>
      <c r="K2095" s="228"/>
      <c r="L2095" s="178"/>
      <c r="M2095" s="171">
        <f t="shared" si="32"/>
        <v>0</v>
      </c>
    </row>
    <row r="2096" spans="1:13" s="52" customFormat="1" x14ac:dyDescent="0.3">
      <c r="A2096" s="29" t="str">
        <f>IF(K2096&gt;0,COUNT($A$7:A2095)+COUNT(DWV!$A$8:$A$300)+COUNT('Large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6" s="293"/>
      <c r="C2096" s="3" t="s">
        <v>2753</v>
      </c>
      <c r="D2096" s="16">
        <v>28885318</v>
      </c>
      <c r="E2096" s="5" t="s">
        <v>9190</v>
      </c>
      <c r="F2096" s="381">
        <f>IFERROR(INDEX([1]Master!$1:$1048576,MATCH(C2096,[1]Master!$B:$B,0),MATCH($H$5,[1]Master!$1:$1,0)),"")</f>
        <v>1</v>
      </c>
      <c r="G2096" s="381">
        <f>IFERROR(INDEX([1]Master!$1:$1048576,MATCH(C2096,[1]Master!$B:$B,0),MATCH($H$4,[1]Master!$1:$1,0)),"")</f>
        <v>3</v>
      </c>
      <c r="H2096" s="6" t="s">
        <v>6153</v>
      </c>
      <c r="I2096" s="367">
        <f>IFERROR(INDEX([1]Master!$1:$1048576,MATCH(C2096,[1]Master!$B:$B,0),MATCH($G$6,[1]Master!$1:$1,0)),"")</f>
        <v>6828.3238888888891</v>
      </c>
      <c r="J2096" s="230">
        <f>ROUND(I2096*Order_Quote!$L$6,4)</f>
        <v>0</v>
      </c>
      <c r="K2096" s="228"/>
      <c r="L2096" s="178"/>
      <c r="M2096" s="171">
        <f t="shared" si="32"/>
        <v>0</v>
      </c>
    </row>
    <row r="2097" spans="1:13" s="52" customFormat="1" x14ac:dyDescent="0.3">
      <c r="A2097" s="29" t="str">
        <f>IF(K2097&gt;0,COUNT($A$7:A2096)+COUNT(DWV!$A$8:$A$300)+COUNT('Large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7" s="293"/>
      <c r="C2097" s="3" t="s">
        <v>2754</v>
      </c>
      <c r="D2097" s="16">
        <v>28885326</v>
      </c>
      <c r="E2097" s="5" t="s">
        <v>9191</v>
      </c>
      <c r="F2097" s="381">
        <f>IFERROR(INDEX([1]Master!$1:$1048576,MATCH(C2097,[1]Master!$B:$B,0),MATCH($H$5,[1]Master!$1:$1,0)),"")</f>
        <v>1</v>
      </c>
      <c r="G2097" s="381">
        <f>IFERROR(INDEX([1]Master!$1:$1048576,MATCH(C2097,[1]Master!$B:$B,0),MATCH($H$4,[1]Master!$1:$1,0)),"")</f>
        <v>2</v>
      </c>
      <c r="H2097" s="6" t="s">
        <v>6153</v>
      </c>
      <c r="I2097" s="367">
        <f>IFERROR(INDEX([1]Master!$1:$1048576,MATCH(C2097,[1]Master!$B:$B,0),MATCH($G$6,[1]Master!$1:$1,0)),"")</f>
        <v>7017.1788888888887</v>
      </c>
      <c r="J2097" s="230">
        <f>ROUND(I2097*Order_Quote!$L$6,4)</f>
        <v>0</v>
      </c>
      <c r="K2097" s="228"/>
      <c r="L2097" s="178"/>
      <c r="M2097" s="171">
        <f t="shared" si="32"/>
        <v>0</v>
      </c>
    </row>
    <row r="2098" spans="1:13" s="52" customFormat="1" x14ac:dyDescent="0.3">
      <c r="A2098" s="29" t="str">
        <f>IF(K2098&gt;0,COUNT($A$7:A2097)+COUNT(DWV!$A$8:$A$300)+COUNT('Large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8" s="293"/>
      <c r="C2098" s="3" t="s">
        <v>2755</v>
      </c>
      <c r="D2098" s="16">
        <v>28885334</v>
      </c>
      <c r="E2098" s="5" t="s">
        <v>9192</v>
      </c>
      <c r="F2098" s="381">
        <f>IFERROR(INDEX([1]Master!$1:$1048576,MATCH(C2098,[1]Master!$B:$B,0),MATCH($H$5,[1]Master!$1:$1,0)),"")</f>
        <v>1</v>
      </c>
      <c r="G2098" s="381">
        <f>IFERROR(INDEX([1]Master!$1:$1048576,MATCH(C2098,[1]Master!$B:$B,0),MATCH($H$4,[1]Master!$1:$1,0)),"")</f>
        <v>2</v>
      </c>
      <c r="H2098" s="6" t="s">
        <v>6153</v>
      </c>
      <c r="I2098" s="367">
        <f>IFERROR(INDEX([1]Master!$1:$1048576,MATCH(C2098,[1]Master!$B:$B,0),MATCH($G$6,[1]Master!$1:$1,0)),"")</f>
        <v>7088.0485555555551</v>
      </c>
      <c r="J2098" s="230">
        <f>ROUND(I2098*Order_Quote!$L$6,4)</f>
        <v>0</v>
      </c>
      <c r="K2098" s="228"/>
      <c r="L2098" s="178"/>
      <c r="M2098" s="171">
        <f t="shared" si="32"/>
        <v>0</v>
      </c>
    </row>
    <row r="2099" spans="1:13" s="52" customFormat="1" x14ac:dyDescent="0.3">
      <c r="A2099" s="29" t="str">
        <f>IF(K2099&gt;0,COUNT($A$7:A2098)+COUNT(DWV!$A$8:$A$300)+COUNT('Large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099" s="293"/>
      <c r="C2099" s="3" t="s">
        <v>2756</v>
      </c>
      <c r="D2099" s="16">
        <v>28885342</v>
      </c>
      <c r="E2099" s="5" t="s">
        <v>9193</v>
      </c>
      <c r="F2099" s="381">
        <f>IFERROR(INDEX([1]Master!$1:$1048576,MATCH(C2099,[1]Master!$B:$B,0),MATCH($H$5,[1]Master!$1:$1,0)),"")</f>
        <v>1</v>
      </c>
      <c r="G2099" s="381">
        <f>IFERROR(INDEX([1]Master!$1:$1048576,MATCH(C2099,[1]Master!$B:$B,0),MATCH($H$4,[1]Master!$1:$1,0)),"")</f>
        <v>2</v>
      </c>
      <c r="H2099" s="6" t="s">
        <v>6153</v>
      </c>
      <c r="I2099" s="367">
        <f>IFERROR(INDEX([1]Master!$1:$1048576,MATCH(C2099,[1]Master!$B:$B,0),MATCH($G$6,[1]Master!$1:$1,0)),"")</f>
        <v>7243.9</v>
      </c>
      <c r="J2099" s="230">
        <f>ROUND(I2099*Order_Quote!$L$6,4)</f>
        <v>0</v>
      </c>
      <c r="K2099" s="228"/>
      <c r="L2099" s="178"/>
      <c r="M2099" s="171">
        <f t="shared" si="32"/>
        <v>0</v>
      </c>
    </row>
    <row r="2100" spans="1:13" s="52" customFormat="1" x14ac:dyDescent="0.3">
      <c r="A2100" s="29" t="str">
        <f>IF(K2100&gt;0,COUNT($A$7:A2099)+COUNT(DWV!$A$8:$A$300)+COUNT('Large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0" s="293"/>
      <c r="C2100" s="3" t="s">
        <v>2757</v>
      </c>
      <c r="D2100" s="16">
        <v>28885350</v>
      </c>
      <c r="E2100" s="5" t="s">
        <v>9194</v>
      </c>
      <c r="F2100" s="381">
        <f>IFERROR(INDEX([1]Master!$1:$1048576,MATCH(C2100,[1]Master!$B:$B,0),MATCH($H$5,[1]Master!$1:$1,0)),"")</f>
        <v>1</v>
      </c>
      <c r="G2100" s="381">
        <f>IFERROR(INDEX([1]Master!$1:$1048576,MATCH(C2100,[1]Master!$B:$B,0),MATCH($H$4,[1]Master!$1:$1,0)),"")</f>
        <v>2</v>
      </c>
      <c r="H2100" s="6" t="s">
        <v>6153</v>
      </c>
      <c r="I2100" s="367">
        <f>IFERROR(INDEX([1]Master!$1:$1048576,MATCH(C2100,[1]Master!$B:$B,0),MATCH($G$6,[1]Master!$1:$1,0)),"")</f>
        <v>7299.3141111111108</v>
      </c>
      <c r="J2100" s="230">
        <f>ROUND(I2100*Order_Quote!$L$6,4)</f>
        <v>0</v>
      </c>
      <c r="K2100" s="228"/>
      <c r="L2100" s="178"/>
      <c r="M2100" s="171">
        <f t="shared" si="32"/>
        <v>0</v>
      </c>
    </row>
    <row r="2101" spans="1:13" s="52" customFormat="1" x14ac:dyDescent="0.3">
      <c r="A2101" s="29" t="str">
        <f>IF(K2101&gt;0,COUNT($A$7:A2100)+COUNT(DWV!$A$8:$A$300)+COUNT('Large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1" s="293"/>
      <c r="C2101" s="3" t="s">
        <v>2758</v>
      </c>
      <c r="D2101" s="16">
        <v>28885369</v>
      </c>
      <c r="E2101" s="5" t="s">
        <v>9195</v>
      </c>
      <c r="F2101" s="381">
        <f>IFERROR(INDEX([1]Master!$1:$1048576,MATCH(C2101,[1]Master!$B:$B,0),MATCH($H$5,[1]Master!$1:$1,0)),"")</f>
        <v>1</v>
      </c>
      <c r="G2101" s="381">
        <f>IFERROR(INDEX([1]Master!$1:$1048576,MATCH(C2101,[1]Master!$B:$B,0),MATCH($H$4,[1]Master!$1:$1,0)),"")</f>
        <v>2</v>
      </c>
      <c r="H2101" s="6" t="s">
        <v>6153</v>
      </c>
      <c r="I2101" s="367">
        <f>IFERROR(INDEX([1]Master!$1:$1048576,MATCH(C2101,[1]Master!$B:$B,0),MATCH($G$6,[1]Master!$1:$1,0)),"")</f>
        <v>10069.948333333332</v>
      </c>
      <c r="J2101" s="230">
        <f>ROUND(I2101*Order_Quote!$L$6,4)</f>
        <v>0</v>
      </c>
      <c r="K2101" s="228"/>
      <c r="L2101" s="178"/>
      <c r="M2101" s="171">
        <f t="shared" si="32"/>
        <v>0</v>
      </c>
    </row>
    <row r="2102" spans="1:13" s="52" customFormat="1" x14ac:dyDescent="0.3">
      <c r="A2102" s="29" t="str">
        <f>IF(K2102&gt;0,COUNT($A$7:A2101)+COUNT(DWV!$A$8:$A$300)+COUNT('Large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2" s="293"/>
      <c r="C2102" s="3" t="s">
        <v>2759</v>
      </c>
      <c r="D2102" s="16">
        <v>28885377</v>
      </c>
      <c r="E2102" s="5" t="s">
        <v>9196</v>
      </c>
      <c r="F2102" s="381">
        <f>IFERROR(INDEX([1]Master!$1:$1048576,MATCH(C2102,[1]Master!$B:$B,0),MATCH($H$5,[1]Master!$1:$1,0)),"")</f>
        <v>1</v>
      </c>
      <c r="G2102" s="381">
        <f>IFERROR(INDEX([1]Master!$1:$1048576,MATCH(C2102,[1]Master!$B:$B,0),MATCH($H$4,[1]Master!$1:$1,0)),"")</f>
        <v>2</v>
      </c>
      <c r="H2102" s="6" t="s">
        <v>6153</v>
      </c>
      <c r="I2102" s="367">
        <f>IFERROR(INDEX([1]Master!$1:$1048576,MATCH(C2102,[1]Master!$B:$B,0),MATCH($G$6,[1]Master!$1:$1,0)),"")</f>
        <v>11818.661222222223</v>
      </c>
      <c r="J2102" s="230">
        <f>ROUND(I2102*Order_Quote!$L$6,4)</f>
        <v>0</v>
      </c>
      <c r="K2102" s="228"/>
      <c r="L2102" s="178"/>
      <c r="M2102" s="171">
        <f t="shared" si="32"/>
        <v>0</v>
      </c>
    </row>
    <row r="2103" spans="1:13" s="52" customFormat="1" x14ac:dyDescent="0.3">
      <c r="A2103" s="29" t="str">
        <f>IF(K2103&gt;0,COUNT($A$7:A2102)+COUNT(DWV!$A$8:$A$300)+COUNT('Large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3" s="293"/>
      <c r="C2103" s="3" t="s">
        <v>2760</v>
      </c>
      <c r="D2103" s="16">
        <v>28885385</v>
      </c>
      <c r="E2103" s="5" t="s">
        <v>9197</v>
      </c>
      <c r="F2103" s="381">
        <f>IFERROR(INDEX([1]Master!$1:$1048576,MATCH(C2103,[1]Master!$B:$B,0),MATCH($H$5,[1]Master!$1:$1,0)),"")</f>
        <v>1</v>
      </c>
      <c r="G2103" s="381">
        <f>IFERROR(INDEX([1]Master!$1:$1048576,MATCH(C2103,[1]Master!$B:$B,0),MATCH($H$4,[1]Master!$1:$1,0)),"")</f>
        <v>1</v>
      </c>
      <c r="H2103" s="6" t="s">
        <v>6153</v>
      </c>
      <c r="I2103" s="367">
        <f>IFERROR(INDEX([1]Master!$1:$1048576,MATCH(C2103,[1]Master!$B:$B,0),MATCH($G$6,[1]Master!$1:$1,0)),"")</f>
        <v>14070.714</v>
      </c>
      <c r="J2103" s="230">
        <f>ROUND(I2103*Order_Quote!$L$6,4)</f>
        <v>0</v>
      </c>
      <c r="K2103" s="228"/>
      <c r="L2103" s="178"/>
      <c r="M2103" s="171">
        <f t="shared" si="32"/>
        <v>0</v>
      </c>
    </row>
    <row r="2104" spans="1:13" s="52" customFormat="1" x14ac:dyDescent="0.3">
      <c r="A2104" s="29" t="str">
        <f>IF(K2104&gt;0,COUNT($A$7:A2103)+COUNT(DWV!$A$8:$A$300)+COUNT('Large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4" s="293"/>
      <c r="C2104" s="3" t="s">
        <v>2761</v>
      </c>
      <c r="D2104" s="16">
        <v>28885393</v>
      </c>
      <c r="E2104" s="5" t="s">
        <v>9198</v>
      </c>
      <c r="F2104" s="381">
        <f>IFERROR(INDEX([1]Master!$1:$1048576,MATCH(C2104,[1]Master!$B:$B,0),MATCH($H$5,[1]Master!$1:$1,0)),"")</f>
        <v>1</v>
      </c>
      <c r="G2104" s="381">
        <f>IFERROR(INDEX([1]Master!$1:$1048576,MATCH(C2104,[1]Master!$B:$B,0),MATCH($H$4,[1]Master!$1:$1,0)),"")</f>
        <v>2</v>
      </c>
      <c r="H2104" s="6" t="s">
        <v>6153</v>
      </c>
      <c r="I2104" s="367">
        <f>IFERROR(INDEX([1]Master!$1:$1048576,MATCH(C2104,[1]Master!$B:$B,0),MATCH($G$6,[1]Master!$1:$1,0)),"")</f>
        <v>6689.9126052287593</v>
      </c>
      <c r="J2104" s="230">
        <f>ROUND(I2104*Order_Quote!$L$6,4)</f>
        <v>0</v>
      </c>
      <c r="K2104" s="228"/>
      <c r="L2104" s="178"/>
      <c r="M2104" s="171">
        <f t="shared" si="32"/>
        <v>0</v>
      </c>
    </row>
    <row r="2105" spans="1:13" s="52" customFormat="1" x14ac:dyDescent="0.3">
      <c r="A2105" s="29" t="str">
        <f>IF(K2105&gt;0,COUNT($A$7:A2104)+COUNT(DWV!$A$8:$A$300)+COUNT('Large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5" s="293"/>
      <c r="C2105" s="3" t="s">
        <v>2762</v>
      </c>
      <c r="D2105" s="16">
        <v>28885407</v>
      </c>
      <c r="E2105" s="5" t="s">
        <v>9199</v>
      </c>
      <c r="F2105" s="381">
        <f>IFERROR(INDEX([1]Master!$1:$1048576,MATCH(C2105,[1]Master!$B:$B,0),MATCH($H$5,[1]Master!$1:$1,0)),"")</f>
        <v>1</v>
      </c>
      <c r="G2105" s="381">
        <f>IFERROR(INDEX([1]Master!$1:$1048576,MATCH(C2105,[1]Master!$B:$B,0),MATCH($H$4,[1]Master!$1:$1,0)),"")</f>
        <v>2</v>
      </c>
      <c r="H2105" s="6" t="s">
        <v>6153</v>
      </c>
      <c r="I2105" s="367">
        <f>IFERROR(INDEX([1]Master!$1:$1048576,MATCH(C2105,[1]Master!$B:$B,0),MATCH($G$6,[1]Master!$1:$1,0)),"")</f>
        <v>6730.0065542483662</v>
      </c>
      <c r="J2105" s="230">
        <f>ROUND(I2105*Order_Quote!$L$6,4)</f>
        <v>0</v>
      </c>
      <c r="K2105" s="228"/>
      <c r="L2105" s="178"/>
      <c r="M2105" s="171">
        <f t="shared" si="32"/>
        <v>0</v>
      </c>
    </row>
    <row r="2106" spans="1:13" s="52" customFormat="1" x14ac:dyDescent="0.3">
      <c r="A2106" s="29" t="str">
        <f>IF(K2106&gt;0,COUNT($A$7:A2105)+COUNT(DWV!$A$8:$A$300)+COUNT('Large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6" s="293"/>
      <c r="C2106" s="3" t="s">
        <v>2763</v>
      </c>
      <c r="D2106" s="16">
        <v>28885415</v>
      </c>
      <c r="E2106" s="5" t="s">
        <v>9200</v>
      </c>
      <c r="F2106" s="381">
        <f>IFERROR(INDEX([1]Master!$1:$1048576,MATCH(C2106,[1]Master!$B:$B,0),MATCH($H$5,[1]Master!$1:$1,0)),"")</f>
        <v>1</v>
      </c>
      <c r="G2106" s="381">
        <f>IFERROR(INDEX([1]Master!$1:$1048576,MATCH(C2106,[1]Master!$B:$B,0),MATCH($H$4,[1]Master!$1:$1,0)),"")</f>
        <v>2</v>
      </c>
      <c r="H2106" s="6" t="s">
        <v>6153</v>
      </c>
      <c r="I2106" s="367">
        <f>IFERROR(INDEX([1]Master!$1:$1048576,MATCH(C2106,[1]Master!$B:$B,0),MATCH($G$6,[1]Master!$1:$1,0)),"")</f>
        <v>7682.6830823529426</v>
      </c>
      <c r="J2106" s="230">
        <f>ROUND(I2106*Order_Quote!$L$6,4)</f>
        <v>0</v>
      </c>
      <c r="K2106" s="228"/>
      <c r="L2106" s="178"/>
      <c r="M2106" s="171">
        <f t="shared" si="32"/>
        <v>0</v>
      </c>
    </row>
    <row r="2107" spans="1:13" s="52" customFormat="1" x14ac:dyDescent="0.3">
      <c r="A2107" s="29" t="str">
        <f>IF(K2107&gt;0,COUNT($A$7:A2106)+COUNT(DWV!$A$8:$A$300)+COUNT('Large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7" s="293"/>
      <c r="C2107" s="3" t="s">
        <v>2764</v>
      </c>
      <c r="D2107" s="16">
        <v>28885423</v>
      </c>
      <c r="E2107" s="5" t="s">
        <v>9201</v>
      </c>
      <c r="F2107" s="381">
        <f>IFERROR(INDEX([1]Master!$1:$1048576,MATCH(C2107,[1]Master!$B:$B,0),MATCH($H$5,[1]Master!$1:$1,0)),"")</f>
        <v>1</v>
      </c>
      <c r="G2107" s="381">
        <f>IFERROR(INDEX([1]Master!$1:$1048576,MATCH(C2107,[1]Master!$B:$B,0),MATCH($H$4,[1]Master!$1:$1,0)),"")</f>
        <v>1</v>
      </c>
      <c r="H2107" s="6" t="s">
        <v>6153</v>
      </c>
      <c r="I2107" s="367">
        <f>IFERROR(INDEX([1]Master!$1:$1048576,MATCH(C2107,[1]Master!$B:$B,0),MATCH($G$6,[1]Master!$1:$1,0)),"")</f>
        <v>8080.3599816993483</v>
      </c>
      <c r="J2107" s="230">
        <f>ROUND(I2107*Order_Quote!$L$6,4)</f>
        <v>0</v>
      </c>
      <c r="K2107" s="228"/>
      <c r="L2107" s="178"/>
      <c r="M2107" s="171">
        <f t="shared" si="32"/>
        <v>0</v>
      </c>
    </row>
    <row r="2108" spans="1:13" s="52" customFormat="1" x14ac:dyDescent="0.3">
      <c r="A2108" s="29" t="str">
        <f>IF(K2108&gt;0,COUNT($A$7:A2107)+COUNT(DWV!$A$8:$A$300)+COUNT('Large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8" s="293"/>
      <c r="C2108" s="3" t="s">
        <v>2765</v>
      </c>
      <c r="D2108" s="16">
        <v>28885431</v>
      </c>
      <c r="E2108" s="5" t="s">
        <v>9202</v>
      </c>
      <c r="F2108" s="381">
        <f>IFERROR(INDEX([1]Master!$1:$1048576,MATCH(C2108,[1]Master!$B:$B,0),MATCH($H$5,[1]Master!$1:$1,0)),"")</f>
        <v>1</v>
      </c>
      <c r="G2108" s="381">
        <f>IFERROR(INDEX([1]Master!$1:$1048576,MATCH(C2108,[1]Master!$B:$B,0),MATCH($H$4,[1]Master!$1:$1,0)),"")</f>
        <v>1</v>
      </c>
      <c r="H2108" s="6" t="s">
        <v>6153</v>
      </c>
      <c r="I2108" s="367">
        <f>IFERROR(INDEX([1]Master!$1:$1048576,MATCH(C2108,[1]Master!$B:$B,0),MATCH($G$6,[1]Master!$1:$1,0)),"")</f>
        <v>8835.7395594771242</v>
      </c>
      <c r="J2108" s="230">
        <f>ROUND(I2108*Order_Quote!$L$6,4)</f>
        <v>0</v>
      </c>
      <c r="K2108" s="228"/>
      <c r="L2108" s="178"/>
      <c r="M2108" s="171">
        <f t="shared" si="32"/>
        <v>0</v>
      </c>
    </row>
    <row r="2109" spans="1:13" s="52" customFormat="1" x14ac:dyDescent="0.3">
      <c r="A2109" s="29" t="str">
        <f>IF(K2109&gt;0,COUNT($A$7:A2108)+COUNT(DWV!$A$8:$A$300)+COUNT('Large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09" s="293"/>
      <c r="C2109" s="3" t="s">
        <v>2766</v>
      </c>
      <c r="D2109" s="16">
        <v>28885440</v>
      </c>
      <c r="E2109" s="5" t="s">
        <v>9203</v>
      </c>
      <c r="F2109" s="381">
        <f>IFERROR(INDEX([1]Master!$1:$1048576,MATCH(C2109,[1]Master!$B:$B,0),MATCH($H$5,[1]Master!$1:$1,0)),"")</f>
        <v>1</v>
      </c>
      <c r="G2109" s="381">
        <f>IFERROR(INDEX([1]Master!$1:$1048576,MATCH(C2109,[1]Master!$B:$B,0),MATCH($H$4,[1]Master!$1:$1,0)),"")</f>
        <v>1</v>
      </c>
      <c r="H2109" s="6" t="s">
        <v>6153</v>
      </c>
      <c r="I2109" s="367">
        <f>IFERROR(INDEX([1]Master!$1:$1048576,MATCH(C2109,[1]Master!$B:$B,0),MATCH($G$6,[1]Master!$1:$1,0)),"")</f>
        <v>9974.6232222222225</v>
      </c>
      <c r="J2109" s="230">
        <f>ROUND(I2109*Order_Quote!$L$6,4)</f>
        <v>0</v>
      </c>
      <c r="K2109" s="228"/>
      <c r="L2109" s="178"/>
      <c r="M2109" s="171">
        <f t="shared" si="32"/>
        <v>0</v>
      </c>
    </row>
    <row r="2110" spans="1:13" s="52" customFormat="1" x14ac:dyDescent="0.3">
      <c r="A2110" s="29" t="str">
        <f>IF(K2110&gt;0,COUNT($A$7:A2109)+COUNT(DWV!$A$8:$A$300)+COUNT('Large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0" s="293"/>
      <c r="C2110" s="3" t="s">
        <v>2767</v>
      </c>
      <c r="D2110" s="16">
        <v>28885458</v>
      </c>
      <c r="E2110" s="5" t="s">
        <v>9204</v>
      </c>
      <c r="F2110" s="381">
        <f>IFERROR(INDEX([1]Master!$1:$1048576,MATCH(C2110,[1]Master!$B:$B,0),MATCH($H$5,[1]Master!$1:$1,0)),"")</f>
        <v>1</v>
      </c>
      <c r="G2110" s="381">
        <f>IFERROR(INDEX([1]Master!$1:$1048576,MATCH(C2110,[1]Master!$B:$B,0),MATCH($H$4,[1]Master!$1:$1,0)),"")</f>
        <v>1</v>
      </c>
      <c r="H2110" s="6" t="s">
        <v>6153</v>
      </c>
      <c r="I2110" s="367">
        <f>IFERROR(INDEX([1]Master!$1:$1048576,MATCH(C2110,[1]Master!$B:$B,0),MATCH($G$6,[1]Master!$1:$1,0)),"")</f>
        <v>10221.038627450982</v>
      </c>
      <c r="J2110" s="230">
        <f>ROUND(I2110*Order_Quote!$L$6,4)</f>
        <v>0</v>
      </c>
      <c r="K2110" s="228"/>
      <c r="L2110" s="178"/>
      <c r="M2110" s="171">
        <f t="shared" si="32"/>
        <v>0</v>
      </c>
    </row>
    <row r="2111" spans="1:13" s="52" customFormat="1" x14ac:dyDescent="0.3">
      <c r="A2111" s="29" t="str">
        <f>IF(K2111&gt;0,COUNT($A$7:A2110)+COUNT(DWV!$A$8:$A$300)+COUNT('Large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1" s="293"/>
      <c r="C2111" s="3" t="s">
        <v>2768</v>
      </c>
      <c r="D2111" s="16">
        <v>28885466</v>
      </c>
      <c r="E2111" s="5" t="s">
        <v>9205</v>
      </c>
      <c r="F2111" s="381">
        <f>IFERROR(INDEX([1]Master!$1:$1048576,MATCH(C2111,[1]Master!$B:$B,0),MATCH($H$5,[1]Master!$1:$1,0)),"")</f>
        <v>1</v>
      </c>
      <c r="G2111" s="381">
        <f>IFERROR(INDEX([1]Master!$1:$1048576,MATCH(C2111,[1]Master!$B:$B,0),MATCH($H$4,[1]Master!$1:$1,0)),"")</f>
        <v>1</v>
      </c>
      <c r="H2111" s="6" t="s">
        <v>6153</v>
      </c>
      <c r="I2111" s="367">
        <f>IFERROR(INDEX([1]Master!$1:$1048576,MATCH(C2111,[1]Master!$B:$B,0),MATCH($G$6,[1]Master!$1:$1,0)),"")</f>
        <v>10527.033730718957</v>
      </c>
      <c r="J2111" s="230">
        <f>ROUND(I2111*Order_Quote!$L$6,4)</f>
        <v>0</v>
      </c>
      <c r="K2111" s="228"/>
      <c r="L2111" s="178"/>
      <c r="M2111" s="171">
        <f t="shared" si="32"/>
        <v>0</v>
      </c>
    </row>
    <row r="2112" spans="1:13" s="52" customFormat="1" x14ac:dyDescent="0.3">
      <c r="A2112" s="29" t="str">
        <f>IF(K2112&gt;0,COUNT($A$7:A2111)+COUNT(DWV!$A$8:$A$300)+COUNT('Large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2" s="293"/>
      <c r="C2112" s="3" t="s">
        <v>2769</v>
      </c>
      <c r="D2112" s="16">
        <v>28885474</v>
      </c>
      <c r="E2112" s="5" t="s">
        <v>9206</v>
      </c>
      <c r="F2112" s="381">
        <f>IFERROR(INDEX([1]Master!$1:$1048576,MATCH(C2112,[1]Master!$B:$B,0),MATCH($H$5,[1]Master!$1:$1,0)),"")</f>
        <v>1</v>
      </c>
      <c r="G2112" s="381">
        <f>IFERROR(INDEX([1]Master!$1:$1048576,MATCH(C2112,[1]Master!$B:$B,0),MATCH($H$4,[1]Master!$1:$1,0)),"")</f>
        <v>1</v>
      </c>
      <c r="H2112" s="6" t="s">
        <v>6153</v>
      </c>
      <c r="I2112" s="367">
        <f>IFERROR(INDEX([1]Master!$1:$1048576,MATCH(C2112,[1]Master!$B:$B,0),MATCH($G$6,[1]Master!$1:$1,0)),"")</f>
        <v>13024.846346405231</v>
      </c>
      <c r="J2112" s="230">
        <f>ROUND(I2112*Order_Quote!$L$6,4)</f>
        <v>0</v>
      </c>
      <c r="K2112" s="228"/>
      <c r="L2112" s="178"/>
      <c r="M2112" s="171">
        <f t="shared" si="32"/>
        <v>0</v>
      </c>
    </row>
    <row r="2113" spans="1:13" s="52" customFormat="1" x14ac:dyDescent="0.3">
      <c r="A2113" s="29" t="str">
        <f>IF(K2113&gt;0,COUNT($A$7:A2112)+COUNT(DWV!$A$8:$A$300)+COUNT('Large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3" s="293"/>
      <c r="C2113" s="3" t="s">
        <v>2770</v>
      </c>
      <c r="D2113" s="16">
        <v>28885482</v>
      </c>
      <c r="E2113" s="5" t="s">
        <v>9207</v>
      </c>
      <c r="F2113" s="381">
        <f>IFERROR(INDEX([1]Master!$1:$1048576,MATCH(C2113,[1]Master!$B:$B,0),MATCH($H$5,[1]Master!$1:$1,0)),"")</f>
        <v>1</v>
      </c>
      <c r="G2113" s="381">
        <f>IFERROR(INDEX([1]Master!$1:$1048576,MATCH(C2113,[1]Master!$B:$B,0),MATCH($H$4,[1]Master!$1:$1,0)),"")</f>
        <v>1</v>
      </c>
      <c r="H2113" s="6" t="s">
        <v>6153</v>
      </c>
      <c r="I2113" s="367">
        <f>IFERROR(INDEX([1]Master!$1:$1048576,MATCH(C2113,[1]Master!$B:$B,0),MATCH($G$6,[1]Master!$1:$1,0)),"")</f>
        <v>13393.309588235297</v>
      </c>
      <c r="J2113" s="230">
        <f>ROUND(I2113*Order_Quote!$L$6,4)</f>
        <v>0</v>
      </c>
      <c r="K2113" s="228"/>
      <c r="L2113" s="178"/>
      <c r="M2113" s="171">
        <f t="shared" si="32"/>
        <v>0</v>
      </c>
    </row>
    <row r="2114" spans="1:13" s="52" customFormat="1" x14ac:dyDescent="0.3">
      <c r="A2114" s="29" t="str">
        <f>IF(K2114&gt;0,COUNT($A$7:A2113)+COUNT(DWV!$A$8:$A$300)+COUNT('Large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4" s="293"/>
      <c r="C2114" s="3" t="s">
        <v>2771</v>
      </c>
      <c r="D2114" s="16">
        <v>28885490</v>
      </c>
      <c r="E2114" s="5" t="s">
        <v>9208</v>
      </c>
      <c r="F2114" s="381">
        <f>IFERROR(INDEX([1]Master!$1:$1048576,MATCH(C2114,[1]Master!$B:$B,0),MATCH($H$5,[1]Master!$1:$1,0)),"")</f>
        <v>1</v>
      </c>
      <c r="G2114" s="381">
        <f>IFERROR(INDEX([1]Master!$1:$1048576,MATCH(C2114,[1]Master!$B:$B,0),MATCH($H$4,[1]Master!$1:$1,0)),"")</f>
        <v>1</v>
      </c>
      <c r="H2114" s="6" t="s">
        <v>6153</v>
      </c>
      <c r="I2114" s="367">
        <f>IFERROR(INDEX([1]Master!$1:$1048576,MATCH(C2114,[1]Master!$B:$B,0),MATCH($G$6,[1]Master!$1:$1,0)),"")</f>
        <v>8596.8969568627454</v>
      </c>
      <c r="J2114" s="230">
        <f>ROUND(I2114*Order_Quote!$L$6,4)</f>
        <v>0</v>
      </c>
      <c r="K2114" s="228"/>
      <c r="L2114" s="178"/>
      <c r="M2114" s="171">
        <f t="shared" si="32"/>
        <v>0</v>
      </c>
    </row>
    <row r="2115" spans="1:13" s="52" customFormat="1" x14ac:dyDescent="0.3">
      <c r="A2115" s="29" t="str">
        <f>IF(K2115&gt;0,COUNT($A$7:A2114)+COUNT(DWV!$A$8:$A$300)+COUNT('Large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5" s="293"/>
      <c r="C2115" s="3" t="s">
        <v>2772</v>
      </c>
      <c r="D2115" s="16">
        <v>28885504</v>
      </c>
      <c r="E2115" s="5" t="s">
        <v>9209</v>
      </c>
      <c r="F2115" s="381">
        <f>IFERROR(INDEX([1]Master!$1:$1048576,MATCH(C2115,[1]Master!$B:$B,0),MATCH($H$5,[1]Master!$1:$1,0)),"")</f>
        <v>1</v>
      </c>
      <c r="G2115" s="381">
        <f>IFERROR(INDEX([1]Master!$1:$1048576,MATCH(C2115,[1]Master!$B:$B,0),MATCH($H$4,[1]Master!$1:$1,0)),"")</f>
        <v>1</v>
      </c>
      <c r="H2115" s="6" t="s">
        <v>6153</v>
      </c>
      <c r="I2115" s="367">
        <f>IFERROR(INDEX([1]Master!$1:$1048576,MATCH(C2115,[1]Master!$B:$B,0),MATCH($G$6,[1]Master!$1:$1,0)),"")</f>
        <v>8648.4399058823547</v>
      </c>
      <c r="J2115" s="230">
        <f>ROUND(I2115*Order_Quote!$L$6,4)</f>
        <v>0</v>
      </c>
      <c r="K2115" s="228"/>
      <c r="L2115" s="178"/>
      <c r="M2115" s="171">
        <f t="shared" si="32"/>
        <v>0</v>
      </c>
    </row>
    <row r="2116" spans="1:13" s="52" customFormat="1" x14ac:dyDescent="0.3">
      <c r="A2116" s="29" t="str">
        <f>IF(K2116&gt;0,COUNT($A$7:A2115)+COUNT(DWV!$A$8:$A$300)+COUNT('Large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6" s="293"/>
      <c r="C2116" s="3" t="s">
        <v>2773</v>
      </c>
      <c r="D2116" s="16">
        <v>28885512</v>
      </c>
      <c r="E2116" s="5" t="s">
        <v>9210</v>
      </c>
      <c r="F2116" s="381">
        <f>IFERROR(INDEX([1]Master!$1:$1048576,MATCH(C2116,[1]Master!$B:$B,0),MATCH($H$5,[1]Master!$1:$1,0)),"")</f>
        <v>1</v>
      </c>
      <c r="G2116" s="381">
        <f>IFERROR(INDEX([1]Master!$1:$1048576,MATCH(C2116,[1]Master!$B:$B,0),MATCH($H$4,[1]Master!$1:$1,0)),"")</f>
        <v>1</v>
      </c>
      <c r="H2116" s="6" t="s">
        <v>6153</v>
      </c>
      <c r="I2116" s="367">
        <f>IFERROR(INDEX([1]Master!$1:$1048576,MATCH(C2116,[1]Master!$B:$B,0),MATCH($G$6,[1]Master!$1:$1,0)),"")</f>
        <v>9872.495149019609</v>
      </c>
      <c r="J2116" s="230">
        <f>ROUND(I2116*Order_Quote!$L$6,4)</f>
        <v>0</v>
      </c>
      <c r="K2116" s="228"/>
      <c r="L2116" s="178"/>
      <c r="M2116" s="171">
        <f t="shared" si="32"/>
        <v>0</v>
      </c>
    </row>
    <row r="2117" spans="1:13" s="52" customFormat="1" x14ac:dyDescent="0.3">
      <c r="A2117" s="29" t="str">
        <f>IF(K2117&gt;0,COUNT($A$7:A2116)+COUNT(DWV!$A$8:$A$300)+COUNT('Large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7" s="293"/>
      <c r="C2117" s="3" t="s">
        <v>2774</v>
      </c>
      <c r="D2117" s="16">
        <v>28885520</v>
      </c>
      <c r="E2117" s="5" t="s">
        <v>9211</v>
      </c>
      <c r="F2117" s="381">
        <f>IFERROR(INDEX([1]Master!$1:$1048576,MATCH(C2117,[1]Master!$B:$B,0),MATCH($H$5,[1]Master!$1:$1,0)),"")</f>
        <v>1</v>
      </c>
      <c r="G2117" s="381">
        <f>IFERROR(INDEX([1]Master!$1:$1048576,MATCH(C2117,[1]Master!$B:$B,0),MATCH($H$4,[1]Master!$1:$1,0)),"")</f>
        <v>1</v>
      </c>
      <c r="H2117" s="6" t="s">
        <v>6153</v>
      </c>
      <c r="I2117" s="367">
        <f>IFERROR(INDEX([1]Master!$1:$1048576,MATCH(C2117,[1]Master!$B:$B,0),MATCH($G$6,[1]Master!$1:$1,0)),"")</f>
        <v>10383.569529411767</v>
      </c>
      <c r="J2117" s="230">
        <f>ROUND(I2117*Order_Quote!$L$6,4)</f>
        <v>0</v>
      </c>
      <c r="K2117" s="228"/>
      <c r="L2117" s="178"/>
      <c r="M2117" s="171">
        <f t="shared" si="32"/>
        <v>0</v>
      </c>
    </row>
    <row r="2118" spans="1:13" s="52" customFormat="1" x14ac:dyDescent="0.3">
      <c r="A2118" s="29" t="str">
        <f>IF(K2118&gt;0,COUNT($A$7:A2117)+COUNT(DWV!$A$8:$A$300)+COUNT('Large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8" s="293"/>
      <c r="C2118" s="3" t="s">
        <v>2775</v>
      </c>
      <c r="D2118" s="16">
        <v>28885539</v>
      </c>
      <c r="E2118" s="5" t="s">
        <v>9212</v>
      </c>
      <c r="F2118" s="381">
        <f>IFERROR(INDEX([1]Master!$1:$1048576,MATCH(C2118,[1]Master!$B:$B,0),MATCH($H$5,[1]Master!$1:$1,0)),"")</f>
        <v>1</v>
      </c>
      <c r="G2118" s="381">
        <f>IFERROR(INDEX([1]Master!$1:$1048576,MATCH(C2118,[1]Master!$B:$B,0),MATCH($H$4,[1]Master!$1:$1,0)),"")</f>
        <v>1</v>
      </c>
      <c r="H2118" s="6" t="s">
        <v>6153</v>
      </c>
      <c r="I2118" s="367">
        <f>IFERROR(INDEX([1]Master!$1:$1048576,MATCH(C2118,[1]Master!$B:$B,0),MATCH($G$6,[1]Master!$1:$1,0)),"")</f>
        <v>11354.325001307192</v>
      </c>
      <c r="J2118" s="230">
        <f>ROUND(I2118*Order_Quote!$L$6,4)</f>
        <v>0</v>
      </c>
      <c r="K2118" s="228"/>
      <c r="L2118" s="178"/>
      <c r="M2118" s="171">
        <f t="shared" ref="M2118:M2181" si="33">K2118/F2118</f>
        <v>0</v>
      </c>
    </row>
    <row r="2119" spans="1:13" s="52" customFormat="1" x14ac:dyDescent="0.3">
      <c r="A2119" s="29" t="str">
        <f>IF(K2119&gt;0,COUNT($A$7:A2118)+COUNT(DWV!$A$8:$A$300)+COUNT('Large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19" s="293"/>
      <c r="C2119" s="3" t="s">
        <v>2776</v>
      </c>
      <c r="D2119" s="16">
        <v>28885547</v>
      </c>
      <c r="E2119" s="5" t="s">
        <v>9213</v>
      </c>
      <c r="F2119" s="381">
        <f>IFERROR(INDEX([1]Master!$1:$1048576,MATCH(C2119,[1]Master!$B:$B,0),MATCH($H$5,[1]Master!$1:$1,0)),"")</f>
        <v>1</v>
      </c>
      <c r="G2119" s="381">
        <f>IFERROR(INDEX([1]Master!$1:$1048576,MATCH(C2119,[1]Master!$B:$B,0),MATCH($H$4,[1]Master!$1:$1,0)),"")</f>
        <v>1</v>
      </c>
      <c r="H2119" s="6" t="s">
        <v>6153</v>
      </c>
      <c r="I2119" s="367">
        <f>IFERROR(INDEX([1]Master!$1:$1048576,MATCH(C2119,[1]Master!$B:$B,0),MATCH($G$6,[1]Master!$1:$1,0)),"")</f>
        <v>12817.776589542487</v>
      </c>
      <c r="J2119" s="230">
        <f>ROUND(I2119*Order_Quote!$L$6,4)</f>
        <v>0</v>
      </c>
      <c r="K2119" s="228"/>
      <c r="L2119" s="178"/>
      <c r="M2119" s="171">
        <f t="shared" si="33"/>
        <v>0</v>
      </c>
    </row>
    <row r="2120" spans="1:13" s="52" customFormat="1" x14ac:dyDescent="0.3">
      <c r="A2120" s="29" t="str">
        <f>IF(K2120&gt;0,COUNT($A$7:A2119)+COUNT(DWV!$A$8:$A$300)+COUNT('Large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0" s="293"/>
      <c r="C2120" s="3" t="s">
        <v>2777</v>
      </c>
      <c r="D2120" s="16">
        <v>28885555</v>
      </c>
      <c r="E2120" s="5" t="s">
        <v>9214</v>
      </c>
      <c r="F2120" s="381">
        <f>IFERROR(INDEX([1]Master!$1:$1048576,MATCH(C2120,[1]Master!$B:$B,0),MATCH($H$5,[1]Master!$1:$1,0)),"")</f>
        <v>1</v>
      </c>
      <c r="G2120" s="381">
        <f>IFERROR(INDEX([1]Master!$1:$1048576,MATCH(C2120,[1]Master!$B:$B,0),MATCH($H$4,[1]Master!$1:$1,0)),"")</f>
        <v>1</v>
      </c>
      <c r="H2120" s="6" t="s">
        <v>6153</v>
      </c>
      <c r="I2120" s="367">
        <f>IFERROR(INDEX([1]Master!$1:$1048576,MATCH(C2120,[1]Master!$B:$B,0),MATCH($G$6,[1]Master!$1:$1,0)),"")</f>
        <v>13134.502324183006</v>
      </c>
      <c r="J2120" s="230">
        <f>ROUND(I2120*Order_Quote!$L$6,4)</f>
        <v>0</v>
      </c>
      <c r="K2120" s="228"/>
      <c r="L2120" s="178"/>
      <c r="M2120" s="171">
        <f t="shared" si="33"/>
        <v>0</v>
      </c>
    </row>
    <row r="2121" spans="1:13" s="52" customFormat="1" x14ac:dyDescent="0.3">
      <c r="A2121" s="29" t="str">
        <f>IF(K2121&gt;0,COUNT($A$7:A2120)+COUNT(DWV!$A$8:$A$300)+COUNT('Large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1" s="293"/>
      <c r="C2121" s="3" t="s">
        <v>2778</v>
      </c>
      <c r="D2121" s="16">
        <v>28885563</v>
      </c>
      <c r="E2121" s="5" t="s">
        <v>9215</v>
      </c>
      <c r="F2121" s="381">
        <f>IFERROR(INDEX([1]Master!$1:$1048576,MATCH(C2121,[1]Master!$B:$B,0),MATCH($H$5,[1]Master!$1:$1,0)),"")</f>
        <v>1</v>
      </c>
      <c r="G2121" s="381">
        <f>IFERROR(INDEX([1]Master!$1:$1048576,MATCH(C2121,[1]Master!$B:$B,0),MATCH($H$4,[1]Master!$1:$1,0)),"")</f>
        <v>1</v>
      </c>
      <c r="H2121" s="6" t="s">
        <v>6153</v>
      </c>
      <c r="I2121" s="367">
        <f>IFERROR(INDEX([1]Master!$1:$1048576,MATCH(C2121,[1]Master!$B:$B,0),MATCH($G$6,[1]Master!$1:$1,0)),"")</f>
        <v>13527.779215686276</v>
      </c>
      <c r="J2121" s="230">
        <f>ROUND(I2121*Order_Quote!$L$6,4)</f>
        <v>0</v>
      </c>
      <c r="K2121" s="228"/>
      <c r="L2121" s="178"/>
      <c r="M2121" s="171">
        <f t="shared" si="33"/>
        <v>0</v>
      </c>
    </row>
    <row r="2122" spans="1:13" s="52" customFormat="1" x14ac:dyDescent="0.3">
      <c r="A2122" s="29" t="str">
        <f>IF(K2122&gt;0,COUNT($A$7:A2121)+COUNT(DWV!$A$8:$A$300)+COUNT('Large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2" s="293"/>
      <c r="C2122" s="3" t="s">
        <v>2779</v>
      </c>
      <c r="D2122" s="16">
        <v>28885571</v>
      </c>
      <c r="E2122" s="5" t="s">
        <v>9216</v>
      </c>
      <c r="F2122" s="381">
        <f>IFERROR(INDEX([1]Master!$1:$1048576,MATCH(C2122,[1]Master!$B:$B,0),MATCH($H$5,[1]Master!$1:$1,0)),"")</f>
        <v>1</v>
      </c>
      <c r="G2122" s="381">
        <f>IFERROR(INDEX([1]Master!$1:$1048576,MATCH(C2122,[1]Master!$B:$B,0),MATCH($H$4,[1]Master!$1:$1,0)),"")</f>
        <v>1</v>
      </c>
      <c r="H2122" s="6" t="s">
        <v>6153</v>
      </c>
      <c r="I2122" s="367">
        <f>IFERROR(INDEX([1]Master!$1:$1048576,MATCH(C2122,[1]Master!$B:$B,0),MATCH($G$6,[1]Master!$1:$1,0)),"")</f>
        <v>16737.659767320263</v>
      </c>
      <c r="J2122" s="230">
        <f>ROUND(I2122*Order_Quote!$L$6,4)</f>
        <v>0</v>
      </c>
      <c r="K2122" s="228"/>
      <c r="L2122" s="178"/>
      <c r="M2122" s="171">
        <f t="shared" si="33"/>
        <v>0</v>
      </c>
    </row>
    <row r="2123" spans="1:13" s="52" customFormat="1" x14ac:dyDescent="0.3">
      <c r="A2123" s="29" t="str">
        <f>IF(K2123&gt;0,COUNT($A$7:A2122)+COUNT(DWV!$A$8:$A$300)+COUNT('Large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3" s="293"/>
      <c r="C2123" s="3" t="s">
        <v>2780</v>
      </c>
      <c r="D2123" s="16">
        <v>28885580</v>
      </c>
      <c r="E2123" s="5" t="s">
        <v>9217</v>
      </c>
      <c r="F2123" s="381">
        <f>IFERROR(INDEX([1]Master!$1:$1048576,MATCH(C2123,[1]Master!$B:$B,0),MATCH($H$5,[1]Master!$1:$1,0)),"")</f>
        <v>1</v>
      </c>
      <c r="G2123" s="381">
        <f>IFERROR(INDEX([1]Master!$1:$1048576,MATCH(C2123,[1]Master!$B:$B,0),MATCH($H$4,[1]Master!$1:$1,0)),"")</f>
        <v>1</v>
      </c>
      <c r="H2123" s="6" t="s">
        <v>6153</v>
      </c>
      <c r="I2123" s="367">
        <f>IFERROR(INDEX([1]Master!$1:$1048576,MATCH(C2123,[1]Master!$B:$B,0),MATCH($G$6,[1]Master!$1:$1,0)),"")</f>
        <v>17210.855168627451</v>
      </c>
      <c r="J2123" s="230">
        <f>ROUND(I2123*Order_Quote!$L$6,4)</f>
        <v>0</v>
      </c>
      <c r="K2123" s="228"/>
      <c r="L2123" s="178"/>
      <c r="M2123" s="171">
        <f t="shared" si="33"/>
        <v>0</v>
      </c>
    </row>
    <row r="2124" spans="1:13" s="52" customFormat="1" x14ac:dyDescent="0.3">
      <c r="A2124" s="29" t="str">
        <f>IF(K2124&gt;0,COUNT($A$7:A2123)+COUNT(DWV!$A$8:$A$300)+COUNT('Large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4" s="293"/>
      <c r="C2124" s="3" t="s">
        <v>2781</v>
      </c>
      <c r="D2124" s="16">
        <v>28885598</v>
      </c>
      <c r="E2124" s="5" t="s">
        <v>9218</v>
      </c>
      <c r="F2124" s="381">
        <f>IFERROR(INDEX([1]Master!$1:$1048576,MATCH(C2124,[1]Master!$B:$B,0),MATCH($H$5,[1]Master!$1:$1,0)),"")</f>
        <v>1</v>
      </c>
      <c r="G2124" s="381">
        <f>IFERROR(INDEX([1]Master!$1:$1048576,MATCH(C2124,[1]Master!$B:$B,0),MATCH($H$4,[1]Master!$1:$1,0)),"")</f>
        <v>1</v>
      </c>
      <c r="H2124" s="6" t="s">
        <v>6153</v>
      </c>
      <c r="I2124" s="367">
        <f>IFERROR(INDEX([1]Master!$1:$1048576,MATCH(C2124,[1]Master!$B:$B,0),MATCH($G$6,[1]Master!$1:$1,0)),"")</f>
        <v>21513.643790849677</v>
      </c>
      <c r="J2124" s="230">
        <f>ROUND(I2124*Order_Quote!$L$6,4)</f>
        <v>0</v>
      </c>
      <c r="K2124" s="228"/>
      <c r="L2124" s="178"/>
      <c r="M2124" s="171">
        <f t="shared" si="33"/>
        <v>0</v>
      </c>
    </row>
    <row r="2125" spans="1:13" s="52" customFormat="1" x14ac:dyDescent="0.3">
      <c r="A2125" s="29" t="str">
        <f>IF(K2125&gt;0,COUNT($A$7:A2124)+COUNT(DWV!$A$8:$A$300)+COUNT('Large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5" s="293"/>
      <c r="C2125" s="3" t="s">
        <v>2782</v>
      </c>
      <c r="D2125" s="16">
        <v>28885601</v>
      </c>
      <c r="E2125" s="5" t="s">
        <v>9219</v>
      </c>
      <c r="F2125" s="381">
        <f>IFERROR(INDEX([1]Master!$1:$1048576,MATCH(C2125,[1]Master!$B:$B,0),MATCH($H$5,[1]Master!$1:$1,0)),"")</f>
        <v>1</v>
      </c>
      <c r="G2125" s="381">
        <f>IFERROR(INDEX([1]Master!$1:$1048576,MATCH(C2125,[1]Master!$B:$B,0),MATCH($H$4,[1]Master!$1:$1,0)),"")</f>
        <v>1</v>
      </c>
      <c r="H2125" s="6" t="s">
        <v>6153</v>
      </c>
      <c r="I2125" s="367">
        <f>IFERROR(INDEX([1]Master!$1:$1048576,MATCH(C2125,[1]Master!$B:$B,0),MATCH($G$6,[1]Master!$1:$1,0)),"")</f>
        <v>11433.884326797386</v>
      </c>
      <c r="J2125" s="230">
        <f>ROUND(I2125*Order_Quote!$L$6,4)</f>
        <v>0</v>
      </c>
      <c r="K2125" s="228"/>
      <c r="L2125" s="178"/>
      <c r="M2125" s="171">
        <f t="shared" si="33"/>
        <v>0</v>
      </c>
    </row>
    <row r="2126" spans="1:13" s="52" customFormat="1" x14ac:dyDescent="0.3">
      <c r="A2126" s="29" t="str">
        <f>IF(K2126&gt;0,COUNT($A$7:A2125)+COUNT(DWV!$A$8:$A$300)+COUNT('Large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6" s="293"/>
      <c r="C2126" s="3" t="s">
        <v>2783</v>
      </c>
      <c r="D2126" s="16">
        <v>28885610</v>
      </c>
      <c r="E2126" s="5" t="s">
        <v>9220</v>
      </c>
      <c r="F2126" s="381">
        <f>IFERROR(INDEX([1]Master!$1:$1048576,MATCH(C2126,[1]Master!$B:$B,0),MATCH($H$5,[1]Master!$1:$1,0)),"")</f>
        <v>1</v>
      </c>
      <c r="G2126" s="381">
        <f>IFERROR(INDEX([1]Master!$1:$1048576,MATCH(C2126,[1]Master!$B:$B,0),MATCH($H$4,[1]Master!$1:$1,0)),"")</f>
        <v>1</v>
      </c>
      <c r="H2126" s="6" t="s">
        <v>6153</v>
      </c>
      <c r="I2126" s="367">
        <f>IFERROR(INDEX([1]Master!$1:$1048576,MATCH(C2126,[1]Master!$B:$B,0),MATCH($G$6,[1]Master!$1:$1,0)),"")</f>
        <v>11502.428666666669</v>
      </c>
      <c r="J2126" s="230">
        <f>ROUND(I2126*Order_Quote!$L$6,4)</f>
        <v>0</v>
      </c>
      <c r="K2126" s="228"/>
      <c r="L2126" s="178"/>
      <c r="M2126" s="171">
        <f t="shared" si="33"/>
        <v>0</v>
      </c>
    </row>
    <row r="2127" spans="1:13" s="52" customFormat="1" x14ac:dyDescent="0.3">
      <c r="A2127" s="29" t="str">
        <f>IF(K2127&gt;0,COUNT($A$7:A2126)+COUNT(DWV!$A$8:$A$300)+COUNT('Large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7" s="293"/>
      <c r="C2127" s="3" t="s">
        <v>2784</v>
      </c>
      <c r="D2127" s="16">
        <v>28885628</v>
      </c>
      <c r="E2127" s="5" t="s">
        <v>9221</v>
      </c>
      <c r="F2127" s="381">
        <f>IFERROR(INDEX([1]Master!$1:$1048576,MATCH(C2127,[1]Master!$B:$B,0),MATCH($H$5,[1]Master!$1:$1,0)),"")</f>
        <v>1</v>
      </c>
      <c r="G2127" s="381">
        <f>IFERROR(INDEX([1]Master!$1:$1048576,MATCH(C2127,[1]Master!$B:$B,0),MATCH($H$4,[1]Master!$1:$1,0)),"")</f>
        <v>1</v>
      </c>
      <c r="H2127" s="6" t="s">
        <v>6153</v>
      </c>
      <c r="I2127" s="367">
        <f>IFERROR(INDEX([1]Master!$1:$1048576,MATCH(C2127,[1]Master!$B:$B,0),MATCH($G$6,[1]Master!$1:$1,0)),"")</f>
        <v>13130.401636601309</v>
      </c>
      <c r="J2127" s="230">
        <f>ROUND(I2127*Order_Quote!$L$6,4)</f>
        <v>0</v>
      </c>
      <c r="K2127" s="228"/>
      <c r="L2127" s="178"/>
      <c r="M2127" s="171">
        <f t="shared" si="33"/>
        <v>0</v>
      </c>
    </row>
    <row r="2128" spans="1:13" s="52" customFormat="1" x14ac:dyDescent="0.3">
      <c r="A2128" s="29" t="str">
        <f>IF(K2128&gt;0,COUNT($A$7:A2127)+COUNT(DWV!$A$8:$A$300)+COUNT('Large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8" s="293"/>
      <c r="C2128" s="3" t="s">
        <v>2785</v>
      </c>
      <c r="D2128" s="16">
        <v>28885636</v>
      </c>
      <c r="E2128" s="5" t="s">
        <v>9222</v>
      </c>
      <c r="F2128" s="381">
        <f>IFERROR(INDEX([1]Master!$1:$1048576,MATCH(C2128,[1]Master!$B:$B,0),MATCH($H$5,[1]Master!$1:$1,0)),"")</f>
        <v>1</v>
      </c>
      <c r="G2128" s="381">
        <f>IFERROR(INDEX([1]Master!$1:$1048576,MATCH(C2128,[1]Master!$B:$B,0),MATCH($H$4,[1]Master!$1:$1,0)),"")</f>
        <v>1</v>
      </c>
      <c r="H2128" s="6" t="s">
        <v>6153</v>
      </c>
      <c r="I2128" s="367">
        <f>IFERROR(INDEX([1]Master!$1:$1048576,MATCH(C2128,[1]Master!$B:$B,0),MATCH($G$6,[1]Master!$1:$1,0)),"")</f>
        <v>13810.14298431373</v>
      </c>
      <c r="J2128" s="230">
        <f>ROUND(I2128*Order_Quote!$L$6,4)</f>
        <v>0</v>
      </c>
      <c r="K2128" s="228"/>
      <c r="L2128" s="178"/>
      <c r="M2128" s="171">
        <f t="shared" si="33"/>
        <v>0</v>
      </c>
    </row>
    <row r="2129" spans="1:13" s="52" customFormat="1" x14ac:dyDescent="0.3">
      <c r="A2129" s="29" t="str">
        <f>IF(K2129&gt;0,COUNT($A$7:A2128)+COUNT(DWV!$A$8:$A$300)+COUNT('Large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29" s="293"/>
      <c r="C2129" s="3" t="s">
        <v>2786</v>
      </c>
      <c r="D2129" s="16">
        <v>28885644</v>
      </c>
      <c r="E2129" s="5" t="s">
        <v>9223</v>
      </c>
      <c r="F2129" s="381">
        <f>IFERROR(INDEX([1]Master!$1:$1048576,MATCH(C2129,[1]Master!$B:$B,0),MATCH($H$5,[1]Master!$1:$1,0)),"")</f>
        <v>1</v>
      </c>
      <c r="G2129" s="381">
        <f>IFERROR(INDEX([1]Master!$1:$1048576,MATCH(C2129,[1]Master!$B:$B,0),MATCH($H$4,[1]Master!$1:$1,0)),"")</f>
        <v>1</v>
      </c>
      <c r="H2129" s="6" t="s">
        <v>6153</v>
      </c>
      <c r="I2129" s="367">
        <f>IFERROR(INDEX([1]Master!$1:$1048576,MATCH(C2129,[1]Master!$B:$B,0),MATCH($G$6,[1]Master!$1:$1,0)),"")</f>
        <v>15101.245966013073</v>
      </c>
      <c r="J2129" s="230">
        <f>ROUND(I2129*Order_Quote!$L$6,4)</f>
        <v>0</v>
      </c>
      <c r="K2129" s="228"/>
      <c r="L2129" s="178"/>
      <c r="M2129" s="171">
        <f t="shared" si="33"/>
        <v>0</v>
      </c>
    </row>
    <row r="2130" spans="1:13" s="52" customFormat="1" x14ac:dyDescent="0.3">
      <c r="A2130" s="29" t="str">
        <f>IF(K2130&gt;0,COUNT($A$7:A2129)+COUNT(DWV!$A$8:$A$300)+COUNT('Large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0" s="293"/>
      <c r="C2130" s="3" t="s">
        <v>2787</v>
      </c>
      <c r="D2130" s="16">
        <v>28885652</v>
      </c>
      <c r="E2130" s="5" t="s">
        <v>9224</v>
      </c>
      <c r="F2130" s="381">
        <f>IFERROR(INDEX([1]Master!$1:$1048576,MATCH(C2130,[1]Master!$B:$B,0),MATCH($H$5,[1]Master!$1:$1,0)),"")</f>
        <v>1</v>
      </c>
      <c r="G2130" s="381">
        <f>IFERROR(INDEX([1]Master!$1:$1048576,MATCH(C2130,[1]Master!$B:$B,0),MATCH($H$4,[1]Master!$1:$1,0)),"")</f>
        <v>1</v>
      </c>
      <c r="H2130" s="6" t="s">
        <v>6153</v>
      </c>
      <c r="I2130" s="367">
        <f>IFERROR(INDEX([1]Master!$1:$1048576,MATCH(C2130,[1]Master!$B:$B,0),MATCH($G$6,[1]Master!$1:$1,0)),"")</f>
        <v>17047.650796078433</v>
      </c>
      <c r="J2130" s="230">
        <f>ROUND(I2130*Order_Quote!$L$6,4)</f>
        <v>0</v>
      </c>
      <c r="K2130" s="228"/>
      <c r="L2130" s="178"/>
      <c r="M2130" s="171">
        <f t="shared" si="33"/>
        <v>0</v>
      </c>
    </row>
    <row r="2131" spans="1:13" s="52" customFormat="1" x14ac:dyDescent="0.3">
      <c r="A2131" s="29" t="str">
        <f>IF(K2131&gt;0,COUNT($A$7:A2130)+COUNT(DWV!$A$8:$A$300)+COUNT('Large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1" s="293"/>
      <c r="C2131" s="3" t="s">
        <v>2788</v>
      </c>
      <c r="D2131" s="16">
        <v>28885660</v>
      </c>
      <c r="E2131" s="5" t="s">
        <v>9225</v>
      </c>
      <c r="F2131" s="381">
        <f>IFERROR(INDEX([1]Master!$1:$1048576,MATCH(C2131,[1]Master!$B:$B,0),MATCH($H$5,[1]Master!$1:$1,0)),"")</f>
        <v>1</v>
      </c>
      <c r="G2131" s="381">
        <f>IFERROR(INDEX([1]Master!$1:$1048576,MATCH(C2131,[1]Master!$B:$B,0),MATCH($H$4,[1]Master!$1:$1,0)),"")</f>
        <v>1</v>
      </c>
      <c r="H2131" s="6" t="s">
        <v>6153</v>
      </c>
      <c r="I2131" s="367">
        <f>IFERROR(INDEX([1]Master!$1:$1048576,MATCH(C2131,[1]Master!$B:$B,0),MATCH($G$6,[1]Master!$1:$1,0)),"")</f>
        <v>17468.854267973857</v>
      </c>
      <c r="J2131" s="230">
        <f>ROUND(I2131*Order_Quote!$L$6,4)</f>
        <v>0</v>
      </c>
      <c r="K2131" s="228"/>
      <c r="L2131" s="178"/>
      <c r="M2131" s="171">
        <f t="shared" si="33"/>
        <v>0</v>
      </c>
    </row>
    <row r="2132" spans="1:13" s="52" customFormat="1" x14ac:dyDescent="0.3">
      <c r="A2132" s="29" t="str">
        <f>IF(K2132&gt;0,COUNT($A$7:A2131)+COUNT(DWV!$A$8:$A$300)+COUNT('Large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2" s="293"/>
      <c r="C2132" s="3" t="s">
        <v>2789</v>
      </c>
      <c r="D2132" s="16">
        <v>28885679</v>
      </c>
      <c r="E2132" s="5" t="s">
        <v>9226</v>
      </c>
      <c r="F2132" s="381">
        <f>IFERROR(INDEX([1]Master!$1:$1048576,MATCH(C2132,[1]Master!$B:$B,0),MATCH($H$5,[1]Master!$1:$1,0)),"")</f>
        <v>1</v>
      </c>
      <c r="G2132" s="381" t="str">
        <f>IFERROR(INDEX([1]Master!$1:$1048576,MATCH(C2132,[1]Master!$B:$B,0),MATCH($H$4,[1]Master!$1:$1,0)),"")</f>
        <v>-</v>
      </c>
      <c r="H2132" s="6" t="s">
        <v>6153</v>
      </c>
      <c r="I2132" s="367">
        <f>IFERROR(INDEX([1]Master!$1:$1048576,MATCH(C2132,[1]Master!$B:$B,0),MATCH($G$6,[1]Master!$1:$1,0)),"")</f>
        <v>17991.976288888891</v>
      </c>
      <c r="J2132" s="230">
        <f>ROUND(I2132*Order_Quote!$L$6,4)</f>
        <v>0</v>
      </c>
      <c r="K2132" s="228"/>
      <c r="L2132" s="178"/>
      <c r="M2132" s="171">
        <f t="shared" si="33"/>
        <v>0</v>
      </c>
    </row>
    <row r="2133" spans="1:13" s="52" customFormat="1" x14ac:dyDescent="0.3">
      <c r="A2133" s="29" t="str">
        <f>IF(K2133&gt;0,COUNT($A$7:A2132)+COUNT(DWV!$A$8:$A$300)+COUNT('Large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3" s="293"/>
      <c r="C2133" s="3" t="s">
        <v>2790</v>
      </c>
      <c r="D2133" s="16">
        <v>28885687</v>
      </c>
      <c r="E2133" s="5" t="s">
        <v>9227</v>
      </c>
      <c r="F2133" s="381">
        <f>IFERROR(INDEX([1]Master!$1:$1048576,MATCH(C2133,[1]Master!$B:$B,0),MATCH($H$5,[1]Master!$1:$1,0)),"")</f>
        <v>1</v>
      </c>
      <c r="G2133" s="381" t="str">
        <f>IFERROR(INDEX([1]Master!$1:$1048576,MATCH(C2133,[1]Master!$B:$B,0),MATCH($H$4,[1]Master!$1:$1,0)),"")</f>
        <v>-</v>
      </c>
      <c r="H2133" s="6" t="s">
        <v>6153</v>
      </c>
      <c r="I2133" s="367">
        <f>IFERROR(INDEX([1]Master!$1:$1048576,MATCH(C2133,[1]Master!$B:$B,0),MATCH($G$6,[1]Master!$1:$1,0)),"")</f>
        <v>22261.091381699349</v>
      </c>
      <c r="J2133" s="230">
        <f>ROUND(I2133*Order_Quote!$L$6,4)</f>
        <v>0</v>
      </c>
      <c r="K2133" s="228"/>
      <c r="L2133" s="178"/>
      <c r="M2133" s="171">
        <f t="shared" si="33"/>
        <v>0</v>
      </c>
    </row>
    <row r="2134" spans="1:13" s="52" customFormat="1" x14ac:dyDescent="0.3">
      <c r="A2134" s="29" t="str">
        <f>IF(K2134&gt;0,COUNT($A$7:A2133)+COUNT(DWV!$A$8:$A$300)+COUNT('Large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4" s="293"/>
      <c r="C2134" s="3" t="s">
        <v>2791</v>
      </c>
      <c r="D2134" s="16">
        <v>28885695</v>
      </c>
      <c r="E2134" s="5" t="s">
        <v>9228</v>
      </c>
      <c r="F2134" s="381">
        <f>IFERROR(INDEX([1]Master!$1:$1048576,MATCH(C2134,[1]Master!$B:$B,0),MATCH($H$5,[1]Master!$1:$1,0)),"")</f>
        <v>1</v>
      </c>
      <c r="G2134" s="381" t="str">
        <f>IFERROR(INDEX([1]Master!$1:$1048576,MATCH(C2134,[1]Master!$B:$B,0),MATCH($H$4,[1]Master!$1:$1,0)),"")</f>
        <v>-</v>
      </c>
      <c r="H2134" s="6" t="s">
        <v>6153</v>
      </c>
      <c r="I2134" s="367">
        <f>IFERROR(INDEX([1]Master!$1:$1048576,MATCH(C2134,[1]Master!$B:$B,0),MATCH($G$6,[1]Master!$1:$1,0)),"")</f>
        <v>22890.427197385623</v>
      </c>
      <c r="J2134" s="230">
        <f>ROUND(I2134*Order_Quote!$L$6,4)</f>
        <v>0</v>
      </c>
      <c r="K2134" s="228"/>
      <c r="L2134" s="178"/>
      <c r="M2134" s="171">
        <f t="shared" si="33"/>
        <v>0</v>
      </c>
    </row>
    <row r="2135" spans="1:13" s="52" customFormat="1" x14ac:dyDescent="0.3">
      <c r="A2135" s="29" t="str">
        <f>IF(K2135&gt;0,COUNT($A$7:A2134)+COUNT(DWV!$A$8:$A$300)+COUNT('Large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5" s="293"/>
      <c r="C2135" s="3" t="s">
        <v>2792</v>
      </c>
      <c r="D2135" s="16">
        <v>28885709</v>
      </c>
      <c r="E2135" s="5" t="s">
        <v>9229</v>
      </c>
      <c r="F2135" s="381">
        <f>IFERROR(INDEX([1]Master!$1:$1048576,MATCH(C2135,[1]Master!$B:$B,0),MATCH($H$5,[1]Master!$1:$1,0)),"")</f>
        <v>1</v>
      </c>
      <c r="G2135" s="381" t="str">
        <f>IFERROR(INDEX([1]Master!$1:$1048576,MATCH(C2135,[1]Master!$B:$B,0),MATCH($H$4,[1]Master!$1:$1,0)),"")</f>
        <v>-</v>
      </c>
      <c r="H2135" s="6" t="s">
        <v>6153</v>
      </c>
      <c r="I2135" s="367">
        <f>IFERROR(INDEX([1]Master!$1:$1048576,MATCH(C2135,[1]Master!$B:$B,0),MATCH($G$6,[1]Master!$1:$1,0)),"")</f>
        <v>30444.282839215688</v>
      </c>
      <c r="J2135" s="230">
        <f>ROUND(I2135*Order_Quote!$L$6,4)</f>
        <v>0</v>
      </c>
      <c r="K2135" s="228"/>
      <c r="L2135" s="178"/>
      <c r="M2135" s="171">
        <f t="shared" si="33"/>
        <v>0</v>
      </c>
    </row>
    <row r="2136" spans="1:13" s="52" customFormat="1" x14ac:dyDescent="0.3">
      <c r="A2136" s="29" t="str">
        <f>IF(K2136&gt;0,COUNT($A$7:A2135)+COUNT(DWV!$A$8:$A$300)+COUNT('Large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6" s="294"/>
      <c r="C2136" s="3" t="s">
        <v>2793</v>
      </c>
      <c r="D2136" s="16">
        <v>28885717</v>
      </c>
      <c r="E2136" s="5" t="s">
        <v>9230</v>
      </c>
      <c r="F2136" s="381">
        <f>IFERROR(INDEX([1]Master!$1:$1048576,MATCH(C2136,[1]Master!$B:$B,0),MATCH($H$5,[1]Master!$1:$1,0)),"")</f>
        <v>1</v>
      </c>
      <c r="G2136" s="381" t="str">
        <f>IFERROR(INDEX([1]Master!$1:$1048576,MATCH(C2136,[1]Master!$B:$B,0),MATCH($H$4,[1]Master!$1:$1,0)),"")</f>
        <v>-</v>
      </c>
      <c r="H2136" s="6" t="s">
        <v>6153</v>
      </c>
      <c r="I2136" s="367">
        <f>IFERROR(INDEX([1]Master!$1:$1048576,MATCH(C2136,[1]Master!$B:$B,0),MATCH($G$6,[1]Master!$1:$1,0)),"")</f>
        <v>40490.877618300663</v>
      </c>
      <c r="J2136" s="230">
        <f>ROUND(I2136*Order_Quote!$L$6,4)</f>
        <v>0</v>
      </c>
      <c r="K2136" s="228"/>
      <c r="L2136" s="178"/>
      <c r="M2136" s="171">
        <f t="shared" si="33"/>
        <v>0</v>
      </c>
    </row>
    <row r="2137" spans="1:13" s="52" customFormat="1" x14ac:dyDescent="0.3">
      <c r="A2137" s="29" t="str">
        <f>IF(K2137&gt;0,COUNT($A$7:A2136)+COUNT(DWV!$A$8:$A$300)+COUNT('Large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7" s="317" t="s">
        <v>3739</v>
      </c>
      <c r="C2137" s="11" t="s">
        <v>2794</v>
      </c>
      <c r="D2137" s="17">
        <v>28885806</v>
      </c>
      <c r="E2137" s="13" t="s">
        <v>9231</v>
      </c>
      <c r="F2137" s="381">
        <f>IFERROR(INDEX([1]Master!$1:$1048576,MATCH(C2137,[1]Master!$B:$B,0),MATCH($H$5,[1]Master!$1:$1,0)),"")</f>
        <v>1</v>
      </c>
      <c r="G2137" s="381">
        <f>IFERROR(INDEX([1]Master!$1:$1048576,MATCH(C2137,[1]Master!$B:$B,0),MATCH($H$4,[1]Master!$1:$1,0)),"")</f>
        <v>103</v>
      </c>
      <c r="H2137" s="6" t="s">
        <v>6153</v>
      </c>
      <c r="I2137" s="367">
        <f>IFERROR(INDEX([1]Master!$1:$1048576,MATCH(C2137,[1]Master!$B:$B,0),MATCH($G$6,[1]Master!$1:$1,0)),"")</f>
        <v>77.432333333333332</v>
      </c>
      <c r="J2137" s="230">
        <f>ROUND(I2137*Order_Quote!$L$6,4)</f>
        <v>0</v>
      </c>
      <c r="K2137" s="232"/>
      <c r="L2137" s="178"/>
      <c r="M2137" s="171">
        <f t="shared" si="33"/>
        <v>0</v>
      </c>
    </row>
    <row r="2138" spans="1:13" s="52" customFormat="1" x14ac:dyDescent="0.3">
      <c r="A2138" s="29" t="str">
        <f>IF(K2138&gt;0,COUNT($A$7:A2137)+COUNT(DWV!$A$8:$A$300)+COUNT('Large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8" s="293"/>
      <c r="C2138" s="3" t="s">
        <v>2795</v>
      </c>
      <c r="D2138" s="16">
        <v>28885814</v>
      </c>
      <c r="E2138" s="5" t="s">
        <v>9232</v>
      </c>
      <c r="F2138" s="381">
        <f>IFERROR(INDEX([1]Master!$1:$1048576,MATCH(C2138,[1]Master!$B:$B,0),MATCH($H$5,[1]Master!$1:$1,0)),"")</f>
        <v>1</v>
      </c>
      <c r="G2138" s="381">
        <f>IFERROR(INDEX([1]Master!$1:$1048576,MATCH(C2138,[1]Master!$B:$B,0),MATCH($H$4,[1]Master!$1:$1,0)),"")</f>
        <v>79</v>
      </c>
      <c r="H2138" s="6" t="s">
        <v>6153</v>
      </c>
      <c r="I2138" s="367">
        <f>IFERROR(INDEX([1]Master!$1:$1048576,MATCH(C2138,[1]Master!$B:$B,0),MATCH($G$6,[1]Master!$1:$1,0)),"")</f>
        <v>106.28666666666668</v>
      </c>
      <c r="J2138" s="230">
        <f>ROUND(I2138*Order_Quote!$L$6,4)</f>
        <v>0</v>
      </c>
      <c r="K2138" s="228"/>
      <c r="L2138" s="178"/>
      <c r="M2138" s="171">
        <f t="shared" si="33"/>
        <v>0</v>
      </c>
    </row>
    <row r="2139" spans="1:13" s="52" customFormat="1" x14ac:dyDescent="0.3">
      <c r="A2139" s="29" t="str">
        <f>IF(K2139&gt;0,COUNT($A$7:A2138)+COUNT(DWV!$A$8:$A$300)+COUNT('Large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39" s="293"/>
      <c r="C2139" s="3" t="s">
        <v>2796</v>
      </c>
      <c r="D2139" s="16">
        <v>28885822</v>
      </c>
      <c r="E2139" s="5" t="s">
        <v>9233</v>
      </c>
      <c r="F2139" s="381">
        <f>IFERROR(INDEX([1]Master!$1:$1048576,MATCH(C2139,[1]Master!$B:$B,0),MATCH($H$5,[1]Master!$1:$1,0)),"")</f>
        <v>1</v>
      </c>
      <c r="G2139" s="381">
        <f>IFERROR(INDEX([1]Master!$1:$1048576,MATCH(C2139,[1]Master!$B:$B,0),MATCH($H$4,[1]Master!$1:$1,0)),"")</f>
        <v>52</v>
      </c>
      <c r="H2139" s="6" t="s">
        <v>6153</v>
      </c>
      <c r="I2139" s="367">
        <f>IFERROR(INDEX([1]Master!$1:$1048576,MATCH(C2139,[1]Master!$B:$B,0),MATCH($G$6,[1]Master!$1:$1,0)),"")</f>
        <v>201.6117777777778</v>
      </c>
      <c r="J2139" s="230">
        <f>ROUND(I2139*Order_Quote!$L$6,4)</f>
        <v>0</v>
      </c>
      <c r="K2139" s="228"/>
      <c r="L2139" s="178"/>
      <c r="M2139" s="171">
        <f t="shared" si="33"/>
        <v>0</v>
      </c>
    </row>
    <row r="2140" spans="1:13" s="52" customFormat="1" x14ac:dyDescent="0.3">
      <c r="A2140" s="29" t="str">
        <f>IF(K2140&gt;0,COUNT($A$7:A2139)+COUNT(DWV!$A$8:$A$300)+COUNT('Large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0" s="293"/>
      <c r="C2140" s="3" t="s">
        <v>2797</v>
      </c>
      <c r="D2140" s="16">
        <v>28885830</v>
      </c>
      <c r="E2140" s="5" t="s">
        <v>9234</v>
      </c>
      <c r="F2140" s="381">
        <f>IFERROR(INDEX([1]Master!$1:$1048576,MATCH(C2140,[1]Master!$B:$B,0),MATCH($H$5,[1]Master!$1:$1,0)),"")</f>
        <v>1</v>
      </c>
      <c r="G2140" s="381">
        <f>IFERROR(INDEX([1]Master!$1:$1048576,MATCH(C2140,[1]Master!$B:$B,0),MATCH($H$4,[1]Master!$1:$1,0)),"")</f>
        <v>42</v>
      </c>
      <c r="H2140" s="6" t="s">
        <v>6153</v>
      </c>
      <c r="I2140" s="367">
        <f>IFERROR(INDEX([1]Master!$1:$1048576,MATCH(C2140,[1]Master!$B:$B,0),MATCH($G$6,[1]Master!$1:$1,0)),"")</f>
        <v>205.17844444444447</v>
      </c>
      <c r="J2140" s="230">
        <f>ROUND(I2140*Order_Quote!$L$6,4)</f>
        <v>0</v>
      </c>
      <c r="K2140" s="228"/>
      <c r="L2140" s="178"/>
      <c r="M2140" s="171">
        <f t="shared" si="33"/>
        <v>0</v>
      </c>
    </row>
    <row r="2141" spans="1:13" s="52" customFormat="1" x14ac:dyDescent="0.3">
      <c r="A2141" s="29" t="str">
        <f>IF(K2141&gt;0,COUNT($A$7:A2140)+COUNT(DWV!$A$8:$A$300)+COUNT('Large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1" s="293"/>
      <c r="C2141" s="3" t="s">
        <v>2798</v>
      </c>
      <c r="D2141" s="16">
        <v>28885849</v>
      </c>
      <c r="E2141" s="5" t="s">
        <v>9235</v>
      </c>
      <c r="F2141" s="381">
        <f>IFERROR(INDEX([1]Master!$1:$1048576,MATCH(C2141,[1]Master!$B:$B,0),MATCH($H$5,[1]Master!$1:$1,0)),"")</f>
        <v>1</v>
      </c>
      <c r="G2141" s="381">
        <f>IFERROR(INDEX([1]Master!$1:$1048576,MATCH(C2141,[1]Master!$B:$B,0),MATCH($H$4,[1]Master!$1:$1,0)),"")</f>
        <v>36</v>
      </c>
      <c r="H2141" s="6" t="s">
        <v>6153</v>
      </c>
      <c r="I2141" s="367">
        <f>IFERROR(INDEX([1]Master!$1:$1048576,MATCH(C2141,[1]Master!$B:$B,0),MATCH($G$6,[1]Master!$1:$1,0)),"")</f>
        <v>363.69300000000004</v>
      </c>
      <c r="J2141" s="230">
        <f>ROUND(I2141*Order_Quote!$L$6,4)</f>
        <v>0</v>
      </c>
      <c r="K2141" s="228"/>
      <c r="L2141" s="178"/>
      <c r="M2141" s="171">
        <f t="shared" si="33"/>
        <v>0</v>
      </c>
    </row>
    <row r="2142" spans="1:13" s="52" customFormat="1" x14ac:dyDescent="0.3">
      <c r="A2142" s="29" t="str">
        <f>IF(K2142&gt;0,COUNT($A$7:A2141)+COUNT(DWV!$A$8:$A$300)+COUNT('Large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2" s="293"/>
      <c r="C2142" s="3" t="s">
        <v>2799</v>
      </c>
      <c r="D2142" s="16">
        <v>28885857</v>
      </c>
      <c r="E2142" s="5" t="s">
        <v>9236</v>
      </c>
      <c r="F2142" s="381">
        <f>IFERROR(INDEX([1]Master!$1:$1048576,MATCH(C2142,[1]Master!$B:$B,0),MATCH($H$5,[1]Master!$1:$1,0)),"")</f>
        <v>1</v>
      </c>
      <c r="G2142" s="381">
        <f>IFERROR(INDEX([1]Master!$1:$1048576,MATCH(C2142,[1]Master!$B:$B,0),MATCH($H$4,[1]Master!$1:$1,0)),"")</f>
        <v>28</v>
      </c>
      <c r="H2142" s="6" t="s">
        <v>6153</v>
      </c>
      <c r="I2142" s="367">
        <f>IFERROR(INDEX([1]Master!$1:$1048576,MATCH(C2142,[1]Master!$B:$B,0),MATCH($G$6,[1]Master!$1:$1,0)),"")</f>
        <v>557.68400000000008</v>
      </c>
      <c r="J2142" s="230">
        <f>ROUND(I2142*Order_Quote!$L$6,4)</f>
        <v>0</v>
      </c>
      <c r="K2142" s="228"/>
      <c r="L2142" s="178"/>
      <c r="M2142" s="171">
        <f t="shared" si="33"/>
        <v>0</v>
      </c>
    </row>
    <row r="2143" spans="1:13" s="52" customFormat="1" x14ac:dyDescent="0.3">
      <c r="A2143" s="29" t="str">
        <f>IF(K2143&gt;0,COUNT($A$7:A2142)+COUNT(DWV!$A$8:$A$300)+COUNT('Large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3" s="293"/>
      <c r="C2143" s="3" t="s">
        <v>2800</v>
      </c>
      <c r="D2143" s="16">
        <v>28885865</v>
      </c>
      <c r="E2143" s="5" t="s">
        <v>9237</v>
      </c>
      <c r="F2143" s="381">
        <f>IFERROR(INDEX([1]Master!$1:$1048576,MATCH(C2143,[1]Master!$B:$B,0),MATCH($H$5,[1]Master!$1:$1,0)),"")</f>
        <v>1</v>
      </c>
      <c r="G2143" s="381">
        <f>IFERROR(INDEX([1]Master!$1:$1048576,MATCH(C2143,[1]Master!$B:$B,0),MATCH($H$4,[1]Master!$1:$1,0)),"")</f>
        <v>23</v>
      </c>
      <c r="H2143" s="6" t="s">
        <v>6153</v>
      </c>
      <c r="I2143" s="367">
        <f>IFERROR(INDEX([1]Master!$1:$1048576,MATCH(C2143,[1]Master!$B:$B,0),MATCH($G$6,[1]Master!$1:$1,0)),"")</f>
        <v>641.90488888888888</v>
      </c>
      <c r="J2143" s="230">
        <f>ROUND(I2143*Order_Quote!$L$6,4)</f>
        <v>0</v>
      </c>
      <c r="K2143" s="228"/>
      <c r="L2143" s="178"/>
      <c r="M2143" s="171">
        <f t="shared" si="33"/>
        <v>0</v>
      </c>
    </row>
    <row r="2144" spans="1:13" s="52" customFormat="1" x14ac:dyDescent="0.3">
      <c r="A2144" s="29" t="str">
        <f>IF(K2144&gt;0,COUNT($A$7:A2143)+COUNT(DWV!$A$8:$A$300)+COUNT('Large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4" s="293"/>
      <c r="C2144" s="3" t="s">
        <v>2801</v>
      </c>
      <c r="D2144" s="16">
        <v>28885873</v>
      </c>
      <c r="E2144" s="5" t="s">
        <v>9238</v>
      </c>
      <c r="F2144" s="381">
        <f>IFERROR(INDEX([1]Master!$1:$1048576,MATCH(C2144,[1]Master!$B:$B,0),MATCH($H$5,[1]Master!$1:$1,0)),"")</f>
        <v>1</v>
      </c>
      <c r="G2144" s="381">
        <f>IFERROR(INDEX([1]Master!$1:$1048576,MATCH(C2144,[1]Master!$B:$B,0),MATCH($H$4,[1]Master!$1:$1,0)),"")</f>
        <v>20</v>
      </c>
      <c r="H2144" s="6" t="s">
        <v>6153</v>
      </c>
      <c r="I2144" s="367">
        <f>IFERROR(INDEX([1]Master!$1:$1048576,MATCH(C2144,[1]Master!$B:$B,0),MATCH($G$6,[1]Master!$1:$1,0)),"")</f>
        <v>803.92666666666673</v>
      </c>
      <c r="J2144" s="230">
        <f>ROUND(I2144*Order_Quote!$L$6,4)</f>
        <v>0</v>
      </c>
      <c r="K2144" s="228"/>
      <c r="L2144" s="178"/>
      <c r="M2144" s="171">
        <f t="shared" si="33"/>
        <v>0</v>
      </c>
    </row>
    <row r="2145" spans="1:13" s="52" customFormat="1" x14ac:dyDescent="0.3">
      <c r="A2145" s="29" t="str">
        <f>IF(K2145&gt;0,COUNT($A$7:A2144)+COUNT(DWV!$A$8:$A$300)+COUNT('Large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5" s="293"/>
      <c r="C2145" s="3" t="s">
        <v>2802</v>
      </c>
      <c r="D2145" s="16">
        <v>28885881</v>
      </c>
      <c r="E2145" s="5" t="s">
        <v>9239</v>
      </c>
      <c r="F2145" s="381">
        <f>IFERROR(INDEX([1]Master!$1:$1048576,MATCH(C2145,[1]Master!$B:$B,0),MATCH($H$5,[1]Master!$1:$1,0)),"")</f>
        <v>1</v>
      </c>
      <c r="G2145" s="381">
        <f>IFERROR(INDEX([1]Master!$1:$1048576,MATCH(C2145,[1]Master!$B:$B,0),MATCH($H$4,[1]Master!$1:$1,0)),"")</f>
        <v>16</v>
      </c>
      <c r="H2145" s="6" t="s">
        <v>6153</v>
      </c>
      <c r="I2145" s="367">
        <f>IFERROR(INDEX([1]Master!$1:$1048576,MATCH(C2145,[1]Master!$B:$B,0),MATCH($G$6,[1]Master!$1:$1,0)),"")</f>
        <v>970.22844444444456</v>
      </c>
      <c r="J2145" s="230">
        <f>ROUND(I2145*Order_Quote!$L$6,4)</f>
        <v>0</v>
      </c>
      <c r="K2145" s="228"/>
      <c r="L2145" s="178"/>
      <c r="M2145" s="171">
        <f t="shared" si="33"/>
        <v>0</v>
      </c>
    </row>
    <row r="2146" spans="1:13" s="52" customFormat="1" x14ac:dyDescent="0.3">
      <c r="A2146" s="29" t="str">
        <f>IF(K2146&gt;0,COUNT($A$7:A2145)+COUNT(DWV!$A$8:$A$300)+COUNT('Large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6" s="293"/>
      <c r="C2146" s="3" t="s">
        <v>2803</v>
      </c>
      <c r="D2146" s="16">
        <v>28885890</v>
      </c>
      <c r="E2146" s="5" t="s">
        <v>9240</v>
      </c>
      <c r="F2146" s="381">
        <f>IFERROR(INDEX([1]Master!$1:$1048576,MATCH(C2146,[1]Master!$B:$B,0),MATCH($H$5,[1]Master!$1:$1,0)),"")</f>
        <v>1</v>
      </c>
      <c r="G2146" s="381">
        <f>IFERROR(INDEX([1]Master!$1:$1048576,MATCH(C2146,[1]Master!$B:$B,0),MATCH($H$4,[1]Master!$1:$1,0)),"")</f>
        <v>18</v>
      </c>
      <c r="H2146" s="6" t="s">
        <v>6153</v>
      </c>
      <c r="I2146" s="367">
        <f>IFERROR(INDEX([1]Master!$1:$1048576,MATCH(C2146,[1]Master!$B:$B,0),MATCH($G$6,[1]Master!$1:$1,0)),"")</f>
        <v>778.87677777777776</v>
      </c>
      <c r="J2146" s="230">
        <f>ROUND(I2146*Order_Quote!$L$6,4)</f>
        <v>0</v>
      </c>
      <c r="K2146" s="228"/>
      <c r="L2146" s="178"/>
      <c r="M2146" s="171">
        <f t="shared" si="33"/>
        <v>0</v>
      </c>
    </row>
    <row r="2147" spans="1:13" s="52" customFormat="1" x14ac:dyDescent="0.3">
      <c r="A2147" s="29" t="str">
        <f>IF(K2147&gt;0,COUNT($A$7:A2146)+COUNT(DWV!$A$8:$A$300)+COUNT('Large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7" s="293"/>
      <c r="C2147" s="3" t="s">
        <v>2804</v>
      </c>
      <c r="D2147" s="16">
        <v>28885903</v>
      </c>
      <c r="E2147" s="5" t="s">
        <v>9241</v>
      </c>
      <c r="F2147" s="381">
        <f>IFERROR(INDEX([1]Master!$1:$1048576,MATCH(C2147,[1]Master!$B:$B,0),MATCH($H$5,[1]Master!$1:$1,0)),"")</f>
        <v>1</v>
      </c>
      <c r="G2147" s="381">
        <f>IFERROR(INDEX([1]Master!$1:$1048576,MATCH(C2147,[1]Master!$B:$B,0),MATCH($H$4,[1]Master!$1:$1,0)),"")</f>
        <v>15</v>
      </c>
      <c r="H2147" s="6" t="s">
        <v>6153</v>
      </c>
      <c r="I2147" s="367">
        <f>IFERROR(INDEX([1]Master!$1:$1048576,MATCH(C2147,[1]Master!$B:$B,0),MATCH($G$6,[1]Master!$1:$1,0)),"")</f>
        <v>840.37800000000004</v>
      </c>
      <c r="J2147" s="230">
        <f>ROUND(I2147*Order_Quote!$L$6,4)</f>
        <v>0</v>
      </c>
      <c r="K2147" s="228"/>
      <c r="L2147" s="178"/>
      <c r="M2147" s="171">
        <f t="shared" si="33"/>
        <v>0</v>
      </c>
    </row>
    <row r="2148" spans="1:13" s="52" customFormat="1" x14ac:dyDescent="0.3">
      <c r="A2148" s="29" t="str">
        <f>IF(K2148&gt;0,COUNT($A$7:A2147)+COUNT(DWV!$A$8:$A$300)+COUNT('Large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8" s="293"/>
      <c r="C2148" s="3" t="s">
        <v>2805</v>
      </c>
      <c r="D2148" s="16">
        <v>28885911</v>
      </c>
      <c r="E2148" s="5" t="s">
        <v>9242</v>
      </c>
      <c r="F2148" s="381">
        <f>IFERROR(INDEX([1]Master!$1:$1048576,MATCH(C2148,[1]Master!$B:$B,0),MATCH($H$5,[1]Master!$1:$1,0)),"")</f>
        <v>1</v>
      </c>
      <c r="G2148" s="381">
        <f>IFERROR(INDEX([1]Master!$1:$1048576,MATCH(C2148,[1]Master!$B:$B,0),MATCH($H$4,[1]Master!$1:$1,0)),"")</f>
        <v>13</v>
      </c>
      <c r="H2148" s="6" t="s">
        <v>6153</v>
      </c>
      <c r="I2148" s="367">
        <f>IFERROR(INDEX([1]Master!$1:$1048576,MATCH(C2148,[1]Master!$B:$B,0),MATCH($G$6,[1]Master!$1:$1,0)),"")</f>
        <v>1001.2703333333334</v>
      </c>
      <c r="J2148" s="230">
        <f>ROUND(I2148*Order_Quote!$L$6,4)</f>
        <v>0</v>
      </c>
      <c r="K2148" s="228"/>
      <c r="L2148" s="178"/>
      <c r="M2148" s="171">
        <f t="shared" si="33"/>
        <v>0</v>
      </c>
    </row>
    <row r="2149" spans="1:13" s="52" customFormat="1" x14ac:dyDescent="0.3">
      <c r="A2149" s="29" t="str">
        <f>IF(K2149&gt;0,COUNT($A$7:A2148)+COUNT(DWV!$A$8:$A$300)+COUNT('Large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49" s="293"/>
      <c r="C2149" s="3" t="s">
        <v>2806</v>
      </c>
      <c r="D2149" s="16">
        <v>28885920</v>
      </c>
      <c r="E2149" s="5" t="s">
        <v>9243</v>
      </c>
      <c r="F2149" s="381">
        <f>IFERROR(INDEX([1]Master!$1:$1048576,MATCH(C2149,[1]Master!$B:$B,0),MATCH($H$5,[1]Master!$1:$1,0)),"")</f>
        <v>1</v>
      </c>
      <c r="G2149" s="381">
        <f>IFERROR(INDEX([1]Master!$1:$1048576,MATCH(C2149,[1]Master!$B:$B,0),MATCH($H$4,[1]Master!$1:$1,0)),"")</f>
        <v>11</v>
      </c>
      <c r="H2149" s="6" t="s">
        <v>6153</v>
      </c>
      <c r="I2149" s="367">
        <f>IFERROR(INDEX([1]Master!$1:$1048576,MATCH(C2149,[1]Master!$B:$B,0),MATCH($G$6,[1]Master!$1:$1,0)),"")</f>
        <v>1074.7555555555557</v>
      </c>
      <c r="J2149" s="230">
        <f>ROUND(I2149*Order_Quote!$L$6,4)</f>
        <v>0</v>
      </c>
      <c r="K2149" s="228"/>
      <c r="L2149" s="178"/>
      <c r="M2149" s="171">
        <f t="shared" si="33"/>
        <v>0</v>
      </c>
    </row>
    <row r="2150" spans="1:13" s="52" customFormat="1" x14ac:dyDescent="0.3">
      <c r="A2150" s="29" t="str">
        <f>IF(K2150&gt;0,COUNT($A$7:A2149)+COUNT(DWV!$A$8:$A$300)+COUNT('Large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0" s="293"/>
      <c r="C2150" s="3" t="s">
        <v>2807</v>
      </c>
      <c r="D2150" s="16">
        <v>28885938</v>
      </c>
      <c r="E2150" s="5" t="s">
        <v>9244</v>
      </c>
      <c r="F2150" s="381">
        <f>IFERROR(INDEX([1]Master!$1:$1048576,MATCH(C2150,[1]Master!$B:$B,0),MATCH($H$5,[1]Master!$1:$1,0)),"")</f>
        <v>1</v>
      </c>
      <c r="G2150" s="381">
        <f>IFERROR(INDEX([1]Master!$1:$1048576,MATCH(C2150,[1]Master!$B:$B,0),MATCH($H$4,[1]Master!$1:$1,0)),"")</f>
        <v>10</v>
      </c>
      <c r="H2150" s="6" t="s">
        <v>6153</v>
      </c>
      <c r="I2150" s="367">
        <f>IFERROR(INDEX([1]Master!$1:$1048576,MATCH(C2150,[1]Master!$B:$B,0),MATCH($G$6,[1]Master!$1:$1,0)),"")</f>
        <v>1455.223777777778</v>
      </c>
      <c r="J2150" s="230">
        <f>ROUND(I2150*Order_Quote!$L$6,4)</f>
        <v>0</v>
      </c>
      <c r="K2150" s="228"/>
      <c r="L2150" s="178"/>
      <c r="M2150" s="171">
        <f t="shared" si="33"/>
        <v>0</v>
      </c>
    </row>
    <row r="2151" spans="1:13" s="52" customFormat="1" x14ac:dyDescent="0.3">
      <c r="A2151" s="29" t="str">
        <f>IF(K2151&gt;0,COUNT($A$7:A2150)+COUNT(DWV!$A$8:$A$300)+COUNT('Large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1" s="293"/>
      <c r="C2151" s="3" t="s">
        <v>2808</v>
      </c>
      <c r="D2151" s="16">
        <v>28885946</v>
      </c>
      <c r="E2151" s="5" t="s">
        <v>9245</v>
      </c>
      <c r="F2151" s="381">
        <f>IFERROR(INDEX([1]Master!$1:$1048576,MATCH(C2151,[1]Master!$B:$B,0),MATCH($H$5,[1]Master!$1:$1,0)),"")</f>
        <v>1</v>
      </c>
      <c r="G2151" s="381">
        <f>IFERROR(INDEX([1]Master!$1:$1048576,MATCH(C2151,[1]Master!$B:$B,0),MATCH($H$4,[1]Master!$1:$1,0)),"")</f>
        <v>10</v>
      </c>
      <c r="H2151" s="6" t="s">
        <v>6153</v>
      </c>
      <c r="I2151" s="367">
        <f>IFERROR(INDEX([1]Master!$1:$1048576,MATCH(C2151,[1]Master!$B:$B,0),MATCH($G$6,[1]Master!$1:$1,0)),"")</f>
        <v>1146.0294444444444</v>
      </c>
      <c r="J2151" s="230">
        <f>ROUND(I2151*Order_Quote!$L$6,4)</f>
        <v>0</v>
      </c>
      <c r="K2151" s="228"/>
      <c r="L2151" s="178"/>
      <c r="M2151" s="171">
        <f t="shared" si="33"/>
        <v>0</v>
      </c>
    </row>
    <row r="2152" spans="1:13" s="52" customFormat="1" x14ac:dyDescent="0.3">
      <c r="A2152" s="29" t="str">
        <f>IF(K2152&gt;0,COUNT($A$7:A2151)+COUNT(DWV!$A$8:$A$300)+COUNT('Large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2" s="293"/>
      <c r="C2152" s="3" t="s">
        <v>2809</v>
      </c>
      <c r="D2152" s="16">
        <v>28885954</v>
      </c>
      <c r="E2152" s="5" t="s">
        <v>9246</v>
      </c>
      <c r="F2152" s="381">
        <f>IFERROR(INDEX([1]Master!$1:$1048576,MATCH(C2152,[1]Master!$B:$B,0),MATCH($H$5,[1]Master!$1:$1,0)),"")</f>
        <v>1</v>
      </c>
      <c r="G2152" s="381">
        <f>IFERROR(INDEX([1]Master!$1:$1048576,MATCH(C2152,[1]Master!$B:$B,0),MATCH($H$4,[1]Master!$1:$1,0)),"")</f>
        <v>9</v>
      </c>
      <c r="H2152" s="6" t="s">
        <v>6153</v>
      </c>
      <c r="I2152" s="367">
        <f>IFERROR(INDEX([1]Master!$1:$1048576,MATCH(C2152,[1]Master!$B:$B,0),MATCH($G$6,[1]Master!$1:$1,0)),"")</f>
        <v>1323.5186666666666</v>
      </c>
      <c r="J2152" s="230">
        <f>ROUND(I2152*Order_Quote!$L$6,4)</f>
        <v>0</v>
      </c>
      <c r="K2152" s="228"/>
      <c r="L2152" s="178"/>
      <c r="M2152" s="171">
        <f t="shared" si="33"/>
        <v>0</v>
      </c>
    </row>
    <row r="2153" spans="1:13" s="52" customFormat="1" x14ac:dyDescent="0.3">
      <c r="A2153" s="29" t="str">
        <f>IF(K2153&gt;0,COUNT($A$7:A2152)+COUNT(DWV!$A$8:$A$300)+COUNT('Large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3" s="293"/>
      <c r="C2153" s="3" t="s">
        <v>2810</v>
      </c>
      <c r="D2153" s="16">
        <v>28885962</v>
      </c>
      <c r="E2153" s="5" t="s">
        <v>9247</v>
      </c>
      <c r="F2153" s="381">
        <f>IFERROR(INDEX([1]Master!$1:$1048576,MATCH(C2153,[1]Master!$B:$B,0),MATCH($H$5,[1]Master!$1:$1,0)),"")</f>
        <v>1</v>
      </c>
      <c r="G2153" s="381">
        <f>IFERROR(INDEX([1]Master!$1:$1048576,MATCH(C2153,[1]Master!$B:$B,0),MATCH($H$4,[1]Master!$1:$1,0)),"")</f>
        <v>8</v>
      </c>
      <c r="H2153" s="6" t="s">
        <v>6153</v>
      </c>
      <c r="I2153" s="367">
        <f>IFERROR(INDEX([1]Master!$1:$1048576,MATCH(C2153,[1]Master!$B:$B,0),MATCH($G$6,[1]Master!$1:$1,0)),"")</f>
        <v>1439.6493333333335</v>
      </c>
      <c r="J2153" s="230">
        <f>ROUND(I2153*Order_Quote!$L$6,4)</f>
        <v>0</v>
      </c>
      <c r="K2153" s="228"/>
      <c r="L2153" s="178"/>
      <c r="M2153" s="171">
        <f t="shared" si="33"/>
        <v>0</v>
      </c>
    </row>
    <row r="2154" spans="1:13" s="52" customFormat="1" x14ac:dyDescent="0.3">
      <c r="A2154" s="29" t="str">
        <f>IF(K2154&gt;0,COUNT($A$7:A2153)+COUNT(DWV!$A$8:$A$300)+COUNT('Large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4" s="293"/>
      <c r="C2154" s="3" t="s">
        <v>2811</v>
      </c>
      <c r="D2154" s="16">
        <v>28885970</v>
      </c>
      <c r="E2154" s="5" t="s">
        <v>9248</v>
      </c>
      <c r="F2154" s="381">
        <f>IFERROR(INDEX([1]Master!$1:$1048576,MATCH(C2154,[1]Master!$B:$B,0),MATCH($H$5,[1]Master!$1:$1,0)),"")</f>
        <v>1</v>
      </c>
      <c r="G2154" s="381">
        <f>IFERROR(INDEX([1]Master!$1:$1048576,MATCH(C2154,[1]Master!$B:$B,0),MATCH($H$4,[1]Master!$1:$1,0)),"")</f>
        <v>7</v>
      </c>
      <c r="H2154" s="6" t="s">
        <v>6153</v>
      </c>
      <c r="I2154" s="367">
        <f>IFERROR(INDEX([1]Master!$1:$1048576,MATCH(C2154,[1]Master!$B:$B,0),MATCH($G$6,[1]Master!$1:$1,0)),"")</f>
        <v>1527.8648888888888</v>
      </c>
      <c r="J2154" s="230">
        <f>ROUND(I2154*Order_Quote!$L$6,4)</f>
        <v>0</v>
      </c>
      <c r="K2154" s="228"/>
      <c r="L2154" s="178"/>
      <c r="M2154" s="171">
        <f t="shared" si="33"/>
        <v>0</v>
      </c>
    </row>
    <row r="2155" spans="1:13" s="52" customFormat="1" x14ac:dyDescent="0.3">
      <c r="A2155" s="29" t="str">
        <f>IF(K2155&gt;0,COUNT($A$7:A2154)+COUNT(DWV!$A$8:$A$300)+COUNT('Large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5" s="293"/>
      <c r="C2155" s="3" t="s">
        <v>2812</v>
      </c>
      <c r="D2155" s="16">
        <v>28885989</v>
      </c>
      <c r="E2155" s="5" t="s">
        <v>9249</v>
      </c>
      <c r="F2155" s="381">
        <f>IFERROR(INDEX([1]Master!$1:$1048576,MATCH(C2155,[1]Master!$B:$B,0),MATCH($H$5,[1]Master!$1:$1,0)),"")</f>
        <v>1</v>
      </c>
      <c r="G2155" s="381">
        <f>IFERROR(INDEX([1]Master!$1:$1048576,MATCH(C2155,[1]Master!$B:$B,0),MATCH($H$4,[1]Master!$1:$1,0)),"")</f>
        <v>6</v>
      </c>
      <c r="H2155" s="6" t="s">
        <v>6153</v>
      </c>
      <c r="I2155" s="367">
        <f>IFERROR(INDEX([1]Master!$1:$1048576,MATCH(C2155,[1]Master!$B:$B,0),MATCH($G$6,[1]Master!$1:$1,0)),"")</f>
        <v>1854.9995555555556</v>
      </c>
      <c r="J2155" s="230">
        <f>ROUND(I2155*Order_Quote!$L$6,4)</f>
        <v>0</v>
      </c>
      <c r="K2155" s="228"/>
      <c r="L2155" s="178"/>
      <c r="M2155" s="171">
        <f t="shared" si="33"/>
        <v>0</v>
      </c>
    </row>
    <row r="2156" spans="1:13" s="52" customFormat="1" x14ac:dyDescent="0.3">
      <c r="A2156" s="29" t="str">
        <f>IF(K2156&gt;0,COUNT($A$7:A2155)+COUNT(DWV!$A$8:$A$300)+COUNT('Large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6" s="293"/>
      <c r="C2156" s="3" t="s">
        <v>2813</v>
      </c>
      <c r="D2156" s="16">
        <v>28885998</v>
      </c>
      <c r="E2156" s="5" t="s">
        <v>9250</v>
      </c>
      <c r="F2156" s="381">
        <f>IFERROR(INDEX([1]Master!$1:$1048576,MATCH(C2156,[1]Master!$B:$B,0),MATCH($H$5,[1]Master!$1:$1,0)),"")</f>
        <v>1</v>
      </c>
      <c r="G2156" s="381">
        <f>IFERROR(INDEX([1]Master!$1:$1048576,MATCH(C2156,[1]Master!$B:$B,0),MATCH($H$4,[1]Master!$1:$1,0)),"")</f>
        <v>5</v>
      </c>
      <c r="H2156" s="6" t="s">
        <v>6153</v>
      </c>
      <c r="I2156" s="367">
        <f>IFERROR(INDEX([1]Master!$1:$1048576,MATCH(C2156,[1]Master!$B:$B,0),MATCH($G$6,[1]Master!$1:$1,0)),"")</f>
        <v>2251.482111111111</v>
      </c>
      <c r="J2156" s="230">
        <f>ROUND(I2156*Order_Quote!$L$6,4)</f>
        <v>0</v>
      </c>
      <c r="K2156" s="228"/>
      <c r="L2156" s="178"/>
      <c r="M2156" s="171">
        <f t="shared" si="33"/>
        <v>0</v>
      </c>
    </row>
    <row r="2157" spans="1:13" s="52" customFormat="1" x14ac:dyDescent="0.3">
      <c r="A2157" s="29" t="str">
        <f>IF(K2157&gt;0,COUNT($A$7:A2156)+COUNT(DWV!$A$8:$A$300)+COUNT('Large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7" s="293"/>
      <c r="C2157" s="3" t="s">
        <v>2814</v>
      </c>
      <c r="D2157" s="16">
        <v>28886004</v>
      </c>
      <c r="E2157" s="5" t="s">
        <v>9251</v>
      </c>
      <c r="F2157" s="381">
        <f>IFERROR(INDEX([1]Master!$1:$1048576,MATCH(C2157,[1]Master!$B:$B,0),MATCH($H$5,[1]Master!$1:$1,0)),"")</f>
        <v>1</v>
      </c>
      <c r="G2157" s="381">
        <f>IFERROR(INDEX([1]Master!$1:$1048576,MATCH(C2157,[1]Master!$B:$B,0),MATCH($H$4,[1]Master!$1:$1,0)),"")</f>
        <v>7</v>
      </c>
      <c r="H2157" s="6" t="s">
        <v>6153</v>
      </c>
      <c r="I2157" s="367">
        <f>IFERROR(INDEX([1]Master!$1:$1048576,MATCH(C2157,[1]Master!$B:$B,0),MATCH($G$6,[1]Master!$1:$1,0)),"")</f>
        <v>2924.476444444445</v>
      </c>
      <c r="J2157" s="230">
        <f>ROUND(I2157*Order_Quote!$L$6,4)</f>
        <v>0</v>
      </c>
      <c r="K2157" s="228"/>
      <c r="L2157" s="178"/>
      <c r="M2157" s="171">
        <f t="shared" si="33"/>
        <v>0</v>
      </c>
    </row>
    <row r="2158" spans="1:13" s="52" customFormat="1" x14ac:dyDescent="0.3">
      <c r="A2158" s="29" t="str">
        <f>IF(K2158&gt;0,COUNT($A$7:A2157)+COUNT(DWV!$A$8:$A$300)+COUNT('Large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8" s="293"/>
      <c r="C2158" s="3" t="s">
        <v>2815</v>
      </c>
      <c r="D2158" s="16">
        <v>28886012</v>
      </c>
      <c r="E2158" s="5" t="s">
        <v>9252</v>
      </c>
      <c r="F2158" s="381">
        <f>IFERROR(INDEX([1]Master!$1:$1048576,MATCH(C2158,[1]Master!$B:$B,0),MATCH($H$5,[1]Master!$1:$1,0)),"")</f>
        <v>1</v>
      </c>
      <c r="G2158" s="381">
        <f>IFERROR(INDEX([1]Master!$1:$1048576,MATCH(C2158,[1]Master!$B:$B,0),MATCH($H$4,[1]Master!$1:$1,0)),"")</f>
        <v>6</v>
      </c>
      <c r="H2158" s="6" t="s">
        <v>6153</v>
      </c>
      <c r="I2158" s="367">
        <f>IFERROR(INDEX([1]Master!$1:$1048576,MATCH(C2158,[1]Master!$B:$B,0),MATCH($G$6,[1]Master!$1:$1,0)),"")</f>
        <v>3027.2202222222227</v>
      </c>
      <c r="J2158" s="230">
        <f>ROUND(I2158*Order_Quote!$L$6,4)</f>
        <v>0</v>
      </c>
      <c r="K2158" s="228"/>
      <c r="L2158" s="178"/>
      <c r="M2158" s="171">
        <f t="shared" si="33"/>
        <v>0</v>
      </c>
    </row>
    <row r="2159" spans="1:13" s="52" customFormat="1" x14ac:dyDescent="0.3">
      <c r="A2159" s="29" t="str">
        <f>IF(K2159&gt;0,COUNT($A$7:A2158)+COUNT(DWV!$A$8:$A$300)+COUNT('Large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59" s="293"/>
      <c r="C2159" s="3" t="s">
        <v>2816</v>
      </c>
      <c r="D2159" s="16">
        <v>28886020</v>
      </c>
      <c r="E2159" s="5" t="s">
        <v>9253</v>
      </c>
      <c r="F2159" s="381">
        <f>IFERROR(INDEX([1]Master!$1:$1048576,MATCH(C2159,[1]Master!$B:$B,0),MATCH($H$5,[1]Master!$1:$1,0)),"")</f>
        <v>1</v>
      </c>
      <c r="G2159" s="381">
        <f>IFERROR(INDEX([1]Master!$1:$1048576,MATCH(C2159,[1]Master!$B:$B,0),MATCH($H$4,[1]Master!$1:$1,0)),"")</f>
        <v>6</v>
      </c>
      <c r="H2159" s="6" t="s">
        <v>6153</v>
      </c>
      <c r="I2159" s="367">
        <f>IFERROR(INDEX([1]Master!$1:$1048576,MATCH(C2159,[1]Master!$B:$B,0),MATCH($G$6,[1]Master!$1:$1,0)),"")</f>
        <v>3166.8314444444445</v>
      </c>
      <c r="J2159" s="230">
        <f>ROUND(I2159*Order_Quote!$L$6,4)</f>
        <v>0</v>
      </c>
      <c r="K2159" s="228"/>
      <c r="L2159" s="178"/>
      <c r="M2159" s="171">
        <f t="shared" si="33"/>
        <v>0</v>
      </c>
    </row>
    <row r="2160" spans="1:13" s="52" customFormat="1" x14ac:dyDescent="0.3">
      <c r="A2160" s="29" t="str">
        <f>IF(K2160&gt;0,COUNT($A$7:A2159)+COUNT(DWV!$A$8:$A$300)+COUNT('Large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0" s="293"/>
      <c r="C2160" s="3" t="s">
        <v>2817</v>
      </c>
      <c r="D2160" s="16">
        <v>28886039</v>
      </c>
      <c r="E2160" s="5" t="s">
        <v>9254</v>
      </c>
      <c r="F2160" s="381">
        <f>IFERROR(INDEX([1]Master!$1:$1048576,MATCH(C2160,[1]Master!$B:$B,0),MATCH($H$5,[1]Master!$1:$1,0)),"")</f>
        <v>1</v>
      </c>
      <c r="G2160" s="381">
        <f>IFERROR(INDEX([1]Master!$1:$1048576,MATCH(C2160,[1]Master!$B:$B,0),MATCH($H$4,[1]Master!$1:$1,0)),"")</f>
        <v>4</v>
      </c>
      <c r="H2160" s="6" t="s">
        <v>6153</v>
      </c>
      <c r="I2160" s="367">
        <f>IFERROR(INDEX([1]Master!$1:$1048576,MATCH(C2160,[1]Master!$B:$B,0),MATCH($G$6,[1]Master!$1:$1,0)),"")</f>
        <v>3292.6396666666669</v>
      </c>
      <c r="J2160" s="230">
        <f>ROUND(I2160*Order_Quote!$L$6,4)</f>
        <v>0</v>
      </c>
      <c r="K2160" s="228"/>
      <c r="L2160" s="178"/>
      <c r="M2160" s="171">
        <f t="shared" si="33"/>
        <v>0</v>
      </c>
    </row>
    <row r="2161" spans="1:13" s="52" customFormat="1" x14ac:dyDescent="0.3">
      <c r="A2161" s="29" t="str">
        <f>IF(K2161&gt;0,COUNT($A$7:A2160)+COUNT(DWV!$A$8:$A$300)+COUNT('Large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1" s="293"/>
      <c r="C2161" s="3" t="s">
        <v>2818</v>
      </c>
      <c r="D2161" s="16">
        <v>28886047</v>
      </c>
      <c r="E2161" s="5" t="s">
        <v>9255</v>
      </c>
      <c r="F2161" s="381">
        <f>IFERROR(INDEX([1]Master!$1:$1048576,MATCH(C2161,[1]Master!$B:$B,0),MATCH($H$5,[1]Master!$1:$1,0)),"")</f>
        <v>1</v>
      </c>
      <c r="G2161" s="381">
        <f>IFERROR(INDEX([1]Master!$1:$1048576,MATCH(C2161,[1]Master!$B:$B,0),MATCH($H$4,[1]Master!$1:$1,0)),"")</f>
        <v>5</v>
      </c>
      <c r="H2161" s="6" t="s">
        <v>6153</v>
      </c>
      <c r="I2161" s="367">
        <f>IFERROR(INDEX([1]Master!$1:$1048576,MATCH(C2161,[1]Master!$B:$B,0),MATCH($G$6,[1]Master!$1:$1,0)),"")</f>
        <v>3385.2541111111113</v>
      </c>
      <c r="J2161" s="230">
        <f>ROUND(I2161*Order_Quote!$L$6,4)</f>
        <v>0</v>
      </c>
      <c r="K2161" s="228"/>
      <c r="L2161" s="178"/>
      <c r="M2161" s="171">
        <f t="shared" si="33"/>
        <v>0</v>
      </c>
    </row>
    <row r="2162" spans="1:13" s="52" customFormat="1" x14ac:dyDescent="0.3">
      <c r="A2162" s="29" t="str">
        <f>IF(K2162&gt;0,COUNT($A$7:A2161)+COUNT(DWV!$A$8:$A$300)+COUNT('Large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2" s="293"/>
      <c r="C2162" s="3" t="s">
        <v>2819</v>
      </c>
      <c r="D2162" s="16">
        <v>28886055</v>
      </c>
      <c r="E2162" s="5" t="s">
        <v>9256</v>
      </c>
      <c r="F2162" s="381">
        <f>IFERROR(INDEX([1]Master!$1:$1048576,MATCH(C2162,[1]Master!$B:$B,0),MATCH($H$5,[1]Master!$1:$1,0)),"")</f>
        <v>1</v>
      </c>
      <c r="G2162" s="381">
        <f>IFERROR(INDEX([1]Master!$1:$1048576,MATCH(C2162,[1]Master!$B:$B,0),MATCH($H$4,[1]Master!$1:$1,0)),"")</f>
        <v>4</v>
      </c>
      <c r="H2162" s="6" t="s">
        <v>6153</v>
      </c>
      <c r="I2162" s="367">
        <f>IFERROR(INDEX([1]Master!$1:$1048576,MATCH(C2162,[1]Master!$B:$B,0),MATCH($G$6,[1]Master!$1:$1,0)),"")</f>
        <v>3612.4864444444447</v>
      </c>
      <c r="J2162" s="230">
        <f>ROUND(I2162*Order_Quote!$L$6,4)</f>
        <v>0</v>
      </c>
      <c r="K2162" s="228"/>
      <c r="L2162" s="178"/>
      <c r="M2162" s="171">
        <f t="shared" si="33"/>
        <v>0</v>
      </c>
    </row>
    <row r="2163" spans="1:13" s="52" customFormat="1" x14ac:dyDescent="0.3">
      <c r="A2163" s="29" t="str">
        <f>IF(K2163&gt;0,COUNT($A$7:A2162)+COUNT(DWV!$A$8:$A$300)+COUNT('Large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3" s="293"/>
      <c r="C2163" s="3" t="s">
        <v>2820</v>
      </c>
      <c r="D2163" s="16">
        <v>28886063</v>
      </c>
      <c r="E2163" s="5" t="s">
        <v>9257</v>
      </c>
      <c r="F2163" s="381">
        <f>IFERROR(INDEX([1]Master!$1:$1048576,MATCH(C2163,[1]Master!$B:$B,0),MATCH($H$5,[1]Master!$1:$1,0)),"")</f>
        <v>1</v>
      </c>
      <c r="G2163" s="381">
        <f>IFERROR(INDEX([1]Master!$1:$1048576,MATCH(C2163,[1]Master!$B:$B,0),MATCH($H$4,[1]Master!$1:$1,0)),"")</f>
        <v>3</v>
      </c>
      <c r="H2163" s="6" t="s">
        <v>6153</v>
      </c>
      <c r="I2163" s="367">
        <f>IFERROR(INDEX([1]Master!$1:$1048576,MATCH(C2163,[1]Master!$B:$B,0),MATCH($G$6,[1]Master!$1:$1,0)),"")</f>
        <v>3820.0783333333334</v>
      </c>
      <c r="J2163" s="230">
        <f>ROUND(I2163*Order_Quote!$L$6,4)</f>
        <v>0</v>
      </c>
      <c r="K2163" s="228"/>
      <c r="L2163" s="178"/>
      <c r="M2163" s="171">
        <f t="shared" si="33"/>
        <v>0</v>
      </c>
    </row>
    <row r="2164" spans="1:13" s="52" customFormat="1" x14ac:dyDescent="0.3">
      <c r="A2164" s="29" t="str">
        <f>IF(K2164&gt;0,COUNT($A$7:A2163)+COUNT(DWV!$A$8:$A$300)+COUNT('Large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4" s="293"/>
      <c r="C2164" s="3" t="s">
        <v>2821</v>
      </c>
      <c r="D2164" s="16">
        <v>28886071</v>
      </c>
      <c r="E2164" s="5" t="s">
        <v>9258</v>
      </c>
      <c r="F2164" s="381">
        <f>IFERROR(INDEX([1]Master!$1:$1048576,MATCH(C2164,[1]Master!$B:$B,0),MATCH($H$5,[1]Master!$1:$1,0)),"")</f>
        <v>1</v>
      </c>
      <c r="G2164" s="381">
        <f>IFERROR(INDEX([1]Master!$1:$1048576,MATCH(C2164,[1]Master!$B:$B,0),MATCH($H$4,[1]Master!$1:$1,0)),"")</f>
        <v>4</v>
      </c>
      <c r="H2164" s="6" t="s">
        <v>6153</v>
      </c>
      <c r="I2164" s="367">
        <f>IFERROR(INDEX([1]Master!$1:$1048576,MATCH(C2164,[1]Master!$B:$B,0),MATCH($G$6,[1]Master!$1:$1,0)),"")</f>
        <v>4155.0834444444445</v>
      </c>
      <c r="J2164" s="230">
        <f>ROUND(I2164*Order_Quote!$L$6,4)</f>
        <v>0</v>
      </c>
      <c r="K2164" s="228"/>
      <c r="L2164" s="178"/>
      <c r="M2164" s="171">
        <f t="shared" si="33"/>
        <v>0</v>
      </c>
    </row>
    <row r="2165" spans="1:13" s="52" customFormat="1" x14ac:dyDescent="0.3">
      <c r="A2165" s="29" t="str">
        <f>IF(K2165&gt;0,COUNT($A$7:A2164)+COUNT(DWV!$A$8:$A$300)+COUNT('Large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5" s="293"/>
      <c r="C2165" s="3" t="s">
        <v>2822</v>
      </c>
      <c r="D2165" s="16">
        <v>28886080</v>
      </c>
      <c r="E2165" s="5" t="s">
        <v>9259</v>
      </c>
      <c r="F2165" s="381">
        <f>IFERROR(INDEX([1]Master!$1:$1048576,MATCH(C2165,[1]Master!$B:$B,0),MATCH($H$5,[1]Master!$1:$1,0)),"")</f>
        <v>1</v>
      </c>
      <c r="G2165" s="381">
        <f>IFERROR(INDEX([1]Master!$1:$1048576,MATCH(C2165,[1]Master!$B:$B,0),MATCH($H$4,[1]Master!$1:$1,0)),"")</f>
        <v>4</v>
      </c>
      <c r="H2165" s="6" t="s">
        <v>6153</v>
      </c>
      <c r="I2165" s="367">
        <f>IFERROR(INDEX([1]Master!$1:$1048576,MATCH(C2165,[1]Master!$B:$B,0),MATCH($G$6,[1]Master!$1:$1,0)),"")</f>
        <v>4464.5036666666674</v>
      </c>
      <c r="J2165" s="230">
        <f>ROUND(I2165*Order_Quote!$L$6,4)</f>
        <v>0</v>
      </c>
      <c r="K2165" s="228"/>
      <c r="L2165" s="178"/>
      <c r="M2165" s="171">
        <f t="shared" si="33"/>
        <v>0</v>
      </c>
    </row>
    <row r="2166" spans="1:13" s="52" customFormat="1" x14ac:dyDescent="0.3">
      <c r="A2166" s="29" t="str">
        <f>IF(K2166&gt;0,COUNT($A$7:A2165)+COUNT(DWV!$A$8:$A$300)+COUNT('Large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6" s="293"/>
      <c r="C2166" s="3" t="s">
        <v>2823</v>
      </c>
      <c r="D2166" s="16">
        <v>28886098</v>
      </c>
      <c r="E2166" s="5" t="s">
        <v>9260</v>
      </c>
      <c r="F2166" s="381">
        <f>IFERROR(INDEX([1]Master!$1:$1048576,MATCH(C2166,[1]Master!$B:$B,0),MATCH($H$5,[1]Master!$1:$1,0)),"")</f>
        <v>1</v>
      </c>
      <c r="G2166" s="381">
        <f>IFERROR(INDEX([1]Master!$1:$1048576,MATCH(C2166,[1]Master!$B:$B,0),MATCH($H$4,[1]Master!$1:$1,0)),"")</f>
        <v>3</v>
      </c>
      <c r="H2166" s="6" t="s">
        <v>6153</v>
      </c>
      <c r="I2166" s="367">
        <f>IFERROR(INDEX([1]Master!$1:$1048576,MATCH(C2166,[1]Master!$B:$B,0),MATCH($G$6,[1]Master!$1:$1,0)),"")</f>
        <v>4803.1230000000005</v>
      </c>
      <c r="J2166" s="230">
        <f>ROUND(I2166*Order_Quote!$L$6,4)</f>
        <v>0</v>
      </c>
      <c r="K2166" s="228"/>
      <c r="L2166" s="178"/>
      <c r="M2166" s="171">
        <f t="shared" si="33"/>
        <v>0</v>
      </c>
    </row>
    <row r="2167" spans="1:13" s="52" customFormat="1" x14ac:dyDescent="0.3">
      <c r="A2167" s="29" t="str">
        <f>IF(K2167&gt;0,COUNT($A$7:A2166)+COUNT(DWV!$A$8:$A$300)+COUNT('Large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7" s="293"/>
      <c r="C2167" s="3" t="s">
        <v>2824</v>
      </c>
      <c r="D2167" s="16">
        <v>28886101</v>
      </c>
      <c r="E2167" s="5" t="s">
        <v>9261</v>
      </c>
      <c r="F2167" s="381">
        <f>IFERROR(INDEX([1]Master!$1:$1048576,MATCH(C2167,[1]Master!$B:$B,0),MATCH($H$5,[1]Master!$1:$1,0)),"")</f>
        <v>1</v>
      </c>
      <c r="G2167" s="381">
        <f>IFERROR(INDEX([1]Master!$1:$1048576,MATCH(C2167,[1]Master!$B:$B,0),MATCH($H$4,[1]Master!$1:$1,0)),"")</f>
        <v>3</v>
      </c>
      <c r="H2167" s="6" t="s">
        <v>6153</v>
      </c>
      <c r="I2167" s="367">
        <f>IFERROR(INDEX([1]Master!$1:$1048576,MATCH(C2167,[1]Master!$B:$B,0),MATCH($G$6,[1]Master!$1:$1,0)),"")</f>
        <v>5167.9335555555554</v>
      </c>
      <c r="J2167" s="230">
        <f>ROUND(I2167*Order_Quote!$L$6,4)</f>
        <v>0</v>
      </c>
      <c r="K2167" s="228"/>
      <c r="L2167" s="178"/>
      <c r="M2167" s="171">
        <f t="shared" si="33"/>
        <v>0</v>
      </c>
    </row>
    <row r="2168" spans="1:13" s="52" customFormat="1" x14ac:dyDescent="0.3">
      <c r="A2168" s="29" t="str">
        <f>IF(K2168&gt;0,COUNT($A$7:A2167)+COUNT(DWV!$A$8:$A$300)+COUNT('Large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8" s="293"/>
      <c r="C2168" s="3" t="s">
        <v>2825</v>
      </c>
      <c r="D2168" s="16">
        <v>28886110</v>
      </c>
      <c r="E2168" s="5" t="s">
        <v>9262</v>
      </c>
      <c r="F2168" s="381">
        <f>IFERROR(INDEX([1]Master!$1:$1048576,MATCH(C2168,[1]Master!$B:$B,0),MATCH($H$5,[1]Master!$1:$1,0)),"")</f>
        <v>1</v>
      </c>
      <c r="G2168" s="381">
        <f>IFERROR(INDEX([1]Master!$1:$1048576,MATCH(C2168,[1]Master!$B:$B,0),MATCH($H$4,[1]Master!$1:$1,0)),"")</f>
        <v>2</v>
      </c>
      <c r="H2168" s="6" t="s">
        <v>6153</v>
      </c>
      <c r="I2168" s="367">
        <f>IFERROR(INDEX([1]Master!$1:$1048576,MATCH(C2168,[1]Master!$B:$B,0),MATCH($G$6,[1]Master!$1:$1,0)),"")</f>
        <v>5546.6303333333335</v>
      </c>
      <c r="J2168" s="230">
        <f>ROUND(I2168*Order_Quote!$L$6,4)</f>
        <v>0</v>
      </c>
      <c r="K2168" s="228"/>
      <c r="L2168" s="178"/>
      <c r="M2168" s="171">
        <f t="shared" si="33"/>
        <v>0</v>
      </c>
    </row>
    <row r="2169" spans="1:13" s="52" customFormat="1" x14ac:dyDescent="0.3">
      <c r="A2169" s="29" t="str">
        <f>IF(K2169&gt;0,COUNT($A$7:A2168)+COUNT(DWV!$A$8:$A$300)+COUNT('Large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69" s="293"/>
      <c r="C2169" s="3" t="s">
        <v>2826</v>
      </c>
      <c r="D2169" s="16">
        <v>28886128</v>
      </c>
      <c r="E2169" s="5" t="s">
        <v>9263</v>
      </c>
      <c r="F2169" s="381">
        <f>IFERROR(INDEX([1]Master!$1:$1048576,MATCH(C2169,[1]Master!$B:$B,0),MATCH($H$5,[1]Master!$1:$1,0)),"")</f>
        <v>1</v>
      </c>
      <c r="G2169" s="381">
        <f>IFERROR(INDEX([1]Master!$1:$1048576,MATCH(C2169,[1]Master!$B:$B,0),MATCH($H$4,[1]Master!$1:$1,0)),"")</f>
        <v>3</v>
      </c>
      <c r="H2169" s="6" t="s">
        <v>6153</v>
      </c>
      <c r="I2169" s="367">
        <f>IFERROR(INDEX([1]Master!$1:$1048576,MATCH(C2169,[1]Master!$B:$B,0),MATCH($G$6,[1]Master!$1:$1,0)),"")</f>
        <v>6203.0396666666666</v>
      </c>
      <c r="J2169" s="230">
        <f>ROUND(I2169*Order_Quote!$L$6,4)</f>
        <v>0</v>
      </c>
      <c r="K2169" s="228"/>
      <c r="L2169" s="178"/>
      <c r="M2169" s="171">
        <f t="shared" si="33"/>
        <v>0</v>
      </c>
    </row>
    <row r="2170" spans="1:13" s="52" customFormat="1" x14ac:dyDescent="0.3">
      <c r="A2170" s="29" t="str">
        <f>IF(K2170&gt;0,COUNT($A$7:A2169)+COUNT(DWV!$A$8:$A$300)+COUNT('Large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0" s="293"/>
      <c r="C2170" s="3" t="s">
        <v>2827</v>
      </c>
      <c r="D2170" s="16">
        <v>28886136</v>
      </c>
      <c r="E2170" s="5" t="s">
        <v>9264</v>
      </c>
      <c r="F2170" s="381">
        <f>IFERROR(INDEX([1]Master!$1:$1048576,MATCH(C2170,[1]Master!$B:$B,0),MATCH($H$5,[1]Master!$1:$1,0)),"")</f>
        <v>1</v>
      </c>
      <c r="G2170" s="381">
        <f>IFERROR(INDEX([1]Master!$1:$1048576,MATCH(C2170,[1]Master!$B:$B,0),MATCH($H$4,[1]Master!$1:$1,0)),"")</f>
        <v>2</v>
      </c>
      <c r="H2170" s="6" t="s">
        <v>6153</v>
      </c>
      <c r="I2170" s="367">
        <f>IFERROR(INDEX([1]Master!$1:$1048576,MATCH(C2170,[1]Master!$B:$B,0),MATCH($G$6,[1]Master!$1:$1,0)),"")</f>
        <v>7052.1678888888891</v>
      </c>
      <c r="J2170" s="230">
        <f>ROUND(I2170*Order_Quote!$L$6,4)</f>
        <v>0</v>
      </c>
      <c r="K2170" s="228"/>
      <c r="L2170" s="178"/>
      <c r="M2170" s="171">
        <f t="shared" si="33"/>
        <v>0</v>
      </c>
    </row>
    <row r="2171" spans="1:13" s="52" customFormat="1" x14ac:dyDescent="0.3">
      <c r="A2171" s="29" t="str">
        <f>IF(K2171&gt;0,COUNT($A$7:A2170)+COUNT(DWV!$A$8:$A$300)+COUNT('Large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1" s="293"/>
      <c r="C2171" s="3" t="s">
        <v>2828</v>
      </c>
      <c r="D2171" s="16">
        <v>28886144</v>
      </c>
      <c r="E2171" s="5" t="s">
        <v>9265</v>
      </c>
      <c r="F2171" s="381">
        <f>IFERROR(INDEX([1]Master!$1:$1048576,MATCH(C2171,[1]Master!$B:$B,0),MATCH($H$5,[1]Master!$1:$1,0)),"")</f>
        <v>1</v>
      </c>
      <c r="G2171" s="381">
        <f>IFERROR(INDEX([1]Master!$1:$1048576,MATCH(C2171,[1]Master!$B:$B,0),MATCH($H$4,[1]Master!$1:$1,0)),"")</f>
        <v>2</v>
      </c>
      <c r="H2171" s="6" t="s">
        <v>6153</v>
      </c>
      <c r="I2171" s="367">
        <f>IFERROR(INDEX([1]Master!$1:$1048576,MATCH(C2171,[1]Master!$B:$B,0),MATCH($G$6,[1]Master!$1:$1,0)),"")</f>
        <v>8698.8384444444437</v>
      </c>
      <c r="J2171" s="230">
        <f>ROUND(I2171*Order_Quote!$L$6,4)</f>
        <v>0</v>
      </c>
      <c r="K2171" s="228"/>
      <c r="L2171" s="178"/>
      <c r="M2171" s="171">
        <f t="shared" si="33"/>
        <v>0</v>
      </c>
    </row>
    <row r="2172" spans="1:13" s="52" customFormat="1" x14ac:dyDescent="0.3">
      <c r="A2172" s="29" t="str">
        <f>IF(K2172&gt;0,COUNT($A$7:A2171)+COUNT(DWV!$A$8:$A$300)+COUNT('Large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2" s="293"/>
      <c r="C2172" s="3" t="s">
        <v>2829</v>
      </c>
      <c r="D2172" s="16">
        <v>28886152</v>
      </c>
      <c r="E2172" s="5" t="s">
        <v>9266</v>
      </c>
      <c r="F2172" s="381">
        <f>IFERROR(INDEX([1]Master!$1:$1048576,MATCH(C2172,[1]Master!$B:$B,0),MATCH($H$5,[1]Master!$1:$1,0)),"")</f>
        <v>1</v>
      </c>
      <c r="G2172" s="381">
        <f>IFERROR(INDEX([1]Master!$1:$1048576,MATCH(C2172,[1]Master!$B:$B,0),MATCH($H$4,[1]Master!$1:$1,0)),"")</f>
        <v>3</v>
      </c>
      <c r="H2172" s="6" t="s">
        <v>6153</v>
      </c>
      <c r="I2172" s="367">
        <f>IFERROR(INDEX([1]Master!$1:$1048576,MATCH(C2172,[1]Master!$B:$B,0),MATCH($G$6,[1]Master!$1:$1,0)),"")</f>
        <v>6367.3441111111106</v>
      </c>
      <c r="J2172" s="230">
        <f>ROUND(I2172*Order_Quote!$L$6,4)</f>
        <v>0</v>
      </c>
      <c r="K2172" s="228"/>
      <c r="L2172" s="178"/>
      <c r="M2172" s="171">
        <f t="shared" si="33"/>
        <v>0</v>
      </c>
    </row>
    <row r="2173" spans="1:13" s="52" customFormat="1" x14ac:dyDescent="0.3">
      <c r="A2173" s="29" t="str">
        <f>IF(K2173&gt;0,COUNT($A$7:A2172)+COUNT(DWV!$A$8:$A$300)+COUNT('Large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3" s="293"/>
      <c r="C2173" s="3" t="s">
        <v>2830</v>
      </c>
      <c r="D2173" s="16">
        <v>28886160</v>
      </c>
      <c r="E2173" s="5" t="s">
        <v>9267</v>
      </c>
      <c r="F2173" s="381">
        <f>IFERROR(INDEX([1]Master!$1:$1048576,MATCH(C2173,[1]Master!$B:$B,0),MATCH($H$5,[1]Master!$1:$1,0)),"")</f>
        <v>1</v>
      </c>
      <c r="G2173" s="381">
        <f>IFERROR(INDEX([1]Master!$1:$1048576,MATCH(C2173,[1]Master!$B:$B,0),MATCH($H$4,[1]Master!$1:$1,0)),"")</f>
        <v>3</v>
      </c>
      <c r="H2173" s="6" t="s">
        <v>6153</v>
      </c>
      <c r="I2173" s="367">
        <f>IFERROR(INDEX([1]Master!$1:$1048576,MATCH(C2173,[1]Master!$B:$B,0),MATCH($G$6,[1]Master!$1:$1,0)),"")</f>
        <v>7852.5754444444456</v>
      </c>
      <c r="J2173" s="230">
        <f>ROUND(I2173*Order_Quote!$L$6,4)</f>
        <v>0</v>
      </c>
      <c r="K2173" s="228"/>
      <c r="L2173" s="178"/>
      <c r="M2173" s="171">
        <f t="shared" si="33"/>
        <v>0</v>
      </c>
    </row>
    <row r="2174" spans="1:13" s="52" customFormat="1" x14ac:dyDescent="0.3">
      <c r="A2174" s="29" t="str">
        <f>IF(K2174&gt;0,COUNT($A$7:A2173)+COUNT(DWV!$A$8:$A$300)+COUNT('Large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4" s="293"/>
      <c r="C2174" s="3" t="s">
        <v>2831</v>
      </c>
      <c r="D2174" s="16">
        <v>28886179</v>
      </c>
      <c r="E2174" s="5" t="s">
        <v>9268</v>
      </c>
      <c r="F2174" s="381">
        <f>IFERROR(INDEX([1]Master!$1:$1048576,MATCH(C2174,[1]Master!$B:$B,0),MATCH($H$5,[1]Master!$1:$1,0)),"")</f>
        <v>1</v>
      </c>
      <c r="G2174" s="381">
        <f>IFERROR(INDEX([1]Master!$1:$1048576,MATCH(C2174,[1]Master!$B:$B,0),MATCH($H$4,[1]Master!$1:$1,0)),"")</f>
        <v>2</v>
      </c>
      <c r="H2174" s="6" t="s">
        <v>6153</v>
      </c>
      <c r="I2174" s="367">
        <f>IFERROR(INDEX([1]Master!$1:$1048576,MATCH(C2174,[1]Master!$B:$B,0),MATCH($G$6,[1]Master!$1:$1,0)),"")</f>
        <v>8069.7616666666663</v>
      </c>
      <c r="J2174" s="230">
        <f>ROUND(I2174*Order_Quote!$L$6,4)</f>
        <v>0</v>
      </c>
      <c r="K2174" s="228"/>
      <c r="L2174" s="178"/>
      <c r="M2174" s="171">
        <f t="shared" si="33"/>
        <v>0</v>
      </c>
    </row>
    <row r="2175" spans="1:13" s="52" customFormat="1" x14ac:dyDescent="0.3">
      <c r="A2175" s="29" t="str">
        <f>IF(K2175&gt;0,COUNT($A$7:A2174)+COUNT(DWV!$A$8:$A$300)+COUNT('Large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5" s="293"/>
      <c r="C2175" s="3" t="s">
        <v>2832</v>
      </c>
      <c r="D2175" s="16">
        <v>28886187</v>
      </c>
      <c r="E2175" s="5" t="s">
        <v>9269</v>
      </c>
      <c r="F2175" s="381">
        <f>IFERROR(INDEX([1]Master!$1:$1048576,MATCH(C2175,[1]Master!$B:$B,0),MATCH($H$5,[1]Master!$1:$1,0)),"")</f>
        <v>1</v>
      </c>
      <c r="G2175" s="381">
        <f>IFERROR(INDEX([1]Master!$1:$1048576,MATCH(C2175,[1]Master!$B:$B,0),MATCH($H$4,[1]Master!$1:$1,0)),"")</f>
        <v>2</v>
      </c>
      <c r="H2175" s="6" t="s">
        <v>6153</v>
      </c>
      <c r="I2175" s="367">
        <f>IFERROR(INDEX([1]Master!$1:$1048576,MATCH(C2175,[1]Master!$B:$B,0),MATCH($G$6,[1]Master!$1:$1,0)),"")</f>
        <v>8151.26</v>
      </c>
      <c r="J2175" s="230">
        <f>ROUND(I2175*Order_Quote!$L$6,4)</f>
        <v>0</v>
      </c>
      <c r="K2175" s="228"/>
      <c r="L2175" s="178"/>
      <c r="M2175" s="171">
        <f t="shared" si="33"/>
        <v>0</v>
      </c>
    </row>
    <row r="2176" spans="1:13" s="52" customFormat="1" x14ac:dyDescent="0.3">
      <c r="A2176" s="29" t="str">
        <f>IF(K2176&gt;0,COUNT($A$7:A2175)+COUNT(DWV!$A$8:$A$300)+COUNT('Large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6" s="293"/>
      <c r="C2176" s="3" t="s">
        <v>2833</v>
      </c>
      <c r="D2176" s="16">
        <v>28886195</v>
      </c>
      <c r="E2176" s="5" t="s">
        <v>9270</v>
      </c>
      <c r="F2176" s="381">
        <f>IFERROR(INDEX([1]Master!$1:$1048576,MATCH(C2176,[1]Master!$B:$B,0),MATCH($H$5,[1]Master!$1:$1,0)),"")</f>
        <v>1</v>
      </c>
      <c r="G2176" s="381">
        <f>IFERROR(INDEX([1]Master!$1:$1048576,MATCH(C2176,[1]Master!$B:$B,0),MATCH($H$4,[1]Master!$1:$1,0)),"")</f>
        <v>2</v>
      </c>
      <c r="H2176" s="6" t="s">
        <v>6153</v>
      </c>
      <c r="I2176" s="367">
        <f>IFERROR(INDEX([1]Master!$1:$1048576,MATCH(C2176,[1]Master!$B:$B,0),MATCH($G$6,[1]Master!$1:$1,0)),"")</f>
        <v>8330.4731111111105</v>
      </c>
      <c r="J2176" s="230">
        <f>ROUND(I2176*Order_Quote!$L$6,4)</f>
        <v>0</v>
      </c>
      <c r="K2176" s="228"/>
      <c r="L2176" s="178"/>
      <c r="M2176" s="171">
        <f t="shared" si="33"/>
        <v>0</v>
      </c>
    </row>
    <row r="2177" spans="1:13" s="52" customFormat="1" x14ac:dyDescent="0.3">
      <c r="A2177" s="29" t="str">
        <f>IF(K2177&gt;0,COUNT($A$7:A2176)+COUNT(DWV!$A$8:$A$300)+COUNT('Large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7" s="293"/>
      <c r="C2177" s="3" t="s">
        <v>2834</v>
      </c>
      <c r="D2177" s="16">
        <v>28886209</v>
      </c>
      <c r="E2177" s="5" t="s">
        <v>9271</v>
      </c>
      <c r="F2177" s="381">
        <f>IFERROR(INDEX([1]Master!$1:$1048576,MATCH(C2177,[1]Master!$B:$B,0),MATCH($H$5,[1]Master!$1:$1,0)),"")</f>
        <v>1</v>
      </c>
      <c r="G2177" s="381">
        <f>IFERROR(INDEX([1]Master!$1:$1048576,MATCH(C2177,[1]Master!$B:$B,0),MATCH($H$4,[1]Master!$1:$1,0)),"")</f>
        <v>2</v>
      </c>
      <c r="H2177" s="6" t="s">
        <v>6153</v>
      </c>
      <c r="I2177" s="367">
        <f>IFERROR(INDEX([1]Master!$1:$1048576,MATCH(C2177,[1]Master!$B:$B,0),MATCH($G$6,[1]Master!$1:$1,0)),"")</f>
        <v>8394.1856666666663</v>
      </c>
      <c r="J2177" s="230">
        <f>ROUND(I2177*Order_Quote!$L$6,4)</f>
        <v>0</v>
      </c>
      <c r="K2177" s="228"/>
      <c r="L2177" s="178"/>
      <c r="M2177" s="171">
        <f t="shared" si="33"/>
        <v>0</v>
      </c>
    </row>
    <row r="2178" spans="1:13" s="52" customFormat="1" x14ac:dyDescent="0.3">
      <c r="A2178" s="29" t="str">
        <f>IF(K2178&gt;0,COUNT($A$7:A2177)+COUNT(DWV!$A$8:$A$300)+COUNT('Large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8" s="293"/>
      <c r="C2178" s="3" t="s">
        <v>2835</v>
      </c>
      <c r="D2178" s="16">
        <v>28886217</v>
      </c>
      <c r="E2178" s="5" t="s">
        <v>9272</v>
      </c>
      <c r="F2178" s="381">
        <f>IFERROR(INDEX([1]Master!$1:$1048576,MATCH(C2178,[1]Master!$B:$B,0),MATCH($H$5,[1]Master!$1:$1,0)),"")</f>
        <v>1</v>
      </c>
      <c r="G2178" s="381">
        <f>IFERROR(INDEX([1]Master!$1:$1048576,MATCH(C2178,[1]Master!$B:$B,0),MATCH($H$4,[1]Master!$1:$1,0)),"")</f>
        <v>2</v>
      </c>
      <c r="H2178" s="6" t="s">
        <v>6153</v>
      </c>
      <c r="I2178" s="367">
        <f>IFERROR(INDEX([1]Master!$1:$1048576,MATCH(C2178,[1]Master!$B:$B,0),MATCH($G$6,[1]Master!$1:$1,0)),"")</f>
        <v>11580.431666666665</v>
      </c>
      <c r="J2178" s="230">
        <f>ROUND(I2178*Order_Quote!$L$6,4)</f>
        <v>0</v>
      </c>
      <c r="K2178" s="228"/>
      <c r="L2178" s="178"/>
      <c r="M2178" s="171">
        <f t="shared" si="33"/>
        <v>0</v>
      </c>
    </row>
    <row r="2179" spans="1:13" s="52" customFormat="1" x14ac:dyDescent="0.3">
      <c r="A2179" s="29" t="str">
        <f>IF(K2179&gt;0,COUNT($A$7:A2178)+COUNT(DWV!$A$8:$A$300)+COUNT('Large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79" s="293"/>
      <c r="C2179" s="3" t="s">
        <v>2836</v>
      </c>
      <c r="D2179" s="16">
        <v>28886225</v>
      </c>
      <c r="E2179" s="5" t="s">
        <v>9273</v>
      </c>
      <c r="F2179" s="381">
        <f>IFERROR(INDEX([1]Master!$1:$1048576,MATCH(C2179,[1]Master!$B:$B,0),MATCH($H$5,[1]Master!$1:$1,0)),"")</f>
        <v>1</v>
      </c>
      <c r="G2179" s="381">
        <f>IFERROR(INDEX([1]Master!$1:$1048576,MATCH(C2179,[1]Master!$B:$B,0),MATCH($H$4,[1]Master!$1:$1,0)),"")</f>
        <v>2</v>
      </c>
      <c r="H2179" s="6" t="s">
        <v>6153</v>
      </c>
      <c r="I2179" s="367">
        <f>IFERROR(INDEX([1]Master!$1:$1048576,MATCH(C2179,[1]Master!$B:$B,0),MATCH($G$6,[1]Master!$1:$1,0)),"")</f>
        <v>13591.461000000001</v>
      </c>
      <c r="J2179" s="230">
        <f>ROUND(I2179*Order_Quote!$L$6,4)</f>
        <v>0</v>
      </c>
      <c r="K2179" s="228"/>
      <c r="L2179" s="178"/>
      <c r="M2179" s="171">
        <f t="shared" si="33"/>
        <v>0</v>
      </c>
    </row>
    <row r="2180" spans="1:13" s="52" customFormat="1" x14ac:dyDescent="0.3">
      <c r="A2180" s="29" t="str">
        <f>IF(K2180&gt;0,COUNT($A$7:A2179)+COUNT(DWV!$A$8:$A$300)+COUNT('Large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0" s="293"/>
      <c r="C2180" s="3" t="s">
        <v>2837</v>
      </c>
      <c r="D2180" s="16">
        <v>28886233</v>
      </c>
      <c r="E2180" s="5" t="s">
        <v>9274</v>
      </c>
      <c r="F2180" s="381">
        <f>IFERROR(INDEX([1]Master!$1:$1048576,MATCH(C2180,[1]Master!$B:$B,0),MATCH($H$5,[1]Master!$1:$1,0)),"")</f>
        <v>1</v>
      </c>
      <c r="G2180" s="381">
        <f>IFERROR(INDEX([1]Master!$1:$1048576,MATCH(C2180,[1]Master!$B:$B,0),MATCH($H$4,[1]Master!$1:$1,0)),"")</f>
        <v>1</v>
      </c>
      <c r="H2180" s="6" t="s">
        <v>6153</v>
      </c>
      <c r="I2180" s="367">
        <f>IFERROR(INDEX([1]Master!$1:$1048576,MATCH(C2180,[1]Master!$B:$B,0),MATCH($G$6,[1]Master!$1:$1,0)),"")</f>
        <v>16181.312777777781</v>
      </c>
      <c r="J2180" s="230">
        <f>ROUND(I2180*Order_Quote!$L$6,4)</f>
        <v>0</v>
      </c>
      <c r="K2180" s="228"/>
      <c r="L2180" s="178"/>
      <c r="M2180" s="171">
        <f t="shared" si="33"/>
        <v>0</v>
      </c>
    </row>
    <row r="2181" spans="1:13" s="52" customFormat="1" x14ac:dyDescent="0.3">
      <c r="A2181" s="29" t="str">
        <f>IF(K2181&gt;0,COUNT($A$7:A2180)+COUNT(DWV!$A$8:$A$300)+COUNT('Large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1" s="293"/>
      <c r="C2181" s="3" t="s">
        <v>2838</v>
      </c>
      <c r="D2181" s="16">
        <v>28886241</v>
      </c>
      <c r="E2181" s="5" t="s">
        <v>9275</v>
      </c>
      <c r="F2181" s="381">
        <f>IFERROR(INDEX([1]Master!$1:$1048576,MATCH(C2181,[1]Master!$B:$B,0),MATCH($H$5,[1]Master!$1:$1,0)),"")</f>
        <v>1</v>
      </c>
      <c r="G2181" s="381">
        <f>IFERROR(INDEX([1]Master!$1:$1048576,MATCH(C2181,[1]Master!$B:$B,0),MATCH($H$4,[1]Master!$1:$1,0)),"")</f>
        <v>2</v>
      </c>
      <c r="H2181" s="6" t="s">
        <v>6153</v>
      </c>
      <c r="I2181" s="367">
        <f>IFERROR(INDEX([1]Master!$1:$1048576,MATCH(C2181,[1]Master!$B:$B,0),MATCH($G$6,[1]Master!$1:$1,0)),"")</f>
        <v>5739.2564888888892</v>
      </c>
      <c r="J2181" s="230">
        <f>ROUND(I2181*Order_Quote!$L$6,4)</f>
        <v>0</v>
      </c>
      <c r="K2181" s="228"/>
      <c r="L2181" s="178"/>
      <c r="M2181" s="171">
        <f t="shared" si="33"/>
        <v>0</v>
      </c>
    </row>
    <row r="2182" spans="1:13" s="52" customFormat="1" x14ac:dyDescent="0.3">
      <c r="A2182" s="29" t="str">
        <f>IF(K2182&gt;0,COUNT($A$7:A2181)+COUNT(DWV!$A$8:$A$300)+COUNT('Large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2" s="293"/>
      <c r="C2182" s="3" t="s">
        <v>2839</v>
      </c>
      <c r="D2182" s="16">
        <v>28886250</v>
      </c>
      <c r="E2182" s="5" t="s">
        <v>9276</v>
      </c>
      <c r="F2182" s="381">
        <f>IFERROR(INDEX([1]Master!$1:$1048576,MATCH(C2182,[1]Master!$B:$B,0),MATCH($H$5,[1]Master!$1:$1,0)),"")</f>
        <v>1</v>
      </c>
      <c r="G2182" s="381">
        <f>IFERROR(INDEX([1]Master!$1:$1048576,MATCH(C2182,[1]Master!$B:$B,0),MATCH($H$4,[1]Master!$1:$1,0)),"")</f>
        <v>2</v>
      </c>
      <c r="H2182" s="6" t="s">
        <v>6153</v>
      </c>
      <c r="I2182" s="367">
        <f>IFERROR(INDEX([1]Master!$1:$1048576,MATCH(C2182,[1]Master!$B:$B,0),MATCH($G$6,[1]Master!$1:$1,0)),"")</f>
        <v>6173.8395764705874</v>
      </c>
      <c r="J2182" s="230">
        <f>ROUND(I2182*Order_Quote!$L$6,4)</f>
        <v>0</v>
      </c>
      <c r="K2182" s="228"/>
      <c r="L2182" s="178"/>
      <c r="M2182" s="171">
        <f t="shared" ref="M2182:M2245" si="34">K2182/F2182</f>
        <v>0</v>
      </c>
    </row>
    <row r="2183" spans="1:13" s="52" customFormat="1" x14ac:dyDescent="0.3">
      <c r="A2183" s="29" t="str">
        <f>IF(K2183&gt;0,COUNT($A$7:A2182)+COUNT(DWV!$A$8:$A$300)+COUNT('Large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3" s="293"/>
      <c r="C2183" s="3" t="s">
        <v>2840</v>
      </c>
      <c r="D2183" s="16">
        <v>28886268</v>
      </c>
      <c r="E2183" s="5" t="s">
        <v>9277</v>
      </c>
      <c r="F2183" s="381">
        <f>IFERROR(INDEX([1]Master!$1:$1048576,MATCH(C2183,[1]Master!$B:$B,0),MATCH($H$5,[1]Master!$1:$1,0)),"")</f>
        <v>1</v>
      </c>
      <c r="G2183" s="381">
        <f>IFERROR(INDEX([1]Master!$1:$1048576,MATCH(C2183,[1]Master!$B:$B,0),MATCH($H$4,[1]Master!$1:$1,0)),"")</f>
        <v>2</v>
      </c>
      <c r="H2183" s="6" t="s">
        <v>6153</v>
      </c>
      <c r="I2183" s="367">
        <f>IFERROR(INDEX([1]Master!$1:$1048576,MATCH(C2183,[1]Master!$B:$B,0),MATCH($G$6,[1]Master!$1:$1,0)),"")</f>
        <v>7221.1761372549026</v>
      </c>
      <c r="J2183" s="230">
        <f>ROUND(I2183*Order_Quote!$L$6,4)</f>
        <v>0</v>
      </c>
      <c r="K2183" s="228"/>
      <c r="L2183" s="178"/>
      <c r="M2183" s="171">
        <f t="shared" si="34"/>
        <v>0</v>
      </c>
    </row>
    <row r="2184" spans="1:13" s="52" customFormat="1" x14ac:dyDescent="0.3">
      <c r="A2184" s="29" t="str">
        <f>IF(K2184&gt;0,COUNT($A$7:A2183)+COUNT(DWV!$A$8:$A$300)+COUNT('Large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4" s="293"/>
      <c r="C2184" s="3" t="s">
        <v>2841</v>
      </c>
      <c r="D2184" s="16">
        <v>28886276</v>
      </c>
      <c r="E2184" s="5" t="s">
        <v>9278</v>
      </c>
      <c r="F2184" s="381">
        <f>IFERROR(INDEX([1]Master!$1:$1048576,MATCH(C2184,[1]Master!$B:$B,0),MATCH($H$5,[1]Master!$1:$1,0)),"")</f>
        <v>1</v>
      </c>
      <c r="G2184" s="381">
        <f>IFERROR(INDEX([1]Master!$1:$1048576,MATCH(C2184,[1]Master!$B:$B,0),MATCH($H$4,[1]Master!$1:$1,0)),"")</f>
        <v>1</v>
      </c>
      <c r="H2184" s="6" t="s">
        <v>6153</v>
      </c>
      <c r="I2184" s="367">
        <f>IFERROR(INDEX([1]Master!$1:$1048576,MATCH(C2184,[1]Master!$B:$B,0),MATCH($G$6,[1]Master!$1:$1,0)),"")</f>
        <v>7380.0104339869285</v>
      </c>
      <c r="J2184" s="230">
        <f>ROUND(I2184*Order_Quote!$L$6,4)</f>
        <v>0</v>
      </c>
      <c r="K2184" s="228"/>
      <c r="L2184" s="178"/>
      <c r="M2184" s="171">
        <f t="shared" si="34"/>
        <v>0</v>
      </c>
    </row>
    <row r="2185" spans="1:13" s="52" customFormat="1" x14ac:dyDescent="0.3">
      <c r="A2185" s="29" t="str">
        <f>IF(K2185&gt;0,COUNT($A$7:A2184)+COUNT(DWV!$A$8:$A$300)+COUNT('Large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5" s="293"/>
      <c r="C2185" s="3" t="s">
        <v>2842</v>
      </c>
      <c r="D2185" s="16">
        <v>28886284</v>
      </c>
      <c r="E2185" s="5" t="s">
        <v>9279</v>
      </c>
      <c r="F2185" s="381">
        <f>IFERROR(INDEX([1]Master!$1:$1048576,MATCH(C2185,[1]Master!$B:$B,0),MATCH($H$5,[1]Master!$1:$1,0)),"")</f>
        <v>1</v>
      </c>
      <c r="G2185" s="381">
        <f>IFERROR(INDEX([1]Master!$1:$1048576,MATCH(C2185,[1]Master!$B:$B,0),MATCH($H$4,[1]Master!$1:$1,0)),"")</f>
        <v>1</v>
      </c>
      <c r="H2185" s="6" t="s">
        <v>6153</v>
      </c>
      <c r="I2185" s="367">
        <f>IFERROR(INDEX([1]Master!$1:$1048576,MATCH(C2185,[1]Master!$B:$B,0),MATCH($G$6,[1]Master!$1:$1,0)),"")</f>
        <v>8197.5438640522898</v>
      </c>
      <c r="J2185" s="230">
        <f>ROUND(I2185*Order_Quote!$L$6,4)</f>
        <v>0</v>
      </c>
      <c r="K2185" s="228"/>
      <c r="L2185" s="178"/>
      <c r="M2185" s="171">
        <f t="shared" si="34"/>
        <v>0</v>
      </c>
    </row>
    <row r="2186" spans="1:13" s="52" customFormat="1" x14ac:dyDescent="0.3">
      <c r="A2186" s="29" t="str">
        <f>IF(K2186&gt;0,COUNT($A$7:A2185)+COUNT(DWV!$A$8:$A$300)+COUNT('Large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6" s="293"/>
      <c r="C2186" s="3" t="s">
        <v>2843</v>
      </c>
      <c r="D2186" s="16">
        <v>28886292</v>
      </c>
      <c r="E2186" s="5" t="s">
        <v>9280</v>
      </c>
      <c r="F2186" s="381">
        <f>IFERROR(INDEX([1]Master!$1:$1048576,MATCH(C2186,[1]Master!$B:$B,0),MATCH($H$5,[1]Master!$1:$1,0)),"")</f>
        <v>1</v>
      </c>
      <c r="G2186" s="381">
        <f>IFERROR(INDEX([1]Master!$1:$1048576,MATCH(C2186,[1]Master!$B:$B,0),MATCH($H$4,[1]Master!$1:$1,0)),"")</f>
        <v>1</v>
      </c>
      <c r="H2186" s="6" t="s">
        <v>6153</v>
      </c>
      <c r="I2186" s="367">
        <f>IFERROR(INDEX([1]Master!$1:$1048576,MATCH(C2186,[1]Master!$B:$B,0),MATCH($G$6,[1]Master!$1:$1,0)),"")</f>
        <v>9360.2234875816994</v>
      </c>
      <c r="J2186" s="230">
        <f>ROUND(I2186*Order_Quote!$L$6,4)</f>
        <v>0</v>
      </c>
      <c r="K2186" s="228"/>
      <c r="L2186" s="178"/>
      <c r="M2186" s="171">
        <f t="shared" si="34"/>
        <v>0</v>
      </c>
    </row>
    <row r="2187" spans="1:13" s="52" customFormat="1" x14ac:dyDescent="0.3">
      <c r="A2187" s="29" t="str">
        <f>IF(K2187&gt;0,COUNT($A$7:A2186)+COUNT(DWV!$A$8:$A$300)+COUNT('Large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7" s="293"/>
      <c r="C2187" s="3" t="s">
        <v>2844</v>
      </c>
      <c r="D2187" s="16">
        <v>28886306</v>
      </c>
      <c r="E2187" s="5" t="s">
        <v>9281</v>
      </c>
      <c r="F2187" s="381">
        <f>IFERROR(INDEX([1]Master!$1:$1048576,MATCH(C2187,[1]Master!$B:$B,0),MATCH($H$5,[1]Master!$1:$1,0)),"")</f>
        <v>1</v>
      </c>
      <c r="G2187" s="381">
        <f>IFERROR(INDEX([1]Master!$1:$1048576,MATCH(C2187,[1]Master!$B:$B,0),MATCH($H$4,[1]Master!$1:$1,0)),"")</f>
        <v>1</v>
      </c>
      <c r="H2187" s="6" t="s">
        <v>6153</v>
      </c>
      <c r="I2187" s="367">
        <f>IFERROR(INDEX([1]Master!$1:$1048576,MATCH(C2187,[1]Master!$B:$B,0),MATCH($G$6,[1]Master!$1:$1,0)),"")</f>
        <v>10217.207328104576</v>
      </c>
      <c r="J2187" s="230">
        <f>ROUND(I2187*Order_Quote!$L$6,4)</f>
        <v>0</v>
      </c>
      <c r="K2187" s="228"/>
      <c r="L2187" s="178"/>
      <c r="M2187" s="171">
        <f t="shared" si="34"/>
        <v>0</v>
      </c>
    </row>
    <row r="2188" spans="1:13" s="52" customFormat="1" x14ac:dyDescent="0.3">
      <c r="A2188" s="29" t="str">
        <f>IF(K2188&gt;0,COUNT($A$7:A2187)+COUNT(DWV!$A$8:$A$300)+COUNT('Large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8" s="293"/>
      <c r="C2188" s="3" t="s">
        <v>2845</v>
      </c>
      <c r="D2188" s="16">
        <v>28886314</v>
      </c>
      <c r="E2188" s="5" t="s">
        <v>9282</v>
      </c>
      <c r="F2188" s="381">
        <f>IFERROR(INDEX([1]Master!$1:$1048576,MATCH(C2188,[1]Master!$B:$B,0),MATCH($H$5,[1]Master!$1:$1,0)),"")</f>
        <v>1</v>
      </c>
      <c r="G2188" s="381">
        <f>IFERROR(INDEX([1]Master!$1:$1048576,MATCH(C2188,[1]Master!$B:$B,0),MATCH($H$4,[1]Master!$1:$1,0)),"")</f>
        <v>1</v>
      </c>
      <c r="H2188" s="6" t="s">
        <v>6153</v>
      </c>
      <c r="I2188" s="367">
        <f>IFERROR(INDEX([1]Master!$1:$1048576,MATCH(C2188,[1]Master!$B:$B,0),MATCH($G$6,[1]Master!$1:$1,0)),"")</f>
        <v>10522.903111111113</v>
      </c>
      <c r="J2188" s="230">
        <f>ROUND(I2188*Order_Quote!$L$6,4)</f>
        <v>0</v>
      </c>
      <c r="K2188" s="228"/>
      <c r="L2188" s="178"/>
      <c r="M2188" s="171">
        <f t="shared" si="34"/>
        <v>0</v>
      </c>
    </row>
    <row r="2189" spans="1:13" s="52" customFormat="1" x14ac:dyDescent="0.3">
      <c r="A2189" s="29" t="str">
        <f>IF(K2189&gt;0,COUNT($A$7:A2188)+COUNT(DWV!$A$8:$A$300)+COUNT('Large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89" s="293"/>
      <c r="C2189" s="3" t="s">
        <v>2846</v>
      </c>
      <c r="D2189" s="16">
        <v>28886322</v>
      </c>
      <c r="E2189" s="5" t="s">
        <v>9283</v>
      </c>
      <c r="F2189" s="381">
        <f>IFERROR(INDEX([1]Master!$1:$1048576,MATCH(C2189,[1]Master!$B:$B,0),MATCH($H$5,[1]Master!$1:$1,0)),"")</f>
        <v>1</v>
      </c>
      <c r="G2189" s="381">
        <f>IFERROR(INDEX([1]Master!$1:$1048576,MATCH(C2189,[1]Master!$B:$B,0),MATCH($H$4,[1]Master!$1:$1,0)),"")</f>
        <v>1</v>
      </c>
      <c r="H2189" s="6" t="s">
        <v>6153</v>
      </c>
      <c r="I2189" s="367">
        <f>IFERROR(INDEX([1]Master!$1:$1048576,MATCH(C2189,[1]Master!$B:$B,0),MATCH($G$6,[1]Master!$1:$1,0)),"")</f>
        <v>13025.579681045752</v>
      </c>
      <c r="J2189" s="230">
        <f>ROUND(I2189*Order_Quote!$L$6,4)</f>
        <v>0</v>
      </c>
      <c r="K2189" s="228"/>
      <c r="L2189" s="178"/>
      <c r="M2189" s="171">
        <f t="shared" si="34"/>
        <v>0</v>
      </c>
    </row>
    <row r="2190" spans="1:13" s="52" customFormat="1" x14ac:dyDescent="0.3">
      <c r="A2190" s="29" t="str">
        <f>IF(K2190&gt;0,COUNT($A$7:A2189)+COUNT(DWV!$A$8:$A$300)+COUNT('Large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0" s="293"/>
      <c r="C2190" s="3" t="s">
        <v>2847</v>
      </c>
      <c r="D2190" s="16">
        <v>28886330</v>
      </c>
      <c r="E2190" s="5" t="s">
        <v>9284</v>
      </c>
      <c r="F2190" s="381">
        <f>IFERROR(INDEX([1]Master!$1:$1048576,MATCH(C2190,[1]Master!$B:$B,0),MATCH($H$5,[1]Master!$1:$1,0)),"")</f>
        <v>1</v>
      </c>
      <c r="G2190" s="381">
        <f>IFERROR(INDEX([1]Master!$1:$1048576,MATCH(C2190,[1]Master!$B:$B,0),MATCH($H$4,[1]Master!$1:$1,0)),"")</f>
        <v>1</v>
      </c>
      <c r="H2190" s="6" t="s">
        <v>6153</v>
      </c>
      <c r="I2190" s="367">
        <f>IFERROR(INDEX([1]Master!$1:$1048576,MATCH(C2190,[1]Master!$B:$B,0),MATCH($G$6,[1]Master!$1:$1,0)),"")</f>
        <v>13140.069681045754</v>
      </c>
      <c r="J2190" s="230">
        <f>ROUND(I2190*Order_Quote!$L$6,4)</f>
        <v>0</v>
      </c>
      <c r="K2190" s="228"/>
      <c r="L2190" s="178"/>
      <c r="M2190" s="171">
        <f t="shared" si="34"/>
        <v>0</v>
      </c>
    </row>
    <row r="2191" spans="1:13" s="52" customFormat="1" x14ac:dyDescent="0.3">
      <c r="A2191" s="29" t="str">
        <f>IF(K2191&gt;0,COUNT($A$7:A2190)+COUNT(DWV!$A$8:$A$300)+COUNT('Large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1" s="293"/>
      <c r="C2191" s="3" t="s">
        <v>2848</v>
      </c>
      <c r="D2191" s="16">
        <v>28886349</v>
      </c>
      <c r="E2191" s="5" t="s">
        <v>9285</v>
      </c>
      <c r="F2191" s="381">
        <f>IFERROR(INDEX([1]Master!$1:$1048576,MATCH(C2191,[1]Master!$B:$B,0),MATCH($H$5,[1]Master!$1:$1,0)),"")</f>
        <v>1</v>
      </c>
      <c r="G2191" s="381">
        <f>IFERROR(INDEX([1]Master!$1:$1048576,MATCH(C2191,[1]Master!$B:$B,0),MATCH($H$4,[1]Master!$1:$1,0)),"")</f>
        <v>1</v>
      </c>
      <c r="H2191" s="6" t="s">
        <v>6153</v>
      </c>
      <c r="I2191" s="367">
        <f>IFERROR(INDEX([1]Master!$1:$1048576,MATCH(C2191,[1]Master!$B:$B,0),MATCH($G$6,[1]Master!$1:$1,0)),"")</f>
        <v>8596.8969568627454</v>
      </c>
      <c r="J2191" s="230">
        <f>ROUND(I2191*Order_Quote!$L$6,4)</f>
        <v>0</v>
      </c>
      <c r="K2191" s="228"/>
      <c r="L2191" s="178"/>
      <c r="M2191" s="171">
        <f t="shared" si="34"/>
        <v>0</v>
      </c>
    </row>
    <row r="2192" spans="1:13" s="52" customFormat="1" x14ac:dyDescent="0.3">
      <c r="A2192" s="29" t="str">
        <f>IF(K2192&gt;0,COUNT($A$7:A2191)+COUNT(DWV!$A$8:$A$300)+COUNT('Large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2" s="293"/>
      <c r="C2192" s="3" t="s">
        <v>2849</v>
      </c>
      <c r="D2192" s="16">
        <v>28886357</v>
      </c>
      <c r="E2192" s="5" t="s">
        <v>9286</v>
      </c>
      <c r="F2192" s="381">
        <f>IFERROR(INDEX([1]Master!$1:$1048576,MATCH(C2192,[1]Master!$B:$B,0),MATCH($H$5,[1]Master!$1:$1,0)),"")</f>
        <v>1</v>
      </c>
      <c r="G2192" s="381">
        <f>IFERROR(INDEX([1]Master!$1:$1048576,MATCH(C2192,[1]Master!$B:$B,0),MATCH($H$4,[1]Master!$1:$1,0)),"")</f>
        <v>1</v>
      </c>
      <c r="H2192" s="6" t="s">
        <v>6153</v>
      </c>
      <c r="I2192" s="367">
        <f>IFERROR(INDEX([1]Master!$1:$1048576,MATCH(C2192,[1]Master!$B:$B,0),MATCH($G$6,[1]Master!$1:$1,0)),"")</f>
        <v>8648.4399058823547</v>
      </c>
      <c r="J2192" s="230">
        <f>ROUND(I2192*Order_Quote!$L$6,4)</f>
        <v>0</v>
      </c>
      <c r="K2192" s="228"/>
      <c r="L2192" s="178"/>
      <c r="M2192" s="171">
        <f t="shared" si="34"/>
        <v>0</v>
      </c>
    </row>
    <row r="2193" spans="1:13" s="52" customFormat="1" x14ac:dyDescent="0.3">
      <c r="A2193" s="29" t="str">
        <f>IF(K2193&gt;0,COUNT($A$7:A2192)+COUNT(DWV!$A$8:$A$300)+COUNT('Large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3" s="293"/>
      <c r="C2193" s="3" t="s">
        <v>2850</v>
      </c>
      <c r="D2193" s="16">
        <v>28886365</v>
      </c>
      <c r="E2193" s="5" t="s">
        <v>9287</v>
      </c>
      <c r="F2193" s="381">
        <f>IFERROR(INDEX([1]Master!$1:$1048576,MATCH(C2193,[1]Master!$B:$B,0),MATCH($H$5,[1]Master!$1:$1,0)),"")</f>
        <v>1</v>
      </c>
      <c r="G2193" s="381">
        <f>IFERROR(INDEX([1]Master!$1:$1048576,MATCH(C2193,[1]Master!$B:$B,0),MATCH($H$4,[1]Master!$1:$1,0)),"")</f>
        <v>1</v>
      </c>
      <c r="H2193" s="6" t="s">
        <v>6153</v>
      </c>
      <c r="I2193" s="367">
        <f>IFERROR(INDEX([1]Master!$1:$1048576,MATCH(C2193,[1]Master!$B:$B,0),MATCH($G$6,[1]Master!$1:$1,0)),"")</f>
        <v>9872.495149019609</v>
      </c>
      <c r="J2193" s="230">
        <f>ROUND(I2193*Order_Quote!$L$6,4)</f>
        <v>0</v>
      </c>
      <c r="K2193" s="228"/>
      <c r="L2193" s="178"/>
      <c r="M2193" s="171">
        <f t="shared" si="34"/>
        <v>0</v>
      </c>
    </row>
    <row r="2194" spans="1:13" s="52" customFormat="1" x14ac:dyDescent="0.3">
      <c r="A2194" s="29" t="str">
        <f>IF(K2194&gt;0,COUNT($A$7:A2193)+COUNT(DWV!$A$8:$A$300)+COUNT('Large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4" s="293"/>
      <c r="C2194" s="3" t="s">
        <v>2851</v>
      </c>
      <c r="D2194" s="16">
        <v>28886373</v>
      </c>
      <c r="E2194" s="5" t="s">
        <v>9288</v>
      </c>
      <c r="F2194" s="381">
        <f>IFERROR(INDEX([1]Master!$1:$1048576,MATCH(C2194,[1]Master!$B:$B,0),MATCH($H$5,[1]Master!$1:$1,0)),"")</f>
        <v>1</v>
      </c>
      <c r="G2194" s="381">
        <f>IFERROR(INDEX([1]Master!$1:$1048576,MATCH(C2194,[1]Master!$B:$B,0),MATCH($H$4,[1]Master!$1:$1,0)),"")</f>
        <v>1</v>
      </c>
      <c r="H2194" s="6" t="s">
        <v>6153</v>
      </c>
      <c r="I2194" s="367">
        <f>IFERROR(INDEX([1]Master!$1:$1048576,MATCH(C2194,[1]Master!$B:$B,0),MATCH($G$6,[1]Master!$1:$1,0)),"")</f>
        <v>10383.569529411767</v>
      </c>
      <c r="J2194" s="230">
        <f>ROUND(I2194*Order_Quote!$L$6,4)</f>
        <v>0</v>
      </c>
      <c r="K2194" s="228"/>
      <c r="L2194" s="178"/>
      <c r="M2194" s="171">
        <f t="shared" si="34"/>
        <v>0</v>
      </c>
    </row>
    <row r="2195" spans="1:13" s="52" customFormat="1" x14ac:dyDescent="0.3">
      <c r="A2195" s="29" t="str">
        <f>IF(K2195&gt;0,COUNT($A$7:A2194)+COUNT(DWV!$A$8:$A$300)+COUNT('Large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5" s="293"/>
      <c r="C2195" s="3" t="s">
        <v>2852</v>
      </c>
      <c r="D2195" s="16">
        <v>28886381</v>
      </c>
      <c r="E2195" s="5" t="s">
        <v>9289</v>
      </c>
      <c r="F2195" s="381">
        <f>IFERROR(INDEX([1]Master!$1:$1048576,MATCH(C2195,[1]Master!$B:$B,0),MATCH($H$5,[1]Master!$1:$1,0)),"")</f>
        <v>1</v>
      </c>
      <c r="G2195" s="381">
        <f>IFERROR(INDEX([1]Master!$1:$1048576,MATCH(C2195,[1]Master!$B:$B,0),MATCH($H$4,[1]Master!$1:$1,0)),"")</f>
        <v>1</v>
      </c>
      <c r="H2195" s="6" t="s">
        <v>6153</v>
      </c>
      <c r="I2195" s="367">
        <f>IFERROR(INDEX([1]Master!$1:$1048576,MATCH(C2195,[1]Master!$B:$B,0),MATCH($G$6,[1]Master!$1:$1,0)),"")</f>
        <v>11354.325001307192</v>
      </c>
      <c r="J2195" s="230">
        <f>ROUND(I2195*Order_Quote!$L$6,4)</f>
        <v>0</v>
      </c>
      <c r="K2195" s="228"/>
      <c r="L2195" s="178"/>
      <c r="M2195" s="171">
        <f t="shared" si="34"/>
        <v>0</v>
      </c>
    </row>
    <row r="2196" spans="1:13" s="52" customFormat="1" x14ac:dyDescent="0.3">
      <c r="A2196" s="29" t="str">
        <f>IF(K2196&gt;0,COUNT($A$7:A2195)+COUNT(DWV!$A$8:$A$300)+COUNT('Large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6" s="293"/>
      <c r="C2196" s="3" t="s">
        <v>2853</v>
      </c>
      <c r="D2196" s="16">
        <v>28886390</v>
      </c>
      <c r="E2196" s="5" t="s">
        <v>9290</v>
      </c>
      <c r="F2196" s="381">
        <f>IFERROR(INDEX([1]Master!$1:$1048576,MATCH(C2196,[1]Master!$B:$B,0),MATCH($H$5,[1]Master!$1:$1,0)),"")</f>
        <v>1</v>
      </c>
      <c r="G2196" s="381">
        <f>IFERROR(INDEX([1]Master!$1:$1048576,MATCH(C2196,[1]Master!$B:$B,0),MATCH($H$4,[1]Master!$1:$1,0)),"")</f>
        <v>1</v>
      </c>
      <c r="H2196" s="6" t="s">
        <v>6153</v>
      </c>
      <c r="I2196" s="367">
        <f>IFERROR(INDEX([1]Master!$1:$1048576,MATCH(C2196,[1]Master!$B:$B,0),MATCH($G$6,[1]Master!$1:$1,0)),"")</f>
        <v>12817.776589542487</v>
      </c>
      <c r="J2196" s="230">
        <f>ROUND(I2196*Order_Quote!$L$6,4)</f>
        <v>0</v>
      </c>
      <c r="K2196" s="228"/>
      <c r="L2196" s="178"/>
      <c r="M2196" s="171">
        <f t="shared" si="34"/>
        <v>0</v>
      </c>
    </row>
    <row r="2197" spans="1:13" s="52" customFormat="1" x14ac:dyDescent="0.3">
      <c r="A2197" s="29" t="str">
        <f>IF(K2197&gt;0,COUNT($A$7:A2196)+COUNT(DWV!$A$8:$A$300)+COUNT('Large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7" s="293"/>
      <c r="C2197" s="3" t="s">
        <v>2854</v>
      </c>
      <c r="D2197" s="16">
        <v>28886403</v>
      </c>
      <c r="E2197" s="5" t="s">
        <v>9291</v>
      </c>
      <c r="F2197" s="381">
        <f>IFERROR(INDEX([1]Master!$1:$1048576,MATCH(C2197,[1]Master!$B:$B,0),MATCH($H$5,[1]Master!$1:$1,0)),"")</f>
        <v>1</v>
      </c>
      <c r="G2197" s="381">
        <f>IFERROR(INDEX([1]Master!$1:$1048576,MATCH(C2197,[1]Master!$B:$B,0),MATCH($H$4,[1]Master!$1:$1,0)),"")</f>
        <v>1</v>
      </c>
      <c r="H2197" s="6" t="s">
        <v>6153</v>
      </c>
      <c r="I2197" s="367">
        <f>IFERROR(INDEX([1]Master!$1:$1048576,MATCH(C2197,[1]Master!$B:$B,0),MATCH($G$6,[1]Master!$1:$1,0)),"")</f>
        <v>13134.502324183006</v>
      </c>
      <c r="J2197" s="230">
        <f>ROUND(I2197*Order_Quote!$L$6,4)</f>
        <v>0</v>
      </c>
      <c r="K2197" s="228"/>
      <c r="L2197" s="178"/>
      <c r="M2197" s="171">
        <f t="shared" si="34"/>
        <v>0</v>
      </c>
    </row>
    <row r="2198" spans="1:13" s="52" customFormat="1" x14ac:dyDescent="0.3">
      <c r="A2198" s="29" t="str">
        <f>IF(K2198&gt;0,COUNT($A$7:A2197)+COUNT(DWV!$A$8:$A$300)+COUNT('Large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8" s="293"/>
      <c r="C2198" s="3" t="s">
        <v>2855</v>
      </c>
      <c r="D2198" s="16">
        <v>28886411</v>
      </c>
      <c r="E2198" s="5" t="s">
        <v>9292</v>
      </c>
      <c r="F2198" s="381">
        <f>IFERROR(INDEX([1]Master!$1:$1048576,MATCH(C2198,[1]Master!$B:$B,0),MATCH($H$5,[1]Master!$1:$1,0)),"")</f>
        <v>1</v>
      </c>
      <c r="G2198" s="381">
        <f>IFERROR(INDEX([1]Master!$1:$1048576,MATCH(C2198,[1]Master!$B:$B,0),MATCH($H$4,[1]Master!$1:$1,0)),"")</f>
        <v>1</v>
      </c>
      <c r="H2198" s="6" t="s">
        <v>6153</v>
      </c>
      <c r="I2198" s="367">
        <f>IFERROR(INDEX([1]Master!$1:$1048576,MATCH(C2198,[1]Master!$B:$B,0),MATCH($G$6,[1]Master!$1:$1,0)),"")</f>
        <v>13527.779215686276</v>
      </c>
      <c r="J2198" s="230">
        <f>ROUND(I2198*Order_Quote!$L$6,4)</f>
        <v>0</v>
      </c>
      <c r="K2198" s="228"/>
      <c r="L2198" s="178"/>
      <c r="M2198" s="171">
        <f t="shared" si="34"/>
        <v>0</v>
      </c>
    </row>
    <row r="2199" spans="1:13" s="52" customFormat="1" x14ac:dyDescent="0.3">
      <c r="A2199" s="29" t="str">
        <f>IF(K2199&gt;0,COUNT($A$7:A2198)+COUNT(DWV!$A$8:$A$300)+COUNT('Large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199" s="293"/>
      <c r="C2199" s="3" t="s">
        <v>2856</v>
      </c>
      <c r="D2199" s="16">
        <v>28886420</v>
      </c>
      <c r="E2199" s="5" t="s">
        <v>9293</v>
      </c>
      <c r="F2199" s="381">
        <f>IFERROR(INDEX([1]Master!$1:$1048576,MATCH(C2199,[1]Master!$B:$B,0),MATCH($H$5,[1]Master!$1:$1,0)),"")</f>
        <v>1</v>
      </c>
      <c r="G2199" s="381">
        <f>IFERROR(INDEX([1]Master!$1:$1048576,MATCH(C2199,[1]Master!$B:$B,0),MATCH($H$4,[1]Master!$1:$1,0)),"")</f>
        <v>1</v>
      </c>
      <c r="H2199" s="6" t="s">
        <v>6153</v>
      </c>
      <c r="I2199" s="367">
        <f>IFERROR(INDEX([1]Master!$1:$1048576,MATCH(C2199,[1]Master!$B:$B,0),MATCH($G$6,[1]Master!$1:$1,0)),"")</f>
        <v>16737.659767320263</v>
      </c>
      <c r="J2199" s="230">
        <f>ROUND(I2199*Order_Quote!$L$6,4)</f>
        <v>0</v>
      </c>
      <c r="K2199" s="228"/>
      <c r="L2199" s="178"/>
      <c r="M2199" s="171">
        <f t="shared" si="34"/>
        <v>0</v>
      </c>
    </row>
    <row r="2200" spans="1:13" s="52" customFormat="1" x14ac:dyDescent="0.3">
      <c r="A2200" s="29" t="str">
        <f>IF(K2200&gt;0,COUNT($A$7:A2199)+COUNT(DWV!$A$8:$A$300)+COUNT('Large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0" s="293"/>
      <c r="C2200" s="3" t="s">
        <v>2857</v>
      </c>
      <c r="D2200" s="16">
        <v>28886438</v>
      </c>
      <c r="E2200" s="5" t="s">
        <v>9294</v>
      </c>
      <c r="F2200" s="381">
        <f>IFERROR(INDEX([1]Master!$1:$1048576,MATCH(C2200,[1]Master!$B:$B,0),MATCH($H$5,[1]Master!$1:$1,0)),"")</f>
        <v>1</v>
      </c>
      <c r="G2200" s="381">
        <f>IFERROR(INDEX([1]Master!$1:$1048576,MATCH(C2200,[1]Master!$B:$B,0),MATCH($H$4,[1]Master!$1:$1,0)),"")</f>
        <v>1</v>
      </c>
      <c r="H2200" s="6" t="s">
        <v>6153</v>
      </c>
      <c r="I2200" s="367">
        <f>IFERROR(INDEX([1]Master!$1:$1048576,MATCH(C2200,[1]Master!$B:$B,0),MATCH($G$6,[1]Master!$1:$1,0)),"")</f>
        <v>17210.855168627451</v>
      </c>
      <c r="J2200" s="230">
        <f>ROUND(I2200*Order_Quote!$L$6,4)</f>
        <v>0</v>
      </c>
      <c r="K2200" s="228"/>
      <c r="L2200" s="178"/>
      <c r="M2200" s="171">
        <f t="shared" si="34"/>
        <v>0</v>
      </c>
    </row>
    <row r="2201" spans="1:13" s="52" customFormat="1" x14ac:dyDescent="0.3">
      <c r="A2201" s="29" t="str">
        <f>IF(K2201&gt;0,COUNT($A$7:A2200)+COUNT(DWV!$A$8:$A$300)+COUNT('Large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1" s="293"/>
      <c r="C2201" s="3" t="s">
        <v>2858</v>
      </c>
      <c r="D2201" s="16">
        <v>28886446</v>
      </c>
      <c r="E2201" s="5" t="s">
        <v>9295</v>
      </c>
      <c r="F2201" s="381">
        <f>IFERROR(INDEX([1]Master!$1:$1048576,MATCH(C2201,[1]Master!$B:$B,0),MATCH($H$5,[1]Master!$1:$1,0)),"")</f>
        <v>1</v>
      </c>
      <c r="G2201" s="381">
        <f>IFERROR(INDEX([1]Master!$1:$1048576,MATCH(C2201,[1]Master!$B:$B,0),MATCH($H$4,[1]Master!$1:$1,0)),"")</f>
        <v>1</v>
      </c>
      <c r="H2201" s="6" t="s">
        <v>6153</v>
      </c>
      <c r="I2201" s="367">
        <f>IFERROR(INDEX([1]Master!$1:$1048576,MATCH(C2201,[1]Master!$B:$B,0),MATCH($G$6,[1]Master!$1:$1,0)),"")</f>
        <v>21513.643790849677</v>
      </c>
      <c r="J2201" s="230">
        <f>ROUND(I2201*Order_Quote!$L$6,4)</f>
        <v>0</v>
      </c>
      <c r="K2201" s="228"/>
      <c r="L2201" s="178"/>
      <c r="M2201" s="171">
        <f t="shared" si="34"/>
        <v>0</v>
      </c>
    </row>
    <row r="2202" spans="1:13" s="52" customFormat="1" x14ac:dyDescent="0.3">
      <c r="A2202" s="29" t="str">
        <f>IF(K2202&gt;0,COUNT($A$7:A2201)+COUNT(DWV!$A$8:$A$300)+COUNT('Large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2" s="293"/>
      <c r="C2202" s="3" t="s">
        <v>2859</v>
      </c>
      <c r="D2202" s="16">
        <v>28886454</v>
      </c>
      <c r="E2202" s="5" t="s">
        <v>9296</v>
      </c>
      <c r="F2202" s="381">
        <f>IFERROR(INDEX([1]Master!$1:$1048576,MATCH(C2202,[1]Master!$B:$B,0),MATCH($H$5,[1]Master!$1:$1,0)),"")</f>
        <v>1</v>
      </c>
      <c r="G2202" s="381">
        <f>IFERROR(INDEX([1]Master!$1:$1048576,MATCH(C2202,[1]Master!$B:$B,0),MATCH($H$4,[1]Master!$1:$1,0)),"")</f>
        <v>1</v>
      </c>
      <c r="H2202" s="6" t="s">
        <v>6153</v>
      </c>
      <c r="I2202" s="367">
        <f>IFERROR(INDEX([1]Master!$1:$1048576,MATCH(C2202,[1]Master!$B:$B,0),MATCH($G$6,[1]Master!$1:$1,0)),"")</f>
        <v>11433.884326797386</v>
      </c>
      <c r="J2202" s="230">
        <f>ROUND(I2202*Order_Quote!$L$6,4)</f>
        <v>0</v>
      </c>
      <c r="K2202" s="228"/>
      <c r="L2202" s="178"/>
      <c r="M2202" s="171">
        <f t="shared" si="34"/>
        <v>0</v>
      </c>
    </row>
    <row r="2203" spans="1:13" s="52" customFormat="1" x14ac:dyDescent="0.3">
      <c r="A2203" s="29" t="str">
        <f>IF(K2203&gt;0,COUNT($A$7:A2202)+COUNT(DWV!$A$8:$A$300)+COUNT('Large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3" s="293"/>
      <c r="C2203" s="3" t="s">
        <v>2860</v>
      </c>
      <c r="D2203" s="16">
        <v>28886462</v>
      </c>
      <c r="E2203" s="5" t="s">
        <v>9297</v>
      </c>
      <c r="F2203" s="381">
        <f>IFERROR(INDEX([1]Master!$1:$1048576,MATCH(C2203,[1]Master!$B:$B,0),MATCH($H$5,[1]Master!$1:$1,0)),"")</f>
        <v>1</v>
      </c>
      <c r="G2203" s="381">
        <f>IFERROR(INDEX([1]Master!$1:$1048576,MATCH(C2203,[1]Master!$B:$B,0),MATCH($H$4,[1]Master!$1:$1,0)),"")</f>
        <v>1</v>
      </c>
      <c r="H2203" s="6" t="s">
        <v>6153</v>
      </c>
      <c r="I2203" s="367">
        <f>IFERROR(INDEX([1]Master!$1:$1048576,MATCH(C2203,[1]Master!$B:$B,0),MATCH($G$6,[1]Master!$1:$1,0)),"")</f>
        <v>11502.428666666669</v>
      </c>
      <c r="J2203" s="230">
        <f>ROUND(I2203*Order_Quote!$L$6,4)</f>
        <v>0</v>
      </c>
      <c r="K2203" s="228"/>
      <c r="L2203" s="178"/>
      <c r="M2203" s="171">
        <f t="shared" si="34"/>
        <v>0</v>
      </c>
    </row>
    <row r="2204" spans="1:13" s="52" customFormat="1" x14ac:dyDescent="0.3">
      <c r="A2204" s="29" t="str">
        <f>IF(K2204&gt;0,COUNT($A$7:A2203)+COUNT(DWV!$A$8:$A$300)+COUNT('Large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4" s="293"/>
      <c r="C2204" s="3" t="s">
        <v>2861</v>
      </c>
      <c r="D2204" s="16">
        <v>28886470</v>
      </c>
      <c r="E2204" s="5" t="s">
        <v>9298</v>
      </c>
      <c r="F2204" s="381">
        <f>IFERROR(INDEX([1]Master!$1:$1048576,MATCH(C2204,[1]Master!$B:$B,0),MATCH($H$5,[1]Master!$1:$1,0)),"")</f>
        <v>1</v>
      </c>
      <c r="G2204" s="381">
        <f>IFERROR(INDEX([1]Master!$1:$1048576,MATCH(C2204,[1]Master!$B:$B,0),MATCH($H$4,[1]Master!$1:$1,0)),"")</f>
        <v>1</v>
      </c>
      <c r="H2204" s="6" t="s">
        <v>6153</v>
      </c>
      <c r="I2204" s="367">
        <f>IFERROR(INDEX([1]Master!$1:$1048576,MATCH(C2204,[1]Master!$B:$B,0),MATCH($G$6,[1]Master!$1:$1,0)),"")</f>
        <v>13130.401636601309</v>
      </c>
      <c r="J2204" s="230">
        <f>ROUND(I2204*Order_Quote!$L$6,4)</f>
        <v>0</v>
      </c>
      <c r="K2204" s="228"/>
      <c r="L2204" s="178"/>
      <c r="M2204" s="171">
        <f t="shared" si="34"/>
        <v>0</v>
      </c>
    </row>
    <row r="2205" spans="1:13" s="52" customFormat="1" x14ac:dyDescent="0.3">
      <c r="A2205" s="29" t="str">
        <f>IF(K2205&gt;0,COUNT($A$7:A2204)+COUNT(DWV!$A$8:$A$300)+COUNT('Large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5" s="293"/>
      <c r="C2205" s="3" t="s">
        <v>2862</v>
      </c>
      <c r="D2205" s="16">
        <v>28886489</v>
      </c>
      <c r="E2205" s="5" t="s">
        <v>9299</v>
      </c>
      <c r="F2205" s="381">
        <f>IFERROR(INDEX([1]Master!$1:$1048576,MATCH(C2205,[1]Master!$B:$B,0),MATCH($H$5,[1]Master!$1:$1,0)),"")</f>
        <v>1</v>
      </c>
      <c r="G2205" s="381">
        <f>IFERROR(INDEX([1]Master!$1:$1048576,MATCH(C2205,[1]Master!$B:$B,0),MATCH($H$4,[1]Master!$1:$1,0)),"")</f>
        <v>1</v>
      </c>
      <c r="H2205" s="6" t="s">
        <v>6153</v>
      </c>
      <c r="I2205" s="367">
        <f>IFERROR(INDEX([1]Master!$1:$1048576,MATCH(C2205,[1]Master!$B:$B,0),MATCH($G$6,[1]Master!$1:$1,0)),"")</f>
        <v>13810.14298431373</v>
      </c>
      <c r="J2205" s="230">
        <f>ROUND(I2205*Order_Quote!$L$6,4)</f>
        <v>0</v>
      </c>
      <c r="K2205" s="228"/>
      <c r="L2205" s="178"/>
      <c r="M2205" s="171">
        <f t="shared" si="34"/>
        <v>0</v>
      </c>
    </row>
    <row r="2206" spans="1:13" s="52" customFormat="1" x14ac:dyDescent="0.3">
      <c r="A2206" s="29" t="str">
        <f>IF(K2206&gt;0,COUNT($A$7:A2205)+COUNT(DWV!$A$8:$A$300)+COUNT('Large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6" s="293"/>
      <c r="C2206" s="3" t="s">
        <v>2863</v>
      </c>
      <c r="D2206" s="16">
        <v>28886497</v>
      </c>
      <c r="E2206" s="5" t="s">
        <v>9300</v>
      </c>
      <c r="F2206" s="381">
        <f>IFERROR(INDEX([1]Master!$1:$1048576,MATCH(C2206,[1]Master!$B:$B,0),MATCH($H$5,[1]Master!$1:$1,0)),"")</f>
        <v>1</v>
      </c>
      <c r="G2206" s="381">
        <f>IFERROR(INDEX([1]Master!$1:$1048576,MATCH(C2206,[1]Master!$B:$B,0),MATCH($H$4,[1]Master!$1:$1,0)),"")</f>
        <v>1</v>
      </c>
      <c r="H2206" s="6" t="s">
        <v>6153</v>
      </c>
      <c r="I2206" s="367">
        <f>IFERROR(INDEX([1]Master!$1:$1048576,MATCH(C2206,[1]Master!$B:$B,0),MATCH($G$6,[1]Master!$1:$1,0)),"")</f>
        <v>15101.245966013073</v>
      </c>
      <c r="J2206" s="230">
        <f>ROUND(I2206*Order_Quote!$L$6,4)</f>
        <v>0</v>
      </c>
      <c r="K2206" s="228"/>
      <c r="L2206" s="178"/>
      <c r="M2206" s="171">
        <f t="shared" si="34"/>
        <v>0</v>
      </c>
    </row>
    <row r="2207" spans="1:13" s="52" customFormat="1" x14ac:dyDescent="0.3">
      <c r="A2207" s="29" t="str">
        <f>IF(K2207&gt;0,COUNT($A$7:A2206)+COUNT(DWV!$A$8:$A$300)+COUNT('Large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7" s="293"/>
      <c r="C2207" s="3" t="s">
        <v>2864</v>
      </c>
      <c r="D2207" s="16">
        <v>28886500</v>
      </c>
      <c r="E2207" s="5" t="s">
        <v>9301</v>
      </c>
      <c r="F2207" s="381">
        <f>IFERROR(INDEX([1]Master!$1:$1048576,MATCH(C2207,[1]Master!$B:$B,0),MATCH($H$5,[1]Master!$1:$1,0)),"")</f>
        <v>1</v>
      </c>
      <c r="G2207" s="381">
        <f>IFERROR(INDEX([1]Master!$1:$1048576,MATCH(C2207,[1]Master!$B:$B,0),MATCH($H$4,[1]Master!$1:$1,0)),"")</f>
        <v>1</v>
      </c>
      <c r="H2207" s="6" t="s">
        <v>6153</v>
      </c>
      <c r="I2207" s="367">
        <f>IFERROR(INDEX([1]Master!$1:$1048576,MATCH(C2207,[1]Master!$B:$B,0),MATCH($G$6,[1]Master!$1:$1,0)),"")</f>
        <v>17047.650796078433</v>
      </c>
      <c r="J2207" s="230">
        <f>ROUND(I2207*Order_Quote!$L$6,4)</f>
        <v>0</v>
      </c>
      <c r="K2207" s="228"/>
      <c r="L2207" s="178"/>
      <c r="M2207" s="171">
        <f t="shared" si="34"/>
        <v>0</v>
      </c>
    </row>
    <row r="2208" spans="1:13" s="52" customFormat="1" x14ac:dyDescent="0.3">
      <c r="A2208" s="29" t="str">
        <f>IF(K2208&gt;0,COUNT($A$7:A2207)+COUNT(DWV!$A$8:$A$300)+COUNT('Large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8" s="293"/>
      <c r="C2208" s="3" t="s">
        <v>2865</v>
      </c>
      <c r="D2208" s="16">
        <v>28886519</v>
      </c>
      <c r="E2208" s="5" t="s">
        <v>9302</v>
      </c>
      <c r="F2208" s="381">
        <f>IFERROR(INDEX([1]Master!$1:$1048576,MATCH(C2208,[1]Master!$B:$B,0),MATCH($H$5,[1]Master!$1:$1,0)),"")</f>
        <v>1</v>
      </c>
      <c r="G2208" s="381">
        <f>IFERROR(INDEX([1]Master!$1:$1048576,MATCH(C2208,[1]Master!$B:$B,0),MATCH($H$4,[1]Master!$1:$1,0)),"")</f>
        <v>1</v>
      </c>
      <c r="H2208" s="6" t="s">
        <v>6153</v>
      </c>
      <c r="I2208" s="367">
        <f>IFERROR(INDEX([1]Master!$1:$1048576,MATCH(C2208,[1]Master!$B:$B,0),MATCH($G$6,[1]Master!$1:$1,0)),"")</f>
        <v>17468.854267973857</v>
      </c>
      <c r="J2208" s="230">
        <f>ROUND(I2208*Order_Quote!$L$6,4)</f>
        <v>0</v>
      </c>
      <c r="K2208" s="228"/>
      <c r="L2208" s="178"/>
      <c r="M2208" s="171">
        <f t="shared" si="34"/>
        <v>0</v>
      </c>
    </row>
    <row r="2209" spans="1:13" s="52" customFormat="1" x14ac:dyDescent="0.3">
      <c r="A2209" s="29" t="str">
        <f>IF(K2209&gt;0,COUNT($A$7:A2208)+COUNT(DWV!$A$8:$A$300)+COUNT('Large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09" s="293"/>
      <c r="C2209" s="3" t="s">
        <v>2866</v>
      </c>
      <c r="D2209" s="16">
        <v>28886527</v>
      </c>
      <c r="E2209" s="5" t="s">
        <v>9303</v>
      </c>
      <c r="F2209" s="381">
        <f>IFERROR(INDEX([1]Master!$1:$1048576,MATCH(C2209,[1]Master!$B:$B,0),MATCH($H$5,[1]Master!$1:$1,0)),"")</f>
        <v>1</v>
      </c>
      <c r="G2209" s="381" t="str">
        <f>IFERROR(INDEX([1]Master!$1:$1048576,MATCH(C2209,[1]Master!$B:$B,0),MATCH($H$4,[1]Master!$1:$1,0)),"")</f>
        <v>-</v>
      </c>
      <c r="H2209" s="6" t="s">
        <v>6153</v>
      </c>
      <c r="I2209" s="367">
        <f>IFERROR(INDEX([1]Master!$1:$1048576,MATCH(C2209,[1]Master!$B:$B,0),MATCH($G$6,[1]Master!$1:$1,0)),"")</f>
        <v>17991.976288888891</v>
      </c>
      <c r="J2209" s="230">
        <f>ROUND(I2209*Order_Quote!$L$6,4)</f>
        <v>0</v>
      </c>
      <c r="K2209" s="228"/>
      <c r="L2209" s="178"/>
      <c r="M2209" s="171">
        <f t="shared" si="34"/>
        <v>0</v>
      </c>
    </row>
    <row r="2210" spans="1:13" s="52" customFormat="1" x14ac:dyDescent="0.3">
      <c r="A2210" s="29" t="str">
        <f>IF(K2210&gt;0,COUNT($A$7:A2209)+COUNT(DWV!$A$8:$A$300)+COUNT('Large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0" s="293"/>
      <c r="C2210" s="3" t="s">
        <v>2867</v>
      </c>
      <c r="D2210" s="16">
        <v>28886535</v>
      </c>
      <c r="E2210" s="5" t="s">
        <v>9304</v>
      </c>
      <c r="F2210" s="381">
        <f>IFERROR(INDEX([1]Master!$1:$1048576,MATCH(C2210,[1]Master!$B:$B,0),MATCH($H$5,[1]Master!$1:$1,0)),"")</f>
        <v>1</v>
      </c>
      <c r="G2210" s="381" t="str">
        <f>IFERROR(INDEX([1]Master!$1:$1048576,MATCH(C2210,[1]Master!$B:$B,0),MATCH($H$4,[1]Master!$1:$1,0)),"")</f>
        <v>-</v>
      </c>
      <c r="H2210" s="6" t="s">
        <v>6153</v>
      </c>
      <c r="I2210" s="367">
        <f>IFERROR(INDEX([1]Master!$1:$1048576,MATCH(C2210,[1]Master!$B:$B,0),MATCH($G$6,[1]Master!$1:$1,0)),"")</f>
        <v>22261.091381699349</v>
      </c>
      <c r="J2210" s="230">
        <f>ROUND(I2210*Order_Quote!$L$6,4)</f>
        <v>0</v>
      </c>
      <c r="K2210" s="228"/>
      <c r="L2210" s="178"/>
      <c r="M2210" s="171">
        <f t="shared" si="34"/>
        <v>0</v>
      </c>
    </row>
    <row r="2211" spans="1:13" s="52" customFormat="1" x14ac:dyDescent="0.3">
      <c r="A2211" s="29" t="str">
        <f>IF(K2211&gt;0,COUNT($A$7:A2210)+COUNT(DWV!$A$8:$A$300)+COUNT('Large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1" s="293"/>
      <c r="C2211" s="3" t="s">
        <v>2868</v>
      </c>
      <c r="D2211" s="16">
        <v>28886543</v>
      </c>
      <c r="E2211" s="5" t="s">
        <v>9305</v>
      </c>
      <c r="F2211" s="381">
        <f>IFERROR(INDEX([1]Master!$1:$1048576,MATCH(C2211,[1]Master!$B:$B,0),MATCH($H$5,[1]Master!$1:$1,0)),"")</f>
        <v>1</v>
      </c>
      <c r="G2211" s="381" t="str">
        <f>IFERROR(INDEX([1]Master!$1:$1048576,MATCH(C2211,[1]Master!$B:$B,0),MATCH($H$4,[1]Master!$1:$1,0)),"")</f>
        <v>-</v>
      </c>
      <c r="H2211" s="6" t="s">
        <v>6153</v>
      </c>
      <c r="I2211" s="367">
        <f>IFERROR(INDEX([1]Master!$1:$1048576,MATCH(C2211,[1]Master!$B:$B,0),MATCH($G$6,[1]Master!$1:$1,0)),"")</f>
        <v>22890.427197385623</v>
      </c>
      <c r="J2211" s="230">
        <f>ROUND(I2211*Order_Quote!$L$6,4)</f>
        <v>0</v>
      </c>
      <c r="K2211" s="228"/>
      <c r="L2211" s="178"/>
      <c r="M2211" s="171">
        <f t="shared" si="34"/>
        <v>0</v>
      </c>
    </row>
    <row r="2212" spans="1:13" s="52" customFormat="1" x14ac:dyDescent="0.3">
      <c r="A2212" s="29" t="str">
        <f>IF(K2212&gt;0,COUNT($A$7:A2211)+COUNT(DWV!$A$8:$A$300)+COUNT('Large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2" s="293"/>
      <c r="C2212" s="3" t="s">
        <v>2869</v>
      </c>
      <c r="D2212" s="16">
        <v>28886551</v>
      </c>
      <c r="E2212" s="5" t="s">
        <v>9306</v>
      </c>
      <c r="F2212" s="381">
        <f>IFERROR(INDEX([1]Master!$1:$1048576,MATCH(C2212,[1]Master!$B:$B,0),MATCH($H$5,[1]Master!$1:$1,0)),"")</f>
        <v>1</v>
      </c>
      <c r="G2212" s="381" t="str">
        <f>IFERROR(INDEX([1]Master!$1:$1048576,MATCH(C2212,[1]Master!$B:$B,0),MATCH($H$4,[1]Master!$1:$1,0)),"")</f>
        <v>-</v>
      </c>
      <c r="H2212" s="6" t="s">
        <v>6153</v>
      </c>
      <c r="I2212" s="367">
        <f>IFERROR(INDEX([1]Master!$1:$1048576,MATCH(C2212,[1]Master!$B:$B,0),MATCH($G$6,[1]Master!$1:$1,0)),"")</f>
        <v>30444.282839215688</v>
      </c>
      <c r="J2212" s="230">
        <f>ROUND(I2212*Order_Quote!$L$6,4)</f>
        <v>0</v>
      </c>
      <c r="K2212" s="228"/>
      <c r="L2212" s="178"/>
      <c r="M2212" s="171">
        <f t="shared" si="34"/>
        <v>0</v>
      </c>
    </row>
    <row r="2213" spans="1:13" s="52" customFormat="1" x14ac:dyDescent="0.3">
      <c r="A2213" s="29" t="str">
        <f>IF(K2213&gt;0,COUNT($A$7:A2212)+COUNT(DWV!$A$8:$A$300)+COUNT('Large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3" s="294"/>
      <c r="C2213" s="3" t="s">
        <v>2870</v>
      </c>
      <c r="D2213" s="16">
        <v>28886560</v>
      </c>
      <c r="E2213" s="5" t="s">
        <v>9307</v>
      </c>
      <c r="F2213" s="381">
        <f>IFERROR(INDEX([1]Master!$1:$1048576,MATCH(C2213,[1]Master!$B:$B,0),MATCH($H$5,[1]Master!$1:$1,0)),"")</f>
        <v>1</v>
      </c>
      <c r="G2213" s="381" t="str">
        <f>IFERROR(INDEX([1]Master!$1:$1048576,MATCH(C2213,[1]Master!$B:$B,0),MATCH($H$4,[1]Master!$1:$1,0)),"")</f>
        <v>-</v>
      </c>
      <c r="H2213" s="6" t="s">
        <v>6153</v>
      </c>
      <c r="I2213" s="367">
        <f>IFERROR(INDEX([1]Master!$1:$1048576,MATCH(C2213,[1]Master!$B:$B,0),MATCH($G$6,[1]Master!$1:$1,0)),"")</f>
        <v>40490.877618300663</v>
      </c>
      <c r="J2213" s="230">
        <f>ROUND(I2213*Order_Quote!$L$6,4)</f>
        <v>0</v>
      </c>
      <c r="K2213" s="228"/>
      <c r="L2213" s="178"/>
      <c r="M2213" s="171">
        <f t="shared" si="34"/>
        <v>0</v>
      </c>
    </row>
    <row r="2214" spans="1:13" s="52" customFormat="1" x14ac:dyDescent="0.3">
      <c r="A2214" s="29" t="str">
        <f>IF(K2214&gt;0,COUNT($A$7:A2213)+COUNT(DWV!$A$8:$A$300)+COUNT('Large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4" s="317" t="s">
        <v>3739</v>
      </c>
      <c r="C2214" s="11" t="s">
        <v>2871</v>
      </c>
      <c r="D2214" s="17">
        <v>28886608</v>
      </c>
      <c r="E2214" s="13" t="s">
        <v>9308</v>
      </c>
      <c r="F2214" s="381">
        <f>IFERROR(INDEX([1]Master!$1:$1048576,MATCH(C2214,[1]Master!$B:$B,0),MATCH($H$5,[1]Master!$1:$1,0)),"")</f>
        <v>1</v>
      </c>
      <c r="G2214" s="381">
        <f>IFERROR(INDEX([1]Master!$1:$1048576,MATCH(C2214,[1]Master!$B:$B,0),MATCH($H$4,[1]Master!$1:$1,0)),"")</f>
        <v>24</v>
      </c>
      <c r="H2214" s="6" t="s">
        <v>6153</v>
      </c>
      <c r="I2214" s="367">
        <f>IFERROR(INDEX([1]Master!$1:$1048576,MATCH(C2214,[1]Master!$B:$B,0),MATCH($G$6,[1]Master!$1:$1,0)),"")</f>
        <v>617.73477777777782</v>
      </c>
      <c r="J2214" s="230">
        <f>ROUND(I2214*Order_Quote!$L$6,4)</f>
        <v>0</v>
      </c>
      <c r="K2214" s="232"/>
      <c r="L2214" s="178"/>
      <c r="M2214" s="171">
        <f t="shared" si="34"/>
        <v>0</v>
      </c>
    </row>
    <row r="2215" spans="1:13" s="52" customFormat="1" x14ac:dyDescent="0.3">
      <c r="A2215" s="29" t="str">
        <f>IF(K2215&gt;0,COUNT($A$7:A2214)+COUNT(DWV!$A$8:$A$300)+COUNT('Large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5" s="293"/>
      <c r="C2215" s="3" t="s">
        <v>2872</v>
      </c>
      <c r="D2215" s="16">
        <v>28886616</v>
      </c>
      <c r="E2215" s="5" t="s">
        <v>9309</v>
      </c>
      <c r="F2215" s="381">
        <f>IFERROR(INDEX([1]Master!$1:$1048576,MATCH(C2215,[1]Master!$B:$B,0),MATCH($H$5,[1]Master!$1:$1,0)),"")</f>
        <v>1</v>
      </c>
      <c r="G2215" s="381">
        <f>IFERROR(INDEX([1]Master!$1:$1048576,MATCH(C2215,[1]Master!$B:$B,0),MATCH($H$4,[1]Master!$1:$1,0)),"")</f>
        <v>17</v>
      </c>
      <c r="H2215" s="6" t="s">
        <v>6153</v>
      </c>
      <c r="I2215" s="367">
        <f>IFERROR(INDEX([1]Master!$1:$1048576,MATCH(C2215,[1]Master!$B:$B,0),MATCH($G$6,[1]Master!$1:$1,0)),"")</f>
        <v>714.70055555555552</v>
      </c>
      <c r="J2215" s="230">
        <f>ROUND(I2215*Order_Quote!$L$6,4)</f>
        <v>0</v>
      </c>
      <c r="K2215" s="228"/>
      <c r="L2215" s="178"/>
      <c r="M2215" s="171">
        <f t="shared" si="34"/>
        <v>0</v>
      </c>
    </row>
    <row r="2216" spans="1:13" s="52" customFormat="1" x14ac:dyDescent="0.3">
      <c r="A2216" s="29" t="str">
        <f>IF(K2216&gt;0,COUNT($A$7:A2215)+COUNT(DWV!$A$8:$A$300)+COUNT('Large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6" s="293"/>
      <c r="C2216" s="3" t="s">
        <v>2873</v>
      </c>
      <c r="D2216" s="16">
        <v>28886624</v>
      </c>
      <c r="E2216" s="5" t="s">
        <v>9310</v>
      </c>
      <c r="F2216" s="381">
        <f>IFERROR(INDEX([1]Master!$1:$1048576,MATCH(C2216,[1]Master!$B:$B,0),MATCH($H$5,[1]Master!$1:$1,0)),"")</f>
        <v>1</v>
      </c>
      <c r="G2216" s="381">
        <f>IFERROR(INDEX([1]Master!$1:$1048576,MATCH(C2216,[1]Master!$B:$B,0),MATCH($H$4,[1]Master!$1:$1,0)),"")</f>
        <v>15</v>
      </c>
      <c r="H2216" s="6" t="s">
        <v>6153</v>
      </c>
      <c r="I2216" s="367">
        <f>IFERROR(INDEX([1]Master!$1:$1048576,MATCH(C2216,[1]Master!$B:$B,0),MATCH($G$6,[1]Master!$1:$1,0)),"")</f>
        <v>1109.0668888888888</v>
      </c>
      <c r="J2216" s="230">
        <f>ROUND(I2216*Order_Quote!$L$6,4)</f>
        <v>0</v>
      </c>
      <c r="K2216" s="228"/>
      <c r="L2216" s="178"/>
      <c r="M2216" s="171">
        <f t="shared" si="34"/>
        <v>0</v>
      </c>
    </row>
    <row r="2217" spans="1:13" s="52" customFormat="1" x14ac:dyDescent="0.3">
      <c r="A2217" s="29" t="str">
        <f>IF(K2217&gt;0,COUNT($A$7:A2216)+COUNT(DWV!$A$8:$A$300)+COUNT('Large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7" s="293"/>
      <c r="C2217" s="3" t="s">
        <v>2874</v>
      </c>
      <c r="D2217" s="16">
        <v>28886632</v>
      </c>
      <c r="E2217" s="5" t="s">
        <v>9311</v>
      </c>
      <c r="F2217" s="381">
        <f>IFERROR(INDEX([1]Master!$1:$1048576,MATCH(C2217,[1]Master!$B:$B,0),MATCH($H$5,[1]Master!$1:$1,0)),"")</f>
        <v>1</v>
      </c>
      <c r="G2217" s="381">
        <f>IFERROR(INDEX([1]Master!$1:$1048576,MATCH(C2217,[1]Master!$B:$B,0),MATCH($H$4,[1]Master!$1:$1,0)),"")</f>
        <v>9</v>
      </c>
      <c r="H2217" s="6" t="s">
        <v>6153</v>
      </c>
      <c r="I2217" s="367">
        <f>IFERROR(INDEX([1]Master!$1:$1048576,MATCH(C2217,[1]Master!$B:$B,0),MATCH($G$6,[1]Master!$1:$1,0)),"")</f>
        <v>1378.6990562091503</v>
      </c>
      <c r="J2217" s="230">
        <f>ROUND(I2217*Order_Quote!$L$6,4)</f>
        <v>0</v>
      </c>
      <c r="K2217" s="228"/>
      <c r="L2217" s="178"/>
      <c r="M2217" s="171">
        <f t="shared" si="34"/>
        <v>0</v>
      </c>
    </row>
    <row r="2218" spans="1:13" s="52" customFormat="1" x14ac:dyDescent="0.3">
      <c r="A2218" s="29" t="str">
        <f>IF(K2218&gt;0,COUNT($A$7:A2217)+COUNT(DWV!$A$8:$A$300)+COUNT('Large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8" s="293"/>
      <c r="C2218" s="3" t="s">
        <v>2875</v>
      </c>
      <c r="D2218" s="16">
        <v>28886640</v>
      </c>
      <c r="E2218" s="5" t="s">
        <v>9312</v>
      </c>
      <c r="F2218" s="381">
        <f>IFERROR(INDEX([1]Master!$1:$1048576,MATCH(C2218,[1]Master!$B:$B,0),MATCH($H$5,[1]Master!$1:$1,0)),"")</f>
        <v>1</v>
      </c>
      <c r="G2218" s="381">
        <f>IFERROR(INDEX([1]Master!$1:$1048576,MATCH(C2218,[1]Master!$B:$B,0),MATCH($H$4,[1]Master!$1:$1,0)),"")</f>
        <v>16</v>
      </c>
      <c r="H2218" s="6" t="s">
        <v>6153</v>
      </c>
      <c r="I2218" s="367">
        <f>IFERROR(INDEX([1]Master!$1:$1048576,MATCH(C2218,[1]Master!$B:$B,0),MATCH($G$6,[1]Master!$1:$1,0)),"")</f>
        <v>748.71466666666663</v>
      </c>
      <c r="J2218" s="230">
        <f>ROUND(I2218*Order_Quote!$L$6,4)</f>
        <v>0</v>
      </c>
      <c r="K2218" s="228"/>
      <c r="L2218" s="178"/>
      <c r="M2218" s="171">
        <f t="shared" si="34"/>
        <v>0</v>
      </c>
    </row>
    <row r="2219" spans="1:13" s="52" customFormat="1" x14ac:dyDescent="0.3">
      <c r="A2219" s="29" t="str">
        <f>IF(K2219&gt;0,COUNT($A$7:A2218)+COUNT(DWV!$A$8:$A$300)+COUNT('Large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19" s="293"/>
      <c r="C2219" s="3" t="s">
        <v>2876</v>
      </c>
      <c r="D2219" s="16">
        <v>28886659</v>
      </c>
      <c r="E2219" s="5" t="s">
        <v>9313</v>
      </c>
      <c r="F2219" s="381">
        <f>IFERROR(INDEX([1]Master!$1:$1048576,MATCH(C2219,[1]Master!$B:$B,0),MATCH($H$5,[1]Master!$1:$1,0)),"")</f>
        <v>1</v>
      </c>
      <c r="G2219" s="381">
        <f>IFERROR(INDEX([1]Master!$1:$1048576,MATCH(C2219,[1]Master!$B:$B,0),MATCH($H$4,[1]Master!$1:$1,0)),"")</f>
        <v>14</v>
      </c>
      <c r="H2219" s="6" t="s">
        <v>6153</v>
      </c>
      <c r="I2219" s="367">
        <f>IFERROR(INDEX([1]Master!$1:$1048576,MATCH(C2219,[1]Master!$B:$B,0),MATCH($G$6,[1]Master!$1:$1,0)),"")</f>
        <v>846.54833333333329</v>
      </c>
      <c r="J2219" s="230">
        <f>ROUND(I2219*Order_Quote!$L$6,4)</f>
        <v>0</v>
      </c>
      <c r="K2219" s="228"/>
      <c r="L2219" s="178"/>
      <c r="M2219" s="171">
        <f t="shared" si="34"/>
        <v>0</v>
      </c>
    </row>
    <row r="2220" spans="1:13" s="52" customFormat="1" x14ac:dyDescent="0.3">
      <c r="A2220" s="29" t="str">
        <f>IF(K2220&gt;0,COUNT($A$7:A2219)+COUNT(DWV!$A$8:$A$300)+COUNT('Large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0" s="293"/>
      <c r="C2220" s="3" t="s">
        <v>2877</v>
      </c>
      <c r="D2220" s="16">
        <v>28886667</v>
      </c>
      <c r="E2220" s="5" t="s">
        <v>9314</v>
      </c>
      <c r="F2220" s="381">
        <f>IFERROR(INDEX([1]Master!$1:$1048576,MATCH(C2220,[1]Master!$B:$B,0),MATCH($H$5,[1]Master!$1:$1,0)),"")</f>
        <v>1</v>
      </c>
      <c r="G2220" s="381">
        <f>IFERROR(INDEX([1]Master!$1:$1048576,MATCH(C2220,[1]Master!$B:$B,0),MATCH($H$4,[1]Master!$1:$1,0)),"")</f>
        <v>11</v>
      </c>
      <c r="H2220" s="6" t="s">
        <v>6153</v>
      </c>
      <c r="I2220" s="367">
        <f>IFERROR(INDEX([1]Master!$1:$1048576,MATCH(C2220,[1]Master!$B:$B,0),MATCH($G$6,[1]Master!$1:$1,0)),"")</f>
        <v>1368.8985555555557</v>
      </c>
      <c r="J2220" s="230">
        <f>ROUND(I2220*Order_Quote!$L$6,4)</f>
        <v>0</v>
      </c>
      <c r="K2220" s="228"/>
      <c r="L2220" s="178"/>
      <c r="M2220" s="171">
        <f t="shared" si="34"/>
        <v>0</v>
      </c>
    </row>
    <row r="2221" spans="1:13" s="52" customFormat="1" x14ac:dyDescent="0.3">
      <c r="A2221" s="29" t="str">
        <f>IF(K2221&gt;0,COUNT($A$7:A2220)+COUNT(DWV!$A$8:$A$300)+COUNT('Large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1" s="293"/>
      <c r="C2221" s="3" t="s">
        <v>2878</v>
      </c>
      <c r="D2221" s="16">
        <v>28886675</v>
      </c>
      <c r="E2221" s="5" t="s">
        <v>9315</v>
      </c>
      <c r="F2221" s="381">
        <f>IFERROR(INDEX([1]Master!$1:$1048576,MATCH(C2221,[1]Master!$B:$B,0),MATCH($H$5,[1]Master!$1:$1,0)),"")</f>
        <v>1</v>
      </c>
      <c r="G2221" s="381">
        <f>IFERROR(INDEX([1]Master!$1:$1048576,MATCH(C2221,[1]Master!$B:$B,0),MATCH($H$4,[1]Master!$1:$1,0)),"")</f>
        <v>7</v>
      </c>
      <c r="H2221" s="6" t="s">
        <v>6153</v>
      </c>
      <c r="I2221" s="367">
        <f>IFERROR(INDEX([1]Master!$1:$1048576,MATCH(C2221,[1]Master!$B:$B,0),MATCH($G$6,[1]Master!$1:$1,0)),"")</f>
        <v>1527.8204104575166</v>
      </c>
      <c r="J2221" s="230">
        <f>ROUND(I2221*Order_Quote!$L$6,4)</f>
        <v>0</v>
      </c>
      <c r="K2221" s="228"/>
      <c r="L2221" s="178"/>
      <c r="M2221" s="171">
        <f t="shared" si="34"/>
        <v>0</v>
      </c>
    </row>
    <row r="2222" spans="1:13" s="52" customFormat="1" x14ac:dyDescent="0.3">
      <c r="A2222" s="29" t="str">
        <f>IF(K2222&gt;0,COUNT($A$7:A2221)+COUNT(DWV!$A$8:$A$300)+COUNT('Large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2" s="293"/>
      <c r="C2222" s="3" t="s">
        <v>2879</v>
      </c>
      <c r="D2222" s="16">
        <v>28886683</v>
      </c>
      <c r="E2222" s="5" t="s">
        <v>9316</v>
      </c>
      <c r="F2222" s="381">
        <f>IFERROR(INDEX([1]Master!$1:$1048576,MATCH(C2222,[1]Master!$B:$B,0),MATCH($H$5,[1]Master!$1:$1,0)),"")</f>
        <v>1</v>
      </c>
      <c r="G2222" s="381">
        <f>IFERROR(INDEX([1]Master!$1:$1048576,MATCH(C2222,[1]Master!$B:$B,0),MATCH($H$4,[1]Master!$1:$1,0)),"")</f>
        <v>5</v>
      </c>
      <c r="H2222" s="6" t="s">
        <v>6153</v>
      </c>
      <c r="I2222" s="367">
        <f>IFERROR(INDEX([1]Master!$1:$1048576,MATCH(C2222,[1]Master!$B:$B,0),MATCH($G$6,[1]Master!$1:$1,0)),"")</f>
        <v>1796.774631372549</v>
      </c>
      <c r="J2222" s="230">
        <f>ROUND(I2222*Order_Quote!$L$6,4)</f>
        <v>0</v>
      </c>
      <c r="K2222" s="228"/>
      <c r="L2222" s="178"/>
      <c r="M2222" s="171">
        <f t="shared" si="34"/>
        <v>0</v>
      </c>
    </row>
    <row r="2223" spans="1:13" s="52" customFormat="1" x14ac:dyDescent="0.3">
      <c r="A2223" s="29" t="str">
        <f>IF(K2223&gt;0,COUNT($A$7:A2222)+COUNT(DWV!$A$8:$A$300)+COUNT('Large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3" s="293"/>
      <c r="C2223" s="3" t="s">
        <v>2880</v>
      </c>
      <c r="D2223" s="16">
        <v>28886691</v>
      </c>
      <c r="E2223" s="5" t="s">
        <v>9317</v>
      </c>
      <c r="F2223" s="381">
        <f>IFERROR(INDEX([1]Master!$1:$1048576,MATCH(C2223,[1]Master!$B:$B,0),MATCH($H$5,[1]Master!$1:$1,0)),"")</f>
        <v>1</v>
      </c>
      <c r="G2223" s="381">
        <f>IFERROR(INDEX([1]Master!$1:$1048576,MATCH(C2223,[1]Master!$B:$B,0),MATCH($H$4,[1]Master!$1:$1,0)),"")</f>
        <v>9</v>
      </c>
      <c r="H2223" s="6" t="s">
        <v>6153</v>
      </c>
      <c r="I2223" s="367">
        <f>IFERROR(INDEX([1]Master!$1:$1048576,MATCH(C2223,[1]Master!$B:$B,0),MATCH($G$6,[1]Master!$1:$1,0)),"")</f>
        <v>1122.8461111111112</v>
      </c>
      <c r="J2223" s="230">
        <f>ROUND(I2223*Order_Quote!$L$6,4)</f>
        <v>0</v>
      </c>
      <c r="K2223" s="228"/>
      <c r="L2223" s="178"/>
      <c r="M2223" s="171">
        <f t="shared" si="34"/>
        <v>0</v>
      </c>
    </row>
    <row r="2224" spans="1:13" s="52" customFormat="1" x14ac:dyDescent="0.3">
      <c r="A2224" s="29" t="str">
        <f>IF(K2224&gt;0,COUNT($A$7:A2223)+COUNT(DWV!$A$8:$A$300)+COUNT('Large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4" s="293"/>
      <c r="C2224" s="3" t="s">
        <v>2881</v>
      </c>
      <c r="D2224" s="16">
        <v>28886705</v>
      </c>
      <c r="E2224" s="5" t="s">
        <v>9318</v>
      </c>
      <c r="F2224" s="381">
        <f>IFERROR(INDEX([1]Master!$1:$1048576,MATCH(C2224,[1]Master!$B:$B,0),MATCH($H$5,[1]Master!$1:$1,0)),"")</f>
        <v>1</v>
      </c>
      <c r="G2224" s="381">
        <f>IFERROR(INDEX([1]Master!$1:$1048576,MATCH(C2224,[1]Master!$B:$B,0),MATCH($H$4,[1]Master!$1:$1,0)),"")</f>
        <v>8</v>
      </c>
      <c r="H2224" s="6" t="s">
        <v>6153</v>
      </c>
      <c r="I2224" s="367">
        <f>IFERROR(INDEX([1]Master!$1:$1048576,MATCH(C2224,[1]Master!$B:$B,0),MATCH($G$6,[1]Master!$1:$1,0)),"")</f>
        <v>1301.5717777777779</v>
      </c>
      <c r="J2224" s="230">
        <f>ROUND(I2224*Order_Quote!$L$6,4)</f>
        <v>0</v>
      </c>
      <c r="K2224" s="228"/>
      <c r="L2224" s="178"/>
      <c r="M2224" s="171">
        <f t="shared" si="34"/>
        <v>0</v>
      </c>
    </row>
    <row r="2225" spans="1:13" s="52" customFormat="1" x14ac:dyDescent="0.3">
      <c r="A2225" s="29" t="str">
        <f>IF(K2225&gt;0,COUNT($A$7:A2224)+COUNT(DWV!$A$8:$A$300)+COUNT('Large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5" s="293"/>
      <c r="C2225" s="3" t="s">
        <v>2882</v>
      </c>
      <c r="D2225" s="16">
        <v>28886713</v>
      </c>
      <c r="E2225" s="5" t="s">
        <v>9319</v>
      </c>
      <c r="F2225" s="381">
        <f>IFERROR(INDEX([1]Master!$1:$1048576,MATCH(C2225,[1]Master!$B:$B,0),MATCH($H$5,[1]Master!$1:$1,0)),"")</f>
        <v>1</v>
      </c>
      <c r="G2225" s="381">
        <f>IFERROR(INDEX([1]Master!$1:$1048576,MATCH(C2225,[1]Master!$B:$B,0),MATCH($H$4,[1]Master!$1:$1,0)),"")</f>
        <v>7</v>
      </c>
      <c r="H2225" s="6" t="s">
        <v>6153</v>
      </c>
      <c r="I2225" s="367">
        <f>IFERROR(INDEX([1]Master!$1:$1048576,MATCH(C2225,[1]Master!$B:$B,0),MATCH($G$6,[1]Master!$1:$1,0)),"")</f>
        <v>1596.6777777777777</v>
      </c>
      <c r="J2225" s="230">
        <f>ROUND(I2225*Order_Quote!$L$6,4)</f>
        <v>0</v>
      </c>
      <c r="K2225" s="228"/>
      <c r="L2225" s="178"/>
      <c r="M2225" s="171">
        <f t="shared" si="34"/>
        <v>0</v>
      </c>
    </row>
    <row r="2226" spans="1:13" s="52" customFormat="1" x14ac:dyDescent="0.3">
      <c r="A2226" s="29" t="str">
        <f>IF(K2226&gt;0,COUNT($A$7:A2225)+COUNT(DWV!$A$8:$A$300)+COUNT('Large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6" s="293"/>
      <c r="C2226" s="3" t="s">
        <v>2883</v>
      </c>
      <c r="D2226" s="16">
        <v>28886721</v>
      </c>
      <c r="E2226" s="5" t="s">
        <v>9320</v>
      </c>
      <c r="F2226" s="381">
        <f>IFERROR(INDEX([1]Master!$1:$1048576,MATCH(C2226,[1]Master!$B:$B,0),MATCH($H$5,[1]Master!$1:$1,0)),"")</f>
        <v>1</v>
      </c>
      <c r="G2226" s="381">
        <f>IFERROR(INDEX([1]Master!$1:$1048576,MATCH(C2226,[1]Master!$B:$B,0),MATCH($H$4,[1]Master!$1:$1,0)),"")</f>
        <v>5</v>
      </c>
      <c r="H2226" s="6" t="s">
        <v>6153</v>
      </c>
      <c r="I2226" s="367">
        <f>IFERROR(INDEX([1]Master!$1:$1048576,MATCH(C2226,[1]Master!$B:$B,0),MATCH($G$6,[1]Master!$1:$1,0)),"")</f>
        <v>1674.4723725490196</v>
      </c>
      <c r="J2226" s="230">
        <f>ROUND(I2226*Order_Quote!$L$6,4)</f>
        <v>0</v>
      </c>
      <c r="K2226" s="228"/>
      <c r="L2226" s="178"/>
      <c r="M2226" s="171">
        <f t="shared" si="34"/>
        <v>0</v>
      </c>
    </row>
    <row r="2227" spans="1:13" s="52" customFormat="1" x14ac:dyDescent="0.3">
      <c r="A2227" s="29" t="str">
        <f>IF(K2227&gt;0,COUNT($A$7:A2226)+COUNT(DWV!$A$8:$A$300)+COUNT('Large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7" s="293"/>
      <c r="C2227" s="3" t="s">
        <v>2884</v>
      </c>
      <c r="D2227" s="16">
        <v>28886730</v>
      </c>
      <c r="E2227" s="5" t="s">
        <v>9321</v>
      </c>
      <c r="F2227" s="381">
        <f>IFERROR(INDEX([1]Master!$1:$1048576,MATCH(C2227,[1]Master!$B:$B,0),MATCH($H$5,[1]Master!$1:$1,0)),"")</f>
        <v>1</v>
      </c>
      <c r="G2227" s="381">
        <f>IFERROR(INDEX([1]Master!$1:$1048576,MATCH(C2227,[1]Master!$B:$B,0),MATCH($H$4,[1]Master!$1:$1,0)),"")</f>
        <v>4</v>
      </c>
      <c r="H2227" s="6" t="s">
        <v>6153</v>
      </c>
      <c r="I2227" s="367">
        <f>IFERROR(INDEX([1]Master!$1:$1048576,MATCH(C2227,[1]Master!$B:$B,0),MATCH($G$6,[1]Master!$1:$1,0)),"")</f>
        <v>1875.3312339869283</v>
      </c>
      <c r="J2227" s="230">
        <f>ROUND(I2227*Order_Quote!$L$6,4)</f>
        <v>0</v>
      </c>
      <c r="K2227" s="228"/>
      <c r="L2227" s="178"/>
      <c r="M2227" s="171">
        <f t="shared" si="34"/>
        <v>0</v>
      </c>
    </row>
    <row r="2228" spans="1:13" s="52" customFormat="1" x14ac:dyDescent="0.3">
      <c r="A2228" s="29" t="str">
        <f>IF(K2228&gt;0,COUNT($A$7:A2227)+COUNT(DWV!$A$8:$A$300)+COUNT('Large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8" s="293"/>
      <c r="C2228" s="3" t="s">
        <v>2885</v>
      </c>
      <c r="D2228" s="16">
        <v>28886748</v>
      </c>
      <c r="E2228" s="5" t="s">
        <v>9322</v>
      </c>
      <c r="F2228" s="381">
        <f>IFERROR(INDEX([1]Master!$1:$1048576,MATCH(C2228,[1]Master!$B:$B,0),MATCH($H$5,[1]Master!$1:$1,0)),"")</f>
        <v>1</v>
      </c>
      <c r="G2228" s="381">
        <f>IFERROR(INDEX([1]Master!$1:$1048576,MATCH(C2228,[1]Master!$B:$B,0),MATCH($H$4,[1]Master!$1:$1,0)),"")</f>
        <v>3</v>
      </c>
      <c r="H2228" s="6" t="s">
        <v>6153</v>
      </c>
      <c r="I2228" s="367">
        <f>IFERROR(INDEX([1]Master!$1:$1048576,MATCH(C2228,[1]Master!$B:$B,0),MATCH($G$6,[1]Master!$1:$1,0)),"")</f>
        <v>2422.832890196079</v>
      </c>
      <c r="J2228" s="230">
        <f>ROUND(I2228*Order_Quote!$L$6,4)</f>
        <v>0</v>
      </c>
      <c r="K2228" s="228"/>
      <c r="L2228" s="178"/>
      <c r="M2228" s="171">
        <f t="shared" si="34"/>
        <v>0</v>
      </c>
    </row>
    <row r="2229" spans="1:13" s="52" customFormat="1" x14ac:dyDescent="0.3">
      <c r="A2229" s="29" t="str">
        <f>IF(K2229&gt;0,COUNT($A$7:A2228)+COUNT(DWV!$A$8:$A$300)+COUNT('Large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29" s="293"/>
      <c r="C2229" s="3" t="s">
        <v>2886</v>
      </c>
      <c r="D2229" s="16">
        <v>28886756</v>
      </c>
      <c r="E2229" s="5" t="s">
        <v>9323</v>
      </c>
      <c r="F2229" s="381">
        <f>IFERROR(INDEX([1]Master!$1:$1048576,MATCH(C2229,[1]Master!$B:$B,0),MATCH($H$5,[1]Master!$1:$1,0)),"")</f>
        <v>1</v>
      </c>
      <c r="G2229" s="381">
        <f>IFERROR(INDEX([1]Master!$1:$1048576,MATCH(C2229,[1]Master!$B:$B,0),MATCH($H$4,[1]Master!$1:$1,0)),"")</f>
        <v>6</v>
      </c>
      <c r="H2229" s="6" t="s">
        <v>6153</v>
      </c>
      <c r="I2229" s="367">
        <f>IFERROR(INDEX([1]Master!$1:$1048576,MATCH(C2229,[1]Master!$B:$B,0),MATCH($G$6,[1]Master!$1:$1,0)),"")</f>
        <v>2803.7091111111117</v>
      </c>
      <c r="J2229" s="230">
        <f>ROUND(I2229*Order_Quote!$L$6,4)</f>
        <v>0</v>
      </c>
      <c r="K2229" s="228"/>
      <c r="L2229" s="178"/>
      <c r="M2229" s="171">
        <f t="shared" si="34"/>
        <v>0</v>
      </c>
    </row>
    <row r="2230" spans="1:13" s="52" customFormat="1" x14ac:dyDescent="0.3">
      <c r="A2230" s="29" t="str">
        <f>IF(K2230&gt;0,COUNT($A$7:A2229)+COUNT(DWV!$A$8:$A$300)+COUNT('Large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0" s="293"/>
      <c r="C2230" s="3" t="s">
        <v>2887</v>
      </c>
      <c r="D2230" s="16">
        <v>28886764</v>
      </c>
      <c r="E2230" s="5" t="s">
        <v>9324</v>
      </c>
      <c r="F2230" s="381">
        <f>IFERROR(INDEX([1]Master!$1:$1048576,MATCH(C2230,[1]Master!$B:$B,0),MATCH($H$5,[1]Master!$1:$1,0)),"")</f>
        <v>1</v>
      </c>
      <c r="G2230" s="381">
        <f>IFERROR(INDEX([1]Master!$1:$1048576,MATCH(C2230,[1]Master!$B:$B,0),MATCH($H$4,[1]Master!$1:$1,0)),"")</f>
        <v>5</v>
      </c>
      <c r="H2230" s="6" t="s">
        <v>6153</v>
      </c>
      <c r="I2230" s="367">
        <f>IFERROR(INDEX([1]Master!$1:$1048576,MATCH(C2230,[1]Master!$B:$B,0),MATCH($G$6,[1]Master!$1:$1,0)),"")</f>
        <v>2902.1847777777784</v>
      </c>
      <c r="J2230" s="230">
        <f>ROUND(I2230*Order_Quote!$L$6,4)</f>
        <v>0</v>
      </c>
      <c r="K2230" s="228"/>
      <c r="L2230" s="178"/>
      <c r="M2230" s="171">
        <f t="shared" si="34"/>
        <v>0</v>
      </c>
    </row>
    <row r="2231" spans="1:13" s="52" customFormat="1" x14ac:dyDescent="0.3">
      <c r="A2231" s="29" t="str">
        <f>IF(K2231&gt;0,COUNT($A$7:A2230)+COUNT(DWV!$A$8:$A$300)+COUNT('Large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1" s="293"/>
      <c r="C2231" s="3" t="s">
        <v>2888</v>
      </c>
      <c r="D2231" s="16">
        <v>28886772</v>
      </c>
      <c r="E2231" s="5" t="s">
        <v>9325</v>
      </c>
      <c r="F2231" s="381">
        <f>IFERROR(INDEX([1]Master!$1:$1048576,MATCH(C2231,[1]Master!$B:$B,0),MATCH($H$5,[1]Master!$1:$1,0)),"")</f>
        <v>1</v>
      </c>
      <c r="G2231" s="381">
        <f>IFERROR(INDEX([1]Master!$1:$1048576,MATCH(C2231,[1]Master!$B:$B,0),MATCH($H$4,[1]Master!$1:$1,0)),"")</f>
        <v>5</v>
      </c>
      <c r="H2231" s="6" t="s">
        <v>6153</v>
      </c>
      <c r="I2231" s="367">
        <f>IFERROR(INDEX([1]Master!$1:$1048576,MATCH(C2231,[1]Master!$B:$B,0),MATCH($G$6,[1]Master!$1:$1,0)),"")</f>
        <v>3036.041777777778</v>
      </c>
      <c r="J2231" s="230">
        <f>ROUND(I2231*Order_Quote!$L$6,4)</f>
        <v>0</v>
      </c>
      <c r="K2231" s="228"/>
      <c r="L2231" s="178"/>
      <c r="M2231" s="171">
        <f t="shared" si="34"/>
        <v>0</v>
      </c>
    </row>
    <row r="2232" spans="1:13" s="52" customFormat="1" x14ac:dyDescent="0.3">
      <c r="A2232" s="29" t="str">
        <f>IF(K2232&gt;0,COUNT($A$7:A2231)+COUNT(DWV!$A$8:$A$300)+COUNT('Large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2" s="293"/>
      <c r="C2232" s="3" t="s">
        <v>2889</v>
      </c>
      <c r="D2232" s="16">
        <v>28886780</v>
      </c>
      <c r="E2232" s="5" t="s">
        <v>9326</v>
      </c>
      <c r="F2232" s="381">
        <f>IFERROR(INDEX([1]Master!$1:$1048576,MATCH(C2232,[1]Master!$B:$B,0),MATCH($H$5,[1]Master!$1:$1,0)),"")</f>
        <v>1</v>
      </c>
      <c r="G2232" s="381">
        <f>IFERROR(INDEX([1]Master!$1:$1048576,MATCH(C2232,[1]Master!$B:$B,0),MATCH($H$4,[1]Master!$1:$1,0)),"")</f>
        <v>3</v>
      </c>
      <c r="H2232" s="6" t="s">
        <v>6153</v>
      </c>
      <c r="I2232" s="367">
        <f>IFERROR(INDEX([1]Master!$1:$1048576,MATCH(C2232,[1]Master!$B:$B,0),MATCH($G$6,[1]Master!$1:$1,0)),"")</f>
        <v>3165.6260509803924</v>
      </c>
      <c r="J2232" s="230">
        <f>ROUND(I2232*Order_Quote!$L$6,4)</f>
        <v>0</v>
      </c>
      <c r="K2232" s="228"/>
      <c r="L2232" s="178"/>
      <c r="M2232" s="171">
        <f t="shared" si="34"/>
        <v>0</v>
      </c>
    </row>
    <row r="2233" spans="1:13" s="52" customFormat="1" x14ac:dyDescent="0.3">
      <c r="A2233" s="29" t="str">
        <f>IF(K2233&gt;0,COUNT($A$7:A2232)+COUNT(DWV!$A$8:$A$300)+COUNT('Large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3" s="293"/>
      <c r="C2233" s="3" t="s">
        <v>2890</v>
      </c>
      <c r="D2233" s="16">
        <v>28886799</v>
      </c>
      <c r="E2233" s="5" t="s">
        <v>9327</v>
      </c>
      <c r="F2233" s="381">
        <f>IFERROR(INDEX([1]Master!$1:$1048576,MATCH(C2233,[1]Master!$B:$B,0),MATCH($H$5,[1]Master!$1:$1,0)),"")</f>
        <v>1</v>
      </c>
      <c r="G2233" s="381">
        <f>IFERROR(INDEX([1]Master!$1:$1048576,MATCH(C2233,[1]Master!$B:$B,0),MATCH($H$4,[1]Master!$1:$1,0)),"")</f>
        <v>3</v>
      </c>
      <c r="H2233" s="6" t="s">
        <v>6153</v>
      </c>
      <c r="I2233" s="367">
        <f>IFERROR(INDEX([1]Master!$1:$1048576,MATCH(C2233,[1]Master!$B:$B,0),MATCH($G$6,[1]Master!$1:$1,0)),"")</f>
        <v>3245.1704104575169</v>
      </c>
      <c r="J2233" s="230">
        <f>ROUND(I2233*Order_Quote!$L$6,4)</f>
        <v>0</v>
      </c>
      <c r="K2233" s="228"/>
      <c r="L2233" s="178"/>
      <c r="M2233" s="171">
        <f t="shared" si="34"/>
        <v>0</v>
      </c>
    </row>
    <row r="2234" spans="1:13" s="52" customFormat="1" x14ac:dyDescent="0.3">
      <c r="A2234" s="29" t="str">
        <f>IF(K2234&gt;0,COUNT($A$7:A2233)+COUNT(DWV!$A$8:$A$300)+COUNT('Large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4" s="293"/>
      <c r="C2234" s="3" t="s">
        <v>2891</v>
      </c>
      <c r="D2234" s="16">
        <v>28886802</v>
      </c>
      <c r="E2234" s="5" t="s">
        <v>9328</v>
      </c>
      <c r="F2234" s="381">
        <f>IFERROR(INDEX([1]Master!$1:$1048576,MATCH(C2234,[1]Master!$B:$B,0),MATCH($H$5,[1]Master!$1:$1,0)),"")</f>
        <v>1</v>
      </c>
      <c r="G2234" s="381">
        <f>IFERROR(INDEX([1]Master!$1:$1048576,MATCH(C2234,[1]Master!$B:$B,0),MATCH($H$4,[1]Master!$1:$1,0)),"")</f>
        <v>2</v>
      </c>
      <c r="H2234" s="6" t="s">
        <v>6153</v>
      </c>
      <c r="I2234" s="367">
        <f>IFERROR(INDEX([1]Master!$1:$1048576,MATCH(C2234,[1]Master!$B:$B,0),MATCH($G$6,[1]Master!$1:$1,0)),"")</f>
        <v>3466.2932535947721</v>
      </c>
      <c r="J2234" s="230">
        <f>ROUND(I2234*Order_Quote!$L$6,4)</f>
        <v>0</v>
      </c>
      <c r="K2234" s="228"/>
      <c r="L2234" s="178"/>
      <c r="M2234" s="171">
        <f t="shared" si="34"/>
        <v>0</v>
      </c>
    </row>
    <row r="2235" spans="1:13" s="52" customFormat="1" x14ac:dyDescent="0.3">
      <c r="A2235" s="29" t="str">
        <f>IF(K2235&gt;0,COUNT($A$7:A2234)+COUNT(DWV!$A$8:$A$300)+COUNT('Large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5" s="293"/>
      <c r="C2235" s="3" t="s">
        <v>2892</v>
      </c>
      <c r="D2235" s="16">
        <v>28886810</v>
      </c>
      <c r="E2235" s="5" t="s">
        <v>9329</v>
      </c>
      <c r="F2235" s="381">
        <f>IFERROR(INDEX([1]Master!$1:$1048576,MATCH(C2235,[1]Master!$B:$B,0),MATCH($H$5,[1]Master!$1:$1,0)),"")</f>
        <v>1</v>
      </c>
      <c r="G2235" s="381">
        <f>IFERROR(INDEX([1]Master!$1:$1048576,MATCH(C2235,[1]Master!$B:$B,0),MATCH($H$4,[1]Master!$1:$1,0)),"")</f>
        <v>2</v>
      </c>
      <c r="H2235" s="6" t="s">
        <v>6153</v>
      </c>
      <c r="I2235" s="367">
        <f>IFERROR(INDEX([1]Master!$1:$1048576,MATCH(C2235,[1]Master!$B:$B,0),MATCH($G$6,[1]Master!$1:$1,0)),"")</f>
        <v>3651.9915437908503</v>
      </c>
      <c r="J2235" s="230">
        <f>ROUND(I2235*Order_Quote!$L$6,4)</f>
        <v>0</v>
      </c>
      <c r="K2235" s="228"/>
      <c r="L2235" s="178"/>
      <c r="M2235" s="171">
        <f t="shared" si="34"/>
        <v>0</v>
      </c>
    </row>
    <row r="2236" spans="1:13" s="52" customFormat="1" x14ac:dyDescent="0.3">
      <c r="A2236" s="29" t="str">
        <f>IF(K2236&gt;0,COUNT($A$7:A2235)+COUNT(DWV!$A$8:$A$300)+COUNT('Large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6" s="293"/>
      <c r="C2236" s="3" t="s">
        <v>2893</v>
      </c>
      <c r="D2236" s="16">
        <v>28886829</v>
      </c>
      <c r="E2236" s="5" t="s">
        <v>9330</v>
      </c>
      <c r="F2236" s="381">
        <f>IFERROR(INDEX([1]Master!$1:$1048576,MATCH(C2236,[1]Master!$B:$B,0),MATCH($H$5,[1]Master!$1:$1,0)),"")</f>
        <v>1</v>
      </c>
      <c r="G2236" s="381">
        <f>IFERROR(INDEX([1]Master!$1:$1048576,MATCH(C2236,[1]Master!$B:$B,0),MATCH($H$4,[1]Master!$1:$1,0)),"")</f>
        <v>4</v>
      </c>
      <c r="H2236" s="6" t="s">
        <v>6153</v>
      </c>
      <c r="I2236" s="367">
        <f>IFERROR(INDEX([1]Master!$1:$1048576,MATCH(C2236,[1]Master!$B:$B,0),MATCH($G$6,[1]Master!$1:$1,0)),"")</f>
        <v>4030.4641111111114</v>
      </c>
      <c r="J2236" s="230">
        <f>ROUND(I2236*Order_Quote!$L$6,4)</f>
        <v>0</v>
      </c>
      <c r="K2236" s="228"/>
      <c r="L2236" s="178"/>
      <c r="M2236" s="171">
        <f t="shared" si="34"/>
        <v>0</v>
      </c>
    </row>
    <row r="2237" spans="1:13" s="52" customFormat="1" x14ac:dyDescent="0.3">
      <c r="A2237" s="29" t="str">
        <f>IF(K2237&gt;0,COUNT($A$7:A2236)+COUNT(DWV!$A$8:$A$300)+COUNT('Large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7" s="293"/>
      <c r="C2237" s="3" t="s">
        <v>2894</v>
      </c>
      <c r="D2237" s="16">
        <v>28886837</v>
      </c>
      <c r="E2237" s="5" t="s">
        <v>9331</v>
      </c>
      <c r="F2237" s="381">
        <f>IFERROR(INDEX([1]Master!$1:$1048576,MATCH(C2237,[1]Master!$B:$B,0),MATCH($H$5,[1]Master!$1:$1,0)),"")</f>
        <v>1</v>
      </c>
      <c r="G2237" s="381">
        <f>IFERROR(INDEX([1]Master!$1:$1048576,MATCH(C2237,[1]Master!$B:$B,0),MATCH($H$4,[1]Master!$1:$1,0)),"")</f>
        <v>4</v>
      </c>
      <c r="H2237" s="6" t="s">
        <v>6153</v>
      </c>
      <c r="I2237" s="367">
        <f>IFERROR(INDEX([1]Master!$1:$1048576,MATCH(C2237,[1]Master!$B:$B,0),MATCH($G$6,[1]Master!$1:$1,0)),"")</f>
        <v>4330.5991111111116</v>
      </c>
      <c r="J2237" s="230">
        <f>ROUND(I2237*Order_Quote!$L$6,4)</f>
        <v>0</v>
      </c>
      <c r="K2237" s="228"/>
      <c r="L2237" s="178"/>
      <c r="M2237" s="171">
        <f t="shared" si="34"/>
        <v>0</v>
      </c>
    </row>
    <row r="2238" spans="1:13" s="52" customFormat="1" x14ac:dyDescent="0.3">
      <c r="A2238" s="29" t="str">
        <f>IF(K2238&gt;0,COUNT($A$7:A2237)+COUNT(DWV!$A$8:$A$300)+COUNT('Large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8" s="293"/>
      <c r="C2238" s="3" t="s">
        <v>2895</v>
      </c>
      <c r="D2238" s="16">
        <v>28886845</v>
      </c>
      <c r="E2238" s="5" t="s">
        <v>9332</v>
      </c>
      <c r="F2238" s="381">
        <f>IFERROR(INDEX([1]Master!$1:$1048576,MATCH(C2238,[1]Master!$B:$B,0),MATCH($H$5,[1]Master!$1:$1,0)),"")</f>
        <v>1</v>
      </c>
      <c r="G2238" s="381">
        <f>IFERROR(INDEX([1]Master!$1:$1048576,MATCH(C2238,[1]Master!$B:$B,0),MATCH($H$4,[1]Master!$1:$1,0)),"")</f>
        <v>3</v>
      </c>
      <c r="H2238" s="6" t="s">
        <v>6153</v>
      </c>
      <c r="I2238" s="367">
        <f>IFERROR(INDEX([1]Master!$1:$1048576,MATCH(C2238,[1]Master!$B:$B,0),MATCH($G$6,[1]Master!$1:$1,0)),"")</f>
        <v>4895.6542222222224</v>
      </c>
      <c r="J2238" s="230">
        <f>ROUND(I2238*Order_Quote!$L$6,4)</f>
        <v>0</v>
      </c>
      <c r="K2238" s="228"/>
      <c r="L2238" s="178"/>
      <c r="M2238" s="171">
        <f t="shared" si="34"/>
        <v>0</v>
      </c>
    </row>
    <row r="2239" spans="1:13" s="52" customFormat="1" x14ac:dyDescent="0.3">
      <c r="A2239" s="29" t="str">
        <f>IF(K2239&gt;0,COUNT($A$7:A2238)+COUNT(DWV!$A$8:$A$300)+COUNT('Large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39" s="293"/>
      <c r="C2239" s="3" t="s">
        <v>2896</v>
      </c>
      <c r="D2239" s="16">
        <v>28886853</v>
      </c>
      <c r="E2239" s="5" t="s">
        <v>9333</v>
      </c>
      <c r="F2239" s="381">
        <f>IFERROR(INDEX([1]Master!$1:$1048576,MATCH(C2239,[1]Master!$B:$B,0),MATCH($H$5,[1]Master!$1:$1,0)),"")</f>
        <v>1</v>
      </c>
      <c r="G2239" s="381">
        <f>IFERROR(INDEX([1]Master!$1:$1048576,MATCH(C2239,[1]Master!$B:$B,0),MATCH($H$4,[1]Master!$1:$1,0)),"")</f>
        <v>2</v>
      </c>
      <c r="H2239" s="6" t="s">
        <v>6153</v>
      </c>
      <c r="I2239" s="367">
        <f>IFERROR(INDEX([1]Master!$1:$1048576,MATCH(C2239,[1]Master!$B:$B,0),MATCH($G$6,[1]Master!$1:$1,0)),"")</f>
        <v>5367.4258941176477</v>
      </c>
      <c r="J2239" s="230">
        <f>ROUND(I2239*Order_Quote!$L$6,4)</f>
        <v>0</v>
      </c>
      <c r="K2239" s="228"/>
      <c r="L2239" s="178"/>
      <c r="M2239" s="171">
        <f t="shared" si="34"/>
        <v>0</v>
      </c>
    </row>
    <row r="2240" spans="1:13" s="52" customFormat="1" x14ac:dyDescent="0.3">
      <c r="A2240" s="29" t="str">
        <f>IF(K2240&gt;0,COUNT($A$7:A2239)+COUNT(DWV!$A$8:$A$300)+COUNT('Large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0" s="293"/>
      <c r="C2240" s="3" t="s">
        <v>2897</v>
      </c>
      <c r="D2240" s="16">
        <v>28886861</v>
      </c>
      <c r="E2240" s="5" t="s">
        <v>9334</v>
      </c>
      <c r="F2240" s="381">
        <f>IFERROR(INDEX([1]Master!$1:$1048576,MATCH(C2240,[1]Master!$B:$B,0),MATCH($H$5,[1]Master!$1:$1,0)),"")</f>
        <v>1</v>
      </c>
      <c r="G2240" s="381">
        <f>IFERROR(INDEX([1]Master!$1:$1048576,MATCH(C2240,[1]Master!$B:$B,0),MATCH($H$4,[1]Master!$1:$1,0)),"")</f>
        <v>2</v>
      </c>
      <c r="H2240" s="6" t="s">
        <v>6153</v>
      </c>
      <c r="I2240" s="367">
        <f>IFERROR(INDEX([1]Master!$1:$1048576,MATCH(C2240,[1]Master!$B:$B,0),MATCH($G$6,[1]Master!$1:$1,0)),"")</f>
        <v>5738.7626104575174</v>
      </c>
      <c r="J2240" s="230">
        <f>ROUND(I2240*Order_Quote!$L$6,4)</f>
        <v>0</v>
      </c>
      <c r="K2240" s="228"/>
      <c r="L2240" s="178"/>
      <c r="M2240" s="171">
        <f t="shared" si="34"/>
        <v>0</v>
      </c>
    </row>
    <row r="2241" spans="1:13" s="52" customFormat="1" x14ac:dyDescent="0.3">
      <c r="A2241" s="29" t="str">
        <f>IF(K2241&gt;0,COUNT($A$7:A2240)+COUNT(DWV!$A$8:$A$300)+COUNT('Large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1" s="293"/>
      <c r="C2241" s="3" t="s">
        <v>2898</v>
      </c>
      <c r="D2241" s="16">
        <v>28886870</v>
      </c>
      <c r="E2241" s="5" t="s">
        <v>9335</v>
      </c>
      <c r="F2241" s="381">
        <f>IFERROR(INDEX([1]Master!$1:$1048576,MATCH(C2241,[1]Master!$B:$B,0),MATCH($H$5,[1]Master!$1:$1,0)),"")</f>
        <v>1</v>
      </c>
      <c r="G2241" s="381">
        <f>IFERROR(INDEX([1]Master!$1:$1048576,MATCH(C2241,[1]Master!$B:$B,0),MATCH($H$4,[1]Master!$1:$1,0)),"")</f>
        <v>2</v>
      </c>
      <c r="H2241" s="6" t="s">
        <v>6153</v>
      </c>
      <c r="I2241" s="367">
        <f>IFERROR(INDEX([1]Master!$1:$1048576,MATCH(C2241,[1]Master!$B:$B,0),MATCH($G$6,[1]Master!$1:$1,0)),"")</f>
        <v>6410.8563254901956</v>
      </c>
      <c r="J2241" s="230">
        <f>ROUND(I2241*Order_Quote!$L$6,4)</f>
        <v>0</v>
      </c>
      <c r="K2241" s="228"/>
      <c r="L2241" s="178"/>
      <c r="M2241" s="171">
        <f t="shared" si="34"/>
        <v>0</v>
      </c>
    </row>
    <row r="2242" spans="1:13" s="52" customFormat="1" x14ac:dyDescent="0.3">
      <c r="A2242" s="29" t="str">
        <f>IF(K2242&gt;0,COUNT($A$7:A2241)+COUNT(DWV!$A$8:$A$300)+COUNT('Large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2" s="293"/>
      <c r="C2242" s="3" t="s">
        <v>2899</v>
      </c>
      <c r="D2242" s="16">
        <v>28886888</v>
      </c>
      <c r="E2242" s="5" t="s">
        <v>9336</v>
      </c>
      <c r="F2242" s="381">
        <f>IFERROR(INDEX([1]Master!$1:$1048576,MATCH(C2242,[1]Master!$B:$B,0),MATCH($H$5,[1]Master!$1:$1,0)),"")</f>
        <v>1</v>
      </c>
      <c r="G2242" s="381">
        <f>IFERROR(INDEX([1]Master!$1:$1048576,MATCH(C2242,[1]Master!$B:$B,0),MATCH($H$4,[1]Master!$1:$1,0)),"")</f>
        <v>1</v>
      </c>
      <c r="H2242" s="6" t="s">
        <v>6153</v>
      </c>
      <c r="I2242" s="367">
        <f>IFERROR(INDEX([1]Master!$1:$1048576,MATCH(C2242,[1]Master!$B:$B,0),MATCH($G$6,[1]Master!$1:$1,0)),"")</f>
        <v>6614.2294771241841</v>
      </c>
      <c r="J2242" s="230">
        <f>ROUND(I2242*Order_Quote!$L$6,4)</f>
        <v>0</v>
      </c>
      <c r="K2242" s="228"/>
      <c r="L2242" s="178"/>
      <c r="M2242" s="171">
        <f t="shared" si="34"/>
        <v>0</v>
      </c>
    </row>
    <row r="2243" spans="1:13" s="52" customFormat="1" x14ac:dyDescent="0.3">
      <c r="A2243" s="29" t="str">
        <f>IF(K2243&gt;0,COUNT($A$7:A2242)+COUNT(DWV!$A$8:$A$300)+COUNT('Large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3" s="293"/>
      <c r="C2243" s="3" t="s">
        <v>2900</v>
      </c>
      <c r="D2243" s="16">
        <v>28886896</v>
      </c>
      <c r="E2243" s="5" t="s">
        <v>9337</v>
      </c>
      <c r="F2243" s="381">
        <f>IFERROR(INDEX([1]Master!$1:$1048576,MATCH(C2243,[1]Master!$B:$B,0),MATCH($H$5,[1]Master!$1:$1,0)),"")</f>
        <v>1</v>
      </c>
      <c r="G2243" s="381">
        <f>IFERROR(INDEX([1]Master!$1:$1048576,MATCH(C2243,[1]Master!$B:$B,0),MATCH($H$4,[1]Master!$1:$1,0)),"")</f>
        <v>1</v>
      </c>
      <c r="H2243" s="6" t="s">
        <v>6153</v>
      </c>
      <c r="I2243" s="367">
        <f>IFERROR(INDEX([1]Master!$1:$1048576,MATCH(C2243,[1]Master!$B:$B,0),MATCH($G$6,[1]Master!$1:$1,0)),"")</f>
        <v>6808.7277830065368</v>
      </c>
      <c r="J2243" s="230">
        <f>ROUND(I2243*Order_Quote!$L$6,4)</f>
        <v>0</v>
      </c>
      <c r="K2243" s="228"/>
      <c r="L2243" s="178"/>
      <c r="M2243" s="171">
        <f t="shared" si="34"/>
        <v>0</v>
      </c>
    </row>
    <row r="2244" spans="1:13" s="52" customFormat="1" x14ac:dyDescent="0.3">
      <c r="A2244" s="29" t="str">
        <f>IF(K2244&gt;0,COUNT($A$7:A2243)+COUNT(DWV!$A$8:$A$300)+COUNT('Large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4" s="293"/>
      <c r="C2244" s="3" t="s">
        <v>2901</v>
      </c>
      <c r="D2244" s="16">
        <v>28886900</v>
      </c>
      <c r="E2244" s="5" t="s">
        <v>9338</v>
      </c>
      <c r="F2244" s="381">
        <f>IFERROR(INDEX([1]Master!$1:$1048576,MATCH(C2244,[1]Master!$B:$B,0),MATCH($H$5,[1]Master!$1:$1,0)),"")</f>
        <v>1</v>
      </c>
      <c r="G2244" s="381">
        <f>IFERROR(INDEX([1]Master!$1:$1048576,MATCH(C2244,[1]Master!$B:$B,0),MATCH($H$4,[1]Master!$1:$1,0)),"")</f>
        <v>3</v>
      </c>
      <c r="H2244" s="6" t="s">
        <v>6153</v>
      </c>
      <c r="I2244" s="367">
        <f>IFERROR(INDEX([1]Master!$1:$1048576,MATCH(C2244,[1]Master!$B:$B,0),MATCH($G$6,[1]Master!$1:$1,0)),"")</f>
        <v>6345.0048888888896</v>
      </c>
      <c r="J2244" s="230">
        <f>ROUND(I2244*Order_Quote!$L$6,4)</f>
        <v>0</v>
      </c>
      <c r="K2244" s="228"/>
      <c r="L2244" s="178"/>
      <c r="M2244" s="171">
        <f t="shared" si="34"/>
        <v>0</v>
      </c>
    </row>
    <row r="2245" spans="1:13" s="52" customFormat="1" x14ac:dyDescent="0.3">
      <c r="A2245" s="29" t="str">
        <f>IF(K2245&gt;0,COUNT($A$7:A2244)+COUNT(DWV!$A$8:$A$300)+COUNT('Large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5" s="293"/>
      <c r="C2245" s="3" t="s">
        <v>2902</v>
      </c>
      <c r="D2245" s="16">
        <v>28886918</v>
      </c>
      <c r="E2245" s="5" t="s">
        <v>9339</v>
      </c>
      <c r="F2245" s="381">
        <f>IFERROR(INDEX([1]Master!$1:$1048576,MATCH(C2245,[1]Master!$B:$B,0),MATCH($H$5,[1]Master!$1:$1,0)),"")</f>
        <v>1</v>
      </c>
      <c r="G2245" s="381">
        <f>IFERROR(INDEX([1]Master!$1:$1048576,MATCH(C2245,[1]Master!$B:$B,0),MATCH($H$4,[1]Master!$1:$1,0)),"")</f>
        <v>2</v>
      </c>
      <c r="H2245" s="6" t="s">
        <v>6153</v>
      </c>
      <c r="I2245" s="367">
        <f>IFERROR(INDEX([1]Master!$1:$1048576,MATCH(C2245,[1]Master!$B:$B,0),MATCH($G$6,[1]Master!$1:$1,0)),"")</f>
        <v>7528.2346666666672</v>
      </c>
      <c r="J2245" s="230">
        <f>ROUND(I2245*Order_Quote!$L$6,4)</f>
        <v>0</v>
      </c>
      <c r="K2245" s="228"/>
      <c r="L2245" s="178"/>
      <c r="M2245" s="171">
        <f t="shared" si="34"/>
        <v>0</v>
      </c>
    </row>
    <row r="2246" spans="1:13" s="52" customFormat="1" x14ac:dyDescent="0.3">
      <c r="A2246" s="29" t="str">
        <f>IF(K2246&gt;0,COUNT($A$7:A2245)+COUNT(DWV!$A$8:$A$300)+COUNT('Large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6" s="293"/>
      <c r="C2246" s="3" t="s">
        <v>2903</v>
      </c>
      <c r="D2246" s="16">
        <v>28886926</v>
      </c>
      <c r="E2246" s="5" t="s">
        <v>9340</v>
      </c>
      <c r="F2246" s="381">
        <f>IFERROR(INDEX([1]Master!$1:$1048576,MATCH(C2246,[1]Master!$B:$B,0),MATCH($H$5,[1]Master!$1:$1,0)),"")</f>
        <v>1</v>
      </c>
      <c r="G2246" s="381">
        <f>IFERROR(INDEX([1]Master!$1:$1048576,MATCH(C2246,[1]Master!$B:$B,0),MATCH($H$4,[1]Master!$1:$1,0)),"")</f>
        <v>2</v>
      </c>
      <c r="H2246" s="6" t="s">
        <v>6153</v>
      </c>
      <c r="I2246" s="367">
        <f>IFERROR(INDEX([1]Master!$1:$1048576,MATCH(C2246,[1]Master!$B:$B,0),MATCH($G$6,[1]Master!$1:$1,0)),"")</f>
        <v>7736.4447777777787</v>
      </c>
      <c r="J2246" s="230">
        <f>ROUND(I2246*Order_Quote!$L$6,4)</f>
        <v>0</v>
      </c>
      <c r="K2246" s="228"/>
      <c r="L2246" s="178"/>
      <c r="M2246" s="171">
        <f t="shared" ref="M2246:M2309" si="35">K2246/F2246</f>
        <v>0</v>
      </c>
    </row>
    <row r="2247" spans="1:13" s="52" customFormat="1" x14ac:dyDescent="0.3">
      <c r="A2247" s="29" t="str">
        <f>IF(K2247&gt;0,COUNT($A$7:A2246)+COUNT(DWV!$A$8:$A$300)+COUNT('Large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7" s="293"/>
      <c r="C2247" s="3" t="s">
        <v>2904</v>
      </c>
      <c r="D2247" s="16">
        <v>28886934</v>
      </c>
      <c r="E2247" s="5" t="s">
        <v>9341</v>
      </c>
      <c r="F2247" s="381">
        <f>IFERROR(INDEX([1]Master!$1:$1048576,MATCH(C2247,[1]Master!$B:$B,0),MATCH($H$5,[1]Master!$1:$1,0)),"")</f>
        <v>1</v>
      </c>
      <c r="G2247" s="381">
        <f>IFERROR(INDEX([1]Master!$1:$1048576,MATCH(C2247,[1]Master!$B:$B,0),MATCH($H$4,[1]Master!$1:$1,0)),"")</f>
        <v>2</v>
      </c>
      <c r="H2247" s="6" t="s">
        <v>6153</v>
      </c>
      <c r="I2247" s="367">
        <f>IFERROR(INDEX([1]Master!$1:$1048576,MATCH(C2247,[1]Master!$B:$B,0),MATCH($G$6,[1]Master!$1:$1,0)),"")</f>
        <v>7692.9796993464061</v>
      </c>
      <c r="J2247" s="230">
        <f>ROUND(I2247*Order_Quote!$L$6,4)</f>
        <v>0</v>
      </c>
      <c r="K2247" s="228"/>
      <c r="L2247" s="178"/>
      <c r="M2247" s="171">
        <f t="shared" si="35"/>
        <v>0</v>
      </c>
    </row>
    <row r="2248" spans="1:13" s="52" customFormat="1" x14ac:dyDescent="0.3">
      <c r="A2248" s="29" t="str">
        <f>IF(K2248&gt;0,COUNT($A$7:A2247)+COUNT(DWV!$A$8:$A$300)+COUNT('Large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8" s="293"/>
      <c r="C2248" s="3" t="s">
        <v>2905</v>
      </c>
      <c r="D2248" s="16">
        <v>28886942</v>
      </c>
      <c r="E2248" s="5" t="s">
        <v>9342</v>
      </c>
      <c r="F2248" s="381">
        <f>IFERROR(INDEX([1]Master!$1:$1048576,MATCH(C2248,[1]Master!$B:$B,0),MATCH($H$5,[1]Master!$1:$1,0)),"")</f>
        <v>1</v>
      </c>
      <c r="G2248" s="381">
        <f>IFERROR(INDEX([1]Master!$1:$1048576,MATCH(C2248,[1]Master!$B:$B,0),MATCH($H$4,[1]Master!$1:$1,0)),"")</f>
        <v>2</v>
      </c>
      <c r="H2248" s="6" t="s">
        <v>6153</v>
      </c>
      <c r="I2248" s="367">
        <f>IFERROR(INDEX([1]Master!$1:$1048576,MATCH(C2248,[1]Master!$B:$B,0),MATCH($G$6,[1]Master!$1:$1,0)),"")</f>
        <v>7834.5132849673209</v>
      </c>
      <c r="J2248" s="230">
        <f>ROUND(I2248*Order_Quote!$L$6,4)</f>
        <v>0</v>
      </c>
      <c r="K2248" s="228"/>
      <c r="L2248" s="178"/>
      <c r="M2248" s="171">
        <f t="shared" si="35"/>
        <v>0</v>
      </c>
    </row>
    <row r="2249" spans="1:13" s="52" customFormat="1" x14ac:dyDescent="0.3">
      <c r="A2249" s="29" t="str">
        <f>IF(K2249&gt;0,COUNT($A$7:A2248)+COUNT(DWV!$A$8:$A$300)+COUNT('Large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49" s="293"/>
      <c r="C2249" s="3" t="s">
        <v>2906</v>
      </c>
      <c r="D2249" s="16">
        <v>28886950</v>
      </c>
      <c r="E2249" s="5" t="s">
        <v>9343</v>
      </c>
      <c r="F2249" s="381">
        <f>IFERROR(INDEX([1]Master!$1:$1048576,MATCH(C2249,[1]Master!$B:$B,0),MATCH($H$5,[1]Master!$1:$1,0)),"")</f>
        <v>1</v>
      </c>
      <c r="G2249" s="381">
        <f>IFERROR(INDEX([1]Master!$1:$1048576,MATCH(C2249,[1]Master!$B:$B,0),MATCH($H$4,[1]Master!$1:$1,0)),"")</f>
        <v>1</v>
      </c>
      <c r="H2249" s="6" t="s">
        <v>6153</v>
      </c>
      <c r="I2249" s="367">
        <f>IFERROR(INDEX([1]Master!$1:$1048576,MATCH(C2249,[1]Master!$B:$B,0),MATCH($G$6,[1]Master!$1:$1,0)),"")</f>
        <v>8144.010435294118</v>
      </c>
      <c r="J2249" s="230">
        <f>ROUND(I2249*Order_Quote!$L$6,4)</f>
        <v>0</v>
      </c>
      <c r="K2249" s="228"/>
      <c r="L2249" s="178"/>
      <c r="M2249" s="171">
        <f t="shared" si="35"/>
        <v>0</v>
      </c>
    </row>
    <row r="2250" spans="1:13" s="52" customFormat="1" x14ac:dyDescent="0.3">
      <c r="A2250" s="29" t="str">
        <f>IF(K2250&gt;0,COUNT($A$7:A2249)+COUNT(DWV!$A$8:$A$300)+COUNT('Large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0" s="293"/>
      <c r="C2250" s="3" t="s">
        <v>2907</v>
      </c>
      <c r="D2250" s="16">
        <v>28886969</v>
      </c>
      <c r="E2250" s="5" t="s">
        <v>9344</v>
      </c>
      <c r="F2250" s="381">
        <f>IFERROR(INDEX([1]Master!$1:$1048576,MATCH(C2250,[1]Master!$B:$B,0),MATCH($H$5,[1]Master!$1:$1,0)),"")</f>
        <v>1</v>
      </c>
      <c r="G2250" s="381">
        <f>IFERROR(INDEX([1]Master!$1:$1048576,MATCH(C2250,[1]Master!$B:$B,0),MATCH($H$4,[1]Master!$1:$1,0)),"")</f>
        <v>1</v>
      </c>
      <c r="H2250" s="6" t="s">
        <v>6153</v>
      </c>
      <c r="I2250" s="367">
        <f>IFERROR(INDEX([1]Master!$1:$1048576,MATCH(C2250,[1]Master!$B:$B,0),MATCH($G$6,[1]Master!$1:$1,0)),"")</f>
        <v>10159.992260130721</v>
      </c>
      <c r="J2250" s="230">
        <f>ROUND(I2250*Order_Quote!$L$6,4)</f>
        <v>0</v>
      </c>
      <c r="K2250" s="228"/>
      <c r="L2250" s="178"/>
      <c r="M2250" s="171">
        <f t="shared" si="35"/>
        <v>0</v>
      </c>
    </row>
    <row r="2251" spans="1:13" s="52" customFormat="1" x14ac:dyDescent="0.3">
      <c r="A2251" s="29" t="str">
        <f>IF(K2251&gt;0,COUNT($A$7:A2250)+COUNT(DWV!$A$8:$A$300)+COUNT('Large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1" s="293"/>
      <c r="C2251" s="3" t="s">
        <v>2908</v>
      </c>
      <c r="D2251" s="16">
        <v>28886977</v>
      </c>
      <c r="E2251" s="5" t="s">
        <v>9345</v>
      </c>
      <c r="F2251" s="381">
        <f>IFERROR(INDEX([1]Master!$1:$1048576,MATCH(C2251,[1]Master!$B:$B,0),MATCH($H$5,[1]Master!$1:$1,0)),"")</f>
        <v>1</v>
      </c>
      <c r="G2251" s="381">
        <f>IFERROR(INDEX([1]Master!$1:$1048576,MATCH(C2251,[1]Master!$B:$B,0),MATCH($H$4,[1]Master!$1:$1,0)),"")</f>
        <v>1</v>
      </c>
      <c r="H2251" s="6" t="s">
        <v>6153</v>
      </c>
      <c r="I2251" s="367">
        <f>IFERROR(INDEX([1]Master!$1:$1048576,MATCH(C2251,[1]Master!$B:$B,0),MATCH($G$6,[1]Master!$1:$1,0)),"")</f>
        <v>12185.013556862747</v>
      </c>
      <c r="J2251" s="230">
        <f>ROUND(I2251*Order_Quote!$L$6,4)</f>
        <v>0</v>
      </c>
      <c r="K2251" s="228"/>
      <c r="L2251" s="178"/>
      <c r="M2251" s="171">
        <f t="shared" si="35"/>
        <v>0</v>
      </c>
    </row>
    <row r="2252" spans="1:13" s="52" customFormat="1" x14ac:dyDescent="0.3">
      <c r="A2252" s="29" t="str">
        <f>IF(K2252&gt;0,COUNT($A$7:A2251)+COUNT(DWV!$A$8:$A$300)+COUNT('Large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2" s="293"/>
      <c r="C2252" s="3" t="s">
        <v>2909</v>
      </c>
      <c r="D2252" s="16">
        <v>28886985</v>
      </c>
      <c r="E2252" s="5" t="s">
        <v>9346</v>
      </c>
      <c r="F2252" s="381">
        <f>IFERROR(INDEX([1]Master!$1:$1048576,MATCH(C2252,[1]Master!$B:$B,0),MATCH($H$5,[1]Master!$1:$1,0)),"")</f>
        <v>1</v>
      </c>
      <c r="G2252" s="381">
        <f>IFERROR(INDEX([1]Master!$1:$1048576,MATCH(C2252,[1]Master!$B:$B,0),MATCH($H$4,[1]Master!$1:$1,0)),"")</f>
        <v>1</v>
      </c>
      <c r="H2252" s="6" t="s">
        <v>6153</v>
      </c>
      <c r="I2252" s="367">
        <f>IFERROR(INDEX([1]Master!$1:$1048576,MATCH(C2252,[1]Master!$B:$B,0),MATCH($G$6,[1]Master!$1:$1,0)),"")</f>
        <v>14970.38314771242</v>
      </c>
      <c r="J2252" s="230">
        <f>ROUND(I2252*Order_Quote!$L$6,4)</f>
        <v>0</v>
      </c>
      <c r="K2252" s="228"/>
      <c r="L2252" s="178"/>
      <c r="M2252" s="171">
        <f t="shared" si="35"/>
        <v>0</v>
      </c>
    </row>
    <row r="2253" spans="1:13" s="52" customFormat="1" x14ac:dyDescent="0.3">
      <c r="A2253" s="29" t="str">
        <f>IF(K2253&gt;0,COUNT($A$7:A2252)+COUNT(DWV!$A$8:$A$300)+COUNT('Large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3" s="293"/>
      <c r="C2253" s="3" t="s">
        <v>2910</v>
      </c>
      <c r="D2253" s="16">
        <v>28886993</v>
      </c>
      <c r="E2253" s="5" t="s">
        <v>9347</v>
      </c>
      <c r="F2253" s="381">
        <f>IFERROR(INDEX([1]Master!$1:$1048576,MATCH(C2253,[1]Master!$B:$B,0),MATCH($H$5,[1]Master!$1:$1,0)),"")</f>
        <v>1</v>
      </c>
      <c r="G2253" s="381" t="str">
        <f>IFERROR(INDEX([1]Master!$1:$1048576,MATCH(C2253,[1]Master!$B:$B,0),MATCH($H$4,[1]Master!$1:$1,0)),"")</f>
        <v>-</v>
      </c>
      <c r="H2253" s="6" t="s">
        <v>6153</v>
      </c>
      <c r="I2253" s="367">
        <f>IFERROR(INDEX([1]Master!$1:$1048576,MATCH(C2253,[1]Master!$B:$B,0),MATCH($G$6,[1]Master!$1:$1,0)),"")</f>
        <v>7063.5391215686286</v>
      </c>
      <c r="J2253" s="230">
        <f>ROUND(I2253*Order_Quote!$L$6,4)</f>
        <v>0</v>
      </c>
      <c r="K2253" s="228"/>
      <c r="L2253" s="178"/>
      <c r="M2253" s="171">
        <f t="shared" si="35"/>
        <v>0</v>
      </c>
    </row>
    <row r="2254" spans="1:13" s="52" customFormat="1" x14ac:dyDescent="0.3">
      <c r="A2254" s="29" t="str">
        <f>IF(K2254&gt;0,COUNT($A$7:A2253)+COUNT(DWV!$A$8:$A$300)+COUNT('Large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4" s="293"/>
      <c r="C2254" s="3" t="s">
        <v>2911</v>
      </c>
      <c r="D2254" s="16">
        <v>28887000</v>
      </c>
      <c r="E2254" s="5" t="s">
        <v>9348</v>
      </c>
      <c r="F2254" s="381">
        <f>IFERROR(INDEX([1]Master!$1:$1048576,MATCH(C2254,[1]Master!$B:$B,0),MATCH($H$5,[1]Master!$1:$1,0)),"")</f>
        <v>1</v>
      </c>
      <c r="G2254" s="381" t="str">
        <f>IFERROR(INDEX([1]Master!$1:$1048576,MATCH(C2254,[1]Master!$B:$B,0),MATCH($H$4,[1]Master!$1:$1,0)),"")</f>
        <v>-</v>
      </c>
      <c r="H2254" s="6" t="s">
        <v>6153</v>
      </c>
      <c r="I2254" s="367">
        <f>IFERROR(INDEX([1]Master!$1:$1048576,MATCH(C2254,[1]Master!$B:$B,0),MATCH($G$6,[1]Master!$1:$1,0)),"")</f>
        <v>7247.5312862745095</v>
      </c>
      <c r="J2254" s="230">
        <f>ROUND(I2254*Order_Quote!$L$6,4)</f>
        <v>0</v>
      </c>
      <c r="K2254" s="228"/>
      <c r="L2254" s="178"/>
      <c r="M2254" s="171">
        <f t="shared" si="35"/>
        <v>0</v>
      </c>
    </row>
    <row r="2255" spans="1:13" s="52" customFormat="1" x14ac:dyDescent="0.3">
      <c r="A2255" s="29" t="str">
        <f>IF(K2255&gt;0,COUNT($A$7:A2254)+COUNT(DWV!$A$8:$A$300)+COUNT('Large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5" s="293"/>
      <c r="C2255" s="3" t="s">
        <v>2912</v>
      </c>
      <c r="D2255" s="16">
        <v>28887019</v>
      </c>
      <c r="E2255" s="5" t="s">
        <v>9349</v>
      </c>
      <c r="F2255" s="381">
        <f>IFERROR(INDEX([1]Master!$1:$1048576,MATCH(C2255,[1]Master!$B:$B,0),MATCH($H$5,[1]Master!$1:$1,0)),"")</f>
        <v>1</v>
      </c>
      <c r="G2255" s="381" t="str">
        <f>IFERROR(INDEX([1]Master!$1:$1048576,MATCH(C2255,[1]Master!$B:$B,0),MATCH($H$4,[1]Master!$1:$1,0)),"")</f>
        <v>-</v>
      </c>
      <c r="H2255" s="6" t="s">
        <v>6153</v>
      </c>
      <c r="I2255" s="367">
        <f>IFERROR(INDEX([1]Master!$1:$1048576,MATCH(C2255,[1]Master!$B:$B,0),MATCH($G$6,[1]Master!$1:$1,0)),"")</f>
        <v>7417.036350326799</v>
      </c>
      <c r="J2255" s="230">
        <f>ROUND(I2255*Order_Quote!$L$6,4)</f>
        <v>0</v>
      </c>
      <c r="K2255" s="228"/>
      <c r="L2255" s="178"/>
      <c r="M2255" s="171">
        <f t="shared" si="35"/>
        <v>0</v>
      </c>
    </row>
    <row r="2256" spans="1:13" s="52" customFormat="1" x14ac:dyDescent="0.3">
      <c r="A2256" s="29" t="str">
        <f>IF(K2256&gt;0,COUNT($A$7:A2255)+COUNT(DWV!$A$8:$A$300)+COUNT('Large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6" s="293"/>
      <c r="C2256" s="3" t="s">
        <v>2913</v>
      </c>
      <c r="D2256" s="16">
        <v>28887027</v>
      </c>
      <c r="E2256" s="5" t="s">
        <v>9350</v>
      </c>
      <c r="F2256" s="381">
        <f>IFERROR(INDEX([1]Master!$1:$1048576,MATCH(C2256,[1]Master!$B:$B,0),MATCH($H$5,[1]Master!$1:$1,0)),"")</f>
        <v>1</v>
      </c>
      <c r="G2256" s="381">
        <f>IFERROR(INDEX([1]Master!$1:$1048576,MATCH(C2256,[1]Master!$B:$B,0),MATCH($H$4,[1]Master!$1:$1,0)),"")</f>
        <v>1</v>
      </c>
      <c r="H2256" s="6" t="s">
        <v>6153</v>
      </c>
      <c r="I2256" s="367">
        <f>IFERROR(INDEX([1]Master!$1:$1048576,MATCH(C2256,[1]Master!$B:$B,0),MATCH($G$6,[1]Master!$1:$1,0)),"")</f>
        <v>8829.7381882352947</v>
      </c>
      <c r="J2256" s="230">
        <f>ROUND(I2256*Order_Quote!$L$6,4)</f>
        <v>0</v>
      </c>
      <c r="K2256" s="228"/>
      <c r="L2256" s="178"/>
      <c r="M2256" s="171">
        <f t="shared" si="35"/>
        <v>0</v>
      </c>
    </row>
    <row r="2257" spans="1:13" s="52" customFormat="1" x14ac:dyDescent="0.3">
      <c r="A2257" s="29" t="str">
        <f>IF(K2257&gt;0,COUNT($A$7:A2256)+COUNT(DWV!$A$8:$A$300)+COUNT('Large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7" s="293"/>
      <c r="C2257" s="3" t="s">
        <v>2914</v>
      </c>
      <c r="D2257" s="16">
        <v>28887035</v>
      </c>
      <c r="E2257" s="5" t="s">
        <v>9351</v>
      </c>
      <c r="F2257" s="381">
        <f>IFERROR(INDEX([1]Master!$1:$1048576,MATCH(C2257,[1]Master!$B:$B,0),MATCH($H$5,[1]Master!$1:$1,0)),"")</f>
        <v>1</v>
      </c>
      <c r="G2257" s="381">
        <f>IFERROR(INDEX([1]Master!$1:$1048576,MATCH(C2257,[1]Master!$B:$B,0),MATCH($H$4,[1]Master!$1:$1,0)),"")</f>
        <v>1</v>
      </c>
      <c r="H2257" s="6" t="s">
        <v>6153</v>
      </c>
      <c r="I2257" s="367">
        <f>IFERROR(INDEX([1]Master!$1:$1048576,MATCH(C2257,[1]Master!$B:$B,0),MATCH($G$6,[1]Master!$1:$1,0)),"")</f>
        <v>9643.8444013071912</v>
      </c>
      <c r="J2257" s="230">
        <f>ROUND(I2257*Order_Quote!$L$6,4)</f>
        <v>0</v>
      </c>
      <c r="K2257" s="228"/>
      <c r="L2257" s="178"/>
      <c r="M2257" s="171">
        <f t="shared" si="35"/>
        <v>0</v>
      </c>
    </row>
    <row r="2258" spans="1:13" s="52" customFormat="1" x14ac:dyDescent="0.3">
      <c r="A2258" s="29" t="str">
        <f>IF(K2258&gt;0,COUNT($A$7:A2257)+COUNT(DWV!$A$8:$A$300)+COUNT('Large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8" s="293"/>
      <c r="C2258" s="3" t="s">
        <v>2915</v>
      </c>
      <c r="D2258" s="16">
        <v>28887043</v>
      </c>
      <c r="E2258" s="5" t="s">
        <v>9352</v>
      </c>
      <c r="F2258" s="381">
        <f>IFERROR(INDEX([1]Master!$1:$1048576,MATCH(C2258,[1]Master!$B:$B,0),MATCH($H$5,[1]Master!$1:$1,0)),"")</f>
        <v>1</v>
      </c>
      <c r="G2258" s="381">
        <f>IFERROR(INDEX([1]Master!$1:$1048576,MATCH(C2258,[1]Master!$B:$B,0),MATCH($H$4,[1]Master!$1:$1,0)),"")</f>
        <v>1</v>
      </c>
      <c r="H2258" s="6" t="s">
        <v>6153</v>
      </c>
      <c r="I2258" s="367">
        <f>IFERROR(INDEX([1]Master!$1:$1048576,MATCH(C2258,[1]Master!$B:$B,0),MATCH($G$6,[1]Master!$1:$1,0)),"")</f>
        <v>10893.19220653595</v>
      </c>
      <c r="J2258" s="230">
        <f>ROUND(I2258*Order_Quote!$L$6,4)</f>
        <v>0</v>
      </c>
      <c r="K2258" s="228"/>
      <c r="L2258" s="178"/>
      <c r="M2258" s="171">
        <f t="shared" si="35"/>
        <v>0</v>
      </c>
    </row>
    <row r="2259" spans="1:13" s="52" customFormat="1" x14ac:dyDescent="0.3">
      <c r="A2259" s="29" t="str">
        <f>IF(K2259&gt;0,COUNT($A$7:A2258)+COUNT(DWV!$A$8:$A$300)+COUNT('Large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59" s="293"/>
      <c r="C2259" s="3" t="s">
        <v>2916</v>
      </c>
      <c r="D2259" s="16">
        <v>28887051</v>
      </c>
      <c r="E2259" s="5" t="s">
        <v>9353</v>
      </c>
      <c r="F2259" s="381">
        <f>IFERROR(INDEX([1]Master!$1:$1048576,MATCH(C2259,[1]Master!$B:$B,0),MATCH($H$5,[1]Master!$1:$1,0)),"")</f>
        <v>1</v>
      </c>
      <c r="G2259" s="381">
        <f>IFERROR(INDEX([1]Master!$1:$1048576,MATCH(C2259,[1]Master!$B:$B,0),MATCH($H$4,[1]Master!$1:$1,0)),"")</f>
        <v>1</v>
      </c>
      <c r="H2259" s="6" t="s">
        <v>6153</v>
      </c>
      <c r="I2259" s="367">
        <f>IFERROR(INDEX([1]Master!$1:$1048576,MATCH(C2259,[1]Master!$B:$B,0),MATCH($G$6,[1]Master!$1:$1,0)),"")</f>
        <v>11166.965483660131</v>
      </c>
      <c r="J2259" s="230">
        <f>ROUND(I2259*Order_Quote!$L$6,4)</f>
        <v>0</v>
      </c>
      <c r="K2259" s="228"/>
      <c r="L2259" s="178"/>
      <c r="M2259" s="171">
        <f t="shared" si="35"/>
        <v>0</v>
      </c>
    </row>
    <row r="2260" spans="1:13" s="52" customFormat="1" x14ac:dyDescent="0.3">
      <c r="A2260" s="29" t="str">
        <f>IF(K2260&gt;0,COUNT($A$7:A2259)+COUNT(DWV!$A$8:$A$300)+COUNT('Large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0" s="293"/>
      <c r="C2260" s="3" t="s">
        <v>2917</v>
      </c>
      <c r="D2260" s="16">
        <v>28887060</v>
      </c>
      <c r="E2260" s="5" t="s">
        <v>9354</v>
      </c>
      <c r="F2260" s="381">
        <f>IFERROR(INDEX([1]Master!$1:$1048576,MATCH(C2260,[1]Master!$B:$B,0),MATCH($H$5,[1]Master!$1:$1,0)),"")</f>
        <v>1</v>
      </c>
      <c r="G2260" s="381">
        <f>IFERROR(INDEX([1]Master!$1:$1048576,MATCH(C2260,[1]Master!$B:$B,0),MATCH($H$4,[1]Master!$1:$1,0)),"")</f>
        <v>1</v>
      </c>
      <c r="H2260" s="6" t="s">
        <v>6153</v>
      </c>
      <c r="I2260" s="367">
        <f>IFERROR(INDEX([1]Master!$1:$1048576,MATCH(C2260,[1]Master!$B:$B,0),MATCH($G$6,[1]Master!$1:$1,0)),"")</f>
        <v>11496.846343790854</v>
      </c>
      <c r="J2260" s="230">
        <f>ROUND(I2260*Order_Quote!$L$6,4)</f>
        <v>0</v>
      </c>
      <c r="K2260" s="228"/>
      <c r="L2260" s="178"/>
      <c r="M2260" s="171">
        <f t="shared" si="35"/>
        <v>0</v>
      </c>
    </row>
    <row r="2261" spans="1:13" s="52" customFormat="1" x14ac:dyDescent="0.3">
      <c r="A2261" s="29" t="str">
        <f>IF(K2261&gt;0,COUNT($A$7:A2260)+COUNT(DWV!$A$8:$A$300)+COUNT('Large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1" s="293"/>
      <c r="C2261" s="3" t="s">
        <v>2918</v>
      </c>
      <c r="D2261" s="16">
        <v>28887078</v>
      </c>
      <c r="E2261" s="5" t="s">
        <v>9355</v>
      </c>
      <c r="F2261" s="381">
        <f>IFERROR(INDEX([1]Master!$1:$1048576,MATCH(C2261,[1]Master!$B:$B,0),MATCH($H$5,[1]Master!$1:$1,0)),"")</f>
        <v>1</v>
      </c>
      <c r="G2261" s="381">
        <f>IFERROR(INDEX([1]Master!$1:$1048576,MATCH(C2261,[1]Master!$B:$B,0),MATCH($H$4,[1]Master!$1:$1,0)),"")</f>
        <v>1</v>
      </c>
      <c r="H2261" s="6" t="s">
        <v>6153</v>
      </c>
      <c r="I2261" s="367">
        <f>IFERROR(INDEX([1]Master!$1:$1048576,MATCH(C2261,[1]Master!$B:$B,0),MATCH($G$6,[1]Master!$1:$1,0)),"")</f>
        <v>14227.230802614384</v>
      </c>
      <c r="J2261" s="230">
        <f>ROUND(I2261*Order_Quote!$L$6,4)</f>
        <v>0</v>
      </c>
      <c r="K2261" s="228"/>
      <c r="L2261" s="178"/>
      <c r="M2261" s="171">
        <f t="shared" si="35"/>
        <v>0</v>
      </c>
    </row>
    <row r="2262" spans="1:13" s="52" customFormat="1" x14ac:dyDescent="0.3">
      <c r="A2262" s="29" t="str">
        <f>IF(K2262&gt;0,COUNT($A$7:A2261)+COUNT(DWV!$A$8:$A$300)+COUNT('Large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2" s="293"/>
      <c r="C2262" s="3" t="s">
        <v>2919</v>
      </c>
      <c r="D2262" s="16">
        <v>28887086</v>
      </c>
      <c r="E2262" s="5" t="s">
        <v>9356</v>
      </c>
      <c r="F2262" s="381">
        <f>IFERROR(INDEX([1]Master!$1:$1048576,MATCH(C2262,[1]Master!$B:$B,0),MATCH($H$5,[1]Master!$1:$1,0)),"")</f>
        <v>1</v>
      </c>
      <c r="G2262" s="381" t="str">
        <f>IFERROR(INDEX([1]Master!$1:$1048576,MATCH(C2262,[1]Master!$B:$B,0),MATCH($H$4,[1]Master!$1:$1,0)),"")</f>
        <v>-</v>
      </c>
      <c r="H2262" s="6" t="s">
        <v>6153</v>
      </c>
      <c r="I2262" s="367">
        <f>IFERROR(INDEX([1]Master!$1:$1048576,MATCH(C2262,[1]Master!$B:$B,0),MATCH($G$6,[1]Master!$1:$1,0)),"")</f>
        <v>14627.212467973859</v>
      </c>
      <c r="J2262" s="230">
        <f>ROUND(I2262*Order_Quote!$L$6,4)</f>
        <v>0</v>
      </c>
      <c r="K2262" s="228"/>
      <c r="L2262" s="178"/>
      <c r="M2262" s="171">
        <f t="shared" si="35"/>
        <v>0</v>
      </c>
    </row>
    <row r="2263" spans="1:13" s="52" customFormat="1" x14ac:dyDescent="0.3">
      <c r="A2263" s="29" t="str">
        <f>IF(K2263&gt;0,COUNT($A$7:A2262)+COUNT(DWV!$A$8:$A$300)+COUNT('Large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3" s="293"/>
      <c r="C2263" s="3" t="s">
        <v>2920</v>
      </c>
      <c r="D2263" s="16">
        <v>28887094</v>
      </c>
      <c r="E2263" s="5" t="s">
        <v>9357</v>
      </c>
      <c r="F2263" s="381">
        <f>IFERROR(INDEX([1]Master!$1:$1048576,MATCH(C2263,[1]Master!$B:$B,0),MATCH($H$5,[1]Master!$1:$1,0)),"")</f>
        <v>1</v>
      </c>
      <c r="G2263" s="381" t="str">
        <f>IFERROR(INDEX([1]Master!$1:$1048576,MATCH(C2263,[1]Master!$B:$B,0),MATCH($H$4,[1]Master!$1:$1,0)),"")</f>
        <v>-</v>
      </c>
      <c r="H2263" s="6" t="s">
        <v>6153</v>
      </c>
      <c r="I2263" s="367">
        <f>IFERROR(INDEX([1]Master!$1:$1048576,MATCH(C2263,[1]Master!$B:$B,0),MATCH($G$6,[1]Master!$1:$1,0)),"")</f>
        <v>9076.916860130721</v>
      </c>
      <c r="J2263" s="230">
        <f>ROUND(I2263*Order_Quote!$L$6,4)</f>
        <v>0</v>
      </c>
      <c r="K2263" s="228"/>
      <c r="L2263" s="178"/>
      <c r="M2263" s="171">
        <f t="shared" si="35"/>
        <v>0</v>
      </c>
    </row>
    <row r="2264" spans="1:13" s="52" customFormat="1" x14ac:dyDescent="0.3">
      <c r="A2264" s="29" t="str">
        <f>IF(K2264&gt;0,COUNT($A$7:A2263)+COUNT(DWV!$A$8:$A$300)+COUNT('Large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4" s="293"/>
      <c r="C2264" s="3" t="s">
        <v>2921</v>
      </c>
      <c r="D2264" s="16">
        <v>28887108</v>
      </c>
      <c r="E2264" s="5" t="s">
        <v>9358</v>
      </c>
      <c r="F2264" s="381">
        <f>IFERROR(INDEX([1]Master!$1:$1048576,MATCH(C2264,[1]Master!$B:$B,0),MATCH($H$5,[1]Master!$1:$1,0)),"")</f>
        <v>1</v>
      </c>
      <c r="G2264" s="381" t="str">
        <f>IFERROR(INDEX([1]Master!$1:$1048576,MATCH(C2264,[1]Master!$B:$B,0),MATCH($H$4,[1]Master!$1:$1,0)),"")</f>
        <v>-</v>
      </c>
      <c r="H2264" s="6" t="s">
        <v>6153</v>
      </c>
      <c r="I2264" s="367">
        <f>IFERROR(INDEX([1]Master!$1:$1048576,MATCH(C2264,[1]Master!$B:$B,0),MATCH($G$6,[1]Master!$1:$1,0)),"")</f>
        <v>9313.4696627450994</v>
      </c>
      <c r="J2264" s="230">
        <f>ROUND(I2264*Order_Quote!$L$6,4)</f>
        <v>0</v>
      </c>
      <c r="K2264" s="228"/>
      <c r="L2264" s="178"/>
      <c r="M2264" s="171">
        <f t="shared" si="35"/>
        <v>0</v>
      </c>
    </row>
    <row r="2265" spans="1:13" s="52" customFormat="1" x14ac:dyDescent="0.3">
      <c r="A2265" s="29" t="str">
        <f>IF(K2265&gt;0,COUNT($A$7:A2264)+COUNT(DWV!$A$8:$A$300)+COUNT('Large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5" s="293"/>
      <c r="C2265" s="3" t="s">
        <v>2922</v>
      </c>
      <c r="D2265" s="16">
        <v>28887116</v>
      </c>
      <c r="E2265" s="5" t="s">
        <v>9359</v>
      </c>
      <c r="F2265" s="381">
        <f>IFERROR(INDEX([1]Master!$1:$1048576,MATCH(C2265,[1]Master!$B:$B,0),MATCH($H$5,[1]Master!$1:$1,0)),"")</f>
        <v>1</v>
      </c>
      <c r="G2265" s="381" t="str">
        <f>IFERROR(INDEX([1]Master!$1:$1048576,MATCH(C2265,[1]Master!$B:$B,0),MATCH($H$4,[1]Master!$1:$1,0)),"")</f>
        <v>-</v>
      </c>
      <c r="H2265" s="6" t="s">
        <v>6153</v>
      </c>
      <c r="I2265" s="367">
        <f>IFERROR(INDEX([1]Master!$1:$1048576,MATCH(C2265,[1]Master!$B:$B,0),MATCH($G$6,[1]Master!$1:$1,0)),"")</f>
        <v>9531.1353568627474</v>
      </c>
      <c r="J2265" s="230">
        <f>ROUND(I2265*Order_Quote!$L$6,4)</f>
        <v>0</v>
      </c>
      <c r="K2265" s="228"/>
      <c r="L2265" s="178"/>
      <c r="M2265" s="171">
        <f t="shared" si="35"/>
        <v>0</v>
      </c>
    </row>
    <row r="2266" spans="1:13" s="52" customFormat="1" x14ac:dyDescent="0.3">
      <c r="A2266" s="29" t="str">
        <f>IF(K2266&gt;0,COUNT($A$7:A2265)+COUNT(DWV!$A$8:$A$300)+COUNT('Large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6" s="293"/>
      <c r="C2266" s="3" t="s">
        <v>2923</v>
      </c>
      <c r="D2266" s="16">
        <v>28887124</v>
      </c>
      <c r="E2266" s="5" t="s">
        <v>9360</v>
      </c>
      <c r="F2266" s="381">
        <f>IFERROR(INDEX([1]Master!$1:$1048576,MATCH(C2266,[1]Master!$B:$B,0),MATCH($H$5,[1]Master!$1:$1,0)),"")</f>
        <v>1</v>
      </c>
      <c r="G2266" s="381">
        <f>IFERROR(INDEX([1]Master!$1:$1048576,MATCH(C2266,[1]Master!$B:$B,0),MATCH($H$4,[1]Master!$1:$1,0)),"")</f>
        <v>1</v>
      </c>
      <c r="H2266" s="6" t="s">
        <v>6153</v>
      </c>
      <c r="I2266" s="367">
        <f>IFERROR(INDEX([1]Master!$1:$1048576,MATCH(C2266,[1]Master!$B:$B,0),MATCH($G$6,[1]Master!$1:$1,0)),"")</f>
        <v>11037.165252287583</v>
      </c>
      <c r="J2266" s="230">
        <f>ROUND(I2266*Order_Quote!$L$6,4)</f>
        <v>0</v>
      </c>
      <c r="K2266" s="228"/>
      <c r="L2266" s="178"/>
      <c r="M2266" s="171">
        <f t="shared" si="35"/>
        <v>0</v>
      </c>
    </row>
    <row r="2267" spans="1:13" s="52" customFormat="1" x14ac:dyDescent="0.3">
      <c r="A2267" s="29" t="str">
        <f>IF(K2267&gt;0,COUNT($A$7:A2266)+COUNT(DWV!$A$8:$A$300)+COUNT('Large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7" s="293"/>
      <c r="C2267" s="3" t="s">
        <v>2924</v>
      </c>
      <c r="D2267" s="16">
        <v>28887132</v>
      </c>
      <c r="E2267" s="5" t="s">
        <v>9361</v>
      </c>
      <c r="F2267" s="381">
        <f>IFERROR(INDEX([1]Master!$1:$1048576,MATCH(C2267,[1]Master!$B:$B,0),MATCH($H$5,[1]Master!$1:$1,0)),"")</f>
        <v>1</v>
      </c>
      <c r="G2267" s="381">
        <f>IFERROR(INDEX([1]Master!$1:$1048576,MATCH(C2267,[1]Master!$B:$B,0),MATCH($H$4,[1]Master!$1:$1,0)),"")</f>
        <v>1</v>
      </c>
      <c r="H2267" s="6" t="s">
        <v>6153</v>
      </c>
      <c r="I2267" s="367">
        <f>IFERROR(INDEX([1]Master!$1:$1048576,MATCH(C2267,[1]Master!$B:$B,0),MATCH($G$6,[1]Master!$1:$1,0)),"")</f>
        <v>12054.794277124185</v>
      </c>
      <c r="J2267" s="230">
        <f>ROUND(I2267*Order_Quote!$L$6,4)</f>
        <v>0</v>
      </c>
      <c r="K2267" s="228"/>
      <c r="L2267" s="178"/>
      <c r="M2267" s="171">
        <f t="shared" si="35"/>
        <v>0</v>
      </c>
    </row>
    <row r="2268" spans="1:13" s="52" customFormat="1" x14ac:dyDescent="0.3">
      <c r="A2268" s="29" t="str">
        <f>IF(K2268&gt;0,COUNT($A$7:A2267)+COUNT(DWV!$A$8:$A$300)+COUNT('Large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8" s="293"/>
      <c r="C2268" s="3" t="s">
        <v>2925</v>
      </c>
      <c r="D2268" s="16">
        <v>28887140</v>
      </c>
      <c r="E2268" s="5" t="s">
        <v>9362</v>
      </c>
      <c r="F2268" s="381">
        <f>IFERROR(INDEX([1]Master!$1:$1048576,MATCH(C2268,[1]Master!$B:$B,0),MATCH($H$5,[1]Master!$1:$1,0)),"")</f>
        <v>1</v>
      </c>
      <c r="G2268" s="381">
        <f>IFERROR(INDEX([1]Master!$1:$1048576,MATCH(C2268,[1]Master!$B:$B,0),MATCH($H$4,[1]Master!$1:$1,0)),"")</f>
        <v>1</v>
      </c>
      <c r="H2268" s="6" t="s">
        <v>6153</v>
      </c>
      <c r="I2268" s="367">
        <f>IFERROR(INDEX([1]Master!$1:$1048576,MATCH(C2268,[1]Master!$B:$B,0),MATCH($G$6,[1]Master!$1:$1,0)),"")</f>
        <v>13616.512707189546</v>
      </c>
      <c r="J2268" s="230">
        <f>ROUND(I2268*Order_Quote!$L$6,4)</f>
        <v>0</v>
      </c>
      <c r="K2268" s="228"/>
      <c r="L2268" s="178"/>
      <c r="M2268" s="171">
        <f t="shared" si="35"/>
        <v>0</v>
      </c>
    </row>
    <row r="2269" spans="1:13" s="52" customFormat="1" x14ac:dyDescent="0.3">
      <c r="A2269" s="29" t="str">
        <f>IF(K2269&gt;0,COUNT($A$7:A2268)+COUNT(DWV!$A$8:$A$300)+COUNT('Large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69" s="293"/>
      <c r="C2269" s="3" t="s">
        <v>2926</v>
      </c>
      <c r="D2269" s="16">
        <v>28887159</v>
      </c>
      <c r="E2269" s="5" t="s">
        <v>9363</v>
      </c>
      <c r="F2269" s="381">
        <f>IFERROR(INDEX([1]Master!$1:$1048576,MATCH(C2269,[1]Master!$B:$B,0),MATCH($H$5,[1]Master!$1:$1,0)),"")</f>
        <v>1</v>
      </c>
      <c r="G2269" s="381">
        <f>IFERROR(INDEX([1]Master!$1:$1048576,MATCH(C2269,[1]Master!$B:$B,0),MATCH($H$4,[1]Master!$1:$1,0)),"")</f>
        <v>1</v>
      </c>
      <c r="H2269" s="6" t="s">
        <v>6153</v>
      </c>
      <c r="I2269" s="367">
        <f>IFERROR(INDEX([1]Master!$1:$1048576,MATCH(C2269,[1]Master!$B:$B,0),MATCH($G$6,[1]Master!$1:$1,0)),"")</f>
        <v>13958.725562091506</v>
      </c>
      <c r="J2269" s="230">
        <f>ROUND(I2269*Order_Quote!$L$6,4)</f>
        <v>0</v>
      </c>
      <c r="K2269" s="228"/>
      <c r="L2269" s="178"/>
      <c r="M2269" s="171">
        <f t="shared" si="35"/>
        <v>0</v>
      </c>
    </row>
    <row r="2270" spans="1:13" s="52" customFormat="1" x14ac:dyDescent="0.3">
      <c r="A2270" s="29" t="str">
        <f>IF(K2270&gt;0,COUNT($A$7:A2269)+COUNT(DWV!$A$8:$A$300)+COUNT('Large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0" s="293"/>
      <c r="C2270" s="3" t="s">
        <v>2927</v>
      </c>
      <c r="D2270" s="16">
        <v>28887167</v>
      </c>
      <c r="E2270" s="5" t="s">
        <v>9364</v>
      </c>
      <c r="F2270" s="381">
        <f>IFERROR(INDEX([1]Master!$1:$1048576,MATCH(C2270,[1]Master!$B:$B,0),MATCH($H$5,[1]Master!$1:$1,0)),"")</f>
        <v>1</v>
      </c>
      <c r="G2270" s="381">
        <f>IFERROR(INDEX([1]Master!$1:$1048576,MATCH(C2270,[1]Master!$B:$B,0),MATCH($H$4,[1]Master!$1:$1,0)),"")</f>
        <v>1</v>
      </c>
      <c r="H2270" s="6" t="s">
        <v>6153</v>
      </c>
      <c r="I2270" s="367">
        <f>IFERROR(INDEX([1]Master!$1:$1048576,MATCH(C2270,[1]Master!$B:$B,0),MATCH($G$6,[1]Master!$1:$1,0)),"")</f>
        <v>14371.069154248367</v>
      </c>
      <c r="J2270" s="230">
        <f>ROUND(I2270*Order_Quote!$L$6,4)</f>
        <v>0</v>
      </c>
      <c r="K2270" s="228"/>
      <c r="L2270" s="178"/>
      <c r="M2270" s="171">
        <f t="shared" si="35"/>
        <v>0</v>
      </c>
    </row>
    <row r="2271" spans="1:13" s="52" customFormat="1" x14ac:dyDescent="0.3">
      <c r="A2271" s="29" t="str">
        <f>IF(K2271&gt;0,COUNT($A$7:A2270)+COUNT(DWV!$A$8:$A$300)+COUNT('Large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1" s="293"/>
      <c r="C2271" s="3" t="s">
        <v>2928</v>
      </c>
      <c r="D2271" s="16">
        <v>28887175</v>
      </c>
      <c r="E2271" s="5" t="s">
        <v>9365</v>
      </c>
      <c r="F2271" s="381">
        <f>IFERROR(INDEX([1]Master!$1:$1048576,MATCH(C2271,[1]Master!$B:$B,0),MATCH($H$5,[1]Master!$1:$1,0)),"")</f>
        <v>1</v>
      </c>
      <c r="G2271" s="381" t="str">
        <f>IFERROR(INDEX([1]Master!$1:$1048576,MATCH(C2271,[1]Master!$B:$B,0),MATCH($H$4,[1]Master!$1:$1,0)),"")</f>
        <v>-</v>
      </c>
      <c r="H2271" s="6" t="s">
        <v>6153</v>
      </c>
      <c r="I2271" s="367">
        <f>IFERROR(INDEX([1]Master!$1:$1048576,MATCH(C2271,[1]Master!$B:$B,0),MATCH($G$6,[1]Master!$1:$1,0)),"")</f>
        <v>17784.038503267977</v>
      </c>
      <c r="J2271" s="230">
        <f>ROUND(I2271*Order_Quote!$L$6,4)</f>
        <v>0</v>
      </c>
      <c r="K2271" s="228"/>
      <c r="L2271" s="178"/>
      <c r="M2271" s="171">
        <f t="shared" si="35"/>
        <v>0</v>
      </c>
    </row>
    <row r="2272" spans="1:13" s="52" customFormat="1" x14ac:dyDescent="0.3">
      <c r="A2272" s="29" t="str">
        <f>IF(K2272&gt;0,COUNT($A$7:A2271)+COUNT(DWV!$A$8:$A$300)+COUNT('Large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2" s="293"/>
      <c r="C2272" s="3" t="s">
        <v>2929</v>
      </c>
      <c r="D2272" s="16">
        <v>28887183</v>
      </c>
      <c r="E2272" s="5" t="s">
        <v>9366</v>
      </c>
      <c r="F2272" s="381">
        <f>IFERROR(INDEX([1]Master!$1:$1048576,MATCH(C2272,[1]Master!$B:$B,0),MATCH($H$5,[1]Master!$1:$1,0)),"")</f>
        <v>1</v>
      </c>
      <c r="G2272" s="381" t="str">
        <f>IFERROR(INDEX([1]Master!$1:$1048576,MATCH(C2272,[1]Master!$B:$B,0),MATCH($H$4,[1]Master!$1:$1,0)),"")</f>
        <v>-</v>
      </c>
      <c r="H2272" s="6" t="s">
        <v>6153</v>
      </c>
      <c r="I2272" s="367">
        <f>IFERROR(INDEX([1]Master!$1:$1048576,MATCH(C2272,[1]Master!$B:$B,0),MATCH($G$6,[1]Master!$1:$1,0)),"")</f>
        <v>22230.051870588239</v>
      </c>
      <c r="J2272" s="230">
        <f>ROUND(I2272*Order_Quote!$L$6,4)</f>
        <v>0</v>
      </c>
      <c r="K2272" s="228"/>
      <c r="L2272" s="178"/>
      <c r="M2272" s="171">
        <f t="shared" si="35"/>
        <v>0</v>
      </c>
    </row>
    <row r="2273" spans="1:13" s="52" customFormat="1" x14ac:dyDescent="0.3">
      <c r="A2273" s="29" t="str">
        <f>IF(K2273&gt;0,COUNT($A$7:A2272)+COUNT(DWV!$A$8:$A$300)+COUNT('Large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3" s="293"/>
      <c r="C2273" s="3" t="s">
        <v>2930</v>
      </c>
      <c r="D2273" s="16">
        <v>28887191</v>
      </c>
      <c r="E2273" s="5" t="s">
        <v>9367</v>
      </c>
      <c r="F2273" s="381">
        <f>IFERROR(INDEX([1]Master!$1:$1048576,MATCH(C2273,[1]Master!$B:$B,0),MATCH($H$5,[1]Master!$1:$1,0)),"")</f>
        <v>1</v>
      </c>
      <c r="G2273" s="381" t="str">
        <f>IFERROR(INDEX([1]Master!$1:$1048576,MATCH(C2273,[1]Master!$B:$B,0),MATCH($H$4,[1]Master!$1:$1,0)),"")</f>
        <v>-</v>
      </c>
      <c r="H2273" s="6" t="s">
        <v>6153</v>
      </c>
      <c r="I2273" s="367">
        <f>IFERROR(INDEX([1]Master!$1:$1048576,MATCH(C2273,[1]Master!$B:$B,0),MATCH($G$6,[1]Master!$1:$1,0)),"")</f>
        <v>27787.561096732035</v>
      </c>
      <c r="J2273" s="230">
        <f>ROUND(I2273*Order_Quote!$L$6,4)</f>
        <v>0</v>
      </c>
      <c r="K2273" s="228"/>
      <c r="L2273" s="178"/>
      <c r="M2273" s="171">
        <f t="shared" si="35"/>
        <v>0</v>
      </c>
    </row>
    <row r="2274" spans="1:13" s="52" customFormat="1" x14ac:dyDescent="0.3">
      <c r="A2274" s="29" t="str">
        <f>IF(K2274&gt;0,COUNT($A$7:A2273)+COUNT(DWV!$A$8:$A$300)+COUNT('Large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4" s="293"/>
      <c r="C2274" s="3" t="s">
        <v>2931</v>
      </c>
      <c r="D2274" s="16">
        <v>28887205</v>
      </c>
      <c r="E2274" s="5" t="s">
        <v>9368</v>
      </c>
      <c r="F2274" s="381">
        <f>IFERROR(INDEX([1]Master!$1:$1048576,MATCH(C2274,[1]Master!$B:$B,0),MATCH($H$5,[1]Master!$1:$1,0)),"")</f>
        <v>1</v>
      </c>
      <c r="G2274" s="381" t="str">
        <f>IFERROR(INDEX([1]Master!$1:$1048576,MATCH(C2274,[1]Master!$B:$B,0),MATCH($H$4,[1]Master!$1:$1,0)),"")</f>
        <v>-</v>
      </c>
      <c r="H2274" s="6" t="s">
        <v>6153</v>
      </c>
      <c r="I2274" s="367">
        <f>IFERROR(INDEX([1]Master!$1:$1048576,MATCH(C2274,[1]Master!$B:$B,0),MATCH($G$6,[1]Master!$1:$1,0)),"")</f>
        <v>11346.123626143795</v>
      </c>
      <c r="J2274" s="230">
        <f>ROUND(I2274*Order_Quote!$L$6,4)</f>
        <v>0</v>
      </c>
      <c r="K2274" s="228"/>
      <c r="L2274" s="178"/>
      <c r="M2274" s="171">
        <f t="shared" si="35"/>
        <v>0</v>
      </c>
    </row>
    <row r="2275" spans="1:13" s="52" customFormat="1" x14ac:dyDescent="0.3">
      <c r="A2275" s="29" t="str">
        <f>IF(K2275&gt;0,COUNT($A$7:A2274)+COUNT(DWV!$A$8:$A$300)+COUNT('Large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5" s="293"/>
      <c r="C2275" s="3" t="s">
        <v>2932</v>
      </c>
      <c r="D2275" s="16">
        <v>28887213</v>
      </c>
      <c r="E2275" s="5" t="s">
        <v>9369</v>
      </c>
      <c r="F2275" s="381">
        <f>IFERROR(INDEX([1]Master!$1:$1048576,MATCH(C2275,[1]Master!$B:$B,0),MATCH($H$5,[1]Master!$1:$1,0)),"")</f>
        <v>1</v>
      </c>
      <c r="G2275" s="381" t="str">
        <f>IFERROR(INDEX([1]Master!$1:$1048576,MATCH(C2275,[1]Master!$B:$B,0),MATCH($H$4,[1]Master!$1:$1,0)),"")</f>
        <v>-</v>
      </c>
      <c r="H2275" s="6" t="s">
        <v>6153</v>
      </c>
      <c r="I2275" s="367">
        <f>IFERROR(INDEX([1]Master!$1:$1048576,MATCH(C2275,[1]Master!$B:$B,0),MATCH($G$6,[1]Master!$1:$1,0)),"")</f>
        <v>11641.852044444446</v>
      </c>
      <c r="J2275" s="230">
        <f>ROUND(I2275*Order_Quote!$L$6,4)</f>
        <v>0</v>
      </c>
      <c r="K2275" s="228"/>
      <c r="L2275" s="178"/>
      <c r="M2275" s="171">
        <f t="shared" si="35"/>
        <v>0</v>
      </c>
    </row>
    <row r="2276" spans="1:13" s="52" customFormat="1" x14ac:dyDescent="0.3">
      <c r="A2276" s="29" t="str">
        <f>IF(K2276&gt;0,COUNT($A$7:A2275)+COUNT(DWV!$A$8:$A$300)+COUNT('Large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6" s="293"/>
      <c r="C2276" s="3" t="s">
        <v>2933</v>
      </c>
      <c r="D2276" s="16">
        <v>28887221</v>
      </c>
      <c r="E2276" s="5" t="s">
        <v>9370</v>
      </c>
      <c r="F2276" s="381">
        <f>IFERROR(INDEX([1]Master!$1:$1048576,MATCH(C2276,[1]Master!$B:$B,0),MATCH($H$5,[1]Master!$1:$1,0)),"")</f>
        <v>1</v>
      </c>
      <c r="G2276" s="381" t="str">
        <f>IFERROR(INDEX([1]Master!$1:$1048576,MATCH(C2276,[1]Master!$B:$B,0),MATCH($H$4,[1]Master!$1:$1,0)),"")</f>
        <v>-</v>
      </c>
      <c r="H2276" s="6" t="s">
        <v>6153</v>
      </c>
      <c r="I2276" s="367">
        <f>IFERROR(INDEX([1]Master!$1:$1048576,MATCH(C2276,[1]Master!$B:$B,0),MATCH($G$6,[1]Master!$1:$1,0)),"")</f>
        <v>11913.919196078432</v>
      </c>
      <c r="J2276" s="230">
        <f>ROUND(I2276*Order_Quote!$L$6,4)</f>
        <v>0</v>
      </c>
      <c r="K2276" s="228"/>
      <c r="L2276" s="178"/>
      <c r="M2276" s="171">
        <f t="shared" si="35"/>
        <v>0</v>
      </c>
    </row>
    <row r="2277" spans="1:13" s="52" customFormat="1" x14ac:dyDescent="0.3">
      <c r="A2277" s="29" t="str">
        <f>IF(K2277&gt;0,COUNT($A$7:A2276)+COUNT(DWV!$A$8:$A$300)+COUNT('Large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7" s="293"/>
      <c r="C2277" s="3" t="s">
        <v>2934</v>
      </c>
      <c r="D2277" s="16">
        <v>28887230</v>
      </c>
      <c r="E2277" s="5" t="s">
        <v>9371</v>
      </c>
      <c r="F2277" s="381">
        <f>IFERROR(INDEX([1]Master!$1:$1048576,MATCH(C2277,[1]Master!$B:$B,0),MATCH($H$5,[1]Master!$1:$1,0)),"")</f>
        <v>1</v>
      </c>
      <c r="G2277" s="381">
        <f>IFERROR(INDEX([1]Master!$1:$1048576,MATCH(C2277,[1]Master!$B:$B,0),MATCH($H$4,[1]Master!$1:$1,0)),"")</f>
        <v>1</v>
      </c>
      <c r="H2277" s="6" t="s">
        <v>6153</v>
      </c>
      <c r="I2277" s="367">
        <f>IFERROR(INDEX([1]Master!$1:$1048576,MATCH(C2277,[1]Master!$B:$B,0),MATCH($G$6,[1]Master!$1:$1,0)),"")</f>
        <v>13796.464048366015</v>
      </c>
      <c r="J2277" s="230">
        <f>ROUND(I2277*Order_Quote!$L$6,4)</f>
        <v>0</v>
      </c>
      <c r="K2277" s="228"/>
      <c r="L2277" s="178"/>
      <c r="M2277" s="171">
        <f t="shared" si="35"/>
        <v>0</v>
      </c>
    </row>
    <row r="2278" spans="1:13" s="52" customFormat="1" x14ac:dyDescent="0.3">
      <c r="A2278" s="29" t="str">
        <f>IF(K2278&gt;0,COUNT($A$7:A2277)+COUNT(DWV!$A$8:$A$300)+COUNT('Large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8" s="293"/>
      <c r="C2278" s="3" t="s">
        <v>2935</v>
      </c>
      <c r="D2278" s="16">
        <v>28887248</v>
      </c>
      <c r="E2278" s="5" t="s">
        <v>9372</v>
      </c>
      <c r="F2278" s="381">
        <f>IFERROR(INDEX([1]Master!$1:$1048576,MATCH(C2278,[1]Master!$B:$B,0),MATCH($H$5,[1]Master!$1:$1,0)),"")</f>
        <v>1</v>
      </c>
      <c r="G2278" s="381">
        <f>IFERROR(INDEX([1]Master!$1:$1048576,MATCH(C2278,[1]Master!$B:$B,0),MATCH($H$4,[1]Master!$1:$1,0)),"")</f>
        <v>1</v>
      </c>
      <c r="H2278" s="6" t="s">
        <v>6153</v>
      </c>
      <c r="I2278" s="367">
        <f>IFERROR(INDEX([1]Master!$1:$1048576,MATCH(C2278,[1]Master!$B:$B,0),MATCH($G$6,[1]Master!$1:$1,0)),"")</f>
        <v>15068.500329411767</v>
      </c>
      <c r="J2278" s="230">
        <f>ROUND(I2278*Order_Quote!$L$6,4)</f>
        <v>0</v>
      </c>
      <c r="K2278" s="228"/>
      <c r="L2278" s="178"/>
      <c r="M2278" s="171">
        <f t="shared" si="35"/>
        <v>0</v>
      </c>
    </row>
    <row r="2279" spans="1:13" s="52" customFormat="1" x14ac:dyDescent="0.3">
      <c r="A2279" s="29" t="str">
        <f>IF(K2279&gt;0,COUNT($A$7:A2278)+COUNT(DWV!$A$8:$A$300)+COUNT('Large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79" s="293"/>
      <c r="C2279" s="3" t="s">
        <v>2936</v>
      </c>
      <c r="D2279" s="16">
        <v>28887256</v>
      </c>
      <c r="E2279" s="5" t="s">
        <v>9373</v>
      </c>
      <c r="F2279" s="381">
        <f>IFERROR(INDEX([1]Master!$1:$1048576,MATCH(C2279,[1]Master!$B:$B,0),MATCH($H$5,[1]Master!$1:$1,0)),"")</f>
        <v>1</v>
      </c>
      <c r="G2279" s="381" t="str">
        <f>IFERROR(INDEX([1]Master!$1:$1048576,MATCH(C2279,[1]Master!$B:$B,0),MATCH($H$4,[1]Master!$1:$1,0)),"")</f>
        <v>-</v>
      </c>
      <c r="H2279" s="6" t="s">
        <v>6153</v>
      </c>
      <c r="I2279" s="367">
        <f>IFERROR(INDEX([1]Master!$1:$1048576,MATCH(C2279,[1]Master!$B:$B,0),MATCH($G$6,[1]Master!$1:$1,0)),"")</f>
        <v>17020.652108496735</v>
      </c>
      <c r="J2279" s="230">
        <f>ROUND(I2279*Order_Quote!$L$6,4)</f>
        <v>0</v>
      </c>
      <c r="K2279" s="228"/>
      <c r="L2279" s="178"/>
      <c r="M2279" s="171">
        <f t="shared" si="35"/>
        <v>0</v>
      </c>
    </row>
    <row r="2280" spans="1:13" s="52" customFormat="1" x14ac:dyDescent="0.3">
      <c r="A2280" s="29" t="str">
        <f>IF(K2280&gt;0,COUNT($A$7:A2279)+COUNT(DWV!$A$8:$A$300)+COUNT('Large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0" s="293"/>
      <c r="C2280" s="3" t="s">
        <v>2937</v>
      </c>
      <c r="D2280" s="16">
        <v>28887264</v>
      </c>
      <c r="E2280" s="5" t="s">
        <v>9374</v>
      </c>
      <c r="F2280" s="381">
        <f>IFERROR(INDEX([1]Master!$1:$1048576,MATCH(C2280,[1]Master!$B:$B,0),MATCH($H$5,[1]Master!$1:$1,0)),"")</f>
        <v>1</v>
      </c>
      <c r="G2280" s="381" t="str">
        <f>IFERROR(INDEX([1]Master!$1:$1048576,MATCH(C2280,[1]Master!$B:$B,0),MATCH($H$4,[1]Master!$1:$1,0)),"")</f>
        <v>-</v>
      </c>
      <c r="H2280" s="6" t="s">
        <v>6153</v>
      </c>
      <c r="I2280" s="367">
        <f>IFERROR(INDEX([1]Master!$1:$1048576,MATCH(C2280,[1]Master!$B:$B,0),MATCH($G$6,[1]Master!$1:$1,0)),"")</f>
        <v>17448.410694117647</v>
      </c>
      <c r="J2280" s="230">
        <f>ROUND(I2280*Order_Quote!$L$6,4)</f>
        <v>0</v>
      </c>
      <c r="K2280" s="228"/>
      <c r="L2280" s="178"/>
      <c r="M2280" s="171">
        <f t="shared" si="35"/>
        <v>0</v>
      </c>
    </row>
    <row r="2281" spans="1:13" s="52" customFormat="1" x14ac:dyDescent="0.3">
      <c r="A2281" s="29" t="str">
        <f>IF(K2281&gt;0,COUNT($A$7:A2280)+COUNT(DWV!$A$8:$A$300)+COUNT('Large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1" s="293"/>
      <c r="C2281" s="3" t="s">
        <v>2938</v>
      </c>
      <c r="D2281" s="16">
        <v>28887272</v>
      </c>
      <c r="E2281" s="5" t="s">
        <v>9375</v>
      </c>
      <c r="F2281" s="381">
        <f>IFERROR(INDEX([1]Master!$1:$1048576,MATCH(C2281,[1]Master!$B:$B,0),MATCH($H$5,[1]Master!$1:$1,0)),"")</f>
        <v>1</v>
      </c>
      <c r="G2281" s="381" t="str">
        <f>IFERROR(INDEX([1]Master!$1:$1048576,MATCH(C2281,[1]Master!$B:$B,0),MATCH($H$4,[1]Master!$1:$1,0)),"")</f>
        <v>-</v>
      </c>
      <c r="H2281" s="6" t="s">
        <v>6153</v>
      </c>
      <c r="I2281" s="367">
        <f>IFERROR(INDEX([1]Master!$1:$1048576,MATCH(C2281,[1]Master!$B:$B,0),MATCH($G$6,[1]Master!$1:$1,0)),"")</f>
        <v>17963.825218300655</v>
      </c>
      <c r="J2281" s="230">
        <f>ROUND(I2281*Order_Quote!$L$6,4)</f>
        <v>0</v>
      </c>
      <c r="K2281" s="228"/>
      <c r="L2281" s="178"/>
      <c r="M2281" s="171">
        <f t="shared" si="35"/>
        <v>0</v>
      </c>
    </row>
    <row r="2282" spans="1:13" s="52" customFormat="1" x14ac:dyDescent="0.3">
      <c r="A2282" s="29" t="str">
        <f>IF(K2282&gt;0,COUNT($A$7:A2281)+COUNT(DWV!$A$8:$A$300)+COUNT('Large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2" s="293"/>
      <c r="C2282" s="3" t="s">
        <v>2939</v>
      </c>
      <c r="D2282" s="16">
        <v>28887280</v>
      </c>
      <c r="E2282" s="5" t="s">
        <v>9376</v>
      </c>
      <c r="F2282" s="381">
        <f>IFERROR(INDEX([1]Master!$1:$1048576,MATCH(C2282,[1]Master!$B:$B,0),MATCH($H$5,[1]Master!$1:$1,0)),"")</f>
        <v>1</v>
      </c>
      <c r="G2282" s="381" t="str">
        <f>IFERROR(INDEX([1]Master!$1:$1048576,MATCH(C2282,[1]Master!$B:$B,0),MATCH($H$4,[1]Master!$1:$1,0)),"")</f>
        <v>-</v>
      </c>
      <c r="H2282" s="6" t="s">
        <v>6153</v>
      </c>
      <c r="I2282" s="367">
        <f>IFERROR(INDEX([1]Master!$1:$1048576,MATCH(C2282,[1]Master!$B:$B,0),MATCH($G$6,[1]Master!$1:$1,0)),"")</f>
        <v>22230.051870588239</v>
      </c>
      <c r="J2282" s="230">
        <f>ROUND(I2282*Order_Quote!$L$6,4)</f>
        <v>0</v>
      </c>
      <c r="K2282" s="228"/>
      <c r="L2282" s="178"/>
      <c r="M2282" s="171">
        <f t="shared" si="35"/>
        <v>0</v>
      </c>
    </row>
    <row r="2283" spans="1:13" s="52" customFormat="1" x14ac:dyDescent="0.3">
      <c r="A2283" s="29" t="str">
        <f>IF(K2283&gt;0,COUNT($A$7:A2282)+COUNT(DWV!$A$8:$A$300)+COUNT('Large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3" s="293"/>
      <c r="C2283" s="3" t="s">
        <v>2940</v>
      </c>
      <c r="D2283" s="16">
        <v>28887299</v>
      </c>
      <c r="E2283" s="5" t="s">
        <v>9377</v>
      </c>
      <c r="F2283" s="381">
        <f>IFERROR(INDEX([1]Master!$1:$1048576,MATCH(C2283,[1]Master!$B:$B,0),MATCH($H$5,[1]Master!$1:$1,0)),"")</f>
        <v>1</v>
      </c>
      <c r="G2283" s="381" t="str">
        <f>IFERROR(INDEX([1]Master!$1:$1048576,MATCH(C2283,[1]Master!$B:$B,0),MATCH($H$4,[1]Master!$1:$1,0)),"")</f>
        <v>-</v>
      </c>
      <c r="H2283" s="6" t="s">
        <v>6153</v>
      </c>
      <c r="I2283" s="367">
        <f>IFERROR(INDEX([1]Master!$1:$1048576,MATCH(C2283,[1]Master!$B:$B,0),MATCH($G$6,[1]Master!$1:$1,0)),"")</f>
        <v>27787.561096732035</v>
      </c>
      <c r="J2283" s="230">
        <f>ROUND(I2283*Order_Quote!$L$6,4)</f>
        <v>0</v>
      </c>
      <c r="K2283" s="228"/>
      <c r="L2283" s="178"/>
      <c r="M2283" s="171">
        <f t="shared" si="35"/>
        <v>0</v>
      </c>
    </row>
    <row r="2284" spans="1:13" s="52" customFormat="1" x14ac:dyDescent="0.3">
      <c r="A2284" s="29" t="str">
        <f>IF(K2284&gt;0,COUNT($A$7:A2283)+COUNT(DWV!$A$8:$A$300)+COUNT('Large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4" s="293"/>
      <c r="C2284" s="3" t="s">
        <v>2941</v>
      </c>
      <c r="D2284" s="16">
        <v>28887302</v>
      </c>
      <c r="E2284" s="5" t="s">
        <v>9378</v>
      </c>
      <c r="F2284" s="381">
        <f>IFERROR(INDEX([1]Master!$1:$1048576,MATCH(C2284,[1]Master!$B:$B,0),MATCH($H$5,[1]Master!$1:$1,0)),"")</f>
        <v>1</v>
      </c>
      <c r="G2284" s="381" t="str">
        <f>IFERROR(INDEX([1]Master!$1:$1048576,MATCH(C2284,[1]Master!$B:$B,0),MATCH($H$4,[1]Master!$1:$1,0)),"")</f>
        <v>-</v>
      </c>
      <c r="H2284" s="6" t="s">
        <v>6153</v>
      </c>
      <c r="I2284" s="367">
        <f>IFERROR(INDEX([1]Master!$1:$1048576,MATCH(C2284,[1]Master!$B:$B,0),MATCH($G$6,[1]Master!$1:$1,0)),"")</f>
        <v>34734.425180392158</v>
      </c>
      <c r="J2284" s="230">
        <f>ROUND(I2284*Order_Quote!$L$6,4)</f>
        <v>0</v>
      </c>
      <c r="K2284" s="228"/>
      <c r="L2284" s="178"/>
      <c r="M2284" s="171">
        <f t="shared" si="35"/>
        <v>0</v>
      </c>
    </row>
    <row r="2285" spans="1:13" s="52" customFormat="1" x14ac:dyDescent="0.3">
      <c r="A2285" s="29" t="str">
        <f>IF(K2285&gt;0,COUNT($A$7:A2284)+COUNT(DWV!$A$8:$A$300)+COUNT('Large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5" s="294"/>
      <c r="C2285" s="3" t="s">
        <v>2942</v>
      </c>
      <c r="D2285" s="16">
        <v>28887310</v>
      </c>
      <c r="E2285" s="5" t="s">
        <v>9379</v>
      </c>
      <c r="F2285" s="381">
        <f>IFERROR(INDEX([1]Master!$1:$1048576,MATCH(C2285,[1]Master!$B:$B,0),MATCH($H$5,[1]Master!$1:$1,0)),"")</f>
        <v>1</v>
      </c>
      <c r="G2285" s="381" t="str">
        <f>IFERROR(INDEX([1]Master!$1:$1048576,MATCH(C2285,[1]Master!$B:$B,0),MATCH($H$4,[1]Master!$1:$1,0)),"")</f>
        <v>-</v>
      </c>
      <c r="H2285" s="6" t="s">
        <v>6153</v>
      </c>
      <c r="I2285" s="367">
        <f>IFERROR(INDEX([1]Master!$1:$1048576,MATCH(C2285,[1]Master!$B:$B,0),MATCH($G$6,[1]Master!$1:$1,0)),"")</f>
        <v>43418.035216993463</v>
      </c>
      <c r="J2285" s="230">
        <f>ROUND(I2285*Order_Quote!$L$6,4)</f>
        <v>0</v>
      </c>
      <c r="K2285" s="228"/>
      <c r="L2285" s="178"/>
      <c r="M2285" s="171">
        <f t="shared" si="35"/>
        <v>0</v>
      </c>
    </row>
    <row r="2286" spans="1:13" s="52" customFormat="1" x14ac:dyDescent="0.3">
      <c r="A2286" s="29" t="str">
        <f>IF(K2286&gt;0,COUNT($A$7:A2285)+COUNT(DWV!$A$8:$A$300)+COUNT('Large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6" s="317" t="s">
        <v>3739</v>
      </c>
      <c r="C2286" s="11" t="s">
        <v>2943</v>
      </c>
      <c r="D2286" s="17">
        <v>28887400</v>
      </c>
      <c r="E2286" s="13" t="s">
        <v>9380</v>
      </c>
      <c r="F2286" s="381">
        <f>IFERROR(INDEX([1]Master!$1:$1048576,MATCH(C2286,[1]Master!$B:$B,0),MATCH($H$5,[1]Master!$1:$1,0)),"")</f>
        <v>1</v>
      </c>
      <c r="G2286" s="381">
        <f>IFERROR(INDEX([1]Master!$1:$1048576,MATCH(C2286,[1]Master!$B:$B,0),MATCH($H$4,[1]Master!$1:$1,0)),"")</f>
        <v>22</v>
      </c>
      <c r="H2286" s="6" t="s">
        <v>6153</v>
      </c>
      <c r="I2286" s="367">
        <f>IFERROR(INDEX([1]Master!$1:$1048576,MATCH(C2286,[1]Master!$B:$B,0),MATCH($G$6,[1]Master!$1:$1,0)),"")</f>
        <v>472.71411111111115</v>
      </c>
      <c r="J2286" s="230">
        <f>ROUND(I2286*Order_Quote!$L$6,4)</f>
        <v>0</v>
      </c>
      <c r="K2286" s="232"/>
      <c r="L2286" s="178"/>
      <c r="M2286" s="171">
        <f t="shared" si="35"/>
        <v>0</v>
      </c>
    </row>
    <row r="2287" spans="1:13" s="52" customFormat="1" x14ac:dyDescent="0.3">
      <c r="A2287" s="29" t="str">
        <f>IF(K2287&gt;0,COUNT($A$7:A2286)+COUNT(DWV!$A$8:$A$300)+COUNT('Large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7" s="293"/>
      <c r="C2287" s="3" t="s">
        <v>2944</v>
      </c>
      <c r="D2287" s="16">
        <v>28887418</v>
      </c>
      <c r="E2287" s="5" t="s">
        <v>9381</v>
      </c>
      <c r="F2287" s="381">
        <f>IFERROR(INDEX([1]Master!$1:$1048576,MATCH(C2287,[1]Master!$B:$B,0),MATCH($H$5,[1]Master!$1:$1,0)),"")</f>
        <v>1</v>
      </c>
      <c r="G2287" s="381">
        <f>IFERROR(INDEX([1]Master!$1:$1048576,MATCH(C2287,[1]Master!$B:$B,0),MATCH($H$4,[1]Master!$1:$1,0)),"")</f>
        <v>24</v>
      </c>
      <c r="H2287" s="6" t="s">
        <v>6153</v>
      </c>
      <c r="I2287" s="367">
        <f>IFERROR(INDEX([1]Master!$1:$1048576,MATCH(C2287,[1]Master!$B:$B,0),MATCH($G$6,[1]Master!$1:$1,0)),"")</f>
        <v>710.39677777777786</v>
      </c>
      <c r="J2287" s="230">
        <f>ROUND(I2287*Order_Quote!$L$6,4)</f>
        <v>0</v>
      </c>
      <c r="K2287" s="228"/>
      <c r="L2287" s="178"/>
      <c r="M2287" s="171">
        <f t="shared" si="35"/>
        <v>0</v>
      </c>
    </row>
    <row r="2288" spans="1:13" s="52" customFormat="1" x14ac:dyDescent="0.3">
      <c r="A2288" s="29" t="str">
        <f>IF(K2288&gt;0,COUNT($A$7:A2287)+COUNT(DWV!$A$8:$A$300)+COUNT('Large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8" s="293"/>
      <c r="C2288" s="3" t="s">
        <v>2945</v>
      </c>
      <c r="D2288" s="16">
        <v>28887426</v>
      </c>
      <c r="E2288" s="5" t="s">
        <v>9382</v>
      </c>
      <c r="F2288" s="381">
        <f>IFERROR(INDEX([1]Master!$1:$1048576,MATCH(C2288,[1]Master!$B:$B,0),MATCH($H$5,[1]Master!$1:$1,0)),"")</f>
        <v>1</v>
      </c>
      <c r="G2288" s="381">
        <f>IFERROR(INDEX([1]Master!$1:$1048576,MATCH(C2288,[1]Master!$B:$B,0),MATCH($H$4,[1]Master!$1:$1,0)),"")</f>
        <v>17</v>
      </c>
      <c r="H2288" s="6" t="s">
        <v>6153</v>
      </c>
      <c r="I2288" s="367">
        <f>IFERROR(INDEX([1]Master!$1:$1048576,MATCH(C2288,[1]Master!$B:$B,0),MATCH($G$6,[1]Master!$1:$1,0)),"")</f>
        <v>821.90266666666673</v>
      </c>
      <c r="J2288" s="230">
        <f>ROUND(I2288*Order_Quote!$L$6,4)</f>
        <v>0</v>
      </c>
      <c r="K2288" s="228"/>
      <c r="L2288" s="178"/>
      <c r="M2288" s="171">
        <f t="shared" si="35"/>
        <v>0</v>
      </c>
    </row>
    <row r="2289" spans="1:13" s="52" customFormat="1" x14ac:dyDescent="0.3">
      <c r="A2289" s="29" t="str">
        <f>IF(K2289&gt;0,COUNT($A$7:A2288)+COUNT(DWV!$A$8:$A$300)+COUNT('Large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89" s="293"/>
      <c r="C2289" s="3" t="s">
        <v>2946</v>
      </c>
      <c r="D2289" s="16">
        <v>28887434</v>
      </c>
      <c r="E2289" s="5" t="s">
        <v>9383</v>
      </c>
      <c r="F2289" s="381">
        <f>IFERROR(INDEX([1]Master!$1:$1048576,MATCH(C2289,[1]Master!$B:$B,0),MATCH($H$5,[1]Master!$1:$1,0)),"")</f>
        <v>1</v>
      </c>
      <c r="G2289" s="381">
        <f>IFERROR(INDEX([1]Master!$1:$1048576,MATCH(C2289,[1]Master!$B:$B,0),MATCH($H$4,[1]Master!$1:$1,0)),"")</f>
        <v>15</v>
      </c>
      <c r="H2289" s="6" t="s">
        <v>6153</v>
      </c>
      <c r="I2289" s="367">
        <f>IFERROR(INDEX([1]Master!$1:$1048576,MATCH(C2289,[1]Master!$B:$B,0),MATCH($G$6,[1]Master!$1:$1,0)),"")</f>
        <v>1275.4162222222224</v>
      </c>
      <c r="J2289" s="230">
        <f>ROUND(I2289*Order_Quote!$L$6,4)</f>
        <v>0</v>
      </c>
      <c r="K2289" s="228"/>
      <c r="L2289" s="178"/>
      <c r="M2289" s="171">
        <f t="shared" si="35"/>
        <v>0</v>
      </c>
    </row>
    <row r="2290" spans="1:13" s="52" customFormat="1" x14ac:dyDescent="0.3">
      <c r="A2290" s="29" t="str">
        <f>IF(K2290&gt;0,COUNT($A$7:A2289)+COUNT(DWV!$A$8:$A$300)+COUNT('Large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0" s="293"/>
      <c r="C2290" s="3" t="s">
        <v>2947</v>
      </c>
      <c r="D2290" s="16">
        <v>28887442</v>
      </c>
      <c r="E2290" s="5" t="s">
        <v>9384</v>
      </c>
      <c r="F2290" s="381">
        <f>IFERROR(INDEX([1]Master!$1:$1048576,MATCH(C2290,[1]Master!$B:$B,0),MATCH($H$5,[1]Master!$1:$1,0)),"")</f>
        <v>1</v>
      </c>
      <c r="G2290" s="381">
        <f>IFERROR(INDEX([1]Master!$1:$1048576,MATCH(C2290,[1]Master!$B:$B,0),MATCH($H$4,[1]Master!$1:$1,0)),"")</f>
        <v>9</v>
      </c>
      <c r="H2290" s="6" t="s">
        <v>6153</v>
      </c>
      <c r="I2290" s="367">
        <f>IFERROR(INDEX([1]Master!$1:$1048576,MATCH(C2290,[1]Master!$B:$B,0),MATCH($G$6,[1]Master!$1:$1,0)),"")</f>
        <v>1174.6973320261438</v>
      </c>
      <c r="J2290" s="230">
        <f>ROUND(I2290*Order_Quote!$L$6,4)</f>
        <v>0</v>
      </c>
      <c r="K2290" s="228"/>
      <c r="L2290" s="178"/>
      <c r="M2290" s="171">
        <f t="shared" si="35"/>
        <v>0</v>
      </c>
    </row>
    <row r="2291" spans="1:13" s="52" customFormat="1" x14ac:dyDescent="0.3">
      <c r="A2291" s="29" t="str">
        <f>IF(K2291&gt;0,COUNT($A$7:A2290)+COUNT(DWV!$A$8:$A$300)+COUNT('Large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1" s="293"/>
      <c r="C2291" s="3" t="s">
        <v>2948</v>
      </c>
      <c r="D2291" s="16">
        <v>28887450</v>
      </c>
      <c r="E2291" s="5" t="s">
        <v>9385</v>
      </c>
      <c r="F2291" s="381">
        <f>IFERROR(INDEX([1]Master!$1:$1048576,MATCH(C2291,[1]Master!$B:$B,0),MATCH($H$5,[1]Master!$1:$1,0)),"")</f>
        <v>1</v>
      </c>
      <c r="G2291" s="381">
        <f>IFERROR(INDEX([1]Master!$1:$1048576,MATCH(C2291,[1]Master!$B:$B,0),MATCH($H$4,[1]Master!$1:$1,0)),"")</f>
        <v>16</v>
      </c>
      <c r="H2291" s="6" t="s">
        <v>6153</v>
      </c>
      <c r="I2291" s="367">
        <f>IFERROR(INDEX([1]Master!$1:$1048576,MATCH(C2291,[1]Master!$B:$B,0),MATCH($G$6,[1]Master!$1:$1,0)),"")</f>
        <v>861.04088888888896</v>
      </c>
      <c r="J2291" s="230">
        <f>ROUND(I2291*Order_Quote!$L$6,4)</f>
        <v>0</v>
      </c>
      <c r="K2291" s="228"/>
      <c r="L2291" s="178"/>
      <c r="M2291" s="171">
        <f t="shared" si="35"/>
        <v>0</v>
      </c>
    </row>
    <row r="2292" spans="1:13" s="52" customFormat="1" x14ac:dyDescent="0.3">
      <c r="A2292" s="29" t="str">
        <f>IF(K2292&gt;0,COUNT($A$7:A2291)+COUNT(DWV!$A$8:$A$300)+COUNT('Large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2" s="293"/>
      <c r="C2292" s="3" t="s">
        <v>2949</v>
      </c>
      <c r="D2292" s="16">
        <v>28887469</v>
      </c>
      <c r="E2292" s="5" t="s">
        <v>9386</v>
      </c>
      <c r="F2292" s="381">
        <f>IFERROR(INDEX([1]Master!$1:$1048576,MATCH(C2292,[1]Master!$B:$B,0),MATCH($H$5,[1]Master!$1:$1,0)),"")</f>
        <v>1</v>
      </c>
      <c r="G2292" s="381">
        <f>IFERROR(INDEX([1]Master!$1:$1048576,MATCH(C2292,[1]Master!$B:$B,0),MATCH($H$4,[1]Master!$1:$1,0)),"")</f>
        <v>14</v>
      </c>
      <c r="H2292" s="6" t="s">
        <v>6153</v>
      </c>
      <c r="I2292" s="367">
        <f>IFERROR(INDEX([1]Master!$1:$1048576,MATCH(C2292,[1]Master!$B:$B,0),MATCH($G$6,[1]Master!$1:$1,0)),"")</f>
        <v>973.53355555555549</v>
      </c>
      <c r="J2292" s="230">
        <f>ROUND(I2292*Order_Quote!$L$6,4)</f>
        <v>0</v>
      </c>
      <c r="K2292" s="228"/>
      <c r="L2292" s="178"/>
      <c r="M2292" s="171">
        <f t="shared" si="35"/>
        <v>0</v>
      </c>
    </row>
    <row r="2293" spans="1:13" s="52" customFormat="1" x14ac:dyDescent="0.3">
      <c r="A2293" s="29" t="str">
        <f>IF(K2293&gt;0,COUNT($A$7:A2292)+COUNT(DWV!$A$8:$A$300)+COUNT('Large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3" s="293"/>
      <c r="C2293" s="3" t="s">
        <v>2950</v>
      </c>
      <c r="D2293" s="16">
        <v>28887477</v>
      </c>
      <c r="E2293" s="5" t="s">
        <v>9387</v>
      </c>
      <c r="F2293" s="381">
        <f>IFERROR(INDEX([1]Master!$1:$1048576,MATCH(C2293,[1]Master!$B:$B,0),MATCH($H$5,[1]Master!$1:$1,0)),"")</f>
        <v>1</v>
      </c>
      <c r="G2293" s="381">
        <f>IFERROR(INDEX([1]Master!$1:$1048576,MATCH(C2293,[1]Master!$B:$B,0),MATCH($H$4,[1]Master!$1:$1,0)),"")</f>
        <v>11</v>
      </c>
      <c r="H2293" s="6" t="s">
        <v>6153</v>
      </c>
      <c r="I2293" s="367">
        <f>IFERROR(INDEX([1]Master!$1:$1048576,MATCH(C2293,[1]Master!$B:$B,0),MATCH($G$6,[1]Master!$1:$1,0)),"")</f>
        <v>1574.2196666666666</v>
      </c>
      <c r="J2293" s="230">
        <f>ROUND(I2293*Order_Quote!$L$6,4)</f>
        <v>0</v>
      </c>
      <c r="K2293" s="228"/>
      <c r="L2293" s="178"/>
      <c r="M2293" s="171">
        <f t="shared" si="35"/>
        <v>0</v>
      </c>
    </row>
    <row r="2294" spans="1:13" s="52" customFormat="1" x14ac:dyDescent="0.3">
      <c r="A2294" s="29" t="str">
        <f>IF(K2294&gt;0,COUNT($A$7:A2293)+COUNT(DWV!$A$8:$A$300)+COUNT('Large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4" s="293"/>
      <c r="C2294" s="3" t="s">
        <v>2951</v>
      </c>
      <c r="D2294" s="16">
        <v>28887485</v>
      </c>
      <c r="E2294" s="5" t="s">
        <v>9388</v>
      </c>
      <c r="F2294" s="381">
        <f>IFERROR(INDEX([1]Master!$1:$1048576,MATCH(C2294,[1]Master!$B:$B,0),MATCH($H$5,[1]Master!$1:$1,0)),"")</f>
        <v>1</v>
      </c>
      <c r="G2294" s="381">
        <f>IFERROR(INDEX([1]Master!$1:$1048576,MATCH(C2294,[1]Master!$B:$B,0),MATCH($H$4,[1]Master!$1:$1,0)),"")</f>
        <v>7</v>
      </c>
      <c r="H2294" s="6" t="s">
        <v>6153</v>
      </c>
      <c r="I2294" s="367">
        <f>IFERROR(INDEX([1]Master!$1:$1048576,MATCH(C2294,[1]Master!$B:$B,0),MATCH($G$6,[1]Master!$1:$1,0)),"")</f>
        <v>1451.7780980392158</v>
      </c>
      <c r="J2294" s="230">
        <f>ROUND(I2294*Order_Quote!$L$6,4)</f>
        <v>0</v>
      </c>
      <c r="K2294" s="228"/>
      <c r="L2294" s="178"/>
      <c r="M2294" s="171">
        <f t="shared" si="35"/>
        <v>0</v>
      </c>
    </row>
    <row r="2295" spans="1:13" s="52" customFormat="1" x14ac:dyDescent="0.3">
      <c r="A2295" s="29" t="str">
        <f>IF(K2295&gt;0,COUNT($A$7:A2294)+COUNT(DWV!$A$8:$A$300)+COUNT('Large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5" s="293"/>
      <c r="C2295" s="3" t="s">
        <v>2952</v>
      </c>
      <c r="D2295" s="16">
        <v>28887493</v>
      </c>
      <c r="E2295" s="5" t="s">
        <v>9389</v>
      </c>
      <c r="F2295" s="381">
        <f>IFERROR(INDEX([1]Master!$1:$1048576,MATCH(C2295,[1]Master!$B:$B,0),MATCH($H$5,[1]Master!$1:$1,0)),"")</f>
        <v>1</v>
      </c>
      <c r="G2295" s="381">
        <f>IFERROR(INDEX([1]Master!$1:$1048576,MATCH(C2295,[1]Master!$B:$B,0),MATCH($H$4,[1]Master!$1:$1,0)),"")</f>
        <v>5</v>
      </c>
      <c r="H2295" s="6" t="s">
        <v>6153</v>
      </c>
      <c r="I2295" s="367">
        <f>IFERROR(INDEX([1]Master!$1:$1048576,MATCH(C2295,[1]Master!$B:$B,0),MATCH($G$6,[1]Master!$1:$1,0)),"")</f>
        <v>1640.9634692810459</v>
      </c>
      <c r="J2295" s="230">
        <f>ROUND(I2295*Order_Quote!$L$6,4)</f>
        <v>0</v>
      </c>
      <c r="K2295" s="228"/>
      <c r="L2295" s="178"/>
      <c r="M2295" s="171">
        <f t="shared" si="35"/>
        <v>0</v>
      </c>
    </row>
    <row r="2296" spans="1:13" s="52" customFormat="1" x14ac:dyDescent="0.3">
      <c r="A2296" s="29" t="str">
        <f>IF(K2296&gt;0,COUNT($A$7:A2295)+COUNT(DWV!$A$8:$A$300)+COUNT('Large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6" s="293"/>
      <c r="C2296" s="3" t="s">
        <v>2953</v>
      </c>
      <c r="D2296" s="16">
        <v>28887507</v>
      </c>
      <c r="E2296" s="5" t="s">
        <v>9390</v>
      </c>
      <c r="F2296" s="381">
        <f>IFERROR(INDEX([1]Master!$1:$1048576,MATCH(C2296,[1]Master!$B:$B,0),MATCH($H$5,[1]Master!$1:$1,0)),"")</f>
        <v>1</v>
      </c>
      <c r="G2296" s="381">
        <f>IFERROR(INDEX([1]Master!$1:$1048576,MATCH(C2296,[1]Master!$B:$B,0),MATCH($H$4,[1]Master!$1:$1,0)),"")</f>
        <v>9</v>
      </c>
      <c r="H2296" s="6" t="s">
        <v>6153</v>
      </c>
      <c r="I2296" s="367">
        <f>IFERROR(INDEX([1]Master!$1:$1048576,MATCH(C2296,[1]Master!$B:$B,0),MATCH($G$6,[1]Master!$1:$1,0)),"")</f>
        <v>1291.2522222222221</v>
      </c>
      <c r="J2296" s="230">
        <f>ROUND(I2296*Order_Quote!$L$6,4)</f>
        <v>0</v>
      </c>
      <c r="K2296" s="228"/>
      <c r="L2296" s="178"/>
      <c r="M2296" s="171">
        <f t="shared" si="35"/>
        <v>0</v>
      </c>
    </row>
    <row r="2297" spans="1:13" s="52" customFormat="1" x14ac:dyDescent="0.3">
      <c r="A2297" s="29" t="str">
        <f>IF(K2297&gt;0,COUNT($A$7:A2296)+COUNT(DWV!$A$8:$A$300)+COUNT('Large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7" s="293"/>
      <c r="C2297" s="3" t="s">
        <v>2954</v>
      </c>
      <c r="D2297" s="16">
        <v>28887515</v>
      </c>
      <c r="E2297" s="5" t="s">
        <v>9391</v>
      </c>
      <c r="F2297" s="381">
        <f>IFERROR(INDEX([1]Master!$1:$1048576,MATCH(C2297,[1]Master!$B:$B,0),MATCH($H$5,[1]Master!$1:$1,0)),"")</f>
        <v>1</v>
      </c>
      <c r="G2297" s="381">
        <f>IFERROR(INDEX([1]Master!$1:$1048576,MATCH(C2297,[1]Master!$B:$B,0),MATCH($H$4,[1]Master!$1:$1,0)),"")</f>
        <v>8</v>
      </c>
      <c r="H2297" s="6" t="s">
        <v>6153</v>
      </c>
      <c r="I2297" s="367">
        <f>IFERROR(INDEX([1]Master!$1:$1048576,MATCH(C2297,[1]Master!$B:$B,0),MATCH($G$6,[1]Master!$1:$1,0)),"")</f>
        <v>1496.7873333333334</v>
      </c>
      <c r="J2297" s="230">
        <f>ROUND(I2297*Order_Quote!$L$6,4)</f>
        <v>0</v>
      </c>
      <c r="K2297" s="228"/>
      <c r="L2297" s="178"/>
      <c r="M2297" s="171">
        <f t="shared" si="35"/>
        <v>0</v>
      </c>
    </row>
    <row r="2298" spans="1:13" s="52" customFormat="1" x14ac:dyDescent="0.3">
      <c r="A2298" s="29" t="str">
        <f>IF(K2298&gt;0,COUNT($A$7:A2297)+COUNT(DWV!$A$8:$A$300)+COUNT('Large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8" s="293"/>
      <c r="C2298" s="3" t="s">
        <v>2955</v>
      </c>
      <c r="D2298" s="16">
        <v>28887523</v>
      </c>
      <c r="E2298" s="5" t="s">
        <v>9392</v>
      </c>
      <c r="F2298" s="381">
        <f>IFERROR(INDEX([1]Master!$1:$1048576,MATCH(C2298,[1]Master!$B:$B,0),MATCH($H$5,[1]Master!$1:$1,0)),"")</f>
        <v>1</v>
      </c>
      <c r="G2298" s="381">
        <f>IFERROR(INDEX([1]Master!$1:$1048576,MATCH(C2298,[1]Master!$B:$B,0),MATCH($H$4,[1]Master!$1:$1,0)),"")</f>
        <v>7</v>
      </c>
      <c r="H2298" s="6" t="s">
        <v>6153</v>
      </c>
      <c r="I2298" s="367">
        <f>IFERROR(INDEX([1]Master!$1:$1048576,MATCH(C2298,[1]Master!$B:$B,0),MATCH($G$6,[1]Master!$1:$1,0)),"")</f>
        <v>1836.1913333333334</v>
      </c>
      <c r="J2298" s="230">
        <f>ROUND(I2298*Order_Quote!$L$6,4)</f>
        <v>0</v>
      </c>
      <c r="K2298" s="228"/>
      <c r="L2298" s="178"/>
      <c r="M2298" s="171">
        <f t="shared" si="35"/>
        <v>0</v>
      </c>
    </row>
    <row r="2299" spans="1:13" s="52" customFormat="1" x14ac:dyDescent="0.3">
      <c r="A2299" s="29" t="str">
        <f>IF(K2299&gt;0,COUNT($A$7:A2298)+COUNT(DWV!$A$8:$A$300)+COUNT('Large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299" s="293"/>
      <c r="C2299" s="3" t="s">
        <v>2956</v>
      </c>
      <c r="D2299" s="16">
        <v>28887531</v>
      </c>
      <c r="E2299" s="5" t="s">
        <v>9393</v>
      </c>
      <c r="F2299" s="381">
        <f>IFERROR(INDEX([1]Master!$1:$1048576,MATCH(C2299,[1]Master!$B:$B,0),MATCH($H$5,[1]Master!$1:$1,0)),"")</f>
        <v>1</v>
      </c>
      <c r="G2299" s="381">
        <f>IFERROR(INDEX([1]Master!$1:$1048576,MATCH(C2299,[1]Master!$B:$B,0),MATCH($H$4,[1]Master!$1:$1,0)),"")</f>
        <v>5</v>
      </c>
      <c r="H2299" s="6" t="s">
        <v>6153</v>
      </c>
      <c r="I2299" s="367">
        <f>IFERROR(INDEX([1]Master!$1:$1048576,MATCH(C2299,[1]Master!$B:$B,0),MATCH($G$6,[1]Master!$1:$1,0)),"")</f>
        <v>1558.2313490196079</v>
      </c>
      <c r="J2299" s="230">
        <f>ROUND(I2299*Order_Quote!$L$6,4)</f>
        <v>0</v>
      </c>
      <c r="K2299" s="228"/>
      <c r="L2299" s="178"/>
      <c r="M2299" s="171">
        <f t="shared" si="35"/>
        <v>0</v>
      </c>
    </row>
    <row r="2300" spans="1:13" s="52" customFormat="1" x14ac:dyDescent="0.3">
      <c r="A2300" s="29" t="str">
        <f>IF(K2300&gt;0,COUNT($A$7:A2299)+COUNT(DWV!$A$8:$A$300)+COUNT('Large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0" s="293"/>
      <c r="C2300" s="3" t="s">
        <v>2957</v>
      </c>
      <c r="D2300" s="16">
        <v>28887540</v>
      </c>
      <c r="E2300" s="5" t="s">
        <v>9394</v>
      </c>
      <c r="F2300" s="381">
        <f>IFERROR(INDEX([1]Master!$1:$1048576,MATCH(C2300,[1]Master!$B:$B,0),MATCH($H$5,[1]Master!$1:$1,0)),"")</f>
        <v>1</v>
      </c>
      <c r="G2300" s="381">
        <f>IFERROR(INDEX([1]Master!$1:$1048576,MATCH(C2300,[1]Master!$B:$B,0),MATCH($H$4,[1]Master!$1:$1,0)),"")</f>
        <v>4</v>
      </c>
      <c r="H2300" s="6" t="s">
        <v>6153</v>
      </c>
      <c r="I2300" s="367">
        <f>IFERROR(INDEX([1]Master!$1:$1048576,MATCH(C2300,[1]Master!$B:$B,0),MATCH($G$6,[1]Master!$1:$1,0)),"")</f>
        <v>1677.5254392156862</v>
      </c>
      <c r="J2300" s="230">
        <f>ROUND(I2300*Order_Quote!$L$6,4)</f>
        <v>0</v>
      </c>
      <c r="K2300" s="228"/>
      <c r="L2300" s="178"/>
      <c r="M2300" s="171">
        <f t="shared" si="35"/>
        <v>0</v>
      </c>
    </row>
    <row r="2301" spans="1:13" s="52" customFormat="1" x14ac:dyDescent="0.3">
      <c r="A2301" s="29" t="str">
        <f>IF(K2301&gt;0,COUNT($A$7:A2300)+COUNT(DWV!$A$8:$A$300)+COUNT('Large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1" s="293"/>
      <c r="C2301" s="3" t="s">
        <v>2958</v>
      </c>
      <c r="D2301" s="16">
        <v>28887558</v>
      </c>
      <c r="E2301" s="5" t="s">
        <v>9395</v>
      </c>
      <c r="F2301" s="381">
        <f>IFERROR(INDEX([1]Master!$1:$1048576,MATCH(C2301,[1]Master!$B:$B,0),MATCH($H$5,[1]Master!$1:$1,0)),"")</f>
        <v>1</v>
      </c>
      <c r="G2301" s="381">
        <f>IFERROR(INDEX([1]Master!$1:$1048576,MATCH(C2301,[1]Master!$B:$B,0),MATCH($H$4,[1]Master!$1:$1,0)),"")</f>
        <v>3</v>
      </c>
      <c r="H2301" s="6" t="s">
        <v>6153</v>
      </c>
      <c r="I2301" s="367">
        <f>IFERROR(INDEX([1]Master!$1:$1048576,MATCH(C2301,[1]Master!$B:$B,0),MATCH($G$6,[1]Master!$1:$1,0)),"")</f>
        <v>2126.7303215686275</v>
      </c>
      <c r="J2301" s="230">
        <f>ROUND(I2301*Order_Quote!$L$6,4)</f>
        <v>0</v>
      </c>
      <c r="K2301" s="228"/>
      <c r="L2301" s="178"/>
      <c r="M2301" s="171">
        <f t="shared" si="35"/>
        <v>0</v>
      </c>
    </row>
    <row r="2302" spans="1:13" s="52" customFormat="1" x14ac:dyDescent="0.3">
      <c r="A2302" s="29" t="str">
        <f>IF(K2302&gt;0,COUNT($A$7:A2301)+COUNT(DWV!$A$8:$A$300)+COUNT('Large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2" s="293"/>
      <c r="C2302" s="3" t="s">
        <v>2959</v>
      </c>
      <c r="D2302" s="16">
        <v>28887566</v>
      </c>
      <c r="E2302" s="5" t="s">
        <v>9396</v>
      </c>
      <c r="F2302" s="381">
        <f>IFERROR(INDEX([1]Master!$1:$1048576,MATCH(C2302,[1]Master!$B:$B,0),MATCH($H$5,[1]Master!$1:$1,0)),"")</f>
        <v>1</v>
      </c>
      <c r="G2302" s="381">
        <f>IFERROR(INDEX([1]Master!$1:$1048576,MATCH(C2302,[1]Master!$B:$B,0),MATCH($H$4,[1]Master!$1:$1,0)),"")</f>
        <v>6</v>
      </c>
      <c r="H2302" s="6" t="s">
        <v>6153</v>
      </c>
      <c r="I2302" s="367">
        <f>IFERROR(INDEX([1]Master!$1:$1048576,MATCH(C2302,[1]Master!$B:$B,0),MATCH($G$6,[1]Master!$1:$1,0)),"")</f>
        <v>3224.2547777777777</v>
      </c>
      <c r="J2302" s="230">
        <f>ROUND(I2302*Order_Quote!$L$6,4)</f>
        <v>0</v>
      </c>
      <c r="K2302" s="228"/>
      <c r="L2302" s="178"/>
      <c r="M2302" s="171">
        <f t="shared" si="35"/>
        <v>0</v>
      </c>
    </row>
    <row r="2303" spans="1:13" s="52" customFormat="1" x14ac:dyDescent="0.3">
      <c r="A2303" s="29" t="str">
        <f>IF(K2303&gt;0,COUNT($A$7:A2302)+COUNT(DWV!$A$8:$A$300)+COUNT('Large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3" s="293"/>
      <c r="C2303" s="3" t="s">
        <v>2960</v>
      </c>
      <c r="D2303" s="16">
        <v>28887574</v>
      </c>
      <c r="E2303" s="5" t="s">
        <v>9397</v>
      </c>
      <c r="F2303" s="381">
        <f>IFERROR(INDEX([1]Master!$1:$1048576,MATCH(C2303,[1]Master!$B:$B,0),MATCH($H$5,[1]Master!$1:$1,0)),"")</f>
        <v>1</v>
      </c>
      <c r="G2303" s="381">
        <f>IFERROR(INDEX([1]Master!$1:$1048576,MATCH(C2303,[1]Master!$B:$B,0),MATCH($H$4,[1]Master!$1:$1,0)),"")</f>
        <v>5</v>
      </c>
      <c r="H2303" s="6" t="s">
        <v>6153</v>
      </c>
      <c r="I2303" s="367">
        <f>IFERROR(INDEX([1]Master!$1:$1048576,MATCH(C2303,[1]Master!$B:$B,0),MATCH($G$6,[1]Master!$1:$1,0)),"")</f>
        <v>3337.5083333333332</v>
      </c>
      <c r="J2303" s="230">
        <f>ROUND(I2303*Order_Quote!$L$6,4)</f>
        <v>0</v>
      </c>
      <c r="K2303" s="228"/>
      <c r="L2303" s="178"/>
      <c r="M2303" s="171">
        <f t="shared" si="35"/>
        <v>0</v>
      </c>
    </row>
    <row r="2304" spans="1:13" s="52" customFormat="1" x14ac:dyDescent="0.3">
      <c r="A2304" s="29" t="str">
        <f>IF(K2304&gt;0,COUNT($A$7:A2303)+COUNT(DWV!$A$8:$A$300)+COUNT('Large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4" s="293"/>
      <c r="C2304" s="3" t="s">
        <v>2961</v>
      </c>
      <c r="D2304" s="16">
        <v>28887582</v>
      </c>
      <c r="E2304" s="5" t="s">
        <v>9398</v>
      </c>
      <c r="F2304" s="381">
        <f>IFERROR(INDEX([1]Master!$1:$1048576,MATCH(C2304,[1]Master!$B:$B,0),MATCH($H$5,[1]Master!$1:$1,0)),"")</f>
        <v>1</v>
      </c>
      <c r="G2304" s="381">
        <f>IFERROR(INDEX([1]Master!$1:$1048576,MATCH(C2304,[1]Master!$B:$B,0),MATCH($H$4,[1]Master!$1:$1,0)),"")</f>
        <v>5</v>
      </c>
      <c r="H2304" s="6" t="s">
        <v>6153</v>
      </c>
      <c r="I2304" s="367">
        <f>IFERROR(INDEX([1]Master!$1:$1048576,MATCH(C2304,[1]Master!$B:$B,0),MATCH($G$6,[1]Master!$1:$1,0)),"")</f>
        <v>3491.4456666666665</v>
      </c>
      <c r="J2304" s="230">
        <f>ROUND(I2304*Order_Quote!$L$6,4)</f>
        <v>0</v>
      </c>
      <c r="K2304" s="228"/>
      <c r="L2304" s="178"/>
      <c r="M2304" s="171">
        <f t="shared" si="35"/>
        <v>0</v>
      </c>
    </row>
    <row r="2305" spans="1:13" s="52" customFormat="1" x14ac:dyDescent="0.3">
      <c r="A2305" s="29" t="str">
        <f>IF(K2305&gt;0,COUNT($A$7:A2304)+COUNT(DWV!$A$8:$A$300)+COUNT('Large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5" s="293"/>
      <c r="C2305" s="3" t="s">
        <v>2962</v>
      </c>
      <c r="D2305" s="16">
        <v>28887590</v>
      </c>
      <c r="E2305" s="5" t="s">
        <v>9399</v>
      </c>
      <c r="F2305" s="381">
        <f>IFERROR(INDEX([1]Master!$1:$1048576,MATCH(C2305,[1]Master!$B:$B,0),MATCH($H$5,[1]Master!$1:$1,0)),"")</f>
        <v>1</v>
      </c>
      <c r="G2305" s="381">
        <f>IFERROR(INDEX([1]Master!$1:$1048576,MATCH(C2305,[1]Master!$B:$B,0),MATCH($H$4,[1]Master!$1:$1,0)),"")</f>
        <v>3</v>
      </c>
      <c r="H2305" s="6" t="s">
        <v>6153</v>
      </c>
      <c r="I2305" s="367">
        <f>IFERROR(INDEX([1]Master!$1:$1048576,MATCH(C2305,[1]Master!$B:$B,0),MATCH($G$6,[1]Master!$1:$1,0)),"")</f>
        <v>2753.0729346405233</v>
      </c>
      <c r="J2305" s="230">
        <f>ROUND(I2305*Order_Quote!$L$6,4)</f>
        <v>0</v>
      </c>
      <c r="K2305" s="228"/>
      <c r="L2305" s="178"/>
      <c r="M2305" s="171">
        <f t="shared" si="35"/>
        <v>0</v>
      </c>
    </row>
    <row r="2306" spans="1:13" s="52" customFormat="1" x14ac:dyDescent="0.3">
      <c r="A2306" s="29" t="str">
        <f>IF(K2306&gt;0,COUNT($A$7:A2305)+COUNT(DWV!$A$8:$A$300)+COUNT('Large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6" s="293"/>
      <c r="C2306" s="3" t="s">
        <v>2963</v>
      </c>
      <c r="D2306" s="16">
        <v>28887604</v>
      </c>
      <c r="E2306" s="5" t="s">
        <v>9400</v>
      </c>
      <c r="F2306" s="381">
        <f>IFERROR(INDEX([1]Master!$1:$1048576,MATCH(C2306,[1]Master!$B:$B,0),MATCH($H$5,[1]Master!$1:$1,0)),"")</f>
        <v>1</v>
      </c>
      <c r="G2306" s="381">
        <f>IFERROR(INDEX([1]Master!$1:$1048576,MATCH(C2306,[1]Master!$B:$B,0),MATCH($H$4,[1]Master!$1:$1,0)),"")</f>
        <v>3</v>
      </c>
      <c r="H2306" s="6" t="s">
        <v>6153</v>
      </c>
      <c r="I2306" s="367">
        <f>IFERROR(INDEX([1]Master!$1:$1048576,MATCH(C2306,[1]Master!$B:$B,0),MATCH($G$6,[1]Master!$1:$1,0)),"")</f>
        <v>2926.8732444444449</v>
      </c>
      <c r="J2306" s="230">
        <f>ROUND(I2306*Order_Quote!$L$6,4)</f>
        <v>0</v>
      </c>
      <c r="K2306" s="228"/>
      <c r="L2306" s="178"/>
      <c r="M2306" s="171">
        <f t="shared" si="35"/>
        <v>0</v>
      </c>
    </row>
    <row r="2307" spans="1:13" s="52" customFormat="1" x14ac:dyDescent="0.3">
      <c r="A2307" s="29" t="str">
        <f>IF(K2307&gt;0,COUNT($A$7:A2306)+COUNT(DWV!$A$8:$A$300)+COUNT('Large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7" s="293"/>
      <c r="C2307" s="3" t="s">
        <v>2964</v>
      </c>
      <c r="D2307" s="16">
        <v>28887612</v>
      </c>
      <c r="E2307" s="5" t="s">
        <v>9401</v>
      </c>
      <c r="F2307" s="381">
        <f>IFERROR(INDEX([1]Master!$1:$1048576,MATCH(C2307,[1]Master!$B:$B,0),MATCH($H$5,[1]Master!$1:$1,0)),"")</f>
        <v>1</v>
      </c>
      <c r="G2307" s="381">
        <f>IFERROR(INDEX([1]Master!$1:$1048576,MATCH(C2307,[1]Master!$B:$B,0),MATCH($H$4,[1]Master!$1:$1,0)),"")</f>
        <v>2</v>
      </c>
      <c r="H2307" s="6" t="s">
        <v>6153</v>
      </c>
      <c r="I2307" s="367">
        <f>IFERROR(INDEX([1]Master!$1:$1048576,MATCH(C2307,[1]Master!$B:$B,0),MATCH($G$6,[1]Master!$1:$1,0)),"")</f>
        <v>3123.391962091503</v>
      </c>
      <c r="J2307" s="230">
        <f>ROUND(I2307*Order_Quote!$L$6,4)</f>
        <v>0</v>
      </c>
      <c r="K2307" s="228"/>
      <c r="L2307" s="178"/>
      <c r="M2307" s="171">
        <f t="shared" si="35"/>
        <v>0</v>
      </c>
    </row>
    <row r="2308" spans="1:13" s="52" customFormat="1" x14ac:dyDescent="0.3">
      <c r="A2308" s="29" t="str">
        <f>IF(K2308&gt;0,COUNT($A$7:A2307)+COUNT(DWV!$A$8:$A$300)+COUNT('Large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8" s="293"/>
      <c r="C2308" s="3" t="s">
        <v>2965</v>
      </c>
      <c r="D2308" s="16">
        <v>28887620</v>
      </c>
      <c r="E2308" s="5" t="s">
        <v>9402</v>
      </c>
      <c r="F2308" s="381">
        <f>IFERROR(INDEX([1]Master!$1:$1048576,MATCH(C2308,[1]Master!$B:$B,0),MATCH($H$5,[1]Master!$1:$1,0)),"")</f>
        <v>1</v>
      </c>
      <c r="G2308" s="381">
        <f>IFERROR(INDEX([1]Master!$1:$1048576,MATCH(C2308,[1]Master!$B:$B,0),MATCH($H$4,[1]Master!$1:$1,0)),"")</f>
        <v>2</v>
      </c>
      <c r="H2308" s="6" t="s">
        <v>6153</v>
      </c>
      <c r="I2308" s="367">
        <f>IFERROR(INDEX([1]Master!$1:$1048576,MATCH(C2308,[1]Master!$B:$B,0),MATCH($G$6,[1]Master!$1:$1,0)),"")</f>
        <v>3298.8534993464059</v>
      </c>
      <c r="J2308" s="230">
        <f>ROUND(I2308*Order_Quote!$L$6,4)</f>
        <v>0</v>
      </c>
      <c r="K2308" s="228"/>
      <c r="L2308" s="178"/>
      <c r="M2308" s="171">
        <f t="shared" si="35"/>
        <v>0</v>
      </c>
    </row>
    <row r="2309" spans="1:13" s="52" customFormat="1" x14ac:dyDescent="0.3">
      <c r="A2309" s="29" t="str">
        <f>IF(K2309&gt;0,COUNT($A$7:A2308)+COUNT(DWV!$A$8:$A$300)+COUNT('Large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09" s="293"/>
      <c r="C2309" s="3" t="s">
        <v>2966</v>
      </c>
      <c r="D2309" s="16">
        <v>28887639</v>
      </c>
      <c r="E2309" s="5" t="s">
        <v>9403</v>
      </c>
      <c r="F2309" s="381">
        <f>IFERROR(INDEX([1]Master!$1:$1048576,MATCH(C2309,[1]Master!$B:$B,0),MATCH($H$5,[1]Master!$1:$1,0)),"")</f>
        <v>1</v>
      </c>
      <c r="G2309" s="381">
        <f>IFERROR(INDEX([1]Master!$1:$1048576,MATCH(C2309,[1]Master!$B:$B,0),MATCH($H$4,[1]Master!$1:$1,0)),"")</f>
        <v>4</v>
      </c>
      <c r="H2309" s="6" t="s">
        <v>6153</v>
      </c>
      <c r="I2309" s="367">
        <f>IFERROR(INDEX([1]Master!$1:$1048576,MATCH(C2309,[1]Master!$B:$B,0),MATCH($G$6,[1]Master!$1:$1,0)),"")</f>
        <v>4638.6877777777781</v>
      </c>
      <c r="J2309" s="230">
        <f>ROUND(I2309*Order_Quote!$L$6,4)</f>
        <v>0</v>
      </c>
      <c r="K2309" s="228"/>
      <c r="L2309" s="178"/>
      <c r="M2309" s="171">
        <f t="shared" si="35"/>
        <v>0</v>
      </c>
    </row>
    <row r="2310" spans="1:13" s="52" customFormat="1" x14ac:dyDescent="0.3">
      <c r="A2310" s="29" t="str">
        <f>IF(K2310&gt;0,COUNT($A$7:A2309)+COUNT(DWV!$A$8:$A$300)+COUNT('Large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0" s="293"/>
      <c r="C2310" s="3" t="s">
        <v>2967</v>
      </c>
      <c r="D2310" s="16">
        <v>28887647</v>
      </c>
      <c r="E2310" s="5" t="s">
        <v>9404</v>
      </c>
      <c r="F2310" s="381">
        <f>IFERROR(INDEX([1]Master!$1:$1048576,MATCH(C2310,[1]Master!$B:$B,0),MATCH($H$5,[1]Master!$1:$1,0)),"")</f>
        <v>1</v>
      </c>
      <c r="G2310" s="381">
        <f>IFERROR(INDEX([1]Master!$1:$1048576,MATCH(C2310,[1]Master!$B:$B,0),MATCH($H$4,[1]Master!$1:$1,0)),"")</f>
        <v>4</v>
      </c>
      <c r="H2310" s="6" t="s">
        <v>6153</v>
      </c>
      <c r="I2310" s="367">
        <f>IFERROR(INDEX([1]Master!$1:$1048576,MATCH(C2310,[1]Master!$B:$B,0),MATCH($G$6,[1]Master!$1:$1,0)),"")</f>
        <v>4980.1842222222222</v>
      </c>
      <c r="J2310" s="230">
        <f>ROUND(I2310*Order_Quote!$L$6,4)</f>
        <v>0</v>
      </c>
      <c r="K2310" s="228"/>
      <c r="L2310" s="178"/>
      <c r="M2310" s="171">
        <f t="shared" ref="M2310:M2373" si="36">K2310/F2310</f>
        <v>0</v>
      </c>
    </row>
    <row r="2311" spans="1:13" s="52" customFormat="1" x14ac:dyDescent="0.3">
      <c r="A2311" s="29" t="str">
        <f>IF(K2311&gt;0,COUNT($A$7:A2310)+COUNT(DWV!$A$8:$A$300)+COUNT('Large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1" s="293"/>
      <c r="C2311" s="3" t="s">
        <v>2968</v>
      </c>
      <c r="D2311" s="16">
        <v>28887655</v>
      </c>
      <c r="E2311" s="5" t="s">
        <v>9405</v>
      </c>
      <c r="F2311" s="381">
        <f>IFERROR(INDEX([1]Master!$1:$1048576,MATCH(C2311,[1]Master!$B:$B,0),MATCH($H$5,[1]Master!$1:$1,0)),"")</f>
        <v>1</v>
      </c>
      <c r="G2311" s="381">
        <f>IFERROR(INDEX([1]Master!$1:$1048576,MATCH(C2311,[1]Master!$B:$B,0),MATCH($H$4,[1]Master!$1:$1,0)),"")</f>
        <v>3</v>
      </c>
      <c r="H2311" s="6" t="s">
        <v>6153</v>
      </c>
      <c r="I2311" s="367">
        <f>IFERROR(INDEX([1]Master!$1:$1048576,MATCH(C2311,[1]Master!$B:$B,0),MATCH($G$6,[1]Master!$1:$1,0)),"")</f>
        <v>5630.007111111112</v>
      </c>
      <c r="J2311" s="230">
        <f>ROUND(I2311*Order_Quote!$L$6,4)</f>
        <v>0</v>
      </c>
      <c r="K2311" s="228"/>
      <c r="L2311" s="178"/>
      <c r="M2311" s="171">
        <f t="shared" si="36"/>
        <v>0</v>
      </c>
    </row>
    <row r="2312" spans="1:13" s="52" customFormat="1" x14ac:dyDescent="0.3">
      <c r="A2312" s="29" t="str">
        <f>IF(K2312&gt;0,COUNT($A$7:A2311)+COUNT(DWV!$A$8:$A$300)+COUNT('Large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2" s="293"/>
      <c r="C2312" s="3" t="s">
        <v>2969</v>
      </c>
      <c r="D2312" s="16">
        <v>28887663</v>
      </c>
      <c r="E2312" s="5" t="s">
        <v>9406</v>
      </c>
      <c r="F2312" s="381">
        <f>IFERROR(INDEX([1]Master!$1:$1048576,MATCH(C2312,[1]Master!$B:$B,0),MATCH($H$5,[1]Master!$1:$1,0)),"")</f>
        <v>1</v>
      </c>
      <c r="G2312" s="381">
        <f>IFERROR(INDEX([1]Master!$1:$1048576,MATCH(C2312,[1]Master!$B:$B,0),MATCH($H$4,[1]Master!$1:$1,0)),"")</f>
        <v>3</v>
      </c>
      <c r="H2312" s="6" t="s">
        <v>6153</v>
      </c>
      <c r="I2312" s="367">
        <f>IFERROR(INDEX([1]Master!$1:$1048576,MATCH(C2312,[1]Master!$B:$B,0),MATCH($G$6,[1]Master!$1:$1,0)),"")</f>
        <v>5011.4742392156877</v>
      </c>
      <c r="J2312" s="230">
        <f>ROUND(I2312*Order_Quote!$L$6,4)</f>
        <v>0</v>
      </c>
      <c r="K2312" s="228"/>
      <c r="L2312" s="178"/>
      <c r="M2312" s="171">
        <f t="shared" si="36"/>
        <v>0</v>
      </c>
    </row>
    <row r="2313" spans="1:13" s="52" customFormat="1" x14ac:dyDescent="0.3">
      <c r="A2313" s="29" t="str">
        <f>IF(K2313&gt;0,COUNT($A$7:A2312)+COUNT(DWV!$A$8:$A$300)+COUNT('Large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3" s="293"/>
      <c r="C2313" s="3" t="s">
        <v>2970</v>
      </c>
      <c r="D2313" s="16">
        <v>28887671</v>
      </c>
      <c r="E2313" s="5" t="s">
        <v>9407</v>
      </c>
      <c r="F2313" s="381">
        <f>IFERROR(INDEX([1]Master!$1:$1048576,MATCH(C2313,[1]Master!$B:$B,0),MATCH($H$5,[1]Master!$1:$1,0)),"")</f>
        <v>1</v>
      </c>
      <c r="G2313" s="381">
        <f>IFERROR(INDEX([1]Master!$1:$1048576,MATCH(C2313,[1]Master!$B:$B,0),MATCH($H$4,[1]Master!$1:$1,0)),"")</f>
        <v>2</v>
      </c>
      <c r="H2313" s="6" t="s">
        <v>6153</v>
      </c>
      <c r="I2313" s="367">
        <f>IFERROR(INDEX([1]Master!$1:$1048576,MATCH(C2313,[1]Master!$B:$B,0),MATCH($G$6,[1]Master!$1:$1,0)),"")</f>
        <v>5390.5034862745097</v>
      </c>
      <c r="J2313" s="230">
        <f>ROUND(I2313*Order_Quote!$L$6,4)</f>
        <v>0</v>
      </c>
      <c r="K2313" s="228"/>
      <c r="L2313" s="178"/>
      <c r="M2313" s="171">
        <f t="shared" si="36"/>
        <v>0</v>
      </c>
    </row>
    <row r="2314" spans="1:13" s="52" customFormat="1" x14ac:dyDescent="0.3">
      <c r="A2314" s="29" t="str">
        <f>IF(K2314&gt;0,COUNT($A$7:A2313)+COUNT(DWV!$A$8:$A$300)+COUNT('Large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4" s="293"/>
      <c r="C2314" s="3" t="s">
        <v>2971</v>
      </c>
      <c r="D2314" s="16">
        <v>28887680</v>
      </c>
      <c r="E2314" s="5" t="s">
        <v>9408</v>
      </c>
      <c r="F2314" s="381">
        <f>IFERROR(INDEX([1]Master!$1:$1048576,MATCH(C2314,[1]Master!$B:$B,0),MATCH($H$5,[1]Master!$1:$1,0)),"")</f>
        <v>1</v>
      </c>
      <c r="G2314" s="381">
        <f>IFERROR(INDEX([1]Master!$1:$1048576,MATCH(C2314,[1]Master!$B:$B,0),MATCH($H$4,[1]Master!$1:$1,0)),"")</f>
        <v>2</v>
      </c>
      <c r="H2314" s="6" t="s">
        <v>6153</v>
      </c>
      <c r="I2314" s="367">
        <f>IFERROR(INDEX([1]Master!$1:$1048576,MATCH(C2314,[1]Master!$B:$B,0),MATCH($G$6,[1]Master!$1:$1,0)),"")</f>
        <v>6036.1821882352951</v>
      </c>
      <c r="J2314" s="230">
        <f>ROUND(I2314*Order_Quote!$L$6,4)</f>
        <v>0</v>
      </c>
      <c r="K2314" s="228"/>
      <c r="L2314" s="178"/>
      <c r="M2314" s="171">
        <f t="shared" si="36"/>
        <v>0</v>
      </c>
    </row>
    <row r="2315" spans="1:13" s="52" customFormat="1" x14ac:dyDescent="0.3">
      <c r="A2315" s="29" t="str">
        <f>IF(K2315&gt;0,COUNT($A$7:A2314)+COUNT(DWV!$A$8:$A$300)+COUNT('Large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5" s="293"/>
      <c r="C2315" s="3" t="s">
        <v>2972</v>
      </c>
      <c r="D2315" s="16">
        <v>28887698</v>
      </c>
      <c r="E2315" s="5" t="s">
        <v>9409</v>
      </c>
      <c r="F2315" s="381">
        <f>IFERROR(INDEX([1]Master!$1:$1048576,MATCH(C2315,[1]Master!$B:$B,0),MATCH($H$5,[1]Master!$1:$1,0)),"")</f>
        <v>1</v>
      </c>
      <c r="G2315" s="381">
        <f>IFERROR(INDEX([1]Master!$1:$1048576,MATCH(C2315,[1]Master!$B:$B,0),MATCH($H$4,[1]Master!$1:$1,0)),"")</f>
        <v>1</v>
      </c>
      <c r="H2315" s="6" t="s">
        <v>6153</v>
      </c>
      <c r="I2315" s="367">
        <f>IFERROR(INDEX([1]Master!$1:$1048576,MATCH(C2315,[1]Master!$B:$B,0),MATCH($G$6,[1]Master!$1:$1,0)),"")</f>
        <v>6878.4544379084982</v>
      </c>
      <c r="J2315" s="230">
        <f>ROUND(I2315*Order_Quote!$L$6,4)</f>
        <v>0</v>
      </c>
      <c r="K2315" s="228"/>
      <c r="L2315" s="178"/>
      <c r="M2315" s="171">
        <f t="shared" si="36"/>
        <v>0</v>
      </c>
    </row>
    <row r="2316" spans="1:13" s="52" customFormat="1" x14ac:dyDescent="0.3">
      <c r="A2316" s="29" t="str">
        <f>IF(K2316&gt;0,COUNT($A$7:A2315)+COUNT(DWV!$A$8:$A$300)+COUNT('Large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6" s="293"/>
      <c r="C2316" s="3" t="s">
        <v>2973</v>
      </c>
      <c r="D2316" s="16">
        <v>28887701</v>
      </c>
      <c r="E2316" s="5" t="s">
        <v>9410</v>
      </c>
      <c r="F2316" s="381">
        <f>IFERROR(INDEX([1]Master!$1:$1048576,MATCH(C2316,[1]Master!$B:$B,0),MATCH($H$5,[1]Master!$1:$1,0)),"")</f>
        <v>1</v>
      </c>
      <c r="G2316" s="381">
        <f>IFERROR(INDEX([1]Master!$1:$1048576,MATCH(C2316,[1]Master!$B:$B,0),MATCH($H$4,[1]Master!$1:$1,0)),"")</f>
        <v>1</v>
      </c>
      <c r="H2316" s="6" t="s">
        <v>6153</v>
      </c>
      <c r="I2316" s="367">
        <f>IFERROR(INDEX([1]Master!$1:$1048576,MATCH(C2316,[1]Master!$B:$B,0),MATCH($G$6,[1]Master!$1:$1,0)),"")</f>
        <v>9180.6462967320276</v>
      </c>
      <c r="J2316" s="230">
        <f>ROUND(I2316*Order_Quote!$L$6,4)</f>
        <v>0</v>
      </c>
      <c r="K2316" s="228"/>
      <c r="L2316" s="178"/>
      <c r="M2316" s="171">
        <f t="shared" si="36"/>
        <v>0</v>
      </c>
    </row>
    <row r="2317" spans="1:13" s="52" customFormat="1" x14ac:dyDescent="0.3">
      <c r="A2317" s="29" t="str">
        <f>IF(K2317&gt;0,COUNT($A$7:A2316)+COUNT(DWV!$A$8:$A$300)+COUNT('Large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7" s="293"/>
      <c r="C2317" s="3" t="s">
        <v>2974</v>
      </c>
      <c r="D2317" s="16">
        <v>28887710</v>
      </c>
      <c r="E2317" s="5" t="s">
        <v>9411</v>
      </c>
      <c r="F2317" s="381">
        <f>IFERROR(INDEX([1]Master!$1:$1048576,MATCH(C2317,[1]Master!$B:$B,0),MATCH($H$5,[1]Master!$1:$1,0)),"")</f>
        <v>1</v>
      </c>
      <c r="G2317" s="381" t="str">
        <f>IFERROR(INDEX([1]Master!$1:$1048576,MATCH(C2317,[1]Master!$B:$B,0),MATCH($H$4,[1]Master!$1:$1,0)),"")</f>
        <v>-</v>
      </c>
      <c r="H2317" s="6" t="s">
        <v>6153</v>
      </c>
      <c r="I2317" s="367">
        <f>IFERROR(INDEX([1]Master!$1:$1048576,MATCH(C2317,[1]Master!$B:$B,0),MATCH($G$6,[1]Master!$1:$1,0)),"")</f>
        <v>7296.769888888889</v>
      </c>
      <c r="J2317" s="230">
        <f>ROUND(I2317*Order_Quote!$L$6,4)</f>
        <v>0</v>
      </c>
      <c r="K2317" s="228"/>
      <c r="L2317" s="178"/>
      <c r="M2317" s="171">
        <f t="shared" si="36"/>
        <v>0</v>
      </c>
    </row>
    <row r="2318" spans="1:13" s="52" customFormat="1" x14ac:dyDescent="0.3">
      <c r="A2318" s="29" t="str">
        <f>IF(K2318&gt;0,COUNT($A$7:A2317)+COUNT(DWV!$A$8:$A$300)+COUNT('Large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8" s="293"/>
      <c r="C2318" s="3" t="s">
        <v>2975</v>
      </c>
      <c r="D2318" s="16">
        <v>28887728</v>
      </c>
      <c r="E2318" s="5" t="s">
        <v>9412</v>
      </c>
      <c r="F2318" s="381">
        <f>IFERROR(INDEX([1]Master!$1:$1048576,MATCH(C2318,[1]Master!$B:$B,0),MATCH($H$5,[1]Master!$1:$1,0)),"")</f>
        <v>1</v>
      </c>
      <c r="G2318" s="381" t="str">
        <f>IFERROR(INDEX([1]Master!$1:$1048576,MATCH(C2318,[1]Master!$B:$B,0),MATCH($H$4,[1]Master!$1:$1,0)),"")</f>
        <v>-</v>
      </c>
      <c r="H2318" s="6" t="s">
        <v>6153</v>
      </c>
      <c r="I2318" s="367">
        <f>IFERROR(INDEX([1]Master!$1:$1048576,MATCH(C2318,[1]Master!$B:$B,0),MATCH($G$6,[1]Master!$1:$1,0)),"")</f>
        <v>8657.476999999999</v>
      </c>
      <c r="J2318" s="230">
        <f>ROUND(I2318*Order_Quote!$L$6,4)</f>
        <v>0</v>
      </c>
      <c r="K2318" s="228"/>
      <c r="L2318" s="178"/>
      <c r="M2318" s="171">
        <f t="shared" si="36"/>
        <v>0</v>
      </c>
    </row>
    <row r="2319" spans="1:13" s="52" customFormat="1" x14ac:dyDescent="0.3">
      <c r="A2319" s="29" t="str">
        <f>IF(K2319&gt;0,COUNT($A$7:A2318)+COUNT(DWV!$A$8:$A$300)+COUNT('Large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19" s="293"/>
      <c r="C2319" s="3" t="s">
        <v>2976</v>
      </c>
      <c r="D2319" s="16">
        <v>28887736</v>
      </c>
      <c r="E2319" s="5" t="s">
        <v>9413</v>
      </c>
      <c r="F2319" s="381">
        <f>IFERROR(INDEX([1]Master!$1:$1048576,MATCH(C2319,[1]Master!$B:$B,0),MATCH($H$5,[1]Master!$1:$1,0)),"")</f>
        <v>1</v>
      </c>
      <c r="G2319" s="381" t="str">
        <f>IFERROR(INDEX([1]Master!$1:$1048576,MATCH(C2319,[1]Master!$B:$B,0),MATCH($H$4,[1]Master!$1:$1,0)),"")</f>
        <v>-</v>
      </c>
      <c r="H2319" s="6" t="s">
        <v>6153</v>
      </c>
      <c r="I2319" s="367">
        <f>IFERROR(INDEX([1]Master!$1:$1048576,MATCH(C2319,[1]Master!$B:$B,0),MATCH($G$6,[1]Master!$1:$1,0)),"")</f>
        <v>8896.9192222222227</v>
      </c>
      <c r="J2319" s="230">
        <f>ROUND(I2319*Order_Quote!$L$6,4)</f>
        <v>0</v>
      </c>
      <c r="K2319" s="228"/>
      <c r="L2319" s="178"/>
      <c r="M2319" s="171">
        <f t="shared" si="36"/>
        <v>0</v>
      </c>
    </row>
    <row r="2320" spans="1:13" s="52" customFormat="1" x14ac:dyDescent="0.3">
      <c r="A2320" s="29" t="str">
        <f>IF(K2320&gt;0,COUNT($A$7:A2319)+COUNT(DWV!$A$8:$A$300)+COUNT('Large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0" s="293"/>
      <c r="C2320" s="3" t="s">
        <v>2977</v>
      </c>
      <c r="D2320" s="16">
        <v>28887744</v>
      </c>
      <c r="E2320" s="5" t="s">
        <v>9414</v>
      </c>
      <c r="F2320" s="381">
        <f>IFERROR(INDEX([1]Master!$1:$1048576,MATCH(C2320,[1]Master!$B:$B,0),MATCH($H$5,[1]Master!$1:$1,0)),"")</f>
        <v>1</v>
      </c>
      <c r="G2320" s="381">
        <f>IFERROR(INDEX([1]Master!$1:$1048576,MATCH(C2320,[1]Master!$B:$B,0),MATCH($H$4,[1]Master!$1:$1,0)),"")</f>
        <v>2</v>
      </c>
      <c r="H2320" s="6" t="s">
        <v>6153</v>
      </c>
      <c r="I2320" s="367">
        <f>IFERROR(INDEX([1]Master!$1:$1048576,MATCH(C2320,[1]Master!$B:$B,0),MATCH($G$6,[1]Master!$1:$1,0)),"")</f>
        <v>6948.6600052287604</v>
      </c>
      <c r="J2320" s="230">
        <f>ROUND(I2320*Order_Quote!$L$6,4)</f>
        <v>0</v>
      </c>
      <c r="K2320" s="228"/>
      <c r="L2320" s="178"/>
      <c r="M2320" s="171">
        <f t="shared" si="36"/>
        <v>0</v>
      </c>
    </row>
    <row r="2321" spans="1:13" s="52" customFormat="1" x14ac:dyDescent="0.3">
      <c r="A2321" s="29" t="str">
        <f>IF(K2321&gt;0,COUNT($A$7:A2320)+COUNT(DWV!$A$8:$A$300)+COUNT('Large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1" s="293"/>
      <c r="C2321" s="3" t="s">
        <v>2978</v>
      </c>
      <c r="D2321" s="16">
        <v>28887752</v>
      </c>
      <c r="E2321" s="5" t="s">
        <v>9415</v>
      </c>
      <c r="F2321" s="381">
        <f>IFERROR(INDEX([1]Master!$1:$1048576,MATCH(C2321,[1]Master!$B:$B,0),MATCH($H$5,[1]Master!$1:$1,0)),"")</f>
        <v>1</v>
      </c>
      <c r="G2321" s="381">
        <f>IFERROR(INDEX([1]Master!$1:$1048576,MATCH(C2321,[1]Master!$B:$B,0),MATCH($H$4,[1]Master!$1:$1,0)),"")</f>
        <v>2</v>
      </c>
      <c r="H2321" s="6" t="s">
        <v>6153</v>
      </c>
      <c r="I2321" s="367">
        <f>IFERROR(INDEX([1]Master!$1:$1048576,MATCH(C2321,[1]Master!$B:$B,0),MATCH($G$6,[1]Master!$1:$1,0)),"")</f>
        <v>7222.4482483660122</v>
      </c>
      <c r="J2321" s="230">
        <f>ROUND(I2321*Order_Quote!$L$6,4)</f>
        <v>0</v>
      </c>
      <c r="K2321" s="228"/>
      <c r="L2321" s="178"/>
      <c r="M2321" s="171">
        <f t="shared" si="36"/>
        <v>0</v>
      </c>
    </row>
    <row r="2322" spans="1:13" s="52" customFormat="1" x14ac:dyDescent="0.3">
      <c r="A2322" s="29" t="str">
        <f>IF(K2322&gt;0,COUNT($A$7:A2321)+COUNT(DWV!$A$8:$A$300)+COUNT('Large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2" s="293"/>
      <c r="C2322" s="3" t="s">
        <v>2979</v>
      </c>
      <c r="D2322" s="16">
        <v>28887760</v>
      </c>
      <c r="E2322" s="5" t="s">
        <v>9416</v>
      </c>
      <c r="F2322" s="381">
        <f>IFERROR(INDEX([1]Master!$1:$1048576,MATCH(C2322,[1]Master!$B:$B,0),MATCH($H$5,[1]Master!$1:$1,0)),"")</f>
        <v>1</v>
      </c>
      <c r="G2322" s="381">
        <f>IFERROR(INDEX([1]Master!$1:$1048576,MATCH(C2322,[1]Master!$B:$B,0),MATCH($H$4,[1]Master!$1:$1,0)),"")</f>
        <v>1</v>
      </c>
      <c r="H2322" s="6" t="s">
        <v>6153</v>
      </c>
      <c r="I2322" s="367">
        <f>IFERROR(INDEX([1]Master!$1:$1048576,MATCH(C2322,[1]Master!$B:$B,0),MATCH($G$6,[1]Master!$1:$1,0)),"")</f>
        <v>7313.6660980392171</v>
      </c>
      <c r="J2322" s="230">
        <f>ROUND(I2322*Order_Quote!$L$6,4)</f>
        <v>0</v>
      </c>
      <c r="K2322" s="228"/>
      <c r="L2322" s="178"/>
      <c r="M2322" s="171">
        <f t="shared" si="36"/>
        <v>0</v>
      </c>
    </row>
    <row r="2323" spans="1:13" s="52" customFormat="1" x14ac:dyDescent="0.3">
      <c r="A2323" s="29" t="str">
        <f>IF(K2323&gt;0,COUNT($A$7:A2322)+COUNT(DWV!$A$8:$A$300)+COUNT('Large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3" s="293"/>
      <c r="C2323" s="3" t="s">
        <v>2980</v>
      </c>
      <c r="D2323" s="16">
        <v>28887779</v>
      </c>
      <c r="E2323" s="5" t="s">
        <v>9417</v>
      </c>
      <c r="F2323" s="381">
        <f>IFERROR(INDEX([1]Master!$1:$1048576,MATCH(C2323,[1]Master!$B:$B,0),MATCH($H$5,[1]Master!$1:$1,0)),"")</f>
        <v>1</v>
      </c>
      <c r="G2323" s="381">
        <f>IFERROR(INDEX([1]Master!$1:$1048576,MATCH(C2323,[1]Master!$B:$B,0),MATCH($H$4,[1]Master!$1:$1,0)),"")</f>
        <v>1</v>
      </c>
      <c r="H2323" s="6" t="s">
        <v>6153</v>
      </c>
      <c r="I2323" s="367">
        <f>IFERROR(INDEX([1]Master!$1:$1048576,MATCH(C2323,[1]Master!$B:$B,0),MATCH($G$6,[1]Master!$1:$1,0)),"")</f>
        <v>10514.252755555557</v>
      </c>
      <c r="J2323" s="230">
        <f>ROUND(I2323*Order_Quote!$L$6,4)</f>
        <v>0</v>
      </c>
      <c r="K2323" s="228"/>
      <c r="L2323" s="178"/>
      <c r="M2323" s="171">
        <f t="shared" si="36"/>
        <v>0</v>
      </c>
    </row>
    <row r="2324" spans="1:13" s="52" customFormat="1" x14ac:dyDescent="0.3">
      <c r="A2324" s="29" t="str">
        <f>IF(K2324&gt;0,COUNT($A$7:A2323)+COUNT(DWV!$A$8:$A$300)+COUNT('Large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4" s="293"/>
      <c r="C2324" s="3" t="s">
        <v>2981</v>
      </c>
      <c r="D2324" s="16">
        <v>28887787</v>
      </c>
      <c r="E2324" s="5" t="s">
        <v>9418</v>
      </c>
      <c r="F2324" s="381">
        <f>IFERROR(INDEX([1]Master!$1:$1048576,MATCH(C2324,[1]Master!$B:$B,0),MATCH($H$5,[1]Master!$1:$1,0)),"")</f>
        <v>1</v>
      </c>
      <c r="G2324" s="381">
        <f>IFERROR(INDEX([1]Master!$1:$1048576,MATCH(C2324,[1]Master!$B:$B,0),MATCH($H$4,[1]Master!$1:$1,0)),"")</f>
        <v>1</v>
      </c>
      <c r="H2324" s="6" t="s">
        <v>6153</v>
      </c>
      <c r="I2324" s="367">
        <f>IFERROR(INDEX([1]Master!$1:$1048576,MATCH(C2324,[1]Master!$B:$B,0),MATCH($G$6,[1]Master!$1:$1,0)),"")</f>
        <v>11377.552253594773</v>
      </c>
      <c r="J2324" s="230">
        <f>ROUND(I2324*Order_Quote!$L$6,4)</f>
        <v>0</v>
      </c>
      <c r="K2324" s="228"/>
      <c r="L2324" s="178"/>
      <c r="M2324" s="171">
        <f t="shared" si="36"/>
        <v>0</v>
      </c>
    </row>
    <row r="2325" spans="1:13" s="52" customFormat="1" x14ac:dyDescent="0.3">
      <c r="A2325" s="29" t="str">
        <f>IF(K2325&gt;0,COUNT($A$7:A2324)+COUNT(DWV!$A$8:$A$300)+COUNT('Large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5" s="293"/>
      <c r="C2325" s="3" t="s">
        <v>2982</v>
      </c>
      <c r="D2325" s="16">
        <v>28887795</v>
      </c>
      <c r="E2325" s="5" t="s">
        <v>9419</v>
      </c>
      <c r="F2325" s="381">
        <f>IFERROR(INDEX([1]Master!$1:$1048576,MATCH(C2325,[1]Master!$B:$B,0),MATCH($H$5,[1]Master!$1:$1,0)),"")</f>
        <v>1</v>
      </c>
      <c r="G2325" s="381">
        <f>IFERROR(INDEX([1]Master!$1:$1048576,MATCH(C2325,[1]Master!$B:$B,0),MATCH($H$4,[1]Master!$1:$1,0)),"")</f>
        <v>1</v>
      </c>
      <c r="H2325" s="6" t="s">
        <v>6153</v>
      </c>
      <c r="I2325" s="367">
        <f>IFERROR(INDEX([1]Master!$1:$1048576,MATCH(C2325,[1]Master!$B:$B,0),MATCH($G$6,[1]Master!$1:$1,0)),"")</f>
        <v>13981.488867973856</v>
      </c>
      <c r="J2325" s="230">
        <f>ROUND(I2325*Order_Quote!$L$6,4)</f>
        <v>0</v>
      </c>
      <c r="K2325" s="228"/>
      <c r="L2325" s="178"/>
      <c r="M2325" s="171">
        <f t="shared" si="36"/>
        <v>0</v>
      </c>
    </row>
    <row r="2326" spans="1:13" s="52" customFormat="1" x14ac:dyDescent="0.3">
      <c r="A2326" s="29" t="str">
        <f>IF(K2326&gt;0,COUNT($A$7:A2325)+COUNT(DWV!$A$8:$A$300)+COUNT('Large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6" s="293"/>
      <c r="C2326" s="3" t="s">
        <v>2983</v>
      </c>
      <c r="D2326" s="16">
        <v>28887809</v>
      </c>
      <c r="E2326" s="5" t="s">
        <v>9420</v>
      </c>
      <c r="F2326" s="381">
        <f>IFERROR(INDEX([1]Master!$1:$1048576,MATCH(C2326,[1]Master!$B:$B,0),MATCH($H$5,[1]Master!$1:$1,0)),"")</f>
        <v>1</v>
      </c>
      <c r="G2326" s="381" t="str">
        <f>IFERROR(INDEX([1]Master!$1:$1048576,MATCH(C2326,[1]Master!$B:$B,0),MATCH($H$4,[1]Master!$1:$1,0)),"")</f>
        <v>-</v>
      </c>
      <c r="H2326" s="6" t="s">
        <v>6153</v>
      </c>
      <c r="I2326" s="367">
        <f>IFERROR(INDEX([1]Master!$1:$1048576,MATCH(C2326,[1]Master!$B:$B,0),MATCH($G$6,[1]Master!$1:$1,0)),"")</f>
        <v>7062.4615686274519</v>
      </c>
      <c r="J2326" s="230">
        <f>ROUND(I2326*Order_Quote!$L$6,4)</f>
        <v>0</v>
      </c>
      <c r="K2326" s="228"/>
      <c r="L2326" s="178"/>
      <c r="M2326" s="171">
        <f t="shared" si="36"/>
        <v>0</v>
      </c>
    </row>
    <row r="2327" spans="1:13" s="52" customFormat="1" x14ac:dyDescent="0.3">
      <c r="A2327" s="29" t="str">
        <f>IF(K2327&gt;0,COUNT($A$7:A2326)+COUNT(DWV!$A$8:$A$300)+COUNT('Large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7" s="293"/>
      <c r="C2327" s="3" t="s">
        <v>2984</v>
      </c>
      <c r="D2327" s="16">
        <v>28887817</v>
      </c>
      <c r="E2327" s="5" t="s">
        <v>9421</v>
      </c>
      <c r="F2327" s="381">
        <f>IFERROR(INDEX([1]Master!$1:$1048576,MATCH(C2327,[1]Master!$B:$B,0),MATCH($H$5,[1]Master!$1:$1,0)),"")</f>
        <v>1</v>
      </c>
      <c r="G2327" s="381" t="str">
        <f>IFERROR(INDEX([1]Master!$1:$1048576,MATCH(C2327,[1]Master!$B:$B,0),MATCH($H$4,[1]Master!$1:$1,0)),"")</f>
        <v>-</v>
      </c>
      <c r="H2327" s="6" t="s">
        <v>6153</v>
      </c>
      <c r="I2327" s="367">
        <f>IFERROR(INDEX([1]Master!$1:$1048576,MATCH(C2327,[1]Master!$B:$B,0),MATCH($G$6,[1]Master!$1:$1,0)),"")</f>
        <v>7246.4836653594784</v>
      </c>
      <c r="J2327" s="230">
        <f>ROUND(I2327*Order_Quote!$L$6,4)</f>
        <v>0</v>
      </c>
      <c r="K2327" s="228"/>
      <c r="L2327" s="178"/>
      <c r="M2327" s="171">
        <f t="shared" si="36"/>
        <v>0</v>
      </c>
    </row>
    <row r="2328" spans="1:13" s="52" customFormat="1" x14ac:dyDescent="0.3">
      <c r="A2328" s="29" t="str">
        <f>IF(K2328&gt;0,COUNT($A$7:A2327)+COUNT(DWV!$A$8:$A$300)+COUNT('Large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8" s="293"/>
      <c r="C2328" s="3" t="s">
        <v>2985</v>
      </c>
      <c r="D2328" s="16">
        <v>28887825</v>
      </c>
      <c r="E2328" s="5" t="s">
        <v>9422</v>
      </c>
      <c r="F2328" s="381">
        <f>IFERROR(INDEX([1]Master!$1:$1048576,MATCH(C2328,[1]Master!$B:$B,0),MATCH($H$5,[1]Master!$1:$1,0)),"")</f>
        <v>1</v>
      </c>
      <c r="G2328" s="381" t="str">
        <f>IFERROR(INDEX([1]Master!$1:$1048576,MATCH(C2328,[1]Master!$B:$B,0),MATCH($H$4,[1]Master!$1:$1,0)),"")</f>
        <v>-</v>
      </c>
      <c r="H2328" s="6" t="s">
        <v>6153</v>
      </c>
      <c r="I2328" s="367">
        <f>IFERROR(INDEX([1]Master!$1:$1048576,MATCH(C2328,[1]Master!$B:$B,0),MATCH($G$6,[1]Master!$1:$1,0)),"")</f>
        <v>7415.9138993464057</v>
      </c>
      <c r="J2328" s="230">
        <f>ROUND(I2328*Order_Quote!$L$6,4)</f>
        <v>0</v>
      </c>
      <c r="K2328" s="228"/>
      <c r="L2328" s="178"/>
      <c r="M2328" s="171">
        <f t="shared" si="36"/>
        <v>0</v>
      </c>
    </row>
    <row r="2329" spans="1:13" s="52" customFormat="1" x14ac:dyDescent="0.3">
      <c r="A2329" s="29" t="str">
        <f>IF(K2329&gt;0,COUNT($A$7:A2328)+COUNT(DWV!$A$8:$A$300)+COUNT('Large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29" s="293"/>
      <c r="C2329" s="3" t="s">
        <v>2986</v>
      </c>
      <c r="D2329" s="16">
        <v>28887833</v>
      </c>
      <c r="E2329" s="5" t="s">
        <v>9423</v>
      </c>
      <c r="F2329" s="381">
        <f>IFERROR(INDEX([1]Master!$1:$1048576,MATCH(C2329,[1]Master!$B:$B,0),MATCH($H$5,[1]Master!$1:$1,0)),"")</f>
        <v>1</v>
      </c>
      <c r="G2329" s="381">
        <f>IFERROR(INDEX([1]Master!$1:$1048576,MATCH(C2329,[1]Master!$B:$B,0),MATCH($H$4,[1]Master!$1:$1,0)),"")</f>
        <v>1</v>
      </c>
      <c r="H2329" s="6" t="s">
        <v>6153</v>
      </c>
      <c r="I2329" s="367">
        <f>IFERROR(INDEX([1]Master!$1:$1048576,MATCH(C2329,[1]Master!$B:$B,0),MATCH($G$6,[1]Master!$1:$1,0)),"")</f>
        <v>8064.6606339869277</v>
      </c>
      <c r="J2329" s="230">
        <f>ROUND(I2329*Order_Quote!$L$6,4)</f>
        <v>0</v>
      </c>
      <c r="K2329" s="228"/>
      <c r="L2329" s="178"/>
      <c r="M2329" s="171">
        <f t="shared" si="36"/>
        <v>0</v>
      </c>
    </row>
    <row r="2330" spans="1:13" s="52" customFormat="1" x14ac:dyDescent="0.3">
      <c r="A2330" s="29" t="str">
        <f>IF(K2330&gt;0,COUNT($A$7:A2329)+COUNT(DWV!$A$8:$A$300)+COUNT('Large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0" s="293"/>
      <c r="C2330" s="3" t="s">
        <v>2987</v>
      </c>
      <c r="D2330" s="16">
        <v>28887841</v>
      </c>
      <c r="E2330" s="5" t="s">
        <v>9424</v>
      </c>
      <c r="F2330" s="381">
        <f>IFERROR(INDEX([1]Master!$1:$1048576,MATCH(C2330,[1]Master!$B:$B,0),MATCH($H$5,[1]Master!$1:$1,0)),"")</f>
        <v>1</v>
      </c>
      <c r="G2330" s="381">
        <f>IFERROR(INDEX([1]Master!$1:$1048576,MATCH(C2330,[1]Master!$B:$B,0),MATCH($H$4,[1]Master!$1:$1,0)),"")</f>
        <v>1</v>
      </c>
      <c r="H2330" s="6" t="s">
        <v>6153</v>
      </c>
      <c r="I2330" s="367">
        <f>IFERROR(INDEX([1]Master!$1:$1048576,MATCH(C2330,[1]Master!$B:$B,0),MATCH($G$6,[1]Master!$1:$1,0)),"")</f>
        <v>8956.0363725490206</v>
      </c>
      <c r="J2330" s="230">
        <f>ROUND(I2330*Order_Quote!$L$6,4)</f>
        <v>0</v>
      </c>
      <c r="K2330" s="228"/>
      <c r="L2330" s="178"/>
      <c r="M2330" s="171">
        <f t="shared" si="36"/>
        <v>0</v>
      </c>
    </row>
    <row r="2331" spans="1:13" s="52" customFormat="1" x14ac:dyDescent="0.3">
      <c r="A2331" s="29" t="str">
        <f>IF(K2331&gt;0,COUNT($A$7:A2330)+COUNT(DWV!$A$8:$A$300)+COUNT('Large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1" s="293"/>
      <c r="C2331" s="3" t="s">
        <v>2988</v>
      </c>
      <c r="D2331" s="16">
        <v>28887850</v>
      </c>
      <c r="E2331" s="5" t="s">
        <v>9425</v>
      </c>
      <c r="F2331" s="381">
        <f>IFERROR(INDEX([1]Master!$1:$1048576,MATCH(C2331,[1]Master!$B:$B,0),MATCH($H$5,[1]Master!$1:$1,0)),"")</f>
        <v>1</v>
      </c>
      <c r="G2331" s="381">
        <f>IFERROR(INDEX([1]Master!$1:$1048576,MATCH(C2331,[1]Master!$B:$B,0),MATCH($H$4,[1]Master!$1:$1,0)),"")</f>
        <v>1</v>
      </c>
      <c r="H2331" s="6" t="s">
        <v>6153</v>
      </c>
      <c r="I2331" s="367">
        <f>IFERROR(INDEX([1]Master!$1:$1048576,MATCH(C2331,[1]Master!$B:$B,0),MATCH($G$6,[1]Master!$1:$1,0)),"")</f>
        <v>10219.422298039217</v>
      </c>
      <c r="J2331" s="230">
        <f>ROUND(I2331*Order_Quote!$L$6,4)</f>
        <v>0</v>
      </c>
      <c r="K2331" s="228"/>
      <c r="L2331" s="178"/>
      <c r="M2331" s="171">
        <f t="shared" si="36"/>
        <v>0</v>
      </c>
    </row>
    <row r="2332" spans="1:13" s="52" customFormat="1" x14ac:dyDescent="0.3">
      <c r="A2332" s="29" t="str">
        <f>IF(K2332&gt;0,COUNT($A$7:A2331)+COUNT(DWV!$A$8:$A$300)+COUNT('Large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2" s="293"/>
      <c r="C2332" s="3" t="s">
        <v>2989</v>
      </c>
      <c r="D2332" s="16">
        <v>28887868</v>
      </c>
      <c r="E2332" s="5" t="s">
        <v>9426</v>
      </c>
      <c r="F2332" s="381">
        <f>IFERROR(INDEX([1]Master!$1:$1048576,MATCH(C2332,[1]Master!$B:$B,0),MATCH($H$5,[1]Master!$1:$1,0)),"")</f>
        <v>1</v>
      </c>
      <c r="G2332" s="381">
        <f>IFERROR(INDEX([1]Master!$1:$1048576,MATCH(C2332,[1]Master!$B:$B,0),MATCH($H$4,[1]Master!$1:$1,0)),"")</f>
        <v>1</v>
      </c>
      <c r="H2332" s="6" t="s">
        <v>6153</v>
      </c>
      <c r="I2332" s="367">
        <f>IFERROR(INDEX([1]Master!$1:$1048576,MATCH(C2332,[1]Master!$B:$B,0),MATCH($G$6,[1]Master!$1:$1,0)),"")</f>
        <v>11166.965483660131</v>
      </c>
      <c r="J2332" s="230">
        <f>ROUND(I2332*Order_Quote!$L$6,4)</f>
        <v>0</v>
      </c>
      <c r="K2332" s="228"/>
      <c r="L2332" s="178"/>
      <c r="M2332" s="171">
        <f t="shared" si="36"/>
        <v>0</v>
      </c>
    </row>
    <row r="2333" spans="1:13" s="52" customFormat="1" x14ac:dyDescent="0.3">
      <c r="A2333" s="29" t="str">
        <f>IF(K2333&gt;0,COUNT($A$7:A2332)+COUNT(DWV!$A$8:$A$300)+COUNT('Large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3" s="293"/>
      <c r="C2333" s="3" t="s">
        <v>2990</v>
      </c>
      <c r="D2333" s="16">
        <v>28887876</v>
      </c>
      <c r="E2333" s="5" t="s">
        <v>9427</v>
      </c>
      <c r="F2333" s="381">
        <f>IFERROR(INDEX([1]Master!$1:$1048576,MATCH(C2333,[1]Master!$B:$B,0),MATCH($H$5,[1]Master!$1:$1,0)),"")</f>
        <v>1</v>
      </c>
      <c r="G2333" s="381">
        <f>IFERROR(INDEX([1]Master!$1:$1048576,MATCH(C2333,[1]Master!$B:$B,0),MATCH($H$4,[1]Master!$1:$1,0)),"")</f>
        <v>1</v>
      </c>
      <c r="H2333" s="6" t="s">
        <v>6153</v>
      </c>
      <c r="I2333" s="367">
        <f>IFERROR(INDEX([1]Master!$1:$1048576,MATCH(C2333,[1]Master!$B:$B,0),MATCH($G$6,[1]Master!$1:$1,0)),"")</f>
        <v>11496.846343790854</v>
      </c>
      <c r="J2333" s="230">
        <f>ROUND(I2333*Order_Quote!$L$6,4)</f>
        <v>0</v>
      </c>
      <c r="K2333" s="228"/>
      <c r="L2333" s="178"/>
      <c r="M2333" s="171">
        <f t="shared" si="36"/>
        <v>0</v>
      </c>
    </row>
    <row r="2334" spans="1:13" s="52" customFormat="1" x14ac:dyDescent="0.3">
      <c r="A2334" s="29" t="str">
        <f>IF(K2334&gt;0,COUNT($A$7:A2333)+COUNT(DWV!$A$8:$A$300)+COUNT('Large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4" s="293"/>
      <c r="C2334" s="3" t="s">
        <v>2991</v>
      </c>
      <c r="D2334" s="16">
        <v>28887884</v>
      </c>
      <c r="E2334" s="5" t="s">
        <v>9428</v>
      </c>
      <c r="F2334" s="381">
        <f>IFERROR(INDEX([1]Master!$1:$1048576,MATCH(C2334,[1]Master!$B:$B,0),MATCH($H$5,[1]Master!$1:$1,0)),"")</f>
        <v>1</v>
      </c>
      <c r="G2334" s="381">
        <f>IFERROR(INDEX([1]Master!$1:$1048576,MATCH(C2334,[1]Master!$B:$B,0),MATCH($H$4,[1]Master!$1:$1,0)),"")</f>
        <v>1</v>
      </c>
      <c r="H2334" s="6" t="s">
        <v>6153</v>
      </c>
      <c r="I2334" s="367">
        <f>IFERROR(INDEX([1]Master!$1:$1048576,MATCH(C2334,[1]Master!$B:$B,0),MATCH($G$6,[1]Master!$1:$1,0)),"")</f>
        <v>14227.230802614384</v>
      </c>
      <c r="J2334" s="230">
        <f>ROUND(I2334*Order_Quote!$L$6,4)</f>
        <v>0</v>
      </c>
      <c r="K2334" s="228"/>
      <c r="L2334" s="178"/>
      <c r="M2334" s="171">
        <f t="shared" si="36"/>
        <v>0</v>
      </c>
    </row>
    <row r="2335" spans="1:13" s="52" customFormat="1" x14ac:dyDescent="0.3">
      <c r="A2335" s="29" t="str">
        <f>IF(K2335&gt;0,COUNT($A$7:A2334)+COUNT(DWV!$A$8:$A$300)+COUNT('Large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5" s="293"/>
      <c r="C2335" s="3" t="s">
        <v>2992</v>
      </c>
      <c r="D2335" s="16">
        <v>28887892</v>
      </c>
      <c r="E2335" s="5" t="s">
        <v>9429</v>
      </c>
      <c r="F2335" s="381">
        <f>IFERROR(INDEX([1]Master!$1:$1048576,MATCH(C2335,[1]Master!$B:$B,0),MATCH($H$5,[1]Master!$1:$1,0)),"")</f>
        <v>1</v>
      </c>
      <c r="G2335" s="381" t="str">
        <f>IFERROR(INDEX([1]Master!$1:$1048576,MATCH(C2335,[1]Master!$B:$B,0),MATCH($H$4,[1]Master!$1:$1,0)),"")</f>
        <v>-</v>
      </c>
      <c r="H2335" s="6" t="s">
        <v>6153</v>
      </c>
      <c r="I2335" s="367">
        <f>IFERROR(INDEX([1]Master!$1:$1048576,MATCH(C2335,[1]Master!$B:$B,0),MATCH($G$6,[1]Master!$1:$1,0)),"")</f>
        <v>14346.524892810457</v>
      </c>
      <c r="J2335" s="230">
        <f>ROUND(I2335*Order_Quote!$L$6,4)</f>
        <v>0</v>
      </c>
      <c r="K2335" s="228"/>
      <c r="L2335" s="178"/>
      <c r="M2335" s="171">
        <f t="shared" si="36"/>
        <v>0</v>
      </c>
    </row>
    <row r="2336" spans="1:13" s="52" customFormat="1" x14ac:dyDescent="0.3">
      <c r="A2336" s="29" t="str">
        <f>IF(K2336&gt;0,COUNT($A$7:A2335)+COUNT(DWV!$A$8:$A$300)+COUNT('Large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6" s="293"/>
      <c r="C2336" s="3" t="s">
        <v>2993</v>
      </c>
      <c r="D2336" s="16">
        <v>28887906</v>
      </c>
      <c r="E2336" s="5" t="s">
        <v>9430</v>
      </c>
      <c r="F2336" s="381">
        <f>IFERROR(INDEX([1]Master!$1:$1048576,MATCH(C2336,[1]Master!$B:$B,0),MATCH($H$5,[1]Master!$1:$1,0)),"")</f>
        <v>1</v>
      </c>
      <c r="G2336" s="381" t="str">
        <f>IFERROR(INDEX([1]Master!$1:$1048576,MATCH(C2336,[1]Master!$B:$B,0),MATCH($H$4,[1]Master!$1:$1,0)),"")</f>
        <v>-</v>
      </c>
      <c r="H2336" s="6" t="s">
        <v>6153</v>
      </c>
      <c r="I2336" s="367">
        <f>IFERROR(INDEX([1]Master!$1:$1048576,MATCH(C2336,[1]Master!$B:$B,0),MATCH($G$6,[1]Master!$1:$1,0)),"")</f>
        <v>9076.916860130721</v>
      </c>
      <c r="J2336" s="230">
        <f>ROUND(I2336*Order_Quote!$L$6,4)</f>
        <v>0</v>
      </c>
      <c r="K2336" s="228"/>
      <c r="L2336" s="178"/>
      <c r="M2336" s="171">
        <f t="shared" si="36"/>
        <v>0</v>
      </c>
    </row>
    <row r="2337" spans="1:13" s="52" customFormat="1" x14ac:dyDescent="0.3">
      <c r="A2337" s="29" t="str">
        <f>IF(K2337&gt;0,COUNT($A$7:A2336)+COUNT(DWV!$A$8:$A$300)+COUNT('Large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7" s="293"/>
      <c r="C2337" s="3" t="s">
        <v>2994</v>
      </c>
      <c r="D2337" s="16">
        <v>28887914</v>
      </c>
      <c r="E2337" s="5" t="s">
        <v>9431</v>
      </c>
      <c r="F2337" s="381">
        <f>IFERROR(INDEX([1]Master!$1:$1048576,MATCH(C2337,[1]Master!$B:$B,0),MATCH($H$5,[1]Master!$1:$1,0)),"")</f>
        <v>1</v>
      </c>
      <c r="G2337" s="381" t="str">
        <f>IFERROR(INDEX([1]Master!$1:$1048576,MATCH(C2337,[1]Master!$B:$B,0),MATCH($H$4,[1]Master!$1:$1,0)),"")</f>
        <v>-</v>
      </c>
      <c r="H2337" s="6" t="s">
        <v>6153</v>
      </c>
      <c r="I2337" s="367">
        <f>IFERROR(INDEX([1]Master!$1:$1048576,MATCH(C2337,[1]Master!$B:$B,0),MATCH($G$6,[1]Master!$1:$1,0)),"")</f>
        <v>9313.4696627450994</v>
      </c>
      <c r="J2337" s="230">
        <f>ROUND(I2337*Order_Quote!$L$6,4)</f>
        <v>0</v>
      </c>
      <c r="K2337" s="228"/>
      <c r="L2337" s="178"/>
      <c r="M2337" s="171">
        <f t="shared" si="36"/>
        <v>0</v>
      </c>
    </row>
    <row r="2338" spans="1:13" s="52" customFormat="1" x14ac:dyDescent="0.3">
      <c r="A2338" s="29" t="str">
        <f>IF(K2338&gt;0,COUNT($A$7:A2337)+COUNT(DWV!$A$8:$A$300)+COUNT('Large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8" s="293"/>
      <c r="C2338" s="3" t="s">
        <v>2995</v>
      </c>
      <c r="D2338" s="16">
        <v>28887922</v>
      </c>
      <c r="E2338" s="5" t="s">
        <v>9432</v>
      </c>
      <c r="F2338" s="381">
        <f>IFERROR(INDEX([1]Master!$1:$1048576,MATCH(C2338,[1]Master!$B:$B,0),MATCH($H$5,[1]Master!$1:$1,0)),"")</f>
        <v>1</v>
      </c>
      <c r="G2338" s="381" t="str">
        <f>IFERROR(INDEX([1]Master!$1:$1048576,MATCH(C2338,[1]Master!$B:$B,0),MATCH($H$4,[1]Master!$1:$1,0)),"")</f>
        <v>-</v>
      </c>
      <c r="H2338" s="6" t="s">
        <v>6153</v>
      </c>
      <c r="I2338" s="367">
        <f>IFERROR(INDEX([1]Master!$1:$1048576,MATCH(C2338,[1]Master!$B:$B,0),MATCH($G$6,[1]Master!$1:$1,0)),"")</f>
        <v>9531.1353568627474</v>
      </c>
      <c r="J2338" s="230">
        <f>ROUND(I2338*Order_Quote!$L$6,4)</f>
        <v>0</v>
      </c>
      <c r="K2338" s="228"/>
      <c r="L2338" s="178"/>
      <c r="M2338" s="171">
        <f t="shared" si="36"/>
        <v>0</v>
      </c>
    </row>
    <row r="2339" spans="1:13" s="52" customFormat="1" x14ac:dyDescent="0.3">
      <c r="A2339" s="29" t="str">
        <f>IF(K2339&gt;0,COUNT($A$7:A2338)+COUNT(DWV!$A$8:$A$300)+COUNT('Large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39" s="293"/>
      <c r="C2339" s="3" t="s">
        <v>2996</v>
      </c>
      <c r="D2339" s="16">
        <v>28887930</v>
      </c>
      <c r="E2339" s="5" t="s">
        <v>9433</v>
      </c>
      <c r="F2339" s="381">
        <f>IFERROR(INDEX([1]Master!$1:$1048576,MATCH(C2339,[1]Master!$B:$B,0),MATCH($H$5,[1]Master!$1:$1,0)),"")</f>
        <v>1</v>
      </c>
      <c r="G2339" s="381">
        <f>IFERROR(INDEX([1]Master!$1:$1048576,MATCH(C2339,[1]Master!$B:$B,0),MATCH($H$4,[1]Master!$1:$1,0)),"")</f>
        <v>1</v>
      </c>
      <c r="H2339" s="6" t="s">
        <v>6153</v>
      </c>
      <c r="I2339" s="367">
        <f>IFERROR(INDEX([1]Master!$1:$1048576,MATCH(C2339,[1]Master!$B:$B,0),MATCH($G$6,[1]Master!$1:$1,0)),"")</f>
        <v>10080.822050980392</v>
      </c>
      <c r="J2339" s="230">
        <f>ROUND(I2339*Order_Quote!$L$6,4)</f>
        <v>0</v>
      </c>
      <c r="K2339" s="228"/>
      <c r="L2339" s="178"/>
      <c r="M2339" s="171">
        <f t="shared" si="36"/>
        <v>0</v>
      </c>
    </row>
    <row r="2340" spans="1:13" s="52" customFormat="1" x14ac:dyDescent="0.3">
      <c r="A2340" s="29" t="str">
        <f>IF(K2340&gt;0,COUNT($A$7:A2339)+COUNT(DWV!$A$8:$A$300)+COUNT('Large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0" s="293"/>
      <c r="C2340" s="3" t="s">
        <v>2997</v>
      </c>
      <c r="D2340" s="16">
        <v>28887949</v>
      </c>
      <c r="E2340" s="5" t="s">
        <v>9434</v>
      </c>
      <c r="F2340" s="381">
        <f>IFERROR(INDEX([1]Master!$1:$1048576,MATCH(C2340,[1]Master!$B:$B,0),MATCH($H$5,[1]Master!$1:$1,0)),"")</f>
        <v>1</v>
      </c>
      <c r="G2340" s="381">
        <f>IFERROR(INDEX([1]Master!$1:$1048576,MATCH(C2340,[1]Master!$B:$B,0),MATCH($H$4,[1]Master!$1:$1,0)),"")</f>
        <v>1</v>
      </c>
      <c r="H2340" s="6" t="s">
        <v>6153</v>
      </c>
      <c r="I2340" s="367">
        <f>IFERROR(INDEX([1]Master!$1:$1048576,MATCH(C2340,[1]Master!$B:$B,0),MATCH($G$6,[1]Master!$1:$1,0)),"")</f>
        <v>11195.026758169935</v>
      </c>
      <c r="J2340" s="230">
        <f>ROUND(I2340*Order_Quote!$L$6,4)</f>
        <v>0</v>
      </c>
      <c r="K2340" s="228"/>
      <c r="L2340" s="178"/>
      <c r="M2340" s="171">
        <f t="shared" si="36"/>
        <v>0</v>
      </c>
    </row>
    <row r="2341" spans="1:13" s="52" customFormat="1" x14ac:dyDescent="0.3">
      <c r="A2341" s="29" t="str">
        <f>IF(K2341&gt;0,COUNT($A$7:A2340)+COUNT(DWV!$A$8:$A$300)+COUNT('Large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1" s="293"/>
      <c r="C2341" s="3" t="s">
        <v>2998</v>
      </c>
      <c r="D2341" s="16">
        <v>28887957</v>
      </c>
      <c r="E2341" s="5" t="s">
        <v>9435</v>
      </c>
      <c r="F2341" s="381">
        <f>IFERROR(INDEX([1]Master!$1:$1048576,MATCH(C2341,[1]Master!$B:$B,0),MATCH($H$5,[1]Master!$1:$1,0)),"")</f>
        <v>1</v>
      </c>
      <c r="G2341" s="381">
        <f>IFERROR(INDEX([1]Master!$1:$1048576,MATCH(C2341,[1]Master!$B:$B,0),MATCH($H$4,[1]Master!$1:$1,0)),"")</f>
        <v>1</v>
      </c>
      <c r="H2341" s="6" t="s">
        <v>6153</v>
      </c>
      <c r="I2341" s="367">
        <f>IFERROR(INDEX([1]Master!$1:$1048576,MATCH(C2341,[1]Master!$B:$B,0),MATCH($G$6,[1]Master!$1:$1,0)),"")</f>
        <v>12774.285355555558</v>
      </c>
      <c r="J2341" s="230">
        <f>ROUND(I2341*Order_Quote!$L$6,4)</f>
        <v>0</v>
      </c>
      <c r="K2341" s="228"/>
      <c r="L2341" s="178"/>
      <c r="M2341" s="171">
        <f t="shared" si="36"/>
        <v>0</v>
      </c>
    </row>
    <row r="2342" spans="1:13" s="52" customFormat="1" x14ac:dyDescent="0.3">
      <c r="A2342" s="29" t="str">
        <f>IF(K2342&gt;0,COUNT($A$7:A2341)+COUNT(DWV!$A$8:$A$300)+COUNT('Large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2" s="293"/>
      <c r="C2342" s="3" t="s">
        <v>2999</v>
      </c>
      <c r="D2342" s="16">
        <v>28887965</v>
      </c>
      <c r="E2342" s="5" t="s">
        <v>9436</v>
      </c>
      <c r="F2342" s="381">
        <f>IFERROR(INDEX([1]Master!$1:$1048576,MATCH(C2342,[1]Master!$B:$B,0),MATCH($H$5,[1]Master!$1:$1,0)),"")</f>
        <v>1</v>
      </c>
      <c r="G2342" s="381">
        <f>IFERROR(INDEX([1]Master!$1:$1048576,MATCH(C2342,[1]Master!$B:$B,0),MATCH($H$4,[1]Master!$1:$1,0)),"")</f>
        <v>1</v>
      </c>
      <c r="H2342" s="6" t="s">
        <v>6153</v>
      </c>
      <c r="I2342" s="367">
        <f>IFERROR(INDEX([1]Master!$1:$1048576,MATCH(C2342,[1]Master!$B:$B,0),MATCH($G$6,[1]Master!$1:$1,0)),"")</f>
        <v>13958.725562091506</v>
      </c>
      <c r="J2342" s="230">
        <f>ROUND(I2342*Order_Quote!$L$6,4)</f>
        <v>0</v>
      </c>
      <c r="K2342" s="228"/>
      <c r="L2342" s="178"/>
      <c r="M2342" s="171">
        <f t="shared" si="36"/>
        <v>0</v>
      </c>
    </row>
    <row r="2343" spans="1:13" s="52" customFormat="1" x14ac:dyDescent="0.3">
      <c r="A2343" s="29" t="str">
        <f>IF(K2343&gt;0,COUNT($A$7:A2342)+COUNT(DWV!$A$8:$A$300)+COUNT('Large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3" s="293"/>
      <c r="C2343" s="3" t="s">
        <v>3000</v>
      </c>
      <c r="D2343" s="16">
        <v>28887973</v>
      </c>
      <c r="E2343" s="5" t="s">
        <v>9437</v>
      </c>
      <c r="F2343" s="381">
        <f>IFERROR(INDEX([1]Master!$1:$1048576,MATCH(C2343,[1]Master!$B:$B,0),MATCH($H$5,[1]Master!$1:$1,0)),"")</f>
        <v>1</v>
      </c>
      <c r="G2343" s="381">
        <f>IFERROR(INDEX([1]Master!$1:$1048576,MATCH(C2343,[1]Master!$B:$B,0),MATCH($H$4,[1]Master!$1:$1,0)),"")</f>
        <v>1</v>
      </c>
      <c r="H2343" s="6" t="s">
        <v>6153</v>
      </c>
      <c r="I2343" s="367">
        <f>IFERROR(INDEX([1]Master!$1:$1048576,MATCH(C2343,[1]Master!$B:$B,0),MATCH($G$6,[1]Master!$1:$1,0)),"")</f>
        <v>14371.069154248367</v>
      </c>
      <c r="J2343" s="230">
        <f>ROUND(I2343*Order_Quote!$L$6,4)</f>
        <v>0</v>
      </c>
      <c r="K2343" s="228"/>
      <c r="L2343" s="178"/>
      <c r="M2343" s="171">
        <f t="shared" si="36"/>
        <v>0</v>
      </c>
    </row>
    <row r="2344" spans="1:13" s="52" customFormat="1" x14ac:dyDescent="0.3">
      <c r="A2344" s="29" t="str">
        <f>IF(K2344&gt;0,COUNT($A$7:A2343)+COUNT(DWV!$A$8:$A$300)+COUNT('Large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4" s="293"/>
      <c r="C2344" s="3" t="s">
        <v>3001</v>
      </c>
      <c r="D2344" s="16">
        <v>28887981</v>
      </c>
      <c r="E2344" s="5" t="s">
        <v>9438</v>
      </c>
      <c r="F2344" s="381">
        <f>IFERROR(INDEX([1]Master!$1:$1048576,MATCH(C2344,[1]Master!$B:$B,0),MATCH($H$5,[1]Master!$1:$1,0)),"")</f>
        <v>1</v>
      </c>
      <c r="G2344" s="381" t="str">
        <f>IFERROR(INDEX([1]Master!$1:$1048576,MATCH(C2344,[1]Master!$B:$B,0),MATCH($H$4,[1]Master!$1:$1,0)),"")</f>
        <v>-</v>
      </c>
      <c r="H2344" s="6" t="s">
        <v>6153</v>
      </c>
      <c r="I2344" s="367">
        <f>IFERROR(INDEX([1]Master!$1:$1048576,MATCH(C2344,[1]Master!$B:$B,0),MATCH($G$6,[1]Master!$1:$1,0)),"")</f>
        <v>17784.038503267977</v>
      </c>
      <c r="J2344" s="230">
        <f>ROUND(I2344*Order_Quote!$L$6,4)</f>
        <v>0</v>
      </c>
      <c r="K2344" s="228"/>
      <c r="L2344" s="178"/>
      <c r="M2344" s="171">
        <f t="shared" si="36"/>
        <v>0</v>
      </c>
    </row>
    <row r="2345" spans="1:13" s="52" customFormat="1" x14ac:dyDescent="0.3">
      <c r="A2345" s="29" t="str">
        <f>IF(K2345&gt;0,COUNT($A$7:A2344)+COUNT(DWV!$A$8:$A$300)+COUNT('Large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5" s="293"/>
      <c r="C2345" s="3" t="s">
        <v>3002</v>
      </c>
      <c r="D2345" s="16">
        <v>28887998</v>
      </c>
      <c r="E2345" s="5" t="s">
        <v>9439</v>
      </c>
      <c r="F2345" s="381">
        <f>IFERROR(INDEX([1]Master!$1:$1048576,MATCH(C2345,[1]Master!$B:$B,0),MATCH($H$5,[1]Master!$1:$1,0)),"")</f>
        <v>1</v>
      </c>
      <c r="G2345" s="381" t="str">
        <f>IFERROR(INDEX([1]Master!$1:$1048576,MATCH(C2345,[1]Master!$B:$B,0),MATCH($H$4,[1]Master!$1:$1,0)),"")</f>
        <v>-</v>
      </c>
      <c r="H2345" s="6" t="s">
        <v>6153</v>
      </c>
      <c r="I2345" s="367">
        <f>IFERROR(INDEX([1]Master!$1:$1048576,MATCH(C2345,[1]Master!$B:$B,0),MATCH($G$6,[1]Master!$1:$1,0)),"")</f>
        <v>22230.051870588239</v>
      </c>
      <c r="J2345" s="230">
        <f>ROUND(I2345*Order_Quote!$L$6,4)</f>
        <v>0</v>
      </c>
      <c r="K2345" s="228"/>
      <c r="L2345" s="178"/>
      <c r="M2345" s="171">
        <f t="shared" si="36"/>
        <v>0</v>
      </c>
    </row>
    <row r="2346" spans="1:13" s="52" customFormat="1" x14ac:dyDescent="0.3">
      <c r="A2346" s="29" t="str">
        <f>IF(K2346&gt;0,COUNT($A$7:A2345)+COUNT(DWV!$A$8:$A$300)+COUNT('Large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6" s="293"/>
      <c r="C2346" s="3" t="s">
        <v>3003</v>
      </c>
      <c r="D2346" s="16">
        <v>28888007</v>
      </c>
      <c r="E2346" s="5" t="s">
        <v>9440</v>
      </c>
      <c r="F2346" s="381">
        <f>IFERROR(INDEX([1]Master!$1:$1048576,MATCH(C2346,[1]Master!$B:$B,0),MATCH($H$5,[1]Master!$1:$1,0)),"")</f>
        <v>1</v>
      </c>
      <c r="G2346" s="381" t="str">
        <f>IFERROR(INDEX([1]Master!$1:$1048576,MATCH(C2346,[1]Master!$B:$B,0),MATCH($H$4,[1]Master!$1:$1,0)),"")</f>
        <v>-</v>
      </c>
      <c r="H2346" s="6" t="s">
        <v>6153</v>
      </c>
      <c r="I2346" s="367">
        <f>IFERROR(INDEX([1]Master!$1:$1048576,MATCH(C2346,[1]Master!$B:$B,0),MATCH($G$6,[1]Master!$1:$1,0)),"")</f>
        <v>27787.561096732035</v>
      </c>
      <c r="J2346" s="230">
        <f>ROUND(I2346*Order_Quote!$L$6,4)</f>
        <v>0</v>
      </c>
      <c r="K2346" s="228"/>
      <c r="L2346" s="178"/>
      <c r="M2346" s="171">
        <f t="shared" si="36"/>
        <v>0</v>
      </c>
    </row>
    <row r="2347" spans="1:13" s="52" customFormat="1" x14ac:dyDescent="0.3">
      <c r="A2347" s="29" t="str">
        <f>IF(K2347&gt;0,COUNT($A$7:A2346)+COUNT(DWV!$A$8:$A$300)+COUNT('Large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7" s="293"/>
      <c r="C2347" s="3" t="s">
        <v>3004</v>
      </c>
      <c r="D2347" s="16">
        <v>28888015</v>
      </c>
      <c r="E2347" s="5" t="s">
        <v>9441</v>
      </c>
      <c r="F2347" s="381">
        <f>IFERROR(INDEX([1]Master!$1:$1048576,MATCH(C2347,[1]Master!$B:$B,0),MATCH($H$5,[1]Master!$1:$1,0)),"")</f>
        <v>1</v>
      </c>
      <c r="G2347" s="381" t="str">
        <f>IFERROR(INDEX([1]Master!$1:$1048576,MATCH(C2347,[1]Master!$B:$B,0),MATCH($H$4,[1]Master!$1:$1,0)),"")</f>
        <v>-</v>
      </c>
      <c r="H2347" s="6" t="s">
        <v>6153</v>
      </c>
      <c r="I2347" s="367">
        <f>IFERROR(INDEX([1]Master!$1:$1048576,MATCH(C2347,[1]Master!$B:$B,0),MATCH($G$6,[1]Master!$1:$1,0)),"")</f>
        <v>11346.123626143795</v>
      </c>
      <c r="J2347" s="230">
        <f>ROUND(I2347*Order_Quote!$L$6,4)</f>
        <v>0</v>
      </c>
      <c r="K2347" s="228"/>
      <c r="L2347" s="178"/>
      <c r="M2347" s="171">
        <f t="shared" si="36"/>
        <v>0</v>
      </c>
    </row>
    <row r="2348" spans="1:13" s="52" customFormat="1" x14ac:dyDescent="0.3">
      <c r="A2348" s="29" t="str">
        <f>IF(K2348&gt;0,COUNT($A$7:A2347)+COUNT(DWV!$A$8:$A$300)+COUNT('Large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8" s="293"/>
      <c r="C2348" s="3" t="s">
        <v>3005</v>
      </c>
      <c r="D2348" s="16">
        <v>28888023</v>
      </c>
      <c r="E2348" s="5" t="s">
        <v>9442</v>
      </c>
      <c r="F2348" s="381">
        <f>IFERROR(INDEX([1]Master!$1:$1048576,MATCH(C2348,[1]Master!$B:$B,0),MATCH($H$5,[1]Master!$1:$1,0)),"")</f>
        <v>1</v>
      </c>
      <c r="G2348" s="381" t="str">
        <f>IFERROR(INDEX([1]Master!$1:$1048576,MATCH(C2348,[1]Master!$B:$B,0),MATCH($H$4,[1]Master!$1:$1,0)),"")</f>
        <v>-</v>
      </c>
      <c r="H2348" s="6" t="s">
        <v>6153</v>
      </c>
      <c r="I2348" s="367">
        <f>IFERROR(INDEX([1]Master!$1:$1048576,MATCH(C2348,[1]Master!$B:$B,0),MATCH($G$6,[1]Master!$1:$1,0)),"")</f>
        <v>11641.852044444446</v>
      </c>
      <c r="J2348" s="230">
        <f>ROUND(I2348*Order_Quote!$L$6,4)</f>
        <v>0</v>
      </c>
      <c r="K2348" s="228"/>
      <c r="L2348" s="178"/>
      <c r="M2348" s="171">
        <f t="shared" si="36"/>
        <v>0</v>
      </c>
    </row>
    <row r="2349" spans="1:13" s="52" customFormat="1" x14ac:dyDescent="0.3">
      <c r="A2349" s="29" t="str">
        <f>IF(K2349&gt;0,COUNT($A$7:A2348)+COUNT(DWV!$A$8:$A$300)+COUNT('Large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49" s="293"/>
      <c r="C2349" s="3" t="s">
        <v>3006</v>
      </c>
      <c r="D2349" s="16">
        <v>28888031</v>
      </c>
      <c r="E2349" s="5" t="s">
        <v>9443</v>
      </c>
      <c r="F2349" s="381">
        <f>IFERROR(INDEX([1]Master!$1:$1048576,MATCH(C2349,[1]Master!$B:$B,0),MATCH($H$5,[1]Master!$1:$1,0)),"")</f>
        <v>1</v>
      </c>
      <c r="G2349" s="381" t="str">
        <f>IFERROR(INDEX([1]Master!$1:$1048576,MATCH(C2349,[1]Master!$B:$B,0),MATCH($H$4,[1]Master!$1:$1,0)),"")</f>
        <v>-</v>
      </c>
      <c r="H2349" s="6" t="s">
        <v>6153</v>
      </c>
      <c r="I2349" s="367">
        <f>IFERROR(INDEX([1]Master!$1:$1048576,MATCH(C2349,[1]Master!$B:$B,0),MATCH($G$6,[1]Master!$1:$1,0)),"")</f>
        <v>11913.919196078432</v>
      </c>
      <c r="J2349" s="230">
        <f>ROUND(I2349*Order_Quote!$L$6,4)</f>
        <v>0</v>
      </c>
      <c r="K2349" s="228"/>
      <c r="L2349" s="178"/>
      <c r="M2349" s="171">
        <f t="shared" si="36"/>
        <v>0</v>
      </c>
    </row>
    <row r="2350" spans="1:13" s="52" customFormat="1" x14ac:dyDescent="0.3">
      <c r="A2350" s="29" t="str">
        <f>IF(K2350&gt;0,COUNT($A$7:A2349)+COUNT(DWV!$A$8:$A$300)+COUNT('Large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0" s="293"/>
      <c r="C2350" s="3" t="s">
        <v>3007</v>
      </c>
      <c r="D2350" s="16">
        <v>28888040</v>
      </c>
      <c r="E2350" s="5" t="s">
        <v>9444</v>
      </c>
      <c r="F2350" s="381">
        <f>IFERROR(INDEX([1]Master!$1:$1048576,MATCH(C2350,[1]Master!$B:$B,0),MATCH($H$5,[1]Master!$1:$1,0)),"")</f>
        <v>1</v>
      </c>
      <c r="G2350" s="381">
        <f>IFERROR(INDEX([1]Master!$1:$1048576,MATCH(C2350,[1]Master!$B:$B,0),MATCH($H$4,[1]Master!$1:$1,0)),"")</f>
        <v>1</v>
      </c>
      <c r="H2350" s="6" t="s">
        <v>6153</v>
      </c>
      <c r="I2350" s="367">
        <f>IFERROR(INDEX([1]Master!$1:$1048576,MATCH(C2350,[1]Master!$B:$B,0),MATCH($G$6,[1]Master!$1:$1,0)),"")</f>
        <v>12601.008856209151</v>
      </c>
      <c r="J2350" s="230">
        <f>ROUND(I2350*Order_Quote!$L$6,4)</f>
        <v>0</v>
      </c>
      <c r="K2350" s="228"/>
      <c r="L2350" s="178"/>
      <c r="M2350" s="171">
        <f t="shared" si="36"/>
        <v>0</v>
      </c>
    </row>
    <row r="2351" spans="1:13" s="52" customFormat="1" x14ac:dyDescent="0.3">
      <c r="A2351" s="29" t="str">
        <f>IF(K2351&gt;0,COUNT($A$7:A2350)+COUNT(DWV!$A$8:$A$300)+COUNT('Large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1" s="293"/>
      <c r="C2351" s="3" t="s">
        <v>3008</v>
      </c>
      <c r="D2351" s="16">
        <v>28888058</v>
      </c>
      <c r="E2351" s="5" t="s">
        <v>9445</v>
      </c>
      <c r="F2351" s="381">
        <f>IFERROR(INDEX([1]Master!$1:$1048576,MATCH(C2351,[1]Master!$B:$B,0),MATCH($H$5,[1]Master!$1:$1,0)),"")</f>
        <v>1</v>
      </c>
      <c r="G2351" s="381">
        <f>IFERROR(INDEX([1]Master!$1:$1048576,MATCH(C2351,[1]Master!$B:$B,0),MATCH($H$4,[1]Master!$1:$1,0)),"")</f>
        <v>1</v>
      </c>
      <c r="H2351" s="6" t="s">
        <v>6153</v>
      </c>
      <c r="I2351" s="367">
        <f>IFERROR(INDEX([1]Master!$1:$1048576,MATCH(C2351,[1]Master!$B:$B,0),MATCH($G$6,[1]Master!$1:$1,0)),"")</f>
        <v>13993.790930718955</v>
      </c>
      <c r="J2351" s="230">
        <f>ROUND(I2351*Order_Quote!$L$6,4)</f>
        <v>0</v>
      </c>
      <c r="K2351" s="228"/>
      <c r="L2351" s="178"/>
      <c r="M2351" s="171">
        <f t="shared" si="36"/>
        <v>0</v>
      </c>
    </row>
    <row r="2352" spans="1:13" s="52" customFormat="1" x14ac:dyDescent="0.3">
      <c r="A2352" s="29" t="str">
        <f>IF(K2352&gt;0,COUNT($A$7:A2351)+COUNT(DWV!$A$8:$A$300)+COUNT('Large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2" s="293"/>
      <c r="C2352" s="3" t="s">
        <v>3009</v>
      </c>
      <c r="D2352" s="16">
        <v>28888066</v>
      </c>
      <c r="E2352" s="5" t="s">
        <v>9446</v>
      </c>
      <c r="F2352" s="381">
        <f>IFERROR(INDEX([1]Master!$1:$1048576,MATCH(C2352,[1]Master!$B:$B,0),MATCH($H$5,[1]Master!$1:$1,0)),"")</f>
        <v>1</v>
      </c>
      <c r="G2352" s="381" t="str">
        <f>IFERROR(INDEX([1]Master!$1:$1048576,MATCH(C2352,[1]Master!$B:$B,0),MATCH($H$4,[1]Master!$1:$1,0)),"")</f>
        <v>-</v>
      </c>
      <c r="H2352" s="6" t="s">
        <v>6153</v>
      </c>
      <c r="I2352" s="367">
        <f>IFERROR(INDEX([1]Master!$1:$1048576,MATCH(C2352,[1]Master!$B:$B,0),MATCH($G$6,[1]Master!$1:$1,0)),"")</f>
        <v>15967.852952941179</v>
      </c>
      <c r="J2352" s="230">
        <f>ROUND(I2352*Order_Quote!$L$6,4)</f>
        <v>0</v>
      </c>
      <c r="K2352" s="228"/>
      <c r="L2352" s="178"/>
      <c r="M2352" s="171">
        <f t="shared" si="36"/>
        <v>0</v>
      </c>
    </row>
    <row r="2353" spans="1:13" s="52" customFormat="1" x14ac:dyDescent="0.3">
      <c r="A2353" s="29" t="str">
        <f>IF(K2353&gt;0,COUNT($A$7:A2352)+COUNT(DWV!$A$8:$A$300)+COUNT('Large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3" s="293"/>
      <c r="C2353" s="3" t="s">
        <v>3010</v>
      </c>
      <c r="D2353" s="16">
        <v>28888074</v>
      </c>
      <c r="E2353" s="5" t="s">
        <v>9447</v>
      </c>
      <c r="F2353" s="381">
        <f>IFERROR(INDEX([1]Master!$1:$1048576,MATCH(C2353,[1]Master!$B:$B,0),MATCH($H$5,[1]Master!$1:$1,0)),"")</f>
        <v>1</v>
      </c>
      <c r="G2353" s="381" t="str">
        <f>IFERROR(INDEX([1]Master!$1:$1048576,MATCH(C2353,[1]Master!$B:$B,0),MATCH($H$4,[1]Master!$1:$1,0)),"")</f>
        <v>-</v>
      </c>
      <c r="H2353" s="6" t="s">
        <v>6153</v>
      </c>
      <c r="I2353" s="367">
        <f>IFERROR(INDEX([1]Master!$1:$1048576,MATCH(C2353,[1]Master!$B:$B,0),MATCH($G$6,[1]Master!$1:$1,0)),"")</f>
        <v>17448.410694117647</v>
      </c>
      <c r="J2353" s="230">
        <f>ROUND(I2353*Order_Quote!$L$6,4)</f>
        <v>0</v>
      </c>
      <c r="K2353" s="228"/>
      <c r="L2353" s="178"/>
      <c r="M2353" s="171">
        <f t="shared" si="36"/>
        <v>0</v>
      </c>
    </row>
    <row r="2354" spans="1:13" s="52" customFormat="1" x14ac:dyDescent="0.3">
      <c r="A2354" s="29" t="str">
        <f>IF(K2354&gt;0,COUNT($A$7:A2353)+COUNT(DWV!$A$8:$A$300)+COUNT('Large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4" s="293"/>
      <c r="C2354" s="3" t="s">
        <v>3011</v>
      </c>
      <c r="D2354" s="16">
        <v>28888082</v>
      </c>
      <c r="E2354" s="5" t="s">
        <v>9448</v>
      </c>
      <c r="F2354" s="381">
        <f>IFERROR(INDEX([1]Master!$1:$1048576,MATCH(C2354,[1]Master!$B:$B,0),MATCH($H$5,[1]Master!$1:$1,0)),"")</f>
        <v>1</v>
      </c>
      <c r="G2354" s="381" t="str">
        <f>IFERROR(INDEX([1]Master!$1:$1048576,MATCH(C2354,[1]Master!$B:$B,0),MATCH($H$4,[1]Master!$1:$1,0)),"")</f>
        <v>-</v>
      </c>
      <c r="H2354" s="6" t="s">
        <v>6153</v>
      </c>
      <c r="I2354" s="367">
        <f>IFERROR(INDEX([1]Master!$1:$1048576,MATCH(C2354,[1]Master!$B:$B,0),MATCH($G$6,[1]Master!$1:$1,0)),"")</f>
        <v>17963.825218300655</v>
      </c>
      <c r="J2354" s="230">
        <f>ROUND(I2354*Order_Quote!$L$6,4)</f>
        <v>0</v>
      </c>
      <c r="K2354" s="228"/>
      <c r="L2354" s="178"/>
      <c r="M2354" s="171">
        <f t="shared" si="36"/>
        <v>0</v>
      </c>
    </row>
    <row r="2355" spans="1:13" s="52" customFormat="1" x14ac:dyDescent="0.3">
      <c r="A2355" s="29" t="str">
        <f>IF(K2355&gt;0,COUNT($A$7:A2354)+COUNT(DWV!$A$8:$A$300)+COUNT('Large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5" s="293"/>
      <c r="C2355" s="3" t="s">
        <v>3012</v>
      </c>
      <c r="D2355" s="16">
        <v>28888090</v>
      </c>
      <c r="E2355" s="5" t="s">
        <v>9449</v>
      </c>
      <c r="F2355" s="381">
        <f>IFERROR(INDEX([1]Master!$1:$1048576,MATCH(C2355,[1]Master!$B:$B,0),MATCH($H$5,[1]Master!$1:$1,0)),"")</f>
        <v>1</v>
      </c>
      <c r="G2355" s="381" t="str">
        <f>IFERROR(INDEX([1]Master!$1:$1048576,MATCH(C2355,[1]Master!$B:$B,0),MATCH($H$4,[1]Master!$1:$1,0)),"")</f>
        <v>-</v>
      </c>
      <c r="H2355" s="6" t="s">
        <v>6153</v>
      </c>
      <c r="I2355" s="367">
        <f>IFERROR(INDEX([1]Master!$1:$1048576,MATCH(C2355,[1]Master!$B:$B,0),MATCH($G$6,[1]Master!$1:$1,0)),"")</f>
        <v>22230.051870588239</v>
      </c>
      <c r="J2355" s="230">
        <f>ROUND(I2355*Order_Quote!$L$6,4)</f>
        <v>0</v>
      </c>
      <c r="K2355" s="228"/>
      <c r="L2355" s="178"/>
      <c r="M2355" s="171">
        <f t="shared" si="36"/>
        <v>0</v>
      </c>
    </row>
    <row r="2356" spans="1:13" s="52" customFormat="1" x14ac:dyDescent="0.3">
      <c r="A2356" s="29" t="str">
        <f>IF(K2356&gt;0,COUNT($A$7:A2355)+COUNT(DWV!$A$8:$A$300)+COUNT('Large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6" s="293"/>
      <c r="C2356" s="3" t="s">
        <v>3013</v>
      </c>
      <c r="D2356" s="16">
        <v>28888104</v>
      </c>
      <c r="E2356" s="5" t="s">
        <v>9450</v>
      </c>
      <c r="F2356" s="381">
        <f>IFERROR(INDEX([1]Master!$1:$1048576,MATCH(C2356,[1]Master!$B:$B,0),MATCH($H$5,[1]Master!$1:$1,0)),"")</f>
        <v>1</v>
      </c>
      <c r="G2356" s="381" t="str">
        <f>IFERROR(INDEX([1]Master!$1:$1048576,MATCH(C2356,[1]Master!$B:$B,0),MATCH($H$4,[1]Master!$1:$1,0)),"")</f>
        <v>-</v>
      </c>
      <c r="H2356" s="6" t="s">
        <v>6153</v>
      </c>
      <c r="I2356" s="367">
        <f>IFERROR(INDEX([1]Master!$1:$1048576,MATCH(C2356,[1]Master!$B:$B,0),MATCH($G$6,[1]Master!$1:$1,0)),"")</f>
        <v>27787.561096732035</v>
      </c>
      <c r="J2356" s="230">
        <f>ROUND(I2356*Order_Quote!$L$6,4)</f>
        <v>0</v>
      </c>
      <c r="K2356" s="228"/>
      <c r="L2356" s="178"/>
      <c r="M2356" s="171">
        <f t="shared" si="36"/>
        <v>0</v>
      </c>
    </row>
    <row r="2357" spans="1:13" s="52" customFormat="1" x14ac:dyDescent="0.3">
      <c r="A2357" s="29" t="str">
        <f>IF(K2357&gt;0,COUNT($A$7:A2356)+COUNT(DWV!$A$8:$A$300)+COUNT('Large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7" s="293"/>
      <c r="C2357" s="3" t="s">
        <v>3014</v>
      </c>
      <c r="D2357" s="16">
        <v>28888112</v>
      </c>
      <c r="E2357" s="5" t="s">
        <v>9451</v>
      </c>
      <c r="F2357" s="381">
        <f>IFERROR(INDEX([1]Master!$1:$1048576,MATCH(C2357,[1]Master!$B:$B,0),MATCH($H$5,[1]Master!$1:$1,0)),"")</f>
        <v>1</v>
      </c>
      <c r="G2357" s="381" t="str">
        <f>IFERROR(INDEX([1]Master!$1:$1048576,MATCH(C2357,[1]Master!$B:$B,0),MATCH($H$4,[1]Master!$1:$1,0)),"")</f>
        <v>-</v>
      </c>
      <c r="H2357" s="6" t="s">
        <v>6153</v>
      </c>
      <c r="I2357" s="367">
        <f>IFERROR(INDEX([1]Master!$1:$1048576,MATCH(C2357,[1]Master!$B:$B,0),MATCH($G$6,[1]Master!$1:$1,0)),"")</f>
        <v>34734.425180392158</v>
      </c>
      <c r="J2357" s="230">
        <f>ROUND(I2357*Order_Quote!$L$6,4)</f>
        <v>0</v>
      </c>
      <c r="K2357" s="228"/>
      <c r="L2357" s="178"/>
      <c r="M2357" s="171">
        <f t="shared" si="36"/>
        <v>0</v>
      </c>
    </row>
    <row r="2358" spans="1:13" s="52" customFormat="1" x14ac:dyDescent="0.3">
      <c r="A2358" s="29" t="str">
        <f>IF(K2358&gt;0,COUNT($A$7:A2357)+COUNT(DWV!$A$8:$A$300)+COUNT('Large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8" s="294"/>
      <c r="C2358" s="3" t="s">
        <v>3015</v>
      </c>
      <c r="D2358" s="16">
        <v>28888120</v>
      </c>
      <c r="E2358" s="5" t="s">
        <v>9452</v>
      </c>
      <c r="F2358" s="381">
        <f>IFERROR(INDEX([1]Master!$1:$1048576,MATCH(C2358,[1]Master!$B:$B,0),MATCH($H$5,[1]Master!$1:$1,0)),"")</f>
        <v>1</v>
      </c>
      <c r="G2358" s="381" t="str">
        <f>IFERROR(INDEX([1]Master!$1:$1048576,MATCH(C2358,[1]Master!$B:$B,0),MATCH($H$4,[1]Master!$1:$1,0)),"")</f>
        <v>-</v>
      </c>
      <c r="H2358" s="6" t="s">
        <v>6153</v>
      </c>
      <c r="I2358" s="367">
        <f>IFERROR(INDEX([1]Master!$1:$1048576,MATCH(C2358,[1]Master!$B:$B,0),MATCH($G$6,[1]Master!$1:$1,0)),"")</f>
        <v>43418.035216993463</v>
      </c>
      <c r="J2358" s="230">
        <f>ROUND(I2358*Order_Quote!$L$6,4)</f>
        <v>0</v>
      </c>
      <c r="K2358" s="228"/>
      <c r="L2358" s="178"/>
      <c r="M2358" s="171">
        <f t="shared" si="36"/>
        <v>0</v>
      </c>
    </row>
    <row r="2359" spans="1:13" s="52" customFormat="1" x14ac:dyDescent="0.3">
      <c r="A2359" s="29" t="str">
        <f>IF(K2359&gt;0,COUNT($A$7:A2358)+COUNT(DWV!$A$8:$A$300)+COUNT('Large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59" s="317" t="s">
        <v>3739</v>
      </c>
      <c r="C2359" s="11" t="s">
        <v>3016</v>
      </c>
      <c r="D2359" s="17">
        <v>28888201</v>
      </c>
      <c r="E2359" s="13" t="s">
        <v>9453</v>
      </c>
      <c r="F2359" s="381">
        <f>IFERROR(INDEX([1]Master!$1:$1048576,MATCH(C2359,[1]Master!$B:$B,0),MATCH($H$5,[1]Master!$1:$1,0)),"")</f>
        <v>1</v>
      </c>
      <c r="G2359" s="381" t="str">
        <f>IFERROR(INDEX([1]Master!$1:$1048576,MATCH(C2359,[1]Master!$B:$B,0),MATCH($H$4,[1]Master!$1:$1,0)),"")</f>
        <v>-</v>
      </c>
      <c r="H2359" s="6" t="s">
        <v>6153</v>
      </c>
      <c r="I2359" s="367">
        <f>IFERROR(INDEX([1]Master!$1:$1048576,MATCH(C2359,[1]Master!$B:$B,0),MATCH($G$6,[1]Master!$1:$1,0)),"")</f>
        <v>208.93533333333335</v>
      </c>
      <c r="J2359" s="230">
        <f>ROUND(I2359*Order_Quote!$L$6,4)</f>
        <v>0</v>
      </c>
      <c r="K2359" s="232"/>
      <c r="L2359" s="178"/>
      <c r="M2359" s="171">
        <f t="shared" si="36"/>
        <v>0</v>
      </c>
    </row>
    <row r="2360" spans="1:13" s="52" customFormat="1" x14ac:dyDescent="0.3">
      <c r="A2360" s="29" t="str">
        <f>IF(K2360&gt;0,COUNT($A$7:A2359)+COUNT(DWV!$A$8:$A$300)+COUNT('Large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0" s="293"/>
      <c r="C2360" s="3" t="s">
        <v>3017</v>
      </c>
      <c r="D2360" s="16">
        <v>28888210</v>
      </c>
      <c r="E2360" s="5" t="s">
        <v>9454</v>
      </c>
      <c r="F2360" s="381">
        <f>IFERROR(INDEX([1]Master!$1:$1048576,MATCH(C2360,[1]Master!$B:$B,0),MATCH($H$5,[1]Master!$1:$1,0)),"")</f>
        <v>1</v>
      </c>
      <c r="G2360" s="381" t="str">
        <f>IFERROR(INDEX([1]Master!$1:$1048576,MATCH(C2360,[1]Master!$B:$B,0),MATCH($H$4,[1]Master!$1:$1,0)),"")</f>
        <v>-</v>
      </c>
      <c r="H2360" s="6" t="s">
        <v>6153</v>
      </c>
      <c r="I2360" s="367">
        <f>IFERROR(INDEX([1]Master!$1:$1048576,MATCH(C2360,[1]Master!$B:$B,0),MATCH($G$6,[1]Master!$1:$1,0)),"")</f>
        <v>400.91711111111118</v>
      </c>
      <c r="J2360" s="230">
        <f>ROUND(I2360*Order_Quote!$L$6,4)</f>
        <v>0</v>
      </c>
      <c r="K2360" s="228"/>
      <c r="L2360" s="178"/>
      <c r="M2360" s="171">
        <f t="shared" si="36"/>
        <v>0</v>
      </c>
    </row>
    <row r="2361" spans="1:13" s="52" customFormat="1" x14ac:dyDescent="0.3">
      <c r="A2361" s="29" t="str">
        <f>IF(K2361&gt;0,COUNT($A$7:A2360)+COUNT(DWV!$A$8:$A$300)+COUNT('Large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1" s="293"/>
      <c r="C2361" s="3" t="s">
        <v>3018</v>
      </c>
      <c r="D2361" s="16">
        <v>28888228</v>
      </c>
      <c r="E2361" s="5" t="s">
        <v>9455</v>
      </c>
      <c r="F2361" s="381">
        <f>IFERROR(INDEX([1]Master!$1:$1048576,MATCH(C2361,[1]Master!$B:$B,0),MATCH($H$5,[1]Master!$1:$1,0)),"")</f>
        <v>1</v>
      </c>
      <c r="G2361" s="381" t="str">
        <f>IFERROR(INDEX([1]Master!$1:$1048576,MATCH(C2361,[1]Master!$B:$B,0),MATCH($H$4,[1]Master!$1:$1,0)),"")</f>
        <v>-</v>
      </c>
      <c r="H2361" s="6" t="s">
        <v>6153</v>
      </c>
      <c r="I2361" s="367">
        <f>IFERROR(INDEX([1]Master!$1:$1048576,MATCH(C2361,[1]Master!$B:$B,0),MATCH($G$6,[1]Master!$1:$1,0)),"")</f>
        <v>433.9563333333333</v>
      </c>
      <c r="J2361" s="230">
        <f>ROUND(I2361*Order_Quote!$L$6,4)</f>
        <v>0</v>
      </c>
      <c r="K2361" s="228"/>
      <c r="L2361" s="178"/>
      <c r="M2361" s="171">
        <f t="shared" si="36"/>
        <v>0</v>
      </c>
    </row>
    <row r="2362" spans="1:13" s="52" customFormat="1" x14ac:dyDescent="0.3">
      <c r="A2362" s="29" t="str">
        <f>IF(K2362&gt;0,COUNT($A$7:A2361)+COUNT(DWV!$A$8:$A$300)+COUNT('Large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2" s="293"/>
      <c r="C2362" s="3" t="s">
        <v>3019</v>
      </c>
      <c r="D2362" s="16">
        <v>28888236</v>
      </c>
      <c r="E2362" s="5" t="s">
        <v>9456</v>
      </c>
      <c r="F2362" s="381">
        <f>IFERROR(INDEX([1]Master!$1:$1048576,MATCH(C2362,[1]Master!$B:$B,0),MATCH($H$5,[1]Master!$1:$1,0)),"")</f>
        <v>1</v>
      </c>
      <c r="G2362" s="381" t="str">
        <f>IFERROR(INDEX([1]Master!$1:$1048576,MATCH(C2362,[1]Master!$B:$B,0),MATCH($H$4,[1]Master!$1:$1,0)),"")</f>
        <v>-</v>
      </c>
      <c r="H2362" s="6" t="s">
        <v>6153</v>
      </c>
      <c r="I2362" s="367">
        <f>IFERROR(INDEX([1]Master!$1:$1048576,MATCH(C2362,[1]Master!$B:$B,0),MATCH($G$6,[1]Master!$1:$1,0)),"")</f>
        <v>501.62788888888889</v>
      </c>
      <c r="J2362" s="230">
        <f>ROUND(I2362*Order_Quote!$L$6,4)</f>
        <v>0</v>
      </c>
      <c r="K2362" s="228"/>
      <c r="L2362" s="178"/>
      <c r="M2362" s="171">
        <f t="shared" si="36"/>
        <v>0</v>
      </c>
    </row>
    <row r="2363" spans="1:13" s="52" customFormat="1" x14ac:dyDescent="0.3">
      <c r="A2363" s="29" t="str">
        <f>IF(K2363&gt;0,COUNT($A$7:A2362)+COUNT(DWV!$A$8:$A$300)+COUNT('Large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3" s="293"/>
      <c r="C2363" s="3" t="s">
        <v>3020</v>
      </c>
      <c r="D2363" s="16">
        <v>28888244</v>
      </c>
      <c r="E2363" s="5" t="s">
        <v>9457</v>
      </c>
      <c r="F2363" s="381">
        <f>IFERROR(INDEX([1]Master!$1:$1048576,MATCH(C2363,[1]Master!$B:$B,0),MATCH($H$5,[1]Master!$1:$1,0)),"")</f>
        <v>1</v>
      </c>
      <c r="G2363" s="381" t="str">
        <f>IFERROR(INDEX([1]Master!$1:$1048576,MATCH(C2363,[1]Master!$B:$B,0),MATCH($H$4,[1]Master!$1:$1,0)),"")</f>
        <v>-</v>
      </c>
      <c r="H2363" s="6" t="s">
        <v>6153</v>
      </c>
      <c r="I2363" s="367">
        <f>IFERROR(INDEX([1]Master!$1:$1048576,MATCH(C2363,[1]Master!$B:$B,0),MATCH($G$6,[1]Master!$1:$1,0)),"")</f>
        <v>948.55500000000006</v>
      </c>
      <c r="J2363" s="230">
        <f>ROUND(I2363*Order_Quote!$L$6,4)</f>
        <v>0</v>
      </c>
      <c r="K2363" s="228"/>
      <c r="L2363" s="178"/>
      <c r="M2363" s="171">
        <f t="shared" si="36"/>
        <v>0</v>
      </c>
    </row>
    <row r="2364" spans="1:13" s="52" customFormat="1" x14ac:dyDescent="0.3">
      <c r="A2364" s="29" t="str">
        <f>IF(K2364&gt;0,COUNT($A$7:A2363)+COUNT(DWV!$A$8:$A$300)+COUNT('Large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4" s="293"/>
      <c r="C2364" s="3" t="s">
        <v>3021</v>
      </c>
      <c r="D2364" s="16">
        <v>28888252</v>
      </c>
      <c r="E2364" s="5" t="s">
        <v>9458</v>
      </c>
      <c r="F2364" s="381">
        <f>IFERROR(INDEX([1]Master!$1:$1048576,MATCH(C2364,[1]Master!$B:$B,0),MATCH($H$5,[1]Master!$1:$1,0)),"")</f>
        <v>1</v>
      </c>
      <c r="G2364" s="381" t="str">
        <f>IFERROR(INDEX([1]Master!$1:$1048576,MATCH(C2364,[1]Master!$B:$B,0),MATCH($H$4,[1]Master!$1:$1,0)),"")</f>
        <v>-</v>
      </c>
      <c r="H2364" s="6" t="s">
        <v>6153</v>
      </c>
      <c r="I2364" s="367">
        <f>IFERROR(INDEX([1]Master!$1:$1048576,MATCH(C2364,[1]Master!$B:$B,0),MATCH($G$6,[1]Master!$1:$1,0)),"")</f>
        <v>830.0822222222223</v>
      </c>
      <c r="J2364" s="230">
        <f>ROUND(I2364*Order_Quote!$L$6,4)</f>
        <v>0</v>
      </c>
      <c r="K2364" s="228"/>
      <c r="L2364" s="178"/>
      <c r="M2364" s="171">
        <f t="shared" si="36"/>
        <v>0</v>
      </c>
    </row>
    <row r="2365" spans="1:13" s="52" customFormat="1" x14ac:dyDescent="0.3">
      <c r="A2365" s="29" t="str">
        <f>IF(K2365&gt;0,COUNT($A$7:A2364)+COUNT(DWV!$A$8:$A$300)+COUNT('Large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5" s="293"/>
      <c r="C2365" s="3" t="s">
        <v>3022</v>
      </c>
      <c r="D2365" s="16">
        <v>28888260</v>
      </c>
      <c r="E2365" s="5" t="s">
        <v>9459</v>
      </c>
      <c r="F2365" s="381">
        <f>IFERROR(INDEX([1]Master!$1:$1048576,MATCH(C2365,[1]Master!$B:$B,0),MATCH($H$5,[1]Master!$1:$1,0)),"")</f>
        <v>1</v>
      </c>
      <c r="G2365" s="381" t="str">
        <f>IFERROR(INDEX([1]Master!$1:$1048576,MATCH(C2365,[1]Master!$B:$B,0),MATCH($H$4,[1]Master!$1:$1,0)),"")</f>
        <v>-</v>
      </c>
      <c r="H2365" s="6" t="s">
        <v>6153</v>
      </c>
      <c r="I2365" s="367">
        <f>IFERROR(INDEX([1]Master!$1:$1048576,MATCH(C2365,[1]Master!$B:$B,0),MATCH($G$6,[1]Master!$1:$1,0)),"")</f>
        <v>964.84277777777777</v>
      </c>
      <c r="J2365" s="230">
        <f>ROUND(I2365*Order_Quote!$L$6,4)</f>
        <v>0</v>
      </c>
      <c r="K2365" s="228"/>
      <c r="L2365" s="178"/>
      <c r="M2365" s="171">
        <f t="shared" si="36"/>
        <v>0</v>
      </c>
    </row>
    <row r="2366" spans="1:13" s="52" customFormat="1" x14ac:dyDescent="0.3">
      <c r="A2366" s="29" t="str">
        <f>IF(K2366&gt;0,COUNT($A$7:A2365)+COUNT(DWV!$A$8:$A$300)+COUNT('Large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6" s="293"/>
      <c r="C2366" s="3" t="s">
        <v>3023</v>
      </c>
      <c r="D2366" s="16">
        <v>28888279</v>
      </c>
      <c r="E2366" s="5" t="s">
        <v>9460</v>
      </c>
      <c r="F2366" s="381">
        <f>IFERROR(INDEX([1]Master!$1:$1048576,MATCH(C2366,[1]Master!$B:$B,0),MATCH($H$5,[1]Master!$1:$1,0)),"")</f>
        <v>1</v>
      </c>
      <c r="G2366" s="381" t="str">
        <f>IFERROR(INDEX([1]Master!$1:$1048576,MATCH(C2366,[1]Master!$B:$B,0),MATCH($H$4,[1]Master!$1:$1,0)),"")</f>
        <v>-</v>
      </c>
      <c r="H2366" s="6" t="s">
        <v>6153</v>
      </c>
      <c r="I2366" s="367">
        <f>IFERROR(INDEX([1]Master!$1:$1048576,MATCH(C2366,[1]Master!$B:$B,0),MATCH($G$6,[1]Master!$1:$1,0)),"")</f>
        <v>1552.6888888888889</v>
      </c>
      <c r="J2366" s="230">
        <f>ROUND(I2366*Order_Quote!$L$6,4)</f>
        <v>0</v>
      </c>
      <c r="K2366" s="228"/>
      <c r="L2366" s="178"/>
      <c r="M2366" s="171">
        <f t="shared" si="36"/>
        <v>0</v>
      </c>
    </row>
    <row r="2367" spans="1:13" s="52" customFormat="1" x14ac:dyDescent="0.3">
      <c r="A2367" s="29" t="str">
        <f>IF(K2367&gt;0,COUNT($A$7:A2366)+COUNT(DWV!$A$8:$A$300)+COUNT('Large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7" s="293"/>
      <c r="C2367" s="3" t="s">
        <v>3024</v>
      </c>
      <c r="D2367" s="16">
        <v>28888287</v>
      </c>
      <c r="E2367" s="5" t="s">
        <v>9461</v>
      </c>
      <c r="F2367" s="381">
        <f>IFERROR(INDEX([1]Master!$1:$1048576,MATCH(C2367,[1]Master!$B:$B,0),MATCH($H$5,[1]Master!$1:$1,0)),"")</f>
        <v>1</v>
      </c>
      <c r="G2367" s="381">
        <f>IFERROR(INDEX([1]Master!$1:$1048576,MATCH(C2367,[1]Master!$B:$B,0),MATCH($H$4,[1]Master!$1:$1,0)),"")</f>
        <v>6</v>
      </c>
      <c r="H2367" s="6" t="s">
        <v>6153</v>
      </c>
      <c r="I2367" s="367">
        <f>IFERROR(INDEX([1]Master!$1:$1048576,MATCH(C2367,[1]Master!$B:$B,0),MATCH($G$6,[1]Master!$1:$1,0)),"")</f>
        <v>1954.1053333333334</v>
      </c>
      <c r="J2367" s="230">
        <f>ROUND(I2367*Order_Quote!$L$6,4)</f>
        <v>0</v>
      </c>
      <c r="K2367" s="228"/>
      <c r="L2367" s="178"/>
      <c r="M2367" s="171">
        <f t="shared" si="36"/>
        <v>0</v>
      </c>
    </row>
    <row r="2368" spans="1:13" s="52" customFormat="1" x14ac:dyDescent="0.3">
      <c r="A2368" s="29" t="str">
        <f>IF(K2368&gt;0,COUNT($A$7:A2367)+COUNT(DWV!$A$8:$A$300)+COUNT('Large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8" s="293"/>
      <c r="C2368" s="3" t="s">
        <v>3025</v>
      </c>
      <c r="D2368" s="16">
        <v>28888295</v>
      </c>
      <c r="E2368" s="5" t="s">
        <v>9462</v>
      </c>
      <c r="F2368" s="381">
        <f>IFERROR(INDEX([1]Master!$1:$1048576,MATCH(C2368,[1]Master!$B:$B,0),MATCH($H$5,[1]Master!$1:$1,0)),"")</f>
        <v>1</v>
      </c>
      <c r="G2368" s="381" t="str">
        <f>IFERROR(INDEX([1]Master!$1:$1048576,MATCH(C2368,[1]Master!$B:$B,0),MATCH($H$4,[1]Master!$1:$1,0)),"")</f>
        <v>-</v>
      </c>
      <c r="H2368" s="6" t="s">
        <v>6153</v>
      </c>
      <c r="I2368" s="367">
        <f>IFERROR(INDEX([1]Master!$1:$1048576,MATCH(C2368,[1]Master!$B:$B,0),MATCH($G$6,[1]Master!$1:$1,0)),"")</f>
        <v>1049.8602222222221</v>
      </c>
      <c r="J2368" s="230">
        <f>ROUND(I2368*Order_Quote!$L$6,4)</f>
        <v>0</v>
      </c>
      <c r="K2368" s="228"/>
      <c r="L2368" s="178"/>
      <c r="M2368" s="171">
        <f t="shared" si="36"/>
        <v>0</v>
      </c>
    </row>
    <row r="2369" spans="1:13" s="52" customFormat="1" x14ac:dyDescent="0.3">
      <c r="A2369" s="29" t="str">
        <f>IF(K2369&gt;0,COUNT($A$7:A2368)+COUNT(DWV!$A$8:$A$300)+COUNT('Large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69" s="293"/>
      <c r="C2369" s="3" t="s">
        <v>3026</v>
      </c>
      <c r="D2369" s="16">
        <v>28888309</v>
      </c>
      <c r="E2369" s="5" t="s">
        <v>9463</v>
      </c>
      <c r="F2369" s="381">
        <f>IFERROR(INDEX([1]Master!$1:$1048576,MATCH(C2369,[1]Master!$B:$B,0),MATCH($H$5,[1]Master!$1:$1,0)),"")</f>
        <v>1</v>
      </c>
      <c r="G2369" s="381" t="str">
        <f>IFERROR(INDEX([1]Master!$1:$1048576,MATCH(C2369,[1]Master!$B:$B,0),MATCH($H$4,[1]Master!$1:$1,0)),"")</f>
        <v>-</v>
      </c>
      <c r="H2369" s="6" t="s">
        <v>6153</v>
      </c>
      <c r="I2369" s="367">
        <f>IFERROR(INDEX([1]Master!$1:$1048576,MATCH(C2369,[1]Master!$B:$B,0),MATCH($G$6,[1]Master!$1:$1,0)),"")</f>
        <v>1142.867</v>
      </c>
      <c r="J2369" s="230">
        <f>ROUND(I2369*Order_Quote!$L$6,4)</f>
        <v>0</v>
      </c>
      <c r="K2369" s="228"/>
      <c r="L2369" s="178"/>
      <c r="M2369" s="171">
        <f t="shared" si="36"/>
        <v>0</v>
      </c>
    </row>
    <row r="2370" spans="1:13" s="52" customFormat="1" x14ac:dyDescent="0.3">
      <c r="A2370" s="29" t="str">
        <f>IF(K2370&gt;0,COUNT($A$7:A2369)+COUNT(DWV!$A$8:$A$300)+COUNT('Large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0" s="293"/>
      <c r="C2370" s="3" t="s">
        <v>3027</v>
      </c>
      <c r="D2370" s="16">
        <v>28888317</v>
      </c>
      <c r="E2370" s="5" t="s">
        <v>9464</v>
      </c>
      <c r="F2370" s="381">
        <f>IFERROR(INDEX([1]Master!$1:$1048576,MATCH(C2370,[1]Master!$B:$B,0),MATCH($H$5,[1]Master!$1:$1,0)),"")</f>
        <v>1</v>
      </c>
      <c r="G2370" s="381" t="str">
        <f>IFERROR(INDEX([1]Master!$1:$1048576,MATCH(C2370,[1]Master!$B:$B,0),MATCH($H$4,[1]Master!$1:$1,0)),"")</f>
        <v>-</v>
      </c>
      <c r="H2370" s="6" t="s">
        <v>6153</v>
      </c>
      <c r="I2370" s="367">
        <f>IFERROR(INDEX([1]Master!$1:$1048576,MATCH(C2370,[1]Master!$B:$B,0),MATCH($G$6,[1]Master!$1:$1,0)),"")</f>
        <v>1916.4651111111111</v>
      </c>
      <c r="J2370" s="230">
        <f>ROUND(I2370*Order_Quote!$L$6,4)</f>
        <v>0</v>
      </c>
      <c r="K2370" s="228"/>
      <c r="L2370" s="178"/>
      <c r="M2370" s="171">
        <f t="shared" si="36"/>
        <v>0</v>
      </c>
    </row>
    <row r="2371" spans="1:13" s="52" customFormat="1" x14ac:dyDescent="0.3">
      <c r="A2371" s="29" t="str">
        <f>IF(K2371&gt;0,COUNT($A$7:A2370)+COUNT(DWV!$A$8:$A$300)+COUNT('Large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1" s="293"/>
      <c r="C2371" s="3" t="s">
        <v>3028</v>
      </c>
      <c r="D2371" s="16">
        <v>28888325</v>
      </c>
      <c r="E2371" s="5" t="s">
        <v>9465</v>
      </c>
      <c r="F2371" s="381">
        <f>IFERROR(INDEX([1]Master!$1:$1048576,MATCH(C2371,[1]Master!$B:$B,0),MATCH($H$5,[1]Master!$1:$1,0)),"")</f>
        <v>1</v>
      </c>
      <c r="G2371" s="381">
        <f>IFERROR(INDEX([1]Master!$1:$1048576,MATCH(C2371,[1]Master!$B:$B,0),MATCH($H$4,[1]Master!$1:$1,0)),"")</f>
        <v>5</v>
      </c>
      <c r="H2371" s="6" t="s">
        <v>6153</v>
      </c>
      <c r="I2371" s="367">
        <f>IFERROR(INDEX([1]Master!$1:$1048576,MATCH(C2371,[1]Master!$B:$B,0),MATCH($G$6,[1]Master!$1:$1,0)),"")</f>
        <v>2165.4897777777778</v>
      </c>
      <c r="J2371" s="230">
        <f>ROUND(I2371*Order_Quote!$L$6,4)</f>
        <v>0</v>
      </c>
      <c r="K2371" s="228"/>
      <c r="L2371" s="178"/>
      <c r="M2371" s="171">
        <f t="shared" si="36"/>
        <v>0</v>
      </c>
    </row>
    <row r="2372" spans="1:13" s="52" customFormat="1" x14ac:dyDescent="0.3">
      <c r="A2372" s="29" t="str">
        <f>IF(K2372&gt;0,COUNT($A$7:A2371)+COUNT(DWV!$A$8:$A$300)+COUNT('Large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2" s="293"/>
      <c r="C2372" s="3" t="s">
        <v>3029</v>
      </c>
      <c r="D2372" s="16">
        <v>28888333</v>
      </c>
      <c r="E2372" s="5" t="s">
        <v>9466</v>
      </c>
      <c r="F2372" s="381">
        <f>IFERROR(INDEX([1]Master!$1:$1048576,MATCH(C2372,[1]Master!$B:$B,0),MATCH($H$5,[1]Master!$1:$1,0)),"")</f>
        <v>1</v>
      </c>
      <c r="G2372" s="381">
        <f>IFERROR(INDEX([1]Master!$1:$1048576,MATCH(C2372,[1]Master!$B:$B,0),MATCH($H$4,[1]Master!$1:$1,0)),"")</f>
        <v>4</v>
      </c>
      <c r="H2372" s="6" t="s">
        <v>6153</v>
      </c>
      <c r="I2372" s="367">
        <f>IFERROR(INDEX([1]Master!$1:$1048576,MATCH(C2372,[1]Master!$B:$B,0),MATCH($G$6,[1]Master!$1:$1,0)),"")</f>
        <v>2634.518333333333</v>
      </c>
      <c r="J2372" s="230">
        <f>ROUND(I2372*Order_Quote!$L$6,4)</f>
        <v>0</v>
      </c>
      <c r="K2372" s="228"/>
      <c r="L2372" s="178"/>
      <c r="M2372" s="171">
        <f t="shared" si="36"/>
        <v>0</v>
      </c>
    </row>
    <row r="2373" spans="1:13" s="52" customFormat="1" x14ac:dyDescent="0.3">
      <c r="A2373" s="29" t="str">
        <f>IF(K2373&gt;0,COUNT($A$7:A2372)+COUNT(DWV!$A$8:$A$300)+COUNT('Large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3" s="293"/>
      <c r="C2373" s="3" t="s">
        <v>3030</v>
      </c>
      <c r="D2373" s="16">
        <v>28888341</v>
      </c>
      <c r="E2373" s="5" t="s">
        <v>9467</v>
      </c>
      <c r="F2373" s="381">
        <f>IFERROR(INDEX([1]Master!$1:$1048576,MATCH(C2373,[1]Master!$B:$B,0),MATCH($H$5,[1]Master!$1:$1,0)),"")</f>
        <v>1</v>
      </c>
      <c r="G2373" s="381" t="str">
        <f>IFERROR(INDEX([1]Master!$1:$1048576,MATCH(C2373,[1]Master!$B:$B,0),MATCH($H$4,[1]Master!$1:$1,0)),"")</f>
        <v>-</v>
      </c>
      <c r="H2373" s="6" t="s">
        <v>6153</v>
      </c>
      <c r="I2373" s="367">
        <f>IFERROR(INDEX([1]Master!$1:$1048576,MATCH(C2373,[1]Master!$B:$B,0),MATCH($G$6,[1]Master!$1:$1,0)),"")</f>
        <v>1477.3849464052289</v>
      </c>
      <c r="J2373" s="230">
        <f>ROUND(I2373*Order_Quote!$L$6,4)</f>
        <v>0</v>
      </c>
      <c r="K2373" s="228"/>
      <c r="L2373" s="178"/>
      <c r="M2373" s="171">
        <f t="shared" si="36"/>
        <v>0</v>
      </c>
    </row>
    <row r="2374" spans="1:13" s="52" customFormat="1" x14ac:dyDescent="0.3">
      <c r="A2374" s="29" t="str">
        <f>IF(K2374&gt;0,COUNT($A$7:A2373)+COUNT(DWV!$A$8:$A$300)+COUNT('Large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4" s="293"/>
      <c r="C2374" s="3" t="s">
        <v>3031</v>
      </c>
      <c r="D2374" s="16">
        <v>28888350</v>
      </c>
      <c r="E2374" s="5" t="s">
        <v>9468</v>
      </c>
      <c r="F2374" s="381">
        <f>IFERROR(INDEX([1]Master!$1:$1048576,MATCH(C2374,[1]Master!$B:$B,0),MATCH($H$5,[1]Master!$1:$1,0)),"")</f>
        <v>1</v>
      </c>
      <c r="G2374" s="381" t="str">
        <f>IFERROR(INDEX([1]Master!$1:$1048576,MATCH(C2374,[1]Master!$B:$B,0),MATCH($H$4,[1]Master!$1:$1,0)),"")</f>
        <v>-</v>
      </c>
      <c r="H2374" s="6" t="s">
        <v>6153</v>
      </c>
      <c r="I2374" s="367">
        <f>IFERROR(INDEX([1]Master!$1:$1048576,MATCH(C2374,[1]Master!$B:$B,0),MATCH($G$6,[1]Master!$1:$1,0)),"")</f>
        <v>1684.2002810457516</v>
      </c>
      <c r="J2374" s="230">
        <f>ROUND(I2374*Order_Quote!$L$6,4)</f>
        <v>0</v>
      </c>
      <c r="K2374" s="228"/>
      <c r="L2374" s="178"/>
      <c r="M2374" s="171">
        <f t="shared" ref="M2374:M2437" si="37">K2374/F2374</f>
        <v>0</v>
      </c>
    </row>
    <row r="2375" spans="1:13" s="52" customFormat="1" x14ac:dyDescent="0.3">
      <c r="A2375" s="29" t="str">
        <f>IF(K2375&gt;0,COUNT($A$7:A2374)+COUNT(DWV!$A$8:$A$300)+COUNT('Large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5" s="293"/>
      <c r="C2375" s="3" t="s">
        <v>3032</v>
      </c>
      <c r="D2375" s="16">
        <v>28888368</v>
      </c>
      <c r="E2375" s="5" t="s">
        <v>9469</v>
      </c>
      <c r="F2375" s="381">
        <f>IFERROR(INDEX([1]Master!$1:$1048576,MATCH(C2375,[1]Master!$B:$B,0),MATCH($H$5,[1]Master!$1:$1,0)),"")</f>
        <v>1</v>
      </c>
      <c r="G2375" s="381" t="str">
        <f>IFERROR(INDEX([1]Master!$1:$1048576,MATCH(C2375,[1]Master!$B:$B,0),MATCH($H$4,[1]Master!$1:$1,0)),"")</f>
        <v>-</v>
      </c>
      <c r="H2375" s="6" t="s">
        <v>6153</v>
      </c>
      <c r="I2375" s="367">
        <f>IFERROR(INDEX([1]Master!$1:$1048576,MATCH(C2375,[1]Master!$B:$B,0),MATCH($G$6,[1]Master!$1:$1,0)),"")</f>
        <v>1766.5582509803926</v>
      </c>
      <c r="J2375" s="230">
        <f>ROUND(I2375*Order_Quote!$L$6,4)</f>
        <v>0</v>
      </c>
      <c r="K2375" s="228"/>
      <c r="L2375" s="178"/>
      <c r="M2375" s="171">
        <f t="shared" si="37"/>
        <v>0</v>
      </c>
    </row>
    <row r="2376" spans="1:13" s="52" customFormat="1" x14ac:dyDescent="0.3">
      <c r="A2376" s="29" t="str">
        <f>IF(K2376&gt;0,COUNT($A$7:A2375)+COUNT(DWV!$A$8:$A$300)+COUNT('Large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6" s="293"/>
      <c r="C2376" s="3" t="s">
        <v>3033</v>
      </c>
      <c r="D2376" s="16">
        <v>28888376</v>
      </c>
      <c r="E2376" s="5" t="s">
        <v>9470</v>
      </c>
      <c r="F2376" s="381">
        <f>IFERROR(INDEX([1]Master!$1:$1048576,MATCH(C2376,[1]Master!$B:$B,0),MATCH($H$5,[1]Master!$1:$1,0)),"")</f>
        <v>1</v>
      </c>
      <c r="G2376" s="381">
        <f>IFERROR(INDEX([1]Master!$1:$1048576,MATCH(C2376,[1]Master!$B:$B,0),MATCH($H$4,[1]Master!$1:$1,0)),"")</f>
        <v>4</v>
      </c>
      <c r="H2376" s="6" t="s">
        <v>6153</v>
      </c>
      <c r="I2376" s="367">
        <f>IFERROR(INDEX([1]Master!$1:$1048576,MATCH(C2376,[1]Master!$B:$B,0),MATCH($G$6,[1]Master!$1:$1,0)),"")</f>
        <v>2023.9886418300657</v>
      </c>
      <c r="J2376" s="230">
        <f>ROUND(I2376*Order_Quote!$L$6,4)</f>
        <v>0</v>
      </c>
      <c r="K2376" s="228"/>
      <c r="L2376" s="178"/>
      <c r="M2376" s="171">
        <f t="shared" si="37"/>
        <v>0</v>
      </c>
    </row>
    <row r="2377" spans="1:13" s="52" customFormat="1" x14ac:dyDescent="0.3">
      <c r="A2377" s="29" t="str">
        <f>IF(K2377&gt;0,COUNT($A$7:A2376)+COUNT(DWV!$A$8:$A$300)+COUNT('Large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7" s="293"/>
      <c r="C2377" s="3" t="s">
        <v>3034</v>
      </c>
      <c r="D2377" s="16">
        <v>28888384</v>
      </c>
      <c r="E2377" s="5" t="s">
        <v>9471</v>
      </c>
      <c r="F2377" s="381">
        <f>IFERROR(INDEX([1]Master!$1:$1048576,MATCH(C2377,[1]Master!$B:$B,0),MATCH($H$5,[1]Master!$1:$1,0)),"")</f>
        <v>1</v>
      </c>
      <c r="G2377" s="381">
        <f>IFERROR(INDEX([1]Master!$1:$1048576,MATCH(C2377,[1]Master!$B:$B,0),MATCH($H$4,[1]Master!$1:$1,0)),"")</f>
        <v>3</v>
      </c>
      <c r="H2377" s="6" t="s">
        <v>6153</v>
      </c>
      <c r="I2377" s="367">
        <f>IFERROR(INDEX([1]Master!$1:$1048576,MATCH(C2377,[1]Master!$B:$B,0),MATCH($G$6,[1]Master!$1:$1,0)),"")</f>
        <v>2391.4641267973861</v>
      </c>
      <c r="J2377" s="230">
        <f>ROUND(I2377*Order_Quote!$L$6,4)</f>
        <v>0</v>
      </c>
      <c r="K2377" s="228"/>
      <c r="L2377" s="178"/>
      <c r="M2377" s="171">
        <f t="shared" si="37"/>
        <v>0</v>
      </c>
    </row>
    <row r="2378" spans="1:13" s="52" customFormat="1" x14ac:dyDescent="0.3">
      <c r="A2378" s="29" t="str">
        <f>IF(K2378&gt;0,COUNT($A$7:A2377)+COUNT(DWV!$A$8:$A$300)+COUNT('Large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8" s="293"/>
      <c r="C2378" s="3" t="s">
        <v>3035</v>
      </c>
      <c r="D2378" s="16">
        <v>28888392</v>
      </c>
      <c r="E2378" s="5" t="s">
        <v>9472</v>
      </c>
      <c r="F2378" s="381">
        <f>IFERROR(INDEX([1]Master!$1:$1048576,MATCH(C2378,[1]Master!$B:$B,0),MATCH($H$5,[1]Master!$1:$1,0)),"")</f>
        <v>1</v>
      </c>
      <c r="G2378" s="381">
        <f>IFERROR(INDEX([1]Master!$1:$1048576,MATCH(C2378,[1]Master!$B:$B,0),MATCH($H$4,[1]Master!$1:$1,0)),"")</f>
        <v>2</v>
      </c>
      <c r="H2378" s="6" t="s">
        <v>6153</v>
      </c>
      <c r="I2378" s="367">
        <f>IFERROR(INDEX([1]Master!$1:$1048576,MATCH(C2378,[1]Master!$B:$B,0),MATCH($G$6,[1]Master!$1:$1,0)),"")</f>
        <v>2615.0264300653594</v>
      </c>
      <c r="J2378" s="230">
        <f>ROUND(I2378*Order_Quote!$L$6,4)</f>
        <v>0</v>
      </c>
      <c r="K2378" s="228"/>
      <c r="L2378" s="178"/>
      <c r="M2378" s="171">
        <f t="shared" si="37"/>
        <v>0</v>
      </c>
    </row>
    <row r="2379" spans="1:13" s="52" customFormat="1" x14ac:dyDescent="0.3">
      <c r="A2379" s="29" t="str">
        <f>IF(K2379&gt;0,COUNT($A$7:A2378)+COUNT(DWV!$A$8:$A$300)+COUNT('Large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79" s="293"/>
      <c r="C2379" s="3" t="s">
        <v>3036</v>
      </c>
      <c r="D2379" s="16">
        <v>28888406</v>
      </c>
      <c r="E2379" s="5" t="s">
        <v>9473</v>
      </c>
      <c r="F2379" s="381">
        <f>IFERROR(INDEX([1]Master!$1:$1048576,MATCH(C2379,[1]Master!$B:$B,0),MATCH($H$5,[1]Master!$1:$1,0)),"")</f>
        <v>1</v>
      </c>
      <c r="G2379" s="381" t="str">
        <f>IFERROR(INDEX([1]Master!$1:$1048576,MATCH(C2379,[1]Master!$B:$B,0),MATCH($H$4,[1]Master!$1:$1,0)),"")</f>
        <v>-</v>
      </c>
      <c r="H2379" s="6" t="s">
        <v>6153</v>
      </c>
      <c r="I2379" s="367">
        <f>IFERROR(INDEX([1]Master!$1:$1048576,MATCH(C2379,[1]Master!$B:$B,0),MATCH($G$6,[1]Master!$1:$1,0)),"")</f>
        <v>2998.7550052287584</v>
      </c>
      <c r="J2379" s="230">
        <f>ROUND(I2379*Order_Quote!$L$6,4)</f>
        <v>0</v>
      </c>
      <c r="K2379" s="228"/>
      <c r="L2379" s="178"/>
      <c r="M2379" s="171">
        <f t="shared" si="37"/>
        <v>0</v>
      </c>
    </row>
    <row r="2380" spans="1:13" s="52" customFormat="1" x14ac:dyDescent="0.3">
      <c r="A2380" s="29" t="str">
        <f>IF(K2380&gt;0,COUNT($A$7:A2379)+COUNT(DWV!$A$8:$A$300)+COUNT('Large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0" s="293"/>
      <c r="C2380" s="3" t="s">
        <v>3037</v>
      </c>
      <c r="D2380" s="16">
        <v>28888414</v>
      </c>
      <c r="E2380" s="5" t="s">
        <v>9474</v>
      </c>
      <c r="F2380" s="381">
        <f>IFERROR(INDEX([1]Master!$1:$1048576,MATCH(C2380,[1]Master!$B:$B,0),MATCH($H$5,[1]Master!$1:$1,0)),"")</f>
        <v>1</v>
      </c>
      <c r="G2380" s="381" t="str">
        <f>IFERROR(INDEX([1]Master!$1:$1048576,MATCH(C2380,[1]Master!$B:$B,0),MATCH($H$4,[1]Master!$1:$1,0)),"")</f>
        <v>-</v>
      </c>
      <c r="H2380" s="6" t="s">
        <v>6153</v>
      </c>
      <c r="I2380" s="367">
        <f>IFERROR(INDEX([1]Master!$1:$1048576,MATCH(C2380,[1]Master!$B:$B,0),MATCH($G$6,[1]Master!$1:$1,0)),"")</f>
        <v>3190.3499045751641</v>
      </c>
      <c r="J2380" s="230">
        <f>ROUND(I2380*Order_Quote!$L$6,4)</f>
        <v>0</v>
      </c>
      <c r="K2380" s="228"/>
      <c r="L2380" s="178"/>
      <c r="M2380" s="171">
        <f t="shared" si="37"/>
        <v>0</v>
      </c>
    </row>
    <row r="2381" spans="1:13" s="52" customFormat="1" x14ac:dyDescent="0.3">
      <c r="A2381" s="29" t="str">
        <f>IF(K2381&gt;0,COUNT($A$7:A2380)+COUNT(DWV!$A$8:$A$300)+COUNT('Large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1" s="293"/>
      <c r="C2381" s="3" t="s">
        <v>3038</v>
      </c>
      <c r="D2381" s="16">
        <v>28888422</v>
      </c>
      <c r="E2381" s="5" t="s">
        <v>9475</v>
      </c>
      <c r="F2381" s="381">
        <f>IFERROR(INDEX([1]Master!$1:$1048576,MATCH(C2381,[1]Master!$B:$B,0),MATCH($H$5,[1]Master!$1:$1,0)),"")</f>
        <v>1</v>
      </c>
      <c r="G2381" s="381" t="str">
        <f>IFERROR(INDEX([1]Master!$1:$1048576,MATCH(C2381,[1]Master!$B:$B,0),MATCH($H$4,[1]Master!$1:$1,0)),"")</f>
        <v>-</v>
      </c>
      <c r="H2381" s="6" t="s">
        <v>6153</v>
      </c>
      <c r="I2381" s="367">
        <f>IFERROR(INDEX([1]Master!$1:$1048576,MATCH(C2381,[1]Master!$B:$B,0),MATCH($G$6,[1]Master!$1:$1,0)),"")</f>
        <v>3709.6106941176481</v>
      </c>
      <c r="J2381" s="230">
        <f>ROUND(I2381*Order_Quote!$L$6,4)</f>
        <v>0</v>
      </c>
      <c r="K2381" s="228"/>
      <c r="L2381" s="178"/>
      <c r="M2381" s="171">
        <f t="shared" si="37"/>
        <v>0</v>
      </c>
    </row>
    <row r="2382" spans="1:13" s="52" customFormat="1" x14ac:dyDescent="0.3">
      <c r="A2382" s="29" t="str">
        <f>IF(K2382&gt;0,COUNT($A$7:A2381)+COUNT(DWV!$A$8:$A$300)+COUNT('Large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2" s="293"/>
      <c r="C2382" s="3" t="s">
        <v>3039</v>
      </c>
      <c r="D2382" s="16">
        <v>28888430</v>
      </c>
      <c r="E2382" s="5" t="s">
        <v>9476</v>
      </c>
      <c r="F2382" s="381">
        <f>IFERROR(INDEX([1]Master!$1:$1048576,MATCH(C2382,[1]Master!$B:$B,0),MATCH($H$5,[1]Master!$1:$1,0)),"")</f>
        <v>1</v>
      </c>
      <c r="G2382" s="381">
        <f>IFERROR(INDEX([1]Master!$1:$1048576,MATCH(C2382,[1]Master!$B:$B,0),MATCH($H$4,[1]Master!$1:$1,0)),"")</f>
        <v>3</v>
      </c>
      <c r="H2382" s="6" t="s">
        <v>6153</v>
      </c>
      <c r="I2382" s="367">
        <f>IFERROR(INDEX([1]Master!$1:$1048576,MATCH(C2382,[1]Master!$B:$B,0),MATCH($G$6,[1]Master!$1:$1,0)),"")</f>
        <v>5259.7603960784318</v>
      </c>
      <c r="J2382" s="230">
        <f>ROUND(I2382*Order_Quote!$L$6,4)</f>
        <v>0</v>
      </c>
      <c r="K2382" s="228"/>
      <c r="L2382" s="178"/>
      <c r="M2382" s="171">
        <f t="shared" si="37"/>
        <v>0</v>
      </c>
    </row>
    <row r="2383" spans="1:13" s="52" customFormat="1" x14ac:dyDescent="0.3">
      <c r="A2383" s="29" t="str">
        <f>IF(K2383&gt;0,COUNT($A$7:A2382)+COUNT(DWV!$A$8:$A$300)+COUNT('Large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3" s="293"/>
      <c r="C2383" s="3" t="s">
        <v>3040</v>
      </c>
      <c r="D2383" s="16">
        <v>28888449</v>
      </c>
      <c r="E2383" s="5" t="s">
        <v>9477</v>
      </c>
      <c r="F2383" s="381">
        <f>IFERROR(INDEX([1]Master!$1:$1048576,MATCH(C2383,[1]Master!$B:$B,0),MATCH($H$5,[1]Master!$1:$1,0)),"")</f>
        <v>1</v>
      </c>
      <c r="G2383" s="381">
        <f>IFERROR(INDEX([1]Master!$1:$1048576,MATCH(C2383,[1]Master!$B:$B,0),MATCH($H$4,[1]Master!$1:$1,0)),"")</f>
        <v>2</v>
      </c>
      <c r="H2383" s="6" t="s">
        <v>6153</v>
      </c>
      <c r="I2383" s="367">
        <f>IFERROR(INDEX([1]Master!$1:$1048576,MATCH(C2383,[1]Master!$B:$B,0),MATCH($G$6,[1]Master!$1:$1,0)),"")</f>
        <v>5397.1783281045764</v>
      </c>
      <c r="J2383" s="230">
        <f>ROUND(I2383*Order_Quote!$L$6,4)</f>
        <v>0</v>
      </c>
      <c r="K2383" s="228"/>
      <c r="L2383" s="178"/>
      <c r="M2383" s="171">
        <f t="shared" si="37"/>
        <v>0</v>
      </c>
    </row>
    <row r="2384" spans="1:13" s="52" customFormat="1" x14ac:dyDescent="0.3">
      <c r="A2384" s="29" t="str">
        <f>IF(K2384&gt;0,COUNT($A$7:A2383)+COUNT(DWV!$A$8:$A$300)+COUNT('Large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4" s="293"/>
      <c r="C2384" s="3" t="s">
        <v>3041</v>
      </c>
      <c r="D2384" s="16">
        <v>28888457</v>
      </c>
      <c r="E2384" s="5" t="s">
        <v>9478</v>
      </c>
      <c r="F2384" s="381">
        <f>IFERROR(INDEX([1]Master!$1:$1048576,MATCH(C2384,[1]Master!$B:$B,0),MATCH($H$5,[1]Master!$1:$1,0)),"")</f>
        <v>1</v>
      </c>
      <c r="G2384" s="381">
        <f>IFERROR(INDEX([1]Master!$1:$1048576,MATCH(C2384,[1]Master!$B:$B,0),MATCH($H$4,[1]Master!$1:$1,0)),"")</f>
        <v>2</v>
      </c>
      <c r="H2384" s="6" t="s">
        <v>6153</v>
      </c>
      <c r="I2384" s="367">
        <f>IFERROR(INDEX([1]Master!$1:$1048576,MATCH(C2384,[1]Master!$B:$B,0),MATCH($G$6,[1]Master!$1:$1,0)),"")</f>
        <v>5759.5354366013071</v>
      </c>
      <c r="J2384" s="230">
        <f>ROUND(I2384*Order_Quote!$L$6,4)</f>
        <v>0</v>
      </c>
      <c r="K2384" s="228"/>
      <c r="L2384" s="178"/>
      <c r="M2384" s="171">
        <f t="shared" si="37"/>
        <v>0</v>
      </c>
    </row>
    <row r="2385" spans="1:13" s="52" customFormat="1" x14ac:dyDescent="0.3">
      <c r="A2385" s="29" t="str">
        <f>IF(K2385&gt;0,COUNT($A$7:A2384)+COUNT(DWV!$A$8:$A$300)+COUNT('Large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5" s="293"/>
      <c r="C2385" s="3" t="s">
        <v>3042</v>
      </c>
      <c r="D2385" s="16">
        <v>28888465</v>
      </c>
      <c r="E2385" s="5" t="s">
        <v>9479</v>
      </c>
      <c r="F2385" s="381">
        <f>IFERROR(INDEX([1]Master!$1:$1048576,MATCH(C2385,[1]Master!$B:$B,0),MATCH($H$5,[1]Master!$1:$1,0)),"")</f>
        <v>1</v>
      </c>
      <c r="G2385" s="381">
        <f>IFERROR(INDEX([1]Master!$1:$1048576,MATCH(C2385,[1]Master!$B:$B,0),MATCH($H$4,[1]Master!$1:$1,0)),"")</f>
        <v>1</v>
      </c>
      <c r="H2385" s="6" t="s">
        <v>6153</v>
      </c>
      <c r="I2385" s="367">
        <f>IFERROR(INDEX([1]Master!$1:$1048576,MATCH(C2385,[1]Master!$B:$B,0),MATCH($G$6,[1]Master!$1:$1,0)),"")</f>
        <v>6071.861163398693</v>
      </c>
      <c r="J2385" s="230">
        <f>ROUND(I2385*Order_Quote!$L$6,4)</f>
        <v>0</v>
      </c>
      <c r="K2385" s="228"/>
      <c r="L2385" s="178"/>
      <c r="M2385" s="171">
        <f t="shared" si="37"/>
        <v>0</v>
      </c>
    </row>
    <row r="2386" spans="1:13" s="52" customFormat="1" x14ac:dyDescent="0.3">
      <c r="A2386" s="29" t="str">
        <f>IF(K2386&gt;0,COUNT($A$7:A2385)+COUNT(DWV!$A$8:$A$300)+COUNT('Large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6" s="293"/>
      <c r="C2386" s="3" t="s">
        <v>3043</v>
      </c>
      <c r="D2386" s="16">
        <v>28888473</v>
      </c>
      <c r="E2386" s="5" t="s">
        <v>9480</v>
      </c>
      <c r="F2386" s="381">
        <f>IFERROR(INDEX([1]Master!$1:$1048576,MATCH(C2386,[1]Master!$B:$B,0),MATCH($H$5,[1]Master!$1:$1,0)),"")</f>
        <v>1</v>
      </c>
      <c r="G2386" s="381" t="str">
        <f>IFERROR(INDEX([1]Master!$1:$1048576,MATCH(C2386,[1]Master!$B:$B,0),MATCH($H$4,[1]Master!$1:$1,0)),"")</f>
        <v>-</v>
      </c>
      <c r="H2386" s="6" t="s">
        <v>6153</v>
      </c>
      <c r="I2386" s="367">
        <f>IFERROR(INDEX([1]Master!$1:$1048576,MATCH(C2386,[1]Master!$B:$B,0),MATCH($G$6,[1]Master!$1:$1,0)),"")</f>
        <v>4239.242930718955</v>
      </c>
      <c r="J2386" s="230">
        <f>ROUND(I2386*Order_Quote!$L$6,4)</f>
        <v>0</v>
      </c>
      <c r="K2386" s="228"/>
      <c r="L2386" s="178"/>
      <c r="M2386" s="171">
        <f t="shared" si="37"/>
        <v>0</v>
      </c>
    </row>
    <row r="2387" spans="1:13" s="52" customFormat="1" x14ac:dyDescent="0.3">
      <c r="A2387" s="29" t="str">
        <f>IF(K2387&gt;0,COUNT($A$7:A2386)+COUNT(DWV!$A$8:$A$300)+COUNT('Large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7" s="293"/>
      <c r="C2387" s="3" t="s">
        <v>3044</v>
      </c>
      <c r="D2387" s="16">
        <v>28888481</v>
      </c>
      <c r="E2387" s="5" t="s">
        <v>9481</v>
      </c>
      <c r="F2387" s="381">
        <f>IFERROR(INDEX([1]Master!$1:$1048576,MATCH(C2387,[1]Master!$B:$B,0),MATCH($H$5,[1]Master!$1:$1,0)),"")</f>
        <v>1</v>
      </c>
      <c r="G2387" s="381" t="str">
        <f>IFERROR(INDEX([1]Master!$1:$1048576,MATCH(C2387,[1]Master!$B:$B,0),MATCH($H$4,[1]Master!$1:$1,0)),"")</f>
        <v>-</v>
      </c>
      <c r="H2387" s="6" t="s">
        <v>6153</v>
      </c>
      <c r="I2387" s="367">
        <f>IFERROR(INDEX([1]Master!$1:$1048576,MATCH(C2387,[1]Master!$B:$B,0),MATCH($G$6,[1]Master!$1:$1,0)),"")</f>
        <v>4550.9251189542492</v>
      </c>
      <c r="J2387" s="230">
        <f>ROUND(I2387*Order_Quote!$L$6,4)</f>
        <v>0</v>
      </c>
      <c r="K2387" s="228"/>
      <c r="L2387" s="178"/>
      <c r="M2387" s="171">
        <f t="shared" si="37"/>
        <v>0</v>
      </c>
    </row>
    <row r="2388" spans="1:13" s="52" customFormat="1" x14ac:dyDescent="0.3">
      <c r="A2388" s="29" t="str">
        <f>IF(K2388&gt;0,COUNT($A$7:A2387)+COUNT(DWV!$A$8:$A$300)+COUNT('Large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8" s="293"/>
      <c r="C2388" s="3" t="s">
        <v>3045</v>
      </c>
      <c r="D2388" s="16">
        <v>28888490</v>
      </c>
      <c r="E2388" s="5" t="s">
        <v>9482</v>
      </c>
      <c r="F2388" s="381">
        <f>IFERROR(INDEX([1]Master!$1:$1048576,MATCH(C2388,[1]Master!$B:$B,0),MATCH($H$5,[1]Master!$1:$1,0)),"")</f>
        <v>1</v>
      </c>
      <c r="G2388" s="381" t="str">
        <f>IFERROR(INDEX([1]Master!$1:$1048576,MATCH(C2388,[1]Master!$B:$B,0),MATCH($H$4,[1]Master!$1:$1,0)),"")</f>
        <v>-</v>
      </c>
      <c r="H2388" s="6" t="s">
        <v>6153</v>
      </c>
      <c r="I2388" s="367">
        <f>IFERROR(INDEX([1]Master!$1:$1048576,MATCH(C2388,[1]Master!$B:$B,0),MATCH($G$6,[1]Master!$1:$1,0)),"")</f>
        <v>5671.0414013071904</v>
      </c>
      <c r="J2388" s="230">
        <f>ROUND(I2388*Order_Quote!$L$6,4)</f>
        <v>0</v>
      </c>
      <c r="K2388" s="228"/>
      <c r="L2388" s="178"/>
      <c r="M2388" s="171">
        <f t="shared" si="37"/>
        <v>0</v>
      </c>
    </row>
    <row r="2389" spans="1:13" s="52" customFormat="1" x14ac:dyDescent="0.3">
      <c r="A2389" s="29" t="str">
        <f>IF(K2389&gt;0,COUNT($A$7:A2388)+COUNT(DWV!$A$8:$A$300)+COUNT('Large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89" s="293"/>
      <c r="C2389" s="3" t="s">
        <v>3046</v>
      </c>
      <c r="D2389" s="16">
        <v>28888503</v>
      </c>
      <c r="E2389" s="5" t="s">
        <v>9483</v>
      </c>
      <c r="F2389" s="381">
        <f>IFERROR(INDEX([1]Master!$1:$1048576,MATCH(C2389,[1]Master!$B:$B,0),MATCH($H$5,[1]Master!$1:$1,0)),"")</f>
        <v>1</v>
      </c>
      <c r="G2389" s="381">
        <f>IFERROR(INDEX([1]Master!$1:$1048576,MATCH(C2389,[1]Master!$B:$B,0),MATCH($H$4,[1]Master!$1:$1,0)),"")</f>
        <v>2</v>
      </c>
      <c r="H2389" s="6" t="s">
        <v>6153</v>
      </c>
      <c r="I2389" s="367">
        <f>IFERROR(INDEX([1]Master!$1:$1048576,MATCH(C2389,[1]Master!$B:$B,0),MATCH($G$6,[1]Master!$1:$1,0)),"")</f>
        <v>6410.631835294118</v>
      </c>
      <c r="J2389" s="230">
        <f>ROUND(I2389*Order_Quote!$L$6,4)</f>
        <v>0</v>
      </c>
      <c r="K2389" s="228"/>
      <c r="L2389" s="178"/>
      <c r="M2389" s="171">
        <f t="shared" si="37"/>
        <v>0</v>
      </c>
    </row>
    <row r="2390" spans="1:13" s="52" customFormat="1" x14ac:dyDescent="0.3">
      <c r="A2390" s="29" t="str">
        <f>IF(K2390&gt;0,COUNT($A$7:A2389)+COUNT(DWV!$A$8:$A$300)+COUNT('Large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0" s="293"/>
      <c r="C2390" s="3" t="s">
        <v>3047</v>
      </c>
      <c r="D2390" s="16">
        <v>28888511</v>
      </c>
      <c r="E2390" s="5" t="s">
        <v>9484</v>
      </c>
      <c r="F2390" s="381">
        <f>IFERROR(INDEX([1]Master!$1:$1048576,MATCH(C2390,[1]Master!$B:$B,0),MATCH($H$5,[1]Master!$1:$1,0)),"")</f>
        <v>1</v>
      </c>
      <c r="G2390" s="381">
        <f>IFERROR(INDEX([1]Master!$1:$1048576,MATCH(C2390,[1]Master!$B:$B,0),MATCH($H$4,[1]Master!$1:$1,0)),"")</f>
        <v>2</v>
      </c>
      <c r="H2390" s="6" t="s">
        <v>6153</v>
      </c>
      <c r="I2390" s="367">
        <f>IFERROR(INDEX([1]Master!$1:$1048576,MATCH(C2390,[1]Master!$B:$B,0),MATCH($G$6,[1]Master!$1:$1,0)),"")</f>
        <v>6859.567329411766</v>
      </c>
      <c r="J2390" s="230">
        <f>ROUND(I2390*Order_Quote!$L$6,4)</f>
        <v>0</v>
      </c>
      <c r="K2390" s="228"/>
      <c r="L2390" s="178"/>
      <c r="M2390" s="171">
        <f t="shared" si="37"/>
        <v>0</v>
      </c>
    </row>
    <row r="2391" spans="1:13" s="52" customFormat="1" x14ac:dyDescent="0.3">
      <c r="A2391" s="29" t="str">
        <f>IF(K2391&gt;0,COUNT($A$7:A2390)+COUNT(DWV!$A$8:$A$300)+COUNT('Large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1" s="293"/>
      <c r="C2391" s="3" t="s">
        <v>3048</v>
      </c>
      <c r="D2391" s="16">
        <v>28888520</v>
      </c>
      <c r="E2391" s="5" t="s">
        <v>9485</v>
      </c>
      <c r="F2391" s="381">
        <f>IFERROR(INDEX([1]Master!$1:$1048576,MATCH(C2391,[1]Master!$B:$B,0),MATCH($H$5,[1]Master!$1:$1,0)),"")</f>
        <v>1</v>
      </c>
      <c r="G2391" s="381">
        <f>IFERROR(INDEX([1]Master!$1:$1048576,MATCH(C2391,[1]Master!$B:$B,0),MATCH($H$4,[1]Master!$1:$1,0)),"")</f>
        <v>1</v>
      </c>
      <c r="H2391" s="6" t="s">
        <v>6153</v>
      </c>
      <c r="I2391" s="367">
        <f>IFERROR(INDEX([1]Master!$1:$1048576,MATCH(C2391,[1]Master!$B:$B,0),MATCH($G$6,[1]Master!$1:$1,0)),"")</f>
        <v>7658.6626313725492</v>
      </c>
      <c r="J2391" s="230">
        <f>ROUND(I2391*Order_Quote!$L$6,4)</f>
        <v>0</v>
      </c>
      <c r="K2391" s="228"/>
      <c r="L2391" s="178"/>
      <c r="M2391" s="171">
        <f t="shared" si="37"/>
        <v>0</v>
      </c>
    </row>
    <row r="2392" spans="1:13" s="52" customFormat="1" x14ac:dyDescent="0.3">
      <c r="A2392" s="29" t="str">
        <f>IF(K2392&gt;0,COUNT($A$7:A2391)+COUNT(DWV!$A$8:$A$300)+COUNT('Large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2" s="293"/>
      <c r="C2392" s="3" t="s">
        <v>3049</v>
      </c>
      <c r="D2392" s="16">
        <v>28888538</v>
      </c>
      <c r="E2392" s="5" t="s">
        <v>9486</v>
      </c>
      <c r="F2392" s="381">
        <f>IFERROR(INDEX([1]Master!$1:$1048576,MATCH(C2392,[1]Master!$B:$B,0),MATCH($H$5,[1]Master!$1:$1,0)),"")</f>
        <v>1</v>
      </c>
      <c r="G2392" s="381">
        <f>IFERROR(INDEX([1]Master!$1:$1048576,MATCH(C2392,[1]Master!$B:$B,0),MATCH($H$4,[1]Master!$1:$1,0)),"")</f>
        <v>1</v>
      </c>
      <c r="H2392" s="6" t="s">
        <v>6153</v>
      </c>
      <c r="I2392" s="367">
        <f>IFERROR(INDEX([1]Master!$1:$1048576,MATCH(C2392,[1]Master!$B:$B,0),MATCH($G$6,[1]Master!$1:$1,0)),"")</f>
        <v>8691.1379411764719</v>
      </c>
      <c r="J2392" s="230">
        <f>ROUND(I2392*Order_Quote!$L$6,4)</f>
        <v>0</v>
      </c>
      <c r="K2392" s="228"/>
      <c r="L2392" s="178"/>
      <c r="M2392" s="171">
        <f t="shared" si="37"/>
        <v>0</v>
      </c>
    </row>
    <row r="2393" spans="1:13" s="52" customFormat="1" x14ac:dyDescent="0.3">
      <c r="A2393" s="29" t="str">
        <f>IF(K2393&gt;0,COUNT($A$7:A2392)+COUNT(DWV!$A$8:$A$300)+COUNT('Large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3" s="293"/>
      <c r="C2393" s="3" t="s">
        <v>3050</v>
      </c>
      <c r="D2393" s="16">
        <v>28888546</v>
      </c>
      <c r="E2393" s="5" t="s">
        <v>9487</v>
      </c>
      <c r="F2393" s="381">
        <f>IFERROR(INDEX([1]Master!$1:$1048576,MATCH(C2393,[1]Master!$B:$B,0),MATCH($H$5,[1]Master!$1:$1,0)),"")</f>
        <v>1</v>
      </c>
      <c r="G2393" s="381">
        <f>IFERROR(INDEX([1]Master!$1:$1048576,MATCH(C2393,[1]Master!$B:$B,0),MATCH($H$4,[1]Master!$1:$1,0)),"")</f>
        <v>1</v>
      </c>
      <c r="H2393" s="6" t="s">
        <v>6153</v>
      </c>
      <c r="I2393" s="367">
        <f>IFERROR(INDEX([1]Master!$1:$1048576,MATCH(C2393,[1]Master!$B:$B,0),MATCH($G$6,[1]Master!$1:$1,0)),"")</f>
        <v>11528.334835294119</v>
      </c>
      <c r="J2393" s="230">
        <f>ROUND(I2393*Order_Quote!$L$6,4)</f>
        <v>0</v>
      </c>
      <c r="K2393" s="228"/>
      <c r="L2393" s="178"/>
      <c r="M2393" s="171">
        <f t="shared" si="37"/>
        <v>0</v>
      </c>
    </row>
    <row r="2394" spans="1:13" s="52" customFormat="1" x14ac:dyDescent="0.3">
      <c r="A2394" s="29" t="str">
        <f>IF(K2394&gt;0,COUNT($A$7:A2393)+COUNT(DWV!$A$8:$A$300)+COUNT('Large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4" s="293"/>
      <c r="C2394" s="3" t="s">
        <v>3051</v>
      </c>
      <c r="D2394" s="16">
        <v>28888554</v>
      </c>
      <c r="E2394" s="5" t="s">
        <v>9488</v>
      </c>
      <c r="F2394" s="381">
        <f>IFERROR(INDEX([1]Master!$1:$1048576,MATCH(C2394,[1]Master!$B:$B,0),MATCH($H$5,[1]Master!$1:$1,0)),"")</f>
        <v>1</v>
      </c>
      <c r="G2394" s="381" t="str">
        <f>IFERROR(INDEX([1]Master!$1:$1048576,MATCH(C2394,[1]Master!$B:$B,0),MATCH($H$4,[1]Master!$1:$1,0)),"")</f>
        <v>-</v>
      </c>
      <c r="H2394" s="6" t="s">
        <v>6153</v>
      </c>
      <c r="I2394" s="367">
        <f>IFERROR(INDEX([1]Master!$1:$1048576,MATCH(C2394,[1]Master!$B:$B,0),MATCH($G$6,[1]Master!$1:$1,0)),"")</f>
        <v>6007.5073071895422</v>
      </c>
      <c r="J2394" s="230">
        <f>ROUND(I2394*Order_Quote!$L$6,4)</f>
        <v>0</v>
      </c>
      <c r="K2394" s="228"/>
      <c r="L2394" s="178"/>
      <c r="M2394" s="171">
        <f t="shared" si="37"/>
        <v>0</v>
      </c>
    </row>
    <row r="2395" spans="1:13" s="52" customFormat="1" x14ac:dyDescent="0.3">
      <c r="A2395" s="29" t="str">
        <f>IF(K2395&gt;0,COUNT($A$7:A2394)+COUNT(DWV!$A$8:$A$300)+COUNT('Large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5" s="293"/>
      <c r="C2395" s="3" t="s">
        <v>3052</v>
      </c>
      <c r="D2395" s="16">
        <v>28888562</v>
      </c>
      <c r="E2395" s="5" t="s">
        <v>9489</v>
      </c>
      <c r="F2395" s="381">
        <f>IFERROR(INDEX([1]Master!$1:$1048576,MATCH(C2395,[1]Master!$B:$B,0),MATCH($H$5,[1]Master!$1:$1,0)),"")</f>
        <v>1</v>
      </c>
      <c r="G2395" s="381" t="str">
        <f>IFERROR(INDEX([1]Master!$1:$1048576,MATCH(C2395,[1]Master!$B:$B,0),MATCH($H$4,[1]Master!$1:$1,0)),"")</f>
        <v>-</v>
      </c>
      <c r="H2395" s="6" t="s">
        <v>6153</v>
      </c>
      <c r="I2395" s="367">
        <f>IFERROR(INDEX([1]Master!$1:$1048576,MATCH(C2395,[1]Master!$B:$B,0),MATCH($G$6,[1]Master!$1:$1,0)),"")</f>
        <v>6816.390381699347</v>
      </c>
      <c r="J2395" s="230">
        <f>ROUND(I2395*Order_Quote!$L$6,4)</f>
        <v>0</v>
      </c>
      <c r="K2395" s="228"/>
      <c r="L2395" s="178"/>
      <c r="M2395" s="171">
        <f t="shared" si="37"/>
        <v>0</v>
      </c>
    </row>
    <row r="2396" spans="1:13" s="52" customFormat="1" x14ac:dyDescent="0.3">
      <c r="A2396" s="29" t="str">
        <f>IF(K2396&gt;0,COUNT($A$7:A2395)+COUNT(DWV!$A$8:$A$300)+COUNT('Large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6" s="293"/>
      <c r="C2396" s="3" t="s">
        <v>3053</v>
      </c>
      <c r="D2396" s="16">
        <v>28888570</v>
      </c>
      <c r="E2396" s="5" t="s">
        <v>9490</v>
      </c>
      <c r="F2396" s="381">
        <f>IFERROR(INDEX([1]Master!$1:$1048576,MATCH(C2396,[1]Master!$B:$B,0),MATCH($H$5,[1]Master!$1:$1,0)),"")</f>
        <v>1</v>
      </c>
      <c r="G2396" s="381" t="str">
        <f>IFERROR(INDEX([1]Master!$1:$1048576,MATCH(C2396,[1]Master!$B:$B,0),MATCH($H$4,[1]Master!$1:$1,0)),"")</f>
        <v>-</v>
      </c>
      <c r="H2396" s="6" t="s">
        <v>6153</v>
      </c>
      <c r="I2396" s="367">
        <f>IFERROR(INDEX([1]Master!$1:$1048576,MATCH(C2396,[1]Master!$B:$B,0),MATCH($G$6,[1]Master!$1:$1,0)),"")</f>
        <v>7746.4532640522884</v>
      </c>
      <c r="J2396" s="230">
        <f>ROUND(I2396*Order_Quote!$L$6,4)</f>
        <v>0</v>
      </c>
      <c r="K2396" s="228"/>
      <c r="L2396" s="178"/>
      <c r="M2396" s="171">
        <f t="shared" si="37"/>
        <v>0</v>
      </c>
    </row>
    <row r="2397" spans="1:13" s="52" customFormat="1" x14ac:dyDescent="0.3">
      <c r="A2397" s="29" t="str">
        <f>IF(K2397&gt;0,COUNT($A$7:A2396)+COUNT(DWV!$A$8:$A$300)+COUNT('Large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7" s="293"/>
      <c r="C2397" s="3" t="s">
        <v>3054</v>
      </c>
      <c r="D2397" s="16">
        <v>28888589</v>
      </c>
      <c r="E2397" s="5" t="s">
        <v>9491</v>
      </c>
      <c r="F2397" s="381">
        <f>IFERROR(INDEX([1]Master!$1:$1048576,MATCH(C2397,[1]Master!$B:$B,0),MATCH($H$5,[1]Master!$1:$1,0)),"")</f>
        <v>1</v>
      </c>
      <c r="G2397" s="381">
        <f>IFERROR(INDEX([1]Master!$1:$1048576,MATCH(C2397,[1]Master!$B:$B,0),MATCH($H$4,[1]Master!$1:$1,0)),"")</f>
        <v>2</v>
      </c>
      <c r="H2397" s="6" t="s">
        <v>6153</v>
      </c>
      <c r="I2397" s="367">
        <f>IFERROR(INDEX([1]Master!$1:$1048576,MATCH(C2397,[1]Master!$B:$B,0),MATCH($G$6,[1]Master!$1:$1,0)),"")</f>
        <v>9193.9211503267961</v>
      </c>
      <c r="J2397" s="230">
        <f>ROUND(I2397*Order_Quote!$L$6,4)</f>
        <v>0</v>
      </c>
      <c r="K2397" s="228"/>
      <c r="L2397" s="178"/>
      <c r="M2397" s="171">
        <f t="shared" si="37"/>
        <v>0</v>
      </c>
    </row>
    <row r="2398" spans="1:13" s="52" customFormat="1" x14ac:dyDescent="0.3">
      <c r="A2398" s="29" t="str">
        <f>IF(K2398&gt;0,COUNT($A$7:A2397)+COUNT(DWV!$A$8:$A$300)+COUNT('Large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8" s="293"/>
      <c r="C2398" s="3" t="s">
        <v>3055</v>
      </c>
      <c r="D2398" s="16">
        <v>28888597</v>
      </c>
      <c r="E2398" s="5" t="s">
        <v>9492</v>
      </c>
      <c r="F2398" s="381">
        <f>IFERROR(INDEX([1]Master!$1:$1048576,MATCH(C2398,[1]Master!$B:$B,0),MATCH($H$5,[1]Master!$1:$1,0)),"")</f>
        <v>1</v>
      </c>
      <c r="G2398" s="381">
        <f>IFERROR(INDEX([1]Master!$1:$1048576,MATCH(C2398,[1]Master!$B:$B,0),MATCH($H$4,[1]Master!$1:$1,0)),"")</f>
        <v>1</v>
      </c>
      <c r="H2398" s="6" t="s">
        <v>6153</v>
      </c>
      <c r="I2398" s="367">
        <f>IFERROR(INDEX([1]Master!$1:$1048576,MATCH(C2398,[1]Master!$B:$B,0),MATCH($G$6,[1]Master!$1:$1,0)),"")</f>
        <v>9355.5690575163408</v>
      </c>
      <c r="J2398" s="230">
        <f>ROUND(I2398*Order_Quote!$L$6,4)</f>
        <v>0</v>
      </c>
      <c r="K2398" s="228"/>
      <c r="L2398" s="178"/>
      <c r="M2398" s="171">
        <f t="shared" si="37"/>
        <v>0</v>
      </c>
    </row>
    <row r="2399" spans="1:13" s="52" customFormat="1" x14ac:dyDescent="0.3">
      <c r="A2399" s="29" t="str">
        <f>IF(K2399&gt;0,COUNT($A$7:A2398)+COUNT(DWV!$A$8:$A$300)+COUNT('Large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399" s="293"/>
      <c r="C2399" s="3" t="s">
        <v>3056</v>
      </c>
      <c r="D2399" s="16">
        <v>28888600</v>
      </c>
      <c r="E2399" s="5" t="s">
        <v>9493</v>
      </c>
      <c r="F2399" s="381">
        <f>IFERROR(INDEX([1]Master!$1:$1048576,MATCH(C2399,[1]Master!$B:$B,0),MATCH($H$5,[1]Master!$1:$1,0)),"")</f>
        <v>1</v>
      </c>
      <c r="G2399" s="381">
        <f>IFERROR(INDEX([1]Master!$1:$1048576,MATCH(C2399,[1]Master!$B:$B,0),MATCH($H$4,[1]Master!$1:$1,0)),"")</f>
        <v>1</v>
      </c>
      <c r="H2399" s="6" t="s">
        <v>6153</v>
      </c>
      <c r="I2399" s="367">
        <f>IFERROR(INDEX([1]Master!$1:$1048576,MATCH(C2399,[1]Master!$B:$B,0),MATCH($G$6,[1]Master!$1:$1,0)),"")</f>
        <v>9723.6731150326796</v>
      </c>
      <c r="J2399" s="230">
        <f>ROUND(I2399*Order_Quote!$L$6,4)</f>
        <v>0</v>
      </c>
      <c r="K2399" s="228"/>
      <c r="L2399" s="178"/>
      <c r="M2399" s="171">
        <f t="shared" si="37"/>
        <v>0</v>
      </c>
    </row>
    <row r="2400" spans="1:13" s="52" customFormat="1" x14ac:dyDescent="0.3">
      <c r="A2400" s="29" t="str">
        <f>IF(K2400&gt;0,COUNT($A$7:A2399)+COUNT(DWV!$A$8:$A$300)+COUNT('Large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0" s="293"/>
      <c r="C2400" s="3" t="s">
        <v>3057</v>
      </c>
      <c r="D2400" s="16">
        <v>28888619</v>
      </c>
      <c r="E2400" s="5" t="s">
        <v>9494</v>
      </c>
      <c r="F2400" s="381">
        <f>IFERROR(INDEX([1]Master!$1:$1048576,MATCH(C2400,[1]Master!$B:$B,0),MATCH($H$5,[1]Master!$1:$1,0)),"")</f>
        <v>1</v>
      </c>
      <c r="G2400" s="381">
        <f>IFERROR(INDEX([1]Master!$1:$1048576,MATCH(C2400,[1]Master!$B:$B,0),MATCH($H$4,[1]Master!$1:$1,0)),"")</f>
        <v>1</v>
      </c>
      <c r="H2400" s="6" t="s">
        <v>6153</v>
      </c>
      <c r="I2400" s="367">
        <f>IFERROR(INDEX([1]Master!$1:$1048576,MATCH(C2400,[1]Master!$B:$B,0),MATCH($G$6,[1]Master!$1:$1,0)),"")</f>
        <v>13449.71649150327</v>
      </c>
      <c r="J2400" s="230">
        <f>ROUND(I2400*Order_Quote!$L$6,4)</f>
        <v>0</v>
      </c>
      <c r="K2400" s="228"/>
      <c r="L2400" s="178"/>
      <c r="M2400" s="171">
        <f t="shared" si="37"/>
        <v>0</v>
      </c>
    </row>
    <row r="2401" spans="1:13" s="52" customFormat="1" x14ac:dyDescent="0.3">
      <c r="A2401" s="29" t="str">
        <f>IF(K2401&gt;0,COUNT($A$7:A2400)+COUNT(DWV!$A$8:$A$300)+COUNT('Large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1" s="293"/>
      <c r="C2401" s="3" t="s">
        <v>3058</v>
      </c>
      <c r="D2401" s="16">
        <v>28888627</v>
      </c>
      <c r="E2401" s="5" t="s">
        <v>9495</v>
      </c>
      <c r="F2401" s="381">
        <f>IFERROR(INDEX([1]Master!$1:$1048576,MATCH(C2401,[1]Master!$B:$B,0),MATCH($H$5,[1]Master!$1:$1,0)),"")</f>
        <v>1</v>
      </c>
      <c r="G2401" s="381">
        <f>IFERROR(INDEX([1]Master!$1:$1048576,MATCH(C2401,[1]Master!$B:$B,0),MATCH($H$4,[1]Master!$1:$1,0)),"")</f>
        <v>1</v>
      </c>
      <c r="H2401" s="6" t="s">
        <v>6153</v>
      </c>
      <c r="I2401" s="367">
        <f>IFERROR(INDEX([1]Master!$1:$1048576,MATCH(C2401,[1]Master!$B:$B,0),MATCH($G$6,[1]Master!$1:$1,0)),"")</f>
        <v>14554.088528104578</v>
      </c>
      <c r="J2401" s="230">
        <f>ROUND(I2401*Order_Quote!$L$6,4)</f>
        <v>0</v>
      </c>
      <c r="K2401" s="228"/>
      <c r="L2401" s="178"/>
      <c r="M2401" s="171">
        <f t="shared" si="37"/>
        <v>0</v>
      </c>
    </row>
    <row r="2402" spans="1:13" s="52" customFormat="1" x14ac:dyDescent="0.3">
      <c r="A2402" s="29" t="str">
        <f>IF(K2402&gt;0,COUNT($A$7:A2401)+COUNT(DWV!$A$8:$A$300)+COUNT('Large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2" s="293"/>
      <c r="C2402" s="3" t="s">
        <v>3059</v>
      </c>
      <c r="D2402" s="16">
        <v>28888635</v>
      </c>
      <c r="E2402" s="5" t="s">
        <v>9496</v>
      </c>
      <c r="F2402" s="381">
        <f>IFERROR(INDEX([1]Master!$1:$1048576,MATCH(C2402,[1]Master!$B:$B,0),MATCH($H$5,[1]Master!$1:$1,0)),"")</f>
        <v>1</v>
      </c>
      <c r="G2402" s="381" t="str">
        <f>IFERROR(INDEX([1]Master!$1:$1048576,MATCH(C2402,[1]Master!$B:$B,0),MATCH($H$4,[1]Master!$1:$1,0)),"")</f>
        <v>-</v>
      </c>
      <c r="H2402" s="6" t="s">
        <v>6153</v>
      </c>
      <c r="I2402" s="367">
        <f>IFERROR(INDEX([1]Master!$1:$1048576,MATCH(C2402,[1]Master!$B:$B,0),MATCH($G$6,[1]Master!$1:$1,0)),"")</f>
        <v>17813.072568627453</v>
      </c>
      <c r="J2402" s="230">
        <f>ROUND(I2402*Order_Quote!$L$6,4)</f>
        <v>0</v>
      </c>
      <c r="K2402" s="228"/>
      <c r="L2402" s="178"/>
      <c r="M2402" s="171">
        <f t="shared" si="37"/>
        <v>0</v>
      </c>
    </row>
    <row r="2403" spans="1:13" s="52" customFormat="1" x14ac:dyDescent="0.3">
      <c r="A2403" s="29" t="str">
        <f>IF(K2403&gt;0,COUNT($A$7:A2402)+COUNT(DWV!$A$8:$A$300)+COUNT('Large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3" s="293"/>
      <c r="C2403" s="3" t="s">
        <v>3060</v>
      </c>
      <c r="D2403" s="16">
        <v>28888643</v>
      </c>
      <c r="E2403" s="5" t="s">
        <v>9497</v>
      </c>
      <c r="F2403" s="381">
        <f>IFERROR(INDEX([1]Master!$1:$1048576,MATCH(C2403,[1]Master!$B:$B,0),MATCH($H$5,[1]Master!$1:$1,0)),"")</f>
        <v>1</v>
      </c>
      <c r="G2403" s="381" t="str">
        <f>IFERROR(INDEX([1]Master!$1:$1048576,MATCH(C2403,[1]Master!$B:$B,0),MATCH($H$4,[1]Master!$1:$1,0)),"")</f>
        <v>-</v>
      </c>
      <c r="H2403" s="6" t="s">
        <v>6153</v>
      </c>
      <c r="I2403" s="367">
        <f>IFERROR(INDEX([1]Master!$1:$1048576,MATCH(C2403,[1]Master!$B:$B,0),MATCH($G$6,[1]Master!$1:$1,0)),"")</f>
        <v>9091.418926797387</v>
      </c>
      <c r="J2403" s="230">
        <f>ROUND(I2403*Order_Quote!$L$6,4)</f>
        <v>0</v>
      </c>
      <c r="K2403" s="228"/>
      <c r="L2403" s="178"/>
      <c r="M2403" s="171">
        <f t="shared" si="37"/>
        <v>0</v>
      </c>
    </row>
    <row r="2404" spans="1:13" s="52" customFormat="1" x14ac:dyDescent="0.3">
      <c r="A2404" s="29" t="str">
        <f>IF(K2404&gt;0,COUNT($A$7:A2403)+COUNT(DWV!$A$8:$A$300)+COUNT('Large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4" s="293"/>
      <c r="C2404" s="3" t="s">
        <v>3061</v>
      </c>
      <c r="D2404" s="16">
        <v>28888651</v>
      </c>
      <c r="E2404" s="5" t="s">
        <v>9498</v>
      </c>
      <c r="F2404" s="381">
        <f>IFERROR(INDEX([1]Master!$1:$1048576,MATCH(C2404,[1]Master!$B:$B,0),MATCH($H$5,[1]Master!$1:$1,0)),"")</f>
        <v>1</v>
      </c>
      <c r="G2404" s="381" t="str">
        <f>IFERROR(INDEX([1]Master!$1:$1048576,MATCH(C2404,[1]Master!$B:$B,0),MATCH($H$4,[1]Master!$1:$1,0)),"")</f>
        <v>-</v>
      </c>
      <c r="H2404" s="6" t="s">
        <v>6153</v>
      </c>
      <c r="I2404" s="367">
        <f>IFERROR(INDEX([1]Master!$1:$1048576,MATCH(C2404,[1]Master!$B:$B,0),MATCH($G$6,[1]Master!$1:$1,0)),"")</f>
        <v>9614.870200000003</v>
      </c>
      <c r="J2404" s="230">
        <f>ROUND(I2404*Order_Quote!$L$6,4)</f>
        <v>0</v>
      </c>
      <c r="K2404" s="228"/>
      <c r="L2404" s="178"/>
      <c r="M2404" s="171">
        <f t="shared" si="37"/>
        <v>0</v>
      </c>
    </row>
    <row r="2405" spans="1:13" s="52" customFormat="1" x14ac:dyDescent="0.3">
      <c r="A2405" s="29" t="str">
        <f>IF(K2405&gt;0,COUNT($A$7:A2404)+COUNT(DWV!$A$8:$A$300)+COUNT('Large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5" s="293"/>
      <c r="C2405" s="3" t="s">
        <v>3062</v>
      </c>
      <c r="D2405" s="16">
        <v>28888660</v>
      </c>
      <c r="E2405" s="5" t="s">
        <v>9499</v>
      </c>
      <c r="F2405" s="381">
        <f>IFERROR(INDEX([1]Master!$1:$1048576,MATCH(C2405,[1]Master!$B:$B,0),MATCH($H$5,[1]Master!$1:$1,0)),"")</f>
        <v>1</v>
      </c>
      <c r="G2405" s="381" t="str">
        <f>IFERROR(INDEX([1]Master!$1:$1048576,MATCH(C2405,[1]Master!$B:$B,0),MATCH($H$4,[1]Master!$1:$1,0)),"")</f>
        <v>-</v>
      </c>
      <c r="H2405" s="6" t="s">
        <v>6153</v>
      </c>
      <c r="I2405" s="367">
        <f>IFERROR(INDEX([1]Master!$1:$1048576,MATCH(C2405,[1]Master!$B:$B,0),MATCH($G$6,[1]Master!$1:$1,0)),"")</f>
        <v>10799.205644444446</v>
      </c>
      <c r="J2405" s="230">
        <f>ROUND(I2405*Order_Quote!$L$6,4)</f>
        <v>0</v>
      </c>
      <c r="K2405" s="228"/>
      <c r="L2405" s="178"/>
      <c r="M2405" s="171">
        <f t="shared" si="37"/>
        <v>0</v>
      </c>
    </row>
    <row r="2406" spans="1:13" s="52" customFormat="1" x14ac:dyDescent="0.3">
      <c r="A2406" s="29" t="str">
        <f>IF(K2406&gt;0,COUNT($A$7:A2405)+COUNT(DWV!$A$8:$A$300)+COUNT('Large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6" s="293"/>
      <c r="C2406" s="3" t="s">
        <v>3063</v>
      </c>
      <c r="D2406" s="16">
        <v>28888678</v>
      </c>
      <c r="E2406" s="5" t="s">
        <v>9500</v>
      </c>
      <c r="F2406" s="381">
        <f>IFERROR(INDEX([1]Master!$1:$1048576,MATCH(C2406,[1]Master!$B:$B,0),MATCH($H$5,[1]Master!$1:$1,0)),"")</f>
        <v>1</v>
      </c>
      <c r="G2406" s="381">
        <f>IFERROR(INDEX([1]Master!$1:$1048576,MATCH(C2406,[1]Master!$B:$B,0),MATCH($H$4,[1]Master!$1:$1,0)),"")</f>
        <v>1</v>
      </c>
      <c r="H2406" s="6" t="s">
        <v>6153</v>
      </c>
      <c r="I2406" s="367">
        <f>IFERROR(INDEX([1]Master!$1:$1048576,MATCH(C2406,[1]Master!$B:$B,0),MATCH($G$6,[1]Master!$1:$1,0)),"")</f>
        <v>15716.842981699347</v>
      </c>
      <c r="J2406" s="230">
        <f>ROUND(I2406*Order_Quote!$L$6,4)</f>
        <v>0</v>
      </c>
      <c r="K2406" s="228"/>
      <c r="L2406" s="178"/>
      <c r="M2406" s="171">
        <f t="shared" si="37"/>
        <v>0</v>
      </c>
    </row>
    <row r="2407" spans="1:13" s="52" customFormat="1" x14ac:dyDescent="0.3">
      <c r="A2407" s="29" t="str">
        <f>IF(K2407&gt;0,COUNT($A$7:A2406)+COUNT(DWV!$A$8:$A$300)+COUNT('Large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7" s="293"/>
      <c r="C2407" s="3" t="s">
        <v>3064</v>
      </c>
      <c r="D2407" s="16">
        <v>28888686</v>
      </c>
      <c r="E2407" s="5" t="s">
        <v>9501</v>
      </c>
      <c r="F2407" s="381">
        <f>IFERROR(INDEX([1]Master!$1:$1048576,MATCH(C2407,[1]Master!$B:$B,0),MATCH($H$5,[1]Master!$1:$1,0)),"")</f>
        <v>1</v>
      </c>
      <c r="G2407" s="381">
        <f>IFERROR(INDEX([1]Master!$1:$1048576,MATCH(C2407,[1]Master!$B:$B,0),MATCH($H$4,[1]Master!$1:$1,0)),"")</f>
        <v>1</v>
      </c>
      <c r="H2407" s="6" t="s">
        <v>6153</v>
      </c>
      <c r="I2407" s="367">
        <f>IFERROR(INDEX([1]Master!$1:$1048576,MATCH(C2407,[1]Master!$B:$B,0),MATCH($G$6,[1]Master!$1:$1,0)),"")</f>
        <v>17166.106789542486</v>
      </c>
      <c r="J2407" s="230">
        <f>ROUND(I2407*Order_Quote!$L$6,4)</f>
        <v>0</v>
      </c>
      <c r="K2407" s="228"/>
      <c r="L2407" s="178"/>
      <c r="M2407" s="171">
        <f t="shared" si="37"/>
        <v>0</v>
      </c>
    </row>
    <row r="2408" spans="1:13" s="52" customFormat="1" x14ac:dyDescent="0.3">
      <c r="A2408" s="29" t="str">
        <f>IF(K2408&gt;0,COUNT($A$7:A2407)+COUNT(DWV!$A$8:$A$300)+COUNT('Large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8" s="293"/>
      <c r="C2408" s="3" t="s">
        <v>3065</v>
      </c>
      <c r="D2408" s="16">
        <v>28888694</v>
      </c>
      <c r="E2408" s="5" t="s">
        <v>9502</v>
      </c>
      <c r="F2408" s="381">
        <f>IFERROR(INDEX([1]Master!$1:$1048576,MATCH(C2408,[1]Master!$B:$B,0),MATCH($H$5,[1]Master!$1:$1,0)),"")</f>
        <v>1</v>
      </c>
      <c r="G2408" s="381">
        <f>IFERROR(INDEX([1]Master!$1:$1048576,MATCH(C2408,[1]Master!$B:$B,0),MATCH($H$4,[1]Master!$1:$1,0)),"")</f>
        <v>1</v>
      </c>
      <c r="H2408" s="6" t="s">
        <v>6153</v>
      </c>
      <c r="I2408" s="367">
        <f>IFERROR(INDEX([1]Master!$1:$1048576,MATCH(C2408,[1]Master!$B:$B,0),MATCH($G$6,[1]Master!$1:$1,0)),"")</f>
        <v>19389.966535947715</v>
      </c>
      <c r="J2408" s="230">
        <f>ROUND(I2408*Order_Quote!$L$6,4)</f>
        <v>0</v>
      </c>
      <c r="K2408" s="228"/>
      <c r="L2408" s="178"/>
      <c r="M2408" s="171">
        <f t="shared" si="37"/>
        <v>0</v>
      </c>
    </row>
    <row r="2409" spans="1:13" s="52" customFormat="1" x14ac:dyDescent="0.3">
      <c r="A2409" s="29" t="str">
        <f>IF(K2409&gt;0,COUNT($A$7:A2408)+COUNT(DWV!$A$8:$A$300)+COUNT('Large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09" s="293"/>
      <c r="C2409" s="3" t="s">
        <v>3066</v>
      </c>
      <c r="D2409" s="16">
        <v>28888708</v>
      </c>
      <c r="E2409" s="5" t="s">
        <v>9503</v>
      </c>
      <c r="F2409" s="381">
        <f>IFERROR(INDEX([1]Master!$1:$1048576,MATCH(C2409,[1]Master!$B:$B,0),MATCH($H$5,[1]Master!$1:$1,0)),"")</f>
        <v>1</v>
      </c>
      <c r="G2409" s="381">
        <f>IFERROR(INDEX([1]Master!$1:$1048576,MATCH(C2409,[1]Master!$B:$B,0),MATCH($H$4,[1]Master!$1:$1,0)),"")</f>
        <v>1</v>
      </c>
      <c r="H2409" s="6" t="s">
        <v>6153</v>
      </c>
      <c r="I2409" s="367">
        <f>IFERROR(INDEX([1]Master!$1:$1048576,MATCH(C2409,[1]Master!$B:$B,0),MATCH($G$6,[1]Master!$1:$1,0)),"")</f>
        <v>19877.215023529418</v>
      </c>
      <c r="J2409" s="230">
        <f>ROUND(I2409*Order_Quote!$L$6,4)</f>
        <v>0</v>
      </c>
      <c r="K2409" s="228"/>
      <c r="L2409" s="178"/>
      <c r="M2409" s="171">
        <f t="shared" si="37"/>
        <v>0</v>
      </c>
    </row>
    <row r="2410" spans="1:13" s="52" customFormat="1" x14ac:dyDescent="0.3">
      <c r="A2410" s="29" t="str">
        <f>IF(K2410&gt;0,COUNT($A$7:A2409)+COUNT(DWV!$A$8:$A$300)+COUNT('Large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0" s="293"/>
      <c r="C2410" s="3" t="s">
        <v>3067</v>
      </c>
      <c r="D2410" s="16">
        <v>28888716</v>
      </c>
      <c r="E2410" s="5" t="s">
        <v>9504</v>
      </c>
      <c r="F2410" s="381">
        <f>IFERROR(INDEX([1]Master!$1:$1048576,MATCH(C2410,[1]Master!$B:$B,0),MATCH($H$5,[1]Master!$1:$1,0)),"")</f>
        <v>1</v>
      </c>
      <c r="G2410" s="381" t="str">
        <f>IFERROR(INDEX([1]Master!$1:$1048576,MATCH(C2410,[1]Master!$B:$B,0),MATCH($H$4,[1]Master!$1:$1,0)),"")</f>
        <v>-</v>
      </c>
      <c r="H2410" s="6" t="s">
        <v>6153</v>
      </c>
      <c r="I2410" s="367">
        <f>IFERROR(INDEX([1]Master!$1:$1048576,MATCH(C2410,[1]Master!$B:$B,0),MATCH($G$6,[1]Master!$1:$1,0)),"")</f>
        <v>20464.421512418303</v>
      </c>
      <c r="J2410" s="230">
        <f>ROUND(I2410*Order_Quote!$L$6,4)</f>
        <v>0</v>
      </c>
      <c r="K2410" s="228"/>
      <c r="L2410" s="178"/>
      <c r="M2410" s="171">
        <f t="shared" si="37"/>
        <v>0</v>
      </c>
    </row>
    <row r="2411" spans="1:13" s="52" customFormat="1" x14ac:dyDescent="0.3">
      <c r="A2411" s="29" t="str">
        <f>IF(K2411&gt;0,COUNT($A$7:A2410)+COUNT(DWV!$A$8:$A$300)+COUNT('Large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1" s="293"/>
      <c r="C2411" s="3" t="s">
        <v>3068</v>
      </c>
      <c r="D2411" s="16">
        <v>28888724</v>
      </c>
      <c r="E2411" s="5" t="s">
        <v>9505</v>
      </c>
      <c r="F2411" s="381">
        <f>IFERROR(INDEX([1]Master!$1:$1048576,MATCH(C2411,[1]Master!$B:$B,0),MATCH($H$5,[1]Master!$1:$1,0)),"")</f>
        <v>1</v>
      </c>
      <c r="G2411" s="381" t="str">
        <f>IFERROR(INDEX([1]Master!$1:$1048576,MATCH(C2411,[1]Master!$B:$B,0),MATCH($H$4,[1]Master!$1:$1,0)),"")</f>
        <v>-</v>
      </c>
      <c r="H2411" s="6" t="s">
        <v>6153</v>
      </c>
      <c r="I2411" s="367">
        <f>IFERROR(INDEX([1]Master!$1:$1048576,MATCH(C2411,[1]Master!$B:$B,0),MATCH($G$6,[1]Master!$1:$1,0)),"")</f>
        <v>25324.424733333337</v>
      </c>
      <c r="J2411" s="230">
        <f>ROUND(I2411*Order_Quote!$L$6,4)</f>
        <v>0</v>
      </c>
      <c r="K2411" s="228"/>
      <c r="L2411" s="178"/>
      <c r="M2411" s="171">
        <f t="shared" si="37"/>
        <v>0</v>
      </c>
    </row>
    <row r="2412" spans="1:13" s="52" customFormat="1" x14ac:dyDescent="0.3">
      <c r="A2412" s="29" t="str">
        <f>IF(K2412&gt;0,COUNT($A$7:A2411)+COUNT(DWV!$A$8:$A$300)+COUNT('Large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2" s="293"/>
      <c r="C2412" s="3" t="s">
        <v>3069</v>
      </c>
      <c r="D2412" s="16">
        <v>28888732</v>
      </c>
      <c r="E2412" s="5" t="s">
        <v>9506</v>
      </c>
      <c r="F2412" s="381">
        <f>IFERROR(INDEX([1]Master!$1:$1048576,MATCH(C2412,[1]Master!$B:$B,0),MATCH($H$5,[1]Master!$1:$1,0)),"")</f>
        <v>1</v>
      </c>
      <c r="G2412" s="381" t="str">
        <f>IFERROR(INDEX([1]Master!$1:$1048576,MATCH(C2412,[1]Master!$B:$B,0),MATCH($H$4,[1]Master!$1:$1,0)),"")</f>
        <v>-</v>
      </c>
      <c r="H2412" s="6" t="s">
        <v>6153</v>
      </c>
      <c r="I2412" s="367">
        <f>IFERROR(INDEX([1]Master!$1:$1048576,MATCH(C2412,[1]Master!$B:$B,0),MATCH($G$6,[1]Master!$1:$1,0)),"")</f>
        <v>26036.597431372553</v>
      </c>
      <c r="J2412" s="230">
        <f>ROUND(I2412*Order_Quote!$L$6,4)</f>
        <v>0</v>
      </c>
      <c r="K2412" s="228"/>
      <c r="L2412" s="178"/>
      <c r="M2412" s="171">
        <f t="shared" si="37"/>
        <v>0</v>
      </c>
    </row>
    <row r="2413" spans="1:13" s="52" customFormat="1" x14ac:dyDescent="0.3">
      <c r="A2413" s="29" t="str">
        <f>IF(K2413&gt;0,COUNT($A$7:A2412)+COUNT(DWV!$A$8:$A$300)+COUNT('Large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3" s="293"/>
      <c r="C2413" s="3" t="s">
        <v>3070</v>
      </c>
      <c r="D2413" s="16">
        <v>28888740</v>
      </c>
      <c r="E2413" s="5" t="s">
        <v>9507</v>
      </c>
      <c r="F2413" s="381">
        <f>IFERROR(INDEX([1]Master!$1:$1048576,MATCH(C2413,[1]Master!$B:$B,0),MATCH($H$5,[1]Master!$1:$1,0)),"")</f>
        <v>1</v>
      </c>
      <c r="G2413" s="381" t="str">
        <f>IFERROR(INDEX([1]Master!$1:$1048576,MATCH(C2413,[1]Master!$B:$B,0),MATCH($H$4,[1]Master!$1:$1,0)),"")</f>
        <v>-</v>
      </c>
      <c r="H2413" s="6" t="s">
        <v>6153</v>
      </c>
      <c r="I2413" s="367">
        <f>IFERROR(INDEX([1]Master!$1:$1048576,MATCH(C2413,[1]Master!$B:$B,0),MATCH($G$6,[1]Master!$1:$1,0)),"")</f>
        <v>11364.277400000004</v>
      </c>
      <c r="J2413" s="230">
        <f>ROUND(I2413*Order_Quote!$L$6,4)</f>
        <v>0</v>
      </c>
      <c r="K2413" s="228"/>
      <c r="L2413" s="178"/>
      <c r="M2413" s="171">
        <f t="shared" si="37"/>
        <v>0</v>
      </c>
    </row>
    <row r="2414" spans="1:13" s="52" customFormat="1" x14ac:dyDescent="0.3">
      <c r="A2414" s="29" t="str">
        <f>IF(K2414&gt;0,COUNT($A$7:A2413)+COUNT(DWV!$A$8:$A$300)+COUNT('Large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4" s="293"/>
      <c r="C2414" s="3" t="s">
        <v>3071</v>
      </c>
      <c r="D2414" s="16">
        <v>28888759</v>
      </c>
      <c r="E2414" s="5" t="s">
        <v>9508</v>
      </c>
      <c r="F2414" s="381">
        <f>IFERROR(INDEX([1]Master!$1:$1048576,MATCH(C2414,[1]Master!$B:$B,0),MATCH($H$5,[1]Master!$1:$1,0)),"")</f>
        <v>1</v>
      </c>
      <c r="G2414" s="381" t="str">
        <f>IFERROR(INDEX([1]Master!$1:$1048576,MATCH(C2414,[1]Master!$B:$B,0),MATCH($H$4,[1]Master!$1:$1,0)),"")</f>
        <v>-</v>
      </c>
      <c r="H2414" s="6" t="s">
        <v>6153</v>
      </c>
      <c r="I2414" s="367">
        <f>IFERROR(INDEX([1]Master!$1:$1048576,MATCH(C2414,[1]Master!$B:$B,0),MATCH($G$6,[1]Master!$1:$1,0)),"")</f>
        <v>12018.606457516342</v>
      </c>
      <c r="J2414" s="230">
        <f>ROUND(I2414*Order_Quote!$L$6,4)</f>
        <v>0</v>
      </c>
      <c r="K2414" s="228"/>
      <c r="L2414" s="178"/>
      <c r="M2414" s="171">
        <f t="shared" si="37"/>
        <v>0</v>
      </c>
    </row>
    <row r="2415" spans="1:13" s="52" customFormat="1" x14ac:dyDescent="0.3">
      <c r="A2415" s="29" t="str">
        <f>IF(K2415&gt;0,COUNT($A$7:A2414)+COUNT(DWV!$A$8:$A$300)+COUNT('Large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5" s="293"/>
      <c r="C2415" s="3" t="s">
        <v>3072</v>
      </c>
      <c r="D2415" s="16">
        <v>28888767</v>
      </c>
      <c r="E2415" s="5" t="s">
        <v>9509</v>
      </c>
      <c r="F2415" s="381">
        <f>IFERROR(INDEX([1]Master!$1:$1048576,MATCH(C2415,[1]Master!$B:$B,0),MATCH($H$5,[1]Master!$1:$1,0)),"")</f>
        <v>1</v>
      </c>
      <c r="G2415" s="381" t="str">
        <f>IFERROR(INDEX([1]Master!$1:$1048576,MATCH(C2415,[1]Master!$B:$B,0),MATCH($H$4,[1]Master!$1:$1,0)),"")</f>
        <v>-</v>
      </c>
      <c r="H2415" s="6" t="s">
        <v>6153</v>
      </c>
      <c r="I2415" s="367">
        <f>IFERROR(INDEX([1]Master!$1:$1048576,MATCH(C2415,[1]Master!$B:$B,0),MATCH($G$6,[1]Master!$1:$1,0)),"")</f>
        <v>13498.999572549023</v>
      </c>
      <c r="J2415" s="230">
        <f>ROUND(I2415*Order_Quote!$L$6,4)</f>
        <v>0</v>
      </c>
      <c r="K2415" s="228"/>
      <c r="L2415" s="178"/>
      <c r="M2415" s="171">
        <f t="shared" si="37"/>
        <v>0</v>
      </c>
    </row>
    <row r="2416" spans="1:13" s="52" customFormat="1" x14ac:dyDescent="0.3">
      <c r="A2416" s="29" t="str">
        <f>IF(K2416&gt;0,COUNT($A$7:A2415)+COUNT(DWV!$A$8:$A$300)+COUNT('Large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6" s="293"/>
      <c r="C2416" s="3" t="s">
        <v>3073</v>
      </c>
      <c r="D2416" s="16">
        <v>28888775</v>
      </c>
      <c r="E2416" s="5" t="s">
        <v>9510</v>
      </c>
      <c r="F2416" s="381">
        <f>IFERROR(INDEX([1]Master!$1:$1048576,MATCH(C2416,[1]Master!$B:$B,0),MATCH($H$5,[1]Master!$1:$1,0)),"")</f>
        <v>1</v>
      </c>
      <c r="G2416" s="381">
        <f>IFERROR(INDEX([1]Master!$1:$1048576,MATCH(C2416,[1]Master!$B:$B,0),MATCH($H$4,[1]Master!$1:$1,0)),"")</f>
        <v>1</v>
      </c>
      <c r="H2416" s="6" t="s">
        <v>6153</v>
      </c>
      <c r="I2416" s="367">
        <f>IFERROR(INDEX([1]Master!$1:$1048576,MATCH(C2416,[1]Master!$B:$B,0),MATCH($G$6,[1]Master!$1:$1,0)),"")</f>
        <v>19646.049985620921</v>
      </c>
      <c r="J2416" s="230">
        <f>ROUND(I2416*Order_Quote!$L$6,4)</f>
        <v>0</v>
      </c>
      <c r="K2416" s="228"/>
      <c r="L2416" s="178"/>
      <c r="M2416" s="171">
        <f t="shared" si="37"/>
        <v>0</v>
      </c>
    </row>
    <row r="2417" spans="1:13" s="52" customFormat="1" x14ac:dyDescent="0.3">
      <c r="A2417" s="29" t="str">
        <f>IF(K2417&gt;0,COUNT($A$7:A2416)+COUNT(DWV!$A$8:$A$300)+COUNT('Large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7" s="293"/>
      <c r="C2417" s="3" t="s">
        <v>3074</v>
      </c>
      <c r="D2417" s="16">
        <v>28888783</v>
      </c>
      <c r="E2417" s="5" t="s">
        <v>9511</v>
      </c>
      <c r="F2417" s="381">
        <f>IFERROR(INDEX([1]Master!$1:$1048576,MATCH(C2417,[1]Master!$B:$B,0),MATCH($H$5,[1]Master!$1:$1,0)),"")</f>
        <v>1</v>
      </c>
      <c r="G2417" s="381">
        <f>IFERROR(INDEX([1]Master!$1:$1048576,MATCH(C2417,[1]Master!$B:$B,0),MATCH($H$4,[1]Master!$1:$1,0)),"")</f>
        <v>1</v>
      </c>
      <c r="H2417" s="6" t="s">
        <v>6153</v>
      </c>
      <c r="I2417" s="367">
        <f>IFERROR(INDEX([1]Master!$1:$1048576,MATCH(C2417,[1]Master!$B:$B,0),MATCH($G$6,[1]Master!$1:$1,0)),"")</f>
        <v>21457.62600392157</v>
      </c>
      <c r="J2417" s="230">
        <f>ROUND(I2417*Order_Quote!$L$6,4)</f>
        <v>0</v>
      </c>
      <c r="K2417" s="228"/>
      <c r="L2417" s="178"/>
      <c r="M2417" s="171">
        <f t="shared" si="37"/>
        <v>0</v>
      </c>
    </row>
    <row r="2418" spans="1:13" s="52" customFormat="1" x14ac:dyDescent="0.3">
      <c r="A2418" s="29" t="str">
        <f>IF(K2418&gt;0,COUNT($A$7:A2417)+COUNT(DWV!$A$8:$A$300)+COUNT('Large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8" s="293"/>
      <c r="C2418" s="3" t="s">
        <v>3075</v>
      </c>
      <c r="D2418" s="16">
        <v>28888791</v>
      </c>
      <c r="E2418" s="5" t="s">
        <v>9512</v>
      </c>
      <c r="F2418" s="381">
        <f>IFERROR(INDEX([1]Master!$1:$1048576,MATCH(C2418,[1]Master!$B:$B,0),MATCH($H$5,[1]Master!$1:$1,0)),"")</f>
        <v>1</v>
      </c>
      <c r="G2418" s="381">
        <f>IFERROR(INDEX([1]Master!$1:$1048576,MATCH(C2418,[1]Master!$B:$B,0),MATCH($H$4,[1]Master!$1:$1,0)),"")</f>
        <v>1</v>
      </c>
      <c r="H2418" s="6" t="s">
        <v>6153</v>
      </c>
      <c r="I2418" s="367">
        <f>IFERROR(INDEX([1]Master!$1:$1048576,MATCH(C2418,[1]Master!$B:$B,0),MATCH($G$6,[1]Master!$1:$1,0)),"")</f>
        <v>24237.428237908498</v>
      </c>
      <c r="J2418" s="230">
        <f>ROUND(I2418*Order_Quote!$L$6,4)</f>
        <v>0</v>
      </c>
      <c r="K2418" s="228"/>
      <c r="L2418" s="178"/>
      <c r="M2418" s="171">
        <f t="shared" si="37"/>
        <v>0</v>
      </c>
    </row>
    <row r="2419" spans="1:13" s="52" customFormat="1" x14ac:dyDescent="0.3">
      <c r="A2419" s="29" t="str">
        <f>IF(K2419&gt;0,COUNT($A$7:A2418)+COUNT(DWV!$A$8:$A$300)+COUNT('Large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19" s="293"/>
      <c r="C2419" s="3" t="s">
        <v>3076</v>
      </c>
      <c r="D2419" s="16">
        <v>28888805</v>
      </c>
      <c r="E2419" s="5" t="s">
        <v>9513</v>
      </c>
      <c r="F2419" s="381">
        <f>IFERROR(INDEX([1]Master!$1:$1048576,MATCH(C2419,[1]Master!$B:$B,0),MATCH($H$5,[1]Master!$1:$1,0)),"")</f>
        <v>1</v>
      </c>
      <c r="G2419" s="381">
        <f>IFERROR(INDEX([1]Master!$1:$1048576,MATCH(C2419,[1]Master!$B:$B,0),MATCH($H$4,[1]Master!$1:$1,0)),"")</f>
        <v>1</v>
      </c>
      <c r="H2419" s="6" t="s">
        <v>6153</v>
      </c>
      <c r="I2419" s="367">
        <f>IFERROR(INDEX([1]Master!$1:$1048576,MATCH(C2419,[1]Master!$B:$B,0),MATCH($G$6,[1]Master!$1:$1,0)),"")</f>
        <v>24846.515037908503</v>
      </c>
      <c r="J2419" s="230">
        <f>ROUND(I2419*Order_Quote!$L$6,4)</f>
        <v>0</v>
      </c>
      <c r="K2419" s="228"/>
      <c r="L2419" s="178"/>
      <c r="M2419" s="171">
        <f t="shared" si="37"/>
        <v>0</v>
      </c>
    </row>
    <row r="2420" spans="1:13" s="52" customFormat="1" x14ac:dyDescent="0.3">
      <c r="A2420" s="29" t="str">
        <f>IF(K2420&gt;0,COUNT($A$7:A2419)+COUNT(DWV!$A$8:$A$300)+COUNT('Large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0" s="293"/>
      <c r="C2420" s="3" t="s">
        <v>3077</v>
      </c>
      <c r="D2420" s="16">
        <v>28888813</v>
      </c>
      <c r="E2420" s="5" t="s">
        <v>9514</v>
      </c>
      <c r="F2420" s="381">
        <f>IFERROR(INDEX([1]Master!$1:$1048576,MATCH(C2420,[1]Master!$B:$B,0),MATCH($H$5,[1]Master!$1:$1,0)),"")</f>
        <v>1</v>
      </c>
      <c r="G2420" s="381" t="str">
        <f>IFERROR(INDEX([1]Master!$1:$1048576,MATCH(C2420,[1]Master!$B:$B,0),MATCH($H$4,[1]Master!$1:$1,0)),"")</f>
        <v>-</v>
      </c>
      <c r="H2420" s="6" t="s">
        <v>6153</v>
      </c>
      <c r="I2420" s="367">
        <f>IFERROR(INDEX([1]Master!$1:$1048576,MATCH(C2420,[1]Master!$B:$B,0),MATCH($G$6,[1]Master!$1:$1,0)),"")</f>
        <v>25580.508183006543</v>
      </c>
      <c r="J2420" s="230">
        <f>ROUND(I2420*Order_Quote!$L$6,4)</f>
        <v>0</v>
      </c>
      <c r="K2420" s="228"/>
      <c r="L2420" s="178"/>
      <c r="M2420" s="171">
        <f t="shared" si="37"/>
        <v>0</v>
      </c>
    </row>
    <row r="2421" spans="1:13" s="52" customFormat="1" x14ac:dyDescent="0.3">
      <c r="A2421" s="29" t="str">
        <f>IF(K2421&gt;0,COUNT($A$7:A2420)+COUNT(DWV!$A$8:$A$300)+COUNT('Large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1" s="293"/>
      <c r="C2421" s="3" t="s">
        <v>3078</v>
      </c>
      <c r="D2421" s="16">
        <v>28888821</v>
      </c>
      <c r="E2421" s="5" t="s">
        <v>9515</v>
      </c>
      <c r="F2421" s="381">
        <f>IFERROR(INDEX([1]Master!$1:$1048576,MATCH(C2421,[1]Master!$B:$B,0),MATCH($H$5,[1]Master!$1:$1,0)),"")</f>
        <v>1</v>
      </c>
      <c r="G2421" s="381" t="str">
        <f>IFERROR(INDEX([1]Master!$1:$1048576,MATCH(C2421,[1]Master!$B:$B,0),MATCH($H$4,[1]Master!$1:$1,0)),"")</f>
        <v>-</v>
      </c>
      <c r="H2421" s="6" t="s">
        <v>6153</v>
      </c>
      <c r="I2421" s="367">
        <f>IFERROR(INDEX([1]Master!$1:$1048576,MATCH(C2421,[1]Master!$B:$B,0),MATCH($G$6,[1]Master!$1:$1,0)),"")</f>
        <v>31655.527175163403</v>
      </c>
      <c r="J2421" s="230">
        <f>ROUND(I2421*Order_Quote!$L$6,4)</f>
        <v>0</v>
      </c>
      <c r="K2421" s="228"/>
      <c r="L2421" s="178"/>
      <c r="M2421" s="171">
        <f t="shared" si="37"/>
        <v>0</v>
      </c>
    </row>
    <row r="2422" spans="1:13" s="52" customFormat="1" x14ac:dyDescent="0.3">
      <c r="A2422" s="29" t="str">
        <f>IF(K2422&gt;0,COUNT($A$7:A2421)+COUNT(DWV!$A$8:$A$300)+COUNT('Large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2" s="293"/>
      <c r="C2422" s="3" t="s">
        <v>3079</v>
      </c>
      <c r="D2422" s="16">
        <v>28888830</v>
      </c>
      <c r="E2422" s="5" t="s">
        <v>9516</v>
      </c>
      <c r="F2422" s="381">
        <f>IFERROR(INDEX([1]Master!$1:$1048576,MATCH(C2422,[1]Master!$B:$B,0),MATCH($H$5,[1]Master!$1:$1,0)),"")</f>
        <v>1</v>
      </c>
      <c r="G2422" s="381" t="str">
        <f>IFERROR(INDEX([1]Master!$1:$1048576,MATCH(C2422,[1]Master!$B:$B,0),MATCH($H$4,[1]Master!$1:$1,0)),"")</f>
        <v>-</v>
      </c>
      <c r="H2422" s="6" t="s">
        <v>6153</v>
      </c>
      <c r="I2422" s="367">
        <f>IFERROR(INDEX([1]Master!$1:$1048576,MATCH(C2422,[1]Master!$B:$B,0),MATCH($G$6,[1]Master!$1:$1,0)),"")</f>
        <v>39569.420193464059</v>
      </c>
      <c r="J2422" s="230">
        <f>ROUND(I2422*Order_Quote!$L$6,4)</f>
        <v>0</v>
      </c>
      <c r="K2422" s="228"/>
      <c r="L2422" s="178"/>
      <c r="M2422" s="171">
        <f t="shared" si="37"/>
        <v>0</v>
      </c>
    </row>
    <row r="2423" spans="1:13" s="52" customFormat="1" x14ac:dyDescent="0.3">
      <c r="A2423" s="29" t="str">
        <f>IF(K2423&gt;0,COUNT($A$7:A2422)+COUNT(DWV!$A$8:$A$300)+COUNT('Large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3" s="293"/>
      <c r="C2423" s="3" t="s">
        <v>3080</v>
      </c>
      <c r="D2423" s="16">
        <v>28888848</v>
      </c>
      <c r="E2423" s="5" t="s">
        <v>9517</v>
      </c>
      <c r="F2423" s="381">
        <f>IFERROR(INDEX([1]Master!$1:$1048576,MATCH(C2423,[1]Master!$B:$B,0),MATCH($H$5,[1]Master!$1:$1,0)),"")</f>
        <v>1</v>
      </c>
      <c r="G2423" s="381" t="str">
        <f>IFERROR(INDEX([1]Master!$1:$1048576,MATCH(C2423,[1]Master!$B:$B,0),MATCH($H$4,[1]Master!$1:$1,0)),"")</f>
        <v>-</v>
      </c>
      <c r="H2423" s="6" t="s">
        <v>6153</v>
      </c>
      <c r="I2423" s="367">
        <f>IFERROR(INDEX([1]Master!$1:$1048576,MATCH(C2423,[1]Master!$B:$B,0),MATCH($G$6,[1]Master!$1:$1,0)),"")</f>
        <v>49461.775241830066</v>
      </c>
      <c r="J2423" s="230">
        <f>ROUND(I2423*Order_Quote!$L$6,4)</f>
        <v>0</v>
      </c>
      <c r="K2423" s="228"/>
      <c r="L2423" s="178"/>
      <c r="M2423" s="171">
        <f t="shared" si="37"/>
        <v>0</v>
      </c>
    </row>
    <row r="2424" spans="1:13" s="52" customFormat="1" x14ac:dyDescent="0.3">
      <c r="A2424" s="29" t="str">
        <f>IF(K2424&gt;0,COUNT($A$7:A2423)+COUNT(DWV!$A$8:$A$300)+COUNT('Large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4" s="293"/>
      <c r="C2424" s="3" t="s">
        <v>3081</v>
      </c>
      <c r="D2424" s="16">
        <v>28888856</v>
      </c>
      <c r="E2424" s="5" t="s">
        <v>9518</v>
      </c>
      <c r="F2424" s="381">
        <f>IFERROR(INDEX([1]Master!$1:$1048576,MATCH(C2424,[1]Master!$B:$B,0),MATCH($H$5,[1]Master!$1:$1,0)),"")</f>
        <v>1</v>
      </c>
      <c r="G2424" s="381" t="str">
        <f>IFERROR(INDEX([1]Master!$1:$1048576,MATCH(C2424,[1]Master!$B:$B,0),MATCH($H$4,[1]Master!$1:$1,0)),"")</f>
        <v>-</v>
      </c>
      <c r="H2424" s="6" t="s">
        <v>6153</v>
      </c>
      <c r="I2424" s="367">
        <f>IFERROR(INDEX([1]Master!$1:$1048576,MATCH(C2424,[1]Master!$B:$B,0),MATCH($G$6,[1]Master!$1:$1,0)),"")</f>
        <v>14205.365457516344</v>
      </c>
      <c r="J2424" s="230">
        <f>ROUND(I2424*Order_Quote!$L$6,4)</f>
        <v>0</v>
      </c>
      <c r="K2424" s="228"/>
      <c r="L2424" s="178"/>
      <c r="M2424" s="171">
        <f t="shared" si="37"/>
        <v>0</v>
      </c>
    </row>
    <row r="2425" spans="1:13" s="52" customFormat="1" x14ac:dyDescent="0.3">
      <c r="A2425" s="29" t="str">
        <f>IF(K2425&gt;0,COUNT($A$7:A2424)+COUNT(DWV!$A$8:$A$300)+COUNT('Large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5" s="293"/>
      <c r="C2425" s="3" t="s">
        <v>3082</v>
      </c>
      <c r="D2425" s="16">
        <v>28888864</v>
      </c>
      <c r="E2425" s="5" t="s">
        <v>9519</v>
      </c>
      <c r="F2425" s="381">
        <f>IFERROR(INDEX([1]Master!$1:$1048576,MATCH(C2425,[1]Master!$B:$B,0),MATCH($H$5,[1]Master!$1:$1,0)),"")</f>
        <v>1</v>
      </c>
      <c r="G2425" s="381" t="str">
        <f>IFERROR(INDEX([1]Master!$1:$1048576,MATCH(C2425,[1]Master!$B:$B,0),MATCH($H$4,[1]Master!$1:$1,0)),"")</f>
        <v>-</v>
      </c>
      <c r="H2425" s="6" t="s">
        <v>6153</v>
      </c>
      <c r="I2425" s="367">
        <f>IFERROR(INDEX([1]Master!$1:$1048576,MATCH(C2425,[1]Master!$B:$B,0),MATCH($G$6,[1]Master!$1:$1,0)),"")</f>
        <v>15023.243105882355</v>
      </c>
      <c r="J2425" s="230">
        <f>ROUND(I2425*Order_Quote!$L$6,4)</f>
        <v>0</v>
      </c>
      <c r="K2425" s="228"/>
      <c r="L2425" s="178"/>
      <c r="M2425" s="171">
        <f t="shared" si="37"/>
        <v>0</v>
      </c>
    </row>
    <row r="2426" spans="1:13" s="52" customFormat="1" x14ac:dyDescent="0.3">
      <c r="A2426" s="29" t="str">
        <f>IF(K2426&gt;0,COUNT($A$7:A2425)+COUNT(DWV!$A$8:$A$300)+COUNT('Large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6" s="293"/>
      <c r="C2426" s="3" t="s">
        <v>3083</v>
      </c>
      <c r="D2426" s="16">
        <v>28888872</v>
      </c>
      <c r="E2426" s="5" t="s">
        <v>9520</v>
      </c>
      <c r="F2426" s="381">
        <f>IFERROR(INDEX([1]Master!$1:$1048576,MATCH(C2426,[1]Master!$B:$B,0),MATCH($H$5,[1]Master!$1:$1,0)),"")</f>
        <v>1</v>
      </c>
      <c r="G2426" s="381" t="str">
        <f>IFERROR(INDEX([1]Master!$1:$1048576,MATCH(C2426,[1]Master!$B:$B,0),MATCH($H$4,[1]Master!$1:$1,0)),"")</f>
        <v>-</v>
      </c>
      <c r="H2426" s="6" t="s">
        <v>6153</v>
      </c>
      <c r="I2426" s="367">
        <f>IFERROR(INDEX([1]Master!$1:$1048576,MATCH(C2426,[1]Master!$B:$B,0),MATCH($G$6,[1]Master!$1:$1,0)),"")</f>
        <v>16873.745724183005</v>
      </c>
      <c r="J2426" s="230">
        <f>ROUND(I2426*Order_Quote!$L$6,4)</f>
        <v>0</v>
      </c>
      <c r="K2426" s="228"/>
      <c r="L2426" s="178"/>
      <c r="M2426" s="171">
        <f t="shared" si="37"/>
        <v>0</v>
      </c>
    </row>
    <row r="2427" spans="1:13" s="52" customFormat="1" x14ac:dyDescent="0.3">
      <c r="A2427" s="29" t="str">
        <f>IF(K2427&gt;0,COUNT($A$7:A2426)+COUNT(DWV!$A$8:$A$300)+COUNT('Large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7" s="293"/>
      <c r="C2427" s="3" t="s">
        <v>3084</v>
      </c>
      <c r="D2427" s="16">
        <v>28888880</v>
      </c>
      <c r="E2427" s="5" t="s">
        <v>9521</v>
      </c>
      <c r="F2427" s="381">
        <f>IFERROR(INDEX([1]Master!$1:$1048576,MATCH(C2427,[1]Master!$B:$B,0),MATCH($H$5,[1]Master!$1:$1,0)),"")</f>
        <v>1</v>
      </c>
      <c r="G2427" s="381">
        <f>IFERROR(INDEX([1]Master!$1:$1048576,MATCH(C2427,[1]Master!$B:$B,0),MATCH($H$4,[1]Master!$1:$1,0)),"")</f>
        <v>1</v>
      </c>
      <c r="H2427" s="6" t="s">
        <v>6153</v>
      </c>
      <c r="I2427" s="367">
        <f>IFERROR(INDEX([1]Master!$1:$1048576,MATCH(C2427,[1]Master!$B:$B,0),MATCH($G$6,[1]Master!$1:$1,0)),"")</f>
        <v>24557.581189542485</v>
      </c>
      <c r="J2427" s="230">
        <f>ROUND(I2427*Order_Quote!$L$6,4)</f>
        <v>0</v>
      </c>
      <c r="K2427" s="228"/>
      <c r="L2427" s="178"/>
      <c r="M2427" s="171">
        <f t="shared" si="37"/>
        <v>0</v>
      </c>
    </row>
    <row r="2428" spans="1:13" s="52" customFormat="1" x14ac:dyDescent="0.3">
      <c r="A2428" s="29" t="str">
        <f>IF(K2428&gt;0,COUNT($A$7:A2427)+COUNT(DWV!$A$8:$A$300)+COUNT('Large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8" s="293"/>
      <c r="C2428" s="3" t="s">
        <v>3085</v>
      </c>
      <c r="D2428" s="16">
        <v>28888899</v>
      </c>
      <c r="E2428" s="5" t="s">
        <v>9522</v>
      </c>
      <c r="F2428" s="381">
        <f>IFERROR(INDEX([1]Master!$1:$1048576,MATCH(C2428,[1]Master!$B:$B,0),MATCH($H$5,[1]Master!$1:$1,0)),"")</f>
        <v>1</v>
      </c>
      <c r="G2428" s="381">
        <f>IFERROR(INDEX([1]Master!$1:$1048576,MATCH(C2428,[1]Master!$B:$B,0),MATCH($H$4,[1]Master!$1:$1,0)),"")</f>
        <v>1</v>
      </c>
      <c r="H2428" s="6" t="s">
        <v>6153</v>
      </c>
      <c r="I2428" s="367">
        <f>IFERROR(INDEX([1]Master!$1:$1048576,MATCH(C2428,[1]Master!$B:$B,0),MATCH($G$6,[1]Master!$1:$1,0)),"")</f>
        <v>26822.043729411766</v>
      </c>
      <c r="J2428" s="230">
        <f>ROUND(I2428*Order_Quote!$L$6,4)</f>
        <v>0</v>
      </c>
      <c r="K2428" s="228"/>
      <c r="L2428" s="178"/>
      <c r="M2428" s="171">
        <f t="shared" si="37"/>
        <v>0</v>
      </c>
    </row>
    <row r="2429" spans="1:13" s="52" customFormat="1" x14ac:dyDescent="0.3">
      <c r="A2429" s="29" t="str">
        <f>IF(K2429&gt;0,COUNT($A$7:A2428)+COUNT(DWV!$A$8:$A$300)+COUNT('Large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29" s="293"/>
      <c r="C2429" s="3" t="s">
        <v>3086</v>
      </c>
      <c r="D2429" s="16">
        <v>28888902</v>
      </c>
      <c r="E2429" s="5" t="s">
        <v>9523</v>
      </c>
      <c r="F2429" s="381">
        <f>IFERROR(INDEX([1]Master!$1:$1048576,MATCH(C2429,[1]Master!$B:$B,0),MATCH($H$5,[1]Master!$1:$1,0)),"")</f>
        <v>1</v>
      </c>
      <c r="G2429" s="381" t="str">
        <f>IFERROR(INDEX([1]Master!$1:$1048576,MATCH(C2429,[1]Master!$B:$B,0),MATCH($H$4,[1]Master!$1:$1,0)),"")</f>
        <v>-</v>
      </c>
      <c r="H2429" s="6" t="s">
        <v>6153</v>
      </c>
      <c r="I2429" s="367">
        <f>IFERROR(INDEX([1]Master!$1:$1048576,MATCH(C2429,[1]Master!$B:$B,0),MATCH($G$6,[1]Master!$1:$1,0)),"")</f>
        <v>30296.807746405233</v>
      </c>
      <c r="J2429" s="230">
        <f>ROUND(I2429*Order_Quote!$L$6,4)</f>
        <v>0</v>
      </c>
      <c r="K2429" s="228"/>
      <c r="L2429" s="178"/>
      <c r="M2429" s="171">
        <f t="shared" si="37"/>
        <v>0</v>
      </c>
    </row>
    <row r="2430" spans="1:13" s="52" customFormat="1" x14ac:dyDescent="0.3">
      <c r="A2430" s="29" t="str">
        <f>IF(K2430&gt;0,COUNT($A$7:A2429)+COUNT(DWV!$A$8:$A$300)+COUNT('Large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0" s="293"/>
      <c r="C2430" s="3" t="s">
        <v>3087</v>
      </c>
      <c r="D2430" s="16">
        <v>28888910</v>
      </c>
      <c r="E2430" s="5" t="s">
        <v>9524</v>
      </c>
      <c r="F2430" s="381">
        <f>IFERROR(INDEX([1]Master!$1:$1048576,MATCH(C2430,[1]Master!$B:$B,0),MATCH($H$5,[1]Master!$1:$1,0)),"")</f>
        <v>1</v>
      </c>
      <c r="G2430" s="381" t="str">
        <f>IFERROR(INDEX([1]Master!$1:$1048576,MATCH(C2430,[1]Master!$B:$B,0),MATCH($H$4,[1]Master!$1:$1,0)),"")</f>
        <v>-</v>
      </c>
      <c r="H2430" s="6" t="s">
        <v>6153</v>
      </c>
      <c r="I2430" s="367">
        <f>IFERROR(INDEX([1]Master!$1:$1048576,MATCH(C2430,[1]Master!$B:$B,0),MATCH($G$6,[1]Master!$1:$1,0)),"")</f>
        <v>31058.128831372545</v>
      </c>
      <c r="J2430" s="230">
        <f>ROUND(I2430*Order_Quote!$L$6,4)</f>
        <v>0</v>
      </c>
      <c r="K2430" s="228"/>
      <c r="L2430" s="178"/>
      <c r="M2430" s="171">
        <f t="shared" si="37"/>
        <v>0</v>
      </c>
    </row>
    <row r="2431" spans="1:13" s="52" customFormat="1" x14ac:dyDescent="0.3">
      <c r="A2431" s="29" t="str">
        <f>IF(K2431&gt;0,COUNT($A$7:A2430)+COUNT(DWV!$A$8:$A$300)+COUNT('Large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1" s="293"/>
      <c r="C2431" s="3" t="s">
        <v>3088</v>
      </c>
      <c r="D2431" s="16">
        <v>28888929</v>
      </c>
      <c r="E2431" s="5" t="s">
        <v>9525</v>
      </c>
      <c r="F2431" s="381">
        <f>IFERROR(INDEX([1]Master!$1:$1048576,MATCH(C2431,[1]Master!$B:$B,0),MATCH($H$5,[1]Master!$1:$1,0)),"")</f>
        <v>1</v>
      </c>
      <c r="G2431" s="381" t="str">
        <f>IFERROR(INDEX([1]Master!$1:$1048576,MATCH(C2431,[1]Master!$B:$B,0),MATCH($H$4,[1]Master!$1:$1,0)),"")</f>
        <v>-</v>
      </c>
      <c r="H2431" s="6" t="s">
        <v>6153</v>
      </c>
      <c r="I2431" s="367">
        <f>IFERROR(INDEX([1]Master!$1:$1048576,MATCH(C2431,[1]Master!$B:$B,0),MATCH($G$6,[1]Master!$1:$1,0)),"")</f>
        <v>31975.665160784316</v>
      </c>
      <c r="J2431" s="230">
        <f>ROUND(I2431*Order_Quote!$L$6,4)</f>
        <v>0</v>
      </c>
      <c r="K2431" s="228"/>
      <c r="L2431" s="178"/>
      <c r="M2431" s="171">
        <f t="shared" si="37"/>
        <v>0</v>
      </c>
    </row>
    <row r="2432" spans="1:13" s="52" customFormat="1" x14ac:dyDescent="0.3">
      <c r="A2432" s="29" t="str">
        <f>IF(K2432&gt;0,COUNT($A$7:A2431)+COUNT(DWV!$A$8:$A$300)+COUNT('Large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2" s="293"/>
      <c r="C2432" s="3" t="s">
        <v>3089</v>
      </c>
      <c r="D2432" s="16">
        <v>28888937</v>
      </c>
      <c r="E2432" s="5" t="s">
        <v>9526</v>
      </c>
      <c r="F2432" s="381">
        <f>IFERROR(INDEX([1]Master!$1:$1048576,MATCH(C2432,[1]Master!$B:$B,0),MATCH($H$5,[1]Master!$1:$1,0)),"")</f>
        <v>1</v>
      </c>
      <c r="G2432" s="381" t="str">
        <f>IFERROR(INDEX([1]Master!$1:$1048576,MATCH(C2432,[1]Master!$B:$B,0),MATCH($H$4,[1]Master!$1:$1,0)),"")</f>
        <v>-</v>
      </c>
      <c r="H2432" s="6" t="s">
        <v>6153</v>
      </c>
      <c r="I2432" s="367">
        <f>IFERROR(INDEX([1]Master!$1:$1048576,MATCH(C2432,[1]Master!$B:$B,0),MATCH($G$6,[1]Master!$1:$1,0)),"")</f>
        <v>39569.420193464059</v>
      </c>
      <c r="J2432" s="230">
        <f>ROUND(I2432*Order_Quote!$L$6,4)</f>
        <v>0</v>
      </c>
      <c r="K2432" s="228"/>
      <c r="L2432" s="178"/>
      <c r="M2432" s="171">
        <f t="shared" si="37"/>
        <v>0</v>
      </c>
    </row>
    <row r="2433" spans="1:13" s="52" customFormat="1" x14ac:dyDescent="0.3">
      <c r="A2433" s="29" t="str">
        <f>IF(K2433&gt;0,COUNT($A$7:A2432)+COUNT(DWV!$A$8:$A$300)+COUNT('Large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3" s="293"/>
      <c r="C2433" s="3" t="s">
        <v>3090</v>
      </c>
      <c r="D2433" s="16">
        <v>28888945</v>
      </c>
      <c r="E2433" s="5" t="s">
        <v>9527</v>
      </c>
      <c r="F2433" s="381">
        <f>IFERROR(INDEX([1]Master!$1:$1048576,MATCH(C2433,[1]Master!$B:$B,0),MATCH($H$5,[1]Master!$1:$1,0)),"")</f>
        <v>1</v>
      </c>
      <c r="G2433" s="381" t="str">
        <f>IFERROR(INDEX([1]Master!$1:$1048576,MATCH(C2433,[1]Master!$B:$B,0),MATCH($H$4,[1]Master!$1:$1,0)),"")</f>
        <v>-</v>
      </c>
      <c r="H2433" s="6" t="s">
        <v>6153</v>
      </c>
      <c r="I2433" s="367">
        <f>IFERROR(INDEX([1]Master!$1:$1048576,MATCH(C2433,[1]Master!$B:$B,0),MATCH($G$6,[1]Master!$1:$1,0)),"")</f>
        <v>49461.775241830066</v>
      </c>
      <c r="J2433" s="230">
        <f>ROUND(I2433*Order_Quote!$L$6,4)</f>
        <v>0</v>
      </c>
      <c r="K2433" s="228"/>
      <c r="L2433" s="178"/>
      <c r="M2433" s="171">
        <f t="shared" si="37"/>
        <v>0</v>
      </c>
    </row>
    <row r="2434" spans="1:13" s="52" customFormat="1" x14ac:dyDescent="0.3">
      <c r="A2434" s="29" t="str">
        <f>IF(K2434&gt;0,COUNT($A$7:A2433)+COUNT(DWV!$A$8:$A$300)+COUNT('Large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4" s="293"/>
      <c r="C2434" s="3" t="s">
        <v>3091</v>
      </c>
      <c r="D2434" s="16">
        <v>28888953</v>
      </c>
      <c r="E2434" s="5" t="s">
        <v>9528</v>
      </c>
      <c r="F2434" s="381">
        <f>IFERROR(INDEX([1]Master!$1:$1048576,MATCH(C2434,[1]Master!$B:$B,0),MATCH($H$5,[1]Master!$1:$1,0)),"")</f>
        <v>1</v>
      </c>
      <c r="G2434" s="381" t="str">
        <f>IFERROR(INDEX([1]Master!$1:$1048576,MATCH(C2434,[1]Master!$B:$B,0),MATCH($H$4,[1]Master!$1:$1,0)),"")</f>
        <v>-</v>
      </c>
      <c r="H2434" s="6" t="s">
        <v>6153</v>
      </c>
      <c r="I2434" s="367">
        <f>IFERROR(INDEX([1]Master!$1:$1048576,MATCH(C2434,[1]Master!$B:$B,0),MATCH($G$6,[1]Master!$1:$1,0)),"")</f>
        <v>61827.189120261457</v>
      </c>
      <c r="J2434" s="230">
        <f>ROUND(I2434*Order_Quote!$L$6,4)</f>
        <v>0</v>
      </c>
      <c r="K2434" s="228"/>
      <c r="L2434" s="178"/>
      <c r="M2434" s="171">
        <f t="shared" si="37"/>
        <v>0</v>
      </c>
    </row>
    <row r="2435" spans="1:13" s="52" customFormat="1" x14ac:dyDescent="0.3">
      <c r="A2435" s="29" t="str">
        <f>IF(K2435&gt;0,COUNT($A$7:A2434)+COUNT(DWV!$A$8:$A$300)+COUNT('Large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5" s="294"/>
      <c r="C2435" s="3" t="s">
        <v>3092</v>
      </c>
      <c r="D2435" s="16">
        <v>28888961</v>
      </c>
      <c r="E2435" s="5" t="s">
        <v>9529</v>
      </c>
      <c r="F2435" s="381">
        <f>IFERROR(INDEX([1]Master!$1:$1048576,MATCH(C2435,[1]Master!$B:$B,0),MATCH($H$5,[1]Master!$1:$1,0)),"")</f>
        <v>1</v>
      </c>
      <c r="G2435" s="381" t="str">
        <f>IFERROR(INDEX([1]Master!$1:$1048576,MATCH(C2435,[1]Master!$B:$B,0),MATCH($H$4,[1]Master!$1:$1,0)),"")</f>
        <v>-</v>
      </c>
      <c r="H2435" s="6" t="s">
        <v>6153</v>
      </c>
      <c r="I2435" s="367">
        <f>IFERROR(INDEX([1]Master!$1:$1048576,MATCH(C2435,[1]Master!$B:$B,0),MATCH($G$6,[1]Master!$1:$1,0)),"")</f>
        <v>77284.01259084967</v>
      </c>
      <c r="J2435" s="230">
        <f>ROUND(I2435*Order_Quote!$L$6,4)</f>
        <v>0</v>
      </c>
      <c r="K2435" s="228"/>
      <c r="L2435" s="178"/>
      <c r="M2435" s="171">
        <f t="shared" si="37"/>
        <v>0</v>
      </c>
    </row>
    <row r="2436" spans="1:13" s="52" customFormat="1" x14ac:dyDescent="0.3">
      <c r="A2436" s="29" t="str">
        <f>IF(K2436&gt;0,COUNT($A$7:A2435)+COUNT(DWV!$A$8:$A$300)+COUNT('Large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6" s="317" t="s">
        <v>3739</v>
      </c>
      <c r="C2436" s="11" t="s">
        <v>3093</v>
      </c>
      <c r="D2436" s="17">
        <v>28889003</v>
      </c>
      <c r="E2436" s="13" t="s">
        <v>9530</v>
      </c>
      <c r="F2436" s="381">
        <f>IFERROR(INDEX([1]Master!$1:$1048576,MATCH(C2436,[1]Master!$B:$B,0),MATCH($H$5,[1]Master!$1:$1,0)),"")</f>
        <v>1</v>
      </c>
      <c r="G2436" s="381">
        <f>IFERROR(INDEX([1]Master!$1:$1048576,MATCH(C2436,[1]Master!$B:$B,0),MATCH($H$4,[1]Master!$1:$1,0)),"")</f>
        <v>92</v>
      </c>
      <c r="H2436" s="6" t="s">
        <v>6153</v>
      </c>
      <c r="I2436" s="367">
        <f>IFERROR(INDEX([1]Master!$1:$1048576,MATCH(C2436,[1]Master!$B:$B,0),MATCH($G$6,[1]Master!$1:$1,0)),"")</f>
        <v>165.57655555555559</v>
      </c>
      <c r="J2436" s="230">
        <f>ROUND(I2436*Order_Quote!$L$6,4)</f>
        <v>0</v>
      </c>
      <c r="K2436" s="232"/>
      <c r="L2436" s="178"/>
      <c r="M2436" s="171">
        <f t="shared" si="37"/>
        <v>0</v>
      </c>
    </row>
    <row r="2437" spans="1:13" s="52" customFormat="1" x14ac:dyDescent="0.3">
      <c r="A2437" s="29" t="str">
        <f>IF(K2437&gt;0,COUNT($A$7:A2436)+COUNT(DWV!$A$8:$A$300)+COUNT('Large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7" s="293"/>
      <c r="C2437" s="3" t="s">
        <v>3094</v>
      </c>
      <c r="D2437" s="16">
        <v>28889011</v>
      </c>
      <c r="E2437" s="5" t="s">
        <v>9531</v>
      </c>
      <c r="F2437" s="381">
        <f>IFERROR(INDEX([1]Master!$1:$1048576,MATCH(C2437,[1]Master!$B:$B,0),MATCH($H$5,[1]Master!$1:$1,0)),"")</f>
        <v>1</v>
      </c>
      <c r="G2437" s="381">
        <f>IFERROR(INDEX([1]Master!$1:$1048576,MATCH(C2437,[1]Master!$B:$B,0),MATCH($H$4,[1]Master!$1:$1,0)),"")</f>
        <v>73</v>
      </c>
      <c r="H2437" s="6" t="s">
        <v>6153</v>
      </c>
      <c r="I2437" s="367">
        <f>IFERROR(INDEX([1]Master!$1:$1048576,MATCH(C2437,[1]Master!$B:$B,0),MATCH($G$6,[1]Master!$1:$1,0)),"")</f>
        <v>200.22077777777778</v>
      </c>
      <c r="J2437" s="230">
        <f>ROUND(I2437*Order_Quote!$L$6,4)</f>
        <v>0</v>
      </c>
      <c r="K2437" s="228"/>
      <c r="L2437" s="178"/>
      <c r="M2437" s="171">
        <f t="shared" si="37"/>
        <v>0</v>
      </c>
    </row>
    <row r="2438" spans="1:13" s="52" customFormat="1" x14ac:dyDescent="0.3">
      <c r="A2438" s="29" t="str">
        <f>IF(K2438&gt;0,COUNT($A$7:A2437)+COUNT(DWV!$A$8:$A$300)+COUNT('Large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8" s="293"/>
      <c r="C2438" s="3" t="s">
        <v>3095</v>
      </c>
      <c r="D2438" s="16">
        <v>28889020</v>
      </c>
      <c r="E2438" s="5" t="s">
        <v>9532</v>
      </c>
      <c r="F2438" s="381">
        <f>IFERROR(INDEX([1]Master!$1:$1048576,MATCH(C2438,[1]Master!$B:$B,0),MATCH($H$5,[1]Master!$1:$1,0)),"")</f>
        <v>1</v>
      </c>
      <c r="G2438" s="381">
        <f>IFERROR(INDEX([1]Master!$1:$1048576,MATCH(C2438,[1]Master!$B:$B,0),MATCH($H$4,[1]Master!$1:$1,0)),"")</f>
        <v>49</v>
      </c>
      <c r="H2438" s="6" t="s">
        <v>6153</v>
      </c>
      <c r="I2438" s="367">
        <f>IFERROR(INDEX([1]Master!$1:$1048576,MATCH(C2438,[1]Master!$B:$B,0),MATCH($G$6,[1]Master!$1:$1,0)),"")</f>
        <v>302.57222222222219</v>
      </c>
      <c r="J2438" s="230">
        <f>ROUND(I2438*Order_Quote!$L$6,4)</f>
        <v>0</v>
      </c>
      <c r="K2438" s="228"/>
      <c r="L2438" s="178"/>
      <c r="M2438" s="171">
        <f t="shared" ref="M2438:M2501" si="38">K2438/F2438</f>
        <v>0</v>
      </c>
    </row>
    <row r="2439" spans="1:13" s="52" customFormat="1" x14ac:dyDescent="0.3">
      <c r="A2439" s="29" t="str">
        <f>IF(K2439&gt;0,COUNT($A$7:A2438)+COUNT(DWV!$A$8:$A$300)+COUNT('Large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39" s="293"/>
      <c r="C2439" s="3" t="s">
        <v>3096</v>
      </c>
      <c r="D2439" s="16">
        <v>28889038</v>
      </c>
      <c r="E2439" s="5" t="s">
        <v>9533</v>
      </c>
      <c r="F2439" s="381">
        <f>IFERROR(INDEX([1]Master!$1:$1048576,MATCH(C2439,[1]Master!$B:$B,0),MATCH($H$5,[1]Master!$1:$1,0)),"")</f>
        <v>1</v>
      </c>
      <c r="G2439" s="381">
        <f>IFERROR(INDEX([1]Master!$1:$1048576,MATCH(C2439,[1]Master!$B:$B,0),MATCH($H$4,[1]Master!$1:$1,0)),"")</f>
        <v>36</v>
      </c>
      <c r="H2439" s="6" t="s">
        <v>6153</v>
      </c>
      <c r="I2439" s="367">
        <f>IFERROR(INDEX([1]Master!$1:$1048576,MATCH(C2439,[1]Master!$B:$B,0),MATCH($G$6,[1]Master!$1:$1,0)),"")</f>
        <v>319.05022222222226</v>
      </c>
      <c r="J2439" s="230">
        <f>ROUND(I2439*Order_Quote!$L$6,4)</f>
        <v>0</v>
      </c>
      <c r="K2439" s="228"/>
      <c r="L2439" s="178"/>
      <c r="M2439" s="171">
        <f t="shared" si="38"/>
        <v>0</v>
      </c>
    </row>
    <row r="2440" spans="1:13" s="52" customFormat="1" x14ac:dyDescent="0.3">
      <c r="A2440" s="29" t="str">
        <f>IF(K2440&gt;0,COUNT($A$7:A2439)+COUNT(DWV!$A$8:$A$300)+COUNT('Large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0" s="293"/>
      <c r="C2440" s="3" t="s">
        <v>3097</v>
      </c>
      <c r="D2440" s="16">
        <v>28889046</v>
      </c>
      <c r="E2440" s="5" t="s">
        <v>9534</v>
      </c>
      <c r="F2440" s="381">
        <f>IFERROR(INDEX([1]Master!$1:$1048576,MATCH(C2440,[1]Master!$B:$B,0),MATCH($H$5,[1]Master!$1:$1,0)),"")</f>
        <v>1</v>
      </c>
      <c r="G2440" s="381">
        <f>IFERROR(INDEX([1]Master!$1:$1048576,MATCH(C2440,[1]Master!$B:$B,0),MATCH($H$4,[1]Master!$1:$1,0)),"")</f>
        <v>26</v>
      </c>
      <c r="H2440" s="6" t="s">
        <v>6153</v>
      </c>
      <c r="I2440" s="367">
        <f>IFERROR(INDEX([1]Master!$1:$1048576,MATCH(C2440,[1]Master!$B:$B,0),MATCH($G$6,[1]Master!$1:$1,0)),"")</f>
        <v>388.87366666666662</v>
      </c>
      <c r="J2440" s="230">
        <f>ROUND(I2440*Order_Quote!$L$6,4)</f>
        <v>0</v>
      </c>
      <c r="K2440" s="228"/>
      <c r="L2440" s="178"/>
      <c r="M2440" s="171">
        <f t="shared" si="38"/>
        <v>0</v>
      </c>
    </row>
    <row r="2441" spans="1:13" s="52" customFormat="1" x14ac:dyDescent="0.3">
      <c r="A2441" s="29" t="str">
        <f>IF(K2441&gt;0,COUNT($A$7:A2440)+COUNT(DWV!$A$8:$A$300)+COUNT('Large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1" s="293"/>
      <c r="C2441" s="3" t="s">
        <v>3098</v>
      </c>
      <c r="D2441" s="16">
        <v>28889054</v>
      </c>
      <c r="E2441" s="5" t="s">
        <v>9535</v>
      </c>
      <c r="F2441" s="381">
        <f>IFERROR(INDEX([1]Master!$1:$1048576,MATCH(C2441,[1]Master!$B:$B,0),MATCH($H$5,[1]Master!$1:$1,0)),"")</f>
        <v>1</v>
      </c>
      <c r="G2441" s="381">
        <f>IFERROR(INDEX([1]Master!$1:$1048576,MATCH(C2441,[1]Master!$B:$B,0),MATCH($H$4,[1]Master!$1:$1,0)),"")</f>
        <v>28</v>
      </c>
      <c r="H2441" s="6" t="s">
        <v>6153</v>
      </c>
      <c r="I2441" s="367">
        <f>IFERROR(INDEX([1]Master!$1:$1048576,MATCH(C2441,[1]Master!$B:$B,0),MATCH($G$6,[1]Master!$1:$1,0)),"")</f>
        <v>630.43211111111111</v>
      </c>
      <c r="J2441" s="230">
        <f>ROUND(I2441*Order_Quote!$L$6,4)</f>
        <v>0</v>
      </c>
      <c r="K2441" s="228"/>
      <c r="L2441" s="178"/>
      <c r="M2441" s="171">
        <f t="shared" si="38"/>
        <v>0</v>
      </c>
    </row>
    <row r="2442" spans="1:13" s="52" customFormat="1" x14ac:dyDescent="0.3">
      <c r="A2442" s="29" t="str">
        <f>IF(K2442&gt;0,COUNT($A$7:A2441)+COUNT(DWV!$A$8:$A$300)+COUNT('Large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2" s="293"/>
      <c r="C2442" s="3" t="s">
        <v>3099</v>
      </c>
      <c r="D2442" s="16">
        <v>28889062</v>
      </c>
      <c r="E2442" s="5" t="s">
        <v>9536</v>
      </c>
      <c r="F2442" s="381">
        <f>IFERROR(INDEX([1]Master!$1:$1048576,MATCH(C2442,[1]Master!$B:$B,0),MATCH($H$5,[1]Master!$1:$1,0)),"")</f>
        <v>1</v>
      </c>
      <c r="G2442" s="381">
        <f>IFERROR(INDEX([1]Master!$1:$1048576,MATCH(C2442,[1]Master!$B:$B,0),MATCH($H$4,[1]Master!$1:$1,0)),"")</f>
        <v>22</v>
      </c>
      <c r="H2442" s="6" t="s">
        <v>6153</v>
      </c>
      <c r="I2442" s="367">
        <f>IFERROR(INDEX([1]Master!$1:$1048576,MATCH(C2442,[1]Master!$B:$B,0),MATCH($G$6,[1]Master!$1:$1,0)),"")</f>
        <v>753.52966666666669</v>
      </c>
      <c r="J2442" s="230">
        <f>ROUND(I2442*Order_Quote!$L$6,4)</f>
        <v>0</v>
      </c>
      <c r="K2442" s="228"/>
      <c r="L2442" s="178"/>
      <c r="M2442" s="171">
        <f t="shared" si="38"/>
        <v>0</v>
      </c>
    </row>
    <row r="2443" spans="1:13" s="52" customFormat="1" x14ac:dyDescent="0.3">
      <c r="A2443" s="29" t="str">
        <f>IF(K2443&gt;0,COUNT($A$7:A2442)+COUNT(DWV!$A$8:$A$300)+COUNT('Large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3" s="293"/>
      <c r="C2443" s="3" t="s">
        <v>3100</v>
      </c>
      <c r="D2443" s="16">
        <v>28889070</v>
      </c>
      <c r="E2443" s="5" t="s">
        <v>9537</v>
      </c>
      <c r="F2443" s="381">
        <f>IFERROR(INDEX([1]Master!$1:$1048576,MATCH(C2443,[1]Master!$B:$B,0),MATCH($H$5,[1]Master!$1:$1,0)),"")</f>
        <v>1</v>
      </c>
      <c r="G2443" s="381">
        <f>IFERROR(INDEX([1]Master!$1:$1048576,MATCH(C2443,[1]Master!$B:$B,0),MATCH($H$4,[1]Master!$1:$1,0)),"")</f>
        <v>17</v>
      </c>
      <c r="H2443" s="6" t="s">
        <v>6153</v>
      </c>
      <c r="I2443" s="367">
        <f>IFERROR(INDEX([1]Master!$1:$1048576,MATCH(C2443,[1]Master!$B:$B,0),MATCH($G$6,[1]Master!$1:$1,0)),"")</f>
        <v>978.68144444444454</v>
      </c>
      <c r="J2443" s="230">
        <f>ROUND(I2443*Order_Quote!$L$6,4)</f>
        <v>0</v>
      </c>
      <c r="K2443" s="228"/>
      <c r="L2443" s="178"/>
      <c r="M2443" s="171">
        <f t="shared" si="38"/>
        <v>0</v>
      </c>
    </row>
    <row r="2444" spans="1:13" s="52" customFormat="1" x14ac:dyDescent="0.3">
      <c r="A2444" s="29" t="str">
        <f>IF(K2444&gt;0,COUNT($A$7:A2443)+COUNT(DWV!$A$8:$A$300)+COUNT('Large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4" s="293"/>
      <c r="C2444" s="3" t="s">
        <v>3101</v>
      </c>
      <c r="D2444" s="16">
        <v>28889089</v>
      </c>
      <c r="E2444" s="5" t="s">
        <v>9538</v>
      </c>
      <c r="F2444" s="381">
        <f>IFERROR(INDEX([1]Master!$1:$1048576,MATCH(C2444,[1]Master!$B:$B,0),MATCH($H$5,[1]Master!$1:$1,0)),"")</f>
        <v>1</v>
      </c>
      <c r="G2444" s="381">
        <f>IFERROR(INDEX([1]Master!$1:$1048576,MATCH(C2444,[1]Master!$B:$B,0),MATCH($H$4,[1]Master!$1:$1,0)),"")</f>
        <v>13</v>
      </c>
      <c r="H2444" s="6" t="s">
        <v>6153</v>
      </c>
      <c r="I2444" s="367">
        <f>IFERROR(INDEX([1]Master!$1:$1048576,MATCH(C2444,[1]Master!$B:$B,0),MATCH($G$6,[1]Master!$1:$1,0)),"")</f>
        <v>1223.3310000000001</v>
      </c>
      <c r="J2444" s="230">
        <f>ROUND(I2444*Order_Quote!$L$6,4)</f>
        <v>0</v>
      </c>
      <c r="K2444" s="228"/>
      <c r="L2444" s="178"/>
      <c r="M2444" s="171">
        <f t="shared" si="38"/>
        <v>0</v>
      </c>
    </row>
    <row r="2445" spans="1:13" s="52" customFormat="1" x14ac:dyDescent="0.3">
      <c r="A2445" s="29" t="str">
        <f>IF(K2445&gt;0,COUNT($A$7:A2444)+COUNT(DWV!$A$8:$A$300)+COUNT('Large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5" s="293"/>
      <c r="C2445" s="3" t="s">
        <v>3102</v>
      </c>
      <c r="D2445" s="16">
        <v>28889097</v>
      </c>
      <c r="E2445" s="5" t="s">
        <v>9539</v>
      </c>
      <c r="F2445" s="381">
        <f>IFERROR(INDEX([1]Master!$1:$1048576,MATCH(C2445,[1]Master!$B:$B,0),MATCH($H$5,[1]Master!$1:$1,0)),"")</f>
        <v>1</v>
      </c>
      <c r="G2445" s="381">
        <f>IFERROR(INDEX([1]Master!$1:$1048576,MATCH(C2445,[1]Master!$B:$B,0),MATCH($H$4,[1]Master!$1:$1,0)),"")</f>
        <v>15</v>
      </c>
      <c r="H2445" s="6" t="s">
        <v>6153</v>
      </c>
      <c r="I2445" s="367">
        <f>IFERROR(INDEX([1]Master!$1:$1048576,MATCH(C2445,[1]Master!$B:$B,0),MATCH($G$6,[1]Master!$1:$1,0)),"")</f>
        <v>880.47922222222223</v>
      </c>
      <c r="J2445" s="230">
        <f>ROUND(I2445*Order_Quote!$L$6,4)</f>
        <v>0</v>
      </c>
      <c r="K2445" s="228"/>
      <c r="L2445" s="178"/>
      <c r="M2445" s="171">
        <f t="shared" si="38"/>
        <v>0</v>
      </c>
    </row>
    <row r="2446" spans="1:13" s="52" customFormat="1" x14ac:dyDescent="0.3">
      <c r="A2446" s="29" t="str">
        <f>IF(K2446&gt;0,COUNT($A$7:A2445)+COUNT(DWV!$A$8:$A$300)+COUNT('Large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6" s="293"/>
      <c r="C2446" s="3" t="s">
        <v>3103</v>
      </c>
      <c r="D2446" s="16">
        <v>28889100</v>
      </c>
      <c r="E2446" s="5" t="s">
        <v>9540</v>
      </c>
      <c r="F2446" s="381">
        <f>IFERROR(INDEX([1]Master!$1:$1048576,MATCH(C2446,[1]Master!$B:$B,0),MATCH($H$5,[1]Master!$1:$1,0)),"")</f>
        <v>1</v>
      </c>
      <c r="G2446" s="381">
        <f>IFERROR(INDEX([1]Master!$1:$1048576,MATCH(C2446,[1]Master!$B:$B,0),MATCH($H$4,[1]Master!$1:$1,0)),"")</f>
        <v>15</v>
      </c>
      <c r="H2446" s="6" t="s">
        <v>6153</v>
      </c>
      <c r="I2446" s="367">
        <f>IFERROR(INDEX([1]Master!$1:$1048576,MATCH(C2446,[1]Master!$B:$B,0),MATCH($G$6,[1]Master!$1:$1,0)),"")</f>
        <v>986.54</v>
      </c>
      <c r="J2446" s="230">
        <f>ROUND(I2446*Order_Quote!$L$6,4)</f>
        <v>0</v>
      </c>
      <c r="K2446" s="228"/>
      <c r="L2446" s="178"/>
      <c r="M2446" s="171">
        <f t="shared" si="38"/>
        <v>0</v>
      </c>
    </row>
    <row r="2447" spans="1:13" s="52" customFormat="1" x14ac:dyDescent="0.3">
      <c r="A2447" s="29" t="str">
        <f>IF(K2447&gt;0,COUNT($A$7:A2446)+COUNT(DWV!$A$8:$A$300)+COUNT('Large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7" s="293"/>
      <c r="C2447" s="3" t="s">
        <v>3104</v>
      </c>
      <c r="D2447" s="16">
        <v>28889119</v>
      </c>
      <c r="E2447" s="5" t="s">
        <v>9541</v>
      </c>
      <c r="F2447" s="381">
        <f>IFERROR(INDEX([1]Master!$1:$1048576,MATCH(C2447,[1]Master!$B:$B,0),MATCH($H$5,[1]Master!$1:$1,0)),"")</f>
        <v>1</v>
      </c>
      <c r="G2447" s="381">
        <f>IFERROR(INDEX([1]Master!$1:$1048576,MATCH(C2447,[1]Master!$B:$B,0),MATCH($H$4,[1]Master!$1:$1,0)),"")</f>
        <v>12</v>
      </c>
      <c r="H2447" s="6" t="s">
        <v>6153</v>
      </c>
      <c r="I2447" s="367">
        <f>IFERROR(INDEX([1]Master!$1:$1048576,MATCH(C2447,[1]Master!$B:$B,0),MATCH($G$6,[1]Master!$1:$1,0)),"")</f>
        <v>1218.944</v>
      </c>
      <c r="J2447" s="230">
        <f>ROUND(I2447*Order_Quote!$L$6,4)</f>
        <v>0</v>
      </c>
      <c r="K2447" s="228"/>
      <c r="L2447" s="178"/>
      <c r="M2447" s="171">
        <f t="shared" si="38"/>
        <v>0</v>
      </c>
    </row>
    <row r="2448" spans="1:13" s="52" customFormat="1" x14ac:dyDescent="0.3">
      <c r="A2448" s="29" t="str">
        <f>IF(K2448&gt;0,COUNT($A$7:A2447)+COUNT(DWV!$A$8:$A$300)+COUNT('Large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8" s="293"/>
      <c r="C2448" s="3" t="s">
        <v>3105</v>
      </c>
      <c r="D2448" s="16">
        <v>28889127</v>
      </c>
      <c r="E2448" s="5" t="s">
        <v>9542</v>
      </c>
      <c r="F2448" s="381">
        <f>IFERROR(INDEX([1]Master!$1:$1048576,MATCH(C2448,[1]Master!$B:$B,0),MATCH($H$5,[1]Master!$1:$1,0)),"")</f>
        <v>1</v>
      </c>
      <c r="G2448" s="381">
        <f>IFERROR(INDEX([1]Master!$1:$1048576,MATCH(C2448,[1]Master!$B:$B,0),MATCH($H$4,[1]Master!$1:$1,0)),"")</f>
        <v>8</v>
      </c>
      <c r="H2448" s="6" t="s">
        <v>6153</v>
      </c>
      <c r="I2448" s="367">
        <f>IFERROR(INDEX([1]Master!$1:$1048576,MATCH(C2448,[1]Master!$B:$B,0),MATCH($G$6,[1]Master!$1:$1,0)),"")</f>
        <v>1394.8520000000001</v>
      </c>
      <c r="J2448" s="230">
        <f>ROUND(I2448*Order_Quote!$L$6,4)</f>
        <v>0</v>
      </c>
      <c r="K2448" s="228"/>
      <c r="L2448" s="178"/>
      <c r="M2448" s="171">
        <f t="shared" si="38"/>
        <v>0</v>
      </c>
    </row>
    <row r="2449" spans="1:13" s="52" customFormat="1" x14ac:dyDescent="0.3">
      <c r="A2449" s="29" t="str">
        <f>IF(K2449&gt;0,COUNT($A$7:A2448)+COUNT(DWV!$A$8:$A$300)+COUNT('Large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49" s="293"/>
      <c r="C2449" s="3" t="s">
        <v>3106</v>
      </c>
      <c r="D2449" s="16">
        <v>28889135</v>
      </c>
      <c r="E2449" s="5" t="s">
        <v>9543</v>
      </c>
      <c r="F2449" s="381">
        <f>IFERROR(INDEX([1]Master!$1:$1048576,MATCH(C2449,[1]Master!$B:$B,0),MATCH($H$5,[1]Master!$1:$1,0)),"")</f>
        <v>1</v>
      </c>
      <c r="G2449" s="381">
        <f>IFERROR(INDEX([1]Master!$1:$1048576,MATCH(C2449,[1]Master!$B:$B,0),MATCH($H$4,[1]Master!$1:$1,0)),"")</f>
        <v>6</v>
      </c>
      <c r="H2449" s="6" t="s">
        <v>6153</v>
      </c>
      <c r="I2449" s="367">
        <f>IFERROR(INDEX([1]Master!$1:$1048576,MATCH(C2449,[1]Master!$B:$B,0),MATCH($G$6,[1]Master!$1:$1,0)),"")</f>
        <v>1550.953111111111</v>
      </c>
      <c r="J2449" s="230">
        <f>ROUND(I2449*Order_Quote!$L$6,4)</f>
        <v>0</v>
      </c>
      <c r="K2449" s="228"/>
      <c r="L2449" s="178"/>
      <c r="M2449" s="171">
        <f t="shared" si="38"/>
        <v>0</v>
      </c>
    </row>
    <row r="2450" spans="1:13" s="52" customFormat="1" x14ac:dyDescent="0.3">
      <c r="A2450" s="29" t="str">
        <f>IF(K2450&gt;0,COUNT($A$7:A2449)+COUNT(DWV!$A$8:$A$300)+COUNT('Large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0" s="293"/>
      <c r="C2450" s="3" t="s">
        <v>3107</v>
      </c>
      <c r="D2450" s="16">
        <v>28889143</v>
      </c>
      <c r="E2450" s="5" t="s">
        <v>9544</v>
      </c>
      <c r="F2450" s="381">
        <f>IFERROR(INDEX([1]Master!$1:$1048576,MATCH(C2450,[1]Master!$B:$B,0),MATCH($H$5,[1]Master!$1:$1,0)),"")</f>
        <v>1</v>
      </c>
      <c r="G2450" s="381">
        <f>IFERROR(INDEX([1]Master!$1:$1048576,MATCH(C2450,[1]Master!$B:$B,0),MATCH($H$4,[1]Master!$1:$1,0)),"")</f>
        <v>10</v>
      </c>
      <c r="H2450" s="6" t="s">
        <v>6153</v>
      </c>
      <c r="I2450" s="367">
        <f>IFERROR(INDEX([1]Master!$1:$1048576,MATCH(C2450,[1]Master!$B:$B,0),MATCH($G$6,[1]Master!$1:$1,0)),"")</f>
        <v>1524.0128888888892</v>
      </c>
      <c r="J2450" s="230">
        <f>ROUND(I2450*Order_Quote!$L$6,4)</f>
        <v>0</v>
      </c>
      <c r="K2450" s="228"/>
      <c r="L2450" s="178"/>
      <c r="M2450" s="171">
        <f t="shared" si="38"/>
        <v>0</v>
      </c>
    </row>
    <row r="2451" spans="1:13" s="52" customFormat="1" x14ac:dyDescent="0.3">
      <c r="A2451" s="29" t="str">
        <f>IF(K2451&gt;0,COUNT($A$7:A2450)+COUNT(DWV!$A$8:$A$300)+COUNT('Large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1" s="293"/>
      <c r="C2451" s="3" t="s">
        <v>3108</v>
      </c>
      <c r="D2451" s="16">
        <v>28889151</v>
      </c>
      <c r="E2451" s="5" t="s">
        <v>9545</v>
      </c>
      <c r="F2451" s="381">
        <f>IFERROR(INDEX([1]Master!$1:$1048576,MATCH(C2451,[1]Master!$B:$B,0),MATCH($H$5,[1]Master!$1:$1,0)),"")</f>
        <v>1</v>
      </c>
      <c r="G2451" s="381">
        <f>IFERROR(INDEX([1]Master!$1:$1048576,MATCH(C2451,[1]Master!$B:$B,0),MATCH($H$4,[1]Master!$1:$1,0)),"")</f>
        <v>9</v>
      </c>
      <c r="H2451" s="6" t="s">
        <v>6153</v>
      </c>
      <c r="I2451" s="367">
        <f>IFERROR(INDEX([1]Master!$1:$1048576,MATCH(C2451,[1]Master!$B:$B,0),MATCH($G$6,[1]Master!$1:$1,0)),"")</f>
        <v>1758.8897777777779</v>
      </c>
      <c r="J2451" s="230">
        <f>ROUND(I2451*Order_Quote!$L$6,4)</f>
        <v>0</v>
      </c>
      <c r="K2451" s="228"/>
      <c r="L2451" s="178"/>
      <c r="M2451" s="171">
        <f t="shared" si="38"/>
        <v>0</v>
      </c>
    </row>
    <row r="2452" spans="1:13" s="52" customFormat="1" x14ac:dyDescent="0.3">
      <c r="A2452" s="29" t="str">
        <f>IF(K2452&gt;0,COUNT($A$7:A2451)+COUNT(DWV!$A$8:$A$300)+COUNT('Large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2" s="293"/>
      <c r="C2452" s="3" t="s">
        <v>3109</v>
      </c>
      <c r="D2452" s="16">
        <v>28889160</v>
      </c>
      <c r="E2452" s="5" t="s">
        <v>9546</v>
      </c>
      <c r="F2452" s="381">
        <f>IFERROR(INDEX([1]Master!$1:$1048576,MATCH(C2452,[1]Master!$B:$B,0),MATCH($H$5,[1]Master!$1:$1,0)),"")</f>
        <v>1</v>
      </c>
      <c r="G2452" s="381">
        <f>IFERROR(INDEX([1]Master!$1:$1048576,MATCH(C2452,[1]Master!$B:$B,0),MATCH($H$4,[1]Master!$1:$1,0)),"")</f>
        <v>7</v>
      </c>
      <c r="H2452" s="6" t="s">
        <v>6153</v>
      </c>
      <c r="I2452" s="367">
        <f>IFERROR(INDEX([1]Master!$1:$1048576,MATCH(C2452,[1]Master!$B:$B,0),MATCH($G$6,[1]Master!$1:$1,0)),"")</f>
        <v>1841.2560000000003</v>
      </c>
      <c r="J2452" s="230">
        <f>ROUND(I2452*Order_Quote!$L$6,4)</f>
        <v>0</v>
      </c>
      <c r="K2452" s="228"/>
      <c r="L2452" s="178"/>
      <c r="M2452" s="171">
        <f t="shared" si="38"/>
        <v>0</v>
      </c>
    </row>
    <row r="2453" spans="1:13" s="52" customFormat="1" x14ac:dyDescent="0.3">
      <c r="A2453" s="29" t="str">
        <f>IF(K2453&gt;0,COUNT($A$7:A2452)+COUNT(DWV!$A$8:$A$300)+COUNT('Large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3" s="293"/>
      <c r="C2453" s="3" t="s">
        <v>3110</v>
      </c>
      <c r="D2453" s="16">
        <v>28889178</v>
      </c>
      <c r="E2453" s="5" t="s">
        <v>9547</v>
      </c>
      <c r="F2453" s="381">
        <f>IFERROR(INDEX([1]Master!$1:$1048576,MATCH(C2453,[1]Master!$B:$B,0),MATCH($H$5,[1]Master!$1:$1,0)),"")</f>
        <v>1</v>
      </c>
      <c r="G2453" s="381">
        <f>IFERROR(INDEX([1]Master!$1:$1048576,MATCH(C2453,[1]Master!$B:$B,0),MATCH($H$4,[1]Master!$1:$1,0)),"")</f>
        <v>6</v>
      </c>
      <c r="H2453" s="6" t="s">
        <v>6153</v>
      </c>
      <c r="I2453" s="367">
        <f>IFERROR(INDEX([1]Master!$1:$1048576,MATCH(C2453,[1]Master!$B:$B,0),MATCH($G$6,[1]Master!$1:$1,0)),"")</f>
        <v>1926.4517777777778</v>
      </c>
      <c r="J2453" s="230">
        <f>ROUND(I2453*Order_Quote!$L$6,4)</f>
        <v>0</v>
      </c>
      <c r="K2453" s="228"/>
      <c r="L2453" s="178"/>
      <c r="M2453" s="171">
        <f t="shared" si="38"/>
        <v>0</v>
      </c>
    </row>
    <row r="2454" spans="1:13" s="52" customFormat="1" x14ac:dyDescent="0.3">
      <c r="A2454" s="29" t="str">
        <f>IF(K2454&gt;0,COUNT($A$7:A2453)+COUNT(DWV!$A$8:$A$300)+COUNT('Large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4" s="293"/>
      <c r="C2454" s="3" t="s">
        <v>3111</v>
      </c>
      <c r="D2454" s="16">
        <v>28889186</v>
      </c>
      <c r="E2454" s="5" t="s">
        <v>9548</v>
      </c>
      <c r="F2454" s="381">
        <f>IFERROR(INDEX([1]Master!$1:$1048576,MATCH(C2454,[1]Master!$B:$B,0),MATCH($H$5,[1]Master!$1:$1,0)),"")</f>
        <v>1</v>
      </c>
      <c r="G2454" s="381">
        <f>IFERROR(INDEX([1]Master!$1:$1048576,MATCH(C2454,[1]Master!$B:$B,0),MATCH($H$4,[1]Master!$1:$1,0)),"")</f>
        <v>5</v>
      </c>
      <c r="H2454" s="6" t="s">
        <v>6153</v>
      </c>
      <c r="I2454" s="367">
        <f>IFERROR(INDEX([1]Master!$1:$1048576,MATCH(C2454,[1]Master!$B:$B,0),MATCH($G$6,[1]Master!$1:$1,0)),"")</f>
        <v>2419.5791111111112</v>
      </c>
      <c r="J2454" s="230">
        <f>ROUND(I2454*Order_Quote!$L$6,4)</f>
        <v>0</v>
      </c>
      <c r="K2454" s="228"/>
      <c r="L2454" s="178"/>
      <c r="M2454" s="171">
        <f t="shared" si="38"/>
        <v>0</v>
      </c>
    </row>
    <row r="2455" spans="1:13" s="52" customFormat="1" x14ac:dyDescent="0.3">
      <c r="A2455" s="29" t="str">
        <f>IF(K2455&gt;0,COUNT($A$7:A2454)+COUNT(DWV!$A$8:$A$300)+COUNT('Large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5" s="293"/>
      <c r="C2455" s="3" t="s">
        <v>3112</v>
      </c>
      <c r="D2455" s="16">
        <v>28889194</v>
      </c>
      <c r="E2455" s="5" t="s">
        <v>9549</v>
      </c>
      <c r="F2455" s="381">
        <f>IFERROR(INDEX([1]Master!$1:$1048576,MATCH(C2455,[1]Master!$B:$B,0),MATCH($H$5,[1]Master!$1:$1,0)),"")</f>
        <v>1</v>
      </c>
      <c r="G2455" s="381">
        <f>IFERROR(INDEX([1]Master!$1:$1048576,MATCH(C2455,[1]Master!$B:$B,0),MATCH($H$4,[1]Master!$1:$1,0)),"")</f>
        <v>3</v>
      </c>
      <c r="H2455" s="6" t="s">
        <v>6153</v>
      </c>
      <c r="I2455" s="367">
        <f>IFERROR(INDEX([1]Master!$1:$1048576,MATCH(C2455,[1]Master!$B:$B,0),MATCH($G$6,[1]Master!$1:$1,0)),"")</f>
        <v>3034.627</v>
      </c>
      <c r="J2455" s="230">
        <f>ROUND(I2455*Order_Quote!$L$6,4)</f>
        <v>0</v>
      </c>
      <c r="K2455" s="228"/>
      <c r="L2455" s="178"/>
      <c r="M2455" s="171">
        <f t="shared" si="38"/>
        <v>0</v>
      </c>
    </row>
    <row r="2456" spans="1:13" s="52" customFormat="1" x14ac:dyDescent="0.3">
      <c r="A2456" s="29" t="str">
        <f>IF(K2456&gt;0,COUNT($A$7:A2455)+COUNT(DWV!$A$8:$A$300)+COUNT('Large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6" s="293"/>
      <c r="C2456" s="3" t="s">
        <v>3113</v>
      </c>
      <c r="D2456" s="16">
        <v>28889208</v>
      </c>
      <c r="E2456" s="5" t="s">
        <v>9550</v>
      </c>
      <c r="F2456" s="381">
        <f>IFERROR(INDEX([1]Master!$1:$1048576,MATCH(C2456,[1]Master!$B:$B,0),MATCH($H$5,[1]Master!$1:$1,0)),"")</f>
        <v>1</v>
      </c>
      <c r="G2456" s="381">
        <f>IFERROR(INDEX([1]Master!$1:$1048576,MATCH(C2456,[1]Master!$B:$B,0),MATCH($H$4,[1]Master!$1:$1,0)),"")</f>
        <v>7</v>
      </c>
      <c r="H2456" s="6" t="s">
        <v>6153</v>
      </c>
      <c r="I2456" s="367">
        <f>IFERROR(INDEX([1]Master!$1:$1048576,MATCH(C2456,[1]Master!$B:$B,0),MATCH($G$6,[1]Master!$1:$1,0)),"")</f>
        <v>3305.9552222222228</v>
      </c>
      <c r="J2456" s="230">
        <f>ROUND(I2456*Order_Quote!$L$6,4)</f>
        <v>0</v>
      </c>
      <c r="K2456" s="228"/>
      <c r="L2456" s="178"/>
      <c r="M2456" s="171">
        <f t="shared" si="38"/>
        <v>0</v>
      </c>
    </row>
    <row r="2457" spans="1:13" s="52" customFormat="1" x14ac:dyDescent="0.3">
      <c r="A2457" s="29" t="str">
        <f>IF(K2457&gt;0,COUNT($A$7:A2456)+COUNT(DWV!$A$8:$A$300)+COUNT('Large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7" s="293"/>
      <c r="C2457" s="3" t="s">
        <v>3114</v>
      </c>
      <c r="D2457" s="16">
        <v>28889216</v>
      </c>
      <c r="E2457" s="5" t="s">
        <v>9551</v>
      </c>
      <c r="F2457" s="381">
        <f>IFERROR(INDEX([1]Master!$1:$1048576,MATCH(C2457,[1]Master!$B:$B,0),MATCH($H$5,[1]Master!$1:$1,0)),"")</f>
        <v>1</v>
      </c>
      <c r="G2457" s="381">
        <f>IFERROR(INDEX([1]Master!$1:$1048576,MATCH(C2457,[1]Master!$B:$B,0),MATCH($H$4,[1]Master!$1:$1,0)),"")</f>
        <v>6</v>
      </c>
      <c r="H2457" s="6" t="s">
        <v>6153</v>
      </c>
      <c r="I2457" s="367">
        <f>IFERROR(INDEX([1]Master!$1:$1048576,MATCH(C2457,[1]Master!$B:$B,0),MATCH($G$6,[1]Master!$1:$1,0)),"")</f>
        <v>3553.7077777777777</v>
      </c>
      <c r="J2457" s="230">
        <f>ROUND(I2457*Order_Quote!$L$6,4)</f>
        <v>0</v>
      </c>
      <c r="K2457" s="228"/>
      <c r="L2457" s="178"/>
      <c r="M2457" s="171">
        <f t="shared" si="38"/>
        <v>0</v>
      </c>
    </row>
    <row r="2458" spans="1:13" s="52" customFormat="1" x14ac:dyDescent="0.3">
      <c r="A2458" s="29" t="str">
        <f>IF(K2458&gt;0,COUNT($A$7:A2457)+COUNT(DWV!$A$8:$A$300)+COUNT('Large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8" s="293"/>
      <c r="C2458" s="3" t="s">
        <v>3115</v>
      </c>
      <c r="D2458" s="16">
        <v>28889224</v>
      </c>
      <c r="E2458" s="5" t="s">
        <v>9552</v>
      </c>
      <c r="F2458" s="381">
        <f>IFERROR(INDEX([1]Master!$1:$1048576,MATCH(C2458,[1]Master!$B:$B,0),MATCH($H$5,[1]Master!$1:$1,0)),"")</f>
        <v>1</v>
      </c>
      <c r="G2458" s="381">
        <f>IFERROR(INDEX([1]Master!$1:$1048576,MATCH(C2458,[1]Master!$B:$B,0),MATCH($H$4,[1]Master!$1:$1,0)),"")</f>
        <v>5</v>
      </c>
      <c r="H2458" s="6" t="s">
        <v>6153</v>
      </c>
      <c r="I2458" s="367">
        <f>IFERROR(INDEX([1]Master!$1:$1048576,MATCH(C2458,[1]Master!$B:$B,0),MATCH($G$6,[1]Master!$1:$1,0)),"")</f>
        <v>3855.2813333333338</v>
      </c>
      <c r="J2458" s="230">
        <f>ROUND(I2458*Order_Quote!$L$6,4)</f>
        <v>0</v>
      </c>
      <c r="K2458" s="228"/>
      <c r="L2458" s="178"/>
      <c r="M2458" s="171">
        <f t="shared" si="38"/>
        <v>0</v>
      </c>
    </row>
    <row r="2459" spans="1:13" s="52" customFormat="1" x14ac:dyDescent="0.3">
      <c r="A2459" s="29" t="str">
        <f>IF(K2459&gt;0,COUNT($A$7:A2458)+COUNT(DWV!$A$8:$A$300)+COUNT('Large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59" s="293"/>
      <c r="C2459" s="3" t="s">
        <v>3116</v>
      </c>
      <c r="D2459" s="16">
        <v>28889232</v>
      </c>
      <c r="E2459" s="5" t="s">
        <v>9553</v>
      </c>
      <c r="F2459" s="381">
        <f>IFERROR(INDEX([1]Master!$1:$1048576,MATCH(C2459,[1]Master!$B:$B,0),MATCH($H$5,[1]Master!$1:$1,0)),"")</f>
        <v>1</v>
      </c>
      <c r="G2459" s="381">
        <f>IFERROR(INDEX([1]Master!$1:$1048576,MATCH(C2459,[1]Master!$B:$B,0),MATCH($H$4,[1]Master!$1:$1,0)),"")</f>
        <v>4</v>
      </c>
      <c r="H2459" s="6" t="s">
        <v>6153</v>
      </c>
      <c r="I2459" s="367">
        <f>IFERROR(INDEX([1]Master!$1:$1048576,MATCH(C2459,[1]Master!$B:$B,0),MATCH($G$6,[1]Master!$1:$1,0)),"")</f>
        <v>4300.1041111111108</v>
      </c>
      <c r="J2459" s="230">
        <f>ROUND(I2459*Order_Quote!$L$6,4)</f>
        <v>0</v>
      </c>
      <c r="K2459" s="228"/>
      <c r="L2459" s="178"/>
      <c r="M2459" s="171">
        <f t="shared" si="38"/>
        <v>0</v>
      </c>
    </row>
    <row r="2460" spans="1:13" s="52" customFormat="1" x14ac:dyDescent="0.3">
      <c r="A2460" s="29" t="str">
        <f>IF(K2460&gt;0,COUNT($A$7:A2459)+COUNT(DWV!$A$8:$A$300)+COUNT('Large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0" s="293"/>
      <c r="C2460" s="3" t="s">
        <v>3117</v>
      </c>
      <c r="D2460" s="16">
        <v>28889240</v>
      </c>
      <c r="E2460" s="5" t="s">
        <v>9554</v>
      </c>
      <c r="F2460" s="381">
        <f>IFERROR(INDEX([1]Master!$1:$1048576,MATCH(C2460,[1]Master!$B:$B,0),MATCH($H$5,[1]Master!$1:$1,0)),"")</f>
        <v>1</v>
      </c>
      <c r="G2460" s="381">
        <f>IFERROR(INDEX([1]Master!$1:$1048576,MATCH(C2460,[1]Master!$B:$B,0),MATCH($H$4,[1]Master!$1:$1,0)),"")</f>
        <v>4</v>
      </c>
      <c r="H2460" s="6" t="s">
        <v>6153</v>
      </c>
      <c r="I2460" s="367">
        <f>IFERROR(INDEX([1]Master!$1:$1048576,MATCH(C2460,[1]Master!$B:$B,0),MATCH($G$6,[1]Master!$1:$1,0)),"")</f>
        <v>4545.0033333333331</v>
      </c>
      <c r="J2460" s="230">
        <f>ROUND(I2460*Order_Quote!$L$6,4)</f>
        <v>0</v>
      </c>
      <c r="K2460" s="228"/>
      <c r="L2460" s="178"/>
      <c r="M2460" s="171">
        <f t="shared" si="38"/>
        <v>0</v>
      </c>
    </row>
    <row r="2461" spans="1:13" s="52" customFormat="1" x14ac:dyDescent="0.3">
      <c r="A2461" s="29" t="str">
        <f>IF(K2461&gt;0,COUNT($A$7:A2460)+COUNT(DWV!$A$8:$A$300)+COUNT('Large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1" s="293"/>
      <c r="C2461" s="3" t="s">
        <v>3118</v>
      </c>
      <c r="D2461" s="16">
        <v>28889259</v>
      </c>
      <c r="E2461" s="5" t="s">
        <v>9555</v>
      </c>
      <c r="F2461" s="381">
        <f>IFERROR(INDEX([1]Master!$1:$1048576,MATCH(C2461,[1]Master!$B:$B,0),MATCH($H$5,[1]Master!$1:$1,0)),"")</f>
        <v>1</v>
      </c>
      <c r="G2461" s="381">
        <f>IFERROR(INDEX([1]Master!$1:$1048576,MATCH(C2461,[1]Master!$B:$B,0),MATCH($H$4,[1]Master!$1:$1,0)),"")</f>
        <v>3</v>
      </c>
      <c r="H2461" s="6" t="s">
        <v>6153</v>
      </c>
      <c r="I2461" s="367">
        <f>IFERROR(INDEX([1]Master!$1:$1048576,MATCH(C2461,[1]Master!$B:$B,0),MATCH($G$6,[1]Master!$1:$1,0)),"")</f>
        <v>5253.8426666666674</v>
      </c>
      <c r="J2461" s="230">
        <f>ROUND(I2461*Order_Quote!$L$6,4)</f>
        <v>0</v>
      </c>
      <c r="K2461" s="228"/>
      <c r="L2461" s="178"/>
      <c r="M2461" s="171">
        <f t="shared" si="38"/>
        <v>0</v>
      </c>
    </row>
    <row r="2462" spans="1:13" s="52" customFormat="1" x14ac:dyDescent="0.3">
      <c r="A2462" s="29" t="str">
        <f>IF(K2462&gt;0,COUNT($A$7:A2461)+COUNT(DWV!$A$8:$A$300)+COUNT('Large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2" s="293"/>
      <c r="C2462" s="3" t="s">
        <v>3119</v>
      </c>
      <c r="D2462" s="16">
        <v>28889267</v>
      </c>
      <c r="E2462" s="5" t="s">
        <v>9556</v>
      </c>
      <c r="F2462" s="381">
        <f>IFERROR(INDEX([1]Master!$1:$1048576,MATCH(C2462,[1]Master!$B:$B,0),MATCH($H$5,[1]Master!$1:$1,0)),"")</f>
        <v>1</v>
      </c>
      <c r="G2462" s="381">
        <f>IFERROR(INDEX([1]Master!$1:$1048576,MATCH(C2462,[1]Master!$B:$B,0),MATCH($H$4,[1]Master!$1:$1,0)),"")</f>
        <v>2</v>
      </c>
      <c r="H2462" s="6" t="s">
        <v>6153</v>
      </c>
      <c r="I2462" s="367">
        <f>IFERROR(INDEX([1]Master!$1:$1048576,MATCH(C2462,[1]Master!$B:$B,0),MATCH($G$6,[1]Master!$1:$1,0)),"")</f>
        <v>7035.3332222222216</v>
      </c>
      <c r="J2462" s="230">
        <f>ROUND(I2462*Order_Quote!$L$6,4)</f>
        <v>0</v>
      </c>
      <c r="K2462" s="228"/>
      <c r="L2462" s="178"/>
      <c r="M2462" s="171">
        <f t="shared" si="38"/>
        <v>0</v>
      </c>
    </row>
    <row r="2463" spans="1:13" s="52" customFormat="1" x14ac:dyDescent="0.3">
      <c r="A2463" s="29" t="str">
        <f>IF(K2463&gt;0,COUNT($A$7:A2462)+COUNT(DWV!$A$8:$A$300)+COUNT('Large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3" s="293"/>
      <c r="C2463" s="3" t="s">
        <v>3120</v>
      </c>
      <c r="D2463" s="16">
        <v>28889275</v>
      </c>
      <c r="E2463" s="5" t="s">
        <v>9557</v>
      </c>
      <c r="F2463" s="381">
        <f>IFERROR(INDEX([1]Master!$1:$1048576,MATCH(C2463,[1]Master!$B:$B,0),MATCH($H$5,[1]Master!$1:$1,0)),"")</f>
        <v>1</v>
      </c>
      <c r="G2463" s="381">
        <f>IFERROR(INDEX([1]Master!$1:$1048576,MATCH(C2463,[1]Master!$B:$B,0),MATCH($H$4,[1]Master!$1:$1,0)),"")</f>
        <v>3</v>
      </c>
      <c r="H2463" s="6" t="s">
        <v>6153</v>
      </c>
      <c r="I2463" s="367">
        <f>IFERROR(INDEX([1]Master!$1:$1048576,MATCH(C2463,[1]Master!$B:$B,0),MATCH($G$6,[1]Master!$1:$1,0)),"")</f>
        <v>3687.3263006535954</v>
      </c>
      <c r="J2463" s="230">
        <f>ROUND(I2463*Order_Quote!$L$6,4)</f>
        <v>0</v>
      </c>
      <c r="K2463" s="228"/>
      <c r="L2463" s="178"/>
      <c r="M2463" s="171">
        <f t="shared" si="38"/>
        <v>0</v>
      </c>
    </row>
    <row r="2464" spans="1:13" s="52" customFormat="1" x14ac:dyDescent="0.3">
      <c r="A2464" s="29" t="str">
        <f>IF(K2464&gt;0,COUNT($A$7:A2463)+COUNT(DWV!$A$8:$A$300)+COUNT('Large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4" s="293"/>
      <c r="C2464" s="3" t="s">
        <v>3121</v>
      </c>
      <c r="D2464" s="16">
        <v>28889283</v>
      </c>
      <c r="E2464" s="5" t="s">
        <v>9558</v>
      </c>
      <c r="F2464" s="381">
        <f>IFERROR(INDEX([1]Master!$1:$1048576,MATCH(C2464,[1]Master!$B:$B,0),MATCH($H$5,[1]Master!$1:$1,0)),"")</f>
        <v>1</v>
      </c>
      <c r="G2464" s="381">
        <f>IFERROR(INDEX([1]Master!$1:$1048576,MATCH(C2464,[1]Master!$B:$B,0),MATCH($H$4,[1]Master!$1:$1,0)),"")</f>
        <v>3</v>
      </c>
      <c r="H2464" s="6" t="s">
        <v>6153</v>
      </c>
      <c r="I2464" s="367">
        <f>IFERROR(INDEX([1]Master!$1:$1048576,MATCH(C2464,[1]Master!$B:$B,0),MATCH($G$6,[1]Master!$1:$1,0)),"")</f>
        <v>4023.3132941176477</v>
      </c>
      <c r="J2464" s="230">
        <f>ROUND(I2464*Order_Quote!$L$6,4)</f>
        <v>0</v>
      </c>
      <c r="K2464" s="228"/>
      <c r="L2464" s="178"/>
      <c r="M2464" s="171">
        <f t="shared" si="38"/>
        <v>0</v>
      </c>
    </row>
    <row r="2465" spans="1:13" s="52" customFormat="1" x14ac:dyDescent="0.3">
      <c r="A2465" s="29" t="str">
        <f>IF(K2465&gt;0,COUNT($A$7:A2464)+COUNT(DWV!$A$8:$A$300)+COUNT('Large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5" s="293"/>
      <c r="C2465" s="3" t="s">
        <v>3122</v>
      </c>
      <c r="D2465" s="16">
        <v>28889291</v>
      </c>
      <c r="E2465" s="5" t="s">
        <v>9559</v>
      </c>
      <c r="F2465" s="381">
        <f>IFERROR(INDEX([1]Master!$1:$1048576,MATCH(C2465,[1]Master!$B:$B,0),MATCH($H$5,[1]Master!$1:$1,0)),"")</f>
        <v>1</v>
      </c>
      <c r="G2465" s="381">
        <f>IFERROR(INDEX([1]Master!$1:$1048576,MATCH(C2465,[1]Master!$B:$B,0),MATCH($H$4,[1]Master!$1:$1,0)),"")</f>
        <v>3</v>
      </c>
      <c r="H2465" s="6" t="s">
        <v>6153</v>
      </c>
      <c r="I2465" s="367">
        <f>IFERROR(INDEX([1]Master!$1:$1048576,MATCH(C2465,[1]Master!$B:$B,0),MATCH($G$6,[1]Master!$1:$1,0)),"")</f>
        <v>4606.9878039215691</v>
      </c>
      <c r="J2465" s="230">
        <f>ROUND(I2465*Order_Quote!$L$6,4)</f>
        <v>0</v>
      </c>
      <c r="K2465" s="228"/>
      <c r="L2465" s="178"/>
      <c r="M2465" s="171">
        <f t="shared" si="38"/>
        <v>0</v>
      </c>
    </row>
    <row r="2466" spans="1:13" s="52" customFormat="1" x14ac:dyDescent="0.3">
      <c r="A2466" s="29" t="str">
        <f>IF(K2466&gt;0,COUNT($A$7:A2465)+COUNT(DWV!$A$8:$A$300)+COUNT('Large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6" s="293"/>
      <c r="C2466" s="3" t="s">
        <v>3123</v>
      </c>
      <c r="D2466" s="16">
        <v>28889305</v>
      </c>
      <c r="E2466" s="5" t="s">
        <v>9560</v>
      </c>
      <c r="F2466" s="381">
        <f>IFERROR(INDEX([1]Master!$1:$1048576,MATCH(C2466,[1]Master!$B:$B,0),MATCH($H$5,[1]Master!$1:$1,0)),"")</f>
        <v>1</v>
      </c>
      <c r="G2466" s="381">
        <f>IFERROR(INDEX([1]Master!$1:$1048576,MATCH(C2466,[1]Master!$B:$B,0),MATCH($H$4,[1]Master!$1:$1,0)),"")</f>
        <v>3</v>
      </c>
      <c r="H2466" s="6" t="s">
        <v>6153</v>
      </c>
      <c r="I2466" s="367">
        <f>IFERROR(INDEX([1]Master!$1:$1048576,MATCH(C2466,[1]Master!$B:$B,0),MATCH($G$6,[1]Master!$1:$1,0)),"")</f>
        <v>5066.8035895424846</v>
      </c>
      <c r="J2466" s="230">
        <f>ROUND(I2466*Order_Quote!$L$6,4)</f>
        <v>0</v>
      </c>
      <c r="K2466" s="228"/>
      <c r="L2466" s="178"/>
      <c r="M2466" s="171">
        <f t="shared" si="38"/>
        <v>0</v>
      </c>
    </row>
    <row r="2467" spans="1:13" s="52" customFormat="1" x14ac:dyDescent="0.3">
      <c r="A2467" s="29" t="str">
        <f>IF(K2467&gt;0,COUNT($A$7:A2466)+COUNT(DWV!$A$8:$A$300)+COUNT('Large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7" s="293"/>
      <c r="C2467" s="3" t="s">
        <v>3124</v>
      </c>
      <c r="D2467" s="16">
        <v>28889313</v>
      </c>
      <c r="E2467" s="5" t="s">
        <v>9561</v>
      </c>
      <c r="F2467" s="381">
        <f>IFERROR(INDEX([1]Master!$1:$1048576,MATCH(C2467,[1]Master!$B:$B,0),MATCH($H$5,[1]Master!$1:$1,0)),"")</f>
        <v>1</v>
      </c>
      <c r="G2467" s="381">
        <f>IFERROR(INDEX([1]Master!$1:$1048576,MATCH(C2467,[1]Master!$B:$B,0),MATCH($H$4,[1]Master!$1:$1,0)),"")</f>
        <v>2</v>
      </c>
      <c r="H2467" s="6" t="s">
        <v>6153</v>
      </c>
      <c r="I2467" s="367">
        <f>IFERROR(INDEX([1]Master!$1:$1048576,MATCH(C2467,[1]Master!$B:$B,0),MATCH($G$6,[1]Master!$1:$1,0)),"")</f>
        <v>5570.7990457516353</v>
      </c>
      <c r="J2467" s="230">
        <f>ROUND(I2467*Order_Quote!$L$6,4)</f>
        <v>0</v>
      </c>
      <c r="K2467" s="228"/>
      <c r="L2467" s="178"/>
      <c r="M2467" s="171">
        <f t="shared" si="38"/>
        <v>0</v>
      </c>
    </row>
    <row r="2468" spans="1:13" s="52" customFormat="1" x14ac:dyDescent="0.3">
      <c r="A2468" s="29" t="str">
        <f>IF(K2468&gt;0,COUNT($A$7:A2467)+COUNT(DWV!$A$8:$A$300)+COUNT('Large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8" s="293"/>
      <c r="C2468" s="3" t="s">
        <v>3125</v>
      </c>
      <c r="D2468" s="16">
        <v>28889321</v>
      </c>
      <c r="E2468" s="5" t="s">
        <v>9562</v>
      </c>
      <c r="F2468" s="381">
        <f>IFERROR(INDEX([1]Master!$1:$1048576,MATCH(C2468,[1]Master!$B:$B,0),MATCH($H$5,[1]Master!$1:$1,0)),"")</f>
        <v>1</v>
      </c>
      <c r="G2468" s="381">
        <f>IFERROR(INDEX([1]Master!$1:$1048576,MATCH(C2468,[1]Master!$B:$B,0),MATCH($H$4,[1]Master!$1:$1,0)),"")</f>
        <v>2</v>
      </c>
      <c r="H2468" s="6" t="s">
        <v>6153</v>
      </c>
      <c r="I2468" s="367">
        <f>IFERROR(INDEX([1]Master!$1:$1048576,MATCH(C2468,[1]Master!$B:$B,0),MATCH($G$6,[1]Master!$1:$1,0)),"")</f>
        <v>6127.8789503267972</v>
      </c>
      <c r="J2468" s="230">
        <f>ROUND(I2468*Order_Quote!$L$6,4)</f>
        <v>0</v>
      </c>
      <c r="K2468" s="228"/>
      <c r="L2468" s="178"/>
      <c r="M2468" s="171">
        <f t="shared" si="38"/>
        <v>0</v>
      </c>
    </row>
    <row r="2469" spans="1:13" s="52" customFormat="1" x14ac:dyDescent="0.3">
      <c r="A2469" s="29" t="str">
        <f>IF(K2469&gt;0,COUNT($A$7:A2468)+COUNT(DWV!$A$8:$A$300)+COUNT('Large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69" s="293"/>
      <c r="C2469" s="3" t="s">
        <v>3126</v>
      </c>
      <c r="D2469" s="16">
        <v>28889330</v>
      </c>
      <c r="E2469" s="5" t="s">
        <v>9563</v>
      </c>
      <c r="F2469" s="381">
        <f>IFERROR(INDEX([1]Master!$1:$1048576,MATCH(C2469,[1]Master!$B:$B,0),MATCH($H$5,[1]Master!$1:$1,0)),"")</f>
        <v>1</v>
      </c>
      <c r="G2469" s="381">
        <f>IFERROR(INDEX([1]Master!$1:$1048576,MATCH(C2469,[1]Master!$B:$B,0),MATCH($H$4,[1]Master!$1:$1,0)),"")</f>
        <v>2</v>
      </c>
      <c r="H2469" s="6" t="s">
        <v>6153</v>
      </c>
      <c r="I2469" s="367">
        <f>IFERROR(INDEX([1]Master!$1:$1048576,MATCH(C2469,[1]Master!$B:$B,0),MATCH($G$6,[1]Master!$1:$1,0)),"")</f>
        <v>6737.9984052287591</v>
      </c>
      <c r="J2469" s="230">
        <f>ROUND(I2469*Order_Quote!$L$6,4)</f>
        <v>0</v>
      </c>
      <c r="K2469" s="228"/>
      <c r="L2469" s="178"/>
      <c r="M2469" s="171">
        <f t="shared" si="38"/>
        <v>0</v>
      </c>
    </row>
    <row r="2470" spans="1:13" s="52" customFormat="1" x14ac:dyDescent="0.3">
      <c r="A2470" s="29" t="str">
        <f>IF(K2470&gt;0,COUNT($A$7:A2469)+COUNT(DWV!$A$8:$A$300)+COUNT('Large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0" s="293"/>
      <c r="C2470" s="3" t="s">
        <v>3127</v>
      </c>
      <c r="D2470" s="16">
        <v>28889348</v>
      </c>
      <c r="E2470" s="5" t="s">
        <v>9564</v>
      </c>
      <c r="F2470" s="381">
        <f>IFERROR(INDEX([1]Master!$1:$1048576,MATCH(C2470,[1]Master!$B:$B,0),MATCH($H$5,[1]Master!$1:$1,0)),"")</f>
        <v>1</v>
      </c>
      <c r="G2470" s="381">
        <f>IFERROR(INDEX([1]Master!$1:$1048576,MATCH(C2470,[1]Master!$B:$B,0),MATCH($H$4,[1]Master!$1:$1,0)),"")</f>
        <v>1</v>
      </c>
      <c r="H2470" s="6" t="s">
        <v>6153</v>
      </c>
      <c r="I2470" s="367">
        <f>IFERROR(INDEX([1]Master!$1:$1048576,MATCH(C2470,[1]Master!$B:$B,0),MATCH($G$6,[1]Master!$1:$1,0)),"")</f>
        <v>8426.9279464052306</v>
      </c>
      <c r="J2470" s="230">
        <f>ROUND(I2470*Order_Quote!$L$6,4)</f>
        <v>0</v>
      </c>
      <c r="K2470" s="228"/>
      <c r="L2470" s="178"/>
      <c r="M2470" s="171">
        <f t="shared" si="38"/>
        <v>0</v>
      </c>
    </row>
    <row r="2471" spans="1:13" s="52" customFormat="1" x14ac:dyDescent="0.3">
      <c r="A2471" s="29" t="str">
        <f>IF(K2471&gt;0,COUNT($A$7:A2470)+COUNT(DWV!$A$8:$A$300)+COUNT('Large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1" s="293"/>
      <c r="C2471" s="3" t="s">
        <v>3128</v>
      </c>
      <c r="D2471" s="16">
        <v>28889356</v>
      </c>
      <c r="E2471" s="5" t="s">
        <v>9565</v>
      </c>
      <c r="F2471" s="381">
        <f>IFERROR(INDEX([1]Master!$1:$1048576,MATCH(C2471,[1]Master!$B:$B,0),MATCH($H$5,[1]Master!$1:$1,0)),"")</f>
        <v>1</v>
      </c>
      <c r="G2471" s="381">
        <f>IFERROR(INDEX([1]Master!$1:$1048576,MATCH(C2471,[1]Master!$B:$B,0),MATCH($H$4,[1]Master!$1:$1,0)),"")</f>
        <v>2</v>
      </c>
      <c r="H2471" s="6" t="s">
        <v>6153</v>
      </c>
      <c r="I2471" s="367">
        <f>IFERROR(INDEX([1]Master!$1:$1048576,MATCH(C2471,[1]Master!$B:$B,0),MATCH($G$6,[1]Master!$1:$1,0)),"")</f>
        <v>5703.4428196078434</v>
      </c>
      <c r="J2471" s="230">
        <f>ROUND(I2471*Order_Quote!$L$6,4)</f>
        <v>0</v>
      </c>
      <c r="K2471" s="228"/>
      <c r="L2471" s="178"/>
      <c r="M2471" s="171">
        <f t="shared" si="38"/>
        <v>0</v>
      </c>
    </row>
    <row r="2472" spans="1:13" s="52" customFormat="1" x14ac:dyDescent="0.3">
      <c r="A2472" s="29" t="str">
        <f>IF(K2472&gt;0,COUNT($A$7:A2471)+COUNT(DWV!$A$8:$A$300)+COUNT('Large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2" s="293"/>
      <c r="C2472" s="3" t="s">
        <v>3129</v>
      </c>
      <c r="D2472" s="16">
        <v>28889364</v>
      </c>
      <c r="E2472" s="5" t="s">
        <v>9566</v>
      </c>
      <c r="F2472" s="381">
        <f>IFERROR(INDEX([1]Master!$1:$1048576,MATCH(C2472,[1]Master!$B:$B,0),MATCH($H$5,[1]Master!$1:$1,0)),"")</f>
        <v>1</v>
      </c>
      <c r="G2472" s="381">
        <f>IFERROR(INDEX([1]Master!$1:$1048576,MATCH(C2472,[1]Master!$B:$B,0),MATCH($H$4,[1]Master!$1:$1,0)),"")</f>
        <v>2</v>
      </c>
      <c r="H2472" s="6" t="s">
        <v>6153</v>
      </c>
      <c r="I2472" s="367">
        <f>IFERROR(INDEX([1]Master!$1:$1048576,MATCH(C2472,[1]Master!$B:$B,0),MATCH($G$6,[1]Master!$1:$1,0)),"")</f>
        <v>6375.5066026143795</v>
      </c>
      <c r="J2472" s="230">
        <f>ROUND(I2472*Order_Quote!$L$6,4)</f>
        <v>0</v>
      </c>
      <c r="K2472" s="228"/>
      <c r="L2472" s="178"/>
      <c r="M2472" s="171">
        <f t="shared" si="38"/>
        <v>0</v>
      </c>
    </row>
    <row r="2473" spans="1:13" s="52" customFormat="1" x14ac:dyDescent="0.3">
      <c r="A2473" s="29" t="str">
        <f>IF(K2473&gt;0,COUNT($A$7:A2472)+COUNT(DWV!$A$8:$A$300)+COUNT('Large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3" s="293"/>
      <c r="C2473" s="3" t="s">
        <v>3130</v>
      </c>
      <c r="D2473" s="16">
        <v>28889372</v>
      </c>
      <c r="E2473" s="5" t="s">
        <v>9567</v>
      </c>
      <c r="F2473" s="381">
        <f>IFERROR(INDEX([1]Master!$1:$1048576,MATCH(C2473,[1]Master!$B:$B,0),MATCH($H$5,[1]Master!$1:$1,0)),"")</f>
        <v>1</v>
      </c>
      <c r="G2473" s="381">
        <f>IFERROR(INDEX([1]Master!$1:$1048576,MATCH(C2473,[1]Master!$B:$B,0),MATCH($H$4,[1]Master!$1:$1,0)),"")</f>
        <v>2</v>
      </c>
      <c r="H2473" s="6" t="s">
        <v>6153</v>
      </c>
      <c r="I2473" s="367">
        <f>IFERROR(INDEX([1]Master!$1:$1048576,MATCH(C2473,[1]Master!$B:$B,0),MATCH($G$6,[1]Master!$1:$1,0)),"")</f>
        <v>6525.810271895426</v>
      </c>
      <c r="J2473" s="230">
        <f>ROUND(I2473*Order_Quote!$L$6,4)</f>
        <v>0</v>
      </c>
      <c r="K2473" s="228"/>
      <c r="L2473" s="178"/>
      <c r="M2473" s="171">
        <f t="shared" si="38"/>
        <v>0</v>
      </c>
    </row>
    <row r="2474" spans="1:13" s="52" customFormat="1" x14ac:dyDescent="0.3">
      <c r="A2474" s="29" t="str">
        <f>IF(K2474&gt;0,COUNT($A$7:A2473)+COUNT(DWV!$A$8:$A$300)+COUNT('Large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4" s="293"/>
      <c r="C2474" s="3" t="s">
        <v>3131</v>
      </c>
      <c r="D2474" s="16">
        <v>28889380</v>
      </c>
      <c r="E2474" s="5" t="s">
        <v>9568</v>
      </c>
      <c r="F2474" s="381">
        <f>IFERROR(INDEX([1]Master!$1:$1048576,MATCH(C2474,[1]Master!$B:$B,0),MATCH($H$5,[1]Master!$1:$1,0)),"")</f>
        <v>1</v>
      </c>
      <c r="G2474" s="381">
        <f>IFERROR(INDEX([1]Master!$1:$1048576,MATCH(C2474,[1]Master!$B:$B,0),MATCH($H$4,[1]Master!$1:$1,0)),"")</f>
        <v>2</v>
      </c>
      <c r="H2474" s="6" t="s">
        <v>6153</v>
      </c>
      <c r="I2474" s="367">
        <f>IFERROR(INDEX([1]Master!$1:$1048576,MATCH(C2474,[1]Master!$B:$B,0),MATCH($G$6,[1]Master!$1:$1,0)),"")</f>
        <v>7834.5132849673209</v>
      </c>
      <c r="J2474" s="230">
        <f>ROUND(I2474*Order_Quote!$L$6,4)</f>
        <v>0</v>
      </c>
      <c r="K2474" s="228"/>
      <c r="L2474" s="178"/>
      <c r="M2474" s="171">
        <f t="shared" si="38"/>
        <v>0</v>
      </c>
    </row>
    <row r="2475" spans="1:13" s="52" customFormat="1" x14ac:dyDescent="0.3">
      <c r="A2475" s="29" t="str">
        <f>IF(K2475&gt;0,COUNT($A$7:A2474)+COUNT(DWV!$A$8:$A$300)+COUNT('Large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5" s="293"/>
      <c r="C2475" s="3" t="s">
        <v>3132</v>
      </c>
      <c r="D2475" s="16">
        <v>28889399</v>
      </c>
      <c r="E2475" s="5" t="s">
        <v>9569</v>
      </c>
      <c r="F2475" s="381">
        <f>IFERROR(INDEX([1]Master!$1:$1048576,MATCH(C2475,[1]Master!$B:$B,0),MATCH($H$5,[1]Master!$1:$1,0)),"")</f>
        <v>1</v>
      </c>
      <c r="G2475" s="381">
        <f>IFERROR(INDEX([1]Master!$1:$1048576,MATCH(C2475,[1]Master!$B:$B,0),MATCH($H$4,[1]Master!$1:$1,0)),"")</f>
        <v>2</v>
      </c>
      <c r="H2475" s="6" t="s">
        <v>6153</v>
      </c>
      <c r="I2475" s="367">
        <f>IFERROR(INDEX([1]Master!$1:$1048576,MATCH(C2475,[1]Master!$B:$B,0),MATCH($G$6,[1]Master!$1:$1,0)),"")</f>
        <v>9399.6290000000008</v>
      </c>
      <c r="J2475" s="230">
        <f>ROUND(I2475*Order_Quote!$L$6,4)</f>
        <v>0</v>
      </c>
      <c r="K2475" s="228"/>
      <c r="L2475" s="178"/>
      <c r="M2475" s="171">
        <f t="shared" si="38"/>
        <v>0</v>
      </c>
    </row>
    <row r="2476" spans="1:13" s="52" customFormat="1" x14ac:dyDescent="0.3">
      <c r="A2476" s="29" t="str">
        <f>IF(K2476&gt;0,COUNT($A$7:A2475)+COUNT(DWV!$A$8:$A$300)+COUNT('Large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6" s="293"/>
      <c r="C2476" s="3" t="s">
        <v>3133</v>
      </c>
      <c r="D2476" s="16">
        <v>28889402</v>
      </c>
      <c r="E2476" s="5" t="s">
        <v>9570</v>
      </c>
      <c r="F2476" s="381">
        <f>IFERROR(INDEX([1]Master!$1:$1048576,MATCH(C2476,[1]Master!$B:$B,0),MATCH($H$5,[1]Master!$1:$1,0)),"")</f>
        <v>1</v>
      </c>
      <c r="G2476" s="381">
        <f>IFERROR(INDEX([1]Master!$1:$1048576,MATCH(C2476,[1]Master!$B:$B,0),MATCH($H$4,[1]Master!$1:$1,0)),"")</f>
        <v>1</v>
      </c>
      <c r="H2476" s="6" t="s">
        <v>6153</v>
      </c>
      <c r="I2476" s="367">
        <f>IFERROR(INDEX([1]Master!$1:$1048576,MATCH(C2476,[1]Master!$B:$B,0),MATCH($G$6,[1]Master!$1:$1,0)),"")</f>
        <v>11283.041881045752</v>
      </c>
      <c r="J2476" s="230">
        <f>ROUND(I2476*Order_Quote!$L$6,4)</f>
        <v>0</v>
      </c>
      <c r="K2476" s="228"/>
      <c r="L2476" s="178"/>
      <c r="M2476" s="171">
        <f t="shared" si="38"/>
        <v>0</v>
      </c>
    </row>
    <row r="2477" spans="1:13" s="52" customFormat="1" x14ac:dyDescent="0.3">
      <c r="A2477" s="29" t="str">
        <f>IF(K2477&gt;0,COUNT($A$7:A2476)+COUNT(DWV!$A$8:$A$300)+COUNT('Large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7" s="293"/>
      <c r="C2477" s="3" t="s">
        <v>3134</v>
      </c>
      <c r="D2477" s="16">
        <v>28889410</v>
      </c>
      <c r="E2477" s="5" t="s">
        <v>9571</v>
      </c>
      <c r="F2477" s="381">
        <f>IFERROR(INDEX([1]Master!$1:$1048576,MATCH(C2477,[1]Master!$B:$B,0),MATCH($H$5,[1]Master!$1:$1,0)),"")</f>
        <v>1</v>
      </c>
      <c r="G2477" s="381">
        <f>IFERROR(INDEX([1]Master!$1:$1048576,MATCH(C2477,[1]Master!$B:$B,0),MATCH($H$4,[1]Master!$1:$1,0)),"")</f>
        <v>1</v>
      </c>
      <c r="H2477" s="6" t="s">
        <v>6153</v>
      </c>
      <c r="I2477" s="367">
        <f>IFERROR(INDEX([1]Master!$1:$1048576,MATCH(C2477,[1]Master!$B:$B,0),MATCH($G$6,[1]Master!$1:$1,0)),"")</f>
        <v>13537.956104575165</v>
      </c>
      <c r="J2477" s="230">
        <f>ROUND(I2477*Order_Quote!$L$6,4)</f>
        <v>0</v>
      </c>
      <c r="K2477" s="228"/>
      <c r="L2477" s="178"/>
      <c r="M2477" s="171">
        <f t="shared" si="38"/>
        <v>0</v>
      </c>
    </row>
    <row r="2478" spans="1:13" s="52" customFormat="1" x14ac:dyDescent="0.3">
      <c r="A2478" s="29" t="str">
        <f>IF(K2478&gt;0,COUNT($A$7:A2477)+COUNT(DWV!$A$8:$A$300)+COUNT('Large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8" s="293"/>
      <c r="C2478" s="3" t="s">
        <v>3135</v>
      </c>
      <c r="D2478" s="16">
        <v>28889429</v>
      </c>
      <c r="E2478" s="5" t="s">
        <v>9572</v>
      </c>
      <c r="F2478" s="381">
        <f>IFERROR(INDEX([1]Master!$1:$1048576,MATCH(C2478,[1]Master!$B:$B,0),MATCH($H$5,[1]Master!$1:$1,0)),"")</f>
        <v>1</v>
      </c>
      <c r="G2478" s="381">
        <f>IFERROR(INDEX([1]Master!$1:$1048576,MATCH(C2478,[1]Master!$B:$B,0),MATCH($H$4,[1]Master!$1:$1,0)),"")</f>
        <v>1</v>
      </c>
      <c r="H2478" s="6" t="s">
        <v>6153</v>
      </c>
      <c r="I2478" s="367">
        <f>IFERROR(INDEX([1]Master!$1:$1048576,MATCH(C2478,[1]Master!$B:$B,0),MATCH($G$6,[1]Master!$1:$1,0)),"")</f>
        <v>16252.566385620918</v>
      </c>
      <c r="J2478" s="230">
        <f>ROUND(I2478*Order_Quote!$L$6,4)</f>
        <v>0</v>
      </c>
      <c r="K2478" s="228"/>
      <c r="L2478" s="178"/>
      <c r="M2478" s="171">
        <f t="shared" si="38"/>
        <v>0</v>
      </c>
    </row>
    <row r="2479" spans="1:13" s="52" customFormat="1" x14ac:dyDescent="0.3">
      <c r="A2479" s="29" t="str">
        <f>IF(K2479&gt;0,COUNT($A$7:A2478)+COUNT(DWV!$A$8:$A$300)+COUNT('Large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79" s="293"/>
      <c r="C2479" s="3" t="s">
        <v>3136</v>
      </c>
      <c r="D2479" s="16">
        <v>28889437</v>
      </c>
      <c r="E2479" s="5" t="s">
        <v>9573</v>
      </c>
      <c r="F2479" s="381">
        <f>IFERROR(INDEX([1]Master!$1:$1048576,MATCH(C2479,[1]Master!$B:$B,0),MATCH($H$5,[1]Master!$1:$1,0)),"")</f>
        <v>1</v>
      </c>
      <c r="G2479" s="381">
        <f>IFERROR(INDEX([1]Master!$1:$1048576,MATCH(C2479,[1]Master!$B:$B,0),MATCH($H$4,[1]Master!$1:$1,0)),"")</f>
        <v>1</v>
      </c>
      <c r="H2479" s="6" t="s">
        <v>6153</v>
      </c>
      <c r="I2479" s="367">
        <f>IFERROR(INDEX([1]Master!$1:$1048576,MATCH(C2479,[1]Master!$B:$B,0),MATCH($G$6,[1]Master!$1:$1,0)),"")</f>
        <v>20311.259334640527</v>
      </c>
      <c r="J2479" s="230">
        <f>ROUND(I2479*Order_Quote!$L$6,4)</f>
        <v>0</v>
      </c>
      <c r="K2479" s="228"/>
      <c r="L2479" s="178"/>
      <c r="M2479" s="171">
        <f t="shared" si="38"/>
        <v>0</v>
      </c>
    </row>
    <row r="2480" spans="1:13" s="52" customFormat="1" x14ac:dyDescent="0.3">
      <c r="A2480" s="29" t="str">
        <f>IF(K2480&gt;0,COUNT($A$7:A2479)+COUNT(DWV!$A$8:$A$300)+COUNT('Large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0" s="293"/>
      <c r="C2480" s="3" t="s">
        <v>3137</v>
      </c>
      <c r="D2480" s="16">
        <v>28889445</v>
      </c>
      <c r="E2480" s="5" t="s">
        <v>9574</v>
      </c>
      <c r="F2480" s="381">
        <f>IFERROR(INDEX([1]Master!$1:$1048576,MATCH(C2480,[1]Master!$B:$B,0),MATCH($H$5,[1]Master!$1:$1,0)),"")</f>
        <v>1</v>
      </c>
      <c r="G2480" s="381">
        <f>IFERROR(INDEX([1]Master!$1:$1048576,MATCH(C2480,[1]Master!$B:$B,0),MATCH($H$4,[1]Master!$1:$1,0)),"")</f>
        <v>2</v>
      </c>
      <c r="H2480" s="6" t="s">
        <v>6153</v>
      </c>
      <c r="I2480" s="367">
        <f>IFERROR(INDEX([1]Master!$1:$1048576,MATCH(C2480,[1]Master!$B:$B,0),MATCH($G$6,[1]Master!$1:$1,0)),"")</f>
        <v>6476.5870549019601</v>
      </c>
      <c r="J2480" s="230">
        <f>ROUND(I2480*Order_Quote!$L$6,4)</f>
        <v>0</v>
      </c>
      <c r="K2480" s="228"/>
      <c r="L2480" s="178"/>
      <c r="M2480" s="171">
        <f t="shared" si="38"/>
        <v>0</v>
      </c>
    </row>
    <row r="2481" spans="1:13" s="52" customFormat="1" x14ac:dyDescent="0.3">
      <c r="A2481" s="29" t="str">
        <f>IF(K2481&gt;0,COUNT($A$7:A2480)+COUNT(DWV!$A$8:$A$300)+COUNT('Large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1" s="293"/>
      <c r="C2481" s="3" t="s">
        <v>3138</v>
      </c>
      <c r="D2481" s="16">
        <v>28889453</v>
      </c>
      <c r="E2481" s="5" t="s">
        <v>9575</v>
      </c>
      <c r="F2481" s="381">
        <f>IFERROR(INDEX([1]Master!$1:$1048576,MATCH(C2481,[1]Master!$B:$B,0),MATCH($H$5,[1]Master!$1:$1,0)),"")</f>
        <v>1</v>
      </c>
      <c r="G2481" s="381">
        <f>IFERROR(INDEX([1]Master!$1:$1048576,MATCH(C2481,[1]Master!$B:$B,0),MATCH($H$4,[1]Master!$1:$1,0)),"")</f>
        <v>2</v>
      </c>
      <c r="H2481" s="6" t="s">
        <v>6153</v>
      </c>
      <c r="I2481" s="367">
        <f>IFERROR(INDEX([1]Master!$1:$1048576,MATCH(C2481,[1]Master!$B:$B,0),MATCH($G$6,[1]Master!$1:$1,0)),"")</f>
        <v>6745.4664457516337</v>
      </c>
      <c r="J2481" s="230">
        <f>ROUND(I2481*Order_Quote!$L$6,4)</f>
        <v>0</v>
      </c>
      <c r="K2481" s="228"/>
      <c r="L2481" s="178"/>
      <c r="M2481" s="171">
        <f t="shared" si="38"/>
        <v>0</v>
      </c>
    </row>
    <row r="2482" spans="1:13" s="52" customFormat="1" x14ac:dyDescent="0.3">
      <c r="A2482" s="29" t="str">
        <f>IF(K2482&gt;0,COUNT($A$7:A2481)+COUNT(DWV!$A$8:$A$300)+COUNT('Large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2" s="293"/>
      <c r="C2482" s="3" t="s">
        <v>3139</v>
      </c>
      <c r="D2482" s="16">
        <v>28889461</v>
      </c>
      <c r="E2482" s="5" t="s">
        <v>9576</v>
      </c>
      <c r="F2482" s="381">
        <f>IFERROR(INDEX([1]Master!$1:$1048576,MATCH(C2482,[1]Master!$B:$B,0),MATCH($H$5,[1]Master!$1:$1,0)),"")</f>
        <v>1</v>
      </c>
      <c r="G2482" s="381">
        <f>IFERROR(INDEX([1]Master!$1:$1048576,MATCH(C2482,[1]Master!$B:$B,0),MATCH($H$4,[1]Master!$1:$1,0)),"")</f>
        <v>2</v>
      </c>
      <c r="H2482" s="6" t="s">
        <v>6153</v>
      </c>
      <c r="I2482" s="367">
        <f>IFERROR(INDEX([1]Master!$1:$1048576,MATCH(C2482,[1]Master!$B:$B,0),MATCH($G$6,[1]Master!$1:$1,0)),"")</f>
        <v>6889.4245254901962</v>
      </c>
      <c r="J2482" s="230">
        <f>ROUND(I2482*Order_Quote!$L$6,4)</f>
        <v>0</v>
      </c>
      <c r="K2482" s="228"/>
      <c r="L2482" s="178"/>
      <c r="M2482" s="171">
        <f t="shared" si="38"/>
        <v>0</v>
      </c>
    </row>
    <row r="2483" spans="1:13" s="52" customFormat="1" x14ac:dyDescent="0.3">
      <c r="A2483" s="29" t="str">
        <f>IF(K2483&gt;0,COUNT($A$7:A2482)+COUNT(DWV!$A$8:$A$300)+COUNT('Large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3" s="293"/>
      <c r="C2483" s="3" t="s">
        <v>8980</v>
      </c>
      <c r="D2483" s="16">
        <v>28889470</v>
      </c>
      <c r="E2483" s="5" t="s">
        <v>8987</v>
      </c>
      <c r="F2483" s="381">
        <f>IFERROR(INDEX([1]Master!$1:$1048576,MATCH(C2483,[1]Master!$B:$B,0),MATCH($H$5,[1]Master!$1:$1,0)),"")</f>
        <v>1</v>
      </c>
      <c r="G2483" s="381">
        <f>IFERROR(INDEX([1]Master!$1:$1048576,MATCH(C2483,[1]Master!$B:$B,0),MATCH($H$4,[1]Master!$1:$1,0)),"")</f>
        <v>1</v>
      </c>
      <c r="H2483" s="6" t="s">
        <v>6153</v>
      </c>
      <c r="I2483" s="367">
        <f>IFERROR(INDEX([1]Master!$1:$1048576,MATCH(C2483,[1]Master!$B:$B,0),MATCH($G$6,[1]Master!$1:$1,0)),"")</f>
        <v>7476.6010823529414</v>
      </c>
      <c r="J2483" s="230">
        <f>ROUND(I2483*Order_Quote!$L$6,4)</f>
        <v>0</v>
      </c>
      <c r="K2483" s="228"/>
      <c r="L2483" s="178"/>
      <c r="M2483" s="171">
        <f t="shared" si="38"/>
        <v>0</v>
      </c>
    </row>
    <row r="2484" spans="1:13" s="52" customFormat="1" x14ac:dyDescent="0.3">
      <c r="A2484" s="29" t="str">
        <f>IF(K2484&gt;0,COUNT($A$7:A2483)+COUNT(DWV!$A$8:$A$300)+COUNT('Large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4" s="293"/>
      <c r="C2484" s="3" t="s">
        <v>8981</v>
      </c>
      <c r="D2484" s="16">
        <v>28889488</v>
      </c>
      <c r="E2484" s="5" t="s">
        <v>8988</v>
      </c>
      <c r="F2484" s="381">
        <f>IFERROR(INDEX([1]Master!$1:$1048576,MATCH(C2484,[1]Master!$B:$B,0),MATCH($H$5,[1]Master!$1:$1,0)),"")</f>
        <v>1</v>
      </c>
      <c r="G2484" s="381">
        <f>IFERROR(INDEX([1]Master!$1:$1048576,MATCH(C2484,[1]Master!$B:$B,0),MATCH($H$4,[1]Master!$1:$1,0)),"")</f>
        <v>1</v>
      </c>
      <c r="H2484" s="6" t="s">
        <v>6153</v>
      </c>
      <c r="I2484" s="367">
        <f>IFERROR(INDEX([1]Master!$1:$1048576,MATCH(C2484,[1]Master!$B:$B,0),MATCH($G$6,[1]Master!$1:$1,0)),"")</f>
        <v>9525.4931699346398</v>
      </c>
      <c r="J2484" s="230">
        <f>ROUND(I2484*Order_Quote!$L$6,4)</f>
        <v>0</v>
      </c>
      <c r="K2484" s="228"/>
      <c r="L2484" s="178"/>
      <c r="M2484" s="171">
        <f t="shared" si="38"/>
        <v>0</v>
      </c>
    </row>
    <row r="2485" spans="1:13" s="52" customFormat="1" x14ac:dyDescent="0.3">
      <c r="A2485" s="29" t="str">
        <f>IF(K2485&gt;0,COUNT($A$7:A2484)+COUNT(DWV!$A$8:$A$300)+COUNT('Large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5" s="293"/>
      <c r="C2485" s="3" t="s">
        <v>8982</v>
      </c>
      <c r="D2485" s="16">
        <v>28889496</v>
      </c>
      <c r="E2485" s="5" t="s">
        <v>8989</v>
      </c>
      <c r="F2485" s="381">
        <f>IFERROR(INDEX([1]Master!$1:$1048576,MATCH(C2485,[1]Master!$B:$B,0),MATCH($H$5,[1]Master!$1:$1,0)),"")</f>
        <v>1</v>
      </c>
      <c r="G2485" s="381">
        <f>IFERROR(INDEX([1]Master!$1:$1048576,MATCH(C2485,[1]Master!$B:$B,0),MATCH($H$4,[1]Master!$1:$1,0)),"")</f>
        <v>1</v>
      </c>
      <c r="H2485" s="6" t="s">
        <v>6153</v>
      </c>
      <c r="I2485" s="367">
        <f>IFERROR(INDEX([1]Master!$1:$1048576,MATCH(C2485,[1]Master!$B:$B,0),MATCH($G$6,[1]Master!$1:$1,0)),"")</f>
        <v>10766.280415686275</v>
      </c>
      <c r="J2485" s="230">
        <f>ROUND(I2485*Order_Quote!$L$6,4)</f>
        <v>0</v>
      </c>
      <c r="K2485" s="228"/>
      <c r="L2485" s="178"/>
      <c r="M2485" s="171">
        <f t="shared" si="38"/>
        <v>0</v>
      </c>
    </row>
    <row r="2486" spans="1:13" s="52" customFormat="1" x14ac:dyDescent="0.3">
      <c r="A2486" s="29" t="str">
        <f>IF(K2486&gt;0,COUNT($A$7:A2485)+COUNT(DWV!$A$8:$A$300)+COUNT('Large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6" s="293"/>
      <c r="C2486" s="3" t="s">
        <v>8983</v>
      </c>
      <c r="D2486" s="16">
        <v>28889500</v>
      </c>
      <c r="E2486" s="5" t="s">
        <v>8990</v>
      </c>
      <c r="F2486" s="381">
        <f>IFERROR(INDEX([1]Master!$1:$1048576,MATCH(C2486,[1]Master!$B:$B,0),MATCH($H$5,[1]Master!$1:$1,0)),"")</f>
        <v>1</v>
      </c>
      <c r="G2486" s="381">
        <f>IFERROR(INDEX([1]Master!$1:$1048576,MATCH(C2486,[1]Master!$B:$B,0),MATCH($H$4,[1]Master!$1:$1,0)),"")</f>
        <v>1</v>
      </c>
      <c r="H2486" s="6" t="s">
        <v>6153</v>
      </c>
      <c r="I2486" s="367">
        <f>IFERROR(INDEX([1]Master!$1:$1048576,MATCH(C2486,[1]Master!$B:$B,0),MATCH($G$6,[1]Master!$1:$1,0)),"")</f>
        <v>12920.787657516341</v>
      </c>
      <c r="J2486" s="230">
        <f>ROUND(I2486*Order_Quote!$L$6,4)</f>
        <v>0</v>
      </c>
      <c r="K2486" s="228"/>
      <c r="L2486" s="178"/>
      <c r="M2486" s="171">
        <f t="shared" si="38"/>
        <v>0</v>
      </c>
    </row>
    <row r="2487" spans="1:13" s="52" customFormat="1" x14ac:dyDescent="0.3">
      <c r="A2487" s="29" t="str">
        <f>IF(K2487&gt;0,COUNT($A$7:A2486)+COUNT(DWV!$A$8:$A$300)+COUNT('Large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7" s="293"/>
      <c r="C2487" s="3" t="s">
        <v>8984</v>
      </c>
      <c r="D2487" s="16">
        <v>28889518</v>
      </c>
      <c r="E2487" s="5" t="s">
        <v>8991</v>
      </c>
      <c r="F2487" s="381">
        <f>IFERROR(INDEX([1]Master!$1:$1048576,MATCH(C2487,[1]Master!$B:$B,0),MATCH($H$5,[1]Master!$1:$1,0)),"")</f>
        <v>1</v>
      </c>
      <c r="G2487" s="381">
        <f>IFERROR(INDEX([1]Master!$1:$1048576,MATCH(C2487,[1]Master!$B:$B,0),MATCH($H$4,[1]Master!$1:$1,0)),"")</f>
        <v>1</v>
      </c>
      <c r="H2487" s="6" t="s">
        <v>6153</v>
      </c>
      <c r="I2487" s="367">
        <f>IFERROR(INDEX([1]Master!$1:$1048576,MATCH(C2487,[1]Master!$B:$B,0),MATCH($G$6,[1]Master!$1:$1,0)),"")</f>
        <v>15508.560977777779</v>
      </c>
      <c r="J2487" s="230">
        <f>ROUND(I2487*Order_Quote!$L$6,4)</f>
        <v>0</v>
      </c>
      <c r="K2487" s="228"/>
      <c r="L2487" s="178"/>
      <c r="M2487" s="171">
        <f t="shared" si="38"/>
        <v>0</v>
      </c>
    </row>
    <row r="2488" spans="1:13" s="52" customFormat="1" x14ac:dyDescent="0.3">
      <c r="A2488" s="29" t="str">
        <f>IF(K2488&gt;0,COUNT($A$7:A2487)+COUNT(DWV!$A$8:$A$300)+COUNT('Large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8" s="293"/>
      <c r="C2488" s="3" t="s">
        <v>8985</v>
      </c>
      <c r="D2488" s="16">
        <v>28889526</v>
      </c>
      <c r="E2488" s="5" t="s">
        <v>8992</v>
      </c>
      <c r="F2488" s="381">
        <f>IFERROR(INDEX([1]Master!$1:$1048576,MATCH(C2488,[1]Master!$B:$B,0),MATCH($H$5,[1]Master!$1:$1,0)),"")</f>
        <v>1</v>
      </c>
      <c r="G2488" s="381">
        <f>IFERROR(INDEX([1]Master!$1:$1048576,MATCH(C2488,[1]Master!$B:$B,0),MATCH($H$4,[1]Master!$1:$1,0)),"")</f>
        <v>1</v>
      </c>
      <c r="H2488" s="6" t="s">
        <v>6153</v>
      </c>
      <c r="I2488" s="367">
        <f>IFERROR(INDEX([1]Master!$1:$1048576,MATCH(C2488,[1]Master!$B:$B,0),MATCH($G$6,[1]Master!$1:$1,0)),"")</f>
        <v>18609.099837908499</v>
      </c>
      <c r="J2488" s="230">
        <f>ROUND(I2488*Order_Quote!$L$6,4)</f>
        <v>0</v>
      </c>
      <c r="K2488" s="228"/>
      <c r="L2488" s="178"/>
      <c r="M2488" s="171">
        <f t="shared" si="38"/>
        <v>0</v>
      </c>
    </row>
    <row r="2489" spans="1:13" s="52" customFormat="1" x14ac:dyDescent="0.3">
      <c r="A2489" s="29" t="str">
        <f>IF(K2489&gt;0,COUNT($A$7:A2488)+COUNT(DWV!$A$8:$A$300)+COUNT('Large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89" s="294"/>
      <c r="C2489" s="3" t="s">
        <v>8986</v>
      </c>
      <c r="D2489" s="16">
        <v>28889534</v>
      </c>
      <c r="E2489" s="5" t="s">
        <v>8993</v>
      </c>
      <c r="F2489" s="381">
        <f>IFERROR(INDEX([1]Master!$1:$1048576,MATCH(C2489,[1]Master!$B:$B,0),MATCH($H$5,[1]Master!$1:$1,0)),"")</f>
        <v>1</v>
      </c>
      <c r="G2489" s="381">
        <f>IFERROR(INDEX([1]Master!$1:$1048576,MATCH(C2489,[1]Master!$B:$B,0),MATCH($H$4,[1]Master!$1:$1,0)),"")</f>
        <v>1</v>
      </c>
      <c r="H2489" s="6" t="s">
        <v>6153</v>
      </c>
      <c r="I2489" s="367">
        <f>IFERROR(INDEX([1]Master!$1:$1048576,MATCH(C2489,[1]Master!$B:$B,0),MATCH($G$6,[1]Master!$1:$1,0)),"")</f>
        <v>23259.773433986928</v>
      </c>
      <c r="J2489" s="230">
        <f>ROUND(I2489*Order_Quote!$L$6,4)</f>
        <v>0</v>
      </c>
      <c r="K2489" s="228"/>
      <c r="L2489" s="178"/>
      <c r="M2489" s="171">
        <f t="shared" si="38"/>
        <v>0</v>
      </c>
    </row>
    <row r="2490" spans="1:13" s="52" customFormat="1" x14ac:dyDescent="0.3">
      <c r="A2490" s="29" t="str">
        <f>IF(K2490&gt;0,COUNT($A$7:A2489)+COUNT(DWV!$A$8:$A$300)+COUNT('Large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0" s="317" t="s">
        <v>3739</v>
      </c>
      <c r="C2490" s="11" t="s">
        <v>3140</v>
      </c>
      <c r="D2490" s="17">
        <v>28889607</v>
      </c>
      <c r="E2490" s="13" t="s">
        <v>9577</v>
      </c>
      <c r="F2490" s="381">
        <f>IFERROR(INDEX([1]Master!$1:$1048576,MATCH(C2490,[1]Master!$B:$B,0),MATCH($H$5,[1]Master!$1:$1,0)),"")</f>
        <v>1</v>
      </c>
      <c r="G2490" s="381">
        <f>IFERROR(INDEX([1]Master!$1:$1048576,MATCH(C2490,[1]Master!$B:$B,0),MATCH($H$4,[1]Master!$1:$1,0)),"")</f>
        <v>28</v>
      </c>
      <c r="H2490" s="6" t="s">
        <v>6153</v>
      </c>
      <c r="I2490" s="367">
        <f>IFERROR(INDEX([1]Master!$1:$1048576,MATCH(C2490,[1]Master!$B:$B,0),MATCH($G$6,[1]Master!$1:$1,0)),"")</f>
        <v>497.89477777777785</v>
      </c>
      <c r="J2490" s="230">
        <f>ROUND(I2490*Order_Quote!$L$6,4)</f>
        <v>0</v>
      </c>
      <c r="K2490" s="232"/>
      <c r="L2490" s="178"/>
      <c r="M2490" s="171">
        <f t="shared" si="38"/>
        <v>0</v>
      </c>
    </row>
    <row r="2491" spans="1:13" s="52" customFormat="1" x14ac:dyDescent="0.3">
      <c r="A2491" s="29" t="str">
        <f>IF(K2491&gt;0,COUNT($A$7:A2490)+COUNT(DWV!$A$8:$A$300)+COUNT('Large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1" s="293"/>
      <c r="C2491" s="3" t="s">
        <v>3141</v>
      </c>
      <c r="D2491" s="16">
        <v>28889615</v>
      </c>
      <c r="E2491" s="5" t="s">
        <v>9578</v>
      </c>
      <c r="F2491" s="381">
        <f>IFERROR(INDEX([1]Master!$1:$1048576,MATCH(C2491,[1]Master!$B:$B,0),MATCH($H$5,[1]Master!$1:$1,0)),"")</f>
        <v>1</v>
      </c>
      <c r="G2491" s="381">
        <f>IFERROR(INDEX([1]Master!$1:$1048576,MATCH(C2491,[1]Master!$B:$B,0),MATCH($H$4,[1]Master!$1:$1,0)),"")</f>
        <v>22</v>
      </c>
      <c r="H2491" s="6" t="s">
        <v>6153</v>
      </c>
      <c r="I2491" s="367">
        <f>IFERROR(INDEX([1]Master!$1:$1048576,MATCH(C2491,[1]Master!$B:$B,0),MATCH($G$6,[1]Master!$1:$1,0)),"")</f>
        <v>551.58500000000004</v>
      </c>
      <c r="J2491" s="230">
        <f>ROUND(I2491*Order_Quote!$L$6,4)</f>
        <v>0</v>
      </c>
      <c r="K2491" s="228"/>
      <c r="L2491" s="178"/>
      <c r="M2491" s="171">
        <f t="shared" si="38"/>
        <v>0</v>
      </c>
    </row>
    <row r="2492" spans="1:13" s="52" customFormat="1" x14ac:dyDescent="0.3">
      <c r="A2492" s="29" t="str">
        <f>IF(K2492&gt;0,COUNT($A$7:A2491)+COUNT(DWV!$A$8:$A$300)+COUNT('Large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2" s="293"/>
      <c r="C2492" s="3" t="s">
        <v>3142</v>
      </c>
      <c r="D2492" s="16">
        <v>28889623</v>
      </c>
      <c r="E2492" s="5" t="s">
        <v>9579</v>
      </c>
      <c r="F2492" s="381">
        <f>IFERROR(INDEX([1]Master!$1:$1048576,MATCH(C2492,[1]Master!$B:$B,0),MATCH($H$5,[1]Master!$1:$1,0)),"")</f>
        <v>1</v>
      </c>
      <c r="G2492" s="381">
        <f>IFERROR(INDEX([1]Master!$1:$1048576,MATCH(C2492,[1]Master!$B:$B,0),MATCH($H$4,[1]Master!$1:$1,0)),"")</f>
        <v>18</v>
      </c>
      <c r="H2492" s="6" t="s">
        <v>6153</v>
      </c>
      <c r="I2492" s="367">
        <f>IFERROR(INDEX([1]Master!$1:$1048576,MATCH(C2492,[1]Master!$B:$B,0),MATCH($G$6,[1]Master!$1:$1,0)),"")</f>
        <v>805.86455555555563</v>
      </c>
      <c r="J2492" s="230">
        <f>ROUND(I2492*Order_Quote!$L$6,4)</f>
        <v>0</v>
      </c>
      <c r="K2492" s="228"/>
      <c r="L2492" s="178"/>
      <c r="M2492" s="171">
        <f t="shared" si="38"/>
        <v>0</v>
      </c>
    </row>
    <row r="2493" spans="1:13" s="52" customFormat="1" x14ac:dyDescent="0.3">
      <c r="A2493" s="29" t="str">
        <f>IF(K2493&gt;0,COUNT($A$7:A2492)+COUNT(DWV!$A$8:$A$300)+COUNT('Large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3" s="293"/>
      <c r="C2493" s="3" t="s">
        <v>3143</v>
      </c>
      <c r="D2493" s="16">
        <v>28889631</v>
      </c>
      <c r="E2493" s="5" t="s">
        <v>9580</v>
      </c>
      <c r="F2493" s="381">
        <f>IFERROR(INDEX([1]Master!$1:$1048576,MATCH(C2493,[1]Master!$B:$B,0),MATCH($H$5,[1]Master!$1:$1,0)),"")</f>
        <v>1</v>
      </c>
      <c r="G2493" s="381">
        <f>IFERROR(INDEX([1]Master!$1:$1048576,MATCH(C2493,[1]Master!$B:$B,0),MATCH($H$4,[1]Master!$1:$1,0)),"")</f>
        <v>13</v>
      </c>
      <c r="H2493" s="6" t="s">
        <v>6153</v>
      </c>
      <c r="I2493" s="367">
        <f>IFERROR(INDEX([1]Master!$1:$1048576,MATCH(C2493,[1]Master!$B:$B,0),MATCH($G$6,[1]Master!$1:$1,0)),"")</f>
        <v>921.05600000000004</v>
      </c>
      <c r="J2493" s="230">
        <f>ROUND(I2493*Order_Quote!$L$6,4)</f>
        <v>0</v>
      </c>
      <c r="K2493" s="228"/>
      <c r="L2493" s="178"/>
      <c r="M2493" s="171">
        <f t="shared" si="38"/>
        <v>0</v>
      </c>
    </row>
    <row r="2494" spans="1:13" s="52" customFormat="1" x14ac:dyDescent="0.3">
      <c r="A2494" s="29" t="str">
        <f>IF(K2494&gt;0,COUNT($A$7:A2493)+COUNT(DWV!$A$8:$A$300)+COUNT('Large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4" s="293"/>
      <c r="C2494" s="3" t="s">
        <v>3144</v>
      </c>
      <c r="D2494" s="16">
        <v>28889640</v>
      </c>
      <c r="E2494" s="5" t="s">
        <v>9581</v>
      </c>
      <c r="F2494" s="381">
        <f>IFERROR(INDEX([1]Master!$1:$1048576,MATCH(C2494,[1]Master!$B:$B,0),MATCH($H$5,[1]Master!$1:$1,0)),"")</f>
        <v>1</v>
      </c>
      <c r="G2494" s="381">
        <f>IFERROR(INDEX([1]Master!$1:$1048576,MATCH(C2494,[1]Master!$B:$B,0),MATCH($H$4,[1]Master!$1:$1,0)),"")</f>
        <v>18</v>
      </c>
      <c r="H2494" s="6" t="s">
        <v>6153</v>
      </c>
      <c r="I2494" s="367">
        <f>IFERROR(INDEX([1]Master!$1:$1048576,MATCH(C2494,[1]Master!$B:$B,0),MATCH($G$6,[1]Master!$1:$1,0)),"")</f>
        <v>712.89344444444441</v>
      </c>
      <c r="J2494" s="230">
        <f>ROUND(I2494*Order_Quote!$L$6,4)</f>
        <v>0</v>
      </c>
      <c r="K2494" s="228"/>
      <c r="L2494" s="178"/>
      <c r="M2494" s="171">
        <f t="shared" si="38"/>
        <v>0</v>
      </c>
    </row>
    <row r="2495" spans="1:13" s="52" customFormat="1" x14ac:dyDescent="0.3">
      <c r="A2495" s="29" t="str">
        <f>IF(K2495&gt;0,COUNT($A$7:A2494)+COUNT(DWV!$A$8:$A$300)+COUNT('Large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5" s="293"/>
      <c r="C2495" s="3" t="s">
        <v>3145</v>
      </c>
      <c r="D2495" s="16">
        <v>28889658</v>
      </c>
      <c r="E2495" s="5" t="s">
        <v>9582</v>
      </c>
      <c r="F2495" s="381">
        <f>IFERROR(INDEX([1]Master!$1:$1048576,MATCH(C2495,[1]Master!$B:$B,0),MATCH($H$5,[1]Master!$1:$1,0)),"")</f>
        <v>1</v>
      </c>
      <c r="G2495" s="381">
        <f>IFERROR(INDEX([1]Master!$1:$1048576,MATCH(C2495,[1]Master!$B:$B,0),MATCH($H$4,[1]Master!$1:$1,0)),"")</f>
        <v>15</v>
      </c>
      <c r="H2495" s="6" t="s">
        <v>6153</v>
      </c>
      <c r="I2495" s="367">
        <f>IFERROR(INDEX([1]Master!$1:$1048576,MATCH(C2495,[1]Master!$B:$B,0),MATCH($G$6,[1]Master!$1:$1,0)),"")</f>
        <v>805.68622222222223</v>
      </c>
      <c r="J2495" s="230">
        <f>ROUND(I2495*Order_Quote!$L$6,4)</f>
        <v>0</v>
      </c>
      <c r="K2495" s="228"/>
      <c r="L2495" s="178"/>
      <c r="M2495" s="171">
        <f t="shared" si="38"/>
        <v>0</v>
      </c>
    </row>
    <row r="2496" spans="1:13" s="52" customFormat="1" x14ac:dyDescent="0.3">
      <c r="A2496" s="29" t="str">
        <f>IF(K2496&gt;0,COUNT($A$7:A2495)+COUNT(DWV!$A$8:$A$300)+COUNT('Large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6" s="293"/>
      <c r="C2496" s="3" t="s">
        <v>3146</v>
      </c>
      <c r="D2496" s="16">
        <v>28889666</v>
      </c>
      <c r="E2496" s="5" t="s">
        <v>9583</v>
      </c>
      <c r="F2496" s="381">
        <f>IFERROR(INDEX([1]Master!$1:$1048576,MATCH(C2496,[1]Master!$B:$B,0),MATCH($H$5,[1]Master!$1:$1,0)),"")</f>
        <v>1</v>
      </c>
      <c r="G2496" s="381">
        <f>IFERROR(INDEX([1]Master!$1:$1048576,MATCH(C2496,[1]Master!$B:$B,0),MATCH($H$4,[1]Master!$1:$1,0)),"")</f>
        <v>12</v>
      </c>
      <c r="H2496" s="6" t="s">
        <v>6153</v>
      </c>
      <c r="I2496" s="367">
        <f>IFERROR(INDEX([1]Master!$1:$1048576,MATCH(C2496,[1]Master!$B:$B,0),MATCH($G$6,[1]Master!$1:$1,0)),"")</f>
        <v>1032.2052222222223</v>
      </c>
      <c r="J2496" s="230">
        <f>ROUND(I2496*Order_Quote!$L$6,4)</f>
        <v>0</v>
      </c>
      <c r="K2496" s="228"/>
      <c r="L2496" s="178"/>
      <c r="M2496" s="171">
        <f t="shared" si="38"/>
        <v>0</v>
      </c>
    </row>
    <row r="2497" spans="1:13" s="52" customFormat="1" x14ac:dyDescent="0.3">
      <c r="A2497" s="29" t="str">
        <f>IF(K2497&gt;0,COUNT($A$7:A2496)+COUNT(DWV!$A$8:$A$300)+COUNT('Large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7" s="293"/>
      <c r="C2497" s="3" t="s">
        <v>3147</v>
      </c>
      <c r="D2497" s="16">
        <v>28889674</v>
      </c>
      <c r="E2497" s="5" t="s">
        <v>9584</v>
      </c>
      <c r="F2497" s="381">
        <f>IFERROR(INDEX([1]Master!$1:$1048576,MATCH(C2497,[1]Master!$B:$B,0),MATCH($H$5,[1]Master!$1:$1,0)),"")</f>
        <v>1</v>
      </c>
      <c r="G2497" s="381">
        <f>IFERROR(INDEX([1]Master!$1:$1048576,MATCH(C2497,[1]Master!$B:$B,0),MATCH($H$4,[1]Master!$1:$1,0)),"")</f>
        <v>10</v>
      </c>
      <c r="H2497" s="6" t="s">
        <v>6153</v>
      </c>
      <c r="I2497" s="367">
        <f>IFERROR(INDEX([1]Master!$1:$1048576,MATCH(C2497,[1]Master!$B:$B,0),MATCH($G$6,[1]Master!$1:$1,0)),"")</f>
        <v>1250.4376666666667</v>
      </c>
      <c r="J2497" s="230">
        <f>ROUND(I2497*Order_Quote!$L$6,4)</f>
        <v>0</v>
      </c>
      <c r="K2497" s="228"/>
      <c r="L2497" s="178"/>
      <c r="M2497" s="171">
        <f t="shared" si="38"/>
        <v>0</v>
      </c>
    </row>
    <row r="2498" spans="1:13" s="52" customFormat="1" x14ac:dyDescent="0.3">
      <c r="A2498" s="29" t="str">
        <f>IF(K2498&gt;0,COUNT($A$7:A2497)+COUNT(DWV!$A$8:$A$300)+COUNT('Large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8" s="293"/>
      <c r="C2498" s="3" t="s">
        <v>3148</v>
      </c>
      <c r="D2498" s="16">
        <v>28889682</v>
      </c>
      <c r="E2498" s="5" t="s">
        <v>9585</v>
      </c>
      <c r="F2498" s="381">
        <f>IFERROR(INDEX([1]Master!$1:$1048576,MATCH(C2498,[1]Master!$B:$B,0),MATCH($H$5,[1]Master!$1:$1,0)),"")</f>
        <v>1</v>
      </c>
      <c r="G2498" s="381">
        <f>IFERROR(INDEX([1]Master!$1:$1048576,MATCH(C2498,[1]Master!$B:$B,0),MATCH($H$4,[1]Master!$1:$1,0)),"")</f>
        <v>7</v>
      </c>
      <c r="H2498" s="6" t="s">
        <v>6153</v>
      </c>
      <c r="I2498" s="367">
        <f>IFERROR(INDEX([1]Master!$1:$1048576,MATCH(C2498,[1]Master!$B:$B,0),MATCH($G$6,[1]Master!$1:$1,0)),"")</f>
        <v>1476.0293333333334</v>
      </c>
      <c r="J2498" s="230">
        <f>ROUND(I2498*Order_Quote!$L$6,4)</f>
        <v>0</v>
      </c>
      <c r="K2498" s="228"/>
      <c r="L2498" s="178"/>
      <c r="M2498" s="171">
        <f t="shared" si="38"/>
        <v>0</v>
      </c>
    </row>
    <row r="2499" spans="1:13" s="52" customFormat="1" x14ac:dyDescent="0.3">
      <c r="A2499" s="29" t="str">
        <f>IF(K2499&gt;0,COUNT($A$7:A2498)+COUNT(DWV!$A$8:$A$300)+COUNT('Large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499" s="293"/>
      <c r="C2499" s="3" t="s">
        <v>3149</v>
      </c>
      <c r="D2499" s="16">
        <v>28889690</v>
      </c>
      <c r="E2499" s="5" t="s">
        <v>9586</v>
      </c>
      <c r="F2499" s="381">
        <f>IFERROR(INDEX([1]Master!$1:$1048576,MATCH(C2499,[1]Master!$B:$B,0),MATCH($H$5,[1]Master!$1:$1,0)),"")</f>
        <v>1</v>
      </c>
      <c r="G2499" s="381">
        <f>IFERROR(INDEX([1]Master!$1:$1048576,MATCH(C2499,[1]Master!$B:$B,0),MATCH($H$4,[1]Master!$1:$1,0)),"")</f>
        <v>10</v>
      </c>
      <c r="H2499" s="6" t="s">
        <v>6153</v>
      </c>
      <c r="I2499" s="367">
        <f>IFERROR(INDEX([1]Master!$1:$1048576,MATCH(C2499,[1]Master!$B:$B,0),MATCH($G$6,[1]Master!$1:$1,0)),"")</f>
        <v>1069.3580000000002</v>
      </c>
      <c r="J2499" s="230">
        <f>ROUND(I2499*Order_Quote!$L$6,4)</f>
        <v>0</v>
      </c>
      <c r="K2499" s="228"/>
      <c r="L2499" s="178"/>
      <c r="M2499" s="171">
        <f t="shared" si="38"/>
        <v>0</v>
      </c>
    </row>
    <row r="2500" spans="1:13" s="52" customFormat="1" x14ac:dyDescent="0.3">
      <c r="A2500" s="29" t="str">
        <f>IF(K2500&gt;0,COUNT($A$7:A2499)+COUNT(DWV!$A$8:$A$300)+COUNT('Large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0" s="293"/>
      <c r="C2500" s="3" t="s">
        <v>3150</v>
      </c>
      <c r="D2500" s="16">
        <v>28889704</v>
      </c>
      <c r="E2500" s="5" t="s">
        <v>9587</v>
      </c>
      <c r="F2500" s="381">
        <f>IFERROR(INDEX([1]Master!$1:$1048576,MATCH(C2500,[1]Master!$B:$B,0),MATCH($H$5,[1]Master!$1:$1,0)),"")</f>
        <v>1</v>
      </c>
      <c r="G2500" s="381">
        <f>IFERROR(INDEX([1]Master!$1:$1048576,MATCH(C2500,[1]Master!$B:$B,0),MATCH($H$4,[1]Master!$1:$1,0)),"")</f>
        <v>9</v>
      </c>
      <c r="H2500" s="6" t="s">
        <v>6153</v>
      </c>
      <c r="I2500" s="367">
        <f>IFERROR(INDEX([1]Master!$1:$1048576,MATCH(C2500,[1]Master!$B:$B,0),MATCH($G$6,[1]Master!$1:$1,0)),"")</f>
        <v>1239.5831111111113</v>
      </c>
      <c r="J2500" s="230">
        <f>ROUND(I2500*Order_Quote!$L$6,4)</f>
        <v>0</v>
      </c>
      <c r="K2500" s="228"/>
      <c r="L2500" s="178"/>
      <c r="M2500" s="171">
        <f t="shared" si="38"/>
        <v>0</v>
      </c>
    </row>
    <row r="2501" spans="1:13" s="52" customFormat="1" x14ac:dyDescent="0.3">
      <c r="A2501" s="29" t="str">
        <f>IF(K2501&gt;0,COUNT($A$7:A2500)+COUNT(DWV!$A$8:$A$300)+COUNT('Large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1" s="293"/>
      <c r="C2501" s="3" t="s">
        <v>3151</v>
      </c>
      <c r="D2501" s="16">
        <v>28889712</v>
      </c>
      <c r="E2501" s="5" t="s">
        <v>9588</v>
      </c>
      <c r="F2501" s="381">
        <f>IFERROR(INDEX([1]Master!$1:$1048576,MATCH(C2501,[1]Master!$B:$B,0),MATCH($H$5,[1]Master!$1:$1,0)),"")</f>
        <v>1</v>
      </c>
      <c r="G2501" s="381">
        <f>IFERROR(INDEX([1]Master!$1:$1048576,MATCH(C2501,[1]Master!$B:$B,0),MATCH($H$4,[1]Master!$1:$1,0)),"")</f>
        <v>8</v>
      </c>
      <c r="H2501" s="6" t="s">
        <v>6153</v>
      </c>
      <c r="I2501" s="367">
        <f>IFERROR(INDEX([1]Master!$1:$1048576,MATCH(C2501,[1]Master!$B:$B,0),MATCH($G$6,[1]Master!$1:$1,0)),"")</f>
        <v>1520.6602222222223</v>
      </c>
      <c r="J2501" s="230">
        <f>ROUND(I2501*Order_Quote!$L$6,4)</f>
        <v>0</v>
      </c>
      <c r="K2501" s="228"/>
      <c r="L2501" s="178"/>
      <c r="M2501" s="171">
        <f t="shared" si="38"/>
        <v>0</v>
      </c>
    </row>
    <row r="2502" spans="1:13" s="52" customFormat="1" x14ac:dyDescent="0.3">
      <c r="A2502" s="29" t="str">
        <f>IF(K2502&gt;0,COUNT($A$7:A2501)+COUNT(DWV!$A$8:$A$300)+COUNT('Large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2" s="293"/>
      <c r="C2502" s="3" t="s">
        <v>3152</v>
      </c>
      <c r="D2502" s="16">
        <v>28889720</v>
      </c>
      <c r="E2502" s="5" t="s">
        <v>9589</v>
      </c>
      <c r="F2502" s="381">
        <f>IFERROR(INDEX([1]Master!$1:$1048576,MATCH(C2502,[1]Master!$B:$B,0),MATCH($H$5,[1]Master!$1:$1,0)),"")</f>
        <v>1</v>
      </c>
      <c r="G2502" s="381">
        <f>IFERROR(INDEX([1]Master!$1:$1048576,MATCH(C2502,[1]Master!$B:$B,0),MATCH($H$4,[1]Master!$1:$1,0)),"")</f>
        <v>7</v>
      </c>
      <c r="H2502" s="6" t="s">
        <v>6153</v>
      </c>
      <c r="I2502" s="367">
        <f>IFERROR(INDEX([1]Master!$1:$1048576,MATCH(C2502,[1]Master!$B:$B,0),MATCH($G$6,[1]Master!$1:$1,0)),"")</f>
        <v>1769.9821111111112</v>
      </c>
      <c r="J2502" s="230">
        <f>ROUND(I2502*Order_Quote!$L$6,4)</f>
        <v>0</v>
      </c>
      <c r="K2502" s="228"/>
      <c r="L2502" s="178"/>
      <c r="M2502" s="171">
        <f t="shared" ref="M2502:M2565" si="39">K2502/F2502</f>
        <v>0</v>
      </c>
    </row>
    <row r="2503" spans="1:13" s="52" customFormat="1" x14ac:dyDescent="0.3">
      <c r="A2503" s="29" t="str">
        <f>IF(K2503&gt;0,COUNT($A$7:A2502)+COUNT(DWV!$A$8:$A$300)+COUNT('Large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3" s="293"/>
      <c r="C2503" s="3" t="s">
        <v>3153</v>
      </c>
      <c r="D2503" s="16">
        <v>28889739</v>
      </c>
      <c r="E2503" s="5" t="s">
        <v>9590</v>
      </c>
      <c r="F2503" s="381">
        <f>IFERROR(INDEX([1]Master!$1:$1048576,MATCH(C2503,[1]Master!$B:$B,0),MATCH($H$5,[1]Master!$1:$1,0)),"")</f>
        <v>1</v>
      </c>
      <c r="G2503" s="381">
        <f>IFERROR(INDEX([1]Master!$1:$1048576,MATCH(C2503,[1]Master!$B:$B,0),MATCH($H$4,[1]Master!$1:$1,0)),"")</f>
        <v>6</v>
      </c>
      <c r="H2503" s="6" t="s">
        <v>6153</v>
      </c>
      <c r="I2503" s="367">
        <f>IFERROR(INDEX([1]Master!$1:$1048576,MATCH(C2503,[1]Master!$B:$B,0),MATCH($G$6,[1]Master!$1:$1,0)),"")</f>
        <v>1988.0243333333335</v>
      </c>
      <c r="J2503" s="230">
        <f>ROUND(I2503*Order_Quote!$L$6,4)</f>
        <v>0</v>
      </c>
      <c r="K2503" s="228"/>
      <c r="L2503" s="178"/>
      <c r="M2503" s="171">
        <f t="shared" si="39"/>
        <v>0</v>
      </c>
    </row>
    <row r="2504" spans="1:13" s="52" customFormat="1" x14ac:dyDescent="0.3">
      <c r="A2504" s="29" t="str">
        <f>IF(K2504&gt;0,COUNT($A$7:A2503)+COUNT(DWV!$A$8:$A$300)+COUNT('Large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4" s="293"/>
      <c r="C2504" s="3" t="s">
        <v>3154</v>
      </c>
      <c r="D2504" s="16">
        <v>28889747</v>
      </c>
      <c r="E2504" s="5" t="s">
        <v>9591</v>
      </c>
      <c r="F2504" s="381">
        <f>IFERROR(INDEX([1]Master!$1:$1048576,MATCH(C2504,[1]Master!$B:$B,0),MATCH($H$5,[1]Master!$1:$1,0)),"")</f>
        <v>1</v>
      </c>
      <c r="G2504" s="381">
        <f>IFERROR(INDEX([1]Master!$1:$1048576,MATCH(C2504,[1]Master!$B:$B,0),MATCH($H$4,[1]Master!$1:$1,0)),"")</f>
        <v>4</v>
      </c>
      <c r="H2504" s="6" t="s">
        <v>6153</v>
      </c>
      <c r="I2504" s="367">
        <f>IFERROR(INDEX([1]Master!$1:$1048576,MATCH(C2504,[1]Master!$B:$B,0),MATCH($G$6,[1]Master!$1:$1,0)),"")</f>
        <v>2621.6664444444446</v>
      </c>
      <c r="J2504" s="230">
        <f>ROUND(I2504*Order_Quote!$L$6,4)</f>
        <v>0</v>
      </c>
      <c r="K2504" s="228"/>
      <c r="L2504" s="178"/>
      <c r="M2504" s="171">
        <f t="shared" si="39"/>
        <v>0</v>
      </c>
    </row>
    <row r="2505" spans="1:13" s="52" customFormat="1" x14ac:dyDescent="0.3">
      <c r="A2505" s="29" t="str">
        <f>IF(K2505&gt;0,COUNT($A$7:A2504)+COUNT(DWV!$A$8:$A$300)+COUNT('Large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5" s="293"/>
      <c r="C2505" s="3" t="s">
        <v>3155</v>
      </c>
      <c r="D2505" s="16">
        <v>28889755</v>
      </c>
      <c r="E2505" s="5" t="s">
        <v>9592</v>
      </c>
      <c r="F2505" s="381">
        <f>IFERROR(INDEX([1]Master!$1:$1048576,MATCH(C2505,[1]Master!$B:$B,0),MATCH($H$5,[1]Master!$1:$1,0)),"")</f>
        <v>1</v>
      </c>
      <c r="G2505" s="381">
        <f>IFERROR(INDEX([1]Master!$1:$1048576,MATCH(C2505,[1]Master!$B:$B,0),MATCH($H$4,[1]Master!$1:$1,0)),"")</f>
        <v>7</v>
      </c>
      <c r="H2505" s="6" t="s">
        <v>6153</v>
      </c>
      <c r="I2505" s="367">
        <f>IFERROR(INDEX([1]Master!$1:$1048576,MATCH(C2505,[1]Master!$B:$B,0),MATCH($G$6,[1]Master!$1:$1,0)),"")</f>
        <v>2670.1968888888891</v>
      </c>
      <c r="J2505" s="230">
        <f>ROUND(I2505*Order_Quote!$L$6,4)</f>
        <v>0</v>
      </c>
      <c r="K2505" s="228"/>
      <c r="L2505" s="178"/>
      <c r="M2505" s="171">
        <f t="shared" si="39"/>
        <v>0</v>
      </c>
    </row>
    <row r="2506" spans="1:13" s="52" customFormat="1" x14ac:dyDescent="0.3">
      <c r="A2506" s="29" t="str">
        <f>IF(K2506&gt;0,COUNT($A$7:A2505)+COUNT(DWV!$A$8:$A$300)+COUNT('Large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6" s="293"/>
      <c r="C2506" s="3" t="s">
        <v>3156</v>
      </c>
      <c r="D2506" s="16">
        <v>28889763</v>
      </c>
      <c r="E2506" s="5" t="s">
        <v>9593</v>
      </c>
      <c r="F2506" s="381">
        <f>IFERROR(INDEX([1]Master!$1:$1048576,MATCH(C2506,[1]Master!$B:$B,0),MATCH($H$5,[1]Master!$1:$1,0)),"")</f>
        <v>1</v>
      </c>
      <c r="G2506" s="381">
        <f>IFERROR(INDEX([1]Master!$1:$1048576,MATCH(C2506,[1]Master!$B:$B,0),MATCH($H$4,[1]Master!$1:$1,0)),"")</f>
        <v>6</v>
      </c>
      <c r="H2506" s="6" t="s">
        <v>6153</v>
      </c>
      <c r="I2506" s="367">
        <f>IFERROR(INDEX([1]Master!$1:$1048576,MATCH(C2506,[1]Master!$B:$B,0),MATCH($G$6,[1]Master!$1:$1,0)),"")</f>
        <v>2763.9764444444445</v>
      </c>
      <c r="J2506" s="230">
        <f>ROUND(I2506*Order_Quote!$L$6,4)</f>
        <v>0</v>
      </c>
      <c r="K2506" s="228"/>
      <c r="L2506" s="178"/>
      <c r="M2506" s="171">
        <f t="shared" si="39"/>
        <v>0</v>
      </c>
    </row>
    <row r="2507" spans="1:13" s="52" customFormat="1" x14ac:dyDescent="0.3">
      <c r="A2507" s="29" t="str">
        <f>IF(K2507&gt;0,COUNT($A$7:A2506)+COUNT(DWV!$A$8:$A$300)+COUNT('Large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7" s="293"/>
      <c r="C2507" s="3" t="s">
        <v>3157</v>
      </c>
      <c r="D2507" s="16">
        <v>28889771</v>
      </c>
      <c r="E2507" s="5" t="s">
        <v>9594</v>
      </c>
      <c r="F2507" s="381">
        <f>IFERROR(INDEX([1]Master!$1:$1048576,MATCH(C2507,[1]Master!$B:$B,0),MATCH($H$5,[1]Master!$1:$1,0)),"")</f>
        <v>1</v>
      </c>
      <c r="G2507" s="381">
        <f>IFERROR(INDEX([1]Master!$1:$1048576,MATCH(C2507,[1]Master!$B:$B,0),MATCH($H$4,[1]Master!$1:$1,0)),"")</f>
        <v>6</v>
      </c>
      <c r="H2507" s="6" t="s">
        <v>6153</v>
      </c>
      <c r="I2507" s="367">
        <f>IFERROR(INDEX([1]Master!$1:$1048576,MATCH(C2507,[1]Master!$B:$B,0),MATCH($G$6,[1]Master!$1:$1,0)),"")</f>
        <v>2891.4610000000002</v>
      </c>
      <c r="J2507" s="230">
        <f>ROUND(I2507*Order_Quote!$L$6,4)</f>
        <v>0</v>
      </c>
      <c r="K2507" s="228"/>
      <c r="L2507" s="178"/>
      <c r="M2507" s="171">
        <f t="shared" si="39"/>
        <v>0</v>
      </c>
    </row>
    <row r="2508" spans="1:13" s="52" customFormat="1" x14ac:dyDescent="0.3">
      <c r="A2508" s="29" t="str">
        <f>IF(K2508&gt;0,COUNT($A$7:A2507)+COUNT(DWV!$A$8:$A$300)+COUNT('Large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8" s="293"/>
      <c r="C2508" s="3" t="s">
        <v>3158</v>
      </c>
      <c r="D2508" s="16">
        <v>28889780</v>
      </c>
      <c r="E2508" s="5" t="s">
        <v>9595</v>
      </c>
      <c r="F2508" s="381">
        <f>IFERROR(INDEX([1]Master!$1:$1048576,MATCH(C2508,[1]Master!$B:$B,0),MATCH($H$5,[1]Master!$1:$1,0)),"")</f>
        <v>1</v>
      </c>
      <c r="G2508" s="381">
        <f>IFERROR(INDEX([1]Master!$1:$1048576,MATCH(C2508,[1]Master!$B:$B,0),MATCH($H$4,[1]Master!$1:$1,0)),"")</f>
        <v>5</v>
      </c>
      <c r="H2508" s="6" t="s">
        <v>6153</v>
      </c>
      <c r="I2508" s="367">
        <f>IFERROR(INDEX([1]Master!$1:$1048576,MATCH(C2508,[1]Master!$B:$B,0),MATCH($G$6,[1]Master!$1:$1,0)),"")</f>
        <v>3006.3314444444445</v>
      </c>
      <c r="J2508" s="230">
        <f>ROUND(I2508*Order_Quote!$L$6,4)</f>
        <v>0</v>
      </c>
      <c r="K2508" s="228"/>
      <c r="L2508" s="178"/>
      <c r="M2508" s="171">
        <f t="shared" si="39"/>
        <v>0</v>
      </c>
    </row>
    <row r="2509" spans="1:13" s="52" customFormat="1" x14ac:dyDescent="0.3">
      <c r="A2509" s="29" t="str">
        <f>IF(K2509&gt;0,COUNT($A$7:A2508)+COUNT(DWV!$A$8:$A$300)+COUNT('Large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09" s="293"/>
      <c r="C2509" s="3" t="s">
        <v>3159</v>
      </c>
      <c r="D2509" s="16">
        <v>28889798</v>
      </c>
      <c r="E2509" s="5" t="s">
        <v>9596</v>
      </c>
      <c r="F2509" s="381">
        <f>IFERROR(INDEX([1]Master!$1:$1048576,MATCH(C2509,[1]Master!$B:$B,0),MATCH($H$5,[1]Master!$1:$1,0)),"")</f>
        <v>1</v>
      </c>
      <c r="G2509" s="381">
        <f>IFERROR(INDEX([1]Master!$1:$1048576,MATCH(C2509,[1]Master!$B:$B,0),MATCH($H$4,[1]Master!$1:$1,0)),"")</f>
        <v>4</v>
      </c>
      <c r="H2509" s="6" t="s">
        <v>6153</v>
      </c>
      <c r="I2509" s="367">
        <f>IFERROR(INDEX([1]Master!$1:$1048576,MATCH(C2509,[1]Master!$B:$B,0),MATCH($G$6,[1]Master!$1:$1,0)),"")</f>
        <v>3090.8852222222226</v>
      </c>
      <c r="J2509" s="230">
        <f>ROUND(I2509*Order_Quote!$L$6,4)</f>
        <v>0</v>
      </c>
      <c r="K2509" s="228"/>
      <c r="L2509" s="178"/>
      <c r="M2509" s="171">
        <f t="shared" si="39"/>
        <v>0</v>
      </c>
    </row>
    <row r="2510" spans="1:13" s="52" customFormat="1" x14ac:dyDescent="0.3">
      <c r="A2510" s="29" t="str">
        <f>IF(K2510&gt;0,COUNT($A$7:A2509)+COUNT(DWV!$A$8:$A$300)+COUNT('Large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0" s="293"/>
      <c r="C2510" s="3" t="s">
        <v>3160</v>
      </c>
      <c r="D2510" s="16">
        <v>28889801</v>
      </c>
      <c r="E2510" s="5" t="s">
        <v>9597</v>
      </c>
      <c r="F2510" s="381">
        <f>IFERROR(INDEX([1]Master!$1:$1048576,MATCH(C2510,[1]Master!$B:$B,0),MATCH($H$5,[1]Master!$1:$1,0)),"")</f>
        <v>1</v>
      </c>
      <c r="G2510" s="381">
        <f>IFERROR(INDEX([1]Master!$1:$1048576,MATCH(C2510,[1]Master!$B:$B,0),MATCH($H$4,[1]Master!$1:$1,0)),"")</f>
        <v>4</v>
      </c>
      <c r="H2510" s="6" t="s">
        <v>6153</v>
      </c>
      <c r="I2510" s="367">
        <f>IFERROR(INDEX([1]Master!$1:$1048576,MATCH(C2510,[1]Master!$B:$B,0),MATCH($G$6,[1]Master!$1:$1,0)),"")</f>
        <v>3298.3463333333334</v>
      </c>
      <c r="J2510" s="230">
        <f>ROUND(I2510*Order_Quote!$L$6,4)</f>
        <v>0</v>
      </c>
      <c r="K2510" s="228"/>
      <c r="L2510" s="178"/>
      <c r="M2510" s="171">
        <f t="shared" si="39"/>
        <v>0</v>
      </c>
    </row>
    <row r="2511" spans="1:13" s="52" customFormat="1" x14ac:dyDescent="0.3">
      <c r="A2511" s="29" t="str">
        <f>IF(K2511&gt;0,COUNT($A$7:A2510)+COUNT(DWV!$A$8:$A$300)+COUNT('Large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1" s="293"/>
      <c r="C2511" s="3" t="s">
        <v>3161</v>
      </c>
      <c r="D2511" s="16">
        <v>28889810</v>
      </c>
      <c r="E2511" s="5" t="s">
        <v>9598</v>
      </c>
      <c r="F2511" s="381">
        <f>IFERROR(INDEX([1]Master!$1:$1048576,MATCH(C2511,[1]Master!$B:$B,0),MATCH($H$5,[1]Master!$1:$1,0)),"")</f>
        <v>1</v>
      </c>
      <c r="G2511" s="381">
        <f>IFERROR(INDEX([1]Master!$1:$1048576,MATCH(C2511,[1]Master!$B:$B,0),MATCH($H$4,[1]Master!$1:$1,0)),"")</f>
        <v>2</v>
      </c>
      <c r="H2511" s="6" t="s">
        <v>6153</v>
      </c>
      <c r="I2511" s="367">
        <f>IFERROR(INDEX([1]Master!$1:$1048576,MATCH(C2511,[1]Master!$B:$B,0),MATCH($G$6,[1]Master!$1:$1,0)),"")</f>
        <v>3874.1133333333337</v>
      </c>
      <c r="J2511" s="230">
        <f>ROUND(I2511*Order_Quote!$L$6,4)</f>
        <v>0</v>
      </c>
      <c r="K2511" s="228"/>
      <c r="L2511" s="178"/>
      <c r="M2511" s="171">
        <f t="shared" si="39"/>
        <v>0</v>
      </c>
    </row>
    <row r="2512" spans="1:13" s="52" customFormat="1" x14ac:dyDescent="0.3">
      <c r="A2512" s="29" t="str">
        <f>IF(K2512&gt;0,COUNT($A$7:A2511)+COUNT(DWV!$A$8:$A$300)+COUNT('Large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2" s="293"/>
      <c r="C2512" s="3" t="s">
        <v>3162</v>
      </c>
      <c r="D2512" s="16">
        <v>28889828</v>
      </c>
      <c r="E2512" s="5" t="s">
        <v>9599</v>
      </c>
      <c r="F2512" s="381">
        <f>IFERROR(INDEX([1]Master!$1:$1048576,MATCH(C2512,[1]Master!$B:$B,0),MATCH($H$5,[1]Master!$1:$1,0)),"")</f>
        <v>1</v>
      </c>
      <c r="G2512" s="381">
        <f>IFERROR(INDEX([1]Master!$1:$1048576,MATCH(C2512,[1]Master!$B:$B,0),MATCH($H$4,[1]Master!$1:$1,0)),"")</f>
        <v>4</v>
      </c>
      <c r="H2512" s="6" t="s">
        <v>6153</v>
      </c>
      <c r="I2512" s="367">
        <f>IFERROR(INDEX([1]Master!$1:$1048576,MATCH(C2512,[1]Master!$B:$B,0),MATCH($G$6,[1]Master!$1:$1,0)),"")</f>
        <v>3841.5615555555555</v>
      </c>
      <c r="J2512" s="230">
        <f>ROUND(I2512*Order_Quote!$L$6,4)</f>
        <v>0</v>
      </c>
      <c r="K2512" s="228"/>
      <c r="L2512" s="178"/>
      <c r="M2512" s="171">
        <f t="shared" si="39"/>
        <v>0</v>
      </c>
    </row>
    <row r="2513" spans="1:13" s="52" customFormat="1" x14ac:dyDescent="0.3">
      <c r="A2513" s="29" t="str">
        <f>IF(K2513&gt;0,COUNT($A$7:A2512)+COUNT(DWV!$A$8:$A$300)+COUNT('Large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3" s="293"/>
      <c r="C2513" s="3" t="s">
        <v>3163</v>
      </c>
      <c r="D2513" s="16">
        <v>28889836</v>
      </c>
      <c r="E2513" s="5" t="s">
        <v>9600</v>
      </c>
      <c r="F2513" s="381">
        <f>IFERROR(INDEX([1]Master!$1:$1048576,MATCH(C2513,[1]Master!$B:$B,0),MATCH($H$5,[1]Master!$1:$1,0)),"")</f>
        <v>1</v>
      </c>
      <c r="G2513" s="381">
        <f>IFERROR(INDEX([1]Master!$1:$1048576,MATCH(C2513,[1]Master!$B:$B,0),MATCH($H$4,[1]Master!$1:$1,0)),"")</f>
        <v>4</v>
      </c>
      <c r="H2513" s="6" t="s">
        <v>6153</v>
      </c>
      <c r="I2513" s="367">
        <f>IFERROR(INDEX([1]Master!$1:$1048576,MATCH(C2513,[1]Master!$B:$B,0),MATCH($G$6,[1]Master!$1:$1,0)),"")</f>
        <v>4124.3863333333338</v>
      </c>
      <c r="J2513" s="230">
        <f>ROUND(I2513*Order_Quote!$L$6,4)</f>
        <v>0</v>
      </c>
      <c r="K2513" s="228"/>
      <c r="L2513" s="178"/>
      <c r="M2513" s="171">
        <f t="shared" si="39"/>
        <v>0</v>
      </c>
    </row>
    <row r="2514" spans="1:13" s="52" customFormat="1" x14ac:dyDescent="0.3">
      <c r="A2514" s="29" t="str">
        <f>IF(K2514&gt;0,COUNT($A$7:A2513)+COUNT(DWV!$A$8:$A$300)+COUNT('Large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4" s="293"/>
      <c r="C2514" s="3" t="s">
        <v>3164</v>
      </c>
      <c r="D2514" s="16">
        <v>28889844</v>
      </c>
      <c r="E2514" s="5" t="s">
        <v>9601</v>
      </c>
      <c r="F2514" s="381">
        <f>IFERROR(INDEX([1]Master!$1:$1048576,MATCH(C2514,[1]Master!$B:$B,0),MATCH($H$5,[1]Master!$1:$1,0)),"")</f>
        <v>1</v>
      </c>
      <c r="G2514" s="381">
        <f>IFERROR(INDEX([1]Master!$1:$1048576,MATCH(C2514,[1]Master!$B:$B,0),MATCH($H$4,[1]Master!$1:$1,0)),"")</f>
        <v>3</v>
      </c>
      <c r="H2514" s="6" t="s">
        <v>6153</v>
      </c>
      <c r="I2514" s="367">
        <f>IFERROR(INDEX([1]Master!$1:$1048576,MATCH(C2514,[1]Master!$B:$B,0),MATCH($G$6,[1]Master!$1:$1,0)),"")</f>
        <v>4662.5249999999996</v>
      </c>
      <c r="J2514" s="230">
        <f>ROUND(I2514*Order_Quote!$L$6,4)</f>
        <v>0</v>
      </c>
      <c r="K2514" s="228"/>
      <c r="L2514" s="178"/>
      <c r="M2514" s="171">
        <f t="shared" si="39"/>
        <v>0</v>
      </c>
    </row>
    <row r="2515" spans="1:13" s="52" customFormat="1" x14ac:dyDescent="0.3">
      <c r="A2515" s="29" t="str">
        <f>IF(K2515&gt;0,COUNT($A$7:A2514)+COUNT(DWV!$A$8:$A$300)+COUNT('Large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5" s="293"/>
      <c r="C2515" s="3" t="s">
        <v>3165</v>
      </c>
      <c r="D2515" s="16">
        <v>28889852</v>
      </c>
      <c r="E2515" s="5" t="s">
        <v>9602</v>
      </c>
      <c r="F2515" s="381">
        <f>IFERROR(INDEX([1]Master!$1:$1048576,MATCH(C2515,[1]Master!$B:$B,0),MATCH($H$5,[1]Master!$1:$1,0)),"")</f>
        <v>1</v>
      </c>
      <c r="G2515" s="381">
        <f>IFERROR(INDEX([1]Master!$1:$1048576,MATCH(C2515,[1]Master!$B:$B,0),MATCH($H$4,[1]Master!$1:$1,0)),"")</f>
        <v>3</v>
      </c>
      <c r="H2515" s="6" t="s">
        <v>6153</v>
      </c>
      <c r="I2515" s="367">
        <f>IFERROR(INDEX([1]Master!$1:$1048576,MATCH(C2515,[1]Master!$B:$B,0),MATCH($G$6,[1]Master!$1:$1,0)),"")</f>
        <v>5267.1225555555557</v>
      </c>
      <c r="J2515" s="230">
        <f>ROUND(I2515*Order_Quote!$L$6,4)</f>
        <v>0</v>
      </c>
      <c r="K2515" s="228"/>
      <c r="L2515" s="178"/>
      <c r="M2515" s="171">
        <f t="shared" si="39"/>
        <v>0</v>
      </c>
    </row>
    <row r="2516" spans="1:13" s="52" customFormat="1" x14ac:dyDescent="0.3">
      <c r="A2516" s="29" t="str">
        <f>IF(K2516&gt;0,COUNT($A$7:A2515)+COUNT(DWV!$A$8:$A$300)+COUNT('Large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6" s="293"/>
      <c r="C2516" s="3" t="s">
        <v>3166</v>
      </c>
      <c r="D2516" s="16">
        <v>28889860</v>
      </c>
      <c r="E2516" s="5" t="s">
        <v>9603</v>
      </c>
      <c r="F2516" s="381">
        <f>IFERROR(INDEX([1]Master!$1:$1048576,MATCH(C2516,[1]Master!$B:$B,0),MATCH($H$5,[1]Master!$1:$1,0)),"")</f>
        <v>1</v>
      </c>
      <c r="G2516" s="381">
        <f>IFERROR(INDEX([1]Master!$1:$1048576,MATCH(C2516,[1]Master!$B:$B,0),MATCH($H$4,[1]Master!$1:$1,0)),"")</f>
        <v>3</v>
      </c>
      <c r="H2516" s="6" t="s">
        <v>6153</v>
      </c>
      <c r="I2516" s="367">
        <f>IFERROR(INDEX([1]Master!$1:$1048576,MATCH(C2516,[1]Master!$B:$B,0),MATCH($G$6,[1]Master!$1:$1,0)),"")</f>
        <v>5703.3377777777778</v>
      </c>
      <c r="J2516" s="230">
        <f>ROUND(I2516*Order_Quote!$L$6,4)</f>
        <v>0</v>
      </c>
      <c r="K2516" s="228"/>
      <c r="L2516" s="178"/>
      <c r="M2516" s="171">
        <f t="shared" si="39"/>
        <v>0</v>
      </c>
    </row>
    <row r="2517" spans="1:13" s="52" customFormat="1" x14ac:dyDescent="0.3">
      <c r="A2517" s="29" t="str">
        <f>IF(K2517&gt;0,COUNT($A$7:A2516)+COUNT(DWV!$A$8:$A$300)+COUNT('Large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7" s="293"/>
      <c r="C2517" s="3" t="s">
        <v>3167</v>
      </c>
      <c r="D2517" s="16">
        <v>28889879</v>
      </c>
      <c r="E2517" s="5" t="s">
        <v>9604</v>
      </c>
      <c r="F2517" s="381">
        <f>IFERROR(INDEX([1]Master!$1:$1048576,MATCH(C2517,[1]Master!$B:$B,0),MATCH($H$5,[1]Master!$1:$1,0)),"")</f>
        <v>1</v>
      </c>
      <c r="G2517" s="381">
        <f>IFERROR(INDEX([1]Master!$1:$1048576,MATCH(C2517,[1]Master!$B:$B,0),MATCH($H$4,[1]Master!$1:$1,0)),"")</f>
        <v>2</v>
      </c>
      <c r="H2517" s="6" t="s">
        <v>6153</v>
      </c>
      <c r="I2517" s="367">
        <f>IFERROR(INDEX([1]Master!$1:$1048576,MATCH(C2517,[1]Master!$B:$B,0),MATCH($G$6,[1]Master!$1:$1,0)),"")</f>
        <v>6618.9011111111113</v>
      </c>
      <c r="J2517" s="230">
        <f>ROUND(I2517*Order_Quote!$L$6,4)</f>
        <v>0</v>
      </c>
      <c r="K2517" s="228"/>
      <c r="L2517" s="178"/>
      <c r="M2517" s="171">
        <f t="shared" si="39"/>
        <v>0</v>
      </c>
    </row>
    <row r="2518" spans="1:13" s="52" customFormat="1" x14ac:dyDescent="0.3">
      <c r="A2518" s="29" t="str">
        <f>IF(K2518&gt;0,COUNT($A$7:A2517)+COUNT(DWV!$A$8:$A$300)+COUNT('Large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8" s="293"/>
      <c r="C2518" s="3" t="s">
        <v>3168</v>
      </c>
      <c r="D2518" s="16">
        <v>28889887</v>
      </c>
      <c r="E2518" s="5" t="s">
        <v>9605</v>
      </c>
      <c r="F2518" s="381">
        <f>IFERROR(INDEX([1]Master!$1:$1048576,MATCH(C2518,[1]Master!$B:$B,0),MATCH($H$5,[1]Master!$1:$1,0)),"")</f>
        <v>1</v>
      </c>
      <c r="G2518" s="381">
        <f>IFERROR(INDEX([1]Master!$1:$1048576,MATCH(C2518,[1]Master!$B:$B,0),MATCH($H$4,[1]Master!$1:$1,0)),"")</f>
        <v>2</v>
      </c>
      <c r="H2518" s="6" t="s">
        <v>6153</v>
      </c>
      <c r="I2518" s="367">
        <f>IFERROR(INDEX([1]Master!$1:$1048576,MATCH(C2518,[1]Master!$B:$B,0),MATCH($G$6,[1]Master!$1:$1,0)),"")</f>
        <v>7810.2391111111101</v>
      </c>
      <c r="J2518" s="230">
        <f>ROUND(I2518*Order_Quote!$L$6,4)</f>
        <v>0</v>
      </c>
      <c r="K2518" s="228"/>
      <c r="L2518" s="178"/>
      <c r="M2518" s="171">
        <f t="shared" si="39"/>
        <v>0</v>
      </c>
    </row>
    <row r="2519" spans="1:13" s="52" customFormat="1" x14ac:dyDescent="0.3">
      <c r="A2519" s="29" t="str">
        <f>IF(K2519&gt;0,COUNT($A$7:A2518)+COUNT(DWV!$A$8:$A$300)+COUNT('Large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19" s="293"/>
      <c r="C2519" s="3" t="s">
        <v>3169</v>
      </c>
      <c r="D2519" s="16">
        <v>28889895</v>
      </c>
      <c r="E2519" s="5" t="s">
        <v>9606</v>
      </c>
      <c r="F2519" s="381">
        <f>IFERROR(INDEX([1]Master!$1:$1048576,MATCH(C2519,[1]Master!$B:$B,0),MATCH($H$5,[1]Master!$1:$1,0)),"")</f>
        <v>1</v>
      </c>
      <c r="G2519" s="381">
        <f>IFERROR(INDEX([1]Master!$1:$1048576,MATCH(C2519,[1]Master!$B:$B,0),MATCH($H$4,[1]Master!$1:$1,0)),"")</f>
        <v>1</v>
      </c>
      <c r="H2519" s="6" t="s">
        <v>6153</v>
      </c>
      <c r="I2519" s="367">
        <f>IFERROR(INDEX([1]Master!$1:$1048576,MATCH(C2519,[1]Master!$B:$B,0),MATCH($G$6,[1]Master!$1:$1,0)),"")</f>
        <v>10247.164111111111</v>
      </c>
      <c r="J2519" s="230">
        <f>ROUND(I2519*Order_Quote!$L$6,4)</f>
        <v>0</v>
      </c>
      <c r="K2519" s="228"/>
      <c r="L2519" s="178"/>
      <c r="M2519" s="171">
        <f t="shared" si="39"/>
        <v>0</v>
      </c>
    </row>
    <row r="2520" spans="1:13" s="52" customFormat="1" x14ac:dyDescent="0.3">
      <c r="A2520" s="29" t="str">
        <f>IF(K2520&gt;0,COUNT($A$7:A2519)+COUNT(DWV!$A$8:$A$300)+COUNT('Large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0" s="293"/>
      <c r="C2520" s="3" t="s">
        <v>3170</v>
      </c>
      <c r="D2520" s="16">
        <v>28889909</v>
      </c>
      <c r="E2520" s="5" t="s">
        <v>9607</v>
      </c>
      <c r="F2520" s="381">
        <f>IFERROR(INDEX([1]Master!$1:$1048576,MATCH(C2520,[1]Master!$B:$B,0),MATCH($H$5,[1]Master!$1:$1,0)),"")</f>
        <v>1</v>
      </c>
      <c r="G2520" s="381">
        <f>IFERROR(INDEX([1]Master!$1:$1048576,MATCH(C2520,[1]Master!$B:$B,0),MATCH($H$4,[1]Master!$1:$1,0)),"")</f>
        <v>3</v>
      </c>
      <c r="H2520" s="6" t="s">
        <v>6153</v>
      </c>
      <c r="I2520" s="367">
        <f>IFERROR(INDEX([1]Master!$1:$1048576,MATCH(C2520,[1]Master!$B:$B,0),MATCH($G$6,[1]Master!$1:$1,0)),"")</f>
        <v>5813.666666666667</v>
      </c>
      <c r="J2520" s="230">
        <f>ROUND(I2520*Order_Quote!$L$6,4)</f>
        <v>0</v>
      </c>
      <c r="K2520" s="228"/>
      <c r="L2520" s="178"/>
      <c r="M2520" s="171">
        <f t="shared" si="39"/>
        <v>0</v>
      </c>
    </row>
    <row r="2521" spans="1:13" s="52" customFormat="1" x14ac:dyDescent="0.3">
      <c r="A2521" s="29" t="str">
        <f>IF(K2521&gt;0,COUNT($A$7:A2520)+COUNT(DWV!$A$8:$A$300)+COUNT('Large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1" s="293"/>
      <c r="C2521" s="3" t="s">
        <v>3171</v>
      </c>
      <c r="D2521" s="16">
        <v>28889917</v>
      </c>
      <c r="E2521" s="5" t="s">
        <v>9608</v>
      </c>
      <c r="F2521" s="381">
        <f>IFERROR(INDEX([1]Master!$1:$1048576,MATCH(C2521,[1]Master!$B:$B,0),MATCH($H$5,[1]Master!$1:$1,0)),"")</f>
        <v>1</v>
      </c>
      <c r="G2521" s="381">
        <f>IFERROR(INDEX([1]Master!$1:$1048576,MATCH(C2521,[1]Master!$B:$B,0),MATCH($H$4,[1]Master!$1:$1,0)),"")</f>
        <v>2</v>
      </c>
      <c r="H2521" s="6" t="s">
        <v>6153</v>
      </c>
      <c r="I2521" s="367">
        <f>IFERROR(INDEX([1]Master!$1:$1048576,MATCH(C2521,[1]Master!$B:$B,0),MATCH($G$6,[1]Master!$1:$1,0)),"")</f>
        <v>7169.7490000000007</v>
      </c>
      <c r="J2521" s="230">
        <f>ROUND(I2521*Order_Quote!$L$6,4)</f>
        <v>0</v>
      </c>
      <c r="K2521" s="228"/>
      <c r="L2521" s="178"/>
      <c r="M2521" s="171">
        <f t="shared" si="39"/>
        <v>0</v>
      </c>
    </row>
    <row r="2522" spans="1:13" s="52" customFormat="1" x14ac:dyDescent="0.3">
      <c r="A2522" s="29" t="str">
        <f>IF(K2522&gt;0,COUNT($A$7:A2521)+COUNT(DWV!$A$8:$A$300)+COUNT('Large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2" s="293"/>
      <c r="C2522" s="3" t="s">
        <v>3172</v>
      </c>
      <c r="D2522" s="16">
        <v>28889925</v>
      </c>
      <c r="E2522" s="5" t="s">
        <v>9609</v>
      </c>
      <c r="F2522" s="381">
        <f>IFERROR(INDEX([1]Master!$1:$1048576,MATCH(C2522,[1]Master!$B:$B,0),MATCH($H$5,[1]Master!$1:$1,0)),"")</f>
        <v>1</v>
      </c>
      <c r="G2522" s="381">
        <f>IFERROR(INDEX([1]Master!$1:$1048576,MATCH(C2522,[1]Master!$B:$B,0),MATCH($H$4,[1]Master!$1:$1,0)),"")</f>
        <v>2</v>
      </c>
      <c r="H2522" s="6" t="s">
        <v>6153</v>
      </c>
      <c r="I2522" s="367">
        <f>IFERROR(INDEX([1]Master!$1:$1048576,MATCH(C2522,[1]Master!$B:$B,0),MATCH($G$6,[1]Master!$1:$1,0)),"")</f>
        <v>7368.0437777777779</v>
      </c>
      <c r="J2522" s="230">
        <f>ROUND(I2522*Order_Quote!$L$6,4)</f>
        <v>0</v>
      </c>
      <c r="K2522" s="228"/>
      <c r="L2522" s="178"/>
      <c r="M2522" s="171">
        <f t="shared" si="39"/>
        <v>0</v>
      </c>
    </row>
    <row r="2523" spans="1:13" s="52" customFormat="1" x14ac:dyDescent="0.3">
      <c r="A2523" s="29" t="str">
        <f>IF(K2523&gt;0,COUNT($A$7:A2522)+COUNT(DWV!$A$8:$A$300)+COUNT('Large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3" s="293"/>
      <c r="C2523" s="3" t="s">
        <v>3173</v>
      </c>
      <c r="D2523" s="16">
        <v>28889933</v>
      </c>
      <c r="E2523" s="5" t="s">
        <v>9610</v>
      </c>
      <c r="F2523" s="381">
        <f>IFERROR(INDEX([1]Master!$1:$1048576,MATCH(C2523,[1]Master!$B:$B,0),MATCH($H$5,[1]Master!$1:$1,0)),"")</f>
        <v>1</v>
      </c>
      <c r="G2523" s="381">
        <f>IFERROR(INDEX([1]Master!$1:$1048576,MATCH(C2523,[1]Master!$B:$B,0),MATCH($H$4,[1]Master!$1:$1,0)),"")</f>
        <v>2</v>
      </c>
      <c r="H2523" s="6" t="s">
        <v>6153</v>
      </c>
      <c r="I2523" s="367">
        <f>IFERROR(INDEX([1]Master!$1:$1048576,MATCH(C2523,[1]Master!$B:$B,0),MATCH($G$6,[1]Master!$1:$1,0)),"")</f>
        <v>7442.4563333333335</v>
      </c>
      <c r="J2523" s="230">
        <f>ROUND(I2523*Order_Quote!$L$6,4)</f>
        <v>0</v>
      </c>
      <c r="K2523" s="228"/>
      <c r="L2523" s="178"/>
      <c r="M2523" s="171">
        <f t="shared" si="39"/>
        <v>0</v>
      </c>
    </row>
    <row r="2524" spans="1:13" s="52" customFormat="1" x14ac:dyDescent="0.3">
      <c r="A2524" s="29" t="str">
        <f>IF(K2524&gt;0,COUNT($A$7:A2523)+COUNT(DWV!$A$8:$A$300)+COUNT('Large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4" s="293"/>
      <c r="C2524" s="3" t="s">
        <v>3174</v>
      </c>
      <c r="D2524" s="16">
        <v>28889941</v>
      </c>
      <c r="E2524" s="5" t="s">
        <v>9611</v>
      </c>
      <c r="F2524" s="381">
        <f>IFERROR(INDEX([1]Master!$1:$1048576,MATCH(C2524,[1]Master!$B:$B,0),MATCH($H$5,[1]Master!$1:$1,0)),"")</f>
        <v>1</v>
      </c>
      <c r="G2524" s="381">
        <f>IFERROR(INDEX([1]Master!$1:$1048576,MATCH(C2524,[1]Master!$B:$B,0),MATCH($H$4,[1]Master!$1:$1,0)),"")</f>
        <v>2</v>
      </c>
      <c r="H2524" s="6" t="s">
        <v>6153</v>
      </c>
      <c r="I2524" s="367">
        <f>IFERROR(INDEX([1]Master!$1:$1048576,MATCH(C2524,[1]Master!$B:$B,0),MATCH($G$6,[1]Master!$1:$1,0)),"")</f>
        <v>7606.083111111112</v>
      </c>
      <c r="J2524" s="230">
        <f>ROUND(I2524*Order_Quote!$L$6,4)</f>
        <v>0</v>
      </c>
      <c r="K2524" s="228"/>
      <c r="L2524" s="178"/>
      <c r="M2524" s="171">
        <f t="shared" si="39"/>
        <v>0</v>
      </c>
    </row>
    <row r="2525" spans="1:13" s="52" customFormat="1" x14ac:dyDescent="0.3">
      <c r="A2525" s="29" t="str">
        <f>IF(K2525&gt;0,COUNT($A$7:A2524)+COUNT(DWV!$A$8:$A$300)+COUNT('Large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5" s="293"/>
      <c r="C2525" s="3" t="s">
        <v>3175</v>
      </c>
      <c r="D2525" s="16">
        <v>28889950</v>
      </c>
      <c r="E2525" s="5" t="s">
        <v>9612</v>
      </c>
      <c r="F2525" s="381">
        <f>IFERROR(INDEX([1]Master!$1:$1048576,MATCH(C2525,[1]Master!$B:$B,0),MATCH($H$5,[1]Master!$1:$1,0)),"")</f>
        <v>1</v>
      </c>
      <c r="G2525" s="381">
        <f>IFERROR(INDEX([1]Master!$1:$1048576,MATCH(C2525,[1]Master!$B:$B,0),MATCH($H$4,[1]Master!$1:$1,0)),"")</f>
        <v>2</v>
      </c>
      <c r="H2525" s="6" t="s">
        <v>6153</v>
      </c>
      <c r="I2525" s="367">
        <f>IFERROR(INDEX([1]Master!$1:$1048576,MATCH(C2525,[1]Master!$B:$B,0),MATCH($G$6,[1]Master!$1:$1,0)),"")</f>
        <v>7664.2673333333332</v>
      </c>
      <c r="J2525" s="230">
        <f>ROUND(I2525*Order_Quote!$L$6,4)</f>
        <v>0</v>
      </c>
      <c r="K2525" s="228"/>
      <c r="L2525" s="178"/>
      <c r="M2525" s="171">
        <f t="shared" si="39"/>
        <v>0</v>
      </c>
    </row>
    <row r="2526" spans="1:13" s="52" customFormat="1" x14ac:dyDescent="0.3">
      <c r="A2526" s="29" t="str">
        <f>IF(K2526&gt;0,COUNT($A$7:A2525)+COUNT(DWV!$A$8:$A$300)+COUNT('Large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6" s="293"/>
      <c r="C2526" s="3" t="s">
        <v>3176</v>
      </c>
      <c r="D2526" s="16">
        <v>28889968</v>
      </c>
      <c r="E2526" s="5" t="s">
        <v>9613</v>
      </c>
      <c r="F2526" s="381">
        <f>IFERROR(INDEX([1]Master!$1:$1048576,MATCH(C2526,[1]Master!$B:$B,0),MATCH($H$5,[1]Master!$1:$1,0)),"")</f>
        <v>1</v>
      </c>
      <c r="G2526" s="381">
        <f>IFERROR(INDEX([1]Master!$1:$1048576,MATCH(C2526,[1]Master!$B:$B,0),MATCH($H$4,[1]Master!$1:$1,0)),"")</f>
        <v>1</v>
      </c>
      <c r="H2526" s="6" t="s">
        <v>6153</v>
      </c>
      <c r="I2526" s="367">
        <f>IFERROR(INDEX([1]Master!$1:$1048576,MATCH(C2526,[1]Master!$B:$B,0),MATCH($G$6,[1]Master!$1:$1,0)),"")</f>
        <v>10573.43088888889</v>
      </c>
      <c r="J2526" s="230">
        <f>ROUND(I2526*Order_Quote!$L$6,4)</f>
        <v>0</v>
      </c>
      <c r="K2526" s="228"/>
      <c r="L2526" s="178"/>
      <c r="M2526" s="171">
        <f t="shared" si="39"/>
        <v>0</v>
      </c>
    </row>
    <row r="2527" spans="1:13" s="52" customFormat="1" x14ac:dyDescent="0.3">
      <c r="A2527" s="29" t="str">
        <f>IF(K2527&gt;0,COUNT($A$7:A2526)+COUNT(DWV!$A$8:$A$300)+COUNT('Large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7" s="293"/>
      <c r="C2527" s="3" t="s">
        <v>3177</v>
      </c>
      <c r="D2527" s="16">
        <v>28889976</v>
      </c>
      <c r="E2527" s="5" t="s">
        <v>9614</v>
      </c>
      <c r="F2527" s="381">
        <f>IFERROR(INDEX([1]Master!$1:$1048576,MATCH(C2527,[1]Master!$B:$B,0),MATCH($H$5,[1]Master!$1:$1,0)),"")</f>
        <v>1</v>
      </c>
      <c r="G2527" s="381">
        <f>IFERROR(INDEX([1]Master!$1:$1048576,MATCH(C2527,[1]Master!$B:$B,0),MATCH($H$4,[1]Master!$1:$1,0)),"")</f>
        <v>1</v>
      </c>
      <c r="H2527" s="6" t="s">
        <v>6153</v>
      </c>
      <c r="I2527" s="367">
        <f>IFERROR(INDEX([1]Master!$1:$1048576,MATCH(C2527,[1]Master!$B:$B,0),MATCH($G$6,[1]Master!$1:$1,0)),"")</f>
        <v>12409.598444444444</v>
      </c>
      <c r="J2527" s="230">
        <f>ROUND(I2527*Order_Quote!$L$6,4)</f>
        <v>0</v>
      </c>
      <c r="K2527" s="228"/>
      <c r="L2527" s="178"/>
      <c r="M2527" s="171">
        <f t="shared" si="39"/>
        <v>0</v>
      </c>
    </row>
    <row r="2528" spans="1:13" s="52" customFormat="1" x14ac:dyDescent="0.3">
      <c r="A2528" s="29" t="str">
        <f>IF(K2528&gt;0,COUNT($A$7:A2527)+COUNT(DWV!$A$8:$A$300)+COUNT('Large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8" s="293"/>
      <c r="C2528" s="3" t="s">
        <v>3178</v>
      </c>
      <c r="D2528" s="16">
        <v>28889984</v>
      </c>
      <c r="E2528" s="5" t="s">
        <v>9615</v>
      </c>
      <c r="F2528" s="381">
        <f>IFERROR(INDEX([1]Master!$1:$1048576,MATCH(C2528,[1]Master!$B:$B,0),MATCH($H$5,[1]Master!$1:$1,0)),"")</f>
        <v>1</v>
      </c>
      <c r="G2528" s="381">
        <f>IFERROR(INDEX([1]Master!$1:$1048576,MATCH(C2528,[1]Master!$B:$B,0),MATCH($H$4,[1]Master!$1:$1,0)),"")</f>
        <v>1</v>
      </c>
      <c r="H2528" s="6" t="s">
        <v>6153</v>
      </c>
      <c r="I2528" s="367">
        <f>IFERROR(INDEX([1]Master!$1:$1048576,MATCH(C2528,[1]Master!$B:$B,0),MATCH($G$6,[1]Master!$1:$1,0)),"")</f>
        <v>14774.262777777778</v>
      </c>
      <c r="J2528" s="230">
        <f>ROUND(I2528*Order_Quote!$L$6,4)</f>
        <v>0</v>
      </c>
      <c r="K2528" s="228"/>
      <c r="L2528" s="178"/>
      <c r="M2528" s="171">
        <f t="shared" si="39"/>
        <v>0</v>
      </c>
    </row>
    <row r="2529" spans="1:13" s="52" customFormat="1" x14ac:dyDescent="0.3">
      <c r="A2529" s="29" t="str">
        <f>IF(K2529&gt;0,COUNT($A$7:A2528)+COUNT(DWV!$A$8:$A$300)+COUNT('Large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29" s="293"/>
      <c r="C2529" s="3" t="s">
        <v>3179</v>
      </c>
      <c r="D2529" s="16">
        <v>28889998</v>
      </c>
      <c r="E2529" s="5" t="s">
        <v>9616</v>
      </c>
      <c r="F2529" s="381">
        <f>IFERROR(INDEX([1]Master!$1:$1048576,MATCH(C2529,[1]Master!$B:$B,0),MATCH($H$5,[1]Master!$1:$1,0)),"")</f>
        <v>1</v>
      </c>
      <c r="G2529" s="381">
        <f>IFERROR(INDEX([1]Master!$1:$1048576,MATCH(C2529,[1]Master!$B:$B,0),MATCH($H$4,[1]Master!$1:$1,0)),"")</f>
        <v>2</v>
      </c>
      <c r="H2529" s="6" t="s">
        <v>6153</v>
      </c>
      <c r="I2529" s="367">
        <f>IFERROR(INDEX([1]Master!$1:$1048576,MATCH(C2529,[1]Master!$B:$B,0),MATCH($G$6,[1]Master!$1:$1,0)),"")</f>
        <v>6693.2350601307198</v>
      </c>
      <c r="J2529" s="230">
        <f>ROUND(I2529*Order_Quote!$L$6,4)</f>
        <v>0</v>
      </c>
      <c r="K2529" s="228"/>
      <c r="L2529" s="178"/>
      <c r="M2529" s="171">
        <f t="shared" si="39"/>
        <v>0</v>
      </c>
    </row>
    <row r="2530" spans="1:13" s="52" customFormat="1" x14ac:dyDescent="0.3">
      <c r="A2530" s="29" t="str">
        <f>IF(K2530&gt;0,COUNT($A$7:A2529)+COUNT(DWV!$A$8:$A$300)+COUNT('Large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0" s="293"/>
      <c r="C2530" s="3" t="s">
        <v>3180</v>
      </c>
      <c r="D2530" s="16">
        <v>28890001</v>
      </c>
      <c r="E2530" s="5" t="s">
        <v>9617</v>
      </c>
      <c r="F2530" s="381">
        <f>IFERROR(INDEX([1]Master!$1:$1048576,MATCH(C2530,[1]Master!$B:$B,0),MATCH($H$5,[1]Master!$1:$1,0)),"")</f>
        <v>1</v>
      </c>
      <c r="G2530" s="381">
        <f>IFERROR(INDEX([1]Master!$1:$1048576,MATCH(C2530,[1]Master!$B:$B,0),MATCH($H$4,[1]Master!$1:$1,0)),"")</f>
        <v>2</v>
      </c>
      <c r="H2530" s="6" t="s">
        <v>6153</v>
      </c>
      <c r="I2530" s="367">
        <f>IFERROR(INDEX([1]Master!$1:$1048576,MATCH(C2530,[1]Master!$B:$B,0),MATCH($G$6,[1]Master!$1:$1,0)),"")</f>
        <v>7002.1335699346409</v>
      </c>
      <c r="J2530" s="230">
        <f>ROUND(I2530*Order_Quote!$L$6,4)</f>
        <v>0</v>
      </c>
      <c r="K2530" s="228"/>
      <c r="L2530" s="178"/>
      <c r="M2530" s="171">
        <f t="shared" si="39"/>
        <v>0</v>
      </c>
    </row>
    <row r="2531" spans="1:13" s="52" customFormat="1" x14ac:dyDescent="0.3">
      <c r="A2531" s="29" t="str">
        <f>IF(K2531&gt;0,COUNT($A$7:A2530)+COUNT(DWV!$A$8:$A$300)+COUNT('Large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1" s="293"/>
      <c r="C2531" s="3" t="s">
        <v>3181</v>
      </c>
      <c r="D2531" s="16">
        <v>28890010</v>
      </c>
      <c r="E2531" s="5" t="s">
        <v>9618</v>
      </c>
      <c r="F2531" s="381">
        <f>IFERROR(INDEX([1]Master!$1:$1048576,MATCH(C2531,[1]Master!$B:$B,0),MATCH($H$5,[1]Master!$1:$1,0)),"")</f>
        <v>1</v>
      </c>
      <c r="G2531" s="381">
        <f>IFERROR(INDEX([1]Master!$1:$1048576,MATCH(C2531,[1]Master!$B:$B,0),MATCH($H$4,[1]Master!$1:$1,0)),"")</f>
        <v>1</v>
      </c>
      <c r="H2531" s="6" t="s">
        <v>6153</v>
      </c>
      <c r="I2531" s="367">
        <f>IFERROR(INDEX([1]Master!$1:$1048576,MATCH(C2531,[1]Master!$B:$B,0),MATCH($G$6,[1]Master!$1:$1,0)),"")</f>
        <v>8238.5657058823545</v>
      </c>
      <c r="J2531" s="230">
        <f>ROUND(I2531*Order_Quote!$L$6,4)</f>
        <v>0</v>
      </c>
      <c r="K2531" s="228"/>
      <c r="L2531" s="178"/>
      <c r="M2531" s="171">
        <f t="shared" si="39"/>
        <v>0</v>
      </c>
    </row>
    <row r="2532" spans="1:13" s="52" customFormat="1" x14ac:dyDescent="0.3">
      <c r="A2532" s="29" t="str">
        <f>IF(K2532&gt;0,COUNT($A$7:A2531)+COUNT(DWV!$A$8:$A$300)+COUNT('Large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2" s="293"/>
      <c r="C2532" s="3" t="s">
        <v>3182</v>
      </c>
      <c r="D2532" s="16">
        <v>28890028</v>
      </c>
      <c r="E2532" s="5" t="s">
        <v>9619</v>
      </c>
      <c r="F2532" s="381">
        <f>IFERROR(INDEX([1]Master!$1:$1048576,MATCH(C2532,[1]Master!$B:$B,0),MATCH($H$5,[1]Master!$1:$1,0)),"")</f>
        <v>1</v>
      </c>
      <c r="G2532" s="381">
        <f>IFERROR(INDEX([1]Master!$1:$1048576,MATCH(C2532,[1]Master!$B:$B,0),MATCH($H$4,[1]Master!$1:$1,0)),"")</f>
        <v>1</v>
      </c>
      <c r="H2532" s="6" t="s">
        <v>6153</v>
      </c>
      <c r="I2532" s="367">
        <f>IFERROR(INDEX([1]Master!$1:$1048576,MATCH(C2532,[1]Master!$B:$B,0),MATCH($G$6,[1]Master!$1:$1,0)),"")</f>
        <v>8357.5754418300658</v>
      </c>
      <c r="J2532" s="230">
        <f>ROUND(I2532*Order_Quote!$L$6,4)</f>
        <v>0</v>
      </c>
      <c r="K2532" s="228"/>
      <c r="L2532" s="178"/>
      <c r="M2532" s="171">
        <f t="shared" si="39"/>
        <v>0</v>
      </c>
    </row>
    <row r="2533" spans="1:13" s="52" customFormat="1" x14ac:dyDescent="0.3">
      <c r="A2533" s="29" t="str">
        <f>IF(K2533&gt;0,COUNT($A$7:A2532)+COUNT(DWV!$A$8:$A$300)+COUNT('Large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3" s="293"/>
      <c r="C2533" s="3" t="s">
        <v>3183</v>
      </c>
      <c r="D2533" s="16">
        <v>28890036</v>
      </c>
      <c r="E2533" s="5" t="s">
        <v>9620</v>
      </c>
      <c r="F2533" s="381">
        <f>IFERROR(INDEX([1]Master!$1:$1048576,MATCH(C2533,[1]Master!$B:$B,0),MATCH($H$5,[1]Master!$1:$1,0)),"")</f>
        <v>1</v>
      </c>
      <c r="G2533" s="381">
        <f>IFERROR(INDEX([1]Master!$1:$1048576,MATCH(C2533,[1]Master!$B:$B,0),MATCH($H$4,[1]Master!$1:$1,0)),"")</f>
        <v>1</v>
      </c>
      <c r="H2533" s="6" t="s">
        <v>6153</v>
      </c>
      <c r="I2533" s="367">
        <f>IFERROR(INDEX([1]Master!$1:$1048576,MATCH(C2533,[1]Master!$B:$B,0),MATCH($G$6,[1]Master!$1:$1,0)),"")</f>
        <v>8805.9272614379097</v>
      </c>
      <c r="J2533" s="230">
        <f>ROUND(I2533*Order_Quote!$L$6,4)</f>
        <v>0</v>
      </c>
      <c r="K2533" s="228"/>
      <c r="L2533" s="178"/>
      <c r="M2533" s="171">
        <f t="shared" si="39"/>
        <v>0</v>
      </c>
    </row>
    <row r="2534" spans="1:13" s="52" customFormat="1" x14ac:dyDescent="0.3">
      <c r="A2534" s="29" t="str">
        <f>IF(K2534&gt;0,COUNT($A$7:A2533)+COUNT(DWV!$A$8:$A$300)+COUNT('Large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4" s="293"/>
      <c r="C2534" s="3" t="s">
        <v>3184</v>
      </c>
      <c r="D2534" s="16">
        <v>28890044</v>
      </c>
      <c r="E2534" s="5" t="s">
        <v>9621</v>
      </c>
      <c r="F2534" s="381">
        <f>IFERROR(INDEX([1]Master!$1:$1048576,MATCH(C2534,[1]Master!$B:$B,0),MATCH($H$5,[1]Master!$1:$1,0)),"")</f>
        <v>1</v>
      </c>
      <c r="G2534" s="381">
        <f>IFERROR(INDEX([1]Master!$1:$1048576,MATCH(C2534,[1]Master!$B:$B,0),MATCH($H$4,[1]Master!$1:$1,0)),"")</f>
        <v>1</v>
      </c>
      <c r="H2534" s="6" t="s">
        <v>6153</v>
      </c>
      <c r="I2534" s="367">
        <f>IFERROR(INDEX([1]Master!$1:$1048576,MATCH(C2534,[1]Master!$B:$B,0),MATCH($G$6,[1]Master!$1:$1,0)),"")</f>
        <v>9599.7096287581717</v>
      </c>
      <c r="J2534" s="230">
        <f>ROUND(I2534*Order_Quote!$L$6,4)</f>
        <v>0</v>
      </c>
      <c r="K2534" s="228"/>
      <c r="L2534" s="178"/>
      <c r="M2534" s="171">
        <f t="shared" si="39"/>
        <v>0</v>
      </c>
    </row>
    <row r="2535" spans="1:13" s="52" customFormat="1" x14ac:dyDescent="0.3">
      <c r="A2535" s="29" t="str">
        <f>IF(K2535&gt;0,COUNT($A$7:A2534)+COUNT(DWV!$A$8:$A$300)+COUNT('Large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5" s="293"/>
      <c r="C2535" s="3" t="s">
        <v>3185</v>
      </c>
      <c r="D2535" s="16">
        <v>28890052</v>
      </c>
      <c r="E2535" s="5" t="s">
        <v>9622</v>
      </c>
      <c r="F2535" s="381">
        <f>IFERROR(INDEX([1]Master!$1:$1048576,MATCH(C2535,[1]Master!$B:$B,0),MATCH($H$5,[1]Master!$1:$1,0)),"")</f>
        <v>1</v>
      </c>
      <c r="G2535" s="381">
        <f>IFERROR(INDEX([1]Master!$1:$1048576,MATCH(C2535,[1]Master!$B:$B,0),MATCH($H$4,[1]Master!$1:$1,0)),"")</f>
        <v>1</v>
      </c>
      <c r="H2535" s="6" t="s">
        <v>6153</v>
      </c>
      <c r="I2535" s="367">
        <f>IFERROR(INDEX([1]Master!$1:$1048576,MATCH(C2535,[1]Master!$B:$B,0),MATCH($G$6,[1]Master!$1:$1,0)),"")</f>
        <v>10337.89325751634</v>
      </c>
      <c r="J2535" s="230">
        <f>ROUND(I2535*Order_Quote!$L$6,4)</f>
        <v>0</v>
      </c>
      <c r="K2535" s="228"/>
      <c r="L2535" s="178"/>
      <c r="M2535" s="171">
        <f t="shared" si="39"/>
        <v>0</v>
      </c>
    </row>
    <row r="2536" spans="1:13" s="52" customFormat="1" x14ac:dyDescent="0.3">
      <c r="A2536" s="29" t="str">
        <f>IF(K2536&gt;0,COUNT($A$7:A2535)+COUNT(DWV!$A$8:$A$300)+COUNT('Large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6" s="293"/>
      <c r="C2536" s="3" t="s">
        <v>3186</v>
      </c>
      <c r="D2536" s="16">
        <v>28890060</v>
      </c>
      <c r="E2536" s="5" t="s">
        <v>9623</v>
      </c>
      <c r="F2536" s="381">
        <f>IFERROR(INDEX([1]Master!$1:$1048576,MATCH(C2536,[1]Master!$B:$B,0),MATCH($H$5,[1]Master!$1:$1,0)),"")</f>
        <v>1</v>
      </c>
      <c r="G2536" s="381">
        <f>IFERROR(INDEX([1]Master!$1:$1048576,MATCH(C2536,[1]Master!$B:$B,0),MATCH($H$4,[1]Master!$1:$1,0)),"")</f>
        <v>1</v>
      </c>
      <c r="H2536" s="6" t="s">
        <v>6153</v>
      </c>
      <c r="I2536" s="367">
        <f>IFERROR(INDEX([1]Master!$1:$1048576,MATCH(C2536,[1]Master!$B:$B,0),MATCH($G$6,[1]Master!$1:$1,0)),"")</f>
        <v>11750.415503267974</v>
      </c>
      <c r="J2536" s="230">
        <f>ROUND(I2536*Order_Quote!$L$6,4)</f>
        <v>0</v>
      </c>
      <c r="K2536" s="228"/>
      <c r="L2536" s="178"/>
      <c r="M2536" s="171">
        <f t="shared" si="39"/>
        <v>0</v>
      </c>
    </row>
    <row r="2537" spans="1:13" s="52" customFormat="1" x14ac:dyDescent="0.3">
      <c r="A2537" s="29" t="str">
        <f>IF(K2537&gt;0,COUNT($A$7:A2536)+COUNT(DWV!$A$8:$A$300)+COUNT('Large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7" s="293"/>
      <c r="C2537" s="3" t="s">
        <v>3187</v>
      </c>
      <c r="D2537" s="16">
        <v>28890079</v>
      </c>
      <c r="E2537" s="5" t="s">
        <v>9624</v>
      </c>
      <c r="F2537" s="381">
        <f>IFERROR(INDEX([1]Master!$1:$1048576,MATCH(C2537,[1]Master!$B:$B,0),MATCH($H$5,[1]Master!$1:$1,0)),"")</f>
        <v>1</v>
      </c>
      <c r="G2537" s="381">
        <f>IFERROR(INDEX([1]Master!$1:$1048576,MATCH(C2537,[1]Master!$B:$B,0),MATCH($H$4,[1]Master!$1:$1,0)),"")</f>
        <v>1</v>
      </c>
      <c r="H2537" s="6" t="s">
        <v>6153</v>
      </c>
      <c r="I2537" s="367">
        <f>IFERROR(INDEX([1]Master!$1:$1048576,MATCH(C2537,[1]Master!$B:$B,0),MATCH($G$6,[1]Master!$1:$1,0)),"")</f>
        <v>13150.680584313728</v>
      </c>
      <c r="J2537" s="230">
        <f>ROUND(I2537*Order_Quote!$L$6,4)</f>
        <v>0</v>
      </c>
      <c r="K2537" s="228"/>
      <c r="L2537" s="178"/>
      <c r="M2537" s="171">
        <f t="shared" si="39"/>
        <v>0</v>
      </c>
    </row>
    <row r="2538" spans="1:13" s="52" customFormat="1" x14ac:dyDescent="0.3">
      <c r="A2538" s="29" t="str">
        <f>IF(K2538&gt;0,COUNT($A$7:A2537)+COUNT(DWV!$A$8:$A$300)+COUNT('Large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8" s="293"/>
      <c r="C2538" s="3" t="s">
        <v>3188</v>
      </c>
      <c r="D2538" s="16">
        <v>28890087</v>
      </c>
      <c r="E2538" s="5" t="s">
        <v>9625</v>
      </c>
      <c r="F2538" s="381">
        <f>IFERROR(INDEX([1]Master!$1:$1048576,MATCH(C2538,[1]Master!$B:$B,0),MATCH($H$5,[1]Master!$1:$1,0)),"")</f>
        <v>1</v>
      </c>
      <c r="G2538" s="381">
        <f>IFERROR(INDEX([1]Master!$1:$1048576,MATCH(C2538,[1]Master!$B:$B,0),MATCH($H$4,[1]Master!$1:$1,0)),"")</f>
        <v>1</v>
      </c>
      <c r="H2538" s="6" t="s">
        <v>6153</v>
      </c>
      <c r="I2538" s="367">
        <f>IFERROR(INDEX([1]Master!$1:$1048576,MATCH(C2538,[1]Master!$B:$B,0),MATCH($G$6,[1]Master!$1:$1,0)),"")</f>
        <v>14263.673044444446</v>
      </c>
      <c r="J2538" s="230">
        <f>ROUND(I2538*Order_Quote!$L$6,4)</f>
        <v>0</v>
      </c>
      <c r="K2538" s="228"/>
      <c r="L2538" s="178"/>
      <c r="M2538" s="171">
        <f t="shared" si="39"/>
        <v>0</v>
      </c>
    </row>
    <row r="2539" spans="1:13" s="52" customFormat="1" x14ac:dyDescent="0.3">
      <c r="A2539" s="29" t="str">
        <f>IF(K2539&gt;0,COUNT($A$7:A2538)+COUNT(DWV!$A$8:$A$300)+COUNT('Large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39" s="293"/>
      <c r="C2539" s="3" t="s">
        <v>3189</v>
      </c>
      <c r="D2539" s="16">
        <v>28890095</v>
      </c>
      <c r="E2539" s="5" t="s">
        <v>9626</v>
      </c>
      <c r="F2539" s="381">
        <f>IFERROR(INDEX([1]Master!$1:$1048576,MATCH(C2539,[1]Master!$B:$B,0),MATCH($H$5,[1]Master!$1:$1,0)),"")</f>
        <v>1</v>
      </c>
      <c r="G2539" s="381">
        <f>IFERROR(INDEX([1]Master!$1:$1048576,MATCH(C2539,[1]Master!$B:$B,0),MATCH($H$4,[1]Master!$1:$1,0)),"")</f>
        <v>1</v>
      </c>
      <c r="H2539" s="6" t="s">
        <v>6153</v>
      </c>
      <c r="I2539" s="367">
        <f>IFERROR(INDEX([1]Master!$1:$1048576,MATCH(C2539,[1]Master!$B:$B,0),MATCH($G$6,[1]Master!$1:$1,0)),"")</f>
        <v>8613.0901830065377</v>
      </c>
      <c r="J2539" s="230">
        <f>ROUND(I2539*Order_Quote!$L$6,4)</f>
        <v>0</v>
      </c>
      <c r="K2539" s="228"/>
      <c r="L2539" s="178"/>
      <c r="M2539" s="171">
        <f t="shared" si="39"/>
        <v>0</v>
      </c>
    </row>
    <row r="2540" spans="1:13" s="52" customFormat="1" x14ac:dyDescent="0.3">
      <c r="A2540" s="29" t="str">
        <f>IF(K2540&gt;0,COUNT($A$7:A2539)+COUNT(DWV!$A$8:$A$300)+COUNT('Large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0" s="293"/>
      <c r="C2540" s="3" t="s">
        <v>3190</v>
      </c>
      <c r="D2540" s="16">
        <v>28890109</v>
      </c>
      <c r="E2540" s="5" t="s">
        <v>9627</v>
      </c>
      <c r="F2540" s="381">
        <f>IFERROR(INDEX([1]Master!$1:$1048576,MATCH(C2540,[1]Master!$B:$B,0),MATCH($H$5,[1]Master!$1:$1,0)),"")</f>
        <v>1</v>
      </c>
      <c r="G2540" s="381">
        <f>IFERROR(INDEX([1]Master!$1:$1048576,MATCH(C2540,[1]Master!$B:$B,0),MATCH($H$4,[1]Master!$1:$1,0)),"")</f>
        <v>1</v>
      </c>
      <c r="H2540" s="6" t="s">
        <v>6153</v>
      </c>
      <c r="I2540" s="367">
        <f>IFERROR(INDEX([1]Master!$1:$1048576,MATCH(C2540,[1]Master!$B:$B,0),MATCH($G$6,[1]Master!$1:$1,0)),"")</f>
        <v>8998.1806653594776</v>
      </c>
      <c r="J2540" s="230">
        <f>ROUND(I2540*Order_Quote!$L$6,4)</f>
        <v>0</v>
      </c>
      <c r="K2540" s="228"/>
      <c r="L2540" s="178"/>
      <c r="M2540" s="171">
        <f t="shared" si="39"/>
        <v>0</v>
      </c>
    </row>
    <row r="2541" spans="1:13" s="52" customFormat="1" x14ac:dyDescent="0.3">
      <c r="A2541" s="29" t="str">
        <f>IF(K2541&gt;0,COUNT($A$7:A2540)+COUNT(DWV!$A$8:$A$300)+COUNT('Large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1" s="293"/>
      <c r="C2541" s="3" t="s">
        <v>3191</v>
      </c>
      <c r="D2541" s="16">
        <v>28890117</v>
      </c>
      <c r="E2541" s="5" t="s">
        <v>9628</v>
      </c>
      <c r="F2541" s="381">
        <f>IFERROR(INDEX([1]Master!$1:$1048576,MATCH(C2541,[1]Master!$B:$B,0),MATCH($H$5,[1]Master!$1:$1,0)),"")</f>
        <v>1</v>
      </c>
      <c r="G2541" s="381">
        <f>IFERROR(INDEX([1]Master!$1:$1048576,MATCH(C2541,[1]Master!$B:$B,0),MATCH($H$4,[1]Master!$1:$1,0)),"")</f>
        <v>1</v>
      </c>
      <c r="H2541" s="6" t="s">
        <v>6153</v>
      </c>
      <c r="I2541" s="367">
        <f>IFERROR(INDEX([1]Master!$1:$1048576,MATCH(C2541,[1]Master!$B:$B,0),MATCH($G$6,[1]Master!$1:$1,0)),"")</f>
        <v>10586.852884967322</v>
      </c>
      <c r="J2541" s="230">
        <f>ROUND(I2541*Order_Quote!$L$6,4)</f>
        <v>0</v>
      </c>
      <c r="K2541" s="228"/>
      <c r="L2541" s="178"/>
      <c r="M2541" s="171">
        <f t="shared" si="39"/>
        <v>0</v>
      </c>
    </row>
    <row r="2542" spans="1:13" s="52" customFormat="1" x14ac:dyDescent="0.3">
      <c r="A2542" s="29" t="str">
        <f>IF(K2542&gt;0,COUNT($A$7:A2541)+COUNT(DWV!$A$8:$A$300)+COUNT('Large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2" s="293"/>
      <c r="C2542" s="3" t="s">
        <v>3192</v>
      </c>
      <c r="D2542" s="16">
        <v>28890125</v>
      </c>
      <c r="E2542" s="5" t="s">
        <v>9629</v>
      </c>
      <c r="F2542" s="381">
        <f>IFERROR(INDEX([1]Master!$1:$1048576,MATCH(C2542,[1]Master!$B:$B,0),MATCH($H$5,[1]Master!$1:$1,0)),"")</f>
        <v>1</v>
      </c>
      <c r="G2542" s="381">
        <f>IFERROR(INDEX([1]Master!$1:$1048576,MATCH(C2542,[1]Master!$B:$B,0),MATCH($H$4,[1]Master!$1:$1,0)),"")</f>
        <v>1</v>
      </c>
      <c r="H2542" s="6" t="s">
        <v>6153</v>
      </c>
      <c r="I2542" s="367">
        <f>IFERROR(INDEX([1]Master!$1:$1048576,MATCH(C2542,[1]Master!$B:$B,0),MATCH($G$6,[1]Master!$1:$1,0)),"")</f>
        <v>10739.895334640523</v>
      </c>
      <c r="J2542" s="230">
        <f>ROUND(I2542*Order_Quote!$L$6,4)</f>
        <v>0</v>
      </c>
      <c r="K2542" s="228"/>
      <c r="L2542" s="178"/>
      <c r="M2542" s="171">
        <f t="shared" si="39"/>
        <v>0</v>
      </c>
    </row>
    <row r="2543" spans="1:13" s="52" customFormat="1" x14ac:dyDescent="0.3">
      <c r="A2543" s="29" t="str">
        <f>IF(K2543&gt;0,COUNT($A$7:A2542)+COUNT(DWV!$A$8:$A$300)+COUNT('Large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3" s="293"/>
      <c r="C2543" s="3" t="s">
        <v>3193</v>
      </c>
      <c r="D2543" s="16">
        <v>28890133</v>
      </c>
      <c r="E2543" s="5" t="s">
        <v>9630</v>
      </c>
      <c r="F2543" s="381">
        <f>IFERROR(INDEX([1]Master!$1:$1048576,MATCH(C2543,[1]Master!$B:$B,0),MATCH($H$5,[1]Master!$1:$1,0)),"")</f>
        <v>1</v>
      </c>
      <c r="G2543" s="381">
        <f>IFERROR(INDEX([1]Master!$1:$1048576,MATCH(C2543,[1]Master!$B:$B,0),MATCH($H$4,[1]Master!$1:$1,0)),"")</f>
        <v>1</v>
      </c>
      <c r="H2543" s="6" t="s">
        <v>6153</v>
      </c>
      <c r="I2543" s="367">
        <f>IFERROR(INDEX([1]Master!$1:$1048576,MATCH(C2543,[1]Master!$B:$B,0),MATCH($G$6,[1]Master!$1:$1,0)),"")</f>
        <v>11316.086837908499</v>
      </c>
      <c r="J2543" s="230">
        <f>ROUND(I2543*Order_Quote!$L$6,4)</f>
        <v>0</v>
      </c>
      <c r="K2543" s="228"/>
      <c r="L2543" s="178"/>
      <c r="M2543" s="171">
        <f t="shared" si="39"/>
        <v>0</v>
      </c>
    </row>
    <row r="2544" spans="1:13" s="52" customFormat="1" x14ac:dyDescent="0.3">
      <c r="A2544" s="29" t="str">
        <f>IF(K2544&gt;0,COUNT($A$7:A2543)+COUNT(DWV!$A$8:$A$300)+COUNT('Large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4" s="293"/>
      <c r="C2544" s="3" t="s">
        <v>3194</v>
      </c>
      <c r="D2544" s="16">
        <v>28890141</v>
      </c>
      <c r="E2544" s="5" t="s">
        <v>9631</v>
      </c>
      <c r="F2544" s="381">
        <f>IFERROR(INDEX([1]Master!$1:$1048576,MATCH(C2544,[1]Master!$B:$B,0),MATCH($H$5,[1]Master!$1:$1,0)),"")</f>
        <v>1</v>
      </c>
      <c r="G2544" s="381">
        <f>IFERROR(INDEX([1]Master!$1:$1048576,MATCH(C2544,[1]Master!$B:$B,0),MATCH($H$4,[1]Master!$1:$1,0)),"")</f>
        <v>1</v>
      </c>
      <c r="H2544" s="6" t="s">
        <v>6153</v>
      </c>
      <c r="I2544" s="367">
        <f>IFERROR(INDEX([1]Master!$1:$1048576,MATCH(C2544,[1]Master!$B:$B,0),MATCH($G$6,[1]Master!$1:$1,0)),"")</f>
        <v>12335.975730718954</v>
      </c>
      <c r="J2544" s="230">
        <f>ROUND(I2544*Order_Quote!$L$6,4)</f>
        <v>0</v>
      </c>
      <c r="K2544" s="228"/>
      <c r="L2544" s="178"/>
      <c r="M2544" s="171">
        <f t="shared" si="39"/>
        <v>0</v>
      </c>
    </row>
    <row r="2545" spans="1:13" s="52" customFormat="1" x14ac:dyDescent="0.3">
      <c r="A2545" s="29" t="str">
        <f>IF(K2545&gt;0,COUNT($A$7:A2544)+COUNT(DWV!$A$8:$A$300)+COUNT('Large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5" s="293"/>
      <c r="C2545" s="3" t="s">
        <v>3195</v>
      </c>
      <c r="D2545" s="16">
        <v>28890150</v>
      </c>
      <c r="E2545" s="5" t="s">
        <v>9632</v>
      </c>
      <c r="F2545" s="381">
        <f>IFERROR(INDEX([1]Master!$1:$1048576,MATCH(C2545,[1]Master!$B:$B,0),MATCH($H$5,[1]Master!$1:$1,0)),"")</f>
        <v>1</v>
      </c>
      <c r="G2545" s="381">
        <f>IFERROR(INDEX([1]Master!$1:$1048576,MATCH(C2545,[1]Master!$B:$B,0),MATCH($H$4,[1]Master!$1:$1,0)),"")</f>
        <v>1</v>
      </c>
      <c r="H2545" s="6" t="s">
        <v>6153</v>
      </c>
      <c r="I2545" s="367">
        <f>IFERROR(INDEX([1]Master!$1:$1048576,MATCH(C2545,[1]Master!$B:$B,0),MATCH($G$6,[1]Master!$1:$1,0)),"")</f>
        <v>13284.656333333334</v>
      </c>
      <c r="J2545" s="230">
        <f>ROUND(I2545*Order_Quote!$L$6,4)</f>
        <v>0</v>
      </c>
      <c r="K2545" s="228"/>
      <c r="L2545" s="178"/>
      <c r="M2545" s="171">
        <f t="shared" si="39"/>
        <v>0</v>
      </c>
    </row>
    <row r="2546" spans="1:13" s="52" customFormat="1" x14ac:dyDescent="0.3">
      <c r="A2546" s="29" t="str">
        <f>IF(K2546&gt;0,COUNT($A$7:A2545)+COUNT(DWV!$A$8:$A$300)+COUNT('Large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6" s="293"/>
      <c r="C2546" s="3" t="s">
        <v>3196</v>
      </c>
      <c r="D2546" s="16">
        <v>28890168</v>
      </c>
      <c r="E2546" s="5" t="s">
        <v>9633</v>
      </c>
      <c r="F2546" s="381">
        <f>IFERROR(INDEX([1]Master!$1:$1048576,MATCH(C2546,[1]Master!$B:$B,0),MATCH($H$5,[1]Master!$1:$1,0)),"")</f>
        <v>1</v>
      </c>
      <c r="G2546" s="381">
        <f>IFERROR(INDEX([1]Master!$1:$1048576,MATCH(C2546,[1]Master!$B:$B,0),MATCH($H$4,[1]Master!$1:$1,0)),"")</f>
        <v>1</v>
      </c>
      <c r="H2546" s="6" t="s">
        <v>6153</v>
      </c>
      <c r="I2546" s="367">
        <f>IFERROR(INDEX([1]Master!$1:$1048576,MATCH(C2546,[1]Master!$B:$B,0),MATCH($G$6,[1]Master!$1:$1,0)),"")</f>
        <v>15099.824194771245</v>
      </c>
      <c r="J2546" s="230">
        <f>ROUND(I2546*Order_Quote!$L$6,4)</f>
        <v>0</v>
      </c>
      <c r="K2546" s="228"/>
      <c r="L2546" s="178"/>
      <c r="M2546" s="171">
        <f t="shared" si="39"/>
        <v>0</v>
      </c>
    </row>
    <row r="2547" spans="1:13" s="52" customFormat="1" x14ac:dyDescent="0.3">
      <c r="A2547" s="29" t="str">
        <f>IF(K2547&gt;0,COUNT($A$7:A2546)+COUNT(DWV!$A$8:$A$300)+COUNT('Large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7" s="293"/>
      <c r="C2547" s="3" t="s">
        <v>3197</v>
      </c>
      <c r="D2547" s="16">
        <v>28890176</v>
      </c>
      <c r="E2547" s="5" t="s">
        <v>9634</v>
      </c>
      <c r="F2547" s="381">
        <f>IFERROR(INDEX([1]Master!$1:$1048576,MATCH(C2547,[1]Master!$B:$B,0),MATCH($H$5,[1]Master!$1:$1,0)),"")</f>
        <v>1</v>
      </c>
      <c r="G2547" s="381">
        <f>IFERROR(INDEX([1]Master!$1:$1048576,MATCH(C2547,[1]Master!$B:$B,0),MATCH($H$4,[1]Master!$1:$1,0)),"")</f>
        <v>1</v>
      </c>
      <c r="H2547" s="6" t="s">
        <v>6153</v>
      </c>
      <c r="I2547" s="367">
        <f>IFERROR(INDEX([1]Master!$1:$1048576,MATCH(C2547,[1]Master!$B:$B,0),MATCH($G$6,[1]Master!$1:$1,0)),"")</f>
        <v>16899.322640522878</v>
      </c>
      <c r="J2547" s="230">
        <f>ROUND(I2547*Order_Quote!$L$6,4)</f>
        <v>0</v>
      </c>
      <c r="K2547" s="228"/>
      <c r="L2547" s="178"/>
      <c r="M2547" s="171">
        <f t="shared" si="39"/>
        <v>0</v>
      </c>
    </row>
    <row r="2548" spans="1:13" s="52" customFormat="1" x14ac:dyDescent="0.3">
      <c r="A2548" s="29" t="str">
        <f>IF(K2548&gt;0,COUNT($A$7:A2547)+COUNT(DWV!$A$8:$A$300)+COUNT('Large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8" s="293"/>
      <c r="C2548" s="3" t="s">
        <v>3198</v>
      </c>
      <c r="D2548" s="16">
        <v>28890184</v>
      </c>
      <c r="E2548" s="5" t="s">
        <v>9635</v>
      </c>
      <c r="F2548" s="381">
        <f>IFERROR(INDEX([1]Master!$1:$1048576,MATCH(C2548,[1]Master!$B:$B,0),MATCH($H$5,[1]Master!$1:$1,0)),"")</f>
        <v>1</v>
      </c>
      <c r="G2548" s="381" t="str">
        <f>IFERROR(INDEX([1]Master!$1:$1048576,MATCH(C2548,[1]Master!$B:$B,0),MATCH($H$4,[1]Master!$1:$1,0)),"")</f>
        <v>-</v>
      </c>
      <c r="H2548" s="6" t="s">
        <v>6153</v>
      </c>
      <c r="I2548" s="367">
        <f>IFERROR(INDEX([1]Master!$1:$1048576,MATCH(C2548,[1]Master!$B:$B,0),MATCH($G$6,[1]Master!$1:$1,0)),"")</f>
        <v>18329.639475816995</v>
      </c>
      <c r="J2548" s="230">
        <f>ROUND(I2548*Order_Quote!$L$6,4)</f>
        <v>0</v>
      </c>
      <c r="K2548" s="228"/>
      <c r="L2548" s="178"/>
      <c r="M2548" s="171">
        <f t="shared" si="39"/>
        <v>0</v>
      </c>
    </row>
    <row r="2549" spans="1:13" s="52" customFormat="1" x14ac:dyDescent="0.3">
      <c r="A2549" s="29" t="str">
        <f>IF(K2549&gt;0,COUNT($A$7:A2548)+COUNT(DWV!$A$8:$A$300)+COUNT('Large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49" s="293"/>
      <c r="C2549" s="3" t="s">
        <v>3199</v>
      </c>
      <c r="D2549" s="16">
        <v>28890192</v>
      </c>
      <c r="E2549" s="5" t="s">
        <v>9636</v>
      </c>
      <c r="F2549" s="381">
        <f>IFERROR(INDEX([1]Master!$1:$1048576,MATCH(C2549,[1]Master!$B:$B,0),MATCH($H$5,[1]Master!$1:$1,0)),"")</f>
        <v>1</v>
      </c>
      <c r="G2549" s="381" t="str">
        <f>IFERROR(INDEX([1]Master!$1:$1048576,MATCH(C2549,[1]Master!$B:$B,0),MATCH($H$4,[1]Master!$1:$1,0)),"")</f>
        <v>-</v>
      </c>
      <c r="H2549" s="6" t="s">
        <v>6153</v>
      </c>
      <c r="I2549" s="367">
        <f>IFERROR(INDEX([1]Master!$1:$1048576,MATCH(C2549,[1]Master!$B:$B,0),MATCH($G$6,[1]Master!$1:$1,0)),"")</f>
        <v>22911.97825620915</v>
      </c>
      <c r="J2549" s="230">
        <f>ROUND(I2549*Order_Quote!$L$6,4)</f>
        <v>0</v>
      </c>
      <c r="K2549" s="228"/>
      <c r="L2549" s="178"/>
      <c r="M2549" s="171">
        <f t="shared" si="39"/>
        <v>0</v>
      </c>
    </row>
    <row r="2550" spans="1:13" s="52" customFormat="1" x14ac:dyDescent="0.3">
      <c r="A2550" s="29" t="str">
        <f>IF(K2550&gt;0,COUNT($A$7:A2549)+COUNT(DWV!$A$8:$A$300)+COUNT('Large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0" s="293"/>
      <c r="C2550" s="3" t="s">
        <v>3200</v>
      </c>
      <c r="D2550" s="16">
        <v>28890206</v>
      </c>
      <c r="E2550" s="5" t="s">
        <v>9637</v>
      </c>
      <c r="F2550" s="381">
        <f>IFERROR(INDEX([1]Master!$1:$1048576,MATCH(C2550,[1]Master!$B:$B,0),MATCH($H$5,[1]Master!$1:$1,0)),"")</f>
        <v>1</v>
      </c>
      <c r="G2550" s="381">
        <f>IFERROR(INDEX([1]Master!$1:$1048576,MATCH(C2550,[1]Master!$B:$B,0),MATCH($H$4,[1]Master!$1:$1,0)),"")</f>
        <v>1</v>
      </c>
      <c r="H2550" s="6" t="s">
        <v>6153</v>
      </c>
      <c r="I2550" s="367">
        <f>IFERROR(INDEX([1]Master!$1:$1048576,MATCH(C2550,[1]Master!$B:$B,0),MATCH($G$6,[1]Master!$1:$1,0)),"")</f>
        <v>10766.370211764706</v>
      </c>
      <c r="J2550" s="230">
        <f>ROUND(I2550*Order_Quote!$L$6,4)</f>
        <v>0</v>
      </c>
      <c r="K2550" s="228"/>
      <c r="L2550" s="178"/>
      <c r="M2550" s="171">
        <f t="shared" si="39"/>
        <v>0</v>
      </c>
    </row>
    <row r="2551" spans="1:13" s="52" customFormat="1" x14ac:dyDescent="0.3">
      <c r="A2551" s="29" t="str">
        <f>IF(K2551&gt;0,COUNT($A$7:A2550)+COUNT(DWV!$A$8:$A$300)+COUNT('Large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1" s="293"/>
      <c r="C2551" s="3" t="s">
        <v>3201</v>
      </c>
      <c r="D2551" s="16">
        <v>28890214</v>
      </c>
      <c r="E2551" s="5" t="s">
        <v>9638</v>
      </c>
      <c r="F2551" s="381">
        <f>IFERROR(INDEX([1]Master!$1:$1048576,MATCH(C2551,[1]Master!$B:$B,0),MATCH($H$5,[1]Master!$1:$1,0)),"")</f>
        <v>1</v>
      </c>
      <c r="G2551" s="381">
        <f>IFERROR(INDEX([1]Master!$1:$1048576,MATCH(C2551,[1]Master!$B:$B,0),MATCH($H$4,[1]Master!$1:$1,0)),"")</f>
        <v>1</v>
      </c>
      <c r="H2551" s="6" t="s">
        <v>6153</v>
      </c>
      <c r="I2551" s="367">
        <f>IFERROR(INDEX([1]Master!$1:$1048576,MATCH(C2551,[1]Master!$B:$B,0),MATCH($G$6,[1]Master!$1:$1,0)),"")</f>
        <v>11247.692158169935</v>
      </c>
      <c r="J2551" s="230">
        <f>ROUND(I2551*Order_Quote!$L$6,4)</f>
        <v>0</v>
      </c>
      <c r="K2551" s="228"/>
      <c r="L2551" s="178"/>
      <c r="M2551" s="171">
        <f t="shared" si="39"/>
        <v>0</v>
      </c>
    </row>
    <row r="2552" spans="1:13" s="52" customFormat="1" x14ac:dyDescent="0.3">
      <c r="A2552" s="29" t="str">
        <f>IF(K2552&gt;0,COUNT($A$7:A2551)+COUNT(DWV!$A$8:$A$300)+COUNT('Large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2" s="293"/>
      <c r="C2552" s="3" t="s">
        <v>3202</v>
      </c>
      <c r="D2552" s="16">
        <v>28890222</v>
      </c>
      <c r="E2552" s="5" t="s">
        <v>9639</v>
      </c>
      <c r="F2552" s="381">
        <f>IFERROR(INDEX([1]Master!$1:$1048576,MATCH(C2552,[1]Master!$B:$B,0),MATCH($H$5,[1]Master!$1:$1,0)),"")</f>
        <v>1</v>
      </c>
      <c r="G2552" s="381">
        <f>IFERROR(INDEX([1]Master!$1:$1048576,MATCH(C2552,[1]Master!$B:$B,0),MATCH($H$4,[1]Master!$1:$1,0)),"")</f>
        <v>1</v>
      </c>
      <c r="H2552" s="6" t="s">
        <v>6153</v>
      </c>
      <c r="I2552" s="367">
        <f>IFERROR(INDEX([1]Master!$1:$1048576,MATCH(C2552,[1]Master!$B:$B,0),MATCH($G$6,[1]Master!$1:$1,0)),"")</f>
        <v>13233.54739869281</v>
      </c>
      <c r="J2552" s="230">
        <f>ROUND(I2552*Order_Quote!$L$6,4)</f>
        <v>0</v>
      </c>
      <c r="K2552" s="228"/>
      <c r="L2552" s="178"/>
      <c r="M2552" s="171">
        <f t="shared" si="39"/>
        <v>0</v>
      </c>
    </row>
    <row r="2553" spans="1:13" s="52" customFormat="1" x14ac:dyDescent="0.3">
      <c r="A2553" s="29" t="str">
        <f>IF(K2553&gt;0,COUNT($A$7:A2552)+COUNT(DWV!$A$8:$A$300)+COUNT('Large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3" s="293"/>
      <c r="C2553" s="3" t="s">
        <v>3203</v>
      </c>
      <c r="D2553" s="16">
        <v>28890230</v>
      </c>
      <c r="E2553" s="5" t="s">
        <v>9640</v>
      </c>
      <c r="F2553" s="381">
        <f>IFERROR(INDEX([1]Master!$1:$1048576,MATCH(C2553,[1]Master!$B:$B,0),MATCH($H$5,[1]Master!$1:$1,0)),"")</f>
        <v>1</v>
      </c>
      <c r="G2553" s="381">
        <f>IFERROR(INDEX([1]Master!$1:$1048576,MATCH(C2553,[1]Master!$B:$B,0),MATCH($H$4,[1]Master!$1:$1,0)),"")</f>
        <v>1</v>
      </c>
      <c r="H2553" s="6" t="s">
        <v>6153</v>
      </c>
      <c r="I2553" s="367">
        <f>IFERROR(INDEX([1]Master!$1:$1048576,MATCH(C2553,[1]Master!$B:$B,0),MATCH($G$6,[1]Master!$1:$1,0)),"")</f>
        <v>13424.85794379085</v>
      </c>
      <c r="J2553" s="230">
        <f>ROUND(I2553*Order_Quote!$L$6,4)</f>
        <v>0</v>
      </c>
      <c r="K2553" s="228"/>
      <c r="L2553" s="178"/>
      <c r="M2553" s="171">
        <f t="shared" si="39"/>
        <v>0</v>
      </c>
    </row>
    <row r="2554" spans="1:13" s="52" customFormat="1" x14ac:dyDescent="0.3">
      <c r="A2554" s="29" t="str">
        <f>IF(K2554&gt;0,COUNT($A$7:A2553)+COUNT(DWV!$A$8:$A$300)+COUNT('Large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4" s="293"/>
      <c r="C2554" s="3" t="s">
        <v>3204</v>
      </c>
      <c r="D2554" s="16">
        <v>28890249</v>
      </c>
      <c r="E2554" s="5" t="s">
        <v>9641</v>
      </c>
      <c r="F2554" s="381">
        <f>IFERROR(INDEX([1]Master!$1:$1048576,MATCH(C2554,[1]Master!$B:$B,0),MATCH($H$5,[1]Master!$1:$1,0)),"")</f>
        <v>1</v>
      </c>
      <c r="G2554" s="381">
        <f>IFERROR(INDEX([1]Master!$1:$1048576,MATCH(C2554,[1]Master!$B:$B,0),MATCH($H$4,[1]Master!$1:$1,0)),"")</f>
        <v>1</v>
      </c>
      <c r="H2554" s="6" t="s">
        <v>6153</v>
      </c>
      <c r="I2554" s="367">
        <f>IFERROR(INDEX([1]Master!$1:$1048576,MATCH(C2554,[1]Master!$B:$B,0),MATCH($G$6,[1]Master!$1:$1,0)),"")</f>
        <v>14145.112288888889</v>
      </c>
      <c r="J2554" s="230">
        <f>ROUND(I2554*Order_Quote!$L$6,4)</f>
        <v>0</v>
      </c>
      <c r="K2554" s="228"/>
      <c r="L2554" s="178"/>
      <c r="M2554" s="171">
        <f t="shared" si="39"/>
        <v>0</v>
      </c>
    </row>
    <row r="2555" spans="1:13" s="52" customFormat="1" x14ac:dyDescent="0.3">
      <c r="A2555" s="29" t="str">
        <f>IF(K2555&gt;0,COUNT($A$7:A2554)+COUNT(DWV!$A$8:$A$300)+COUNT('Large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5" s="293"/>
      <c r="C2555" s="3" t="s">
        <v>3205</v>
      </c>
      <c r="D2555" s="16">
        <v>28890257</v>
      </c>
      <c r="E2555" s="5" t="s">
        <v>9642</v>
      </c>
      <c r="F2555" s="381">
        <f>IFERROR(INDEX([1]Master!$1:$1048576,MATCH(C2555,[1]Master!$B:$B,0),MATCH($H$5,[1]Master!$1:$1,0)),"")</f>
        <v>1</v>
      </c>
      <c r="G2555" s="381" t="str">
        <f>IFERROR(INDEX([1]Master!$1:$1048576,MATCH(C2555,[1]Master!$B:$B,0),MATCH($H$4,[1]Master!$1:$1,0)),"")</f>
        <v>-</v>
      </c>
      <c r="H2555" s="6" t="s">
        <v>6153</v>
      </c>
      <c r="I2555" s="367">
        <f>IFERROR(INDEX([1]Master!$1:$1048576,MATCH(C2555,[1]Master!$B:$B,0),MATCH($G$6,[1]Master!$1:$1,0)),"")</f>
        <v>15419.96218039216</v>
      </c>
      <c r="J2555" s="230">
        <f>ROUND(I2555*Order_Quote!$L$6,4)</f>
        <v>0</v>
      </c>
      <c r="K2555" s="228"/>
      <c r="L2555" s="178"/>
      <c r="M2555" s="171">
        <f t="shared" si="39"/>
        <v>0</v>
      </c>
    </row>
    <row r="2556" spans="1:13" s="52" customFormat="1" x14ac:dyDescent="0.3">
      <c r="A2556" s="29" t="str">
        <f>IF(K2556&gt;0,COUNT($A$7:A2555)+COUNT(DWV!$A$8:$A$300)+COUNT('Large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6" s="293"/>
      <c r="C2556" s="3" t="s">
        <v>3206</v>
      </c>
      <c r="D2556" s="16">
        <v>28890265</v>
      </c>
      <c r="E2556" s="5" t="s">
        <v>9643</v>
      </c>
      <c r="F2556" s="381">
        <f>IFERROR(INDEX([1]Master!$1:$1048576,MATCH(C2556,[1]Master!$B:$B,0),MATCH($H$5,[1]Master!$1:$1,0)),"")</f>
        <v>1</v>
      </c>
      <c r="G2556" s="381" t="str">
        <f>IFERROR(INDEX([1]Master!$1:$1048576,MATCH(C2556,[1]Master!$B:$B,0),MATCH($H$4,[1]Master!$1:$1,0)),"")</f>
        <v>-</v>
      </c>
      <c r="H2556" s="6" t="s">
        <v>6153</v>
      </c>
      <c r="I2556" s="367">
        <f>IFERROR(INDEX([1]Master!$1:$1048576,MATCH(C2556,[1]Master!$B:$B,0),MATCH($G$6,[1]Master!$1:$1,0)),"")</f>
        <v>16605.824158169937</v>
      </c>
      <c r="J2556" s="230">
        <f>ROUND(I2556*Order_Quote!$L$6,4)</f>
        <v>0</v>
      </c>
      <c r="K2556" s="228"/>
      <c r="L2556" s="178"/>
      <c r="M2556" s="171">
        <f t="shared" si="39"/>
        <v>0</v>
      </c>
    </row>
    <row r="2557" spans="1:13" s="52" customFormat="1" x14ac:dyDescent="0.3">
      <c r="A2557" s="29" t="str">
        <f>IF(K2557&gt;0,COUNT($A$7:A2556)+COUNT(DWV!$A$8:$A$300)+COUNT('Large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7" s="293"/>
      <c r="C2557" s="3" t="s">
        <v>3207</v>
      </c>
      <c r="D2557" s="16">
        <v>28890273</v>
      </c>
      <c r="E2557" s="5" t="s">
        <v>9644</v>
      </c>
      <c r="F2557" s="381">
        <f>IFERROR(INDEX([1]Master!$1:$1048576,MATCH(C2557,[1]Master!$B:$B,0),MATCH($H$5,[1]Master!$1:$1,0)),"")</f>
        <v>1</v>
      </c>
      <c r="G2557" s="381" t="str">
        <f>IFERROR(INDEX([1]Master!$1:$1048576,MATCH(C2557,[1]Master!$B:$B,0),MATCH($H$4,[1]Master!$1:$1,0)),"")</f>
        <v>-</v>
      </c>
      <c r="H2557" s="6" t="s">
        <v>6153</v>
      </c>
      <c r="I2557" s="367">
        <f>IFERROR(INDEX([1]Master!$1:$1048576,MATCH(C2557,[1]Master!$B:$B,0),MATCH($G$6,[1]Master!$1:$1,0)),"")</f>
        <v>18874.791467973857</v>
      </c>
      <c r="J2557" s="230">
        <f>ROUND(I2557*Order_Quote!$L$6,4)</f>
        <v>0</v>
      </c>
      <c r="K2557" s="228"/>
      <c r="L2557" s="178"/>
      <c r="M2557" s="171">
        <f t="shared" si="39"/>
        <v>0</v>
      </c>
    </row>
    <row r="2558" spans="1:13" s="52" customFormat="1" x14ac:dyDescent="0.3">
      <c r="A2558" s="29" t="str">
        <f>IF(K2558&gt;0,COUNT($A$7:A2557)+COUNT(DWV!$A$8:$A$300)+COUNT('Large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8" s="293"/>
      <c r="C2558" s="3" t="s">
        <v>3208</v>
      </c>
      <c r="D2558" s="16">
        <v>28890281</v>
      </c>
      <c r="E2558" s="5" t="s">
        <v>9645</v>
      </c>
      <c r="F2558" s="381">
        <f>IFERROR(INDEX([1]Master!$1:$1048576,MATCH(C2558,[1]Master!$B:$B,0),MATCH($H$5,[1]Master!$1:$1,0)),"")</f>
        <v>1</v>
      </c>
      <c r="G2558" s="381" t="str">
        <f>IFERROR(INDEX([1]Master!$1:$1048576,MATCH(C2558,[1]Master!$B:$B,0),MATCH($H$4,[1]Master!$1:$1,0)),"")</f>
        <v>-</v>
      </c>
      <c r="H2558" s="6" t="s">
        <v>6153</v>
      </c>
      <c r="I2558" s="367">
        <f>IFERROR(INDEX([1]Master!$1:$1048576,MATCH(C2558,[1]Master!$B:$B,0),MATCH($G$6,[1]Master!$1:$1,0)),"")</f>
        <v>21124.138334640524</v>
      </c>
      <c r="J2558" s="230">
        <f>ROUND(I2558*Order_Quote!$L$6,4)</f>
        <v>0</v>
      </c>
      <c r="K2558" s="228"/>
      <c r="L2558" s="178"/>
      <c r="M2558" s="171">
        <f t="shared" si="39"/>
        <v>0</v>
      </c>
    </row>
    <row r="2559" spans="1:13" s="52" customFormat="1" x14ac:dyDescent="0.3">
      <c r="A2559" s="29" t="str">
        <f>IF(K2559&gt;0,COUNT($A$7:A2558)+COUNT(DWV!$A$8:$A$300)+COUNT('Large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59" s="293"/>
      <c r="C2559" s="3" t="s">
        <v>3209</v>
      </c>
      <c r="D2559" s="16">
        <v>28890290</v>
      </c>
      <c r="E2559" s="5" t="s">
        <v>9646</v>
      </c>
      <c r="F2559" s="381">
        <f>IFERROR(INDEX([1]Master!$1:$1048576,MATCH(C2559,[1]Master!$B:$B,0),MATCH($H$5,[1]Master!$1:$1,0)),"")</f>
        <v>1</v>
      </c>
      <c r="G2559" s="381" t="str">
        <f>IFERROR(INDEX([1]Master!$1:$1048576,MATCH(C2559,[1]Master!$B:$B,0),MATCH($H$4,[1]Master!$1:$1,0)),"")</f>
        <v>-</v>
      </c>
      <c r="H2559" s="6" t="s">
        <v>6153</v>
      </c>
      <c r="I2559" s="367">
        <f>IFERROR(INDEX([1]Master!$1:$1048576,MATCH(C2559,[1]Master!$B:$B,0),MATCH($G$6,[1]Master!$1:$1,0)),"")</f>
        <v>22912.023154248371</v>
      </c>
      <c r="J2559" s="230">
        <f>ROUND(I2559*Order_Quote!$L$6,4)</f>
        <v>0</v>
      </c>
      <c r="K2559" s="228"/>
      <c r="L2559" s="178"/>
      <c r="M2559" s="171">
        <f t="shared" si="39"/>
        <v>0</v>
      </c>
    </row>
    <row r="2560" spans="1:13" s="52" customFormat="1" x14ac:dyDescent="0.3">
      <c r="A2560" s="29" t="str">
        <f>IF(K2560&gt;0,COUNT($A$7:A2559)+COUNT(DWV!$A$8:$A$300)+COUNT('Large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0" s="293"/>
      <c r="C2560" s="3" t="s">
        <v>3210</v>
      </c>
      <c r="D2560" s="16">
        <v>28890303</v>
      </c>
      <c r="E2560" s="5" t="s">
        <v>9647</v>
      </c>
      <c r="F2560" s="381">
        <f>IFERROR(INDEX([1]Master!$1:$1048576,MATCH(C2560,[1]Master!$B:$B,0),MATCH($H$5,[1]Master!$1:$1,0)),"")</f>
        <v>1</v>
      </c>
      <c r="G2560" s="381" t="str">
        <f>IFERROR(INDEX([1]Master!$1:$1048576,MATCH(C2560,[1]Master!$B:$B,0),MATCH($H$4,[1]Master!$1:$1,0)),"")</f>
        <v>-</v>
      </c>
      <c r="H2560" s="6" t="s">
        <v>6153</v>
      </c>
      <c r="I2560" s="367">
        <f>IFERROR(INDEX([1]Master!$1:$1048576,MATCH(C2560,[1]Master!$B:$B,0),MATCH($G$6,[1]Master!$1:$1,0)),"")</f>
        <v>28640.055133333335</v>
      </c>
      <c r="J2560" s="230">
        <f>ROUND(I2560*Order_Quote!$L$6,4)</f>
        <v>0</v>
      </c>
      <c r="K2560" s="228"/>
      <c r="L2560" s="178"/>
      <c r="M2560" s="171">
        <f t="shared" si="39"/>
        <v>0</v>
      </c>
    </row>
    <row r="2561" spans="1:13" s="52" customFormat="1" x14ac:dyDescent="0.3">
      <c r="A2561" s="29" t="str">
        <f>IF(K2561&gt;0,COUNT($A$7:A2560)+COUNT(DWV!$A$8:$A$300)+COUNT('Large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1" s="294"/>
      <c r="C2561" s="3" t="s">
        <v>3211</v>
      </c>
      <c r="D2561" s="16">
        <v>28890311</v>
      </c>
      <c r="E2561" s="5" t="s">
        <v>9648</v>
      </c>
      <c r="F2561" s="381">
        <f>IFERROR(INDEX([1]Master!$1:$1048576,MATCH(C2561,[1]Master!$B:$B,0),MATCH($H$5,[1]Master!$1:$1,0)),"")</f>
        <v>1</v>
      </c>
      <c r="G2561" s="381" t="str">
        <f>IFERROR(INDEX([1]Master!$1:$1048576,MATCH(C2561,[1]Master!$B:$B,0),MATCH($H$4,[1]Master!$1:$1,0)),"")</f>
        <v>-</v>
      </c>
      <c r="H2561" s="6" t="s">
        <v>6153</v>
      </c>
      <c r="I2561" s="367">
        <f>IFERROR(INDEX([1]Master!$1:$1048576,MATCH(C2561,[1]Master!$B:$B,0),MATCH($G$6,[1]Master!$1:$1,0)),"")</f>
        <v>35800.050209150337</v>
      </c>
      <c r="J2561" s="230">
        <f>ROUND(I2561*Order_Quote!$L$6,4)</f>
        <v>0</v>
      </c>
      <c r="K2561" s="228"/>
      <c r="L2561" s="178"/>
      <c r="M2561" s="171">
        <f t="shared" si="39"/>
        <v>0</v>
      </c>
    </row>
    <row r="2562" spans="1:13" s="52" customFormat="1" x14ac:dyDescent="0.3">
      <c r="A2562" s="29" t="str">
        <f>IF(K2562&gt;0,COUNT($A$7:A2561)+COUNT(DWV!$A$8:$A$300)+COUNT('Large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2" s="317" t="s">
        <v>3739</v>
      </c>
      <c r="C2562" s="11" t="s">
        <v>3212</v>
      </c>
      <c r="D2562" s="17">
        <v>28890400</v>
      </c>
      <c r="E2562" s="13" t="s">
        <v>9068</v>
      </c>
      <c r="F2562" s="381">
        <f>IFERROR(INDEX([1]Master!$1:$1048576,MATCH(C2562,[1]Master!$B:$B,0),MATCH($H$5,[1]Master!$1:$1,0)),"")</f>
        <v>16</v>
      </c>
      <c r="G2562" s="381" t="str">
        <f>IFERROR(INDEX([1]Master!$1:$1048576,MATCH(C2562,[1]Master!$B:$B,0),MATCH($H$4,[1]Master!$1:$1,0)),"")</f>
        <v>-</v>
      </c>
      <c r="H2562" s="6" t="s">
        <v>6153</v>
      </c>
      <c r="I2562" s="367">
        <f>IFERROR(INDEX([1]Master!$1:$1048576,MATCH(C2562,[1]Master!$B:$B,0),MATCH($G$6,[1]Master!$1:$1,0)),"")</f>
        <v>30.792222222222222</v>
      </c>
      <c r="J2562" s="230">
        <f>ROUND(I2562*Order_Quote!$L$6,4)</f>
        <v>0</v>
      </c>
      <c r="K2562" s="232"/>
      <c r="L2562" s="178"/>
      <c r="M2562" s="171">
        <f t="shared" si="39"/>
        <v>0</v>
      </c>
    </row>
    <row r="2563" spans="1:13" s="52" customFormat="1" x14ac:dyDescent="0.3">
      <c r="A2563" s="29" t="str">
        <f>IF(K2563&gt;0,COUNT($A$7:A2562)+COUNT(DWV!$A$8:$A$300)+COUNT('Large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3" s="292"/>
      <c r="C2563" s="11" t="s">
        <v>3213</v>
      </c>
      <c r="D2563" s="17">
        <v>28890419</v>
      </c>
      <c r="E2563" s="13" t="s">
        <v>9649</v>
      </c>
      <c r="F2563" s="381">
        <f>IFERROR(INDEX([1]Master!$1:$1048576,MATCH(C2563,[1]Master!$B:$B,0),MATCH($H$5,[1]Master!$1:$1,0)),"")</f>
        <v>1</v>
      </c>
      <c r="G2563" s="381">
        <f>IFERROR(INDEX([1]Master!$1:$1048576,MATCH(C2563,[1]Master!$B:$B,0),MATCH($H$4,[1]Master!$1:$1,0)),"")</f>
        <v>24</v>
      </c>
      <c r="H2563" s="6" t="s">
        <v>6153</v>
      </c>
      <c r="I2563" s="367">
        <f>IFERROR(INDEX([1]Master!$1:$1048576,MATCH(C2563,[1]Master!$B:$B,0),MATCH($G$6,[1]Master!$1:$1,0)),"")</f>
        <v>357.92688888888893</v>
      </c>
      <c r="J2563" s="230">
        <f>ROUND(I2563*Order_Quote!$L$6,4)</f>
        <v>0</v>
      </c>
      <c r="K2563" s="232"/>
      <c r="L2563" s="178"/>
      <c r="M2563" s="171">
        <f t="shared" si="39"/>
        <v>0</v>
      </c>
    </row>
    <row r="2564" spans="1:13" s="52" customFormat="1" x14ac:dyDescent="0.3">
      <c r="A2564" s="29" t="str">
        <f>IF(K2564&gt;0,COUNT($A$7:A2563)+COUNT(DWV!$A$8:$A$300)+COUNT('Large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4" s="293"/>
      <c r="C2564" s="3" t="s">
        <v>3214</v>
      </c>
      <c r="D2564" s="16">
        <v>28890427</v>
      </c>
      <c r="E2564" s="5" t="s">
        <v>9650</v>
      </c>
      <c r="F2564" s="381">
        <f>IFERROR(INDEX([1]Master!$1:$1048576,MATCH(C2564,[1]Master!$B:$B,0),MATCH($H$5,[1]Master!$1:$1,0)),"")</f>
        <v>1</v>
      </c>
      <c r="G2564" s="381">
        <f>IFERROR(INDEX([1]Master!$1:$1048576,MATCH(C2564,[1]Master!$B:$B,0),MATCH($H$4,[1]Master!$1:$1,0)),"")</f>
        <v>28</v>
      </c>
      <c r="H2564" s="6" t="s">
        <v>6153</v>
      </c>
      <c r="I2564" s="367">
        <f>IFERROR(INDEX([1]Master!$1:$1048576,MATCH(C2564,[1]Master!$B:$B,0),MATCH($G$6,[1]Master!$1:$1,0)),"")</f>
        <v>598.17755555555561</v>
      </c>
      <c r="J2564" s="230">
        <f>ROUND(I2564*Order_Quote!$L$6,4)</f>
        <v>0</v>
      </c>
      <c r="K2564" s="228"/>
      <c r="L2564" s="178"/>
      <c r="M2564" s="171">
        <f t="shared" si="39"/>
        <v>0</v>
      </c>
    </row>
    <row r="2565" spans="1:13" s="52" customFormat="1" x14ac:dyDescent="0.3">
      <c r="A2565" s="29" t="str">
        <f>IF(K2565&gt;0,COUNT($A$7:A2564)+COUNT(DWV!$A$8:$A$300)+COUNT('Large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5" s="293"/>
      <c r="C2565" s="3" t="s">
        <v>3215</v>
      </c>
      <c r="D2565" s="16">
        <v>28890435</v>
      </c>
      <c r="E2565" s="5" t="s">
        <v>9651</v>
      </c>
      <c r="F2565" s="381">
        <f>IFERROR(INDEX([1]Master!$1:$1048576,MATCH(C2565,[1]Master!$B:$B,0),MATCH($H$5,[1]Master!$1:$1,0)),"")</f>
        <v>1</v>
      </c>
      <c r="G2565" s="381">
        <f>IFERROR(INDEX([1]Master!$1:$1048576,MATCH(C2565,[1]Master!$B:$B,0),MATCH($H$4,[1]Master!$1:$1,0)),"")</f>
        <v>22</v>
      </c>
      <c r="H2565" s="6" t="s">
        <v>6153</v>
      </c>
      <c r="I2565" s="367">
        <f>IFERROR(INDEX([1]Master!$1:$1048576,MATCH(C2565,[1]Master!$B:$B,0),MATCH($G$6,[1]Master!$1:$1,0)),"")</f>
        <v>674.00488888888879</v>
      </c>
      <c r="J2565" s="230">
        <f>ROUND(I2565*Order_Quote!$L$6,4)</f>
        <v>0</v>
      </c>
      <c r="K2565" s="228"/>
      <c r="L2565" s="178"/>
      <c r="M2565" s="171">
        <f t="shared" si="39"/>
        <v>0</v>
      </c>
    </row>
    <row r="2566" spans="1:13" s="52" customFormat="1" x14ac:dyDescent="0.3">
      <c r="A2566" s="29" t="str">
        <f>IF(K2566&gt;0,COUNT($A$7:A2565)+COUNT(DWV!$A$8:$A$300)+COUNT('Large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6" s="293"/>
      <c r="C2566" s="3" t="s">
        <v>3216</v>
      </c>
      <c r="D2566" s="16">
        <v>28890443</v>
      </c>
      <c r="E2566" s="5" t="s">
        <v>9652</v>
      </c>
      <c r="F2566" s="381">
        <f>IFERROR(INDEX([1]Master!$1:$1048576,MATCH(C2566,[1]Master!$B:$B,0),MATCH($H$5,[1]Master!$1:$1,0)),"")</f>
        <v>1</v>
      </c>
      <c r="G2566" s="381">
        <f>IFERROR(INDEX([1]Master!$1:$1048576,MATCH(C2566,[1]Master!$B:$B,0),MATCH($H$4,[1]Master!$1:$1,0)),"")</f>
        <v>18</v>
      </c>
      <c r="H2566" s="6" t="s">
        <v>6153</v>
      </c>
      <c r="I2566" s="367">
        <f>IFERROR(INDEX([1]Master!$1:$1048576,MATCH(C2566,[1]Master!$B:$B,0),MATCH($G$6,[1]Master!$1:$1,0)),"")</f>
        <v>926.75077777777778</v>
      </c>
      <c r="J2566" s="230">
        <f>ROUND(I2566*Order_Quote!$L$6,4)</f>
        <v>0</v>
      </c>
      <c r="K2566" s="228"/>
      <c r="L2566" s="178"/>
      <c r="M2566" s="171">
        <f t="shared" ref="M2566:M2629" si="40">K2566/F2566</f>
        <v>0</v>
      </c>
    </row>
    <row r="2567" spans="1:13" s="52" customFormat="1" x14ac:dyDescent="0.3">
      <c r="A2567" s="29" t="str">
        <f>IF(K2567&gt;0,COUNT($A$7:A2566)+COUNT(DWV!$A$8:$A$300)+COUNT('Large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7" s="293"/>
      <c r="C2567" s="3" t="s">
        <v>3217</v>
      </c>
      <c r="D2567" s="16">
        <v>28890451</v>
      </c>
      <c r="E2567" s="5" t="s">
        <v>9653</v>
      </c>
      <c r="F2567" s="381">
        <f>IFERROR(INDEX([1]Master!$1:$1048576,MATCH(C2567,[1]Master!$B:$B,0),MATCH($H$5,[1]Master!$1:$1,0)),"")</f>
        <v>1</v>
      </c>
      <c r="G2567" s="381">
        <f>IFERROR(INDEX([1]Master!$1:$1048576,MATCH(C2567,[1]Master!$B:$B,0),MATCH($H$4,[1]Master!$1:$1,0)),"")</f>
        <v>13</v>
      </c>
      <c r="H2567" s="6" t="s">
        <v>6153</v>
      </c>
      <c r="I2567" s="367">
        <f>IFERROR(INDEX([1]Master!$1:$1048576,MATCH(C2567,[1]Master!$B:$B,0),MATCH($G$6,[1]Master!$1:$1,0)),"")</f>
        <v>1059.3118888888889</v>
      </c>
      <c r="J2567" s="230">
        <f>ROUND(I2567*Order_Quote!$L$6,4)</f>
        <v>0</v>
      </c>
      <c r="K2567" s="228"/>
      <c r="L2567" s="178"/>
      <c r="M2567" s="171">
        <f t="shared" si="40"/>
        <v>0</v>
      </c>
    </row>
    <row r="2568" spans="1:13" s="52" customFormat="1" x14ac:dyDescent="0.3">
      <c r="A2568" s="29" t="str">
        <f>IF(K2568&gt;0,COUNT($A$7:A2567)+COUNT(DWV!$A$8:$A$300)+COUNT('Large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8" s="293"/>
      <c r="C2568" s="3" t="s">
        <v>3218</v>
      </c>
      <c r="D2568" s="16">
        <v>28890460</v>
      </c>
      <c r="E2568" s="5" t="s">
        <v>9654</v>
      </c>
      <c r="F2568" s="381">
        <f>IFERROR(INDEX([1]Master!$1:$1048576,MATCH(C2568,[1]Master!$B:$B,0),MATCH($H$5,[1]Master!$1:$1,0)),"")</f>
        <v>1</v>
      </c>
      <c r="G2568" s="381">
        <f>IFERROR(INDEX([1]Master!$1:$1048576,MATCH(C2568,[1]Master!$B:$B,0),MATCH($H$4,[1]Master!$1:$1,0)),"")</f>
        <v>18</v>
      </c>
      <c r="H2568" s="6" t="s">
        <v>6153</v>
      </c>
      <c r="I2568" s="367">
        <f>IFERROR(INDEX([1]Master!$1:$1048576,MATCH(C2568,[1]Master!$B:$B,0),MATCH($G$6,[1]Master!$1:$1,0)),"")</f>
        <v>820.01233333333334</v>
      </c>
      <c r="J2568" s="230">
        <f>ROUND(I2568*Order_Quote!$L$6,4)</f>
        <v>0</v>
      </c>
      <c r="K2568" s="228"/>
      <c r="L2568" s="178"/>
      <c r="M2568" s="171">
        <f t="shared" si="40"/>
        <v>0</v>
      </c>
    </row>
    <row r="2569" spans="1:13" s="52" customFormat="1" x14ac:dyDescent="0.3">
      <c r="A2569" s="29" t="str">
        <f>IF(K2569&gt;0,COUNT($A$7:A2568)+COUNT(DWV!$A$8:$A$300)+COUNT('Large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69" s="293"/>
      <c r="C2569" s="3" t="s">
        <v>3219</v>
      </c>
      <c r="D2569" s="16">
        <v>28890478</v>
      </c>
      <c r="E2569" s="5" t="s">
        <v>9655</v>
      </c>
      <c r="F2569" s="381">
        <f>IFERROR(INDEX([1]Master!$1:$1048576,MATCH(C2569,[1]Master!$B:$B,0),MATCH($H$5,[1]Master!$1:$1,0)),"")</f>
        <v>1</v>
      </c>
      <c r="G2569" s="381">
        <f>IFERROR(INDEX([1]Master!$1:$1048576,MATCH(C2569,[1]Master!$B:$B,0),MATCH($H$4,[1]Master!$1:$1,0)),"")</f>
        <v>15</v>
      </c>
      <c r="H2569" s="6" t="s">
        <v>6153</v>
      </c>
      <c r="I2569" s="367">
        <f>IFERROR(INDEX([1]Master!$1:$1048576,MATCH(C2569,[1]Master!$B:$B,0),MATCH($G$6,[1]Master!$1:$1,0)),"")</f>
        <v>926.51300000000003</v>
      </c>
      <c r="J2569" s="230">
        <f>ROUND(I2569*Order_Quote!$L$6,4)</f>
        <v>0</v>
      </c>
      <c r="K2569" s="228"/>
      <c r="L2569" s="178"/>
      <c r="M2569" s="171">
        <f t="shared" si="40"/>
        <v>0</v>
      </c>
    </row>
    <row r="2570" spans="1:13" s="52" customFormat="1" x14ac:dyDescent="0.3">
      <c r="A2570" s="29" t="str">
        <f>IF(K2570&gt;0,COUNT($A$7:A2569)+COUNT(DWV!$A$8:$A$300)+COUNT('Large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0" s="293"/>
      <c r="C2570" s="3" t="s">
        <v>3220</v>
      </c>
      <c r="D2570" s="16">
        <v>28890486</v>
      </c>
      <c r="E2570" s="5" t="s">
        <v>9656</v>
      </c>
      <c r="F2570" s="381">
        <f>IFERROR(INDEX([1]Master!$1:$1048576,MATCH(C2570,[1]Master!$B:$B,0),MATCH($H$5,[1]Master!$1:$1,0)),"")</f>
        <v>1</v>
      </c>
      <c r="G2570" s="381">
        <f>IFERROR(INDEX([1]Master!$1:$1048576,MATCH(C2570,[1]Master!$B:$B,0),MATCH($H$4,[1]Master!$1:$1,0)),"")</f>
        <v>12</v>
      </c>
      <c r="H2570" s="6" t="s">
        <v>6153</v>
      </c>
      <c r="I2570" s="367">
        <f>IFERROR(INDEX([1]Master!$1:$1048576,MATCH(C2570,[1]Master!$B:$B,0),MATCH($G$6,[1]Master!$1:$1,0)),"")</f>
        <v>1187.0342222222223</v>
      </c>
      <c r="J2570" s="230">
        <f>ROUND(I2570*Order_Quote!$L$6,4)</f>
        <v>0</v>
      </c>
      <c r="K2570" s="228"/>
      <c r="L2570" s="178"/>
      <c r="M2570" s="171">
        <f t="shared" si="40"/>
        <v>0</v>
      </c>
    </row>
    <row r="2571" spans="1:13" s="52" customFormat="1" x14ac:dyDescent="0.3">
      <c r="A2571" s="29" t="str">
        <f>IF(K2571&gt;0,COUNT($A$7:A2570)+COUNT(DWV!$A$8:$A$300)+COUNT('Large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1" s="293"/>
      <c r="C2571" s="3" t="s">
        <v>3221</v>
      </c>
      <c r="D2571" s="16">
        <v>28890494</v>
      </c>
      <c r="E2571" s="5" t="s">
        <v>9657</v>
      </c>
      <c r="F2571" s="381">
        <f>IFERROR(INDEX([1]Master!$1:$1048576,MATCH(C2571,[1]Master!$B:$B,0),MATCH($H$5,[1]Master!$1:$1,0)),"")</f>
        <v>1</v>
      </c>
      <c r="G2571" s="381">
        <f>IFERROR(INDEX([1]Master!$1:$1048576,MATCH(C2571,[1]Master!$B:$B,0),MATCH($H$4,[1]Master!$1:$1,0)),"")</f>
        <v>10</v>
      </c>
      <c r="H2571" s="6" t="s">
        <v>6153</v>
      </c>
      <c r="I2571" s="367">
        <f>IFERROR(INDEX([1]Master!$1:$1048576,MATCH(C2571,[1]Master!$B:$B,0),MATCH($G$6,[1]Master!$1:$1,0)),"")</f>
        <v>1437.9967777777779</v>
      </c>
      <c r="J2571" s="230">
        <f>ROUND(I2571*Order_Quote!$L$6,4)</f>
        <v>0</v>
      </c>
      <c r="K2571" s="228"/>
      <c r="L2571" s="178"/>
      <c r="M2571" s="171">
        <f t="shared" si="40"/>
        <v>0</v>
      </c>
    </row>
    <row r="2572" spans="1:13" s="52" customFormat="1" x14ac:dyDescent="0.3">
      <c r="A2572" s="29" t="str">
        <f>IF(K2572&gt;0,COUNT($A$7:A2571)+COUNT(DWV!$A$8:$A$300)+COUNT('Large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2" s="293"/>
      <c r="C2572" s="3" t="s">
        <v>3222</v>
      </c>
      <c r="D2572" s="16">
        <v>28890508</v>
      </c>
      <c r="E2572" s="5" t="s">
        <v>9658</v>
      </c>
      <c r="F2572" s="381">
        <f>IFERROR(INDEX([1]Master!$1:$1048576,MATCH(C2572,[1]Master!$B:$B,0),MATCH($H$5,[1]Master!$1:$1,0)),"")</f>
        <v>1</v>
      </c>
      <c r="G2572" s="381">
        <f>IFERROR(INDEX([1]Master!$1:$1048576,MATCH(C2572,[1]Master!$B:$B,0),MATCH($H$4,[1]Master!$1:$1,0)),"")</f>
        <v>7</v>
      </c>
      <c r="H2572" s="6" t="s">
        <v>6153</v>
      </c>
      <c r="I2572" s="367">
        <f>IFERROR(INDEX([1]Master!$1:$1048576,MATCH(C2572,[1]Master!$B:$B,0),MATCH($G$6,[1]Master!$1:$1,0)),"")</f>
        <v>1698.5774444444446</v>
      </c>
      <c r="J2572" s="230">
        <f>ROUND(I2572*Order_Quote!$L$6,4)</f>
        <v>0</v>
      </c>
      <c r="K2572" s="228"/>
      <c r="L2572" s="178"/>
      <c r="M2572" s="171">
        <f t="shared" si="40"/>
        <v>0</v>
      </c>
    </row>
    <row r="2573" spans="1:13" s="52" customFormat="1" x14ac:dyDescent="0.3">
      <c r="A2573" s="29" t="str">
        <f>IF(K2573&gt;0,COUNT($A$7:A2572)+COUNT(DWV!$A$8:$A$300)+COUNT('Large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3" s="293"/>
      <c r="C2573" s="3" t="s">
        <v>3223</v>
      </c>
      <c r="D2573" s="16">
        <v>28890516</v>
      </c>
      <c r="E2573" s="5" t="s">
        <v>9659</v>
      </c>
      <c r="F2573" s="381">
        <f>IFERROR(INDEX([1]Master!$1:$1048576,MATCH(C2573,[1]Master!$B:$B,0),MATCH($H$5,[1]Master!$1:$1,0)),"")</f>
        <v>1</v>
      </c>
      <c r="G2573" s="381">
        <f>IFERROR(INDEX([1]Master!$1:$1048576,MATCH(C2573,[1]Master!$B:$B,0),MATCH($H$4,[1]Master!$1:$1,0)),"")</f>
        <v>10</v>
      </c>
      <c r="H2573" s="6" t="s">
        <v>6153</v>
      </c>
      <c r="I2573" s="367">
        <f>IFERROR(INDEX([1]Master!$1:$1048576,MATCH(C2573,[1]Master!$B:$B,0),MATCH($G$6,[1]Master!$1:$1,0)),"")</f>
        <v>1229.7628888888889</v>
      </c>
      <c r="J2573" s="230">
        <f>ROUND(I2573*Order_Quote!$L$6,4)</f>
        <v>0</v>
      </c>
      <c r="K2573" s="228"/>
      <c r="L2573" s="178"/>
      <c r="M2573" s="171">
        <f t="shared" si="40"/>
        <v>0</v>
      </c>
    </row>
    <row r="2574" spans="1:13" s="52" customFormat="1" x14ac:dyDescent="0.3">
      <c r="A2574" s="29" t="str">
        <f>IF(K2574&gt;0,COUNT($A$7:A2573)+COUNT(DWV!$A$8:$A$300)+COUNT('Large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4" s="293"/>
      <c r="C2574" s="3" t="s">
        <v>3224</v>
      </c>
      <c r="D2574" s="16">
        <v>28890524</v>
      </c>
      <c r="E2574" s="5" t="s">
        <v>9660</v>
      </c>
      <c r="F2574" s="381">
        <f>IFERROR(INDEX([1]Master!$1:$1048576,MATCH(C2574,[1]Master!$B:$B,0),MATCH($H$5,[1]Master!$1:$1,0)),"")</f>
        <v>1</v>
      </c>
      <c r="G2574" s="381">
        <f>IFERROR(INDEX([1]Master!$1:$1048576,MATCH(C2574,[1]Master!$B:$B,0),MATCH($H$4,[1]Master!$1:$1,0)),"")</f>
        <v>9</v>
      </c>
      <c r="H2574" s="6" t="s">
        <v>6153</v>
      </c>
      <c r="I2574" s="367">
        <f>IFERROR(INDEX([1]Master!$1:$1048576,MATCH(C2574,[1]Master!$B:$B,0),MATCH($G$6,[1]Master!$1:$1,0)),"")</f>
        <v>1425.5134444444443</v>
      </c>
      <c r="J2574" s="230">
        <f>ROUND(I2574*Order_Quote!$L$6,4)</f>
        <v>0</v>
      </c>
      <c r="K2574" s="228"/>
      <c r="L2574" s="178"/>
      <c r="M2574" s="171">
        <f t="shared" si="40"/>
        <v>0</v>
      </c>
    </row>
    <row r="2575" spans="1:13" s="52" customFormat="1" x14ac:dyDescent="0.3">
      <c r="A2575" s="29" t="str">
        <f>IF(K2575&gt;0,COUNT($A$7:A2574)+COUNT(DWV!$A$8:$A$300)+COUNT('Large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5" s="293"/>
      <c r="C2575" s="3" t="s">
        <v>3225</v>
      </c>
      <c r="D2575" s="16">
        <v>28890532</v>
      </c>
      <c r="E2575" s="5" t="s">
        <v>9661</v>
      </c>
      <c r="F2575" s="381">
        <f>IFERROR(INDEX([1]Master!$1:$1048576,MATCH(C2575,[1]Master!$B:$B,0),MATCH($H$5,[1]Master!$1:$1,0)),"")</f>
        <v>1</v>
      </c>
      <c r="G2575" s="381">
        <f>IFERROR(INDEX([1]Master!$1:$1048576,MATCH(C2575,[1]Master!$B:$B,0),MATCH($H$4,[1]Master!$1:$1,0)),"")</f>
        <v>8</v>
      </c>
      <c r="H2575" s="6" t="s">
        <v>6153</v>
      </c>
      <c r="I2575" s="367">
        <f>IFERROR(INDEX([1]Master!$1:$1048576,MATCH(C2575,[1]Master!$B:$B,0),MATCH($G$6,[1]Master!$1:$1,0)),"")</f>
        <v>1748.7604444444446</v>
      </c>
      <c r="J2575" s="230">
        <f>ROUND(I2575*Order_Quote!$L$6,4)</f>
        <v>0</v>
      </c>
      <c r="K2575" s="228"/>
      <c r="L2575" s="178"/>
      <c r="M2575" s="171">
        <f t="shared" si="40"/>
        <v>0</v>
      </c>
    </row>
    <row r="2576" spans="1:13" s="52" customFormat="1" x14ac:dyDescent="0.3">
      <c r="A2576" s="29" t="str">
        <f>IF(K2576&gt;0,COUNT($A$7:A2575)+COUNT(DWV!$A$8:$A$300)+COUNT('Large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6" s="293"/>
      <c r="C2576" s="3" t="s">
        <v>3226</v>
      </c>
      <c r="D2576" s="16">
        <v>28890540</v>
      </c>
      <c r="E2576" s="5" t="s">
        <v>9662</v>
      </c>
      <c r="F2576" s="381">
        <f>IFERROR(INDEX([1]Master!$1:$1048576,MATCH(C2576,[1]Master!$B:$B,0),MATCH($H$5,[1]Master!$1:$1,0)),"")</f>
        <v>1</v>
      </c>
      <c r="G2576" s="381">
        <f>IFERROR(INDEX([1]Master!$1:$1048576,MATCH(C2576,[1]Master!$B:$B,0),MATCH($H$4,[1]Master!$1:$1,0)),"")</f>
        <v>7</v>
      </c>
      <c r="H2576" s="6" t="s">
        <v>6153</v>
      </c>
      <c r="I2576" s="367">
        <f>IFERROR(INDEX([1]Master!$1:$1048576,MATCH(C2576,[1]Master!$B:$B,0),MATCH($G$6,[1]Master!$1:$1,0)),"")</f>
        <v>2035.4491111111111</v>
      </c>
      <c r="J2576" s="230">
        <f>ROUND(I2576*Order_Quote!$L$6,4)</f>
        <v>0</v>
      </c>
      <c r="K2576" s="228"/>
      <c r="L2576" s="178"/>
      <c r="M2576" s="171">
        <f t="shared" si="40"/>
        <v>0</v>
      </c>
    </row>
    <row r="2577" spans="1:13" s="52" customFormat="1" x14ac:dyDescent="0.3">
      <c r="A2577" s="29" t="str">
        <f>IF(K2577&gt;0,COUNT($A$7:A2576)+COUNT(DWV!$A$8:$A$300)+COUNT('Large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7" s="293"/>
      <c r="C2577" s="3" t="s">
        <v>3227</v>
      </c>
      <c r="D2577" s="16">
        <v>28890559</v>
      </c>
      <c r="E2577" s="5" t="s">
        <v>9663</v>
      </c>
      <c r="F2577" s="381">
        <f>IFERROR(INDEX([1]Master!$1:$1048576,MATCH(C2577,[1]Master!$B:$B,0),MATCH($H$5,[1]Master!$1:$1,0)),"")</f>
        <v>1</v>
      </c>
      <c r="G2577" s="381">
        <f>IFERROR(INDEX([1]Master!$1:$1048576,MATCH(C2577,[1]Master!$B:$B,0),MATCH($H$4,[1]Master!$1:$1,0)),"")</f>
        <v>6</v>
      </c>
      <c r="H2577" s="6" t="s">
        <v>6153</v>
      </c>
      <c r="I2577" s="367">
        <f>IFERROR(INDEX([1]Master!$1:$1048576,MATCH(C2577,[1]Master!$B:$B,0),MATCH($G$6,[1]Master!$1:$1,0)),"")</f>
        <v>2286.1382222222223</v>
      </c>
      <c r="J2577" s="230">
        <f>ROUND(I2577*Order_Quote!$L$6,4)</f>
        <v>0</v>
      </c>
      <c r="K2577" s="228"/>
      <c r="L2577" s="178"/>
      <c r="M2577" s="171">
        <f t="shared" si="40"/>
        <v>0</v>
      </c>
    </row>
    <row r="2578" spans="1:13" s="52" customFormat="1" x14ac:dyDescent="0.3">
      <c r="A2578" s="29" t="str">
        <f>IF(K2578&gt;0,COUNT($A$7:A2577)+COUNT(DWV!$A$8:$A$300)+COUNT('Large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8" s="293"/>
      <c r="C2578" s="3" t="s">
        <v>3228</v>
      </c>
      <c r="D2578" s="16">
        <v>28890567</v>
      </c>
      <c r="E2578" s="5" t="s">
        <v>9664</v>
      </c>
      <c r="F2578" s="381">
        <f>IFERROR(INDEX([1]Master!$1:$1048576,MATCH(C2578,[1]Master!$B:$B,0),MATCH($H$5,[1]Master!$1:$1,0)),"")</f>
        <v>1</v>
      </c>
      <c r="G2578" s="381">
        <f>IFERROR(INDEX([1]Master!$1:$1048576,MATCH(C2578,[1]Master!$B:$B,0),MATCH($H$4,[1]Master!$1:$1,0)),"")</f>
        <v>4</v>
      </c>
      <c r="H2578" s="6" t="s">
        <v>6153</v>
      </c>
      <c r="I2578" s="367">
        <f>IFERROR(INDEX([1]Master!$1:$1048576,MATCH(C2578,[1]Master!$B:$B,0),MATCH($G$6,[1]Master!$1:$1,0)),"")</f>
        <v>3014.9152222222219</v>
      </c>
      <c r="J2578" s="230">
        <f>ROUND(I2578*Order_Quote!$L$6,4)</f>
        <v>0</v>
      </c>
      <c r="K2578" s="228"/>
      <c r="L2578" s="178"/>
      <c r="M2578" s="171">
        <f t="shared" si="40"/>
        <v>0</v>
      </c>
    </row>
    <row r="2579" spans="1:13" s="52" customFormat="1" x14ac:dyDescent="0.3">
      <c r="A2579" s="29" t="str">
        <f>IF(K2579&gt;0,COUNT($A$7:A2578)+COUNT(DWV!$A$8:$A$300)+COUNT('Large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79" s="293"/>
      <c r="C2579" s="3" t="s">
        <v>3229</v>
      </c>
      <c r="D2579" s="16">
        <v>28890575</v>
      </c>
      <c r="E2579" s="5" t="s">
        <v>9665</v>
      </c>
      <c r="F2579" s="381">
        <f>IFERROR(INDEX([1]Master!$1:$1048576,MATCH(C2579,[1]Master!$B:$B,0),MATCH($H$5,[1]Master!$1:$1,0)),"")</f>
        <v>1</v>
      </c>
      <c r="G2579" s="381">
        <f>IFERROR(INDEX([1]Master!$1:$1048576,MATCH(C2579,[1]Master!$B:$B,0),MATCH($H$4,[1]Master!$1:$1,0)),"")</f>
        <v>7</v>
      </c>
      <c r="H2579" s="6" t="s">
        <v>6153</v>
      </c>
      <c r="I2579" s="367">
        <f>IFERROR(INDEX([1]Master!$1:$1048576,MATCH(C2579,[1]Master!$B:$B,0),MATCH($G$6,[1]Master!$1:$1,0)),"")</f>
        <v>3070.7097777777781</v>
      </c>
      <c r="J2579" s="230">
        <f>ROUND(I2579*Order_Quote!$L$6,4)</f>
        <v>0</v>
      </c>
      <c r="K2579" s="228"/>
      <c r="L2579" s="178"/>
      <c r="M2579" s="171">
        <f t="shared" si="40"/>
        <v>0</v>
      </c>
    </row>
    <row r="2580" spans="1:13" s="52" customFormat="1" x14ac:dyDescent="0.3">
      <c r="A2580" s="29" t="str">
        <f>IF(K2580&gt;0,COUNT($A$7:A2579)+COUNT(DWV!$A$8:$A$300)+COUNT('Large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0" s="293"/>
      <c r="C2580" s="3" t="s">
        <v>3230</v>
      </c>
      <c r="D2580" s="16">
        <v>28890583</v>
      </c>
      <c r="E2580" s="5" t="s">
        <v>9666</v>
      </c>
      <c r="F2580" s="381">
        <f>IFERROR(INDEX([1]Master!$1:$1048576,MATCH(C2580,[1]Master!$B:$B,0),MATCH($H$5,[1]Master!$1:$1,0)),"")</f>
        <v>1</v>
      </c>
      <c r="G2580" s="381">
        <f>IFERROR(INDEX([1]Master!$1:$1048576,MATCH(C2580,[1]Master!$B:$B,0),MATCH($H$4,[1]Master!$1:$1,0)),"")</f>
        <v>6</v>
      </c>
      <c r="H2580" s="6" t="s">
        <v>6153</v>
      </c>
      <c r="I2580" s="367">
        <f>IFERROR(INDEX([1]Master!$1:$1048576,MATCH(C2580,[1]Master!$B:$B,0),MATCH($G$6,[1]Master!$1:$1,0)),"")</f>
        <v>3178.577666666667</v>
      </c>
      <c r="J2580" s="230">
        <f>ROUND(I2580*Order_Quote!$L$6,4)</f>
        <v>0</v>
      </c>
      <c r="K2580" s="228"/>
      <c r="L2580" s="178"/>
      <c r="M2580" s="171">
        <f t="shared" si="40"/>
        <v>0</v>
      </c>
    </row>
    <row r="2581" spans="1:13" s="52" customFormat="1" x14ac:dyDescent="0.3">
      <c r="A2581" s="29" t="str">
        <f>IF(K2581&gt;0,COUNT($A$7:A2580)+COUNT(DWV!$A$8:$A$300)+COUNT('Large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1" s="293"/>
      <c r="C2581" s="3" t="s">
        <v>3231</v>
      </c>
      <c r="D2581" s="16">
        <v>28890591</v>
      </c>
      <c r="E2581" s="5" t="s">
        <v>9667</v>
      </c>
      <c r="F2581" s="381">
        <f>IFERROR(INDEX([1]Master!$1:$1048576,MATCH(C2581,[1]Master!$B:$B,0),MATCH($H$5,[1]Master!$1:$1,0)),"")</f>
        <v>1</v>
      </c>
      <c r="G2581" s="381">
        <f>IFERROR(INDEX([1]Master!$1:$1048576,MATCH(C2581,[1]Master!$B:$B,0),MATCH($H$4,[1]Master!$1:$1,0)),"")</f>
        <v>6</v>
      </c>
      <c r="H2581" s="6" t="s">
        <v>6153</v>
      </c>
      <c r="I2581" s="367">
        <f>IFERROR(INDEX([1]Master!$1:$1048576,MATCH(C2581,[1]Master!$B:$B,0),MATCH($G$6,[1]Master!$1:$1,0)),"")</f>
        <v>3325.1914444444446</v>
      </c>
      <c r="J2581" s="230">
        <f>ROUND(I2581*Order_Quote!$L$6,4)</f>
        <v>0</v>
      </c>
      <c r="K2581" s="228"/>
      <c r="L2581" s="178"/>
      <c r="M2581" s="171">
        <f t="shared" si="40"/>
        <v>0</v>
      </c>
    </row>
    <row r="2582" spans="1:13" s="52" customFormat="1" x14ac:dyDescent="0.3">
      <c r="A2582" s="29" t="str">
        <f>IF(K2582&gt;0,COUNT($A$7:A2581)+COUNT(DWV!$A$8:$A$300)+COUNT('Large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2" s="293"/>
      <c r="C2582" s="3" t="s">
        <v>3232</v>
      </c>
      <c r="D2582" s="16">
        <v>28890605</v>
      </c>
      <c r="E2582" s="5" t="s">
        <v>9668</v>
      </c>
      <c r="F2582" s="381">
        <f>IFERROR(INDEX([1]Master!$1:$1048576,MATCH(C2582,[1]Master!$B:$B,0),MATCH($H$5,[1]Master!$1:$1,0)),"")</f>
        <v>1</v>
      </c>
      <c r="G2582" s="381">
        <f>IFERROR(INDEX([1]Master!$1:$1048576,MATCH(C2582,[1]Master!$B:$B,0),MATCH($H$4,[1]Master!$1:$1,0)),"")</f>
        <v>5</v>
      </c>
      <c r="H2582" s="6" t="s">
        <v>6153</v>
      </c>
      <c r="I2582" s="367">
        <f>IFERROR(INDEX([1]Master!$1:$1048576,MATCH(C2582,[1]Master!$B:$B,0),MATCH($G$6,[1]Master!$1:$1,0)),"")</f>
        <v>3457.2651111111113</v>
      </c>
      <c r="J2582" s="230">
        <f>ROUND(I2582*Order_Quote!$L$6,4)</f>
        <v>0</v>
      </c>
      <c r="K2582" s="228"/>
      <c r="L2582" s="178"/>
      <c r="M2582" s="171">
        <f t="shared" si="40"/>
        <v>0</v>
      </c>
    </row>
    <row r="2583" spans="1:13" s="52" customFormat="1" x14ac:dyDescent="0.3">
      <c r="A2583" s="29" t="str">
        <f>IF(K2583&gt;0,COUNT($A$7:A2582)+COUNT(DWV!$A$8:$A$300)+COUNT('Large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3" s="293"/>
      <c r="C2583" s="3" t="s">
        <v>3233</v>
      </c>
      <c r="D2583" s="16">
        <v>28890613</v>
      </c>
      <c r="E2583" s="5" t="s">
        <v>9669</v>
      </c>
      <c r="F2583" s="381">
        <f>IFERROR(INDEX([1]Master!$1:$1048576,MATCH(C2583,[1]Master!$B:$B,0),MATCH($H$5,[1]Master!$1:$1,0)),"")</f>
        <v>1</v>
      </c>
      <c r="G2583" s="381">
        <f>IFERROR(INDEX([1]Master!$1:$1048576,MATCH(C2583,[1]Master!$B:$B,0),MATCH($H$4,[1]Master!$1:$1,0)),"")</f>
        <v>4</v>
      </c>
      <c r="H2583" s="6" t="s">
        <v>6153</v>
      </c>
      <c r="I2583" s="367">
        <f>IFERROR(INDEX([1]Master!$1:$1048576,MATCH(C2583,[1]Master!$B:$B,0),MATCH($G$6,[1]Master!$1:$1,0)),"")</f>
        <v>3554.5281111111108</v>
      </c>
      <c r="J2583" s="230">
        <f>ROUND(I2583*Order_Quote!$L$6,4)</f>
        <v>0</v>
      </c>
      <c r="K2583" s="228"/>
      <c r="L2583" s="178"/>
      <c r="M2583" s="171">
        <f t="shared" si="40"/>
        <v>0</v>
      </c>
    </row>
    <row r="2584" spans="1:13" s="52" customFormat="1" x14ac:dyDescent="0.3">
      <c r="A2584" s="29" t="str">
        <f>IF(K2584&gt;0,COUNT($A$7:A2583)+COUNT(DWV!$A$8:$A$300)+COUNT('Large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4" s="293"/>
      <c r="C2584" s="3" t="s">
        <v>3234</v>
      </c>
      <c r="D2584" s="16">
        <v>28890621</v>
      </c>
      <c r="E2584" s="5" t="s">
        <v>9670</v>
      </c>
      <c r="F2584" s="381">
        <f>IFERROR(INDEX([1]Master!$1:$1048576,MATCH(C2584,[1]Master!$B:$B,0),MATCH($H$5,[1]Master!$1:$1,0)),"")</f>
        <v>1</v>
      </c>
      <c r="G2584" s="381">
        <f>IFERROR(INDEX([1]Master!$1:$1048576,MATCH(C2584,[1]Master!$B:$B,0),MATCH($H$4,[1]Master!$1:$1,0)),"")</f>
        <v>4</v>
      </c>
      <c r="H2584" s="6" t="s">
        <v>6153</v>
      </c>
      <c r="I2584" s="367">
        <f>IFERROR(INDEX([1]Master!$1:$1048576,MATCH(C2584,[1]Master!$B:$B,0),MATCH($G$6,[1]Master!$1:$1,0)),"")</f>
        <v>3793.0905555555555</v>
      </c>
      <c r="J2584" s="230">
        <f>ROUND(I2584*Order_Quote!$L$6,4)</f>
        <v>0</v>
      </c>
      <c r="K2584" s="228"/>
      <c r="L2584" s="178"/>
      <c r="M2584" s="171">
        <f t="shared" si="40"/>
        <v>0</v>
      </c>
    </row>
    <row r="2585" spans="1:13" s="52" customFormat="1" x14ac:dyDescent="0.3">
      <c r="A2585" s="29" t="str">
        <f>IF(K2585&gt;0,COUNT($A$7:A2584)+COUNT(DWV!$A$8:$A$300)+COUNT('Large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5" s="293"/>
      <c r="C2585" s="3" t="s">
        <v>3235</v>
      </c>
      <c r="D2585" s="16">
        <v>28890630</v>
      </c>
      <c r="E2585" s="5" t="s">
        <v>9671</v>
      </c>
      <c r="F2585" s="381">
        <f>IFERROR(INDEX([1]Master!$1:$1048576,MATCH(C2585,[1]Master!$B:$B,0),MATCH($H$5,[1]Master!$1:$1,0)),"")</f>
        <v>1</v>
      </c>
      <c r="G2585" s="381">
        <f>IFERROR(INDEX([1]Master!$1:$1048576,MATCH(C2585,[1]Master!$B:$B,0),MATCH($H$4,[1]Master!$1:$1,0)),"")</f>
        <v>2</v>
      </c>
      <c r="H2585" s="6" t="s">
        <v>6153</v>
      </c>
      <c r="I2585" s="367">
        <f>IFERROR(INDEX([1]Master!$1:$1048576,MATCH(C2585,[1]Master!$B:$B,0),MATCH($G$6,[1]Master!$1:$1,0)),"")</f>
        <v>4455.2184444444447</v>
      </c>
      <c r="J2585" s="230">
        <f>ROUND(I2585*Order_Quote!$L$6,4)</f>
        <v>0</v>
      </c>
      <c r="K2585" s="228"/>
      <c r="L2585" s="178"/>
      <c r="M2585" s="171">
        <f t="shared" si="40"/>
        <v>0</v>
      </c>
    </row>
    <row r="2586" spans="1:13" s="52" customFormat="1" x14ac:dyDescent="0.3">
      <c r="A2586" s="29" t="str">
        <f>IF(K2586&gt;0,COUNT($A$7:A2585)+COUNT(DWV!$A$8:$A$300)+COUNT('Large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6" s="293"/>
      <c r="C2586" s="3" t="s">
        <v>3236</v>
      </c>
      <c r="D2586" s="16">
        <v>28890648</v>
      </c>
      <c r="E2586" s="5" t="s">
        <v>9672</v>
      </c>
      <c r="F2586" s="381">
        <f>IFERROR(INDEX([1]Master!$1:$1048576,MATCH(C2586,[1]Master!$B:$B,0),MATCH($H$5,[1]Master!$1:$1,0)),"")</f>
        <v>1</v>
      </c>
      <c r="G2586" s="381">
        <f>IFERROR(INDEX([1]Master!$1:$1048576,MATCH(C2586,[1]Master!$B:$B,0),MATCH($H$4,[1]Master!$1:$1,0)),"")</f>
        <v>4</v>
      </c>
      <c r="H2586" s="6" t="s">
        <v>6153</v>
      </c>
      <c r="I2586" s="367">
        <f>IFERROR(INDEX([1]Master!$1:$1048576,MATCH(C2586,[1]Master!$B:$B,0),MATCH($G$6,[1]Master!$1:$1,0)),"")</f>
        <v>4417.8160000000007</v>
      </c>
      <c r="J2586" s="230">
        <f>ROUND(I2586*Order_Quote!$L$6,4)</f>
        <v>0</v>
      </c>
      <c r="K2586" s="228"/>
      <c r="L2586" s="178"/>
      <c r="M2586" s="171">
        <f t="shared" si="40"/>
        <v>0</v>
      </c>
    </row>
    <row r="2587" spans="1:13" s="52" customFormat="1" x14ac:dyDescent="0.3">
      <c r="A2587" s="29" t="str">
        <f>IF(K2587&gt;0,COUNT($A$7:A2586)+COUNT(DWV!$A$8:$A$300)+COUNT('Large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7" s="293"/>
      <c r="C2587" s="3" t="s">
        <v>3237</v>
      </c>
      <c r="D2587" s="16">
        <v>28890656</v>
      </c>
      <c r="E2587" s="5" t="s">
        <v>9673</v>
      </c>
      <c r="F2587" s="381">
        <f>IFERROR(INDEX([1]Master!$1:$1048576,MATCH(C2587,[1]Master!$B:$B,0),MATCH($H$5,[1]Master!$1:$1,0)),"")</f>
        <v>1</v>
      </c>
      <c r="G2587" s="381">
        <f>IFERROR(INDEX([1]Master!$1:$1048576,MATCH(C2587,[1]Master!$B:$B,0),MATCH($H$4,[1]Master!$1:$1,0)),"")</f>
        <v>4</v>
      </c>
      <c r="H2587" s="6" t="s">
        <v>6153</v>
      </c>
      <c r="I2587" s="367">
        <f>IFERROR(INDEX([1]Master!$1:$1048576,MATCH(C2587,[1]Master!$B:$B,0),MATCH($G$6,[1]Master!$1:$1,0)),"")</f>
        <v>4743.0365555555554</v>
      </c>
      <c r="J2587" s="230">
        <f>ROUND(I2587*Order_Quote!$L$6,4)</f>
        <v>0</v>
      </c>
      <c r="K2587" s="228"/>
      <c r="L2587" s="178"/>
      <c r="M2587" s="171">
        <f t="shared" si="40"/>
        <v>0</v>
      </c>
    </row>
    <row r="2588" spans="1:13" s="52" customFormat="1" x14ac:dyDescent="0.3">
      <c r="A2588" s="29" t="str">
        <f>IF(K2588&gt;0,COUNT($A$7:A2587)+COUNT(DWV!$A$8:$A$300)+COUNT('Large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8" s="293"/>
      <c r="C2588" s="3" t="s">
        <v>3238</v>
      </c>
      <c r="D2588" s="16">
        <v>28890664</v>
      </c>
      <c r="E2588" s="5" t="s">
        <v>9674</v>
      </c>
      <c r="F2588" s="381">
        <f>IFERROR(INDEX([1]Master!$1:$1048576,MATCH(C2588,[1]Master!$B:$B,0),MATCH($H$5,[1]Master!$1:$1,0)),"")</f>
        <v>1</v>
      </c>
      <c r="G2588" s="381">
        <f>IFERROR(INDEX([1]Master!$1:$1048576,MATCH(C2588,[1]Master!$B:$B,0),MATCH($H$4,[1]Master!$1:$1,0)),"")</f>
        <v>3</v>
      </c>
      <c r="H2588" s="6" t="s">
        <v>6153</v>
      </c>
      <c r="I2588" s="367">
        <f>IFERROR(INDEX([1]Master!$1:$1048576,MATCH(C2588,[1]Master!$B:$B,0),MATCH($G$6,[1]Master!$1:$1,0)),"")</f>
        <v>5361.9126666666671</v>
      </c>
      <c r="J2588" s="230">
        <f>ROUND(I2588*Order_Quote!$L$6,4)</f>
        <v>0</v>
      </c>
      <c r="K2588" s="228"/>
      <c r="L2588" s="178"/>
      <c r="M2588" s="171">
        <f t="shared" si="40"/>
        <v>0</v>
      </c>
    </row>
    <row r="2589" spans="1:13" s="52" customFormat="1" x14ac:dyDescent="0.3">
      <c r="A2589" s="29" t="str">
        <f>IF(K2589&gt;0,COUNT($A$7:A2588)+COUNT(DWV!$A$8:$A$300)+COUNT('Large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89" s="293"/>
      <c r="C2589" s="3" t="s">
        <v>3239</v>
      </c>
      <c r="D2589" s="16">
        <v>28890672</v>
      </c>
      <c r="E2589" s="5" t="s">
        <v>9675</v>
      </c>
      <c r="F2589" s="381">
        <f>IFERROR(INDEX([1]Master!$1:$1048576,MATCH(C2589,[1]Master!$B:$B,0),MATCH($H$5,[1]Master!$1:$1,0)),"")</f>
        <v>1</v>
      </c>
      <c r="G2589" s="381">
        <f>IFERROR(INDEX([1]Master!$1:$1048576,MATCH(C2589,[1]Master!$B:$B,0),MATCH($H$4,[1]Master!$1:$1,0)),"")</f>
        <v>3</v>
      </c>
      <c r="H2589" s="6" t="s">
        <v>6153</v>
      </c>
      <c r="I2589" s="367">
        <f>IFERROR(INDEX([1]Master!$1:$1048576,MATCH(C2589,[1]Master!$B:$B,0),MATCH($G$6,[1]Master!$1:$1,0)),"")</f>
        <v>6057.1986666666671</v>
      </c>
      <c r="J2589" s="230">
        <f>ROUND(I2589*Order_Quote!$L$6,4)</f>
        <v>0</v>
      </c>
      <c r="K2589" s="228"/>
      <c r="L2589" s="178"/>
      <c r="M2589" s="171">
        <f t="shared" si="40"/>
        <v>0</v>
      </c>
    </row>
    <row r="2590" spans="1:13" s="52" customFormat="1" x14ac:dyDescent="0.3">
      <c r="A2590" s="29" t="str">
        <f>IF(K2590&gt;0,COUNT($A$7:A2589)+COUNT(DWV!$A$8:$A$300)+COUNT('Large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0" s="293"/>
      <c r="C2590" s="3" t="s">
        <v>3240</v>
      </c>
      <c r="D2590" s="16">
        <v>28890680</v>
      </c>
      <c r="E2590" s="5" t="s">
        <v>9676</v>
      </c>
      <c r="F2590" s="381">
        <f>IFERROR(INDEX([1]Master!$1:$1048576,MATCH(C2590,[1]Master!$B:$B,0),MATCH($H$5,[1]Master!$1:$1,0)),"")</f>
        <v>1</v>
      </c>
      <c r="G2590" s="381">
        <f>IFERROR(INDEX([1]Master!$1:$1048576,MATCH(C2590,[1]Master!$B:$B,0),MATCH($H$4,[1]Master!$1:$1,0)),"")</f>
        <v>3</v>
      </c>
      <c r="H2590" s="6" t="s">
        <v>6153</v>
      </c>
      <c r="I2590" s="367">
        <f>IFERROR(INDEX([1]Master!$1:$1048576,MATCH(C2590,[1]Master!$B:$B,0),MATCH($G$6,[1]Master!$1:$1,0)),"")</f>
        <v>6558.8146666666671</v>
      </c>
      <c r="J2590" s="230">
        <f>ROUND(I2590*Order_Quote!$L$6,4)</f>
        <v>0</v>
      </c>
      <c r="K2590" s="228"/>
      <c r="L2590" s="178"/>
      <c r="M2590" s="171">
        <f t="shared" si="40"/>
        <v>0</v>
      </c>
    </row>
    <row r="2591" spans="1:13" s="52" customFormat="1" x14ac:dyDescent="0.3">
      <c r="A2591" s="29" t="str">
        <f>IF(K2591&gt;0,COUNT($A$7:A2590)+COUNT(DWV!$A$8:$A$300)+COUNT('Large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1" s="293"/>
      <c r="C2591" s="3" t="s">
        <v>3241</v>
      </c>
      <c r="D2591" s="16">
        <v>28890699</v>
      </c>
      <c r="E2591" s="5" t="s">
        <v>9677</v>
      </c>
      <c r="F2591" s="381">
        <f>IFERROR(INDEX([1]Master!$1:$1048576,MATCH(C2591,[1]Master!$B:$B,0),MATCH($H$5,[1]Master!$1:$1,0)),"")</f>
        <v>1</v>
      </c>
      <c r="G2591" s="381">
        <f>IFERROR(INDEX([1]Master!$1:$1048576,MATCH(C2591,[1]Master!$B:$B,0),MATCH($H$4,[1]Master!$1:$1,0)),"")</f>
        <v>2</v>
      </c>
      <c r="H2591" s="6" t="s">
        <v>6153</v>
      </c>
      <c r="I2591" s="367">
        <f>IFERROR(INDEX([1]Master!$1:$1048576,MATCH(C2591,[1]Master!$B:$B,0),MATCH($G$6,[1]Master!$1:$1,0)),"")</f>
        <v>7611.7422222222222</v>
      </c>
      <c r="J2591" s="230">
        <f>ROUND(I2591*Order_Quote!$L$6,4)</f>
        <v>0</v>
      </c>
      <c r="K2591" s="228"/>
      <c r="L2591" s="178"/>
      <c r="M2591" s="171">
        <f t="shared" si="40"/>
        <v>0</v>
      </c>
    </row>
    <row r="2592" spans="1:13" s="52" customFormat="1" x14ac:dyDescent="0.3">
      <c r="A2592" s="29" t="str">
        <f>IF(K2592&gt;0,COUNT($A$7:A2591)+COUNT(DWV!$A$8:$A$300)+COUNT('Large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2" s="293"/>
      <c r="C2592" s="3" t="s">
        <v>3242</v>
      </c>
      <c r="D2592" s="16">
        <v>28890702</v>
      </c>
      <c r="E2592" s="5" t="s">
        <v>9678</v>
      </c>
      <c r="F2592" s="381">
        <f>IFERROR(INDEX([1]Master!$1:$1048576,MATCH(C2592,[1]Master!$B:$B,0),MATCH($H$5,[1]Master!$1:$1,0)),"")</f>
        <v>1</v>
      </c>
      <c r="G2592" s="381">
        <f>IFERROR(INDEX([1]Master!$1:$1048576,MATCH(C2592,[1]Master!$B:$B,0),MATCH($H$4,[1]Master!$1:$1,0)),"")</f>
        <v>2</v>
      </c>
      <c r="H2592" s="6" t="s">
        <v>6153</v>
      </c>
      <c r="I2592" s="367">
        <f>IFERROR(INDEX([1]Master!$1:$1048576,MATCH(C2592,[1]Master!$B:$B,0),MATCH($G$6,[1]Master!$1:$1,0)),"")</f>
        <v>8981.7821111111116</v>
      </c>
      <c r="J2592" s="230">
        <f>ROUND(I2592*Order_Quote!$L$6,4)</f>
        <v>0</v>
      </c>
      <c r="K2592" s="228"/>
      <c r="L2592" s="178"/>
      <c r="M2592" s="171">
        <f t="shared" si="40"/>
        <v>0</v>
      </c>
    </row>
    <row r="2593" spans="1:13" s="52" customFormat="1" x14ac:dyDescent="0.3">
      <c r="A2593" s="29" t="str">
        <f>IF(K2593&gt;0,COUNT($A$7:A2592)+COUNT(DWV!$A$8:$A$300)+COUNT('Large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3" s="293"/>
      <c r="C2593" s="3" t="s">
        <v>3243</v>
      </c>
      <c r="D2593" s="16">
        <v>28890710</v>
      </c>
      <c r="E2593" s="5" t="s">
        <v>9679</v>
      </c>
      <c r="F2593" s="381">
        <f>IFERROR(INDEX([1]Master!$1:$1048576,MATCH(C2593,[1]Master!$B:$B,0),MATCH($H$5,[1]Master!$1:$1,0)),"")</f>
        <v>1</v>
      </c>
      <c r="G2593" s="381">
        <f>IFERROR(INDEX([1]Master!$1:$1048576,MATCH(C2593,[1]Master!$B:$B,0),MATCH($H$4,[1]Master!$1:$1,0)),"")</f>
        <v>1</v>
      </c>
      <c r="H2593" s="6" t="s">
        <v>6153</v>
      </c>
      <c r="I2593" s="367">
        <f>IFERROR(INDEX([1]Master!$1:$1048576,MATCH(C2593,[1]Master!$B:$B,0),MATCH($G$6,[1]Master!$1:$1,0)),"")</f>
        <v>11784.24288888889</v>
      </c>
      <c r="J2593" s="230">
        <f>ROUND(I2593*Order_Quote!$L$6,4)</f>
        <v>0</v>
      </c>
      <c r="K2593" s="228"/>
      <c r="L2593" s="178"/>
      <c r="M2593" s="171">
        <f t="shared" si="40"/>
        <v>0</v>
      </c>
    </row>
    <row r="2594" spans="1:13" s="52" customFormat="1" x14ac:dyDescent="0.3">
      <c r="A2594" s="29" t="str">
        <f>IF(K2594&gt;0,COUNT($A$7:A2593)+COUNT(DWV!$A$8:$A$300)+COUNT('Large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4" s="293"/>
      <c r="C2594" s="3" t="s">
        <v>3244</v>
      </c>
      <c r="D2594" s="16">
        <v>28890729</v>
      </c>
      <c r="E2594" s="5" t="s">
        <v>9680</v>
      </c>
      <c r="F2594" s="381">
        <f>IFERROR(INDEX([1]Master!$1:$1048576,MATCH(C2594,[1]Master!$B:$B,0),MATCH($H$5,[1]Master!$1:$1,0)),"")</f>
        <v>1</v>
      </c>
      <c r="G2594" s="381">
        <f>IFERROR(INDEX([1]Master!$1:$1048576,MATCH(C2594,[1]Master!$B:$B,0),MATCH($H$4,[1]Master!$1:$1,0)),"")</f>
        <v>3</v>
      </c>
      <c r="H2594" s="6" t="s">
        <v>6153</v>
      </c>
      <c r="I2594" s="367">
        <f>IFERROR(INDEX([1]Master!$1:$1048576,MATCH(C2594,[1]Master!$B:$B,0),MATCH($G$6,[1]Master!$1:$1,0)),"")</f>
        <v>6685.7285555555554</v>
      </c>
      <c r="J2594" s="230">
        <f>ROUND(I2594*Order_Quote!$L$6,4)</f>
        <v>0</v>
      </c>
      <c r="K2594" s="228"/>
      <c r="L2594" s="178"/>
      <c r="M2594" s="171">
        <f t="shared" si="40"/>
        <v>0</v>
      </c>
    </row>
    <row r="2595" spans="1:13" s="52" customFormat="1" x14ac:dyDescent="0.3">
      <c r="A2595" s="29" t="str">
        <f>IF(K2595&gt;0,COUNT($A$7:A2594)+COUNT(DWV!$A$8:$A$300)+COUNT('Large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5" s="293"/>
      <c r="C2595" s="3" t="s">
        <v>3245</v>
      </c>
      <c r="D2595" s="16">
        <v>28890737</v>
      </c>
      <c r="E2595" s="5" t="s">
        <v>9681</v>
      </c>
      <c r="F2595" s="381">
        <f>IFERROR(INDEX([1]Master!$1:$1048576,MATCH(C2595,[1]Master!$B:$B,0),MATCH($H$5,[1]Master!$1:$1,0)),"")</f>
        <v>1</v>
      </c>
      <c r="G2595" s="381">
        <f>IFERROR(INDEX([1]Master!$1:$1048576,MATCH(C2595,[1]Master!$B:$B,0),MATCH($H$4,[1]Master!$1:$1,0)),"")</f>
        <v>2</v>
      </c>
      <c r="H2595" s="6" t="s">
        <v>6153</v>
      </c>
      <c r="I2595" s="367">
        <f>IFERROR(INDEX([1]Master!$1:$1048576,MATCH(C2595,[1]Master!$B:$B,0),MATCH($G$6,[1]Master!$1:$1,0)),"")</f>
        <v>8245.2178888888884</v>
      </c>
      <c r="J2595" s="230">
        <f>ROUND(I2595*Order_Quote!$L$6,4)</f>
        <v>0</v>
      </c>
      <c r="K2595" s="228"/>
      <c r="L2595" s="178"/>
      <c r="M2595" s="171">
        <f t="shared" si="40"/>
        <v>0</v>
      </c>
    </row>
    <row r="2596" spans="1:13" s="52" customFormat="1" x14ac:dyDescent="0.3">
      <c r="A2596" s="29" t="str">
        <f>IF(K2596&gt;0,COUNT($A$7:A2595)+COUNT(DWV!$A$8:$A$300)+COUNT('Large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6" s="293"/>
      <c r="C2596" s="3" t="s">
        <v>3246</v>
      </c>
      <c r="D2596" s="16">
        <v>28890745</v>
      </c>
      <c r="E2596" s="5" t="s">
        <v>9682</v>
      </c>
      <c r="F2596" s="381">
        <f>IFERROR(INDEX([1]Master!$1:$1048576,MATCH(C2596,[1]Master!$B:$B,0),MATCH($H$5,[1]Master!$1:$1,0)),"")</f>
        <v>1</v>
      </c>
      <c r="G2596" s="381">
        <f>IFERROR(INDEX([1]Master!$1:$1048576,MATCH(C2596,[1]Master!$B:$B,0),MATCH($H$4,[1]Master!$1:$1,0)),"")</f>
        <v>2</v>
      </c>
      <c r="H2596" s="6" t="s">
        <v>6153</v>
      </c>
      <c r="I2596" s="367">
        <f>IFERROR(INDEX([1]Master!$1:$1048576,MATCH(C2596,[1]Master!$B:$B,0),MATCH($G$6,[1]Master!$1:$1,0)),"")</f>
        <v>8473.2467777777765</v>
      </c>
      <c r="J2596" s="230">
        <f>ROUND(I2596*Order_Quote!$L$6,4)</f>
        <v>0</v>
      </c>
      <c r="K2596" s="228"/>
      <c r="L2596" s="178"/>
      <c r="M2596" s="171">
        <f t="shared" si="40"/>
        <v>0</v>
      </c>
    </row>
    <row r="2597" spans="1:13" s="52" customFormat="1" x14ac:dyDescent="0.3">
      <c r="A2597" s="29" t="str">
        <f>IF(K2597&gt;0,COUNT($A$7:A2596)+COUNT(DWV!$A$8:$A$300)+COUNT('Large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7" s="293"/>
      <c r="C2597" s="3" t="s">
        <v>3247</v>
      </c>
      <c r="D2597" s="16">
        <v>28890753</v>
      </c>
      <c r="E2597" s="5" t="s">
        <v>9683</v>
      </c>
      <c r="F2597" s="381">
        <f>IFERROR(INDEX([1]Master!$1:$1048576,MATCH(C2597,[1]Master!$B:$B,0),MATCH($H$5,[1]Master!$1:$1,0)),"")</f>
        <v>1</v>
      </c>
      <c r="G2597" s="381">
        <f>IFERROR(INDEX([1]Master!$1:$1048576,MATCH(C2597,[1]Master!$B:$B,0),MATCH($H$4,[1]Master!$1:$1,0)),"")</f>
        <v>2</v>
      </c>
      <c r="H2597" s="6" t="s">
        <v>6153</v>
      </c>
      <c r="I2597" s="367">
        <f>IFERROR(INDEX([1]Master!$1:$1048576,MATCH(C2597,[1]Master!$B:$B,0),MATCH($G$6,[1]Master!$1:$1,0)),"")</f>
        <v>8558.8230000000003</v>
      </c>
      <c r="J2597" s="230">
        <f>ROUND(I2597*Order_Quote!$L$6,4)</f>
        <v>0</v>
      </c>
      <c r="K2597" s="228"/>
      <c r="L2597" s="178"/>
      <c r="M2597" s="171">
        <f t="shared" si="40"/>
        <v>0</v>
      </c>
    </row>
    <row r="2598" spans="1:13" s="52" customFormat="1" x14ac:dyDescent="0.3">
      <c r="A2598" s="29" t="str">
        <f>IF(K2598&gt;0,COUNT($A$7:A2597)+COUNT(DWV!$A$8:$A$300)+COUNT('Large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8" s="293"/>
      <c r="C2598" s="3" t="s">
        <v>3248</v>
      </c>
      <c r="D2598" s="16">
        <v>28890761</v>
      </c>
      <c r="E2598" s="5" t="s">
        <v>9684</v>
      </c>
      <c r="F2598" s="381">
        <f>IFERROR(INDEX([1]Master!$1:$1048576,MATCH(C2598,[1]Master!$B:$B,0),MATCH($H$5,[1]Master!$1:$1,0)),"")</f>
        <v>1</v>
      </c>
      <c r="G2598" s="381">
        <f>IFERROR(INDEX([1]Master!$1:$1048576,MATCH(C2598,[1]Master!$B:$B,0),MATCH($H$4,[1]Master!$1:$1,0)),"")</f>
        <v>2</v>
      </c>
      <c r="H2598" s="6" t="s">
        <v>6153</v>
      </c>
      <c r="I2598" s="367">
        <f>IFERROR(INDEX([1]Master!$1:$1048576,MATCH(C2598,[1]Master!$B:$B,0),MATCH($G$6,[1]Master!$1:$1,0)),"")</f>
        <v>8747.0003333333334</v>
      </c>
      <c r="J2598" s="230">
        <f>ROUND(I2598*Order_Quote!$L$6,4)</f>
        <v>0</v>
      </c>
      <c r="K2598" s="228"/>
      <c r="L2598" s="178"/>
      <c r="M2598" s="171">
        <f t="shared" si="40"/>
        <v>0</v>
      </c>
    </row>
    <row r="2599" spans="1:13" s="52" customFormat="1" x14ac:dyDescent="0.3">
      <c r="A2599" s="29" t="str">
        <f>IF(K2599&gt;0,COUNT($A$7:A2598)+COUNT(DWV!$A$8:$A$300)+COUNT('Large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599" s="293"/>
      <c r="C2599" s="3" t="s">
        <v>3249</v>
      </c>
      <c r="D2599" s="16">
        <v>28890770</v>
      </c>
      <c r="E2599" s="5" t="s">
        <v>9685</v>
      </c>
      <c r="F2599" s="381">
        <f>IFERROR(INDEX([1]Master!$1:$1048576,MATCH(C2599,[1]Master!$B:$B,0),MATCH($H$5,[1]Master!$1:$1,0)),"")</f>
        <v>1</v>
      </c>
      <c r="G2599" s="381">
        <f>IFERROR(INDEX([1]Master!$1:$1048576,MATCH(C2599,[1]Master!$B:$B,0),MATCH($H$4,[1]Master!$1:$1,0)),"")</f>
        <v>2</v>
      </c>
      <c r="H2599" s="6" t="s">
        <v>6153</v>
      </c>
      <c r="I2599" s="367">
        <f>IFERROR(INDEX([1]Master!$1:$1048576,MATCH(C2599,[1]Master!$B:$B,0),MATCH($G$6,[1]Master!$1:$1,0)),"")</f>
        <v>8813.8872222222235</v>
      </c>
      <c r="J2599" s="230">
        <f>ROUND(I2599*Order_Quote!$L$6,4)</f>
        <v>0</v>
      </c>
      <c r="K2599" s="228"/>
      <c r="L2599" s="178"/>
      <c r="M2599" s="171">
        <f t="shared" si="40"/>
        <v>0</v>
      </c>
    </row>
    <row r="2600" spans="1:13" s="52" customFormat="1" x14ac:dyDescent="0.3">
      <c r="A2600" s="29" t="str">
        <f>IF(K2600&gt;0,COUNT($A$7:A2599)+COUNT(DWV!$A$8:$A$300)+COUNT('Large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0" s="293"/>
      <c r="C2600" s="3" t="s">
        <v>3250</v>
      </c>
      <c r="D2600" s="16">
        <v>28890788</v>
      </c>
      <c r="E2600" s="5" t="s">
        <v>9686</v>
      </c>
      <c r="F2600" s="381">
        <f>IFERROR(INDEX([1]Master!$1:$1048576,MATCH(C2600,[1]Master!$B:$B,0),MATCH($H$5,[1]Master!$1:$1,0)),"")</f>
        <v>1</v>
      </c>
      <c r="G2600" s="381">
        <f>IFERROR(INDEX([1]Master!$1:$1048576,MATCH(C2600,[1]Master!$B:$B,0),MATCH($H$4,[1]Master!$1:$1,0)),"")</f>
        <v>1</v>
      </c>
      <c r="H2600" s="6" t="s">
        <v>6153</v>
      </c>
      <c r="I2600" s="367">
        <f>IFERROR(INDEX([1]Master!$1:$1048576,MATCH(C2600,[1]Master!$B:$B,0),MATCH($G$6,[1]Master!$1:$1,0)),"")</f>
        <v>12159.432444444445</v>
      </c>
      <c r="J2600" s="230">
        <f>ROUND(I2600*Order_Quote!$L$6,4)</f>
        <v>0</v>
      </c>
      <c r="K2600" s="228"/>
      <c r="L2600" s="178"/>
      <c r="M2600" s="171">
        <f t="shared" si="40"/>
        <v>0</v>
      </c>
    </row>
    <row r="2601" spans="1:13" s="52" customFormat="1" x14ac:dyDescent="0.3">
      <c r="A2601" s="29" t="str">
        <f>IF(K2601&gt;0,COUNT($A$7:A2600)+COUNT(DWV!$A$8:$A$300)+COUNT('Large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1" s="293"/>
      <c r="C2601" s="3" t="s">
        <v>3251</v>
      </c>
      <c r="D2601" s="16">
        <v>28890796</v>
      </c>
      <c r="E2601" s="5" t="s">
        <v>9687</v>
      </c>
      <c r="F2601" s="381">
        <f>IFERROR(INDEX([1]Master!$1:$1048576,MATCH(C2601,[1]Master!$B:$B,0),MATCH($H$5,[1]Master!$1:$1,0)),"")</f>
        <v>1</v>
      </c>
      <c r="G2601" s="381">
        <f>IFERROR(INDEX([1]Master!$1:$1048576,MATCH(C2601,[1]Master!$B:$B,0),MATCH($H$4,[1]Master!$1:$1,0)),"")</f>
        <v>1</v>
      </c>
      <c r="H2601" s="6" t="s">
        <v>6153</v>
      </c>
      <c r="I2601" s="367">
        <f>IFERROR(INDEX([1]Master!$1:$1048576,MATCH(C2601,[1]Master!$B:$B,0),MATCH($G$6,[1]Master!$1:$1,0)),"")</f>
        <v>14271.041777777778</v>
      </c>
      <c r="J2601" s="230">
        <f>ROUND(I2601*Order_Quote!$L$6,4)</f>
        <v>0</v>
      </c>
      <c r="K2601" s="228"/>
      <c r="L2601" s="178"/>
      <c r="M2601" s="171">
        <f t="shared" si="40"/>
        <v>0</v>
      </c>
    </row>
    <row r="2602" spans="1:13" s="52" customFormat="1" x14ac:dyDescent="0.3">
      <c r="A2602" s="29" t="str">
        <f>IF(K2602&gt;0,COUNT($A$7:A2601)+COUNT(DWV!$A$8:$A$300)+COUNT('Large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2" s="293"/>
      <c r="C2602" s="3" t="s">
        <v>3252</v>
      </c>
      <c r="D2602" s="16">
        <v>28890800</v>
      </c>
      <c r="E2602" s="5" t="s">
        <v>9688</v>
      </c>
      <c r="F2602" s="381">
        <f>IFERROR(INDEX([1]Master!$1:$1048576,MATCH(C2602,[1]Master!$B:$B,0),MATCH($H$5,[1]Master!$1:$1,0)),"")</f>
        <v>1</v>
      </c>
      <c r="G2602" s="381">
        <f>IFERROR(INDEX([1]Master!$1:$1048576,MATCH(C2602,[1]Master!$B:$B,0),MATCH($H$4,[1]Master!$1:$1,0)),"")</f>
        <v>1</v>
      </c>
      <c r="H2602" s="6" t="s">
        <v>6153</v>
      </c>
      <c r="I2602" s="367">
        <f>IFERROR(INDEX([1]Master!$1:$1048576,MATCH(C2602,[1]Master!$B:$B,0),MATCH($G$6,[1]Master!$1:$1,0)),"")</f>
        <v>16990.399222222222</v>
      </c>
      <c r="J2602" s="230">
        <f>ROUND(I2602*Order_Quote!$L$6,4)</f>
        <v>0</v>
      </c>
      <c r="K2602" s="228"/>
      <c r="L2602" s="178"/>
      <c r="M2602" s="171">
        <f t="shared" si="40"/>
        <v>0</v>
      </c>
    </row>
    <row r="2603" spans="1:13" s="52" customFormat="1" x14ac:dyDescent="0.3">
      <c r="A2603" s="29" t="str">
        <f>IF(K2603&gt;0,COUNT($A$7:A2602)+COUNT(DWV!$A$8:$A$300)+COUNT('Large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3" s="293"/>
      <c r="C2603" s="3" t="s">
        <v>3253</v>
      </c>
      <c r="D2603" s="16">
        <v>28890818</v>
      </c>
      <c r="E2603" s="5" t="s">
        <v>9689</v>
      </c>
      <c r="F2603" s="381">
        <f>IFERROR(INDEX([1]Master!$1:$1048576,MATCH(C2603,[1]Master!$B:$B,0),MATCH($H$5,[1]Master!$1:$1,0)),"")</f>
        <v>1</v>
      </c>
      <c r="G2603" s="381">
        <f>IFERROR(INDEX([1]Master!$1:$1048576,MATCH(C2603,[1]Master!$B:$B,0),MATCH($H$4,[1]Master!$1:$1,0)),"")</f>
        <v>2</v>
      </c>
      <c r="H2603" s="6" t="s">
        <v>6153</v>
      </c>
      <c r="I2603" s="367">
        <f>IFERROR(INDEX([1]Master!$1:$1048576,MATCH(C2603,[1]Master!$B:$B,0),MATCH($G$6,[1]Master!$1:$1,0)),"")</f>
        <v>5739.271454901962</v>
      </c>
      <c r="J2603" s="230">
        <f>ROUND(I2603*Order_Quote!$L$6,4)</f>
        <v>0</v>
      </c>
      <c r="K2603" s="228"/>
      <c r="L2603" s="178"/>
      <c r="M2603" s="171">
        <f t="shared" si="40"/>
        <v>0</v>
      </c>
    </row>
    <row r="2604" spans="1:13" s="52" customFormat="1" x14ac:dyDescent="0.3">
      <c r="A2604" s="29" t="str">
        <f>IF(K2604&gt;0,COUNT($A$7:A2603)+COUNT(DWV!$A$8:$A$300)+COUNT('Large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4" s="293"/>
      <c r="C2604" s="3" t="s">
        <v>3254</v>
      </c>
      <c r="D2604" s="16">
        <v>28890826</v>
      </c>
      <c r="E2604" s="5" t="s">
        <v>9690</v>
      </c>
      <c r="F2604" s="381">
        <f>IFERROR(INDEX([1]Master!$1:$1048576,MATCH(C2604,[1]Master!$B:$B,0),MATCH($H$5,[1]Master!$1:$1,0)),"")</f>
        <v>1</v>
      </c>
      <c r="G2604" s="381">
        <f>IFERROR(INDEX([1]Master!$1:$1048576,MATCH(C2604,[1]Master!$B:$B,0),MATCH($H$4,[1]Master!$1:$1,0)),"")</f>
        <v>2</v>
      </c>
      <c r="H2604" s="6" t="s">
        <v>6153</v>
      </c>
      <c r="I2604" s="367">
        <f>IFERROR(INDEX([1]Master!$1:$1048576,MATCH(C2604,[1]Master!$B:$B,0),MATCH($G$6,[1]Master!$1:$1,0)),"")</f>
        <v>6094.1605228758181</v>
      </c>
      <c r="J2604" s="230">
        <f>ROUND(I2604*Order_Quote!$L$6,4)</f>
        <v>0</v>
      </c>
      <c r="K2604" s="228"/>
      <c r="L2604" s="178"/>
      <c r="M2604" s="171">
        <f t="shared" si="40"/>
        <v>0</v>
      </c>
    </row>
    <row r="2605" spans="1:13" s="52" customFormat="1" x14ac:dyDescent="0.3">
      <c r="A2605" s="29" t="str">
        <f>IF(K2605&gt;0,COUNT($A$7:A2604)+COUNT(DWV!$A$8:$A$300)+COUNT('Large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5" s="293"/>
      <c r="C2605" s="3" t="s">
        <v>3255</v>
      </c>
      <c r="D2605" s="16">
        <v>28890834</v>
      </c>
      <c r="E2605" s="5" t="s">
        <v>9691</v>
      </c>
      <c r="F2605" s="381">
        <f>IFERROR(INDEX([1]Master!$1:$1048576,MATCH(C2605,[1]Master!$B:$B,0),MATCH($H$5,[1]Master!$1:$1,0)),"")</f>
        <v>1</v>
      </c>
      <c r="G2605" s="381">
        <f>IFERROR(INDEX([1]Master!$1:$1048576,MATCH(C2605,[1]Master!$B:$B,0),MATCH($H$4,[1]Master!$1:$1,0)),"")</f>
        <v>1</v>
      </c>
      <c r="H2605" s="6" t="s">
        <v>6153</v>
      </c>
      <c r="I2605" s="367">
        <f>IFERROR(INDEX([1]Master!$1:$1048576,MATCH(C2605,[1]Master!$B:$B,0),MATCH($G$6,[1]Master!$1:$1,0)),"")</f>
        <v>7223.6006313725502</v>
      </c>
      <c r="J2605" s="230">
        <f>ROUND(I2605*Order_Quote!$L$6,4)</f>
        <v>0</v>
      </c>
      <c r="K2605" s="228"/>
      <c r="L2605" s="178"/>
      <c r="M2605" s="171">
        <f t="shared" si="40"/>
        <v>0</v>
      </c>
    </row>
    <row r="2606" spans="1:13" s="52" customFormat="1" x14ac:dyDescent="0.3">
      <c r="A2606" s="29" t="str">
        <f>IF(K2606&gt;0,COUNT($A$7:A2605)+COUNT(DWV!$A$8:$A$300)+COUNT('Large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6" s="293"/>
      <c r="C2606" s="3" t="s">
        <v>3256</v>
      </c>
      <c r="D2606" s="16">
        <v>28890842</v>
      </c>
      <c r="E2606" s="5" t="s">
        <v>9692</v>
      </c>
      <c r="F2606" s="381">
        <f>IFERROR(INDEX([1]Master!$1:$1048576,MATCH(C2606,[1]Master!$B:$B,0),MATCH($H$5,[1]Master!$1:$1,0)),"")</f>
        <v>1</v>
      </c>
      <c r="G2606" s="381">
        <f>IFERROR(INDEX([1]Master!$1:$1048576,MATCH(C2606,[1]Master!$B:$B,0),MATCH($H$4,[1]Master!$1:$1,0)),"")</f>
        <v>1</v>
      </c>
      <c r="H2606" s="6" t="s">
        <v>6153</v>
      </c>
      <c r="I2606" s="367">
        <f>IFERROR(INDEX([1]Master!$1:$1048576,MATCH(C2606,[1]Master!$B:$B,0),MATCH($G$6,[1]Master!$1:$1,0)),"")</f>
        <v>7380.1600941176475</v>
      </c>
      <c r="J2606" s="230">
        <f>ROUND(I2606*Order_Quote!$L$6,4)</f>
        <v>0</v>
      </c>
      <c r="K2606" s="228"/>
      <c r="L2606" s="178"/>
      <c r="M2606" s="171">
        <f t="shared" si="40"/>
        <v>0</v>
      </c>
    </row>
    <row r="2607" spans="1:13" s="52" customFormat="1" x14ac:dyDescent="0.3">
      <c r="A2607" s="29" t="str">
        <f>IF(K2607&gt;0,COUNT($A$7:A2606)+COUNT(DWV!$A$8:$A$300)+COUNT('Large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7" s="293"/>
      <c r="C2607" s="3" t="s">
        <v>3257</v>
      </c>
      <c r="D2607" s="16">
        <v>28890850</v>
      </c>
      <c r="E2607" s="5" t="s">
        <v>9693</v>
      </c>
      <c r="F2607" s="381">
        <f>IFERROR(INDEX([1]Master!$1:$1048576,MATCH(C2607,[1]Master!$B:$B,0),MATCH($H$5,[1]Master!$1:$1,0)),"")</f>
        <v>1</v>
      </c>
      <c r="G2607" s="381">
        <f>IFERROR(INDEX([1]Master!$1:$1048576,MATCH(C2607,[1]Master!$B:$B,0),MATCH($H$4,[1]Master!$1:$1,0)),"")</f>
        <v>1</v>
      </c>
      <c r="H2607" s="6" t="s">
        <v>6153</v>
      </c>
      <c r="I2607" s="367">
        <f>IFERROR(INDEX([1]Master!$1:$1048576,MATCH(C2607,[1]Master!$B:$B,0),MATCH($G$6,[1]Master!$1:$1,0)),"")</f>
        <v>8179.5996143790862</v>
      </c>
      <c r="J2607" s="230">
        <f>ROUND(I2607*Order_Quote!$L$6,4)</f>
        <v>0</v>
      </c>
      <c r="K2607" s="228"/>
      <c r="L2607" s="178"/>
      <c r="M2607" s="171">
        <f t="shared" si="40"/>
        <v>0</v>
      </c>
    </row>
    <row r="2608" spans="1:13" s="52" customFormat="1" x14ac:dyDescent="0.3">
      <c r="A2608" s="29" t="str">
        <f>IF(K2608&gt;0,COUNT($A$7:A2607)+COUNT(DWV!$A$8:$A$300)+COUNT('Large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8" s="293"/>
      <c r="C2608" s="3" t="s">
        <v>3258</v>
      </c>
      <c r="D2608" s="16">
        <v>28890869</v>
      </c>
      <c r="E2608" s="5" t="s">
        <v>9694</v>
      </c>
      <c r="F2608" s="381">
        <f>IFERROR(INDEX([1]Master!$1:$1048576,MATCH(C2608,[1]Master!$B:$B,0),MATCH($H$5,[1]Master!$1:$1,0)),"")</f>
        <v>1</v>
      </c>
      <c r="G2608" s="381">
        <f>IFERROR(INDEX([1]Master!$1:$1048576,MATCH(C2608,[1]Master!$B:$B,0),MATCH($H$4,[1]Master!$1:$1,0)),"")</f>
        <v>1</v>
      </c>
      <c r="H2608" s="6" t="s">
        <v>6153</v>
      </c>
      <c r="I2608" s="367">
        <f>IFERROR(INDEX([1]Master!$1:$1048576,MATCH(C2608,[1]Master!$B:$B,0),MATCH($G$6,[1]Master!$1:$1,0)),"")</f>
        <v>9361.899681045752</v>
      </c>
      <c r="J2608" s="230">
        <f>ROUND(I2608*Order_Quote!$L$6,4)</f>
        <v>0</v>
      </c>
      <c r="K2608" s="228"/>
      <c r="L2608" s="178"/>
      <c r="M2608" s="171">
        <f t="shared" si="40"/>
        <v>0</v>
      </c>
    </row>
    <row r="2609" spans="1:13" s="52" customFormat="1" x14ac:dyDescent="0.3">
      <c r="A2609" s="29" t="str">
        <f>IF(K2609&gt;0,COUNT($A$7:A2608)+COUNT(DWV!$A$8:$A$300)+COUNT('Large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09" s="293"/>
      <c r="C2609" s="3" t="s">
        <v>3259</v>
      </c>
      <c r="D2609" s="16">
        <v>28890877</v>
      </c>
      <c r="E2609" s="5" t="s">
        <v>9695</v>
      </c>
      <c r="F2609" s="381">
        <f>IFERROR(INDEX([1]Master!$1:$1048576,MATCH(C2609,[1]Master!$B:$B,0),MATCH($H$5,[1]Master!$1:$1,0)),"")</f>
        <v>1</v>
      </c>
      <c r="G2609" s="381">
        <f>IFERROR(INDEX([1]Master!$1:$1048576,MATCH(C2609,[1]Master!$B:$B,0),MATCH($H$4,[1]Master!$1:$1,0)),"")</f>
        <v>1</v>
      </c>
      <c r="H2609" s="6" t="s">
        <v>6153</v>
      </c>
      <c r="I2609" s="367">
        <f>IFERROR(INDEX([1]Master!$1:$1048576,MATCH(C2609,[1]Master!$B:$B,0),MATCH($G$6,[1]Master!$1:$1,0)),"")</f>
        <v>10219.571958169936</v>
      </c>
      <c r="J2609" s="230">
        <f>ROUND(I2609*Order_Quote!$L$6,4)</f>
        <v>0</v>
      </c>
      <c r="K2609" s="228"/>
      <c r="L2609" s="178"/>
      <c r="M2609" s="171">
        <f t="shared" si="40"/>
        <v>0</v>
      </c>
    </row>
    <row r="2610" spans="1:13" s="52" customFormat="1" x14ac:dyDescent="0.3">
      <c r="A2610" s="29" t="str">
        <f>IF(K2610&gt;0,COUNT($A$7:A2609)+COUNT(DWV!$A$8:$A$300)+COUNT('Large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0" s="293"/>
      <c r="C2610" s="3" t="s">
        <v>3260</v>
      </c>
      <c r="D2610" s="16">
        <v>28890885</v>
      </c>
      <c r="E2610" s="5" t="s">
        <v>9696</v>
      </c>
      <c r="F2610" s="381">
        <f>IFERROR(INDEX([1]Master!$1:$1048576,MATCH(C2610,[1]Master!$B:$B,0),MATCH($H$5,[1]Master!$1:$1,0)),"")</f>
        <v>1</v>
      </c>
      <c r="G2610" s="381">
        <f>IFERROR(INDEX([1]Master!$1:$1048576,MATCH(C2610,[1]Master!$B:$B,0),MATCH($H$4,[1]Master!$1:$1,0)),"")</f>
        <v>1</v>
      </c>
      <c r="H2610" s="6" t="s">
        <v>6153</v>
      </c>
      <c r="I2610" s="367">
        <f>IFERROR(INDEX([1]Master!$1:$1048576,MATCH(C2610,[1]Master!$B:$B,0),MATCH($G$6,[1]Master!$1:$1,0)),"")</f>
        <v>11640.804423529411</v>
      </c>
      <c r="J2610" s="230">
        <f>ROUND(I2610*Order_Quote!$L$6,4)</f>
        <v>0</v>
      </c>
      <c r="K2610" s="228"/>
      <c r="L2610" s="178"/>
      <c r="M2610" s="171">
        <f t="shared" si="40"/>
        <v>0</v>
      </c>
    </row>
    <row r="2611" spans="1:13" s="52" customFormat="1" x14ac:dyDescent="0.3">
      <c r="A2611" s="29" t="str">
        <f>IF(K2611&gt;0,COUNT($A$7:A2610)+COUNT(DWV!$A$8:$A$300)+COUNT('Large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1" s="293"/>
      <c r="C2611" s="3" t="s">
        <v>3261</v>
      </c>
      <c r="D2611" s="16">
        <v>28890893</v>
      </c>
      <c r="E2611" s="5" t="s">
        <v>9697</v>
      </c>
      <c r="F2611" s="381">
        <f>IFERROR(INDEX([1]Master!$1:$1048576,MATCH(C2611,[1]Master!$B:$B,0),MATCH($H$5,[1]Master!$1:$1,0)),"")</f>
        <v>1</v>
      </c>
      <c r="G2611" s="381">
        <f>IFERROR(INDEX([1]Master!$1:$1048576,MATCH(C2611,[1]Master!$B:$B,0),MATCH($H$4,[1]Master!$1:$1,0)),"")</f>
        <v>1</v>
      </c>
      <c r="H2611" s="6" t="s">
        <v>6153</v>
      </c>
      <c r="I2611" s="367">
        <f>IFERROR(INDEX([1]Master!$1:$1048576,MATCH(C2611,[1]Master!$B:$B,0),MATCH($G$6,[1]Master!$1:$1,0)),"")</f>
        <v>12771.337050980394</v>
      </c>
      <c r="J2611" s="230">
        <f>ROUND(I2611*Order_Quote!$L$6,4)</f>
        <v>0</v>
      </c>
      <c r="K2611" s="228"/>
      <c r="L2611" s="178"/>
      <c r="M2611" s="171">
        <f t="shared" si="40"/>
        <v>0</v>
      </c>
    </row>
    <row r="2612" spans="1:13" s="52" customFormat="1" x14ac:dyDescent="0.3">
      <c r="A2612" s="29" t="str">
        <f>IF(K2612&gt;0,COUNT($A$7:A2611)+COUNT(DWV!$A$8:$A$300)+COUNT('Large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2" s="293"/>
      <c r="C2612" s="3" t="s">
        <v>3262</v>
      </c>
      <c r="D2612" s="16">
        <v>28890907</v>
      </c>
      <c r="E2612" s="5" t="s">
        <v>9698</v>
      </c>
      <c r="F2612" s="381">
        <f>IFERROR(INDEX([1]Master!$1:$1048576,MATCH(C2612,[1]Master!$B:$B,0),MATCH($H$5,[1]Master!$1:$1,0)),"")</f>
        <v>1</v>
      </c>
      <c r="G2612" s="381">
        <f>IFERROR(INDEX([1]Master!$1:$1048576,MATCH(C2612,[1]Master!$B:$B,0),MATCH($H$4,[1]Master!$1:$1,0)),"")</f>
        <v>1</v>
      </c>
      <c r="H2612" s="6" t="s">
        <v>6153</v>
      </c>
      <c r="I2612" s="367">
        <f>IFERROR(INDEX([1]Master!$1:$1048576,MATCH(C2612,[1]Master!$B:$B,0),MATCH($G$6,[1]Master!$1:$1,0)),"")</f>
        <v>13525.309823529413</v>
      </c>
      <c r="J2612" s="230">
        <f>ROUND(I2612*Order_Quote!$L$6,4)</f>
        <v>0</v>
      </c>
      <c r="K2612" s="228"/>
      <c r="L2612" s="178"/>
      <c r="M2612" s="171">
        <f t="shared" si="40"/>
        <v>0</v>
      </c>
    </row>
    <row r="2613" spans="1:13" s="52" customFormat="1" x14ac:dyDescent="0.3">
      <c r="A2613" s="29" t="str">
        <f>IF(K2613&gt;0,COUNT($A$7:A2612)+COUNT(DWV!$A$8:$A$300)+COUNT('Large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3" s="293"/>
      <c r="C2613" s="3" t="s">
        <v>3263</v>
      </c>
      <c r="D2613" s="16">
        <v>28890915</v>
      </c>
      <c r="E2613" s="5" t="s">
        <v>9699</v>
      </c>
      <c r="F2613" s="381">
        <f>IFERROR(INDEX([1]Master!$1:$1048576,MATCH(C2613,[1]Master!$B:$B,0),MATCH($H$5,[1]Master!$1:$1,0)),"")</f>
        <v>1</v>
      </c>
      <c r="G2613" s="381">
        <f>IFERROR(INDEX([1]Master!$1:$1048576,MATCH(C2613,[1]Master!$B:$B,0),MATCH($H$4,[1]Master!$1:$1,0)),"")</f>
        <v>1</v>
      </c>
      <c r="H2613" s="6" t="s">
        <v>6153</v>
      </c>
      <c r="I2613" s="367">
        <f>IFERROR(INDEX([1]Master!$1:$1048576,MATCH(C2613,[1]Master!$B:$B,0),MATCH($G$6,[1]Master!$1:$1,0)),"")</f>
        <v>7174.09306013072</v>
      </c>
      <c r="J2613" s="230">
        <f>ROUND(I2613*Order_Quote!$L$6,4)</f>
        <v>0</v>
      </c>
      <c r="K2613" s="228"/>
      <c r="L2613" s="178"/>
      <c r="M2613" s="171">
        <f t="shared" si="40"/>
        <v>0</v>
      </c>
    </row>
    <row r="2614" spans="1:13" s="52" customFormat="1" x14ac:dyDescent="0.3">
      <c r="A2614" s="29" t="str">
        <f>IF(K2614&gt;0,COUNT($A$7:A2613)+COUNT(DWV!$A$8:$A$300)+COUNT('Large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4" s="293"/>
      <c r="C2614" s="3" t="s">
        <v>3264</v>
      </c>
      <c r="D2614" s="16">
        <v>28890923</v>
      </c>
      <c r="E2614" s="5" t="s">
        <v>9700</v>
      </c>
      <c r="F2614" s="381">
        <f>IFERROR(INDEX([1]Master!$1:$1048576,MATCH(C2614,[1]Master!$B:$B,0),MATCH($H$5,[1]Master!$1:$1,0)),"")</f>
        <v>1</v>
      </c>
      <c r="G2614" s="381">
        <f>IFERROR(INDEX([1]Master!$1:$1048576,MATCH(C2614,[1]Master!$B:$B,0),MATCH($H$4,[1]Master!$1:$1,0)),"")</f>
        <v>1</v>
      </c>
      <c r="H2614" s="6" t="s">
        <v>6153</v>
      </c>
      <c r="I2614" s="367">
        <f>IFERROR(INDEX([1]Master!$1:$1048576,MATCH(C2614,[1]Master!$B:$B,0),MATCH($G$6,[1]Master!$1:$1,0)),"")</f>
        <v>7617.6856875817002</v>
      </c>
      <c r="J2614" s="230">
        <f>ROUND(I2614*Order_Quote!$L$6,4)</f>
        <v>0</v>
      </c>
      <c r="K2614" s="228"/>
      <c r="L2614" s="178"/>
      <c r="M2614" s="171">
        <f t="shared" si="40"/>
        <v>0</v>
      </c>
    </row>
    <row r="2615" spans="1:13" s="52" customFormat="1" x14ac:dyDescent="0.3">
      <c r="A2615" s="29" t="str">
        <f>IF(K2615&gt;0,COUNT($A$7:A2614)+COUNT(DWV!$A$8:$A$300)+COUNT('Large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5" s="293"/>
      <c r="C2615" s="3" t="s">
        <v>3265</v>
      </c>
      <c r="D2615" s="16">
        <v>28890931</v>
      </c>
      <c r="E2615" s="5" t="s">
        <v>9701</v>
      </c>
      <c r="F2615" s="381">
        <f>IFERROR(INDEX([1]Master!$1:$1048576,MATCH(C2615,[1]Master!$B:$B,0),MATCH($H$5,[1]Master!$1:$1,0)),"")</f>
        <v>1</v>
      </c>
      <c r="G2615" s="381">
        <f>IFERROR(INDEX([1]Master!$1:$1048576,MATCH(C2615,[1]Master!$B:$B,0),MATCH($H$4,[1]Master!$1:$1,0)),"")</f>
        <v>1</v>
      </c>
      <c r="H2615" s="6" t="s">
        <v>6153</v>
      </c>
      <c r="I2615" s="367">
        <f>IFERROR(INDEX([1]Master!$1:$1048576,MATCH(C2615,[1]Master!$B:$B,0),MATCH($G$6,[1]Master!$1:$1,0)),"")</f>
        <v>9029.5045307189557</v>
      </c>
      <c r="J2615" s="230">
        <f>ROUND(I2615*Order_Quote!$L$6,4)</f>
        <v>0</v>
      </c>
      <c r="K2615" s="228"/>
      <c r="L2615" s="178"/>
      <c r="M2615" s="171">
        <f t="shared" si="40"/>
        <v>0</v>
      </c>
    </row>
    <row r="2616" spans="1:13" s="52" customFormat="1" x14ac:dyDescent="0.3">
      <c r="A2616" s="29" t="str">
        <f>IF(K2616&gt;0,COUNT($A$7:A2615)+COUNT(DWV!$A$8:$A$300)+COUNT('Large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6" s="293"/>
      <c r="C2616" s="3" t="s">
        <v>3266</v>
      </c>
      <c r="D2616" s="16">
        <v>28890940</v>
      </c>
      <c r="E2616" s="5" t="s">
        <v>9702</v>
      </c>
      <c r="F2616" s="381">
        <f>IFERROR(INDEX([1]Master!$1:$1048576,MATCH(C2616,[1]Master!$B:$B,0),MATCH($H$5,[1]Master!$1:$1,0)),"")</f>
        <v>1</v>
      </c>
      <c r="G2616" s="381">
        <f>IFERROR(INDEX([1]Master!$1:$1048576,MATCH(C2616,[1]Master!$B:$B,0),MATCH($H$4,[1]Master!$1:$1,0)),"")</f>
        <v>1</v>
      </c>
      <c r="H2616" s="6" t="s">
        <v>6153</v>
      </c>
      <c r="I2616" s="367">
        <f>IFERROR(INDEX([1]Master!$1:$1048576,MATCH(C2616,[1]Master!$B:$B,0),MATCH($G$6,[1]Master!$1:$1,0)),"")</f>
        <v>9225.1701856209165</v>
      </c>
      <c r="J2616" s="230">
        <f>ROUND(I2616*Order_Quote!$L$6,4)</f>
        <v>0</v>
      </c>
      <c r="K2616" s="228"/>
      <c r="L2616" s="178"/>
      <c r="M2616" s="171">
        <f t="shared" si="40"/>
        <v>0</v>
      </c>
    </row>
    <row r="2617" spans="1:13" s="52" customFormat="1" x14ac:dyDescent="0.3">
      <c r="A2617" s="29" t="str">
        <f>IF(K2617&gt;0,COUNT($A$7:A2616)+COUNT(DWV!$A$8:$A$300)+COUNT('Large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7" s="293"/>
      <c r="C2617" s="3" t="s">
        <v>3267</v>
      </c>
      <c r="D2617" s="16">
        <v>28890958</v>
      </c>
      <c r="E2617" s="5" t="s">
        <v>9703</v>
      </c>
      <c r="F2617" s="381">
        <f>IFERROR(INDEX([1]Master!$1:$1048576,MATCH(C2617,[1]Master!$B:$B,0),MATCH($H$5,[1]Master!$1:$1,0)),"")</f>
        <v>1</v>
      </c>
      <c r="G2617" s="381">
        <f>IFERROR(INDEX([1]Master!$1:$1048576,MATCH(C2617,[1]Master!$B:$B,0),MATCH($H$4,[1]Master!$1:$1,0)),"")</f>
        <v>1</v>
      </c>
      <c r="H2617" s="6" t="s">
        <v>6153</v>
      </c>
      <c r="I2617" s="367">
        <f>IFERROR(INDEX([1]Master!$1:$1048576,MATCH(C2617,[1]Master!$B:$B,0),MATCH($G$6,[1]Master!$1:$1,0)),"")</f>
        <v>10224.480810457519</v>
      </c>
      <c r="J2617" s="230">
        <f>ROUND(I2617*Order_Quote!$L$6,4)</f>
        <v>0</v>
      </c>
      <c r="K2617" s="228"/>
      <c r="L2617" s="178"/>
      <c r="M2617" s="171">
        <f t="shared" si="40"/>
        <v>0</v>
      </c>
    </row>
    <row r="2618" spans="1:13" s="52" customFormat="1" x14ac:dyDescent="0.3">
      <c r="A2618" s="29" t="str">
        <f>IF(K2618&gt;0,COUNT($A$7:A2617)+COUNT(DWV!$A$8:$A$300)+COUNT('Large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8" s="293"/>
      <c r="C2618" s="3" t="s">
        <v>3268</v>
      </c>
      <c r="D2618" s="16">
        <v>28890966</v>
      </c>
      <c r="E2618" s="5" t="s">
        <v>9704</v>
      </c>
      <c r="F2618" s="381">
        <f>IFERROR(INDEX([1]Master!$1:$1048576,MATCH(C2618,[1]Master!$B:$B,0),MATCH($H$5,[1]Master!$1:$1,0)),"")</f>
        <v>1</v>
      </c>
      <c r="G2618" s="381">
        <f>IFERROR(INDEX([1]Master!$1:$1048576,MATCH(C2618,[1]Master!$B:$B,0),MATCH($H$4,[1]Master!$1:$1,0)),"")</f>
        <v>1</v>
      </c>
      <c r="H2618" s="6" t="s">
        <v>6153</v>
      </c>
      <c r="I2618" s="367">
        <f>IFERROR(INDEX([1]Master!$1:$1048576,MATCH(C2618,[1]Master!$B:$B,0),MATCH($G$6,[1]Master!$1:$1,0)),"")</f>
        <v>11702.389567320262</v>
      </c>
      <c r="J2618" s="230">
        <f>ROUND(I2618*Order_Quote!$L$6,4)</f>
        <v>0</v>
      </c>
      <c r="K2618" s="228"/>
      <c r="L2618" s="178"/>
      <c r="M2618" s="171">
        <f t="shared" si="40"/>
        <v>0</v>
      </c>
    </row>
    <row r="2619" spans="1:13" s="52" customFormat="1" x14ac:dyDescent="0.3">
      <c r="A2619" s="29" t="str">
        <f>IF(K2619&gt;0,COUNT($A$7:A2618)+COUNT(DWV!$A$8:$A$300)+COUNT('Large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19" s="293"/>
      <c r="C2619" s="3" t="s">
        <v>3269</v>
      </c>
      <c r="D2619" s="16">
        <v>28890974</v>
      </c>
      <c r="E2619" s="5" t="s">
        <v>9705</v>
      </c>
      <c r="F2619" s="381">
        <f>IFERROR(INDEX([1]Master!$1:$1048576,MATCH(C2619,[1]Master!$B:$B,0),MATCH($H$5,[1]Master!$1:$1,0)),"")</f>
        <v>1</v>
      </c>
      <c r="G2619" s="381">
        <f>IFERROR(INDEX([1]Master!$1:$1048576,MATCH(C2619,[1]Master!$B:$B,0),MATCH($H$4,[1]Master!$1:$1,0)),"")</f>
        <v>1</v>
      </c>
      <c r="H2619" s="6" t="s">
        <v>6153</v>
      </c>
      <c r="I2619" s="367">
        <f>IFERROR(INDEX([1]Master!$1:$1048576,MATCH(C2619,[1]Master!$B:$B,0),MATCH($G$6,[1]Master!$1:$1,0)),"")</f>
        <v>12774.449981699348</v>
      </c>
      <c r="J2619" s="230">
        <f>ROUND(I2619*Order_Quote!$L$6,4)</f>
        <v>0</v>
      </c>
      <c r="K2619" s="228"/>
      <c r="L2619" s="178"/>
      <c r="M2619" s="171">
        <f t="shared" si="40"/>
        <v>0</v>
      </c>
    </row>
    <row r="2620" spans="1:13" s="52" customFormat="1" x14ac:dyDescent="0.3">
      <c r="A2620" s="29" t="str">
        <f>IF(K2620&gt;0,COUNT($A$7:A2619)+COUNT(DWV!$A$8:$A$300)+COUNT('Large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0" s="293"/>
      <c r="C2620" s="3" t="s">
        <v>3270</v>
      </c>
      <c r="D2620" s="16">
        <v>28890982</v>
      </c>
      <c r="E2620" s="5" t="s">
        <v>9706</v>
      </c>
      <c r="F2620" s="381">
        <f>IFERROR(INDEX([1]Master!$1:$1048576,MATCH(C2620,[1]Master!$B:$B,0),MATCH($H$5,[1]Master!$1:$1,0)),"")</f>
        <v>1</v>
      </c>
      <c r="G2620" s="381">
        <f>IFERROR(INDEX([1]Master!$1:$1048576,MATCH(C2620,[1]Master!$B:$B,0),MATCH($H$4,[1]Master!$1:$1,0)),"")</f>
        <v>1</v>
      </c>
      <c r="H2620" s="6" t="s">
        <v>6153</v>
      </c>
      <c r="I2620" s="367">
        <f>IFERROR(INDEX([1]Master!$1:$1048576,MATCH(C2620,[1]Master!$B:$B,0),MATCH($G$6,[1]Master!$1:$1,0)),"")</f>
        <v>14550.975597385623</v>
      </c>
      <c r="J2620" s="230">
        <f>ROUND(I2620*Order_Quote!$L$6,4)</f>
        <v>0</v>
      </c>
      <c r="K2620" s="228"/>
      <c r="L2620" s="178"/>
      <c r="M2620" s="171">
        <f t="shared" si="40"/>
        <v>0</v>
      </c>
    </row>
    <row r="2621" spans="1:13" s="52" customFormat="1" x14ac:dyDescent="0.3">
      <c r="A2621" s="29" t="str">
        <f>IF(K2621&gt;0,COUNT($A$7:A2620)+COUNT(DWV!$A$8:$A$300)+COUNT('Large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1" s="293"/>
      <c r="C2621" s="3" t="s">
        <v>3271</v>
      </c>
      <c r="D2621" s="16">
        <v>28890990</v>
      </c>
      <c r="E2621" s="5" t="s">
        <v>9707</v>
      </c>
      <c r="F2621" s="381">
        <f>IFERROR(INDEX([1]Master!$1:$1048576,MATCH(C2621,[1]Master!$B:$B,0),MATCH($H$5,[1]Master!$1:$1,0)),"")</f>
        <v>1</v>
      </c>
      <c r="G2621" s="381">
        <f>IFERROR(INDEX([1]Master!$1:$1048576,MATCH(C2621,[1]Master!$B:$B,0),MATCH($H$4,[1]Master!$1:$1,0)),"")</f>
        <v>1</v>
      </c>
      <c r="H2621" s="6" t="s">
        <v>6153</v>
      </c>
      <c r="I2621" s="367">
        <f>IFERROR(INDEX([1]Master!$1:$1048576,MATCH(C2621,[1]Master!$B:$B,0),MATCH($G$6,[1]Master!$1:$1,0)),"")</f>
        <v>15964.081517647061</v>
      </c>
      <c r="J2621" s="230">
        <f>ROUND(I2621*Order_Quote!$L$6,4)</f>
        <v>0</v>
      </c>
      <c r="K2621" s="228"/>
      <c r="L2621" s="178"/>
      <c r="M2621" s="171">
        <f t="shared" si="40"/>
        <v>0</v>
      </c>
    </row>
    <row r="2622" spans="1:13" s="52" customFormat="1" x14ac:dyDescent="0.3">
      <c r="A2622" s="29" t="str">
        <f>IF(K2622&gt;0,COUNT($A$7:A2621)+COUNT(DWV!$A$8:$A$300)+COUNT('Large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2" s="293"/>
      <c r="C2622" s="3" t="s">
        <v>3272</v>
      </c>
      <c r="D2622" s="16">
        <v>28891008</v>
      </c>
      <c r="E2622" s="5" t="s">
        <v>9708</v>
      </c>
      <c r="F2622" s="381">
        <f>IFERROR(INDEX([1]Master!$1:$1048576,MATCH(C2622,[1]Master!$B:$B,0),MATCH($H$5,[1]Master!$1:$1,0)),"")</f>
        <v>1</v>
      </c>
      <c r="G2622" s="381" t="str">
        <f>IFERROR(INDEX([1]Master!$1:$1048576,MATCH(C2622,[1]Master!$B:$B,0),MATCH($H$4,[1]Master!$1:$1,0)),"")</f>
        <v>-</v>
      </c>
      <c r="H2622" s="6" t="s">
        <v>6153</v>
      </c>
      <c r="I2622" s="367">
        <f>IFERROR(INDEX([1]Master!$1:$1048576,MATCH(C2622,[1]Master!$B:$B,0),MATCH($G$6,[1]Master!$1:$1,0)),"")</f>
        <v>19955.098155555559</v>
      </c>
      <c r="J2622" s="230">
        <f>ROUND(I2622*Order_Quote!$L$6,4)</f>
        <v>0</v>
      </c>
      <c r="K2622" s="228"/>
      <c r="L2622" s="178"/>
      <c r="M2622" s="171">
        <f t="shared" si="40"/>
        <v>0</v>
      </c>
    </row>
    <row r="2623" spans="1:13" s="52" customFormat="1" x14ac:dyDescent="0.3">
      <c r="A2623" s="29" t="str">
        <f>IF(K2623&gt;0,COUNT($A$7:A2622)+COUNT(DWV!$A$8:$A$300)+COUNT('Large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3" s="293"/>
      <c r="C2623" s="3" t="s">
        <v>3273</v>
      </c>
      <c r="D2623" s="16">
        <v>28891016</v>
      </c>
      <c r="E2623" s="5" t="s">
        <v>9709</v>
      </c>
      <c r="F2623" s="381">
        <f>IFERROR(INDEX([1]Master!$1:$1048576,MATCH(C2623,[1]Master!$B:$B,0),MATCH($H$5,[1]Master!$1:$1,0)),"")</f>
        <v>1</v>
      </c>
      <c r="G2623" s="381" t="str">
        <f>IFERROR(INDEX([1]Master!$1:$1048576,MATCH(C2623,[1]Master!$B:$B,0),MATCH($H$4,[1]Master!$1:$1,0)),"")</f>
        <v>-</v>
      </c>
      <c r="H2623" s="6" t="s">
        <v>6153</v>
      </c>
      <c r="I2623" s="367">
        <f>IFERROR(INDEX([1]Master!$1:$1048576,MATCH(C2623,[1]Master!$B:$B,0),MATCH($G$6,[1]Master!$1:$1,0)),"")</f>
        <v>24943.868952941171</v>
      </c>
      <c r="J2623" s="230">
        <f>ROUND(I2623*Order_Quote!$L$6,4)</f>
        <v>0</v>
      </c>
      <c r="K2623" s="228"/>
      <c r="L2623" s="178"/>
      <c r="M2623" s="171">
        <f t="shared" si="40"/>
        <v>0</v>
      </c>
    </row>
    <row r="2624" spans="1:13" s="52" customFormat="1" x14ac:dyDescent="0.3">
      <c r="A2624" s="29" t="str">
        <f>IF(K2624&gt;0,COUNT($A$7:A2623)+COUNT(DWV!$A$8:$A$300)+COUNT('Large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4" s="293"/>
      <c r="C2624" s="3" t="s">
        <v>3274</v>
      </c>
      <c r="D2624" s="16">
        <v>28891024</v>
      </c>
      <c r="E2624" s="5" t="s">
        <v>9710</v>
      </c>
      <c r="F2624" s="381">
        <f>IFERROR(INDEX([1]Master!$1:$1048576,MATCH(C2624,[1]Master!$B:$B,0),MATCH($H$5,[1]Master!$1:$1,0)),"")</f>
        <v>1</v>
      </c>
      <c r="G2624" s="381">
        <f>IFERROR(INDEX([1]Master!$1:$1048576,MATCH(C2624,[1]Master!$B:$B,0),MATCH($H$4,[1]Master!$1:$1,0)),"")</f>
        <v>1</v>
      </c>
      <c r="H2624" s="6" t="s">
        <v>6153</v>
      </c>
      <c r="I2624" s="367">
        <f>IFERROR(INDEX([1]Master!$1:$1048576,MATCH(C2624,[1]Master!$B:$B,0),MATCH($G$6,[1]Master!$1:$1,0)),"")</f>
        <v>8967.6200666666664</v>
      </c>
      <c r="J2624" s="230">
        <f>ROUND(I2624*Order_Quote!$L$6,4)</f>
        <v>0</v>
      </c>
      <c r="K2624" s="228"/>
      <c r="L2624" s="178"/>
      <c r="M2624" s="171">
        <f t="shared" si="40"/>
        <v>0</v>
      </c>
    </row>
    <row r="2625" spans="1:13" s="52" customFormat="1" x14ac:dyDescent="0.3">
      <c r="A2625" s="29" t="str">
        <f>IF(K2625&gt;0,COUNT($A$7:A2624)+COUNT(DWV!$A$8:$A$300)+COUNT('Large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5" s="293"/>
      <c r="C2625" s="3" t="s">
        <v>3275</v>
      </c>
      <c r="D2625" s="16">
        <v>28891032</v>
      </c>
      <c r="E2625" s="5" t="s">
        <v>9711</v>
      </c>
      <c r="F2625" s="381">
        <f>IFERROR(INDEX([1]Master!$1:$1048576,MATCH(C2625,[1]Master!$B:$B,0),MATCH($H$5,[1]Master!$1:$1,0)),"")</f>
        <v>1</v>
      </c>
      <c r="G2625" s="381">
        <f>IFERROR(INDEX([1]Master!$1:$1048576,MATCH(C2625,[1]Master!$B:$B,0),MATCH($H$4,[1]Master!$1:$1,0)),"")</f>
        <v>1</v>
      </c>
      <c r="H2625" s="6" t="s">
        <v>6153</v>
      </c>
      <c r="I2625" s="367">
        <f>IFERROR(INDEX([1]Master!$1:$1048576,MATCH(C2625,[1]Master!$B:$B,0),MATCH($G$6,[1]Master!$1:$1,0)),"")</f>
        <v>9522.1258169934663</v>
      </c>
      <c r="J2625" s="230">
        <f>ROUND(I2625*Order_Quote!$L$6,4)</f>
        <v>0</v>
      </c>
      <c r="K2625" s="228"/>
      <c r="L2625" s="178"/>
      <c r="M2625" s="171">
        <f t="shared" si="40"/>
        <v>0</v>
      </c>
    </row>
    <row r="2626" spans="1:13" s="52" customFormat="1" x14ac:dyDescent="0.3">
      <c r="A2626" s="29" t="str">
        <f>IF(K2626&gt;0,COUNT($A$7:A2625)+COUNT(DWV!$A$8:$A$300)+COUNT('Large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6" s="293"/>
      <c r="C2626" s="3" t="s">
        <v>3276</v>
      </c>
      <c r="D2626" s="16">
        <v>28891040</v>
      </c>
      <c r="E2626" s="5" t="s">
        <v>9712</v>
      </c>
      <c r="F2626" s="381">
        <f>IFERROR(INDEX([1]Master!$1:$1048576,MATCH(C2626,[1]Master!$B:$B,0),MATCH($H$5,[1]Master!$1:$1,0)),"")</f>
        <v>1</v>
      </c>
      <c r="G2626" s="381">
        <f>IFERROR(INDEX([1]Master!$1:$1048576,MATCH(C2626,[1]Master!$B:$B,0),MATCH($H$4,[1]Master!$1:$1,0)),"")</f>
        <v>1</v>
      </c>
      <c r="H2626" s="6" t="s">
        <v>6153</v>
      </c>
      <c r="I2626" s="367">
        <f>IFERROR(INDEX([1]Master!$1:$1048576,MATCH(C2626,[1]Master!$B:$B,0),MATCH($G$6,[1]Master!$1:$1,0)),"")</f>
        <v>11286.888146405232</v>
      </c>
      <c r="J2626" s="230">
        <f>ROUND(I2626*Order_Quote!$L$6,4)</f>
        <v>0</v>
      </c>
      <c r="K2626" s="228"/>
      <c r="L2626" s="178"/>
      <c r="M2626" s="171">
        <f t="shared" si="40"/>
        <v>0</v>
      </c>
    </row>
    <row r="2627" spans="1:13" s="52" customFormat="1" x14ac:dyDescent="0.3">
      <c r="A2627" s="29" t="str">
        <f>IF(K2627&gt;0,COUNT($A$7:A2626)+COUNT(DWV!$A$8:$A$300)+COUNT('Large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7" s="293"/>
      <c r="C2627" s="3" t="s">
        <v>3277</v>
      </c>
      <c r="D2627" s="16">
        <v>28891059</v>
      </c>
      <c r="E2627" s="5" t="s">
        <v>9713</v>
      </c>
      <c r="F2627" s="381">
        <f>IFERROR(INDEX([1]Master!$1:$1048576,MATCH(C2627,[1]Master!$B:$B,0),MATCH($H$5,[1]Master!$1:$1,0)),"")</f>
        <v>1</v>
      </c>
      <c r="G2627" s="381">
        <f>IFERROR(INDEX([1]Master!$1:$1048576,MATCH(C2627,[1]Master!$B:$B,0),MATCH($H$4,[1]Master!$1:$1,0)),"")</f>
        <v>1</v>
      </c>
      <c r="H2627" s="6" t="s">
        <v>6153</v>
      </c>
      <c r="I2627" s="367">
        <f>IFERROR(INDEX([1]Master!$1:$1048576,MATCH(C2627,[1]Master!$B:$B,0),MATCH($G$6,[1]Master!$1:$1,0)),"")</f>
        <v>11531.462732026144</v>
      </c>
      <c r="J2627" s="230">
        <f>ROUND(I2627*Order_Quote!$L$6,4)</f>
        <v>0</v>
      </c>
      <c r="K2627" s="228"/>
      <c r="L2627" s="178"/>
      <c r="M2627" s="171">
        <f t="shared" si="40"/>
        <v>0</v>
      </c>
    </row>
    <row r="2628" spans="1:13" s="52" customFormat="1" x14ac:dyDescent="0.3">
      <c r="A2628" s="29" t="str">
        <f>IF(K2628&gt;0,COUNT($A$7:A2627)+COUNT(DWV!$A$8:$A$300)+COUNT('Large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8" s="293"/>
      <c r="C2628" s="3" t="s">
        <v>3278</v>
      </c>
      <c r="D2628" s="16">
        <v>28891067</v>
      </c>
      <c r="E2628" s="5" t="s">
        <v>9714</v>
      </c>
      <c r="F2628" s="381">
        <f>IFERROR(INDEX([1]Master!$1:$1048576,MATCH(C2628,[1]Master!$B:$B,0),MATCH($H$5,[1]Master!$1:$1,0)),"")</f>
        <v>1</v>
      </c>
      <c r="G2628" s="381">
        <f>IFERROR(INDEX([1]Master!$1:$1048576,MATCH(C2628,[1]Master!$B:$B,0),MATCH($H$4,[1]Master!$1:$1,0)),"")</f>
        <v>1</v>
      </c>
      <c r="H2628" s="6" t="s">
        <v>6153</v>
      </c>
      <c r="I2628" s="367">
        <f>IFERROR(INDEX([1]Master!$1:$1048576,MATCH(C2628,[1]Master!$B:$B,0),MATCH($G$6,[1]Master!$1:$1,0)),"")</f>
        <v>12780.615979084969</v>
      </c>
      <c r="J2628" s="230">
        <f>ROUND(I2628*Order_Quote!$L$6,4)</f>
        <v>0</v>
      </c>
      <c r="K2628" s="228"/>
      <c r="L2628" s="178"/>
      <c r="M2628" s="171">
        <f t="shared" si="40"/>
        <v>0</v>
      </c>
    </row>
    <row r="2629" spans="1:13" s="52" customFormat="1" x14ac:dyDescent="0.3">
      <c r="A2629" s="29" t="str">
        <f>IF(K2629&gt;0,COUNT($A$7:A2628)+COUNT(DWV!$A$8:$A$300)+COUNT('Large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29" s="293"/>
      <c r="C2629" s="3" t="s">
        <v>3279</v>
      </c>
      <c r="D2629" s="16">
        <v>28891075</v>
      </c>
      <c r="E2629" s="5" t="s">
        <v>9715</v>
      </c>
      <c r="F2629" s="381">
        <f>IFERROR(INDEX([1]Master!$1:$1048576,MATCH(C2629,[1]Master!$B:$B,0),MATCH($H$5,[1]Master!$1:$1,0)),"")</f>
        <v>1</v>
      </c>
      <c r="G2629" s="381" t="str">
        <f>IFERROR(INDEX([1]Master!$1:$1048576,MATCH(C2629,[1]Master!$B:$B,0),MATCH($H$4,[1]Master!$1:$1,0)),"")</f>
        <v>-</v>
      </c>
      <c r="H2629" s="6" t="s">
        <v>6153</v>
      </c>
      <c r="I2629" s="367">
        <f>IFERROR(INDEX([1]Master!$1:$1048576,MATCH(C2629,[1]Master!$B:$B,0),MATCH($G$6,[1]Master!$1:$1,0)),"")</f>
        <v>14627.990700653594</v>
      </c>
      <c r="J2629" s="230">
        <f>ROUND(I2629*Order_Quote!$L$6,4)</f>
        <v>0</v>
      </c>
      <c r="K2629" s="228"/>
      <c r="L2629" s="178"/>
      <c r="M2629" s="171">
        <f t="shared" si="40"/>
        <v>0</v>
      </c>
    </row>
    <row r="2630" spans="1:13" s="52" customFormat="1" x14ac:dyDescent="0.3">
      <c r="A2630" s="29" t="str">
        <f>IF(K2630&gt;0,COUNT($A$7:A2629)+COUNT(DWV!$A$8:$A$300)+COUNT('Large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0" s="293"/>
      <c r="C2630" s="3" t="s">
        <v>3280</v>
      </c>
      <c r="D2630" s="16">
        <v>28891083</v>
      </c>
      <c r="E2630" s="5" t="s">
        <v>9716</v>
      </c>
      <c r="F2630" s="381">
        <f>IFERROR(INDEX([1]Master!$1:$1048576,MATCH(C2630,[1]Master!$B:$B,0),MATCH($H$5,[1]Master!$1:$1,0)),"")</f>
        <v>1</v>
      </c>
      <c r="G2630" s="381" t="str">
        <f>IFERROR(INDEX([1]Master!$1:$1048576,MATCH(C2630,[1]Master!$B:$B,0),MATCH($H$4,[1]Master!$1:$1,0)),"")</f>
        <v>-</v>
      </c>
      <c r="H2630" s="6" t="s">
        <v>6153</v>
      </c>
      <c r="I2630" s="367">
        <f>IFERROR(INDEX([1]Master!$1:$1048576,MATCH(C2630,[1]Master!$B:$B,0),MATCH($G$6,[1]Master!$1:$1,0)),"")</f>
        <v>15968.062477124184</v>
      </c>
      <c r="J2630" s="230">
        <f>ROUND(I2630*Order_Quote!$L$6,4)</f>
        <v>0</v>
      </c>
      <c r="K2630" s="228"/>
      <c r="L2630" s="178"/>
      <c r="M2630" s="171">
        <f t="shared" ref="M2630:M2693" si="41">K2630/F2630</f>
        <v>0</v>
      </c>
    </row>
    <row r="2631" spans="1:13" s="52" customFormat="1" x14ac:dyDescent="0.3">
      <c r="A2631" s="29" t="str">
        <f>IF(K2631&gt;0,COUNT($A$7:A2630)+COUNT(DWV!$A$8:$A$300)+COUNT('Large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1" s="293"/>
      <c r="C2631" s="3" t="s">
        <v>3281</v>
      </c>
      <c r="D2631" s="16">
        <v>28891091</v>
      </c>
      <c r="E2631" s="5" t="s">
        <v>9717</v>
      </c>
      <c r="F2631" s="381">
        <f>IFERROR(INDEX([1]Master!$1:$1048576,MATCH(C2631,[1]Master!$B:$B,0),MATCH($H$5,[1]Master!$1:$1,0)),"")</f>
        <v>1</v>
      </c>
      <c r="G2631" s="381" t="str">
        <f>IFERROR(INDEX([1]Master!$1:$1048576,MATCH(C2631,[1]Master!$B:$B,0),MATCH($H$4,[1]Master!$1:$1,0)),"")</f>
        <v>-</v>
      </c>
      <c r="H2631" s="6" t="s">
        <v>6153</v>
      </c>
      <c r="I2631" s="367">
        <f>IFERROR(INDEX([1]Master!$1:$1048576,MATCH(C2631,[1]Master!$B:$B,0),MATCH($G$6,[1]Master!$1:$1,0)),"")</f>
        <v>18188.734462745102</v>
      </c>
      <c r="J2631" s="230">
        <f>ROUND(I2631*Order_Quote!$L$6,4)</f>
        <v>0</v>
      </c>
      <c r="K2631" s="228"/>
      <c r="L2631" s="178"/>
      <c r="M2631" s="171">
        <f t="shared" si="41"/>
        <v>0</v>
      </c>
    </row>
    <row r="2632" spans="1:13" s="52" customFormat="1" x14ac:dyDescent="0.3">
      <c r="A2632" s="29" t="str">
        <f>IF(K2632&gt;0,COUNT($A$7:A2631)+COUNT(DWV!$A$8:$A$300)+COUNT('Large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2" s="293"/>
      <c r="C2632" s="3" t="s">
        <v>3282</v>
      </c>
      <c r="D2632" s="16">
        <v>28891105</v>
      </c>
      <c r="E2632" s="5" t="s">
        <v>9718</v>
      </c>
      <c r="F2632" s="381">
        <f>IFERROR(INDEX([1]Master!$1:$1048576,MATCH(C2632,[1]Master!$B:$B,0),MATCH($H$5,[1]Master!$1:$1,0)),"")</f>
        <v>1</v>
      </c>
      <c r="G2632" s="381" t="str">
        <f>IFERROR(INDEX([1]Master!$1:$1048576,MATCH(C2632,[1]Master!$B:$B,0),MATCH($H$4,[1]Master!$1:$1,0)),"")</f>
        <v>-</v>
      </c>
      <c r="H2632" s="6" t="s">
        <v>6153</v>
      </c>
      <c r="I2632" s="367">
        <f>IFERROR(INDEX([1]Master!$1:$1048576,MATCH(C2632,[1]Master!$B:$B,0),MATCH($G$6,[1]Master!$1:$1,0)),"")</f>
        <v>19955.098155555559</v>
      </c>
      <c r="J2632" s="230">
        <f>ROUND(I2632*Order_Quote!$L$6,4)</f>
        <v>0</v>
      </c>
      <c r="K2632" s="228"/>
      <c r="L2632" s="178"/>
      <c r="M2632" s="171">
        <f t="shared" si="41"/>
        <v>0</v>
      </c>
    </row>
    <row r="2633" spans="1:13" s="52" customFormat="1" x14ac:dyDescent="0.3">
      <c r="A2633" s="29" t="str">
        <f>IF(K2633&gt;0,COUNT($A$7:A2632)+COUNT(DWV!$A$8:$A$300)+COUNT('Large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3" s="293"/>
      <c r="C2633" s="3" t="s">
        <v>3283</v>
      </c>
      <c r="D2633" s="16">
        <v>28891113</v>
      </c>
      <c r="E2633" s="5" t="s">
        <v>9719</v>
      </c>
      <c r="F2633" s="381">
        <f>IFERROR(INDEX([1]Master!$1:$1048576,MATCH(C2633,[1]Master!$B:$B,0),MATCH($H$5,[1]Master!$1:$1,0)),"")</f>
        <v>1</v>
      </c>
      <c r="G2633" s="381" t="str">
        <f>IFERROR(INDEX([1]Master!$1:$1048576,MATCH(C2633,[1]Master!$B:$B,0),MATCH($H$4,[1]Master!$1:$1,0)),"")</f>
        <v>-</v>
      </c>
      <c r="H2633" s="6" t="s">
        <v>6153</v>
      </c>
      <c r="I2633" s="367">
        <f>IFERROR(INDEX([1]Master!$1:$1048576,MATCH(C2633,[1]Master!$B:$B,0),MATCH($G$6,[1]Master!$1:$1,0)),"")</f>
        <v>24943.868952941171</v>
      </c>
      <c r="J2633" s="230">
        <f>ROUND(I2633*Order_Quote!$L$6,4)</f>
        <v>0</v>
      </c>
      <c r="K2633" s="228"/>
      <c r="L2633" s="178"/>
      <c r="M2633" s="171">
        <f t="shared" si="41"/>
        <v>0</v>
      </c>
    </row>
    <row r="2634" spans="1:13" s="52" customFormat="1" x14ac:dyDescent="0.3">
      <c r="A2634" s="29" t="str">
        <f>IF(K2634&gt;0,COUNT($A$7:A2633)+COUNT(DWV!$A$8:$A$300)+COUNT('Large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4" s="293"/>
      <c r="C2634" s="3" t="s">
        <v>3284</v>
      </c>
      <c r="D2634" s="16">
        <v>28891121</v>
      </c>
      <c r="E2634" s="5" t="s">
        <v>9720</v>
      </c>
      <c r="F2634" s="381">
        <f>IFERROR(INDEX([1]Master!$1:$1048576,MATCH(C2634,[1]Master!$B:$B,0),MATCH($H$5,[1]Master!$1:$1,0)),"")</f>
        <v>1</v>
      </c>
      <c r="G2634" s="381" t="str">
        <f>IFERROR(INDEX([1]Master!$1:$1048576,MATCH(C2634,[1]Master!$B:$B,0),MATCH($H$4,[1]Master!$1:$1,0)),"")</f>
        <v>-</v>
      </c>
      <c r="H2634" s="6" t="s">
        <v>6153</v>
      </c>
      <c r="I2634" s="367">
        <f>IFERROR(INDEX([1]Master!$1:$1048576,MATCH(C2634,[1]Master!$B:$B,0),MATCH($G$6,[1]Master!$1:$1,0)),"")</f>
        <v>31179.847415686283</v>
      </c>
      <c r="J2634" s="230">
        <f>ROUND(I2634*Order_Quote!$L$6,4)</f>
        <v>0</v>
      </c>
      <c r="K2634" s="228"/>
      <c r="L2634" s="178"/>
      <c r="M2634" s="171">
        <f t="shared" si="41"/>
        <v>0</v>
      </c>
    </row>
    <row r="2635" spans="1:13" s="52" customFormat="1" x14ac:dyDescent="0.3">
      <c r="A2635" s="29" t="str">
        <f>IF(K2635&gt;0,COUNT($A$7:A2634)+COUNT(DWV!$A$8:$A$300)+COUNT('Large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5" s="294"/>
      <c r="C2635" s="3" t="s">
        <v>3285</v>
      </c>
      <c r="D2635" s="16">
        <v>28891130</v>
      </c>
      <c r="E2635" s="5" t="s">
        <v>9721</v>
      </c>
      <c r="F2635" s="381">
        <f>IFERROR(INDEX([1]Master!$1:$1048576,MATCH(C2635,[1]Master!$B:$B,0),MATCH($H$5,[1]Master!$1:$1,0)),"")</f>
        <v>1</v>
      </c>
      <c r="G2635" s="381" t="str">
        <f>IFERROR(INDEX([1]Master!$1:$1048576,MATCH(C2635,[1]Master!$B:$B,0),MATCH($H$4,[1]Master!$1:$1,0)),"")</f>
        <v>-</v>
      </c>
      <c r="H2635" s="6" t="s">
        <v>6153</v>
      </c>
      <c r="I2635" s="367">
        <f>IFERROR(INDEX([1]Master!$1:$1048576,MATCH(C2635,[1]Master!$B:$B,0),MATCH($G$6,[1]Master!$1:$1,0)),"")</f>
        <v>38974.805528104582</v>
      </c>
      <c r="J2635" s="230">
        <f>ROUND(I2635*Order_Quote!$L$6,4)</f>
        <v>0</v>
      </c>
      <c r="K2635" s="228"/>
      <c r="L2635" s="178"/>
      <c r="M2635" s="171">
        <f t="shared" si="41"/>
        <v>0</v>
      </c>
    </row>
    <row r="2636" spans="1:13" s="52" customFormat="1" x14ac:dyDescent="0.3">
      <c r="A2636" s="29" t="str">
        <f>IF(K2636&gt;0,COUNT($A$7:A2635)+COUNT(DWV!$A$8:$A$300)+COUNT('Large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6" s="317" t="s">
        <v>3739</v>
      </c>
      <c r="C2636" s="11" t="s">
        <v>3286</v>
      </c>
      <c r="D2636" s="17">
        <v>28891202</v>
      </c>
      <c r="E2636" s="13" t="s">
        <v>9722</v>
      </c>
      <c r="F2636" s="381">
        <f>IFERROR(INDEX([1]Master!$1:$1048576,MATCH(C2636,[1]Master!$B:$B,0),MATCH($H$5,[1]Master!$1:$1,0)),"")</f>
        <v>1</v>
      </c>
      <c r="G2636" s="381" t="str">
        <f>IFERROR(INDEX([1]Master!$1:$1048576,MATCH(C2636,[1]Master!$B:$B,0),MATCH($H$4,[1]Master!$1:$1,0)),"")</f>
        <v>-</v>
      </c>
      <c r="H2636" s="6" t="s">
        <v>6153</v>
      </c>
      <c r="I2636" s="367">
        <f>IFERROR(INDEX([1]Master!$1:$1048576,MATCH(C2636,[1]Master!$B:$B,0),MATCH($G$6,[1]Master!$1:$1,0)),"")</f>
        <v>1051.2726222222225</v>
      </c>
      <c r="J2636" s="230">
        <f>ROUND(I2636*Order_Quote!$L$6,4)</f>
        <v>0</v>
      </c>
      <c r="K2636" s="232"/>
      <c r="L2636" s="178"/>
      <c r="M2636" s="171">
        <f t="shared" si="41"/>
        <v>0</v>
      </c>
    </row>
    <row r="2637" spans="1:13" s="52" customFormat="1" x14ac:dyDescent="0.3">
      <c r="A2637" s="29" t="str">
        <f>IF(K2637&gt;0,COUNT($A$7:A2636)+COUNT(DWV!$A$8:$A$300)+COUNT('Large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7" s="293"/>
      <c r="C2637" s="3" t="s">
        <v>3287</v>
      </c>
      <c r="D2637" s="16">
        <v>28891210</v>
      </c>
      <c r="E2637" s="5" t="s">
        <v>9723</v>
      </c>
      <c r="F2637" s="381">
        <f>IFERROR(INDEX([1]Master!$1:$1048576,MATCH(C2637,[1]Master!$B:$B,0),MATCH($H$5,[1]Master!$1:$1,0)),"")</f>
        <v>1</v>
      </c>
      <c r="G2637" s="381">
        <f>IFERROR(INDEX([1]Master!$1:$1048576,MATCH(C2637,[1]Master!$B:$B,0),MATCH($H$4,[1]Master!$1:$1,0)),"")</f>
        <v>18</v>
      </c>
      <c r="H2637" s="6" t="s">
        <v>6153</v>
      </c>
      <c r="I2637" s="367">
        <f>IFERROR(INDEX([1]Master!$1:$1048576,MATCH(C2637,[1]Master!$B:$B,0),MATCH($G$6,[1]Master!$1:$1,0)),"")</f>
        <v>472.39311111111107</v>
      </c>
      <c r="J2637" s="230">
        <f>ROUND(I2637*Order_Quote!$L$6,4)</f>
        <v>0</v>
      </c>
      <c r="K2637" s="228"/>
      <c r="L2637" s="178"/>
      <c r="M2637" s="171">
        <f t="shared" si="41"/>
        <v>0</v>
      </c>
    </row>
    <row r="2638" spans="1:13" s="52" customFormat="1" x14ac:dyDescent="0.3">
      <c r="A2638" s="29" t="str">
        <f>IF(K2638&gt;0,COUNT($A$7:A2637)+COUNT(DWV!$A$8:$A$300)+COUNT('Large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8" s="293"/>
      <c r="C2638" s="3" t="s">
        <v>3288</v>
      </c>
      <c r="D2638" s="16">
        <v>28891229</v>
      </c>
      <c r="E2638" s="5" t="s">
        <v>9724</v>
      </c>
      <c r="F2638" s="381">
        <f>IFERROR(INDEX([1]Master!$1:$1048576,MATCH(C2638,[1]Master!$B:$B,0),MATCH($H$5,[1]Master!$1:$1,0)),"")</f>
        <v>1</v>
      </c>
      <c r="G2638" s="381">
        <f>IFERROR(INDEX([1]Master!$1:$1048576,MATCH(C2638,[1]Master!$B:$B,0),MATCH($H$4,[1]Master!$1:$1,0)),"")</f>
        <v>26</v>
      </c>
      <c r="H2638" s="6" t="s">
        <v>6153</v>
      </c>
      <c r="I2638" s="367">
        <f>IFERROR(INDEX([1]Master!$1:$1048576,MATCH(C2638,[1]Master!$B:$B,0),MATCH($G$6,[1]Master!$1:$1,0)),"")</f>
        <v>689.84088888888891</v>
      </c>
      <c r="J2638" s="230">
        <f>ROUND(I2638*Order_Quote!$L$6,4)</f>
        <v>0</v>
      </c>
      <c r="K2638" s="228"/>
      <c r="L2638" s="178"/>
      <c r="M2638" s="171">
        <f t="shared" si="41"/>
        <v>0</v>
      </c>
    </row>
    <row r="2639" spans="1:13" s="52" customFormat="1" x14ac:dyDescent="0.3">
      <c r="A2639" s="29" t="str">
        <f>IF(K2639&gt;0,COUNT($A$7:A2638)+COUNT(DWV!$A$8:$A$300)+COUNT('Large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39" s="293"/>
      <c r="C2639" s="3" t="s">
        <v>3289</v>
      </c>
      <c r="D2639" s="16">
        <v>28891237</v>
      </c>
      <c r="E2639" s="5" t="s">
        <v>9725</v>
      </c>
      <c r="F2639" s="381">
        <f>IFERROR(INDEX([1]Master!$1:$1048576,MATCH(C2639,[1]Master!$B:$B,0),MATCH($H$5,[1]Master!$1:$1,0)),"")</f>
        <v>1</v>
      </c>
      <c r="G2639" s="381">
        <f>IFERROR(INDEX([1]Master!$1:$1048576,MATCH(C2639,[1]Master!$B:$B,0),MATCH($H$4,[1]Master!$1:$1,0)),"")</f>
        <v>20</v>
      </c>
      <c r="H2639" s="6" t="s">
        <v>6153</v>
      </c>
      <c r="I2639" s="367">
        <f>IFERROR(INDEX([1]Master!$1:$1048576,MATCH(C2639,[1]Master!$B:$B,0),MATCH($G$6,[1]Master!$1:$1,0)),"")</f>
        <v>791.22933333333333</v>
      </c>
      <c r="J2639" s="230">
        <f>ROUND(I2639*Order_Quote!$L$6,4)</f>
        <v>0</v>
      </c>
      <c r="K2639" s="228"/>
      <c r="L2639" s="178"/>
      <c r="M2639" s="171">
        <f t="shared" si="41"/>
        <v>0</v>
      </c>
    </row>
    <row r="2640" spans="1:13" s="52" customFormat="1" x14ac:dyDescent="0.3">
      <c r="A2640" s="29" t="str">
        <f>IF(K2640&gt;0,COUNT($A$7:A2639)+COUNT(DWV!$A$8:$A$300)+COUNT('Large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0" s="293"/>
      <c r="C2640" s="3" t="s">
        <v>3290</v>
      </c>
      <c r="D2640" s="16">
        <v>28891245</v>
      </c>
      <c r="E2640" s="5" t="s">
        <v>9726</v>
      </c>
      <c r="F2640" s="381">
        <f>IFERROR(INDEX([1]Master!$1:$1048576,MATCH(C2640,[1]Master!$B:$B,0),MATCH($H$5,[1]Master!$1:$1,0)),"")</f>
        <v>1</v>
      </c>
      <c r="G2640" s="381">
        <f>IFERROR(INDEX([1]Master!$1:$1048576,MATCH(C2640,[1]Master!$B:$B,0),MATCH($H$4,[1]Master!$1:$1,0)),"")</f>
        <v>14</v>
      </c>
      <c r="H2640" s="6" t="s">
        <v>6153</v>
      </c>
      <c r="I2640" s="367">
        <f>IFERROR(INDEX([1]Master!$1:$1048576,MATCH(C2640,[1]Master!$B:$B,0),MATCH($G$6,[1]Master!$1:$1,0)),"")</f>
        <v>1128.2080000000001</v>
      </c>
      <c r="J2640" s="230">
        <f>ROUND(I2640*Order_Quote!$L$6,4)</f>
        <v>0</v>
      </c>
      <c r="K2640" s="228"/>
      <c r="L2640" s="178"/>
      <c r="M2640" s="171">
        <f t="shared" si="41"/>
        <v>0</v>
      </c>
    </row>
    <row r="2641" spans="1:13" s="52" customFormat="1" x14ac:dyDescent="0.3">
      <c r="A2641" s="29" t="str">
        <f>IF(K2641&gt;0,COUNT($A$7:A2640)+COUNT(DWV!$A$8:$A$300)+COUNT('Large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1" s="293"/>
      <c r="C2641" s="3" t="s">
        <v>3291</v>
      </c>
      <c r="D2641" s="16">
        <v>28891253</v>
      </c>
      <c r="E2641" s="5" t="s">
        <v>9727</v>
      </c>
      <c r="F2641" s="381">
        <f>IFERROR(INDEX([1]Master!$1:$1048576,MATCH(C2641,[1]Master!$B:$B,0),MATCH($H$5,[1]Master!$1:$1,0)),"")</f>
        <v>1</v>
      </c>
      <c r="G2641" s="381">
        <f>IFERROR(INDEX([1]Master!$1:$1048576,MATCH(C2641,[1]Master!$B:$B,0),MATCH($H$4,[1]Master!$1:$1,0)),"")</f>
        <v>10</v>
      </c>
      <c r="H2641" s="6" t="s">
        <v>6153</v>
      </c>
      <c r="I2641" s="367">
        <f>IFERROR(INDEX([1]Master!$1:$1048576,MATCH(C2641,[1]Master!$B:$B,0),MATCH($G$6,[1]Master!$1:$1,0)),"")</f>
        <v>1335.6453333333336</v>
      </c>
      <c r="J2641" s="230">
        <f>ROUND(I2641*Order_Quote!$L$6,4)</f>
        <v>0</v>
      </c>
      <c r="K2641" s="228"/>
      <c r="L2641" s="178"/>
      <c r="M2641" s="171">
        <f t="shared" si="41"/>
        <v>0</v>
      </c>
    </row>
    <row r="2642" spans="1:13" s="52" customFormat="1" x14ac:dyDescent="0.3">
      <c r="A2642" s="29" t="str">
        <f>IF(K2642&gt;0,COUNT($A$7:A2641)+COUNT(DWV!$A$8:$A$300)+COUNT('Large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2" s="293"/>
      <c r="C2642" s="3" t="s">
        <v>3292</v>
      </c>
      <c r="D2642" s="16">
        <v>28891261</v>
      </c>
      <c r="E2642" s="5" t="s">
        <v>9728</v>
      </c>
      <c r="F2642" s="381">
        <f>IFERROR(INDEX([1]Master!$1:$1048576,MATCH(C2642,[1]Master!$B:$B,0),MATCH($H$5,[1]Master!$1:$1,0)),"")</f>
        <v>1</v>
      </c>
      <c r="G2642" s="381">
        <f>IFERROR(INDEX([1]Master!$1:$1048576,MATCH(C2642,[1]Master!$B:$B,0),MATCH($H$4,[1]Master!$1:$1,0)),"")</f>
        <v>17</v>
      </c>
      <c r="H2642" s="6" t="s">
        <v>6153</v>
      </c>
      <c r="I2642" s="367">
        <f>IFERROR(INDEX([1]Master!$1:$1048576,MATCH(C2642,[1]Master!$B:$B,0),MATCH($G$6,[1]Master!$1:$1,0)),"")</f>
        <v>926.98855555555554</v>
      </c>
      <c r="J2642" s="230">
        <f>ROUND(I2642*Order_Quote!$L$6,4)</f>
        <v>0</v>
      </c>
      <c r="K2642" s="228"/>
      <c r="L2642" s="178"/>
      <c r="M2642" s="171">
        <f t="shared" si="41"/>
        <v>0</v>
      </c>
    </row>
    <row r="2643" spans="1:13" s="52" customFormat="1" x14ac:dyDescent="0.3">
      <c r="A2643" s="29" t="str">
        <f>IF(K2643&gt;0,COUNT($A$7:A2642)+COUNT(DWV!$A$8:$A$300)+COUNT('Large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3" s="293"/>
      <c r="C2643" s="3" t="s">
        <v>3293</v>
      </c>
      <c r="D2643" s="16">
        <v>28891270</v>
      </c>
      <c r="E2643" s="5" t="s">
        <v>9729</v>
      </c>
      <c r="F2643" s="381">
        <f>IFERROR(INDEX([1]Master!$1:$1048576,MATCH(C2643,[1]Master!$B:$B,0),MATCH($H$5,[1]Master!$1:$1,0)),"")</f>
        <v>1</v>
      </c>
      <c r="G2643" s="381">
        <f>IFERROR(INDEX([1]Master!$1:$1048576,MATCH(C2643,[1]Master!$B:$B,0),MATCH($H$4,[1]Master!$1:$1,0)),"")</f>
        <v>14</v>
      </c>
      <c r="H2643" s="6" t="s">
        <v>6153</v>
      </c>
      <c r="I2643" s="367">
        <f>IFERROR(INDEX([1]Master!$1:$1048576,MATCH(C2643,[1]Master!$B:$B,0),MATCH($G$6,[1]Master!$1:$1,0)),"")</f>
        <v>1087.6550000000002</v>
      </c>
      <c r="J2643" s="230">
        <f>ROUND(I2643*Order_Quote!$L$6,4)</f>
        <v>0</v>
      </c>
      <c r="K2643" s="228"/>
      <c r="L2643" s="178"/>
      <c r="M2643" s="171">
        <f t="shared" si="41"/>
        <v>0</v>
      </c>
    </row>
    <row r="2644" spans="1:13" s="52" customFormat="1" x14ac:dyDescent="0.3">
      <c r="A2644" s="29" t="str">
        <f>IF(K2644&gt;0,COUNT($A$7:A2643)+COUNT(DWV!$A$8:$A$300)+COUNT('Large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4" s="293"/>
      <c r="C2644" s="3" t="s">
        <v>3294</v>
      </c>
      <c r="D2644" s="16">
        <v>28891288</v>
      </c>
      <c r="E2644" s="5" t="s">
        <v>9730</v>
      </c>
      <c r="F2644" s="381">
        <f>IFERROR(INDEX([1]Master!$1:$1048576,MATCH(C2644,[1]Master!$B:$B,0),MATCH($H$5,[1]Master!$1:$1,0)),"")</f>
        <v>1</v>
      </c>
      <c r="G2644" s="381">
        <f>IFERROR(INDEX([1]Master!$1:$1048576,MATCH(C2644,[1]Master!$B:$B,0),MATCH($H$4,[1]Master!$1:$1,0)),"")</f>
        <v>11</v>
      </c>
      <c r="H2644" s="6" t="s">
        <v>6153</v>
      </c>
      <c r="I2644" s="367">
        <f>IFERROR(INDEX([1]Master!$1:$1048576,MATCH(C2644,[1]Master!$B:$B,0),MATCH($G$6,[1]Master!$1:$1,0)),"")</f>
        <v>1445.0706666666667</v>
      </c>
      <c r="J2644" s="230">
        <f>ROUND(I2644*Order_Quote!$L$6,4)</f>
        <v>0</v>
      </c>
      <c r="K2644" s="228"/>
      <c r="L2644" s="178"/>
      <c r="M2644" s="171">
        <f t="shared" si="41"/>
        <v>0</v>
      </c>
    </row>
    <row r="2645" spans="1:13" s="52" customFormat="1" x14ac:dyDescent="0.3">
      <c r="A2645" s="29" t="str">
        <f>IF(K2645&gt;0,COUNT($A$7:A2644)+COUNT(DWV!$A$8:$A$300)+COUNT('Large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5" s="293"/>
      <c r="C2645" s="3" t="s">
        <v>3295</v>
      </c>
      <c r="D2645" s="16">
        <v>28891296</v>
      </c>
      <c r="E2645" s="5" t="s">
        <v>9731</v>
      </c>
      <c r="F2645" s="381">
        <f>IFERROR(INDEX([1]Master!$1:$1048576,MATCH(C2645,[1]Master!$B:$B,0),MATCH($H$5,[1]Master!$1:$1,0)),"")</f>
        <v>1</v>
      </c>
      <c r="G2645" s="381">
        <f>IFERROR(INDEX([1]Master!$1:$1048576,MATCH(C2645,[1]Master!$B:$B,0),MATCH($H$4,[1]Master!$1:$1,0)),"")</f>
        <v>8</v>
      </c>
      <c r="H2645" s="6" t="s">
        <v>6153</v>
      </c>
      <c r="I2645" s="367">
        <f>IFERROR(INDEX([1]Master!$1:$1048576,MATCH(C2645,[1]Master!$B:$B,0),MATCH($G$6,[1]Master!$1:$1,0)),"")</f>
        <v>1756.9756666666667</v>
      </c>
      <c r="J2645" s="230">
        <f>ROUND(I2645*Order_Quote!$L$6,4)</f>
        <v>0</v>
      </c>
      <c r="K2645" s="228"/>
      <c r="L2645" s="178"/>
      <c r="M2645" s="171">
        <f t="shared" si="41"/>
        <v>0</v>
      </c>
    </row>
    <row r="2646" spans="1:13" s="52" customFormat="1" x14ac:dyDescent="0.3">
      <c r="A2646" s="29" t="str">
        <f>IF(K2646&gt;0,COUNT($A$7:A2645)+COUNT(DWV!$A$8:$A$300)+COUNT('Large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6" s="293"/>
      <c r="C2646" s="3" t="s">
        <v>3296</v>
      </c>
      <c r="D2646" s="16">
        <v>28891300</v>
      </c>
      <c r="E2646" s="5" t="s">
        <v>9732</v>
      </c>
      <c r="F2646" s="381">
        <f>IFERROR(INDEX([1]Master!$1:$1048576,MATCH(C2646,[1]Master!$B:$B,0),MATCH($H$5,[1]Master!$1:$1,0)),"")</f>
        <v>1</v>
      </c>
      <c r="G2646" s="381">
        <f>IFERROR(INDEX([1]Master!$1:$1048576,MATCH(C2646,[1]Master!$B:$B,0),MATCH($H$4,[1]Master!$1:$1,0)),"")</f>
        <v>6</v>
      </c>
      <c r="H2646" s="6" t="s">
        <v>6153</v>
      </c>
      <c r="I2646" s="367">
        <f>IFERROR(INDEX([1]Master!$1:$1048576,MATCH(C2646,[1]Master!$B:$B,0),MATCH($G$6,[1]Master!$1:$1,0)),"")</f>
        <v>1912.9460000000001</v>
      </c>
      <c r="J2646" s="230">
        <f>ROUND(I2646*Order_Quote!$L$6,4)</f>
        <v>0</v>
      </c>
      <c r="K2646" s="228"/>
      <c r="L2646" s="178"/>
      <c r="M2646" s="171">
        <f t="shared" si="41"/>
        <v>0</v>
      </c>
    </row>
    <row r="2647" spans="1:13" s="52" customFormat="1" x14ac:dyDescent="0.3">
      <c r="A2647" s="29" t="str">
        <f>IF(K2647&gt;0,COUNT($A$7:A2646)+COUNT(DWV!$A$8:$A$300)+COUNT('Large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7" s="293"/>
      <c r="C2647" s="3" t="s">
        <v>3297</v>
      </c>
      <c r="D2647" s="16">
        <v>28891318</v>
      </c>
      <c r="E2647" s="5" t="s">
        <v>9733</v>
      </c>
      <c r="F2647" s="381">
        <f>IFERROR(INDEX([1]Master!$1:$1048576,MATCH(C2647,[1]Master!$B:$B,0),MATCH($H$5,[1]Master!$1:$1,0)),"")</f>
        <v>1</v>
      </c>
      <c r="G2647" s="381">
        <f>IFERROR(INDEX([1]Master!$1:$1048576,MATCH(C2647,[1]Master!$B:$B,0),MATCH($H$4,[1]Master!$1:$1,0)),"")</f>
        <v>10</v>
      </c>
      <c r="H2647" s="6" t="s">
        <v>6153</v>
      </c>
      <c r="I2647" s="367">
        <f>IFERROR(INDEX([1]Master!$1:$1048576,MATCH(C2647,[1]Master!$B:$B,0),MATCH($G$6,[1]Master!$1:$1,0)),"")</f>
        <v>1657.5132222222223</v>
      </c>
      <c r="J2647" s="230">
        <f>ROUND(I2647*Order_Quote!$L$6,4)</f>
        <v>0</v>
      </c>
      <c r="K2647" s="228"/>
      <c r="L2647" s="178"/>
      <c r="M2647" s="171">
        <f t="shared" si="41"/>
        <v>0</v>
      </c>
    </row>
    <row r="2648" spans="1:13" s="52" customFormat="1" x14ac:dyDescent="0.3">
      <c r="A2648" s="29" t="str">
        <f>IF(K2648&gt;0,COUNT($A$7:A2647)+COUNT(DWV!$A$8:$A$300)+COUNT('Large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8" s="293"/>
      <c r="C2648" s="3" t="s">
        <v>3298</v>
      </c>
      <c r="D2648" s="16">
        <v>28891326</v>
      </c>
      <c r="E2648" s="5" t="s">
        <v>9734</v>
      </c>
      <c r="F2648" s="381">
        <f>IFERROR(INDEX([1]Master!$1:$1048576,MATCH(C2648,[1]Master!$B:$B,0),MATCH($H$5,[1]Master!$1:$1,0)),"")</f>
        <v>1</v>
      </c>
      <c r="G2648" s="381">
        <f>IFERROR(INDEX([1]Master!$1:$1048576,MATCH(C2648,[1]Master!$B:$B,0),MATCH($H$4,[1]Master!$1:$1,0)),"")</f>
        <v>9</v>
      </c>
      <c r="H2648" s="6" t="s">
        <v>6153</v>
      </c>
      <c r="I2648" s="367">
        <f>IFERROR(INDEX([1]Master!$1:$1048576,MATCH(C2648,[1]Master!$B:$B,0),MATCH($G$6,[1]Master!$1:$1,0)),"")</f>
        <v>1915.6447777777778</v>
      </c>
      <c r="J2648" s="230">
        <f>ROUND(I2648*Order_Quote!$L$6,4)</f>
        <v>0</v>
      </c>
      <c r="K2648" s="228"/>
      <c r="L2648" s="178"/>
      <c r="M2648" s="171">
        <f t="shared" si="41"/>
        <v>0</v>
      </c>
    </row>
    <row r="2649" spans="1:13" s="52" customFormat="1" x14ac:dyDescent="0.3">
      <c r="A2649" s="29" t="str">
        <f>IF(K2649&gt;0,COUNT($A$7:A2648)+COUNT(DWV!$A$8:$A$300)+COUNT('Large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49" s="293"/>
      <c r="C2649" s="3" t="s">
        <v>3299</v>
      </c>
      <c r="D2649" s="16">
        <v>28891334</v>
      </c>
      <c r="E2649" s="5" t="s">
        <v>9735</v>
      </c>
      <c r="F2649" s="381">
        <f>IFERROR(INDEX([1]Master!$1:$1048576,MATCH(C2649,[1]Master!$B:$B,0),MATCH($H$5,[1]Master!$1:$1,0)),"")</f>
        <v>1</v>
      </c>
      <c r="G2649" s="381">
        <f>IFERROR(INDEX([1]Master!$1:$1048576,MATCH(C2649,[1]Master!$B:$B,0),MATCH($H$4,[1]Master!$1:$1,0)),"")</f>
        <v>7</v>
      </c>
      <c r="H2649" s="6" t="s">
        <v>6153</v>
      </c>
      <c r="I2649" s="367">
        <f>IFERROR(INDEX([1]Master!$1:$1048576,MATCH(C2649,[1]Master!$B:$B,0),MATCH($G$6,[1]Master!$1:$1,0)),"")</f>
        <v>2128.9195555555557</v>
      </c>
      <c r="J2649" s="230">
        <f>ROUND(I2649*Order_Quote!$L$6,4)</f>
        <v>0</v>
      </c>
      <c r="K2649" s="228"/>
      <c r="L2649" s="178"/>
      <c r="M2649" s="171">
        <f t="shared" si="41"/>
        <v>0</v>
      </c>
    </row>
    <row r="2650" spans="1:13" s="52" customFormat="1" x14ac:dyDescent="0.3">
      <c r="A2650" s="29" t="str">
        <f>IF(K2650&gt;0,COUNT($A$7:A2649)+COUNT(DWV!$A$8:$A$300)+COUNT('Large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0" s="293"/>
      <c r="C2650" s="3" t="s">
        <v>3300</v>
      </c>
      <c r="D2650" s="16">
        <v>28891342</v>
      </c>
      <c r="E2650" s="5" t="s">
        <v>9736</v>
      </c>
      <c r="F2650" s="381">
        <f>IFERROR(INDEX([1]Master!$1:$1048576,MATCH(C2650,[1]Master!$B:$B,0),MATCH($H$5,[1]Master!$1:$1,0)),"")</f>
        <v>1</v>
      </c>
      <c r="G2650" s="381">
        <f>IFERROR(INDEX([1]Master!$1:$1048576,MATCH(C2650,[1]Master!$B:$B,0),MATCH($H$4,[1]Master!$1:$1,0)),"")</f>
        <v>6</v>
      </c>
      <c r="H2650" s="6" t="s">
        <v>6153</v>
      </c>
      <c r="I2650" s="367">
        <f>IFERROR(INDEX([1]Master!$1:$1048576,MATCH(C2650,[1]Master!$B:$B,0),MATCH($G$6,[1]Master!$1:$1,0)),"")</f>
        <v>2566.4425555555558</v>
      </c>
      <c r="J2650" s="230">
        <f>ROUND(I2650*Order_Quote!$L$6,4)</f>
        <v>0</v>
      </c>
      <c r="K2650" s="228"/>
      <c r="L2650" s="178"/>
      <c r="M2650" s="171">
        <f t="shared" si="41"/>
        <v>0</v>
      </c>
    </row>
    <row r="2651" spans="1:13" s="52" customFormat="1" x14ac:dyDescent="0.3">
      <c r="A2651" s="29" t="str">
        <f>IF(K2651&gt;0,COUNT($A$7:A2650)+COUNT(DWV!$A$8:$A$300)+COUNT('Large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1" s="293"/>
      <c r="C2651" s="3" t="s">
        <v>3301</v>
      </c>
      <c r="D2651" s="16">
        <v>28891350</v>
      </c>
      <c r="E2651" s="5" t="s">
        <v>9737</v>
      </c>
      <c r="F2651" s="381">
        <f>IFERROR(INDEX([1]Master!$1:$1048576,MATCH(C2651,[1]Master!$B:$B,0),MATCH($H$5,[1]Master!$1:$1,0)),"")</f>
        <v>1</v>
      </c>
      <c r="G2651" s="381">
        <f>IFERROR(INDEX([1]Master!$1:$1048576,MATCH(C2651,[1]Master!$B:$B,0),MATCH($H$4,[1]Master!$1:$1,0)),"")</f>
        <v>5</v>
      </c>
      <c r="H2651" s="6" t="s">
        <v>6153</v>
      </c>
      <c r="I2651" s="367">
        <f>IFERROR(INDEX([1]Master!$1:$1048576,MATCH(C2651,[1]Master!$B:$B,0),MATCH($G$6,[1]Master!$1:$1,0)),"")</f>
        <v>2981.8878888888889</v>
      </c>
      <c r="J2651" s="230">
        <f>ROUND(I2651*Order_Quote!$L$6,4)</f>
        <v>0</v>
      </c>
      <c r="K2651" s="228"/>
      <c r="L2651" s="178"/>
      <c r="M2651" s="171">
        <f t="shared" si="41"/>
        <v>0</v>
      </c>
    </row>
    <row r="2652" spans="1:13" s="52" customFormat="1" x14ac:dyDescent="0.3">
      <c r="A2652" s="29" t="str">
        <f>IF(K2652&gt;0,COUNT($A$7:A2651)+COUNT(DWV!$A$8:$A$300)+COUNT('Large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2" s="293"/>
      <c r="C2652" s="3" t="s">
        <v>3302</v>
      </c>
      <c r="D2652" s="16">
        <v>28891369</v>
      </c>
      <c r="E2652" s="5" t="s">
        <v>9738</v>
      </c>
      <c r="F2652" s="381">
        <f>IFERROR(INDEX([1]Master!$1:$1048576,MATCH(C2652,[1]Master!$B:$B,0),MATCH($H$5,[1]Master!$1:$1,0)),"")</f>
        <v>1</v>
      </c>
      <c r="G2652" s="381">
        <f>IFERROR(INDEX([1]Master!$1:$1048576,MATCH(C2652,[1]Master!$B:$B,0),MATCH($H$4,[1]Master!$1:$1,0)),"")</f>
        <v>3</v>
      </c>
      <c r="H2652" s="6" t="s">
        <v>6153</v>
      </c>
      <c r="I2652" s="367">
        <f>IFERROR(INDEX([1]Master!$1:$1048576,MATCH(C2652,[1]Master!$B:$B,0),MATCH($G$6,[1]Master!$1:$1,0)),"")</f>
        <v>4063.5865555555552</v>
      </c>
      <c r="J2652" s="230">
        <f>ROUND(I2652*Order_Quote!$L$6,4)</f>
        <v>0</v>
      </c>
      <c r="K2652" s="228"/>
      <c r="L2652" s="178"/>
      <c r="M2652" s="171">
        <f t="shared" si="41"/>
        <v>0</v>
      </c>
    </row>
    <row r="2653" spans="1:13" s="52" customFormat="1" x14ac:dyDescent="0.3">
      <c r="A2653" s="29" t="str">
        <f>IF(K2653&gt;0,COUNT($A$7:A2652)+COUNT(DWV!$A$8:$A$300)+COUNT('Large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3" s="293"/>
      <c r="C2653" s="3" t="s">
        <v>3303</v>
      </c>
      <c r="D2653" s="16">
        <v>28891377</v>
      </c>
      <c r="E2653" s="5" t="s">
        <v>9739</v>
      </c>
      <c r="F2653" s="381">
        <f>IFERROR(INDEX([1]Master!$1:$1048576,MATCH(C2653,[1]Master!$B:$B,0),MATCH($H$5,[1]Master!$1:$1,0)),"")</f>
        <v>1</v>
      </c>
      <c r="G2653" s="381">
        <f>IFERROR(INDEX([1]Master!$1:$1048576,MATCH(C2653,[1]Master!$B:$B,0),MATCH($H$4,[1]Master!$1:$1,0)),"")</f>
        <v>7</v>
      </c>
      <c r="H2653" s="6" t="s">
        <v>6153</v>
      </c>
      <c r="I2653" s="367">
        <f>IFERROR(INDEX([1]Master!$1:$1048576,MATCH(C2653,[1]Master!$B:$B,0),MATCH($G$6,[1]Master!$1:$1,0)),"")</f>
        <v>3471.2345555555557</v>
      </c>
      <c r="J2653" s="230">
        <f>ROUND(I2653*Order_Quote!$L$6,4)</f>
        <v>0</v>
      </c>
      <c r="K2653" s="228"/>
      <c r="L2653" s="178"/>
      <c r="M2653" s="171">
        <f t="shared" si="41"/>
        <v>0</v>
      </c>
    </row>
    <row r="2654" spans="1:13" s="52" customFormat="1" x14ac:dyDescent="0.3">
      <c r="A2654" s="29" t="str">
        <f>IF(K2654&gt;0,COUNT($A$7:A2653)+COUNT(DWV!$A$8:$A$300)+COUNT('Large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4" s="293"/>
      <c r="C2654" s="3" t="s">
        <v>3304</v>
      </c>
      <c r="D2654" s="16">
        <v>28891385</v>
      </c>
      <c r="E2654" s="5" t="s">
        <v>9740</v>
      </c>
      <c r="F2654" s="381">
        <f>IFERROR(INDEX([1]Master!$1:$1048576,MATCH(C2654,[1]Master!$B:$B,0),MATCH($H$5,[1]Master!$1:$1,0)),"")</f>
        <v>1</v>
      </c>
      <c r="G2654" s="381">
        <f>IFERROR(INDEX([1]Master!$1:$1048576,MATCH(C2654,[1]Master!$B:$B,0),MATCH($H$4,[1]Master!$1:$1,0)),"")</f>
        <v>6</v>
      </c>
      <c r="H2654" s="6" t="s">
        <v>6153</v>
      </c>
      <c r="I2654" s="367">
        <f>IFERROR(INDEX([1]Master!$1:$1048576,MATCH(C2654,[1]Master!$B:$B,0),MATCH($G$6,[1]Master!$1:$1,0)),"")</f>
        <v>3731.3872222222226</v>
      </c>
      <c r="J2654" s="230">
        <f>ROUND(I2654*Order_Quote!$L$6,4)</f>
        <v>0</v>
      </c>
      <c r="K2654" s="228"/>
      <c r="L2654" s="178"/>
      <c r="M2654" s="171">
        <f t="shared" si="41"/>
        <v>0</v>
      </c>
    </row>
    <row r="2655" spans="1:13" s="52" customFormat="1" x14ac:dyDescent="0.3">
      <c r="A2655" s="29" t="str">
        <f>IF(K2655&gt;0,COUNT($A$7:A2654)+COUNT(DWV!$A$8:$A$300)+COUNT('Large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5" s="293"/>
      <c r="C2655" s="3" t="s">
        <v>3305</v>
      </c>
      <c r="D2655" s="16">
        <v>28891393</v>
      </c>
      <c r="E2655" s="5" t="s">
        <v>9741</v>
      </c>
      <c r="F2655" s="381">
        <f>IFERROR(INDEX([1]Master!$1:$1048576,MATCH(C2655,[1]Master!$B:$B,0),MATCH($H$5,[1]Master!$1:$1,0)),"")</f>
        <v>1</v>
      </c>
      <c r="G2655" s="381">
        <f>IFERROR(INDEX([1]Master!$1:$1048576,MATCH(C2655,[1]Master!$B:$B,0),MATCH($H$4,[1]Master!$1:$1,0)),"")</f>
        <v>5</v>
      </c>
      <c r="H2655" s="6" t="s">
        <v>6153</v>
      </c>
      <c r="I2655" s="367">
        <f>IFERROR(INDEX([1]Master!$1:$1048576,MATCH(C2655,[1]Master!$B:$B,0),MATCH($G$6,[1]Master!$1:$1,0)),"")</f>
        <v>4048.0358888888891</v>
      </c>
      <c r="J2655" s="230">
        <f>ROUND(I2655*Order_Quote!$L$6,4)</f>
        <v>0</v>
      </c>
      <c r="K2655" s="228"/>
      <c r="L2655" s="178"/>
      <c r="M2655" s="171">
        <f t="shared" si="41"/>
        <v>0</v>
      </c>
    </row>
    <row r="2656" spans="1:13" s="52" customFormat="1" x14ac:dyDescent="0.3">
      <c r="A2656" s="29" t="str">
        <f>IF(K2656&gt;0,COUNT($A$7:A2655)+COUNT(DWV!$A$8:$A$300)+COUNT('Large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6" s="293"/>
      <c r="C2656" s="3" t="s">
        <v>3306</v>
      </c>
      <c r="D2656" s="16">
        <v>28891407</v>
      </c>
      <c r="E2656" s="5" t="s">
        <v>9742</v>
      </c>
      <c r="F2656" s="381">
        <f>IFERROR(INDEX([1]Master!$1:$1048576,MATCH(C2656,[1]Master!$B:$B,0),MATCH($H$5,[1]Master!$1:$1,0)),"")</f>
        <v>1</v>
      </c>
      <c r="G2656" s="381">
        <f>IFERROR(INDEX([1]Master!$1:$1048576,MATCH(C2656,[1]Master!$B:$B,0),MATCH($H$4,[1]Master!$1:$1,0)),"")</f>
        <v>3</v>
      </c>
      <c r="H2656" s="6" t="s">
        <v>6153</v>
      </c>
      <c r="I2656" s="367">
        <f>IFERROR(INDEX([1]Master!$1:$1048576,MATCH(C2656,[1]Master!$B:$B,0),MATCH($G$6,[1]Master!$1:$1,0)),"")</f>
        <v>4209.071448366014</v>
      </c>
      <c r="J2656" s="230">
        <f>ROUND(I2656*Order_Quote!$L$6,4)</f>
        <v>0</v>
      </c>
      <c r="K2656" s="228"/>
      <c r="L2656" s="178"/>
      <c r="M2656" s="171">
        <f t="shared" si="41"/>
        <v>0</v>
      </c>
    </row>
    <row r="2657" spans="1:13" s="52" customFormat="1" x14ac:dyDescent="0.3">
      <c r="A2657" s="29" t="str">
        <f>IF(K2657&gt;0,COUNT($A$7:A2656)+COUNT(DWV!$A$8:$A$300)+COUNT('Large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7" s="293"/>
      <c r="C2657" s="3" t="s">
        <v>3307</v>
      </c>
      <c r="D2657" s="16">
        <v>28891415</v>
      </c>
      <c r="E2657" s="5" t="s">
        <v>9743</v>
      </c>
      <c r="F2657" s="381">
        <f>IFERROR(INDEX([1]Master!$1:$1048576,MATCH(C2657,[1]Master!$B:$B,0),MATCH($H$5,[1]Master!$1:$1,0)),"")</f>
        <v>1</v>
      </c>
      <c r="G2657" s="381">
        <f>IFERROR(INDEX([1]Master!$1:$1048576,MATCH(C2657,[1]Master!$B:$B,0),MATCH($H$4,[1]Master!$1:$1,0)),"")</f>
        <v>3</v>
      </c>
      <c r="H2657" s="6" t="s">
        <v>6153</v>
      </c>
      <c r="I2657" s="367">
        <f>IFERROR(INDEX([1]Master!$1:$1048576,MATCH(C2657,[1]Master!$B:$B,0),MATCH($G$6,[1]Master!$1:$1,0)),"")</f>
        <v>4527.3985464052294</v>
      </c>
      <c r="J2657" s="230">
        <f>ROUND(I2657*Order_Quote!$L$6,4)</f>
        <v>0</v>
      </c>
      <c r="K2657" s="228"/>
      <c r="L2657" s="178"/>
      <c r="M2657" s="171">
        <f t="shared" si="41"/>
        <v>0</v>
      </c>
    </row>
    <row r="2658" spans="1:13" s="52" customFormat="1" x14ac:dyDescent="0.3">
      <c r="A2658" s="29" t="str">
        <f>IF(K2658&gt;0,COUNT($A$7:A2657)+COUNT(DWV!$A$8:$A$300)+COUNT('Large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8" s="293"/>
      <c r="C2658" s="3" t="s">
        <v>3308</v>
      </c>
      <c r="D2658" s="16">
        <v>28891423</v>
      </c>
      <c r="E2658" s="5" t="s">
        <v>9744</v>
      </c>
      <c r="F2658" s="381">
        <f>IFERROR(INDEX([1]Master!$1:$1048576,MATCH(C2658,[1]Master!$B:$B,0),MATCH($H$5,[1]Master!$1:$1,0)),"")</f>
        <v>1</v>
      </c>
      <c r="G2658" s="381">
        <f>IFERROR(INDEX([1]Master!$1:$1048576,MATCH(C2658,[1]Master!$B:$B,0),MATCH($H$4,[1]Master!$1:$1,0)),"")</f>
        <v>2</v>
      </c>
      <c r="H2658" s="6" t="s">
        <v>6153</v>
      </c>
      <c r="I2658" s="367">
        <f>IFERROR(INDEX([1]Master!$1:$1048576,MATCH(C2658,[1]Master!$B:$B,0),MATCH($G$6,[1]Master!$1:$1,0)),"")</f>
        <v>4836.8507986928107</v>
      </c>
      <c r="J2658" s="230">
        <f>ROUND(I2658*Order_Quote!$L$6,4)</f>
        <v>0</v>
      </c>
      <c r="K2658" s="228"/>
      <c r="L2658" s="178"/>
      <c r="M2658" s="171">
        <f t="shared" si="41"/>
        <v>0</v>
      </c>
    </row>
    <row r="2659" spans="1:13" s="52" customFormat="1" x14ac:dyDescent="0.3">
      <c r="A2659" s="29" t="str">
        <f>IF(K2659&gt;0,COUNT($A$7:A2658)+COUNT(DWV!$A$8:$A$300)+COUNT('Large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59" s="293"/>
      <c r="C2659" s="3" t="s">
        <v>3309</v>
      </c>
      <c r="D2659" s="16">
        <v>28891431</v>
      </c>
      <c r="E2659" s="5" t="s">
        <v>9745</v>
      </c>
      <c r="F2659" s="381">
        <f>IFERROR(INDEX([1]Master!$1:$1048576,MATCH(C2659,[1]Master!$B:$B,0),MATCH($H$5,[1]Master!$1:$1,0)),"")</f>
        <v>1</v>
      </c>
      <c r="G2659" s="381">
        <f>IFERROR(INDEX([1]Master!$1:$1048576,MATCH(C2659,[1]Master!$B:$B,0),MATCH($H$4,[1]Master!$1:$1,0)),"")</f>
        <v>2</v>
      </c>
      <c r="H2659" s="6" t="s">
        <v>6153</v>
      </c>
      <c r="I2659" s="367">
        <f>IFERROR(INDEX([1]Master!$1:$1048576,MATCH(C2659,[1]Master!$B:$B,0),MATCH($G$6,[1]Master!$1:$1,0)),"")</f>
        <v>5765.3272836601309</v>
      </c>
      <c r="J2659" s="230">
        <f>ROUND(I2659*Order_Quote!$L$6,4)</f>
        <v>0</v>
      </c>
      <c r="K2659" s="228"/>
      <c r="L2659" s="178"/>
      <c r="M2659" s="171">
        <f t="shared" si="41"/>
        <v>0</v>
      </c>
    </row>
    <row r="2660" spans="1:13" s="52" customFormat="1" x14ac:dyDescent="0.3">
      <c r="A2660" s="29" t="str">
        <f>IF(K2660&gt;0,COUNT($A$7:A2659)+COUNT(DWV!$A$8:$A$300)+COUNT('Large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0" s="293"/>
      <c r="C2660" s="3" t="s">
        <v>3310</v>
      </c>
      <c r="D2660" s="16">
        <v>28891440</v>
      </c>
      <c r="E2660" s="5" t="s">
        <v>9746</v>
      </c>
      <c r="F2660" s="381">
        <f>IFERROR(INDEX([1]Master!$1:$1048576,MATCH(C2660,[1]Master!$B:$B,0),MATCH($H$5,[1]Master!$1:$1,0)),"")</f>
        <v>1</v>
      </c>
      <c r="G2660" s="381">
        <f>IFERROR(INDEX([1]Master!$1:$1048576,MATCH(C2660,[1]Master!$B:$B,0),MATCH($H$4,[1]Master!$1:$1,0)),"")</f>
        <v>3</v>
      </c>
      <c r="H2660" s="6" t="s">
        <v>6153</v>
      </c>
      <c r="I2660" s="367">
        <f>IFERROR(INDEX([1]Master!$1:$1048576,MATCH(C2660,[1]Master!$B:$B,0),MATCH($G$6,[1]Master!$1:$1,0)),"")</f>
        <v>3979.1635555555563</v>
      </c>
      <c r="J2660" s="230">
        <f>ROUND(I2660*Order_Quote!$L$6,4)</f>
        <v>0</v>
      </c>
      <c r="K2660" s="228"/>
      <c r="L2660" s="178"/>
      <c r="M2660" s="171">
        <f t="shared" si="41"/>
        <v>0</v>
      </c>
    </row>
    <row r="2661" spans="1:13" s="52" customFormat="1" x14ac:dyDescent="0.3">
      <c r="A2661" s="29" t="str">
        <f>IF(K2661&gt;0,COUNT($A$7:A2660)+COUNT(DWV!$A$8:$A$300)+COUNT('Large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1" s="293"/>
      <c r="C2661" s="3" t="s">
        <v>3311</v>
      </c>
      <c r="D2661" s="16">
        <v>28891458</v>
      </c>
      <c r="E2661" s="5" t="s">
        <v>9747</v>
      </c>
      <c r="F2661" s="381">
        <f>IFERROR(INDEX([1]Master!$1:$1048576,MATCH(C2661,[1]Master!$B:$B,0),MATCH($H$5,[1]Master!$1:$1,0)),"")</f>
        <v>1</v>
      </c>
      <c r="G2661" s="381">
        <f>IFERROR(INDEX([1]Master!$1:$1048576,MATCH(C2661,[1]Master!$B:$B,0),MATCH($H$4,[1]Master!$1:$1,0)),"")</f>
        <v>3</v>
      </c>
      <c r="H2661" s="6" t="s">
        <v>6153</v>
      </c>
      <c r="I2661" s="367">
        <f>IFERROR(INDEX([1]Master!$1:$1048576,MATCH(C2661,[1]Master!$B:$B,0),MATCH($G$6,[1]Master!$1:$1,0)),"")</f>
        <v>4297.505619607844</v>
      </c>
      <c r="J2661" s="230">
        <f>ROUND(I2661*Order_Quote!$L$6,4)</f>
        <v>0</v>
      </c>
      <c r="K2661" s="228"/>
      <c r="L2661" s="178"/>
      <c r="M2661" s="171">
        <f t="shared" si="41"/>
        <v>0</v>
      </c>
    </row>
    <row r="2662" spans="1:13" s="52" customFormat="1" x14ac:dyDescent="0.3">
      <c r="A2662" s="29" t="str">
        <f>IF(K2662&gt;0,COUNT($A$7:A2661)+COUNT(DWV!$A$8:$A$300)+COUNT('Large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2" s="293"/>
      <c r="C2662" s="3" t="s">
        <v>3312</v>
      </c>
      <c r="D2662" s="16">
        <v>28891466</v>
      </c>
      <c r="E2662" s="5" t="s">
        <v>9748</v>
      </c>
      <c r="F2662" s="381">
        <f>IFERROR(INDEX([1]Master!$1:$1048576,MATCH(C2662,[1]Master!$B:$B,0),MATCH($H$5,[1]Master!$1:$1,0)),"")</f>
        <v>1</v>
      </c>
      <c r="G2662" s="381">
        <f>IFERROR(INDEX([1]Master!$1:$1048576,MATCH(C2662,[1]Master!$B:$B,0),MATCH($H$4,[1]Master!$1:$1,0)),"")</f>
        <v>3</v>
      </c>
      <c r="H2662" s="6" t="s">
        <v>6153</v>
      </c>
      <c r="I2662" s="367">
        <f>IFERROR(INDEX([1]Master!$1:$1048576,MATCH(C2662,[1]Master!$B:$B,0),MATCH($G$6,[1]Master!$1:$1,0)),"")</f>
        <v>4925.2999359477135</v>
      </c>
      <c r="J2662" s="230">
        <f>ROUND(I2662*Order_Quote!$L$6,4)</f>
        <v>0</v>
      </c>
      <c r="K2662" s="228"/>
      <c r="L2662" s="178"/>
      <c r="M2662" s="171">
        <f t="shared" si="41"/>
        <v>0</v>
      </c>
    </row>
    <row r="2663" spans="1:13" s="52" customFormat="1" x14ac:dyDescent="0.3">
      <c r="A2663" s="29" t="str">
        <f>IF(K2663&gt;0,COUNT($A$7:A2662)+COUNT(DWV!$A$8:$A$300)+COUNT('Large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3" s="293"/>
      <c r="C2663" s="3" t="s">
        <v>3313</v>
      </c>
      <c r="D2663" s="16">
        <v>28891474</v>
      </c>
      <c r="E2663" s="5" t="s">
        <v>9749</v>
      </c>
      <c r="F2663" s="381">
        <f>IFERROR(INDEX([1]Master!$1:$1048576,MATCH(C2663,[1]Master!$B:$B,0),MATCH($H$5,[1]Master!$1:$1,0)),"")</f>
        <v>1</v>
      </c>
      <c r="G2663" s="381">
        <f>IFERROR(INDEX([1]Master!$1:$1048576,MATCH(C2663,[1]Master!$B:$B,0),MATCH($H$4,[1]Master!$1:$1,0)),"")</f>
        <v>2</v>
      </c>
      <c r="H2663" s="6" t="s">
        <v>6153</v>
      </c>
      <c r="I2663" s="367">
        <f>IFERROR(INDEX([1]Master!$1:$1048576,MATCH(C2663,[1]Master!$B:$B,0),MATCH($G$6,[1]Master!$1:$1,0)),"")</f>
        <v>7569.2107712418319</v>
      </c>
      <c r="J2663" s="230">
        <f>ROUND(I2663*Order_Quote!$L$6,4)</f>
        <v>0</v>
      </c>
      <c r="K2663" s="228"/>
      <c r="L2663" s="178"/>
      <c r="M2663" s="171">
        <f t="shared" si="41"/>
        <v>0</v>
      </c>
    </row>
    <row r="2664" spans="1:13" s="52" customFormat="1" x14ac:dyDescent="0.3">
      <c r="A2664" s="29" t="str">
        <f>IF(K2664&gt;0,COUNT($A$7:A2663)+COUNT(DWV!$A$8:$A$300)+COUNT('Large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4" s="293"/>
      <c r="C2664" s="3" t="s">
        <v>3314</v>
      </c>
      <c r="D2664" s="16">
        <v>28891482</v>
      </c>
      <c r="E2664" s="5" t="s">
        <v>9750</v>
      </c>
      <c r="F2664" s="381">
        <f>IFERROR(INDEX([1]Master!$1:$1048576,MATCH(C2664,[1]Master!$B:$B,0),MATCH($H$5,[1]Master!$1:$1,0)),"")</f>
        <v>1</v>
      </c>
      <c r="G2664" s="381">
        <f>IFERROR(INDEX([1]Master!$1:$1048576,MATCH(C2664,[1]Master!$B:$B,0),MATCH($H$4,[1]Master!$1:$1,0)),"")</f>
        <v>2</v>
      </c>
      <c r="H2664" s="6" t="s">
        <v>6153</v>
      </c>
      <c r="I2664" s="367">
        <f>IFERROR(INDEX([1]Master!$1:$1048576,MATCH(C2664,[1]Master!$B:$B,0),MATCH($G$6,[1]Master!$1:$1,0)),"")</f>
        <v>8205.9248313725493</v>
      </c>
      <c r="J2664" s="230">
        <f>ROUND(I2664*Order_Quote!$L$6,4)</f>
        <v>0</v>
      </c>
      <c r="K2664" s="228"/>
      <c r="L2664" s="178"/>
      <c r="M2664" s="171">
        <f t="shared" si="41"/>
        <v>0</v>
      </c>
    </row>
    <row r="2665" spans="1:13" s="52" customFormat="1" x14ac:dyDescent="0.3">
      <c r="A2665" s="29" t="str">
        <f>IF(K2665&gt;0,COUNT($A$7:A2664)+COUNT(DWV!$A$8:$A$300)+COUNT('Large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5" s="293"/>
      <c r="C2665" s="3" t="s">
        <v>3315</v>
      </c>
      <c r="D2665" s="16">
        <v>28891490</v>
      </c>
      <c r="E2665" s="5" t="s">
        <v>9751</v>
      </c>
      <c r="F2665" s="381">
        <f>IFERROR(INDEX([1]Master!$1:$1048576,MATCH(C2665,[1]Master!$B:$B,0),MATCH($H$5,[1]Master!$1:$1,0)),"")</f>
        <v>1</v>
      </c>
      <c r="G2665" s="381">
        <f>IFERROR(INDEX([1]Master!$1:$1048576,MATCH(C2665,[1]Master!$B:$B,0),MATCH($H$4,[1]Master!$1:$1,0)),"")</f>
        <v>2</v>
      </c>
      <c r="H2665" s="6" t="s">
        <v>6153</v>
      </c>
      <c r="I2665" s="367">
        <f>IFERROR(INDEX([1]Master!$1:$1048576,MATCH(C2665,[1]Master!$B:$B,0),MATCH($G$6,[1]Master!$1:$1,0)),"")</f>
        <v>10938.150109803923</v>
      </c>
      <c r="J2665" s="230">
        <f>ROUND(I2665*Order_Quote!$L$6,4)</f>
        <v>0</v>
      </c>
      <c r="K2665" s="228"/>
      <c r="L2665" s="178"/>
      <c r="M2665" s="171">
        <f t="shared" si="41"/>
        <v>0</v>
      </c>
    </row>
    <row r="2666" spans="1:13" s="52" customFormat="1" x14ac:dyDescent="0.3">
      <c r="A2666" s="29" t="str">
        <f>IF(K2666&gt;0,COUNT($A$7:A2665)+COUNT(DWV!$A$8:$A$300)+COUNT('Large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6" s="293"/>
      <c r="C2666" s="3" t="s">
        <v>3316</v>
      </c>
      <c r="D2666" s="16">
        <v>28891504</v>
      </c>
      <c r="E2666" s="5" t="s">
        <v>9752</v>
      </c>
      <c r="F2666" s="381">
        <f>IFERROR(INDEX([1]Master!$1:$1048576,MATCH(C2666,[1]Master!$B:$B,0),MATCH($H$5,[1]Master!$1:$1,0)),"")</f>
        <v>1</v>
      </c>
      <c r="G2666" s="381">
        <f>IFERROR(INDEX([1]Master!$1:$1048576,MATCH(C2666,[1]Master!$B:$B,0),MATCH($H$4,[1]Master!$1:$1,0)),"")</f>
        <v>1</v>
      </c>
      <c r="H2666" s="6" t="s">
        <v>6153</v>
      </c>
      <c r="I2666" s="367">
        <f>IFERROR(INDEX([1]Master!$1:$1048576,MATCH(C2666,[1]Master!$B:$B,0),MATCH($G$6,[1]Master!$1:$1,0)),"")</f>
        <v>10566.813393464052</v>
      </c>
      <c r="J2666" s="230">
        <f>ROUND(I2666*Order_Quote!$L$6,4)</f>
        <v>0</v>
      </c>
      <c r="K2666" s="228"/>
      <c r="L2666" s="178"/>
      <c r="M2666" s="171">
        <f t="shared" si="41"/>
        <v>0</v>
      </c>
    </row>
    <row r="2667" spans="1:13" s="52" customFormat="1" x14ac:dyDescent="0.3">
      <c r="A2667" s="29" t="str">
        <f>IF(K2667&gt;0,COUNT($A$7:A2666)+COUNT(DWV!$A$8:$A$300)+COUNT('Large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7" s="293"/>
      <c r="C2667" s="3" t="s">
        <v>3317</v>
      </c>
      <c r="D2667" s="16">
        <v>28891512</v>
      </c>
      <c r="E2667" s="5" t="s">
        <v>9753</v>
      </c>
      <c r="F2667" s="381">
        <f>IFERROR(INDEX([1]Master!$1:$1048576,MATCH(C2667,[1]Master!$B:$B,0),MATCH($H$5,[1]Master!$1:$1,0)),"")</f>
        <v>1</v>
      </c>
      <c r="G2667" s="381">
        <f>IFERROR(INDEX([1]Master!$1:$1048576,MATCH(C2667,[1]Master!$B:$B,0),MATCH($H$4,[1]Master!$1:$1,0)),"")</f>
        <v>1</v>
      </c>
      <c r="H2667" s="6" t="s">
        <v>6153</v>
      </c>
      <c r="I2667" s="367">
        <f>IFERROR(INDEX([1]Master!$1:$1048576,MATCH(C2667,[1]Master!$B:$B,0),MATCH($G$6,[1]Master!$1:$1,0)),"")</f>
        <v>14855.444167320264</v>
      </c>
      <c r="J2667" s="230">
        <f>ROUND(I2667*Order_Quote!$L$6,4)</f>
        <v>0</v>
      </c>
      <c r="K2667" s="228"/>
      <c r="L2667" s="178"/>
      <c r="M2667" s="171">
        <f t="shared" si="41"/>
        <v>0</v>
      </c>
    </row>
    <row r="2668" spans="1:13" s="52" customFormat="1" x14ac:dyDescent="0.3">
      <c r="A2668" s="29" t="str">
        <f>IF(K2668&gt;0,COUNT($A$7:A2667)+COUNT(DWV!$A$8:$A$300)+COUNT('Large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8" s="293"/>
      <c r="C2668" s="3" t="s">
        <v>3318</v>
      </c>
      <c r="D2668" s="16">
        <v>28891520</v>
      </c>
      <c r="E2668" s="5" t="s">
        <v>9754</v>
      </c>
      <c r="F2668" s="381">
        <f>IFERROR(INDEX([1]Master!$1:$1048576,MATCH(C2668,[1]Master!$B:$B,0),MATCH($H$5,[1]Master!$1:$1,0)),"")</f>
        <v>1</v>
      </c>
      <c r="G2668" s="381">
        <f>IFERROR(INDEX([1]Master!$1:$1048576,MATCH(C2668,[1]Master!$B:$B,0),MATCH($H$4,[1]Master!$1:$1,0)),"")</f>
        <v>2</v>
      </c>
      <c r="H2668" s="6" t="s">
        <v>6153</v>
      </c>
      <c r="I2668" s="367">
        <f>IFERROR(INDEX([1]Master!$1:$1048576,MATCH(C2668,[1]Master!$B:$B,0),MATCH($G$6,[1]Master!$1:$1,0)),"")</f>
        <v>6092.4843294117663</v>
      </c>
      <c r="J2668" s="230">
        <f>ROUND(I2668*Order_Quote!$L$6,4)</f>
        <v>0</v>
      </c>
      <c r="K2668" s="228"/>
      <c r="L2668" s="178"/>
      <c r="M2668" s="171">
        <f t="shared" si="41"/>
        <v>0</v>
      </c>
    </row>
    <row r="2669" spans="1:13" s="52" customFormat="1" x14ac:dyDescent="0.3">
      <c r="A2669" s="29" t="str">
        <f>IF(K2669&gt;0,COUNT($A$7:A2668)+COUNT(DWV!$A$8:$A$300)+COUNT('Large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69" s="293"/>
      <c r="C2669" s="3" t="s">
        <v>3319</v>
      </c>
      <c r="D2669" s="16">
        <v>28891539</v>
      </c>
      <c r="E2669" s="5" t="s">
        <v>9755</v>
      </c>
      <c r="F2669" s="381">
        <f>IFERROR(INDEX([1]Master!$1:$1048576,MATCH(C2669,[1]Master!$B:$B,0),MATCH($H$5,[1]Master!$1:$1,0)),"")</f>
        <v>1</v>
      </c>
      <c r="G2669" s="381">
        <f>IFERROR(INDEX([1]Master!$1:$1048576,MATCH(C2669,[1]Master!$B:$B,0),MATCH($H$4,[1]Master!$1:$1,0)),"")</f>
        <v>2</v>
      </c>
      <c r="H2669" s="6" t="s">
        <v>6153</v>
      </c>
      <c r="I2669" s="367">
        <f>IFERROR(INDEX([1]Master!$1:$1048576,MATCH(C2669,[1]Master!$B:$B,0),MATCH($G$6,[1]Master!$1:$1,0)),"")</f>
        <v>6808.7277830065368</v>
      </c>
      <c r="J2669" s="230">
        <f>ROUND(I2669*Order_Quote!$L$6,4)</f>
        <v>0</v>
      </c>
      <c r="K2669" s="228"/>
      <c r="L2669" s="178"/>
      <c r="M2669" s="171">
        <f t="shared" si="41"/>
        <v>0</v>
      </c>
    </row>
    <row r="2670" spans="1:13" s="52" customFormat="1" x14ac:dyDescent="0.3">
      <c r="A2670" s="29" t="str">
        <f>IF(K2670&gt;0,COUNT($A$7:A2669)+COUNT(DWV!$A$8:$A$300)+COUNT('Large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0" s="293"/>
      <c r="C2670" s="3" t="s">
        <v>3320</v>
      </c>
      <c r="D2670" s="16">
        <v>28891547</v>
      </c>
      <c r="E2670" s="5" t="s">
        <v>9756</v>
      </c>
      <c r="F2670" s="381">
        <f>IFERROR(INDEX([1]Master!$1:$1048576,MATCH(C2670,[1]Master!$B:$B,0),MATCH($H$5,[1]Master!$1:$1,0)),"")</f>
        <v>1</v>
      </c>
      <c r="G2670" s="381">
        <f>IFERROR(INDEX([1]Master!$1:$1048576,MATCH(C2670,[1]Master!$B:$B,0),MATCH($H$4,[1]Master!$1:$1,0)),"")</f>
        <v>2</v>
      </c>
      <c r="H2670" s="6" t="s">
        <v>6153</v>
      </c>
      <c r="I2670" s="367">
        <f>IFERROR(INDEX([1]Master!$1:$1048576,MATCH(C2670,[1]Master!$B:$B,0),MATCH($G$6,[1]Master!$1:$1,0)),"")</f>
        <v>6976.7362457516356</v>
      </c>
      <c r="J2670" s="230">
        <f>ROUND(I2670*Order_Quote!$L$6,4)</f>
        <v>0</v>
      </c>
      <c r="K2670" s="228"/>
      <c r="L2670" s="178"/>
      <c r="M2670" s="171">
        <f t="shared" si="41"/>
        <v>0</v>
      </c>
    </row>
    <row r="2671" spans="1:13" s="52" customFormat="1" x14ac:dyDescent="0.3">
      <c r="A2671" s="29" t="str">
        <f>IF(K2671&gt;0,COUNT($A$7:A2670)+COUNT(DWV!$A$8:$A$300)+COUNT('Large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1" s="293"/>
      <c r="C2671" s="3" t="s">
        <v>3321</v>
      </c>
      <c r="D2671" s="16">
        <v>28891555</v>
      </c>
      <c r="E2671" s="5" t="s">
        <v>9757</v>
      </c>
      <c r="F2671" s="381">
        <f>IFERROR(INDEX([1]Master!$1:$1048576,MATCH(C2671,[1]Master!$B:$B,0),MATCH($H$5,[1]Master!$1:$1,0)),"")</f>
        <v>1</v>
      </c>
      <c r="G2671" s="381">
        <f>IFERROR(INDEX([1]Master!$1:$1048576,MATCH(C2671,[1]Master!$B:$B,0),MATCH($H$4,[1]Master!$1:$1,0)),"")</f>
        <v>2</v>
      </c>
      <c r="H2671" s="6" t="s">
        <v>6153</v>
      </c>
      <c r="I2671" s="367">
        <f>IFERROR(INDEX([1]Master!$1:$1048576,MATCH(C2671,[1]Master!$B:$B,0),MATCH($G$6,[1]Master!$1:$1,0)),"")</f>
        <v>10637.587669281047</v>
      </c>
      <c r="J2671" s="230">
        <f>ROUND(I2671*Order_Quote!$L$6,4)</f>
        <v>0</v>
      </c>
      <c r="K2671" s="228"/>
      <c r="L2671" s="178"/>
      <c r="M2671" s="171">
        <f t="shared" si="41"/>
        <v>0</v>
      </c>
    </row>
    <row r="2672" spans="1:13" s="52" customFormat="1" x14ac:dyDescent="0.3">
      <c r="A2672" s="29" t="str">
        <f>IF(K2672&gt;0,COUNT($A$7:A2671)+COUNT(DWV!$A$8:$A$300)+COUNT('Large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2" s="293"/>
      <c r="C2672" s="3" t="s">
        <v>3322</v>
      </c>
      <c r="D2672" s="16">
        <v>28891563</v>
      </c>
      <c r="E2672" s="5" t="s">
        <v>9758</v>
      </c>
      <c r="F2672" s="381">
        <f>IFERROR(INDEX([1]Master!$1:$1048576,MATCH(C2672,[1]Master!$B:$B,0),MATCH($H$5,[1]Master!$1:$1,0)),"")</f>
        <v>1</v>
      </c>
      <c r="G2672" s="381">
        <f>IFERROR(INDEX([1]Master!$1:$1048576,MATCH(C2672,[1]Master!$B:$B,0),MATCH($H$4,[1]Master!$1:$1,0)),"")</f>
        <v>2</v>
      </c>
      <c r="H2672" s="6" t="s">
        <v>6153</v>
      </c>
      <c r="I2672" s="367">
        <f>IFERROR(INDEX([1]Master!$1:$1048576,MATCH(C2672,[1]Master!$B:$B,0),MATCH($G$6,[1]Master!$1:$1,0)),"")</f>
        <v>10858.680580392158</v>
      </c>
      <c r="J2672" s="230">
        <f>ROUND(I2672*Order_Quote!$L$6,4)</f>
        <v>0</v>
      </c>
      <c r="K2672" s="228"/>
      <c r="L2672" s="178"/>
      <c r="M2672" s="171">
        <f t="shared" si="41"/>
        <v>0</v>
      </c>
    </row>
    <row r="2673" spans="1:13" s="52" customFormat="1" x14ac:dyDescent="0.3">
      <c r="A2673" s="29" t="str">
        <f>IF(K2673&gt;0,COUNT($A$7:A2672)+COUNT(DWV!$A$8:$A$300)+COUNT('Large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3" s="293"/>
      <c r="C2673" s="3" t="s">
        <v>3323</v>
      </c>
      <c r="D2673" s="16">
        <v>28891571</v>
      </c>
      <c r="E2673" s="5" t="s">
        <v>9759</v>
      </c>
      <c r="F2673" s="381">
        <f>IFERROR(INDEX([1]Master!$1:$1048576,MATCH(C2673,[1]Master!$B:$B,0),MATCH($H$5,[1]Master!$1:$1,0)),"")</f>
        <v>1</v>
      </c>
      <c r="G2673" s="381">
        <f>IFERROR(INDEX([1]Master!$1:$1048576,MATCH(C2673,[1]Master!$B:$B,0),MATCH($H$4,[1]Master!$1:$1,0)),"")</f>
        <v>1</v>
      </c>
      <c r="H2673" s="6" t="s">
        <v>6153</v>
      </c>
      <c r="I2673" s="367">
        <f>IFERROR(INDEX([1]Master!$1:$1048576,MATCH(C2673,[1]Master!$B:$B,0),MATCH($G$6,[1]Master!$1:$1,0)),"")</f>
        <v>10938.150109803923</v>
      </c>
      <c r="J2673" s="230">
        <f>ROUND(I2673*Order_Quote!$L$6,4)</f>
        <v>0</v>
      </c>
      <c r="K2673" s="228"/>
      <c r="L2673" s="178"/>
      <c r="M2673" s="171">
        <f t="shared" si="41"/>
        <v>0</v>
      </c>
    </row>
    <row r="2674" spans="1:13" s="52" customFormat="1" x14ac:dyDescent="0.3">
      <c r="A2674" s="29" t="str">
        <f>IF(K2674&gt;0,COUNT($A$7:A2673)+COUNT(DWV!$A$8:$A$300)+COUNT('Large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4" s="293"/>
      <c r="C2674" s="3" t="s">
        <v>3324</v>
      </c>
      <c r="D2674" s="16">
        <v>28891580</v>
      </c>
      <c r="E2674" s="5" t="s">
        <v>9760</v>
      </c>
      <c r="F2674" s="381">
        <f>IFERROR(INDEX([1]Master!$1:$1048576,MATCH(C2674,[1]Master!$B:$B,0),MATCH($H$5,[1]Master!$1:$1,0)),"")</f>
        <v>1</v>
      </c>
      <c r="G2674" s="381">
        <f>IFERROR(INDEX([1]Master!$1:$1048576,MATCH(C2674,[1]Master!$B:$B,0),MATCH($H$4,[1]Master!$1:$1,0)),"")</f>
        <v>1</v>
      </c>
      <c r="H2674" s="6" t="s">
        <v>6153</v>
      </c>
      <c r="I2674" s="367">
        <f>IFERROR(INDEX([1]Master!$1:$1048576,MATCH(C2674,[1]Master!$B:$B,0),MATCH($G$6,[1]Master!$1:$1,0)),"")</f>
        <v>14293.904390849675</v>
      </c>
      <c r="J2674" s="230">
        <f>ROUND(I2674*Order_Quote!$L$6,4)</f>
        <v>0</v>
      </c>
      <c r="K2674" s="228"/>
      <c r="L2674" s="178"/>
      <c r="M2674" s="171">
        <f t="shared" si="41"/>
        <v>0</v>
      </c>
    </row>
    <row r="2675" spans="1:13" s="52" customFormat="1" x14ac:dyDescent="0.3">
      <c r="A2675" s="29" t="str">
        <f>IF(K2675&gt;0,COUNT($A$7:A2674)+COUNT(DWV!$A$8:$A$300)+COUNT('Large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5" s="293"/>
      <c r="C2675" s="3" t="s">
        <v>3325</v>
      </c>
      <c r="D2675" s="16">
        <v>28891598</v>
      </c>
      <c r="E2675" s="5" t="s">
        <v>9761</v>
      </c>
      <c r="F2675" s="381">
        <f>IFERROR(INDEX([1]Master!$1:$1048576,MATCH(C2675,[1]Master!$B:$B,0),MATCH($H$5,[1]Master!$1:$1,0)),"")</f>
        <v>1</v>
      </c>
      <c r="G2675" s="381">
        <f>IFERROR(INDEX([1]Master!$1:$1048576,MATCH(C2675,[1]Master!$B:$B,0),MATCH($H$4,[1]Master!$1:$1,0)),"")</f>
        <v>1</v>
      </c>
      <c r="H2675" s="6" t="s">
        <v>6153</v>
      </c>
      <c r="I2675" s="367">
        <f>IFERROR(INDEX([1]Master!$1:$1048576,MATCH(C2675,[1]Master!$B:$B,0),MATCH($G$6,[1]Master!$1:$1,0)),"")</f>
        <v>17649.673637908498</v>
      </c>
      <c r="J2675" s="230">
        <f>ROUND(I2675*Order_Quote!$L$6,4)</f>
        <v>0</v>
      </c>
      <c r="K2675" s="228"/>
      <c r="L2675" s="178"/>
      <c r="M2675" s="171">
        <f t="shared" si="41"/>
        <v>0</v>
      </c>
    </row>
    <row r="2676" spans="1:13" s="52" customFormat="1" x14ac:dyDescent="0.3">
      <c r="A2676" s="29" t="str">
        <f>IF(K2676&gt;0,COUNT($A$7:A2675)+COUNT(DWV!$A$8:$A$300)+COUNT('Large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6" s="293"/>
      <c r="C2676" s="3" t="s">
        <v>3326</v>
      </c>
      <c r="D2676" s="16">
        <v>28891601</v>
      </c>
      <c r="E2676" s="5" t="s">
        <v>9762</v>
      </c>
      <c r="F2676" s="381">
        <f>IFERROR(INDEX([1]Master!$1:$1048576,MATCH(C2676,[1]Master!$B:$B,0),MATCH($H$5,[1]Master!$1:$1,0)),"")</f>
        <v>1</v>
      </c>
      <c r="G2676" s="381">
        <f>IFERROR(INDEX([1]Master!$1:$1048576,MATCH(C2676,[1]Master!$B:$B,0),MATCH($H$4,[1]Master!$1:$1,0)),"")</f>
        <v>1</v>
      </c>
      <c r="H2676" s="6" t="s">
        <v>6153</v>
      </c>
      <c r="I2676" s="367">
        <f>IFERROR(INDEX([1]Master!$1:$1048576,MATCH(C2676,[1]Master!$B:$B,0),MATCH($G$6,[1]Master!$1:$1,0)),"")</f>
        <v>18666.554362091509</v>
      </c>
      <c r="J2676" s="230">
        <f>ROUND(I2676*Order_Quote!$L$6,4)</f>
        <v>0</v>
      </c>
      <c r="K2676" s="228"/>
      <c r="L2676" s="178"/>
      <c r="M2676" s="171">
        <f t="shared" si="41"/>
        <v>0</v>
      </c>
    </row>
    <row r="2677" spans="1:13" s="52" customFormat="1" x14ac:dyDescent="0.3">
      <c r="A2677" s="29" t="str">
        <f>IF(K2677&gt;0,COUNT($A$7:A2676)+COUNT(DWV!$A$8:$A$300)+COUNT('Large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7" s="293"/>
      <c r="C2677" s="3" t="s">
        <v>3327</v>
      </c>
      <c r="D2677" s="16">
        <v>28891610</v>
      </c>
      <c r="E2677" s="5" t="s">
        <v>9763</v>
      </c>
      <c r="F2677" s="381">
        <f>IFERROR(INDEX([1]Master!$1:$1048576,MATCH(C2677,[1]Master!$B:$B,0),MATCH($H$5,[1]Master!$1:$1,0)),"")</f>
        <v>1</v>
      </c>
      <c r="G2677" s="381">
        <f>IFERROR(INDEX([1]Master!$1:$1048576,MATCH(C2677,[1]Master!$B:$B,0),MATCH($H$4,[1]Master!$1:$1,0)),"")</f>
        <v>2</v>
      </c>
      <c r="H2677" s="6" t="s">
        <v>6153</v>
      </c>
      <c r="I2677" s="367">
        <f>IFERROR(INDEX([1]Master!$1:$1048576,MATCH(C2677,[1]Master!$B:$B,0),MATCH($G$6,[1]Master!$1:$1,0)),"")</f>
        <v>6930.9851437908492</v>
      </c>
      <c r="J2677" s="230">
        <f>ROUND(I2677*Order_Quote!$L$6,4)</f>
        <v>0</v>
      </c>
      <c r="K2677" s="228"/>
      <c r="L2677" s="178"/>
      <c r="M2677" s="171">
        <f t="shared" si="41"/>
        <v>0</v>
      </c>
    </row>
    <row r="2678" spans="1:13" s="52" customFormat="1" x14ac:dyDescent="0.3">
      <c r="A2678" s="29" t="str">
        <f>IF(K2678&gt;0,COUNT($A$7:A2677)+COUNT(DWV!$A$8:$A$300)+COUNT('Large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8" s="293"/>
      <c r="C2678" s="3" t="s">
        <v>3328</v>
      </c>
      <c r="D2678" s="16">
        <v>28891628</v>
      </c>
      <c r="E2678" s="5" t="s">
        <v>9764</v>
      </c>
      <c r="F2678" s="381">
        <f>IFERROR(INDEX([1]Master!$1:$1048576,MATCH(C2678,[1]Master!$B:$B,0),MATCH($H$5,[1]Master!$1:$1,0)),"")</f>
        <v>1</v>
      </c>
      <c r="G2678" s="381">
        <f>IFERROR(INDEX([1]Master!$1:$1048576,MATCH(C2678,[1]Master!$B:$B,0),MATCH($H$4,[1]Master!$1:$1,0)),"")</f>
        <v>2</v>
      </c>
      <c r="H2678" s="6" t="s">
        <v>6153</v>
      </c>
      <c r="I2678" s="367">
        <f>IFERROR(INDEX([1]Master!$1:$1048576,MATCH(C2678,[1]Master!$B:$B,0),MATCH($G$6,[1]Master!$1:$1,0)),"")</f>
        <v>7218.6319150326799</v>
      </c>
      <c r="J2678" s="230">
        <f>ROUND(I2678*Order_Quote!$L$6,4)</f>
        <v>0</v>
      </c>
      <c r="K2678" s="228"/>
      <c r="L2678" s="178"/>
      <c r="M2678" s="171">
        <f t="shared" si="41"/>
        <v>0</v>
      </c>
    </row>
    <row r="2679" spans="1:13" s="52" customFormat="1" x14ac:dyDescent="0.3">
      <c r="A2679" s="29" t="str">
        <f>IF(K2679&gt;0,COUNT($A$7:A2678)+COUNT(DWV!$A$8:$A$300)+COUNT('Large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79" s="293"/>
      <c r="C2679" s="3" t="s">
        <v>3329</v>
      </c>
      <c r="D2679" s="16">
        <v>28891636</v>
      </c>
      <c r="E2679" s="5" t="s">
        <v>9765</v>
      </c>
      <c r="F2679" s="381">
        <f>IFERROR(INDEX([1]Master!$1:$1048576,MATCH(C2679,[1]Master!$B:$B,0),MATCH($H$5,[1]Master!$1:$1,0)),"")</f>
        <v>1</v>
      </c>
      <c r="G2679" s="381">
        <f>IFERROR(INDEX([1]Master!$1:$1048576,MATCH(C2679,[1]Master!$B:$B,0),MATCH($H$4,[1]Master!$1:$1,0)),"")</f>
        <v>1</v>
      </c>
      <c r="H2679" s="6" t="s">
        <v>6153</v>
      </c>
      <c r="I2679" s="367">
        <f>IFERROR(INDEX([1]Master!$1:$1048576,MATCH(C2679,[1]Master!$B:$B,0),MATCH($G$6,[1]Master!$1:$1,0)),"")</f>
        <v>7372.7070196078448</v>
      </c>
      <c r="J2679" s="230">
        <f>ROUND(I2679*Order_Quote!$L$6,4)</f>
        <v>0</v>
      </c>
      <c r="K2679" s="228"/>
      <c r="L2679" s="178"/>
      <c r="M2679" s="171">
        <f t="shared" si="41"/>
        <v>0</v>
      </c>
    </row>
    <row r="2680" spans="1:13" s="52" customFormat="1" x14ac:dyDescent="0.3">
      <c r="A2680" s="29" t="str">
        <f>IF(K2680&gt;0,COUNT($A$7:A2679)+COUNT(DWV!$A$8:$A$300)+COUNT('Large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0" s="293"/>
      <c r="C2680" s="3" t="s">
        <v>3330</v>
      </c>
      <c r="D2680" s="16">
        <v>28891644</v>
      </c>
      <c r="E2680" s="5" t="s">
        <v>9766</v>
      </c>
      <c r="F2680" s="381">
        <f>IFERROR(INDEX([1]Master!$1:$1048576,MATCH(C2680,[1]Master!$B:$B,0),MATCH($H$5,[1]Master!$1:$1,0)),"")</f>
        <v>1</v>
      </c>
      <c r="G2680" s="381">
        <f>IFERROR(INDEX([1]Master!$1:$1048576,MATCH(C2680,[1]Master!$B:$B,0),MATCH($H$4,[1]Master!$1:$1,0)),"")</f>
        <v>1</v>
      </c>
      <c r="H2680" s="6" t="s">
        <v>6153</v>
      </c>
      <c r="I2680" s="367">
        <f>IFERROR(INDEX([1]Master!$1:$1048576,MATCH(C2680,[1]Master!$B:$B,0),MATCH($G$6,[1]Master!$1:$1,0)),"")</f>
        <v>8277.3127137254924</v>
      </c>
      <c r="J2680" s="230">
        <f>ROUND(I2680*Order_Quote!$L$6,4)</f>
        <v>0</v>
      </c>
      <c r="K2680" s="228"/>
      <c r="L2680" s="178"/>
      <c r="M2680" s="171">
        <f t="shared" si="41"/>
        <v>0</v>
      </c>
    </row>
    <row r="2681" spans="1:13" s="52" customFormat="1" x14ac:dyDescent="0.3">
      <c r="A2681" s="29" t="str">
        <f>IF(K2681&gt;0,COUNT($A$7:A2680)+COUNT(DWV!$A$8:$A$300)+COUNT('Large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1" s="293"/>
      <c r="C2681" s="3" t="s">
        <v>3331</v>
      </c>
      <c r="D2681" s="16">
        <v>28891652</v>
      </c>
      <c r="E2681" s="5" t="s">
        <v>9767</v>
      </c>
      <c r="F2681" s="381">
        <f>IFERROR(INDEX([1]Master!$1:$1048576,MATCH(C2681,[1]Master!$B:$B,0),MATCH($H$5,[1]Master!$1:$1,0)),"")</f>
        <v>1</v>
      </c>
      <c r="G2681" s="381">
        <f>IFERROR(INDEX([1]Master!$1:$1048576,MATCH(C2681,[1]Master!$B:$B,0),MATCH($H$4,[1]Master!$1:$1,0)),"")</f>
        <v>1</v>
      </c>
      <c r="H2681" s="6" t="s">
        <v>6153</v>
      </c>
      <c r="I2681" s="367">
        <f>IFERROR(INDEX([1]Master!$1:$1048576,MATCH(C2681,[1]Master!$B:$B,0),MATCH($G$6,[1]Master!$1:$1,0)),"")</f>
        <v>9170.1551215686268</v>
      </c>
      <c r="J2681" s="230">
        <f>ROUND(I2681*Order_Quote!$L$6,4)</f>
        <v>0</v>
      </c>
      <c r="K2681" s="228"/>
      <c r="L2681" s="178"/>
      <c r="M2681" s="171">
        <f t="shared" si="41"/>
        <v>0</v>
      </c>
    </row>
    <row r="2682" spans="1:13" s="52" customFormat="1" x14ac:dyDescent="0.3">
      <c r="A2682" s="29" t="str">
        <f>IF(K2682&gt;0,COUNT($A$7:A2681)+COUNT(DWV!$A$8:$A$300)+COUNT('Large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2" s="293"/>
      <c r="C2682" s="3" t="s">
        <v>3332</v>
      </c>
      <c r="D2682" s="16">
        <v>28891660</v>
      </c>
      <c r="E2682" s="5" t="s">
        <v>9768</v>
      </c>
      <c r="F2682" s="381">
        <f>IFERROR(INDEX([1]Master!$1:$1048576,MATCH(C2682,[1]Master!$B:$B,0),MATCH($H$5,[1]Master!$1:$1,0)),"")</f>
        <v>1</v>
      </c>
      <c r="G2682" s="381">
        <f>IFERROR(INDEX([1]Master!$1:$1048576,MATCH(C2682,[1]Master!$B:$B,0),MATCH($H$4,[1]Master!$1:$1,0)),"")</f>
        <v>1</v>
      </c>
      <c r="H2682" s="6" t="s">
        <v>6153</v>
      </c>
      <c r="I2682" s="367">
        <f>IFERROR(INDEX([1]Master!$1:$1048576,MATCH(C2682,[1]Master!$B:$B,0),MATCH($G$6,[1]Master!$1:$1,0)),"")</f>
        <v>10496.772452287583</v>
      </c>
      <c r="J2682" s="230">
        <f>ROUND(I2682*Order_Quote!$L$6,4)</f>
        <v>0</v>
      </c>
      <c r="K2682" s="228"/>
      <c r="L2682" s="178"/>
      <c r="M2682" s="171">
        <f t="shared" si="41"/>
        <v>0</v>
      </c>
    </row>
    <row r="2683" spans="1:13" s="52" customFormat="1" x14ac:dyDescent="0.3">
      <c r="A2683" s="29" t="str">
        <f>IF(K2683&gt;0,COUNT($A$7:A2682)+COUNT(DWV!$A$8:$A$300)+COUNT('Large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3" s="293"/>
      <c r="C2683" s="3" t="s">
        <v>3333</v>
      </c>
      <c r="D2683" s="16">
        <v>28891679</v>
      </c>
      <c r="E2683" s="5" t="s">
        <v>9769</v>
      </c>
      <c r="F2683" s="381">
        <f>IFERROR(INDEX([1]Master!$1:$1048576,MATCH(C2683,[1]Master!$B:$B,0),MATCH($H$5,[1]Master!$1:$1,0)),"")</f>
        <v>1</v>
      </c>
      <c r="G2683" s="381">
        <f>IFERROR(INDEX([1]Master!$1:$1048576,MATCH(C2683,[1]Master!$B:$B,0),MATCH($H$4,[1]Master!$1:$1,0)),"")</f>
        <v>1</v>
      </c>
      <c r="H2683" s="6" t="s">
        <v>6153</v>
      </c>
      <c r="I2683" s="367">
        <f>IFERROR(INDEX([1]Master!$1:$1048576,MATCH(C2683,[1]Master!$B:$B,0),MATCH($G$6,[1]Master!$1:$1,0)),"")</f>
        <v>11465.193226143791</v>
      </c>
      <c r="J2683" s="230">
        <f>ROUND(I2683*Order_Quote!$L$6,4)</f>
        <v>0</v>
      </c>
      <c r="K2683" s="228"/>
      <c r="L2683" s="178"/>
      <c r="M2683" s="171">
        <f t="shared" si="41"/>
        <v>0</v>
      </c>
    </row>
    <row r="2684" spans="1:13" s="52" customFormat="1" x14ac:dyDescent="0.3">
      <c r="A2684" s="29" t="str">
        <f>IF(K2684&gt;0,COUNT($A$7:A2683)+COUNT(DWV!$A$8:$A$300)+COUNT('Large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4" s="293"/>
      <c r="C2684" s="3" t="s">
        <v>3334</v>
      </c>
      <c r="D2684" s="16">
        <v>28891687</v>
      </c>
      <c r="E2684" s="5" t="s">
        <v>9770</v>
      </c>
      <c r="F2684" s="381">
        <f>IFERROR(INDEX([1]Master!$1:$1048576,MATCH(C2684,[1]Master!$B:$B,0),MATCH($H$5,[1]Master!$1:$1,0)),"")</f>
        <v>1</v>
      </c>
      <c r="G2684" s="381">
        <f>IFERROR(INDEX([1]Master!$1:$1048576,MATCH(C2684,[1]Master!$B:$B,0),MATCH($H$4,[1]Master!$1:$1,0)),"")</f>
        <v>1</v>
      </c>
      <c r="H2684" s="6" t="s">
        <v>6153</v>
      </c>
      <c r="I2684" s="367">
        <f>IFERROR(INDEX([1]Master!$1:$1048576,MATCH(C2684,[1]Master!$B:$B,0),MATCH($G$6,[1]Master!$1:$1,0)),"")</f>
        <v>13054.089935947713</v>
      </c>
      <c r="J2684" s="230">
        <f>ROUND(I2684*Order_Quote!$L$6,4)</f>
        <v>0</v>
      </c>
      <c r="K2684" s="228"/>
      <c r="L2684" s="178"/>
      <c r="M2684" s="171">
        <f t="shared" si="41"/>
        <v>0</v>
      </c>
    </row>
    <row r="2685" spans="1:13" s="52" customFormat="1" x14ac:dyDescent="0.3">
      <c r="A2685" s="29" t="str">
        <f>IF(K2685&gt;0,COUNT($A$7:A2684)+COUNT(DWV!$A$8:$A$300)+COUNT('Large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5" s="293"/>
      <c r="C2685" s="3" t="s">
        <v>3335</v>
      </c>
      <c r="D2685" s="16">
        <v>28891695</v>
      </c>
      <c r="E2685" s="5" t="s">
        <v>9771</v>
      </c>
      <c r="F2685" s="381">
        <f>IFERROR(INDEX([1]Master!$1:$1048576,MATCH(C2685,[1]Master!$B:$B,0),MATCH($H$5,[1]Master!$1:$1,0)),"")</f>
        <v>1</v>
      </c>
      <c r="G2685" s="381">
        <f>IFERROR(INDEX([1]Master!$1:$1048576,MATCH(C2685,[1]Master!$B:$B,0),MATCH($H$4,[1]Master!$1:$1,0)),"")</f>
        <v>1</v>
      </c>
      <c r="H2685" s="6" t="s">
        <v>6153</v>
      </c>
      <c r="I2685" s="367">
        <f>IFERROR(INDEX([1]Master!$1:$1048576,MATCH(C2685,[1]Master!$B:$B,0),MATCH($G$6,[1]Master!$1:$1,0)),"")</f>
        <v>14325.183358169936</v>
      </c>
      <c r="J2685" s="230">
        <f>ROUND(I2685*Order_Quote!$L$6,4)</f>
        <v>0</v>
      </c>
      <c r="K2685" s="228"/>
      <c r="L2685" s="178"/>
      <c r="M2685" s="171">
        <f t="shared" si="41"/>
        <v>0</v>
      </c>
    </row>
    <row r="2686" spans="1:13" s="52" customFormat="1" x14ac:dyDescent="0.3">
      <c r="A2686" s="29" t="str">
        <f>IF(K2686&gt;0,COUNT($A$7:A2685)+COUNT(DWV!$A$8:$A$300)+COUNT('Large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6" s="293"/>
      <c r="C2686" s="3" t="s">
        <v>3336</v>
      </c>
      <c r="D2686" s="16">
        <v>28891709</v>
      </c>
      <c r="E2686" s="5" t="s">
        <v>9772</v>
      </c>
      <c r="F2686" s="381">
        <f>IFERROR(INDEX([1]Master!$1:$1048576,MATCH(C2686,[1]Master!$B:$B,0),MATCH($H$5,[1]Master!$1:$1,0)),"")</f>
        <v>1</v>
      </c>
      <c r="G2686" s="381" t="str">
        <f>IFERROR(INDEX([1]Master!$1:$1048576,MATCH(C2686,[1]Master!$B:$B,0),MATCH($H$4,[1]Master!$1:$1,0)),"")</f>
        <v>-</v>
      </c>
      <c r="H2686" s="6" t="s">
        <v>6153</v>
      </c>
      <c r="I2686" s="367">
        <f>IFERROR(INDEX([1]Master!$1:$1048576,MATCH(C2686,[1]Master!$B:$B,0),MATCH($G$6,[1]Master!$1:$1,0)),"")</f>
        <v>15172.618882352943</v>
      </c>
      <c r="J2686" s="230">
        <f>ROUND(I2686*Order_Quote!$L$6,4)</f>
        <v>0</v>
      </c>
      <c r="K2686" s="228"/>
      <c r="L2686" s="178"/>
      <c r="M2686" s="171">
        <f t="shared" si="41"/>
        <v>0</v>
      </c>
    </row>
    <row r="2687" spans="1:13" s="52" customFormat="1" x14ac:dyDescent="0.3">
      <c r="A2687" s="29" t="str">
        <f>IF(K2687&gt;0,COUNT($A$7:A2686)+COUNT(DWV!$A$8:$A$300)+COUNT('Large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7" s="293"/>
      <c r="C2687" s="3" t="s">
        <v>3337</v>
      </c>
      <c r="D2687" s="16">
        <v>28891717</v>
      </c>
      <c r="E2687" s="5" t="s">
        <v>9773</v>
      </c>
      <c r="F2687" s="381">
        <f>IFERROR(INDEX([1]Master!$1:$1048576,MATCH(C2687,[1]Master!$B:$B,0),MATCH($H$5,[1]Master!$1:$1,0)),"")</f>
        <v>1</v>
      </c>
      <c r="G2687" s="381">
        <f>IFERROR(INDEX([1]Master!$1:$1048576,MATCH(C2687,[1]Master!$B:$B,0),MATCH($H$4,[1]Master!$1:$1,0)),"")</f>
        <v>1</v>
      </c>
      <c r="H2687" s="6" t="s">
        <v>6153</v>
      </c>
      <c r="I2687" s="367">
        <f>IFERROR(INDEX([1]Master!$1:$1048576,MATCH(C2687,[1]Master!$B:$B,0),MATCH($G$6,[1]Master!$1:$1,0)),"")</f>
        <v>8663.7351712418313</v>
      </c>
      <c r="J2687" s="230">
        <f>ROUND(I2687*Order_Quote!$L$6,4)</f>
        <v>0</v>
      </c>
      <c r="K2687" s="228"/>
      <c r="L2687" s="178"/>
      <c r="M2687" s="171">
        <f t="shared" si="41"/>
        <v>0</v>
      </c>
    </row>
    <row r="2688" spans="1:13" s="52" customFormat="1" x14ac:dyDescent="0.3">
      <c r="A2688" s="29" t="str">
        <f>IF(K2688&gt;0,COUNT($A$7:A2687)+COUNT(DWV!$A$8:$A$300)+COUNT('Large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8" s="293"/>
      <c r="C2688" s="3" t="s">
        <v>3338</v>
      </c>
      <c r="D2688" s="16">
        <v>28891725</v>
      </c>
      <c r="E2688" s="5" t="s">
        <v>9774</v>
      </c>
      <c r="F2688" s="381">
        <f>IFERROR(INDEX([1]Master!$1:$1048576,MATCH(C2688,[1]Master!$B:$B,0),MATCH($H$5,[1]Master!$1:$1,0)),"")</f>
        <v>1</v>
      </c>
      <c r="G2688" s="381">
        <f>IFERROR(INDEX([1]Master!$1:$1048576,MATCH(C2688,[1]Master!$B:$B,0),MATCH($H$4,[1]Master!$1:$1,0)),"")</f>
        <v>1</v>
      </c>
      <c r="H2688" s="6" t="s">
        <v>6153</v>
      </c>
      <c r="I2688" s="367">
        <f>IFERROR(INDEX([1]Master!$1:$1048576,MATCH(C2688,[1]Master!$B:$B,0),MATCH($G$6,[1]Master!$1:$1,0)),"")</f>
        <v>9023.2936352941178</v>
      </c>
      <c r="J2688" s="230">
        <f>ROUND(I2688*Order_Quote!$L$6,4)</f>
        <v>0</v>
      </c>
      <c r="K2688" s="228"/>
      <c r="L2688" s="178"/>
      <c r="M2688" s="171">
        <f t="shared" si="41"/>
        <v>0</v>
      </c>
    </row>
    <row r="2689" spans="1:13" s="52" customFormat="1" x14ac:dyDescent="0.3">
      <c r="A2689" s="29" t="str">
        <f>IF(K2689&gt;0,COUNT($A$7:A2688)+COUNT(DWV!$A$8:$A$300)+COUNT('Large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89" s="293"/>
      <c r="C2689" s="3" t="s">
        <v>3339</v>
      </c>
      <c r="D2689" s="16">
        <v>28891733</v>
      </c>
      <c r="E2689" s="5" t="s">
        <v>9775</v>
      </c>
      <c r="F2689" s="381">
        <f>IFERROR(INDEX([1]Master!$1:$1048576,MATCH(C2689,[1]Master!$B:$B,0),MATCH($H$5,[1]Master!$1:$1,0)),"")</f>
        <v>1</v>
      </c>
      <c r="G2689" s="381">
        <f>IFERROR(INDEX([1]Master!$1:$1048576,MATCH(C2689,[1]Master!$B:$B,0),MATCH($H$4,[1]Master!$1:$1,0)),"")</f>
        <v>1</v>
      </c>
      <c r="H2689" s="6" t="s">
        <v>6153</v>
      </c>
      <c r="I2689" s="367">
        <f>IFERROR(INDEX([1]Master!$1:$1048576,MATCH(C2689,[1]Master!$B:$B,0),MATCH($G$6,[1]Master!$1:$1,0)),"")</f>
        <v>9215.8912575163413</v>
      </c>
      <c r="J2689" s="230">
        <f>ROUND(I2689*Order_Quote!$L$6,4)</f>
        <v>0</v>
      </c>
      <c r="K2689" s="228"/>
      <c r="L2689" s="178"/>
      <c r="M2689" s="171">
        <f t="shared" si="41"/>
        <v>0</v>
      </c>
    </row>
    <row r="2690" spans="1:13" s="52" customFormat="1" x14ac:dyDescent="0.3">
      <c r="A2690" s="29" t="str">
        <f>IF(K2690&gt;0,COUNT($A$7:A2689)+COUNT(DWV!$A$8:$A$300)+COUNT('Large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0" s="293"/>
      <c r="C2690" s="3" t="s">
        <v>3340</v>
      </c>
      <c r="D2690" s="16">
        <v>28891741</v>
      </c>
      <c r="E2690" s="5" t="s">
        <v>9776</v>
      </c>
      <c r="F2690" s="381">
        <f>IFERROR(INDEX([1]Master!$1:$1048576,MATCH(C2690,[1]Master!$B:$B,0),MATCH($H$5,[1]Master!$1:$1,0)),"")</f>
        <v>1</v>
      </c>
      <c r="G2690" s="381">
        <f>IFERROR(INDEX([1]Master!$1:$1048576,MATCH(C2690,[1]Master!$B:$B,0),MATCH($H$4,[1]Master!$1:$1,0)),"")</f>
        <v>1</v>
      </c>
      <c r="H2690" s="6" t="s">
        <v>6153</v>
      </c>
      <c r="I2690" s="367">
        <f>IFERROR(INDEX([1]Master!$1:$1048576,MATCH(C2690,[1]Master!$B:$B,0),MATCH($G$6,[1]Master!$1:$1,0)),"")</f>
        <v>10346.6483751634</v>
      </c>
      <c r="J2690" s="230">
        <f>ROUND(I2690*Order_Quote!$L$6,4)</f>
        <v>0</v>
      </c>
      <c r="K2690" s="228"/>
      <c r="L2690" s="178"/>
      <c r="M2690" s="171">
        <f t="shared" si="41"/>
        <v>0</v>
      </c>
    </row>
    <row r="2691" spans="1:13" s="52" customFormat="1" x14ac:dyDescent="0.3">
      <c r="A2691" s="29" t="str">
        <f>IF(K2691&gt;0,COUNT($A$7:A2690)+COUNT(DWV!$A$8:$A$300)+COUNT('Large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1" s="293"/>
      <c r="C2691" s="3" t="s">
        <v>3341</v>
      </c>
      <c r="D2691" s="16">
        <v>28891750</v>
      </c>
      <c r="E2691" s="5" t="s">
        <v>9777</v>
      </c>
      <c r="F2691" s="381">
        <f>IFERROR(INDEX([1]Master!$1:$1048576,MATCH(C2691,[1]Master!$B:$B,0),MATCH($H$5,[1]Master!$1:$1,0)),"")</f>
        <v>1</v>
      </c>
      <c r="G2691" s="381">
        <f>IFERROR(INDEX([1]Master!$1:$1048576,MATCH(C2691,[1]Master!$B:$B,0),MATCH($H$4,[1]Master!$1:$1,0)),"")</f>
        <v>1</v>
      </c>
      <c r="H2691" s="6" t="s">
        <v>6153</v>
      </c>
      <c r="I2691" s="367">
        <f>IFERROR(INDEX([1]Master!$1:$1048576,MATCH(C2691,[1]Master!$B:$B,0),MATCH($G$6,[1]Master!$1:$1,0)),"")</f>
        <v>11462.678935947715</v>
      </c>
      <c r="J2691" s="230">
        <f>ROUND(I2691*Order_Quote!$L$6,4)</f>
        <v>0</v>
      </c>
      <c r="K2691" s="228"/>
      <c r="L2691" s="178"/>
      <c r="M2691" s="171">
        <f t="shared" si="41"/>
        <v>0</v>
      </c>
    </row>
    <row r="2692" spans="1:13" s="52" customFormat="1" x14ac:dyDescent="0.3">
      <c r="A2692" s="29" t="str">
        <f>IF(K2692&gt;0,COUNT($A$7:A2691)+COUNT(DWV!$A$8:$A$300)+COUNT('Large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2" s="293"/>
      <c r="C2692" s="3" t="s">
        <v>3342</v>
      </c>
      <c r="D2692" s="16">
        <v>28891768</v>
      </c>
      <c r="E2692" s="5" t="s">
        <v>9778</v>
      </c>
      <c r="F2692" s="381">
        <f>IFERROR(INDEX([1]Master!$1:$1048576,MATCH(C2692,[1]Master!$B:$B,0),MATCH($H$5,[1]Master!$1:$1,0)),"")</f>
        <v>1</v>
      </c>
      <c r="G2692" s="381">
        <f>IFERROR(INDEX([1]Master!$1:$1048576,MATCH(C2692,[1]Master!$B:$B,0),MATCH($H$4,[1]Master!$1:$1,0)),"")</f>
        <v>1</v>
      </c>
      <c r="H2692" s="6" t="s">
        <v>6153</v>
      </c>
      <c r="I2692" s="367">
        <f>IFERROR(INDEX([1]Master!$1:$1048576,MATCH(C2692,[1]Master!$B:$B,0),MATCH($G$6,[1]Master!$1:$1,0)),"")</f>
        <v>13120.943116339869</v>
      </c>
      <c r="J2692" s="230">
        <f>ROUND(I2692*Order_Quote!$L$6,4)</f>
        <v>0</v>
      </c>
      <c r="K2692" s="228"/>
      <c r="L2692" s="178"/>
      <c r="M2692" s="171">
        <f t="shared" si="41"/>
        <v>0</v>
      </c>
    </row>
    <row r="2693" spans="1:13" s="52" customFormat="1" x14ac:dyDescent="0.3">
      <c r="A2693" s="29" t="str">
        <f>IF(K2693&gt;0,COUNT($A$7:A2692)+COUNT(DWV!$A$8:$A$300)+COUNT('Large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3" s="293"/>
      <c r="C2693" s="3" t="s">
        <v>3343</v>
      </c>
      <c r="D2693" s="16">
        <v>28891776</v>
      </c>
      <c r="E2693" s="5" t="s">
        <v>9779</v>
      </c>
      <c r="F2693" s="381">
        <f>IFERROR(INDEX([1]Master!$1:$1048576,MATCH(C2693,[1]Master!$B:$B,0),MATCH($H$5,[1]Master!$1:$1,0)),"")</f>
        <v>1</v>
      </c>
      <c r="G2693" s="381">
        <f>IFERROR(INDEX([1]Master!$1:$1048576,MATCH(C2693,[1]Master!$B:$B,0),MATCH($H$4,[1]Master!$1:$1,0)),"")</f>
        <v>1</v>
      </c>
      <c r="H2693" s="6" t="s">
        <v>6153</v>
      </c>
      <c r="I2693" s="367">
        <f>IFERROR(INDEX([1]Master!$1:$1048576,MATCH(C2693,[1]Master!$B:$B,0),MATCH($G$6,[1]Master!$1:$1,0)),"")</f>
        <v>14331.499015686279</v>
      </c>
      <c r="J2693" s="230">
        <f>ROUND(I2693*Order_Quote!$L$6,4)</f>
        <v>0</v>
      </c>
      <c r="K2693" s="228"/>
      <c r="L2693" s="178"/>
      <c r="M2693" s="171">
        <f t="shared" si="41"/>
        <v>0</v>
      </c>
    </row>
    <row r="2694" spans="1:13" s="52" customFormat="1" x14ac:dyDescent="0.3">
      <c r="A2694" s="29" t="str">
        <f>IF(K2694&gt;0,COUNT($A$7:A2693)+COUNT(DWV!$A$8:$A$300)+COUNT('Large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4" s="293"/>
      <c r="C2694" s="3" t="s">
        <v>3344</v>
      </c>
      <c r="D2694" s="16">
        <v>28891784</v>
      </c>
      <c r="E2694" s="5" t="s">
        <v>9780</v>
      </c>
      <c r="F2694" s="381">
        <f>IFERROR(INDEX([1]Master!$1:$1048576,MATCH(C2694,[1]Master!$B:$B,0),MATCH($H$5,[1]Master!$1:$1,0)),"")</f>
        <v>1</v>
      </c>
      <c r="G2694" s="381">
        <f>IFERROR(INDEX([1]Master!$1:$1048576,MATCH(C2694,[1]Master!$B:$B,0),MATCH($H$4,[1]Master!$1:$1,0)),"")</f>
        <v>1</v>
      </c>
      <c r="H2694" s="6" t="s">
        <v>6153</v>
      </c>
      <c r="I2694" s="367">
        <f>IFERROR(INDEX([1]Master!$1:$1048576,MATCH(C2694,[1]Master!$B:$B,0),MATCH($G$6,[1]Master!$1:$1,0)),"")</f>
        <v>16385.868664052286</v>
      </c>
      <c r="J2694" s="230">
        <f>ROUND(I2694*Order_Quote!$L$6,4)</f>
        <v>0</v>
      </c>
      <c r="K2694" s="228"/>
      <c r="L2694" s="178"/>
      <c r="M2694" s="171">
        <f t="shared" ref="M2694:M2757" si="42">K2694/F2694</f>
        <v>0</v>
      </c>
    </row>
    <row r="2695" spans="1:13" s="52" customFormat="1" x14ac:dyDescent="0.3">
      <c r="A2695" s="29" t="str">
        <f>IF(K2695&gt;0,COUNT($A$7:A2694)+COUNT(DWV!$A$8:$A$300)+COUNT('Large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5" s="293"/>
      <c r="C2695" s="3" t="s">
        <v>3345</v>
      </c>
      <c r="D2695" s="16">
        <v>28891792</v>
      </c>
      <c r="E2695" s="5" t="s">
        <v>9781</v>
      </c>
      <c r="F2695" s="381">
        <f>IFERROR(INDEX([1]Master!$1:$1048576,MATCH(C2695,[1]Master!$B:$B,0),MATCH($H$5,[1]Master!$1:$1,0)),"")</f>
        <v>1</v>
      </c>
      <c r="G2695" s="381" t="str">
        <f>IFERROR(INDEX([1]Master!$1:$1048576,MATCH(C2695,[1]Master!$B:$B,0),MATCH($H$4,[1]Master!$1:$1,0)),"")</f>
        <v>-</v>
      </c>
      <c r="H2695" s="6" t="s">
        <v>6153</v>
      </c>
      <c r="I2695" s="367">
        <f>IFERROR(INDEX([1]Master!$1:$1048576,MATCH(C2695,[1]Master!$B:$B,0),MATCH($G$6,[1]Master!$1:$1,0)),"")</f>
        <v>17906.490422222225</v>
      </c>
      <c r="J2695" s="230">
        <f>ROUND(I2695*Order_Quote!$L$6,4)</f>
        <v>0</v>
      </c>
      <c r="K2695" s="228"/>
      <c r="L2695" s="178"/>
      <c r="M2695" s="171">
        <f t="shared" si="42"/>
        <v>0</v>
      </c>
    </row>
    <row r="2696" spans="1:13" s="52" customFormat="1" x14ac:dyDescent="0.3">
      <c r="A2696" s="29" t="str">
        <f>IF(K2696&gt;0,COUNT($A$7:A2695)+COUNT(DWV!$A$8:$A$300)+COUNT('Large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6" s="293"/>
      <c r="C2696" s="3" t="s">
        <v>3346</v>
      </c>
      <c r="D2696" s="16">
        <v>28891806</v>
      </c>
      <c r="E2696" s="5" t="s">
        <v>9782</v>
      </c>
      <c r="F2696" s="381">
        <f>IFERROR(INDEX([1]Master!$1:$1048576,MATCH(C2696,[1]Master!$B:$B,0),MATCH($H$5,[1]Master!$1:$1,0)),"")</f>
        <v>1</v>
      </c>
      <c r="G2696" s="381" t="str">
        <f>IFERROR(INDEX([1]Master!$1:$1048576,MATCH(C2696,[1]Master!$B:$B,0),MATCH($H$4,[1]Master!$1:$1,0)),"")</f>
        <v>-</v>
      </c>
      <c r="H2696" s="6" t="s">
        <v>6153</v>
      </c>
      <c r="I2696" s="367">
        <f>IFERROR(INDEX([1]Master!$1:$1048576,MATCH(C2696,[1]Master!$B:$B,0),MATCH($G$6,[1]Master!$1:$1,0)),"")</f>
        <v>22383.109286274514</v>
      </c>
      <c r="J2696" s="230">
        <f>ROUND(I2696*Order_Quote!$L$6,4)</f>
        <v>0</v>
      </c>
      <c r="K2696" s="228"/>
      <c r="L2696" s="178"/>
      <c r="M2696" s="171">
        <f t="shared" si="42"/>
        <v>0</v>
      </c>
    </row>
    <row r="2697" spans="1:13" s="52" customFormat="1" x14ac:dyDescent="0.3">
      <c r="A2697" s="29" t="str">
        <f>IF(K2697&gt;0,COUNT($A$7:A2696)+COUNT(DWV!$A$8:$A$300)+COUNT('Large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7" s="293"/>
      <c r="C2697" s="3" t="s">
        <v>3347</v>
      </c>
      <c r="D2697" s="16">
        <v>28891814</v>
      </c>
      <c r="E2697" s="5" t="s">
        <v>9783</v>
      </c>
      <c r="F2697" s="381">
        <f>IFERROR(INDEX([1]Master!$1:$1048576,MATCH(C2697,[1]Master!$B:$B,0),MATCH($H$5,[1]Master!$1:$1,0)),"")</f>
        <v>1</v>
      </c>
      <c r="G2697" s="381" t="str">
        <f>IFERROR(INDEX([1]Master!$1:$1048576,MATCH(C2697,[1]Master!$B:$B,0),MATCH($H$4,[1]Master!$1:$1,0)),"")</f>
        <v>-</v>
      </c>
      <c r="H2697" s="6" t="s">
        <v>6153</v>
      </c>
      <c r="I2697" s="367">
        <f>IFERROR(INDEX([1]Master!$1:$1048576,MATCH(C2697,[1]Master!$B:$B,0),MATCH($G$6,[1]Master!$1:$1,0)),"")</f>
        <v>27978.871641830068</v>
      </c>
      <c r="J2697" s="230">
        <f>ROUND(I2697*Order_Quote!$L$6,4)</f>
        <v>0</v>
      </c>
      <c r="K2697" s="228"/>
      <c r="L2697" s="178"/>
      <c r="M2697" s="171">
        <f t="shared" si="42"/>
        <v>0</v>
      </c>
    </row>
    <row r="2698" spans="1:13" s="52" customFormat="1" x14ac:dyDescent="0.3">
      <c r="A2698" s="29" t="str">
        <f>IF(K2698&gt;0,COUNT($A$7:A2697)+COUNT(DWV!$A$8:$A$300)+COUNT('Large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8" s="293"/>
      <c r="C2698" s="3" t="s">
        <v>3348</v>
      </c>
      <c r="D2698" s="16">
        <v>28891822</v>
      </c>
      <c r="E2698" s="5" t="s">
        <v>9784</v>
      </c>
      <c r="F2698" s="381">
        <f>IFERROR(INDEX([1]Master!$1:$1048576,MATCH(C2698,[1]Master!$B:$B,0),MATCH($H$5,[1]Master!$1:$1,0)),"")</f>
        <v>1</v>
      </c>
      <c r="G2698" s="381">
        <f>IFERROR(INDEX([1]Master!$1:$1048576,MATCH(C2698,[1]Master!$B:$B,0),MATCH($H$4,[1]Master!$1:$1,0)),"")</f>
        <v>1</v>
      </c>
      <c r="H2698" s="6" t="s">
        <v>6153</v>
      </c>
      <c r="I2698" s="367">
        <f>IFERROR(INDEX([1]Master!$1:$1048576,MATCH(C2698,[1]Master!$B:$B,0),MATCH($G$6,[1]Master!$1:$1,0)),"")</f>
        <v>10829.646515032682</v>
      </c>
      <c r="J2698" s="230">
        <f>ROUND(I2698*Order_Quote!$L$6,4)</f>
        <v>0</v>
      </c>
      <c r="K2698" s="228"/>
      <c r="L2698" s="178"/>
      <c r="M2698" s="171">
        <f t="shared" si="42"/>
        <v>0</v>
      </c>
    </row>
    <row r="2699" spans="1:13" s="52" customFormat="1" x14ac:dyDescent="0.3">
      <c r="A2699" s="29" t="str">
        <f>IF(K2699&gt;0,COUNT($A$7:A2698)+COUNT(DWV!$A$8:$A$300)+COUNT('Large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699" s="293"/>
      <c r="C2699" s="3" t="s">
        <v>3349</v>
      </c>
      <c r="D2699" s="16">
        <v>28891830</v>
      </c>
      <c r="E2699" s="5" t="s">
        <v>9785</v>
      </c>
      <c r="F2699" s="381">
        <f>IFERROR(INDEX([1]Master!$1:$1048576,MATCH(C2699,[1]Master!$B:$B,0),MATCH($H$5,[1]Master!$1:$1,0)),"")</f>
        <v>1</v>
      </c>
      <c r="G2699" s="381">
        <f>IFERROR(INDEX([1]Master!$1:$1048576,MATCH(C2699,[1]Master!$B:$B,0),MATCH($H$4,[1]Master!$1:$1,0)),"")</f>
        <v>1</v>
      </c>
      <c r="H2699" s="6" t="s">
        <v>6153</v>
      </c>
      <c r="I2699" s="367">
        <f>IFERROR(INDEX([1]Master!$1:$1048576,MATCH(C2699,[1]Master!$B:$B,0),MATCH($G$6,[1]Master!$1:$1,0)),"")</f>
        <v>11279.105819607845</v>
      </c>
      <c r="J2699" s="230">
        <f>ROUND(I2699*Order_Quote!$L$6,4)</f>
        <v>0</v>
      </c>
      <c r="K2699" s="228"/>
      <c r="L2699" s="178"/>
      <c r="M2699" s="171">
        <f t="shared" si="42"/>
        <v>0</v>
      </c>
    </row>
    <row r="2700" spans="1:13" s="52" customFormat="1" x14ac:dyDescent="0.3">
      <c r="A2700" s="29" t="str">
        <f>IF(K2700&gt;0,COUNT($A$7:A2699)+COUNT(DWV!$A$8:$A$300)+COUNT('Large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0" s="293"/>
      <c r="C2700" s="3" t="s">
        <v>3350</v>
      </c>
      <c r="D2700" s="16">
        <v>28891849</v>
      </c>
      <c r="E2700" s="5" t="s">
        <v>9786</v>
      </c>
      <c r="F2700" s="381">
        <f>IFERROR(INDEX([1]Master!$1:$1048576,MATCH(C2700,[1]Master!$B:$B,0),MATCH($H$5,[1]Master!$1:$1,0)),"")</f>
        <v>1</v>
      </c>
      <c r="G2700" s="381">
        <f>IFERROR(INDEX([1]Master!$1:$1048576,MATCH(C2700,[1]Master!$B:$B,0),MATCH($H$4,[1]Master!$1:$1,0)),"")</f>
        <v>1</v>
      </c>
      <c r="H2700" s="6" t="s">
        <v>6153</v>
      </c>
      <c r="I2700" s="367">
        <f>IFERROR(INDEX([1]Master!$1:$1048576,MATCH(C2700,[1]Master!$B:$B,0),MATCH($G$6,[1]Master!$1:$1,0)),"")</f>
        <v>11519.849105882355</v>
      </c>
      <c r="J2700" s="230">
        <f>ROUND(I2700*Order_Quote!$L$6,4)</f>
        <v>0</v>
      </c>
      <c r="K2700" s="228"/>
      <c r="L2700" s="178"/>
      <c r="M2700" s="171">
        <f t="shared" si="42"/>
        <v>0</v>
      </c>
    </row>
    <row r="2701" spans="1:13" s="52" customFormat="1" x14ac:dyDescent="0.3">
      <c r="A2701" s="29" t="str">
        <f>IF(K2701&gt;0,COUNT($A$7:A2700)+COUNT(DWV!$A$8:$A$300)+COUNT('Large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1" s="293"/>
      <c r="C2701" s="3" t="s">
        <v>3351</v>
      </c>
      <c r="D2701" s="16">
        <v>28891857</v>
      </c>
      <c r="E2701" s="5" t="s">
        <v>9787</v>
      </c>
      <c r="F2701" s="381">
        <f>IFERROR(INDEX([1]Master!$1:$1048576,MATCH(C2701,[1]Master!$B:$B,0),MATCH($H$5,[1]Master!$1:$1,0)),"")</f>
        <v>1</v>
      </c>
      <c r="G2701" s="381">
        <f>IFERROR(INDEX([1]Master!$1:$1048576,MATCH(C2701,[1]Master!$B:$B,0),MATCH($H$4,[1]Master!$1:$1,0)),"")</f>
        <v>1</v>
      </c>
      <c r="H2701" s="6" t="s">
        <v>6153</v>
      </c>
      <c r="I2701" s="367">
        <f>IFERROR(INDEX([1]Master!$1:$1048576,MATCH(C2701,[1]Master!$B:$B,0),MATCH($G$6,[1]Master!$1:$1,0)),"")</f>
        <v>12933.31421045752</v>
      </c>
      <c r="J2701" s="230">
        <f>ROUND(I2701*Order_Quote!$L$6,4)</f>
        <v>0</v>
      </c>
      <c r="K2701" s="228"/>
      <c r="L2701" s="178"/>
      <c r="M2701" s="171">
        <f t="shared" si="42"/>
        <v>0</v>
      </c>
    </row>
    <row r="2702" spans="1:13" s="52" customFormat="1" x14ac:dyDescent="0.3">
      <c r="A2702" s="29" t="str">
        <f>IF(K2702&gt;0,COUNT($A$7:A2701)+COUNT(DWV!$A$8:$A$300)+COUNT('Large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2" s="293"/>
      <c r="C2702" s="3" t="s">
        <v>3352</v>
      </c>
      <c r="D2702" s="16">
        <v>28891865</v>
      </c>
      <c r="E2702" s="5" t="s">
        <v>9788</v>
      </c>
      <c r="F2702" s="381">
        <f>IFERROR(INDEX([1]Master!$1:$1048576,MATCH(C2702,[1]Master!$B:$B,0),MATCH($H$5,[1]Master!$1:$1,0)),"")</f>
        <v>1</v>
      </c>
      <c r="G2702" s="381">
        <f>IFERROR(INDEX([1]Master!$1:$1048576,MATCH(C2702,[1]Master!$B:$B,0),MATCH($H$4,[1]Master!$1:$1,0)),"")</f>
        <v>1</v>
      </c>
      <c r="H2702" s="6" t="s">
        <v>6153</v>
      </c>
      <c r="I2702" s="367">
        <f>IFERROR(INDEX([1]Master!$1:$1048576,MATCH(C2702,[1]Master!$B:$B,0),MATCH($G$6,[1]Master!$1:$1,0)),"")</f>
        <v>14328.356152941178</v>
      </c>
      <c r="J2702" s="230">
        <f>ROUND(I2702*Order_Quote!$L$6,4)</f>
        <v>0</v>
      </c>
      <c r="K2702" s="228"/>
      <c r="L2702" s="178"/>
      <c r="M2702" s="171">
        <f t="shared" si="42"/>
        <v>0</v>
      </c>
    </row>
    <row r="2703" spans="1:13" s="52" customFormat="1" x14ac:dyDescent="0.3">
      <c r="A2703" s="29" t="str">
        <f>IF(K2703&gt;0,COUNT($A$7:A2702)+COUNT(DWV!$A$8:$A$300)+COUNT('Large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3" s="293"/>
      <c r="C2703" s="3" t="s">
        <v>3353</v>
      </c>
      <c r="D2703" s="16">
        <v>28891873</v>
      </c>
      <c r="E2703" s="5" t="s">
        <v>9789</v>
      </c>
      <c r="F2703" s="381">
        <f>IFERROR(INDEX([1]Master!$1:$1048576,MATCH(C2703,[1]Master!$B:$B,0),MATCH($H$5,[1]Master!$1:$1,0)),"")</f>
        <v>1</v>
      </c>
      <c r="G2703" s="381" t="str">
        <f>IFERROR(INDEX([1]Master!$1:$1048576,MATCH(C2703,[1]Master!$B:$B,0),MATCH($H$4,[1]Master!$1:$1,0)),"")</f>
        <v>-</v>
      </c>
      <c r="H2703" s="6" t="s">
        <v>6153</v>
      </c>
      <c r="I2703" s="367">
        <f>IFERROR(INDEX([1]Master!$1:$1048576,MATCH(C2703,[1]Master!$B:$B,0),MATCH($G$6,[1]Master!$1:$1,0)),"")</f>
        <v>16401.17889542484</v>
      </c>
      <c r="J2703" s="230">
        <f>ROUND(I2703*Order_Quote!$L$6,4)</f>
        <v>0</v>
      </c>
      <c r="K2703" s="228"/>
      <c r="L2703" s="178"/>
      <c r="M2703" s="171">
        <f t="shared" si="42"/>
        <v>0</v>
      </c>
    </row>
    <row r="2704" spans="1:13" s="52" customFormat="1" x14ac:dyDescent="0.3">
      <c r="A2704" s="29" t="str">
        <f>IF(K2704&gt;0,COUNT($A$7:A2703)+COUNT(DWV!$A$8:$A$300)+COUNT('Large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4" s="293"/>
      <c r="C2704" s="3" t="s">
        <v>3354</v>
      </c>
      <c r="D2704" s="16">
        <v>28891881</v>
      </c>
      <c r="E2704" s="5" t="s">
        <v>9790</v>
      </c>
      <c r="F2704" s="381">
        <f>IFERROR(INDEX([1]Master!$1:$1048576,MATCH(C2704,[1]Master!$B:$B,0),MATCH($H$5,[1]Master!$1:$1,0)),"")</f>
        <v>1</v>
      </c>
      <c r="G2704" s="381" t="str">
        <f>IFERROR(INDEX([1]Master!$1:$1048576,MATCH(C2704,[1]Master!$B:$B,0),MATCH($H$4,[1]Master!$1:$1,0)),"")</f>
        <v>-</v>
      </c>
      <c r="H2704" s="6" t="s">
        <v>6153</v>
      </c>
      <c r="I2704" s="367">
        <f>IFERROR(INDEX([1]Master!$1:$1048576,MATCH(C2704,[1]Master!$B:$B,0),MATCH($G$6,[1]Master!$1:$1,0)),"")</f>
        <v>17914.36254509804</v>
      </c>
      <c r="J2704" s="230">
        <f>ROUND(I2704*Order_Quote!$L$6,4)</f>
        <v>0</v>
      </c>
      <c r="K2704" s="228"/>
      <c r="L2704" s="178"/>
      <c r="M2704" s="171">
        <f t="shared" si="42"/>
        <v>0</v>
      </c>
    </row>
    <row r="2705" spans="1:13" s="52" customFormat="1" x14ac:dyDescent="0.3">
      <c r="A2705" s="29" t="str">
        <f>IF(K2705&gt;0,COUNT($A$7:A2704)+COUNT(DWV!$A$8:$A$300)+COUNT('Large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5" s="293"/>
      <c r="C2705" s="3" t="s">
        <v>3355</v>
      </c>
      <c r="D2705" s="16">
        <v>28891890</v>
      </c>
      <c r="E2705" s="5" t="s">
        <v>9791</v>
      </c>
      <c r="F2705" s="381">
        <f>IFERROR(INDEX([1]Master!$1:$1048576,MATCH(C2705,[1]Master!$B:$B,0),MATCH($H$5,[1]Master!$1:$1,0)),"")</f>
        <v>1</v>
      </c>
      <c r="G2705" s="381" t="str">
        <f>IFERROR(INDEX([1]Master!$1:$1048576,MATCH(C2705,[1]Master!$B:$B,0),MATCH($H$4,[1]Master!$1:$1,0)),"")</f>
        <v>-</v>
      </c>
      <c r="H2705" s="6" t="s">
        <v>6153</v>
      </c>
      <c r="I2705" s="367">
        <f>IFERROR(INDEX([1]Master!$1:$1048576,MATCH(C2705,[1]Master!$B:$B,0),MATCH($G$6,[1]Master!$1:$1,0)),"")</f>
        <v>20396.984657516343</v>
      </c>
      <c r="J2705" s="230">
        <f>ROUND(I2705*Order_Quote!$L$6,4)</f>
        <v>0</v>
      </c>
      <c r="K2705" s="228"/>
      <c r="L2705" s="178"/>
      <c r="M2705" s="171">
        <f t="shared" si="42"/>
        <v>0</v>
      </c>
    </row>
    <row r="2706" spans="1:13" s="52" customFormat="1" x14ac:dyDescent="0.3">
      <c r="A2706" s="29" t="str">
        <f>IF(K2706&gt;0,COUNT($A$7:A2705)+COUNT(DWV!$A$8:$A$300)+COUNT('Large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6" s="293"/>
      <c r="C2706" s="3" t="s">
        <v>3356</v>
      </c>
      <c r="D2706" s="16">
        <v>28891903</v>
      </c>
      <c r="E2706" s="5" t="s">
        <v>9792</v>
      </c>
      <c r="F2706" s="381">
        <f>IFERROR(INDEX([1]Master!$1:$1048576,MATCH(C2706,[1]Master!$B:$B,0),MATCH($H$5,[1]Master!$1:$1,0)),"")</f>
        <v>1</v>
      </c>
      <c r="G2706" s="381" t="str">
        <f>IFERROR(INDEX([1]Master!$1:$1048576,MATCH(C2706,[1]Master!$B:$B,0),MATCH($H$4,[1]Master!$1:$1,0)),"")</f>
        <v>-</v>
      </c>
      <c r="H2706" s="6" t="s">
        <v>6153</v>
      </c>
      <c r="I2706" s="367">
        <f>IFERROR(INDEX([1]Master!$1:$1048576,MATCH(C2706,[1]Master!$B:$B,0),MATCH($G$6,[1]Master!$1:$1,0)),"")</f>
        <v>22383.109286274514</v>
      </c>
      <c r="J2706" s="230">
        <f>ROUND(I2706*Order_Quote!$L$6,4)</f>
        <v>0</v>
      </c>
      <c r="K2706" s="228"/>
      <c r="L2706" s="178"/>
      <c r="M2706" s="171">
        <f t="shared" si="42"/>
        <v>0</v>
      </c>
    </row>
    <row r="2707" spans="1:13" s="52" customFormat="1" x14ac:dyDescent="0.3">
      <c r="A2707" s="29" t="str">
        <f>IF(K2707&gt;0,COUNT($A$7:A2706)+COUNT(DWV!$A$8:$A$300)+COUNT('Large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7" s="293"/>
      <c r="C2707" s="3" t="s">
        <v>3357</v>
      </c>
      <c r="D2707" s="16">
        <v>28891911</v>
      </c>
      <c r="E2707" s="5" t="s">
        <v>9793</v>
      </c>
      <c r="F2707" s="381">
        <f>IFERROR(INDEX([1]Master!$1:$1048576,MATCH(C2707,[1]Master!$B:$B,0),MATCH($H$5,[1]Master!$1:$1,0)),"")</f>
        <v>1</v>
      </c>
      <c r="G2707" s="381" t="str">
        <f>IFERROR(INDEX([1]Master!$1:$1048576,MATCH(C2707,[1]Master!$B:$B,0),MATCH($H$4,[1]Master!$1:$1,0)),"")</f>
        <v>-</v>
      </c>
      <c r="H2707" s="6" t="s">
        <v>6153</v>
      </c>
      <c r="I2707" s="367">
        <f>IFERROR(INDEX([1]Master!$1:$1048576,MATCH(C2707,[1]Master!$B:$B,0),MATCH($G$6,[1]Master!$1:$1,0)),"")</f>
        <v>27978.871641830068</v>
      </c>
      <c r="J2707" s="230">
        <f>ROUND(I2707*Order_Quote!$L$6,4)</f>
        <v>0</v>
      </c>
      <c r="K2707" s="228"/>
      <c r="L2707" s="178"/>
      <c r="M2707" s="171">
        <f t="shared" si="42"/>
        <v>0</v>
      </c>
    </row>
    <row r="2708" spans="1:13" s="52" customFormat="1" x14ac:dyDescent="0.3">
      <c r="A2708" s="29" t="str">
        <f>IF(K2708&gt;0,COUNT($A$7:A2707)+COUNT(DWV!$A$8:$A$300)+COUNT('Large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8" s="293"/>
      <c r="C2708" s="3" t="s">
        <v>3358</v>
      </c>
      <c r="D2708" s="16">
        <v>28891920</v>
      </c>
      <c r="E2708" s="5" t="s">
        <v>9794</v>
      </c>
      <c r="F2708" s="381">
        <f>IFERROR(INDEX([1]Master!$1:$1048576,MATCH(C2708,[1]Master!$B:$B,0),MATCH($H$5,[1]Master!$1:$1,0)),"")</f>
        <v>1</v>
      </c>
      <c r="G2708" s="381" t="str">
        <f>IFERROR(INDEX([1]Master!$1:$1048576,MATCH(C2708,[1]Master!$B:$B,0),MATCH($H$4,[1]Master!$1:$1,0)),"")</f>
        <v>-</v>
      </c>
      <c r="H2708" s="6" t="s">
        <v>6153</v>
      </c>
      <c r="I2708" s="367">
        <f>IFERROR(INDEX([1]Master!$1:$1048576,MATCH(C2708,[1]Master!$B:$B,0),MATCH($G$6,[1]Master!$1:$1,0)),"")</f>
        <v>34973.612001307192</v>
      </c>
      <c r="J2708" s="230">
        <f>ROUND(I2708*Order_Quote!$L$6,4)</f>
        <v>0</v>
      </c>
      <c r="K2708" s="228"/>
      <c r="L2708" s="178"/>
      <c r="M2708" s="171">
        <f t="shared" si="42"/>
        <v>0</v>
      </c>
    </row>
    <row r="2709" spans="1:13" s="52" customFormat="1" x14ac:dyDescent="0.3">
      <c r="A2709" s="29" t="str">
        <f>IF(K2709&gt;0,COUNT($A$7:A2708)+COUNT(DWV!$A$8:$A$300)+COUNT('Large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09" s="294"/>
      <c r="C2709" s="3" t="s">
        <v>3359</v>
      </c>
      <c r="D2709" s="16">
        <v>28891938</v>
      </c>
      <c r="E2709" s="5" t="s">
        <v>9795</v>
      </c>
      <c r="F2709" s="381">
        <f>IFERROR(INDEX([1]Master!$1:$1048576,MATCH(C2709,[1]Master!$B:$B,0),MATCH($H$5,[1]Master!$1:$1,0)),"")</f>
        <v>1</v>
      </c>
      <c r="G2709" s="381" t="str">
        <f>IFERROR(INDEX([1]Master!$1:$1048576,MATCH(C2709,[1]Master!$B:$B,0),MATCH($H$4,[1]Master!$1:$1,0)),"")</f>
        <v>-</v>
      </c>
      <c r="H2709" s="6" t="s">
        <v>6153</v>
      </c>
      <c r="I2709" s="367">
        <f>IFERROR(INDEX([1]Master!$1:$1048576,MATCH(C2709,[1]Master!$B:$B,0),MATCH($G$6,[1]Master!$1:$1,0)),"")</f>
        <v>43717.011260130726</v>
      </c>
      <c r="J2709" s="230">
        <f>ROUND(I2709*Order_Quote!$L$6,4)</f>
        <v>0</v>
      </c>
      <c r="K2709" s="228"/>
      <c r="L2709" s="178"/>
      <c r="M2709" s="171">
        <f t="shared" si="42"/>
        <v>0</v>
      </c>
    </row>
    <row r="2710" spans="1:13" s="52" customFormat="1" x14ac:dyDescent="0.3">
      <c r="A2710" s="29" t="str">
        <f>IF(K2710&gt;0,COUNT($A$7:A2709)+COUNT(DWV!$A$8:$A$300)+COUNT('Large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0" s="328" t="s">
        <v>3739</v>
      </c>
      <c r="C2710" s="3" t="s">
        <v>590</v>
      </c>
      <c r="D2710" s="16">
        <v>29853843</v>
      </c>
      <c r="E2710" s="5" t="s">
        <v>9079</v>
      </c>
      <c r="F2710" s="381">
        <f>IFERROR(INDEX([1]Master!$1:$1048576,MATCH(C2710,[1]Master!$B:$B,0),MATCH($H$5,[1]Master!$1:$1,0)),"")</f>
        <v>1</v>
      </c>
      <c r="G2710" s="381">
        <f>IFERROR(INDEX([1]Master!$1:$1048576,MATCH(C2710,[1]Master!$B:$B,0),MATCH($H$4,[1]Master!$1:$1,0)),"")</f>
        <v>30</v>
      </c>
      <c r="H2710" s="6" t="s">
        <v>6153</v>
      </c>
      <c r="I2710" s="367">
        <f>IFERROR(INDEX([1]Master!$1:$1048576,MATCH(C2710,[1]Master!$B:$B,0),MATCH($G$6,[1]Master!$1:$1,0)),"")</f>
        <v>283.27669542483665</v>
      </c>
      <c r="J2710" s="230">
        <f>ROUND(I2710*Order_Quote!$L$6,4)</f>
        <v>0</v>
      </c>
      <c r="K2710" s="228"/>
      <c r="L2710" s="178"/>
      <c r="M2710" s="171">
        <f t="shared" si="42"/>
        <v>0</v>
      </c>
    </row>
    <row r="2711" spans="1:13" s="52" customFormat="1" x14ac:dyDescent="0.3">
      <c r="A2711" s="29" t="str">
        <f>IF(K2711&gt;0,COUNT($A$7:A2710)+COUNT(DWV!$A$8:$A$300)+COUNT('Large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1" s="294"/>
      <c r="C2711" s="3" t="s">
        <v>591</v>
      </c>
      <c r="D2711" s="16">
        <v>29853860</v>
      </c>
      <c r="E2711" s="5" t="s">
        <v>9080</v>
      </c>
      <c r="F2711" s="381">
        <f>IFERROR(INDEX([1]Master!$1:$1048576,MATCH(C2711,[1]Master!$B:$B,0),MATCH($H$5,[1]Master!$1:$1,0)),"")</f>
        <v>1</v>
      </c>
      <c r="G2711" s="381">
        <f>IFERROR(INDEX([1]Master!$1:$1048576,MATCH(C2711,[1]Master!$B:$B,0),MATCH($H$4,[1]Master!$1:$1,0)),"")</f>
        <v>25</v>
      </c>
      <c r="H2711" s="6" t="s">
        <v>6153</v>
      </c>
      <c r="I2711" s="367">
        <f>IFERROR(INDEX([1]Master!$1:$1048576,MATCH(C2711,[1]Master!$B:$B,0),MATCH($G$6,[1]Master!$1:$1,0)),"")</f>
        <v>346.5829307189544</v>
      </c>
      <c r="J2711" s="230">
        <f>ROUND(I2711*Order_Quote!$L$6,4)</f>
        <v>0</v>
      </c>
      <c r="K2711" s="228"/>
      <c r="L2711" s="178"/>
      <c r="M2711" s="171">
        <f t="shared" si="42"/>
        <v>0</v>
      </c>
    </row>
    <row r="2712" spans="1:13" s="52" customFormat="1" x14ac:dyDescent="0.3">
      <c r="A2712" s="29" t="str">
        <f>IF(K2712&gt;0,COUNT($A$7:A2711)+COUNT(DWV!$A$8:$A$300)+COUNT('Large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2" s="327" t="s">
        <v>3739</v>
      </c>
      <c r="C2712" s="11" t="s">
        <v>9016</v>
      </c>
      <c r="D2712" s="17">
        <v>29849231</v>
      </c>
      <c r="E2712" s="13" t="s">
        <v>9017</v>
      </c>
      <c r="F2712" s="381">
        <f>IFERROR(INDEX([1]Master!$1:$1048576,MATCH(C2712,[1]Master!$B:$B,0),MATCH($H$5,[1]Master!$1:$1,0)),"")</f>
        <v>1</v>
      </c>
      <c r="G2712" s="381" t="str">
        <f>IFERROR(INDEX([1]Master!$1:$1048576,MATCH(C2712,[1]Master!$B:$B,0),MATCH($H$4,[1]Master!$1:$1,0)),"")</f>
        <v>-</v>
      </c>
      <c r="H2712" s="6" t="s">
        <v>6153</v>
      </c>
      <c r="I2712" s="367">
        <f>IFERROR(INDEX([1]Master!$1:$1048576,MATCH(C2712,[1]Master!$B:$B,0),MATCH($G$6,[1]Master!$1:$1,0)),"")</f>
        <v>623.13233333333335</v>
      </c>
      <c r="J2712" s="230">
        <f>ROUND(I2712*Order_Quote!$L$6,4)</f>
        <v>0</v>
      </c>
      <c r="K2712" s="228"/>
      <c r="L2712" s="178"/>
      <c r="M2712" s="171">
        <f t="shared" si="42"/>
        <v>0</v>
      </c>
    </row>
    <row r="2713" spans="1:13" s="52" customFormat="1" x14ac:dyDescent="0.3">
      <c r="A2713" s="29" t="str">
        <f>IF(K2713&gt;0,COUNT($A$7:A2712)+COUNT(DWV!$A$8:$A$300)+COUNT('Large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3" s="317" t="s">
        <v>3739</v>
      </c>
      <c r="C2713" s="11" t="s">
        <v>3661</v>
      </c>
      <c r="D2713" s="17">
        <v>28895704</v>
      </c>
      <c r="E2713" s="13" t="s">
        <v>9796</v>
      </c>
      <c r="F2713" s="381">
        <f>IFERROR(INDEX([1]Master!$1:$1048576,MATCH(C2713,[1]Master!$B:$B,0),MATCH($H$5,[1]Master!$1:$1,0)),"")</f>
        <v>1</v>
      </c>
      <c r="G2713" s="381">
        <f>IFERROR(INDEX([1]Master!$1:$1048576,MATCH(C2713,[1]Master!$B:$B,0),MATCH($H$4,[1]Master!$1:$1,0)),"")</f>
        <v>600</v>
      </c>
      <c r="H2713" s="6" t="s">
        <v>6153</v>
      </c>
      <c r="I2713" s="367">
        <f>IFERROR(INDEX([1]Master!$1:$1048576,MATCH(C2713,[1]Master!$B:$B,0),MATCH($G$6,[1]Master!$1:$1,0)),"")</f>
        <v>16.27588888888889</v>
      </c>
      <c r="J2713" s="230">
        <f>ROUND(I2713*Order_Quote!$L$6,4)</f>
        <v>0</v>
      </c>
      <c r="K2713" s="228"/>
      <c r="L2713" s="178"/>
      <c r="M2713" s="171">
        <f t="shared" si="42"/>
        <v>0</v>
      </c>
    </row>
    <row r="2714" spans="1:13" s="52" customFormat="1" x14ac:dyDescent="0.3">
      <c r="A2714" s="29" t="str">
        <f>IF(K2714&gt;0,COUNT($A$7:A2713)+COUNT(DWV!$A$8:$A$300)+COUNT('Large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4" s="293"/>
      <c r="C2714" s="3" t="s">
        <v>3662</v>
      </c>
      <c r="D2714" s="16">
        <v>28895712</v>
      </c>
      <c r="E2714" s="5" t="s">
        <v>9797</v>
      </c>
      <c r="F2714" s="381">
        <f>IFERROR(INDEX([1]Master!$1:$1048576,MATCH(C2714,[1]Master!$B:$B,0),MATCH($H$5,[1]Master!$1:$1,0)),"")</f>
        <v>1</v>
      </c>
      <c r="G2714" s="381">
        <f>IFERROR(INDEX([1]Master!$1:$1048576,MATCH(C2714,[1]Master!$B:$B,0),MATCH($H$4,[1]Master!$1:$1,0)),"")</f>
        <v>60</v>
      </c>
      <c r="H2714" s="6" t="s">
        <v>6153</v>
      </c>
      <c r="I2714" s="367">
        <f>IFERROR(INDEX([1]Master!$1:$1048576,MATCH(C2714,[1]Master!$B:$B,0),MATCH($G$6,[1]Master!$1:$1,0)),"")</f>
        <v>1375.2591111111112</v>
      </c>
      <c r="J2714" s="230">
        <f>ROUND(I2714*Order_Quote!$L$6,4)</f>
        <v>0</v>
      </c>
      <c r="K2714" s="228"/>
      <c r="L2714" s="178"/>
      <c r="M2714" s="171">
        <f t="shared" si="42"/>
        <v>0</v>
      </c>
    </row>
    <row r="2715" spans="1:13" s="52" customFormat="1" x14ac:dyDescent="0.3">
      <c r="A2715" s="29" t="str">
        <f>IF(K2715&gt;0,COUNT($A$7:A2714)+COUNT(DWV!$A$8:$A$300)+COUNT('Large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5" s="293"/>
      <c r="C2715" s="3" t="s">
        <v>3663</v>
      </c>
      <c r="D2715" s="16">
        <v>28895720</v>
      </c>
      <c r="E2715" s="5" t="s">
        <v>9798</v>
      </c>
      <c r="F2715" s="381">
        <f>IFERROR(INDEX([1]Master!$1:$1048576,MATCH(C2715,[1]Master!$B:$B,0),MATCH($H$5,[1]Master!$1:$1,0)),"")</f>
        <v>1</v>
      </c>
      <c r="G2715" s="381">
        <f>IFERROR(INDEX([1]Master!$1:$1048576,MATCH(C2715,[1]Master!$B:$B,0),MATCH($H$4,[1]Master!$1:$1,0)),"")</f>
        <v>33</v>
      </c>
      <c r="H2715" s="6" t="s">
        <v>6153</v>
      </c>
      <c r="I2715" s="367">
        <f>IFERROR(INDEX([1]Master!$1:$1048576,MATCH(C2715,[1]Master!$B:$B,0),MATCH($G$6,[1]Master!$1:$1,0)),"")</f>
        <v>1787.6014444444445</v>
      </c>
      <c r="J2715" s="230">
        <f>ROUND(I2715*Order_Quote!$L$6,4)</f>
        <v>0</v>
      </c>
      <c r="K2715" s="228"/>
      <c r="L2715" s="178"/>
      <c r="M2715" s="171">
        <f t="shared" si="42"/>
        <v>0</v>
      </c>
    </row>
    <row r="2716" spans="1:13" s="52" customFormat="1" x14ac:dyDescent="0.3">
      <c r="A2716" s="29" t="str">
        <f>IF(K2716&gt;0,COUNT($A$7:A2715)+COUNT(DWV!$A$8:$A$300)+COUNT('Large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6" s="293"/>
      <c r="C2716" s="3" t="s">
        <v>3664</v>
      </c>
      <c r="D2716" s="16">
        <v>28895739</v>
      </c>
      <c r="E2716" s="5" t="s">
        <v>9799</v>
      </c>
      <c r="F2716" s="381">
        <f>IFERROR(INDEX([1]Master!$1:$1048576,MATCH(C2716,[1]Master!$B:$B,0),MATCH($H$5,[1]Master!$1:$1,0)),"")</f>
        <v>1</v>
      </c>
      <c r="G2716" s="381">
        <f>IFERROR(INDEX([1]Master!$1:$1048576,MATCH(C2716,[1]Master!$B:$B,0),MATCH($H$4,[1]Master!$1:$1,0)),"")</f>
        <v>20</v>
      </c>
      <c r="H2716" s="6" t="s">
        <v>6153</v>
      </c>
      <c r="I2716" s="367">
        <f>IFERROR(INDEX([1]Master!$1:$1048576,MATCH(C2716,[1]Master!$B:$B,0),MATCH($G$6,[1]Master!$1:$1,0)),"")</f>
        <v>2700.8415490196089</v>
      </c>
      <c r="J2716" s="230">
        <f>ROUND(I2716*Order_Quote!$L$6,4)</f>
        <v>0</v>
      </c>
      <c r="K2716" s="228"/>
      <c r="L2716" s="178"/>
      <c r="M2716" s="171">
        <f t="shared" si="42"/>
        <v>0</v>
      </c>
    </row>
    <row r="2717" spans="1:13" s="52" customFormat="1" x14ac:dyDescent="0.3">
      <c r="A2717" s="29" t="str">
        <f>IF(K2717&gt;0,COUNT($A$7:A2716)+COUNT(DWV!$A$8:$A$300)+COUNT('Large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7" s="293"/>
      <c r="C2717" s="3" t="s">
        <v>3665</v>
      </c>
      <c r="D2717" s="16">
        <v>28895747</v>
      </c>
      <c r="E2717" s="5" t="s">
        <v>9800</v>
      </c>
      <c r="F2717" s="381">
        <f>IFERROR(INDEX([1]Master!$1:$1048576,MATCH(C2717,[1]Master!$B:$B,0),MATCH($H$5,[1]Master!$1:$1,0)),"")</f>
        <v>1</v>
      </c>
      <c r="G2717" s="381">
        <f>IFERROR(INDEX([1]Master!$1:$1048576,MATCH(C2717,[1]Master!$B:$B,0),MATCH($H$4,[1]Master!$1:$1,0)),"")</f>
        <v>10</v>
      </c>
      <c r="H2717" s="6" t="s">
        <v>6153</v>
      </c>
      <c r="I2717" s="367">
        <f>IFERROR(INDEX([1]Master!$1:$1048576,MATCH(C2717,[1]Master!$B:$B,0),MATCH($G$6,[1]Master!$1:$1,0)),"")</f>
        <v>4321.3315124183009</v>
      </c>
      <c r="J2717" s="230">
        <f>ROUND(I2717*Order_Quote!$L$6,4)</f>
        <v>0</v>
      </c>
      <c r="K2717" s="228"/>
      <c r="L2717" s="178"/>
      <c r="M2717" s="171">
        <f t="shared" si="42"/>
        <v>0</v>
      </c>
    </row>
    <row r="2718" spans="1:13" s="52" customFormat="1" x14ac:dyDescent="0.3">
      <c r="A2718" s="29" t="str">
        <f>IF(K2718&gt;0,COUNT($A$7:A2717)+COUNT(DWV!$A$8:$A$300)+COUNT('Large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8" s="294"/>
      <c r="C2718" s="3" t="s">
        <v>3666</v>
      </c>
      <c r="D2718" s="16">
        <v>28895755</v>
      </c>
      <c r="E2718" s="5" t="s">
        <v>9801</v>
      </c>
      <c r="F2718" s="381">
        <f>IFERROR(INDEX([1]Master!$1:$1048576,MATCH(C2718,[1]Master!$B:$B,0),MATCH($H$5,[1]Master!$1:$1,0)),"")</f>
        <v>1</v>
      </c>
      <c r="G2718" s="381">
        <f>IFERROR(INDEX([1]Master!$1:$1048576,MATCH(C2718,[1]Master!$B:$B,0),MATCH($H$4,[1]Master!$1:$1,0)),"")</f>
        <v>7</v>
      </c>
      <c r="H2718" s="6" t="s">
        <v>6153</v>
      </c>
      <c r="I2718" s="367">
        <f>IFERROR(INDEX([1]Master!$1:$1048576,MATCH(C2718,[1]Master!$B:$B,0),MATCH($G$6,[1]Master!$1:$1,0)),"")</f>
        <v>5747.412966013072</v>
      </c>
      <c r="J2718" s="230">
        <f>ROUND(I2718*Order_Quote!$L$6,4)</f>
        <v>0</v>
      </c>
      <c r="K2718" s="228"/>
      <c r="L2718" s="178"/>
      <c r="M2718" s="171">
        <f t="shared" si="42"/>
        <v>0</v>
      </c>
    </row>
    <row r="2719" spans="1:13" s="52" customFormat="1" x14ac:dyDescent="0.3">
      <c r="A2719" s="29" t="str">
        <f>IF(K2719&gt;0,COUNT($A$7:A2718)+COUNT(DWV!$A$8:$A$300)+COUNT('Large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19" s="317" t="s">
        <v>3739</v>
      </c>
      <c r="C2719" s="11" t="s">
        <v>3667</v>
      </c>
      <c r="D2719" s="17">
        <v>28895801</v>
      </c>
      <c r="E2719" s="13" t="s">
        <v>9802</v>
      </c>
      <c r="F2719" s="381">
        <f>IFERROR(INDEX([1]Master!$1:$1048576,MATCH(C2719,[1]Master!$B:$B,0),MATCH($H$5,[1]Master!$1:$1,0)),"")</f>
        <v>24</v>
      </c>
      <c r="G2719" s="381">
        <f>IFERROR(INDEX([1]Master!$1:$1048576,MATCH(C2719,[1]Master!$B:$B,0),MATCH($H$4,[1]Master!$1:$1,0)),"")</f>
        <v>2304</v>
      </c>
      <c r="H2719" s="6" t="s">
        <v>6153</v>
      </c>
      <c r="I2719" s="367">
        <f>IFERROR(INDEX([1]Master!$1:$1048576,MATCH(C2719,[1]Master!$B:$B,0),MATCH($G$6,[1]Master!$1:$1,0)),"")</f>
        <v>18.190000000000001</v>
      </c>
      <c r="J2719" s="230">
        <f>ROUND(I2719*Order_Quote!$L$6,4)</f>
        <v>0</v>
      </c>
      <c r="K2719" s="232"/>
      <c r="L2719" s="178"/>
      <c r="M2719" s="171">
        <f t="shared" si="42"/>
        <v>0</v>
      </c>
    </row>
    <row r="2720" spans="1:13" s="52" customFormat="1" x14ac:dyDescent="0.3">
      <c r="A2720" s="29" t="str">
        <f>IF(K2720&gt;0,COUNT($A$7:A2719)+COUNT(DWV!$A$8:$A$300)+COUNT('Large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0" s="293"/>
      <c r="C2720" s="3" t="s">
        <v>3668</v>
      </c>
      <c r="D2720" s="16">
        <v>28895810</v>
      </c>
      <c r="E2720" s="5" t="s">
        <v>9803</v>
      </c>
      <c r="F2720" s="381">
        <f>IFERROR(INDEX([1]Master!$1:$1048576,MATCH(C2720,[1]Master!$B:$B,0),MATCH($H$5,[1]Master!$1:$1,0)),"")</f>
        <v>1</v>
      </c>
      <c r="G2720" s="381">
        <f>IFERROR(INDEX([1]Master!$1:$1048576,MATCH(C2720,[1]Master!$B:$B,0),MATCH($H$4,[1]Master!$1:$1,0)),"")</f>
        <v>50</v>
      </c>
      <c r="H2720" s="6" t="s">
        <v>6153</v>
      </c>
      <c r="I2720" s="367">
        <f>IFERROR(INDEX([1]Master!$1:$1048576,MATCH(C2720,[1]Master!$B:$B,0),MATCH($G$6,[1]Master!$1:$1,0)),"")</f>
        <v>1375.2591111111112</v>
      </c>
      <c r="J2720" s="230">
        <f>ROUND(I2720*Order_Quote!$L$6,4)</f>
        <v>0</v>
      </c>
      <c r="K2720" s="228"/>
      <c r="L2720" s="178"/>
      <c r="M2720" s="171">
        <f t="shared" si="42"/>
        <v>0</v>
      </c>
    </row>
    <row r="2721" spans="1:13" s="52" customFormat="1" x14ac:dyDescent="0.3">
      <c r="A2721" s="29" t="str">
        <f>IF(K2721&gt;0,COUNT($A$7:A2720)+COUNT(DWV!$A$8:$A$300)+COUNT('Large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1" s="293"/>
      <c r="C2721" s="3" t="s">
        <v>3669</v>
      </c>
      <c r="D2721" s="16">
        <v>28895828</v>
      </c>
      <c r="E2721" s="5" t="s">
        <v>9804</v>
      </c>
      <c r="F2721" s="381">
        <f>IFERROR(INDEX([1]Master!$1:$1048576,MATCH(C2721,[1]Master!$B:$B,0),MATCH($H$5,[1]Master!$1:$1,0)),"")</f>
        <v>2</v>
      </c>
      <c r="G2721" s="381" t="str">
        <f>IFERROR(INDEX([1]Master!$1:$1048576,MATCH(C2721,[1]Master!$B:$B,0),MATCH($H$4,[1]Master!$1:$1,0)),"")</f>
        <v>-</v>
      </c>
      <c r="H2721" s="6" t="s">
        <v>6153</v>
      </c>
      <c r="I2721" s="367">
        <f>IFERROR(INDEX([1]Master!$1:$1048576,MATCH(C2721,[1]Master!$B:$B,0),MATCH($G$6,[1]Master!$1:$1,0)),"")</f>
        <v>1787.6014444444445</v>
      </c>
      <c r="J2721" s="230">
        <f>ROUND(I2721*Order_Quote!$L$6,4)</f>
        <v>0</v>
      </c>
      <c r="K2721" s="228"/>
      <c r="L2721" s="178"/>
      <c r="M2721" s="171">
        <f t="shared" si="42"/>
        <v>0</v>
      </c>
    </row>
    <row r="2722" spans="1:13" s="52" customFormat="1" x14ac:dyDescent="0.3">
      <c r="A2722" s="29" t="str">
        <f>IF(K2722&gt;0,COUNT($A$7:A2721)+COUNT(DWV!$A$8:$A$300)+COUNT('Large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2" s="293"/>
      <c r="C2722" s="3" t="s">
        <v>3670</v>
      </c>
      <c r="D2722" s="16">
        <v>28895836</v>
      </c>
      <c r="E2722" s="5" t="s">
        <v>9805</v>
      </c>
      <c r="F2722" s="381">
        <f>IFERROR(INDEX([1]Master!$1:$1048576,MATCH(C2722,[1]Master!$B:$B,0),MATCH($H$5,[1]Master!$1:$1,0)),"")</f>
        <v>1</v>
      </c>
      <c r="G2722" s="381" t="str">
        <f>IFERROR(INDEX([1]Master!$1:$1048576,MATCH(C2722,[1]Master!$B:$B,0),MATCH($H$4,[1]Master!$1:$1,0)),"")</f>
        <v>-</v>
      </c>
      <c r="H2722" s="6" t="s">
        <v>6153</v>
      </c>
      <c r="I2722" s="367">
        <f>IFERROR(INDEX([1]Master!$1:$1048576,MATCH(C2722,[1]Master!$B:$B,0),MATCH($G$6,[1]Master!$1:$1,0)),"")</f>
        <v>2700.8415490196089</v>
      </c>
      <c r="J2722" s="230">
        <f>ROUND(I2722*Order_Quote!$L$6,4)</f>
        <v>0</v>
      </c>
      <c r="K2722" s="228"/>
      <c r="L2722" s="178"/>
      <c r="M2722" s="171">
        <f t="shared" si="42"/>
        <v>0</v>
      </c>
    </row>
    <row r="2723" spans="1:13" s="52" customFormat="1" x14ac:dyDescent="0.3">
      <c r="A2723" s="29" t="str">
        <f>IF(K2723&gt;0,COUNT($A$7:A2722)+COUNT(DWV!$A$8:$A$300)+COUNT('Large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3" s="293"/>
      <c r="C2723" s="3" t="s">
        <v>3671</v>
      </c>
      <c r="D2723" s="16">
        <v>28895844</v>
      </c>
      <c r="E2723" s="5" t="s">
        <v>9806</v>
      </c>
      <c r="F2723" s="381">
        <f>IFERROR(INDEX([1]Master!$1:$1048576,MATCH(C2723,[1]Master!$B:$B,0),MATCH($H$5,[1]Master!$1:$1,0)),"")</f>
        <v>1</v>
      </c>
      <c r="G2723" s="381" t="str">
        <f>IFERROR(INDEX([1]Master!$1:$1048576,MATCH(C2723,[1]Master!$B:$B,0),MATCH($H$4,[1]Master!$1:$1,0)),"")</f>
        <v>-</v>
      </c>
      <c r="H2723" s="6" t="s">
        <v>6153</v>
      </c>
      <c r="I2723" s="367">
        <f>IFERROR(INDEX([1]Master!$1:$1048576,MATCH(C2723,[1]Master!$B:$B,0),MATCH($G$6,[1]Master!$1:$1,0)),"")</f>
        <v>4321.3315124183009</v>
      </c>
      <c r="J2723" s="230">
        <f>ROUND(I2723*Order_Quote!$L$6,4)</f>
        <v>0</v>
      </c>
      <c r="K2723" s="228"/>
      <c r="L2723" s="178"/>
      <c r="M2723" s="171">
        <f t="shared" si="42"/>
        <v>0</v>
      </c>
    </row>
    <row r="2724" spans="1:13" s="52" customFormat="1" x14ac:dyDescent="0.3">
      <c r="A2724" s="29" t="str">
        <f>IF(K2724&gt;0,COUNT($A$7:A2723)+COUNT(DWV!$A$8:$A$300)+COUNT('Large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4" s="293"/>
      <c r="C2724" s="3" t="s">
        <v>3672</v>
      </c>
      <c r="D2724" s="16">
        <v>28895852</v>
      </c>
      <c r="E2724" s="5" t="s">
        <v>9807</v>
      </c>
      <c r="F2724" s="381">
        <f>IFERROR(INDEX([1]Master!$1:$1048576,MATCH(C2724,[1]Master!$B:$B,0),MATCH($H$5,[1]Master!$1:$1,0)),"")</f>
        <v>1</v>
      </c>
      <c r="G2724" s="381" t="str">
        <f>IFERROR(INDEX([1]Master!$1:$1048576,MATCH(C2724,[1]Master!$B:$B,0),MATCH($H$4,[1]Master!$1:$1,0)),"")</f>
        <v>-</v>
      </c>
      <c r="H2724" s="6" t="s">
        <v>6153</v>
      </c>
      <c r="I2724" s="367">
        <f>IFERROR(INDEX([1]Master!$1:$1048576,MATCH(C2724,[1]Master!$B:$B,0),MATCH($G$6,[1]Master!$1:$1,0)),"")</f>
        <v>5747.412966013072</v>
      </c>
      <c r="J2724" s="230">
        <f>ROUND(I2724*Order_Quote!$L$6,4)</f>
        <v>0</v>
      </c>
      <c r="K2724" s="228"/>
      <c r="L2724" s="178"/>
      <c r="M2724" s="171">
        <f t="shared" si="42"/>
        <v>0</v>
      </c>
    </row>
    <row r="2725" spans="1:13" s="52" customFormat="1" x14ac:dyDescent="0.3">
      <c r="A2725" s="29" t="str">
        <f>IF(K2725&gt;0,COUNT($A$7:A2724)+COUNT(DWV!$A$8:$A$300)+COUNT('Large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5" s="294"/>
      <c r="C2725" s="3" t="s">
        <v>3673</v>
      </c>
      <c r="D2725" s="16">
        <v>28895860</v>
      </c>
      <c r="E2725" s="5" t="s">
        <v>9808</v>
      </c>
      <c r="F2725" s="381">
        <f>IFERROR(INDEX([1]Master!$1:$1048576,MATCH(C2725,[1]Master!$B:$B,0),MATCH($H$5,[1]Master!$1:$1,0)),"")</f>
        <v>1</v>
      </c>
      <c r="G2725" s="381" t="str">
        <f>IFERROR(INDEX([1]Master!$1:$1048576,MATCH(C2725,[1]Master!$B:$B,0),MATCH($H$4,[1]Master!$1:$1,0)),"")</f>
        <v>-</v>
      </c>
      <c r="H2725" s="6" t="s">
        <v>6153</v>
      </c>
      <c r="I2725" s="367">
        <f>IFERROR(INDEX([1]Master!$1:$1048576,MATCH(C2725,[1]Master!$B:$B,0),MATCH($G$6,[1]Master!$1:$1,0)),"")</f>
        <v>6646.7805555555551</v>
      </c>
      <c r="J2725" s="230">
        <f>ROUND(I2725*Order_Quote!$L$6,4)</f>
        <v>0</v>
      </c>
      <c r="K2725" s="228"/>
      <c r="L2725" s="178"/>
      <c r="M2725" s="171">
        <f t="shared" si="42"/>
        <v>0</v>
      </c>
    </row>
    <row r="2726" spans="1:13" s="52" customFormat="1" x14ac:dyDescent="0.3">
      <c r="A2726" s="29" t="str">
        <f>IF(K2726&gt;0,COUNT($A$7:A2725)+COUNT(DWV!$A$8:$A$300)+COUNT('Large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6" s="317" t="s">
        <v>3739</v>
      </c>
      <c r="C2726" s="11"/>
      <c r="D2726" s="17"/>
      <c r="E2726" s="13"/>
      <c r="F2726" s="381" t="str">
        <f>IFERROR(INDEX([1]Master!$1:$1048576,MATCH(C2726,[1]Master!$B:$B,0),MATCH($H$5,[1]Master!$1:$1,0)),"")</f>
        <v/>
      </c>
      <c r="G2726" s="381" t="str">
        <f>IFERROR(INDEX([1]Master!$1:$1048576,MATCH(C2726,[1]Master!$B:$B,0),MATCH($H$4,[1]Master!$1:$1,0)),"")</f>
        <v/>
      </c>
      <c r="H2726" s="6" t="s">
        <v>6153</v>
      </c>
      <c r="I2726" s="367" t="str">
        <f>IFERROR(INDEX([1]Master!$1:$1048576,MATCH(C2726,[1]Master!$B:$B,0),MATCH($G$6,[1]Master!$1:$1,0)),"")</f>
        <v/>
      </c>
      <c r="J2726" s="230" t="e">
        <f>ROUND(I2726*Order_Quote!$L$6,4)</f>
        <v>#VALUE!</v>
      </c>
      <c r="K2726" s="232"/>
      <c r="L2726" s="178"/>
      <c r="M2726" s="171" t="e">
        <f t="shared" si="42"/>
        <v>#VALUE!</v>
      </c>
    </row>
    <row r="2727" spans="1:13" s="52" customFormat="1" x14ac:dyDescent="0.3">
      <c r="A2727" s="29" t="str">
        <f>IF(K2727&gt;0,COUNT($A$7:A2726)+COUNT(DWV!$A$8:$A$300)+COUNT('Large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7" s="293"/>
      <c r="C2727" s="3"/>
      <c r="D2727" s="16"/>
      <c r="E2727" s="5"/>
      <c r="F2727" s="381" t="str">
        <f>IFERROR(INDEX([1]Master!$1:$1048576,MATCH(C2727,[1]Master!$B:$B,0),MATCH($H$5,[1]Master!$1:$1,0)),"")</f>
        <v/>
      </c>
      <c r="G2727" s="381" t="str">
        <f>IFERROR(INDEX([1]Master!$1:$1048576,MATCH(C2727,[1]Master!$B:$B,0),MATCH($H$4,[1]Master!$1:$1,0)),"")</f>
        <v/>
      </c>
      <c r="H2727" s="6" t="s">
        <v>6153</v>
      </c>
      <c r="I2727" s="367" t="str">
        <f>IFERROR(INDEX([1]Master!$1:$1048576,MATCH(C2727,[1]Master!$B:$B,0),MATCH($G$6,[1]Master!$1:$1,0)),"")</f>
        <v/>
      </c>
      <c r="J2727" s="230" t="e">
        <f>ROUND(I2727*Order_Quote!$L$6,4)</f>
        <v>#VALUE!</v>
      </c>
      <c r="K2727" s="228"/>
      <c r="L2727" s="178"/>
      <c r="M2727" s="171" t="e">
        <f t="shared" si="42"/>
        <v>#VALUE!</v>
      </c>
    </row>
    <row r="2728" spans="1:13" s="52" customFormat="1" x14ac:dyDescent="0.3">
      <c r="A2728" s="29" t="str">
        <f>IF(K2728&gt;0,COUNT($A$7:A2727)+COUNT(DWV!$A$8:$A$300)+COUNT('Large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8" s="293"/>
      <c r="C2728" s="3"/>
      <c r="D2728" s="16"/>
      <c r="E2728" s="5"/>
      <c r="F2728" s="381" t="str">
        <f>IFERROR(INDEX([1]Master!$1:$1048576,MATCH(C2728,[1]Master!$B:$B,0),MATCH($H$5,[1]Master!$1:$1,0)),"")</f>
        <v/>
      </c>
      <c r="G2728" s="381" t="str">
        <f>IFERROR(INDEX([1]Master!$1:$1048576,MATCH(C2728,[1]Master!$B:$B,0),MATCH($H$4,[1]Master!$1:$1,0)),"")</f>
        <v/>
      </c>
      <c r="H2728" s="6" t="s">
        <v>6153</v>
      </c>
      <c r="I2728" s="367" t="str">
        <f>IFERROR(INDEX([1]Master!$1:$1048576,MATCH(C2728,[1]Master!$B:$B,0),MATCH($G$6,[1]Master!$1:$1,0)),"")</f>
        <v/>
      </c>
      <c r="J2728" s="230" t="e">
        <f>ROUND(I2728*Order_Quote!$L$6,4)</f>
        <v>#VALUE!</v>
      </c>
      <c r="K2728" s="228"/>
      <c r="L2728" s="178"/>
      <c r="M2728" s="171" t="e">
        <f t="shared" si="42"/>
        <v>#VALUE!</v>
      </c>
    </row>
    <row r="2729" spans="1:13" s="52" customFormat="1" x14ac:dyDescent="0.3">
      <c r="A2729" s="29" t="str">
        <f>IF(K2729&gt;0,COUNT($A$7:A2728)+COUNT(DWV!$A$8:$A$300)+COUNT('Large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29" s="293"/>
      <c r="C2729" s="3" t="s">
        <v>3674</v>
      </c>
      <c r="D2729" s="16">
        <v>28895933</v>
      </c>
      <c r="E2729" s="5" t="s">
        <v>9809</v>
      </c>
      <c r="F2729" s="381">
        <f>IFERROR(INDEX([1]Master!$1:$1048576,MATCH(C2729,[1]Master!$B:$B,0),MATCH($H$5,[1]Master!$1:$1,0)),"")</f>
        <v>1</v>
      </c>
      <c r="G2729" s="381">
        <f>IFERROR(INDEX([1]Master!$1:$1048576,MATCH(C2729,[1]Master!$B:$B,0),MATCH($H$4,[1]Master!$1:$1,0)),"")</f>
        <v>75</v>
      </c>
      <c r="H2729" s="6" t="s">
        <v>6153</v>
      </c>
      <c r="I2729" s="367">
        <f>IFERROR(INDEX([1]Master!$1:$1048576,MATCH(C2729,[1]Master!$B:$B,0),MATCH($G$6,[1]Master!$1:$1,0)),"")</f>
        <v>212.12155555555555</v>
      </c>
      <c r="J2729" s="230">
        <f>ROUND(I2729*Order_Quote!$L$6,4)</f>
        <v>0</v>
      </c>
      <c r="K2729" s="228"/>
      <c r="L2729" s="178"/>
      <c r="M2729" s="171">
        <f t="shared" si="42"/>
        <v>0</v>
      </c>
    </row>
    <row r="2730" spans="1:13" s="52" customFormat="1" x14ac:dyDescent="0.3">
      <c r="A2730" s="29" t="str">
        <f>IF(K2730&gt;0,COUNT($A$7:A2729)+COUNT(DWV!$A$8:$A$300)+COUNT('Large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0" s="293"/>
      <c r="C2730" s="3" t="s">
        <v>3675</v>
      </c>
      <c r="D2730" s="16">
        <v>28895941</v>
      </c>
      <c r="E2730" s="5" t="s">
        <v>9810</v>
      </c>
      <c r="F2730" s="381">
        <f>IFERROR(INDEX([1]Master!$1:$1048576,MATCH(C2730,[1]Master!$B:$B,0),MATCH($H$5,[1]Master!$1:$1,0)),"")</f>
        <v>1</v>
      </c>
      <c r="G2730" s="381">
        <f>IFERROR(INDEX([1]Master!$1:$1048576,MATCH(C2730,[1]Master!$B:$B,0),MATCH($H$4,[1]Master!$1:$1,0)),"")</f>
        <v>43</v>
      </c>
      <c r="H2730" s="6" t="s">
        <v>6153</v>
      </c>
      <c r="I2730" s="367">
        <f>IFERROR(INDEX([1]Master!$1:$1048576,MATCH(C2730,[1]Master!$B:$B,0),MATCH($G$6,[1]Master!$1:$1,0)),"")</f>
        <v>517.13099999999997</v>
      </c>
      <c r="J2730" s="230">
        <f>ROUND(I2730*Order_Quote!$L$6,4)</f>
        <v>0</v>
      </c>
      <c r="K2730" s="228"/>
      <c r="L2730" s="178"/>
      <c r="M2730" s="171">
        <f t="shared" si="42"/>
        <v>0</v>
      </c>
    </row>
    <row r="2731" spans="1:13" s="52" customFormat="1" x14ac:dyDescent="0.3">
      <c r="A2731" s="29" t="str">
        <f>IF(K2731&gt;0,COUNT($A$7:A2730)+COUNT(DWV!$A$8:$A$300)+COUNT('Large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1" s="293"/>
      <c r="C2731" s="3" t="s">
        <v>3676</v>
      </c>
      <c r="D2731" s="16">
        <v>28895950</v>
      </c>
      <c r="E2731" s="5" t="s">
        <v>9811</v>
      </c>
      <c r="F2731" s="381">
        <f>IFERROR(INDEX([1]Master!$1:$1048576,MATCH(C2731,[1]Master!$B:$B,0),MATCH($H$5,[1]Master!$1:$1,0)),"")</f>
        <v>1</v>
      </c>
      <c r="G2731" s="381">
        <f>IFERROR(INDEX([1]Master!$1:$1048576,MATCH(C2731,[1]Master!$B:$B,0),MATCH($H$4,[1]Master!$1:$1,0)),"")</f>
        <v>25</v>
      </c>
      <c r="H2731" s="6" t="s">
        <v>6153</v>
      </c>
      <c r="I2731" s="367">
        <f>IFERROR(INDEX([1]Master!$1:$1048576,MATCH(C2731,[1]Master!$B:$B,0),MATCH($G$6,[1]Master!$1:$1,0)),"")</f>
        <v>761.28122222222237</v>
      </c>
      <c r="J2731" s="230">
        <f>ROUND(I2731*Order_Quote!$L$6,4)</f>
        <v>0</v>
      </c>
      <c r="K2731" s="228"/>
      <c r="L2731" s="178"/>
      <c r="M2731" s="171">
        <f t="shared" si="42"/>
        <v>0</v>
      </c>
    </row>
    <row r="2732" spans="1:13" s="52" customFormat="1" x14ac:dyDescent="0.3">
      <c r="A2732" s="29" t="str">
        <f>IF(K2732&gt;0,COUNT($A$7:A2731)+COUNT(DWV!$A$8:$A$300)+COUNT('Large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2" s="293"/>
      <c r="C2732" s="3" t="s">
        <v>3677</v>
      </c>
      <c r="D2732" s="16">
        <v>28895968</v>
      </c>
      <c r="E2732" s="5" t="s">
        <v>9812</v>
      </c>
      <c r="F2732" s="381">
        <f>IFERROR(INDEX([1]Master!$1:$1048576,MATCH(C2732,[1]Master!$B:$B,0),MATCH($H$5,[1]Master!$1:$1,0)),"")</f>
        <v>1</v>
      </c>
      <c r="G2732" s="381">
        <f>IFERROR(INDEX([1]Master!$1:$1048576,MATCH(C2732,[1]Master!$B:$B,0),MATCH($H$4,[1]Master!$1:$1,0)),"")</f>
        <v>14</v>
      </c>
      <c r="H2732" s="6" t="s">
        <v>6153</v>
      </c>
      <c r="I2732" s="367">
        <f>IFERROR(INDEX([1]Master!$1:$1048576,MATCH(C2732,[1]Master!$B:$B,0),MATCH($G$6,[1]Master!$1:$1,0)),"")</f>
        <v>1824.835905882353</v>
      </c>
      <c r="J2732" s="230">
        <f>ROUND(I2732*Order_Quote!$L$6,4)</f>
        <v>0</v>
      </c>
      <c r="K2732" s="228"/>
      <c r="L2732" s="178"/>
      <c r="M2732" s="171">
        <f t="shared" si="42"/>
        <v>0</v>
      </c>
    </row>
    <row r="2733" spans="1:13" s="52" customFormat="1" x14ac:dyDescent="0.3">
      <c r="A2733" s="29" t="str">
        <f>IF(K2733&gt;0,COUNT($A$7:A2732)+COUNT(DWV!$A$8:$A$300)+COUNT('Large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3" s="293"/>
      <c r="C2733" s="3" t="s">
        <v>3678</v>
      </c>
      <c r="D2733" s="16">
        <v>28895976</v>
      </c>
      <c r="E2733" s="5" t="s">
        <v>9813</v>
      </c>
      <c r="F2733" s="381">
        <f>IFERROR(INDEX([1]Master!$1:$1048576,MATCH(C2733,[1]Master!$B:$B,0),MATCH($H$5,[1]Master!$1:$1,0)),"")</f>
        <v>1</v>
      </c>
      <c r="G2733" s="381">
        <f>IFERROR(INDEX([1]Master!$1:$1048576,MATCH(C2733,[1]Master!$B:$B,0),MATCH($H$4,[1]Master!$1:$1,0)),"")</f>
        <v>14</v>
      </c>
      <c r="H2733" s="6" t="s">
        <v>6153</v>
      </c>
      <c r="I2733" s="367">
        <f>IFERROR(INDEX([1]Master!$1:$1048576,MATCH(C2733,[1]Master!$B:$B,0),MATCH($G$6,[1]Master!$1:$1,0)),"")</f>
        <v>2280.9999843137257</v>
      </c>
      <c r="J2733" s="230">
        <f>ROUND(I2733*Order_Quote!$L$6,4)</f>
        <v>0</v>
      </c>
      <c r="K2733" s="228"/>
      <c r="L2733" s="178"/>
      <c r="M2733" s="171">
        <f t="shared" si="42"/>
        <v>0</v>
      </c>
    </row>
    <row r="2734" spans="1:13" s="52" customFormat="1" x14ac:dyDescent="0.3">
      <c r="A2734" s="29" t="str">
        <f>IF(K2734&gt;0,COUNT($A$7:A2733)+COUNT(DWV!$A$8:$A$300)+COUNT('Large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4" s="293"/>
      <c r="C2734" s="3" t="s">
        <v>3679</v>
      </c>
      <c r="D2734" s="16">
        <v>28895984</v>
      </c>
      <c r="E2734" s="5" t="s">
        <v>9814</v>
      </c>
      <c r="F2734" s="381">
        <f>IFERROR(INDEX([1]Master!$1:$1048576,MATCH(C2734,[1]Master!$B:$B,0),MATCH($H$5,[1]Master!$1:$1,0)),"")</f>
        <v>1</v>
      </c>
      <c r="G2734" s="381">
        <f>IFERROR(INDEX([1]Master!$1:$1048576,MATCH(C2734,[1]Master!$B:$B,0),MATCH($H$4,[1]Master!$1:$1,0)),"")</f>
        <v>7</v>
      </c>
      <c r="H2734" s="6" t="s">
        <v>6153</v>
      </c>
      <c r="I2734" s="367">
        <f>IFERROR(INDEX([1]Master!$1:$1048576,MATCH(C2734,[1]Master!$B:$B,0),MATCH($G$6,[1]Master!$1:$1,0)),"")</f>
        <v>3643.5656784313728</v>
      </c>
      <c r="J2734" s="230">
        <f>ROUND(I2734*Order_Quote!$L$6,4)</f>
        <v>0</v>
      </c>
      <c r="K2734" s="228"/>
      <c r="L2734" s="178"/>
      <c r="M2734" s="171">
        <f t="shared" si="42"/>
        <v>0</v>
      </c>
    </row>
    <row r="2735" spans="1:13" s="52" customFormat="1" x14ac:dyDescent="0.3">
      <c r="A2735" s="29" t="str">
        <f>IF(K2735&gt;0,COUNT($A$7:A2734)+COUNT(DWV!$A$8:$A$300)+COUNT('Large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5" s="294"/>
      <c r="C2735" s="3" t="s">
        <v>3680</v>
      </c>
      <c r="D2735" s="16">
        <v>28895998</v>
      </c>
      <c r="E2735" s="5" t="s">
        <v>9815</v>
      </c>
      <c r="F2735" s="381">
        <f>IFERROR(INDEX([1]Master!$1:$1048576,MATCH(C2735,[1]Master!$B:$B,0),MATCH($H$5,[1]Master!$1:$1,0)),"")</f>
        <v>1</v>
      </c>
      <c r="G2735" s="381">
        <f>IFERROR(INDEX([1]Master!$1:$1048576,MATCH(C2735,[1]Master!$B:$B,0),MATCH($H$4,[1]Master!$1:$1,0)),"")</f>
        <v>5</v>
      </c>
      <c r="H2735" s="6" t="s">
        <v>6153</v>
      </c>
      <c r="I2735" s="367">
        <f>IFERROR(INDEX([1]Master!$1:$1048576,MATCH(C2735,[1]Master!$B:$B,0),MATCH($G$6,[1]Master!$1:$1,0)),"")</f>
        <v>4561.7904444444448</v>
      </c>
      <c r="J2735" s="230">
        <f>ROUND(I2735*Order_Quote!$L$6,4)</f>
        <v>0</v>
      </c>
      <c r="K2735" s="228"/>
      <c r="L2735" s="178"/>
      <c r="M2735" s="171">
        <f t="shared" si="42"/>
        <v>0</v>
      </c>
    </row>
    <row r="2736" spans="1:13" s="52" customFormat="1" x14ac:dyDescent="0.3">
      <c r="A2736" s="29" t="str">
        <f>IF(K2736&gt;0,COUNT($A$7:A2735)+COUNT(DWV!$A$8:$A$300)+COUNT('Large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6" s="317" t="s">
        <v>3739</v>
      </c>
      <c r="C2736" s="11" t="s">
        <v>3681</v>
      </c>
      <c r="D2736" s="17">
        <v>28896000</v>
      </c>
      <c r="E2736" s="13" t="s">
        <v>9816</v>
      </c>
      <c r="F2736" s="381">
        <f>IFERROR(INDEX([1]Master!$1:$1048576,MATCH(C2736,[1]Master!$B:$B,0),MATCH($H$5,[1]Master!$1:$1,0)),"")</f>
        <v>1</v>
      </c>
      <c r="G2736" s="381">
        <f>IFERROR(INDEX([1]Master!$1:$1048576,MATCH(C2736,[1]Master!$B:$B,0),MATCH($H$4,[1]Master!$1:$1,0)),"")</f>
        <v>75</v>
      </c>
      <c r="H2736" s="6" t="s">
        <v>6153</v>
      </c>
      <c r="I2736" s="367">
        <f>IFERROR(INDEX([1]Master!$1:$1048576,MATCH(C2736,[1]Master!$B:$B,0),MATCH($G$6,[1]Master!$1:$1,0)),"")</f>
        <v>37.534760784313725</v>
      </c>
      <c r="J2736" s="230">
        <f>ROUND(I2736*Order_Quote!$L$6,4)</f>
        <v>0</v>
      </c>
      <c r="K2736" s="232"/>
      <c r="L2736" s="178"/>
      <c r="M2736" s="171">
        <f t="shared" si="42"/>
        <v>0</v>
      </c>
    </row>
    <row r="2737" spans="1:13" s="52" customFormat="1" x14ac:dyDescent="0.3">
      <c r="A2737" s="29" t="str">
        <f>IF(K2737&gt;0,COUNT($A$7:A2736)+COUNT(DWV!$A$8:$A$300)+COUNT('Large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7" s="293"/>
      <c r="C2737" s="3" t="s">
        <v>3682</v>
      </c>
      <c r="D2737" s="16">
        <v>28896018</v>
      </c>
      <c r="E2737" s="5" t="s">
        <v>9817</v>
      </c>
      <c r="F2737" s="381">
        <f>IFERROR(INDEX([1]Master!$1:$1048576,MATCH(C2737,[1]Master!$B:$B,0),MATCH($H$5,[1]Master!$1:$1,0)),"")</f>
        <v>1</v>
      </c>
      <c r="G2737" s="381">
        <f>IFERROR(INDEX([1]Master!$1:$1048576,MATCH(C2737,[1]Master!$B:$B,0),MATCH($H$4,[1]Master!$1:$1,0)),"")</f>
        <v>50</v>
      </c>
      <c r="H2737" s="6" t="s">
        <v>6153</v>
      </c>
      <c r="I2737" s="367">
        <f>IFERROR(INDEX([1]Master!$1:$1048576,MATCH(C2737,[1]Master!$B:$B,0),MATCH($G$6,[1]Master!$1:$1,0)),"")</f>
        <v>70.205567320261437</v>
      </c>
      <c r="J2737" s="230">
        <f>ROUND(I2737*Order_Quote!$L$6,4)</f>
        <v>0</v>
      </c>
      <c r="K2737" s="228"/>
      <c r="L2737" s="178"/>
      <c r="M2737" s="171">
        <f t="shared" si="42"/>
        <v>0</v>
      </c>
    </row>
    <row r="2738" spans="1:13" s="52" customFormat="1" x14ac:dyDescent="0.3">
      <c r="A2738" s="29" t="str">
        <f>IF(K2738&gt;0,COUNT($A$7:A2737)+COUNT(DWV!$A$8:$A$300)+COUNT('Large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8" s="293"/>
      <c r="C2738" s="3" t="s">
        <v>3683</v>
      </c>
      <c r="D2738" s="16">
        <v>28896026</v>
      </c>
      <c r="E2738" s="5" t="s">
        <v>9818</v>
      </c>
      <c r="F2738" s="381">
        <f>IFERROR(INDEX([1]Master!$1:$1048576,MATCH(C2738,[1]Master!$B:$B,0),MATCH($H$5,[1]Master!$1:$1,0)),"")</f>
        <v>1</v>
      </c>
      <c r="G2738" s="381">
        <f>IFERROR(INDEX([1]Master!$1:$1048576,MATCH(C2738,[1]Master!$B:$B,0),MATCH($H$4,[1]Master!$1:$1,0)),"")</f>
        <v>27</v>
      </c>
      <c r="H2738" s="6" t="s">
        <v>6153</v>
      </c>
      <c r="I2738" s="367">
        <f>IFERROR(INDEX([1]Master!$1:$1048576,MATCH(C2738,[1]Master!$B:$B,0),MATCH($G$6,[1]Master!$1:$1,0)),"")</f>
        <v>162.54586797385625</v>
      </c>
      <c r="J2738" s="230">
        <f>ROUND(I2738*Order_Quote!$L$6,4)</f>
        <v>0</v>
      </c>
      <c r="K2738" s="228"/>
      <c r="L2738" s="178"/>
      <c r="M2738" s="171">
        <f t="shared" si="42"/>
        <v>0</v>
      </c>
    </row>
    <row r="2739" spans="1:13" s="52" customFormat="1" x14ac:dyDescent="0.3">
      <c r="A2739" s="29" t="str">
        <f>IF(K2739&gt;0,COUNT($A$7:A2738)+COUNT(DWV!$A$8:$A$300)+COUNT('Large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39" s="293"/>
      <c r="C2739" s="3" t="s">
        <v>3684</v>
      </c>
      <c r="D2739" s="16">
        <v>28896034</v>
      </c>
      <c r="E2739" s="5" t="s">
        <v>9819</v>
      </c>
      <c r="F2739" s="381">
        <f>IFERROR(INDEX([1]Master!$1:$1048576,MATCH(C2739,[1]Master!$B:$B,0),MATCH($H$5,[1]Master!$1:$1,0)),"")</f>
        <v>1</v>
      </c>
      <c r="G2739" s="381">
        <f>IFERROR(INDEX([1]Master!$1:$1048576,MATCH(C2739,[1]Master!$B:$B,0),MATCH($H$4,[1]Master!$1:$1,0)),"")</f>
        <v>14</v>
      </c>
      <c r="H2739" s="6" t="s">
        <v>6153</v>
      </c>
      <c r="I2739" s="367">
        <f>IFERROR(INDEX([1]Master!$1:$1048576,MATCH(C2739,[1]Master!$B:$B,0),MATCH($G$6,[1]Master!$1:$1,0)),"")</f>
        <v>168.21798692810464</v>
      </c>
      <c r="J2739" s="230">
        <f>ROUND(I2739*Order_Quote!$L$6,4)</f>
        <v>0</v>
      </c>
      <c r="K2739" s="228"/>
      <c r="L2739" s="178"/>
      <c r="M2739" s="171">
        <f t="shared" si="42"/>
        <v>0</v>
      </c>
    </row>
    <row r="2740" spans="1:13" s="52" customFormat="1" x14ac:dyDescent="0.3">
      <c r="A2740" s="29" t="str">
        <f>IF(K2740&gt;0,COUNT($A$7:A2739)+COUNT(DWV!$A$8:$A$300)+COUNT('Large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0" s="293"/>
      <c r="C2740" s="3" t="s">
        <v>3685</v>
      </c>
      <c r="D2740" s="16">
        <v>28896042</v>
      </c>
      <c r="E2740" s="5" t="s">
        <v>9820</v>
      </c>
      <c r="F2740" s="381">
        <f>IFERROR(INDEX([1]Master!$1:$1048576,MATCH(C2740,[1]Master!$B:$B,0),MATCH($H$5,[1]Master!$1:$1,0)),"")</f>
        <v>1</v>
      </c>
      <c r="G2740" s="381">
        <f>IFERROR(INDEX([1]Master!$1:$1048576,MATCH(C2740,[1]Master!$B:$B,0),MATCH($H$4,[1]Master!$1:$1,0)),"")</f>
        <v>10</v>
      </c>
      <c r="H2740" s="6" t="s">
        <v>6153</v>
      </c>
      <c r="I2740" s="367">
        <f>IFERROR(INDEX([1]Master!$1:$1048576,MATCH(C2740,[1]Master!$B:$B,0),MATCH($G$6,[1]Master!$1:$1,0)),"")</f>
        <v>255.94875555555558</v>
      </c>
      <c r="J2740" s="230">
        <f>ROUND(I2740*Order_Quote!$L$6,4)</f>
        <v>0</v>
      </c>
      <c r="K2740" s="228"/>
      <c r="L2740" s="178"/>
      <c r="M2740" s="171">
        <f t="shared" si="42"/>
        <v>0</v>
      </c>
    </row>
    <row r="2741" spans="1:13" s="52" customFormat="1" x14ac:dyDescent="0.3">
      <c r="A2741" s="29" t="str">
        <f>IF(K2741&gt;0,COUNT($A$7:A2740)+COUNT(DWV!$A$8:$A$300)+COUNT('Large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1" s="293"/>
      <c r="C2741" s="3" t="s">
        <v>3686</v>
      </c>
      <c r="D2741" s="16">
        <v>28896050</v>
      </c>
      <c r="E2741" s="5" t="s">
        <v>9821</v>
      </c>
      <c r="F2741" s="381">
        <f>IFERROR(INDEX([1]Master!$1:$1048576,MATCH(C2741,[1]Master!$B:$B,0),MATCH($H$5,[1]Master!$1:$1,0)),"")</f>
        <v>1</v>
      </c>
      <c r="G2741" s="381">
        <f>IFERROR(INDEX([1]Master!$1:$1048576,MATCH(C2741,[1]Master!$B:$B,0),MATCH($H$4,[1]Master!$1:$1,0)),"")</f>
        <v>3</v>
      </c>
      <c r="H2741" s="6" t="s">
        <v>6153</v>
      </c>
      <c r="I2741" s="367">
        <f>IFERROR(INDEX([1]Master!$1:$1048576,MATCH(C2741,[1]Master!$B:$B,0),MATCH($G$6,[1]Master!$1:$1,0)),"")</f>
        <v>386.91633594771241</v>
      </c>
      <c r="J2741" s="230">
        <f>ROUND(I2741*Order_Quote!$L$6,4)</f>
        <v>0</v>
      </c>
      <c r="K2741" s="228"/>
      <c r="L2741" s="178"/>
      <c r="M2741" s="171">
        <f t="shared" si="42"/>
        <v>0</v>
      </c>
    </row>
    <row r="2742" spans="1:13" s="52" customFormat="1" x14ac:dyDescent="0.3">
      <c r="A2742" s="29" t="str">
        <f>IF(K2742&gt;0,COUNT($A$7:A2741)+COUNT(DWV!$A$8:$A$300)+COUNT('Large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2" s="293"/>
      <c r="C2742" s="3" t="s">
        <v>3687</v>
      </c>
      <c r="D2742" s="16">
        <v>28896069</v>
      </c>
      <c r="E2742" s="5" t="s">
        <v>9822</v>
      </c>
      <c r="F2742" s="381">
        <f>IFERROR(INDEX([1]Master!$1:$1048576,MATCH(C2742,[1]Master!$B:$B,0),MATCH($H$5,[1]Master!$1:$1,0)),"")</f>
        <v>1</v>
      </c>
      <c r="G2742" s="381">
        <f>IFERROR(INDEX([1]Master!$1:$1048576,MATCH(C2742,[1]Master!$B:$B,0),MATCH($H$4,[1]Master!$1:$1,0)),"")</f>
        <v>3</v>
      </c>
      <c r="H2742" s="6" t="s">
        <v>6153</v>
      </c>
      <c r="I2742" s="367">
        <f>IFERROR(INDEX([1]Master!$1:$1048576,MATCH(C2742,[1]Master!$B:$B,0),MATCH($G$6,[1]Master!$1:$1,0)),"")</f>
        <v>850.39879477124191</v>
      </c>
      <c r="J2742" s="230">
        <f>ROUND(I2742*Order_Quote!$L$6,4)</f>
        <v>0</v>
      </c>
      <c r="K2742" s="228"/>
      <c r="L2742" s="178"/>
      <c r="M2742" s="171">
        <f t="shared" si="42"/>
        <v>0</v>
      </c>
    </row>
    <row r="2743" spans="1:13" s="52" customFormat="1" x14ac:dyDescent="0.3">
      <c r="A2743" s="29" t="str">
        <f>IF(K2743&gt;0,COUNT($A$7:A2742)+COUNT(DWV!$A$8:$A$300)+COUNT('Large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3" s="293"/>
      <c r="C2743" s="3" t="s">
        <v>3688</v>
      </c>
      <c r="D2743" s="16">
        <v>28896077</v>
      </c>
      <c r="E2743" s="5" t="s">
        <v>9823</v>
      </c>
      <c r="F2743" s="381">
        <f>IFERROR(INDEX([1]Master!$1:$1048576,MATCH(C2743,[1]Master!$B:$B,0),MATCH($H$5,[1]Master!$1:$1,0)),"")</f>
        <v>1</v>
      </c>
      <c r="G2743" s="381">
        <f>IFERROR(INDEX([1]Master!$1:$1048576,MATCH(C2743,[1]Master!$B:$B,0),MATCH($H$4,[1]Master!$1:$1,0)),"")</f>
        <v>2</v>
      </c>
      <c r="H2743" s="6" t="s">
        <v>6153</v>
      </c>
      <c r="I2743" s="367">
        <f>IFERROR(INDEX([1]Master!$1:$1048576,MATCH(C2743,[1]Master!$B:$B,0),MATCH($G$6,[1]Master!$1:$1,0)),"")</f>
        <v>935.54044313725512</v>
      </c>
      <c r="J2743" s="230">
        <f>ROUND(I2743*Order_Quote!$L$6,4)</f>
        <v>0</v>
      </c>
      <c r="K2743" s="228"/>
      <c r="L2743" s="178"/>
      <c r="M2743" s="171">
        <f t="shared" si="42"/>
        <v>0</v>
      </c>
    </row>
    <row r="2744" spans="1:13" s="52" customFormat="1" x14ac:dyDescent="0.3">
      <c r="A2744" s="29" t="str">
        <f>IF(K2744&gt;0,COUNT($A$7:A2743)+COUNT(DWV!$A$8:$A$300)+COUNT('Large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4" s="293"/>
      <c r="C2744" s="3" t="s">
        <v>3689</v>
      </c>
      <c r="D2744" s="16">
        <v>28896085</v>
      </c>
      <c r="E2744" s="5" t="s">
        <v>9824</v>
      </c>
      <c r="F2744" s="381">
        <f>IFERROR(INDEX([1]Master!$1:$1048576,MATCH(C2744,[1]Master!$B:$B,0),MATCH($H$5,[1]Master!$1:$1,0)),"")</f>
        <v>1</v>
      </c>
      <c r="G2744" s="381">
        <f>IFERROR(INDEX([1]Master!$1:$1048576,MATCH(C2744,[1]Master!$B:$B,0),MATCH($H$4,[1]Master!$1:$1,0)),"")</f>
        <v>1</v>
      </c>
      <c r="H2744" s="6" t="s">
        <v>6153</v>
      </c>
      <c r="I2744" s="367">
        <f>IFERROR(INDEX([1]Master!$1:$1048576,MATCH(C2744,[1]Master!$B:$B,0),MATCH($G$6,[1]Master!$1:$1,0)),"")</f>
        <v>1691.1594771241835</v>
      </c>
      <c r="J2744" s="230">
        <f>ROUND(I2744*Order_Quote!$L$6,4)</f>
        <v>0</v>
      </c>
      <c r="K2744" s="228"/>
      <c r="L2744" s="178"/>
      <c r="M2744" s="171">
        <f t="shared" si="42"/>
        <v>0</v>
      </c>
    </row>
    <row r="2745" spans="1:13" s="52" customFormat="1" x14ac:dyDescent="0.3">
      <c r="A2745" s="29" t="str">
        <f>IF(K2745&gt;0,COUNT($A$7:A2744)+COUNT(DWV!$A$8:$A$300)+COUNT('Large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5" s="293"/>
      <c r="C2745" s="3" t="s">
        <v>3690</v>
      </c>
      <c r="D2745" s="16">
        <v>28896093</v>
      </c>
      <c r="E2745" s="5" t="s">
        <v>9825</v>
      </c>
      <c r="F2745" s="381">
        <f>IFERROR(INDEX([1]Master!$1:$1048576,MATCH(C2745,[1]Master!$B:$B,0),MATCH($H$5,[1]Master!$1:$1,0)),"")</f>
        <v>1</v>
      </c>
      <c r="G2745" s="381">
        <f>IFERROR(INDEX([1]Master!$1:$1048576,MATCH(C2745,[1]Master!$B:$B,0),MATCH($H$4,[1]Master!$1:$1,0)),"")</f>
        <v>1</v>
      </c>
      <c r="H2745" s="6" t="s">
        <v>6153</v>
      </c>
      <c r="I2745" s="367">
        <f>IFERROR(INDEX([1]Master!$1:$1048576,MATCH(C2745,[1]Master!$B:$B,0),MATCH($G$6,[1]Master!$1:$1,0)),"")</f>
        <v>1970.7844653594773</v>
      </c>
      <c r="J2745" s="230">
        <f>ROUND(I2745*Order_Quote!$L$6,4)</f>
        <v>0</v>
      </c>
      <c r="K2745" s="228"/>
      <c r="L2745" s="178"/>
      <c r="M2745" s="171">
        <f t="shared" si="42"/>
        <v>0</v>
      </c>
    </row>
    <row r="2746" spans="1:13" s="52" customFormat="1" x14ac:dyDescent="0.3">
      <c r="A2746" s="29" t="str">
        <f>IF(K2746&gt;0,COUNT($A$7:A2745)+COUNT(DWV!$A$8:$A$300)+COUNT('Large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6" s="293"/>
      <c r="C2746" s="3" t="s">
        <v>3691</v>
      </c>
      <c r="D2746" s="16">
        <v>28896107</v>
      </c>
      <c r="E2746" s="5" t="s">
        <v>9826</v>
      </c>
      <c r="F2746" s="381">
        <f>IFERROR(INDEX([1]Master!$1:$1048576,MATCH(C2746,[1]Master!$B:$B,0),MATCH($H$5,[1]Master!$1:$1,0)),"")</f>
        <v>1</v>
      </c>
      <c r="G2746" s="381">
        <f>IFERROR(INDEX([1]Master!$1:$1048576,MATCH(C2746,[1]Master!$B:$B,0),MATCH($H$4,[1]Master!$1:$1,0)),"")</f>
        <v>1</v>
      </c>
      <c r="H2746" s="6" t="s">
        <v>6153</v>
      </c>
      <c r="I2746" s="367">
        <f>IFERROR(INDEX([1]Master!$1:$1048576,MATCH(C2746,[1]Master!$B:$B,0),MATCH($G$6,[1]Master!$1:$1,0)),"")</f>
        <v>2522.6112993464053</v>
      </c>
      <c r="J2746" s="230">
        <f>ROUND(I2746*Order_Quote!$L$6,4)</f>
        <v>0</v>
      </c>
      <c r="K2746" s="228"/>
      <c r="L2746" s="178"/>
      <c r="M2746" s="171">
        <f t="shared" si="42"/>
        <v>0</v>
      </c>
    </row>
    <row r="2747" spans="1:13" s="52" customFormat="1" x14ac:dyDescent="0.3">
      <c r="A2747" s="29" t="str">
        <f>IF(K2747&gt;0,COUNT($A$7:A2746)+COUNT(DWV!$A$8:$A$300)+COUNT('Large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7" s="294"/>
      <c r="C2747" s="3" t="s">
        <v>3692</v>
      </c>
      <c r="D2747" s="16">
        <v>28896115</v>
      </c>
      <c r="E2747" s="5" t="s">
        <v>9827</v>
      </c>
      <c r="F2747" s="381">
        <f>IFERROR(INDEX([1]Master!$1:$1048576,MATCH(C2747,[1]Master!$B:$B,0),MATCH($H$5,[1]Master!$1:$1,0)),"")</f>
        <v>1</v>
      </c>
      <c r="G2747" s="381" t="str">
        <f>IFERROR(INDEX([1]Master!$1:$1048576,MATCH(C2747,[1]Master!$B:$B,0),MATCH($H$4,[1]Master!$1:$1,0)),"")</f>
        <v>-</v>
      </c>
      <c r="H2747" s="6" t="s">
        <v>6153</v>
      </c>
      <c r="I2747" s="367">
        <f>IFERROR(INDEX([1]Master!$1:$1048576,MATCH(C2747,[1]Master!$B:$B,0),MATCH($G$6,[1]Master!$1:$1,0)),"")</f>
        <v>3228.9322862745103</v>
      </c>
      <c r="J2747" s="230">
        <f>ROUND(I2747*Order_Quote!$L$6,4)</f>
        <v>0</v>
      </c>
      <c r="K2747" s="228"/>
      <c r="L2747" s="178"/>
      <c r="M2747" s="171">
        <f t="shared" si="42"/>
        <v>0</v>
      </c>
    </row>
    <row r="2748" spans="1:13" s="52" customFormat="1" x14ac:dyDescent="0.3">
      <c r="A2748" s="29" t="str">
        <f>IF(K2748&gt;0,COUNT($A$7:A2747)+COUNT(DWV!$A$8:$A$300)+COUNT('Large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8" s="317" t="s">
        <v>3739</v>
      </c>
      <c r="C2748" s="11" t="s">
        <v>3441</v>
      </c>
      <c r="D2748" s="17">
        <v>28893221</v>
      </c>
      <c r="E2748" s="13" t="s">
        <v>9828</v>
      </c>
      <c r="F2748" s="381">
        <f>IFERROR(INDEX([1]Master!$1:$1048576,MATCH(C2748,[1]Master!$B:$B,0),MATCH($H$5,[1]Master!$1:$1,0)),"")</f>
        <v>1</v>
      </c>
      <c r="G2748" s="381">
        <f>IFERROR(INDEX([1]Master!$1:$1048576,MATCH(C2748,[1]Master!$B:$B,0),MATCH($H$4,[1]Master!$1:$1,0)),"")</f>
        <v>300</v>
      </c>
      <c r="H2748" s="6" t="s">
        <v>6153</v>
      </c>
      <c r="I2748" s="367">
        <f>IFERROR(INDEX([1]Master!$1:$1048576,MATCH(C2748,[1]Master!$B:$B,0),MATCH($G$6,[1]Master!$1:$1,0)),"")</f>
        <v>109.11622222222223</v>
      </c>
      <c r="J2748" s="230">
        <f>ROUND(I2748*Order_Quote!$L$6,4)</f>
        <v>0</v>
      </c>
      <c r="K2748" s="232"/>
      <c r="L2748" s="178"/>
      <c r="M2748" s="171">
        <f t="shared" si="42"/>
        <v>0</v>
      </c>
    </row>
    <row r="2749" spans="1:13" s="52" customFormat="1" x14ac:dyDescent="0.3">
      <c r="A2749" s="29" t="str">
        <f>IF(K2749&gt;0,COUNT($A$7:A2748)+COUNT(DWV!$A$8:$A$300)+COUNT('Large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49" s="293"/>
      <c r="C2749" s="3" t="s">
        <v>3442</v>
      </c>
      <c r="D2749" s="16">
        <v>28893230</v>
      </c>
      <c r="E2749" s="5" t="s">
        <v>9829</v>
      </c>
      <c r="F2749" s="381">
        <f>IFERROR(INDEX([1]Master!$1:$1048576,MATCH(C2749,[1]Master!$B:$B,0),MATCH($H$5,[1]Master!$1:$1,0)),"")</f>
        <v>1</v>
      </c>
      <c r="G2749" s="381">
        <f>IFERROR(INDEX([1]Master!$1:$1048576,MATCH(C2749,[1]Master!$B:$B,0),MATCH($H$4,[1]Master!$1:$1,0)),"")</f>
        <v>150</v>
      </c>
      <c r="H2749" s="6" t="s">
        <v>6153</v>
      </c>
      <c r="I2749" s="367">
        <f>IFERROR(INDEX([1]Master!$1:$1048576,MATCH(C2749,[1]Master!$B:$B,0),MATCH($G$6,[1]Master!$1:$1,0)),"")</f>
        <v>138.886</v>
      </c>
      <c r="J2749" s="230">
        <f>ROUND(I2749*Order_Quote!$L$6,4)</f>
        <v>0</v>
      </c>
      <c r="K2749" s="228"/>
      <c r="L2749" s="178"/>
      <c r="M2749" s="171">
        <f t="shared" si="42"/>
        <v>0</v>
      </c>
    </row>
    <row r="2750" spans="1:13" s="52" customFormat="1" x14ac:dyDescent="0.3">
      <c r="A2750" s="29" t="str">
        <f>IF(K2750&gt;0,COUNT($A$7:A2749)+COUNT(DWV!$A$8:$A$300)+COUNT('Large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0" s="293"/>
      <c r="C2750" s="3" t="s">
        <v>3443</v>
      </c>
      <c r="D2750" s="16">
        <v>28893248</v>
      </c>
      <c r="E2750" s="5" t="s">
        <v>9830</v>
      </c>
      <c r="F2750" s="381">
        <f>IFERROR(INDEX([1]Master!$1:$1048576,MATCH(C2750,[1]Master!$B:$B,0),MATCH($H$5,[1]Master!$1:$1,0)),"")</f>
        <v>1</v>
      </c>
      <c r="G2750" s="381">
        <f>IFERROR(INDEX([1]Master!$1:$1048576,MATCH(C2750,[1]Master!$B:$B,0),MATCH($H$4,[1]Master!$1:$1,0)),"")</f>
        <v>75</v>
      </c>
      <c r="H2750" s="6" t="s">
        <v>6153</v>
      </c>
      <c r="I2750" s="367">
        <f>IFERROR(INDEX([1]Master!$1:$1048576,MATCH(C2750,[1]Master!$B:$B,0),MATCH($G$6,[1]Master!$1:$1,0)),"")</f>
        <v>152.42744444444446</v>
      </c>
      <c r="J2750" s="230">
        <f>ROUND(I2750*Order_Quote!$L$6,4)</f>
        <v>0</v>
      </c>
      <c r="K2750" s="228"/>
      <c r="L2750" s="178"/>
      <c r="M2750" s="171">
        <f t="shared" si="42"/>
        <v>0</v>
      </c>
    </row>
    <row r="2751" spans="1:13" s="52" customFormat="1" x14ac:dyDescent="0.3">
      <c r="A2751" s="29" t="str">
        <f>IF(K2751&gt;0,COUNT($A$7:A2750)+COUNT(DWV!$A$8:$A$300)+COUNT('Large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1" s="293"/>
      <c r="C2751" s="3" t="s">
        <v>3444</v>
      </c>
      <c r="D2751" s="16">
        <v>28893256</v>
      </c>
      <c r="E2751" s="5" t="s">
        <v>9831</v>
      </c>
      <c r="F2751" s="381">
        <f>IFERROR(INDEX([1]Master!$1:$1048576,MATCH(C2751,[1]Master!$B:$B,0),MATCH($H$5,[1]Master!$1:$1,0)),"")</f>
        <v>1</v>
      </c>
      <c r="G2751" s="381">
        <f>IFERROR(INDEX([1]Master!$1:$1048576,MATCH(C2751,[1]Master!$B:$B,0),MATCH($H$4,[1]Master!$1:$1,0)),"")</f>
        <v>38</v>
      </c>
      <c r="H2751" s="6" t="s">
        <v>6153</v>
      </c>
      <c r="I2751" s="367">
        <f>IFERROR(INDEX([1]Master!$1:$1048576,MATCH(C2751,[1]Master!$B:$B,0),MATCH($G$6,[1]Master!$1:$1,0)),"")</f>
        <v>472.97566666666671</v>
      </c>
      <c r="J2751" s="230">
        <f>ROUND(I2751*Order_Quote!$L$6,4)</f>
        <v>0</v>
      </c>
      <c r="K2751" s="228"/>
      <c r="L2751" s="178"/>
      <c r="M2751" s="171">
        <f t="shared" si="42"/>
        <v>0</v>
      </c>
    </row>
    <row r="2752" spans="1:13" s="52" customFormat="1" x14ac:dyDescent="0.3">
      <c r="A2752" s="29" t="str">
        <f>IF(K2752&gt;0,COUNT($A$7:A2751)+COUNT(DWV!$A$8:$A$300)+COUNT('Large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2" s="293"/>
      <c r="C2752" s="3" t="s">
        <v>3445</v>
      </c>
      <c r="D2752" s="16">
        <v>28893264</v>
      </c>
      <c r="E2752" s="5" t="s">
        <v>9832</v>
      </c>
      <c r="F2752" s="381">
        <f>IFERROR(INDEX([1]Master!$1:$1048576,MATCH(C2752,[1]Master!$B:$B,0),MATCH($H$5,[1]Master!$1:$1,0)),"")</f>
        <v>1</v>
      </c>
      <c r="G2752" s="381">
        <f>IFERROR(INDEX([1]Master!$1:$1048576,MATCH(C2752,[1]Master!$B:$B,0),MATCH($H$4,[1]Master!$1:$1,0)),"")</f>
        <v>23</v>
      </c>
      <c r="H2752" s="6" t="s">
        <v>6153</v>
      </c>
      <c r="I2752" s="367">
        <f>IFERROR(INDEX([1]Master!$1:$1048576,MATCH(C2752,[1]Master!$B:$B,0),MATCH($G$6,[1]Master!$1:$1,0)),"")</f>
        <v>688.17644444444454</v>
      </c>
      <c r="J2752" s="230">
        <f>ROUND(I2752*Order_Quote!$L$6,4)</f>
        <v>0</v>
      </c>
      <c r="K2752" s="228"/>
      <c r="L2752" s="178"/>
      <c r="M2752" s="171">
        <f t="shared" si="42"/>
        <v>0</v>
      </c>
    </row>
    <row r="2753" spans="1:13" s="52" customFormat="1" x14ac:dyDescent="0.3">
      <c r="A2753" s="29" t="str">
        <f>IF(K2753&gt;0,COUNT($A$7:A2752)+COUNT(DWV!$A$8:$A$300)+COUNT('Large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3" s="293"/>
      <c r="C2753" s="3" t="s">
        <v>3446</v>
      </c>
      <c r="D2753" s="16">
        <v>28893272</v>
      </c>
      <c r="E2753" s="5" t="s">
        <v>9833</v>
      </c>
      <c r="F2753" s="381">
        <f>IFERROR(INDEX([1]Master!$1:$1048576,MATCH(C2753,[1]Master!$B:$B,0),MATCH($H$5,[1]Master!$1:$1,0)),"")</f>
        <v>1</v>
      </c>
      <c r="G2753" s="381">
        <f>IFERROR(INDEX([1]Master!$1:$1048576,MATCH(C2753,[1]Master!$B:$B,0),MATCH($H$4,[1]Master!$1:$1,0)),"")</f>
        <v>12</v>
      </c>
      <c r="H2753" s="6" t="s">
        <v>6153</v>
      </c>
      <c r="I2753" s="367">
        <f>IFERROR(INDEX([1]Master!$1:$1048576,MATCH(C2753,[1]Master!$B:$B,0),MATCH($G$6,[1]Master!$1:$1,0)),"")</f>
        <v>1513.2296666666666</v>
      </c>
      <c r="J2753" s="230">
        <f>ROUND(I2753*Order_Quote!$L$6,4)</f>
        <v>0</v>
      </c>
      <c r="K2753" s="228"/>
      <c r="L2753" s="178"/>
      <c r="M2753" s="171">
        <f t="shared" si="42"/>
        <v>0</v>
      </c>
    </row>
    <row r="2754" spans="1:13" s="52" customFormat="1" x14ac:dyDescent="0.3">
      <c r="A2754" s="29" t="str">
        <f>IF(K2754&gt;0,COUNT($A$7:A2753)+COUNT(DWV!$A$8:$A$300)+COUNT('Large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4" s="293"/>
      <c r="C2754" s="3" t="s">
        <v>3447</v>
      </c>
      <c r="D2754" s="16">
        <v>28893280</v>
      </c>
      <c r="E2754" s="5" t="s">
        <v>9834</v>
      </c>
      <c r="F2754" s="381">
        <f>IFERROR(INDEX([1]Master!$1:$1048576,MATCH(C2754,[1]Master!$B:$B,0),MATCH($H$5,[1]Master!$1:$1,0)),"")</f>
        <v>1</v>
      </c>
      <c r="G2754" s="381">
        <f>IFERROR(INDEX([1]Master!$1:$1048576,MATCH(C2754,[1]Master!$B:$B,0),MATCH($H$4,[1]Master!$1:$1,0)),"")</f>
        <v>6</v>
      </c>
      <c r="H2754" s="6" t="s">
        <v>6153</v>
      </c>
      <c r="I2754" s="367">
        <f>IFERROR(INDEX([1]Master!$1:$1048576,MATCH(C2754,[1]Master!$B:$B,0),MATCH($G$6,[1]Master!$1:$1,0)),"")</f>
        <v>1860.6348888888888</v>
      </c>
      <c r="J2754" s="230">
        <f>ROUND(I2754*Order_Quote!$L$6,4)</f>
        <v>0</v>
      </c>
      <c r="K2754" s="228"/>
      <c r="L2754" s="178"/>
      <c r="M2754" s="171">
        <f t="shared" si="42"/>
        <v>0</v>
      </c>
    </row>
    <row r="2755" spans="1:13" s="52" customFormat="1" x14ac:dyDescent="0.3">
      <c r="A2755" s="29" t="str">
        <f>IF(K2755&gt;0,COUNT($A$7:A2754)+COUNT(DWV!$A$8:$A$300)+COUNT('Large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5" s="293"/>
      <c r="C2755" s="3" t="s">
        <v>3448</v>
      </c>
      <c r="D2755" s="16">
        <v>28893299</v>
      </c>
      <c r="E2755" s="5" t="s">
        <v>9835</v>
      </c>
      <c r="F2755" s="381">
        <f>IFERROR(INDEX([1]Master!$1:$1048576,MATCH(C2755,[1]Master!$B:$B,0),MATCH($H$5,[1]Master!$1:$1,0)),"")</f>
        <v>1</v>
      </c>
      <c r="G2755" s="381">
        <f>IFERROR(INDEX([1]Master!$1:$1048576,MATCH(C2755,[1]Master!$B:$B,0),MATCH($H$4,[1]Master!$1:$1,0)),"")</f>
        <v>4</v>
      </c>
      <c r="H2755" s="6" t="s">
        <v>6153</v>
      </c>
      <c r="I2755" s="367">
        <f>IFERROR(INDEX([1]Master!$1:$1048576,MATCH(C2755,[1]Master!$B:$B,0),MATCH($G$6,[1]Master!$1:$1,0)),"")</f>
        <v>3438.8730000000005</v>
      </c>
      <c r="J2755" s="230">
        <f>ROUND(I2755*Order_Quote!$L$6,4)</f>
        <v>0</v>
      </c>
      <c r="K2755" s="228"/>
      <c r="L2755" s="178"/>
      <c r="M2755" s="171">
        <f t="shared" si="42"/>
        <v>0</v>
      </c>
    </row>
    <row r="2756" spans="1:13" s="52" customFormat="1" x14ac:dyDescent="0.3">
      <c r="A2756" s="29" t="str">
        <f>IF(K2756&gt;0,COUNT($A$7:A2755)+COUNT(DWV!$A$8:$A$300)+COUNT('Large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6" s="293"/>
      <c r="C2756" s="3" t="s">
        <v>3449</v>
      </c>
      <c r="D2756" s="16">
        <v>28893302</v>
      </c>
      <c r="E2756" s="5" t="s">
        <v>9836</v>
      </c>
      <c r="F2756" s="381">
        <f>IFERROR(INDEX([1]Master!$1:$1048576,MATCH(C2756,[1]Master!$B:$B,0),MATCH($H$5,[1]Master!$1:$1,0)),"")</f>
        <v>1</v>
      </c>
      <c r="G2756" s="381">
        <f>IFERROR(INDEX([1]Master!$1:$1048576,MATCH(C2756,[1]Master!$B:$B,0),MATCH($H$4,[1]Master!$1:$1,0)),"")</f>
        <v>3</v>
      </c>
      <c r="H2756" s="6" t="s">
        <v>6153</v>
      </c>
      <c r="I2756" s="367">
        <f>IFERROR(INDEX([1]Master!$1:$1048576,MATCH(C2756,[1]Master!$B:$B,0),MATCH($G$6,[1]Master!$1:$1,0)),"")</f>
        <v>4900.528666666667</v>
      </c>
      <c r="J2756" s="230">
        <f>ROUND(I2756*Order_Quote!$L$6,4)</f>
        <v>0</v>
      </c>
      <c r="K2756" s="228"/>
      <c r="L2756" s="178"/>
      <c r="M2756" s="171">
        <f t="shared" si="42"/>
        <v>0</v>
      </c>
    </row>
    <row r="2757" spans="1:13" s="52" customFormat="1" x14ac:dyDescent="0.3">
      <c r="A2757" s="29" t="str">
        <f>IF(K2757&gt;0,COUNT($A$7:A2756)+COUNT(DWV!$A$8:$A$300)+COUNT('Large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7" s="293"/>
      <c r="C2757" s="3" t="s">
        <v>3450</v>
      </c>
      <c r="D2757" s="16">
        <v>28893310</v>
      </c>
      <c r="E2757" s="5" t="s">
        <v>9837</v>
      </c>
      <c r="F2757" s="381">
        <f>IFERROR(INDEX([1]Master!$1:$1048576,MATCH(C2757,[1]Master!$B:$B,0),MATCH($H$5,[1]Master!$1:$1,0)),"")</f>
        <v>1</v>
      </c>
      <c r="G2757" s="381">
        <f>IFERROR(INDEX([1]Master!$1:$1048576,MATCH(C2757,[1]Master!$B:$B,0),MATCH($H$4,[1]Master!$1:$1,0)),"")</f>
        <v>2</v>
      </c>
      <c r="H2757" s="6" t="s">
        <v>6153</v>
      </c>
      <c r="I2757" s="367">
        <f>IFERROR(INDEX([1]Master!$1:$1048576,MATCH(C2757,[1]Master!$B:$B,0),MATCH($G$6,[1]Master!$1:$1,0)),"")</f>
        <v>6124.7513333333336</v>
      </c>
      <c r="J2757" s="230">
        <f>ROUND(I2757*Order_Quote!$L$6,4)</f>
        <v>0</v>
      </c>
      <c r="K2757" s="228"/>
      <c r="L2757" s="178"/>
      <c r="M2757" s="171">
        <f t="shared" si="42"/>
        <v>0</v>
      </c>
    </row>
    <row r="2758" spans="1:13" s="52" customFormat="1" x14ac:dyDescent="0.3">
      <c r="A2758" s="29" t="str">
        <f>IF(K2758&gt;0,COUNT($A$7:A2757)+COUNT(DWV!$A$8:$A$300)+COUNT('Large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8" s="293"/>
      <c r="C2758" s="3" t="s">
        <v>3451</v>
      </c>
      <c r="D2758" s="16">
        <v>28893329</v>
      </c>
      <c r="E2758" s="5" t="s">
        <v>9838</v>
      </c>
      <c r="F2758" s="381">
        <f>IFERROR(INDEX([1]Master!$1:$1048576,MATCH(C2758,[1]Master!$B:$B,0),MATCH($H$5,[1]Master!$1:$1,0)),"")</f>
        <v>1</v>
      </c>
      <c r="G2758" s="381">
        <f>IFERROR(INDEX([1]Master!$1:$1048576,MATCH(C2758,[1]Master!$B:$B,0),MATCH($H$4,[1]Master!$1:$1,0)),"")</f>
        <v>1</v>
      </c>
      <c r="H2758" s="6" t="s">
        <v>6153</v>
      </c>
      <c r="I2758" s="367">
        <f>IFERROR(INDEX([1]Master!$1:$1048576,MATCH(C2758,[1]Master!$B:$B,0),MATCH($G$6,[1]Master!$1:$1,0)),"")</f>
        <v>7679.0014431372565</v>
      </c>
      <c r="J2758" s="230">
        <f>ROUND(I2758*Order_Quote!$L$6,4)</f>
        <v>0</v>
      </c>
      <c r="K2758" s="228"/>
      <c r="L2758" s="178"/>
      <c r="M2758" s="171">
        <f t="shared" ref="M2758:M2821" si="43">K2758/F2758</f>
        <v>0</v>
      </c>
    </row>
    <row r="2759" spans="1:13" s="52" customFormat="1" x14ac:dyDescent="0.3">
      <c r="A2759" s="29" t="str">
        <f>IF(K2759&gt;0,COUNT($A$7:A2758)+COUNT(DWV!$A$8:$A$300)+COUNT('Large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59" s="294"/>
      <c r="C2759" s="3" t="s">
        <v>3452</v>
      </c>
      <c r="D2759" s="16">
        <v>28893337</v>
      </c>
      <c r="E2759" s="5" t="s">
        <v>9839</v>
      </c>
      <c r="F2759" s="381">
        <f>IFERROR(INDEX([1]Master!$1:$1048576,MATCH(C2759,[1]Master!$B:$B,0),MATCH($H$5,[1]Master!$1:$1,0)),"")</f>
        <v>1</v>
      </c>
      <c r="G2759" s="381">
        <f>IFERROR(INDEX([1]Master!$1:$1048576,MATCH(C2759,[1]Master!$B:$B,0),MATCH($H$4,[1]Master!$1:$1,0)),"")</f>
        <v>1</v>
      </c>
      <c r="H2759" s="6" t="s">
        <v>6153</v>
      </c>
      <c r="I2759" s="367">
        <f>IFERROR(INDEX([1]Master!$1:$1048576,MATCH(C2759,[1]Master!$B:$B,0),MATCH($G$6,[1]Master!$1:$1,0)),"")</f>
        <v>9598.7667699346421</v>
      </c>
      <c r="J2759" s="230">
        <f>ROUND(I2759*Order_Quote!$L$6,4)</f>
        <v>0</v>
      </c>
      <c r="K2759" s="228"/>
      <c r="L2759" s="178"/>
      <c r="M2759" s="171">
        <f t="shared" si="43"/>
        <v>0</v>
      </c>
    </row>
    <row r="2760" spans="1:13" s="52" customFormat="1" x14ac:dyDescent="0.3">
      <c r="A2760" s="29" t="str">
        <f>IF(K2760&gt;0,COUNT($A$7:A2759)+COUNT(DWV!$A$8:$A$300)+COUNT('Large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0" s="293"/>
      <c r="C2760" s="11" t="s">
        <v>3453</v>
      </c>
      <c r="D2760" s="17">
        <v>28893345</v>
      </c>
      <c r="E2760" s="13" t="s">
        <v>9840</v>
      </c>
      <c r="F2760" s="381">
        <f>IFERROR(INDEX([1]Master!$1:$1048576,MATCH(C2760,[1]Master!$B:$B,0),MATCH($H$5,[1]Master!$1:$1,0)),"")</f>
        <v>1</v>
      </c>
      <c r="G2760" s="381">
        <f>IFERROR(INDEX([1]Master!$1:$1048576,MATCH(C2760,[1]Master!$B:$B,0),MATCH($H$4,[1]Master!$1:$1,0)),"")</f>
        <v>300</v>
      </c>
      <c r="H2760" s="6" t="s">
        <v>6153</v>
      </c>
      <c r="I2760" s="367">
        <f>IFERROR(INDEX([1]Master!$1:$1048576,MATCH(C2760,[1]Master!$B:$B,0),MATCH($G$6,[1]Master!$1:$1,0)),"")</f>
        <v>111.83877777777778</v>
      </c>
      <c r="J2760" s="230">
        <f>ROUND(I2760*Order_Quote!$L$6,4)</f>
        <v>0</v>
      </c>
      <c r="K2760" s="232"/>
      <c r="L2760" s="178"/>
      <c r="M2760" s="171">
        <f t="shared" si="43"/>
        <v>0</v>
      </c>
    </row>
    <row r="2761" spans="1:13" s="52" customFormat="1" x14ac:dyDescent="0.3">
      <c r="A2761" s="29" t="str">
        <f>IF(K2761&gt;0,COUNT($A$7:A2760)+COUNT(DWV!$A$8:$A$300)+COUNT('Large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1" s="293"/>
      <c r="C2761" s="3" t="s">
        <v>3454</v>
      </c>
      <c r="D2761" s="16">
        <v>28893353</v>
      </c>
      <c r="E2761" s="5" t="s">
        <v>9841</v>
      </c>
      <c r="F2761" s="381">
        <f>IFERROR(INDEX([1]Master!$1:$1048576,MATCH(C2761,[1]Master!$B:$B,0),MATCH($H$5,[1]Master!$1:$1,0)),"")</f>
        <v>1</v>
      </c>
      <c r="G2761" s="381">
        <f>IFERROR(INDEX([1]Master!$1:$1048576,MATCH(C2761,[1]Master!$B:$B,0),MATCH($H$4,[1]Master!$1:$1,0)),"")</f>
        <v>150</v>
      </c>
      <c r="H2761" s="6" t="s">
        <v>6153</v>
      </c>
      <c r="I2761" s="367">
        <f>IFERROR(INDEX([1]Master!$1:$1048576,MATCH(C2761,[1]Master!$B:$B,0),MATCH($G$6,[1]Master!$1:$1,0)),"")</f>
        <v>142.36944444444447</v>
      </c>
      <c r="J2761" s="230">
        <f>ROUND(I2761*Order_Quote!$L$6,4)</f>
        <v>0</v>
      </c>
      <c r="K2761" s="228"/>
      <c r="L2761" s="178"/>
      <c r="M2761" s="171">
        <f t="shared" si="43"/>
        <v>0</v>
      </c>
    </row>
    <row r="2762" spans="1:13" s="52" customFormat="1" x14ac:dyDescent="0.3">
      <c r="A2762" s="29" t="str">
        <f>IF(K2762&gt;0,COUNT($A$7:A2761)+COUNT(DWV!$A$8:$A$300)+COUNT('Large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2" s="293"/>
      <c r="C2762" s="3" t="s">
        <v>3455</v>
      </c>
      <c r="D2762" s="16">
        <v>28893361</v>
      </c>
      <c r="E2762" s="5" t="s">
        <v>9842</v>
      </c>
      <c r="F2762" s="381">
        <f>IFERROR(INDEX([1]Master!$1:$1048576,MATCH(C2762,[1]Master!$B:$B,0),MATCH($H$5,[1]Master!$1:$1,0)),"")</f>
        <v>1</v>
      </c>
      <c r="G2762" s="381">
        <f>IFERROR(INDEX([1]Master!$1:$1048576,MATCH(C2762,[1]Master!$B:$B,0),MATCH($H$4,[1]Master!$1:$1,0)),"")</f>
        <v>75</v>
      </c>
      <c r="H2762" s="6" t="s">
        <v>6153</v>
      </c>
      <c r="I2762" s="367">
        <f>IFERROR(INDEX([1]Master!$1:$1048576,MATCH(C2762,[1]Master!$B:$B,0),MATCH($G$6,[1]Master!$1:$1,0)),"")</f>
        <v>162.86588888888892</v>
      </c>
      <c r="J2762" s="230">
        <f>ROUND(I2762*Order_Quote!$L$6,4)</f>
        <v>0</v>
      </c>
      <c r="K2762" s="228"/>
      <c r="L2762" s="178"/>
      <c r="M2762" s="171">
        <f t="shared" si="43"/>
        <v>0</v>
      </c>
    </row>
    <row r="2763" spans="1:13" s="52" customFormat="1" x14ac:dyDescent="0.3">
      <c r="A2763" s="29" t="str">
        <f>IF(K2763&gt;0,COUNT($A$7:A2762)+COUNT(DWV!$A$8:$A$300)+COUNT('Large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3" s="293"/>
      <c r="C2763" s="3" t="s">
        <v>3456</v>
      </c>
      <c r="D2763" s="16">
        <v>28893370</v>
      </c>
      <c r="E2763" s="5" t="s">
        <v>9843</v>
      </c>
      <c r="F2763" s="381">
        <f>IFERROR(INDEX([1]Master!$1:$1048576,MATCH(C2763,[1]Master!$B:$B,0),MATCH($H$5,[1]Master!$1:$1,0)),"")</f>
        <v>1</v>
      </c>
      <c r="G2763" s="381">
        <f>IFERROR(INDEX([1]Master!$1:$1048576,MATCH(C2763,[1]Master!$B:$B,0),MATCH($H$4,[1]Master!$1:$1,0)),"")</f>
        <v>38</v>
      </c>
      <c r="H2763" s="6" t="s">
        <v>6153</v>
      </c>
      <c r="I2763" s="367">
        <f>IFERROR(INDEX([1]Master!$1:$1048576,MATCH(C2763,[1]Master!$B:$B,0),MATCH($G$6,[1]Master!$1:$1,0)),"")</f>
        <v>472.97566666666671</v>
      </c>
      <c r="J2763" s="230">
        <f>ROUND(I2763*Order_Quote!$L$6,4)</f>
        <v>0</v>
      </c>
      <c r="K2763" s="228"/>
      <c r="L2763" s="178"/>
      <c r="M2763" s="171">
        <f t="shared" si="43"/>
        <v>0</v>
      </c>
    </row>
    <row r="2764" spans="1:13" s="52" customFormat="1" x14ac:dyDescent="0.3">
      <c r="A2764" s="29" t="str">
        <f>IF(K2764&gt;0,COUNT($A$7:A2763)+COUNT(DWV!$A$8:$A$300)+COUNT('Large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4" s="293"/>
      <c r="C2764" s="3" t="s">
        <v>3457</v>
      </c>
      <c r="D2764" s="16">
        <v>28893388</v>
      </c>
      <c r="E2764" s="5" t="s">
        <v>9844</v>
      </c>
      <c r="F2764" s="381">
        <f>IFERROR(INDEX([1]Master!$1:$1048576,MATCH(C2764,[1]Master!$B:$B,0),MATCH($H$5,[1]Master!$1:$1,0)),"")</f>
        <v>1</v>
      </c>
      <c r="G2764" s="381">
        <f>IFERROR(INDEX([1]Master!$1:$1048576,MATCH(C2764,[1]Master!$B:$B,0),MATCH($H$4,[1]Master!$1:$1,0)),"")</f>
        <v>23</v>
      </c>
      <c r="H2764" s="6" t="s">
        <v>6153</v>
      </c>
      <c r="I2764" s="367">
        <f>IFERROR(INDEX([1]Master!$1:$1048576,MATCH(C2764,[1]Master!$B:$B,0),MATCH($G$6,[1]Master!$1:$1,0)),"")</f>
        <v>688.17644444444454</v>
      </c>
      <c r="J2764" s="230">
        <f>ROUND(I2764*Order_Quote!$L$6,4)</f>
        <v>0</v>
      </c>
      <c r="K2764" s="228"/>
      <c r="L2764" s="178"/>
      <c r="M2764" s="171">
        <f t="shared" si="43"/>
        <v>0</v>
      </c>
    </row>
    <row r="2765" spans="1:13" s="52" customFormat="1" x14ac:dyDescent="0.3">
      <c r="A2765" s="29" t="str">
        <f>IF(K2765&gt;0,COUNT($A$7:A2764)+COUNT(DWV!$A$8:$A$300)+COUNT('Large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5" s="293"/>
      <c r="C2765" s="3" t="s">
        <v>3458</v>
      </c>
      <c r="D2765" s="16">
        <v>28893396</v>
      </c>
      <c r="E2765" s="5" t="s">
        <v>9845</v>
      </c>
      <c r="F2765" s="381">
        <f>IFERROR(INDEX([1]Master!$1:$1048576,MATCH(C2765,[1]Master!$B:$B,0),MATCH($H$5,[1]Master!$1:$1,0)),"")</f>
        <v>1</v>
      </c>
      <c r="G2765" s="381">
        <f>IFERROR(INDEX([1]Master!$1:$1048576,MATCH(C2765,[1]Master!$B:$B,0),MATCH($H$4,[1]Master!$1:$1,0)),"")</f>
        <v>12</v>
      </c>
      <c r="H2765" s="6" t="s">
        <v>6153</v>
      </c>
      <c r="I2765" s="367">
        <f>IFERROR(INDEX([1]Master!$1:$1048576,MATCH(C2765,[1]Master!$B:$B,0),MATCH($G$6,[1]Master!$1:$1,0)),"")</f>
        <v>1513.2296666666666</v>
      </c>
      <c r="J2765" s="230">
        <f>ROUND(I2765*Order_Quote!$L$6,4)</f>
        <v>0</v>
      </c>
      <c r="K2765" s="228"/>
      <c r="L2765" s="178"/>
      <c r="M2765" s="171">
        <f t="shared" si="43"/>
        <v>0</v>
      </c>
    </row>
    <row r="2766" spans="1:13" s="52" customFormat="1" x14ac:dyDescent="0.3">
      <c r="A2766" s="29" t="str">
        <f>IF(K2766&gt;0,COUNT($A$7:A2765)+COUNT(DWV!$A$8:$A$300)+COUNT('Large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6" s="293"/>
      <c r="C2766" s="3" t="s">
        <v>3459</v>
      </c>
      <c r="D2766" s="16">
        <v>28893400</v>
      </c>
      <c r="E2766" s="5" t="s">
        <v>9846</v>
      </c>
      <c r="F2766" s="381">
        <f>IFERROR(INDEX([1]Master!$1:$1048576,MATCH(C2766,[1]Master!$B:$B,0),MATCH($H$5,[1]Master!$1:$1,0)),"")</f>
        <v>1</v>
      </c>
      <c r="G2766" s="381">
        <f>IFERROR(INDEX([1]Master!$1:$1048576,MATCH(C2766,[1]Master!$B:$B,0),MATCH($H$4,[1]Master!$1:$1,0)),"")</f>
        <v>6</v>
      </c>
      <c r="H2766" s="6" t="s">
        <v>6153</v>
      </c>
      <c r="I2766" s="367">
        <f>IFERROR(INDEX([1]Master!$1:$1048576,MATCH(C2766,[1]Master!$B:$B,0),MATCH($G$6,[1]Master!$1:$1,0)),"")</f>
        <v>1860.6348888888888</v>
      </c>
      <c r="J2766" s="230">
        <f>ROUND(I2766*Order_Quote!$L$6,4)</f>
        <v>0</v>
      </c>
      <c r="K2766" s="228"/>
      <c r="L2766" s="178"/>
      <c r="M2766" s="171">
        <f t="shared" si="43"/>
        <v>0</v>
      </c>
    </row>
    <row r="2767" spans="1:13" s="52" customFormat="1" x14ac:dyDescent="0.3">
      <c r="A2767" s="29" t="str">
        <f>IF(K2767&gt;0,COUNT($A$7:A2766)+COUNT(DWV!$A$8:$A$300)+COUNT('Large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7" s="293"/>
      <c r="C2767" s="3" t="s">
        <v>3460</v>
      </c>
      <c r="D2767" s="16">
        <v>28893418</v>
      </c>
      <c r="E2767" s="5" t="s">
        <v>9847</v>
      </c>
      <c r="F2767" s="381">
        <f>IFERROR(INDEX([1]Master!$1:$1048576,MATCH(C2767,[1]Master!$B:$B,0),MATCH($H$5,[1]Master!$1:$1,0)),"")</f>
        <v>1</v>
      </c>
      <c r="G2767" s="381">
        <f>IFERROR(INDEX([1]Master!$1:$1048576,MATCH(C2767,[1]Master!$B:$B,0),MATCH($H$4,[1]Master!$1:$1,0)),"")</f>
        <v>4</v>
      </c>
      <c r="H2767" s="6" t="s">
        <v>6153</v>
      </c>
      <c r="I2767" s="367">
        <f>IFERROR(INDEX([1]Master!$1:$1048576,MATCH(C2767,[1]Master!$B:$B,0),MATCH($G$6,[1]Master!$1:$1,0)),"")</f>
        <v>3438.8730000000005</v>
      </c>
      <c r="J2767" s="230">
        <f>ROUND(I2767*Order_Quote!$L$6,4)</f>
        <v>0</v>
      </c>
      <c r="K2767" s="228"/>
      <c r="L2767" s="178"/>
      <c r="M2767" s="171">
        <f t="shared" si="43"/>
        <v>0</v>
      </c>
    </row>
    <row r="2768" spans="1:13" s="52" customFormat="1" x14ac:dyDescent="0.3">
      <c r="A2768" s="29" t="str">
        <f>IF(K2768&gt;0,COUNT($A$7:A2767)+COUNT(DWV!$A$8:$A$300)+COUNT('Large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8" s="293"/>
      <c r="C2768" s="3" t="s">
        <v>3461</v>
      </c>
      <c r="D2768" s="16">
        <v>28893426</v>
      </c>
      <c r="E2768" s="5" t="s">
        <v>9848</v>
      </c>
      <c r="F2768" s="381">
        <f>IFERROR(INDEX([1]Master!$1:$1048576,MATCH(C2768,[1]Master!$B:$B,0),MATCH($H$5,[1]Master!$1:$1,0)),"")</f>
        <v>1</v>
      </c>
      <c r="G2768" s="381">
        <f>IFERROR(INDEX([1]Master!$1:$1048576,MATCH(C2768,[1]Master!$B:$B,0),MATCH($H$4,[1]Master!$1:$1,0)),"")</f>
        <v>3</v>
      </c>
      <c r="H2768" s="6" t="s">
        <v>6153</v>
      </c>
      <c r="I2768" s="367">
        <f>IFERROR(INDEX([1]Master!$1:$1048576,MATCH(C2768,[1]Master!$B:$B,0),MATCH($G$6,[1]Master!$1:$1,0)),"")</f>
        <v>4900.528666666667</v>
      </c>
      <c r="J2768" s="230">
        <f>ROUND(I2768*Order_Quote!$L$6,4)</f>
        <v>0</v>
      </c>
      <c r="K2768" s="228"/>
      <c r="L2768" s="178"/>
      <c r="M2768" s="171">
        <f t="shared" si="43"/>
        <v>0</v>
      </c>
    </row>
    <row r="2769" spans="1:13" s="52" customFormat="1" x14ac:dyDescent="0.3">
      <c r="A2769" s="29" t="str">
        <f>IF(K2769&gt;0,COUNT($A$7:A2768)+COUNT(DWV!$A$8:$A$300)+COUNT('Large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69" s="293"/>
      <c r="C2769" s="3" t="s">
        <v>3462</v>
      </c>
      <c r="D2769" s="16">
        <v>28893434</v>
      </c>
      <c r="E2769" s="5" t="s">
        <v>9849</v>
      </c>
      <c r="F2769" s="381">
        <f>IFERROR(INDEX([1]Master!$1:$1048576,MATCH(C2769,[1]Master!$B:$B,0),MATCH($H$5,[1]Master!$1:$1,0)),"")</f>
        <v>1</v>
      </c>
      <c r="G2769" s="381">
        <f>IFERROR(INDEX([1]Master!$1:$1048576,MATCH(C2769,[1]Master!$B:$B,0),MATCH($H$4,[1]Master!$1:$1,0)),"")</f>
        <v>2</v>
      </c>
      <c r="H2769" s="6" t="s">
        <v>6153</v>
      </c>
      <c r="I2769" s="367">
        <f>IFERROR(INDEX([1]Master!$1:$1048576,MATCH(C2769,[1]Master!$B:$B,0),MATCH($G$6,[1]Master!$1:$1,0)),"")</f>
        <v>6124.7513333333336</v>
      </c>
      <c r="J2769" s="230">
        <f>ROUND(I2769*Order_Quote!$L$6,4)</f>
        <v>0</v>
      </c>
      <c r="K2769" s="228"/>
      <c r="L2769" s="178"/>
      <c r="M2769" s="171">
        <f t="shared" si="43"/>
        <v>0</v>
      </c>
    </row>
    <row r="2770" spans="1:13" s="52" customFormat="1" x14ac:dyDescent="0.3">
      <c r="A2770" s="29" t="str">
        <f>IF(K2770&gt;0,COUNT($A$7:A2769)+COUNT(DWV!$A$8:$A$300)+COUNT('Large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0" s="293"/>
      <c r="C2770" s="3" t="s">
        <v>3463</v>
      </c>
      <c r="D2770" s="16">
        <v>28893442</v>
      </c>
      <c r="E2770" s="5" t="s">
        <v>9850</v>
      </c>
      <c r="F2770" s="381">
        <f>IFERROR(INDEX([1]Master!$1:$1048576,MATCH(C2770,[1]Master!$B:$B,0),MATCH($H$5,[1]Master!$1:$1,0)),"")</f>
        <v>1</v>
      </c>
      <c r="G2770" s="381">
        <f>IFERROR(INDEX([1]Master!$1:$1048576,MATCH(C2770,[1]Master!$B:$B,0),MATCH($H$4,[1]Master!$1:$1,0)),"")</f>
        <v>1</v>
      </c>
      <c r="H2770" s="6" t="s">
        <v>6153</v>
      </c>
      <c r="I2770" s="367">
        <f>IFERROR(INDEX([1]Master!$1:$1048576,MATCH(C2770,[1]Master!$B:$B,0),MATCH($G$6,[1]Master!$1:$1,0)),"")</f>
        <v>7679.0014431372565</v>
      </c>
      <c r="J2770" s="230">
        <f>ROUND(I2770*Order_Quote!$L$6,4)</f>
        <v>0</v>
      </c>
      <c r="K2770" s="228"/>
      <c r="L2770" s="178"/>
      <c r="M2770" s="171">
        <f t="shared" si="43"/>
        <v>0</v>
      </c>
    </row>
    <row r="2771" spans="1:13" s="52" customFormat="1" x14ac:dyDescent="0.3">
      <c r="A2771" s="29" t="str">
        <f>IF(K2771&gt;0,COUNT($A$7:A2770)+COUNT(DWV!$A$8:$A$300)+COUNT('Large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1" s="294"/>
      <c r="C2771" s="3" t="s">
        <v>3464</v>
      </c>
      <c r="D2771" s="16">
        <v>28893450</v>
      </c>
      <c r="E2771" s="5" t="s">
        <v>9851</v>
      </c>
      <c r="F2771" s="381">
        <f>IFERROR(INDEX([1]Master!$1:$1048576,MATCH(C2771,[1]Master!$B:$B,0),MATCH($H$5,[1]Master!$1:$1,0)),"")</f>
        <v>1</v>
      </c>
      <c r="G2771" s="381">
        <f>IFERROR(INDEX([1]Master!$1:$1048576,MATCH(C2771,[1]Master!$B:$B,0),MATCH($H$4,[1]Master!$1:$1,0)),"")</f>
        <v>1</v>
      </c>
      <c r="H2771" s="6" t="s">
        <v>6153</v>
      </c>
      <c r="I2771" s="367">
        <f>IFERROR(INDEX([1]Master!$1:$1048576,MATCH(C2771,[1]Master!$B:$B,0),MATCH($G$6,[1]Master!$1:$1,0)),"")</f>
        <v>9598.7667699346421</v>
      </c>
      <c r="J2771" s="230">
        <f>ROUND(I2771*Order_Quote!$L$6,4)</f>
        <v>0</v>
      </c>
      <c r="K2771" s="228"/>
      <c r="L2771" s="178"/>
      <c r="M2771" s="171">
        <f t="shared" si="43"/>
        <v>0</v>
      </c>
    </row>
    <row r="2772" spans="1:13" s="52" customFormat="1" x14ac:dyDescent="0.3">
      <c r="A2772" s="29" t="str">
        <f>IF(K2772&gt;0,COUNT($A$7:A2771)+COUNT(DWV!$A$8:$A$300)+COUNT('Large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2" s="317" t="s">
        <v>3739</v>
      </c>
      <c r="C2772" s="3" t="s">
        <v>3408</v>
      </c>
      <c r="D2772" s="16">
        <v>28892810</v>
      </c>
      <c r="E2772" s="5" t="s">
        <v>9852</v>
      </c>
      <c r="F2772" s="381">
        <f>IFERROR(INDEX([1]Master!$1:$1048576,MATCH(C2772,[1]Master!$B:$B,0),MATCH($H$5,[1]Master!$1:$1,0)),"")</f>
        <v>1</v>
      </c>
      <c r="G2772" s="381">
        <f>IFERROR(INDEX([1]Master!$1:$1048576,MATCH(C2772,[1]Master!$B:$B,0),MATCH($H$4,[1]Master!$1:$1,0)),"")</f>
        <v>31</v>
      </c>
      <c r="H2772" s="6" t="s">
        <v>6153</v>
      </c>
      <c r="I2772" s="367">
        <f>IFERROR(INDEX([1]Master!$1:$1048576,MATCH(C2772,[1]Master!$B:$B,0),MATCH($G$6,[1]Master!$1:$1,0)),"")</f>
        <v>446.49911111111118</v>
      </c>
      <c r="J2772" s="230">
        <f>ROUND(I2772*Order_Quote!$L$6,4)</f>
        <v>0</v>
      </c>
      <c r="K2772" s="228"/>
      <c r="L2772" s="178"/>
      <c r="M2772" s="171">
        <f t="shared" si="43"/>
        <v>0</v>
      </c>
    </row>
    <row r="2773" spans="1:13" s="52" customFormat="1" x14ac:dyDescent="0.3">
      <c r="A2773" s="29" t="str">
        <f>IF(K2773&gt;0,COUNT($A$7:A2772)+COUNT(DWV!$A$8:$A$300)+COUNT('Large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3" s="293"/>
      <c r="C2773" s="3" t="s">
        <v>3409</v>
      </c>
      <c r="D2773" s="16">
        <v>28892829</v>
      </c>
      <c r="E2773" s="5" t="s">
        <v>9853</v>
      </c>
      <c r="F2773" s="381">
        <f>IFERROR(INDEX([1]Master!$1:$1048576,MATCH(C2773,[1]Master!$B:$B,0),MATCH($H$5,[1]Master!$1:$1,0)),"")</f>
        <v>1</v>
      </c>
      <c r="G2773" s="381">
        <f>IFERROR(INDEX([1]Master!$1:$1048576,MATCH(C2773,[1]Master!$B:$B,0),MATCH($H$4,[1]Master!$1:$1,0)),"")</f>
        <v>20</v>
      </c>
      <c r="H2773" s="6" t="s">
        <v>6153</v>
      </c>
      <c r="I2773" s="367">
        <f>IFERROR(INDEX([1]Master!$1:$1048576,MATCH(C2773,[1]Master!$B:$B,0),MATCH($G$6,[1]Master!$1:$1,0)),"")</f>
        <v>997.15677777777785</v>
      </c>
      <c r="J2773" s="230">
        <f>ROUND(I2773*Order_Quote!$L$6,4)</f>
        <v>0</v>
      </c>
      <c r="K2773" s="228"/>
      <c r="L2773" s="178"/>
      <c r="M2773" s="171">
        <f t="shared" si="43"/>
        <v>0</v>
      </c>
    </row>
    <row r="2774" spans="1:13" s="52" customFormat="1" x14ac:dyDescent="0.3">
      <c r="A2774" s="29" t="str">
        <f>IF(K2774&gt;0,COUNT($A$7:A2773)+COUNT(DWV!$A$8:$A$300)+COUNT('Large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4" s="293"/>
      <c r="C2774" s="3" t="s">
        <v>3410</v>
      </c>
      <c r="D2774" s="16">
        <v>28892837</v>
      </c>
      <c r="E2774" s="5" t="s">
        <v>9854</v>
      </c>
      <c r="F2774" s="381">
        <f>IFERROR(INDEX([1]Master!$1:$1048576,MATCH(C2774,[1]Master!$B:$B,0),MATCH($H$5,[1]Master!$1:$1,0)),"")</f>
        <v>1</v>
      </c>
      <c r="G2774" s="381">
        <f>IFERROR(INDEX([1]Master!$1:$1048576,MATCH(C2774,[1]Master!$B:$B,0),MATCH($H$4,[1]Master!$1:$1,0)),"")</f>
        <v>10</v>
      </c>
      <c r="H2774" s="6" t="s">
        <v>6153</v>
      </c>
      <c r="I2774" s="367">
        <f>IFERROR(INDEX([1]Master!$1:$1048576,MATCH(C2774,[1]Master!$B:$B,0),MATCH($G$6,[1]Master!$1:$1,0)),"")</f>
        <v>1419.4501111111113</v>
      </c>
      <c r="J2774" s="230">
        <f>ROUND(I2774*Order_Quote!$L$6,4)</f>
        <v>0</v>
      </c>
      <c r="K2774" s="228"/>
      <c r="L2774" s="178"/>
      <c r="M2774" s="171">
        <f t="shared" si="43"/>
        <v>0</v>
      </c>
    </row>
    <row r="2775" spans="1:13" s="52" customFormat="1" x14ac:dyDescent="0.3">
      <c r="A2775" s="29" t="str">
        <f>IF(K2775&gt;0,COUNT($A$7:A2774)+COUNT(DWV!$A$8:$A$300)+COUNT('Large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5" s="293"/>
      <c r="C2775" s="3" t="s">
        <v>3411</v>
      </c>
      <c r="D2775" s="16">
        <v>28892845</v>
      </c>
      <c r="E2775" s="5" t="s">
        <v>9855</v>
      </c>
      <c r="F2775" s="381">
        <f>IFERROR(INDEX([1]Master!$1:$1048576,MATCH(C2775,[1]Master!$B:$B,0),MATCH($H$5,[1]Master!$1:$1,0)),"")</f>
        <v>1</v>
      </c>
      <c r="G2775" s="381">
        <f>IFERROR(INDEX([1]Master!$1:$1048576,MATCH(C2775,[1]Master!$B:$B,0),MATCH($H$4,[1]Master!$1:$1,0)),"")</f>
        <v>5</v>
      </c>
      <c r="H2775" s="6" t="s">
        <v>6153</v>
      </c>
      <c r="I2775" s="367">
        <f>IFERROR(INDEX([1]Master!$1:$1048576,MATCH(C2775,[1]Master!$B:$B,0),MATCH($G$6,[1]Master!$1:$1,0)),"")</f>
        <v>1823.9814444444446</v>
      </c>
      <c r="J2775" s="230">
        <f>ROUND(I2775*Order_Quote!$L$6,4)</f>
        <v>0</v>
      </c>
      <c r="K2775" s="228"/>
      <c r="L2775" s="178"/>
      <c r="M2775" s="171">
        <f t="shared" si="43"/>
        <v>0</v>
      </c>
    </row>
    <row r="2776" spans="1:13" s="52" customFormat="1" x14ac:dyDescent="0.3">
      <c r="A2776" s="29" t="str">
        <f>IF(K2776&gt;0,COUNT($A$7:A2775)+COUNT(DWV!$A$8:$A$300)+COUNT('Large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6" s="293"/>
      <c r="C2776" s="3" t="s">
        <v>3412</v>
      </c>
      <c r="D2776" s="16">
        <v>28892853</v>
      </c>
      <c r="E2776" s="5" t="s">
        <v>9856</v>
      </c>
      <c r="F2776" s="381">
        <f>IFERROR(INDEX([1]Master!$1:$1048576,MATCH(C2776,[1]Master!$B:$B,0),MATCH($H$5,[1]Master!$1:$1,0)),"")</f>
        <v>1</v>
      </c>
      <c r="G2776" s="381">
        <f>IFERROR(INDEX([1]Master!$1:$1048576,MATCH(C2776,[1]Master!$B:$B,0),MATCH($H$4,[1]Master!$1:$1,0)),"")</f>
        <v>3</v>
      </c>
      <c r="H2776" s="6" t="s">
        <v>6153</v>
      </c>
      <c r="I2776" s="367">
        <f>IFERROR(INDEX([1]Master!$1:$1048576,MATCH(C2776,[1]Master!$B:$B,0),MATCH($G$6,[1]Master!$1:$1,0)),"")</f>
        <v>3371.1063333333336</v>
      </c>
      <c r="J2776" s="230">
        <f>ROUND(I2776*Order_Quote!$L$6,4)</f>
        <v>0</v>
      </c>
      <c r="K2776" s="228"/>
      <c r="L2776" s="178"/>
      <c r="M2776" s="171">
        <f t="shared" si="43"/>
        <v>0</v>
      </c>
    </row>
    <row r="2777" spans="1:13" s="52" customFormat="1" x14ac:dyDescent="0.3">
      <c r="A2777" s="29" t="str">
        <f>IF(K2777&gt;0,COUNT($A$7:A2776)+COUNT(DWV!$A$8:$A$300)+COUNT('Large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7" s="293"/>
      <c r="C2777" s="3" t="s">
        <v>3413</v>
      </c>
      <c r="D2777" s="16">
        <v>28892861</v>
      </c>
      <c r="E2777" s="5" t="s">
        <v>9857</v>
      </c>
      <c r="F2777" s="381">
        <f>IFERROR(INDEX([1]Master!$1:$1048576,MATCH(C2777,[1]Master!$B:$B,0),MATCH($H$5,[1]Master!$1:$1,0)),"")</f>
        <v>1</v>
      </c>
      <c r="G2777" s="381">
        <f>IFERROR(INDEX([1]Master!$1:$1048576,MATCH(C2777,[1]Master!$B:$B,0),MATCH($H$4,[1]Master!$1:$1,0)),"")</f>
        <v>2</v>
      </c>
      <c r="H2777" s="6" t="s">
        <v>6153</v>
      </c>
      <c r="I2777" s="367">
        <f>IFERROR(INDEX([1]Master!$1:$1048576,MATCH(C2777,[1]Master!$B:$B,0),MATCH($G$6,[1]Master!$1:$1,0)),"")</f>
        <v>4803.9671111111102</v>
      </c>
      <c r="J2777" s="230">
        <f>ROUND(I2777*Order_Quote!$L$6,4)</f>
        <v>0</v>
      </c>
      <c r="K2777" s="228"/>
      <c r="L2777" s="178"/>
      <c r="M2777" s="171">
        <f t="shared" si="43"/>
        <v>0</v>
      </c>
    </row>
    <row r="2778" spans="1:13" s="52" customFormat="1" x14ac:dyDescent="0.3">
      <c r="A2778" s="29" t="str">
        <f>IF(K2778&gt;0,COUNT($A$7:A2777)+COUNT(DWV!$A$8:$A$300)+COUNT('Large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8" s="293"/>
      <c r="C2778" s="3" t="s">
        <v>3414</v>
      </c>
      <c r="D2778" s="16">
        <v>28892870</v>
      </c>
      <c r="E2778" s="5" t="s">
        <v>9858</v>
      </c>
      <c r="F2778" s="381">
        <f>IFERROR(INDEX([1]Master!$1:$1048576,MATCH(C2778,[1]Master!$B:$B,0),MATCH($H$5,[1]Master!$1:$1,0)),"")</f>
        <v>1</v>
      </c>
      <c r="G2778" s="381">
        <f>IFERROR(INDEX([1]Master!$1:$1048576,MATCH(C2778,[1]Master!$B:$B,0),MATCH($H$4,[1]Master!$1:$1,0)),"")</f>
        <v>1</v>
      </c>
      <c r="H2778" s="6" t="s">
        <v>6153</v>
      </c>
      <c r="I2778" s="367">
        <f>IFERROR(INDEX([1]Master!$1:$1048576,MATCH(C2778,[1]Master!$B:$B,0),MATCH($G$6,[1]Master!$1:$1,0)),"")</f>
        <v>6004.067222222222</v>
      </c>
      <c r="J2778" s="230">
        <f>ROUND(I2778*Order_Quote!$L$6,4)</f>
        <v>0</v>
      </c>
      <c r="K2778" s="228"/>
      <c r="L2778" s="178"/>
      <c r="M2778" s="171">
        <f t="shared" si="43"/>
        <v>0</v>
      </c>
    </row>
    <row r="2779" spans="1:13" s="52" customFormat="1" x14ac:dyDescent="0.3">
      <c r="A2779" s="29" t="str">
        <f>IF(K2779&gt;0,COUNT($A$7:A2778)+COUNT(DWV!$A$8:$A$300)+COUNT('Large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79" s="293"/>
      <c r="C2779" s="3" t="s">
        <v>3415</v>
      </c>
      <c r="D2779" s="16">
        <v>28892888</v>
      </c>
      <c r="E2779" s="5" t="s">
        <v>9859</v>
      </c>
      <c r="F2779" s="381">
        <f>IFERROR(INDEX([1]Master!$1:$1048576,MATCH(C2779,[1]Master!$B:$B,0),MATCH($H$5,[1]Master!$1:$1,0)),"")</f>
        <v>1</v>
      </c>
      <c r="G2779" s="381">
        <f>IFERROR(INDEX([1]Master!$1:$1048576,MATCH(C2779,[1]Master!$B:$B,0),MATCH($H$4,[1]Master!$1:$1,0)),"")</f>
        <v>1</v>
      </c>
      <c r="H2779" s="6" t="s">
        <v>6153</v>
      </c>
      <c r="I2779" s="367">
        <f>IFERROR(INDEX([1]Master!$1:$1048576,MATCH(C2779,[1]Master!$B:$B,0),MATCH($G$6,[1]Master!$1:$1,0)),"")</f>
        <v>7679.0014431372565</v>
      </c>
      <c r="J2779" s="230">
        <f>ROUND(I2779*Order_Quote!$L$6,4)</f>
        <v>0</v>
      </c>
      <c r="K2779" s="228"/>
      <c r="L2779" s="178"/>
      <c r="M2779" s="171">
        <f t="shared" si="43"/>
        <v>0</v>
      </c>
    </row>
    <row r="2780" spans="1:13" s="52" customFormat="1" x14ac:dyDescent="0.3">
      <c r="A2780" s="29" t="str">
        <f>IF(K2780&gt;0,COUNT($A$7:A2779)+COUNT(DWV!$A$8:$A$300)+COUNT('Large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0" s="294"/>
      <c r="C2780" s="3" t="s">
        <v>3416</v>
      </c>
      <c r="D2780" s="16">
        <v>28892896</v>
      </c>
      <c r="E2780" s="5" t="s">
        <v>9860</v>
      </c>
      <c r="F2780" s="381">
        <f>IFERROR(INDEX([1]Master!$1:$1048576,MATCH(C2780,[1]Master!$B:$B,0),MATCH($H$5,[1]Master!$1:$1,0)),"")</f>
        <v>1</v>
      </c>
      <c r="G2780" s="381">
        <f>IFERROR(INDEX([1]Master!$1:$1048576,MATCH(C2780,[1]Master!$B:$B,0),MATCH($H$4,[1]Master!$1:$1,0)),"")</f>
        <v>1</v>
      </c>
      <c r="H2780" s="6" t="s">
        <v>6153</v>
      </c>
      <c r="I2780" s="367">
        <f>IFERROR(INDEX([1]Master!$1:$1048576,MATCH(C2780,[1]Master!$B:$B,0),MATCH($G$6,[1]Master!$1:$1,0)),"")</f>
        <v>9598.7667699346421</v>
      </c>
      <c r="J2780" s="230">
        <f>ROUND(I2780*Order_Quote!$L$6,4)</f>
        <v>0</v>
      </c>
      <c r="K2780" s="228"/>
      <c r="L2780" s="178"/>
      <c r="M2780" s="171">
        <f t="shared" si="43"/>
        <v>0</v>
      </c>
    </row>
    <row r="2781" spans="1:13" s="52" customFormat="1" x14ac:dyDescent="0.3">
      <c r="A2781" s="29" t="str">
        <f>IF(K2781&gt;0,COUNT($A$7:A2780)+COUNT(DWV!$A$8:$A$300)+COUNT('Large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1" s="293"/>
      <c r="C2781" s="3" t="s">
        <v>3398</v>
      </c>
      <c r="D2781" s="16">
        <v>28892616</v>
      </c>
      <c r="E2781" s="5" t="s">
        <v>9861</v>
      </c>
      <c r="F2781" s="381">
        <f>IFERROR(INDEX([1]Master!$1:$1048576,MATCH(C2781,[1]Master!$B:$B,0),MATCH($H$5,[1]Master!$1:$1,0)),"")</f>
        <v>1</v>
      </c>
      <c r="G2781" s="381">
        <f>IFERROR(INDEX([1]Master!$1:$1048576,MATCH(C2781,[1]Master!$B:$B,0),MATCH($H$4,[1]Master!$1:$1,0)),"")</f>
        <v>31</v>
      </c>
      <c r="H2781" s="6" t="s">
        <v>6153</v>
      </c>
      <c r="I2781" s="367">
        <f>IFERROR(INDEX([1]Master!$1:$1048576,MATCH(C2781,[1]Master!$B:$B,0),MATCH($G$6,[1]Master!$1:$1,0)),"")</f>
        <v>463.73800000000006</v>
      </c>
      <c r="J2781" s="230">
        <f>ROUND(I2781*Order_Quote!$L$6,4)</f>
        <v>0</v>
      </c>
      <c r="K2781" s="228"/>
      <c r="L2781" s="178"/>
      <c r="M2781" s="171">
        <f t="shared" si="43"/>
        <v>0</v>
      </c>
    </row>
    <row r="2782" spans="1:13" s="52" customFormat="1" x14ac:dyDescent="0.3">
      <c r="A2782" s="29" t="str">
        <f>IF(K2782&gt;0,COUNT($A$7:A2781)+COUNT(DWV!$A$8:$A$300)+COUNT('Large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2" s="293"/>
      <c r="C2782" s="3" t="s">
        <v>3399</v>
      </c>
      <c r="D2782" s="16">
        <v>28892624</v>
      </c>
      <c r="E2782" s="5" t="s">
        <v>9862</v>
      </c>
      <c r="F2782" s="381">
        <f>IFERROR(INDEX([1]Master!$1:$1048576,MATCH(C2782,[1]Master!$B:$B,0),MATCH($H$5,[1]Master!$1:$1,0)),"")</f>
        <v>1</v>
      </c>
      <c r="G2782" s="381">
        <f>IFERROR(INDEX([1]Master!$1:$1048576,MATCH(C2782,[1]Master!$B:$B,0),MATCH($H$4,[1]Master!$1:$1,0)),"")</f>
        <v>20</v>
      </c>
      <c r="H2782" s="6" t="s">
        <v>6153</v>
      </c>
      <c r="I2782" s="367">
        <f>IFERROR(INDEX([1]Master!$1:$1048576,MATCH(C2782,[1]Master!$B:$B,0),MATCH($G$6,[1]Master!$1:$1,0)),"")</f>
        <v>674.61122222222218</v>
      </c>
      <c r="J2782" s="230">
        <f>ROUND(I2782*Order_Quote!$L$6,4)</f>
        <v>0</v>
      </c>
      <c r="K2782" s="228"/>
      <c r="L2782" s="178"/>
      <c r="M2782" s="171">
        <f t="shared" si="43"/>
        <v>0</v>
      </c>
    </row>
    <row r="2783" spans="1:13" s="52" customFormat="1" x14ac:dyDescent="0.3">
      <c r="A2783" s="29" t="str">
        <f>IF(K2783&gt;0,COUNT($A$7:A2782)+COUNT(DWV!$A$8:$A$300)+COUNT('Large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3" s="293"/>
      <c r="C2783" s="3" t="s">
        <v>3400</v>
      </c>
      <c r="D2783" s="16">
        <v>28892632</v>
      </c>
      <c r="E2783" s="5" t="s">
        <v>9863</v>
      </c>
      <c r="F2783" s="381">
        <f>IFERROR(INDEX([1]Master!$1:$1048576,MATCH(C2783,[1]Master!$B:$B,0),MATCH($H$5,[1]Master!$1:$1,0)),"")</f>
        <v>1</v>
      </c>
      <c r="G2783" s="381">
        <f>IFERROR(INDEX([1]Master!$1:$1048576,MATCH(C2783,[1]Master!$B:$B,0),MATCH($H$4,[1]Master!$1:$1,0)),"")</f>
        <v>10</v>
      </c>
      <c r="H2783" s="6" t="s">
        <v>6153</v>
      </c>
      <c r="I2783" s="367">
        <f>IFERROR(INDEX([1]Master!$1:$1048576,MATCH(C2783,[1]Master!$B:$B,0),MATCH($G$6,[1]Master!$1:$1,0)),"")</f>
        <v>1483.4717777777778</v>
      </c>
      <c r="J2783" s="230">
        <f>ROUND(I2783*Order_Quote!$L$6,4)</f>
        <v>0</v>
      </c>
      <c r="K2783" s="228"/>
      <c r="L2783" s="178"/>
      <c r="M2783" s="171">
        <f t="shared" si="43"/>
        <v>0</v>
      </c>
    </row>
    <row r="2784" spans="1:13" s="52" customFormat="1" x14ac:dyDescent="0.3">
      <c r="A2784" s="29" t="str">
        <f>IF(K2784&gt;0,COUNT($A$7:A2783)+COUNT(DWV!$A$8:$A$300)+COUNT('Large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4" s="293"/>
      <c r="C2784" s="3" t="s">
        <v>3401</v>
      </c>
      <c r="D2784" s="16">
        <v>28892640</v>
      </c>
      <c r="E2784" s="5" t="s">
        <v>9864</v>
      </c>
      <c r="F2784" s="381">
        <f>IFERROR(INDEX([1]Master!$1:$1048576,MATCH(C2784,[1]Master!$B:$B,0),MATCH($H$5,[1]Master!$1:$1,0)),"")</f>
        <v>1</v>
      </c>
      <c r="G2784" s="381">
        <f>IFERROR(INDEX([1]Master!$1:$1048576,MATCH(C2784,[1]Master!$B:$B,0),MATCH($H$4,[1]Master!$1:$1,0)),"")</f>
        <v>5</v>
      </c>
      <c r="H2784" s="6" t="s">
        <v>6153</v>
      </c>
      <c r="I2784" s="367">
        <f>IFERROR(INDEX([1]Master!$1:$1048576,MATCH(C2784,[1]Master!$B:$B,0),MATCH($G$6,[1]Master!$1:$1,0)),"")</f>
        <v>1823.9814444444446</v>
      </c>
      <c r="J2784" s="230">
        <f>ROUND(I2784*Order_Quote!$L$6,4)</f>
        <v>0</v>
      </c>
      <c r="K2784" s="228"/>
      <c r="L2784" s="178"/>
      <c r="M2784" s="171">
        <f t="shared" si="43"/>
        <v>0</v>
      </c>
    </row>
    <row r="2785" spans="1:13" s="52" customFormat="1" x14ac:dyDescent="0.3">
      <c r="A2785" s="29" t="str">
        <f>IF(K2785&gt;0,COUNT($A$7:A2784)+COUNT(DWV!$A$8:$A$300)+COUNT('Large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5" s="293"/>
      <c r="C2785" s="3" t="s">
        <v>3402</v>
      </c>
      <c r="D2785" s="16">
        <v>28892659</v>
      </c>
      <c r="E2785" s="5" t="s">
        <v>9865</v>
      </c>
      <c r="F2785" s="381">
        <f>IFERROR(INDEX([1]Master!$1:$1048576,MATCH(C2785,[1]Master!$B:$B,0),MATCH($H$5,[1]Master!$1:$1,0)),"")</f>
        <v>1</v>
      </c>
      <c r="G2785" s="381">
        <f>IFERROR(INDEX([1]Master!$1:$1048576,MATCH(C2785,[1]Master!$B:$B,0),MATCH($H$4,[1]Master!$1:$1,0)),"")</f>
        <v>3</v>
      </c>
      <c r="H2785" s="6" t="s">
        <v>6153</v>
      </c>
      <c r="I2785" s="367">
        <f>IFERROR(INDEX([1]Master!$1:$1048576,MATCH(C2785,[1]Master!$B:$B,0),MATCH($G$6,[1]Master!$1:$1,0)),"")</f>
        <v>3371.1063333333336</v>
      </c>
      <c r="J2785" s="230">
        <f>ROUND(I2785*Order_Quote!$L$6,4)</f>
        <v>0</v>
      </c>
      <c r="K2785" s="228"/>
      <c r="L2785" s="178"/>
      <c r="M2785" s="171">
        <f t="shared" si="43"/>
        <v>0</v>
      </c>
    </row>
    <row r="2786" spans="1:13" s="52" customFormat="1" x14ac:dyDescent="0.3">
      <c r="A2786" s="29" t="str">
        <f>IF(K2786&gt;0,COUNT($A$7:A2785)+COUNT(DWV!$A$8:$A$300)+COUNT('Large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6" s="293"/>
      <c r="C2786" s="3" t="s">
        <v>3403</v>
      </c>
      <c r="D2786" s="16">
        <v>28892667</v>
      </c>
      <c r="E2786" s="5" t="s">
        <v>9866</v>
      </c>
      <c r="F2786" s="381">
        <f>IFERROR(INDEX([1]Master!$1:$1048576,MATCH(C2786,[1]Master!$B:$B,0),MATCH($H$5,[1]Master!$1:$1,0)),"")</f>
        <v>1</v>
      </c>
      <c r="G2786" s="381">
        <f>IFERROR(INDEX([1]Master!$1:$1048576,MATCH(C2786,[1]Master!$B:$B,0),MATCH($H$4,[1]Master!$1:$1,0)),"")</f>
        <v>2</v>
      </c>
      <c r="H2786" s="6" t="s">
        <v>6153</v>
      </c>
      <c r="I2786" s="367">
        <f>IFERROR(INDEX([1]Master!$1:$1048576,MATCH(C2786,[1]Master!$B:$B,0),MATCH($G$6,[1]Master!$1:$1,0)),"")</f>
        <v>4803.9671111111102</v>
      </c>
      <c r="J2786" s="230">
        <f>ROUND(I2786*Order_Quote!$L$6,4)</f>
        <v>0</v>
      </c>
      <c r="K2786" s="228"/>
      <c r="L2786" s="178"/>
      <c r="M2786" s="171">
        <f t="shared" si="43"/>
        <v>0</v>
      </c>
    </row>
    <row r="2787" spans="1:13" s="52" customFormat="1" x14ac:dyDescent="0.3">
      <c r="A2787" s="29" t="str">
        <f>IF(K2787&gt;0,COUNT($A$7:A2786)+COUNT(DWV!$A$8:$A$300)+COUNT('Large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7" s="293"/>
      <c r="C2787" s="3" t="s">
        <v>3404</v>
      </c>
      <c r="D2787" s="16">
        <v>28892675</v>
      </c>
      <c r="E2787" s="5" t="s">
        <v>9867</v>
      </c>
      <c r="F2787" s="381">
        <f>IFERROR(INDEX([1]Master!$1:$1048576,MATCH(C2787,[1]Master!$B:$B,0),MATCH($H$5,[1]Master!$1:$1,0)),"")</f>
        <v>1</v>
      </c>
      <c r="G2787" s="381">
        <f>IFERROR(INDEX([1]Master!$1:$1048576,MATCH(C2787,[1]Master!$B:$B,0),MATCH($H$4,[1]Master!$1:$1,0)),"")</f>
        <v>1</v>
      </c>
      <c r="H2787" s="6" t="s">
        <v>6153</v>
      </c>
      <c r="I2787" s="367">
        <f>IFERROR(INDEX([1]Master!$1:$1048576,MATCH(C2787,[1]Master!$B:$B,0),MATCH($G$6,[1]Master!$1:$1,0)),"")</f>
        <v>6004.067222222222</v>
      </c>
      <c r="J2787" s="230">
        <f>ROUND(I2787*Order_Quote!$L$6,4)</f>
        <v>0</v>
      </c>
      <c r="K2787" s="228"/>
      <c r="L2787" s="178"/>
      <c r="M2787" s="171">
        <f t="shared" si="43"/>
        <v>0</v>
      </c>
    </row>
    <row r="2788" spans="1:13" s="52" customFormat="1" x14ac:dyDescent="0.3">
      <c r="A2788" s="29" t="str">
        <f>IF(K2788&gt;0,COUNT($A$7:A2787)+COUNT(DWV!$A$8:$A$300)+COUNT('Large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8" s="293"/>
      <c r="C2788" s="3" t="s">
        <v>3405</v>
      </c>
      <c r="D2788" s="16">
        <v>28892683</v>
      </c>
      <c r="E2788" s="5" t="s">
        <v>9868</v>
      </c>
      <c r="F2788" s="381">
        <f>IFERROR(INDEX([1]Master!$1:$1048576,MATCH(C2788,[1]Master!$B:$B,0),MATCH($H$5,[1]Master!$1:$1,0)),"")</f>
        <v>1</v>
      </c>
      <c r="G2788" s="381">
        <f>IFERROR(INDEX([1]Master!$1:$1048576,MATCH(C2788,[1]Master!$B:$B,0),MATCH($H$4,[1]Master!$1:$1,0)),"")</f>
        <v>1</v>
      </c>
      <c r="H2788" s="6" t="s">
        <v>6153</v>
      </c>
      <c r="I2788" s="367">
        <f>IFERROR(INDEX([1]Master!$1:$1048576,MATCH(C2788,[1]Master!$B:$B,0),MATCH($G$6,[1]Master!$1:$1,0)),"")</f>
        <v>8069.1791111111106</v>
      </c>
      <c r="J2788" s="230">
        <f>ROUND(I2788*Order_Quote!$L$6,4)</f>
        <v>0</v>
      </c>
      <c r="K2788" s="228"/>
      <c r="L2788" s="178"/>
      <c r="M2788" s="171">
        <f t="shared" si="43"/>
        <v>0</v>
      </c>
    </row>
    <row r="2789" spans="1:13" s="52" customFormat="1" x14ac:dyDescent="0.3">
      <c r="A2789" s="29" t="str">
        <f>IF(K2789&gt;0,COUNT($A$7:A2788)+COUNT(DWV!$A$8:$A$300)+COUNT('Large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89" s="294"/>
      <c r="C2789" s="3" t="s">
        <v>3406</v>
      </c>
      <c r="D2789" s="16">
        <v>28892691</v>
      </c>
      <c r="E2789" s="5" t="s">
        <v>9869</v>
      </c>
      <c r="F2789" s="381">
        <f>IFERROR(INDEX([1]Master!$1:$1048576,MATCH(C2789,[1]Master!$B:$B,0),MATCH($H$5,[1]Master!$1:$1,0)),"")</f>
        <v>1</v>
      </c>
      <c r="G2789" s="381">
        <f>IFERROR(INDEX([1]Master!$1:$1048576,MATCH(C2789,[1]Master!$B:$B,0),MATCH($H$4,[1]Master!$1:$1,0)),"")</f>
        <v>1</v>
      </c>
      <c r="H2789" s="6" t="s">
        <v>6153</v>
      </c>
      <c r="I2789" s="367">
        <f>IFERROR(INDEX([1]Master!$1:$1048576,MATCH(C2789,[1]Master!$B:$B,0),MATCH($G$6,[1]Master!$1:$1,0)),"")</f>
        <v>10086.497666666668</v>
      </c>
      <c r="J2789" s="230">
        <f>ROUND(I2789*Order_Quote!$L$6,4)</f>
        <v>0</v>
      </c>
      <c r="K2789" s="228"/>
      <c r="L2789" s="178"/>
      <c r="M2789" s="171">
        <f t="shared" si="43"/>
        <v>0</v>
      </c>
    </row>
    <row r="2790" spans="1:13" s="52" customFormat="1" x14ac:dyDescent="0.3">
      <c r="A2790" s="29" t="str">
        <f>IF(K2790&gt;0,COUNT($A$7:A2789)+COUNT(DWV!$A$8:$A$300)+COUNT('Large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0" s="317" t="s">
        <v>3739</v>
      </c>
      <c r="C2790" s="11" t="s">
        <v>3417</v>
      </c>
      <c r="D2790" s="17">
        <v>28892900</v>
      </c>
      <c r="E2790" s="13" t="s">
        <v>9870</v>
      </c>
      <c r="F2790" s="381">
        <f>IFERROR(INDEX([1]Master!$1:$1048576,MATCH(C2790,[1]Master!$B:$B,0),MATCH($H$5,[1]Master!$1:$1,0)),"")</f>
        <v>1</v>
      </c>
      <c r="G2790" s="381">
        <f>IFERROR(INDEX([1]Master!$1:$1048576,MATCH(C2790,[1]Master!$B:$B,0),MATCH($H$4,[1]Master!$1:$1,0)),"")</f>
        <v>300</v>
      </c>
      <c r="H2790" s="6" t="s">
        <v>6153</v>
      </c>
      <c r="I2790" s="367">
        <f>IFERROR(INDEX([1]Master!$1:$1048576,MATCH(C2790,[1]Master!$B:$B,0),MATCH($G$6,[1]Master!$1:$1,0)),"")</f>
        <v>108.04622222222223</v>
      </c>
      <c r="J2790" s="230">
        <f>ROUND(I2790*Order_Quote!$L$6,4)</f>
        <v>0</v>
      </c>
      <c r="K2790" s="232"/>
      <c r="L2790" s="178"/>
      <c r="M2790" s="171">
        <f t="shared" si="43"/>
        <v>0</v>
      </c>
    </row>
    <row r="2791" spans="1:13" s="52" customFormat="1" x14ac:dyDescent="0.3">
      <c r="A2791" s="29" t="str">
        <f>IF(K2791&gt;0,COUNT($A$7:A2790)+COUNT(DWV!$A$8:$A$300)+COUNT('Large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1" s="293"/>
      <c r="C2791" s="3" t="s">
        <v>3418</v>
      </c>
      <c r="D2791" s="16">
        <v>28892918</v>
      </c>
      <c r="E2791" s="5" t="s">
        <v>9871</v>
      </c>
      <c r="F2791" s="381">
        <f>IFERROR(INDEX([1]Master!$1:$1048576,MATCH(C2791,[1]Master!$B:$B,0),MATCH($H$5,[1]Master!$1:$1,0)),"")</f>
        <v>1</v>
      </c>
      <c r="G2791" s="381">
        <f>IFERROR(INDEX([1]Master!$1:$1048576,MATCH(C2791,[1]Master!$B:$B,0),MATCH($H$4,[1]Master!$1:$1,0)),"")</f>
        <v>150</v>
      </c>
      <c r="H2791" s="6" t="s">
        <v>6153</v>
      </c>
      <c r="I2791" s="367">
        <f>IFERROR(INDEX([1]Master!$1:$1048576,MATCH(C2791,[1]Master!$B:$B,0),MATCH($G$6,[1]Master!$1:$1,0)),"")</f>
        <v>137.51877777777779</v>
      </c>
      <c r="J2791" s="230">
        <f>ROUND(I2791*Order_Quote!$L$6,4)</f>
        <v>0</v>
      </c>
      <c r="K2791" s="228"/>
      <c r="L2791" s="178"/>
      <c r="M2791" s="171">
        <f t="shared" si="43"/>
        <v>0</v>
      </c>
    </row>
    <row r="2792" spans="1:13" s="52" customFormat="1" x14ac:dyDescent="0.3">
      <c r="A2792" s="29" t="str">
        <f>IF(K2792&gt;0,COUNT($A$7:A2791)+COUNT(DWV!$A$8:$A$300)+COUNT('Large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2" s="293"/>
      <c r="C2792" s="3" t="s">
        <v>3419</v>
      </c>
      <c r="D2792" s="16">
        <v>28892926</v>
      </c>
      <c r="E2792" s="5" t="s">
        <v>9872</v>
      </c>
      <c r="F2792" s="381">
        <f>IFERROR(INDEX([1]Master!$1:$1048576,MATCH(C2792,[1]Master!$B:$B,0),MATCH($H$5,[1]Master!$1:$1,0)),"")</f>
        <v>1</v>
      </c>
      <c r="G2792" s="381">
        <f>IFERROR(INDEX([1]Master!$1:$1048576,MATCH(C2792,[1]Master!$B:$B,0),MATCH($H$4,[1]Master!$1:$1,0)),"")</f>
        <v>60</v>
      </c>
      <c r="H2792" s="6" t="s">
        <v>6153</v>
      </c>
      <c r="I2792" s="367">
        <f>IFERROR(INDEX([1]Master!$1:$1048576,MATCH(C2792,[1]Master!$B:$B,0),MATCH($G$6,[1]Master!$1:$1,0)),"")</f>
        <v>162.86588888888892</v>
      </c>
      <c r="J2792" s="230">
        <f>ROUND(I2792*Order_Quote!$L$6,4)</f>
        <v>0</v>
      </c>
      <c r="K2792" s="228"/>
      <c r="L2792" s="178"/>
      <c r="M2792" s="171">
        <f t="shared" si="43"/>
        <v>0</v>
      </c>
    </row>
    <row r="2793" spans="1:13" s="52" customFormat="1" x14ac:dyDescent="0.3">
      <c r="A2793" s="29" t="str">
        <f>IF(K2793&gt;0,COUNT($A$7:A2792)+COUNT(DWV!$A$8:$A$300)+COUNT('Large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3" s="293"/>
      <c r="C2793" s="3" t="s">
        <v>3420</v>
      </c>
      <c r="D2793" s="16">
        <v>28892934</v>
      </c>
      <c r="E2793" s="5" t="s">
        <v>9873</v>
      </c>
      <c r="F2793" s="381">
        <f>IFERROR(INDEX([1]Master!$1:$1048576,MATCH(C2793,[1]Master!$B:$B,0),MATCH($H$5,[1]Master!$1:$1,0)),"")</f>
        <v>1</v>
      </c>
      <c r="G2793" s="381">
        <f>IFERROR(INDEX([1]Master!$1:$1048576,MATCH(C2793,[1]Master!$B:$B,0),MATCH($H$4,[1]Master!$1:$1,0)),"")</f>
        <v>30</v>
      </c>
      <c r="H2793" s="6" t="s">
        <v>6153</v>
      </c>
      <c r="I2793" s="367">
        <f>IFERROR(INDEX([1]Master!$1:$1048576,MATCH(C2793,[1]Master!$B:$B,0),MATCH($G$6,[1]Master!$1:$1,0)),"")</f>
        <v>472.97566666666671</v>
      </c>
      <c r="J2793" s="230">
        <f>ROUND(I2793*Order_Quote!$L$6,4)</f>
        <v>0</v>
      </c>
      <c r="K2793" s="228"/>
      <c r="L2793" s="178"/>
      <c r="M2793" s="171">
        <f t="shared" si="43"/>
        <v>0</v>
      </c>
    </row>
    <row r="2794" spans="1:13" s="52" customFormat="1" x14ac:dyDescent="0.3">
      <c r="A2794" s="29" t="str">
        <f>IF(K2794&gt;0,COUNT($A$7:A2793)+COUNT(DWV!$A$8:$A$300)+COUNT('Large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4" s="293"/>
      <c r="C2794" s="3" t="s">
        <v>3421</v>
      </c>
      <c r="D2794" s="16">
        <v>28892942</v>
      </c>
      <c r="E2794" s="5" t="s">
        <v>9874</v>
      </c>
      <c r="F2794" s="381">
        <f>IFERROR(INDEX([1]Master!$1:$1048576,MATCH(C2794,[1]Master!$B:$B,0),MATCH($H$5,[1]Master!$1:$1,0)),"")</f>
        <v>1</v>
      </c>
      <c r="G2794" s="381">
        <f>IFERROR(INDEX([1]Master!$1:$1048576,MATCH(C2794,[1]Master!$B:$B,0),MATCH($H$4,[1]Master!$1:$1,0)),"")</f>
        <v>19</v>
      </c>
      <c r="H2794" s="6" t="s">
        <v>6153</v>
      </c>
      <c r="I2794" s="367">
        <f>IFERROR(INDEX([1]Master!$1:$1048576,MATCH(C2794,[1]Master!$B:$B,0),MATCH($G$6,[1]Master!$1:$1,0)),"")</f>
        <v>688.17644444444454</v>
      </c>
      <c r="J2794" s="230">
        <f>ROUND(I2794*Order_Quote!$L$6,4)</f>
        <v>0</v>
      </c>
      <c r="K2794" s="228"/>
      <c r="L2794" s="178"/>
      <c r="M2794" s="171">
        <f t="shared" si="43"/>
        <v>0</v>
      </c>
    </row>
    <row r="2795" spans="1:13" s="52" customFormat="1" x14ac:dyDescent="0.3">
      <c r="A2795" s="29" t="str">
        <f>IF(K2795&gt;0,COUNT($A$7:A2794)+COUNT(DWV!$A$8:$A$300)+COUNT('Large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5" s="293"/>
      <c r="C2795" s="3" t="s">
        <v>3422</v>
      </c>
      <c r="D2795" s="16">
        <v>28892950</v>
      </c>
      <c r="E2795" s="5" t="s">
        <v>9875</v>
      </c>
      <c r="F2795" s="381">
        <f>IFERROR(INDEX([1]Master!$1:$1048576,MATCH(C2795,[1]Master!$B:$B,0),MATCH($H$5,[1]Master!$1:$1,0)),"")</f>
        <v>1</v>
      </c>
      <c r="G2795" s="381">
        <f>IFERROR(INDEX([1]Master!$1:$1048576,MATCH(C2795,[1]Master!$B:$B,0),MATCH($H$4,[1]Master!$1:$1,0)),"")</f>
        <v>10</v>
      </c>
      <c r="H2795" s="6" t="s">
        <v>6153</v>
      </c>
      <c r="I2795" s="367">
        <f>IFERROR(INDEX([1]Master!$1:$1048576,MATCH(C2795,[1]Master!$B:$B,0),MATCH($G$6,[1]Master!$1:$1,0)),"")</f>
        <v>1513.2296666666666</v>
      </c>
      <c r="J2795" s="230">
        <f>ROUND(I2795*Order_Quote!$L$6,4)</f>
        <v>0</v>
      </c>
      <c r="K2795" s="228"/>
      <c r="L2795" s="178"/>
      <c r="M2795" s="171">
        <f t="shared" si="43"/>
        <v>0</v>
      </c>
    </row>
    <row r="2796" spans="1:13" s="52" customFormat="1" x14ac:dyDescent="0.3">
      <c r="A2796" s="29" t="str">
        <f>IF(K2796&gt;0,COUNT($A$7:A2795)+COUNT(DWV!$A$8:$A$300)+COUNT('Large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6" s="293"/>
      <c r="C2796" s="3" t="s">
        <v>3423</v>
      </c>
      <c r="D2796" s="16">
        <v>28892969</v>
      </c>
      <c r="E2796" s="5" t="s">
        <v>9876</v>
      </c>
      <c r="F2796" s="381">
        <f>IFERROR(INDEX([1]Master!$1:$1048576,MATCH(C2796,[1]Master!$B:$B,0),MATCH($H$5,[1]Master!$1:$1,0)),"")</f>
        <v>1</v>
      </c>
      <c r="G2796" s="381">
        <f>IFERROR(INDEX([1]Master!$1:$1048576,MATCH(C2796,[1]Master!$B:$B,0),MATCH($H$4,[1]Master!$1:$1,0)),"")</f>
        <v>5</v>
      </c>
      <c r="H2796" s="6" t="s">
        <v>6153</v>
      </c>
      <c r="I2796" s="367">
        <f>IFERROR(INDEX([1]Master!$1:$1048576,MATCH(C2796,[1]Master!$B:$B,0),MATCH($G$6,[1]Master!$1:$1,0)),"")</f>
        <v>1860.6348888888888</v>
      </c>
      <c r="J2796" s="230">
        <f>ROUND(I2796*Order_Quote!$L$6,4)</f>
        <v>0</v>
      </c>
      <c r="K2796" s="228"/>
      <c r="L2796" s="178"/>
      <c r="M2796" s="171">
        <f t="shared" si="43"/>
        <v>0</v>
      </c>
    </row>
    <row r="2797" spans="1:13" s="52" customFormat="1" x14ac:dyDescent="0.3">
      <c r="A2797" s="29" t="str">
        <f>IF(K2797&gt;0,COUNT($A$7:A2796)+COUNT(DWV!$A$8:$A$300)+COUNT('Large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7" s="293"/>
      <c r="C2797" s="3" t="s">
        <v>3424</v>
      </c>
      <c r="D2797" s="16">
        <v>28892977</v>
      </c>
      <c r="E2797" s="5" t="s">
        <v>9877</v>
      </c>
      <c r="F2797" s="381">
        <f>IFERROR(INDEX([1]Master!$1:$1048576,MATCH(C2797,[1]Master!$B:$B,0),MATCH($H$5,[1]Master!$1:$1,0)),"")</f>
        <v>1</v>
      </c>
      <c r="G2797" s="381">
        <f>IFERROR(INDEX([1]Master!$1:$1048576,MATCH(C2797,[1]Master!$B:$B,0),MATCH($H$4,[1]Master!$1:$1,0)),"")</f>
        <v>3</v>
      </c>
      <c r="H2797" s="6" t="s">
        <v>6153</v>
      </c>
      <c r="I2797" s="367">
        <f>IFERROR(INDEX([1]Master!$1:$1048576,MATCH(C2797,[1]Master!$B:$B,0),MATCH($G$6,[1]Master!$1:$1,0)),"")</f>
        <v>3438.8730000000005</v>
      </c>
      <c r="J2797" s="230">
        <f>ROUND(I2797*Order_Quote!$L$6,4)</f>
        <v>0</v>
      </c>
      <c r="K2797" s="228"/>
      <c r="L2797" s="178"/>
      <c r="M2797" s="171">
        <f t="shared" si="43"/>
        <v>0</v>
      </c>
    </row>
    <row r="2798" spans="1:13" s="52" customFormat="1" x14ac:dyDescent="0.3">
      <c r="A2798" s="29" t="str">
        <f>IF(K2798&gt;0,COUNT($A$7:A2797)+COUNT(DWV!$A$8:$A$300)+COUNT('Large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8" s="293"/>
      <c r="C2798" s="3" t="s">
        <v>3425</v>
      </c>
      <c r="D2798" s="16">
        <v>28892985</v>
      </c>
      <c r="E2798" s="5" t="s">
        <v>9878</v>
      </c>
      <c r="F2798" s="381">
        <f>IFERROR(INDEX([1]Master!$1:$1048576,MATCH(C2798,[1]Master!$B:$B,0),MATCH($H$5,[1]Master!$1:$1,0)),"")</f>
        <v>1</v>
      </c>
      <c r="G2798" s="381">
        <f>IFERROR(INDEX([1]Master!$1:$1048576,MATCH(C2798,[1]Master!$B:$B,0),MATCH($H$4,[1]Master!$1:$1,0)),"")</f>
        <v>2</v>
      </c>
      <c r="H2798" s="6" t="s">
        <v>6153</v>
      </c>
      <c r="I2798" s="367">
        <f>IFERROR(INDEX([1]Master!$1:$1048576,MATCH(C2798,[1]Master!$B:$B,0),MATCH($G$6,[1]Master!$1:$1,0)),"")</f>
        <v>4900.528666666667</v>
      </c>
      <c r="J2798" s="230">
        <f>ROUND(I2798*Order_Quote!$L$6,4)</f>
        <v>0</v>
      </c>
      <c r="K2798" s="228"/>
      <c r="L2798" s="178"/>
      <c r="M2798" s="171">
        <f t="shared" si="43"/>
        <v>0</v>
      </c>
    </row>
    <row r="2799" spans="1:13" s="52" customFormat="1" x14ac:dyDescent="0.3">
      <c r="A2799" s="29" t="str">
        <f>IF(K2799&gt;0,COUNT($A$7:A2798)+COUNT(DWV!$A$8:$A$300)+COUNT('Large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799" s="293"/>
      <c r="C2799" s="3" t="s">
        <v>3426</v>
      </c>
      <c r="D2799" s="16">
        <v>28892993</v>
      </c>
      <c r="E2799" s="5" t="s">
        <v>9879</v>
      </c>
      <c r="F2799" s="381">
        <f>IFERROR(INDEX([1]Master!$1:$1048576,MATCH(C2799,[1]Master!$B:$B,0),MATCH($H$5,[1]Master!$1:$1,0)),"")</f>
        <v>1</v>
      </c>
      <c r="G2799" s="381">
        <f>IFERROR(INDEX([1]Master!$1:$1048576,MATCH(C2799,[1]Master!$B:$B,0),MATCH($H$4,[1]Master!$1:$1,0)),"")</f>
        <v>2</v>
      </c>
      <c r="H2799" s="6" t="s">
        <v>6153</v>
      </c>
      <c r="I2799" s="367">
        <f>IFERROR(INDEX([1]Master!$1:$1048576,MATCH(C2799,[1]Master!$B:$B,0),MATCH($G$6,[1]Master!$1:$1,0)),"")</f>
        <v>6124.7513333333336</v>
      </c>
      <c r="J2799" s="230">
        <f>ROUND(I2799*Order_Quote!$L$6,4)</f>
        <v>0</v>
      </c>
      <c r="K2799" s="228"/>
      <c r="L2799" s="178"/>
      <c r="M2799" s="171">
        <f t="shared" si="43"/>
        <v>0</v>
      </c>
    </row>
    <row r="2800" spans="1:13" s="52" customFormat="1" x14ac:dyDescent="0.3">
      <c r="A2800" s="29" t="str">
        <f>IF(K2800&gt;0,COUNT($A$7:A2799)+COUNT(DWV!$A$8:$A$300)+COUNT('Large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0" s="293"/>
      <c r="C2800" s="3" t="s">
        <v>3427</v>
      </c>
      <c r="D2800" s="16">
        <v>28893000</v>
      </c>
      <c r="E2800" s="5" t="s">
        <v>9880</v>
      </c>
      <c r="F2800" s="381">
        <f>IFERROR(INDEX([1]Master!$1:$1048576,MATCH(C2800,[1]Master!$B:$B,0),MATCH($H$5,[1]Master!$1:$1,0)),"")</f>
        <v>1</v>
      </c>
      <c r="G2800" s="381">
        <f>IFERROR(INDEX([1]Master!$1:$1048576,MATCH(C2800,[1]Master!$B:$B,0),MATCH($H$4,[1]Master!$1:$1,0)),"")</f>
        <v>1</v>
      </c>
      <c r="H2800" s="6" t="s">
        <v>6153</v>
      </c>
      <c r="I2800" s="367">
        <f>IFERROR(INDEX([1]Master!$1:$1048576,MATCH(C2800,[1]Master!$B:$B,0),MATCH($G$6,[1]Master!$1:$1,0)),"")</f>
        <v>7679.0014431372565</v>
      </c>
      <c r="J2800" s="230">
        <f>ROUND(I2800*Order_Quote!$L$6,4)</f>
        <v>0</v>
      </c>
      <c r="K2800" s="228"/>
      <c r="L2800" s="178"/>
      <c r="M2800" s="171">
        <f t="shared" si="43"/>
        <v>0</v>
      </c>
    </row>
    <row r="2801" spans="1:13" s="52" customFormat="1" x14ac:dyDescent="0.3">
      <c r="A2801" s="29" t="str">
        <f>IF(K2801&gt;0,COUNT($A$7:A2800)+COUNT(DWV!$A$8:$A$300)+COUNT('Large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1" s="294"/>
      <c r="C2801" s="3" t="s">
        <v>3428</v>
      </c>
      <c r="D2801" s="16">
        <v>28893019</v>
      </c>
      <c r="E2801" s="5" t="s">
        <v>9881</v>
      </c>
      <c r="F2801" s="381">
        <f>IFERROR(INDEX([1]Master!$1:$1048576,MATCH(C2801,[1]Master!$B:$B,0),MATCH($H$5,[1]Master!$1:$1,0)),"")</f>
        <v>1</v>
      </c>
      <c r="G2801" s="381">
        <f>IFERROR(INDEX([1]Master!$1:$1048576,MATCH(C2801,[1]Master!$B:$B,0),MATCH($H$4,[1]Master!$1:$1,0)),"")</f>
        <v>1</v>
      </c>
      <c r="H2801" s="6" t="s">
        <v>6153</v>
      </c>
      <c r="I2801" s="367">
        <f>IFERROR(INDEX([1]Master!$1:$1048576,MATCH(C2801,[1]Master!$B:$B,0),MATCH($G$6,[1]Master!$1:$1,0)),"")</f>
        <v>9598.7667699346421</v>
      </c>
      <c r="J2801" s="230">
        <f>ROUND(I2801*Order_Quote!$L$6,4)</f>
        <v>0</v>
      </c>
      <c r="K2801" s="228"/>
      <c r="L2801" s="178"/>
      <c r="M2801" s="171">
        <f t="shared" si="43"/>
        <v>0</v>
      </c>
    </row>
    <row r="2802" spans="1:13" s="52" customFormat="1" x14ac:dyDescent="0.3">
      <c r="A2802" s="29" t="str">
        <f>IF(K2802&gt;0,COUNT($A$7:A2801)+COUNT(DWV!$A$8:$A$300)+COUNT('Large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2" s="293"/>
      <c r="C2802" s="12" t="s">
        <v>3429</v>
      </c>
      <c r="D2802" s="17">
        <v>28893108</v>
      </c>
      <c r="E2802" s="13" t="s">
        <v>9882</v>
      </c>
      <c r="F2802" s="381">
        <f>IFERROR(INDEX([1]Master!$1:$1048576,MATCH(C2802,[1]Master!$B:$B,0),MATCH($H$5,[1]Master!$1:$1,0)),"")</f>
        <v>1</v>
      </c>
      <c r="G2802" s="381">
        <f>IFERROR(INDEX([1]Master!$1:$1048576,MATCH(C2802,[1]Master!$B:$B,0),MATCH($H$4,[1]Master!$1:$1,0)),"")</f>
        <v>300</v>
      </c>
      <c r="H2802" s="6" t="s">
        <v>6153</v>
      </c>
      <c r="I2802" s="367">
        <f>IFERROR(INDEX([1]Master!$1:$1048576,MATCH(C2802,[1]Master!$B:$B,0),MATCH($G$6,[1]Master!$1:$1,0)),"")</f>
        <v>87.728111111111119</v>
      </c>
      <c r="J2802" s="230">
        <f>ROUND(I2802*Order_Quote!$L$6,4)</f>
        <v>0</v>
      </c>
      <c r="K2802" s="232"/>
      <c r="L2802" s="178"/>
      <c r="M2802" s="171">
        <f t="shared" si="43"/>
        <v>0</v>
      </c>
    </row>
    <row r="2803" spans="1:13" s="52" customFormat="1" x14ac:dyDescent="0.3">
      <c r="A2803" s="29" t="str">
        <f>IF(K2803&gt;0,COUNT($A$7:A2802)+COUNT(DWV!$A$8:$A$300)+COUNT('Large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3" s="293"/>
      <c r="C2803" s="4" t="s">
        <v>3430</v>
      </c>
      <c r="D2803" s="16">
        <v>28893116</v>
      </c>
      <c r="E2803" s="5" t="s">
        <v>9883</v>
      </c>
      <c r="F2803" s="381">
        <f>IFERROR(INDEX([1]Master!$1:$1048576,MATCH(C2803,[1]Master!$B:$B,0),MATCH($H$5,[1]Master!$1:$1,0)),"")</f>
        <v>1</v>
      </c>
      <c r="G2803" s="381">
        <f>IFERROR(INDEX([1]Master!$1:$1048576,MATCH(C2803,[1]Master!$B:$B,0),MATCH($H$4,[1]Master!$1:$1,0)),"")</f>
        <v>150</v>
      </c>
      <c r="H2803" s="6" t="s">
        <v>6153</v>
      </c>
      <c r="I2803" s="367">
        <f>IFERROR(INDEX([1]Master!$1:$1048576,MATCH(C2803,[1]Master!$B:$B,0),MATCH($G$6,[1]Master!$1:$1,0)),"")</f>
        <v>111.58911111111111</v>
      </c>
      <c r="J2803" s="230">
        <f>ROUND(I2803*Order_Quote!$L$6,4)</f>
        <v>0</v>
      </c>
      <c r="K2803" s="228"/>
      <c r="L2803" s="178"/>
      <c r="M2803" s="171">
        <f t="shared" si="43"/>
        <v>0</v>
      </c>
    </row>
    <row r="2804" spans="1:13" s="52" customFormat="1" x14ac:dyDescent="0.3">
      <c r="A2804" s="29" t="str">
        <f>IF(K2804&gt;0,COUNT($A$7:A2803)+COUNT(DWV!$A$8:$A$300)+COUNT('Large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4" s="293"/>
      <c r="C2804" s="4" t="s">
        <v>3431</v>
      </c>
      <c r="D2804" s="16">
        <v>28893124</v>
      </c>
      <c r="E2804" s="5" t="s">
        <v>9884</v>
      </c>
      <c r="F2804" s="381">
        <f>IFERROR(INDEX([1]Master!$1:$1048576,MATCH(C2804,[1]Master!$B:$B,0),MATCH($H$5,[1]Master!$1:$1,0)),"")</f>
        <v>1</v>
      </c>
      <c r="G2804" s="381">
        <f>IFERROR(INDEX([1]Master!$1:$1048576,MATCH(C2804,[1]Master!$B:$B,0),MATCH($H$4,[1]Master!$1:$1,0)),"")</f>
        <v>60</v>
      </c>
      <c r="H2804" s="6" t="s">
        <v>6153</v>
      </c>
      <c r="I2804" s="367">
        <f>IFERROR(INDEX([1]Master!$1:$1048576,MATCH(C2804,[1]Master!$B:$B,0),MATCH($G$6,[1]Master!$1:$1,0)),"")</f>
        <v>158.89500000000001</v>
      </c>
      <c r="J2804" s="230">
        <f>ROUND(I2804*Order_Quote!$L$6,4)</f>
        <v>0</v>
      </c>
      <c r="K2804" s="228"/>
      <c r="L2804" s="178"/>
      <c r="M2804" s="171">
        <f t="shared" si="43"/>
        <v>0</v>
      </c>
    </row>
    <row r="2805" spans="1:13" s="52" customFormat="1" x14ac:dyDescent="0.3">
      <c r="A2805" s="29" t="str">
        <f>IF(K2805&gt;0,COUNT($A$7:A2804)+COUNT(DWV!$A$8:$A$300)+COUNT('Large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5" s="293"/>
      <c r="C2805" s="4" t="s">
        <v>3432</v>
      </c>
      <c r="D2805" s="16">
        <v>28893132</v>
      </c>
      <c r="E2805" s="5" t="s">
        <v>9885</v>
      </c>
      <c r="F2805" s="381">
        <f>IFERROR(INDEX([1]Master!$1:$1048576,MATCH(C2805,[1]Master!$B:$B,0),MATCH($H$5,[1]Master!$1:$1,0)),"")</f>
        <v>1</v>
      </c>
      <c r="G2805" s="381">
        <f>IFERROR(INDEX([1]Master!$1:$1048576,MATCH(C2805,[1]Master!$B:$B,0),MATCH($H$4,[1]Master!$1:$1,0)),"")</f>
        <v>30</v>
      </c>
      <c r="H2805" s="6" t="s">
        <v>6153</v>
      </c>
      <c r="I2805" s="367">
        <f>IFERROR(INDEX([1]Master!$1:$1048576,MATCH(C2805,[1]Master!$B:$B,0),MATCH($G$6,[1]Master!$1:$1,0)),"")</f>
        <v>468.29144444444444</v>
      </c>
      <c r="J2805" s="230">
        <f>ROUND(I2805*Order_Quote!$L$6,4)</f>
        <v>0</v>
      </c>
      <c r="K2805" s="228"/>
      <c r="L2805" s="178"/>
      <c r="M2805" s="171">
        <f t="shared" si="43"/>
        <v>0</v>
      </c>
    </row>
    <row r="2806" spans="1:13" s="52" customFormat="1" x14ac:dyDescent="0.3">
      <c r="A2806" s="29" t="str">
        <f>IF(K2806&gt;0,COUNT($A$7:A2805)+COUNT(DWV!$A$8:$A$300)+COUNT('Large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6" s="293"/>
      <c r="C2806" s="4" t="s">
        <v>3433</v>
      </c>
      <c r="D2806" s="16">
        <v>28893140</v>
      </c>
      <c r="E2806" s="5" t="s">
        <v>9886</v>
      </c>
      <c r="F2806" s="381">
        <f>IFERROR(INDEX([1]Master!$1:$1048576,MATCH(C2806,[1]Master!$B:$B,0),MATCH($H$5,[1]Master!$1:$1,0)),"")</f>
        <v>1</v>
      </c>
      <c r="G2806" s="381">
        <f>IFERROR(INDEX([1]Master!$1:$1048576,MATCH(C2806,[1]Master!$B:$B,0),MATCH($H$4,[1]Master!$1:$1,0)),"")</f>
        <v>19</v>
      </c>
      <c r="H2806" s="6" t="s">
        <v>6153</v>
      </c>
      <c r="I2806" s="367">
        <f>IFERROR(INDEX([1]Master!$1:$1048576,MATCH(C2806,[1]Master!$B:$B,0),MATCH($G$6,[1]Master!$1:$1,0)),"")</f>
        <v>681.36411111111113</v>
      </c>
      <c r="J2806" s="230">
        <f>ROUND(I2806*Order_Quote!$L$6,4)</f>
        <v>0</v>
      </c>
      <c r="K2806" s="228"/>
      <c r="L2806" s="178"/>
      <c r="M2806" s="171">
        <f t="shared" si="43"/>
        <v>0</v>
      </c>
    </row>
    <row r="2807" spans="1:13" s="52" customFormat="1" x14ac:dyDescent="0.3">
      <c r="A2807" s="29" t="str">
        <f>IF(K2807&gt;0,COUNT($A$7:A2806)+COUNT(DWV!$A$8:$A$300)+COUNT('Large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7" s="293"/>
      <c r="C2807" s="4" t="s">
        <v>3434</v>
      </c>
      <c r="D2807" s="16">
        <v>28893159</v>
      </c>
      <c r="E2807" s="5" t="s">
        <v>9887</v>
      </c>
      <c r="F2807" s="381">
        <f>IFERROR(INDEX([1]Master!$1:$1048576,MATCH(C2807,[1]Master!$B:$B,0),MATCH($H$5,[1]Master!$1:$1,0)),"")</f>
        <v>1</v>
      </c>
      <c r="G2807" s="381">
        <f>IFERROR(INDEX([1]Master!$1:$1048576,MATCH(C2807,[1]Master!$B:$B,0),MATCH($H$4,[1]Master!$1:$1,0)),"")</f>
        <v>10</v>
      </c>
      <c r="H2807" s="6" t="s">
        <v>6153</v>
      </c>
      <c r="I2807" s="367">
        <f>IFERROR(INDEX([1]Master!$1:$1048576,MATCH(C2807,[1]Master!$B:$B,0),MATCH($G$6,[1]Master!$1:$1,0)),"")</f>
        <v>1498.2377777777781</v>
      </c>
      <c r="J2807" s="230">
        <f>ROUND(I2807*Order_Quote!$L$6,4)</f>
        <v>0</v>
      </c>
      <c r="K2807" s="228"/>
      <c r="L2807" s="178"/>
      <c r="M2807" s="171">
        <f t="shared" si="43"/>
        <v>0</v>
      </c>
    </row>
    <row r="2808" spans="1:13" s="52" customFormat="1" x14ac:dyDescent="0.3">
      <c r="A2808" s="29" t="str">
        <f>IF(K2808&gt;0,COUNT($A$7:A2807)+COUNT(DWV!$A$8:$A$300)+COUNT('Large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8" s="293"/>
      <c r="C2808" s="4" t="s">
        <v>3435</v>
      </c>
      <c r="D2808" s="16">
        <v>28893167</v>
      </c>
      <c r="E2808" s="5" t="s">
        <v>9888</v>
      </c>
      <c r="F2808" s="381">
        <f>IFERROR(INDEX([1]Master!$1:$1048576,MATCH(C2808,[1]Master!$B:$B,0),MATCH($H$5,[1]Master!$1:$1,0)),"")</f>
        <v>1</v>
      </c>
      <c r="G2808" s="381">
        <f>IFERROR(INDEX([1]Master!$1:$1048576,MATCH(C2808,[1]Master!$B:$B,0),MATCH($H$4,[1]Master!$1:$1,0)),"")</f>
        <v>5</v>
      </c>
      <c r="H2808" s="6" t="s">
        <v>6153</v>
      </c>
      <c r="I2808" s="367">
        <f>IFERROR(INDEX([1]Master!$1:$1048576,MATCH(C2808,[1]Master!$B:$B,0),MATCH($G$6,[1]Master!$1:$1,0)),"")</f>
        <v>1842.2190000000001</v>
      </c>
      <c r="J2808" s="230">
        <f>ROUND(I2808*Order_Quote!$L$6,4)</f>
        <v>0</v>
      </c>
      <c r="K2808" s="228"/>
      <c r="L2808" s="178"/>
      <c r="M2808" s="171">
        <f t="shared" si="43"/>
        <v>0</v>
      </c>
    </row>
    <row r="2809" spans="1:13" s="52" customFormat="1" x14ac:dyDescent="0.3">
      <c r="A2809" s="29" t="str">
        <f>IF(K2809&gt;0,COUNT($A$7:A2808)+COUNT(DWV!$A$8:$A$300)+COUNT('Large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09" s="293"/>
      <c r="C2809" s="4" t="s">
        <v>3436</v>
      </c>
      <c r="D2809" s="16">
        <v>28893175</v>
      </c>
      <c r="E2809" s="5" t="s">
        <v>9889</v>
      </c>
      <c r="F2809" s="381">
        <f>IFERROR(INDEX([1]Master!$1:$1048576,MATCH(C2809,[1]Master!$B:$B,0),MATCH($H$5,[1]Master!$1:$1,0)),"")</f>
        <v>1</v>
      </c>
      <c r="G2809" s="381">
        <f>IFERROR(INDEX([1]Master!$1:$1048576,MATCH(C2809,[1]Master!$B:$B,0),MATCH($H$4,[1]Master!$1:$1,0)),"")</f>
        <v>3</v>
      </c>
      <c r="H2809" s="6" t="s">
        <v>6153</v>
      </c>
      <c r="I2809" s="367">
        <f>IFERROR(INDEX([1]Master!$1:$1048576,MATCH(C2809,[1]Master!$B:$B,0),MATCH($G$6,[1]Master!$1:$1,0)),"")</f>
        <v>3404.8232222222223</v>
      </c>
      <c r="J2809" s="230">
        <f>ROUND(I2809*Order_Quote!$L$6,4)</f>
        <v>0</v>
      </c>
      <c r="K2809" s="228"/>
      <c r="L2809" s="178"/>
      <c r="M2809" s="171">
        <f t="shared" si="43"/>
        <v>0</v>
      </c>
    </row>
    <row r="2810" spans="1:13" s="52" customFormat="1" x14ac:dyDescent="0.3">
      <c r="A2810" s="29" t="str">
        <f>IF(K2810&gt;0,COUNT($A$7:A2809)+COUNT(DWV!$A$8:$A$300)+COUNT('Large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0" s="293"/>
      <c r="C2810" s="4" t="s">
        <v>3437</v>
      </c>
      <c r="D2810" s="16">
        <v>28893183</v>
      </c>
      <c r="E2810" s="5" t="s">
        <v>9890</v>
      </c>
      <c r="F2810" s="381">
        <f>IFERROR(INDEX([1]Master!$1:$1048576,MATCH(C2810,[1]Master!$B:$B,0),MATCH($H$5,[1]Master!$1:$1,0)),"")</f>
        <v>1</v>
      </c>
      <c r="G2810" s="381">
        <f>IFERROR(INDEX([1]Master!$1:$1048576,MATCH(C2810,[1]Master!$B:$B,0),MATCH($H$4,[1]Master!$1:$1,0)),"")</f>
        <v>2</v>
      </c>
      <c r="H2810" s="6" t="s">
        <v>6153</v>
      </c>
      <c r="I2810" s="367">
        <f>IFERROR(INDEX([1]Master!$1:$1048576,MATCH(C2810,[1]Master!$B:$B,0),MATCH($G$6,[1]Master!$1:$1,0)),"")</f>
        <v>4852.0101111111117</v>
      </c>
      <c r="J2810" s="230">
        <f>ROUND(I2810*Order_Quote!$L$6,4)</f>
        <v>0</v>
      </c>
      <c r="K2810" s="228"/>
      <c r="L2810" s="178"/>
      <c r="M2810" s="171">
        <f t="shared" si="43"/>
        <v>0</v>
      </c>
    </row>
    <row r="2811" spans="1:13" s="52" customFormat="1" x14ac:dyDescent="0.3">
      <c r="A2811" s="29" t="str">
        <f>IF(K2811&gt;0,COUNT($A$7:A2810)+COUNT(DWV!$A$8:$A$300)+COUNT('Large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1" s="293"/>
      <c r="C2811" s="4" t="s">
        <v>3438</v>
      </c>
      <c r="D2811" s="16">
        <v>28893191</v>
      </c>
      <c r="E2811" s="5" t="s">
        <v>9891</v>
      </c>
      <c r="F2811" s="381">
        <f>IFERROR(INDEX([1]Master!$1:$1048576,MATCH(C2811,[1]Master!$B:$B,0),MATCH($H$5,[1]Master!$1:$1,0)),"")</f>
        <v>1</v>
      </c>
      <c r="G2811" s="381">
        <f>IFERROR(INDEX([1]Master!$1:$1048576,MATCH(C2811,[1]Master!$B:$B,0),MATCH($H$4,[1]Master!$1:$1,0)),"")</f>
        <v>2</v>
      </c>
      <c r="H2811" s="6" t="s">
        <v>6153</v>
      </c>
      <c r="I2811" s="367">
        <f>IFERROR(INDEX([1]Master!$1:$1048576,MATCH(C2811,[1]Master!$B:$B,0),MATCH($G$6,[1]Master!$1:$1,0)),"")</f>
        <v>6064.1180000000004</v>
      </c>
      <c r="J2811" s="230">
        <f>ROUND(I2811*Order_Quote!$L$6,4)</f>
        <v>0</v>
      </c>
      <c r="K2811" s="228"/>
      <c r="L2811" s="178"/>
      <c r="M2811" s="171">
        <f t="shared" si="43"/>
        <v>0</v>
      </c>
    </row>
    <row r="2812" spans="1:13" s="52" customFormat="1" x14ac:dyDescent="0.3">
      <c r="A2812" s="29" t="str">
        <f>IF(K2812&gt;0,COUNT($A$7:A2811)+COUNT(DWV!$A$8:$A$300)+COUNT('Large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2" s="293"/>
      <c r="C2812" s="4" t="s">
        <v>3439</v>
      </c>
      <c r="D2812" s="16">
        <v>28893205</v>
      </c>
      <c r="E2812" s="5" t="s">
        <v>9892</v>
      </c>
      <c r="F2812" s="381">
        <f>IFERROR(INDEX([1]Master!$1:$1048576,MATCH(C2812,[1]Master!$B:$B,0),MATCH($H$5,[1]Master!$1:$1,0)),"")</f>
        <v>1</v>
      </c>
      <c r="G2812" s="381">
        <f>IFERROR(INDEX([1]Master!$1:$1048576,MATCH(C2812,[1]Master!$B:$B,0),MATCH($H$4,[1]Master!$1:$1,0)),"")</f>
        <v>1</v>
      </c>
      <c r="H2812" s="6" t="s">
        <v>6153</v>
      </c>
      <c r="I2812" s="367">
        <f>IFERROR(INDEX([1]Master!$1:$1048576,MATCH(C2812,[1]Master!$B:$B,0),MATCH($G$6,[1]Master!$1:$1,0)),"")</f>
        <v>7679.0014431372565</v>
      </c>
      <c r="J2812" s="230">
        <f>ROUND(I2812*Order_Quote!$L$6,4)</f>
        <v>0</v>
      </c>
      <c r="K2812" s="228"/>
      <c r="L2812" s="178"/>
      <c r="M2812" s="171">
        <f t="shared" si="43"/>
        <v>0</v>
      </c>
    </row>
    <row r="2813" spans="1:13" s="52" customFormat="1" x14ac:dyDescent="0.3">
      <c r="A2813" s="29" t="str">
        <f>IF(K2813&gt;0,COUNT($A$7:A2812)+COUNT(DWV!$A$8:$A$300)+COUNT('Large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3" s="294"/>
      <c r="C2813" s="4" t="s">
        <v>3440</v>
      </c>
      <c r="D2813" s="16">
        <v>28893213</v>
      </c>
      <c r="E2813" s="5" t="s">
        <v>9893</v>
      </c>
      <c r="F2813" s="381">
        <f>IFERROR(INDEX([1]Master!$1:$1048576,MATCH(C2813,[1]Master!$B:$B,0),MATCH($H$5,[1]Master!$1:$1,0)),"")</f>
        <v>1</v>
      </c>
      <c r="G2813" s="381">
        <f>IFERROR(INDEX([1]Master!$1:$1048576,MATCH(C2813,[1]Master!$B:$B,0),MATCH($H$4,[1]Master!$1:$1,0)),"")</f>
        <v>1</v>
      </c>
      <c r="H2813" s="6" t="s">
        <v>6153</v>
      </c>
      <c r="I2813" s="367">
        <f>IFERROR(INDEX([1]Master!$1:$1048576,MATCH(C2813,[1]Master!$B:$B,0),MATCH($G$6,[1]Master!$1:$1,0)),"")</f>
        <v>9598.7667699346421</v>
      </c>
      <c r="J2813" s="230">
        <f>ROUND(I2813*Order_Quote!$L$6,4)</f>
        <v>0</v>
      </c>
      <c r="K2813" s="228"/>
      <c r="L2813" s="178"/>
      <c r="M2813" s="171">
        <f t="shared" si="43"/>
        <v>0</v>
      </c>
    </row>
    <row r="2814" spans="1:13" s="52" customFormat="1" x14ac:dyDescent="0.3">
      <c r="A2814" s="29" t="str">
        <f>IF(K2814&gt;0,COUNT($A$7:A2813)+COUNT(DWV!$A$8:$A$300)+COUNT('Large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4" s="317" t="s">
        <v>3739</v>
      </c>
      <c r="C2814" s="3" t="s">
        <v>3378</v>
      </c>
      <c r="D2814" s="16">
        <v>28892233</v>
      </c>
      <c r="E2814" s="5" t="s">
        <v>9894</v>
      </c>
      <c r="F2814" s="381">
        <f>IFERROR(INDEX([1]Master!$1:$1048576,MATCH(C2814,[1]Master!$B:$B,0),MATCH($H$5,[1]Master!$1:$1,0)),"")</f>
        <v>1</v>
      </c>
      <c r="G2814" s="381">
        <f>IFERROR(INDEX([1]Master!$1:$1048576,MATCH(C2814,[1]Master!$B:$B,0),MATCH($H$4,[1]Master!$1:$1,0)),"")</f>
        <v>28</v>
      </c>
      <c r="H2814" s="6" t="s">
        <v>6153</v>
      </c>
      <c r="I2814" s="367">
        <f>IFERROR(INDEX([1]Master!$1:$1048576,MATCH(C2814,[1]Master!$B:$B,0),MATCH($G$6,[1]Master!$1:$1,0)),"")</f>
        <v>453.59677777777779</v>
      </c>
      <c r="J2814" s="230">
        <f>ROUND(I2814*Order_Quote!$L$6,4)</f>
        <v>0</v>
      </c>
      <c r="K2814" s="228"/>
      <c r="L2814" s="178"/>
      <c r="M2814" s="171">
        <f t="shared" si="43"/>
        <v>0</v>
      </c>
    </row>
    <row r="2815" spans="1:13" s="52" customFormat="1" x14ac:dyDescent="0.3">
      <c r="A2815" s="29" t="str">
        <f>IF(K2815&gt;0,COUNT($A$7:A2814)+COUNT(DWV!$A$8:$A$300)+COUNT('Large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5" s="293"/>
      <c r="C2815" s="3" t="s">
        <v>3379</v>
      </c>
      <c r="D2815" s="16">
        <v>28892241</v>
      </c>
      <c r="E2815" s="5" t="s">
        <v>9895</v>
      </c>
      <c r="F2815" s="381">
        <f>IFERROR(INDEX([1]Master!$1:$1048576,MATCH(C2815,[1]Master!$B:$B,0),MATCH($H$5,[1]Master!$1:$1,0)),"")</f>
        <v>1</v>
      </c>
      <c r="G2815" s="381">
        <f>IFERROR(INDEX([1]Master!$1:$1048576,MATCH(C2815,[1]Master!$B:$B,0),MATCH($H$4,[1]Master!$1:$1,0)),"")</f>
        <v>16</v>
      </c>
      <c r="H2815" s="6" t="s">
        <v>6153</v>
      </c>
      <c r="I2815" s="367">
        <f>IFERROR(INDEX([1]Master!$1:$1048576,MATCH(C2815,[1]Master!$B:$B,0),MATCH($G$6,[1]Master!$1:$1,0)),"")</f>
        <v>704.44044444444444</v>
      </c>
      <c r="J2815" s="230">
        <f>ROUND(I2815*Order_Quote!$L$6,4)</f>
        <v>0</v>
      </c>
      <c r="K2815" s="228"/>
      <c r="L2815" s="178"/>
      <c r="M2815" s="171">
        <f t="shared" si="43"/>
        <v>0</v>
      </c>
    </row>
    <row r="2816" spans="1:13" s="52" customFormat="1" x14ac:dyDescent="0.3">
      <c r="A2816" s="29" t="str">
        <f>IF(K2816&gt;0,COUNT($A$7:A2815)+COUNT(DWV!$A$8:$A$300)+COUNT('Large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6" s="293"/>
      <c r="C2816" s="3" t="s">
        <v>3380</v>
      </c>
      <c r="D2816" s="16">
        <v>28892250</v>
      </c>
      <c r="E2816" s="5" t="s">
        <v>9896</v>
      </c>
      <c r="F2816" s="381">
        <f>IFERROR(INDEX([1]Master!$1:$1048576,MATCH(C2816,[1]Master!$B:$B,0),MATCH($H$5,[1]Master!$1:$1,0)),"")</f>
        <v>1</v>
      </c>
      <c r="G2816" s="381">
        <f>IFERROR(INDEX([1]Master!$1:$1048576,MATCH(C2816,[1]Master!$B:$B,0),MATCH($H$4,[1]Master!$1:$1,0)),"")</f>
        <v>9</v>
      </c>
      <c r="H2816" s="6" t="s">
        <v>6153</v>
      </c>
      <c r="I2816" s="367">
        <f>IFERROR(INDEX([1]Master!$1:$1048576,MATCH(C2816,[1]Master!$B:$B,0),MATCH($G$6,[1]Master!$1:$1,0)),"")</f>
        <v>1574.3266666666668</v>
      </c>
      <c r="J2816" s="230">
        <f>ROUND(I2816*Order_Quote!$L$6,4)</f>
        <v>0</v>
      </c>
      <c r="K2816" s="228"/>
      <c r="L2816" s="178"/>
      <c r="M2816" s="171">
        <f t="shared" si="43"/>
        <v>0</v>
      </c>
    </row>
    <row r="2817" spans="1:13" s="52" customFormat="1" x14ac:dyDescent="0.3">
      <c r="A2817" s="29" t="str">
        <f>IF(K2817&gt;0,COUNT($A$7:A2816)+COUNT(DWV!$A$8:$A$300)+COUNT('Large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7" s="293"/>
      <c r="C2817" s="3" t="s">
        <v>3381</v>
      </c>
      <c r="D2817" s="16">
        <v>28892268</v>
      </c>
      <c r="E2817" s="5" t="s">
        <v>9897</v>
      </c>
      <c r="F2817" s="381">
        <f>IFERROR(INDEX([1]Master!$1:$1048576,MATCH(C2817,[1]Master!$B:$B,0),MATCH($H$5,[1]Master!$1:$1,0)),"")</f>
        <v>1</v>
      </c>
      <c r="G2817" s="381">
        <f>IFERROR(INDEX([1]Master!$1:$1048576,MATCH(C2817,[1]Master!$B:$B,0),MATCH($H$4,[1]Master!$1:$1,0)),"")</f>
        <v>4</v>
      </c>
      <c r="H2817" s="6" t="s">
        <v>6153</v>
      </c>
      <c r="I2817" s="367">
        <f>IFERROR(INDEX([1]Master!$1:$1048576,MATCH(C2817,[1]Master!$B:$B,0),MATCH($G$6,[1]Master!$1:$1,0)),"")</f>
        <v>1823.9814444444446</v>
      </c>
      <c r="J2817" s="230">
        <f>ROUND(I2817*Order_Quote!$L$6,4)</f>
        <v>0</v>
      </c>
      <c r="K2817" s="228"/>
      <c r="L2817" s="178"/>
      <c r="M2817" s="171">
        <f t="shared" si="43"/>
        <v>0</v>
      </c>
    </row>
    <row r="2818" spans="1:13" s="52" customFormat="1" x14ac:dyDescent="0.3">
      <c r="A2818" s="29" t="str">
        <f>IF(K2818&gt;0,COUNT($A$7:A2817)+COUNT(DWV!$A$8:$A$300)+COUNT('Large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8" s="293"/>
      <c r="C2818" s="3" t="s">
        <v>3382</v>
      </c>
      <c r="D2818" s="16">
        <v>28892276</v>
      </c>
      <c r="E2818" s="5" t="s">
        <v>9898</v>
      </c>
      <c r="F2818" s="381">
        <f>IFERROR(INDEX([1]Master!$1:$1048576,MATCH(C2818,[1]Master!$B:$B,0),MATCH($H$5,[1]Master!$1:$1,0)),"")</f>
        <v>1</v>
      </c>
      <c r="G2818" s="381">
        <f>IFERROR(INDEX([1]Master!$1:$1048576,MATCH(C2818,[1]Master!$B:$B,0),MATCH($H$4,[1]Master!$1:$1,0)),"")</f>
        <v>3</v>
      </c>
      <c r="H2818" s="6" t="s">
        <v>6153</v>
      </c>
      <c r="I2818" s="367">
        <f>IFERROR(INDEX([1]Master!$1:$1048576,MATCH(C2818,[1]Master!$B:$B,0),MATCH($G$6,[1]Master!$1:$1,0)),"")</f>
        <v>3371.1063333333336</v>
      </c>
      <c r="J2818" s="230">
        <f>ROUND(I2818*Order_Quote!$L$6,4)</f>
        <v>0</v>
      </c>
      <c r="K2818" s="228"/>
      <c r="L2818" s="178"/>
      <c r="M2818" s="171">
        <f t="shared" si="43"/>
        <v>0</v>
      </c>
    </row>
    <row r="2819" spans="1:13" s="52" customFormat="1" x14ac:dyDescent="0.3">
      <c r="A2819" s="29" t="str">
        <f>IF(K2819&gt;0,COUNT($A$7:A2818)+COUNT(DWV!$A$8:$A$300)+COUNT('Large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19" s="293"/>
      <c r="C2819" s="3" t="s">
        <v>3383</v>
      </c>
      <c r="D2819" s="16">
        <v>28892284</v>
      </c>
      <c r="E2819" s="5" t="s">
        <v>9899</v>
      </c>
      <c r="F2819" s="381">
        <f>IFERROR(INDEX([1]Master!$1:$1048576,MATCH(C2819,[1]Master!$B:$B,0),MATCH($H$5,[1]Master!$1:$1,0)),"")</f>
        <v>1</v>
      </c>
      <c r="G2819" s="381">
        <f>IFERROR(INDEX([1]Master!$1:$1048576,MATCH(C2819,[1]Master!$B:$B,0),MATCH($H$4,[1]Master!$1:$1,0)),"")</f>
        <v>2</v>
      </c>
      <c r="H2819" s="6" t="s">
        <v>6153</v>
      </c>
      <c r="I2819" s="367">
        <f>IFERROR(INDEX([1]Master!$1:$1048576,MATCH(C2819,[1]Master!$B:$B,0),MATCH($G$6,[1]Master!$1:$1,0)),"")</f>
        <v>4803.9671111111102</v>
      </c>
      <c r="J2819" s="230">
        <f>ROUND(I2819*Order_Quote!$L$6,4)</f>
        <v>0</v>
      </c>
      <c r="K2819" s="228"/>
      <c r="L2819" s="178"/>
      <c r="M2819" s="171">
        <f t="shared" si="43"/>
        <v>0</v>
      </c>
    </row>
    <row r="2820" spans="1:13" s="52" customFormat="1" x14ac:dyDescent="0.3">
      <c r="A2820" s="29" t="str">
        <f>IF(K2820&gt;0,COUNT($A$7:A2819)+COUNT(DWV!$A$8:$A$300)+COUNT('Large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0" s="293"/>
      <c r="C2820" s="3" t="s">
        <v>3384</v>
      </c>
      <c r="D2820" s="16">
        <v>28892292</v>
      </c>
      <c r="E2820" s="5" t="s">
        <v>9900</v>
      </c>
      <c r="F2820" s="381">
        <f>IFERROR(INDEX([1]Master!$1:$1048576,MATCH(C2820,[1]Master!$B:$B,0),MATCH($H$5,[1]Master!$1:$1,0)),"")</f>
        <v>1</v>
      </c>
      <c r="G2820" s="381">
        <f>IFERROR(INDEX([1]Master!$1:$1048576,MATCH(C2820,[1]Master!$B:$B,0),MATCH($H$4,[1]Master!$1:$1,0)),"")</f>
        <v>1</v>
      </c>
      <c r="H2820" s="6" t="s">
        <v>6153</v>
      </c>
      <c r="I2820" s="367">
        <f>IFERROR(INDEX([1]Master!$1:$1048576,MATCH(C2820,[1]Master!$B:$B,0),MATCH($G$6,[1]Master!$1:$1,0)),"")</f>
        <v>6004.067222222222</v>
      </c>
      <c r="J2820" s="230">
        <f>ROUND(I2820*Order_Quote!$L$6,4)</f>
        <v>0</v>
      </c>
      <c r="K2820" s="228"/>
      <c r="L2820" s="178"/>
      <c r="M2820" s="171">
        <f t="shared" si="43"/>
        <v>0</v>
      </c>
    </row>
    <row r="2821" spans="1:13" s="52" customFormat="1" x14ac:dyDescent="0.3">
      <c r="A2821" s="29" t="str">
        <f>IF(K2821&gt;0,COUNT($A$7:A2820)+COUNT(DWV!$A$8:$A$300)+COUNT('Large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1" s="293"/>
      <c r="C2821" s="3" t="s">
        <v>3385</v>
      </c>
      <c r="D2821" s="16">
        <v>28892306</v>
      </c>
      <c r="E2821" s="5" t="s">
        <v>9901</v>
      </c>
      <c r="F2821" s="381">
        <f>IFERROR(INDEX([1]Master!$1:$1048576,MATCH(C2821,[1]Master!$B:$B,0),MATCH($H$5,[1]Master!$1:$1,0)),"")</f>
        <v>1</v>
      </c>
      <c r="G2821" s="381">
        <f>IFERROR(INDEX([1]Master!$1:$1048576,MATCH(C2821,[1]Master!$B:$B,0),MATCH($H$4,[1]Master!$1:$1,0)),"")</f>
        <v>1</v>
      </c>
      <c r="H2821" s="6" t="s">
        <v>6153</v>
      </c>
      <c r="I2821" s="367">
        <f>IFERROR(INDEX([1]Master!$1:$1048576,MATCH(C2821,[1]Master!$B:$B,0),MATCH($G$6,[1]Master!$1:$1,0)),"")</f>
        <v>7679.0014431372565</v>
      </c>
      <c r="J2821" s="230">
        <f>ROUND(I2821*Order_Quote!$L$6,4)</f>
        <v>0</v>
      </c>
      <c r="K2821" s="228"/>
      <c r="L2821" s="178"/>
      <c r="M2821" s="171">
        <f t="shared" si="43"/>
        <v>0</v>
      </c>
    </row>
    <row r="2822" spans="1:13" s="52" customFormat="1" x14ac:dyDescent="0.3">
      <c r="A2822" s="29" t="str">
        <f>IF(K2822&gt;0,COUNT($A$7:A2821)+COUNT(DWV!$A$8:$A$300)+COUNT('Large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2" s="294"/>
      <c r="C2822" s="3" t="s">
        <v>3386</v>
      </c>
      <c r="D2822" s="16">
        <v>28892314</v>
      </c>
      <c r="E2822" s="5" t="s">
        <v>9902</v>
      </c>
      <c r="F2822" s="381">
        <f>IFERROR(INDEX([1]Master!$1:$1048576,MATCH(C2822,[1]Master!$B:$B,0),MATCH($H$5,[1]Master!$1:$1,0)),"")</f>
        <v>1</v>
      </c>
      <c r="G2822" s="381">
        <f>IFERROR(INDEX([1]Master!$1:$1048576,MATCH(C2822,[1]Master!$B:$B,0),MATCH($H$4,[1]Master!$1:$1,0)),"")</f>
        <v>1</v>
      </c>
      <c r="H2822" s="6" t="s">
        <v>6153</v>
      </c>
      <c r="I2822" s="367">
        <f>IFERROR(INDEX([1]Master!$1:$1048576,MATCH(C2822,[1]Master!$B:$B,0),MATCH($G$6,[1]Master!$1:$1,0)),"")</f>
        <v>9598.7667699346421</v>
      </c>
      <c r="J2822" s="230">
        <f>ROUND(I2822*Order_Quote!$L$6,4)</f>
        <v>0</v>
      </c>
      <c r="K2822" s="228"/>
      <c r="L2822" s="178"/>
      <c r="M2822" s="171">
        <f t="shared" ref="M2822:M2885" si="44">K2822/F2822</f>
        <v>0</v>
      </c>
    </row>
    <row r="2823" spans="1:13" s="52" customFormat="1" x14ac:dyDescent="0.3">
      <c r="A2823" s="29" t="str">
        <f>IF(K2823&gt;0,COUNT($A$7:A2822)+COUNT(DWV!$A$8:$A$300)+COUNT('Large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3" s="293"/>
      <c r="C2823" s="3" t="s">
        <v>3388</v>
      </c>
      <c r="D2823" s="16">
        <v>28892411</v>
      </c>
      <c r="E2823" s="5" t="s">
        <v>9903</v>
      </c>
      <c r="F2823" s="381">
        <f>IFERROR(INDEX([1]Master!$1:$1048576,MATCH(C2823,[1]Master!$B:$B,0),MATCH($H$5,[1]Master!$1:$1,0)),"")</f>
        <v>1</v>
      </c>
      <c r="G2823" s="381">
        <f>IFERROR(INDEX([1]Master!$1:$1048576,MATCH(C2823,[1]Master!$B:$B,0),MATCH($H$4,[1]Master!$1:$1,0)),"")</f>
        <v>28</v>
      </c>
      <c r="H2823" s="6" t="s">
        <v>6153</v>
      </c>
      <c r="I2823" s="367">
        <f>IFERROR(INDEX([1]Master!$1:$1048576,MATCH(C2823,[1]Master!$B:$B,0),MATCH($G$6,[1]Master!$1:$1,0)),"")</f>
        <v>437.01177777777781</v>
      </c>
      <c r="J2823" s="230">
        <f>ROUND(I2823*Order_Quote!$L$6,4)</f>
        <v>0</v>
      </c>
      <c r="K2823" s="228"/>
      <c r="L2823" s="178"/>
      <c r="M2823" s="171">
        <f t="shared" si="44"/>
        <v>0</v>
      </c>
    </row>
    <row r="2824" spans="1:13" s="52" customFormat="1" x14ac:dyDescent="0.3">
      <c r="A2824" s="29" t="str">
        <f>IF(K2824&gt;0,COUNT($A$7:A2823)+COUNT(DWV!$A$8:$A$300)+COUNT('Large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4" s="293"/>
      <c r="C2824" s="3" t="s">
        <v>3389</v>
      </c>
      <c r="D2824" s="16">
        <v>28892420</v>
      </c>
      <c r="E2824" s="5" t="s">
        <v>9904</v>
      </c>
      <c r="F2824" s="381">
        <f>IFERROR(INDEX([1]Master!$1:$1048576,MATCH(C2824,[1]Master!$B:$B,0),MATCH($H$5,[1]Master!$1:$1,0)),"")</f>
        <v>1</v>
      </c>
      <c r="G2824" s="381">
        <f>IFERROR(INDEX([1]Master!$1:$1048576,MATCH(C2824,[1]Master!$B:$B,0),MATCH($H$4,[1]Master!$1:$1,0)),"")</f>
        <v>16</v>
      </c>
      <c r="H2824" s="6" t="s">
        <v>6153</v>
      </c>
      <c r="I2824" s="367">
        <f>IFERROR(INDEX([1]Master!$1:$1048576,MATCH(C2824,[1]Master!$B:$B,0),MATCH($G$6,[1]Master!$1:$1,0)),"")</f>
        <v>684.5146666666667</v>
      </c>
      <c r="J2824" s="230">
        <f>ROUND(I2824*Order_Quote!$L$6,4)</f>
        <v>0</v>
      </c>
      <c r="K2824" s="228"/>
      <c r="L2824" s="178"/>
      <c r="M2824" s="171">
        <f t="shared" si="44"/>
        <v>0</v>
      </c>
    </row>
    <row r="2825" spans="1:13" s="52" customFormat="1" x14ac:dyDescent="0.3">
      <c r="A2825" s="29" t="str">
        <f>IF(K2825&gt;0,COUNT($A$7:A2824)+COUNT(DWV!$A$8:$A$300)+COUNT('Large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5" s="293"/>
      <c r="C2825" s="3" t="s">
        <v>3390</v>
      </c>
      <c r="D2825" s="16">
        <v>28892438</v>
      </c>
      <c r="E2825" s="5" t="s">
        <v>9905</v>
      </c>
      <c r="F2825" s="381">
        <f>IFERROR(INDEX([1]Master!$1:$1048576,MATCH(C2825,[1]Master!$B:$B,0),MATCH($H$5,[1]Master!$1:$1,0)),"")</f>
        <v>1</v>
      </c>
      <c r="G2825" s="381">
        <f>IFERROR(INDEX([1]Master!$1:$1048576,MATCH(C2825,[1]Master!$B:$B,0),MATCH($H$4,[1]Master!$1:$1,0)),"")</f>
        <v>9</v>
      </c>
      <c r="H2825" s="6" t="s">
        <v>6153</v>
      </c>
      <c r="I2825" s="367">
        <f>IFERROR(INDEX([1]Master!$1:$1048576,MATCH(C2825,[1]Master!$B:$B,0),MATCH($G$6,[1]Master!$1:$1,0)),"")</f>
        <v>1238.3347777777776</v>
      </c>
      <c r="J2825" s="230">
        <f>ROUND(I2825*Order_Quote!$L$6,4)</f>
        <v>0</v>
      </c>
      <c r="K2825" s="228"/>
      <c r="L2825" s="178"/>
      <c r="M2825" s="171">
        <f t="shared" si="44"/>
        <v>0</v>
      </c>
    </row>
    <row r="2826" spans="1:13" s="52" customFormat="1" x14ac:dyDescent="0.3">
      <c r="A2826" s="29" t="str">
        <f>IF(K2826&gt;0,COUNT($A$7:A2825)+COUNT(DWV!$A$8:$A$300)+COUNT('Large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6" s="293"/>
      <c r="C2826" s="3" t="s">
        <v>3391</v>
      </c>
      <c r="D2826" s="16">
        <v>28892446</v>
      </c>
      <c r="E2826" s="5" t="s">
        <v>9906</v>
      </c>
      <c r="F2826" s="381">
        <f>IFERROR(INDEX([1]Master!$1:$1048576,MATCH(C2826,[1]Master!$B:$B,0),MATCH($H$5,[1]Master!$1:$1,0)),"")</f>
        <v>1</v>
      </c>
      <c r="G2826" s="381">
        <f>IFERROR(INDEX([1]Master!$1:$1048576,MATCH(C2826,[1]Master!$B:$B,0),MATCH($H$4,[1]Master!$1:$1,0)),"")</f>
        <v>4</v>
      </c>
      <c r="H2826" s="6" t="s">
        <v>6153</v>
      </c>
      <c r="I2826" s="367">
        <f>IFERROR(INDEX([1]Master!$1:$1048576,MATCH(C2826,[1]Master!$B:$B,0),MATCH($G$6,[1]Master!$1:$1,0)),"")</f>
        <v>1823.9814444444446</v>
      </c>
      <c r="J2826" s="230">
        <f>ROUND(I2826*Order_Quote!$L$6,4)</f>
        <v>0</v>
      </c>
      <c r="K2826" s="228"/>
      <c r="L2826" s="178"/>
      <c r="M2826" s="171">
        <f t="shared" si="44"/>
        <v>0</v>
      </c>
    </row>
    <row r="2827" spans="1:13" s="52" customFormat="1" x14ac:dyDescent="0.3">
      <c r="A2827" s="29" t="str">
        <f>IF(K2827&gt;0,COUNT($A$7:A2826)+COUNT(DWV!$A$8:$A$300)+COUNT('Large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7" s="293"/>
      <c r="C2827" s="3" t="s">
        <v>3392</v>
      </c>
      <c r="D2827" s="16">
        <v>28892454</v>
      </c>
      <c r="E2827" s="5" t="s">
        <v>9907</v>
      </c>
      <c r="F2827" s="381">
        <f>IFERROR(INDEX([1]Master!$1:$1048576,MATCH(C2827,[1]Master!$B:$B,0),MATCH($H$5,[1]Master!$1:$1,0)),"")</f>
        <v>1</v>
      </c>
      <c r="G2827" s="381">
        <f>IFERROR(INDEX([1]Master!$1:$1048576,MATCH(C2827,[1]Master!$B:$B,0),MATCH($H$4,[1]Master!$1:$1,0)),"")</f>
        <v>3</v>
      </c>
      <c r="H2827" s="6" t="s">
        <v>6153</v>
      </c>
      <c r="I2827" s="367">
        <f>IFERROR(INDEX([1]Master!$1:$1048576,MATCH(C2827,[1]Master!$B:$B,0),MATCH($G$6,[1]Master!$1:$1,0)),"")</f>
        <v>3371.1063333333336</v>
      </c>
      <c r="J2827" s="230">
        <f>ROUND(I2827*Order_Quote!$L$6,4)</f>
        <v>0</v>
      </c>
      <c r="K2827" s="228"/>
      <c r="L2827" s="178"/>
      <c r="M2827" s="171">
        <f t="shared" si="44"/>
        <v>0</v>
      </c>
    </row>
    <row r="2828" spans="1:13" s="52" customFormat="1" x14ac:dyDescent="0.3">
      <c r="A2828" s="29" t="str">
        <f>IF(K2828&gt;0,COUNT($A$7:A2827)+COUNT(DWV!$A$8:$A$300)+COUNT('Large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8" s="293"/>
      <c r="C2828" s="3" t="s">
        <v>3393</v>
      </c>
      <c r="D2828" s="16">
        <v>28892462</v>
      </c>
      <c r="E2828" s="5" t="s">
        <v>9908</v>
      </c>
      <c r="F2828" s="381">
        <f>IFERROR(INDEX([1]Master!$1:$1048576,MATCH(C2828,[1]Master!$B:$B,0),MATCH($H$5,[1]Master!$1:$1,0)),"")</f>
        <v>1</v>
      </c>
      <c r="G2828" s="381">
        <f>IFERROR(INDEX([1]Master!$1:$1048576,MATCH(C2828,[1]Master!$B:$B,0),MATCH($H$4,[1]Master!$1:$1,0)),"")</f>
        <v>2</v>
      </c>
      <c r="H2828" s="6" t="s">
        <v>6153</v>
      </c>
      <c r="I2828" s="367">
        <f>IFERROR(INDEX([1]Master!$1:$1048576,MATCH(C2828,[1]Master!$B:$B,0),MATCH($G$6,[1]Master!$1:$1,0)),"")</f>
        <v>4803.9671111111102</v>
      </c>
      <c r="J2828" s="230">
        <f>ROUND(I2828*Order_Quote!$L$6,4)</f>
        <v>0</v>
      </c>
      <c r="K2828" s="228"/>
      <c r="L2828" s="178"/>
      <c r="M2828" s="171">
        <f t="shared" si="44"/>
        <v>0</v>
      </c>
    </row>
    <row r="2829" spans="1:13" s="52" customFormat="1" x14ac:dyDescent="0.3">
      <c r="A2829" s="29" t="str">
        <f>IF(K2829&gt;0,COUNT($A$7:A2828)+COUNT(DWV!$A$8:$A$300)+COUNT('Large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29" s="293"/>
      <c r="C2829" s="3" t="s">
        <v>3394</v>
      </c>
      <c r="D2829" s="16">
        <v>28892470</v>
      </c>
      <c r="E2829" s="5" t="s">
        <v>9909</v>
      </c>
      <c r="F2829" s="381">
        <f>IFERROR(INDEX([1]Master!$1:$1048576,MATCH(C2829,[1]Master!$B:$B,0),MATCH($H$5,[1]Master!$1:$1,0)),"")</f>
        <v>1</v>
      </c>
      <c r="G2829" s="381">
        <f>IFERROR(INDEX([1]Master!$1:$1048576,MATCH(C2829,[1]Master!$B:$B,0),MATCH($H$4,[1]Master!$1:$1,0)),"")</f>
        <v>1</v>
      </c>
      <c r="H2829" s="6" t="s">
        <v>6153</v>
      </c>
      <c r="I2829" s="367">
        <f>IFERROR(INDEX([1]Master!$1:$1048576,MATCH(C2829,[1]Master!$B:$B,0),MATCH($G$6,[1]Master!$1:$1,0)),"")</f>
        <v>6004.9588888888884</v>
      </c>
      <c r="J2829" s="230">
        <f>ROUND(I2829*Order_Quote!$L$6,4)</f>
        <v>0</v>
      </c>
      <c r="K2829" s="228"/>
      <c r="L2829" s="178"/>
      <c r="M2829" s="171">
        <f t="shared" si="44"/>
        <v>0</v>
      </c>
    </row>
    <row r="2830" spans="1:13" s="52" customFormat="1" x14ac:dyDescent="0.3">
      <c r="A2830" s="29" t="str">
        <f>IF(K2830&gt;0,COUNT($A$7:A2829)+COUNT(DWV!$A$8:$A$300)+COUNT('Large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0" s="293"/>
      <c r="C2830" s="3" t="s">
        <v>3395</v>
      </c>
      <c r="D2830" s="16">
        <v>28892489</v>
      </c>
      <c r="E2830" s="5" t="s">
        <v>9910</v>
      </c>
      <c r="F2830" s="381">
        <f>IFERROR(INDEX([1]Master!$1:$1048576,MATCH(C2830,[1]Master!$B:$B,0),MATCH($H$5,[1]Master!$1:$1,0)),"")</f>
        <v>1</v>
      </c>
      <c r="G2830" s="381">
        <f>IFERROR(INDEX([1]Master!$1:$1048576,MATCH(C2830,[1]Master!$B:$B,0),MATCH($H$4,[1]Master!$1:$1,0)),"")</f>
        <v>1</v>
      </c>
      <c r="H2830" s="6" t="s">
        <v>6153</v>
      </c>
      <c r="I2830" s="367">
        <f>IFERROR(INDEX([1]Master!$1:$1048576,MATCH(C2830,[1]Master!$B:$B,0),MATCH($G$6,[1]Master!$1:$1,0)),"")</f>
        <v>7679.0014431372565</v>
      </c>
      <c r="J2830" s="230">
        <f>ROUND(I2830*Order_Quote!$L$6,4)</f>
        <v>0</v>
      </c>
      <c r="K2830" s="228"/>
      <c r="L2830" s="178"/>
      <c r="M2830" s="171">
        <f t="shared" si="44"/>
        <v>0</v>
      </c>
    </row>
    <row r="2831" spans="1:13" s="52" customFormat="1" x14ac:dyDescent="0.3">
      <c r="A2831" s="29" t="str">
        <f>IF(K2831&gt;0,COUNT($A$7:A2830)+COUNT(DWV!$A$8:$A$300)+COUNT('Large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1" s="294"/>
      <c r="C2831" s="3" t="s">
        <v>3396</v>
      </c>
      <c r="D2831" s="16">
        <v>28892497</v>
      </c>
      <c r="E2831" s="5" t="s">
        <v>9911</v>
      </c>
      <c r="F2831" s="381">
        <f>IFERROR(INDEX([1]Master!$1:$1048576,MATCH(C2831,[1]Master!$B:$B,0),MATCH($H$5,[1]Master!$1:$1,0)),"")</f>
        <v>1</v>
      </c>
      <c r="G2831" s="381">
        <f>IFERROR(INDEX([1]Master!$1:$1048576,MATCH(C2831,[1]Master!$B:$B,0),MATCH($H$4,[1]Master!$1:$1,0)),"")</f>
        <v>1</v>
      </c>
      <c r="H2831" s="6" t="s">
        <v>6153</v>
      </c>
      <c r="I2831" s="367">
        <f>IFERROR(INDEX([1]Master!$1:$1048576,MATCH(C2831,[1]Master!$B:$B,0),MATCH($G$6,[1]Master!$1:$1,0)),"")</f>
        <v>9598.7667699346421</v>
      </c>
      <c r="J2831" s="230">
        <f>ROUND(I2831*Order_Quote!$L$6,4)</f>
        <v>0</v>
      </c>
      <c r="K2831" s="228"/>
      <c r="L2831" s="178"/>
      <c r="M2831" s="171">
        <f t="shared" si="44"/>
        <v>0</v>
      </c>
    </row>
    <row r="2832" spans="1:13" s="52" customFormat="1" x14ac:dyDescent="0.3">
      <c r="A2832" s="29" t="str">
        <f>IF(K2832&gt;0,COUNT($A$7:A2831)+COUNT(DWV!$A$8:$A$300)+COUNT('Large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2" s="317" t="s">
        <v>3739</v>
      </c>
      <c r="C2832" s="11" t="s">
        <v>3360</v>
      </c>
      <c r="D2832" s="17">
        <v>28892004</v>
      </c>
      <c r="E2832" s="13" t="s">
        <v>9912</v>
      </c>
      <c r="F2832" s="381">
        <f>IFERROR(INDEX([1]Master!$1:$1048576,MATCH(C2832,[1]Master!$B:$B,0),MATCH($H$5,[1]Master!$1:$1,0)),"")</f>
        <v>1</v>
      </c>
      <c r="G2832" s="381">
        <f>IFERROR(INDEX([1]Master!$1:$1048576,MATCH(C2832,[1]Master!$B:$B,0),MATCH($H$4,[1]Master!$1:$1,0)),"")</f>
        <v>20</v>
      </c>
      <c r="H2832" s="6" t="s">
        <v>6153</v>
      </c>
      <c r="I2832" s="367">
        <f>IFERROR(INDEX([1]Master!$1:$1048576,MATCH(C2832,[1]Master!$B:$B,0),MATCH($G$6,[1]Master!$1:$1,0)),"")</f>
        <v>639.49144444444448</v>
      </c>
      <c r="J2832" s="230">
        <f>ROUND(I2832*Order_Quote!$L$6,4)</f>
        <v>0</v>
      </c>
      <c r="K2832" s="232"/>
      <c r="L2832" s="178"/>
      <c r="M2832" s="171">
        <f t="shared" si="44"/>
        <v>0</v>
      </c>
    </row>
    <row r="2833" spans="1:13" s="52" customFormat="1" x14ac:dyDescent="0.3">
      <c r="A2833" s="29" t="str">
        <f>IF(K2833&gt;0,COUNT($A$7:A2832)+COUNT(DWV!$A$8:$A$300)+COUNT('Large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3" s="293"/>
      <c r="C2833" s="3" t="s">
        <v>3361</v>
      </c>
      <c r="D2833" s="16">
        <v>28892012</v>
      </c>
      <c r="E2833" s="5" t="s">
        <v>9913</v>
      </c>
      <c r="F2833" s="381">
        <f>IFERROR(INDEX([1]Master!$1:$1048576,MATCH(C2833,[1]Master!$B:$B,0),MATCH($H$5,[1]Master!$1:$1,0)),"")</f>
        <v>1</v>
      </c>
      <c r="G2833" s="381">
        <f>IFERROR(INDEX([1]Master!$1:$1048576,MATCH(C2833,[1]Master!$B:$B,0),MATCH($H$4,[1]Master!$1:$1,0)),"")</f>
        <v>12</v>
      </c>
      <c r="H2833" s="6" t="s">
        <v>6153</v>
      </c>
      <c r="I2833" s="367">
        <f>IFERROR(INDEX([1]Master!$1:$1048576,MATCH(C2833,[1]Master!$B:$B,0),MATCH($G$6,[1]Master!$1:$1,0)),"")</f>
        <v>942.8126666666667</v>
      </c>
      <c r="J2833" s="230">
        <f>ROUND(I2833*Order_Quote!$L$6,4)</f>
        <v>0</v>
      </c>
      <c r="K2833" s="228"/>
      <c r="L2833" s="178"/>
      <c r="M2833" s="171">
        <f t="shared" si="44"/>
        <v>0</v>
      </c>
    </row>
    <row r="2834" spans="1:13" s="52" customFormat="1" x14ac:dyDescent="0.3">
      <c r="A2834" s="29" t="str">
        <f>IF(K2834&gt;0,COUNT($A$7:A2833)+COUNT(DWV!$A$8:$A$300)+COUNT('Large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4" s="293"/>
      <c r="C2834" s="3" t="s">
        <v>3362</v>
      </c>
      <c r="D2834" s="16">
        <v>28892020</v>
      </c>
      <c r="E2834" s="5" t="s">
        <v>9914</v>
      </c>
      <c r="F2834" s="381">
        <f>IFERROR(INDEX([1]Master!$1:$1048576,MATCH(C2834,[1]Master!$B:$B,0),MATCH($H$5,[1]Master!$1:$1,0)),"")</f>
        <v>1</v>
      </c>
      <c r="G2834" s="381">
        <f>IFERROR(INDEX([1]Master!$1:$1048576,MATCH(C2834,[1]Master!$B:$B,0),MATCH($H$4,[1]Master!$1:$1,0)),"")</f>
        <v>6</v>
      </c>
      <c r="H2834" s="6" t="s">
        <v>6153</v>
      </c>
      <c r="I2834" s="367">
        <f>IFERROR(INDEX([1]Master!$1:$1048576,MATCH(C2834,[1]Master!$B:$B,0),MATCH($G$6,[1]Master!$1:$1,0)),"")</f>
        <v>1890.2144444444446</v>
      </c>
      <c r="J2834" s="230">
        <f>ROUND(I2834*Order_Quote!$L$6,4)</f>
        <v>0</v>
      </c>
      <c r="K2834" s="228"/>
      <c r="L2834" s="178"/>
      <c r="M2834" s="171">
        <f t="shared" si="44"/>
        <v>0</v>
      </c>
    </row>
    <row r="2835" spans="1:13" s="52" customFormat="1" x14ac:dyDescent="0.3">
      <c r="A2835" s="29" t="str">
        <f>IF(K2835&gt;0,COUNT($A$7:A2834)+COUNT(DWV!$A$8:$A$300)+COUNT('Large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5" s="293"/>
      <c r="C2835" s="3" t="s">
        <v>3363</v>
      </c>
      <c r="D2835" s="16">
        <v>28892039</v>
      </c>
      <c r="E2835" s="5" t="s">
        <v>9915</v>
      </c>
      <c r="F2835" s="381">
        <f>IFERROR(INDEX([1]Master!$1:$1048576,MATCH(C2835,[1]Master!$B:$B,0),MATCH($H$5,[1]Master!$1:$1,0)),"")</f>
        <v>1</v>
      </c>
      <c r="G2835" s="381">
        <f>IFERROR(INDEX([1]Master!$1:$1048576,MATCH(C2835,[1]Master!$B:$B,0),MATCH($H$4,[1]Master!$1:$1,0)),"")</f>
        <v>3</v>
      </c>
      <c r="H2835" s="6" t="s">
        <v>6153</v>
      </c>
      <c r="I2835" s="367">
        <f>IFERROR(INDEX([1]Master!$1:$1048576,MATCH(C2835,[1]Master!$B:$B,0),MATCH($G$6,[1]Master!$1:$1,0)),"")</f>
        <v>2750.8511111111115</v>
      </c>
      <c r="J2835" s="230">
        <f>ROUND(I2835*Order_Quote!$L$6,4)</f>
        <v>0</v>
      </c>
      <c r="K2835" s="228"/>
      <c r="L2835" s="178"/>
      <c r="M2835" s="171">
        <f t="shared" si="44"/>
        <v>0</v>
      </c>
    </row>
    <row r="2836" spans="1:13" s="52" customFormat="1" x14ac:dyDescent="0.3">
      <c r="A2836" s="29" t="str">
        <f>IF(K2836&gt;0,COUNT($A$7:A2835)+COUNT(DWV!$A$8:$A$300)+COUNT('Large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6" s="293"/>
      <c r="C2836" s="3" t="s">
        <v>3364</v>
      </c>
      <c r="D2836" s="16">
        <v>28892047</v>
      </c>
      <c r="E2836" s="5" t="s">
        <v>9916</v>
      </c>
      <c r="F2836" s="381">
        <f>IFERROR(INDEX([1]Master!$1:$1048576,MATCH(C2836,[1]Master!$B:$B,0),MATCH($H$5,[1]Master!$1:$1,0)),"")</f>
        <v>1</v>
      </c>
      <c r="G2836" s="381">
        <f>IFERROR(INDEX([1]Master!$1:$1048576,MATCH(C2836,[1]Master!$B:$B,0),MATCH($H$4,[1]Master!$1:$1,0)),"")</f>
        <v>2</v>
      </c>
      <c r="H2836" s="6" t="s">
        <v>6153</v>
      </c>
      <c r="I2836" s="367">
        <f>IFERROR(INDEX([1]Master!$1:$1048576,MATCH(C2836,[1]Master!$B:$B,0),MATCH($G$6,[1]Master!$1:$1,0)),"")</f>
        <v>4234.1921111111105</v>
      </c>
      <c r="J2836" s="230">
        <f>ROUND(I2836*Order_Quote!$L$6,4)</f>
        <v>0</v>
      </c>
      <c r="K2836" s="228"/>
      <c r="L2836" s="178"/>
      <c r="M2836" s="171">
        <f t="shared" si="44"/>
        <v>0</v>
      </c>
    </row>
    <row r="2837" spans="1:13" s="52" customFormat="1" x14ac:dyDescent="0.3">
      <c r="A2837" s="29" t="str">
        <f>IF(K2837&gt;0,COUNT($A$7:A2836)+COUNT(DWV!$A$8:$A$300)+COUNT('Large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7" s="293"/>
      <c r="C2837" s="3" t="s">
        <v>3365</v>
      </c>
      <c r="D2837" s="16">
        <v>28892055</v>
      </c>
      <c r="E2837" s="5" t="s">
        <v>9917</v>
      </c>
      <c r="F2837" s="381">
        <f>IFERROR(INDEX([1]Master!$1:$1048576,MATCH(C2837,[1]Master!$B:$B,0),MATCH($H$5,[1]Master!$1:$1,0)),"")</f>
        <v>1</v>
      </c>
      <c r="G2837" s="381">
        <f>IFERROR(INDEX([1]Master!$1:$1048576,MATCH(C2837,[1]Master!$B:$B,0),MATCH($H$4,[1]Master!$1:$1,0)),"")</f>
        <v>1</v>
      </c>
      <c r="H2837" s="6" t="s">
        <v>6153</v>
      </c>
      <c r="I2837" s="367">
        <f>IFERROR(INDEX([1]Master!$1:$1048576,MATCH(C2837,[1]Master!$B:$B,0),MATCH($G$6,[1]Master!$1:$1,0)),"")</f>
        <v>5864.0636666666678</v>
      </c>
      <c r="J2837" s="230">
        <f>ROUND(I2837*Order_Quote!$L$6,4)</f>
        <v>0</v>
      </c>
      <c r="K2837" s="228"/>
      <c r="L2837" s="178"/>
      <c r="M2837" s="171">
        <f t="shared" si="44"/>
        <v>0</v>
      </c>
    </row>
    <row r="2838" spans="1:13" s="52" customFormat="1" x14ac:dyDescent="0.3">
      <c r="A2838" s="29" t="str">
        <f>IF(K2838&gt;0,COUNT($A$7:A2837)+COUNT(DWV!$A$8:$A$300)+COUNT('Large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8" s="293"/>
      <c r="C2838" s="3" t="s">
        <v>3366</v>
      </c>
      <c r="D2838" s="16">
        <v>28892063</v>
      </c>
      <c r="E2838" s="5" t="s">
        <v>9918</v>
      </c>
      <c r="F2838" s="381">
        <f>IFERROR(INDEX([1]Master!$1:$1048576,MATCH(C2838,[1]Master!$B:$B,0),MATCH($H$5,[1]Master!$1:$1,0)),"")</f>
        <v>1</v>
      </c>
      <c r="G2838" s="381">
        <f>IFERROR(INDEX([1]Master!$1:$1048576,MATCH(C2838,[1]Master!$B:$B,0),MATCH($H$4,[1]Master!$1:$1,0)),"")</f>
        <v>1</v>
      </c>
      <c r="H2838" s="6" t="s">
        <v>6153</v>
      </c>
      <c r="I2838" s="367">
        <f>IFERROR(INDEX([1]Master!$1:$1048576,MATCH(C2838,[1]Master!$B:$B,0),MATCH($G$6,[1]Master!$1:$1,0)),"")</f>
        <v>7678.3556666666673</v>
      </c>
      <c r="J2838" s="230">
        <f>ROUND(I2838*Order_Quote!$L$6,4)</f>
        <v>0</v>
      </c>
      <c r="K2838" s="228"/>
      <c r="L2838" s="178"/>
      <c r="M2838" s="171">
        <f t="shared" si="44"/>
        <v>0</v>
      </c>
    </row>
    <row r="2839" spans="1:13" s="52" customFormat="1" x14ac:dyDescent="0.3">
      <c r="A2839" s="29" t="str">
        <f>IF(K2839&gt;0,COUNT($A$7:A2838)+COUNT(DWV!$A$8:$A$300)+COUNT('Large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39" s="293"/>
      <c r="C2839" s="3" t="s">
        <v>3367</v>
      </c>
      <c r="D2839" s="16">
        <v>28892071</v>
      </c>
      <c r="E2839" s="5" t="s">
        <v>9919</v>
      </c>
      <c r="F2839" s="381">
        <f>IFERROR(INDEX([1]Master!$1:$1048576,MATCH(C2839,[1]Master!$B:$B,0),MATCH($H$5,[1]Master!$1:$1,0)),"")</f>
        <v>1</v>
      </c>
      <c r="G2839" s="381" t="str">
        <f>IFERROR(INDEX([1]Master!$1:$1048576,MATCH(C2839,[1]Master!$B:$B,0),MATCH($H$4,[1]Master!$1:$1,0)),"")</f>
        <v>-</v>
      </c>
      <c r="H2839" s="6" t="s">
        <v>6153</v>
      </c>
      <c r="I2839" s="367">
        <f>IFERROR(INDEX([1]Master!$1:$1048576,MATCH(C2839,[1]Master!$B:$B,0),MATCH($G$6,[1]Master!$1:$1,0)),"")</f>
        <v>8828.0919267973859</v>
      </c>
      <c r="J2839" s="230">
        <f>ROUND(I2839*Order_Quote!$L$6,4)</f>
        <v>0</v>
      </c>
      <c r="K2839" s="228"/>
      <c r="L2839" s="178"/>
      <c r="M2839" s="171">
        <f t="shared" si="44"/>
        <v>0</v>
      </c>
    </row>
    <row r="2840" spans="1:13" s="52" customFormat="1" x14ac:dyDescent="0.3">
      <c r="A2840" s="29" t="str">
        <f>IF(K2840&gt;0,COUNT($A$7:A2839)+COUNT(DWV!$A$8:$A$300)+COUNT('Large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0" s="294"/>
      <c r="C2840" s="3" t="s">
        <v>3368</v>
      </c>
      <c r="D2840" s="16">
        <v>28892080</v>
      </c>
      <c r="E2840" s="5" t="s">
        <v>9920</v>
      </c>
      <c r="F2840" s="381">
        <f>IFERROR(INDEX([1]Master!$1:$1048576,MATCH(C2840,[1]Master!$B:$B,0),MATCH($H$5,[1]Master!$1:$1,0)),"")</f>
        <v>1</v>
      </c>
      <c r="G2840" s="381" t="str">
        <f>IFERROR(INDEX([1]Master!$1:$1048576,MATCH(C2840,[1]Master!$B:$B,0),MATCH($H$4,[1]Master!$1:$1,0)),"")</f>
        <v>-</v>
      </c>
      <c r="H2840" s="6" t="s">
        <v>6153</v>
      </c>
      <c r="I2840" s="367">
        <f>IFERROR(INDEX([1]Master!$1:$1048576,MATCH(C2840,[1]Master!$B:$B,0),MATCH($G$6,[1]Master!$1:$1,0)),"")</f>
        <v>11299.953475816996</v>
      </c>
      <c r="J2840" s="230">
        <f>ROUND(I2840*Order_Quote!$L$6,4)</f>
        <v>0</v>
      </c>
      <c r="K2840" s="228"/>
      <c r="L2840" s="178"/>
      <c r="M2840" s="171">
        <f t="shared" si="44"/>
        <v>0</v>
      </c>
    </row>
    <row r="2841" spans="1:13" s="52" customFormat="1" x14ac:dyDescent="0.3">
      <c r="A2841" s="29" t="str">
        <f>IF(K2841&gt;0,COUNT($A$7:A2840)+COUNT(DWV!$A$8:$A$300)+COUNT('Large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1" s="293"/>
      <c r="C2841" s="3" t="s">
        <v>3369</v>
      </c>
      <c r="D2841" s="16">
        <v>28892110</v>
      </c>
      <c r="E2841" s="5" t="s">
        <v>9921</v>
      </c>
      <c r="F2841" s="381">
        <f>IFERROR(INDEX([1]Master!$1:$1048576,MATCH(C2841,[1]Master!$B:$B,0),MATCH($H$5,[1]Master!$1:$1,0)),"")</f>
        <v>1</v>
      </c>
      <c r="G2841" s="381">
        <f>IFERROR(INDEX([1]Master!$1:$1048576,MATCH(C2841,[1]Master!$B:$B,0),MATCH($H$4,[1]Master!$1:$1,0)),"")</f>
        <v>20</v>
      </c>
      <c r="H2841" s="6" t="s">
        <v>6153</v>
      </c>
      <c r="I2841" s="367">
        <f>IFERROR(INDEX([1]Master!$1:$1048576,MATCH(C2841,[1]Master!$B:$B,0),MATCH($G$6,[1]Master!$1:$1,0)),"")</f>
        <v>710.06388888888887</v>
      </c>
      <c r="J2841" s="230">
        <f>ROUND(I2841*Order_Quote!$L$6,4)</f>
        <v>0</v>
      </c>
      <c r="K2841" s="228"/>
      <c r="L2841" s="178"/>
      <c r="M2841" s="171">
        <f t="shared" si="44"/>
        <v>0</v>
      </c>
    </row>
    <row r="2842" spans="1:13" s="52" customFormat="1" x14ac:dyDescent="0.3">
      <c r="A2842" s="29" t="str">
        <f>IF(K2842&gt;0,COUNT($A$7:A2841)+COUNT(DWV!$A$8:$A$300)+COUNT('Large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2" s="293"/>
      <c r="C2842" s="3" t="s">
        <v>3370</v>
      </c>
      <c r="D2842" s="16">
        <v>28892128</v>
      </c>
      <c r="E2842" s="5" t="s">
        <v>9922</v>
      </c>
      <c r="F2842" s="381">
        <f>IFERROR(INDEX([1]Master!$1:$1048576,MATCH(C2842,[1]Master!$B:$B,0),MATCH($H$5,[1]Master!$1:$1,0)),"")</f>
        <v>1</v>
      </c>
      <c r="G2842" s="381">
        <f>IFERROR(INDEX([1]Master!$1:$1048576,MATCH(C2842,[1]Master!$B:$B,0),MATCH($H$4,[1]Master!$1:$1,0)),"")</f>
        <v>12</v>
      </c>
      <c r="H2842" s="6" t="s">
        <v>6153</v>
      </c>
      <c r="I2842" s="367">
        <f>IFERROR(INDEX([1]Master!$1:$1048576,MATCH(C2842,[1]Master!$B:$B,0),MATCH($G$6,[1]Master!$1:$1,0)),"")</f>
        <v>897.75377777777783</v>
      </c>
      <c r="J2842" s="230">
        <f>ROUND(I2842*Order_Quote!$L$6,4)</f>
        <v>0</v>
      </c>
      <c r="K2842" s="228"/>
      <c r="L2842" s="178"/>
      <c r="M2842" s="171">
        <f t="shared" si="44"/>
        <v>0</v>
      </c>
    </row>
    <row r="2843" spans="1:13" s="52" customFormat="1" x14ac:dyDescent="0.3">
      <c r="A2843" s="29" t="str">
        <f>IF(K2843&gt;0,COUNT($A$7:A2842)+COUNT(DWV!$A$8:$A$300)+COUNT('Large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3" s="293"/>
      <c r="C2843" s="3" t="s">
        <v>3371</v>
      </c>
      <c r="D2843" s="16">
        <v>28892136</v>
      </c>
      <c r="E2843" s="5" t="s">
        <v>9923</v>
      </c>
      <c r="F2843" s="381">
        <f>IFERROR(INDEX([1]Master!$1:$1048576,MATCH(C2843,[1]Master!$B:$B,0),MATCH($H$5,[1]Master!$1:$1,0)),"")</f>
        <v>1</v>
      </c>
      <c r="G2843" s="381">
        <f>IFERROR(INDEX([1]Master!$1:$1048576,MATCH(C2843,[1]Master!$B:$B,0),MATCH($H$4,[1]Master!$1:$1,0)),"")</f>
        <v>6</v>
      </c>
      <c r="H2843" s="6" t="s">
        <v>6153</v>
      </c>
      <c r="I2843" s="367">
        <f>IFERROR(INDEX([1]Master!$1:$1048576,MATCH(C2843,[1]Master!$B:$B,0),MATCH($G$6,[1]Master!$1:$1,0)),"")</f>
        <v>1685.9871111111111</v>
      </c>
      <c r="J2843" s="230">
        <f>ROUND(I2843*Order_Quote!$L$6,4)</f>
        <v>0</v>
      </c>
      <c r="K2843" s="228"/>
      <c r="L2843" s="178"/>
      <c r="M2843" s="171">
        <f t="shared" si="44"/>
        <v>0</v>
      </c>
    </row>
    <row r="2844" spans="1:13" s="52" customFormat="1" x14ac:dyDescent="0.3">
      <c r="A2844" s="29" t="str">
        <f>IF(K2844&gt;0,COUNT($A$7:A2843)+COUNT(DWV!$A$8:$A$300)+COUNT('Large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4" s="293"/>
      <c r="C2844" s="3" t="s">
        <v>3372</v>
      </c>
      <c r="D2844" s="16">
        <v>28892144</v>
      </c>
      <c r="E2844" s="5" t="s">
        <v>9924</v>
      </c>
      <c r="F2844" s="381">
        <f>IFERROR(INDEX([1]Master!$1:$1048576,MATCH(C2844,[1]Master!$B:$B,0),MATCH($H$5,[1]Master!$1:$1,0)),"")</f>
        <v>1</v>
      </c>
      <c r="G2844" s="381">
        <f>IFERROR(INDEX([1]Master!$1:$1048576,MATCH(C2844,[1]Master!$B:$B,0),MATCH($H$4,[1]Master!$1:$1,0)),"")</f>
        <v>3</v>
      </c>
      <c r="H2844" s="6" t="s">
        <v>6153</v>
      </c>
      <c r="I2844" s="367">
        <f>IFERROR(INDEX([1]Master!$1:$1048576,MATCH(C2844,[1]Master!$B:$B,0),MATCH($G$6,[1]Master!$1:$1,0)),"")</f>
        <v>2944.3190000000004</v>
      </c>
      <c r="J2844" s="230">
        <f>ROUND(I2844*Order_Quote!$L$6,4)</f>
        <v>0</v>
      </c>
      <c r="K2844" s="228"/>
      <c r="L2844" s="178"/>
      <c r="M2844" s="171">
        <f t="shared" si="44"/>
        <v>0</v>
      </c>
    </row>
    <row r="2845" spans="1:13" s="52" customFormat="1" x14ac:dyDescent="0.3">
      <c r="A2845" s="29" t="str">
        <f>IF(K2845&gt;0,COUNT($A$7:A2844)+COUNT(DWV!$A$8:$A$300)+COUNT('Large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5" s="293"/>
      <c r="C2845" s="3" t="s">
        <v>3373</v>
      </c>
      <c r="D2845" s="16">
        <v>28892152</v>
      </c>
      <c r="E2845" s="5" t="s">
        <v>9925</v>
      </c>
      <c r="F2845" s="381">
        <f>IFERROR(INDEX([1]Master!$1:$1048576,MATCH(C2845,[1]Master!$B:$B,0),MATCH($H$5,[1]Master!$1:$1,0)),"")</f>
        <v>1</v>
      </c>
      <c r="G2845" s="381">
        <f>IFERROR(INDEX([1]Master!$1:$1048576,MATCH(C2845,[1]Master!$B:$B,0),MATCH($H$4,[1]Master!$1:$1,0)),"")</f>
        <v>2</v>
      </c>
      <c r="H2845" s="6" t="s">
        <v>6153</v>
      </c>
      <c r="I2845" s="367">
        <f>IFERROR(INDEX([1]Master!$1:$1048576,MATCH(C2845,[1]Master!$B:$B,0),MATCH($G$6,[1]Master!$1:$1,0)),"")</f>
        <v>4234.1921111111105</v>
      </c>
      <c r="J2845" s="230">
        <f>ROUND(I2845*Order_Quote!$L$6,4)</f>
        <v>0</v>
      </c>
      <c r="K2845" s="228"/>
      <c r="L2845" s="178"/>
      <c r="M2845" s="171">
        <f t="shared" si="44"/>
        <v>0</v>
      </c>
    </row>
    <row r="2846" spans="1:13" s="52" customFormat="1" x14ac:dyDescent="0.3">
      <c r="A2846" s="29" t="str">
        <f>IF(K2846&gt;0,COUNT($A$7:A2845)+COUNT(DWV!$A$8:$A$300)+COUNT('Large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6" s="293"/>
      <c r="C2846" s="3" t="s">
        <v>3374</v>
      </c>
      <c r="D2846" s="16">
        <v>28892160</v>
      </c>
      <c r="E2846" s="5" t="s">
        <v>9926</v>
      </c>
      <c r="F2846" s="381">
        <f>IFERROR(INDEX([1]Master!$1:$1048576,MATCH(C2846,[1]Master!$B:$B,0),MATCH($H$5,[1]Master!$1:$1,0)),"")</f>
        <v>1</v>
      </c>
      <c r="G2846" s="381">
        <f>IFERROR(INDEX([1]Master!$1:$1048576,MATCH(C2846,[1]Master!$B:$B,0),MATCH($H$4,[1]Master!$1:$1,0)),"")</f>
        <v>1</v>
      </c>
      <c r="H2846" s="6" t="s">
        <v>6153</v>
      </c>
      <c r="I2846" s="367">
        <f>IFERROR(INDEX([1]Master!$1:$1048576,MATCH(C2846,[1]Master!$B:$B,0),MATCH($G$6,[1]Master!$1:$1,0)),"")</f>
        <v>5864.0636666666678</v>
      </c>
      <c r="J2846" s="230">
        <f>ROUND(I2846*Order_Quote!$L$6,4)</f>
        <v>0</v>
      </c>
      <c r="K2846" s="228"/>
      <c r="L2846" s="178"/>
      <c r="M2846" s="171">
        <f t="shared" si="44"/>
        <v>0</v>
      </c>
    </row>
    <row r="2847" spans="1:13" s="52" customFormat="1" x14ac:dyDescent="0.3">
      <c r="A2847" s="29" t="str">
        <f>IF(K2847&gt;0,COUNT($A$7:A2846)+COUNT(DWV!$A$8:$A$300)+COUNT('Large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7" s="293"/>
      <c r="C2847" s="3" t="s">
        <v>3375</v>
      </c>
      <c r="D2847" s="16">
        <v>28892179</v>
      </c>
      <c r="E2847" s="5" t="s">
        <v>9927</v>
      </c>
      <c r="F2847" s="381">
        <f>IFERROR(INDEX([1]Master!$1:$1048576,MATCH(C2847,[1]Master!$B:$B,0),MATCH($H$5,[1]Master!$1:$1,0)),"")</f>
        <v>1</v>
      </c>
      <c r="G2847" s="381">
        <f>IFERROR(INDEX([1]Master!$1:$1048576,MATCH(C2847,[1]Master!$B:$B,0),MATCH($H$4,[1]Master!$1:$1,0)),"")</f>
        <v>1</v>
      </c>
      <c r="H2847" s="6" t="s">
        <v>6153</v>
      </c>
      <c r="I2847" s="367">
        <f>IFERROR(INDEX([1]Master!$1:$1048576,MATCH(C2847,[1]Master!$B:$B,0),MATCH($G$6,[1]Master!$1:$1,0)),"")</f>
        <v>7678.3556666666673</v>
      </c>
      <c r="J2847" s="230">
        <f>ROUND(I2847*Order_Quote!$L$6,4)</f>
        <v>0</v>
      </c>
      <c r="K2847" s="228"/>
      <c r="L2847" s="178"/>
      <c r="M2847" s="171">
        <f t="shared" si="44"/>
        <v>0</v>
      </c>
    </row>
    <row r="2848" spans="1:13" s="52" customFormat="1" x14ac:dyDescent="0.3">
      <c r="A2848" s="29" t="str">
        <f>IF(K2848&gt;0,COUNT($A$7:A2847)+COUNT(DWV!$A$8:$A$300)+COUNT('Large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8" s="293"/>
      <c r="C2848" s="3" t="s">
        <v>3376</v>
      </c>
      <c r="D2848" s="16">
        <v>28892187</v>
      </c>
      <c r="E2848" s="5" t="s">
        <v>9928</v>
      </c>
      <c r="F2848" s="381">
        <f>IFERROR(INDEX([1]Master!$1:$1048576,MATCH(C2848,[1]Master!$B:$B,0),MATCH($H$5,[1]Master!$1:$1,0)),"")</f>
        <v>1</v>
      </c>
      <c r="G2848" s="381" t="str">
        <f>IFERROR(INDEX([1]Master!$1:$1048576,MATCH(C2848,[1]Master!$B:$B,0),MATCH($H$4,[1]Master!$1:$1,0)),"")</f>
        <v>-</v>
      </c>
      <c r="H2848" s="6" t="s">
        <v>6153</v>
      </c>
      <c r="I2848" s="367">
        <f>IFERROR(INDEX([1]Master!$1:$1048576,MATCH(C2848,[1]Master!$B:$B,0),MATCH($G$6,[1]Master!$1:$1,0)),"")</f>
        <v>11035.144840522878</v>
      </c>
      <c r="J2848" s="230">
        <f>ROUND(I2848*Order_Quote!$L$6,4)</f>
        <v>0</v>
      </c>
      <c r="K2848" s="228"/>
      <c r="L2848" s="178"/>
      <c r="M2848" s="171">
        <f t="shared" si="44"/>
        <v>0</v>
      </c>
    </row>
    <row r="2849" spans="1:13" s="52" customFormat="1" x14ac:dyDescent="0.3">
      <c r="A2849" s="29" t="str">
        <f>IF(K2849&gt;0,COUNT($A$7:A2848)+COUNT(DWV!$A$8:$A$300)+COUNT('Large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49" s="294"/>
      <c r="C2849" s="3" t="s">
        <v>3377</v>
      </c>
      <c r="D2849" s="16">
        <v>28892195</v>
      </c>
      <c r="E2849" s="5" t="s">
        <v>9929</v>
      </c>
      <c r="F2849" s="381">
        <f>IFERROR(INDEX([1]Master!$1:$1048576,MATCH(C2849,[1]Master!$B:$B,0),MATCH($H$5,[1]Master!$1:$1,0)),"")</f>
        <v>1</v>
      </c>
      <c r="G2849" s="381" t="str">
        <f>IFERROR(INDEX([1]Master!$1:$1048576,MATCH(C2849,[1]Master!$B:$B,0),MATCH($H$4,[1]Master!$1:$1,0)),"")</f>
        <v>-</v>
      </c>
      <c r="H2849" s="6" t="s">
        <v>6153</v>
      </c>
      <c r="I2849" s="367">
        <f>IFERROR(INDEX([1]Master!$1:$1048576,MATCH(C2849,[1]Master!$B:$B,0),MATCH($G$6,[1]Master!$1:$1,0)),"")</f>
        <v>14124.983001307193</v>
      </c>
      <c r="J2849" s="230">
        <f>ROUND(I2849*Order_Quote!$L$6,4)</f>
        <v>0</v>
      </c>
      <c r="K2849" s="228"/>
      <c r="L2849" s="178"/>
      <c r="M2849" s="171">
        <f t="shared" si="44"/>
        <v>0</v>
      </c>
    </row>
    <row r="2850" spans="1:13" s="52" customFormat="1" x14ac:dyDescent="0.3">
      <c r="A2850" s="29" t="str">
        <f>IF(K2850&gt;0,COUNT($A$7:A2849)+COUNT(DWV!$A$8:$A$300)+COUNT('Large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0" s="317" t="s">
        <v>3739</v>
      </c>
      <c r="C2850" s="11" t="s">
        <v>9025</v>
      </c>
      <c r="D2850" s="17">
        <v>28893477</v>
      </c>
      <c r="E2850" s="13" t="s">
        <v>9034</v>
      </c>
      <c r="F2850" s="381">
        <f>IFERROR(INDEX([1]Master!$1:$1048576,MATCH(C2850,[1]Master!$B:$B,0),MATCH($H$5,[1]Master!$1:$1,0)),"")</f>
        <v>1</v>
      </c>
      <c r="G2850" s="381">
        <f>IFERROR(INDEX([1]Master!$1:$1048576,MATCH(C2850,[1]Master!$B:$B,0),MATCH($H$4,[1]Master!$1:$1,0)),"")</f>
        <v>41</v>
      </c>
      <c r="H2850" s="6" t="s">
        <v>6153</v>
      </c>
      <c r="I2850" s="367">
        <f>IFERROR(INDEX([1]Master!$1:$1048576,MATCH(C2850,[1]Master!$B:$B,0),MATCH($G$6,[1]Master!$1:$1,0)),"")</f>
        <v>256.40766666666667</v>
      </c>
      <c r="J2850" s="230">
        <f>ROUND(I2850*Order_Quote!$L$6,4)</f>
        <v>0</v>
      </c>
      <c r="K2850" s="228"/>
      <c r="L2850" s="178"/>
      <c r="M2850" s="171">
        <f t="shared" si="44"/>
        <v>0</v>
      </c>
    </row>
    <row r="2851" spans="1:13" s="52" customFormat="1" x14ac:dyDescent="0.3">
      <c r="A2851" s="29" t="str">
        <f>IF(K2851&gt;0,COUNT($A$7:A2850)+COUNT(DWV!$A$8:$A$300)+COUNT('Large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1" s="293"/>
      <c r="C2851" s="11" t="s">
        <v>9026</v>
      </c>
      <c r="D2851" s="17">
        <v>28893485</v>
      </c>
      <c r="E2851" s="13" t="s">
        <v>9035</v>
      </c>
      <c r="F2851" s="381">
        <f>IFERROR(INDEX([1]Master!$1:$1048576,MATCH(C2851,[1]Master!$B:$B,0),MATCH($H$5,[1]Master!$1:$1,0)),"")</f>
        <v>1</v>
      </c>
      <c r="G2851" s="381">
        <f>IFERROR(INDEX([1]Master!$1:$1048576,MATCH(C2851,[1]Master!$B:$B,0),MATCH($H$4,[1]Master!$1:$1,0)),"")</f>
        <v>25</v>
      </c>
      <c r="H2851" s="6" t="s">
        <v>6153</v>
      </c>
      <c r="I2851" s="367">
        <f>IFERROR(INDEX([1]Master!$1:$1048576,MATCH(C2851,[1]Master!$B:$B,0),MATCH($G$6,[1]Master!$1:$1,0)),"")</f>
        <v>436.52433333333335</v>
      </c>
      <c r="J2851" s="230">
        <f>ROUND(I2851*Order_Quote!$L$6,4)</f>
        <v>0</v>
      </c>
      <c r="K2851" s="228"/>
      <c r="L2851" s="178"/>
      <c r="M2851" s="171">
        <f t="shared" si="44"/>
        <v>0</v>
      </c>
    </row>
    <row r="2852" spans="1:13" s="52" customFormat="1" x14ac:dyDescent="0.3">
      <c r="A2852" s="29" t="str">
        <f>IF(K2852&gt;0,COUNT($A$7:A2851)+COUNT(DWV!$A$8:$A$300)+COUNT('Large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2" s="293"/>
      <c r="C2852" s="11" t="s">
        <v>9027</v>
      </c>
      <c r="D2852" s="17">
        <v>28893493</v>
      </c>
      <c r="E2852" s="13" t="s">
        <v>9036</v>
      </c>
      <c r="F2852" s="381">
        <f>IFERROR(INDEX([1]Master!$1:$1048576,MATCH(C2852,[1]Master!$B:$B,0),MATCH($H$5,[1]Master!$1:$1,0)),"")</f>
        <v>1</v>
      </c>
      <c r="G2852" s="381">
        <f>IFERROR(INDEX([1]Master!$1:$1048576,MATCH(C2852,[1]Master!$B:$B,0),MATCH($H$4,[1]Master!$1:$1,0)),"")</f>
        <v>14</v>
      </c>
      <c r="H2852" s="6" t="s">
        <v>6153</v>
      </c>
      <c r="I2852" s="367">
        <f>IFERROR(INDEX([1]Master!$1:$1048576,MATCH(C2852,[1]Master!$B:$B,0),MATCH($G$6,[1]Master!$1:$1,0)),"")</f>
        <v>764.49122222222218</v>
      </c>
      <c r="J2852" s="230">
        <f>ROUND(I2852*Order_Quote!$L$6,4)</f>
        <v>0</v>
      </c>
      <c r="K2852" s="228"/>
      <c r="L2852" s="178"/>
      <c r="M2852" s="171">
        <f t="shared" si="44"/>
        <v>0</v>
      </c>
    </row>
    <row r="2853" spans="1:13" s="52" customFormat="1" x14ac:dyDescent="0.3">
      <c r="A2853" s="29" t="str">
        <f>IF(K2853&gt;0,COUNT($A$7:A2852)+COUNT(DWV!$A$8:$A$300)+COUNT('Large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3" s="293"/>
      <c r="C2853" s="11" t="s">
        <v>9028</v>
      </c>
      <c r="D2853" s="17">
        <v>28893507</v>
      </c>
      <c r="E2853" s="13" t="s">
        <v>9037</v>
      </c>
      <c r="F2853" s="381">
        <f>IFERROR(INDEX([1]Master!$1:$1048576,MATCH(C2853,[1]Master!$B:$B,0),MATCH($H$5,[1]Master!$1:$1,0)),"")</f>
        <v>1</v>
      </c>
      <c r="G2853" s="381">
        <f>IFERROR(INDEX([1]Master!$1:$1048576,MATCH(C2853,[1]Master!$B:$B,0),MATCH($H$4,[1]Master!$1:$1,0)),"")</f>
        <v>9</v>
      </c>
      <c r="H2853" s="6" t="s">
        <v>6153</v>
      </c>
      <c r="I2853" s="367">
        <f>IFERROR(INDEX([1]Master!$1:$1048576,MATCH(C2853,[1]Master!$B:$B,0),MATCH($G$6,[1]Master!$1:$1,0)),"")</f>
        <v>1589.7941111111113</v>
      </c>
      <c r="J2853" s="230">
        <f>ROUND(I2853*Order_Quote!$L$6,4)</f>
        <v>0</v>
      </c>
      <c r="K2853" s="228"/>
      <c r="L2853" s="178"/>
      <c r="M2853" s="171">
        <f t="shared" si="44"/>
        <v>0</v>
      </c>
    </row>
    <row r="2854" spans="1:13" s="52" customFormat="1" x14ac:dyDescent="0.3">
      <c r="A2854" s="29" t="str">
        <f>IF(K2854&gt;0,COUNT($A$7:A2853)+COUNT(DWV!$A$8:$A$300)+COUNT('Large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4" s="293"/>
      <c r="C2854" s="11" t="s">
        <v>9029</v>
      </c>
      <c r="D2854" s="17">
        <v>28893515</v>
      </c>
      <c r="E2854" s="13" t="s">
        <v>9038</v>
      </c>
      <c r="F2854" s="381">
        <f>IFERROR(INDEX([1]Master!$1:$1048576,MATCH(C2854,[1]Master!$B:$B,0),MATCH($H$5,[1]Master!$1:$1,0)),"")</f>
        <v>1</v>
      </c>
      <c r="G2854" s="381">
        <f>IFERROR(INDEX([1]Master!$1:$1048576,MATCH(C2854,[1]Master!$B:$B,0),MATCH($H$4,[1]Master!$1:$1,0)),"")</f>
        <v>5</v>
      </c>
      <c r="H2854" s="6" t="s">
        <v>6153</v>
      </c>
      <c r="I2854" s="367">
        <f>IFERROR(INDEX([1]Master!$1:$1048576,MATCH(C2854,[1]Master!$B:$B,0),MATCH($G$6,[1]Master!$1:$1,0)),"")</f>
        <v>2774.0344444444449</v>
      </c>
      <c r="J2854" s="230">
        <f>ROUND(I2854*Order_Quote!$L$6,4)</f>
        <v>0</v>
      </c>
      <c r="K2854" s="228"/>
      <c r="L2854" s="178"/>
      <c r="M2854" s="171">
        <f t="shared" si="44"/>
        <v>0</v>
      </c>
    </row>
    <row r="2855" spans="1:13" s="52" customFormat="1" x14ac:dyDescent="0.3">
      <c r="A2855" s="29" t="str">
        <f>IF(K2855&gt;0,COUNT($A$7:A2854)+COUNT(DWV!$A$8:$A$300)+COUNT('Large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5" s="293"/>
      <c r="C2855" s="11" t="s">
        <v>9030</v>
      </c>
      <c r="D2855" s="17">
        <v>28893523</v>
      </c>
      <c r="E2855" s="13" t="s">
        <v>9039</v>
      </c>
      <c r="F2855" s="381">
        <f>IFERROR(INDEX([1]Master!$1:$1048576,MATCH(C2855,[1]Master!$B:$B,0),MATCH($H$5,[1]Master!$1:$1,0)),"")</f>
        <v>1</v>
      </c>
      <c r="G2855" s="381">
        <f>IFERROR(INDEX([1]Master!$1:$1048576,MATCH(C2855,[1]Master!$B:$B,0),MATCH($H$4,[1]Master!$1:$1,0)),"")</f>
        <v>4</v>
      </c>
      <c r="H2855" s="6" t="s">
        <v>6153</v>
      </c>
      <c r="I2855" s="367">
        <f>IFERROR(INDEX([1]Master!$1:$1048576,MATCH(C2855,[1]Master!$B:$B,0),MATCH($G$6,[1]Master!$1:$1,0)),"")</f>
        <v>3989.3166666666666</v>
      </c>
      <c r="J2855" s="230">
        <f>ROUND(I2855*Order_Quote!$L$6,4)</f>
        <v>0</v>
      </c>
      <c r="K2855" s="228"/>
      <c r="L2855" s="178"/>
      <c r="M2855" s="171">
        <f t="shared" si="44"/>
        <v>0</v>
      </c>
    </row>
    <row r="2856" spans="1:13" s="52" customFormat="1" x14ac:dyDescent="0.3">
      <c r="A2856" s="29" t="str">
        <f>IF(K2856&gt;0,COUNT($A$7:A2855)+COUNT(DWV!$A$8:$A$300)+COUNT('Large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6" s="293"/>
      <c r="C2856" s="11" t="s">
        <v>9031</v>
      </c>
      <c r="D2856" s="17">
        <v>28893531</v>
      </c>
      <c r="E2856" s="13" t="s">
        <v>9040</v>
      </c>
      <c r="F2856" s="381">
        <f>IFERROR(INDEX([1]Master!$1:$1048576,MATCH(C2856,[1]Master!$B:$B,0),MATCH($H$5,[1]Master!$1:$1,0)),"")</f>
        <v>1</v>
      </c>
      <c r="G2856" s="381">
        <f>IFERROR(INDEX([1]Master!$1:$1048576,MATCH(C2856,[1]Master!$B:$B,0),MATCH($H$4,[1]Master!$1:$1,0)),"")</f>
        <v>2</v>
      </c>
      <c r="H2856" s="6" t="s">
        <v>6153</v>
      </c>
      <c r="I2856" s="367">
        <f>IFERROR(INDEX([1]Master!$1:$1048576,MATCH(C2856,[1]Master!$B:$B,0),MATCH($G$6,[1]Master!$1:$1,0)),"")</f>
        <v>5101.4199777777785</v>
      </c>
      <c r="J2856" s="230">
        <f>ROUND(I2856*Order_Quote!$L$6,4)</f>
        <v>0</v>
      </c>
      <c r="K2856" s="228"/>
      <c r="L2856" s="178"/>
      <c r="M2856" s="171">
        <f t="shared" si="44"/>
        <v>0</v>
      </c>
    </row>
    <row r="2857" spans="1:13" s="52" customFormat="1" x14ac:dyDescent="0.3">
      <c r="A2857" s="29" t="str">
        <f>IF(K2857&gt;0,COUNT($A$7:A2856)+COUNT(DWV!$A$8:$A$300)+COUNT('Large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7" s="293"/>
      <c r="C2857" s="11" t="s">
        <v>9032</v>
      </c>
      <c r="D2857" s="17">
        <v>28893540</v>
      </c>
      <c r="E2857" s="13" t="s">
        <v>9041</v>
      </c>
      <c r="F2857" s="381">
        <f>IFERROR(INDEX([1]Master!$1:$1048576,MATCH(C2857,[1]Master!$B:$B,0),MATCH($H$5,[1]Master!$1:$1,0)),"")</f>
        <v>1</v>
      </c>
      <c r="G2857" s="381">
        <f>IFERROR(INDEX([1]Master!$1:$1048576,MATCH(C2857,[1]Master!$B:$B,0),MATCH($H$4,[1]Master!$1:$1,0)),"")</f>
        <v>1</v>
      </c>
      <c r="H2857" s="6" t="s">
        <v>6153</v>
      </c>
      <c r="I2857" s="367">
        <f>IFERROR(INDEX([1]Master!$1:$1048576,MATCH(C2857,[1]Master!$B:$B,0),MATCH($G$6,[1]Master!$1:$1,0)),"")</f>
        <v>6376.763747712419</v>
      </c>
      <c r="J2857" s="230">
        <f>ROUND(I2857*Order_Quote!$L$6,4)</f>
        <v>0</v>
      </c>
      <c r="K2857" s="228"/>
      <c r="L2857" s="178"/>
      <c r="M2857" s="171">
        <f t="shared" si="44"/>
        <v>0</v>
      </c>
    </row>
    <row r="2858" spans="1:13" s="52" customFormat="1" x14ac:dyDescent="0.3">
      <c r="A2858" s="29" t="str">
        <f>IF(K2858&gt;0,COUNT($A$7:A2857)+COUNT(DWV!$A$8:$A$300)+COUNT('Large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8" s="294"/>
      <c r="C2858" s="11" t="s">
        <v>9033</v>
      </c>
      <c r="D2858" s="17">
        <v>28893558</v>
      </c>
      <c r="E2858" s="13" t="s">
        <v>9042</v>
      </c>
      <c r="F2858" s="381">
        <f>IFERROR(INDEX([1]Master!$1:$1048576,MATCH(C2858,[1]Master!$B:$B,0),MATCH($H$5,[1]Master!$1:$1,0)),"")</f>
        <v>1</v>
      </c>
      <c r="G2858" s="381">
        <f>IFERROR(INDEX([1]Master!$1:$1048576,MATCH(C2858,[1]Master!$B:$B,0),MATCH($H$4,[1]Master!$1:$1,0)),"")</f>
        <v>1</v>
      </c>
      <c r="H2858" s="6" t="s">
        <v>6153</v>
      </c>
      <c r="I2858" s="367">
        <f>IFERROR(INDEX([1]Master!$1:$1048576,MATCH(C2858,[1]Master!$B:$B,0),MATCH($G$6,[1]Master!$1:$1,0)),"")</f>
        <v>7970.9434601307194</v>
      </c>
      <c r="J2858" s="230">
        <f>ROUND(I2858*Order_Quote!$L$6,4)</f>
        <v>0</v>
      </c>
      <c r="K2858" s="228"/>
      <c r="L2858" s="178"/>
      <c r="M2858" s="171">
        <f t="shared" si="44"/>
        <v>0</v>
      </c>
    </row>
    <row r="2859" spans="1:13" s="52" customFormat="1" x14ac:dyDescent="0.3">
      <c r="A2859" s="29" t="str">
        <f>IF(K2859&gt;0,COUNT($A$7:A2858)+COUNT(DWV!$A$8:$A$300)+COUNT('Large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59" s="317" t="s">
        <v>3739</v>
      </c>
      <c r="C2859" s="3" t="s">
        <v>3694</v>
      </c>
      <c r="D2859" s="16">
        <v>28896212</v>
      </c>
      <c r="E2859" s="5" t="s">
        <v>9930</v>
      </c>
      <c r="F2859" s="381">
        <f>IFERROR(INDEX([1]Master!$1:$1048576,MATCH(C2859,[1]Master!$B:$B,0),MATCH($H$5,[1]Master!$1:$1,0)),"")</f>
        <v>1</v>
      </c>
      <c r="G2859" s="381">
        <f>IFERROR(INDEX([1]Master!$1:$1048576,MATCH(C2859,[1]Master!$B:$B,0),MATCH($H$4,[1]Master!$1:$1,0)),"")</f>
        <v>73</v>
      </c>
      <c r="H2859" s="6" t="s">
        <v>6153</v>
      </c>
      <c r="I2859" s="367">
        <f>IFERROR(INDEX([1]Master!$1:$1048576,MATCH(C2859,[1]Master!$B:$B,0),MATCH($G$6,[1]Master!$1:$1,0)),"")</f>
        <v>274.78788888888886</v>
      </c>
      <c r="J2859" s="230">
        <f>ROUND(I2859*Order_Quote!$L$6,4)</f>
        <v>0</v>
      </c>
      <c r="K2859" s="228"/>
      <c r="L2859" s="178"/>
      <c r="M2859" s="171">
        <f t="shared" si="44"/>
        <v>0</v>
      </c>
    </row>
    <row r="2860" spans="1:13" s="52" customFormat="1" x14ac:dyDescent="0.3">
      <c r="A2860" s="29" t="str">
        <f>IF(K2860&gt;0,COUNT($A$7:A2859)+COUNT(DWV!$A$8:$A$300)+COUNT('Large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0" s="293"/>
      <c r="C2860" s="3" t="s">
        <v>3695</v>
      </c>
      <c r="D2860" s="16">
        <v>28896220</v>
      </c>
      <c r="E2860" s="5" t="s">
        <v>9931</v>
      </c>
      <c r="F2860" s="381">
        <f>IFERROR(INDEX([1]Master!$1:$1048576,MATCH(C2860,[1]Master!$B:$B,0),MATCH($H$5,[1]Master!$1:$1,0)),"")</f>
        <v>1</v>
      </c>
      <c r="G2860" s="381">
        <f>IFERROR(INDEX([1]Master!$1:$1048576,MATCH(C2860,[1]Master!$B:$B,0),MATCH($H$4,[1]Master!$1:$1,0)),"")</f>
        <v>41</v>
      </c>
      <c r="H2860" s="6" t="s">
        <v>6153</v>
      </c>
      <c r="I2860" s="367">
        <f>IFERROR(INDEX([1]Master!$1:$1048576,MATCH(C2860,[1]Master!$B:$B,0),MATCH($G$6,[1]Master!$1:$1,0)),"")</f>
        <v>347.95211111111109</v>
      </c>
      <c r="J2860" s="230">
        <f>ROUND(I2860*Order_Quote!$L$6,4)</f>
        <v>0</v>
      </c>
      <c r="K2860" s="228"/>
      <c r="L2860" s="178"/>
      <c r="M2860" s="171">
        <f t="shared" si="44"/>
        <v>0</v>
      </c>
    </row>
    <row r="2861" spans="1:13" s="52" customFormat="1" x14ac:dyDescent="0.3">
      <c r="A2861" s="29" t="str">
        <f>IF(K2861&gt;0,COUNT($A$7:A2860)+COUNT(DWV!$A$8:$A$300)+COUNT('Large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1" s="293"/>
      <c r="C2861" s="3" t="s">
        <v>3696</v>
      </c>
      <c r="D2861" s="16">
        <v>28896239</v>
      </c>
      <c r="E2861" s="5" t="s">
        <v>9932</v>
      </c>
      <c r="F2861" s="381">
        <f>IFERROR(INDEX([1]Master!$1:$1048576,MATCH(C2861,[1]Master!$B:$B,0),MATCH($H$5,[1]Master!$1:$1,0)),"")</f>
        <v>1</v>
      </c>
      <c r="G2861" s="381">
        <f>IFERROR(INDEX([1]Master!$1:$1048576,MATCH(C2861,[1]Master!$B:$B,0),MATCH($H$4,[1]Master!$1:$1,0)),"")</f>
        <v>40</v>
      </c>
      <c r="H2861" s="6" t="s">
        <v>6153</v>
      </c>
      <c r="I2861" s="367">
        <f>IFERROR(INDEX([1]Master!$1:$1048576,MATCH(C2861,[1]Master!$B:$B,0),MATCH($G$6,[1]Master!$1:$1,0)),"")</f>
        <v>600.18677777777771</v>
      </c>
      <c r="J2861" s="230">
        <f>ROUND(I2861*Order_Quote!$L$6,4)</f>
        <v>0</v>
      </c>
      <c r="K2861" s="228"/>
      <c r="L2861" s="178"/>
      <c r="M2861" s="171">
        <f t="shared" si="44"/>
        <v>0</v>
      </c>
    </row>
    <row r="2862" spans="1:13" s="52" customFormat="1" x14ac:dyDescent="0.3">
      <c r="A2862" s="29" t="str">
        <f>IF(K2862&gt;0,COUNT($A$7:A2861)+COUNT(DWV!$A$8:$A$300)+COUNT('Large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2" s="293"/>
      <c r="C2862" s="3" t="s">
        <v>3697</v>
      </c>
      <c r="D2862" s="16">
        <v>28896247</v>
      </c>
      <c r="E2862" s="5" t="s">
        <v>9933</v>
      </c>
      <c r="F2862" s="381">
        <f>IFERROR(INDEX([1]Master!$1:$1048576,MATCH(C2862,[1]Master!$B:$B,0),MATCH($H$5,[1]Master!$1:$1,0)),"")</f>
        <v>1</v>
      </c>
      <c r="G2862" s="381">
        <f>IFERROR(INDEX([1]Master!$1:$1048576,MATCH(C2862,[1]Master!$B:$B,0),MATCH($H$4,[1]Master!$1:$1,0)),"")</f>
        <v>23</v>
      </c>
      <c r="H2862" s="6" t="s">
        <v>6153</v>
      </c>
      <c r="I2862" s="367">
        <f>IFERROR(INDEX([1]Master!$1:$1048576,MATCH(C2862,[1]Master!$B:$B,0),MATCH($G$6,[1]Master!$1:$1,0)),"")</f>
        <v>1059.0741111111111</v>
      </c>
      <c r="J2862" s="230">
        <f>ROUND(I2862*Order_Quote!$L$6,4)</f>
        <v>0</v>
      </c>
      <c r="K2862" s="228"/>
      <c r="L2862" s="178"/>
      <c r="M2862" s="171">
        <f t="shared" si="44"/>
        <v>0</v>
      </c>
    </row>
    <row r="2863" spans="1:13" s="52" customFormat="1" x14ac:dyDescent="0.3">
      <c r="A2863" s="29" t="str">
        <f>IF(K2863&gt;0,COUNT($A$7:A2862)+COUNT(DWV!$A$8:$A$300)+COUNT('Large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3" s="293"/>
      <c r="C2863" s="3" t="s">
        <v>3698</v>
      </c>
      <c r="D2863" s="16">
        <v>28896255</v>
      </c>
      <c r="E2863" s="5" t="s">
        <v>9934</v>
      </c>
      <c r="F2863" s="381">
        <f>IFERROR(INDEX([1]Master!$1:$1048576,MATCH(C2863,[1]Master!$B:$B,0),MATCH($H$5,[1]Master!$1:$1,0)),"")</f>
        <v>1</v>
      </c>
      <c r="G2863" s="381">
        <f>IFERROR(INDEX([1]Master!$1:$1048576,MATCH(C2863,[1]Master!$B:$B,0),MATCH($H$4,[1]Master!$1:$1,0)),"")</f>
        <v>14</v>
      </c>
      <c r="H2863" s="6" t="s">
        <v>6153</v>
      </c>
      <c r="I2863" s="367">
        <f>IFERROR(INDEX([1]Master!$1:$1048576,MATCH(C2863,[1]Master!$B:$B,0),MATCH($G$6,[1]Master!$1:$1,0)),"")</f>
        <v>2324.0043333333333</v>
      </c>
      <c r="J2863" s="230">
        <f>ROUND(I2863*Order_Quote!$L$6,4)</f>
        <v>0</v>
      </c>
      <c r="K2863" s="228"/>
      <c r="L2863" s="178"/>
      <c r="M2863" s="171">
        <f t="shared" si="44"/>
        <v>0</v>
      </c>
    </row>
    <row r="2864" spans="1:13" s="52" customFormat="1" x14ac:dyDescent="0.3">
      <c r="A2864" s="29" t="str">
        <f>IF(K2864&gt;0,COUNT($A$7:A2863)+COUNT(DWV!$A$8:$A$300)+COUNT('Large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4" s="293"/>
      <c r="C2864" s="3" t="s">
        <v>3699</v>
      </c>
      <c r="D2864" s="16">
        <v>28896263</v>
      </c>
      <c r="E2864" s="5" t="s">
        <v>9935</v>
      </c>
      <c r="F2864" s="381">
        <f>IFERROR(INDEX([1]Master!$1:$1048576,MATCH(C2864,[1]Master!$B:$B,0),MATCH($H$5,[1]Master!$1:$1,0)),"")</f>
        <v>1</v>
      </c>
      <c r="G2864" s="381">
        <f>IFERROR(INDEX([1]Master!$1:$1048576,MATCH(C2864,[1]Master!$B:$B,0),MATCH($H$4,[1]Master!$1:$1,0)),"")</f>
        <v>10</v>
      </c>
      <c r="H2864" s="6" t="s">
        <v>6153</v>
      </c>
      <c r="I2864" s="367">
        <f>IFERROR(INDEX([1]Master!$1:$1048576,MATCH(C2864,[1]Master!$B:$B,0),MATCH($G$6,[1]Master!$1:$1,0)),"")</f>
        <v>2652.5418888888894</v>
      </c>
      <c r="J2864" s="230">
        <f>ROUND(I2864*Order_Quote!$L$6,4)</f>
        <v>0</v>
      </c>
      <c r="K2864" s="228"/>
      <c r="L2864" s="178"/>
      <c r="M2864" s="171">
        <f t="shared" si="44"/>
        <v>0</v>
      </c>
    </row>
    <row r="2865" spans="1:13" s="52" customFormat="1" x14ac:dyDescent="0.3">
      <c r="A2865" s="29" t="str">
        <f>IF(K2865&gt;0,COUNT($A$7:A2864)+COUNT(DWV!$A$8:$A$300)+COUNT('Large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5" s="293"/>
      <c r="C2865" s="3" t="s">
        <v>3700</v>
      </c>
      <c r="D2865" s="16">
        <v>28896271</v>
      </c>
      <c r="E2865" s="5" t="s">
        <v>9936</v>
      </c>
      <c r="F2865" s="381">
        <f>IFERROR(INDEX([1]Master!$1:$1048576,MATCH(C2865,[1]Master!$B:$B,0),MATCH($H$5,[1]Master!$1:$1,0)),"")</f>
        <v>1</v>
      </c>
      <c r="G2865" s="381">
        <f>IFERROR(INDEX([1]Master!$1:$1048576,MATCH(C2865,[1]Master!$B:$B,0),MATCH($H$4,[1]Master!$1:$1,0)),"")</f>
        <v>8</v>
      </c>
      <c r="H2865" s="6" t="s">
        <v>6153</v>
      </c>
      <c r="I2865" s="367">
        <f>IFERROR(INDEX([1]Master!$1:$1048576,MATCH(C2865,[1]Master!$B:$B,0),MATCH($G$6,[1]Master!$1:$1,0)),"")</f>
        <v>3315.7754444444445</v>
      </c>
      <c r="J2865" s="230">
        <f>ROUND(I2865*Order_Quote!$L$6,4)</f>
        <v>0</v>
      </c>
      <c r="K2865" s="228"/>
      <c r="L2865" s="178"/>
      <c r="M2865" s="171">
        <f t="shared" si="44"/>
        <v>0</v>
      </c>
    </row>
    <row r="2866" spans="1:13" s="52" customFormat="1" x14ac:dyDescent="0.3">
      <c r="A2866" s="29" t="str">
        <f>IF(K2866&gt;0,COUNT($A$7:A2865)+COUNT(DWV!$A$8:$A$300)+COUNT('Large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6" s="293"/>
      <c r="C2866" s="3" t="s">
        <v>3701</v>
      </c>
      <c r="D2866" s="16">
        <v>28896280</v>
      </c>
      <c r="E2866" s="5" t="s">
        <v>9937</v>
      </c>
      <c r="F2866" s="381">
        <f>IFERROR(INDEX([1]Master!$1:$1048576,MATCH(C2866,[1]Master!$B:$B,0),MATCH($H$5,[1]Master!$1:$1,0)),"")</f>
        <v>1</v>
      </c>
      <c r="G2866" s="381">
        <f>IFERROR(INDEX([1]Master!$1:$1048576,MATCH(C2866,[1]Master!$B:$B,0),MATCH($H$4,[1]Master!$1:$1,0)),"")</f>
        <v>3</v>
      </c>
      <c r="H2866" s="6" t="s">
        <v>6153</v>
      </c>
      <c r="I2866" s="367">
        <f>IFERROR(INDEX([1]Master!$1:$1048576,MATCH(C2866,[1]Master!$B:$B,0),MATCH($G$6,[1]Master!$1:$1,0)),"")</f>
        <v>4240.125925490197</v>
      </c>
      <c r="J2866" s="230">
        <f>ROUND(I2866*Order_Quote!$L$6,4)</f>
        <v>0</v>
      </c>
      <c r="K2866" s="228"/>
      <c r="L2866" s="178"/>
      <c r="M2866" s="171">
        <f t="shared" si="44"/>
        <v>0</v>
      </c>
    </row>
    <row r="2867" spans="1:13" s="52" customFormat="1" x14ac:dyDescent="0.3">
      <c r="A2867" s="29" t="str">
        <f>IF(K2867&gt;0,COUNT($A$7:A2866)+COUNT(DWV!$A$8:$A$300)+COUNT('Large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7" s="294"/>
      <c r="C2867" s="3" t="s">
        <v>3702</v>
      </c>
      <c r="D2867" s="16">
        <v>28896298</v>
      </c>
      <c r="E2867" s="5" t="s">
        <v>9938</v>
      </c>
      <c r="F2867" s="381">
        <f>IFERROR(INDEX([1]Master!$1:$1048576,MATCH(C2867,[1]Master!$B:$B,0),MATCH($H$5,[1]Master!$1:$1,0)),"")</f>
        <v>1</v>
      </c>
      <c r="G2867" s="381">
        <f>IFERROR(INDEX([1]Master!$1:$1048576,MATCH(C2867,[1]Master!$B:$B,0),MATCH($H$4,[1]Master!$1:$1,0)),"")</f>
        <v>2</v>
      </c>
      <c r="H2867" s="6" t="s">
        <v>6153</v>
      </c>
      <c r="I2867" s="367">
        <f>IFERROR(INDEX([1]Master!$1:$1048576,MATCH(C2867,[1]Master!$B:$B,0),MATCH($G$6,[1]Master!$1:$1,0)),"")</f>
        <v>5300.1386993464057</v>
      </c>
      <c r="J2867" s="230">
        <f>ROUND(I2867*Order_Quote!$L$6,4)</f>
        <v>0</v>
      </c>
      <c r="K2867" s="228"/>
      <c r="L2867" s="178"/>
      <c r="M2867" s="171">
        <f t="shared" si="44"/>
        <v>0</v>
      </c>
    </row>
    <row r="2868" spans="1:13" s="52" customFormat="1" x14ac:dyDescent="0.3">
      <c r="A2868" s="29" t="str">
        <f>IF(K2868&gt;0,COUNT($A$7:A2867)+COUNT(DWV!$A$8:$A$300)+COUNT('Large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8" s="317" t="s">
        <v>3739</v>
      </c>
      <c r="C2868" s="3" t="s">
        <v>3709</v>
      </c>
      <c r="D2868" s="16">
        <v>28896557</v>
      </c>
      <c r="E2868" s="5" t="s">
        <v>9939</v>
      </c>
      <c r="F2868" s="381">
        <f>IFERROR(INDEX([1]Master!$1:$1048576,MATCH(C2868,[1]Master!$B:$B,0),MATCH($H$5,[1]Master!$1:$1,0)),"")</f>
        <v>1</v>
      </c>
      <c r="G2868" s="381">
        <f>IFERROR(INDEX([1]Master!$1:$1048576,MATCH(C2868,[1]Master!$B:$B,0),MATCH($H$4,[1]Master!$1:$1,0)),"")</f>
        <v>13</v>
      </c>
      <c r="H2868" s="6" t="s">
        <v>6153</v>
      </c>
      <c r="I2868" s="367">
        <f>IFERROR(INDEX([1]Master!$1:$1048576,MATCH(C2868,[1]Master!$B:$B,0),MATCH($G$6,[1]Master!$1:$1,0)),"")</f>
        <v>684.58600000000013</v>
      </c>
      <c r="J2868" s="230">
        <f>ROUND(I2868*Order_Quote!$L$6,4)</f>
        <v>0</v>
      </c>
      <c r="K2868" s="228"/>
      <c r="L2868" s="178"/>
      <c r="M2868" s="171">
        <f t="shared" si="44"/>
        <v>0</v>
      </c>
    </row>
    <row r="2869" spans="1:13" s="52" customFormat="1" x14ac:dyDescent="0.3">
      <c r="A2869" s="29" t="str">
        <f>IF(K2869&gt;0,COUNT($A$7:A2868)+COUNT(DWV!$A$8:$A$300)+COUNT('Large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69" s="293"/>
      <c r="C2869" s="3" t="s">
        <v>3710</v>
      </c>
      <c r="D2869" s="16">
        <v>28896565</v>
      </c>
      <c r="E2869" s="5" t="s">
        <v>9940</v>
      </c>
      <c r="F2869" s="381">
        <f>IFERROR(INDEX([1]Master!$1:$1048576,MATCH(C2869,[1]Master!$B:$B,0),MATCH($H$5,[1]Master!$1:$1,0)),"")</f>
        <v>1</v>
      </c>
      <c r="G2869" s="381">
        <f>IFERROR(INDEX([1]Master!$1:$1048576,MATCH(C2869,[1]Master!$B:$B,0),MATCH($H$4,[1]Master!$1:$1,0)),"")</f>
        <v>6</v>
      </c>
      <c r="H2869" s="6" t="s">
        <v>6153</v>
      </c>
      <c r="I2869" s="367">
        <f>IFERROR(INDEX([1]Master!$1:$1048576,MATCH(C2869,[1]Master!$B:$B,0),MATCH($G$6,[1]Master!$1:$1,0)),"")</f>
        <v>963.89166666666665</v>
      </c>
      <c r="J2869" s="230">
        <f>ROUND(I2869*Order_Quote!$L$6,4)</f>
        <v>0</v>
      </c>
      <c r="K2869" s="228"/>
      <c r="L2869" s="178"/>
      <c r="M2869" s="171">
        <f t="shared" si="44"/>
        <v>0</v>
      </c>
    </row>
    <row r="2870" spans="1:13" s="52" customFormat="1" x14ac:dyDescent="0.3">
      <c r="A2870" s="29" t="str">
        <f>IF(K2870&gt;0,COUNT($A$7:A2869)+COUNT(DWV!$A$8:$A$300)+COUNT('Large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0" s="293"/>
      <c r="C2870" s="3" t="s">
        <v>3711</v>
      </c>
      <c r="D2870" s="16">
        <v>28896573</v>
      </c>
      <c r="E2870" s="5" t="s">
        <v>9941</v>
      </c>
      <c r="F2870" s="381">
        <f>IFERROR(INDEX([1]Master!$1:$1048576,MATCH(C2870,[1]Master!$B:$B,0),MATCH($H$5,[1]Master!$1:$1,0)),"")</f>
        <v>1</v>
      </c>
      <c r="G2870" s="381">
        <f>IFERROR(INDEX([1]Master!$1:$1048576,MATCH(C2870,[1]Master!$B:$B,0),MATCH($H$4,[1]Master!$1:$1,0)),"")</f>
        <v>3</v>
      </c>
      <c r="H2870" s="6" t="s">
        <v>6153</v>
      </c>
      <c r="I2870" s="367">
        <f>IFERROR(INDEX([1]Master!$1:$1048576,MATCH(C2870,[1]Master!$B:$B,0),MATCH($G$6,[1]Master!$1:$1,0)),"")</f>
        <v>1906.5735555555557</v>
      </c>
      <c r="J2870" s="230">
        <f>ROUND(I2870*Order_Quote!$L$6,4)</f>
        <v>0</v>
      </c>
      <c r="K2870" s="228"/>
      <c r="L2870" s="178"/>
      <c r="M2870" s="171">
        <f t="shared" si="44"/>
        <v>0</v>
      </c>
    </row>
    <row r="2871" spans="1:13" s="52" customFormat="1" x14ac:dyDescent="0.3">
      <c r="A2871" s="29" t="str">
        <f>IF(K2871&gt;0,COUNT($A$7:A2870)+COUNT(DWV!$A$8:$A$300)+COUNT('Large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1" s="293"/>
      <c r="C2871" s="3" t="s">
        <v>3712</v>
      </c>
      <c r="D2871" s="16">
        <v>28896581</v>
      </c>
      <c r="E2871" s="5" t="s">
        <v>9942</v>
      </c>
      <c r="F2871" s="381">
        <f>IFERROR(INDEX([1]Master!$1:$1048576,MATCH(C2871,[1]Master!$B:$B,0),MATCH($H$5,[1]Master!$1:$1,0)),"")</f>
        <v>1</v>
      </c>
      <c r="G2871" s="381">
        <f>IFERROR(INDEX([1]Master!$1:$1048576,MATCH(C2871,[1]Master!$B:$B,0),MATCH($H$4,[1]Master!$1:$1,0)),"")</f>
        <v>2</v>
      </c>
      <c r="H2871" s="6" t="s">
        <v>6153</v>
      </c>
      <c r="I2871" s="367">
        <f>IFERROR(INDEX([1]Master!$1:$1048576,MATCH(C2871,[1]Master!$B:$B,0),MATCH($G$6,[1]Master!$1:$1,0)),"")</f>
        <v>2866.8510000000001</v>
      </c>
      <c r="J2871" s="230">
        <f>ROUND(I2871*Order_Quote!$L$6,4)</f>
        <v>0</v>
      </c>
      <c r="K2871" s="228"/>
      <c r="L2871" s="178"/>
      <c r="M2871" s="171">
        <f t="shared" si="44"/>
        <v>0</v>
      </c>
    </row>
    <row r="2872" spans="1:13" s="52" customFormat="1" x14ac:dyDescent="0.3">
      <c r="A2872" s="29" t="str">
        <f>IF(K2872&gt;0,COUNT($A$7:A2871)+COUNT(DWV!$A$8:$A$300)+COUNT('Large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2" s="293"/>
      <c r="C2872" s="3" t="s">
        <v>3713</v>
      </c>
      <c r="D2872" s="16">
        <v>28896590</v>
      </c>
      <c r="E2872" s="5" t="s">
        <v>9943</v>
      </c>
      <c r="F2872" s="381">
        <f>IFERROR(INDEX([1]Master!$1:$1048576,MATCH(C2872,[1]Master!$B:$B,0),MATCH($H$5,[1]Master!$1:$1,0)),"")</f>
        <v>1</v>
      </c>
      <c r="G2872" s="381">
        <f>IFERROR(INDEX([1]Master!$1:$1048576,MATCH(C2872,[1]Master!$B:$B,0),MATCH($H$4,[1]Master!$1:$1,0)),"")</f>
        <v>2</v>
      </c>
      <c r="H2872" s="6" t="s">
        <v>6153</v>
      </c>
      <c r="I2872" s="367">
        <f>IFERROR(INDEX([1]Master!$1:$1048576,MATCH(C2872,[1]Master!$B:$B,0),MATCH($G$6,[1]Master!$1:$1,0)),"")</f>
        <v>3505.4507777777781</v>
      </c>
      <c r="J2872" s="230">
        <f>ROUND(I2872*Order_Quote!$L$6,4)</f>
        <v>0</v>
      </c>
      <c r="K2872" s="228"/>
      <c r="L2872" s="178"/>
      <c r="M2872" s="171">
        <f t="shared" si="44"/>
        <v>0</v>
      </c>
    </row>
    <row r="2873" spans="1:13" s="52" customFormat="1" x14ac:dyDescent="0.3">
      <c r="A2873" s="29" t="str">
        <f>IF(K2873&gt;0,COUNT($A$7:A2872)+COUNT(DWV!$A$8:$A$300)+COUNT('Large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3" s="293"/>
      <c r="C2873" s="3" t="s">
        <v>3714</v>
      </c>
      <c r="D2873" s="16">
        <v>28896603</v>
      </c>
      <c r="E2873" s="5" t="s">
        <v>9944</v>
      </c>
      <c r="F2873" s="381">
        <f>IFERROR(INDEX([1]Master!$1:$1048576,MATCH(C2873,[1]Master!$B:$B,0),MATCH($H$5,[1]Master!$1:$1,0)),"")</f>
        <v>1</v>
      </c>
      <c r="G2873" s="381">
        <f>IFERROR(INDEX([1]Master!$1:$1048576,MATCH(C2873,[1]Master!$B:$B,0),MATCH($H$4,[1]Master!$1:$1,0)),"")</f>
        <v>1</v>
      </c>
      <c r="H2873" s="6" t="s">
        <v>6153</v>
      </c>
      <c r="I2873" s="367">
        <f>IFERROR(INDEX([1]Master!$1:$1048576,MATCH(C2873,[1]Master!$B:$B,0),MATCH($G$6,[1]Master!$1:$1,0)),"")</f>
        <v>5450.0382862745109</v>
      </c>
      <c r="J2873" s="230">
        <f>ROUND(I2873*Order_Quote!$L$6,4)</f>
        <v>0</v>
      </c>
      <c r="K2873" s="228"/>
      <c r="L2873" s="178"/>
      <c r="M2873" s="171">
        <f t="shared" si="44"/>
        <v>0</v>
      </c>
    </row>
    <row r="2874" spans="1:13" s="52" customFormat="1" x14ac:dyDescent="0.3">
      <c r="A2874" s="29" t="str">
        <f>IF(K2874&gt;0,COUNT($A$7:A2873)+COUNT(DWV!$A$8:$A$300)+COUNT('Large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4" s="294"/>
      <c r="C2874" s="3" t="s">
        <v>3715</v>
      </c>
      <c r="D2874" s="16">
        <v>28896611</v>
      </c>
      <c r="E2874" s="5" t="s">
        <v>9945</v>
      </c>
      <c r="F2874" s="381">
        <f>IFERROR(INDEX([1]Master!$1:$1048576,MATCH(C2874,[1]Master!$B:$B,0),MATCH($H$5,[1]Master!$1:$1,0)),"")</f>
        <v>1</v>
      </c>
      <c r="G2874" s="381">
        <f>IFERROR(INDEX([1]Master!$1:$1048576,MATCH(C2874,[1]Master!$B:$B,0),MATCH($H$4,[1]Master!$1:$1,0)),"")</f>
        <v>1</v>
      </c>
      <c r="H2874" s="6" t="s">
        <v>6153</v>
      </c>
      <c r="I2874" s="367">
        <f>IFERROR(INDEX([1]Master!$1:$1048576,MATCH(C2874,[1]Master!$B:$B,0),MATCH($G$6,[1]Master!$1:$1,0)),"")</f>
        <v>6976.0777411764711</v>
      </c>
      <c r="J2874" s="230">
        <f>ROUND(I2874*Order_Quote!$L$6,4)</f>
        <v>0</v>
      </c>
      <c r="K2874" s="228"/>
      <c r="L2874" s="178"/>
      <c r="M2874" s="171">
        <f t="shared" si="44"/>
        <v>0</v>
      </c>
    </row>
    <row r="2875" spans="1:13" s="52" customFormat="1" x14ac:dyDescent="0.3">
      <c r="A2875" s="29" t="str">
        <f>IF(K2875&gt;0,COUNT($A$7:A2874)+COUNT(DWV!$A$8:$A$300)+COUNT('Large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5" s="317" t="s">
        <v>3739</v>
      </c>
      <c r="C2875" s="3" t="s">
        <v>3706</v>
      </c>
      <c r="D2875" s="16">
        <v>28896441</v>
      </c>
      <c r="E2875" s="5" t="s">
        <v>9950</v>
      </c>
      <c r="F2875" s="381">
        <f>IFERROR(INDEX([1]Master!$1:$1048576,MATCH(C2875,[1]Master!$B:$B,0),MATCH($H$5,[1]Master!$1:$1,0)),"")</f>
        <v>1</v>
      </c>
      <c r="G2875" s="381" t="str">
        <f>IFERROR(INDEX([1]Master!$1:$1048576,MATCH(C2875,[1]Master!$B:$B,0),MATCH($H$4,[1]Master!$1:$1,0)),"")</f>
        <v>-</v>
      </c>
      <c r="H2875" s="6" t="s">
        <v>6153</v>
      </c>
      <c r="I2875" s="367">
        <f>IFERROR(INDEX([1]Master!$1:$1048576,MATCH(C2875,[1]Master!$B:$B,0),MATCH($G$6,[1]Master!$1:$1,0)),"")</f>
        <v>284.34655555555554</v>
      </c>
      <c r="J2875" s="230">
        <f>ROUND(I2875*Order_Quote!$L$6,4)</f>
        <v>0</v>
      </c>
      <c r="K2875" s="228"/>
      <c r="L2875" s="178"/>
      <c r="M2875" s="171">
        <f t="shared" si="44"/>
        <v>0</v>
      </c>
    </row>
    <row r="2876" spans="1:13" s="52" customFormat="1" x14ac:dyDescent="0.3">
      <c r="A2876" s="29" t="str">
        <f>IF(K2876&gt;0,COUNT($A$7:A2875)+COUNT(DWV!$A$8:$A$300)+COUNT('Large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6" s="294"/>
      <c r="C2876" s="3" t="s">
        <v>3707</v>
      </c>
      <c r="D2876" s="16">
        <v>28896450</v>
      </c>
      <c r="E2876" s="5" t="s">
        <v>9951</v>
      </c>
      <c r="F2876" s="381">
        <f>IFERROR(INDEX([1]Master!$1:$1048576,MATCH(C2876,[1]Master!$B:$B,0),MATCH($H$5,[1]Master!$1:$1,0)),"")</f>
        <v>1</v>
      </c>
      <c r="G2876" s="381" t="str">
        <f>IFERROR(INDEX([1]Master!$1:$1048576,MATCH(C2876,[1]Master!$B:$B,0),MATCH($H$4,[1]Master!$1:$1,0)),"")</f>
        <v>-</v>
      </c>
      <c r="H2876" s="6" t="s">
        <v>6153</v>
      </c>
      <c r="I2876" s="367">
        <f>IFERROR(INDEX([1]Master!$1:$1048576,MATCH(C2876,[1]Master!$B:$B,0),MATCH($G$6,[1]Master!$1:$1,0)),"")</f>
        <v>425.06344444444443</v>
      </c>
      <c r="J2876" s="230">
        <f>ROUND(I2876*Order_Quote!$L$6,4)</f>
        <v>0</v>
      </c>
      <c r="K2876" s="228"/>
      <c r="L2876" s="178"/>
      <c r="M2876" s="171">
        <f t="shared" si="44"/>
        <v>0</v>
      </c>
    </row>
    <row r="2877" spans="1:13" s="52" customFormat="1" x14ac:dyDescent="0.3">
      <c r="A2877" s="29" t="str">
        <f>IF(K2877&gt;0,COUNT($A$7:A2876)+COUNT(DWV!$A$8:$A$300)+COUNT('Large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7" s="317" t="s">
        <v>3739</v>
      </c>
      <c r="C2877" s="11" t="s">
        <v>3465</v>
      </c>
      <c r="D2877" s="17">
        <v>28893604</v>
      </c>
      <c r="E2877" s="13" t="s">
        <v>9952</v>
      </c>
      <c r="F2877" s="381">
        <f>IFERROR(INDEX([1]Master!$1:$1048576,MATCH(C2877,[1]Master!$B:$B,0),MATCH($H$5,[1]Master!$1:$1,0)),"")</f>
        <v>25</v>
      </c>
      <c r="G2877" s="381" t="str">
        <f>IFERROR(INDEX([1]Master!$1:$1048576,MATCH(C2877,[1]Master!$B:$B,0),MATCH($H$4,[1]Master!$1:$1,0)),"")</f>
        <v>-</v>
      </c>
      <c r="H2877" s="6" t="s">
        <v>6153</v>
      </c>
      <c r="I2877" s="367">
        <f>IFERROR(INDEX([1]Master!$1:$1048576,MATCH(C2877,[1]Master!$B:$B,0),MATCH($G$6,[1]Master!$1:$1,0)),"")</f>
        <v>41.290111111111109</v>
      </c>
      <c r="J2877" s="230">
        <f>ROUND(I2877*Order_Quote!$L$6,4)</f>
        <v>0</v>
      </c>
      <c r="K2877" s="232"/>
      <c r="L2877" s="178"/>
      <c r="M2877" s="171">
        <f t="shared" si="44"/>
        <v>0</v>
      </c>
    </row>
    <row r="2878" spans="1:13" s="52" customFormat="1" x14ac:dyDescent="0.3">
      <c r="A2878" s="29" t="str">
        <f>IF(K2878&gt;0,COUNT($A$7:A2877)+COUNT(DWV!$A$8:$A$300)+COUNT('Large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8" s="293"/>
      <c r="C2878" s="3" t="s">
        <v>3466</v>
      </c>
      <c r="D2878" s="16">
        <v>28893612</v>
      </c>
      <c r="E2878" s="5" t="s">
        <v>9953</v>
      </c>
      <c r="F2878" s="381">
        <f>IFERROR(INDEX([1]Master!$1:$1048576,MATCH(C2878,[1]Master!$B:$B,0),MATCH($H$5,[1]Master!$1:$1,0)),"")</f>
        <v>1</v>
      </c>
      <c r="G2878" s="381" t="str">
        <f>IFERROR(INDEX([1]Master!$1:$1048576,MATCH(C2878,[1]Master!$B:$B,0),MATCH($H$4,[1]Master!$1:$1,0)),"")</f>
        <v>-</v>
      </c>
      <c r="H2878" s="6" t="s">
        <v>6153</v>
      </c>
      <c r="I2878" s="367">
        <f>IFERROR(INDEX([1]Master!$1:$1048576,MATCH(C2878,[1]Master!$B:$B,0),MATCH($G$6,[1]Master!$1:$1,0)),"")</f>
        <v>15.015666666666668</v>
      </c>
      <c r="J2878" s="230">
        <f>ROUND(I2878*Order_Quote!$L$6,4)</f>
        <v>0</v>
      </c>
      <c r="K2878" s="228"/>
      <c r="L2878" s="178"/>
      <c r="M2878" s="171">
        <f t="shared" si="44"/>
        <v>0</v>
      </c>
    </row>
    <row r="2879" spans="1:13" s="52" customFormat="1" x14ac:dyDescent="0.3">
      <c r="A2879" s="29" t="str">
        <f>IF(K2879&gt;0,COUNT($A$7:A2878)+COUNT(DWV!$A$8:$A$300)+COUNT('Large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79" s="293"/>
      <c r="C2879" s="3" t="s">
        <v>3467</v>
      </c>
      <c r="D2879" s="16">
        <v>28893620</v>
      </c>
      <c r="E2879" s="5" t="s">
        <v>9954</v>
      </c>
      <c r="F2879" s="381">
        <f>IFERROR(INDEX([1]Master!$1:$1048576,MATCH(C2879,[1]Master!$B:$B,0),MATCH($H$5,[1]Master!$1:$1,0)),"")</f>
        <v>1</v>
      </c>
      <c r="G2879" s="381">
        <f>IFERROR(INDEX([1]Master!$1:$1048576,MATCH(C2879,[1]Master!$B:$B,0),MATCH($H$4,[1]Master!$1:$1,0)),"")</f>
        <v>100</v>
      </c>
      <c r="H2879" s="6" t="s">
        <v>6153</v>
      </c>
      <c r="I2879" s="367">
        <f>IFERROR(INDEX([1]Master!$1:$1048576,MATCH(C2879,[1]Master!$B:$B,0),MATCH($G$6,[1]Master!$1:$1,0)),"")</f>
        <v>328.01444444444439</v>
      </c>
      <c r="J2879" s="230">
        <f>ROUND(I2879*Order_Quote!$L$6,4)</f>
        <v>0</v>
      </c>
      <c r="K2879" s="228"/>
      <c r="L2879" s="178"/>
      <c r="M2879" s="171">
        <f t="shared" si="44"/>
        <v>0</v>
      </c>
    </row>
    <row r="2880" spans="1:13" s="52" customFormat="1" x14ac:dyDescent="0.3">
      <c r="A2880" s="29" t="str">
        <f>IF(K2880&gt;0,COUNT($A$7:A2879)+COUNT(DWV!$A$8:$A$300)+COUNT('Large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0" s="293"/>
      <c r="C2880" s="3" t="s">
        <v>3468</v>
      </c>
      <c r="D2880" s="16">
        <v>28893639</v>
      </c>
      <c r="E2880" s="5" t="s">
        <v>9955</v>
      </c>
      <c r="F2880" s="381">
        <f>IFERROR(INDEX([1]Master!$1:$1048576,MATCH(C2880,[1]Master!$B:$B,0),MATCH($H$5,[1]Master!$1:$1,0)),"")</f>
        <v>1</v>
      </c>
      <c r="G2880" s="381">
        <f>IFERROR(INDEX([1]Master!$1:$1048576,MATCH(C2880,[1]Master!$B:$B,0),MATCH($H$4,[1]Master!$1:$1,0)),"")</f>
        <v>100</v>
      </c>
      <c r="H2880" s="6" t="s">
        <v>6153</v>
      </c>
      <c r="I2880" s="367">
        <f>IFERROR(INDEX([1]Master!$1:$1048576,MATCH(C2880,[1]Master!$B:$B,0),MATCH($G$6,[1]Master!$1:$1,0)),"")</f>
        <v>527.45055555555552</v>
      </c>
      <c r="J2880" s="230">
        <f>ROUND(I2880*Order_Quote!$L$6,4)</f>
        <v>0</v>
      </c>
      <c r="K2880" s="228"/>
      <c r="L2880" s="178"/>
      <c r="M2880" s="171">
        <f t="shared" si="44"/>
        <v>0</v>
      </c>
    </row>
    <row r="2881" spans="1:13" s="52" customFormat="1" x14ac:dyDescent="0.3">
      <c r="A2881" s="29" t="str">
        <f>IF(K2881&gt;0,COUNT($A$7:A2880)+COUNT(DWV!$A$8:$A$300)+COUNT('Large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1" s="293"/>
      <c r="C2881" s="3" t="s">
        <v>3469</v>
      </c>
      <c r="D2881" s="16">
        <v>28893647</v>
      </c>
      <c r="E2881" s="5" t="s">
        <v>9956</v>
      </c>
      <c r="F2881" s="381">
        <f>IFERROR(INDEX([1]Master!$1:$1048576,MATCH(C2881,[1]Master!$B:$B,0),MATCH($H$5,[1]Master!$1:$1,0)),"")</f>
        <v>1</v>
      </c>
      <c r="G2881" s="381">
        <f>IFERROR(INDEX([1]Master!$1:$1048576,MATCH(C2881,[1]Master!$B:$B,0),MATCH($H$4,[1]Master!$1:$1,0)),"")</f>
        <v>60</v>
      </c>
      <c r="H2881" s="6" t="s">
        <v>6153</v>
      </c>
      <c r="I2881" s="367">
        <f>IFERROR(INDEX([1]Master!$1:$1048576,MATCH(C2881,[1]Master!$B:$B,0),MATCH($G$6,[1]Master!$1:$1,0)),"")</f>
        <v>469.62299999999999</v>
      </c>
      <c r="J2881" s="230">
        <f>ROUND(I2881*Order_Quote!$L$6,4)</f>
        <v>0</v>
      </c>
      <c r="K2881" s="228"/>
      <c r="L2881" s="178"/>
      <c r="M2881" s="171">
        <f t="shared" si="44"/>
        <v>0</v>
      </c>
    </row>
    <row r="2882" spans="1:13" s="52" customFormat="1" x14ac:dyDescent="0.3">
      <c r="A2882" s="29" t="str">
        <f>IF(K2882&gt;0,COUNT($A$7:A2881)+COUNT(DWV!$A$8:$A$300)+COUNT('Large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2" s="293"/>
      <c r="C2882" s="3" t="s">
        <v>3470</v>
      </c>
      <c r="D2882" s="16">
        <v>28893655</v>
      </c>
      <c r="E2882" s="5" t="s">
        <v>9957</v>
      </c>
      <c r="F2882" s="381">
        <f>IFERROR(INDEX([1]Master!$1:$1048576,MATCH(C2882,[1]Master!$B:$B,0),MATCH($H$5,[1]Master!$1:$1,0)),"")</f>
        <v>1</v>
      </c>
      <c r="G2882" s="381">
        <f>IFERROR(INDEX([1]Master!$1:$1048576,MATCH(C2882,[1]Master!$B:$B,0),MATCH($H$4,[1]Master!$1:$1,0)),"")</f>
        <v>75</v>
      </c>
      <c r="H2882" s="6" t="s">
        <v>6153</v>
      </c>
      <c r="I2882" s="367">
        <f>IFERROR(INDEX([1]Master!$1:$1048576,MATCH(C2882,[1]Master!$B:$B,0),MATCH($G$6,[1]Master!$1:$1,0)),"")</f>
        <v>555.30622222222223</v>
      </c>
      <c r="J2882" s="230">
        <f>ROUND(I2882*Order_Quote!$L$6,4)</f>
        <v>0</v>
      </c>
      <c r="K2882" s="228"/>
      <c r="L2882" s="178"/>
      <c r="M2882" s="171">
        <f t="shared" si="44"/>
        <v>0</v>
      </c>
    </row>
    <row r="2883" spans="1:13" s="52" customFormat="1" x14ac:dyDescent="0.3">
      <c r="A2883" s="29" t="str">
        <f>IF(K2883&gt;0,COUNT($A$7:A2882)+COUNT(DWV!$A$8:$A$300)+COUNT('Large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3" s="293"/>
      <c r="C2883" s="3" t="s">
        <v>3471</v>
      </c>
      <c r="D2883" s="16">
        <v>28893663</v>
      </c>
      <c r="E2883" s="5" t="s">
        <v>9958</v>
      </c>
      <c r="F2883" s="381">
        <f>IFERROR(INDEX([1]Master!$1:$1048576,MATCH(C2883,[1]Master!$B:$B,0),MATCH($H$5,[1]Master!$1:$1,0)),"")</f>
        <v>1</v>
      </c>
      <c r="G2883" s="381">
        <f>IFERROR(INDEX([1]Master!$1:$1048576,MATCH(C2883,[1]Master!$B:$B,0),MATCH($H$4,[1]Master!$1:$1,0)),"")</f>
        <v>60</v>
      </c>
      <c r="H2883" s="6" t="s">
        <v>6153</v>
      </c>
      <c r="I2883" s="367">
        <f>IFERROR(INDEX([1]Master!$1:$1048576,MATCH(C2883,[1]Master!$B:$B,0),MATCH($G$6,[1]Master!$1:$1,0)),"")</f>
        <v>585.02844444444452</v>
      </c>
      <c r="J2883" s="230">
        <f>ROUND(I2883*Order_Quote!$L$6,4)</f>
        <v>0</v>
      </c>
      <c r="K2883" s="228"/>
      <c r="L2883" s="178"/>
      <c r="M2883" s="171">
        <f t="shared" si="44"/>
        <v>0</v>
      </c>
    </row>
    <row r="2884" spans="1:13" s="52" customFormat="1" x14ac:dyDescent="0.3">
      <c r="A2884" s="29" t="str">
        <f>IF(K2884&gt;0,COUNT($A$7:A2883)+COUNT(DWV!$A$8:$A$300)+COUNT('Large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4" s="293"/>
      <c r="C2884" s="3" t="s">
        <v>3472</v>
      </c>
      <c r="D2884" s="16">
        <v>28893671</v>
      </c>
      <c r="E2884" s="5" t="s">
        <v>9959</v>
      </c>
      <c r="F2884" s="381">
        <f>IFERROR(INDEX([1]Master!$1:$1048576,MATCH(C2884,[1]Master!$B:$B,0),MATCH($H$5,[1]Master!$1:$1,0)),"")</f>
        <v>1</v>
      </c>
      <c r="G2884" s="381">
        <f>IFERROR(INDEX([1]Master!$1:$1048576,MATCH(C2884,[1]Master!$B:$B,0),MATCH($H$4,[1]Master!$1:$1,0)),"")</f>
        <v>50</v>
      </c>
      <c r="H2884" s="6" t="s">
        <v>6153</v>
      </c>
      <c r="I2884" s="367">
        <f>IFERROR(INDEX([1]Master!$1:$1048576,MATCH(C2884,[1]Master!$B:$B,0),MATCH($G$6,[1]Master!$1:$1,0)),"")</f>
        <v>763.31422222222216</v>
      </c>
      <c r="J2884" s="230">
        <f>ROUND(I2884*Order_Quote!$L$6,4)</f>
        <v>0</v>
      </c>
      <c r="K2884" s="228"/>
      <c r="L2884" s="178"/>
      <c r="M2884" s="171">
        <f t="shared" si="44"/>
        <v>0</v>
      </c>
    </row>
    <row r="2885" spans="1:13" s="52" customFormat="1" x14ac:dyDescent="0.3">
      <c r="A2885" s="29" t="str">
        <f>IF(K2885&gt;0,COUNT($A$7:A2884)+COUNT(DWV!$A$8:$A$300)+COUNT('Large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5" s="293"/>
      <c r="C2885" s="3" t="s">
        <v>3473</v>
      </c>
      <c r="D2885" s="16">
        <v>28893680</v>
      </c>
      <c r="E2885" s="5" t="s">
        <v>9960</v>
      </c>
      <c r="F2885" s="381">
        <f>IFERROR(INDEX([1]Master!$1:$1048576,MATCH(C2885,[1]Master!$B:$B,0),MATCH($H$5,[1]Master!$1:$1,0)),"")</f>
        <v>1</v>
      </c>
      <c r="G2885" s="381">
        <f>IFERROR(INDEX([1]Master!$1:$1048576,MATCH(C2885,[1]Master!$B:$B,0),MATCH($H$4,[1]Master!$1:$1,0)),"")</f>
        <v>38</v>
      </c>
      <c r="H2885" s="6" t="s">
        <v>6153</v>
      </c>
      <c r="I2885" s="367">
        <f>IFERROR(INDEX([1]Master!$1:$1048576,MATCH(C2885,[1]Master!$B:$B,0),MATCH($G$6,[1]Master!$1:$1,0)),"")</f>
        <v>628.76766666666663</v>
      </c>
      <c r="J2885" s="230">
        <f>ROUND(I2885*Order_Quote!$L$6,4)</f>
        <v>0</v>
      </c>
      <c r="K2885" s="228"/>
      <c r="L2885" s="178"/>
      <c r="M2885" s="171">
        <f t="shared" si="44"/>
        <v>0</v>
      </c>
    </row>
    <row r="2886" spans="1:13" s="52" customFormat="1" x14ac:dyDescent="0.3">
      <c r="A2886" s="29" t="str">
        <f>IF(K2886&gt;0,COUNT($A$7:A2885)+COUNT(DWV!$A$8:$A$300)+COUNT('Large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6" s="293"/>
      <c r="C2886" s="3" t="s">
        <v>3474</v>
      </c>
      <c r="D2886" s="16">
        <v>28893698</v>
      </c>
      <c r="E2886" s="5" t="s">
        <v>9961</v>
      </c>
      <c r="F2886" s="381">
        <f>IFERROR(INDEX([1]Master!$1:$1048576,MATCH(C2886,[1]Master!$B:$B,0),MATCH($H$5,[1]Master!$1:$1,0)),"")</f>
        <v>1</v>
      </c>
      <c r="G2886" s="381">
        <f>IFERROR(INDEX([1]Master!$1:$1048576,MATCH(C2886,[1]Master!$B:$B,0),MATCH($H$4,[1]Master!$1:$1,0)),"")</f>
        <v>60</v>
      </c>
      <c r="H2886" s="6" t="s">
        <v>6153</v>
      </c>
      <c r="I2886" s="367">
        <f>IFERROR(INDEX([1]Master!$1:$1048576,MATCH(C2886,[1]Master!$B:$B,0),MATCH($G$6,[1]Master!$1:$1,0)),"")</f>
        <v>1054.7941111111113</v>
      </c>
      <c r="J2886" s="230">
        <f>ROUND(I2886*Order_Quote!$L$6,4)</f>
        <v>0</v>
      </c>
      <c r="K2886" s="228"/>
      <c r="L2886" s="178"/>
      <c r="M2886" s="171">
        <f t="shared" ref="M2886:M2949" si="45">K2886/F2886</f>
        <v>0</v>
      </c>
    </row>
    <row r="2887" spans="1:13" s="52" customFormat="1" x14ac:dyDescent="0.3">
      <c r="A2887" s="29" t="str">
        <f>IF(K2887&gt;0,COUNT($A$7:A2886)+COUNT(DWV!$A$8:$A$300)+COUNT('Large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7" s="293"/>
      <c r="C2887" s="3" t="s">
        <v>3475</v>
      </c>
      <c r="D2887" s="16">
        <v>28893701</v>
      </c>
      <c r="E2887" s="5" t="s">
        <v>9962</v>
      </c>
      <c r="F2887" s="381">
        <f>IFERROR(INDEX([1]Master!$1:$1048576,MATCH(C2887,[1]Master!$B:$B,0),MATCH($H$5,[1]Master!$1:$1,0)),"")</f>
        <v>1</v>
      </c>
      <c r="G2887" s="381">
        <f>IFERROR(INDEX([1]Master!$1:$1048576,MATCH(C2887,[1]Master!$B:$B,0),MATCH($H$4,[1]Master!$1:$1,0)),"")</f>
        <v>50</v>
      </c>
      <c r="H2887" s="6" t="s">
        <v>6153</v>
      </c>
      <c r="I2887" s="367">
        <f>IFERROR(INDEX([1]Master!$1:$1048576,MATCH(C2887,[1]Master!$B:$B,0),MATCH($G$6,[1]Master!$1:$1,0)),"")</f>
        <v>846.01333333333332</v>
      </c>
      <c r="J2887" s="230">
        <f>ROUND(I2887*Order_Quote!$L$6,4)</f>
        <v>0</v>
      </c>
      <c r="K2887" s="228"/>
      <c r="L2887" s="178"/>
      <c r="M2887" s="171">
        <f t="shared" si="45"/>
        <v>0</v>
      </c>
    </row>
    <row r="2888" spans="1:13" s="52" customFormat="1" x14ac:dyDescent="0.3">
      <c r="A2888" s="29" t="str">
        <f>IF(K2888&gt;0,COUNT($A$7:A2887)+COUNT(DWV!$A$8:$A$300)+COUNT('Large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8" s="293"/>
      <c r="C2888" s="3" t="s">
        <v>3476</v>
      </c>
      <c r="D2888" s="16">
        <v>28893710</v>
      </c>
      <c r="E2888" s="5" t="s">
        <v>9963</v>
      </c>
      <c r="F2888" s="381">
        <f>IFERROR(INDEX([1]Master!$1:$1048576,MATCH(C2888,[1]Master!$B:$B,0),MATCH($H$5,[1]Master!$1:$1,0)),"")</f>
        <v>1</v>
      </c>
      <c r="G2888" s="381">
        <f>IFERROR(INDEX([1]Master!$1:$1048576,MATCH(C2888,[1]Master!$B:$B,0),MATCH($H$4,[1]Master!$1:$1,0)),"")</f>
        <v>38</v>
      </c>
      <c r="H2888" s="6" t="s">
        <v>6153</v>
      </c>
      <c r="I2888" s="367">
        <f>IFERROR(INDEX([1]Master!$1:$1048576,MATCH(C2888,[1]Master!$B:$B,0),MATCH($G$6,[1]Master!$1:$1,0)),"")</f>
        <v>1118.1381111111111</v>
      </c>
      <c r="J2888" s="230">
        <f>ROUND(I2888*Order_Quote!$L$6,4)</f>
        <v>0</v>
      </c>
      <c r="K2888" s="228"/>
      <c r="L2888" s="178"/>
      <c r="M2888" s="171">
        <f t="shared" si="45"/>
        <v>0</v>
      </c>
    </row>
    <row r="2889" spans="1:13" s="52" customFormat="1" x14ac:dyDescent="0.3">
      <c r="A2889" s="29" t="str">
        <f>IF(K2889&gt;0,COUNT($A$7:A2888)+COUNT(DWV!$A$8:$A$300)+COUNT('Large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89" s="293"/>
      <c r="C2889" s="3" t="s">
        <v>3477</v>
      </c>
      <c r="D2889" s="16">
        <v>28893728</v>
      </c>
      <c r="E2889" s="5" t="s">
        <v>9964</v>
      </c>
      <c r="F2889" s="381">
        <f>IFERROR(INDEX([1]Master!$1:$1048576,MATCH(C2889,[1]Master!$B:$B,0),MATCH($H$5,[1]Master!$1:$1,0)),"")</f>
        <v>1</v>
      </c>
      <c r="G2889" s="381">
        <f>IFERROR(INDEX([1]Master!$1:$1048576,MATCH(C2889,[1]Master!$B:$B,0),MATCH($H$4,[1]Master!$1:$1,0)),"")</f>
        <v>25</v>
      </c>
      <c r="H2889" s="6" t="s">
        <v>6153</v>
      </c>
      <c r="I2889" s="367">
        <f>IFERROR(INDEX([1]Master!$1:$1048576,MATCH(C2889,[1]Master!$B:$B,0),MATCH($G$6,[1]Master!$1:$1,0)),"")</f>
        <v>1231.9147777777778</v>
      </c>
      <c r="J2889" s="230">
        <f>ROUND(I2889*Order_Quote!$L$6,4)</f>
        <v>0</v>
      </c>
      <c r="K2889" s="228"/>
      <c r="L2889" s="178"/>
      <c r="M2889" s="171">
        <f t="shared" si="45"/>
        <v>0</v>
      </c>
    </row>
    <row r="2890" spans="1:13" s="52" customFormat="1" x14ac:dyDescent="0.3">
      <c r="A2890" s="29" t="str">
        <f>IF(K2890&gt;0,COUNT($A$7:A2889)+COUNT(DWV!$A$8:$A$300)+COUNT('Large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0" s="293"/>
      <c r="C2890" s="3" t="s">
        <v>3478</v>
      </c>
      <c r="D2890" s="16">
        <v>28893736</v>
      </c>
      <c r="E2890" s="5" t="s">
        <v>9965</v>
      </c>
      <c r="F2890" s="381">
        <f>IFERROR(INDEX([1]Master!$1:$1048576,MATCH(C2890,[1]Master!$B:$B,0),MATCH($H$5,[1]Master!$1:$1,0)),"")</f>
        <v>1</v>
      </c>
      <c r="G2890" s="381">
        <f>IFERROR(INDEX([1]Master!$1:$1048576,MATCH(C2890,[1]Master!$B:$B,0),MATCH($H$4,[1]Master!$1:$1,0)),"")</f>
        <v>20</v>
      </c>
      <c r="H2890" s="6" t="s">
        <v>6153</v>
      </c>
      <c r="I2890" s="367">
        <f>IFERROR(INDEX([1]Master!$1:$1048576,MATCH(C2890,[1]Master!$B:$B,0),MATCH($G$6,[1]Master!$1:$1,0)),"")</f>
        <v>1307.5518888888889</v>
      </c>
      <c r="J2890" s="230">
        <f>ROUND(I2890*Order_Quote!$L$6,4)</f>
        <v>0</v>
      </c>
      <c r="K2890" s="228"/>
      <c r="L2890" s="178"/>
      <c r="M2890" s="171">
        <f t="shared" si="45"/>
        <v>0</v>
      </c>
    </row>
    <row r="2891" spans="1:13" s="52" customFormat="1" x14ac:dyDescent="0.3">
      <c r="A2891" s="29" t="str">
        <f>IF(K2891&gt;0,COUNT($A$7:A2890)+COUNT(DWV!$A$8:$A$300)+COUNT('Large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1" s="293"/>
      <c r="C2891" s="3" t="s">
        <v>3479</v>
      </c>
      <c r="D2891" s="16">
        <v>28893744</v>
      </c>
      <c r="E2891" s="5" t="s">
        <v>9966</v>
      </c>
      <c r="F2891" s="381">
        <f>IFERROR(INDEX([1]Master!$1:$1048576,MATCH(C2891,[1]Master!$B:$B,0),MATCH($H$5,[1]Master!$1:$1,0)),"")</f>
        <v>1</v>
      </c>
      <c r="G2891" s="381">
        <f>IFERROR(INDEX([1]Master!$1:$1048576,MATCH(C2891,[1]Master!$B:$B,0),MATCH($H$4,[1]Master!$1:$1,0)),"")</f>
        <v>25</v>
      </c>
      <c r="H2891" s="6" t="s">
        <v>6153</v>
      </c>
      <c r="I2891" s="367">
        <f>IFERROR(INDEX([1]Master!$1:$1048576,MATCH(C2891,[1]Master!$B:$B,0),MATCH($G$6,[1]Master!$1:$1,0)),"")</f>
        <v>1054.7941111111113</v>
      </c>
      <c r="J2891" s="230">
        <f>ROUND(I2891*Order_Quote!$L$6,4)</f>
        <v>0</v>
      </c>
      <c r="K2891" s="228"/>
      <c r="L2891" s="178"/>
      <c r="M2891" s="171">
        <f t="shared" si="45"/>
        <v>0</v>
      </c>
    </row>
    <row r="2892" spans="1:13" s="52" customFormat="1" x14ac:dyDescent="0.3">
      <c r="A2892" s="29" t="str">
        <f>IF(K2892&gt;0,COUNT($A$7:A2891)+COUNT(DWV!$A$8:$A$300)+COUNT('Large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2" s="293"/>
      <c r="C2892" s="3" t="s">
        <v>3480</v>
      </c>
      <c r="D2892" s="16">
        <v>28893752</v>
      </c>
      <c r="E2892" s="5" t="s">
        <v>9967</v>
      </c>
      <c r="F2892" s="381">
        <f>IFERROR(INDEX([1]Master!$1:$1048576,MATCH(C2892,[1]Master!$B:$B,0),MATCH($H$5,[1]Master!$1:$1,0)),"")</f>
        <v>1</v>
      </c>
      <c r="G2892" s="381">
        <f>IFERROR(INDEX([1]Master!$1:$1048576,MATCH(C2892,[1]Master!$B:$B,0),MATCH($H$4,[1]Master!$1:$1,0)),"")</f>
        <v>23</v>
      </c>
      <c r="H2892" s="6" t="s">
        <v>6153</v>
      </c>
      <c r="I2892" s="367">
        <f>IFERROR(INDEX([1]Master!$1:$1048576,MATCH(C2892,[1]Master!$B:$B,0),MATCH($G$6,[1]Master!$1:$1,0)),"")</f>
        <v>1113.1804444444444</v>
      </c>
      <c r="J2892" s="230">
        <f>ROUND(I2892*Order_Quote!$L$6,4)</f>
        <v>0</v>
      </c>
      <c r="K2892" s="228"/>
      <c r="L2892" s="178"/>
      <c r="M2892" s="171">
        <f t="shared" si="45"/>
        <v>0</v>
      </c>
    </row>
    <row r="2893" spans="1:13" s="52" customFormat="1" x14ac:dyDescent="0.3">
      <c r="A2893" s="29" t="str">
        <f>IF(K2893&gt;0,COUNT($A$7:A2892)+COUNT(DWV!$A$8:$A$300)+COUNT('Large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3" s="293"/>
      <c r="C2893" s="3" t="s">
        <v>3481</v>
      </c>
      <c r="D2893" s="16">
        <v>28893760</v>
      </c>
      <c r="E2893" s="5" t="s">
        <v>9968</v>
      </c>
      <c r="F2893" s="381">
        <f>IFERROR(INDEX([1]Master!$1:$1048576,MATCH(C2893,[1]Master!$B:$B,0),MATCH($H$5,[1]Master!$1:$1,0)),"")</f>
        <v>1</v>
      </c>
      <c r="G2893" s="381">
        <f>IFERROR(INDEX([1]Master!$1:$1048576,MATCH(C2893,[1]Master!$B:$B,0),MATCH($H$4,[1]Master!$1:$1,0)),"")</f>
        <v>20</v>
      </c>
      <c r="H2893" s="6" t="s">
        <v>6153</v>
      </c>
      <c r="I2893" s="367">
        <f>IFERROR(INDEX([1]Master!$1:$1048576,MATCH(C2893,[1]Master!$B:$B,0),MATCH($G$6,[1]Master!$1:$1,0)),"")</f>
        <v>1157.7637777777779</v>
      </c>
      <c r="J2893" s="230">
        <f>ROUND(I2893*Order_Quote!$L$6,4)</f>
        <v>0</v>
      </c>
      <c r="K2893" s="228"/>
      <c r="L2893" s="178"/>
      <c r="M2893" s="171">
        <f t="shared" si="45"/>
        <v>0</v>
      </c>
    </row>
    <row r="2894" spans="1:13" s="52" customFormat="1" x14ac:dyDescent="0.3">
      <c r="A2894" s="29" t="str">
        <f>IF(K2894&gt;0,COUNT($A$7:A2893)+COUNT(DWV!$A$8:$A$300)+COUNT('Large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4" s="293"/>
      <c r="C2894" s="3" t="s">
        <v>3482</v>
      </c>
      <c r="D2894" s="16">
        <v>28893779</v>
      </c>
      <c r="E2894" s="5" t="s">
        <v>9969</v>
      </c>
      <c r="F2894" s="381">
        <f>IFERROR(INDEX([1]Master!$1:$1048576,MATCH(C2894,[1]Master!$B:$B,0),MATCH($H$5,[1]Master!$1:$1,0)),"")</f>
        <v>1</v>
      </c>
      <c r="G2894" s="381">
        <f>IFERROR(INDEX([1]Master!$1:$1048576,MATCH(C2894,[1]Master!$B:$B,0),MATCH($H$4,[1]Master!$1:$1,0)),"")</f>
        <v>18</v>
      </c>
      <c r="H2894" s="6" t="s">
        <v>6153</v>
      </c>
      <c r="I2894" s="367">
        <f>IFERROR(INDEX([1]Master!$1:$1048576,MATCH(C2894,[1]Master!$B:$B,0),MATCH($G$6,[1]Master!$1:$1,0)),"")</f>
        <v>1201.3127777777779</v>
      </c>
      <c r="J2894" s="230">
        <f>ROUND(I2894*Order_Quote!$L$6,4)</f>
        <v>0</v>
      </c>
      <c r="K2894" s="228"/>
      <c r="L2894" s="178"/>
      <c r="M2894" s="171">
        <f t="shared" si="45"/>
        <v>0</v>
      </c>
    </row>
    <row r="2895" spans="1:13" s="52" customFormat="1" x14ac:dyDescent="0.3">
      <c r="A2895" s="29" t="str">
        <f>IF(K2895&gt;0,COUNT($A$7:A2894)+COUNT(DWV!$A$8:$A$300)+COUNT('Large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5" s="293"/>
      <c r="C2895" s="3" t="s">
        <v>3483</v>
      </c>
      <c r="D2895" s="16">
        <v>28893787</v>
      </c>
      <c r="E2895" s="5" t="s">
        <v>9970</v>
      </c>
      <c r="F2895" s="381">
        <f>IFERROR(INDEX([1]Master!$1:$1048576,MATCH(C2895,[1]Master!$B:$B,0),MATCH($H$5,[1]Master!$1:$1,0)),"")</f>
        <v>1</v>
      </c>
      <c r="G2895" s="381">
        <f>IFERROR(INDEX([1]Master!$1:$1048576,MATCH(C2895,[1]Master!$B:$B,0),MATCH($H$4,[1]Master!$1:$1,0)),"")</f>
        <v>14</v>
      </c>
      <c r="H2895" s="6" t="s">
        <v>6153</v>
      </c>
      <c r="I2895" s="367">
        <f>IFERROR(INDEX([1]Master!$1:$1048576,MATCH(C2895,[1]Master!$B:$B,0),MATCH($G$6,[1]Master!$1:$1,0)),"")</f>
        <v>1328.6903333333335</v>
      </c>
      <c r="J2895" s="230">
        <f>ROUND(I2895*Order_Quote!$L$6,4)</f>
        <v>0</v>
      </c>
      <c r="K2895" s="228"/>
      <c r="L2895" s="178"/>
      <c r="M2895" s="171">
        <f t="shared" si="45"/>
        <v>0</v>
      </c>
    </row>
    <row r="2896" spans="1:13" s="52" customFormat="1" x14ac:dyDescent="0.3">
      <c r="A2896" s="29" t="str">
        <f>IF(K2896&gt;0,COUNT($A$7:A2895)+COUNT(DWV!$A$8:$A$300)+COUNT('Large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6" s="293"/>
      <c r="C2896" s="3" t="s">
        <v>3484</v>
      </c>
      <c r="D2896" s="16">
        <v>28893795</v>
      </c>
      <c r="E2896" s="5" t="s">
        <v>9971</v>
      </c>
      <c r="F2896" s="381">
        <f>IFERROR(INDEX([1]Master!$1:$1048576,MATCH(C2896,[1]Master!$B:$B,0),MATCH($H$5,[1]Master!$1:$1,0)),"")</f>
        <v>1</v>
      </c>
      <c r="G2896" s="381">
        <f>IFERROR(INDEX([1]Master!$1:$1048576,MATCH(C2896,[1]Master!$B:$B,0),MATCH($H$4,[1]Master!$1:$1,0)),"")</f>
        <v>10</v>
      </c>
      <c r="H2896" s="6" t="s">
        <v>6153</v>
      </c>
      <c r="I2896" s="367">
        <f>IFERROR(INDEX([1]Master!$1:$1048576,MATCH(C2896,[1]Master!$B:$B,0),MATCH($G$6,[1]Master!$1:$1,0)),"")</f>
        <v>1307.5518888888889</v>
      </c>
      <c r="J2896" s="230">
        <f>ROUND(I2896*Order_Quote!$L$6,4)</f>
        <v>0</v>
      </c>
      <c r="K2896" s="228"/>
      <c r="L2896" s="178"/>
      <c r="M2896" s="171">
        <f t="shared" si="45"/>
        <v>0</v>
      </c>
    </row>
    <row r="2897" spans="1:13" s="52" customFormat="1" x14ac:dyDescent="0.3">
      <c r="A2897" s="29" t="str">
        <f>IF(K2897&gt;0,COUNT($A$7:A2896)+COUNT(DWV!$A$8:$A$300)+COUNT('Large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7" s="293"/>
      <c r="C2897" s="3" t="s">
        <v>3485</v>
      </c>
      <c r="D2897" s="16">
        <v>28893809</v>
      </c>
      <c r="E2897" s="5" t="s">
        <v>9972</v>
      </c>
      <c r="F2897" s="381">
        <f>IFERROR(INDEX([1]Master!$1:$1048576,MATCH(C2897,[1]Master!$B:$B,0),MATCH($H$5,[1]Master!$1:$1,0)),"")</f>
        <v>1</v>
      </c>
      <c r="G2897" s="381">
        <f>IFERROR(INDEX([1]Master!$1:$1048576,MATCH(C2897,[1]Master!$B:$B,0),MATCH($H$4,[1]Master!$1:$1,0)),"")</f>
        <v>9</v>
      </c>
      <c r="H2897" s="6" t="s">
        <v>6153</v>
      </c>
      <c r="I2897" s="367">
        <f>IFERROR(INDEX([1]Master!$1:$1048576,MATCH(C2897,[1]Master!$B:$B,0),MATCH($G$6,[1]Master!$1:$1,0)),"")</f>
        <v>1377.3991111111111</v>
      </c>
      <c r="J2897" s="230">
        <f>ROUND(I2897*Order_Quote!$L$6,4)</f>
        <v>0</v>
      </c>
      <c r="K2897" s="228"/>
      <c r="L2897" s="178"/>
      <c r="M2897" s="171">
        <f t="shared" si="45"/>
        <v>0</v>
      </c>
    </row>
    <row r="2898" spans="1:13" s="52" customFormat="1" x14ac:dyDescent="0.3">
      <c r="A2898" s="29" t="str">
        <f>IF(K2898&gt;0,COUNT($A$7:A2897)+COUNT(DWV!$A$8:$A$300)+COUNT('Large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8" s="293"/>
      <c r="C2898" s="3" t="s">
        <v>3486</v>
      </c>
      <c r="D2898" s="16">
        <v>28893817</v>
      </c>
      <c r="E2898" s="5" t="s">
        <v>9973</v>
      </c>
      <c r="F2898" s="381">
        <f>IFERROR(INDEX([1]Master!$1:$1048576,MATCH(C2898,[1]Master!$B:$B,0),MATCH($H$5,[1]Master!$1:$1,0)),"")</f>
        <v>1</v>
      </c>
      <c r="G2898" s="381">
        <f>IFERROR(INDEX([1]Master!$1:$1048576,MATCH(C2898,[1]Master!$B:$B,0),MATCH($H$4,[1]Master!$1:$1,0)),"")</f>
        <v>9</v>
      </c>
      <c r="H2898" s="6" t="s">
        <v>6153</v>
      </c>
      <c r="I2898" s="367">
        <f>IFERROR(INDEX([1]Master!$1:$1048576,MATCH(C2898,[1]Master!$B:$B,0),MATCH($G$6,[1]Master!$1:$1,0)),"")</f>
        <v>1401.2838888888889</v>
      </c>
      <c r="J2898" s="230">
        <f>ROUND(I2898*Order_Quote!$L$6,4)</f>
        <v>0</v>
      </c>
      <c r="K2898" s="228"/>
      <c r="L2898" s="178"/>
      <c r="M2898" s="171">
        <f t="shared" si="45"/>
        <v>0</v>
      </c>
    </row>
    <row r="2899" spans="1:13" s="52" customFormat="1" x14ac:dyDescent="0.3">
      <c r="A2899" s="29" t="str">
        <f>IF(K2899&gt;0,COUNT($A$7:A2898)+COUNT(DWV!$A$8:$A$300)+COUNT('Large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899" s="293"/>
      <c r="C2899" s="3" t="s">
        <v>3487</v>
      </c>
      <c r="D2899" s="16">
        <v>28893825</v>
      </c>
      <c r="E2899" s="5" t="s">
        <v>9974</v>
      </c>
      <c r="F2899" s="381">
        <f>IFERROR(INDEX([1]Master!$1:$1048576,MATCH(C2899,[1]Master!$B:$B,0),MATCH($H$5,[1]Master!$1:$1,0)),"")</f>
        <v>1</v>
      </c>
      <c r="G2899" s="381">
        <f>IFERROR(INDEX([1]Master!$1:$1048576,MATCH(C2899,[1]Master!$B:$B,0),MATCH($H$4,[1]Master!$1:$1,0)),"")</f>
        <v>8</v>
      </c>
      <c r="H2899" s="6" t="s">
        <v>6153</v>
      </c>
      <c r="I2899" s="367">
        <f>IFERROR(INDEX([1]Master!$1:$1048576,MATCH(C2899,[1]Master!$B:$B,0),MATCH($G$6,[1]Master!$1:$1,0)),"")</f>
        <v>1436.9624444444446</v>
      </c>
      <c r="J2899" s="230">
        <f>ROUND(I2899*Order_Quote!$L$6,4)</f>
        <v>0</v>
      </c>
      <c r="K2899" s="228"/>
      <c r="L2899" s="178"/>
      <c r="M2899" s="171">
        <f t="shared" si="45"/>
        <v>0</v>
      </c>
    </row>
    <row r="2900" spans="1:13" s="52" customFormat="1" x14ac:dyDescent="0.3">
      <c r="A2900" s="29" t="str">
        <f>IF(K2900&gt;0,COUNT($A$7:A2899)+COUNT(DWV!$A$8:$A$300)+COUNT('Large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0" s="293"/>
      <c r="C2900" s="3" t="s">
        <v>3488</v>
      </c>
      <c r="D2900" s="16">
        <v>28893833</v>
      </c>
      <c r="E2900" s="5" t="s">
        <v>9975</v>
      </c>
      <c r="F2900" s="381">
        <f>IFERROR(INDEX([1]Master!$1:$1048576,MATCH(C2900,[1]Master!$B:$B,0),MATCH($H$5,[1]Master!$1:$1,0)),"")</f>
        <v>1</v>
      </c>
      <c r="G2900" s="381">
        <f>IFERROR(INDEX([1]Master!$1:$1048576,MATCH(C2900,[1]Master!$B:$B,0),MATCH($H$4,[1]Master!$1:$1,0)),"")</f>
        <v>8</v>
      </c>
      <c r="H2900" s="6" t="s">
        <v>6153</v>
      </c>
      <c r="I2900" s="367">
        <f>IFERROR(INDEX([1]Master!$1:$1048576,MATCH(C2900,[1]Master!$B:$B,0),MATCH($G$6,[1]Master!$1:$1,0)),"")</f>
        <v>1483.685777777778</v>
      </c>
      <c r="J2900" s="230">
        <f>ROUND(I2900*Order_Quote!$L$6,4)</f>
        <v>0</v>
      </c>
      <c r="K2900" s="228"/>
      <c r="L2900" s="178"/>
      <c r="M2900" s="171">
        <f t="shared" si="45"/>
        <v>0</v>
      </c>
    </row>
    <row r="2901" spans="1:13" s="52" customFormat="1" x14ac:dyDescent="0.3">
      <c r="A2901" s="29" t="str">
        <f>IF(K2901&gt;0,COUNT($A$7:A2900)+COUNT(DWV!$A$8:$A$300)+COUNT('Large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1" s="293"/>
      <c r="C2901" s="3" t="s">
        <v>3489</v>
      </c>
      <c r="D2901" s="16">
        <v>28893841</v>
      </c>
      <c r="E2901" s="5" t="s">
        <v>9976</v>
      </c>
      <c r="F2901" s="381">
        <f>IFERROR(INDEX([1]Master!$1:$1048576,MATCH(C2901,[1]Master!$B:$B,0),MATCH($H$5,[1]Master!$1:$1,0)),"")</f>
        <v>1</v>
      </c>
      <c r="G2901" s="381">
        <f>IFERROR(INDEX([1]Master!$1:$1048576,MATCH(C2901,[1]Master!$B:$B,0),MATCH($H$4,[1]Master!$1:$1,0)),"")</f>
        <v>7</v>
      </c>
      <c r="H2901" s="6" t="s">
        <v>6153</v>
      </c>
      <c r="I2901" s="367">
        <f>IFERROR(INDEX([1]Master!$1:$1048576,MATCH(C2901,[1]Master!$B:$B,0),MATCH($G$6,[1]Master!$1:$1,0)),"")</f>
        <v>1537.5543333333333</v>
      </c>
      <c r="J2901" s="230">
        <f>ROUND(I2901*Order_Quote!$L$6,4)</f>
        <v>0</v>
      </c>
      <c r="K2901" s="228"/>
      <c r="L2901" s="178"/>
      <c r="M2901" s="171">
        <f t="shared" si="45"/>
        <v>0</v>
      </c>
    </row>
    <row r="2902" spans="1:13" s="52" customFormat="1" x14ac:dyDescent="0.3">
      <c r="A2902" s="29" t="str">
        <f>IF(K2902&gt;0,COUNT($A$7:A2901)+COUNT(DWV!$A$8:$A$300)+COUNT('Large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2" s="293"/>
      <c r="C2902" s="3" t="s">
        <v>3490</v>
      </c>
      <c r="D2902" s="16">
        <v>28893850</v>
      </c>
      <c r="E2902" s="5" t="s">
        <v>9977</v>
      </c>
      <c r="F2902" s="381">
        <f>IFERROR(INDEX([1]Master!$1:$1048576,MATCH(C2902,[1]Master!$B:$B,0),MATCH($H$5,[1]Master!$1:$1,0)),"")</f>
        <v>1</v>
      </c>
      <c r="G2902" s="381">
        <f>IFERROR(INDEX([1]Master!$1:$1048576,MATCH(C2902,[1]Master!$B:$B,0),MATCH($H$4,[1]Master!$1:$1,0)),"")</f>
        <v>8</v>
      </c>
      <c r="H2902" s="6" t="s">
        <v>6153</v>
      </c>
      <c r="I2902" s="367">
        <f>IFERROR(INDEX([1]Master!$1:$1048576,MATCH(C2902,[1]Master!$B:$B,0),MATCH($G$6,[1]Master!$1:$1,0)),"")</f>
        <v>1307.5518888888889</v>
      </c>
      <c r="J2902" s="230">
        <f>ROUND(I2902*Order_Quote!$L$6,4)</f>
        <v>0</v>
      </c>
      <c r="K2902" s="228"/>
      <c r="L2902" s="178"/>
      <c r="M2902" s="171">
        <f t="shared" si="45"/>
        <v>0</v>
      </c>
    </row>
    <row r="2903" spans="1:13" s="52" customFormat="1" x14ac:dyDescent="0.3">
      <c r="A2903" s="29" t="str">
        <f>IF(K2903&gt;0,COUNT($A$7:A2902)+COUNT(DWV!$A$8:$A$300)+COUNT('Large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3" s="293"/>
      <c r="C2903" s="3" t="s">
        <v>3491</v>
      </c>
      <c r="D2903" s="16">
        <v>28893868</v>
      </c>
      <c r="E2903" s="5" t="s">
        <v>9978</v>
      </c>
      <c r="F2903" s="381">
        <f>IFERROR(INDEX([1]Master!$1:$1048576,MATCH(C2903,[1]Master!$B:$B,0),MATCH($H$5,[1]Master!$1:$1,0)),"")</f>
        <v>1</v>
      </c>
      <c r="G2903" s="381">
        <f>IFERROR(INDEX([1]Master!$1:$1048576,MATCH(C2903,[1]Master!$B:$B,0),MATCH($H$4,[1]Master!$1:$1,0)),"")</f>
        <v>6</v>
      </c>
      <c r="H2903" s="6" t="s">
        <v>6153</v>
      </c>
      <c r="I2903" s="367">
        <f>IFERROR(INDEX([1]Master!$1:$1048576,MATCH(C2903,[1]Master!$B:$B,0),MATCH($G$6,[1]Master!$1:$1,0)),"")</f>
        <v>1833.8848888888888</v>
      </c>
      <c r="J2903" s="230">
        <f>ROUND(I2903*Order_Quote!$L$6,4)</f>
        <v>0</v>
      </c>
      <c r="K2903" s="228"/>
      <c r="L2903" s="178"/>
      <c r="M2903" s="171">
        <f t="shared" si="45"/>
        <v>0</v>
      </c>
    </row>
    <row r="2904" spans="1:13" s="52" customFormat="1" x14ac:dyDescent="0.3">
      <c r="A2904" s="29" t="str">
        <f>IF(K2904&gt;0,COUNT($A$7:A2903)+COUNT(DWV!$A$8:$A$300)+COUNT('Large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4" s="293"/>
      <c r="C2904" s="3" t="s">
        <v>3492</v>
      </c>
      <c r="D2904" s="16">
        <v>28893876</v>
      </c>
      <c r="E2904" s="5" t="s">
        <v>9979</v>
      </c>
      <c r="F2904" s="381">
        <f>IFERROR(INDEX([1]Master!$1:$1048576,MATCH(C2904,[1]Master!$B:$B,0),MATCH($H$5,[1]Master!$1:$1,0)),"")</f>
        <v>1</v>
      </c>
      <c r="G2904" s="381">
        <f>IFERROR(INDEX([1]Master!$1:$1048576,MATCH(C2904,[1]Master!$B:$B,0),MATCH($H$4,[1]Master!$1:$1,0)),"")</f>
        <v>8</v>
      </c>
      <c r="H2904" s="6" t="s">
        <v>6153</v>
      </c>
      <c r="I2904" s="367">
        <f>IFERROR(INDEX([1]Master!$1:$1048576,MATCH(C2904,[1]Master!$B:$B,0),MATCH($G$6,[1]Master!$1:$1,0)),"")</f>
        <v>3315.4508078431372</v>
      </c>
      <c r="J2904" s="230">
        <f>ROUND(I2904*Order_Quote!$L$6,4)</f>
        <v>0</v>
      </c>
      <c r="K2904" s="228"/>
      <c r="L2904" s="178"/>
      <c r="M2904" s="171">
        <f t="shared" si="45"/>
        <v>0</v>
      </c>
    </row>
    <row r="2905" spans="1:13" s="52" customFormat="1" x14ac:dyDescent="0.3">
      <c r="A2905" s="29" t="str">
        <f>IF(K2905&gt;0,COUNT($A$7:A2904)+COUNT(DWV!$A$8:$A$300)+COUNT('Large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5" s="293"/>
      <c r="C2905" s="3" t="s">
        <v>3493</v>
      </c>
      <c r="D2905" s="16">
        <v>28893884</v>
      </c>
      <c r="E2905" s="5" t="s">
        <v>9980</v>
      </c>
      <c r="F2905" s="381">
        <f>IFERROR(INDEX([1]Master!$1:$1048576,MATCH(C2905,[1]Master!$B:$B,0),MATCH($H$5,[1]Master!$1:$1,0)),"")</f>
        <v>1</v>
      </c>
      <c r="G2905" s="381">
        <f>IFERROR(INDEX([1]Master!$1:$1048576,MATCH(C2905,[1]Master!$B:$B,0),MATCH($H$4,[1]Master!$1:$1,0)),"")</f>
        <v>8</v>
      </c>
      <c r="H2905" s="6" t="s">
        <v>6153</v>
      </c>
      <c r="I2905" s="367">
        <f>IFERROR(INDEX([1]Master!$1:$1048576,MATCH(C2905,[1]Master!$B:$B,0),MATCH($G$6,[1]Master!$1:$1,0)),"")</f>
        <v>3264.4986666666673</v>
      </c>
      <c r="J2905" s="230">
        <f>ROUND(I2905*Order_Quote!$L$6,4)</f>
        <v>0</v>
      </c>
      <c r="K2905" s="228"/>
      <c r="L2905" s="178"/>
      <c r="M2905" s="171">
        <f t="shared" si="45"/>
        <v>0</v>
      </c>
    </row>
    <row r="2906" spans="1:13" s="52" customFormat="1" x14ac:dyDescent="0.3">
      <c r="A2906" s="29" t="str">
        <f>IF(K2906&gt;0,COUNT($A$7:A2905)+COUNT(DWV!$A$8:$A$300)+COUNT('Large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6" s="293"/>
      <c r="C2906" s="3" t="s">
        <v>3494</v>
      </c>
      <c r="D2906" s="16">
        <v>28893892</v>
      </c>
      <c r="E2906" s="5" t="s">
        <v>9981</v>
      </c>
      <c r="F2906" s="381">
        <f>IFERROR(INDEX([1]Master!$1:$1048576,MATCH(C2906,[1]Master!$B:$B,0),MATCH($H$5,[1]Master!$1:$1,0)),"")</f>
        <v>1</v>
      </c>
      <c r="G2906" s="381">
        <f>IFERROR(INDEX([1]Master!$1:$1048576,MATCH(C2906,[1]Master!$B:$B,0),MATCH($H$4,[1]Master!$1:$1,0)),"")</f>
        <v>8</v>
      </c>
      <c r="H2906" s="6" t="s">
        <v>6153</v>
      </c>
      <c r="I2906" s="367">
        <f>IFERROR(INDEX([1]Master!$1:$1048576,MATCH(C2906,[1]Master!$B:$B,0),MATCH($G$6,[1]Master!$1:$1,0)),"")</f>
        <v>3300.3436666666666</v>
      </c>
      <c r="J2906" s="230">
        <f>ROUND(I2906*Order_Quote!$L$6,4)</f>
        <v>0</v>
      </c>
      <c r="K2906" s="228"/>
      <c r="L2906" s="178"/>
      <c r="M2906" s="171">
        <f t="shared" si="45"/>
        <v>0</v>
      </c>
    </row>
    <row r="2907" spans="1:13" s="52" customFormat="1" x14ac:dyDescent="0.3">
      <c r="A2907" s="29" t="str">
        <f>IF(K2907&gt;0,COUNT($A$7:A2906)+COUNT(DWV!$A$8:$A$300)+COUNT('Large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7" s="293"/>
      <c r="C2907" s="3" t="s">
        <v>3495</v>
      </c>
      <c r="D2907" s="16">
        <v>28893906</v>
      </c>
      <c r="E2907" s="5" t="s">
        <v>9982</v>
      </c>
      <c r="F2907" s="381">
        <f>IFERROR(INDEX([1]Master!$1:$1048576,MATCH(C2907,[1]Master!$B:$B,0),MATCH($H$5,[1]Master!$1:$1,0)),"")</f>
        <v>1</v>
      </c>
      <c r="G2907" s="381">
        <f>IFERROR(INDEX([1]Master!$1:$1048576,MATCH(C2907,[1]Master!$B:$B,0),MATCH($H$4,[1]Master!$1:$1,0)),"")</f>
        <v>7</v>
      </c>
      <c r="H2907" s="6" t="s">
        <v>6153</v>
      </c>
      <c r="I2907" s="367">
        <f>IFERROR(INDEX([1]Master!$1:$1048576,MATCH(C2907,[1]Master!$B:$B,0),MATCH($G$6,[1]Master!$1:$1,0)),"")</f>
        <v>3346.9124444444442</v>
      </c>
      <c r="J2907" s="230">
        <f>ROUND(I2907*Order_Quote!$L$6,4)</f>
        <v>0</v>
      </c>
      <c r="K2907" s="228"/>
      <c r="L2907" s="178"/>
      <c r="M2907" s="171">
        <f t="shared" si="45"/>
        <v>0</v>
      </c>
    </row>
    <row r="2908" spans="1:13" s="52" customFormat="1" x14ac:dyDescent="0.3">
      <c r="A2908" s="29" t="str">
        <f>IF(K2908&gt;0,COUNT($A$7:A2907)+COUNT(DWV!$A$8:$A$300)+COUNT('Large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8" s="293"/>
      <c r="C2908" s="3" t="s">
        <v>3496</v>
      </c>
      <c r="D2908" s="16">
        <v>28893914</v>
      </c>
      <c r="E2908" s="5" t="s">
        <v>9983</v>
      </c>
      <c r="F2908" s="381">
        <f>IFERROR(INDEX([1]Master!$1:$1048576,MATCH(C2908,[1]Master!$B:$B,0),MATCH($H$5,[1]Master!$1:$1,0)),"")</f>
        <v>1</v>
      </c>
      <c r="G2908" s="381">
        <f>IFERROR(INDEX([1]Master!$1:$1048576,MATCH(C2908,[1]Master!$B:$B,0),MATCH($H$4,[1]Master!$1:$1,0)),"")</f>
        <v>7</v>
      </c>
      <c r="H2908" s="6" t="s">
        <v>6153</v>
      </c>
      <c r="I2908" s="367">
        <f>IFERROR(INDEX([1]Master!$1:$1048576,MATCH(C2908,[1]Master!$B:$B,0),MATCH($G$6,[1]Master!$1:$1,0)),"")</f>
        <v>3401.0544444444445</v>
      </c>
      <c r="J2908" s="230">
        <f>ROUND(I2908*Order_Quote!$L$6,4)</f>
        <v>0</v>
      </c>
      <c r="K2908" s="228"/>
      <c r="L2908" s="178"/>
      <c r="M2908" s="171">
        <f t="shared" si="45"/>
        <v>0</v>
      </c>
    </row>
    <row r="2909" spans="1:13" s="52" customFormat="1" x14ac:dyDescent="0.3">
      <c r="A2909" s="29" t="str">
        <f>IF(K2909&gt;0,COUNT($A$7:A2908)+COUNT(DWV!$A$8:$A$300)+COUNT('Large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09" s="293"/>
      <c r="C2909" s="3" t="s">
        <v>3497</v>
      </c>
      <c r="D2909" s="16">
        <v>28893922</v>
      </c>
      <c r="E2909" s="5" t="s">
        <v>9984</v>
      </c>
      <c r="F2909" s="381">
        <f>IFERROR(INDEX([1]Master!$1:$1048576,MATCH(C2909,[1]Master!$B:$B,0),MATCH($H$5,[1]Master!$1:$1,0)),"")</f>
        <v>1</v>
      </c>
      <c r="G2909" s="381">
        <f>IFERROR(INDEX([1]Master!$1:$1048576,MATCH(C2909,[1]Master!$B:$B,0),MATCH($H$4,[1]Master!$1:$1,0)),"")</f>
        <v>6</v>
      </c>
      <c r="H2909" s="6" t="s">
        <v>6153</v>
      </c>
      <c r="I2909" s="367">
        <f>IFERROR(INDEX([1]Master!$1:$1048576,MATCH(C2909,[1]Master!$B:$B,0),MATCH($G$6,[1]Master!$1:$1,0)),"")</f>
        <v>3518.6950000000002</v>
      </c>
      <c r="J2909" s="230">
        <f>ROUND(I2909*Order_Quote!$L$6,4)</f>
        <v>0</v>
      </c>
      <c r="K2909" s="228"/>
      <c r="L2909" s="178"/>
      <c r="M2909" s="171">
        <f t="shared" si="45"/>
        <v>0</v>
      </c>
    </row>
    <row r="2910" spans="1:13" s="52" customFormat="1" x14ac:dyDescent="0.3">
      <c r="A2910" s="29" t="str">
        <f>IF(K2910&gt;0,COUNT($A$7:A2909)+COUNT(DWV!$A$8:$A$300)+COUNT('Large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0" s="293"/>
      <c r="C2910" s="3" t="s">
        <v>3498</v>
      </c>
      <c r="D2910" s="16">
        <v>28893930</v>
      </c>
      <c r="E2910" s="5" t="s">
        <v>9985</v>
      </c>
      <c r="F2910" s="381">
        <f>IFERROR(INDEX([1]Master!$1:$1048576,MATCH(C2910,[1]Master!$B:$B,0),MATCH($H$5,[1]Master!$1:$1,0)),"")</f>
        <v>1</v>
      </c>
      <c r="G2910" s="381">
        <f>IFERROR(INDEX([1]Master!$1:$1048576,MATCH(C2910,[1]Master!$B:$B,0),MATCH($H$4,[1]Master!$1:$1,0)),"")</f>
        <v>5</v>
      </c>
      <c r="H2910" s="6" t="s">
        <v>6153</v>
      </c>
      <c r="I2910" s="367">
        <f>IFERROR(INDEX([1]Master!$1:$1048576,MATCH(C2910,[1]Master!$B:$B,0),MATCH($G$6,[1]Master!$1:$1,0)),"")</f>
        <v>3697.4206666666669</v>
      </c>
      <c r="J2910" s="230">
        <f>ROUND(I2910*Order_Quote!$L$6,4)</f>
        <v>0</v>
      </c>
      <c r="K2910" s="228"/>
      <c r="L2910" s="178"/>
      <c r="M2910" s="171">
        <f t="shared" si="45"/>
        <v>0</v>
      </c>
    </row>
    <row r="2911" spans="1:13" s="52" customFormat="1" x14ac:dyDescent="0.3">
      <c r="A2911" s="29" t="str">
        <f>IF(K2911&gt;0,COUNT($A$7:A2910)+COUNT(DWV!$A$8:$A$300)+COUNT('Large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1" s="293"/>
      <c r="C2911" s="3" t="s">
        <v>3499</v>
      </c>
      <c r="D2911" s="16">
        <v>28893949</v>
      </c>
      <c r="E2911" s="5" t="s">
        <v>9986</v>
      </c>
      <c r="F2911" s="381">
        <f>IFERROR(INDEX([1]Master!$1:$1048576,MATCH(C2911,[1]Master!$B:$B,0),MATCH($H$5,[1]Master!$1:$1,0)),"")</f>
        <v>1</v>
      </c>
      <c r="G2911" s="381">
        <f>IFERROR(INDEX([1]Master!$1:$1048576,MATCH(C2911,[1]Master!$B:$B,0),MATCH($H$4,[1]Master!$1:$1,0)),"")</f>
        <v>4</v>
      </c>
      <c r="H2911" s="6" t="s">
        <v>6153</v>
      </c>
      <c r="I2911" s="367">
        <f>IFERROR(INDEX([1]Master!$1:$1048576,MATCH(C2911,[1]Master!$B:$B,0),MATCH($G$6,[1]Master!$1:$1,0)),"")</f>
        <v>4488.566777777778</v>
      </c>
      <c r="J2911" s="230">
        <f>ROUND(I2911*Order_Quote!$L$6,4)</f>
        <v>0</v>
      </c>
      <c r="K2911" s="228"/>
      <c r="L2911" s="178"/>
      <c r="M2911" s="171">
        <f t="shared" si="45"/>
        <v>0</v>
      </c>
    </row>
    <row r="2912" spans="1:13" s="52" customFormat="1" x14ac:dyDescent="0.3">
      <c r="A2912" s="29" t="str">
        <f>IF(K2912&gt;0,COUNT($A$7:A2911)+COUNT(DWV!$A$8:$A$300)+COUNT('Large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2" s="293"/>
      <c r="C2912" s="3" t="s">
        <v>3500</v>
      </c>
      <c r="D2912" s="16">
        <v>28893957</v>
      </c>
      <c r="E2912" s="5" t="s">
        <v>9987</v>
      </c>
      <c r="F2912" s="381">
        <f>IFERROR(INDEX([1]Master!$1:$1048576,MATCH(C2912,[1]Master!$B:$B,0),MATCH($H$5,[1]Master!$1:$1,0)),"")</f>
        <v>1</v>
      </c>
      <c r="G2912" s="381">
        <f>IFERROR(INDEX([1]Master!$1:$1048576,MATCH(C2912,[1]Master!$B:$B,0),MATCH($H$4,[1]Master!$1:$1,0)),"")</f>
        <v>4</v>
      </c>
      <c r="H2912" s="6" t="s">
        <v>6153</v>
      </c>
      <c r="I2912" s="367">
        <f>IFERROR(INDEX([1]Master!$1:$1048576,MATCH(C2912,[1]Master!$B:$B,0),MATCH($G$6,[1]Master!$1:$1,0)),"")</f>
        <v>3260.6752000000001</v>
      </c>
      <c r="J2912" s="230">
        <f>ROUND(I2912*Order_Quote!$L$6,4)</f>
        <v>0</v>
      </c>
      <c r="K2912" s="228"/>
      <c r="L2912" s="178"/>
      <c r="M2912" s="171">
        <f t="shared" si="45"/>
        <v>0</v>
      </c>
    </row>
    <row r="2913" spans="1:13" s="52" customFormat="1" x14ac:dyDescent="0.3">
      <c r="A2913" s="29" t="str">
        <f>IF(K2913&gt;0,COUNT($A$7:A2912)+COUNT(DWV!$A$8:$A$300)+COUNT('Large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3" s="293"/>
      <c r="C2913" s="3" t="s">
        <v>3501</v>
      </c>
      <c r="D2913" s="16">
        <v>28893965</v>
      </c>
      <c r="E2913" s="5" t="s">
        <v>9988</v>
      </c>
      <c r="F2913" s="381">
        <f>IFERROR(INDEX([1]Master!$1:$1048576,MATCH(C2913,[1]Master!$B:$B,0),MATCH($H$5,[1]Master!$1:$1,0)),"")</f>
        <v>1</v>
      </c>
      <c r="G2913" s="381">
        <f>IFERROR(INDEX([1]Master!$1:$1048576,MATCH(C2913,[1]Master!$B:$B,0),MATCH($H$4,[1]Master!$1:$1,0)),"")</f>
        <v>4</v>
      </c>
      <c r="H2913" s="6" t="s">
        <v>6153</v>
      </c>
      <c r="I2913" s="367">
        <f>IFERROR(INDEX([1]Master!$1:$1048576,MATCH(C2913,[1]Master!$B:$B,0),MATCH($G$6,[1]Master!$1:$1,0)),"")</f>
        <v>3275.4167228758179</v>
      </c>
      <c r="J2913" s="230">
        <f>ROUND(I2913*Order_Quote!$L$6,4)</f>
        <v>0</v>
      </c>
      <c r="K2913" s="228"/>
      <c r="L2913" s="178"/>
      <c r="M2913" s="171">
        <f t="shared" si="45"/>
        <v>0</v>
      </c>
    </row>
    <row r="2914" spans="1:13" s="52" customFormat="1" x14ac:dyDescent="0.3">
      <c r="A2914" s="29" t="str">
        <f>IF(K2914&gt;0,COUNT($A$7:A2913)+COUNT(DWV!$A$8:$A$300)+COUNT('Large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4" s="293"/>
      <c r="C2914" s="3" t="s">
        <v>3502</v>
      </c>
      <c r="D2914" s="16">
        <v>28893973</v>
      </c>
      <c r="E2914" s="5" t="s">
        <v>9989</v>
      </c>
      <c r="F2914" s="381">
        <f>IFERROR(INDEX([1]Master!$1:$1048576,MATCH(C2914,[1]Master!$B:$B,0),MATCH($H$5,[1]Master!$1:$1,0)),"")</f>
        <v>1</v>
      </c>
      <c r="G2914" s="381">
        <f>IFERROR(INDEX([1]Master!$1:$1048576,MATCH(C2914,[1]Master!$B:$B,0),MATCH($H$4,[1]Master!$1:$1,0)),"")</f>
        <v>4</v>
      </c>
      <c r="H2914" s="6" t="s">
        <v>6153</v>
      </c>
      <c r="I2914" s="367">
        <f>IFERROR(INDEX([1]Master!$1:$1048576,MATCH(C2914,[1]Master!$B:$B,0),MATCH($G$6,[1]Master!$1:$1,0)),"")</f>
        <v>3310.4970575163406</v>
      </c>
      <c r="J2914" s="230">
        <f>ROUND(I2914*Order_Quote!$L$6,4)</f>
        <v>0</v>
      </c>
      <c r="K2914" s="228"/>
      <c r="L2914" s="178"/>
      <c r="M2914" s="171">
        <f t="shared" si="45"/>
        <v>0</v>
      </c>
    </row>
    <row r="2915" spans="1:13" s="52" customFormat="1" x14ac:dyDescent="0.3">
      <c r="A2915" s="29" t="str">
        <f>IF(K2915&gt;0,COUNT($A$7:A2914)+COUNT(DWV!$A$8:$A$300)+COUNT('Large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5" s="293"/>
      <c r="C2915" s="3" t="s">
        <v>3503</v>
      </c>
      <c r="D2915" s="16">
        <v>28893981</v>
      </c>
      <c r="E2915" s="5" t="s">
        <v>9990</v>
      </c>
      <c r="F2915" s="381">
        <f>IFERROR(INDEX([1]Master!$1:$1048576,MATCH(C2915,[1]Master!$B:$B,0),MATCH($H$5,[1]Master!$1:$1,0)),"")</f>
        <v>1</v>
      </c>
      <c r="G2915" s="381">
        <f>IFERROR(INDEX([1]Master!$1:$1048576,MATCH(C2915,[1]Master!$B:$B,0),MATCH($H$4,[1]Master!$1:$1,0)),"")</f>
        <v>4</v>
      </c>
      <c r="H2915" s="6" t="s">
        <v>6153</v>
      </c>
      <c r="I2915" s="367">
        <f>IFERROR(INDEX([1]Master!$1:$1048576,MATCH(C2915,[1]Master!$B:$B,0),MATCH($G$6,[1]Master!$1:$1,0)),"")</f>
        <v>3348.2563084967319</v>
      </c>
      <c r="J2915" s="230">
        <f>ROUND(I2915*Order_Quote!$L$6,4)</f>
        <v>0</v>
      </c>
      <c r="K2915" s="228"/>
      <c r="L2915" s="178"/>
      <c r="M2915" s="171">
        <f t="shared" si="45"/>
        <v>0</v>
      </c>
    </row>
    <row r="2916" spans="1:13" s="52" customFormat="1" x14ac:dyDescent="0.3">
      <c r="A2916" s="29" t="str">
        <f>IF(K2916&gt;0,COUNT($A$7:A2915)+COUNT(DWV!$A$8:$A$300)+COUNT('Large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6" s="293"/>
      <c r="C2916" s="3" t="s">
        <v>3504</v>
      </c>
      <c r="D2916" s="16">
        <v>28893998</v>
      </c>
      <c r="E2916" s="5" t="s">
        <v>9991</v>
      </c>
      <c r="F2916" s="381">
        <f>IFERROR(INDEX([1]Master!$1:$1048576,MATCH(C2916,[1]Master!$B:$B,0),MATCH($H$5,[1]Master!$1:$1,0)),"")</f>
        <v>1</v>
      </c>
      <c r="G2916" s="381">
        <f>IFERROR(INDEX([1]Master!$1:$1048576,MATCH(C2916,[1]Master!$B:$B,0),MATCH($H$4,[1]Master!$1:$1,0)),"")</f>
        <v>4</v>
      </c>
      <c r="H2916" s="6" t="s">
        <v>6153</v>
      </c>
      <c r="I2916" s="367">
        <f>IFERROR(INDEX([1]Master!$1:$1048576,MATCH(C2916,[1]Master!$B:$B,0),MATCH($G$6,[1]Master!$1:$1,0)),"")</f>
        <v>3519.9314444444444</v>
      </c>
      <c r="J2916" s="230">
        <f>ROUND(I2916*Order_Quote!$L$6,4)</f>
        <v>0</v>
      </c>
      <c r="K2916" s="228"/>
      <c r="L2916" s="178"/>
      <c r="M2916" s="171">
        <f t="shared" si="45"/>
        <v>0</v>
      </c>
    </row>
    <row r="2917" spans="1:13" s="52" customFormat="1" x14ac:dyDescent="0.3">
      <c r="A2917" s="29" t="str">
        <f>IF(K2917&gt;0,COUNT($A$7:A2916)+COUNT(DWV!$A$8:$A$300)+COUNT('Large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7" s="293"/>
      <c r="C2917" s="3" t="s">
        <v>3505</v>
      </c>
      <c r="D2917" s="16">
        <v>28894007</v>
      </c>
      <c r="E2917" s="5" t="s">
        <v>9992</v>
      </c>
      <c r="F2917" s="381">
        <f>IFERROR(INDEX([1]Master!$1:$1048576,MATCH(C2917,[1]Master!$B:$B,0),MATCH($H$5,[1]Master!$1:$1,0)),"")</f>
        <v>1</v>
      </c>
      <c r="G2917" s="381">
        <f>IFERROR(INDEX([1]Master!$1:$1048576,MATCH(C2917,[1]Master!$B:$B,0),MATCH($H$4,[1]Master!$1:$1,0)),"")</f>
        <v>4</v>
      </c>
      <c r="H2917" s="6" t="s">
        <v>6153</v>
      </c>
      <c r="I2917" s="367">
        <f>IFERROR(INDEX([1]Master!$1:$1048576,MATCH(C2917,[1]Master!$B:$B,0),MATCH($G$6,[1]Master!$1:$1,0)),"")</f>
        <v>3538.9981450980399</v>
      </c>
      <c r="J2917" s="230">
        <f>ROUND(I2917*Order_Quote!$L$6,4)</f>
        <v>0</v>
      </c>
      <c r="K2917" s="228"/>
      <c r="L2917" s="178"/>
      <c r="M2917" s="171">
        <f t="shared" si="45"/>
        <v>0</v>
      </c>
    </row>
    <row r="2918" spans="1:13" s="52" customFormat="1" x14ac:dyDescent="0.3">
      <c r="A2918" s="29" t="str">
        <f>IF(K2918&gt;0,COUNT($A$7:A2917)+COUNT(DWV!$A$8:$A$300)+COUNT('Large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8" s="293"/>
      <c r="C2918" s="3" t="s">
        <v>3506</v>
      </c>
      <c r="D2918" s="16">
        <v>28894015</v>
      </c>
      <c r="E2918" s="5" t="s">
        <v>9993</v>
      </c>
      <c r="F2918" s="381">
        <f>IFERROR(INDEX([1]Master!$1:$1048576,MATCH(C2918,[1]Master!$B:$B,0),MATCH($H$5,[1]Master!$1:$1,0)),"")</f>
        <v>1</v>
      </c>
      <c r="G2918" s="381">
        <f>IFERROR(INDEX([1]Master!$1:$1048576,MATCH(C2918,[1]Master!$B:$B,0),MATCH($H$4,[1]Master!$1:$1,0)),"")</f>
        <v>3</v>
      </c>
      <c r="H2918" s="6" t="s">
        <v>6153</v>
      </c>
      <c r="I2918" s="367">
        <f>IFERROR(INDEX([1]Master!$1:$1048576,MATCH(C2918,[1]Master!$B:$B,0),MATCH($G$6,[1]Master!$1:$1,0)),"")</f>
        <v>3684.7671124183012</v>
      </c>
      <c r="J2918" s="230">
        <f>ROUND(I2918*Order_Quote!$L$6,4)</f>
        <v>0</v>
      </c>
      <c r="K2918" s="228"/>
      <c r="L2918" s="178"/>
      <c r="M2918" s="171">
        <f t="shared" si="45"/>
        <v>0</v>
      </c>
    </row>
    <row r="2919" spans="1:13" s="52" customFormat="1" x14ac:dyDescent="0.3">
      <c r="A2919" s="29" t="str">
        <f>IF(K2919&gt;0,COUNT($A$7:A2918)+COUNT(DWV!$A$8:$A$300)+COUNT('Large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19" s="293"/>
      <c r="C2919" s="3" t="s">
        <v>3507</v>
      </c>
      <c r="D2919" s="16">
        <v>28894023</v>
      </c>
      <c r="E2919" s="5" t="s">
        <v>9994</v>
      </c>
      <c r="F2919" s="381">
        <f>IFERROR(INDEX([1]Master!$1:$1048576,MATCH(C2919,[1]Master!$B:$B,0),MATCH($H$5,[1]Master!$1:$1,0)),"")</f>
        <v>1</v>
      </c>
      <c r="G2919" s="381">
        <f>IFERROR(INDEX([1]Master!$1:$1048576,MATCH(C2919,[1]Master!$B:$B,0),MATCH($H$4,[1]Master!$1:$1,0)),"")</f>
        <v>3</v>
      </c>
      <c r="H2919" s="6" t="s">
        <v>6153</v>
      </c>
      <c r="I2919" s="367">
        <f>IFERROR(INDEX([1]Master!$1:$1048576,MATCH(C2919,[1]Master!$B:$B,0),MATCH($G$6,[1]Master!$1:$1,0)),"")</f>
        <v>4246.5014470588239</v>
      </c>
      <c r="J2919" s="230">
        <f>ROUND(I2919*Order_Quote!$L$6,4)</f>
        <v>0</v>
      </c>
      <c r="K2919" s="228"/>
      <c r="L2919" s="178"/>
      <c r="M2919" s="171">
        <f t="shared" si="45"/>
        <v>0</v>
      </c>
    </row>
    <row r="2920" spans="1:13" s="52" customFormat="1" x14ac:dyDescent="0.3">
      <c r="A2920" s="29" t="str">
        <f>IF(K2920&gt;0,COUNT($A$7:A2919)+COUNT(DWV!$A$8:$A$300)+COUNT('Large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0" s="293"/>
      <c r="C2920" s="3" t="s">
        <v>3508</v>
      </c>
      <c r="D2920" s="16">
        <v>28894031</v>
      </c>
      <c r="E2920" s="5" t="s">
        <v>9995</v>
      </c>
      <c r="F2920" s="381">
        <f>IFERROR(INDEX([1]Master!$1:$1048576,MATCH(C2920,[1]Master!$B:$B,0),MATCH($H$5,[1]Master!$1:$1,0)),"")</f>
        <v>1</v>
      </c>
      <c r="G2920" s="381">
        <f>IFERROR(INDEX([1]Master!$1:$1048576,MATCH(C2920,[1]Master!$B:$B,0),MATCH($H$4,[1]Master!$1:$1,0)),"")</f>
        <v>3</v>
      </c>
      <c r="H2920" s="6" t="s">
        <v>6153</v>
      </c>
      <c r="I2920" s="367">
        <f>IFERROR(INDEX([1]Master!$1:$1048576,MATCH(C2920,[1]Master!$B:$B,0),MATCH($G$6,[1]Master!$1:$1,0)),"")</f>
        <v>4600.1333699346405</v>
      </c>
      <c r="J2920" s="230">
        <f>ROUND(I2920*Order_Quote!$L$6,4)</f>
        <v>0</v>
      </c>
      <c r="K2920" s="228"/>
      <c r="L2920" s="178"/>
      <c r="M2920" s="171">
        <f t="shared" si="45"/>
        <v>0</v>
      </c>
    </row>
    <row r="2921" spans="1:13" s="52" customFormat="1" x14ac:dyDescent="0.3">
      <c r="A2921" s="29" t="str">
        <f>IF(K2921&gt;0,COUNT($A$7:A2920)+COUNT(DWV!$A$8:$A$300)+COUNT('Large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1" s="293"/>
      <c r="C2921" s="3" t="s">
        <v>3509</v>
      </c>
      <c r="D2921" s="16">
        <v>28894040</v>
      </c>
      <c r="E2921" s="5" t="s">
        <v>9996</v>
      </c>
      <c r="F2921" s="381">
        <f>IFERROR(INDEX([1]Master!$1:$1048576,MATCH(C2921,[1]Master!$B:$B,0),MATCH($H$5,[1]Master!$1:$1,0)),"")</f>
        <v>1</v>
      </c>
      <c r="G2921" s="381">
        <f>IFERROR(INDEX([1]Master!$1:$1048576,MATCH(C2921,[1]Master!$B:$B,0),MATCH($H$4,[1]Master!$1:$1,0)),"")</f>
        <v>3</v>
      </c>
      <c r="H2921" s="6" t="s">
        <v>6153</v>
      </c>
      <c r="I2921" s="367">
        <f>IFERROR(INDEX([1]Master!$1:$1048576,MATCH(C2921,[1]Master!$B:$B,0),MATCH($G$6,[1]Master!$1:$1,0)),"")</f>
        <v>4173.6768274509805</v>
      </c>
      <c r="J2921" s="230">
        <f>ROUND(I2921*Order_Quote!$L$6,4)</f>
        <v>0</v>
      </c>
      <c r="K2921" s="228"/>
      <c r="L2921" s="178"/>
      <c r="M2921" s="171">
        <f t="shared" si="45"/>
        <v>0</v>
      </c>
    </row>
    <row r="2922" spans="1:13" s="52" customFormat="1" x14ac:dyDescent="0.3">
      <c r="A2922" s="29" t="str">
        <f>IF(K2922&gt;0,COUNT($A$7:A2921)+COUNT(DWV!$A$8:$A$300)+COUNT('Large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2" s="293"/>
      <c r="C2922" s="3" t="s">
        <v>3510</v>
      </c>
      <c r="D2922" s="16">
        <v>28894058</v>
      </c>
      <c r="E2922" s="5" t="s">
        <v>9997</v>
      </c>
      <c r="F2922" s="381">
        <f>IFERROR(INDEX([1]Master!$1:$1048576,MATCH(C2922,[1]Master!$B:$B,0),MATCH($H$5,[1]Master!$1:$1,0)),"")</f>
        <v>1</v>
      </c>
      <c r="G2922" s="381">
        <f>IFERROR(INDEX([1]Master!$1:$1048576,MATCH(C2922,[1]Master!$B:$B,0),MATCH($H$4,[1]Master!$1:$1,0)),"")</f>
        <v>3</v>
      </c>
      <c r="H2922" s="6" t="s">
        <v>6153</v>
      </c>
      <c r="I2922" s="367">
        <f>IFERROR(INDEX([1]Master!$1:$1048576,MATCH(C2922,[1]Master!$B:$B,0),MATCH($G$6,[1]Master!$1:$1,0)),"")</f>
        <v>4192.5489699346417</v>
      </c>
      <c r="J2922" s="230">
        <f>ROUND(I2922*Order_Quote!$L$6,4)</f>
        <v>0</v>
      </c>
      <c r="K2922" s="228"/>
      <c r="L2922" s="178"/>
      <c r="M2922" s="171">
        <f t="shared" si="45"/>
        <v>0</v>
      </c>
    </row>
    <row r="2923" spans="1:13" s="52" customFormat="1" x14ac:dyDescent="0.3">
      <c r="A2923" s="29" t="str">
        <f>IF(K2923&gt;0,COUNT($A$7:A2922)+COUNT(DWV!$A$8:$A$300)+COUNT('Large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3" s="293"/>
      <c r="C2923" s="3" t="s">
        <v>3511</v>
      </c>
      <c r="D2923" s="16">
        <v>28894066</v>
      </c>
      <c r="E2923" s="5" t="s">
        <v>9998</v>
      </c>
      <c r="F2923" s="381">
        <f>IFERROR(INDEX([1]Master!$1:$1048576,MATCH(C2923,[1]Master!$B:$B,0),MATCH($H$5,[1]Master!$1:$1,0)),"")</f>
        <v>1</v>
      </c>
      <c r="G2923" s="381">
        <f>IFERROR(INDEX([1]Master!$1:$1048576,MATCH(C2923,[1]Master!$B:$B,0),MATCH($H$4,[1]Master!$1:$1,0)),"")</f>
        <v>3</v>
      </c>
      <c r="H2923" s="6" t="s">
        <v>6153</v>
      </c>
      <c r="I2923" s="367">
        <f>IFERROR(INDEX([1]Master!$1:$1048576,MATCH(C2923,[1]Master!$B:$B,0),MATCH($G$6,[1]Master!$1:$1,0)),"")</f>
        <v>5366.4830352941199</v>
      </c>
      <c r="J2923" s="230">
        <f>ROUND(I2923*Order_Quote!$L$6,4)</f>
        <v>0</v>
      </c>
      <c r="K2923" s="228"/>
      <c r="L2923" s="178"/>
      <c r="M2923" s="171">
        <f t="shared" si="45"/>
        <v>0</v>
      </c>
    </row>
    <row r="2924" spans="1:13" s="52" customFormat="1" x14ac:dyDescent="0.3">
      <c r="A2924" s="29" t="str">
        <f>IF(K2924&gt;0,COUNT($A$7:A2923)+COUNT(DWV!$A$8:$A$300)+COUNT('Large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4" s="293"/>
      <c r="C2924" s="3" t="s">
        <v>3512</v>
      </c>
      <c r="D2924" s="16">
        <v>28894074</v>
      </c>
      <c r="E2924" s="5" t="s">
        <v>9999</v>
      </c>
      <c r="F2924" s="381">
        <f>IFERROR(INDEX([1]Master!$1:$1048576,MATCH(C2924,[1]Master!$B:$B,0),MATCH($H$5,[1]Master!$1:$1,0)),"")</f>
        <v>1</v>
      </c>
      <c r="G2924" s="381">
        <f>IFERROR(INDEX([1]Master!$1:$1048576,MATCH(C2924,[1]Master!$B:$B,0),MATCH($H$4,[1]Master!$1:$1,0)),"")</f>
        <v>3</v>
      </c>
      <c r="H2924" s="6" t="s">
        <v>6153</v>
      </c>
      <c r="I2924" s="367">
        <f>IFERROR(INDEX([1]Master!$1:$1048576,MATCH(C2924,[1]Master!$B:$B,0),MATCH($G$6,[1]Master!$1:$1,0)),"")</f>
        <v>6869.0707477124197</v>
      </c>
      <c r="J2924" s="230">
        <f>ROUND(I2924*Order_Quote!$L$6,4)</f>
        <v>0</v>
      </c>
      <c r="K2924" s="228"/>
      <c r="L2924" s="178"/>
      <c r="M2924" s="171">
        <f t="shared" si="45"/>
        <v>0</v>
      </c>
    </row>
    <row r="2925" spans="1:13" s="52" customFormat="1" x14ac:dyDescent="0.3">
      <c r="A2925" s="29" t="str">
        <f>IF(K2925&gt;0,COUNT($A$7:A2924)+COUNT(DWV!$A$8:$A$300)+COUNT('Large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5" s="293"/>
      <c r="C2925" s="3" t="s">
        <v>3513</v>
      </c>
      <c r="D2925" s="16">
        <v>28894082</v>
      </c>
      <c r="E2925" s="5" t="s">
        <v>10000</v>
      </c>
      <c r="F2925" s="381">
        <f>IFERROR(INDEX([1]Master!$1:$1048576,MATCH(C2925,[1]Master!$B:$B,0),MATCH($H$5,[1]Master!$1:$1,0)),"")</f>
        <v>1</v>
      </c>
      <c r="G2925" s="381">
        <f>IFERROR(INDEX([1]Master!$1:$1048576,MATCH(C2925,[1]Master!$B:$B,0),MATCH($H$4,[1]Master!$1:$1,0)),"")</f>
        <v>3</v>
      </c>
      <c r="H2925" s="6" t="s">
        <v>6153</v>
      </c>
      <c r="I2925" s="367">
        <f>IFERROR(INDEX([1]Master!$1:$1048576,MATCH(C2925,[1]Master!$B:$B,0),MATCH($G$6,[1]Master!$1:$1,0)),"")</f>
        <v>8792.4129516339872</v>
      </c>
      <c r="J2925" s="230">
        <f>ROUND(I2925*Order_Quote!$L$6,4)</f>
        <v>0</v>
      </c>
      <c r="K2925" s="228"/>
      <c r="L2925" s="178"/>
      <c r="M2925" s="171">
        <f t="shared" si="45"/>
        <v>0</v>
      </c>
    </row>
    <row r="2926" spans="1:13" s="52" customFormat="1" x14ac:dyDescent="0.3">
      <c r="A2926" s="29" t="str">
        <f>IF(K2926&gt;0,COUNT($A$7:A2925)+COUNT(DWV!$A$8:$A$300)+COUNT('Large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6" s="293"/>
      <c r="C2926" s="3" t="s">
        <v>3514</v>
      </c>
      <c r="D2926" s="16">
        <v>28894090</v>
      </c>
      <c r="E2926" s="5" t="s">
        <v>10001</v>
      </c>
      <c r="F2926" s="381">
        <f>IFERROR(INDEX([1]Master!$1:$1048576,MATCH(C2926,[1]Master!$B:$B,0),MATCH($H$5,[1]Master!$1:$1,0)),"")</f>
        <v>1</v>
      </c>
      <c r="G2926" s="381">
        <f>IFERROR(INDEX([1]Master!$1:$1048576,MATCH(C2926,[1]Master!$B:$B,0),MATCH($H$4,[1]Master!$1:$1,0)),"")</f>
        <v>3</v>
      </c>
      <c r="H2926" s="6" t="s">
        <v>6153</v>
      </c>
      <c r="I2926" s="367">
        <f>IFERROR(INDEX([1]Master!$1:$1048576,MATCH(C2926,[1]Master!$B:$B,0),MATCH($G$6,[1]Master!$1:$1,0)),"")</f>
        <v>11254.292169934641</v>
      </c>
      <c r="J2926" s="230">
        <f>ROUND(I2926*Order_Quote!$L$6,4)</f>
        <v>0</v>
      </c>
      <c r="K2926" s="228"/>
      <c r="L2926" s="178"/>
      <c r="M2926" s="171">
        <f t="shared" si="45"/>
        <v>0</v>
      </c>
    </row>
    <row r="2927" spans="1:13" s="52" customFormat="1" x14ac:dyDescent="0.3">
      <c r="A2927" s="29" t="str">
        <f>IF(K2927&gt;0,COUNT($A$7:A2926)+COUNT(DWV!$A$8:$A$300)+COUNT('Large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7" s="293"/>
      <c r="C2927" s="3" t="s">
        <v>3515</v>
      </c>
      <c r="D2927" s="16">
        <v>28894104</v>
      </c>
      <c r="E2927" s="5" t="s">
        <v>10002</v>
      </c>
      <c r="F2927" s="381">
        <f>IFERROR(INDEX([1]Master!$1:$1048576,MATCH(C2927,[1]Master!$B:$B,0),MATCH($H$5,[1]Master!$1:$1,0)),"")</f>
        <v>1</v>
      </c>
      <c r="G2927" s="381">
        <f>IFERROR(INDEX([1]Master!$1:$1048576,MATCH(C2927,[1]Master!$B:$B,0),MATCH($H$4,[1]Master!$1:$1,0)),"")</f>
        <v>3</v>
      </c>
      <c r="H2927" s="6" t="s">
        <v>6153</v>
      </c>
      <c r="I2927" s="367">
        <f>IFERROR(INDEX([1]Master!$1:$1048576,MATCH(C2927,[1]Master!$B:$B,0),MATCH($G$6,[1]Master!$1:$1,0)),"")</f>
        <v>14405.461052287583</v>
      </c>
      <c r="J2927" s="230">
        <f>ROUND(I2927*Order_Quote!$L$6,4)</f>
        <v>0</v>
      </c>
      <c r="K2927" s="228"/>
      <c r="L2927" s="178"/>
      <c r="M2927" s="171">
        <f t="shared" si="45"/>
        <v>0</v>
      </c>
    </row>
    <row r="2928" spans="1:13" s="52" customFormat="1" x14ac:dyDescent="0.3">
      <c r="A2928" s="29" t="str">
        <f>IF(K2928&gt;0,COUNT($A$7:A2927)+COUNT(DWV!$A$8:$A$300)+COUNT('Large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8" s="293"/>
      <c r="C2928" s="3" t="s">
        <v>3516</v>
      </c>
      <c r="D2928" s="16">
        <v>28894112</v>
      </c>
      <c r="E2928" s="5" t="s">
        <v>10003</v>
      </c>
      <c r="F2928" s="381">
        <f>IFERROR(INDEX([1]Master!$1:$1048576,MATCH(C2928,[1]Master!$B:$B,0),MATCH($H$5,[1]Master!$1:$1,0)),"")</f>
        <v>1</v>
      </c>
      <c r="G2928" s="381">
        <f>IFERROR(INDEX([1]Master!$1:$1048576,MATCH(C2928,[1]Master!$B:$B,0),MATCH($H$4,[1]Master!$1:$1,0)),"")</f>
        <v>2</v>
      </c>
      <c r="H2928" s="6" t="s">
        <v>6153</v>
      </c>
      <c r="I2928" s="367">
        <f>IFERROR(INDEX([1]Master!$1:$1048576,MATCH(C2928,[1]Master!$B:$B,0),MATCH($G$6,[1]Master!$1:$1,0)),"")</f>
        <v>18439.011099346404</v>
      </c>
      <c r="J2928" s="230">
        <f>ROUND(I2928*Order_Quote!$L$6,4)</f>
        <v>0</v>
      </c>
      <c r="K2928" s="228"/>
      <c r="L2928" s="178"/>
      <c r="M2928" s="171">
        <f t="shared" si="45"/>
        <v>0</v>
      </c>
    </row>
    <row r="2929" spans="1:13" s="52" customFormat="1" x14ac:dyDescent="0.3">
      <c r="A2929" s="29" t="str">
        <f>IF(K2929&gt;0,COUNT($A$7:A2928)+COUNT(DWV!$A$8:$A$300)+COUNT('Large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29" s="293"/>
      <c r="C2929" s="3" t="s">
        <v>3517</v>
      </c>
      <c r="D2929" s="16">
        <v>28894120</v>
      </c>
      <c r="E2929" s="5" t="s">
        <v>10004</v>
      </c>
      <c r="F2929" s="381">
        <f>IFERROR(INDEX([1]Master!$1:$1048576,MATCH(C2929,[1]Master!$B:$B,0),MATCH($H$5,[1]Master!$1:$1,0)),"")</f>
        <v>1</v>
      </c>
      <c r="G2929" s="381">
        <f>IFERROR(INDEX([1]Master!$1:$1048576,MATCH(C2929,[1]Master!$B:$B,0),MATCH($H$4,[1]Master!$1:$1,0)),"")</f>
        <v>2</v>
      </c>
      <c r="H2929" s="6" t="s">
        <v>6153</v>
      </c>
      <c r="I2929" s="367">
        <f>IFERROR(INDEX([1]Master!$1:$1048576,MATCH(C2929,[1]Master!$B:$B,0),MATCH($G$6,[1]Master!$1:$1,0)),"")</f>
        <v>23601.926424836605</v>
      </c>
      <c r="J2929" s="230">
        <f>ROUND(I2929*Order_Quote!$L$6,4)</f>
        <v>0</v>
      </c>
      <c r="K2929" s="228"/>
      <c r="L2929" s="178"/>
      <c r="M2929" s="171">
        <f t="shared" si="45"/>
        <v>0</v>
      </c>
    </row>
    <row r="2930" spans="1:13" s="52" customFormat="1" x14ac:dyDescent="0.3">
      <c r="A2930" s="29" t="str">
        <f>IF(K2930&gt;0,COUNT($A$7:A2929)+COUNT(DWV!$A$8:$A$300)+COUNT('Large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0" s="293"/>
      <c r="C2930" s="3" t="s">
        <v>3518</v>
      </c>
      <c r="D2930" s="16">
        <v>28894139</v>
      </c>
      <c r="E2930" s="5" t="s">
        <v>10005</v>
      </c>
      <c r="F2930" s="381">
        <f>IFERROR(INDEX([1]Master!$1:$1048576,MATCH(C2930,[1]Master!$B:$B,0),MATCH($H$5,[1]Master!$1:$1,0)),"")</f>
        <v>1</v>
      </c>
      <c r="G2930" s="381">
        <f>IFERROR(INDEX([1]Master!$1:$1048576,MATCH(C2930,[1]Master!$B:$B,0),MATCH($H$4,[1]Master!$1:$1,0)),"")</f>
        <v>2</v>
      </c>
      <c r="H2930" s="6" t="s">
        <v>6153</v>
      </c>
      <c r="I2930" s="367">
        <f>IFERROR(INDEX([1]Master!$1:$1048576,MATCH(C2930,[1]Master!$B:$B,0),MATCH($G$6,[1]Master!$1:$1,0)),"")</f>
        <v>30210.468816993467</v>
      </c>
      <c r="J2930" s="230">
        <f>ROUND(I2930*Order_Quote!$L$6,4)</f>
        <v>0</v>
      </c>
      <c r="K2930" s="228"/>
      <c r="L2930" s="178"/>
      <c r="M2930" s="171">
        <f t="shared" si="45"/>
        <v>0</v>
      </c>
    </row>
    <row r="2931" spans="1:13" s="52" customFormat="1" x14ac:dyDescent="0.3">
      <c r="A2931" s="29" t="str">
        <f>IF(K2931&gt;0,COUNT($A$7:A2930)+COUNT(DWV!$A$8:$A$300)+COUNT('Large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1" s="293"/>
      <c r="C2931" s="3" t="s">
        <v>3519</v>
      </c>
      <c r="D2931" s="16">
        <v>28894147</v>
      </c>
      <c r="E2931" s="5" t="s">
        <v>10006</v>
      </c>
      <c r="F2931" s="381">
        <f>IFERROR(INDEX([1]Master!$1:$1048576,MATCH(C2931,[1]Master!$B:$B,0),MATCH($H$5,[1]Master!$1:$1,0)),"")</f>
        <v>1</v>
      </c>
      <c r="G2931" s="381">
        <f>IFERROR(INDEX([1]Master!$1:$1048576,MATCH(C2931,[1]Master!$B:$B,0),MATCH($H$4,[1]Master!$1:$1,0)),"")</f>
        <v>2</v>
      </c>
      <c r="H2931" s="6" t="s">
        <v>6153</v>
      </c>
      <c r="I2931" s="367">
        <f>IFERROR(INDEX([1]Master!$1:$1048576,MATCH(C2931,[1]Master!$B:$B,0),MATCH($G$6,[1]Master!$1:$1,0)),"")</f>
        <v>5342.2979581699356</v>
      </c>
      <c r="J2931" s="230">
        <f>ROUND(I2931*Order_Quote!$L$6,4)</f>
        <v>0</v>
      </c>
      <c r="K2931" s="228"/>
      <c r="L2931" s="178"/>
      <c r="M2931" s="171">
        <f t="shared" si="45"/>
        <v>0</v>
      </c>
    </row>
    <row r="2932" spans="1:13" s="52" customFormat="1" x14ac:dyDescent="0.3">
      <c r="A2932" s="29" t="str">
        <f>IF(K2932&gt;0,COUNT($A$7:A2931)+COUNT(DWV!$A$8:$A$300)+COUNT('Large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2" s="293"/>
      <c r="C2932" s="3" t="s">
        <v>3520</v>
      </c>
      <c r="D2932" s="16">
        <v>28894155</v>
      </c>
      <c r="E2932" s="5" t="s">
        <v>10007</v>
      </c>
      <c r="F2932" s="381">
        <f>IFERROR(INDEX([1]Master!$1:$1048576,MATCH(C2932,[1]Master!$B:$B,0),MATCH($H$5,[1]Master!$1:$1,0)),"")</f>
        <v>1</v>
      </c>
      <c r="G2932" s="381">
        <f>IFERROR(INDEX([1]Master!$1:$1048576,MATCH(C2932,[1]Master!$B:$B,0),MATCH($H$4,[1]Master!$1:$1,0)),"")</f>
        <v>2</v>
      </c>
      <c r="H2932" s="6" t="s">
        <v>6153</v>
      </c>
      <c r="I2932" s="367">
        <f>IFERROR(INDEX([1]Master!$1:$1048576,MATCH(C2932,[1]Master!$B:$B,0),MATCH($G$6,[1]Master!$1:$1,0)),"")</f>
        <v>5366.4830352941199</v>
      </c>
      <c r="J2932" s="230">
        <f>ROUND(I2932*Order_Quote!$L$6,4)</f>
        <v>0</v>
      </c>
      <c r="K2932" s="228"/>
      <c r="L2932" s="178"/>
      <c r="M2932" s="171">
        <f t="shared" si="45"/>
        <v>0</v>
      </c>
    </row>
    <row r="2933" spans="1:13" s="52" customFormat="1" x14ac:dyDescent="0.3">
      <c r="A2933" s="29" t="str">
        <f>IF(K2933&gt;0,COUNT($A$7:A2932)+COUNT(DWV!$A$8:$A$300)+COUNT('Large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3" s="293"/>
      <c r="C2933" s="3" t="s">
        <v>3521</v>
      </c>
      <c r="D2933" s="16">
        <v>28894163</v>
      </c>
      <c r="E2933" s="5" t="s">
        <v>10008</v>
      </c>
      <c r="F2933" s="381">
        <f>IFERROR(INDEX([1]Master!$1:$1048576,MATCH(C2933,[1]Master!$B:$B,0),MATCH($H$5,[1]Master!$1:$1,0)),"")</f>
        <v>1</v>
      </c>
      <c r="G2933" s="381">
        <f>IFERROR(INDEX([1]Master!$1:$1048576,MATCH(C2933,[1]Master!$B:$B,0),MATCH($H$4,[1]Master!$1:$1,0)),"")</f>
        <v>2</v>
      </c>
      <c r="H2933" s="6" t="s">
        <v>6153</v>
      </c>
      <c r="I2933" s="367">
        <f>IFERROR(INDEX([1]Master!$1:$1048576,MATCH(C2933,[1]Master!$B:$B,0),MATCH($G$6,[1]Master!$1:$1,0)),"")</f>
        <v>6869.0707477124197</v>
      </c>
      <c r="J2933" s="230">
        <f>ROUND(I2933*Order_Quote!$L$6,4)</f>
        <v>0</v>
      </c>
      <c r="K2933" s="228"/>
      <c r="L2933" s="178"/>
      <c r="M2933" s="171">
        <f t="shared" si="45"/>
        <v>0</v>
      </c>
    </row>
    <row r="2934" spans="1:13" s="52" customFormat="1" x14ac:dyDescent="0.3">
      <c r="A2934" s="29" t="str">
        <f>IF(K2934&gt;0,COUNT($A$7:A2933)+COUNT(DWV!$A$8:$A$300)+COUNT('Large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4" s="293"/>
      <c r="C2934" s="3" t="s">
        <v>3522</v>
      </c>
      <c r="D2934" s="16">
        <v>28894171</v>
      </c>
      <c r="E2934" s="5" t="s">
        <v>10009</v>
      </c>
      <c r="F2934" s="381">
        <f>IFERROR(INDEX([1]Master!$1:$1048576,MATCH(C2934,[1]Master!$B:$B,0),MATCH($H$5,[1]Master!$1:$1,0)),"")</f>
        <v>1</v>
      </c>
      <c r="G2934" s="381">
        <f>IFERROR(INDEX([1]Master!$1:$1048576,MATCH(C2934,[1]Master!$B:$B,0),MATCH($H$4,[1]Master!$1:$1,0)),"")</f>
        <v>2</v>
      </c>
      <c r="H2934" s="6" t="s">
        <v>6153</v>
      </c>
      <c r="I2934" s="367">
        <f>IFERROR(INDEX([1]Master!$1:$1048576,MATCH(C2934,[1]Master!$B:$B,0),MATCH($G$6,[1]Master!$1:$1,0)),"")</f>
        <v>8792.4129516339872</v>
      </c>
      <c r="J2934" s="230">
        <f>ROUND(I2934*Order_Quote!$L$6,4)</f>
        <v>0</v>
      </c>
      <c r="K2934" s="228"/>
      <c r="L2934" s="178"/>
      <c r="M2934" s="171">
        <f t="shared" si="45"/>
        <v>0</v>
      </c>
    </row>
    <row r="2935" spans="1:13" s="52" customFormat="1" x14ac:dyDescent="0.3">
      <c r="A2935" s="29" t="str">
        <f>IF(K2935&gt;0,COUNT($A$7:A2934)+COUNT(DWV!$A$8:$A$300)+COUNT('Large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5" s="293"/>
      <c r="C2935" s="3" t="s">
        <v>3523</v>
      </c>
      <c r="D2935" s="16">
        <v>28894180</v>
      </c>
      <c r="E2935" s="5" t="s">
        <v>10010</v>
      </c>
      <c r="F2935" s="381">
        <f>IFERROR(INDEX([1]Master!$1:$1048576,MATCH(C2935,[1]Master!$B:$B,0),MATCH($H$5,[1]Master!$1:$1,0)),"")</f>
        <v>1</v>
      </c>
      <c r="G2935" s="381">
        <f>IFERROR(INDEX([1]Master!$1:$1048576,MATCH(C2935,[1]Master!$B:$B,0),MATCH($H$4,[1]Master!$1:$1,0)),"")</f>
        <v>2</v>
      </c>
      <c r="H2935" s="6" t="s">
        <v>6153</v>
      </c>
      <c r="I2935" s="367">
        <f>IFERROR(INDEX([1]Master!$1:$1048576,MATCH(C2935,[1]Master!$B:$B,0),MATCH($G$6,[1]Master!$1:$1,0)),"")</f>
        <v>11254.292169934641</v>
      </c>
      <c r="J2935" s="230">
        <f>ROUND(I2935*Order_Quote!$L$6,4)</f>
        <v>0</v>
      </c>
      <c r="K2935" s="228"/>
      <c r="L2935" s="178"/>
      <c r="M2935" s="171">
        <f t="shared" si="45"/>
        <v>0</v>
      </c>
    </row>
    <row r="2936" spans="1:13" s="52" customFormat="1" x14ac:dyDescent="0.3">
      <c r="A2936" s="29" t="str">
        <f>IF(K2936&gt;0,COUNT($A$7:A2935)+COUNT(DWV!$A$8:$A$300)+COUNT('Large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6" s="293"/>
      <c r="C2936" s="3" t="s">
        <v>3524</v>
      </c>
      <c r="D2936" s="16">
        <v>28894198</v>
      </c>
      <c r="E2936" s="5" t="s">
        <v>10011</v>
      </c>
      <c r="F2936" s="381">
        <f>IFERROR(INDEX([1]Master!$1:$1048576,MATCH(C2936,[1]Master!$B:$B,0),MATCH($H$5,[1]Master!$1:$1,0)),"")</f>
        <v>1</v>
      </c>
      <c r="G2936" s="381">
        <f>IFERROR(INDEX([1]Master!$1:$1048576,MATCH(C2936,[1]Master!$B:$B,0),MATCH($H$4,[1]Master!$1:$1,0)),"")</f>
        <v>2</v>
      </c>
      <c r="H2936" s="6" t="s">
        <v>6153</v>
      </c>
      <c r="I2936" s="367">
        <f>IFERROR(INDEX([1]Master!$1:$1048576,MATCH(C2936,[1]Master!$B:$B,0),MATCH($G$6,[1]Master!$1:$1,0)),"")</f>
        <v>14405.461052287583</v>
      </c>
      <c r="J2936" s="230">
        <f>ROUND(I2936*Order_Quote!$L$6,4)</f>
        <v>0</v>
      </c>
      <c r="K2936" s="228"/>
      <c r="L2936" s="178"/>
      <c r="M2936" s="171">
        <f t="shared" si="45"/>
        <v>0</v>
      </c>
    </row>
    <row r="2937" spans="1:13" s="52" customFormat="1" x14ac:dyDescent="0.3">
      <c r="A2937" s="29" t="str">
        <f>IF(K2937&gt;0,COUNT($A$7:A2936)+COUNT(DWV!$A$8:$A$300)+COUNT('Large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7" s="293"/>
      <c r="C2937" s="3" t="s">
        <v>3525</v>
      </c>
      <c r="D2937" s="16">
        <v>28894201</v>
      </c>
      <c r="E2937" s="5" t="s">
        <v>10012</v>
      </c>
      <c r="F2937" s="381">
        <f>IFERROR(INDEX([1]Master!$1:$1048576,MATCH(C2937,[1]Master!$B:$B,0),MATCH($H$5,[1]Master!$1:$1,0)),"")</f>
        <v>1</v>
      </c>
      <c r="G2937" s="381">
        <f>IFERROR(INDEX([1]Master!$1:$1048576,MATCH(C2937,[1]Master!$B:$B,0),MATCH($H$4,[1]Master!$1:$1,0)),"")</f>
        <v>2</v>
      </c>
      <c r="H2937" s="6" t="s">
        <v>6153</v>
      </c>
      <c r="I2937" s="367">
        <f>IFERROR(INDEX([1]Master!$1:$1048576,MATCH(C2937,[1]Master!$B:$B,0),MATCH($G$6,[1]Master!$1:$1,0)),"")</f>
        <v>18439.011099346404</v>
      </c>
      <c r="J2937" s="230">
        <f>ROUND(I2937*Order_Quote!$L$6,4)</f>
        <v>0</v>
      </c>
      <c r="K2937" s="228"/>
      <c r="L2937" s="178"/>
      <c r="M2937" s="171">
        <f t="shared" si="45"/>
        <v>0</v>
      </c>
    </row>
    <row r="2938" spans="1:13" s="52" customFormat="1" x14ac:dyDescent="0.3">
      <c r="A2938" s="29" t="str">
        <f>IF(K2938&gt;0,COUNT($A$7:A2937)+COUNT(DWV!$A$8:$A$300)+COUNT('Large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8" s="293"/>
      <c r="C2938" s="3" t="s">
        <v>3526</v>
      </c>
      <c r="D2938" s="16">
        <v>28894210</v>
      </c>
      <c r="E2938" s="5" t="s">
        <v>10013</v>
      </c>
      <c r="F2938" s="381">
        <f>IFERROR(INDEX([1]Master!$1:$1048576,MATCH(C2938,[1]Master!$B:$B,0),MATCH($H$5,[1]Master!$1:$1,0)),"")</f>
        <v>1</v>
      </c>
      <c r="G2938" s="381">
        <f>IFERROR(INDEX([1]Master!$1:$1048576,MATCH(C2938,[1]Master!$B:$B,0),MATCH($H$4,[1]Master!$1:$1,0)),"")</f>
        <v>2</v>
      </c>
      <c r="H2938" s="6" t="s">
        <v>6153</v>
      </c>
      <c r="I2938" s="367">
        <f>IFERROR(INDEX([1]Master!$1:$1048576,MATCH(C2938,[1]Master!$B:$B,0),MATCH($G$6,[1]Master!$1:$1,0)),"")</f>
        <v>23601.926424836605</v>
      </c>
      <c r="J2938" s="230">
        <f>ROUND(I2938*Order_Quote!$L$6,4)</f>
        <v>0</v>
      </c>
      <c r="K2938" s="228"/>
      <c r="L2938" s="178"/>
      <c r="M2938" s="171">
        <f t="shared" si="45"/>
        <v>0</v>
      </c>
    </row>
    <row r="2939" spans="1:13" s="52" customFormat="1" x14ac:dyDescent="0.3">
      <c r="A2939" s="29" t="str">
        <f>IF(K2939&gt;0,COUNT($A$7:A2938)+COUNT(DWV!$A$8:$A$300)+COUNT('Large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39" s="293"/>
      <c r="C2939" s="3" t="s">
        <v>3527</v>
      </c>
      <c r="D2939" s="16">
        <v>28894228</v>
      </c>
      <c r="E2939" s="5" t="s">
        <v>10014</v>
      </c>
      <c r="F2939" s="381">
        <f>IFERROR(INDEX([1]Master!$1:$1048576,MATCH(C2939,[1]Master!$B:$B,0),MATCH($H$5,[1]Master!$1:$1,0)),"")</f>
        <v>1</v>
      </c>
      <c r="G2939" s="381">
        <f>IFERROR(INDEX([1]Master!$1:$1048576,MATCH(C2939,[1]Master!$B:$B,0),MATCH($H$4,[1]Master!$1:$1,0)),"")</f>
        <v>1</v>
      </c>
      <c r="H2939" s="6" t="s">
        <v>6153</v>
      </c>
      <c r="I2939" s="367">
        <f>IFERROR(INDEX([1]Master!$1:$1048576,MATCH(C2939,[1]Master!$B:$B,0),MATCH($G$6,[1]Master!$1:$1,0)),"")</f>
        <v>30210.468816993467</v>
      </c>
      <c r="J2939" s="230">
        <f>ROUND(I2939*Order_Quote!$L$6,4)</f>
        <v>0</v>
      </c>
      <c r="K2939" s="228"/>
      <c r="L2939" s="178"/>
      <c r="M2939" s="171">
        <f t="shared" si="45"/>
        <v>0</v>
      </c>
    </row>
    <row r="2940" spans="1:13" s="52" customFormat="1" x14ac:dyDescent="0.3">
      <c r="A2940" s="29" t="str">
        <f>IF(K2940&gt;0,COUNT($A$7:A2939)+COUNT(DWV!$A$8:$A$300)+COUNT('Large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0" s="293"/>
      <c r="C2940" s="3" t="s">
        <v>3528</v>
      </c>
      <c r="D2940" s="16">
        <v>28894236</v>
      </c>
      <c r="E2940" s="5" t="s">
        <v>10015</v>
      </c>
      <c r="F2940" s="381">
        <f>IFERROR(INDEX([1]Master!$1:$1048576,MATCH(C2940,[1]Master!$B:$B,0),MATCH($H$5,[1]Master!$1:$1,0)),"")</f>
        <v>1</v>
      </c>
      <c r="G2940" s="381">
        <f>IFERROR(INDEX([1]Master!$1:$1048576,MATCH(C2940,[1]Master!$B:$B,0),MATCH($H$4,[1]Master!$1:$1,0)),"")</f>
        <v>1</v>
      </c>
      <c r="H2940" s="6" t="s">
        <v>6153</v>
      </c>
      <c r="I2940" s="367">
        <f>IFERROR(INDEX([1]Master!$1:$1048576,MATCH(C2940,[1]Master!$B:$B,0),MATCH($G$6,[1]Master!$1:$1,0)),"")</f>
        <v>38669.409065359483</v>
      </c>
      <c r="J2940" s="230">
        <f>ROUND(I2940*Order_Quote!$L$6,4)</f>
        <v>0</v>
      </c>
      <c r="K2940" s="228"/>
      <c r="L2940" s="178"/>
      <c r="M2940" s="171">
        <f t="shared" si="45"/>
        <v>0</v>
      </c>
    </row>
    <row r="2941" spans="1:13" s="52" customFormat="1" x14ac:dyDescent="0.3">
      <c r="A2941" s="29" t="str">
        <f>IF(K2941&gt;0,COUNT($A$7:A2940)+COUNT(DWV!$A$8:$A$300)+COUNT('Large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1" s="294"/>
      <c r="C2941" s="3" t="s">
        <v>3529</v>
      </c>
      <c r="D2941" s="16">
        <v>28894244</v>
      </c>
      <c r="E2941" s="5" t="s">
        <v>10016</v>
      </c>
      <c r="F2941" s="381">
        <f>IFERROR(INDEX([1]Master!$1:$1048576,MATCH(C2941,[1]Master!$B:$B,0),MATCH($H$5,[1]Master!$1:$1,0)),"")</f>
        <v>1</v>
      </c>
      <c r="G2941" s="381">
        <f>IFERROR(INDEX([1]Master!$1:$1048576,MATCH(C2941,[1]Master!$B:$B,0),MATCH($H$4,[1]Master!$1:$1,0)),"")</f>
        <v>1</v>
      </c>
      <c r="H2941" s="6" t="s">
        <v>6153</v>
      </c>
      <c r="I2941" s="367">
        <f>IFERROR(INDEX([1]Master!$1:$1048576,MATCH(C2941,[1]Master!$B:$B,0),MATCH($G$6,[1]Master!$1:$1,0)),"")</f>
        <v>49496.840610457526</v>
      </c>
      <c r="J2941" s="230">
        <f>ROUND(I2941*Order_Quote!$L$6,4)</f>
        <v>0</v>
      </c>
      <c r="K2941" s="228"/>
      <c r="L2941" s="178"/>
      <c r="M2941" s="171">
        <f t="shared" si="45"/>
        <v>0</v>
      </c>
    </row>
    <row r="2942" spans="1:13" s="52" customFormat="1" x14ac:dyDescent="0.3">
      <c r="A2942" s="29" t="str">
        <f>IF(K2942&gt;0,COUNT($A$7:A2941)+COUNT(DWV!$A$8:$A$300)+COUNT('Large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2" s="317" t="s">
        <v>3739</v>
      </c>
      <c r="C2942" s="11" t="s">
        <v>3530</v>
      </c>
      <c r="D2942" s="17">
        <v>28894317</v>
      </c>
      <c r="E2942" s="13" t="s">
        <v>10017</v>
      </c>
      <c r="F2942" s="381">
        <f>IFERROR(INDEX([1]Master!$1:$1048576,MATCH(C2942,[1]Master!$B:$B,0),MATCH($H$5,[1]Master!$1:$1,0)),"")</f>
        <v>15</v>
      </c>
      <c r="G2942" s="381" t="str">
        <f>IFERROR(INDEX([1]Master!$1:$1048576,MATCH(C2942,[1]Master!$B:$B,0),MATCH($H$4,[1]Master!$1:$1,0)),"")</f>
        <v>-</v>
      </c>
      <c r="H2942" s="6" t="s">
        <v>6153</v>
      </c>
      <c r="I2942" s="367">
        <f>IFERROR(INDEX([1]Master!$1:$1048576,MATCH(C2942,[1]Master!$B:$B,0),MATCH($G$6,[1]Master!$1:$1,0)),"")</f>
        <v>46.545000000000002</v>
      </c>
      <c r="J2942" s="230">
        <f>ROUND(I2942*Order_Quote!$L$6,4)</f>
        <v>0</v>
      </c>
      <c r="K2942" s="232"/>
      <c r="L2942" s="178"/>
      <c r="M2942" s="171">
        <f t="shared" si="45"/>
        <v>0</v>
      </c>
    </row>
    <row r="2943" spans="1:13" s="52" customFormat="1" x14ac:dyDescent="0.3">
      <c r="A2943" s="29" t="str">
        <f>IF(K2943&gt;0,COUNT($A$7:A2942)+COUNT(DWV!$A$8:$A$300)+COUNT('Large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3" s="293"/>
      <c r="C2943" s="3" t="s">
        <v>3531</v>
      </c>
      <c r="D2943" s="16">
        <v>28894325</v>
      </c>
      <c r="E2943" s="5" t="s">
        <v>10018</v>
      </c>
      <c r="F2943" s="381">
        <f>IFERROR(INDEX([1]Master!$1:$1048576,MATCH(C2943,[1]Master!$B:$B,0),MATCH($H$5,[1]Master!$1:$1,0)),"")</f>
        <v>8</v>
      </c>
      <c r="G2943" s="381" t="str">
        <f>IFERROR(INDEX([1]Master!$1:$1048576,MATCH(C2943,[1]Master!$B:$B,0),MATCH($H$4,[1]Master!$1:$1,0)),"")</f>
        <v>-</v>
      </c>
      <c r="H2943" s="6" t="s">
        <v>6153</v>
      </c>
      <c r="I2943" s="367">
        <f>IFERROR(INDEX([1]Master!$1:$1048576,MATCH(C2943,[1]Master!$B:$B,0),MATCH($G$6,[1]Master!$1:$1,0)),"")</f>
        <v>27.570333333333334</v>
      </c>
      <c r="J2943" s="230">
        <f>ROUND(I2943*Order_Quote!$L$6,4)</f>
        <v>0</v>
      </c>
      <c r="K2943" s="228"/>
      <c r="L2943" s="178"/>
      <c r="M2943" s="171">
        <f t="shared" si="45"/>
        <v>0</v>
      </c>
    </row>
    <row r="2944" spans="1:13" s="52" customFormat="1" x14ac:dyDescent="0.3">
      <c r="A2944" s="29" t="str">
        <f>IF(K2944&gt;0,COUNT($A$7:A2943)+COUNT(DWV!$A$8:$A$300)+COUNT('Large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4" s="293"/>
      <c r="C2944" s="3" t="s">
        <v>3532</v>
      </c>
      <c r="D2944" s="16">
        <v>28894333</v>
      </c>
      <c r="E2944" s="5" t="s">
        <v>10019</v>
      </c>
      <c r="F2944" s="381">
        <f>IFERROR(INDEX([1]Master!$1:$1048576,MATCH(C2944,[1]Master!$B:$B,0),MATCH($H$5,[1]Master!$1:$1,0)),"")</f>
        <v>1</v>
      </c>
      <c r="G2944" s="381">
        <f>IFERROR(INDEX([1]Master!$1:$1048576,MATCH(C2944,[1]Master!$B:$B,0),MATCH($H$4,[1]Master!$1:$1,0)),"")</f>
        <v>30</v>
      </c>
      <c r="H2944" s="6" t="s">
        <v>6153</v>
      </c>
      <c r="I2944" s="367">
        <f>IFERROR(INDEX([1]Master!$1:$1048576,MATCH(C2944,[1]Master!$B:$B,0),MATCH($G$6,[1]Master!$1:$1,0)),"")</f>
        <v>273.24233333333336</v>
      </c>
      <c r="J2944" s="230">
        <f>ROUND(I2944*Order_Quote!$L$6,4)</f>
        <v>0</v>
      </c>
      <c r="K2944" s="228"/>
      <c r="L2944" s="178"/>
      <c r="M2944" s="171">
        <f t="shared" si="45"/>
        <v>0</v>
      </c>
    </row>
    <row r="2945" spans="1:13" s="52" customFormat="1" x14ac:dyDescent="0.3">
      <c r="A2945" s="29" t="str">
        <f>IF(K2945&gt;0,COUNT($A$7:A2944)+COUNT(DWV!$A$8:$A$300)+COUNT('Large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5" s="293"/>
      <c r="C2945" s="3" t="s">
        <v>3533</v>
      </c>
      <c r="D2945" s="16">
        <v>28894341</v>
      </c>
      <c r="E2945" s="5" t="s">
        <v>10020</v>
      </c>
      <c r="F2945" s="381">
        <f>IFERROR(INDEX([1]Master!$1:$1048576,MATCH(C2945,[1]Master!$B:$B,0),MATCH($H$5,[1]Master!$1:$1,0)),"")</f>
        <v>1</v>
      </c>
      <c r="G2945" s="381">
        <f>IFERROR(INDEX([1]Master!$1:$1048576,MATCH(C2945,[1]Master!$B:$B,0),MATCH($H$4,[1]Master!$1:$1,0)),"")</f>
        <v>33</v>
      </c>
      <c r="H2945" s="6" t="s">
        <v>6153</v>
      </c>
      <c r="I2945" s="367">
        <f>IFERROR(INDEX([1]Master!$1:$1048576,MATCH(C2945,[1]Master!$B:$B,0),MATCH($G$6,[1]Master!$1:$1,0)),"")</f>
        <v>394.53277777777782</v>
      </c>
      <c r="J2945" s="230">
        <f>ROUND(I2945*Order_Quote!$L$6,4)</f>
        <v>0</v>
      </c>
      <c r="K2945" s="228"/>
      <c r="L2945" s="178"/>
      <c r="M2945" s="171">
        <f t="shared" si="45"/>
        <v>0</v>
      </c>
    </row>
    <row r="2946" spans="1:13" s="52" customFormat="1" x14ac:dyDescent="0.3">
      <c r="A2946" s="29" t="str">
        <f>IF(K2946&gt;0,COUNT($A$7:A2945)+COUNT(DWV!$A$8:$A$300)+COUNT('Large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6" s="293"/>
      <c r="C2946" s="3" t="s">
        <v>3534</v>
      </c>
      <c r="D2946" s="16">
        <v>28894350</v>
      </c>
      <c r="E2946" s="5" t="s">
        <v>10021</v>
      </c>
      <c r="F2946" s="381">
        <f>IFERROR(INDEX([1]Master!$1:$1048576,MATCH(C2946,[1]Master!$B:$B,0),MATCH($H$5,[1]Master!$1:$1,0)),"")</f>
        <v>1</v>
      </c>
      <c r="G2946" s="381">
        <f>IFERROR(INDEX([1]Master!$1:$1048576,MATCH(C2946,[1]Master!$B:$B,0),MATCH($H$4,[1]Master!$1:$1,0)),"")</f>
        <v>27</v>
      </c>
      <c r="H2946" s="6" t="s">
        <v>6153</v>
      </c>
      <c r="I2946" s="367">
        <f>IFERROR(INDEX([1]Master!$1:$1048576,MATCH(C2946,[1]Master!$B:$B,0),MATCH($G$6,[1]Master!$1:$1,0)),"")</f>
        <v>435.52566666666667</v>
      </c>
      <c r="J2946" s="230">
        <f>ROUND(I2946*Order_Quote!$L$6,4)</f>
        <v>0</v>
      </c>
      <c r="K2946" s="228"/>
      <c r="L2946" s="178"/>
      <c r="M2946" s="171">
        <f t="shared" si="45"/>
        <v>0</v>
      </c>
    </row>
    <row r="2947" spans="1:13" s="52" customFormat="1" x14ac:dyDescent="0.3">
      <c r="A2947" s="29" t="str">
        <f>IF(K2947&gt;0,COUNT($A$7:A2946)+COUNT(DWV!$A$8:$A$300)+COUNT('Large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7" s="293"/>
      <c r="C2947" s="3" t="s">
        <v>3535</v>
      </c>
      <c r="D2947" s="16">
        <v>28894368</v>
      </c>
      <c r="E2947" s="5" t="s">
        <v>10022</v>
      </c>
      <c r="F2947" s="381">
        <f>IFERROR(INDEX([1]Master!$1:$1048576,MATCH(C2947,[1]Master!$B:$B,0),MATCH($H$5,[1]Master!$1:$1,0)),"")</f>
        <v>1</v>
      </c>
      <c r="G2947" s="381">
        <f>IFERROR(INDEX([1]Master!$1:$1048576,MATCH(C2947,[1]Master!$B:$B,0),MATCH($H$4,[1]Master!$1:$1,0)),"")</f>
        <v>20</v>
      </c>
      <c r="H2947" s="6" t="s">
        <v>6153</v>
      </c>
      <c r="I2947" s="367">
        <f>IFERROR(INDEX([1]Master!$1:$1048576,MATCH(C2947,[1]Master!$B:$B,0),MATCH($G$6,[1]Master!$1:$1,0)),"")</f>
        <v>461.22944444444448</v>
      </c>
      <c r="J2947" s="230">
        <f>ROUND(I2947*Order_Quote!$L$6,4)</f>
        <v>0</v>
      </c>
      <c r="K2947" s="228"/>
      <c r="L2947" s="178"/>
      <c r="M2947" s="171">
        <f t="shared" si="45"/>
        <v>0</v>
      </c>
    </row>
    <row r="2948" spans="1:13" s="52" customFormat="1" x14ac:dyDescent="0.3">
      <c r="A2948" s="29" t="str">
        <f>IF(K2948&gt;0,COUNT($A$7:A2947)+COUNT(DWV!$A$8:$A$300)+COUNT('Large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8" s="293"/>
      <c r="C2948" s="3" t="s">
        <v>3536</v>
      </c>
      <c r="D2948" s="16">
        <v>28894376</v>
      </c>
      <c r="E2948" s="5" t="s">
        <v>10023</v>
      </c>
      <c r="F2948" s="381">
        <f>IFERROR(INDEX([1]Master!$1:$1048576,MATCH(C2948,[1]Master!$B:$B,0),MATCH($H$5,[1]Master!$1:$1,0)),"")</f>
        <v>1</v>
      </c>
      <c r="G2948" s="381">
        <f>IFERROR(INDEX([1]Master!$1:$1048576,MATCH(C2948,[1]Master!$B:$B,0),MATCH($H$4,[1]Master!$1:$1,0)),"")</f>
        <v>20</v>
      </c>
      <c r="H2948" s="6" t="s">
        <v>6153</v>
      </c>
      <c r="I2948" s="367">
        <f>IFERROR(INDEX([1]Master!$1:$1048576,MATCH(C2948,[1]Master!$B:$B,0),MATCH($G$6,[1]Master!$1:$1,0)),"")</f>
        <v>487.36122222222224</v>
      </c>
      <c r="J2948" s="230">
        <f>ROUND(I2948*Order_Quote!$L$6,4)</f>
        <v>0</v>
      </c>
      <c r="K2948" s="228"/>
      <c r="L2948" s="178"/>
      <c r="M2948" s="171">
        <f t="shared" si="45"/>
        <v>0</v>
      </c>
    </row>
    <row r="2949" spans="1:13" s="52" customFormat="1" x14ac:dyDescent="0.3">
      <c r="A2949" s="29" t="str">
        <f>IF(K2949&gt;0,COUNT($A$7:A2948)+COUNT(DWV!$A$8:$A$300)+COUNT('Large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49" s="293"/>
      <c r="C2949" s="3" t="s">
        <v>3537</v>
      </c>
      <c r="D2949" s="16">
        <v>28894384</v>
      </c>
      <c r="E2949" s="5" t="s">
        <v>10024</v>
      </c>
      <c r="F2949" s="381">
        <f>IFERROR(INDEX([1]Master!$1:$1048576,MATCH(C2949,[1]Master!$B:$B,0),MATCH($H$5,[1]Master!$1:$1,0)),"")</f>
        <v>1</v>
      </c>
      <c r="G2949" s="381">
        <f>IFERROR(INDEX([1]Master!$1:$1048576,MATCH(C2949,[1]Master!$B:$B,0),MATCH($H$4,[1]Master!$1:$1,0)),"")</f>
        <v>19</v>
      </c>
      <c r="H2949" s="6" t="s">
        <v>6153</v>
      </c>
      <c r="I2949" s="367">
        <f>IFERROR(INDEX([1]Master!$1:$1048576,MATCH(C2949,[1]Master!$B:$B,0),MATCH($G$6,[1]Master!$1:$1,0)),"")</f>
        <v>528.68700000000001</v>
      </c>
      <c r="J2949" s="230">
        <f>ROUND(I2949*Order_Quote!$L$6,4)</f>
        <v>0</v>
      </c>
      <c r="K2949" s="228"/>
      <c r="L2949" s="178"/>
      <c r="M2949" s="171">
        <f t="shared" si="45"/>
        <v>0</v>
      </c>
    </row>
    <row r="2950" spans="1:13" s="52" customFormat="1" x14ac:dyDescent="0.3">
      <c r="A2950" s="29" t="str">
        <f>IF(K2950&gt;0,COUNT($A$7:A2949)+COUNT(DWV!$A$8:$A$300)+COUNT('Large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0" s="293"/>
      <c r="C2950" s="3" t="s">
        <v>3538</v>
      </c>
      <c r="D2950" s="16">
        <v>28894392</v>
      </c>
      <c r="E2950" s="5" t="s">
        <v>10025</v>
      </c>
      <c r="F2950" s="381">
        <f>IFERROR(INDEX([1]Master!$1:$1048576,MATCH(C2950,[1]Master!$B:$B,0),MATCH($H$5,[1]Master!$1:$1,0)),"")</f>
        <v>1</v>
      </c>
      <c r="G2950" s="381">
        <f>IFERROR(INDEX([1]Master!$1:$1048576,MATCH(C2950,[1]Master!$B:$B,0),MATCH($H$4,[1]Master!$1:$1,0)),"")</f>
        <v>17</v>
      </c>
      <c r="H2950" s="6" t="s">
        <v>6153</v>
      </c>
      <c r="I2950" s="367">
        <f>IFERROR(INDEX([1]Master!$1:$1048576,MATCH(C2950,[1]Master!$B:$B,0),MATCH($G$6,[1]Master!$1:$1,0)),"")</f>
        <v>664.0776666666668</v>
      </c>
      <c r="J2950" s="230">
        <f>ROUND(I2950*Order_Quote!$L$6,4)</f>
        <v>0</v>
      </c>
      <c r="K2950" s="228"/>
      <c r="L2950" s="178"/>
      <c r="M2950" s="171">
        <f t="shared" ref="M2950:M3013" si="46">K2950/F2950</f>
        <v>0</v>
      </c>
    </row>
    <row r="2951" spans="1:13" s="52" customFormat="1" x14ac:dyDescent="0.3">
      <c r="A2951" s="29" t="str">
        <f>IF(K2951&gt;0,COUNT($A$7:A2950)+COUNT(DWV!$A$8:$A$300)+COUNT('Large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1" s="293"/>
      <c r="C2951" s="3" t="s">
        <v>3539</v>
      </c>
      <c r="D2951" s="16">
        <v>28894406</v>
      </c>
      <c r="E2951" s="5" t="s">
        <v>10026</v>
      </c>
      <c r="F2951" s="381">
        <f>IFERROR(INDEX([1]Master!$1:$1048576,MATCH(C2951,[1]Master!$B:$B,0),MATCH($H$5,[1]Master!$1:$1,0)),"")</f>
        <v>1</v>
      </c>
      <c r="G2951" s="381">
        <f>IFERROR(INDEX([1]Master!$1:$1048576,MATCH(C2951,[1]Master!$B:$B,0),MATCH($H$4,[1]Master!$1:$1,0)),"")</f>
        <v>12</v>
      </c>
      <c r="H2951" s="6" t="s">
        <v>6153</v>
      </c>
      <c r="I2951" s="367">
        <f>IFERROR(INDEX([1]Master!$1:$1048576,MATCH(C2951,[1]Master!$B:$B,0),MATCH($G$6,[1]Master!$1:$1,0)),"")</f>
        <v>633.21411111111127</v>
      </c>
      <c r="J2951" s="230">
        <f>ROUND(I2951*Order_Quote!$L$6,4)</f>
        <v>0</v>
      </c>
      <c r="K2951" s="228"/>
      <c r="L2951" s="178"/>
      <c r="M2951" s="171">
        <f t="shared" si="46"/>
        <v>0</v>
      </c>
    </row>
    <row r="2952" spans="1:13" s="52" customFormat="1" x14ac:dyDescent="0.3">
      <c r="A2952" s="29" t="str">
        <f>IF(K2952&gt;0,COUNT($A$7:A2951)+COUNT(DWV!$A$8:$A$300)+COUNT('Large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2" s="293"/>
      <c r="C2952" s="3" t="s">
        <v>3540</v>
      </c>
      <c r="D2952" s="16">
        <v>28894414</v>
      </c>
      <c r="E2952" s="5" t="s">
        <v>10027</v>
      </c>
      <c r="F2952" s="381">
        <f>IFERROR(INDEX([1]Master!$1:$1048576,MATCH(C2952,[1]Master!$B:$B,0),MATCH($H$5,[1]Master!$1:$1,0)),"")</f>
        <v>1</v>
      </c>
      <c r="G2952" s="381">
        <f>IFERROR(INDEX([1]Master!$1:$1048576,MATCH(C2952,[1]Master!$B:$B,0),MATCH($H$4,[1]Master!$1:$1,0)),"")</f>
        <v>12</v>
      </c>
      <c r="H2952" s="6" t="s">
        <v>6153</v>
      </c>
      <c r="I2952" s="367">
        <f>IFERROR(INDEX([1]Master!$1:$1048576,MATCH(C2952,[1]Master!$B:$B,0),MATCH($G$6,[1]Master!$1:$1,0)),"")</f>
        <v>702.32422222222226</v>
      </c>
      <c r="J2952" s="230">
        <f>ROUND(I2952*Order_Quote!$L$6,4)</f>
        <v>0</v>
      </c>
      <c r="K2952" s="228"/>
      <c r="L2952" s="178"/>
      <c r="M2952" s="171">
        <f t="shared" si="46"/>
        <v>0</v>
      </c>
    </row>
    <row r="2953" spans="1:13" s="52" customFormat="1" x14ac:dyDescent="0.3">
      <c r="A2953" s="29" t="str">
        <f>IF(K2953&gt;0,COUNT($A$7:A2952)+COUNT(DWV!$A$8:$A$300)+COUNT('Large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3" s="293"/>
      <c r="C2953" s="3" t="s">
        <v>3541</v>
      </c>
      <c r="D2953" s="16">
        <v>28894422</v>
      </c>
      <c r="E2953" s="5" t="s">
        <v>10028</v>
      </c>
      <c r="F2953" s="381">
        <f>IFERROR(INDEX([1]Master!$1:$1048576,MATCH(C2953,[1]Master!$B:$B,0),MATCH($H$5,[1]Master!$1:$1,0)),"")</f>
        <v>1</v>
      </c>
      <c r="G2953" s="381">
        <f>IFERROR(INDEX([1]Master!$1:$1048576,MATCH(C2953,[1]Master!$B:$B,0),MATCH($H$4,[1]Master!$1:$1,0)),"")</f>
        <v>11</v>
      </c>
      <c r="H2953" s="6" t="s">
        <v>6153</v>
      </c>
      <c r="I2953" s="367">
        <f>IFERROR(INDEX([1]Master!$1:$1048576,MATCH(C2953,[1]Master!$B:$B,0),MATCH($G$6,[1]Master!$1:$1,0)),"")</f>
        <v>942.77700000000004</v>
      </c>
      <c r="J2953" s="230">
        <f>ROUND(I2953*Order_Quote!$L$6,4)</f>
        <v>0</v>
      </c>
      <c r="K2953" s="228"/>
      <c r="L2953" s="178"/>
      <c r="M2953" s="171">
        <f t="shared" si="46"/>
        <v>0</v>
      </c>
    </row>
    <row r="2954" spans="1:13" s="52" customFormat="1" x14ac:dyDescent="0.3">
      <c r="A2954" s="29" t="str">
        <f>IF(K2954&gt;0,COUNT($A$7:A2953)+COUNT(DWV!$A$8:$A$300)+COUNT('Large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4" s="293"/>
      <c r="C2954" s="3" t="s">
        <v>3542</v>
      </c>
      <c r="D2954" s="16">
        <v>28894430</v>
      </c>
      <c r="E2954" s="5" t="s">
        <v>10029</v>
      </c>
      <c r="F2954" s="381">
        <f>IFERROR(INDEX([1]Master!$1:$1048576,MATCH(C2954,[1]Master!$B:$B,0),MATCH($H$5,[1]Master!$1:$1,0)),"")</f>
        <v>1</v>
      </c>
      <c r="G2954" s="381">
        <f>IFERROR(INDEX([1]Master!$1:$1048576,MATCH(C2954,[1]Master!$B:$B,0),MATCH($H$4,[1]Master!$1:$1,0)),"")</f>
        <v>10</v>
      </c>
      <c r="H2954" s="6" t="s">
        <v>6153</v>
      </c>
      <c r="I2954" s="367">
        <f>IFERROR(INDEX([1]Master!$1:$1048576,MATCH(C2954,[1]Master!$B:$B,0),MATCH($G$6,[1]Master!$1:$1,0)),"")</f>
        <v>1052.2023333333334</v>
      </c>
      <c r="J2954" s="230">
        <f>ROUND(I2954*Order_Quote!$L$6,4)</f>
        <v>0</v>
      </c>
      <c r="K2954" s="228"/>
      <c r="L2954" s="178"/>
      <c r="M2954" s="171">
        <f t="shared" si="46"/>
        <v>0</v>
      </c>
    </row>
    <row r="2955" spans="1:13" s="52" customFormat="1" x14ac:dyDescent="0.3">
      <c r="A2955" s="29" t="str">
        <f>IF(K2955&gt;0,COUNT($A$7:A2954)+COUNT(DWV!$A$8:$A$300)+COUNT('Large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5" s="293"/>
      <c r="C2955" s="3" t="s">
        <v>3543</v>
      </c>
      <c r="D2955" s="16">
        <v>28894449</v>
      </c>
      <c r="E2955" s="5" t="s">
        <v>10030</v>
      </c>
      <c r="F2955" s="381">
        <f>IFERROR(INDEX([1]Master!$1:$1048576,MATCH(C2955,[1]Master!$B:$B,0),MATCH($H$5,[1]Master!$1:$1,0)),"")</f>
        <v>1</v>
      </c>
      <c r="G2955" s="381">
        <f>IFERROR(INDEX([1]Master!$1:$1048576,MATCH(C2955,[1]Master!$B:$B,0),MATCH($H$4,[1]Master!$1:$1,0)),"")</f>
        <v>9</v>
      </c>
      <c r="H2955" s="6" t="s">
        <v>6153</v>
      </c>
      <c r="I2955" s="367">
        <f>IFERROR(INDEX([1]Master!$1:$1048576,MATCH(C2955,[1]Master!$B:$B,0),MATCH($G$6,[1]Master!$1:$1,0)),"")</f>
        <v>1116.0337777777779</v>
      </c>
      <c r="J2955" s="230">
        <f>ROUND(I2955*Order_Quote!$L$6,4)</f>
        <v>0</v>
      </c>
      <c r="K2955" s="228"/>
      <c r="L2955" s="178"/>
      <c r="M2955" s="171">
        <f t="shared" si="46"/>
        <v>0</v>
      </c>
    </row>
    <row r="2956" spans="1:13" s="52" customFormat="1" x14ac:dyDescent="0.3">
      <c r="A2956" s="29" t="str">
        <f>IF(K2956&gt;0,COUNT($A$7:A2955)+COUNT(DWV!$A$8:$A$300)+COUNT('Large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6" s="293"/>
      <c r="C2956" s="3" t="s">
        <v>3544</v>
      </c>
      <c r="D2956" s="16">
        <v>28894457</v>
      </c>
      <c r="E2956" s="5" t="s">
        <v>10031</v>
      </c>
      <c r="F2956" s="381">
        <f>IFERROR(INDEX([1]Master!$1:$1048576,MATCH(C2956,[1]Master!$B:$B,0),MATCH($H$5,[1]Master!$1:$1,0)),"")</f>
        <v>1</v>
      </c>
      <c r="G2956" s="381">
        <f>IFERROR(INDEX([1]Master!$1:$1048576,MATCH(C2956,[1]Master!$B:$B,0),MATCH($H$4,[1]Master!$1:$1,0)),"")</f>
        <v>6</v>
      </c>
      <c r="H2956" s="6" t="s">
        <v>6153</v>
      </c>
      <c r="I2956" s="367">
        <f>IFERROR(INDEX([1]Master!$1:$1048576,MATCH(C2956,[1]Master!$B:$B,0),MATCH($G$6,[1]Master!$1:$1,0)),"")</f>
        <v>1054.7941111111113</v>
      </c>
      <c r="J2956" s="230">
        <f>ROUND(I2956*Order_Quote!$L$6,4)</f>
        <v>0</v>
      </c>
      <c r="K2956" s="228"/>
      <c r="L2956" s="178"/>
      <c r="M2956" s="171">
        <f t="shared" si="46"/>
        <v>0</v>
      </c>
    </row>
    <row r="2957" spans="1:13" s="52" customFormat="1" x14ac:dyDescent="0.3">
      <c r="A2957" s="29" t="str">
        <f>IF(K2957&gt;0,COUNT($A$7:A2956)+COUNT(DWV!$A$8:$A$300)+COUNT('Large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7" s="293"/>
      <c r="C2957" s="3" t="s">
        <v>3545</v>
      </c>
      <c r="D2957" s="16">
        <v>28894465</v>
      </c>
      <c r="E2957" s="5" t="s">
        <v>10032</v>
      </c>
      <c r="F2957" s="381">
        <f>IFERROR(INDEX([1]Master!$1:$1048576,MATCH(C2957,[1]Master!$B:$B,0),MATCH($H$5,[1]Master!$1:$1,0)),"")</f>
        <v>1</v>
      </c>
      <c r="G2957" s="381">
        <f>IFERROR(INDEX([1]Master!$1:$1048576,MATCH(C2957,[1]Master!$B:$B,0),MATCH($H$4,[1]Master!$1:$1,0)),"")</f>
        <v>6</v>
      </c>
      <c r="H2957" s="6" t="s">
        <v>6153</v>
      </c>
      <c r="I2957" s="367">
        <f>IFERROR(INDEX([1]Master!$1:$1048576,MATCH(C2957,[1]Master!$B:$B,0),MATCH($G$6,[1]Master!$1:$1,0)),"")</f>
        <v>1113.1804444444444</v>
      </c>
      <c r="J2957" s="230">
        <f>ROUND(I2957*Order_Quote!$L$6,4)</f>
        <v>0</v>
      </c>
      <c r="K2957" s="228"/>
      <c r="L2957" s="178"/>
      <c r="M2957" s="171">
        <f t="shared" si="46"/>
        <v>0</v>
      </c>
    </row>
    <row r="2958" spans="1:13" s="52" customFormat="1" x14ac:dyDescent="0.3">
      <c r="A2958" s="29" t="str">
        <f>IF(K2958&gt;0,COUNT($A$7:A2957)+COUNT(DWV!$A$8:$A$300)+COUNT('Large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8" s="293"/>
      <c r="C2958" s="3" t="s">
        <v>3546</v>
      </c>
      <c r="D2958" s="16">
        <v>28894473</v>
      </c>
      <c r="E2958" s="5" t="s">
        <v>10033</v>
      </c>
      <c r="F2958" s="381">
        <f>IFERROR(INDEX([1]Master!$1:$1048576,MATCH(C2958,[1]Master!$B:$B,0),MATCH($H$5,[1]Master!$1:$1,0)),"")</f>
        <v>1</v>
      </c>
      <c r="G2958" s="381">
        <f>IFERROR(INDEX([1]Master!$1:$1048576,MATCH(C2958,[1]Master!$B:$B,0),MATCH($H$4,[1]Master!$1:$1,0)),"")</f>
        <v>6</v>
      </c>
      <c r="H2958" s="6" t="s">
        <v>6153</v>
      </c>
      <c r="I2958" s="367">
        <f>IFERROR(INDEX([1]Master!$1:$1048576,MATCH(C2958,[1]Master!$B:$B,0),MATCH($G$6,[1]Master!$1:$1,0)),"")</f>
        <v>1157.7637777777779</v>
      </c>
      <c r="J2958" s="230">
        <f>ROUND(I2958*Order_Quote!$L$6,4)</f>
        <v>0</v>
      </c>
      <c r="K2958" s="228"/>
      <c r="L2958" s="178"/>
      <c r="M2958" s="171">
        <f t="shared" si="46"/>
        <v>0</v>
      </c>
    </row>
    <row r="2959" spans="1:13" s="52" customFormat="1" x14ac:dyDescent="0.3">
      <c r="A2959" s="29" t="str">
        <f>IF(K2959&gt;0,COUNT($A$7:A2958)+COUNT(DWV!$A$8:$A$300)+COUNT('Large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59" s="293"/>
      <c r="C2959" s="3" t="s">
        <v>3547</v>
      </c>
      <c r="D2959" s="16">
        <v>28894481</v>
      </c>
      <c r="E2959" s="5" t="s">
        <v>10034</v>
      </c>
      <c r="F2959" s="381">
        <f>IFERROR(INDEX([1]Master!$1:$1048576,MATCH(C2959,[1]Master!$B:$B,0),MATCH($H$5,[1]Master!$1:$1,0)),"")</f>
        <v>1</v>
      </c>
      <c r="G2959" s="381">
        <f>IFERROR(INDEX([1]Master!$1:$1048576,MATCH(C2959,[1]Master!$B:$B,0),MATCH($H$4,[1]Master!$1:$1,0)),"")</f>
        <v>6</v>
      </c>
      <c r="H2959" s="6" t="s">
        <v>6153</v>
      </c>
      <c r="I2959" s="367">
        <f>IFERROR(INDEX([1]Master!$1:$1048576,MATCH(C2959,[1]Master!$B:$B,0),MATCH($G$6,[1]Master!$1:$1,0)),"")</f>
        <v>1201.3127777777779</v>
      </c>
      <c r="J2959" s="230">
        <f>ROUND(I2959*Order_Quote!$L$6,4)</f>
        <v>0</v>
      </c>
      <c r="K2959" s="228"/>
      <c r="L2959" s="178"/>
      <c r="M2959" s="171">
        <f t="shared" si="46"/>
        <v>0</v>
      </c>
    </row>
    <row r="2960" spans="1:13" s="52" customFormat="1" x14ac:dyDescent="0.3">
      <c r="A2960" s="29" t="str">
        <f>IF(K2960&gt;0,COUNT($A$7:A2959)+COUNT(DWV!$A$8:$A$300)+COUNT('Large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0" s="293"/>
      <c r="C2960" s="3" t="s">
        <v>3548</v>
      </c>
      <c r="D2960" s="16">
        <v>28894490</v>
      </c>
      <c r="E2960" s="5" t="s">
        <v>10035</v>
      </c>
      <c r="F2960" s="381">
        <f>IFERROR(INDEX([1]Master!$1:$1048576,MATCH(C2960,[1]Master!$B:$B,0),MATCH($H$5,[1]Master!$1:$1,0)),"")</f>
        <v>1</v>
      </c>
      <c r="G2960" s="381">
        <f>IFERROR(INDEX([1]Master!$1:$1048576,MATCH(C2960,[1]Master!$B:$B,0),MATCH($H$4,[1]Master!$1:$1,0)),"")</f>
        <v>5</v>
      </c>
      <c r="H2960" s="6" t="s">
        <v>6153</v>
      </c>
      <c r="I2960" s="367">
        <f>IFERROR(INDEX([1]Master!$1:$1048576,MATCH(C2960,[1]Master!$B:$B,0),MATCH($G$6,[1]Master!$1:$1,0)),"")</f>
        <v>1228.788</v>
      </c>
      <c r="J2960" s="230">
        <f>ROUND(I2960*Order_Quote!$L$6,4)</f>
        <v>0</v>
      </c>
      <c r="K2960" s="228"/>
      <c r="L2960" s="178"/>
      <c r="M2960" s="171">
        <f t="shared" si="46"/>
        <v>0</v>
      </c>
    </row>
    <row r="2961" spans="1:13" s="52" customFormat="1" x14ac:dyDescent="0.3">
      <c r="A2961" s="29" t="str">
        <f>IF(K2961&gt;0,COUNT($A$7:A2960)+COUNT(DWV!$A$8:$A$300)+COUNT('Large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1" s="293"/>
      <c r="C2961" s="3" t="s">
        <v>3549</v>
      </c>
      <c r="D2961" s="16">
        <v>28894503</v>
      </c>
      <c r="E2961" s="5" t="s">
        <v>10036</v>
      </c>
      <c r="F2961" s="381">
        <f>IFERROR(INDEX([1]Master!$1:$1048576,MATCH(C2961,[1]Master!$B:$B,0),MATCH($H$5,[1]Master!$1:$1,0)),"")</f>
        <v>1</v>
      </c>
      <c r="G2961" s="381">
        <f>IFERROR(INDEX([1]Master!$1:$1048576,MATCH(C2961,[1]Master!$B:$B,0),MATCH($H$4,[1]Master!$1:$1,0)),"")</f>
        <v>5</v>
      </c>
      <c r="H2961" s="6" t="s">
        <v>6153</v>
      </c>
      <c r="I2961" s="367">
        <f>IFERROR(INDEX([1]Master!$1:$1048576,MATCH(C2961,[1]Master!$B:$B,0),MATCH($G$6,[1]Master!$1:$1,0)),"")</f>
        <v>1236.5633333333333</v>
      </c>
      <c r="J2961" s="230">
        <f>ROUND(I2961*Order_Quote!$L$6,4)</f>
        <v>0</v>
      </c>
      <c r="K2961" s="228"/>
      <c r="L2961" s="178"/>
      <c r="M2961" s="171">
        <f t="shared" si="46"/>
        <v>0</v>
      </c>
    </row>
    <row r="2962" spans="1:13" s="52" customFormat="1" x14ac:dyDescent="0.3">
      <c r="A2962" s="29" t="str">
        <f>IF(K2962&gt;0,COUNT($A$7:A2961)+COUNT(DWV!$A$8:$A$300)+COUNT('Large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2" s="293"/>
      <c r="C2962" s="3" t="s">
        <v>3550</v>
      </c>
      <c r="D2962" s="16">
        <v>28894511</v>
      </c>
      <c r="E2962" s="5" t="s">
        <v>10037</v>
      </c>
      <c r="F2962" s="381">
        <f>IFERROR(INDEX([1]Master!$1:$1048576,MATCH(C2962,[1]Master!$B:$B,0),MATCH($H$5,[1]Master!$1:$1,0)),"")</f>
        <v>1</v>
      </c>
      <c r="G2962" s="381">
        <f>IFERROR(INDEX([1]Master!$1:$1048576,MATCH(C2962,[1]Master!$B:$B,0),MATCH($H$4,[1]Master!$1:$1,0)),"")</f>
        <v>3</v>
      </c>
      <c r="H2962" s="6" t="s">
        <v>6153</v>
      </c>
      <c r="I2962" s="367">
        <f>IFERROR(INDEX([1]Master!$1:$1048576,MATCH(C2962,[1]Master!$B:$B,0),MATCH($G$6,[1]Master!$1:$1,0)),"")</f>
        <v>1360.8973333333333</v>
      </c>
      <c r="J2962" s="230">
        <f>ROUND(I2962*Order_Quote!$L$6,4)</f>
        <v>0</v>
      </c>
      <c r="K2962" s="228"/>
      <c r="L2962" s="178"/>
      <c r="M2962" s="171">
        <f t="shared" si="46"/>
        <v>0</v>
      </c>
    </row>
    <row r="2963" spans="1:13" s="52" customFormat="1" x14ac:dyDescent="0.3">
      <c r="A2963" s="29" t="str">
        <f>IF(K2963&gt;0,COUNT($A$7:A2962)+COUNT(DWV!$A$8:$A$300)+COUNT('Large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3" s="293"/>
      <c r="C2963" s="3" t="s">
        <v>3551</v>
      </c>
      <c r="D2963" s="16">
        <v>28894520</v>
      </c>
      <c r="E2963" s="5" t="s">
        <v>10038</v>
      </c>
      <c r="F2963" s="381">
        <f>IFERROR(INDEX([1]Master!$1:$1048576,MATCH(C2963,[1]Master!$B:$B,0),MATCH($H$5,[1]Master!$1:$1,0)),"")</f>
        <v>1</v>
      </c>
      <c r="G2963" s="381">
        <f>IFERROR(INDEX([1]Master!$1:$1048576,MATCH(C2963,[1]Master!$B:$B,0),MATCH($H$4,[1]Master!$1:$1,0)),"")</f>
        <v>3</v>
      </c>
      <c r="H2963" s="6" t="s">
        <v>6153</v>
      </c>
      <c r="I2963" s="367">
        <f>IFERROR(INDEX([1]Master!$1:$1048576,MATCH(C2963,[1]Master!$B:$B,0),MATCH($G$6,[1]Master!$1:$1,0)),"")</f>
        <v>1394.4596666666669</v>
      </c>
      <c r="J2963" s="230">
        <f>ROUND(I2963*Order_Quote!$L$6,4)</f>
        <v>0</v>
      </c>
      <c r="K2963" s="228"/>
      <c r="L2963" s="178"/>
      <c r="M2963" s="171">
        <f t="shared" si="46"/>
        <v>0</v>
      </c>
    </row>
    <row r="2964" spans="1:13" s="52" customFormat="1" x14ac:dyDescent="0.3">
      <c r="A2964" s="29" t="str">
        <f>IF(K2964&gt;0,COUNT($A$7:A2963)+COUNT(DWV!$A$8:$A$300)+COUNT('Large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4" s="293"/>
      <c r="C2964" s="3" t="s">
        <v>3552</v>
      </c>
      <c r="D2964" s="16">
        <v>28894538</v>
      </c>
      <c r="E2964" s="5" t="s">
        <v>10039</v>
      </c>
      <c r="F2964" s="381">
        <f>IFERROR(INDEX([1]Master!$1:$1048576,MATCH(C2964,[1]Master!$B:$B,0),MATCH($H$5,[1]Master!$1:$1,0)),"")</f>
        <v>1</v>
      </c>
      <c r="G2964" s="381">
        <f>IFERROR(INDEX([1]Master!$1:$1048576,MATCH(C2964,[1]Master!$B:$B,0),MATCH($H$4,[1]Master!$1:$1,0)),"")</f>
        <v>3</v>
      </c>
      <c r="H2964" s="6" t="s">
        <v>6153</v>
      </c>
      <c r="I2964" s="367">
        <f>IFERROR(INDEX([1]Master!$1:$1048576,MATCH(C2964,[1]Master!$B:$B,0),MATCH($G$6,[1]Master!$1:$1,0)),"")</f>
        <v>1425.3470000000002</v>
      </c>
      <c r="J2964" s="230">
        <f>ROUND(I2964*Order_Quote!$L$6,4)</f>
        <v>0</v>
      </c>
      <c r="K2964" s="228"/>
      <c r="L2964" s="178"/>
      <c r="M2964" s="171">
        <f t="shared" si="46"/>
        <v>0</v>
      </c>
    </row>
    <row r="2965" spans="1:13" s="52" customFormat="1" x14ac:dyDescent="0.3">
      <c r="A2965" s="29" t="str">
        <f>IF(K2965&gt;0,COUNT($A$7:A2964)+COUNT(DWV!$A$8:$A$300)+COUNT('Large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5" s="293"/>
      <c r="C2965" s="3" t="s">
        <v>3553</v>
      </c>
      <c r="D2965" s="16">
        <v>28894546</v>
      </c>
      <c r="E2965" s="5" t="s">
        <v>10040</v>
      </c>
      <c r="F2965" s="381">
        <f>IFERROR(INDEX([1]Master!$1:$1048576,MATCH(C2965,[1]Master!$B:$B,0),MATCH($H$5,[1]Master!$1:$1,0)),"")</f>
        <v>1</v>
      </c>
      <c r="G2965" s="381">
        <f>IFERROR(INDEX([1]Master!$1:$1048576,MATCH(C2965,[1]Master!$B:$B,0),MATCH($H$4,[1]Master!$1:$1,0)),"")</f>
        <v>3</v>
      </c>
      <c r="H2965" s="6" t="s">
        <v>6153</v>
      </c>
      <c r="I2965" s="367">
        <f>IFERROR(INDEX([1]Master!$1:$1048576,MATCH(C2965,[1]Master!$B:$B,0),MATCH($G$6,[1]Master!$1:$1,0)),"")</f>
        <v>1483.685777777778</v>
      </c>
      <c r="J2965" s="230">
        <f>ROUND(I2965*Order_Quote!$L$6,4)</f>
        <v>0</v>
      </c>
      <c r="K2965" s="228"/>
      <c r="L2965" s="178"/>
      <c r="M2965" s="171">
        <f t="shared" si="46"/>
        <v>0</v>
      </c>
    </row>
    <row r="2966" spans="1:13" s="52" customFormat="1" x14ac:dyDescent="0.3">
      <c r="A2966" s="29" t="str">
        <f>IF(K2966&gt;0,COUNT($A$7:A2965)+COUNT(DWV!$A$8:$A$300)+COUNT('Large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6" s="293"/>
      <c r="C2966" s="3" t="s">
        <v>3554</v>
      </c>
      <c r="D2966" s="16">
        <v>28894554</v>
      </c>
      <c r="E2966" s="5" t="s">
        <v>10041</v>
      </c>
      <c r="F2966" s="381">
        <f>IFERROR(INDEX([1]Master!$1:$1048576,MATCH(C2966,[1]Master!$B:$B,0),MATCH($H$5,[1]Master!$1:$1,0)),"")</f>
        <v>1</v>
      </c>
      <c r="G2966" s="381">
        <f>IFERROR(INDEX([1]Master!$1:$1048576,MATCH(C2966,[1]Master!$B:$B,0),MATCH($H$4,[1]Master!$1:$1,0)),"")</f>
        <v>3</v>
      </c>
      <c r="H2966" s="6" t="s">
        <v>6153</v>
      </c>
      <c r="I2966" s="367">
        <f>IFERROR(INDEX([1]Master!$1:$1048576,MATCH(C2966,[1]Master!$B:$B,0),MATCH($G$6,[1]Master!$1:$1,0)),"")</f>
        <v>1537.6970000000003</v>
      </c>
      <c r="J2966" s="230">
        <f>ROUND(I2966*Order_Quote!$L$6,4)</f>
        <v>0</v>
      </c>
      <c r="K2966" s="228"/>
      <c r="L2966" s="178"/>
      <c r="M2966" s="171">
        <f t="shared" si="46"/>
        <v>0</v>
      </c>
    </row>
    <row r="2967" spans="1:13" s="52" customFormat="1" x14ac:dyDescent="0.3">
      <c r="A2967" s="29" t="str">
        <f>IF(K2967&gt;0,COUNT($A$7:A2966)+COUNT(DWV!$A$8:$A$300)+COUNT('Large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7" s="293"/>
      <c r="C2967" s="3" t="s">
        <v>3555</v>
      </c>
      <c r="D2967" s="16">
        <v>28894562</v>
      </c>
      <c r="E2967" s="5" t="s">
        <v>10042</v>
      </c>
      <c r="F2967" s="381">
        <f>IFERROR(INDEX([1]Master!$1:$1048576,MATCH(C2967,[1]Master!$B:$B,0),MATCH($H$5,[1]Master!$1:$1,0)),"")</f>
        <v>1</v>
      </c>
      <c r="G2967" s="381">
        <f>IFERROR(INDEX([1]Master!$1:$1048576,MATCH(C2967,[1]Master!$B:$B,0),MATCH($H$4,[1]Master!$1:$1,0)),"")</f>
        <v>3</v>
      </c>
      <c r="H2967" s="6" t="s">
        <v>6153</v>
      </c>
      <c r="I2967" s="367">
        <f>IFERROR(INDEX([1]Master!$1:$1048576,MATCH(C2967,[1]Master!$B:$B,0),MATCH($G$6,[1]Master!$1:$1,0)),"")</f>
        <v>1639.8820000000001</v>
      </c>
      <c r="J2967" s="230">
        <f>ROUND(I2967*Order_Quote!$L$6,4)</f>
        <v>0</v>
      </c>
      <c r="K2967" s="228"/>
      <c r="L2967" s="178"/>
      <c r="M2967" s="171">
        <f t="shared" si="46"/>
        <v>0</v>
      </c>
    </row>
    <row r="2968" spans="1:13" s="52" customFormat="1" x14ac:dyDescent="0.3">
      <c r="A2968" s="29" t="str">
        <f>IF(K2968&gt;0,COUNT($A$7:A2967)+COUNT(DWV!$A$8:$A$300)+COUNT('Large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8" s="293"/>
      <c r="C2968" s="3" t="s">
        <v>3556</v>
      </c>
      <c r="D2968" s="16">
        <v>28894570</v>
      </c>
      <c r="E2968" s="5" t="s">
        <v>10043</v>
      </c>
      <c r="F2968" s="381">
        <f>IFERROR(INDEX([1]Master!$1:$1048576,MATCH(C2968,[1]Master!$B:$B,0),MATCH($H$5,[1]Master!$1:$1,0)),"")</f>
        <v>1</v>
      </c>
      <c r="G2968" s="381">
        <f>IFERROR(INDEX([1]Master!$1:$1048576,MATCH(C2968,[1]Master!$B:$B,0),MATCH($H$4,[1]Master!$1:$1,0)),"")</f>
        <v>3</v>
      </c>
      <c r="H2968" s="6" t="s">
        <v>6153</v>
      </c>
      <c r="I2968" s="367">
        <f>IFERROR(INDEX([1]Master!$1:$1048576,MATCH(C2968,[1]Master!$B:$B,0),MATCH($G$6,[1]Master!$1:$1,0)),"")</f>
        <v>1847.569</v>
      </c>
      <c r="J2968" s="230">
        <f>ROUND(I2968*Order_Quote!$L$6,4)</f>
        <v>0</v>
      </c>
      <c r="K2968" s="228"/>
      <c r="L2968" s="178"/>
      <c r="M2968" s="171">
        <f t="shared" si="46"/>
        <v>0</v>
      </c>
    </row>
    <row r="2969" spans="1:13" s="52" customFormat="1" x14ac:dyDescent="0.3">
      <c r="A2969" s="29" t="str">
        <f>IF(K2969&gt;0,COUNT($A$7:A2968)+COUNT(DWV!$A$8:$A$300)+COUNT('Large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69" s="293"/>
      <c r="C2969" s="3" t="s">
        <v>3557</v>
      </c>
      <c r="D2969" s="16">
        <v>28894589</v>
      </c>
      <c r="E2969" s="5" t="s">
        <v>10044</v>
      </c>
      <c r="F2969" s="381">
        <f>IFERROR(INDEX([1]Master!$1:$1048576,MATCH(C2969,[1]Master!$B:$B,0),MATCH($H$5,[1]Master!$1:$1,0)),"")</f>
        <v>1</v>
      </c>
      <c r="G2969" s="381">
        <f>IFERROR(INDEX([1]Master!$1:$1048576,MATCH(C2969,[1]Master!$B:$B,0),MATCH($H$4,[1]Master!$1:$1,0)),"")</f>
        <v>3</v>
      </c>
      <c r="H2969" s="6" t="s">
        <v>6153</v>
      </c>
      <c r="I2969" s="367">
        <f>IFERROR(INDEX([1]Master!$1:$1048576,MATCH(C2969,[1]Master!$B:$B,0),MATCH($G$6,[1]Master!$1:$1,0)),"")</f>
        <v>3197.6593333333331</v>
      </c>
      <c r="J2969" s="230">
        <f>ROUND(I2969*Order_Quote!$L$6,4)</f>
        <v>0</v>
      </c>
      <c r="K2969" s="228"/>
      <c r="L2969" s="178"/>
      <c r="M2969" s="171">
        <f t="shared" si="46"/>
        <v>0</v>
      </c>
    </row>
    <row r="2970" spans="1:13" s="52" customFormat="1" x14ac:dyDescent="0.3">
      <c r="A2970" s="29" t="str">
        <f>IF(K2970&gt;0,COUNT($A$7:A2969)+COUNT(DWV!$A$8:$A$300)+COUNT('Large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0" s="293"/>
      <c r="C2970" s="3" t="s">
        <v>3558</v>
      </c>
      <c r="D2970" s="16">
        <v>28894597</v>
      </c>
      <c r="E2970" s="5" t="s">
        <v>10045</v>
      </c>
      <c r="F2970" s="381">
        <f>IFERROR(INDEX([1]Master!$1:$1048576,MATCH(C2970,[1]Master!$B:$B,0),MATCH($H$5,[1]Master!$1:$1,0)),"")</f>
        <v>1</v>
      </c>
      <c r="G2970" s="381">
        <f>IFERROR(INDEX([1]Master!$1:$1048576,MATCH(C2970,[1]Master!$B:$B,0),MATCH($H$4,[1]Master!$1:$1,0)),"")</f>
        <v>3</v>
      </c>
      <c r="H2970" s="6" t="s">
        <v>6153</v>
      </c>
      <c r="I2970" s="367">
        <f>IFERROR(INDEX([1]Master!$1:$1048576,MATCH(C2970,[1]Master!$B:$B,0),MATCH($G$6,[1]Master!$1:$1,0)),"")</f>
        <v>3235.5967777777782</v>
      </c>
      <c r="J2970" s="230">
        <f>ROUND(I2970*Order_Quote!$L$6,4)</f>
        <v>0</v>
      </c>
      <c r="K2970" s="228"/>
      <c r="L2970" s="178"/>
      <c r="M2970" s="171">
        <f t="shared" si="46"/>
        <v>0</v>
      </c>
    </row>
    <row r="2971" spans="1:13" s="52" customFormat="1" x14ac:dyDescent="0.3">
      <c r="A2971" s="29" t="str">
        <f>IF(K2971&gt;0,COUNT($A$7:A2970)+COUNT(DWV!$A$8:$A$300)+COUNT('Large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1" s="293"/>
      <c r="C2971" s="3" t="s">
        <v>3559</v>
      </c>
      <c r="D2971" s="16">
        <v>28894600</v>
      </c>
      <c r="E2971" s="5" t="s">
        <v>10046</v>
      </c>
      <c r="F2971" s="381">
        <f>IFERROR(INDEX([1]Master!$1:$1048576,MATCH(C2971,[1]Master!$B:$B,0),MATCH($H$5,[1]Master!$1:$1,0)),"")</f>
        <v>1</v>
      </c>
      <c r="G2971" s="381">
        <f>IFERROR(INDEX([1]Master!$1:$1048576,MATCH(C2971,[1]Master!$B:$B,0),MATCH($H$4,[1]Master!$1:$1,0)),"")</f>
        <v>2</v>
      </c>
      <c r="H2971" s="6" t="s">
        <v>6153</v>
      </c>
      <c r="I2971" s="367">
        <f>IFERROR(INDEX([1]Master!$1:$1048576,MATCH(C2971,[1]Master!$B:$B,0),MATCH($G$6,[1]Master!$1:$1,0)),"")</f>
        <v>3276.1735555555556</v>
      </c>
      <c r="J2971" s="230">
        <f>ROUND(I2971*Order_Quote!$L$6,4)</f>
        <v>0</v>
      </c>
      <c r="K2971" s="228"/>
      <c r="L2971" s="178"/>
      <c r="M2971" s="171">
        <f t="shared" si="46"/>
        <v>0</v>
      </c>
    </row>
    <row r="2972" spans="1:13" s="52" customFormat="1" x14ac:dyDescent="0.3">
      <c r="A2972" s="29" t="str">
        <f>IF(K2972&gt;0,COUNT($A$7:A2971)+COUNT(DWV!$A$8:$A$300)+COUNT('Large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2" s="293"/>
      <c r="C2972" s="3" t="s">
        <v>3560</v>
      </c>
      <c r="D2972" s="16">
        <v>28894619</v>
      </c>
      <c r="E2972" s="5" t="s">
        <v>10047</v>
      </c>
      <c r="F2972" s="381">
        <f>IFERROR(INDEX([1]Master!$1:$1048576,MATCH(C2972,[1]Master!$B:$B,0),MATCH($H$5,[1]Master!$1:$1,0)),"")</f>
        <v>1</v>
      </c>
      <c r="G2972" s="381">
        <f>IFERROR(INDEX([1]Master!$1:$1048576,MATCH(C2972,[1]Master!$B:$B,0),MATCH($H$4,[1]Master!$1:$1,0)),"")</f>
        <v>2</v>
      </c>
      <c r="H2972" s="6" t="s">
        <v>6153</v>
      </c>
      <c r="I2972" s="367">
        <f>IFERROR(INDEX([1]Master!$1:$1048576,MATCH(C2972,[1]Master!$B:$B,0),MATCH($G$6,[1]Master!$1:$1,0)),"")</f>
        <v>3352.7617777777778</v>
      </c>
      <c r="J2972" s="230">
        <f>ROUND(I2972*Order_Quote!$L$6,4)</f>
        <v>0</v>
      </c>
      <c r="K2972" s="228"/>
      <c r="L2972" s="178"/>
      <c r="M2972" s="171">
        <f t="shared" si="46"/>
        <v>0</v>
      </c>
    </row>
    <row r="2973" spans="1:13" s="52" customFormat="1" x14ac:dyDescent="0.3">
      <c r="A2973" s="29" t="str">
        <f>IF(K2973&gt;0,COUNT($A$7:A2972)+COUNT(DWV!$A$8:$A$300)+COUNT('Large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3" s="293"/>
      <c r="C2973" s="3" t="s">
        <v>3561</v>
      </c>
      <c r="D2973" s="16">
        <v>28894627</v>
      </c>
      <c r="E2973" s="5" t="s">
        <v>10048</v>
      </c>
      <c r="F2973" s="381">
        <f>IFERROR(INDEX([1]Master!$1:$1048576,MATCH(C2973,[1]Master!$B:$B,0),MATCH($H$5,[1]Master!$1:$1,0)),"")</f>
        <v>1</v>
      </c>
      <c r="G2973" s="381">
        <f>IFERROR(INDEX([1]Master!$1:$1048576,MATCH(C2973,[1]Master!$B:$B,0),MATCH($H$4,[1]Master!$1:$1,0)),"")</f>
        <v>2</v>
      </c>
      <c r="H2973" s="6" t="s">
        <v>6153</v>
      </c>
      <c r="I2973" s="367">
        <f>IFERROR(INDEX([1]Master!$1:$1048576,MATCH(C2973,[1]Master!$B:$B,0),MATCH($G$6,[1]Master!$1:$1,0)),"")</f>
        <v>3396.405888888889</v>
      </c>
      <c r="J2973" s="230">
        <f>ROUND(I2973*Order_Quote!$L$6,4)</f>
        <v>0</v>
      </c>
      <c r="K2973" s="228"/>
      <c r="L2973" s="178"/>
      <c r="M2973" s="171">
        <f t="shared" si="46"/>
        <v>0</v>
      </c>
    </row>
    <row r="2974" spans="1:13" s="52" customFormat="1" x14ac:dyDescent="0.3">
      <c r="A2974" s="29" t="str">
        <f>IF(K2974&gt;0,COUNT($A$7:A2973)+COUNT(DWV!$A$8:$A$300)+COUNT('Large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4" s="293"/>
      <c r="C2974" s="3" t="s">
        <v>3562</v>
      </c>
      <c r="D2974" s="16">
        <v>28894635</v>
      </c>
      <c r="E2974" s="5" t="s">
        <v>10049</v>
      </c>
      <c r="F2974" s="381">
        <f>IFERROR(INDEX([1]Master!$1:$1048576,MATCH(C2974,[1]Master!$B:$B,0),MATCH($H$5,[1]Master!$1:$1,0)),"")</f>
        <v>1</v>
      </c>
      <c r="G2974" s="381">
        <f>IFERROR(INDEX([1]Master!$1:$1048576,MATCH(C2974,[1]Master!$B:$B,0),MATCH($H$4,[1]Master!$1:$1,0)),"")</f>
        <v>2</v>
      </c>
      <c r="H2974" s="6" t="s">
        <v>6153</v>
      </c>
      <c r="I2974" s="367">
        <f>IFERROR(INDEX([1]Master!$1:$1048576,MATCH(C2974,[1]Master!$B:$B,0),MATCH($G$6,[1]Master!$1:$1,0)),"")</f>
        <v>3493.3003333333331</v>
      </c>
      <c r="J2974" s="230">
        <f>ROUND(I2974*Order_Quote!$L$6,4)</f>
        <v>0</v>
      </c>
      <c r="K2974" s="228"/>
      <c r="L2974" s="178"/>
      <c r="M2974" s="171">
        <f t="shared" si="46"/>
        <v>0</v>
      </c>
    </row>
    <row r="2975" spans="1:13" s="52" customFormat="1" x14ac:dyDescent="0.3">
      <c r="A2975" s="29" t="str">
        <f>IF(K2975&gt;0,COUNT($A$7:A2974)+COUNT(DWV!$A$8:$A$300)+COUNT('Large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5" s="293"/>
      <c r="C2975" s="3" t="s">
        <v>3563</v>
      </c>
      <c r="D2975" s="16">
        <v>28894643</v>
      </c>
      <c r="E2975" s="5" t="s">
        <v>10050</v>
      </c>
      <c r="F2975" s="381">
        <f>IFERROR(INDEX([1]Master!$1:$1048576,MATCH(C2975,[1]Master!$B:$B,0),MATCH($H$5,[1]Master!$1:$1,0)),"")</f>
        <v>1</v>
      </c>
      <c r="G2975" s="381">
        <f>IFERROR(INDEX([1]Master!$1:$1048576,MATCH(C2975,[1]Master!$B:$B,0),MATCH($H$4,[1]Master!$1:$1,0)),"")</f>
        <v>2</v>
      </c>
      <c r="H2975" s="6" t="s">
        <v>6153</v>
      </c>
      <c r="I2975" s="367">
        <f>IFERROR(INDEX([1]Master!$1:$1048576,MATCH(C2975,[1]Master!$B:$B,0),MATCH($G$6,[1]Master!$1:$1,0)),"")</f>
        <v>3646.4530000000004</v>
      </c>
      <c r="J2975" s="230">
        <f>ROUND(I2975*Order_Quote!$L$6,4)</f>
        <v>0</v>
      </c>
      <c r="K2975" s="228"/>
      <c r="L2975" s="178"/>
      <c r="M2975" s="171">
        <f t="shared" si="46"/>
        <v>0</v>
      </c>
    </row>
    <row r="2976" spans="1:13" s="52" customFormat="1" x14ac:dyDescent="0.3">
      <c r="A2976" s="29" t="str">
        <f>IF(K2976&gt;0,COUNT($A$7:A2975)+COUNT(DWV!$A$8:$A$300)+COUNT('Large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6" s="293"/>
      <c r="C2976" s="3" t="s">
        <v>3564</v>
      </c>
      <c r="D2976" s="16">
        <v>28894651</v>
      </c>
      <c r="E2976" s="5" t="s">
        <v>10051</v>
      </c>
      <c r="F2976" s="381">
        <f>IFERROR(INDEX([1]Master!$1:$1048576,MATCH(C2976,[1]Master!$B:$B,0),MATCH($H$5,[1]Master!$1:$1,0)),"")</f>
        <v>1</v>
      </c>
      <c r="G2976" s="381">
        <f>IFERROR(INDEX([1]Master!$1:$1048576,MATCH(C2976,[1]Master!$B:$B,0),MATCH($H$4,[1]Master!$1:$1,0)),"")</f>
        <v>2</v>
      </c>
      <c r="H2976" s="6" t="s">
        <v>6153</v>
      </c>
      <c r="I2976" s="367">
        <f>IFERROR(INDEX([1]Master!$1:$1048576,MATCH(C2976,[1]Master!$B:$B,0),MATCH($G$6,[1]Master!$1:$1,0)),"")</f>
        <v>4287.4781111111115</v>
      </c>
      <c r="J2976" s="230">
        <f>ROUND(I2976*Order_Quote!$L$6,4)</f>
        <v>0</v>
      </c>
      <c r="K2976" s="228"/>
      <c r="L2976" s="178"/>
      <c r="M2976" s="171">
        <f t="shared" si="46"/>
        <v>0</v>
      </c>
    </row>
    <row r="2977" spans="1:13" s="52" customFormat="1" x14ac:dyDescent="0.3">
      <c r="A2977" s="29" t="str">
        <f>IF(K2977&gt;0,COUNT($A$7:A2976)+COUNT(DWV!$A$8:$A$300)+COUNT('Large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7" s="293"/>
      <c r="C2977" s="3" t="s">
        <v>3565</v>
      </c>
      <c r="D2977" s="16">
        <v>28894660</v>
      </c>
      <c r="E2977" s="5" t="s">
        <v>10052</v>
      </c>
      <c r="F2977" s="381">
        <f>IFERROR(INDEX([1]Master!$1:$1048576,MATCH(C2977,[1]Master!$B:$B,0),MATCH($H$5,[1]Master!$1:$1,0)),"")</f>
        <v>1</v>
      </c>
      <c r="G2977" s="381">
        <f>IFERROR(INDEX([1]Master!$1:$1048576,MATCH(C2977,[1]Master!$B:$B,0),MATCH($H$4,[1]Master!$1:$1,0)),"")</f>
        <v>2</v>
      </c>
      <c r="H2977" s="6" t="s">
        <v>6153</v>
      </c>
      <c r="I2977" s="367">
        <f>IFERROR(INDEX([1]Master!$1:$1048576,MATCH(C2977,[1]Master!$B:$B,0),MATCH($G$6,[1]Master!$1:$1,0)),"")</f>
        <v>2866.90443006536</v>
      </c>
      <c r="J2977" s="230">
        <f>ROUND(I2977*Order_Quote!$L$6,4)</f>
        <v>0</v>
      </c>
      <c r="K2977" s="228"/>
      <c r="L2977" s="178"/>
      <c r="M2977" s="171">
        <f t="shared" si="46"/>
        <v>0</v>
      </c>
    </row>
    <row r="2978" spans="1:13" s="52" customFormat="1" x14ac:dyDescent="0.3">
      <c r="A2978" s="29" t="str">
        <f>IF(K2978&gt;0,COUNT($A$7:A2977)+COUNT(DWV!$A$8:$A$300)+COUNT('Large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8" s="293"/>
      <c r="C2978" s="3" t="s">
        <v>3566</v>
      </c>
      <c r="D2978" s="16">
        <v>28894678</v>
      </c>
      <c r="E2978" s="5" t="s">
        <v>10053</v>
      </c>
      <c r="F2978" s="381">
        <f>IFERROR(INDEX([1]Master!$1:$1048576,MATCH(C2978,[1]Master!$B:$B,0),MATCH($H$5,[1]Master!$1:$1,0)),"")</f>
        <v>1</v>
      </c>
      <c r="G2978" s="381">
        <f>IFERROR(INDEX([1]Master!$1:$1048576,MATCH(C2978,[1]Master!$B:$B,0),MATCH($H$4,[1]Master!$1:$1,0)),"")</f>
        <v>2</v>
      </c>
      <c r="H2978" s="6" t="s">
        <v>6153</v>
      </c>
      <c r="I2978" s="367">
        <f>IFERROR(INDEX([1]Master!$1:$1048576,MATCH(C2978,[1]Master!$B:$B,0),MATCH($G$6,[1]Master!$1:$1,0)),"")</f>
        <v>2888.4405228758169</v>
      </c>
      <c r="J2978" s="230">
        <f>ROUND(I2978*Order_Quote!$L$6,4)</f>
        <v>0</v>
      </c>
      <c r="K2978" s="228"/>
      <c r="L2978" s="178"/>
      <c r="M2978" s="171">
        <f t="shared" si="46"/>
        <v>0</v>
      </c>
    </row>
    <row r="2979" spans="1:13" s="52" customFormat="1" x14ac:dyDescent="0.3">
      <c r="A2979" s="29" t="str">
        <f>IF(K2979&gt;0,COUNT($A$7:A2978)+COUNT(DWV!$A$8:$A$300)+COUNT('Large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79" s="293"/>
      <c r="C2979" s="3" t="s">
        <v>3567</v>
      </c>
      <c r="D2979" s="16">
        <v>28894686</v>
      </c>
      <c r="E2979" s="5" t="s">
        <v>10054</v>
      </c>
      <c r="F2979" s="381">
        <f>IFERROR(INDEX([1]Master!$1:$1048576,MATCH(C2979,[1]Master!$B:$B,0),MATCH($H$5,[1]Master!$1:$1,0)),"")</f>
        <v>1</v>
      </c>
      <c r="G2979" s="381">
        <f>IFERROR(INDEX([1]Master!$1:$1048576,MATCH(C2979,[1]Master!$B:$B,0),MATCH($H$4,[1]Master!$1:$1,0)),"")</f>
        <v>2</v>
      </c>
      <c r="H2979" s="6" t="s">
        <v>6153</v>
      </c>
      <c r="I2979" s="367">
        <f>IFERROR(INDEX([1]Master!$1:$1048576,MATCH(C2979,[1]Master!$B:$B,0),MATCH($G$6,[1]Master!$1:$1,0)),"")</f>
        <v>2928.1603215686278</v>
      </c>
      <c r="J2979" s="230">
        <f>ROUND(I2979*Order_Quote!$L$6,4)</f>
        <v>0</v>
      </c>
      <c r="K2979" s="228"/>
      <c r="L2979" s="178"/>
      <c r="M2979" s="171">
        <f t="shared" si="46"/>
        <v>0</v>
      </c>
    </row>
    <row r="2980" spans="1:13" s="52" customFormat="1" x14ac:dyDescent="0.3">
      <c r="A2980" s="29" t="str">
        <f>IF(K2980&gt;0,COUNT($A$7:A2979)+COUNT(DWV!$A$8:$A$300)+COUNT('Large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0" s="293"/>
      <c r="C2980" s="3" t="s">
        <v>3568</v>
      </c>
      <c r="D2980" s="16">
        <v>28894694</v>
      </c>
      <c r="E2980" s="5" t="s">
        <v>10055</v>
      </c>
      <c r="F2980" s="381">
        <f>IFERROR(INDEX([1]Master!$1:$1048576,MATCH(C2980,[1]Master!$B:$B,0),MATCH($H$5,[1]Master!$1:$1,0)),"")</f>
        <v>1</v>
      </c>
      <c r="G2980" s="381">
        <f>IFERROR(INDEX([1]Master!$1:$1048576,MATCH(C2980,[1]Master!$B:$B,0),MATCH($H$4,[1]Master!$1:$1,0)),"")</f>
        <v>2</v>
      </c>
      <c r="H2980" s="6" t="s">
        <v>6153</v>
      </c>
      <c r="I2980" s="367">
        <f>IFERROR(INDEX([1]Master!$1:$1048576,MATCH(C2980,[1]Master!$B:$B,0),MATCH($G$6,[1]Master!$1:$1,0)),"")</f>
        <v>2966.6978052287586</v>
      </c>
      <c r="J2980" s="230">
        <f>ROUND(I2980*Order_Quote!$L$6,4)</f>
        <v>0</v>
      </c>
      <c r="K2980" s="228"/>
      <c r="L2980" s="178"/>
      <c r="M2980" s="171">
        <f t="shared" si="46"/>
        <v>0</v>
      </c>
    </row>
    <row r="2981" spans="1:13" s="52" customFormat="1" x14ac:dyDescent="0.3">
      <c r="A2981" s="29" t="str">
        <f>IF(K2981&gt;0,COUNT($A$7:A2980)+COUNT(DWV!$A$8:$A$300)+COUNT('Large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1" s="293"/>
      <c r="C2981" s="3" t="s">
        <v>3569</v>
      </c>
      <c r="D2981" s="16">
        <v>28894708</v>
      </c>
      <c r="E2981" s="5" t="s">
        <v>10056</v>
      </c>
      <c r="F2981" s="381">
        <f>IFERROR(INDEX([1]Master!$1:$1048576,MATCH(C2981,[1]Master!$B:$B,0),MATCH($H$5,[1]Master!$1:$1,0)),"")</f>
        <v>1</v>
      </c>
      <c r="G2981" s="381">
        <f>IFERROR(INDEX([1]Master!$1:$1048576,MATCH(C2981,[1]Master!$B:$B,0),MATCH($H$4,[1]Master!$1:$1,0)),"")</f>
        <v>2</v>
      </c>
      <c r="H2981" s="6" t="s">
        <v>6153</v>
      </c>
      <c r="I2981" s="367">
        <f>IFERROR(INDEX([1]Master!$1:$1048576,MATCH(C2981,[1]Master!$B:$B,0),MATCH($G$6,[1]Master!$1:$1,0)),"")</f>
        <v>2971.6964535947718</v>
      </c>
      <c r="J2981" s="230">
        <f>ROUND(I2981*Order_Quote!$L$6,4)</f>
        <v>0</v>
      </c>
      <c r="K2981" s="228"/>
      <c r="L2981" s="178"/>
      <c r="M2981" s="171">
        <f t="shared" si="46"/>
        <v>0</v>
      </c>
    </row>
    <row r="2982" spans="1:13" s="52" customFormat="1" x14ac:dyDescent="0.3">
      <c r="A2982" s="29" t="str">
        <f>IF(K2982&gt;0,COUNT($A$7:A2981)+COUNT(DWV!$A$8:$A$300)+COUNT('Large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2" s="293"/>
      <c r="C2982" s="3" t="s">
        <v>3570</v>
      </c>
      <c r="D2982" s="16">
        <v>28894716</v>
      </c>
      <c r="E2982" s="5" t="s">
        <v>10057</v>
      </c>
      <c r="F2982" s="381">
        <f>IFERROR(INDEX([1]Master!$1:$1048576,MATCH(C2982,[1]Master!$B:$B,0),MATCH($H$5,[1]Master!$1:$1,0)),"")</f>
        <v>1</v>
      </c>
      <c r="G2982" s="381">
        <f>IFERROR(INDEX([1]Master!$1:$1048576,MATCH(C2982,[1]Master!$B:$B,0),MATCH($H$4,[1]Master!$1:$1,0)),"")</f>
        <v>1</v>
      </c>
      <c r="H2982" s="6" t="s">
        <v>6153</v>
      </c>
      <c r="I2982" s="367">
        <f>IFERROR(INDEX([1]Master!$1:$1048576,MATCH(C2982,[1]Master!$B:$B,0),MATCH($G$6,[1]Master!$1:$1,0)),"")</f>
        <v>3137.7144366013072</v>
      </c>
      <c r="J2982" s="230">
        <f>ROUND(I2982*Order_Quote!$L$6,4)</f>
        <v>0</v>
      </c>
      <c r="K2982" s="228"/>
      <c r="L2982" s="178"/>
      <c r="M2982" s="171">
        <f t="shared" si="46"/>
        <v>0</v>
      </c>
    </row>
    <row r="2983" spans="1:13" s="52" customFormat="1" x14ac:dyDescent="0.3">
      <c r="A2983" s="29" t="str">
        <f>IF(K2983&gt;0,COUNT($A$7:A2982)+COUNT(DWV!$A$8:$A$300)+COUNT('Large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3" s="293"/>
      <c r="C2983" s="3" t="s">
        <v>3571</v>
      </c>
      <c r="D2983" s="16">
        <v>28894724</v>
      </c>
      <c r="E2983" s="5" t="s">
        <v>10058</v>
      </c>
      <c r="F2983" s="381">
        <f>IFERROR(INDEX([1]Master!$1:$1048576,MATCH(C2983,[1]Master!$B:$B,0),MATCH($H$5,[1]Master!$1:$1,0)),"")</f>
        <v>1</v>
      </c>
      <c r="G2983" s="381">
        <f>IFERROR(INDEX([1]Master!$1:$1048576,MATCH(C2983,[1]Master!$B:$B,0),MATCH($H$4,[1]Master!$1:$1,0)),"")</f>
        <v>1</v>
      </c>
      <c r="H2983" s="6" t="s">
        <v>6153</v>
      </c>
      <c r="I2983" s="367">
        <f>IFERROR(INDEX([1]Master!$1:$1048576,MATCH(C2983,[1]Master!$B:$B,0),MATCH($G$6,[1]Master!$1:$1,0)),"")</f>
        <v>3302.9242549019609</v>
      </c>
      <c r="J2983" s="230">
        <f>ROUND(I2983*Order_Quote!$L$6,4)</f>
        <v>0</v>
      </c>
      <c r="K2983" s="228"/>
      <c r="L2983" s="178"/>
      <c r="M2983" s="171">
        <f t="shared" si="46"/>
        <v>0</v>
      </c>
    </row>
    <row r="2984" spans="1:13" s="52" customFormat="1" x14ac:dyDescent="0.3">
      <c r="A2984" s="29" t="str">
        <f>IF(K2984&gt;0,COUNT($A$7:A2983)+COUNT(DWV!$A$8:$A$300)+COUNT('Large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4" s="293"/>
      <c r="C2984" s="3" t="s">
        <v>3572</v>
      </c>
      <c r="D2984" s="16">
        <v>28894732</v>
      </c>
      <c r="E2984" s="5" t="s">
        <v>10059</v>
      </c>
      <c r="F2984" s="381">
        <f>IFERROR(INDEX([1]Master!$1:$1048576,MATCH(C2984,[1]Master!$B:$B,0),MATCH($H$5,[1]Master!$1:$1,0)),"")</f>
        <v>1</v>
      </c>
      <c r="G2984" s="381">
        <f>IFERROR(INDEX([1]Master!$1:$1048576,MATCH(C2984,[1]Master!$B:$B,0),MATCH($H$4,[1]Master!$1:$1,0)),"")</f>
        <v>1</v>
      </c>
      <c r="H2984" s="6" t="s">
        <v>6153</v>
      </c>
      <c r="I2984" s="367">
        <f>IFERROR(INDEX([1]Master!$1:$1048576,MATCH(C2984,[1]Master!$B:$B,0),MATCH($G$6,[1]Master!$1:$1,0)),"")</f>
        <v>3850.5306732026152</v>
      </c>
      <c r="J2984" s="230">
        <f>ROUND(I2984*Order_Quote!$L$6,4)</f>
        <v>0</v>
      </c>
      <c r="K2984" s="228"/>
      <c r="L2984" s="178"/>
      <c r="M2984" s="171">
        <f t="shared" si="46"/>
        <v>0</v>
      </c>
    </row>
    <row r="2985" spans="1:13" s="52" customFormat="1" x14ac:dyDescent="0.3">
      <c r="A2985" s="29" t="str">
        <f>IF(K2985&gt;0,COUNT($A$7:A2984)+COUNT(DWV!$A$8:$A$300)+COUNT('Large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5" s="293"/>
      <c r="C2985" s="3" t="s">
        <v>3573</v>
      </c>
      <c r="D2985" s="16">
        <v>28894740</v>
      </c>
      <c r="E2985" s="5" t="s">
        <v>10060</v>
      </c>
      <c r="F2985" s="381">
        <f>IFERROR(INDEX([1]Master!$1:$1048576,MATCH(C2985,[1]Master!$B:$B,0),MATCH($H$5,[1]Master!$1:$1,0)),"")</f>
        <v>1</v>
      </c>
      <c r="G2985" s="381">
        <f>IFERROR(INDEX([1]Master!$1:$1048576,MATCH(C2985,[1]Master!$B:$B,0),MATCH($H$4,[1]Master!$1:$1,0)),"")</f>
        <v>1</v>
      </c>
      <c r="H2985" s="6" t="s">
        <v>6153</v>
      </c>
      <c r="I2985" s="367">
        <f>IFERROR(INDEX([1]Master!$1:$1048576,MATCH(C2985,[1]Master!$B:$B,0),MATCH($G$6,[1]Master!$1:$1,0)),"")</f>
        <v>4600.1333699346405</v>
      </c>
      <c r="J2985" s="230">
        <f>ROUND(I2985*Order_Quote!$L$6,4)</f>
        <v>0</v>
      </c>
      <c r="K2985" s="228"/>
      <c r="L2985" s="178"/>
      <c r="M2985" s="171">
        <f t="shared" si="46"/>
        <v>0</v>
      </c>
    </row>
    <row r="2986" spans="1:13" s="52" customFormat="1" x14ac:dyDescent="0.3">
      <c r="A2986" s="29" t="str">
        <f>IF(K2986&gt;0,COUNT($A$7:A2985)+COUNT(DWV!$A$8:$A$300)+COUNT('Large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6" s="293"/>
      <c r="C2986" s="3" t="s">
        <v>3574</v>
      </c>
      <c r="D2986" s="16">
        <v>28894759</v>
      </c>
      <c r="E2986" s="5" t="s">
        <v>10061</v>
      </c>
      <c r="F2986" s="381">
        <f>IFERROR(INDEX([1]Master!$1:$1048576,MATCH(C2986,[1]Master!$B:$B,0),MATCH($H$5,[1]Master!$1:$1,0)),"")</f>
        <v>1</v>
      </c>
      <c r="G2986" s="381">
        <f>IFERROR(INDEX([1]Master!$1:$1048576,MATCH(C2986,[1]Master!$B:$B,0),MATCH($H$4,[1]Master!$1:$1,0)),"")</f>
        <v>1</v>
      </c>
      <c r="H2986" s="6" t="s">
        <v>6153</v>
      </c>
      <c r="I2986" s="367">
        <f>IFERROR(INDEX([1]Master!$1:$1048576,MATCH(C2986,[1]Master!$B:$B,0),MATCH($G$6,[1]Master!$1:$1,0)),"")</f>
        <v>3669.6215071895426</v>
      </c>
      <c r="J2986" s="230">
        <f>ROUND(I2986*Order_Quote!$L$6,4)</f>
        <v>0</v>
      </c>
      <c r="K2986" s="228"/>
      <c r="L2986" s="178"/>
      <c r="M2986" s="171">
        <f t="shared" si="46"/>
        <v>0</v>
      </c>
    </row>
    <row r="2987" spans="1:13" s="52" customFormat="1" x14ac:dyDescent="0.3">
      <c r="A2987" s="29" t="str">
        <f>IF(K2987&gt;0,COUNT($A$7:A2986)+COUNT(DWV!$A$8:$A$300)+COUNT('Large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7" s="293"/>
      <c r="C2987" s="3" t="s">
        <v>3575</v>
      </c>
      <c r="D2987" s="16">
        <v>28894767</v>
      </c>
      <c r="E2987" s="5" t="s">
        <v>10062</v>
      </c>
      <c r="F2987" s="381">
        <f>IFERROR(INDEX([1]Master!$1:$1048576,MATCH(C2987,[1]Master!$B:$B,0),MATCH($H$5,[1]Master!$1:$1,0)),"")</f>
        <v>1</v>
      </c>
      <c r="G2987" s="381">
        <f>IFERROR(INDEX([1]Master!$1:$1048576,MATCH(C2987,[1]Master!$B:$B,0),MATCH($H$4,[1]Master!$1:$1,0)),"")</f>
        <v>1</v>
      </c>
      <c r="H2987" s="6" t="s">
        <v>6153</v>
      </c>
      <c r="I2987" s="367">
        <f>IFERROR(INDEX([1]Master!$1:$1048576,MATCH(C2987,[1]Master!$B:$B,0),MATCH($G$6,[1]Master!$1:$1,0)),"")</f>
        <v>3697.2038692810465</v>
      </c>
      <c r="J2987" s="230">
        <f>ROUND(I2987*Order_Quote!$L$6,4)</f>
        <v>0</v>
      </c>
      <c r="K2987" s="228"/>
      <c r="L2987" s="178"/>
      <c r="M2987" s="171">
        <f t="shared" si="46"/>
        <v>0</v>
      </c>
    </row>
    <row r="2988" spans="1:13" s="52" customFormat="1" x14ac:dyDescent="0.3">
      <c r="A2988" s="29" t="str">
        <f>IF(K2988&gt;0,COUNT($A$7:A2987)+COUNT(DWV!$A$8:$A$300)+COUNT('Large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8" s="293"/>
      <c r="C2988" s="3" t="s">
        <v>3576</v>
      </c>
      <c r="D2988" s="16">
        <v>28894775</v>
      </c>
      <c r="E2988" s="5" t="s">
        <v>10063</v>
      </c>
      <c r="F2988" s="381">
        <f>IFERROR(INDEX([1]Master!$1:$1048576,MATCH(C2988,[1]Master!$B:$B,0),MATCH($H$5,[1]Master!$1:$1,0)),"")</f>
        <v>1</v>
      </c>
      <c r="G2988" s="381">
        <f>IFERROR(INDEX([1]Master!$1:$1048576,MATCH(C2988,[1]Master!$B:$B,0),MATCH($H$4,[1]Master!$1:$1,0)),"")</f>
        <v>1</v>
      </c>
      <c r="H2988" s="6" t="s">
        <v>6153</v>
      </c>
      <c r="I2988" s="367">
        <f>IFERROR(INDEX([1]Master!$1:$1048576,MATCH(C2988,[1]Master!$B:$B,0),MATCH($G$6,[1]Master!$1:$1,0)),"")</f>
        <v>4732.4029934640521</v>
      </c>
      <c r="J2988" s="230">
        <f>ROUND(I2988*Order_Quote!$L$6,4)</f>
        <v>0</v>
      </c>
      <c r="K2988" s="228"/>
      <c r="L2988" s="178"/>
      <c r="M2988" s="171">
        <f t="shared" si="46"/>
        <v>0</v>
      </c>
    </row>
    <row r="2989" spans="1:13" s="52" customFormat="1" x14ac:dyDescent="0.3">
      <c r="A2989" s="29" t="str">
        <f>IF(K2989&gt;0,COUNT($A$7:A2988)+COUNT(DWV!$A$8:$A$300)+COUNT('Large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89" s="293"/>
      <c r="C2989" s="3" t="s">
        <v>3577</v>
      </c>
      <c r="D2989" s="16">
        <v>28894783</v>
      </c>
      <c r="E2989" s="5" t="s">
        <v>10064</v>
      </c>
      <c r="F2989" s="381">
        <f>IFERROR(INDEX([1]Master!$1:$1048576,MATCH(C2989,[1]Master!$B:$B,0),MATCH($H$5,[1]Master!$1:$1,0)),"")</f>
        <v>1</v>
      </c>
      <c r="G2989" s="381">
        <f>IFERROR(INDEX([1]Master!$1:$1048576,MATCH(C2989,[1]Master!$B:$B,0),MATCH($H$4,[1]Master!$1:$1,0)),"")</f>
        <v>1</v>
      </c>
      <c r="H2989" s="6" t="s">
        <v>6153</v>
      </c>
      <c r="I2989" s="367">
        <f>IFERROR(INDEX([1]Master!$1:$1048576,MATCH(C2989,[1]Master!$B:$B,0),MATCH($G$6,[1]Master!$1:$1,0)),"")</f>
        <v>6057.4788248366021</v>
      </c>
      <c r="J2989" s="230">
        <f>ROUND(I2989*Order_Quote!$L$6,4)</f>
        <v>0</v>
      </c>
      <c r="K2989" s="228"/>
      <c r="L2989" s="178"/>
      <c r="M2989" s="171">
        <f t="shared" si="46"/>
        <v>0</v>
      </c>
    </row>
    <row r="2990" spans="1:13" s="52" customFormat="1" x14ac:dyDescent="0.3">
      <c r="A2990" s="29" t="str">
        <f>IF(K2990&gt;0,COUNT($A$7:A2989)+COUNT(DWV!$A$8:$A$300)+COUNT('Large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0" s="293"/>
      <c r="C2990" s="3" t="s">
        <v>3578</v>
      </c>
      <c r="D2990" s="16">
        <v>28894791</v>
      </c>
      <c r="E2990" s="5" t="s">
        <v>10065</v>
      </c>
      <c r="F2990" s="381">
        <f>IFERROR(INDEX([1]Master!$1:$1048576,MATCH(C2990,[1]Master!$B:$B,0),MATCH($H$5,[1]Master!$1:$1,0)),"")</f>
        <v>1</v>
      </c>
      <c r="G2990" s="381">
        <f>IFERROR(INDEX([1]Master!$1:$1048576,MATCH(C2990,[1]Master!$B:$B,0),MATCH($H$4,[1]Master!$1:$1,0)),"")</f>
        <v>1</v>
      </c>
      <c r="H2990" s="6" t="s">
        <v>6153</v>
      </c>
      <c r="I2990" s="367">
        <f>IFERROR(INDEX([1]Master!$1:$1048576,MATCH(C2990,[1]Master!$B:$B,0),MATCH($G$6,[1]Master!$1:$1,0)),"")</f>
        <v>7753.5770862745103</v>
      </c>
      <c r="J2990" s="230">
        <f>ROUND(I2990*Order_Quote!$L$6,4)</f>
        <v>0</v>
      </c>
      <c r="K2990" s="228"/>
      <c r="L2990" s="178"/>
      <c r="M2990" s="171">
        <f t="shared" si="46"/>
        <v>0</v>
      </c>
    </row>
    <row r="2991" spans="1:13" s="52" customFormat="1" x14ac:dyDescent="0.3">
      <c r="A2991" s="29" t="str">
        <f>IF(K2991&gt;0,COUNT($A$7:A2990)+COUNT(DWV!$A$8:$A$300)+COUNT('Large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1" s="293"/>
      <c r="C2991" s="3" t="s">
        <v>3579</v>
      </c>
      <c r="D2991" s="16">
        <v>28894805</v>
      </c>
      <c r="E2991" s="5" t="s">
        <v>10066</v>
      </c>
      <c r="F2991" s="381">
        <f>IFERROR(INDEX([1]Master!$1:$1048576,MATCH(C2991,[1]Master!$B:$B,0),MATCH($H$5,[1]Master!$1:$1,0)),"")</f>
        <v>1</v>
      </c>
      <c r="G2991" s="381">
        <f>IFERROR(INDEX([1]Master!$1:$1048576,MATCH(C2991,[1]Master!$B:$B,0),MATCH($H$4,[1]Master!$1:$1,0)),"")</f>
        <v>1</v>
      </c>
      <c r="H2991" s="6" t="s">
        <v>6153</v>
      </c>
      <c r="I2991" s="367">
        <f>IFERROR(INDEX([1]Master!$1:$1048576,MATCH(C2991,[1]Master!$B:$B,0),MATCH($G$6,[1]Master!$1:$1,0)),"")</f>
        <v>9924.5619084967311</v>
      </c>
      <c r="J2991" s="230">
        <f>ROUND(I2991*Order_Quote!$L$6,4)</f>
        <v>0</v>
      </c>
      <c r="K2991" s="228"/>
      <c r="L2991" s="178"/>
      <c r="M2991" s="171">
        <f t="shared" si="46"/>
        <v>0</v>
      </c>
    </row>
    <row r="2992" spans="1:13" s="52" customFormat="1" x14ac:dyDescent="0.3">
      <c r="A2992" s="29" t="str">
        <f>IF(K2992&gt;0,COUNT($A$7:A2991)+COUNT(DWV!$A$8:$A$300)+COUNT('Large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2" s="293"/>
      <c r="C2992" s="3" t="s">
        <v>3580</v>
      </c>
      <c r="D2992" s="16">
        <v>28894813</v>
      </c>
      <c r="E2992" s="5" t="s">
        <v>10067</v>
      </c>
      <c r="F2992" s="381">
        <f>IFERROR(INDEX([1]Master!$1:$1048576,MATCH(C2992,[1]Master!$B:$B,0),MATCH($H$5,[1]Master!$1:$1,0)),"")</f>
        <v>1</v>
      </c>
      <c r="G2992" s="381">
        <f>IFERROR(INDEX([1]Master!$1:$1048576,MATCH(C2992,[1]Master!$B:$B,0),MATCH($H$4,[1]Master!$1:$1,0)),"")</f>
        <v>1</v>
      </c>
      <c r="H2992" s="6" t="s">
        <v>6153</v>
      </c>
      <c r="I2992" s="367">
        <f>IFERROR(INDEX([1]Master!$1:$1048576,MATCH(C2992,[1]Master!$B:$B,0),MATCH($G$6,[1]Master!$1:$1,0)),"")</f>
        <v>12703.436249673203</v>
      </c>
      <c r="J2992" s="230">
        <f>ROUND(I2992*Order_Quote!$L$6,4)</f>
        <v>0</v>
      </c>
      <c r="K2992" s="228"/>
      <c r="L2992" s="178"/>
      <c r="M2992" s="171">
        <f t="shared" si="46"/>
        <v>0</v>
      </c>
    </row>
    <row r="2993" spans="1:13" s="52" customFormat="1" x14ac:dyDescent="0.3">
      <c r="A2993" s="29" t="str">
        <f>IF(K2993&gt;0,COUNT($A$7:A2992)+COUNT(DWV!$A$8:$A$300)+COUNT('Large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3" s="293"/>
      <c r="C2993" s="3" t="s">
        <v>3581</v>
      </c>
      <c r="D2993" s="16">
        <v>28894821</v>
      </c>
      <c r="E2993" s="5" t="s">
        <v>10068</v>
      </c>
      <c r="F2993" s="381">
        <f>IFERROR(INDEX([1]Master!$1:$1048576,MATCH(C2993,[1]Master!$B:$B,0),MATCH($H$5,[1]Master!$1:$1,0)),"")</f>
        <v>1</v>
      </c>
      <c r="G2993" s="381">
        <f>IFERROR(INDEX([1]Master!$1:$1048576,MATCH(C2993,[1]Master!$B:$B,0),MATCH($H$4,[1]Master!$1:$1,0)),"")</f>
        <v>1</v>
      </c>
      <c r="H2993" s="6" t="s">
        <v>6153</v>
      </c>
      <c r="I2993" s="367">
        <f>IFERROR(INDEX([1]Master!$1:$1048576,MATCH(C2993,[1]Master!$B:$B,0),MATCH($G$6,[1]Master!$1:$1,0)),"")</f>
        <v>16260.378644444447</v>
      </c>
      <c r="J2993" s="230">
        <f>ROUND(I2993*Order_Quote!$L$6,4)</f>
        <v>0</v>
      </c>
      <c r="K2993" s="228"/>
      <c r="L2993" s="178"/>
      <c r="M2993" s="171">
        <f t="shared" si="46"/>
        <v>0</v>
      </c>
    </row>
    <row r="2994" spans="1:13" s="52" customFormat="1" x14ac:dyDescent="0.3">
      <c r="A2994" s="29" t="str">
        <f>IF(K2994&gt;0,COUNT($A$7:A2993)+COUNT(DWV!$A$8:$A$300)+COUNT('Large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4" s="293"/>
      <c r="C2994" s="3" t="s">
        <v>3582</v>
      </c>
      <c r="D2994" s="16">
        <v>28894830</v>
      </c>
      <c r="E2994" s="5" t="s">
        <v>10069</v>
      </c>
      <c r="F2994" s="381">
        <f>IFERROR(INDEX([1]Master!$1:$1048576,MATCH(C2994,[1]Master!$B:$B,0),MATCH($H$5,[1]Master!$1:$1,0)),"")</f>
        <v>1</v>
      </c>
      <c r="G2994" s="381">
        <f>IFERROR(INDEX([1]Master!$1:$1048576,MATCH(C2994,[1]Master!$B:$B,0),MATCH($H$4,[1]Master!$1:$1,0)),"")</f>
        <v>1</v>
      </c>
      <c r="H2994" s="6" t="s">
        <v>6153</v>
      </c>
      <c r="I2994" s="367">
        <f>IFERROR(INDEX([1]Master!$1:$1048576,MATCH(C2994,[1]Master!$B:$B,0),MATCH($G$6,[1]Master!$1:$1,0)),"")</f>
        <v>20813.324175163401</v>
      </c>
      <c r="J2994" s="230">
        <f>ROUND(I2994*Order_Quote!$L$6,4)</f>
        <v>0</v>
      </c>
      <c r="K2994" s="228"/>
      <c r="L2994" s="178"/>
      <c r="M2994" s="171">
        <f t="shared" si="46"/>
        <v>0</v>
      </c>
    </row>
    <row r="2995" spans="1:13" s="52" customFormat="1" x14ac:dyDescent="0.3">
      <c r="A2995" s="29" t="str">
        <f>IF(K2995&gt;0,COUNT($A$7:A2994)+COUNT(DWV!$A$8:$A$300)+COUNT('Large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5" s="293"/>
      <c r="C2995" s="3" t="s">
        <v>3583</v>
      </c>
      <c r="D2995" s="16">
        <v>28894848</v>
      </c>
      <c r="E2995" s="5" t="s">
        <v>10070</v>
      </c>
      <c r="F2995" s="381">
        <f>IFERROR(INDEX([1]Master!$1:$1048576,MATCH(C2995,[1]Master!$B:$B,0),MATCH($H$5,[1]Master!$1:$1,0)),"")</f>
        <v>1</v>
      </c>
      <c r="G2995" s="381">
        <f>IFERROR(INDEX([1]Master!$1:$1048576,MATCH(C2995,[1]Master!$B:$B,0),MATCH($H$4,[1]Master!$1:$1,0)),"")</f>
        <v>1</v>
      </c>
      <c r="H2995" s="6" t="s">
        <v>6153</v>
      </c>
      <c r="I2995" s="367">
        <f>IFERROR(INDEX([1]Master!$1:$1048576,MATCH(C2995,[1]Master!$B:$B,0),MATCH($G$6,[1]Master!$1:$1,0)),"")</f>
        <v>26641.044767320265</v>
      </c>
      <c r="J2995" s="230">
        <f>ROUND(I2995*Order_Quote!$L$6,4)</f>
        <v>0</v>
      </c>
      <c r="K2995" s="228"/>
      <c r="L2995" s="178"/>
      <c r="M2995" s="171">
        <f t="shared" si="46"/>
        <v>0</v>
      </c>
    </row>
    <row r="2996" spans="1:13" s="52" customFormat="1" x14ac:dyDescent="0.3">
      <c r="A2996" s="29" t="str">
        <f>IF(K2996&gt;0,COUNT($A$7:A2995)+COUNT(DWV!$A$8:$A$300)+COUNT('Large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6" s="293"/>
      <c r="C2996" s="3" t="s">
        <v>3584</v>
      </c>
      <c r="D2996" s="16">
        <v>28894856</v>
      </c>
      <c r="E2996" s="5" t="s">
        <v>10071</v>
      </c>
      <c r="F2996" s="381">
        <f>IFERROR(INDEX([1]Master!$1:$1048576,MATCH(C2996,[1]Master!$B:$B,0),MATCH($H$5,[1]Master!$1:$1,0)),"")</f>
        <v>1</v>
      </c>
      <c r="G2996" s="381">
        <f>IFERROR(INDEX([1]Master!$1:$1048576,MATCH(C2996,[1]Master!$B:$B,0),MATCH($H$4,[1]Master!$1:$1,0)),"")</f>
        <v>1</v>
      </c>
      <c r="H2996" s="6" t="s">
        <v>6153</v>
      </c>
      <c r="I2996" s="367">
        <f>IFERROR(INDEX([1]Master!$1:$1048576,MATCH(C2996,[1]Master!$B:$B,0),MATCH($G$6,[1]Master!$1:$1,0)),"")</f>
        <v>4697.0981686274527</v>
      </c>
      <c r="J2996" s="230">
        <f>ROUND(I2996*Order_Quote!$L$6,4)</f>
        <v>0</v>
      </c>
      <c r="K2996" s="228"/>
      <c r="L2996" s="178"/>
      <c r="M2996" s="171">
        <f t="shared" si="46"/>
        <v>0</v>
      </c>
    </row>
    <row r="2997" spans="1:13" s="52" customFormat="1" x14ac:dyDescent="0.3">
      <c r="A2997" s="29" t="str">
        <f>IF(K2997&gt;0,COUNT($A$7:A2996)+COUNT(DWV!$A$8:$A$300)+COUNT('Large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7" s="293"/>
      <c r="C2997" s="3" t="s">
        <v>3585</v>
      </c>
      <c r="D2997" s="16">
        <v>28894864</v>
      </c>
      <c r="E2997" s="5" t="s">
        <v>10072</v>
      </c>
      <c r="F2997" s="381">
        <f>IFERROR(INDEX([1]Master!$1:$1048576,MATCH(C2997,[1]Master!$B:$B,0),MATCH($H$5,[1]Master!$1:$1,0)),"")</f>
        <v>1</v>
      </c>
      <c r="G2997" s="381">
        <f>IFERROR(INDEX([1]Master!$1:$1048576,MATCH(C2997,[1]Master!$B:$B,0),MATCH($H$4,[1]Master!$1:$1,0)),"")</f>
        <v>1</v>
      </c>
      <c r="H2997" s="6" t="s">
        <v>6153</v>
      </c>
      <c r="I2997" s="367">
        <f>IFERROR(INDEX([1]Master!$1:$1048576,MATCH(C2997,[1]Master!$B:$B,0),MATCH($G$6,[1]Master!$1:$1,0)),"")</f>
        <v>4732.4029934640521</v>
      </c>
      <c r="J2997" s="230">
        <f>ROUND(I2997*Order_Quote!$L$6,4)</f>
        <v>0</v>
      </c>
      <c r="K2997" s="228"/>
      <c r="L2997" s="178"/>
      <c r="M2997" s="171">
        <f t="shared" si="46"/>
        <v>0</v>
      </c>
    </row>
    <row r="2998" spans="1:13" s="52" customFormat="1" x14ac:dyDescent="0.3">
      <c r="A2998" s="29" t="str">
        <f>IF(K2998&gt;0,COUNT($A$7:A2997)+COUNT(DWV!$A$8:$A$300)+COUNT('Large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8" s="293"/>
      <c r="C2998" s="3" t="s">
        <v>3586</v>
      </c>
      <c r="D2998" s="16">
        <v>28894872</v>
      </c>
      <c r="E2998" s="5" t="s">
        <v>10073</v>
      </c>
      <c r="F2998" s="381">
        <f>IFERROR(INDEX([1]Master!$1:$1048576,MATCH(C2998,[1]Master!$B:$B,0),MATCH($H$5,[1]Master!$1:$1,0)),"")</f>
        <v>1</v>
      </c>
      <c r="G2998" s="381">
        <f>IFERROR(INDEX([1]Master!$1:$1048576,MATCH(C2998,[1]Master!$B:$B,0),MATCH($H$4,[1]Master!$1:$1,0)),"")</f>
        <v>1</v>
      </c>
      <c r="H2998" s="6" t="s">
        <v>6153</v>
      </c>
      <c r="I2998" s="367">
        <f>IFERROR(INDEX([1]Master!$1:$1048576,MATCH(C2998,[1]Master!$B:$B,0),MATCH($G$6,[1]Master!$1:$1,0)),"")</f>
        <v>6057.4788248366021</v>
      </c>
      <c r="J2998" s="230">
        <f>ROUND(I2998*Order_Quote!$L$6,4)</f>
        <v>0</v>
      </c>
      <c r="K2998" s="228"/>
      <c r="L2998" s="178"/>
      <c r="M2998" s="171">
        <f t="shared" si="46"/>
        <v>0</v>
      </c>
    </row>
    <row r="2999" spans="1:13" s="52" customFormat="1" x14ac:dyDescent="0.3">
      <c r="A2999" s="29" t="str">
        <f>IF(K2999&gt;0,COUNT($A$7:A2998)+COUNT(DWV!$A$8:$A$300)+COUNT('Large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2999" s="293"/>
      <c r="C2999" s="3" t="s">
        <v>3587</v>
      </c>
      <c r="D2999" s="16">
        <v>28894880</v>
      </c>
      <c r="E2999" s="5" t="s">
        <v>10074</v>
      </c>
      <c r="F2999" s="381">
        <f>IFERROR(INDEX([1]Master!$1:$1048576,MATCH(C2999,[1]Master!$B:$B,0),MATCH($H$5,[1]Master!$1:$1,0)),"")</f>
        <v>1</v>
      </c>
      <c r="G2999" s="381">
        <f>IFERROR(INDEX([1]Master!$1:$1048576,MATCH(C2999,[1]Master!$B:$B,0),MATCH($H$4,[1]Master!$1:$1,0)),"")</f>
        <v>1</v>
      </c>
      <c r="H2999" s="6" t="s">
        <v>6153</v>
      </c>
      <c r="I2999" s="367">
        <f>IFERROR(INDEX([1]Master!$1:$1048576,MATCH(C2999,[1]Master!$B:$B,0),MATCH($G$6,[1]Master!$1:$1,0)),"")</f>
        <v>7753.5770862745103</v>
      </c>
      <c r="J2999" s="230">
        <f>ROUND(I2999*Order_Quote!$L$6,4)</f>
        <v>0</v>
      </c>
      <c r="K2999" s="228"/>
      <c r="L2999" s="178"/>
      <c r="M2999" s="171">
        <f t="shared" si="46"/>
        <v>0</v>
      </c>
    </row>
    <row r="3000" spans="1:13" s="52" customFormat="1" x14ac:dyDescent="0.3">
      <c r="A3000" s="29" t="str">
        <f>IF(K3000&gt;0,COUNT($A$7:A2999)+COUNT(DWV!$A$8:$A$300)+COUNT('Large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0" s="293"/>
      <c r="C3000" s="3" t="s">
        <v>3588</v>
      </c>
      <c r="D3000" s="16">
        <v>28894899</v>
      </c>
      <c r="E3000" s="5" t="s">
        <v>10075</v>
      </c>
      <c r="F3000" s="381">
        <f>IFERROR(INDEX([1]Master!$1:$1048576,MATCH(C3000,[1]Master!$B:$B,0),MATCH($H$5,[1]Master!$1:$1,0)),"")</f>
        <v>1</v>
      </c>
      <c r="G3000" s="381">
        <f>IFERROR(INDEX([1]Master!$1:$1048576,MATCH(C3000,[1]Master!$B:$B,0),MATCH($H$4,[1]Master!$1:$1,0)),"")</f>
        <v>1</v>
      </c>
      <c r="H3000" s="6" t="s">
        <v>6153</v>
      </c>
      <c r="I3000" s="367">
        <f>IFERROR(INDEX([1]Master!$1:$1048576,MATCH(C3000,[1]Master!$B:$B,0),MATCH($G$6,[1]Master!$1:$1,0)),"")</f>
        <v>9924.5619084967311</v>
      </c>
      <c r="J3000" s="230">
        <f>ROUND(I3000*Order_Quote!$L$6,4)</f>
        <v>0</v>
      </c>
      <c r="K3000" s="228"/>
      <c r="L3000" s="178"/>
      <c r="M3000" s="171">
        <f t="shared" si="46"/>
        <v>0</v>
      </c>
    </row>
    <row r="3001" spans="1:13" s="52" customFormat="1" x14ac:dyDescent="0.3">
      <c r="A3001" s="29" t="str">
        <f>IF(K3001&gt;0,COUNT($A$7:A3000)+COUNT(DWV!$A$8:$A$300)+COUNT('Large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1" s="293"/>
      <c r="C3001" s="3" t="s">
        <v>3589</v>
      </c>
      <c r="D3001" s="16">
        <v>28894902</v>
      </c>
      <c r="E3001" s="5" t="s">
        <v>10076</v>
      </c>
      <c r="F3001" s="381">
        <f>IFERROR(INDEX([1]Master!$1:$1048576,MATCH(C3001,[1]Master!$B:$B,0),MATCH($H$5,[1]Master!$1:$1,0)),"")</f>
        <v>1</v>
      </c>
      <c r="G3001" s="381">
        <f>IFERROR(INDEX([1]Master!$1:$1048576,MATCH(C3001,[1]Master!$B:$B,0),MATCH($H$4,[1]Master!$1:$1,0)),"")</f>
        <v>1</v>
      </c>
      <c r="H3001" s="6" t="s">
        <v>6153</v>
      </c>
      <c r="I3001" s="367">
        <f>IFERROR(INDEX([1]Master!$1:$1048576,MATCH(C3001,[1]Master!$B:$B,0),MATCH($G$6,[1]Master!$1:$1,0)),"")</f>
        <v>12703.436249673203</v>
      </c>
      <c r="J3001" s="230">
        <f>ROUND(I3001*Order_Quote!$L$6,4)</f>
        <v>0</v>
      </c>
      <c r="K3001" s="228"/>
      <c r="L3001" s="178"/>
      <c r="M3001" s="171">
        <f t="shared" si="46"/>
        <v>0</v>
      </c>
    </row>
    <row r="3002" spans="1:13" s="52" customFormat="1" x14ac:dyDescent="0.3">
      <c r="A3002" s="29" t="str">
        <f>IF(K3002&gt;0,COUNT($A$7:A3001)+COUNT(DWV!$A$8:$A$300)+COUNT('Large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2" s="293"/>
      <c r="C3002" s="3" t="s">
        <v>3590</v>
      </c>
      <c r="D3002" s="16">
        <v>28894910</v>
      </c>
      <c r="E3002" s="5" t="s">
        <v>10077</v>
      </c>
      <c r="F3002" s="381">
        <f>IFERROR(INDEX([1]Master!$1:$1048576,MATCH(C3002,[1]Master!$B:$B,0),MATCH($H$5,[1]Master!$1:$1,0)),"")</f>
        <v>1</v>
      </c>
      <c r="G3002" s="381">
        <f>IFERROR(INDEX([1]Master!$1:$1048576,MATCH(C3002,[1]Master!$B:$B,0),MATCH($H$4,[1]Master!$1:$1,0)),"")</f>
        <v>1</v>
      </c>
      <c r="H3002" s="6" t="s">
        <v>6153</v>
      </c>
      <c r="I3002" s="367">
        <f>IFERROR(INDEX([1]Master!$1:$1048576,MATCH(C3002,[1]Master!$B:$B,0),MATCH($G$6,[1]Master!$1:$1,0)),"")</f>
        <v>16260.378644444447</v>
      </c>
      <c r="J3002" s="230">
        <f>ROUND(I3002*Order_Quote!$L$6,4)</f>
        <v>0</v>
      </c>
      <c r="K3002" s="228"/>
      <c r="L3002" s="178"/>
      <c r="M3002" s="171">
        <f t="shared" si="46"/>
        <v>0</v>
      </c>
    </row>
    <row r="3003" spans="1:13" s="52" customFormat="1" x14ac:dyDescent="0.3">
      <c r="A3003" s="29" t="str">
        <f>IF(K3003&gt;0,COUNT($A$7:A3002)+COUNT(DWV!$A$8:$A$300)+COUNT('Large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3" s="293"/>
      <c r="C3003" s="3" t="s">
        <v>3591</v>
      </c>
      <c r="D3003" s="16">
        <v>28894929</v>
      </c>
      <c r="E3003" s="5" t="s">
        <v>10078</v>
      </c>
      <c r="F3003" s="381">
        <f>IFERROR(INDEX([1]Master!$1:$1048576,MATCH(C3003,[1]Master!$B:$B,0),MATCH($H$5,[1]Master!$1:$1,0)),"")</f>
        <v>1</v>
      </c>
      <c r="G3003" s="381">
        <f>IFERROR(INDEX([1]Master!$1:$1048576,MATCH(C3003,[1]Master!$B:$B,0),MATCH($H$4,[1]Master!$1:$1,0)),"")</f>
        <v>1</v>
      </c>
      <c r="H3003" s="6" t="s">
        <v>6153</v>
      </c>
      <c r="I3003" s="367">
        <f>IFERROR(INDEX([1]Master!$1:$1048576,MATCH(C3003,[1]Master!$B:$B,0),MATCH($G$6,[1]Master!$1:$1,0)),"")</f>
        <v>20813.324175163401</v>
      </c>
      <c r="J3003" s="230">
        <f>ROUND(I3003*Order_Quote!$L$6,4)</f>
        <v>0</v>
      </c>
      <c r="K3003" s="228"/>
      <c r="L3003" s="178"/>
      <c r="M3003" s="171">
        <f t="shared" si="46"/>
        <v>0</v>
      </c>
    </row>
    <row r="3004" spans="1:13" s="52" customFormat="1" x14ac:dyDescent="0.3">
      <c r="A3004" s="29" t="str">
        <f>IF(K3004&gt;0,COUNT($A$7:A3003)+COUNT(DWV!$A$8:$A$300)+COUNT('Large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4" s="293"/>
      <c r="C3004" s="3" t="s">
        <v>3592</v>
      </c>
      <c r="D3004" s="16">
        <v>28894937</v>
      </c>
      <c r="E3004" s="5" t="s">
        <v>10079</v>
      </c>
      <c r="F3004" s="381">
        <f>IFERROR(INDEX([1]Master!$1:$1048576,MATCH(C3004,[1]Master!$B:$B,0),MATCH($H$5,[1]Master!$1:$1,0)),"")</f>
        <v>1</v>
      </c>
      <c r="G3004" s="381">
        <f>IFERROR(INDEX([1]Master!$1:$1048576,MATCH(C3004,[1]Master!$B:$B,0),MATCH($H$4,[1]Master!$1:$1,0)),"")</f>
        <v>1</v>
      </c>
      <c r="H3004" s="6" t="s">
        <v>6153</v>
      </c>
      <c r="I3004" s="367">
        <f>IFERROR(INDEX([1]Master!$1:$1048576,MATCH(C3004,[1]Master!$B:$B,0),MATCH($G$6,[1]Master!$1:$1,0)),"")</f>
        <v>26641.044767320265</v>
      </c>
      <c r="J3004" s="230">
        <f>ROUND(I3004*Order_Quote!$L$6,4)</f>
        <v>0</v>
      </c>
      <c r="K3004" s="228"/>
      <c r="L3004" s="178"/>
      <c r="M3004" s="171">
        <f t="shared" si="46"/>
        <v>0</v>
      </c>
    </row>
    <row r="3005" spans="1:13" s="52" customFormat="1" x14ac:dyDescent="0.3">
      <c r="A3005" s="29" t="str">
        <f>IF(K3005&gt;0,COUNT($A$7:A3004)+COUNT(DWV!$A$8:$A$300)+COUNT('Large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5" s="293"/>
      <c r="C3005" s="3" t="s">
        <v>3593</v>
      </c>
      <c r="D3005" s="16">
        <v>28894945</v>
      </c>
      <c r="E3005" s="5" t="s">
        <v>10080</v>
      </c>
      <c r="F3005" s="381">
        <f>IFERROR(INDEX([1]Master!$1:$1048576,MATCH(C3005,[1]Master!$B:$B,0),MATCH($H$5,[1]Master!$1:$1,0)),"")</f>
        <v>1</v>
      </c>
      <c r="G3005" s="381">
        <f>IFERROR(INDEX([1]Master!$1:$1048576,MATCH(C3005,[1]Master!$B:$B,0),MATCH($H$4,[1]Master!$1:$1,0)),"")</f>
        <v>1</v>
      </c>
      <c r="H3005" s="6" t="s">
        <v>6153</v>
      </c>
      <c r="I3005" s="367">
        <f>IFERROR(INDEX([1]Master!$1:$1048576,MATCH(C3005,[1]Master!$B:$B,0),MATCH($G$6,[1]Master!$1:$1,0)),"")</f>
        <v>34100.539696732034</v>
      </c>
      <c r="J3005" s="230">
        <f>ROUND(I3005*Order_Quote!$L$6,4)</f>
        <v>0</v>
      </c>
      <c r="K3005" s="228"/>
      <c r="L3005" s="178"/>
      <c r="M3005" s="171">
        <f t="shared" si="46"/>
        <v>0</v>
      </c>
    </row>
    <row r="3006" spans="1:13" s="52" customFormat="1" x14ac:dyDescent="0.3">
      <c r="A3006" s="29" t="str">
        <f>IF(K3006&gt;0,COUNT($A$7:A3005)+COUNT(DWV!$A$8:$A$300)+COUNT('Large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6" s="294"/>
      <c r="C3006" s="3" t="s">
        <v>3594</v>
      </c>
      <c r="D3006" s="16">
        <v>28894953</v>
      </c>
      <c r="E3006" s="5" t="s">
        <v>10081</v>
      </c>
      <c r="F3006" s="381">
        <f>IFERROR(INDEX([1]Master!$1:$1048576,MATCH(C3006,[1]Master!$B:$B,0),MATCH($H$5,[1]Master!$1:$1,0)),"")</f>
        <v>1</v>
      </c>
      <c r="G3006" s="381">
        <f>IFERROR(INDEX([1]Master!$1:$1048576,MATCH(C3006,[1]Master!$B:$B,0),MATCH($H$4,[1]Master!$1:$1,0)),"")</f>
        <v>1</v>
      </c>
      <c r="H3006" s="6" t="s">
        <v>6153</v>
      </c>
      <c r="I3006" s="367">
        <f>IFERROR(INDEX([1]Master!$1:$1048576,MATCH(C3006,[1]Master!$B:$B,0),MATCH($G$6,[1]Master!$1:$1,0)),"")</f>
        <v>43648.676444444449</v>
      </c>
      <c r="J3006" s="230">
        <f>ROUND(I3006*Order_Quote!$L$6,4)</f>
        <v>0</v>
      </c>
      <c r="K3006" s="228"/>
      <c r="L3006" s="178"/>
      <c r="M3006" s="171">
        <f t="shared" si="46"/>
        <v>0</v>
      </c>
    </row>
    <row r="3007" spans="1:13" s="52" customFormat="1" x14ac:dyDescent="0.3">
      <c r="A3007" s="29" t="str">
        <f>IF(K3007&gt;0,COUNT($A$7:A3006)+COUNT(DWV!$A$8:$A$300)+COUNT('Large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7" s="317" t="s">
        <v>3739</v>
      </c>
      <c r="C3007" s="11" t="s">
        <v>3595</v>
      </c>
      <c r="D3007" s="17">
        <v>28895003</v>
      </c>
      <c r="E3007" s="13" t="s">
        <v>5554</v>
      </c>
      <c r="F3007" s="381">
        <f>IFERROR(INDEX([1]Master!$1:$1048576,MATCH(C3007,[1]Master!$B:$B,0),MATCH($H$5,[1]Master!$1:$1,0)),"")</f>
        <v>1</v>
      </c>
      <c r="G3007" s="381">
        <f>IFERROR(INDEX([1]Master!$1:$1048576,MATCH(C3007,[1]Master!$B:$B,0),MATCH($H$4,[1]Master!$1:$1,0)),"")</f>
        <v>150</v>
      </c>
      <c r="H3007" s="6" t="s">
        <v>6153</v>
      </c>
      <c r="I3007" s="367">
        <f>IFERROR(INDEX([1]Master!$1:$1048576,MATCH(C3007,[1]Master!$B:$B,0),MATCH($G$6,[1]Master!$1:$1,0)),"")</f>
        <v>62.321555555555562</v>
      </c>
      <c r="J3007" s="230">
        <f>ROUND(I3007*Order_Quote!$L$6,4)</f>
        <v>0</v>
      </c>
      <c r="K3007" s="232"/>
      <c r="L3007" s="178"/>
      <c r="M3007" s="171">
        <f t="shared" si="46"/>
        <v>0</v>
      </c>
    </row>
    <row r="3008" spans="1:13" s="52" customFormat="1" x14ac:dyDescent="0.3">
      <c r="A3008" s="29" t="str">
        <f>IF(K3008&gt;0,COUNT($A$7:A3007)+COUNT(DWV!$A$8:$A$300)+COUNT('Large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8" s="293"/>
      <c r="C3008" s="3" t="s">
        <v>3596</v>
      </c>
      <c r="D3008" s="16">
        <v>28895011</v>
      </c>
      <c r="E3008" s="5" t="s">
        <v>5555</v>
      </c>
      <c r="F3008" s="381">
        <f>IFERROR(INDEX([1]Master!$1:$1048576,MATCH(C3008,[1]Master!$B:$B,0),MATCH($H$5,[1]Master!$1:$1,0)),"")</f>
        <v>1</v>
      </c>
      <c r="G3008" s="381">
        <f>IFERROR(INDEX([1]Master!$1:$1048576,MATCH(C3008,[1]Master!$B:$B,0),MATCH($H$4,[1]Master!$1:$1,0)),"")</f>
        <v>100</v>
      </c>
      <c r="H3008" s="6" t="s">
        <v>6153</v>
      </c>
      <c r="I3008" s="367">
        <f>IFERROR(INDEX([1]Master!$1:$1048576,MATCH(C3008,[1]Master!$B:$B,0),MATCH($G$6,[1]Master!$1:$1,0)),"")</f>
        <v>159.13277777777779</v>
      </c>
      <c r="J3008" s="230">
        <f>ROUND(I3008*Order_Quote!$L$6,4)</f>
        <v>0</v>
      </c>
      <c r="K3008" s="228"/>
      <c r="L3008" s="178"/>
      <c r="M3008" s="171">
        <f t="shared" si="46"/>
        <v>0</v>
      </c>
    </row>
    <row r="3009" spans="1:13" s="52" customFormat="1" x14ac:dyDescent="0.3">
      <c r="A3009" s="29" t="str">
        <f>IF(K3009&gt;0,COUNT($A$7:A3008)+COUNT(DWV!$A$8:$A$300)+COUNT('Large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09" s="293"/>
      <c r="C3009" s="3" t="s">
        <v>3597</v>
      </c>
      <c r="D3009" s="16">
        <v>28895020</v>
      </c>
      <c r="E3009" s="5" t="s">
        <v>5556</v>
      </c>
      <c r="F3009" s="381">
        <f>IFERROR(INDEX([1]Master!$1:$1048576,MATCH(C3009,[1]Master!$B:$B,0),MATCH($H$5,[1]Master!$1:$1,0)),"")</f>
        <v>1</v>
      </c>
      <c r="G3009" s="381">
        <f>IFERROR(INDEX([1]Master!$1:$1048576,MATCH(C3009,[1]Master!$B:$B,0),MATCH($H$4,[1]Master!$1:$1,0)),"")</f>
        <v>60</v>
      </c>
      <c r="H3009" s="6" t="s">
        <v>6153</v>
      </c>
      <c r="I3009" s="367">
        <f>IFERROR(INDEX([1]Master!$1:$1048576,MATCH(C3009,[1]Master!$B:$B,0),MATCH($G$6,[1]Master!$1:$1,0)),"")</f>
        <v>163.54355555555554</v>
      </c>
      <c r="J3009" s="230">
        <f>ROUND(I3009*Order_Quote!$L$6,4)</f>
        <v>0</v>
      </c>
      <c r="K3009" s="228"/>
      <c r="L3009" s="178"/>
      <c r="M3009" s="171">
        <f t="shared" si="46"/>
        <v>0</v>
      </c>
    </row>
    <row r="3010" spans="1:13" s="52" customFormat="1" x14ac:dyDescent="0.3">
      <c r="A3010" s="29" t="str">
        <f>IF(K3010&gt;0,COUNT($A$7:A3009)+COUNT(DWV!$A$8:$A$300)+COUNT('Large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0" s="293"/>
      <c r="C3010" s="3" t="s">
        <v>3598</v>
      </c>
      <c r="D3010" s="16">
        <v>28895038</v>
      </c>
      <c r="E3010" s="5" t="s">
        <v>5557</v>
      </c>
      <c r="F3010" s="381">
        <f>IFERROR(INDEX([1]Master!$1:$1048576,MATCH(C3010,[1]Master!$B:$B,0),MATCH($H$5,[1]Master!$1:$1,0)),"")</f>
        <v>1</v>
      </c>
      <c r="G3010" s="381">
        <f>IFERROR(INDEX([1]Master!$1:$1048576,MATCH(C3010,[1]Master!$B:$B,0),MATCH($H$4,[1]Master!$1:$1,0)),"")</f>
        <v>100</v>
      </c>
      <c r="H3010" s="6" t="s">
        <v>6153</v>
      </c>
      <c r="I3010" s="367">
        <f>IFERROR(INDEX([1]Master!$1:$1048576,MATCH(C3010,[1]Master!$B:$B,0),MATCH($G$6,[1]Master!$1:$1,0)),"")</f>
        <v>328.01444444444439</v>
      </c>
      <c r="J3010" s="230">
        <f>ROUND(I3010*Order_Quote!$L$6,4)</f>
        <v>0</v>
      </c>
      <c r="K3010" s="228"/>
      <c r="L3010" s="178"/>
      <c r="M3010" s="171">
        <f t="shared" si="46"/>
        <v>0</v>
      </c>
    </row>
    <row r="3011" spans="1:13" s="52" customFormat="1" x14ac:dyDescent="0.3">
      <c r="A3011" s="29" t="str">
        <f>IF(K3011&gt;0,COUNT($A$7:A3010)+COUNT(DWV!$A$8:$A$300)+COUNT('Large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1" s="293"/>
      <c r="C3011" s="3" t="s">
        <v>3599</v>
      </c>
      <c r="D3011" s="16">
        <v>28895046</v>
      </c>
      <c r="E3011" s="5" t="s">
        <v>5558</v>
      </c>
      <c r="F3011" s="381">
        <f>IFERROR(INDEX([1]Master!$1:$1048576,MATCH(C3011,[1]Master!$B:$B,0),MATCH($H$5,[1]Master!$1:$1,0)),"")</f>
        <v>1</v>
      </c>
      <c r="G3011" s="381">
        <f>IFERROR(INDEX([1]Master!$1:$1048576,MATCH(C3011,[1]Master!$B:$B,0),MATCH($H$4,[1]Master!$1:$1,0)),"")</f>
        <v>75</v>
      </c>
      <c r="H3011" s="6" t="s">
        <v>6153</v>
      </c>
      <c r="I3011" s="367">
        <f>IFERROR(INDEX([1]Master!$1:$1048576,MATCH(C3011,[1]Master!$B:$B,0),MATCH($G$6,[1]Master!$1:$1,0)),"")</f>
        <v>527.45055555555552</v>
      </c>
      <c r="J3011" s="230">
        <f>ROUND(I3011*Order_Quote!$L$6,4)</f>
        <v>0</v>
      </c>
      <c r="K3011" s="228"/>
      <c r="L3011" s="178"/>
      <c r="M3011" s="171">
        <f t="shared" si="46"/>
        <v>0</v>
      </c>
    </row>
    <row r="3012" spans="1:13" s="52" customFormat="1" x14ac:dyDescent="0.3">
      <c r="A3012" s="29" t="str">
        <f>IF(K3012&gt;0,COUNT($A$7:A3011)+COUNT(DWV!$A$8:$A$300)+COUNT('Large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2" s="293"/>
      <c r="C3012" s="3" t="s">
        <v>3600</v>
      </c>
      <c r="D3012" s="16">
        <v>28895054</v>
      </c>
      <c r="E3012" s="5" t="s">
        <v>5559</v>
      </c>
      <c r="F3012" s="381">
        <f>IFERROR(INDEX([1]Master!$1:$1048576,MATCH(C3012,[1]Master!$B:$B,0),MATCH($H$5,[1]Master!$1:$1,0)),"")</f>
        <v>1</v>
      </c>
      <c r="G3012" s="381">
        <f>IFERROR(INDEX([1]Master!$1:$1048576,MATCH(C3012,[1]Master!$B:$B,0),MATCH($H$4,[1]Master!$1:$1,0)),"")</f>
        <v>30</v>
      </c>
      <c r="H3012" s="6" t="s">
        <v>6153</v>
      </c>
      <c r="I3012" s="367">
        <f>IFERROR(INDEX([1]Master!$1:$1048576,MATCH(C3012,[1]Master!$B:$B,0),MATCH($G$6,[1]Master!$1:$1,0)),"")</f>
        <v>645.37644444444459</v>
      </c>
      <c r="J3012" s="230">
        <f>ROUND(I3012*Order_Quote!$L$6,4)</f>
        <v>0</v>
      </c>
      <c r="K3012" s="228"/>
      <c r="L3012" s="178"/>
      <c r="M3012" s="171">
        <f t="shared" si="46"/>
        <v>0</v>
      </c>
    </row>
    <row r="3013" spans="1:13" s="52" customFormat="1" x14ac:dyDescent="0.3">
      <c r="A3013" s="29" t="str">
        <f>IF(K3013&gt;0,COUNT($A$7:A3012)+COUNT(DWV!$A$8:$A$300)+COUNT('Large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3" s="293"/>
      <c r="C3013" s="3" t="s">
        <v>3601</v>
      </c>
      <c r="D3013" s="16">
        <v>28895062</v>
      </c>
      <c r="E3013" s="5" t="s">
        <v>5560</v>
      </c>
      <c r="F3013" s="381">
        <f>IFERROR(INDEX([1]Master!$1:$1048576,MATCH(C3013,[1]Master!$B:$B,0),MATCH($H$5,[1]Master!$1:$1,0)),"")</f>
        <v>1</v>
      </c>
      <c r="G3013" s="381">
        <f>IFERROR(INDEX([1]Master!$1:$1048576,MATCH(C3013,[1]Master!$B:$B,0),MATCH($H$4,[1]Master!$1:$1,0)),"")</f>
        <v>75</v>
      </c>
      <c r="H3013" s="6" t="s">
        <v>6153</v>
      </c>
      <c r="I3013" s="367">
        <f>IFERROR(INDEX([1]Master!$1:$1048576,MATCH(C3013,[1]Master!$B:$B,0),MATCH($G$6,[1]Master!$1:$1,0)),"")</f>
        <v>555.30622222222223</v>
      </c>
      <c r="J3013" s="230">
        <f>ROUND(I3013*Order_Quote!$L$6,4)</f>
        <v>0</v>
      </c>
      <c r="K3013" s="228"/>
      <c r="L3013" s="178"/>
      <c r="M3013" s="171">
        <f t="shared" si="46"/>
        <v>0</v>
      </c>
    </row>
    <row r="3014" spans="1:13" s="52" customFormat="1" x14ac:dyDescent="0.3">
      <c r="A3014" s="29" t="str">
        <f>IF(K3014&gt;0,COUNT($A$7:A3013)+COUNT(DWV!$A$8:$A$300)+COUNT('Large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4" s="293"/>
      <c r="C3014" s="3" t="s">
        <v>3602</v>
      </c>
      <c r="D3014" s="16">
        <v>28895070</v>
      </c>
      <c r="E3014" s="5" t="s">
        <v>5561</v>
      </c>
      <c r="F3014" s="381">
        <f>IFERROR(INDEX([1]Master!$1:$1048576,MATCH(C3014,[1]Master!$B:$B,0),MATCH($H$5,[1]Master!$1:$1,0)),"")</f>
        <v>1</v>
      </c>
      <c r="G3014" s="381">
        <f>IFERROR(INDEX([1]Master!$1:$1048576,MATCH(C3014,[1]Master!$B:$B,0),MATCH($H$4,[1]Master!$1:$1,0)),"")</f>
        <v>60</v>
      </c>
      <c r="H3014" s="6" t="s">
        <v>6153</v>
      </c>
      <c r="I3014" s="367">
        <f>IFERROR(INDEX([1]Master!$1:$1048576,MATCH(C3014,[1]Master!$B:$B,0),MATCH($G$6,[1]Master!$1:$1,0)),"")</f>
        <v>585.02844444444452</v>
      </c>
      <c r="J3014" s="230">
        <f>ROUND(I3014*Order_Quote!$L$6,4)</f>
        <v>0</v>
      </c>
      <c r="K3014" s="228"/>
      <c r="L3014" s="178"/>
      <c r="M3014" s="171">
        <f t="shared" ref="M3014:M3077" si="47">K3014/F3014</f>
        <v>0</v>
      </c>
    </row>
    <row r="3015" spans="1:13" s="52" customFormat="1" x14ac:dyDescent="0.3">
      <c r="A3015" s="29" t="str">
        <f>IF(K3015&gt;0,COUNT($A$7:A3014)+COUNT(DWV!$A$8:$A$300)+COUNT('Large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5" s="293"/>
      <c r="C3015" s="3" t="s">
        <v>3603</v>
      </c>
      <c r="D3015" s="16">
        <v>28895089</v>
      </c>
      <c r="E3015" s="5" t="s">
        <v>5562</v>
      </c>
      <c r="F3015" s="381">
        <f>IFERROR(INDEX([1]Master!$1:$1048576,MATCH(C3015,[1]Master!$B:$B,0),MATCH($H$5,[1]Master!$1:$1,0)),"")</f>
        <v>1</v>
      </c>
      <c r="G3015" s="381">
        <f>IFERROR(INDEX([1]Master!$1:$1048576,MATCH(C3015,[1]Master!$B:$B,0),MATCH($H$4,[1]Master!$1:$1,0)),"")</f>
        <v>43</v>
      </c>
      <c r="H3015" s="6" t="s">
        <v>6153</v>
      </c>
      <c r="I3015" s="367">
        <f>IFERROR(INDEX([1]Master!$1:$1048576,MATCH(C3015,[1]Master!$B:$B,0),MATCH($G$6,[1]Master!$1:$1,0)),"")</f>
        <v>763.31422222222216</v>
      </c>
      <c r="J3015" s="230">
        <f>ROUND(I3015*Order_Quote!$L$6,4)</f>
        <v>0</v>
      </c>
      <c r="K3015" s="228"/>
      <c r="L3015" s="178"/>
      <c r="M3015" s="171">
        <f t="shared" si="47"/>
        <v>0</v>
      </c>
    </row>
    <row r="3016" spans="1:13" s="52" customFormat="1" x14ac:dyDescent="0.3">
      <c r="A3016" s="29" t="str">
        <f>IF(K3016&gt;0,COUNT($A$7:A3015)+COUNT(DWV!$A$8:$A$300)+COUNT('Large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6" s="293"/>
      <c r="C3016" s="3" t="s">
        <v>3604</v>
      </c>
      <c r="D3016" s="16">
        <v>28895097</v>
      </c>
      <c r="E3016" s="5" t="s">
        <v>5563</v>
      </c>
      <c r="F3016" s="381">
        <f>IFERROR(INDEX([1]Master!$1:$1048576,MATCH(C3016,[1]Master!$B:$B,0),MATCH($H$5,[1]Master!$1:$1,0)),"")</f>
        <v>1</v>
      </c>
      <c r="G3016" s="381">
        <f>IFERROR(INDEX([1]Master!$1:$1048576,MATCH(C3016,[1]Master!$B:$B,0),MATCH($H$4,[1]Master!$1:$1,0)),"")</f>
        <v>17</v>
      </c>
      <c r="H3016" s="6" t="s">
        <v>6153</v>
      </c>
      <c r="I3016" s="367">
        <f>IFERROR(INDEX([1]Master!$1:$1048576,MATCH(C3016,[1]Master!$B:$B,0),MATCH($G$6,[1]Master!$1:$1,0)),"")</f>
        <v>628.76766666666663</v>
      </c>
      <c r="J3016" s="230">
        <f>ROUND(I3016*Order_Quote!$L$6,4)</f>
        <v>0</v>
      </c>
      <c r="K3016" s="228"/>
      <c r="L3016" s="178"/>
      <c r="M3016" s="171">
        <f t="shared" si="47"/>
        <v>0</v>
      </c>
    </row>
    <row r="3017" spans="1:13" s="52" customFormat="1" x14ac:dyDescent="0.3">
      <c r="A3017" s="29" t="str">
        <f>IF(K3017&gt;0,COUNT($A$7:A3016)+COUNT(DWV!$A$8:$A$300)+COUNT('Large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7" s="293"/>
      <c r="C3017" s="3" t="s">
        <v>3605</v>
      </c>
      <c r="D3017" s="16">
        <v>28895100</v>
      </c>
      <c r="E3017" s="5" t="s">
        <v>5564</v>
      </c>
      <c r="F3017" s="381">
        <f>IFERROR(INDEX([1]Master!$1:$1048576,MATCH(C3017,[1]Master!$B:$B,0),MATCH($H$5,[1]Master!$1:$1,0)),"")</f>
        <v>1</v>
      </c>
      <c r="G3017" s="381">
        <f>IFERROR(INDEX([1]Master!$1:$1048576,MATCH(C3017,[1]Master!$B:$B,0),MATCH($H$4,[1]Master!$1:$1,0)),"")</f>
        <v>60</v>
      </c>
      <c r="H3017" s="6" t="s">
        <v>6153</v>
      </c>
      <c r="I3017" s="367">
        <f>IFERROR(INDEX([1]Master!$1:$1048576,MATCH(C3017,[1]Master!$B:$B,0),MATCH($G$6,[1]Master!$1:$1,0)),"")</f>
        <v>673.66011111111118</v>
      </c>
      <c r="J3017" s="230">
        <f>ROUND(I3017*Order_Quote!$L$6,4)</f>
        <v>0</v>
      </c>
      <c r="K3017" s="228"/>
      <c r="L3017" s="178"/>
      <c r="M3017" s="171">
        <f t="shared" si="47"/>
        <v>0</v>
      </c>
    </row>
    <row r="3018" spans="1:13" s="52" customFormat="1" x14ac:dyDescent="0.3">
      <c r="A3018" s="29" t="str">
        <f>IF(K3018&gt;0,COUNT($A$7:A3017)+COUNT(DWV!$A$8:$A$300)+COUNT('Large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8" s="293"/>
      <c r="C3018" s="3" t="s">
        <v>3606</v>
      </c>
      <c r="D3018" s="16">
        <v>28895119</v>
      </c>
      <c r="E3018" s="5" t="s">
        <v>5565</v>
      </c>
      <c r="F3018" s="381">
        <f>IFERROR(INDEX([1]Master!$1:$1048576,MATCH(C3018,[1]Master!$B:$B,0),MATCH($H$5,[1]Master!$1:$1,0)),"")</f>
        <v>1</v>
      </c>
      <c r="G3018" s="381">
        <f>IFERROR(INDEX([1]Master!$1:$1048576,MATCH(C3018,[1]Master!$B:$B,0),MATCH($H$4,[1]Master!$1:$1,0)),"")</f>
        <v>50</v>
      </c>
      <c r="H3018" s="6" t="s">
        <v>6153</v>
      </c>
      <c r="I3018" s="367">
        <f>IFERROR(INDEX([1]Master!$1:$1048576,MATCH(C3018,[1]Master!$B:$B,0),MATCH($G$6,[1]Master!$1:$1,0)),"")</f>
        <v>846.01333333333332</v>
      </c>
      <c r="J3018" s="230">
        <f>ROUND(I3018*Order_Quote!$L$6,4)</f>
        <v>0</v>
      </c>
      <c r="K3018" s="228"/>
      <c r="L3018" s="178"/>
      <c r="M3018" s="171">
        <f t="shared" si="47"/>
        <v>0</v>
      </c>
    </row>
    <row r="3019" spans="1:13" s="52" customFormat="1" x14ac:dyDescent="0.3">
      <c r="A3019" s="29" t="str">
        <f>IF(K3019&gt;0,COUNT($A$7:A3018)+COUNT(DWV!$A$8:$A$300)+COUNT('Large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19" s="293"/>
      <c r="C3019" s="3" t="s">
        <v>3607</v>
      </c>
      <c r="D3019" s="16">
        <v>28895127</v>
      </c>
      <c r="E3019" s="5" t="s">
        <v>5566</v>
      </c>
      <c r="F3019" s="381">
        <f>IFERROR(INDEX([1]Master!$1:$1048576,MATCH(C3019,[1]Master!$B:$B,0),MATCH($H$5,[1]Master!$1:$1,0)),"")</f>
        <v>1</v>
      </c>
      <c r="G3019" s="381">
        <f>IFERROR(INDEX([1]Master!$1:$1048576,MATCH(C3019,[1]Master!$B:$B,0),MATCH($H$4,[1]Master!$1:$1,0)),"")</f>
        <v>38</v>
      </c>
      <c r="H3019" s="6" t="s">
        <v>6153</v>
      </c>
      <c r="I3019" s="367">
        <f>IFERROR(INDEX([1]Master!$1:$1048576,MATCH(C3019,[1]Master!$B:$B,0),MATCH($G$6,[1]Master!$1:$1,0)),"")</f>
        <v>1118.1381111111111</v>
      </c>
      <c r="J3019" s="230">
        <f>ROUND(I3019*Order_Quote!$L$6,4)</f>
        <v>0</v>
      </c>
      <c r="K3019" s="228"/>
      <c r="L3019" s="178"/>
      <c r="M3019" s="171">
        <f t="shared" si="47"/>
        <v>0</v>
      </c>
    </row>
    <row r="3020" spans="1:13" s="52" customFormat="1" x14ac:dyDescent="0.3">
      <c r="A3020" s="29" t="str">
        <f>IF(K3020&gt;0,COUNT($A$7:A3019)+COUNT(DWV!$A$8:$A$300)+COUNT('Large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0" s="293"/>
      <c r="C3020" s="3" t="s">
        <v>3608</v>
      </c>
      <c r="D3020" s="16">
        <v>28895135</v>
      </c>
      <c r="E3020" s="5" t="s">
        <v>5567</v>
      </c>
      <c r="F3020" s="381">
        <f>IFERROR(INDEX([1]Master!$1:$1048576,MATCH(C3020,[1]Master!$B:$B,0),MATCH($H$5,[1]Master!$1:$1,0)),"")</f>
        <v>1</v>
      </c>
      <c r="G3020" s="381">
        <f>IFERROR(INDEX([1]Master!$1:$1048576,MATCH(C3020,[1]Master!$B:$B,0),MATCH($H$4,[1]Master!$1:$1,0)),"")</f>
        <v>30</v>
      </c>
      <c r="H3020" s="6" t="s">
        <v>6153</v>
      </c>
      <c r="I3020" s="367">
        <f>IFERROR(INDEX([1]Master!$1:$1048576,MATCH(C3020,[1]Master!$B:$B,0),MATCH($G$6,[1]Master!$1:$1,0)),"")</f>
        <v>1231.9147777777778</v>
      </c>
      <c r="J3020" s="230">
        <f>ROUND(I3020*Order_Quote!$L$6,4)</f>
        <v>0</v>
      </c>
      <c r="K3020" s="228"/>
      <c r="L3020" s="178"/>
      <c r="M3020" s="171">
        <f t="shared" si="47"/>
        <v>0</v>
      </c>
    </row>
    <row r="3021" spans="1:13" s="52" customFormat="1" x14ac:dyDescent="0.3">
      <c r="A3021" s="29" t="str">
        <f>IF(K3021&gt;0,COUNT($A$7:A3020)+COUNT(DWV!$A$8:$A$300)+COUNT('Large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1" s="293"/>
      <c r="C3021" s="3" t="s">
        <v>3609</v>
      </c>
      <c r="D3021" s="16">
        <v>28895143</v>
      </c>
      <c r="E3021" s="5" t="s">
        <v>5568</v>
      </c>
      <c r="F3021" s="381">
        <f>IFERROR(INDEX([1]Master!$1:$1048576,MATCH(C3021,[1]Master!$B:$B,0),MATCH($H$5,[1]Master!$1:$1,0)),"")</f>
        <v>1</v>
      </c>
      <c r="G3021" s="381">
        <f>IFERROR(INDEX([1]Master!$1:$1048576,MATCH(C3021,[1]Master!$B:$B,0),MATCH($H$4,[1]Master!$1:$1,0)),"")</f>
        <v>10</v>
      </c>
      <c r="H3021" s="6" t="s">
        <v>6153</v>
      </c>
      <c r="I3021" s="367">
        <f>IFERROR(INDEX([1]Master!$1:$1048576,MATCH(C3021,[1]Master!$B:$B,0),MATCH($G$6,[1]Master!$1:$1,0)),"")</f>
        <v>1228.788</v>
      </c>
      <c r="J3021" s="230">
        <f>ROUND(I3021*Order_Quote!$L$6,4)</f>
        <v>0</v>
      </c>
      <c r="K3021" s="228"/>
      <c r="L3021" s="178"/>
      <c r="M3021" s="171">
        <f t="shared" si="47"/>
        <v>0</v>
      </c>
    </row>
    <row r="3022" spans="1:13" s="52" customFormat="1" x14ac:dyDescent="0.3">
      <c r="A3022" s="29" t="str">
        <f>IF(K3022&gt;0,COUNT($A$7:A3021)+COUNT(DWV!$A$8:$A$300)+COUNT('Large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2" s="293"/>
      <c r="C3022" s="3" t="s">
        <v>3610</v>
      </c>
      <c r="D3022" s="16">
        <v>28895151</v>
      </c>
      <c r="E3022" s="5" t="s">
        <v>5569</v>
      </c>
      <c r="F3022" s="381">
        <f>IFERROR(INDEX([1]Master!$1:$1048576,MATCH(C3022,[1]Master!$B:$B,0),MATCH($H$5,[1]Master!$1:$1,0)),"")</f>
        <v>1</v>
      </c>
      <c r="G3022" s="381">
        <f>IFERROR(INDEX([1]Master!$1:$1048576,MATCH(C3022,[1]Master!$B:$B,0),MATCH($H$4,[1]Master!$1:$1,0)),"")</f>
        <v>25</v>
      </c>
      <c r="H3022" s="6" t="s">
        <v>6153</v>
      </c>
      <c r="I3022" s="367">
        <f>IFERROR(INDEX([1]Master!$1:$1048576,MATCH(C3022,[1]Master!$B:$B,0),MATCH($G$6,[1]Master!$1:$1,0)),"")</f>
        <v>1054.7941111111113</v>
      </c>
      <c r="J3022" s="230">
        <f>ROUND(I3022*Order_Quote!$L$6,4)</f>
        <v>0</v>
      </c>
      <c r="K3022" s="228"/>
      <c r="L3022" s="178"/>
      <c r="M3022" s="171">
        <f t="shared" si="47"/>
        <v>0</v>
      </c>
    </row>
    <row r="3023" spans="1:13" s="52" customFormat="1" x14ac:dyDescent="0.3">
      <c r="A3023" s="29" t="str">
        <f>IF(K3023&gt;0,COUNT($A$7:A3022)+COUNT(DWV!$A$8:$A$300)+COUNT('Large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3" s="293"/>
      <c r="C3023" s="3" t="s">
        <v>3611</v>
      </c>
      <c r="D3023" s="16">
        <v>28895160</v>
      </c>
      <c r="E3023" s="5" t="s">
        <v>5570</v>
      </c>
      <c r="F3023" s="381">
        <f>IFERROR(INDEX([1]Master!$1:$1048576,MATCH(C3023,[1]Master!$B:$B,0),MATCH($H$5,[1]Master!$1:$1,0)),"")</f>
        <v>1</v>
      </c>
      <c r="G3023" s="381">
        <f>IFERROR(INDEX([1]Master!$1:$1048576,MATCH(C3023,[1]Master!$B:$B,0),MATCH($H$4,[1]Master!$1:$1,0)),"")</f>
        <v>23</v>
      </c>
      <c r="H3023" s="6" t="s">
        <v>6153</v>
      </c>
      <c r="I3023" s="367">
        <f>IFERROR(INDEX([1]Master!$1:$1048576,MATCH(C3023,[1]Master!$B:$B,0),MATCH($G$6,[1]Master!$1:$1,0)),"")</f>
        <v>1113.1804444444444</v>
      </c>
      <c r="J3023" s="230">
        <f>ROUND(I3023*Order_Quote!$L$6,4)</f>
        <v>0</v>
      </c>
      <c r="K3023" s="228"/>
      <c r="L3023" s="178"/>
      <c r="M3023" s="171">
        <f t="shared" si="47"/>
        <v>0</v>
      </c>
    </row>
    <row r="3024" spans="1:13" s="52" customFormat="1" x14ac:dyDescent="0.3">
      <c r="A3024" s="29" t="str">
        <f>IF(K3024&gt;0,COUNT($A$7:A3023)+COUNT(DWV!$A$8:$A$300)+COUNT('Large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4" s="293"/>
      <c r="C3024" s="3" t="s">
        <v>3612</v>
      </c>
      <c r="D3024" s="16">
        <v>28895178</v>
      </c>
      <c r="E3024" s="5" t="s">
        <v>5571</v>
      </c>
      <c r="F3024" s="381">
        <f>IFERROR(INDEX([1]Master!$1:$1048576,MATCH(C3024,[1]Master!$B:$B,0),MATCH($H$5,[1]Master!$1:$1,0)),"")</f>
        <v>1</v>
      </c>
      <c r="G3024" s="381">
        <f>IFERROR(INDEX([1]Master!$1:$1048576,MATCH(C3024,[1]Master!$B:$B,0),MATCH($H$4,[1]Master!$1:$1,0)),"")</f>
        <v>20</v>
      </c>
      <c r="H3024" s="6" t="s">
        <v>6153</v>
      </c>
      <c r="I3024" s="367">
        <f>IFERROR(INDEX([1]Master!$1:$1048576,MATCH(C3024,[1]Master!$B:$B,0),MATCH($G$6,[1]Master!$1:$1,0)),"")</f>
        <v>1157.7637777777779</v>
      </c>
      <c r="J3024" s="230">
        <f>ROUND(I3024*Order_Quote!$L$6,4)</f>
        <v>0</v>
      </c>
      <c r="K3024" s="228"/>
      <c r="L3024" s="178"/>
      <c r="M3024" s="171">
        <f t="shared" si="47"/>
        <v>0</v>
      </c>
    </row>
    <row r="3025" spans="1:13" s="52" customFormat="1" x14ac:dyDescent="0.3">
      <c r="A3025" s="29" t="str">
        <f>IF(K3025&gt;0,COUNT($A$7:A3024)+COUNT(DWV!$A$8:$A$300)+COUNT('Large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5" s="293"/>
      <c r="C3025" s="3" t="s">
        <v>3613</v>
      </c>
      <c r="D3025" s="16">
        <v>28895186</v>
      </c>
      <c r="E3025" s="5" t="s">
        <v>5572</v>
      </c>
      <c r="F3025" s="381">
        <f>IFERROR(INDEX([1]Master!$1:$1048576,MATCH(C3025,[1]Master!$B:$B,0),MATCH($H$5,[1]Master!$1:$1,0)),"")</f>
        <v>1</v>
      </c>
      <c r="G3025" s="381">
        <f>IFERROR(INDEX([1]Master!$1:$1048576,MATCH(C3025,[1]Master!$B:$B,0),MATCH($H$4,[1]Master!$1:$1,0)),"")</f>
        <v>18</v>
      </c>
      <c r="H3025" s="6" t="s">
        <v>6153</v>
      </c>
      <c r="I3025" s="367">
        <f>IFERROR(INDEX([1]Master!$1:$1048576,MATCH(C3025,[1]Master!$B:$B,0),MATCH($G$6,[1]Master!$1:$1,0)),"")</f>
        <v>1357.8062222222222</v>
      </c>
      <c r="J3025" s="230">
        <f>ROUND(I3025*Order_Quote!$L$6,4)</f>
        <v>0</v>
      </c>
      <c r="K3025" s="228"/>
      <c r="L3025" s="178"/>
      <c r="M3025" s="171">
        <f t="shared" si="47"/>
        <v>0</v>
      </c>
    </row>
    <row r="3026" spans="1:13" s="52" customFormat="1" x14ac:dyDescent="0.3">
      <c r="A3026" s="29" t="str">
        <f>IF(K3026&gt;0,COUNT($A$7:A3025)+COUNT(DWV!$A$8:$A$300)+COUNT('Large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6" s="293"/>
      <c r="C3026" s="3" t="s">
        <v>3614</v>
      </c>
      <c r="D3026" s="16">
        <v>28895194</v>
      </c>
      <c r="E3026" s="5" t="s">
        <v>5573</v>
      </c>
      <c r="F3026" s="381">
        <f>IFERROR(INDEX([1]Master!$1:$1048576,MATCH(C3026,[1]Master!$B:$B,0),MATCH($H$5,[1]Master!$1:$1,0)),"")</f>
        <v>1</v>
      </c>
      <c r="G3026" s="381">
        <f>IFERROR(INDEX([1]Master!$1:$1048576,MATCH(C3026,[1]Master!$B:$B,0),MATCH($H$4,[1]Master!$1:$1,0)),"")</f>
        <v>15</v>
      </c>
      <c r="H3026" s="6" t="s">
        <v>6153</v>
      </c>
      <c r="I3026" s="367">
        <f>IFERROR(INDEX([1]Master!$1:$1048576,MATCH(C3026,[1]Master!$B:$B,0),MATCH($G$6,[1]Master!$1:$1,0)),"")</f>
        <v>1408.9165555555558</v>
      </c>
      <c r="J3026" s="230">
        <f>ROUND(I3026*Order_Quote!$L$6,4)</f>
        <v>0</v>
      </c>
      <c r="K3026" s="228"/>
      <c r="L3026" s="178"/>
      <c r="M3026" s="171">
        <f t="shared" si="47"/>
        <v>0</v>
      </c>
    </row>
    <row r="3027" spans="1:13" s="52" customFormat="1" x14ac:dyDescent="0.3">
      <c r="A3027" s="29" t="str">
        <f>IF(K3027&gt;0,COUNT($A$7:A3026)+COUNT(DWV!$A$8:$A$300)+COUNT('Large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7" s="293"/>
      <c r="C3027" s="3" t="s">
        <v>3615</v>
      </c>
      <c r="D3027" s="16">
        <v>28895208</v>
      </c>
      <c r="E3027" s="5" t="s">
        <v>5574</v>
      </c>
      <c r="F3027" s="381">
        <f>IFERROR(INDEX([1]Master!$1:$1048576,MATCH(C3027,[1]Master!$B:$B,0),MATCH($H$5,[1]Master!$1:$1,0)),"")</f>
        <v>1</v>
      </c>
      <c r="G3027" s="381">
        <f>IFERROR(INDEX([1]Master!$1:$1048576,MATCH(C3027,[1]Master!$B:$B,0),MATCH($H$4,[1]Master!$1:$1,0)),"")</f>
        <v>12</v>
      </c>
      <c r="H3027" s="6" t="s">
        <v>6153</v>
      </c>
      <c r="I3027" s="367">
        <f>IFERROR(INDEX([1]Master!$1:$1048576,MATCH(C3027,[1]Master!$B:$B,0),MATCH($G$6,[1]Master!$1:$1,0)),"")</f>
        <v>1556.5884444444446</v>
      </c>
      <c r="J3027" s="230">
        <f>ROUND(I3027*Order_Quote!$L$6,4)</f>
        <v>0</v>
      </c>
      <c r="K3027" s="228"/>
      <c r="L3027" s="178"/>
      <c r="M3027" s="171">
        <f t="shared" si="47"/>
        <v>0</v>
      </c>
    </row>
    <row r="3028" spans="1:13" s="52" customFormat="1" x14ac:dyDescent="0.3">
      <c r="A3028" s="29" t="str">
        <f>IF(K3028&gt;0,COUNT($A$7:A3027)+COUNT(DWV!$A$8:$A$300)+COUNT('Large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8" s="293"/>
      <c r="C3028" s="3" t="s">
        <v>3616</v>
      </c>
      <c r="D3028" s="16">
        <v>28895216</v>
      </c>
      <c r="E3028" s="5" t="s">
        <v>5575</v>
      </c>
      <c r="F3028" s="381">
        <f>IFERROR(INDEX([1]Master!$1:$1048576,MATCH(C3028,[1]Master!$B:$B,0),MATCH($H$5,[1]Master!$1:$1,0)),"")</f>
        <v>1</v>
      </c>
      <c r="G3028" s="381">
        <f>IFERROR(INDEX([1]Master!$1:$1048576,MATCH(C3028,[1]Master!$B:$B,0),MATCH($H$4,[1]Master!$1:$1,0)),"")</f>
        <v>9</v>
      </c>
      <c r="H3028" s="6" t="s">
        <v>6153</v>
      </c>
      <c r="I3028" s="367">
        <f>IFERROR(INDEX([1]Master!$1:$1048576,MATCH(C3028,[1]Master!$B:$B,0),MATCH($G$6,[1]Master!$1:$1,0)),"")</f>
        <v>1377.3991111111111</v>
      </c>
      <c r="J3028" s="230">
        <f>ROUND(I3028*Order_Quote!$L$6,4)</f>
        <v>0</v>
      </c>
      <c r="K3028" s="228"/>
      <c r="L3028" s="178"/>
      <c r="M3028" s="171">
        <f t="shared" si="47"/>
        <v>0</v>
      </c>
    </row>
    <row r="3029" spans="1:13" s="52" customFormat="1" x14ac:dyDescent="0.3">
      <c r="A3029" s="29" t="str">
        <f>IF(K3029&gt;0,COUNT($A$7:A3028)+COUNT(DWV!$A$8:$A$300)+COUNT('Large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29" s="293"/>
      <c r="C3029" s="3" t="s">
        <v>3617</v>
      </c>
      <c r="D3029" s="16">
        <v>28895224</v>
      </c>
      <c r="E3029" s="5" t="s">
        <v>5576</v>
      </c>
      <c r="F3029" s="381">
        <f>IFERROR(INDEX([1]Master!$1:$1048576,MATCH(C3029,[1]Master!$B:$B,0),MATCH($H$5,[1]Master!$1:$1,0)),"")</f>
        <v>1</v>
      </c>
      <c r="G3029" s="381">
        <f>IFERROR(INDEX([1]Master!$1:$1048576,MATCH(C3029,[1]Master!$B:$B,0),MATCH($H$4,[1]Master!$1:$1,0)),"")</f>
        <v>9</v>
      </c>
      <c r="H3029" s="6" t="s">
        <v>6153</v>
      </c>
      <c r="I3029" s="367">
        <f>IFERROR(INDEX([1]Master!$1:$1048576,MATCH(C3029,[1]Master!$B:$B,0),MATCH($G$6,[1]Master!$1:$1,0)),"")</f>
        <v>1401.2838888888889</v>
      </c>
      <c r="J3029" s="230">
        <f>ROUND(I3029*Order_Quote!$L$6,4)</f>
        <v>0</v>
      </c>
      <c r="K3029" s="228"/>
      <c r="L3029" s="178"/>
      <c r="M3029" s="171">
        <f t="shared" si="47"/>
        <v>0</v>
      </c>
    </row>
    <row r="3030" spans="1:13" s="52" customFormat="1" x14ac:dyDescent="0.3">
      <c r="A3030" s="29" t="str">
        <f>IF(K3030&gt;0,COUNT($A$7:A3029)+COUNT(DWV!$A$8:$A$300)+COUNT('Large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0" s="293"/>
      <c r="C3030" s="3" t="s">
        <v>3618</v>
      </c>
      <c r="D3030" s="16">
        <v>28895232</v>
      </c>
      <c r="E3030" s="5" t="s">
        <v>5577</v>
      </c>
      <c r="F3030" s="381">
        <f>IFERROR(INDEX([1]Master!$1:$1048576,MATCH(C3030,[1]Master!$B:$B,0),MATCH($H$5,[1]Master!$1:$1,0)),"")</f>
        <v>1</v>
      </c>
      <c r="G3030" s="381">
        <f>IFERROR(INDEX([1]Master!$1:$1048576,MATCH(C3030,[1]Master!$B:$B,0),MATCH($H$4,[1]Master!$1:$1,0)),"")</f>
        <v>8</v>
      </c>
      <c r="H3030" s="6" t="s">
        <v>6153</v>
      </c>
      <c r="I3030" s="367">
        <f>IFERROR(INDEX([1]Master!$1:$1048576,MATCH(C3030,[1]Master!$B:$B,0),MATCH($G$6,[1]Master!$1:$1,0)),"")</f>
        <v>1436.9624444444446</v>
      </c>
      <c r="J3030" s="230">
        <f>ROUND(I3030*Order_Quote!$L$6,4)</f>
        <v>0</v>
      </c>
      <c r="K3030" s="228"/>
      <c r="L3030" s="178"/>
      <c r="M3030" s="171">
        <f t="shared" si="47"/>
        <v>0</v>
      </c>
    </row>
    <row r="3031" spans="1:13" s="52" customFormat="1" x14ac:dyDescent="0.3">
      <c r="A3031" s="29" t="str">
        <f>IF(K3031&gt;0,COUNT($A$7:A3030)+COUNT(DWV!$A$8:$A$300)+COUNT('Large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1" s="293"/>
      <c r="C3031" s="3" t="s">
        <v>3619</v>
      </c>
      <c r="D3031" s="16">
        <v>28895240</v>
      </c>
      <c r="E3031" s="5" t="s">
        <v>5578</v>
      </c>
      <c r="F3031" s="381">
        <f>IFERROR(INDEX([1]Master!$1:$1048576,MATCH(C3031,[1]Master!$B:$B,0),MATCH($H$5,[1]Master!$1:$1,0)),"")</f>
        <v>1</v>
      </c>
      <c r="G3031" s="381">
        <f>IFERROR(INDEX([1]Master!$1:$1048576,MATCH(C3031,[1]Master!$B:$B,0),MATCH($H$4,[1]Master!$1:$1,0)),"")</f>
        <v>8</v>
      </c>
      <c r="H3031" s="6" t="s">
        <v>6153</v>
      </c>
      <c r="I3031" s="367">
        <f>IFERROR(INDEX([1]Master!$1:$1048576,MATCH(C3031,[1]Master!$B:$B,0),MATCH($G$6,[1]Master!$1:$1,0)),"")</f>
        <v>1483.685777777778</v>
      </c>
      <c r="J3031" s="230">
        <f>ROUND(I3031*Order_Quote!$L$6,4)</f>
        <v>0</v>
      </c>
      <c r="K3031" s="228"/>
      <c r="L3031" s="178"/>
      <c r="M3031" s="171">
        <f t="shared" si="47"/>
        <v>0</v>
      </c>
    </row>
    <row r="3032" spans="1:13" s="52" customFormat="1" x14ac:dyDescent="0.3">
      <c r="A3032" s="29" t="str">
        <f>IF(K3032&gt;0,COUNT($A$7:A3031)+COUNT(DWV!$A$8:$A$300)+COUNT('Large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2" s="293"/>
      <c r="C3032" s="3" t="s">
        <v>3620</v>
      </c>
      <c r="D3032" s="16">
        <v>28895259</v>
      </c>
      <c r="E3032" s="5" t="s">
        <v>5579</v>
      </c>
      <c r="F3032" s="381">
        <f>IFERROR(INDEX([1]Master!$1:$1048576,MATCH(C3032,[1]Master!$B:$B,0),MATCH($H$5,[1]Master!$1:$1,0)),"")</f>
        <v>1</v>
      </c>
      <c r="G3032" s="381">
        <f>IFERROR(INDEX([1]Master!$1:$1048576,MATCH(C3032,[1]Master!$B:$B,0),MATCH($H$4,[1]Master!$1:$1,0)),"")</f>
        <v>7</v>
      </c>
      <c r="H3032" s="6" t="s">
        <v>6153</v>
      </c>
      <c r="I3032" s="367">
        <f>IFERROR(INDEX([1]Master!$1:$1048576,MATCH(C3032,[1]Master!$B:$B,0),MATCH($G$6,[1]Master!$1:$1,0)),"")</f>
        <v>3401.0544444444445</v>
      </c>
      <c r="J3032" s="230">
        <f>ROUND(I3032*Order_Quote!$L$6,4)</f>
        <v>0</v>
      </c>
      <c r="K3032" s="228"/>
      <c r="L3032" s="178"/>
      <c r="M3032" s="171">
        <f t="shared" si="47"/>
        <v>0</v>
      </c>
    </row>
    <row r="3033" spans="1:13" s="52" customFormat="1" x14ac:dyDescent="0.3">
      <c r="A3033" s="29" t="str">
        <f>IF(K3033&gt;0,COUNT($A$7:A3032)+COUNT(DWV!$A$8:$A$300)+COUNT('Large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3" s="293"/>
      <c r="C3033" s="3" t="s">
        <v>3621</v>
      </c>
      <c r="D3033" s="16">
        <v>28895267</v>
      </c>
      <c r="E3033" s="5" t="s">
        <v>5580</v>
      </c>
      <c r="F3033" s="381">
        <f>IFERROR(INDEX([1]Master!$1:$1048576,MATCH(C3033,[1]Master!$B:$B,0),MATCH($H$5,[1]Master!$1:$1,0)),"")</f>
        <v>1</v>
      </c>
      <c r="G3033" s="381">
        <f>IFERROR(INDEX([1]Master!$1:$1048576,MATCH(C3033,[1]Master!$B:$B,0),MATCH($H$4,[1]Master!$1:$1,0)),"")</f>
        <v>6</v>
      </c>
      <c r="H3033" s="6" t="s">
        <v>6153</v>
      </c>
      <c r="I3033" s="367">
        <f>IFERROR(INDEX([1]Master!$1:$1048576,MATCH(C3033,[1]Master!$B:$B,0),MATCH($G$6,[1]Master!$1:$1,0)),"")</f>
        <v>1655.0641111111111</v>
      </c>
      <c r="J3033" s="230">
        <f>ROUND(I3033*Order_Quote!$L$6,4)</f>
        <v>0</v>
      </c>
      <c r="K3033" s="228"/>
      <c r="L3033" s="178"/>
      <c r="M3033" s="171">
        <f t="shared" si="47"/>
        <v>0</v>
      </c>
    </row>
    <row r="3034" spans="1:13" s="52" customFormat="1" x14ac:dyDescent="0.3">
      <c r="A3034" s="29" t="str">
        <f>IF(K3034&gt;0,COUNT($A$7:A3033)+COUNT(DWV!$A$8:$A$300)+COUNT('Large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4" s="293"/>
      <c r="C3034" s="3" t="s">
        <v>3622</v>
      </c>
      <c r="D3034" s="16">
        <v>28895275</v>
      </c>
      <c r="E3034" s="5" t="s">
        <v>5581</v>
      </c>
      <c r="F3034" s="381">
        <f>IFERROR(INDEX([1]Master!$1:$1048576,MATCH(C3034,[1]Master!$B:$B,0),MATCH($H$5,[1]Master!$1:$1,0)),"")</f>
        <v>1</v>
      </c>
      <c r="G3034" s="381">
        <f>IFERROR(INDEX([1]Master!$1:$1048576,MATCH(C3034,[1]Master!$B:$B,0),MATCH($H$4,[1]Master!$1:$1,0)),"")</f>
        <v>5</v>
      </c>
      <c r="H3034" s="6" t="s">
        <v>6153</v>
      </c>
      <c r="I3034" s="367">
        <f>IFERROR(INDEX([1]Master!$1:$1048576,MATCH(C3034,[1]Master!$B:$B,0),MATCH($G$6,[1]Master!$1:$1,0)),"")</f>
        <v>1833.8848888888888</v>
      </c>
      <c r="J3034" s="230">
        <f>ROUND(I3034*Order_Quote!$L$6,4)</f>
        <v>0</v>
      </c>
      <c r="K3034" s="228"/>
      <c r="L3034" s="178"/>
      <c r="M3034" s="171">
        <f t="shared" si="47"/>
        <v>0</v>
      </c>
    </row>
    <row r="3035" spans="1:13" s="52" customFormat="1" x14ac:dyDescent="0.3">
      <c r="A3035" s="29" t="str">
        <f>IF(K3035&gt;0,COUNT($A$7:A3034)+COUNT(DWV!$A$8:$A$300)+COUNT('Large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5" s="293"/>
      <c r="C3035" s="3" t="s">
        <v>3623</v>
      </c>
      <c r="D3035" s="16">
        <v>28895283</v>
      </c>
      <c r="E3035" s="5" t="s">
        <v>5582</v>
      </c>
      <c r="F3035" s="381">
        <f>IFERROR(INDEX([1]Master!$1:$1048576,MATCH(C3035,[1]Master!$B:$B,0),MATCH($H$5,[1]Master!$1:$1,0)),"")</f>
        <v>1</v>
      </c>
      <c r="G3035" s="381">
        <f>IFERROR(INDEX([1]Master!$1:$1048576,MATCH(C3035,[1]Master!$B:$B,0),MATCH($H$4,[1]Master!$1:$1,0)),"")</f>
        <v>8</v>
      </c>
      <c r="H3035" s="6" t="s">
        <v>6153</v>
      </c>
      <c r="I3035" s="367">
        <f>IFERROR(INDEX([1]Master!$1:$1048576,MATCH(C3035,[1]Master!$B:$B,0),MATCH($G$6,[1]Master!$1:$1,0)),"")</f>
        <v>3240.8635555555556</v>
      </c>
      <c r="J3035" s="230">
        <f>ROUND(I3035*Order_Quote!$L$6,4)</f>
        <v>0</v>
      </c>
      <c r="K3035" s="228"/>
      <c r="L3035" s="178"/>
      <c r="M3035" s="171">
        <f t="shared" si="47"/>
        <v>0</v>
      </c>
    </row>
    <row r="3036" spans="1:13" s="52" customFormat="1" x14ac:dyDescent="0.3">
      <c r="A3036" s="29" t="str">
        <f>IF(K3036&gt;0,COUNT($A$7:A3035)+COUNT(DWV!$A$8:$A$300)+COUNT('Large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6" s="293"/>
      <c r="C3036" s="3" t="s">
        <v>3624</v>
      </c>
      <c r="D3036" s="16">
        <v>28895291</v>
      </c>
      <c r="E3036" s="5" t="s">
        <v>5583</v>
      </c>
      <c r="F3036" s="381">
        <f>IFERROR(INDEX([1]Master!$1:$1048576,MATCH(C3036,[1]Master!$B:$B,0),MATCH($H$5,[1]Master!$1:$1,0)),"")</f>
        <v>1</v>
      </c>
      <c r="G3036" s="381">
        <f>IFERROR(INDEX([1]Master!$1:$1048576,MATCH(C3036,[1]Master!$B:$B,0),MATCH($H$4,[1]Master!$1:$1,0)),"")</f>
        <v>8</v>
      </c>
      <c r="H3036" s="6" t="s">
        <v>6153</v>
      </c>
      <c r="I3036" s="367">
        <f>IFERROR(INDEX([1]Master!$1:$1048576,MATCH(C3036,[1]Master!$B:$B,0),MATCH($G$6,[1]Master!$1:$1,0)),"")</f>
        <v>3264.4986666666673</v>
      </c>
      <c r="J3036" s="230">
        <f>ROUND(I3036*Order_Quote!$L$6,4)</f>
        <v>0</v>
      </c>
      <c r="K3036" s="228"/>
      <c r="L3036" s="178"/>
      <c r="M3036" s="171">
        <f t="shared" si="47"/>
        <v>0</v>
      </c>
    </row>
    <row r="3037" spans="1:13" s="52" customFormat="1" x14ac:dyDescent="0.3">
      <c r="A3037" s="29" t="str">
        <f>IF(K3037&gt;0,COUNT($A$7:A3036)+COUNT(DWV!$A$8:$A$300)+COUNT('Large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7" s="293"/>
      <c r="C3037" s="3" t="s">
        <v>3625</v>
      </c>
      <c r="D3037" s="16">
        <v>28895305</v>
      </c>
      <c r="E3037" s="5" t="s">
        <v>5584</v>
      </c>
      <c r="F3037" s="381">
        <f>IFERROR(INDEX([1]Master!$1:$1048576,MATCH(C3037,[1]Master!$B:$B,0),MATCH($H$5,[1]Master!$1:$1,0)),"")</f>
        <v>1</v>
      </c>
      <c r="G3037" s="381">
        <f>IFERROR(INDEX([1]Master!$1:$1048576,MATCH(C3037,[1]Master!$B:$B,0),MATCH($H$4,[1]Master!$1:$1,0)),"")</f>
        <v>8</v>
      </c>
      <c r="H3037" s="6" t="s">
        <v>6153</v>
      </c>
      <c r="I3037" s="367">
        <f>IFERROR(INDEX([1]Master!$1:$1048576,MATCH(C3037,[1]Master!$B:$B,0),MATCH($G$6,[1]Master!$1:$1,0)),"")</f>
        <v>3300.3436666666666</v>
      </c>
      <c r="J3037" s="230">
        <f>ROUND(I3037*Order_Quote!$L$6,4)</f>
        <v>0</v>
      </c>
      <c r="K3037" s="228"/>
      <c r="L3037" s="178"/>
      <c r="M3037" s="171">
        <f t="shared" si="47"/>
        <v>0</v>
      </c>
    </row>
    <row r="3038" spans="1:13" s="52" customFormat="1" x14ac:dyDescent="0.3">
      <c r="A3038" s="29" t="str">
        <f>IF(K3038&gt;0,COUNT($A$7:A3037)+COUNT(DWV!$A$8:$A$300)+COUNT('Large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8" s="293"/>
      <c r="C3038" s="3" t="s">
        <v>3626</v>
      </c>
      <c r="D3038" s="16">
        <v>28895313</v>
      </c>
      <c r="E3038" s="5" t="s">
        <v>5585</v>
      </c>
      <c r="F3038" s="381">
        <f>IFERROR(INDEX([1]Master!$1:$1048576,MATCH(C3038,[1]Master!$B:$B,0),MATCH($H$5,[1]Master!$1:$1,0)),"")</f>
        <v>1</v>
      </c>
      <c r="G3038" s="381">
        <f>IFERROR(INDEX([1]Master!$1:$1048576,MATCH(C3038,[1]Master!$B:$B,0),MATCH($H$4,[1]Master!$1:$1,0)),"")</f>
        <v>7</v>
      </c>
      <c r="H3038" s="6" t="s">
        <v>6153</v>
      </c>
      <c r="I3038" s="367">
        <f>IFERROR(INDEX([1]Master!$1:$1048576,MATCH(C3038,[1]Master!$B:$B,0),MATCH($G$6,[1]Master!$1:$1,0)),"")</f>
        <v>3346.9124444444442</v>
      </c>
      <c r="J3038" s="230">
        <f>ROUND(I3038*Order_Quote!$L$6,4)</f>
        <v>0</v>
      </c>
      <c r="K3038" s="228"/>
      <c r="L3038" s="178"/>
      <c r="M3038" s="171">
        <f t="shared" si="47"/>
        <v>0</v>
      </c>
    </row>
    <row r="3039" spans="1:13" s="52" customFormat="1" x14ac:dyDescent="0.3">
      <c r="A3039" s="29" t="str">
        <f>IF(K3039&gt;0,COUNT($A$7:A3038)+COUNT(DWV!$A$8:$A$300)+COUNT('Large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39" s="293"/>
      <c r="C3039" s="3" t="s">
        <v>3627</v>
      </c>
      <c r="D3039" s="16">
        <v>28895321</v>
      </c>
      <c r="E3039" s="5" t="s">
        <v>5586</v>
      </c>
      <c r="F3039" s="381">
        <f>IFERROR(INDEX([1]Master!$1:$1048576,MATCH(C3039,[1]Master!$B:$B,0),MATCH($H$5,[1]Master!$1:$1,0)),"")</f>
        <v>1</v>
      </c>
      <c r="G3039" s="381">
        <f>IFERROR(INDEX([1]Master!$1:$1048576,MATCH(C3039,[1]Master!$B:$B,0),MATCH($H$4,[1]Master!$1:$1,0)),"")</f>
        <v>7</v>
      </c>
      <c r="H3039" s="6" t="s">
        <v>6153</v>
      </c>
      <c r="I3039" s="367">
        <f>IFERROR(INDEX([1]Master!$1:$1048576,MATCH(C3039,[1]Master!$B:$B,0),MATCH($G$6,[1]Master!$1:$1,0)),"")</f>
        <v>3401.0544444444445</v>
      </c>
      <c r="J3039" s="230">
        <f>ROUND(I3039*Order_Quote!$L$6,4)</f>
        <v>0</v>
      </c>
      <c r="K3039" s="228"/>
      <c r="L3039" s="178"/>
      <c r="M3039" s="171">
        <f t="shared" si="47"/>
        <v>0</v>
      </c>
    </row>
    <row r="3040" spans="1:13" s="52" customFormat="1" x14ac:dyDescent="0.3">
      <c r="A3040" s="29" t="str">
        <f>IF(K3040&gt;0,COUNT($A$7:A3039)+COUNT(DWV!$A$8:$A$300)+COUNT('Large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0" s="293"/>
      <c r="C3040" s="3" t="s">
        <v>3628</v>
      </c>
      <c r="D3040" s="16">
        <v>28895330</v>
      </c>
      <c r="E3040" s="5" t="s">
        <v>5587</v>
      </c>
      <c r="F3040" s="381">
        <f>IFERROR(INDEX([1]Master!$1:$1048576,MATCH(C3040,[1]Master!$B:$B,0),MATCH($H$5,[1]Master!$1:$1,0)),"")</f>
        <v>1</v>
      </c>
      <c r="G3040" s="381">
        <f>IFERROR(INDEX([1]Master!$1:$1048576,MATCH(C3040,[1]Master!$B:$B,0),MATCH($H$4,[1]Master!$1:$1,0)),"")</f>
        <v>6</v>
      </c>
      <c r="H3040" s="6" t="s">
        <v>6153</v>
      </c>
      <c r="I3040" s="367">
        <f>IFERROR(INDEX([1]Master!$1:$1048576,MATCH(C3040,[1]Master!$B:$B,0),MATCH($G$6,[1]Master!$1:$1,0)),"")</f>
        <v>3518.6950000000002</v>
      </c>
      <c r="J3040" s="230">
        <f>ROUND(I3040*Order_Quote!$L$6,4)</f>
        <v>0</v>
      </c>
      <c r="K3040" s="228"/>
      <c r="L3040" s="178"/>
      <c r="M3040" s="171">
        <f t="shared" si="47"/>
        <v>0</v>
      </c>
    </row>
    <row r="3041" spans="1:13" s="52" customFormat="1" x14ac:dyDescent="0.3">
      <c r="A3041" s="29" t="str">
        <f>IF(K3041&gt;0,COUNT($A$7:A3040)+COUNT(DWV!$A$8:$A$300)+COUNT('Large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1" s="293"/>
      <c r="C3041" s="3" t="s">
        <v>3629</v>
      </c>
      <c r="D3041" s="16">
        <v>28895348</v>
      </c>
      <c r="E3041" s="5" t="s">
        <v>5588</v>
      </c>
      <c r="F3041" s="381">
        <f>IFERROR(INDEX([1]Master!$1:$1048576,MATCH(C3041,[1]Master!$B:$B,0),MATCH($H$5,[1]Master!$1:$1,0)),"")</f>
        <v>1</v>
      </c>
      <c r="G3041" s="381">
        <f>IFERROR(INDEX([1]Master!$1:$1048576,MATCH(C3041,[1]Master!$B:$B,0),MATCH($H$4,[1]Master!$1:$1,0)),"")</f>
        <v>5</v>
      </c>
      <c r="H3041" s="6" t="s">
        <v>6153</v>
      </c>
      <c r="I3041" s="367">
        <f>IFERROR(INDEX([1]Master!$1:$1048576,MATCH(C3041,[1]Master!$B:$B,0),MATCH($G$6,[1]Master!$1:$1,0)),"")</f>
        <v>3697.4206666666669</v>
      </c>
      <c r="J3041" s="230">
        <f>ROUND(I3041*Order_Quote!$L$6,4)</f>
        <v>0</v>
      </c>
      <c r="K3041" s="228"/>
      <c r="L3041" s="178"/>
      <c r="M3041" s="171">
        <f t="shared" si="47"/>
        <v>0</v>
      </c>
    </row>
    <row r="3042" spans="1:13" s="52" customFormat="1" x14ac:dyDescent="0.3">
      <c r="A3042" s="29" t="str">
        <f>IF(K3042&gt;0,COUNT($A$7:A3041)+COUNT(DWV!$A$8:$A$300)+COUNT('Large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2" s="293"/>
      <c r="C3042" s="3" t="s">
        <v>3630</v>
      </c>
      <c r="D3042" s="16">
        <v>28895356</v>
      </c>
      <c r="E3042" s="5" t="s">
        <v>5589</v>
      </c>
      <c r="F3042" s="381">
        <f>IFERROR(INDEX([1]Master!$1:$1048576,MATCH(C3042,[1]Master!$B:$B,0),MATCH($H$5,[1]Master!$1:$1,0)),"")</f>
        <v>1</v>
      </c>
      <c r="G3042" s="381">
        <f>IFERROR(INDEX([1]Master!$1:$1048576,MATCH(C3042,[1]Master!$B:$B,0),MATCH($H$4,[1]Master!$1:$1,0)),"")</f>
        <v>4</v>
      </c>
      <c r="H3042" s="6" t="s">
        <v>6153</v>
      </c>
      <c r="I3042" s="367">
        <f>IFERROR(INDEX([1]Master!$1:$1048576,MATCH(C3042,[1]Master!$B:$B,0),MATCH($G$6,[1]Master!$1:$1,0)),"")</f>
        <v>4591.9020627450982</v>
      </c>
      <c r="J3042" s="230">
        <f>ROUND(I3042*Order_Quote!$L$6,4)</f>
        <v>0</v>
      </c>
      <c r="K3042" s="228"/>
      <c r="L3042" s="178"/>
      <c r="M3042" s="171">
        <f t="shared" si="47"/>
        <v>0</v>
      </c>
    </row>
    <row r="3043" spans="1:13" s="52" customFormat="1" x14ac:dyDescent="0.3">
      <c r="A3043" s="29" t="str">
        <f>IF(K3043&gt;0,COUNT($A$7:A3042)+COUNT(DWV!$A$8:$A$300)+COUNT('Large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3" s="293"/>
      <c r="C3043" s="3" t="s">
        <v>3631</v>
      </c>
      <c r="D3043" s="16">
        <v>28895364</v>
      </c>
      <c r="E3043" s="5" t="s">
        <v>5590</v>
      </c>
      <c r="F3043" s="381">
        <f>IFERROR(INDEX([1]Master!$1:$1048576,MATCH(C3043,[1]Master!$B:$B,0),MATCH($H$5,[1]Master!$1:$1,0)),"")</f>
        <v>1</v>
      </c>
      <c r="G3043" s="381">
        <f>IFERROR(INDEX([1]Master!$1:$1048576,MATCH(C3043,[1]Master!$B:$B,0),MATCH($H$4,[1]Master!$1:$1,0)),"")</f>
        <v>4</v>
      </c>
      <c r="H3043" s="6" t="s">
        <v>6153</v>
      </c>
      <c r="I3043" s="367">
        <f>IFERROR(INDEX([1]Master!$1:$1048576,MATCH(C3043,[1]Master!$B:$B,0),MATCH($G$6,[1]Master!$1:$1,0)),"")</f>
        <v>3260.6752000000001</v>
      </c>
      <c r="J3043" s="230">
        <f>ROUND(I3043*Order_Quote!$L$6,4)</f>
        <v>0</v>
      </c>
      <c r="K3043" s="228"/>
      <c r="L3043" s="178"/>
      <c r="M3043" s="171">
        <f t="shared" si="47"/>
        <v>0</v>
      </c>
    </row>
    <row r="3044" spans="1:13" s="52" customFormat="1" x14ac:dyDescent="0.3">
      <c r="A3044" s="29" t="str">
        <f>IF(K3044&gt;0,COUNT($A$7:A3043)+COUNT(DWV!$A$8:$A$300)+COUNT('Large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4" s="293"/>
      <c r="C3044" s="3" t="s">
        <v>3632</v>
      </c>
      <c r="D3044" s="16">
        <v>28895372</v>
      </c>
      <c r="E3044" s="5" t="s">
        <v>5591</v>
      </c>
      <c r="F3044" s="381">
        <f>IFERROR(INDEX([1]Master!$1:$1048576,MATCH(C3044,[1]Master!$B:$B,0),MATCH($H$5,[1]Master!$1:$1,0)),"")</f>
        <v>1</v>
      </c>
      <c r="G3044" s="381">
        <f>IFERROR(INDEX([1]Master!$1:$1048576,MATCH(C3044,[1]Master!$B:$B,0),MATCH($H$4,[1]Master!$1:$1,0)),"")</f>
        <v>4</v>
      </c>
      <c r="H3044" s="6" t="s">
        <v>6153</v>
      </c>
      <c r="I3044" s="367">
        <f>IFERROR(INDEX([1]Master!$1:$1048576,MATCH(C3044,[1]Master!$B:$B,0),MATCH($G$6,[1]Master!$1:$1,0)),"")</f>
        <v>3275.4167228758179</v>
      </c>
      <c r="J3044" s="230">
        <f>ROUND(I3044*Order_Quote!$L$6,4)</f>
        <v>0</v>
      </c>
      <c r="K3044" s="228"/>
      <c r="L3044" s="178"/>
      <c r="M3044" s="171">
        <f t="shared" si="47"/>
        <v>0</v>
      </c>
    </row>
    <row r="3045" spans="1:13" s="52" customFormat="1" x14ac:dyDescent="0.3">
      <c r="A3045" s="29" t="str">
        <f>IF(K3045&gt;0,COUNT($A$7:A3044)+COUNT(DWV!$A$8:$A$300)+COUNT('Large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5" s="293"/>
      <c r="C3045" s="3" t="s">
        <v>3633</v>
      </c>
      <c r="D3045" s="16">
        <v>28895380</v>
      </c>
      <c r="E3045" s="5" t="s">
        <v>5592</v>
      </c>
      <c r="F3045" s="381">
        <f>IFERROR(INDEX([1]Master!$1:$1048576,MATCH(C3045,[1]Master!$B:$B,0),MATCH($H$5,[1]Master!$1:$1,0)),"")</f>
        <v>1</v>
      </c>
      <c r="G3045" s="381">
        <f>IFERROR(INDEX([1]Master!$1:$1048576,MATCH(C3045,[1]Master!$B:$B,0),MATCH($H$4,[1]Master!$1:$1,0)),"")</f>
        <v>4</v>
      </c>
      <c r="H3045" s="6" t="s">
        <v>6153</v>
      </c>
      <c r="I3045" s="367">
        <f>IFERROR(INDEX([1]Master!$1:$1048576,MATCH(C3045,[1]Master!$B:$B,0),MATCH($G$6,[1]Master!$1:$1,0)),"")</f>
        <v>3310.4970575163406</v>
      </c>
      <c r="J3045" s="230">
        <f>ROUND(I3045*Order_Quote!$L$6,4)</f>
        <v>0</v>
      </c>
      <c r="K3045" s="228"/>
      <c r="L3045" s="178"/>
      <c r="M3045" s="171">
        <f t="shared" si="47"/>
        <v>0</v>
      </c>
    </row>
    <row r="3046" spans="1:13" s="52" customFormat="1" x14ac:dyDescent="0.3">
      <c r="A3046" s="29" t="str">
        <f>IF(K3046&gt;0,COUNT($A$7:A3045)+COUNT(DWV!$A$8:$A$300)+COUNT('Large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6" s="293"/>
      <c r="C3046" s="3" t="s">
        <v>3634</v>
      </c>
      <c r="D3046" s="16">
        <v>28895399</v>
      </c>
      <c r="E3046" s="5" t="s">
        <v>5593</v>
      </c>
      <c r="F3046" s="381">
        <f>IFERROR(INDEX([1]Master!$1:$1048576,MATCH(C3046,[1]Master!$B:$B,0),MATCH($H$5,[1]Master!$1:$1,0)),"")</f>
        <v>1</v>
      </c>
      <c r="G3046" s="381">
        <f>IFERROR(INDEX([1]Master!$1:$1048576,MATCH(C3046,[1]Master!$B:$B,0),MATCH($H$4,[1]Master!$1:$1,0)),"")</f>
        <v>4</v>
      </c>
      <c r="H3046" s="6" t="s">
        <v>6153</v>
      </c>
      <c r="I3046" s="367">
        <f>IFERROR(INDEX([1]Master!$1:$1048576,MATCH(C3046,[1]Master!$B:$B,0),MATCH($G$6,[1]Master!$1:$1,0)),"")</f>
        <v>3348.2563084967319</v>
      </c>
      <c r="J3046" s="230">
        <f>ROUND(I3046*Order_Quote!$L$6,4)</f>
        <v>0</v>
      </c>
      <c r="K3046" s="228"/>
      <c r="L3046" s="178"/>
      <c r="M3046" s="171">
        <f t="shared" si="47"/>
        <v>0</v>
      </c>
    </row>
    <row r="3047" spans="1:13" s="52" customFormat="1" x14ac:dyDescent="0.3">
      <c r="A3047" s="29" t="str">
        <f>IF(K3047&gt;0,COUNT($A$7:A3046)+COUNT(DWV!$A$8:$A$300)+COUNT('Large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7" s="293"/>
      <c r="C3047" s="3" t="s">
        <v>3635</v>
      </c>
      <c r="D3047" s="16">
        <v>28895402</v>
      </c>
      <c r="E3047" s="5" t="s">
        <v>5594</v>
      </c>
      <c r="F3047" s="381">
        <f>IFERROR(INDEX([1]Master!$1:$1048576,MATCH(C3047,[1]Master!$B:$B,0),MATCH($H$5,[1]Master!$1:$1,0)),"")</f>
        <v>1</v>
      </c>
      <c r="G3047" s="381">
        <f>IFERROR(INDEX([1]Master!$1:$1048576,MATCH(C3047,[1]Master!$B:$B,0),MATCH($H$4,[1]Master!$1:$1,0)),"")</f>
        <v>4</v>
      </c>
      <c r="H3047" s="6" t="s">
        <v>6153</v>
      </c>
      <c r="I3047" s="367">
        <f>IFERROR(INDEX([1]Master!$1:$1048576,MATCH(C3047,[1]Master!$B:$B,0),MATCH($G$6,[1]Master!$1:$1,0)),"")</f>
        <v>3519.9613764705882</v>
      </c>
      <c r="J3047" s="230">
        <f>ROUND(I3047*Order_Quote!$L$6,4)</f>
        <v>0</v>
      </c>
      <c r="K3047" s="228"/>
      <c r="L3047" s="178"/>
      <c r="M3047" s="171">
        <f t="shared" si="47"/>
        <v>0</v>
      </c>
    </row>
    <row r="3048" spans="1:13" s="52" customFormat="1" x14ac:dyDescent="0.3">
      <c r="A3048" s="29" t="str">
        <f>IF(K3048&gt;0,COUNT($A$7:A3047)+COUNT(DWV!$A$8:$A$300)+COUNT('Large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8" s="293"/>
      <c r="C3048" s="3" t="s">
        <v>3636</v>
      </c>
      <c r="D3048" s="16">
        <v>28895410</v>
      </c>
      <c r="E3048" s="5" t="s">
        <v>5595</v>
      </c>
      <c r="F3048" s="381">
        <f>IFERROR(INDEX([1]Master!$1:$1048576,MATCH(C3048,[1]Master!$B:$B,0),MATCH($H$5,[1]Master!$1:$1,0)),"")</f>
        <v>1</v>
      </c>
      <c r="G3048" s="381">
        <f>IFERROR(INDEX([1]Master!$1:$1048576,MATCH(C3048,[1]Master!$B:$B,0),MATCH($H$4,[1]Master!$1:$1,0)),"")</f>
        <v>4</v>
      </c>
      <c r="H3048" s="6" t="s">
        <v>6153</v>
      </c>
      <c r="I3048" s="367">
        <f>IFERROR(INDEX([1]Master!$1:$1048576,MATCH(C3048,[1]Master!$B:$B,0),MATCH($G$6,[1]Master!$1:$1,0)),"")</f>
        <v>3538.9532470588233</v>
      </c>
      <c r="J3048" s="230">
        <f>ROUND(I3048*Order_Quote!$L$6,4)</f>
        <v>0</v>
      </c>
      <c r="K3048" s="228"/>
      <c r="L3048" s="178"/>
      <c r="M3048" s="171">
        <f t="shared" si="47"/>
        <v>0</v>
      </c>
    </row>
    <row r="3049" spans="1:13" s="52" customFormat="1" x14ac:dyDescent="0.3">
      <c r="A3049" s="29" t="str">
        <f>IF(K3049&gt;0,COUNT($A$7:A3048)+COUNT(DWV!$A$8:$A$300)+COUNT('Large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49" s="293"/>
      <c r="C3049" s="3" t="s">
        <v>3637</v>
      </c>
      <c r="D3049" s="16">
        <v>28895429</v>
      </c>
      <c r="E3049" s="5" t="s">
        <v>5596</v>
      </c>
      <c r="F3049" s="381">
        <f>IFERROR(INDEX([1]Master!$1:$1048576,MATCH(C3049,[1]Master!$B:$B,0),MATCH($H$5,[1]Master!$1:$1,0)),"")</f>
        <v>1</v>
      </c>
      <c r="G3049" s="381">
        <f>IFERROR(INDEX([1]Master!$1:$1048576,MATCH(C3049,[1]Master!$B:$B,0),MATCH($H$4,[1]Master!$1:$1,0)),"")</f>
        <v>3</v>
      </c>
      <c r="H3049" s="6" t="s">
        <v>6153</v>
      </c>
      <c r="I3049" s="367">
        <f>IFERROR(INDEX([1]Master!$1:$1048576,MATCH(C3049,[1]Master!$B:$B,0),MATCH($G$6,[1]Master!$1:$1,0)),"")</f>
        <v>3684.7820784313726</v>
      </c>
      <c r="J3049" s="230">
        <f>ROUND(I3049*Order_Quote!$L$6,4)</f>
        <v>0</v>
      </c>
      <c r="K3049" s="228"/>
      <c r="L3049" s="178"/>
      <c r="M3049" s="171">
        <f t="shared" si="47"/>
        <v>0</v>
      </c>
    </row>
    <row r="3050" spans="1:13" s="52" customFormat="1" x14ac:dyDescent="0.3">
      <c r="A3050" s="29" t="str">
        <f>IF(K3050&gt;0,COUNT($A$7:A3049)+COUNT(DWV!$A$8:$A$300)+COUNT('Large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0" s="293"/>
      <c r="C3050" s="3" t="s">
        <v>3638</v>
      </c>
      <c r="D3050" s="16">
        <v>28895437</v>
      </c>
      <c r="E3050" s="5" t="s">
        <v>5597</v>
      </c>
      <c r="F3050" s="381">
        <f>IFERROR(INDEX([1]Master!$1:$1048576,MATCH(C3050,[1]Master!$B:$B,0),MATCH($H$5,[1]Master!$1:$1,0)),"")</f>
        <v>1</v>
      </c>
      <c r="G3050" s="381">
        <f>IFERROR(INDEX([1]Master!$1:$1048576,MATCH(C3050,[1]Master!$B:$B,0),MATCH($H$4,[1]Master!$1:$1,0)),"")</f>
        <v>3</v>
      </c>
      <c r="H3050" s="6" t="s">
        <v>6153</v>
      </c>
      <c r="I3050" s="367">
        <f>IFERROR(INDEX([1]Master!$1:$1048576,MATCH(C3050,[1]Master!$B:$B,0),MATCH($G$6,[1]Master!$1:$1,0)),"")</f>
        <v>4246.5014470588239</v>
      </c>
      <c r="J3050" s="230">
        <f>ROUND(I3050*Order_Quote!$L$6,4)</f>
        <v>0</v>
      </c>
      <c r="K3050" s="228"/>
      <c r="L3050" s="178"/>
      <c r="M3050" s="171">
        <f t="shared" si="47"/>
        <v>0</v>
      </c>
    </row>
    <row r="3051" spans="1:13" s="52" customFormat="1" x14ac:dyDescent="0.3">
      <c r="A3051" s="29" t="str">
        <f>IF(K3051&gt;0,COUNT($A$7:A3050)+COUNT(DWV!$A$8:$A$300)+COUNT('Large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1" s="293"/>
      <c r="C3051" s="3" t="s">
        <v>3639</v>
      </c>
      <c r="D3051" s="16">
        <v>28895445</v>
      </c>
      <c r="E3051" s="5" t="s">
        <v>5598</v>
      </c>
      <c r="F3051" s="381">
        <f>IFERROR(INDEX([1]Master!$1:$1048576,MATCH(C3051,[1]Master!$B:$B,0),MATCH($H$5,[1]Master!$1:$1,0)),"")</f>
        <v>1</v>
      </c>
      <c r="G3051" s="381">
        <f>IFERROR(INDEX([1]Master!$1:$1048576,MATCH(C3051,[1]Master!$B:$B,0),MATCH($H$4,[1]Master!$1:$1,0)),"")</f>
        <v>2</v>
      </c>
      <c r="H3051" s="6" t="s">
        <v>6153</v>
      </c>
      <c r="I3051" s="367">
        <f>IFERROR(INDEX([1]Master!$1:$1048576,MATCH(C3051,[1]Master!$B:$B,0),MATCH($G$6,[1]Master!$1:$1,0)),"")</f>
        <v>4600.1333699346405</v>
      </c>
      <c r="J3051" s="230">
        <f>ROUND(I3051*Order_Quote!$L$6,4)</f>
        <v>0</v>
      </c>
      <c r="K3051" s="228"/>
      <c r="L3051" s="178"/>
      <c r="M3051" s="171">
        <f t="shared" si="47"/>
        <v>0</v>
      </c>
    </row>
    <row r="3052" spans="1:13" s="52" customFormat="1" x14ac:dyDescent="0.3">
      <c r="A3052" s="29" t="str">
        <f>IF(K3052&gt;0,COUNT($A$7:A3051)+COUNT(DWV!$A$8:$A$300)+COUNT('Large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2" s="293"/>
      <c r="C3052" s="3" t="s">
        <v>3640</v>
      </c>
      <c r="D3052" s="16">
        <v>28895453</v>
      </c>
      <c r="E3052" s="5" t="s">
        <v>5599</v>
      </c>
      <c r="F3052" s="381">
        <f>IFERROR(INDEX([1]Master!$1:$1048576,MATCH(C3052,[1]Master!$B:$B,0),MATCH($H$5,[1]Master!$1:$1,0)),"")</f>
        <v>1</v>
      </c>
      <c r="G3052" s="381">
        <f>IFERROR(INDEX([1]Master!$1:$1048576,MATCH(C3052,[1]Master!$B:$B,0),MATCH($H$4,[1]Master!$1:$1,0)),"")</f>
        <v>3</v>
      </c>
      <c r="H3052" s="6" t="s">
        <v>6153</v>
      </c>
      <c r="I3052" s="367">
        <f>IFERROR(INDEX([1]Master!$1:$1048576,MATCH(C3052,[1]Master!$B:$B,0),MATCH($G$6,[1]Master!$1:$1,0)),"")</f>
        <v>4173.6768274509805</v>
      </c>
      <c r="J3052" s="230">
        <f>ROUND(I3052*Order_Quote!$L$6,4)</f>
        <v>0</v>
      </c>
      <c r="K3052" s="228"/>
      <c r="L3052" s="178"/>
      <c r="M3052" s="171">
        <f t="shared" si="47"/>
        <v>0</v>
      </c>
    </row>
    <row r="3053" spans="1:13" s="52" customFormat="1" x14ac:dyDescent="0.3">
      <c r="A3053" s="29" t="str">
        <f>IF(K3053&gt;0,COUNT($A$7:A3052)+COUNT(DWV!$A$8:$A$300)+COUNT('Large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3" s="293"/>
      <c r="C3053" s="3" t="s">
        <v>3641</v>
      </c>
      <c r="D3053" s="16">
        <v>28895461</v>
      </c>
      <c r="E3053" s="5" t="s">
        <v>5600</v>
      </c>
      <c r="F3053" s="381">
        <f>IFERROR(INDEX([1]Master!$1:$1048576,MATCH(C3053,[1]Master!$B:$B,0),MATCH($H$5,[1]Master!$1:$1,0)),"")</f>
        <v>1</v>
      </c>
      <c r="G3053" s="381">
        <f>IFERROR(INDEX([1]Master!$1:$1048576,MATCH(C3053,[1]Master!$B:$B,0),MATCH($H$4,[1]Master!$1:$1,0)),"")</f>
        <v>3</v>
      </c>
      <c r="H3053" s="6" t="s">
        <v>6153</v>
      </c>
      <c r="I3053" s="367">
        <f>IFERROR(INDEX([1]Master!$1:$1048576,MATCH(C3053,[1]Master!$B:$B,0),MATCH($G$6,[1]Master!$1:$1,0)),"")</f>
        <v>4192.519037908497</v>
      </c>
      <c r="J3053" s="230">
        <f>ROUND(I3053*Order_Quote!$L$6,4)</f>
        <v>0</v>
      </c>
      <c r="K3053" s="228"/>
      <c r="L3053" s="178"/>
      <c r="M3053" s="171">
        <f t="shared" si="47"/>
        <v>0</v>
      </c>
    </row>
    <row r="3054" spans="1:13" s="52" customFormat="1" x14ac:dyDescent="0.3">
      <c r="A3054" s="29" t="str">
        <f>IF(K3054&gt;0,COUNT($A$7:A3053)+COUNT(DWV!$A$8:$A$300)+COUNT('Large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4" s="293"/>
      <c r="C3054" s="3" t="s">
        <v>3642</v>
      </c>
      <c r="D3054" s="16">
        <v>28895470</v>
      </c>
      <c r="E3054" s="5" t="s">
        <v>5601</v>
      </c>
      <c r="F3054" s="381">
        <f>IFERROR(INDEX([1]Master!$1:$1048576,MATCH(C3054,[1]Master!$B:$B,0),MATCH($H$5,[1]Master!$1:$1,0)),"")</f>
        <v>1</v>
      </c>
      <c r="G3054" s="381">
        <f>IFERROR(INDEX([1]Master!$1:$1048576,MATCH(C3054,[1]Master!$B:$B,0),MATCH($H$4,[1]Master!$1:$1,0)),"")</f>
        <v>3</v>
      </c>
      <c r="H3054" s="6" t="s">
        <v>6153</v>
      </c>
      <c r="I3054" s="367">
        <f>IFERROR(INDEX([1]Master!$1:$1048576,MATCH(C3054,[1]Master!$B:$B,0),MATCH($G$6,[1]Master!$1:$1,0)),"")</f>
        <v>52937.826335947721</v>
      </c>
      <c r="J3054" s="230">
        <f>ROUND(I3054*Order_Quote!$L$6,4)</f>
        <v>0</v>
      </c>
      <c r="K3054" s="228"/>
      <c r="L3054" s="178"/>
      <c r="M3054" s="171">
        <f t="shared" si="47"/>
        <v>0</v>
      </c>
    </row>
    <row r="3055" spans="1:13" s="52" customFormat="1" x14ac:dyDescent="0.3">
      <c r="A3055" s="29" t="str">
        <f>IF(K3055&gt;0,COUNT($A$7:A3054)+COUNT(DWV!$A$8:$A$300)+COUNT('Large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5" s="293"/>
      <c r="C3055" s="3" t="s">
        <v>3643</v>
      </c>
      <c r="D3055" s="16">
        <v>28895488</v>
      </c>
      <c r="E3055" s="5" t="s">
        <v>5602</v>
      </c>
      <c r="F3055" s="381">
        <f>IFERROR(INDEX([1]Master!$1:$1048576,MATCH(C3055,[1]Master!$B:$B,0),MATCH($H$5,[1]Master!$1:$1,0)),"")</f>
        <v>1</v>
      </c>
      <c r="G3055" s="381">
        <f>IFERROR(INDEX([1]Master!$1:$1048576,MATCH(C3055,[1]Master!$B:$B,0),MATCH($H$4,[1]Master!$1:$1,0)),"")</f>
        <v>3</v>
      </c>
      <c r="H3055" s="6" t="s">
        <v>6153</v>
      </c>
      <c r="I3055" s="367">
        <f>IFERROR(INDEX([1]Master!$1:$1048576,MATCH(C3055,[1]Master!$B:$B,0),MATCH($G$6,[1]Master!$1:$1,0)),"")</f>
        <v>6869.0557816993469</v>
      </c>
      <c r="J3055" s="230">
        <f>ROUND(I3055*Order_Quote!$L$6,4)</f>
        <v>0</v>
      </c>
      <c r="K3055" s="228"/>
      <c r="L3055" s="178"/>
      <c r="M3055" s="171">
        <f t="shared" si="47"/>
        <v>0</v>
      </c>
    </row>
    <row r="3056" spans="1:13" s="52" customFormat="1" x14ac:dyDescent="0.3">
      <c r="A3056" s="29" t="str">
        <f>IF(K3056&gt;0,COUNT($A$7:A3055)+COUNT(DWV!$A$8:$A$300)+COUNT('Large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6" s="293"/>
      <c r="C3056" s="3" t="s">
        <v>3644</v>
      </c>
      <c r="D3056" s="16">
        <v>28895496</v>
      </c>
      <c r="E3056" s="5" t="s">
        <v>5603</v>
      </c>
      <c r="F3056" s="381">
        <f>IFERROR(INDEX([1]Master!$1:$1048576,MATCH(C3056,[1]Master!$B:$B,0),MATCH($H$5,[1]Master!$1:$1,0)),"")</f>
        <v>1</v>
      </c>
      <c r="G3056" s="381">
        <f>IFERROR(INDEX([1]Master!$1:$1048576,MATCH(C3056,[1]Master!$B:$B,0),MATCH($H$4,[1]Master!$1:$1,0)),"")</f>
        <v>3</v>
      </c>
      <c r="H3056" s="6" t="s">
        <v>6153</v>
      </c>
      <c r="I3056" s="367">
        <f>IFERROR(INDEX([1]Master!$1:$1048576,MATCH(C3056,[1]Master!$B:$B,0),MATCH($G$6,[1]Master!$1:$1,0)),"")</f>
        <v>8792.3530875817014</v>
      </c>
      <c r="J3056" s="230">
        <f>ROUND(I3056*Order_Quote!$L$6,4)</f>
        <v>0</v>
      </c>
      <c r="K3056" s="228"/>
      <c r="L3056" s="178"/>
      <c r="M3056" s="171">
        <f t="shared" si="47"/>
        <v>0</v>
      </c>
    </row>
    <row r="3057" spans="1:13" s="52" customFormat="1" x14ac:dyDescent="0.3">
      <c r="A3057" s="29" t="str">
        <f>IF(K3057&gt;0,COUNT($A$7:A3056)+COUNT(DWV!$A$8:$A$300)+COUNT('Large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7" s="293"/>
      <c r="C3057" s="3" t="s">
        <v>3645</v>
      </c>
      <c r="D3057" s="16">
        <v>28895500</v>
      </c>
      <c r="E3057" s="5" t="s">
        <v>5604</v>
      </c>
      <c r="F3057" s="381">
        <f>IFERROR(INDEX([1]Master!$1:$1048576,MATCH(C3057,[1]Master!$B:$B,0),MATCH($H$5,[1]Master!$1:$1,0)),"")</f>
        <v>1</v>
      </c>
      <c r="G3057" s="381">
        <f>IFERROR(INDEX([1]Master!$1:$1048576,MATCH(C3057,[1]Master!$B:$B,0),MATCH($H$4,[1]Master!$1:$1,0)),"")</f>
        <v>3</v>
      </c>
      <c r="H3057" s="6" t="s">
        <v>6153</v>
      </c>
      <c r="I3057" s="367">
        <f>IFERROR(INDEX([1]Master!$1:$1048576,MATCH(C3057,[1]Master!$B:$B,0),MATCH($G$6,[1]Master!$1:$1,0)),"")</f>
        <v>11254.217339869283</v>
      </c>
      <c r="J3057" s="230">
        <f>ROUND(I3057*Order_Quote!$L$6,4)</f>
        <v>0</v>
      </c>
      <c r="K3057" s="228"/>
      <c r="L3057" s="178"/>
      <c r="M3057" s="171">
        <f t="shared" si="47"/>
        <v>0</v>
      </c>
    </row>
    <row r="3058" spans="1:13" s="52" customFormat="1" x14ac:dyDescent="0.3">
      <c r="A3058" s="29" t="str">
        <f>IF(K3058&gt;0,COUNT($A$7:A3057)+COUNT(DWV!$A$8:$A$300)+COUNT('Large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8" s="293"/>
      <c r="C3058" s="3" t="s">
        <v>3646</v>
      </c>
      <c r="D3058" s="16">
        <v>28895518</v>
      </c>
      <c r="E3058" s="5" t="s">
        <v>5605</v>
      </c>
      <c r="F3058" s="381">
        <f>IFERROR(INDEX([1]Master!$1:$1048576,MATCH(C3058,[1]Master!$B:$B,0),MATCH($H$5,[1]Master!$1:$1,0)),"")</f>
        <v>1</v>
      </c>
      <c r="G3058" s="381">
        <f>IFERROR(INDEX([1]Master!$1:$1048576,MATCH(C3058,[1]Master!$B:$B,0),MATCH($H$4,[1]Master!$1:$1,0)),"")</f>
        <v>3</v>
      </c>
      <c r="H3058" s="6" t="s">
        <v>6153</v>
      </c>
      <c r="I3058" s="367">
        <f>IFERROR(INDEX([1]Master!$1:$1048576,MATCH(C3058,[1]Master!$B:$B,0),MATCH($G$6,[1]Master!$1:$1,0)),"")</f>
        <v>14405.401188235297</v>
      </c>
      <c r="J3058" s="230">
        <f>ROUND(I3058*Order_Quote!$L$6,4)</f>
        <v>0</v>
      </c>
      <c r="K3058" s="228"/>
      <c r="L3058" s="178"/>
      <c r="M3058" s="171">
        <f t="shared" si="47"/>
        <v>0</v>
      </c>
    </row>
    <row r="3059" spans="1:13" s="52" customFormat="1" x14ac:dyDescent="0.3">
      <c r="A3059" s="29" t="str">
        <f>IF(K3059&gt;0,COUNT($A$7:A3058)+COUNT(DWV!$A$8:$A$300)+COUNT('Large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59" s="293"/>
      <c r="C3059" s="3" t="s">
        <v>3647</v>
      </c>
      <c r="D3059" s="16">
        <v>28895526</v>
      </c>
      <c r="E3059" s="5" t="s">
        <v>5606</v>
      </c>
      <c r="F3059" s="381">
        <f>IFERROR(INDEX([1]Master!$1:$1048576,MATCH(C3059,[1]Master!$B:$B,0),MATCH($H$5,[1]Master!$1:$1,0)),"")</f>
        <v>1</v>
      </c>
      <c r="G3059" s="381">
        <f>IFERROR(INDEX([1]Master!$1:$1048576,MATCH(C3059,[1]Master!$B:$B,0),MATCH($H$4,[1]Master!$1:$1,0)),"")</f>
        <v>2</v>
      </c>
      <c r="H3059" s="6" t="s">
        <v>6153</v>
      </c>
      <c r="I3059" s="367">
        <f>IFERROR(INDEX([1]Master!$1:$1048576,MATCH(C3059,[1]Master!$B:$B,0),MATCH($G$6,[1]Master!$1:$1,0)),"")</f>
        <v>18438.906337254903</v>
      </c>
      <c r="J3059" s="230">
        <f>ROUND(I3059*Order_Quote!$L$6,4)</f>
        <v>0</v>
      </c>
      <c r="K3059" s="228"/>
      <c r="L3059" s="178"/>
      <c r="M3059" s="171">
        <f t="shared" si="47"/>
        <v>0</v>
      </c>
    </row>
    <row r="3060" spans="1:13" s="52" customFormat="1" x14ac:dyDescent="0.3">
      <c r="A3060" s="29" t="str">
        <f>IF(K3060&gt;0,COUNT($A$7:A3059)+COUNT(DWV!$A$8:$A$300)+COUNT('Large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0" s="293"/>
      <c r="C3060" s="3" t="s">
        <v>3648</v>
      </c>
      <c r="D3060" s="16">
        <v>28895534</v>
      </c>
      <c r="E3060" s="5" t="s">
        <v>5607</v>
      </c>
      <c r="F3060" s="381">
        <f>IFERROR(INDEX([1]Master!$1:$1048576,MATCH(C3060,[1]Master!$B:$B,0),MATCH($H$5,[1]Master!$1:$1,0)),"")</f>
        <v>1</v>
      </c>
      <c r="G3060" s="381">
        <f>IFERROR(INDEX([1]Master!$1:$1048576,MATCH(C3060,[1]Master!$B:$B,0),MATCH($H$4,[1]Master!$1:$1,0)),"")</f>
        <v>2</v>
      </c>
      <c r="H3060" s="6" t="s">
        <v>6153</v>
      </c>
      <c r="I3060" s="367">
        <f>IFERROR(INDEX([1]Master!$1:$1048576,MATCH(C3060,[1]Master!$B:$B,0),MATCH($G$6,[1]Master!$1:$1,0)),"")</f>
        <v>23601.791730718956</v>
      </c>
      <c r="J3060" s="230">
        <f>ROUND(I3060*Order_Quote!$L$6,4)</f>
        <v>0</v>
      </c>
      <c r="K3060" s="228"/>
      <c r="L3060" s="178"/>
      <c r="M3060" s="171">
        <f t="shared" si="47"/>
        <v>0</v>
      </c>
    </row>
    <row r="3061" spans="1:13" s="52" customFormat="1" x14ac:dyDescent="0.3">
      <c r="A3061" s="29" t="str">
        <f>IF(K3061&gt;0,COUNT($A$7:A3060)+COUNT(DWV!$A$8:$A$300)+COUNT('Large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1" s="293"/>
      <c r="C3061" s="3" t="s">
        <v>3649</v>
      </c>
      <c r="D3061" s="16">
        <v>28895542</v>
      </c>
      <c r="E3061" s="5" t="s">
        <v>5608</v>
      </c>
      <c r="F3061" s="381">
        <f>IFERROR(INDEX([1]Master!$1:$1048576,MATCH(C3061,[1]Master!$B:$B,0),MATCH($H$5,[1]Master!$1:$1,0)),"")</f>
        <v>1</v>
      </c>
      <c r="G3061" s="381">
        <f>IFERROR(INDEX([1]Master!$1:$1048576,MATCH(C3061,[1]Master!$B:$B,0),MATCH($H$4,[1]Master!$1:$1,0)),"")</f>
        <v>2</v>
      </c>
      <c r="H3061" s="6" t="s">
        <v>6153</v>
      </c>
      <c r="I3061" s="367">
        <f>IFERROR(INDEX([1]Master!$1:$1048576,MATCH(C3061,[1]Master!$B:$B,0),MATCH($G$6,[1]Master!$1:$1,0)),"")</f>
        <v>30210.304190849674</v>
      </c>
      <c r="J3061" s="230">
        <f>ROUND(I3061*Order_Quote!$L$6,4)</f>
        <v>0</v>
      </c>
      <c r="K3061" s="228"/>
      <c r="L3061" s="178"/>
      <c r="M3061" s="171">
        <f t="shared" si="47"/>
        <v>0</v>
      </c>
    </row>
    <row r="3062" spans="1:13" s="52" customFormat="1" x14ac:dyDescent="0.3">
      <c r="A3062" s="29" t="str">
        <f>IF(K3062&gt;0,COUNT($A$7:A3061)+COUNT(DWV!$A$8:$A$300)+COUNT('Large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2" s="293"/>
      <c r="C3062" s="3" t="s">
        <v>3650</v>
      </c>
      <c r="D3062" s="16">
        <v>28895550</v>
      </c>
      <c r="E3062" s="5" t="s">
        <v>5609</v>
      </c>
      <c r="F3062" s="381">
        <f>IFERROR(INDEX([1]Master!$1:$1048576,MATCH(C3062,[1]Master!$B:$B,0),MATCH($H$5,[1]Master!$1:$1,0)),"")</f>
        <v>1</v>
      </c>
      <c r="G3062" s="381">
        <f>IFERROR(INDEX([1]Master!$1:$1048576,MATCH(C3062,[1]Master!$B:$B,0),MATCH($H$4,[1]Master!$1:$1,0)),"")</f>
        <v>2</v>
      </c>
      <c r="H3062" s="6" t="s">
        <v>6153</v>
      </c>
      <c r="I3062" s="367">
        <f>IFERROR(INDEX([1]Master!$1:$1048576,MATCH(C3062,[1]Master!$B:$B,0),MATCH($G$6,[1]Master!$1:$1,0)),"")</f>
        <v>5342.2979581699356</v>
      </c>
      <c r="J3062" s="230">
        <f>ROUND(I3062*Order_Quote!$L$6,4)</f>
        <v>0</v>
      </c>
      <c r="K3062" s="228"/>
      <c r="L3062" s="178"/>
      <c r="M3062" s="171">
        <f t="shared" si="47"/>
        <v>0</v>
      </c>
    </row>
    <row r="3063" spans="1:13" s="52" customFormat="1" x14ac:dyDescent="0.3">
      <c r="A3063" s="29" t="str">
        <f>IF(K3063&gt;0,COUNT($A$7:A3062)+COUNT(DWV!$A$8:$A$300)+COUNT('Large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3" s="293"/>
      <c r="C3063" s="3" t="s">
        <v>3651</v>
      </c>
      <c r="D3063" s="16">
        <v>28895569</v>
      </c>
      <c r="E3063" s="5" t="s">
        <v>5610</v>
      </c>
      <c r="F3063" s="381">
        <f>IFERROR(INDEX([1]Master!$1:$1048576,MATCH(C3063,[1]Master!$B:$B,0),MATCH($H$5,[1]Master!$1:$1,0)),"")</f>
        <v>1</v>
      </c>
      <c r="G3063" s="381">
        <f>IFERROR(INDEX([1]Master!$1:$1048576,MATCH(C3063,[1]Master!$B:$B,0),MATCH($H$4,[1]Master!$1:$1,0)),"")</f>
        <v>2</v>
      </c>
      <c r="H3063" s="6" t="s">
        <v>6153</v>
      </c>
      <c r="I3063" s="367">
        <f>IFERROR(INDEX([1]Master!$1:$1048576,MATCH(C3063,[1]Master!$B:$B,0),MATCH($G$6,[1]Master!$1:$1,0)),"")</f>
        <v>5366.4231712418296</v>
      </c>
      <c r="J3063" s="230">
        <f>ROUND(I3063*Order_Quote!$L$6,4)</f>
        <v>0</v>
      </c>
      <c r="K3063" s="228"/>
      <c r="L3063" s="178"/>
      <c r="M3063" s="171">
        <f t="shared" si="47"/>
        <v>0</v>
      </c>
    </row>
    <row r="3064" spans="1:13" s="52" customFormat="1" x14ac:dyDescent="0.3">
      <c r="A3064" s="29" t="str">
        <f>IF(K3064&gt;0,COUNT($A$7:A3063)+COUNT(DWV!$A$8:$A$300)+COUNT('Large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4" s="293"/>
      <c r="C3064" s="3" t="s">
        <v>3652</v>
      </c>
      <c r="D3064" s="16">
        <v>28895577</v>
      </c>
      <c r="E3064" s="5" t="s">
        <v>5611</v>
      </c>
      <c r="F3064" s="381">
        <f>IFERROR(INDEX([1]Master!$1:$1048576,MATCH(C3064,[1]Master!$B:$B,0),MATCH($H$5,[1]Master!$1:$1,0)),"")</f>
        <v>1</v>
      </c>
      <c r="G3064" s="381">
        <f>IFERROR(INDEX([1]Master!$1:$1048576,MATCH(C3064,[1]Master!$B:$B,0),MATCH($H$4,[1]Master!$1:$1,0)),"")</f>
        <v>2</v>
      </c>
      <c r="H3064" s="6" t="s">
        <v>6153</v>
      </c>
      <c r="I3064" s="367">
        <f>IFERROR(INDEX([1]Master!$1:$1048576,MATCH(C3064,[1]Master!$B:$B,0),MATCH($G$6,[1]Master!$1:$1,0)),"")</f>
        <v>6869.0557816993469</v>
      </c>
      <c r="J3064" s="230">
        <f>ROUND(I3064*Order_Quote!$L$6,4)</f>
        <v>0</v>
      </c>
      <c r="K3064" s="228"/>
      <c r="L3064" s="178"/>
      <c r="M3064" s="171">
        <f t="shared" si="47"/>
        <v>0</v>
      </c>
    </row>
    <row r="3065" spans="1:13" s="52" customFormat="1" x14ac:dyDescent="0.3">
      <c r="A3065" s="29" t="str">
        <f>IF(K3065&gt;0,COUNT($A$7:A3064)+COUNT(DWV!$A$8:$A$300)+COUNT('Large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5" s="293"/>
      <c r="C3065" s="3" t="s">
        <v>3653</v>
      </c>
      <c r="D3065" s="16">
        <v>28895585</v>
      </c>
      <c r="E3065" s="5" t="s">
        <v>5612</v>
      </c>
      <c r="F3065" s="381">
        <f>IFERROR(INDEX([1]Master!$1:$1048576,MATCH(C3065,[1]Master!$B:$B,0),MATCH($H$5,[1]Master!$1:$1,0)),"")</f>
        <v>1</v>
      </c>
      <c r="G3065" s="381">
        <f>IFERROR(INDEX([1]Master!$1:$1048576,MATCH(C3065,[1]Master!$B:$B,0),MATCH($H$4,[1]Master!$1:$1,0)),"")</f>
        <v>2</v>
      </c>
      <c r="H3065" s="6" t="s">
        <v>6153</v>
      </c>
      <c r="I3065" s="367">
        <f>IFERROR(INDEX([1]Master!$1:$1048576,MATCH(C3065,[1]Master!$B:$B,0),MATCH($G$6,[1]Master!$1:$1,0)),"")</f>
        <v>8792.3530875817014</v>
      </c>
      <c r="J3065" s="230">
        <f>ROUND(I3065*Order_Quote!$L$6,4)</f>
        <v>0</v>
      </c>
      <c r="K3065" s="228"/>
      <c r="L3065" s="178"/>
      <c r="M3065" s="171">
        <f t="shared" si="47"/>
        <v>0</v>
      </c>
    </row>
    <row r="3066" spans="1:13" s="52" customFormat="1" x14ac:dyDescent="0.3">
      <c r="A3066" s="29" t="str">
        <f>IF(K3066&gt;0,COUNT($A$7:A3065)+COUNT(DWV!$A$8:$A$300)+COUNT('Large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6" s="293"/>
      <c r="C3066" s="3" t="s">
        <v>3654</v>
      </c>
      <c r="D3066" s="16">
        <v>28895593</v>
      </c>
      <c r="E3066" s="5" t="s">
        <v>5613</v>
      </c>
      <c r="F3066" s="381">
        <f>IFERROR(INDEX([1]Master!$1:$1048576,MATCH(C3066,[1]Master!$B:$B,0),MATCH($H$5,[1]Master!$1:$1,0)),"")</f>
        <v>1</v>
      </c>
      <c r="G3066" s="381">
        <f>IFERROR(INDEX([1]Master!$1:$1048576,MATCH(C3066,[1]Master!$B:$B,0),MATCH($H$4,[1]Master!$1:$1,0)),"")</f>
        <v>2</v>
      </c>
      <c r="H3066" s="6" t="s">
        <v>6153</v>
      </c>
      <c r="I3066" s="367">
        <f>IFERROR(INDEX([1]Master!$1:$1048576,MATCH(C3066,[1]Master!$B:$B,0),MATCH($G$6,[1]Master!$1:$1,0)),"")</f>
        <v>11254.217339869283</v>
      </c>
      <c r="J3066" s="230">
        <f>ROUND(I3066*Order_Quote!$L$6,4)</f>
        <v>0</v>
      </c>
      <c r="K3066" s="228"/>
      <c r="L3066" s="178"/>
      <c r="M3066" s="171">
        <f t="shared" si="47"/>
        <v>0</v>
      </c>
    </row>
    <row r="3067" spans="1:13" s="52" customFormat="1" x14ac:dyDescent="0.3">
      <c r="A3067" s="29" t="str">
        <f>IF(K3067&gt;0,COUNT($A$7:A3066)+COUNT(DWV!$A$8:$A$300)+COUNT('Large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7" s="293"/>
      <c r="C3067" s="3" t="s">
        <v>3655</v>
      </c>
      <c r="D3067" s="16">
        <v>28895607</v>
      </c>
      <c r="E3067" s="5" t="s">
        <v>5614</v>
      </c>
      <c r="F3067" s="381">
        <f>IFERROR(INDEX([1]Master!$1:$1048576,MATCH(C3067,[1]Master!$B:$B,0),MATCH($H$5,[1]Master!$1:$1,0)),"")</f>
        <v>1</v>
      </c>
      <c r="G3067" s="381">
        <f>IFERROR(INDEX([1]Master!$1:$1048576,MATCH(C3067,[1]Master!$B:$B,0),MATCH($H$4,[1]Master!$1:$1,0)),"")</f>
        <v>2</v>
      </c>
      <c r="H3067" s="6" t="s">
        <v>6153</v>
      </c>
      <c r="I3067" s="367">
        <f>IFERROR(INDEX([1]Master!$1:$1048576,MATCH(C3067,[1]Master!$B:$B,0),MATCH($G$6,[1]Master!$1:$1,0)),"")</f>
        <v>14405.401188235297</v>
      </c>
      <c r="J3067" s="230">
        <f>ROUND(I3067*Order_Quote!$L$6,4)</f>
        <v>0</v>
      </c>
      <c r="K3067" s="228"/>
      <c r="L3067" s="178"/>
      <c r="M3067" s="171">
        <f t="shared" si="47"/>
        <v>0</v>
      </c>
    </row>
    <row r="3068" spans="1:13" s="52" customFormat="1" x14ac:dyDescent="0.3">
      <c r="A3068" s="29" t="str">
        <f>IF(K3068&gt;0,COUNT($A$7:A3067)+COUNT(DWV!$A$8:$A$300)+COUNT('Large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8" s="293"/>
      <c r="C3068" s="3" t="s">
        <v>3656</v>
      </c>
      <c r="D3068" s="16">
        <v>28895615</v>
      </c>
      <c r="E3068" s="5" t="s">
        <v>5615</v>
      </c>
      <c r="F3068" s="381">
        <f>IFERROR(INDEX([1]Master!$1:$1048576,MATCH(C3068,[1]Master!$B:$B,0),MATCH($H$5,[1]Master!$1:$1,0)),"")</f>
        <v>1</v>
      </c>
      <c r="G3068" s="381">
        <f>IFERROR(INDEX([1]Master!$1:$1048576,MATCH(C3068,[1]Master!$B:$B,0),MATCH($H$4,[1]Master!$1:$1,0)),"")</f>
        <v>2</v>
      </c>
      <c r="H3068" s="6" t="s">
        <v>6153</v>
      </c>
      <c r="I3068" s="367">
        <f>IFERROR(INDEX([1]Master!$1:$1048576,MATCH(C3068,[1]Master!$B:$B,0),MATCH($G$6,[1]Master!$1:$1,0)),"")</f>
        <v>18438.906337254903</v>
      </c>
      <c r="J3068" s="230">
        <f>ROUND(I3068*Order_Quote!$L$6,4)</f>
        <v>0</v>
      </c>
      <c r="K3068" s="228"/>
      <c r="L3068" s="178"/>
      <c r="M3068" s="171">
        <f t="shared" si="47"/>
        <v>0</v>
      </c>
    </row>
    <row r="3069" spans="1:13" s="52" customFormat="1" x14ac:dyDescent="0.3">
      <c r="A3069" s="29" t="str">
        <f>IF(K3069&gt;0,COUNT($A$7:A3068)+COUNT(DWV!$A$8:$A$300)+COUNT('Large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69" s="293"/>
      <c r="C3069" s="3" t="s">
        <v>3657</v>
      </c>
      <c r="D3069" s="16">
        <v>28895623</v>
      </c>
      <c r="E3069" s="5" t="s">
        <v>5616</v>
      </c>
      <c r="F3069" s="381">
        <f>IFERROR(INDEX([1]Master!$1:$1048576,MATCH(C3069,[1]Master!$B:$B,0),MATCH($H$5,[1]Master!$1:$1,0)),"")</f>
        <v>1</v>
      </c>
      <c r="G3069" s="381">
        <f>IFERROR(INDEX([1]Master!$1:$1048576,MATCH(C3069,[1]Master!$B:$B,0),MATCH($H$4,[1]Master!$1:$1,0)),"")</f>
        <v>2</v>
      </c>
      <c r="H3069" s="6" t="s">
        <v>6153</v>
      </c>
      <c r="I3069" s="367">
        <f>IFERROR(INDEX([1]Master!$1:$1048576,MATCH(C3069,[1]Master!$B:$B,0),MATCH($G$6,[1]Master!$1:$1,0)),"")</f>
        <v>23601.791730718956</v>
      </c>
      <c r="J3069" s="230">
        <f>ROUND(I3069*Order_Quote!$L$6,4)</f>
        <v>0</v>
      </c>
      <c r="K3069" s="228"/>
      <c r="L3069" s="178"/>
      <c r="M3069" s="171">
        <f t="shared" si="47"/>
        <v>0</v>
      </c>
    </row>
    <row r="3070" spans="1:13" s="52" customFormat="1" x14ac:dyDescent="0.3">
      <c r="A3070" s="29" t="str">
        <f>IF(K3070&gt;0,COUNT($A$7:A3069)+COUNT(DWV!$A$8:$A$300)+COUNT('Large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0" s="293"/>
      <c r="C3070" s="3" t="s">
        <v>3658</v>
      </c>
      <c r="D3070" s="16">
        <v>28895631</v>
      </c>
      <c r="E3070" s="5" t="s">
        <v>5617</v>
      </c>
      <c r="F3070" s="381">
        <f>IFERROR(INDEX([1]Master!$1:$1048576,MATCH(C3070,[1]Master!$B:$B,0),MATCH($H$5,[1]Master!$1:$1,0)),"")</f>
        <v>1</v>
      </c>
      <c r="G3070" s="381">
        <f>IFERROR(INDEX([1]Master!$1:$1048576,MATCH(C3070,[1]Master!$B:$B,0),MATCH($H$4,[1]Master!$1:$1,0)),"")</f>
        <v>1</v>
      </c>
      <c r="H3070" s="6" t="s">
        <v>6153</v>
      </c>
      <c r="I3070" s="367">
        <f>IFERROR(INDEX([1]Master!$1:$1048576,MATCH(C3070,[1]Master!$B:$B,0),MATCH($G$6,[1]Master!$1:$1,0)),"")</f>
        <v>30210.304190849674</v>
      </c>
      <c r="J3070" s="230">
        <f>ROUND(I3070*Order_Quote!$L$6,4)</f>
        <v>0</v>
      </c>
      <c r="K3070" s="228"/>
      <c r="L3070" s="178"/>
      <c r="M3070" s="171">
        <f t="shared" si="47"/>
        <v>0</v>
      </c>
    </row>
    <row r="3071" spans="1:13" s="52" customFormat="1" x14ac:dyDescent="0.3">
      <c r="A3071" s="29" t="str">
        <f>IF(K3071&gt;0,COUNT($A$7:A3070)+COUNT(DWV!$A$8:$A$300)+COUNT('Large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1" s="293"/>
      <c r="C3071" s="3" t="s">
        <v>3659</v>
      </c>
      <c r="D3071" s="16">
        <v>28895640</v>
      </c>
      <c r="E3071" s="5" t="s">
        <v>5618</v>
      </c>
      <c r="F3071" s="381">
        <f>IFERROR(INDEX([1]Master!$1:$1048576,MATCH(C3071,[1]Master!$B:$B,0),MATCH($H$5,[1]Master!$1:$1,0)),"")</f>
        <v>1</v>
      </c>
      <c r="G3071" s="381">
        <f>IFERROR(INDEX([1]Master!$1:$1048576,MATCH(C3071,[1]Master!$B:$B,0),MATCH($H$4,[1]Master!$1:$1,0)),"")</f>
        <v>1</v>
      </c>
      <c r="H3071" s="6" t="s">
        <v>6153</v>
      </c>
      <c r="I3071" s="367">
        <f>IFERROR(INDEX([1]Master!$1:$1048576,MATCH(C3071,[1]Master!$B:$B,0),MATCH($G$6,[1]Master!$1:$1,0)),"")</f>
        <v>38669.184575163403</v>
      </c>
      <c r="J3071" s="230">
        <f>ROUND(I3071*Order_Quote!$L$6,4)</f>
        <v>0</v>
      </c>
      <c r="K3071" s="228"/>
      <c r="L3071" s="178"/>
      <c r="M3071" s="171">
        <f t="shared" si="47"/>
        <v>0</v>
      </c>
    </row>
    <row r="3072" spans="1:13" s="52" customFormat="1" x14ac:dyDescent="0.3">
      <c r="A3072" s="29" t="str">
        <f>IF(K3072&gt;0,COUNT($A$7:A3071)+COUNT(DWV!$A$8:$A$300)+COUNT('Large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2" s="294"/>
      <c r="C3072" s="3" t="s">
        <v>3660</v>
      </c>
      <c r="D3072" s="16">
        <v>28895658</v>
      </c>
      <c r="E3072" s="5" t="s">
        <v>5619</v>
      </c>
      <c r="F3072" s="381">
        <f>IFERROR(INDEX([1]Master!$1:$1048576,MATCH(C3072,[1]Master!$B:$B,0),MATCH($H$5,[1]Master!$1:$1,0)),"")</f>
        <v>1</v>
      </c>
      <c r="G3072" s="381">
        <f>IFERROR(INDEX([1]Master!$1:$1048576,MATCH(C3072,[1]Master!$B:$B,0),MATCH($H$4,[1]Master!$1:$1,0)),"")</f>
        <v>1</v>
      </c>
      <c r="H3072" s="6" t="s">
        <v>6153</v>
      </c>
      <c r="I3072" s="367">
        <f>IFERROR(INDEX([1]Master!$1:$1048576,MATCH(C3072,[1]Master!$B:$B,0),MATCH($G$6,[1]Master!$1:$1,0)),"")</f>
        <v>49496.556256209158</v>
      </c>
      <c r="J3072" s="230">
        <f>ROUND(I3072*Order_Quote!$L$6,4)</f>
        <v>0</v>
      </c>
      <c r="K3072" s="228"/>
      <c r="L3072" s="178"/>
      <c r="M3072" s="171">
        <f t="shared" si="47"/>
        <v>0</v>
      </c>
    </row>
    <row r="3073" spans="1:13" s="52" customFormat="1" x14ac:dyDescent="0.3">
      <c r="A3073" s="29" t="str">
        <f>IF(K3073&gt;0,COUNT($A$7:A3072)+COUNT(DWV!$A$8:$A$300)+COUNT('Large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3" s="317" t="s">
        <v>3739</v>
      </c>
      <c r="C3073" s="11" t="s">
        <v>3716</v>
      </c>
      <c r="D3073" s="17">
        <v>28896700</v>
      </c>
      <c r="E3073" s="13" t="s">
        <v>7766</v>
      </c>
      <c r="F3073" s="381">
        <f>IFERROR(INDEX([1]Master!$1:$1048576,MATCH(C3073,[1]Master!$B:$B,0),MATCH($H$5,[1]Master!$1:$1,0)),"")</f>
        <v>1</v>
      </c>
      <c r="G3073" s="381">
        <f>IFERROR(INDEX([1]Master!$1:$1048576,MATCH(C3073,[1]Master!$B:$B,0),MATCH($H$4,[1]Master!$1:$1,0)),"")</f>
        <v>100</v>
      </c>
      <c r="H3073" s="6" t="s">
        <v>6153</v>
      </c>
      <c r="I3073" s="367">
        <f>IFERROR(INDEX([1]Master!$1:$1048576,MATCH(C3073,[1]Master!$B:$B,0),MATCH($G$6,[1]Master!$1:$1,0)),"")</f>
        <v>337.04958039215694</v>
      </c>
      <c r="J3073" s="230">
        <f>ROUND(I3073*Order_Quote!$L$6,4)</f>
        <v>0</v>
      </c>
      <c r="K3073" s="232"/>
      <c r="L3073" s="178"/>
      <c r="M3073" s="171">
        <f t="shared" si="47"/>
        <v>0</v>
      </c>
    </row>
    <row r="3074" spans="1:13" s="52" customFormat="1" x14ac:dyDescent="0.3">
      <c r="A3074" s="29" t="str">
        <f>IF(K3074&gt;0,COUNT($A$7:A3073)+COUNT(DWV!$A$8:$A$300)+COUNT('Large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4" s="293"/>
      <c r="C3074" s="3" t="s">
        <v>3717</v>
      </c>
      <c r="D3074" s="16">
        <v>28896719</v>
      </c>
      <c r="E3074" s="5" t="s">
        <v>7767</v>
      </c>
      <c r="F3074" s="381">
        <f>IFERROR(INDEX([1]Master!$1:$1048576,MATCH(C3074,[1]Master!$B:$B,0),MATCH($H$5,[1]Master!$1:$1,0)),"")</f>
        <v>1</v>
      </c>
      <c r="G3074" s="381">
        <f>IFERROR(INDEX([1]Master!$1:$1048576,MATCH(C3074,[1]Master!$B:$B,0),MATCH($H$4,[1]Master!$1:$1,0)),"")</f>
        <v>60</v>
      </c>
      <c r="H3074" s="6" t="s">
        <v>6153</v>
      </c>
      <c r="I3074" s="367">
        <f>IFERROR(INDEX([1]Master!$1:$1048576,MATCH(C3074,[1]Master!$B:$B,0),MATCH($G$6,[1]Master!$1:$1,0)),"")</f>
        <v>435.06200000000001</v>
      </c>
      <c r="J3074" s="230">
        <f>ROUND(I3074*Order_Quote!$L$6,4)</f>
        <v>0</v>
      </c>
      <c r="K3074" s="228"/>
      <c r="L3074" s="178"/>
      <c r="M3074" s="171">
        <f t="shared" si="47"/>
        <v>0</v>
      </c>
    </row>
    <row r="3075" spans="1:13" s="52" customFormat="1" x14ac:dyDescent="0.3">
      <c r="A3075" s="29" t="str">
        <f>IF(K3075&gt;0,COUNT($A$7:A3074)+COUNT(DWV!$A$8:$A$300)+COUNT('Large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5" s="293"/>
      <c r="C3075" s="3" t="s">
        <v>3718</v>
      </c>
      <c r="D3075" s="16">
        <v>28896727</v>
      </c>
      <c r="E3075" s="5" t="s">
        <v>7768</v>
      </c>
      <c r="F3075" s="381">
        <f>IFERROR(INDEX([1]Master!$1:$1048576,MATCH(C3075,[1]Master!$B:$B,0),MATCH($H$5,[1]Master!$1:$1,0)),"")</f>
        <v>1</v>
      </c>
      <c r="G3075" s="381">
        <f>IFERROR(INDEX([1]Master!$1:$1048576,MATCH(C3075,[1]Master!$B:$B,0),MATCH($H$4,[1]Master!$1:$1,0)),"")</f>
        <v>38</v>
      </c>
      <c r="H3075" s="6" t="s">
        <v>6153</v>
      </c>
      <c r="I3075" s="367">
        <f>IFERROR(INDEX([1]Master!$1:$1048576,MATCH(C3075,[1]Master!$B:$B,0),MATCH($G$6,[1]Master!$1:$1,0)),"")</f>
        <v>647.65421568627448</v>
      </c>
      <c r="J3075" s="230">
        <f>ROUND(I3075*Order_Quote!$L$6,4)</f>
        <v>0</v>
      </c>
      <c r="K3075" s="228"/>
      <c r="L3075" s="178"/>
      <c r="M3075" s="171">
        <f t="shared" si="47"/>
        <v>0</v>
      </c>
    </row>
    <row r="3076" spans="1:13" s="52" customFormat="1" x14ac:dyDescent="0.3">
      <c r="A3076" s="29" t="str">
        <f>IF(K3076&gt;0,COUNT($A$7:A3075)+COUNT(DWV!$A$8:$A$300)+COUNT('Large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6" s="293"/>
      <c r="C3076" s="3" t="s">
        <v>3719</v>
      </c>
      <c r="D3076" s="16">
        <v>28896735</v>
      </c>
      <c r="E3076" s="5" t="s">
        <v>7769</v>
      </c>
      <c r="F3076" s="381">
        <f>IFERROR(INDEX([1]Master!$1:$1048576,MATCH(C3076,[1]Master!$B:$B,0),MATCH($H$5,[1]Master!$1:$1,0)),"")</f>
        <v>1</v>
      </c>
      <c r="G3076" s="381">
        <f>IFERROR(INDEX([1]Master!$1:$1048576,MATCH(C3076,[1]Master!$B:$B,0),MATCH($H$4,[1]Master!$1:$1,0)),"")</f>
        <v>19</v>
      </c>
      <c r="H3076" s="6" t="s">
        <v>6153</v>
      </c>
      <c r="I3076" s="367">
        <f>IFERROR(INDEX([1]Master!$1:$1048576,MATCH(C3076,[1]Master!$B:$B,0),MATCH($G$6,[1]Master!$1:$1,0)),"")</f>
        <v>1652.8015856209151</v>
      </c>
      <c r="J3076" s="230">
        <f>ROUND(I3076*Order_Quote!$L$6,4)</f>
        <v>0</v>
      </c>
      <c r="K3076" s="228"/>
      <c r="L3076" s="178"/>
      <c r="M3076" s="171">
        <f t="shared" si="47"/>
        <v>0</v>
      </c>
    </row>
    <row r="3077" spans="1:13" s="52" customFormat="1" x14ac:dyDescent="0.3">
      <c r="A3077" s="29" t="str">
        <f>IF(K3077&gt;0,COUNT($A$7:A3076)+COUNT(DWV!$A$8:$A$300)+COUNT('Large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7" s="293"/>
      <c r="C3077" s="3" t="s">
        <v>3720</v>
      </c>
      <c r="D3077" s="16">
        <v>28896743</v>
      </c>
      <c r="E3077" s="5" t="s">
        <v>7770</v>
      </c>
      <c r="F3077" s="381">
        <f>IFERROR(INDEX([1]Master!$1:$1048576,MATCH(C3077,[1]Master!$B:$B,0),MATCH($H$5,[1]Master!$1:$1,0)),"")</f>
        <v>1</v>
      </c>
      <c r="G3077" s="381">
        <f>IFERROR(INDEX([1]Master!$1:$1048576,MATCH(C3077,[1]Master!$B:$B,0),MATCH($H$4,[1]Master!$1:$1,0)),"")</f>
        <v>14</v>
      </c>
      <c r="H3077" s="6" t="s">
        <v>6153</v>
      </c>
      <c r="I3077" s="367">
        <f>IFERROR(INDEX([1]Master!$1:$1048576,MATCH(C3077,[1]Master!$B:$B,0),MATCH($G$6,[1]Master!$1:$1,0)),"")</f>
        <v>1761.3051803921567</v>
      </c>
      <c r="J3077" s="230">
        <f>ROUND(I3077*Order_Quote!$L$6,4)</f>
        <v>0</v>
      </c>
      <c r="K3077" s="228"/>
      <c r="L3077" s="178"/>
      <c r="M3077" s="171">
        <f t="shared" si="47"/>
        <v>0</v>
      </c>
    </row>
    <row r="3078" spans="1:13" s="52" customFormat="1" x14ac:dyDescent="0.3">
      <c r="A3078" s="29" t="str">
        <f>IF(K3078&gt;0,COUNT($A$7:A3077)+COUNT(DWV!$A$8:$A$300)+COUNT('Large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8" s="293"/>
      <c r="C3078" s="3" t="s">
        <v>3721</v>
      </c>
      <c r="D3078" s="16">
        <v>28896751</v>
      </c>
      <c r="E3078" s="5" t="s">
        <v>7771</v>
      </c>
      <c r="F3078" s="381">
        <f>IFERROR(INDEX([1]Master!$1:$1048576,MATCH(C3078,[1]Master!$B:$B,0),MATCH($H$5,[1]Master!$1:$1,0)),"")</f>
        <v>1</v>
      </c>
      <c r="G3078" s="381">
        <f>IFERROR(INDEX([1]Master!$1:$1048576,MATCH(C3078,[1]Master!$B:$B,0),MATCH($H$4,[1]Master!$1:$1,0)),"")</f>
        <v>6</v>
      </c>
      <c r="H3078" s="6" t="s">
        <v>6153</v>
      </c>
      <c r="I3078" s="367">
        <f>IFERROR(INDEX([1]Master!$1:$1048576,MATCH(C3078,[1]Master!$B:$B,0),MATCH($G$6,[1]Master!$1:$1,0)),"")</f>
        <v>5871.6907385620925</v>
      </c>
      <c r="J3078" s="230">
        <f>ROUND(I3078*Order_Quote!$L$6,4)</f>
        <v>0</v>
      </c>
      <c r="K3078" s="228"/>
      <c r="L3078" s="178"/>
      <c r="M3078" s="171">
        <f t="shared" ref="M3078:M3087" si="48">K3078/F3078</f>
        <v>0</v>
      </c>
    </row>
    <row r="3079" spans="1:13" s="52" customFormat="1" x14ac:dyDescent="0.3">
      <c r="A3079" s="29" t="str">
        <f>IF(K3079&gt;0,COUNT($A$7:A3078)+COUNT(DWV!$A$8:$A$300)+COUNT('Large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79" s="293"/>
      <c r="C3079" s="3" t="s">
        <v>3722</v>
      </c>
      <c r="D3079" s="16">
        <v>28896760</v>
      </c>
      <c r="E3079" s="5" t="s">
        <v>7772</v>
      </c>
      <c r="F3079" s="381">
        <f>IFERROR(INDEX([1]Master!$1:$1048576,MATCH(C3079,[1]Master!$B:$B,0),MATCH($H$5,[1]Master!$1:$1,0)),"")</f>
        <v>1</v>
      </c>
      <c r="G3079" s="381">
        <f>IFERROR(INDEX([1]Master!$1:$1048576,MATCH(C3079,[1]Master!$B:$B,0),MATCH($H$4,[1]Master!$1:$1,0)),"")</f>
        <v>4</v>
      </c>
      <c r="H3079" s="6" t="s">
        <v>6153</v>
      </c>
      <c r="I3079" s="367">
        <f>IFERROR(INDEX([1]Master!$1:$1048576,MATCH(C3079,[1]Master!$B:$B,0),MATCH($G$6,[1]Master!$1:$1,0)),"")</f>
        <v>7733.5974588235295</v>
      </c>
      <c r="J3079" s="230">
        <f>ROUND(I3079*Order_Quote!$L$6,4)</f>
        <v>0</v>
      </c>
      <c r="K3079" s="228"/>
      <c r="L3079" s="178"/>
      <c r="M3079" s="171">
        <f t="shared" si="48"/>
        <v>0</v>
      </c>
    </row>
    <row r="3080" spans="1:13" s="52" customFormat="1" x14ac:dyDescent="0.3">
      <c r="A3080" s="29" t="str">
        <f>IF(K3080&gt;0,COUNT($A$7:A3079)+COUNT(DWV!$A$8:$A$300)+COUNT('Large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0" s="293"/>
      <c r="C3080" s="3" t="s">
        <v>3723</v>
      </c>
      <c r="D3080" s="16">
        <v>28896778</v>
      </c>
      <c r="E3080" s="5" t="s">
        <v>7773</v>
      </c>
      <c r="F3080" s="381">
        <f>IFERROR(INDEX([1]Master!$1:$1048576,MATCH(C3080,[1]Master!$B:$B,0),MATCH($H$5,[1]Master!$1:$1,0)),"")</f>
        <v>1</v>
      </c>
      <c r="G3080" s="381">
        <f>IFERROR(INDEX([1]Master!$1:$1048576,MATCH(C3080,[1]Master!$B:$B,0),MATCH($H$4,[1]Master!$1:$1,0)),"")</f>
        <v>4</v>
      </c>
      <c r="H3080" s="6" t="s">
        <v>6153</v>
      </c>
      <c r="I3080" s="367">
        <f>IFERROR(INDEX([1]Master!$1:$1048576,MATCH(C3080,[1]Master!$B:$B,0),MATCH($G$6,[1]Master!$1:$1,0)),"")</f>
        <v>8073.9395620915047</v>
      </c>
      <c r="J3080" s="230">
        <f>ROUND(I3080*Order_Quote!$L$6,4)</f>
        <v>0</v>
      </c>
      <c r="K3080" s="228"/>
      <c r="L3080" s="178"/>
      <c r="M3080" s="171">
        <f t="shared" si="48"/>
        <v>0</v>
      </c>
    </row>
    <row r="3081" spans="1:13" s="52" customFormat="1" x14ac:dyDescent="0.3">
      <c r="A3081" s="29" t="str">
        <f>IF(K3081&gt;0,COUNT($A$7:A3080)+COUNT(DWV!$A$8:$A$300)+COUNT('Large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1" s="293"/>
      <c r="C3081" s="3" t="s">
        <v>3724</v>
      </c>
      <c r="D3081" s="16">
        <v>28896786</v>
      </c>
      <c r="E3081" s="5" t="s">
        <v>7774</v>
      </c>
      <c r="F3081" s="381">
        <f>IFERROR(INDEX([1]Master!$1:$1048576,MATCH(C3081,[1]Master!$B:$B,0),MATCH($H$5,[1]Master!$1:$1,0)),"")</f>
        <v>1</v>
      </c>
      <c r="G3081" s="381">
        <f>IFERROR(INDEX([1]Master!$1:$1048576,MATCH(C3081,[1]Master!$B:$B,0),MATCH($H$4,[1]Master!$1:$1,0)),"")</f>
        <v>3</v>
      </c>
      <c r="H3081" s="6" t="s">
        <v>6153</v>
      </c>
      <c r="I3081" s="367">
        <f>IFERROR(INDEX([1]Master!$1:$1048576,MATCH(C3081,[1]Master!$B:$B,0),MATCH($G$6,[1]Master!$1:$1,0)),"")</f>
        <v>10137.318750326798</v>
      </c>
      <c r="J3081" s="230">
        <f>ROUND(I3081*Order_Quote!$L$6,4)</f>
        <v>0</v>
      </c>
      <c r="K3081" s="228"/>
      <c r="L3081" s="178"/>
      <c r="M3081" s="171">
        <f t="shared" si="48"/>
        <v>0</v>
      </c>
    </row>
    <row r="3082" spans="1:13" s="52" customFormat="1" x14ac:dyDescent="0.3">
      <c r="A3082" s="29" t="str">
        <f>IF(K3082&gt;0,COUNT($A$7:A3081)+COUNT(DWV!$A$8:$A$300)+COUNT('Large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2" s="293"/>
      <c r="C3082" s="3" t="s">
        <v>3725</v>
      </c>
      <c r="D3082" s="16">
        <v>28896794</v>
      </c>
      <c r="E3082" s="5" t="s">
        <v>7775</v>
      </c>
      <c r="F3082" s="381">
        <f>IFERROR(INDEX([1]Master!$1:$1048576,MATCH(C3082,[1]Master!$B:$B,0),MATCH($H$5,[1]Master!$1:$1,0)),"")</f>
        <v>1</v>
      </c>
      <c r="G3082" s="381">
        <f>IFERROR(INDEX([1]Master!$1:$1048576,MATCH(C3082,[1]Master!$B:$B,0),MATCH($H$4,[1]Master!$1:$1,0)),"")</f>
        <v>2</v>
      </c>
      <c r="H3082" s="6" t="s">
        <v>6153</v>
      </c>
      <c r="I3082" s="367">
        <f>IFERROR(INDEX([1]Master!$1:$1048576,MATCH(C3082,[1]Master!$B:$B,0),MATCH($G$6,[1]Master!$1:$1,0)),"")</f>
        <v>14426.922315032683</v>
      </c>
      <c r="J3082" s="230">
        <f>ROUND(I3082*Order_Quote!$L$6,4)</f>
        <v>0</v>
      </c>
      <c r="K3082" s="228"/>
      <c r="L3082" s="178"/>
      <c r="M3082" s="171">
        <f t="shared" si="48"/>
        <v>0</v>
      </c>
    </row>
    <row r="3083" spans="1:13" s="52" customFormat="1" x14ac:dyDescent="0.3">
      <c r="A3083" s="29" t="str">
        <f>IF(K3083&gt;0,COUNT($A$7:A3082)+COUNT(DWV!$A$8:$A$300)+COUNT('Large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3" s="293"/>
      <c r="C3083" s="3" t="s">
        <v>3726</v>
      </c>
      <c r="D3083" s="16">
        <v>28896808</v>
      </c>
      <c r="E3083" s="5" t="s">
        <v>7776</v>
      </c>
      <c r="F3083" s="381">
        <f>IFERROR(INDEX([1]Master!$1:$1048576,MATCH(C3083,[1]Master!$B:$B,0),MATCH($H$5,[1]Master!$1:$1,0)),"")</f>
        <v>1</v>
      </c>
      <c r="G3083" s="381">
        <f>IFERROR(INDEX([1]Master!$1:$1048576,MATCH(C3083,[1]Master!$B:$B,0),MATCH($H$4,[1]Master!$1:$1,0)),"")</f>
        <v>2</v>
      </c>
      <c r="H3083" s="6" t="s">
        <v>6153</v>
      </c>
      <c r="I3083" s="367">
        <f>IFERROR(INDEX([1]Master!$1:$1048576,MATCH(C3083,[1]Master!$B:$B,0),MATCH($G$6,[1]Master!$1:$1,0)),"")</f>
        <v>17936.123128104573</v>
      </c>
      <c r="J3083" s="230">
        <f>ROUND(I3083*Order_Quote!$L$6,4)</f>
        <v>0</v>
      </c>
      <c r="K3083" s="228"/>
      <c r="L3083" s="178"/>
      <c r="M3083" s="171">
        <f t="shared" si="48"/>
        <v>0</v>
      </c>
    </row>
    <row r="3084" spans="1:13" s="52" customFormat="1" x14ac:dyDescent="0.3">
      <c r="A3084" s="29" t="str">
        <f>IF(K3084&gt;0,COUNT($A$7:A3083)+COUNT(DWV!$A$8:$A$300)+COUNT('Large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4" s="293"/>
      <c r="C3084" s="3" t="s">
        <v>3727</v>
      </c>
      <c r="D3084" s="16">
        <v>28896816</v>
      </c>
      <c r="E3084" s="5" t="s">
        <v>7777</v>
      </c>
      <c r="F3084" s="381">
        <f>IFERROR(INDEX([1]Master!$1:$1048576,MATCH(C3084,[1]Master!$B:$B,0),MATCH($H$5,[1]Master!$1:$1,0)),"")</f>
        <v>1</v>
      </c>
      <c r="G3084" s="381">
        <f>IFERROR(INDEX([1]Master!$1:$1048576,MATCH(C3084,[1]Master!$B:$B,0),MATCH($H$4,[1]Master!$1:$1,0)),"")</f>
        <v>2</v>
      </c>
      <c r="H3084" s="6" t="s">
        <v>6153</v>
      </c>
      <c r="I3084" s="367">
        <f>IFERROR(INDEX([1]Master!$1:$1048576,MATCH(C3084,[1]Master!$B:$B,0),MATCH($G$6,[1]Master!$1:$1,0)),"")</f>
        <v>20543.54682352941</v>
      </c>
      <c r="J3084" s="230">
        <f>ROUND(I3084*Order_Quote!$L$6,4)</f>
        <v>0</v>
      </c>
      <c r="K3084" s="228"/>
      <c r="L3084" s="178"/>
      <c r="M3084" s="171">
        <f t="shared" si="48"/>
        <v>0</v>
      </c>
    </row>
    <row r="3085" spans="1:13" s="52" customFormat="1" x14ac:dyDescent="0.3">
      <c r="A3085" s="29" t="str">
        <f>IF(K3085&gt;0,COUNT($A$7:A3084)+COUNT(DWV!$A$8:$A$300)+COUNT('Large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5" s="293"/>
      <c r="C3085" s="3" t="s">
        <v>3728</v>
      </c>
      <c r="D3085" s="16">
        <v>28896824</v>
      </c>
      <c r="E3085" s="5" t="s">
        <v>7778</v>
      </c>
      <c r="F3085" s="381">
        <f>IFERROR(INDEX([1]Master!$1:$1048576,MATCH(C3085,[1]Master!$B:$B,0),MATCH($H$5,[1]Master!$1:$1,0)),"")</f>
        <v>1</v>
      </c>
      <c r="G3085" s="381">
        <f>IFERROR(INDEX([1]Master!$1:$1048576,MATCH(C3085,[1]Master!$B:$B,0),MATCH($H$4,[1]Master!$1:$1,0)),"")</f>
        <v>1</v>
      </c>
      <c r="H3085" s="6" t="s">
        <v>6153</v>
      </c>
      <c r="I3085" s="367">
        <f>IFERROR(INDEX([1]Master!$1:$1048576,MATCH(C3085,[1]Master!$B:$B,0),MATCH($G$6,[1]Master!$1:$1,0)),"")</f>
        <v>22597.976335947718</v>
      </c>
      <c r="J3085" s="230">
        <f>ROUND(I3085*Order_Quote!$L$6,4)</f>
        <v>0</v>
      </c>
      <c r="K3085" s="228"/>
      <c r="L3085" s="178"/>
      <c r="M3085" s="171">
        <f t="shared" si="48"/>
        <v>0</v>
      </c>
    </row>
    <row r="3086" spans="1:13" s="52" customFormat="1" x14ac:dyDescent="0.3">
      <c r="A3086" s="29" t="str">
        <f>IF(K3086&gt;0,COUNT($A$7:A3085)+COUNT(DWV!$A$8:$A$300)+COUNT('Large Dia. DWV'!$A$8:$A$121)+COUNT('SCH40'!$A$8:$A$601)+COUNT('Large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6" s="293"/>
      <c r="C3086" s="3" t="s">
        <v>3729</v>
      </c>
      <c r="D3086" s="16">
        <v>28896832</v>
      </c>
      <c r="E3086" s="5" t="s">
        <v>7779</v>
      </c>
      <c r="F3086" s="381">
        <f>IFERROR(INDEX([1]Master!$1:$1048576,MATCH(C3086,[1]Master!$B:$B,0),MATCH($H$5,[1]Master!$1:$1,0)),"")</f>
        <v>1</v>
      </c>
      <c r="G3086" s="381">
        <f>IFERROR(INDEX([1]Master!$1:$1048576,MATCH(C3086,[1]Master!$B:$B,0),MATCH($H$4,[1]Master!$1:$1,0)),"")</f>
        <v>1</v>
      </c>
      <c r="H3086" s="6" t="s">
        <v>6153</v>
      </c>
      <c r="I3086" s="367">
        <f>IFERROR(INDEX([1]Master!$1:$1048576,MATCH(C3086,[1]Master!$B:$B,0),MATCH($G$6,[1]Master!$1:$1,0)),"")</f>
        <v>30055.301193464053</v>
      </c>
      <c r="J3086" s="230">
        <f>ROUND(I3086*Order_Quote!$L$6,4)</f>
        <v>0</v>
      </c>
      <c r="K3086" s="228"/>
      <c r="L3086" s="178"/>
      <c r="M3086" s="171">
        <f t="shared" si="48"/>
        <v>0</v>
      </c>
    </row>
    <row r="3087" spans="1:13" s="52" customFormat="1" ht="15" thickBot="1" x14ac:dyDescent="0.35">
      <c r="A3087" s="29" t="str">
        <f>IF(K3087&gt;0,COUNT($A$7:A3086)+COUNT(DWV!$A$8:$A$300)+COUNT('Large Dia. DWV'!$A$8:$A$121)+COUNT('SCH40'!$A$8:$A$602)+COUNT('Large Dia. SCH40'!$A$8:$A$34)+COUNT('SDR26'!$A$8:$A$118)+COUNT(SDR35G!$A$8:$A$226)+COUNT(SDR35SW!$A$8:$A$177)+COUNT('DWV G'!$A$8:$A$240)+COUNT('2'!$A$8:$A$522)+COUNT('3'!$A$8:$A$26)+COUNT('4'!$A$8:$A$276)+COUNT('5'!$A$8:$A$9)+COUNT(Nonstandard!$A$17:$A$25)+1,"")</f>
        <v/>
      </c>
      <c r="B3087" s="294"/>
      <c r="C3087" s="3" t="s">
        <v>3730</v>
      </c>
      <c r="D3087" s="16">
        <v>28896840</v>
      </c>
      <c r="E3087" s="5" t="s">
        <v>7780</v>
      </c>
      <c r="F3087" s="381">
        <f>IFERROR(INDEX([1]Master!$1:$1048576,MATCH(C3087,[1]Master!$B:$B,0),MATCH($H$5,[1]Master!$1:$1,0)),"")</f>
        <v>1</v>
      </c>
      <c r="G3087" s="381">
        <f>IFERROR(INDEX([1]Master!$1:$1048576,MATCH(C3087,[1]Master!$B:$B,0),MATCH($H$4,[1]Master!$1:$1,0)),"")</f>
        <v>1</v>
      </c>
      <c r="H3087" s="6" t="s">
        <v>6153</v>
      </c>
      <c r="I3087" s="367">
        <f>IFERROR(INDEX([1]Master!$1:$1048576,MATCH(C3087,[1]Master!$B:$B,0),MATCH($G$6,[1]Master!$1:$1,0)),"")</f>
        <v>39973.502546405238</v>
      </c>
      <c r="J3087" s="230">
        <f>ROUND(I3087*Order_Quote!$L$6,4)</f>
        <v>0</v>
      </c>
      <c r="K3087" s="229"/>
      <c r="L3087" s="178"/>
      <c r="M3087" s="171">
        <f t="shared" si="48"/>
        <v>0</v>
      </c>
    </row>
    <row r="3088" spans="1:13" s="52" customFormat="1" x14ac:dyDescent="0.3">
      <c r="A3088" s="28">
        <f>MAX(A8:A3087)+1</f>
        <v>1</v>
      </c>
      <c r="B3088" s="136"/>
      <c r="C3088" s="21"/>
      <c r="D3088" s="22"/>
      <c r="E3088" s="23"/>
      <c r="F3088" s="24"/>
      <c r="G3088" s="24"/>
      <c r="H3088" s="329"/>
      <c r="I3088" s="40"/>
      <c r="J3088" s="38"/>
      <c r="M3088" s="120"/>
    </row>
    <row r="3089" spans="1:13" s="52" customFormat="1" ht="15.75" customHeight="1" x14ac:dyDescent="0.3">
      <c r="A3089" s="29"/>
      <c r="B3089" s="136"/>
      <c r="C3089" s="21"/>
      <c r="D3089" s="22"/>
      <c r="E3089" s="23"/>
      <c r="F3089" s="24"/>
      <c r="G3089" s="24"/>
      <c r="H3089" s="24"/>
      <c r="I3089" s="40"/>
      <c r="J3089" s="38"/>
      <c r="M3089" s="120"/>
    </row>
    <row r="3090" spans="1:13" s="52" customFormat="1" ht="15.75" hidden="1" customHeight="1" x14ac:dyDescent="0.3">
      <c r="A3090" s="29"/>
      <c r="B3090" s="136"/>
      <c r="C3090" s="21"/>
      <c r="D3090" s="22"/>
      <c r="E3090" s="23"/>
      <c r="F3090" s="24"/>
      <c r="G3090" s="24"/>
      <c r="H3090" s="24"/>
      <c r="I3090" s="40"/>
      <c r="J3090" s="38"/>
      <c r="M3090" s="120"/>
    </row>
    <row r="3091" spans="1:13" s="52" customFormat="1" ht="15.75" hidden="1" customHeight="1" x14ac:dyDescent="0.3">
      <c r="A3091" s="29"/>
      <c r="B3091" s="136"/>
      <c r="C3091" s="21"/>
      <c r="D3091" s="22"/>
      <c r="E3091" s="23"/>
      <c r="F3091" s="24"/>
      <c r="G3091" s="24"/>
      <c r="H3091" s="24"/>
      <c r="I3091" s="40"/>
      <c r="J3091" s="38"/>
      <c r="M3091" s="120"/>
    </row>
    <row r="3092" spans="1:13" s="52" customFormat="1" ht="15.75" hidden="1" customHeight="1" x14ac:dyDescent="0.3">
      <c r="A3092" s="29"/>
      <c r="B3092" s="136"/>
      <c r="C3092" s="21"/>
      <c r="D3092" s="22"/>
      <c r="E3092" s="23"/>
      <c r="F3092" s="24"/>
      <c r="G3092" s="24"/>
      <c r="H3092" s="24"/>
      <c r="I3092" s="40"/>
      <c r="J3092" s="38"/>
      <c r="M3092" s="120"/>
    </row>
    <row r="3093" spans="1:13" s="52" customFormat="1" ht="15.75" hidden="1" customHeight="1" x14ac:dyDescent="0.3">
      <c r="A3093" s="29"/>
      <c r="B3093" s="136"/>
      <c r="C3093" s="21"/>
      <c r="D3093" s="22"/>
      <c r="E3093" s="23"/>
      <c r="F3093" s="24"/>
      <c r="G3093" s="24"/>
      <c r="H3093" s="24"/>
      <c r="I3093" s="40"/>
      <c r="J3093" s="38"/>
      <c r="M3093" s="120"/>
    </row>
    <row r="3094" spans="1:13" s="52" customFormat="1" ht="15.75" hidden="1" customHeight="1" x14ac:dyDescent="0.3">
      <c r="A3094" s="29"/>
      <c r="B3094" s="136"/>
      <c r="C3094" s="21"/>
      <c r="D3094" s="22"/>
      <c r="E3094" s="23"/>
      <c r="F3094" s="24"/>
      <c r="G3094" s="24"/>
      <c r="H3094" s="24"/>
      <c r="I3094" s="40"/>
      <c r="J3094" s="38"/>
      <c r="M3094" s="120"/>
    </row>
    <row r="3095" spans="1:13" s="52" customFormat="1" ht="15.75" hidden="1" customHeight="1" x14ac:dyDescent="0.3">
      <c r="A3095" s="29"/>
      <c r="B3095" s="136"/>
      <c r="C3095" s="21"/>
      <c r="D3095" s="22"/>
      <c r="E3095" s="23"/>
      <c r="F3095" s="24"/>
      <c r="G3095" s="24"/>
      <c r="H3095" s="24"/>
      <c r="I3095" s="40"/>
      <c r="J3095" s="38"/>
      <c r="M3095" s="120"/>
    </row>
    <row r="3096" spans="1:13" s="52" customFormat="1" ht="15.75" hidden="1" customHeight="1" x14ac:dyDescent="0.3">
      <c r="A3096" s="29"/>
      <c r="B3096" s="136"/>
      <c r="C3096" s="21"/>
      <c r="D3096" s="22"/>
      <c r="E3096" s="23"/>
      <c r="F3096" s="24"/>
      <c r="G3096" s="24"/>
      <c r="H3096" s="24"/>
      <c r="I3096" s="40"/>
      <c r="J3096" s="38"/>
      <c r="M3096" s="120"/>
    </row>
    <row r="3097" spans="1:13" s="52" customFormat="1" ht="15.75" hidden="1" customHeight="1" x14ac:dyDescent="0.3">
      <c r="A3097" s="29"/>
      <c r="B3097" s="136"/>
      <c r="C3097" s="21"/>
      <c r="D3097" s="22"/>
      <c r="E3097" s="23"/>
      <c r="F3097" s="24"/>
      <c r="G3097" s="24"/>
      <c r="H3097" s="24"/>
      <c r="I3097" s="40"/>
      <c r="J3097" s="38"/>
      <c r="M3097" s="120"/>
    </row>
    <row r="3098" spans="1:13" s="52" customFormat="1" ht="15.75" hidden="1" customHeight="1" x14ac:dyDescent="0.3">
      <c r="A3098" s="29"/>
      <c r="B3098" s="136"/>
      <c r="C3098" s="21"/>
      <c r="D3098" s="22"/>
      <c r="E3098" s="23"/>
      <c r="F3098" s="24"/>
      <c r="G3098" s="24"/>
      <c r="H3098" s="24"/>
      <c r="I3098" s="40"/>
      <c r="J3098" s="38"/>
      <c r="M3098" s="120"/>
    </row>
    <row r="3099" spans="1:13" s="52" customFormat="1" ht="15.75" hidden="1" customHeight="1" x14ac:dyDescent="0.3">
      <c r="A3099" s="29"/>
      <c r="B3099" s="136"/>
      <c r="C3099" s="21"/>
      <c r="D3099" s="22"/>
      <c r="E3099" s="23"/>
      <c r="F3099" s="24"/>
      <c r="G3099" s="24"/>
      <c r="H3099" s="24"/>
      <c r="I3099" s="40"/>
      <c r="J3099" s="38"/>
      <c r="M3099" s="120"/>
    </row>
    <row r="3100" spans="1:13" s="52" customFormat="1" ht="15.75" hidden="1" customHeight="1" x14ac:dyDescent="0.3">
      <c r="A3100" s="29"/>
      <c r="B3100" s="136"/>
      <c r="C3100" s="21"/>
      <c r="D3100" s="22"/>
      <c r="E3100" s="23"/>
      <c r="F3100" s="24"/>
      <c r="G3100" s="24"/>
      <c r="H3100" s="24"/>
      <c r="I3100" s="40"/>
      <c r="J3100" s="38"/>
      <c r="M3100" s="120"/>
    </row>
    <row r="3101" spans="1:13" s="52" customFormat="1" ht="15.75" hidden="1" customHeight="1" x14ac:dyDescent="0.3">
      <c r="A3101" s="29"/>
      <c r="B3101" s="136"/>
      <c r="C3101" s="21"/>
      <c r="D3101" s="22"/>
      <c r="E3101" s="23"/>
      <c r="F3101" s="24"/>
      <c r="G3101" s="24"/>
      <c r="H3101" s="24"/>
      <c r="I3101" s="40"/>
      <c r="J3101" s="38"/>
      <c r="M3101" s="120"/>
    </row>
    <row r="3102" spans="1:13" s="52" customFormat="1" ht="15.75" hidden="1" customHeight="1" x14ac:dyDescent="0.3">
      <c r="A3102" s="29"/>
      <c r="B3102" s="136"/>
      <c r="C3102" s="21"/>
      <c r="D3102" s="22"/>
      <c r="E3102" s="23"/>
      <c r="F3102" s="24"/>
      <c r="G3102" s="24"/>
      <c r="H3102" s="24"/>
      <c r="I3102" s="40"/>
      <c r="J3102" s="38"/>
      <c r="M3102" s="120"/>
    </row>
    <row r="3103" spans="1:13" s="52" customFormat="1" ht="15.75" hidden="1" customHeight="1" x14ac:dyDescent="0.3">
      <c r="A3103" s="29"/>
      <c r="B3103" s="136"/>
      <c r="C3103" s="21"/>
      <c r="D3103" s="22"/>
      <c r="E3103" s="23"/>
      <c r="F3103" s="24"/>
      <c r="G3103" s="24"/>
      <c r="H3103" s="24"/>
      <c r="I3103" s="40"/>
      <c r="J3103" s="38"/>
      <c r="M3103" s="120"/>
    </row>
    <row r="3104" spans="1:13" s="52" customFormat="1" ht="15.75" hidden="1" customHeight="1" x14ac:dyDescent="0.3">
      <c r="A3104" s="29"/>
      <c r="B3104" s="136"/>
      <c r="C3104" s="21"/>
      <c r="D3104" s="22"/>
      <c r="E3104" s="23"/>
      <c r="F3104" s="24"/>
      <c r="G3104" s="24"/>
      <c r="H3104" s="24"/>
      <c r="I3104" s="40"/>
      <c r="J3104" s="38"/>
      <c r="M3104" s="120"/>
    </row>
    <row r="3105" spans="1:13" s="52" customFormat="1" ht="15.75" hidden="1" customHeight="1" x14ac:dyDescent="0.3">
      <c r="A3105" s="29"/>
      <c r="B3105" s="136"/>
      <c r="C3105" s="21"/>
      <c r="D3105" s="22"/>
      <c r="E3105" s="23"/>
      <c r="F3105" s="24"/>
      <c r="G3105" s="24"/>
      <c r="H3105" s="24"/>
      <c r="I3105" s="40"/>
      <c r="J3105" s="38"/>
      <c r="M3105" s="120"/>
    </row>
    <row r="3106" spans="1:13" s="52" customFormat="1" ht="15.75" hidden="1" customHeight="1" x14ac:dyDescent="0.3">
      <c r="A3106" s="29"/>
      <c r="B3106" s="136"/>
      <c r="C3106" s="21"/>
      <c r="D3106" s="22"/>
      <c r="E3106" s="23"/>
      <c r="F3106" s="24"/>
      <c r="G3106" s="24"/>
      <c r="H3106" s="24"/>
      <c r="I3106" s="40"/>
      <c r="J3106" s="38"/>
      <c r="M3106" s="120"/>
    </row>
    <row r="3107" spans="1:13" s="52" customFormat="1" ht="15.75" hidden="1" customHeight="1" x14ac:dyDescent="0.3">
      <c r="A3107" s="29"/>
      <c r="B3107" s="136"/>
      <c r="C3107" s="21"/>
      <c r="D3107" s="22"/>
      <c r="E3107" s="23"/>
      <c r="F3107" s="24"/>
      <c r="G3107" s="24"/>
      <c r="H3107" s="24"/>
      <c r="I3107" s="40"/>
      <c r="J3107" s="38"/>
      <c r="M3107" s="120"/>
    </row>
    <row r="3108" spans="1:13" s="52" customFormat="1" ht="15.75" hidden="1" customHeight="1" x14ac:dyDescent="0.3">
      <c r="A3108" s="29"/>
      <c r="B3108" s="136"/>
      <c r="C3108" s="21"/>
      <c r="D3108" s="22"/>
      <c r="E3108" s="23"/>
      <c r="F3108" s="24"/>
      <c r="G3108" s="24"/>
      <c r="H3108" s="24"/>
      <c r="I3108" s="40"/>
      <c r="J3108" s="38"/>
      <c r="M3108" s="120"/>
    </row>
    <row r="3109" spans="1:13" s="52" customFormat="1" ht="15.75" hidden="1" customHeight="1" x14ac:dyDescent="0.3">
      <c r="A3109" s="29"/>
      <c r="B3109" s="136"/>
      <c r="C3109" s="21"/>
      <c r="D3109" s="22"/>
      <c r="E3109" s="23"/>
      <c r="F3109" s="24"/>
      <c r="G3109" s="24"/>
      <c r="H3109" s="24"/>
      <c r="I3109" s="40"/>
      <c r="J3109" s="38"/>
      <c r="M3109" s="120"/>
    </row>
    <row r="3110" spans="1:13" s="52" customFormat="1" ht="15.75" hidden="1" customHeight="1" x14ac:dyDescent="0.3">
      <c r="A3110" s="29"/>
      <c r="B3110" s="136"/>
      <c r="C3110" s="21"/>
      <c r="D3110" s="22"/>
      <c r="E3110" s="23"/>
      <c r="F3110" s="24"/>
      <c r="G3110" s="24"/>
      <c r="H3110" s="24"/>
      <c r="I3110" s="40"/>
      <c r="J3110" s="38"/>
      <c r="M3110" s="120"/>
    </row>
    <row r="3111" spans="1:13" s="52" customFormat="1" ht="15.75" hidden="1" customHeight="1" x14ac:dyDescent="0.3">
      <c r="A3111" s="29"/>
      <c r="B3111" s="136"/>
      <c r="C3111" s="21"/>
      <c r="D3111" s="22"/>
      <c r="E3111" s="23"/>
      <c r="F3111" s="24"/>
      <c r="G3111" s="24"/>
      <c r="H3111" s="24"/>
      <c r="I3111" s="40"/>
      <c r="J3111" s="38"/>
      <c r="M3111" s="120"/>
    </row>
    <row r="3112" spans="1:13" s="52" customFormat="1" ht="15.75" hidden="1" customHeight="1" x14ac:dyDescent="0.3">
      <c r="A3112" s="29"/>
      <c r="B3112" s="136"/>
      <c r="C3112" s="21"/>
      <c r="D3112" s="22"/>
      <c r="E3112" s="23"/>
      <c r="F3112" s="24"/>
      <c r="G3112" s="24"/>
      <c r="H3112" s="24"/>
      <c r="I3112" s="40"/>
      <c r="J3112" s="38"/>
      <c r="M3112" s="120"/>
    </row>
    <row r="3113" spans="1:13" s="52" customFormat="1" ht="15.75" hidden="1" customHeight="1" x14ac:dyDescent="0.3">
      <c r="A3113" s="29"/>
      <c r="B3113" s="136"/>
      <c r="C3113" s="21"/>
      <c r="D3113" s="22"/>
      <c r="E3113" s="23"/>
      <c r="F3113" s="24"/>
      <c r="G3113" s="24"/>
      <c r="H3113" s="24"/>
      <c r="I3113" s="40"/>
      <c r="J3113" s="38"/>
      <c r="M3113" s="120"/>
    </row>
    <row r="3114" spans="1:13" s="52" customFormat="1" ht="15.75" hidden="1" customHeight="1" x14ac:dyDescent="0.3">
      <c r="A3114" s="29"/>
      <c r="B3114" s="136"/>
      <c r="C3114" s="21"/>
      <c r="D3114" s="22"/>
      <c r="E3114" s="23"/>
      <c r="F3114" s="24"/>
      <c r="G3114" s="24"/>
      <c r="H3114" s="24"/>
      <c r="I3114" s="40"/>
      <c r="J3114" s="38"/>
      <c r="M3114" s="120"/>
    </row>
    <row r="3115" spans="1:13" s="52" customFormat="1" ht="15.75" hidden="1" customHeight="1" x14ac:dyDescent="0.3">
      <c r="A3115" s="29"/>
      <c r="B3115" s="136"/>
      <c r="C3115" s="21"/>
      <c r="D3115" s="22"/>
      <c r="E3115" s="23"/>
      <c r="F3115" s="24"/>
      <c r="G3115" s="24"/>
      <c r="H3115" s="24"/>
      <c r="I3115" s="40"/>
      <c r="J3115" s="38"/>
      <c r="M3115" s="120"/>
    </row>
    <row r="3116" spans="1:13" s="52" customFormat="1" ht="15.75" hidden="1" customHeight="1" x14ac:dyDescent="0.3">
      <c r="A3116" s="29"/>
      <c r="B3116" s="136"/>
      <c r="C3116" s="21"/>
      <c r="D3116" s="22"/>
      <c r="E3116" s="23"/>
      <c r="F3116" s="24"/>
      <c r="G3116" s="24"/>
      <c r="H3116" s="24"/>
      <c r="I3116" s="40"/>
      <c r="J3116" s="38"/>
      <c r="M3116" s="120"/>
    </row>
    <row r="3117" spans="1:13" s="52" customFormat="1" ht="15.75" hidden="1" customHeight="1" x14ac:dyDescent="0.3">
      <c r="A3117" s="29"/>
      <c r="B3117" s="136"/>
      <c r="C3117" s="21"/>
      <c r="D3117" s="22"/>
      <c r="E3117" s="23"/>
      <c r="F3117" s="24"/>
      <c r="G3117" s="24"/>
      <c r="H3117" s="24"/>
      <c r="I3117" s="40"/>
      <c r="J3117" s="38"/>
      <c r="M3117" s="120"/>
    </row>
    <row r="3118" spans="1:13" s="52" customFormat="1" ht="15.75" hidden="1" customHeight="1" x14ac:dyDescent="0.3">
      <c r="A3118" s="29"/>
      <c r="B3118" s="136"/>
      <c r="C3118" s="21"/>
      <c r="D3118" s="22"/>
      <c r="E3118" s="23"/>
      <c r="F3118" s="24"/>
      <c r="G3118" s="24"/>
      <c r="H3118" s="24"/>
      <c r="I3118" s="40"/>
      <c r="J3118" s="38"/>
      <c r="M3118" s="120"/>
    </row>
    <row r="3119" spans="1:13" s="52" customFormat="1" ht="15.75" hidden="1" customHeight="1" x14ac:dyDescent="0.3">
      <c r="A3119" s="29"/>
      <c r="B3119" s="136"/>
      <c r="C3119" s="21"/>
      <c r="D3119" s="22"/>
      <c r="E3119" s="23"/>
      <c r="F3119" s="24"/>
      <c r="G3119" s="24"/>
      <c r="H3119" s="24"/>
      <c r="I3119" s="40"/>
      <c r="J3119" s="38"/>
      <c r="M3119" s="120"/>
    </row>
    <row r="3120" spans="1:13" s="52" customFormat="1" ht="15.75" hidden="1" customHeight="1" x14ac:dyDescent="0.3">
      <c r="A3120" s="29"/>
      <c r="B3120" s="136"/>
      <c r="C3120" s="21"/>
      <c r="D3120" s="22"/>
      <c r="E3120" s="23"/>
      <c r="F3120" s="24"/>
      <c r="G3120" s="24"/>
      <c r="H3120" s="24"/>
      <c r="I3120" s="40"/>
      <c r="J3120" s="38"/>
      <c r="M3120" s="120"/>
    </row>
    <row r="3121" spans="1:13" s="52" customFormat="1" ht="15.75" hidden="1" customHeight="1" x14ac:dyDescent="0.3">
      <c r="A3121" s="29"/>
      <c r="B3121" s="136"/>
      <c r="C3121" s="21"/>
      <c r="D3121" s="22"/>
      <c r="E3121" s="23"/>
      <c r="F3121" s="24"/>
      <c r="G3121" s="24"/>
      <c r="H3121" s="24"/>
      <c r="I3121" s="40"/>
      <c r="J3121" s="38"/>
      <c r="M3121" s="120"/>
    </row>
    <row r="3122" spans="1:13" s="52" customFormat="1" ht="15.75" hidden="1" customHeight="1" x14ac:dyDescent="0.3">
      <c r="A3122" s="29"/>
      <c r="B3122" s="136"/>
      <c r="C3122" s="21"/>
      <c r="D3122" s="22"/>
      <c r="E3122" s="23"/>
      <c r="F3122" s="24"/>
      <c r="G3122" s="24"/>
      <c r="H3122" s="24"/>
      <c r="I3122" s="40"/>
      <c r="J3122" s="38"/>
      <c r="M3122" s="120"/>
    </row>
    <row r="3123" spans="1:13" s="52" customFormat="1" ht="15.75" hidden="1" customHeight="1" x14ac:dyDescent="0.3">
      <c r="A3123" s="29"/>
      <c r="B3123" s="136"/>
      <c r="C3123" s="21"/>
      <c r="D3123" s="22"/>
      <c r="E3123" s="23"/>
      <c r="F3123" s="24"/>
      <c r="G3123" s="24"/>
      <c r="H3123" s="24"/>
      <c r="I3123" s="40"/>
      <c r="J3123" s="38"/>
      <c r="M3123" s="120"/>
    </row>
    <row r="3124" spans="1:13" s="52" customFormat="1" ht="15.75" hidden="1" customHeight="1" x14ac:dyDescent="0.3">
      <c r="A3124" s="29"/>
      <c r="B3124" s="136"/>
      <c r="C3124" s="21"/>
      <c r="D3124" s="22"/>
      <c r="E3124" s="23"/>
      <c r="F3124" s="24"/>
      <c r="G3124" s="24"/>
      <c r="H3124" s="24"/>
      <c r="I3124" s="40"/>
      <c r="J3124" s="38"/>
      <c r="M3124" s="120"/>
    </row>
    <row r="3125" spans="1:13" s="52" customFormat="1" ht="15.75" hidden="1" customHeight="1" x14ac:dyDescent="0.3">
      <c r="A3125" s="29"/>
      <c r="B3125" s="136"/>
      <c r="C3125" s="21"/>
      <c r="D3125" s="22"/>
      <c r="E3125" s="23"/>
      <c r="F3125" s="24"/>
      <c r="G3125" s="24"/>
      <c r="H3125" s="24"/>
      <c r="I3125" s="40"/>
      <c r="J3125" s="38"/>
      <c r="M3125" s="120"/>
    </row>
    <row r="3126" spans="1:13" s="52" customFormat="1" ht="15.75" hidden="1" customHeight="1" x14ac:dyDescent="0.3">
      <c r="A3126" s="29"/>
      <c r="B3126" s="136"/>
      <c r="C3126" s="21"/>
      <c r="D3126" s="22"/>
      <c r="E3126" s="23"/>
      <c r="F3126" s="24"/>
      <c r="G3126" s="24"/>
      <c r="H3126" s="24"/>
      <c r="I3126" s="40"/>
      <c r="J3126" s="38"/>
      <c r="M3126" s="120"/>
    </row>
    <row r="3127" spans="1:13" s="52" customFormat="1" ht="15.75" hidden="1" customHeight="1" x14ac:dyDescent="0.3">
      <c r="A3127" s="29"/>
      <c r="B3127" s="136"/>
      <c r="C3127" s="21"/>
      <c r="D3127" s="22"/>
      <c r="E3127" s="23"/>
      <c r="F3127" s="24"/>
      <c r="G3127" s="24"/>
      <c r="H3127" s="24"/>
      <c r="I3127" s="40"/>
      <c r="J3127" s="38"/>
      <c r="M3127" s="120"/>
    </row>
    <row r="3128" spans="1:13" s="52" customFormat="1" ht="15.75" hidden="1" customHeight="1" x14ac:dyDescent="0.3">
      <c r="A3128" s="29"/>
      <c r="B3128" s="136"/>
      <c r="C3128" s="21"/>
      <c r="D3128" s="22"/>
      <c r="E3128" s="23"/>
      <c r="F3128" s="24"/>
      <c r="G3128" s="24"/>
      <c r="H3128" s="24"/>
      <c r="I3128" s="40"/>
      <c r="J3128" s="38"/>
      <c r="M3128" s="120"/>
    </row>
    <row r="3129" spans="1:13" s="52" customFormat="1" ht="15.75" hidden="1" customHeight="1" x14ac:dyDescent="0.3">
      <c r="A3129" s="29"/>
      <c r="B3129" s="136"/>
      <c r="C3129" s="21"/>
      <c r="D3129" s="22"/>
      <c r="E3129" s="23"/>
      <c r="F3129" s="24"/>
      <c r="G3129" s="24"/>
      <c r="H3129" s="24"/>
      <c r="I3129" s="40"/>
      <c r="J3129" s="38"/>
      <c r="M3129" s="120"/>
    </row>
    <row r="3130" spans="1:13" s="52" customFormat="1" ht="15.75" hidden="1" customHeight="1" x14ac:dyDescent="0.3">
      <c r="A3130" s="29"/>
      <c r="B3130" s="136"/>
      <c r="C3130" s="21"/>
      <c r="D3130" s="22"/>
      <c r="E3130" s="23"/>
      <c r="F3130" s="24"/>
      <c r="G3130" s="24"/>
      <c r="H3130" s="24"/>
      <c r="I3130" s="40"/>
      <c r="J3130" s="38"/>
      <c r="M3130" s="120"/>
    </row>
    <row r="3131" spans="1:13" s="52" customFormat="1" ht="15.75" hidden="1" customHeight="1" x14ac:dyDescent="0.3">
      <c r="A3131" s="29"/>
      <c r="B3131" s="136"/>
      <c r="C3131" s="21"/>
      <c r="D3131" s="22"/>
      <c r="E3131" s="23"/>
      <c r="F3131" s="24"/>
      <c r="G3131" s="24"/>
      <c r="H3131" s="24"/>
      <c r="I3131" s="40"/>
      <c r="J3131" s="38"/>
      <c r="M3131" s="120"/>
    </row>
    <row r="3132" spans="1:13" s="52" customFormat="1" ht="15.75" hidden="1" customHeight="1" x14ac:dyDescent="0.3">
      <c r="A3132" s="29"/>
      <c r="B3132" s="136"/>
      <c r="C3132" s="21"/>
      <c r="D3132" s="22"/>
      <c r="E3132" s="23"/>
      <c r="F3132" s="24"/>
      <c r="G3132" s="24"/>
      <c r="H3132" s="24"/>
      <c r="I3132" s="40"/>
      <c r="J3132" s="38"/>
      <c r="M3132" s="120"/>
    </row>
    <row r="3133" spans="1:13" s="52" customFormat="1" ht="15.75" hidden="1" customHeight="1" x14ac:dyDescent="0.3">
      <c r="A3133" s="29"/>
      <c r="B3133" s="136"/>
      <c r="C3133" s="21"/>
      <c r="D3133" s="22"/>
      <c r="E3133" s="23"/>
      <c r="F3133" s="24"/>
      <c r="G3133" s="24"/>
      <c r="H3133" s="24"/>
      <c r="I3133" s="40"/>
      <c r="J3133" s="38"/>
      <c r="M3133" s="120"/>
    </row>
    <row r="3134" spans="1:13" s="52" customFormat="1" ht="15.75" hidden="1" customHeight="1" x14ac:dyDescent="0.3">
      <c r="A3134" s="29"/>
      <c r="B3134" s="136"/>
      <c r="C3134" s="21"/>
      <c r="D3134" s="22"/>
      <c r="E3134" s="23"/>
      <c r="F3134" s="24"/>
      <c r="G3134" s="24"/>
      <c r="H3134" s="24"/>
      <c r="I3134" s="40"/>
      <c r="J3134" s="38"/>
      <c r="M3134" s="120"/>
    </row>
    <row r="3135" spans="1:13" s="52" customFormat="1" ht="15.75" hidden="1" customHeight="1" x14ac:dyDescent="0.3">
      <c r="A3135" s="29"/>
      <c r="B3135" s="136"/>
      <c r="C3135" s="21"/>
      <c r="D3135" s="22"/>
      <c r="E3135" s="23"/>
      <c r="F3135" s="24"/>
      <c r="G3135" s="24"/>
      <c r="H3135" s="24"/>
      <c r="I3135" s="40"/>
      <c r="J3135" s="38"/>
      <c r="M3135" s="120"/>
    </row>
    <row r="3136" spans="1:13" s="52" customFormat="1" ht="15.75" hidden="1" customHeight="1" x14ac:dyDescent="0.3">
      <c r="A3136" s="29"/>
      <c r="B3136" s="136"/>
      <c r="C3136" s="21"/>
      <c r="D3136" s="22"/>
      <c r="E3136" s="23"/>
      <c r="F3136" s="24"/>
      <c r="G3136" s="24"/>
      <c r="H3136" s="24"/>
      <c r="I3136" s="40"/>
      <c r="J3136" s="38"/>
      <c r="M3136" s="120"/>
    </row>
    <row r="3137" spans="1:13" s="52" customFormat="1" ht="15.75" hidden="1" customHeight="1" x14ac:dyDescent="0.3">
      <c r="A3137" s="29"/>
      <c r="B3137" s="136"/>
      <c r="C3137" s="21"/>
      <c r="D3137" s="22"/>
      <c r="E3137" s="23"/>
      <c r="F3137" s="24"/>
      <c r="G3137" s="24"/>
      <c r="H3137" s="24"/>
      <c r="I3137" s="40"/>
      <c r="J3137" s="38"/>
      <c r="M3137" s="120"/>
    </row>
    <row r="3138" spans="1:13" s="52" customFormat="1" ht="15.75" hidden="1" customHeight="1" x14ac:dyDescent="0.3">
      <c r="A3138" s="29"/>
      <c r="B3138" s="136"/>
      <c r="C3138" s="21"/>
      <c r="D3138" s="22"/>
      <c r="E3138" s="23"/>
      <c r="F3138" s="24"/>
      <c r="G3138" s="24"/>
      <c r="H3138" s="24"/>
      <c r="I3138" s="40"/>
      <c r="J3138" s="38"/>
      <c r="M3138" s="120"/>
    </row>
    <row r="3139" spans="1:13" s="52" customFormat="1" ht="15.75" hidden="1" customHeight="1" x14ac:dyDescent="0.3">
      <c r="A3139" s="29"/>
      <c r="B3139" s="136"/>
      <c r="C3139" s="21"/>
      <c r="D3139" s="22"/>
      <c r="E3139" s="23"/>
      <c r="F3139" s="24"/>
      <c r="G3139" s="24"/>
      <c r="H3139" s="24"/>
      <c r="I3139" s="40"/>
      <c r="J3139" s="38"/>
      <c r="M3139" s="120"/>
    </row>
    <row r="3140" spans="1:13" s="52" customFormat="1" ht="15.75" hidden="1" customHeight="1" x14ac:dyDescent="0.3">
      <c r="A3140" s="29"/>
      <c r="B3140" s="136"/>
      <c r="C3140" s="21"/>
      <c r="D3140" s="22"/>
      <c r="E3140" s="23"/>
      <c r="F3140" s="24"/>
      <c r="G3140" s="24"/>
      <c r="H3140" s="24"/>
      <c r="I3140" s="40"/>
      <c r="J3140" s="38"/>
      <c r="M3140" s="120"/>
    </row>
    <row r="3141" spans="1:13" s="52" customFormat="1" ht="15.75" hidden="1" customHeight="1" x14ac:dyDescent="0.3">
      <c r="A3141" s="29"/>
      <c r="B3141" s="136"/>
      <c r="C3141" s="21"/>
      <c r="D3141" s="22"/>
      <c r="E3141" s="23"/>
      <c r="F3141" s="24"/>
      <c r="G3141" s="24"/>
      <c r="H3141" s="24"/>
      <c r="I3141" s="40"/>
      <c r="J3141" s="38"/>
      <c r="M3141" s="120"/>
    </row>
    <row r="3142" spans="1:13" s="52" customFormat="1" ht="15.75" hidden="1" customHeight="1" x14ac:dyDescent="0.3">
      <c r="A3142" s="29"/>
      <c r="B3142" s="136"/>
      <c r="C3142" s="21"/>
      <c r="D3142" s="22"/>
      <c r="E3142" s="23"/>
      <c r="F3142" s="24"/>
      <c r="G3142" s="24"/>
      <c r="H3142" s="24"/>
      <c r="I3142" s="40"/>
      <c r="J3142" s="38"/>
      <c r="M3142" s="120"/>
    </row>
    <row r="3143" spans="1:13" s="52" customFormat="1" ht="15.75" hidden="1" customHeight="1" x14ac:dyDescent="0.3">
      <c r="A3143" s="29"/>
      <c r="B3143" s="136"/>
      <c r="C3143" s="21"/>
      <c r="D3143" s="22"/>
      <c r="E3143" s="23"/>
      <c r="F3143" s="24"/>
      <c r="G3143" s="24"/>
      <c r="H3143" s="24"/>
      <c r="I3143" s="40"/>
      <c r="J3143" s="38"/>
      <c r="M3143" s="120"/>
    </row>
    <row r="3144" spans="1:13" s="52" customFormat="1" ht="15.75" hidden="1" customHeight="1" x14ac:dyDescent="0.3">
      <c r="A3144" s="29"/>
      <c r="B3144" s="136"/>
      <c r="C3144" s="21"/>
      <c r="D3144" s="22"/>
      <c r="E3144" s="23"/>
      <c r="F3144" s="24"/>
      <c r="G3144" s="24"/>
      <c r="H3144" s="24"/>
      <c r="I3144" s="40"/>
      <c r="J3144" s="38"/>
      <c r="M3144" s="120"/>
    </row>
    <row r="3145" spans="1:13" s="52" customFormat="1" ht="15.75" hidden="1" customHeight="1" x14ac:dyDescent="0.3">
      <c r="A3145" s="29"/>
      <c r="B3145" s="136"/>
      <c r="C3145" s="21"/>
      <c r="D3145" s="22"/>
      <c r="E3145" s="23"/>
      <c r="F3145" s="24"/>
      <c r="G3145" s="24"/>
      <c r="H3145" s="24"/>
      <c r="I3145" s="40"/>
      <c r="J3145" s="38"/>
      <c r="M3145" s="120"/>
    </row>
    <row r="3146" spans="1:13" s="52" customFormat="1" ht="15.75" hidden="1" customHeight="1" x14ac:dyDescent="0.3">
      <c r="A3146" s="29"/>
      <c r="B3146" s="136"/>
      <c r="C3146" s="21"/>
      <c r="D3146" s="22"/>
      <c r="E3146" s="23"/>
      <c r="F3146" s="24"/>
      <c r="G3146" s="24"/>
      <c r="H3146" s="24"/>
      <c r="I3146" s="40"/>
      <c r="J3146" s="38"/>
      <c r="M3146" s="120"/>
    </row>
    <row r="3147" spans="1:13" s="52" customFormat="1" ht="15.75" hidden="1" customHeight="1" x14ac:dyDescent="0.3">
      <c r="A3147" s="29"/>
      <c r="B3147" s="136"/>
      <c r="C3147" s="21"/>
      <c r="D3147" s="22"/>
      <c r="E3147" s="23"/>
      <c r="F3147" s="24"/>
      <c r="G3147" s="24"/>
      <c r="H3147" s="24"/>
      <c r="I3147" s="40"/>
      <c r="J3147" s="38"/>
      <c r="M3147" s="120"/>
    </row>
    <row r="3148" spans="1:13" s="52" customFormat="1" ht="15.75" hidden="1" customHeight="1" x14ac:dyDescent="0.3">
      <c r="A3148" s="29"/>
      <c r="B3148" s="136"/>
      <c r="C3148" s="21"/>
      <c r="D3148" s="22"/>
      <c r="E3148" s="23"/>
      <c r="F3148" s="24"/>
      <c r="G3148" s="24"/>
      <c r="H3148" s="24"/>
      <c r="I3148" s="40"/>
      <c r="J3148" s="38"/>
      <c r="M3148" s="120"/>
    </row>
    <row r="3149" spans="1:13" s="52" customFormat="1" ht="15.75" hidden="1" customHeight="1" x14ac:dyDescent="0.3">
      <c r="A3149" s="29"/>
      <c r="B3149" s="136"/>
      <c r="C3149" s="21"/>
      <c r="D3149" s="22"/>
      <c r="E3149" s="23"/>
      <c r="F3149" s="24"/>
      <c r="G3149" s="24"/>
      <c r="H3149" s="24"/>
      <c r="I3149" s="40"/>
      <c r="J3149" s="38"/>
      <c r="M3149" s="120"/>
    </row>
    <row r="3150" spans="1:13" s="52" customFormat="1" ht="15.75" hidden="1" customHeight="1" x14ac:dyDescent="0.3">
      <c r="A3150" s="29"/>
      <c r="B3150" s="136"/>
      <c r="C3150" s="21"/>
      <c r="D3150" s="22"/>
      <c r="E3150" s="23"/>
      <c r="F3150" s="24"/>
      <c r="G3150" s="24"/>
      <c r="H3150" s="24"/>
      <c r="I3150" s="40"/>
      <c r="J3150" s="38"/>
      <c r="M3150" s="120"/>
    </row>
    <row r="3151" spans="1:13" s="52" customFormat="1" ht="15.75" hidden="1" customHeight="1" x14ac:dyDescent="0.3">
      <c r="A3151" s="29"/>
      <c r="B3151" s="136"/>
      <c r="C3151" s="21"/>
      <c r="D3151" s="22"/>
      <c r="E3151" s="23"/>
      <c r="F3151" s="24"/>
      <c r="G3151" s="24"/>
      <c r="H3151" s="24"/>
      <c r="I3151" s="40"/>
      <c r="J3151" s="38"/>
      <c r="M3151" s="120"/>
    </row>
    <row r="3152" spans="1:13" s="52" customFormat="1" ht="15.75" hidden="1" customHeight="1" x14ac:dyDescent="0.3">
      <c r="A3152" s="29"/>
      <c r="B3152" s="136"/>
      <c r="C3152" s="21"/>
      <c r="D3152" s="22"/>
      <c r="E3152" s="23"/>
      <c r="F3152" s="24"/>
      <c r="G3152" s="24"/>
      <c r="H3152" s="24"/>
      <c r="I3152" s="40"/>
      <c r="J3152" s="38"/>
      <c r="M3152" s="120"/>
    </row>
    <row r="3153" spans="1:13" s="52" customFormat="1" ht="15.75" hidden="1" customHeight="1" x14ac:dyDescent="0.3">
      <c r="A3153" s="29"/>
      <c r="B3153" s="136"/>
      <c r="C3153" s="21"/>
      <c r="D3153" s="22"/>
      <c r="E3153" s="23"/>
      <c r="F3153" s="24"/>
      <c r="G3153" s="24"/>
      <c r="H3153" s="24"/>
      <c r="I3153" s="40"/>
      <c r="J3153" s="38"/>
      <c r="M3153" s="120"/>
    </row>
    <row r="3154" spans="1:13" s="52" customFormat="1" ht="15.75" hidden="1" customHeight="1" x14ac:dyDescent="0.3">
      <c r="A3154" s="29"/>
      <c r="B3154" s="136"/>
      <c r="C3154" s="21"/>
      <c r="D3154" s="22"/>
      <c r="E3154" s="23"/>
      <c r="F3154" s="24"/>
      <c r="G3154" s="24"/>
      <c r="H3154" s="24"/>
      <c r="I3154" s="40"/>
      <c r="J3154" s="38"/>
      <c r="M3154" s="120"/>
    </row>
    <row r="3155" spans="1:13" s="52" customFormat="1" ht="15.75" hidden="1" customHeight="1" x14ac:dyDescent="0.3">
      <c r="A3155" s="29"/>
      <c r="B3155" s="136"/>
      <c r="C3155" s="21"/>
      <c r="D3155" s="22"/>
      <c r="E3155" s="23"/>
      <c r="F3155" s="24"/>
      <c r="G3155" s="24"/>
      <c r="H3155" s="24"/>
      <c r="I3155" s="40"/>
      <c r="J3155" s="38"/>
      <c r="M3155" s="120"/>
    </row>
    <row r="3156" spans="1:13" s="52" customFormat="1" ht="15.75" hidden="1" customHeight="1" x14ac:dyDescent="0.3">
      <c r="A3156" s="29"/>
      <c r="B3156" s="136"/>
      <c r="C3156" s="21"/>
      <c r="D3156" s="22"/>
      <c r="E3156" s="23"/>
      <c r="F3156" s="24"/>
      <c r="G3156" s="24"/>
      <c r="H3156" s="24"/>
      <c r="I3156" s="40"/>
      <c r="J3156" s="38"/>
      <c r="M3156" s="120"/>
    </row>
    <row r="3157" spans="1:13" s="52" customFormat="1" ht="15.75" hidden="1" customHeight="1" x14ac:dyDescent="0.3">
      <c r="A3157" s="29"/>
      <c r="B3157" s="136"/>
      <c r="C3157" s="21"/>
      <c r="D3157" s="22"/>
      <c r="E3157" s="23"/>
      <c r="F3157" s="24"/>
      <c r="G3157" s="24"/>
      <c r="H3157" s="24"/>
      <c r="I3157" s="40"/>
      <c r="J3157" s="38"/>
      <c r="M3157" s="120"/>
    </row>
    <row r="3158" spans="1:13" s="52" customFormat="1" ht="15.75" hidden="1" customHeight="1" x14ac:dyDescent="0.3">
      <c r="A3158" s="29"/>
      <c r="B3158" s="136"/>
      <c r="C3158" s="21"/>
      <c r="D3158" s="22"/>
      <c r="E3158" s="23"/>
      <c r="F3158" s="24"/>
      <c r="G3158" s="24"/>
      <c r="H3158" s="24"/>
      <c r="I3158" s="40"/>
      <c r="J3158" s="38"/>
      <c r="M3158" s="120"/>
    </row>
    <row r="3159" spans="1:13" s="52" customFormat="1" ht="15.75" hidden="1" customHeight="1" x14ac:dyDescent="0.3">
      <c r="A3159" s="29"/>
      <c r="B3159" s="136"/>
      <c r="C3159" s="21"/>
      <c r="D3159" s="22"/>
      <c r="E3159" s="23"/>
      <c r="F3159" s="24"/>
      <c r="G3159" s="24"/>
      <c r="H3159" s="24"/>
      <c r="I3159" s="40"/>
      <c r="J3159" s="38"/>
      <c r="M3159" s="120"/>
    </row>
    <row r="3160" spans="1:13" s="52" customFormat="1" ht="15.75" hidden="1" customHeight="1" x14ac:dyDescent="0.3">
      <c r="A3160" s="29"/>
      <c r="B3160" s="136"/>
      <c r="C3160" s="21"/>
      <c r="D3160" s="22"/>
      <c r="E3160" s="23"/>
      <c r="F3160" s="24"/>
      <c r="G3160" s="24"/>
      <c r="H3160" s="24"/>
      <c r="I3160" s="40"/>
      <c r="J3160" s="38"/>
      <c r="M3160" s="120"/>
    </row>
    <row r="3161" spans="1:13" s="52" customFormat="1" ht="15.75" hidden="1" customHeight="1" x14ac:dyDescent="0.3">
      <c r="A3161" s="29"/>
      <c r="B3161" s="136"/>
      <c r="C3161" s="21"/>
      <c r="D3161" s="22"/>
      <c r="E3161" s="23"/>
      <c r="F3161" s="24"/>
      <c r="G3161" s="24"/>
      <c r="H3161" s="24"/>
      <c r="I3161" s="40"/>
      <c r="J3161" s="38"/>
      <c r="M3161" s="120"/>
    </row>
    <row r="3162" spans="1:13" s="52" customFormat="1" ht="15.75" hidden="1" customHeight="1" x14ac:dyDescent="0.3">
      <c r="A3162" s="29"/>
      <c r="B3162" s="136"/>
      <c r="C3162" s="21"/>
      <c r="D3162" s="22"/>
      <c r="E3162" s="23"/>
      <c r="F3162" s="24"/>
      <c r="G3162" s="24"/>
      <c r="H3162" s="24"/>
      <c r="I3162" s="40"/>
      <c r="J3162" s="38"/>
      <c r="M3162" s="120"/>
    </row>
    <row r="3163" spans="1:13" s="52" customFormat="1" ht="15.75" hidden="1" customHeight="1" x14ac:dyDescent="0.3">
      <c r="A3163" s="29"/>
      <c r="B3163" s="136"/>
      <c r="C3163" s="21"/>
      <c r="D3163" s="22"/>
      <c r="E3163" s="23"/>
      <c r="F3163" s="24"/>
      <c r="G3163" s="24"/>
      <c r="H3163" s="24"/>
      <c r="I3163" s="40"/>
      <c r="J3163" s="38"/>
      <c r="M3163" s="120"/>
    </row>
    <row r="3164" spans="1:13" s="52" customFormat="1" ht="15.75" hidden="1" customHeight="1" x14ac:dyDescent="0.3">
      <c r="A3164" s="29"/>
      <c r="B3164" s="136"/>
      <c r="C3164" s="21"/>
      <c r="D3164" s="22"/>
      <c r="E3164" s="23"/>
      <c r="F3164" s="24"/>
      <c r="G3164" s="24"/>
      <c r="H3164" s="24"/>
      <c r="I3164" s="40"/>
      <c r="J3164" s="38"/>
      <c r="M3164" s="120"/>
    </row>
    <row r="3165" spans="1:13" s="52" customFormat="1" ht="15.75" hidden="1" customHeight="1" x14ac:dyDescent="0.3">
      <c r="A3165" s="29"/>
      <c r="B3165" s="136"/>
      <c r="C3165" s="21"/>
      <c r="D3165" s="22"/>
      <c r="E3165" s="23"/>
      <c r="F3165" s="24"/>
      <c r="G3165" s="24"/>
      <c r="H3165" s="24"/>
      <c r="I3165" s="40"/>
      <c r="J3165" s="38"/>
      <c r="M3165" s="120"/>
    </row>
    <row r="3166" spans="1:13" s="52" customFormat="1" ht="15.75" hidden="1" customHeight="1" x14ac:dyDescent="0.3">
      <c r="A3166" s="29"/>
      <c r="B3166" s="136"/>
      <c r="C3166" s="21"/>
      <c r="D3166" s="22"/>
      <c r="E3166" s="23"/>
      <c r="F3166" s="24"/>
      <c r="G3166" s="24"/>
      <c r="H3166" s="24"/>
      <c r="I3166" s="40"/>
      <c r="J3166" s="38"/>
      <c r="M3166" s="120"/>
    </row>
    <row r="3167" spans="1:13" s="52" customFormat="1" ht="15.75" hidden="1" customHeight="1" x14ac:dyDescent="0.3">
      <c r="A3167" s="29"/>
      <c r="B3167" s="136"/>
      <c r="C3167" s="21"/>
      <c r="D3167" s="22"/>
      <c r="E3167" s="23"/>
      <c r="F3167" s="24"/>
      <c r="G3167" s="24"/>
      <c r="H3167" s="24"/>
      <c r="I3167" s="40"/>
      <c r="J3167" s="38"/>
      <c r="M3167" s="120"/>
    </row>
    <row r="3168" spans="1:13" s="52" customFormat="1" ht="15.75" hidden="1" customHeight="1" x14ac:dyDescent="0.3">
      <c r="A3168" s="29"/>
      <c r="B3168" s="136"/>
      <c r="C3168" s="21"/>
      <c r="D3168" s="22"/>
      <c r="E3168" s="23"/>
      <c r="F3168" s="24"/>
      <c r="G3168" s="24"/>
      <c r="H3168" s="24"/>
      <c r="I3168" s="40"/>
      <c r="J3168" s="38"/>
      <c r="M3168" s="120"/>
    </row>
    <row r="3169" spans="1:13" s="52" customFormat="1" ht="15.75" hidden="1" customHeight="1" x14ac:dyDescent="0.3">
      <c r="A3169" s="29"/>
      <c r="B3169" s="136"/>
      <c r="C3169" s="21"/>
      <c r="D3169" s="22"/>
      <c r="E3169" s="23"/>
      <c r="F3169" s="24"/>
      <c r="G3169" s="24"/>
      <c r="H3169" s="24"/>
      <c r="I3169" s="40"/>
      <c r="J3169" s="38"/>
      <c r="M3169" s="120"/>
    </row>
    <row r="3170" spans="1:13" s="52" customFormat="1" ht="15.75" hidden="1" customHeight="1" x14ac:dyDescent="0.3">
      <c r="A3170" s="29"/>
      <c r="B3170" s="136"/>
      <c r="C3170" s="21"/>
      <c r="D3170" s="22"/>
      <c r="E3170" s="23"/>
      <c r="F3170" s="24"/>
      <c r="G3170" s="24"/>
      <c r="H3170" s="24"/>
      <c r="I3170" s="40"/>
      <c r="J3170" s="38"/>
      <c r="M3170" s="120"/>
    </row>
    <row r="3171" spans="1:13" s="52" customFormat="1" ht="15.75" hidden="1" customHeight="1" x14ac:dyDescent="0.3">
      <c r="A3171" s="29"/>
      <c r="B3171" s="136"/>
      <c r="C3171" s="21"/>
      <c r="D3171" s="22"/>
      <c r="E3171" s="23"/>
      <c r="F3171" s="24"/>
      <c r="G3171" s="24"/>
      <c r="H3171" s="24"/>
      <c r="I3171" s="40"/>
      <c r="J3171" s="38"/>
      <c r="M3171" s="120"/>
    </row>
    <row r="3172" spans="1:13" s="52" customFormat="1" ht="15.75" hidden="1" customHeight="1" x14ac:dyDescent="0.3">
      <c r="A3172" s="29"/>
      <c r="B3172" s="136"/>
      <c r="C3172" s="21"/>
      <c r="D3172" s="22"/>
      <c r="E3172" s="23"/>
      <c r="F3172" s="24"/>
      <c r="G3172" s="24"/>
      <c r="H3172" s="24"/>
      <c r="I3172" s="40"/>
      <c r="J3172" s="38"/>
      <c r="M3172" s="120"/>
    </row>
    <row r="3173" spans="1:13" s="52" customFormat="1" ht="15.75" hidden="1" customHeight="1" x14ac:dyDescent="0.3">
      <c r="A3173" s="29"/>
      <c r="B3173" s="136"/>
      <c r="C3173" s="21"/>
      <c r="D3173" s="22"/>
      <c r="E3173" s="23"/>
      <c r="F3173" s="24"/>
      <c r="G3173" s="24"/>
      <c r="H3173" s="24"/>
      <c r="I3173" s="40"/>
      <c r="J3173" s="38"/>
      <c r="M3173" s="120"/>
    </row>
    <row r="3174" spans="1:13" s="52" customFormat="1" ht="15.75" hidden="1" customHeight="1" x14ac:dyDescent="0.3">
      <c r="A3174" s="29"/>
      <c r="B3174" s="136"/>
      <c r="C3174" s="21"/>
      <c r="D3174" s="22"/>
      <c r="E3174" s="23"/>
      <c r="F3174" s="24"/>
      <c r="G3174" s="24"/>
      <c r="H3174" s="24"/>
      <c r="I3174" s="40"/>
      <c r="J3174" s="38"/>
      <c r="M3174" s="120"/>
    </row>
    <row r="3175" spans="1:13" s="52" customFormat="1" ht="15.75" hidden="1" customHeight="1" x14ac:dyDescent="0.3">
      <c r="A3175" s="29"/>
      <c r="B3175" s="136"/>
      <c r="C3175" s="21"/>
      <c r="D3175" s="22"/>
      <c r="E3175" s="23"/>
      <c r="F3175" s="24"/>
      <c r="G3175" s="24"/>
      <c r="H3175" s="24"/>
      <c r="I3175" s="40"/>
      <c r="J3175" s="38"/>
      <c r="M3175" s="120"/>
    </row>
    <row r="3176" spans="1:13" s="52" customFormat="1" ht="15.75" hidden="1" customHeight="1" x14ac:dyDescent="0.3">
      <c r="A3176" s="29"/>
      <c r="B3176" s="136"/>
      <c r="C3176" s="21"/>
      <c r="D3176" s="22"/>
      <c r="E3176" s="23"/>
      <c r="F3176" s="24"/>
      <c r="G3176" s="24"/>
      <c r="H3176" s="24"/>
      <c r="I3176" s="40"/>
      <c r="J3176" s="38"/>
      <c r="M3176" s="120"/>
    </row>
    <row r="3177" spans="1:13" s="52" customFormat="1" ht="15.75" hidden="1" customHeight="1" x14ac:dyDescent="0.3">
      <c r="A3177" s="29"/>
      <c r="B3177" s="136"/>
      <c r="C3177" s="21"/>
      <c r="D3177" s="22"/>
      <c r="E3177" s="23"/>
      <c r="F3177" s="24"/>
      <c r="G3177" s="24"/>
      <c r="H3177" s="24"/>
      <c r="I3177" s="40"/>
      <c r="J3177" s="38"/>
      <c r="M3177" s="120"/>
    </row>
    <row r="3178" spans="1:13" s="52" customFormat="1" ht="15.75" hidden="1" customHeight="1" x14ac:dyDescent="0.3">
      <c r="A3178" s="29"/>
      <c r="B3178" s="136"/>
      <c r="C3178" s="21"/>
      <c r="D3178" s="22"/>
      <c r="E3178" s="23"/>
      <c r="F3178" s="24"/>
      <c r="G3178" s="24"/>
      <c r="H3178" s="24"/>
      <c r="I3178" s="40"/>
      <c r="J3178" s="38"/>
      <c r="M3178" s="120"/>
    </row>
    <row r="3179" spans="1:13" s="52" customFormat="1" ht="15.75" hidden="1" customHeight="1" x14ac:dyDescent="0.3">
      <c r="A3179" s="29"/>
      <c r="B3179" s="136"/>
      <c r="C3179" s="21"/>
      <c r="D3179" s="22"/>
      <c r="E3179" s="23"/>
      <c r="F3179" s="24"/>
      <c r="G3179" s="24"/>
      <c r="H3179" s="24"/>
      <c r="I3179" s="40"/>
      <c r="J3179" s="38"/>
      <c r="M3179" s="120"/>
    </row>
    <row r="3180" spans="1:13" s="52" customFormat="1" ht="15.75" hidden="1" customHeight="1" x14ac:dyDescent="0.3">
      <c r="A3180" s="29"/>
      <c r="B3180" s="136"/>
      <c r="C3180" s="21"/>
      <c r="D3180" s="22"/>
      <c r="E3180" s="23"/>
      <c r="F3180" s="24"/>
      <c r="G3180" s="24"/>
      <c r="H3180" s="24"/>
      <c r="I3180" s="40"/>
      <c r="J3180" s="38"/>
      <c r="M3180" s="120"/>
    </row>
    <row r="3181" spans="1:13" s="52" customFormat="1" ht="15.75" hidden="1" customHeight="1" x14ac:dyDescent="0.3">
      <c r="A3181" s="29"/>
      <c r="B3181" s="136"/>
      <c r="C3181" s="21"/>
      <c r="D3181" s="22"/>
      <c r="E3181" s="23"/>
      <c r="F3181" s="24"/>
      <c r="G3181" s="24"/>
      <c r="H3181" s="24"/>
      <c r="I3181" s="40"/>
      <c r="J3181" s="38"/>
      <c r="M3181" s="120"/>
    </row>
    <row r="3182" spans="1:13" s="52" customFormat="1" ht="15.75" hidden="1" customHeight="1" x14ac:dyDescent="0.3">
      <c r="A3182" s="29"/>
      <c r="B3182" s="136"/>
      <c r="C3182" s="21"/>
      <c r="D3182" s="22"/>
      <c r="E3182" s="23"/>
      <c r="F3182" s="24"/>
      <c r="G3182" s="24"/>
      <c r="H3182" s="24"/>
      <c r="I3182" s="40"/>
      <c r="J3182" s="38"/>
      <c r="M3182" s="120"/>
    </row>
    <row r="3183" spans="1:13" s="52" customFormat="1" ht="15.75" hidden="1" customHeight="1" x14ac:dyDescent="0.3">
      <c r="A3183" s="29"/>
      <c r="B3183" s="136"/>
      <c r="C3183" s="21"/>
      <c r="D3183" s="22"/>
      <c r="E3183" s="23"/>
      <c r="F3183" s="24"/>
      <c r="G3183" s="24"/>
      <c r="H3183" s="24"/>
      <c r="I3183" s="40"/>
      <c r="J3183" s="38"/>
      <c r="M3183" s="120"/>
    </row>
    <row r="3184" spans="1:13" s="52" customFormat="1" ht="15.75" hidden="1" customHeight="1" x14ac:dyDescent="0.3">
      <c r="A3184" s="29"/>
      <c r="B3184" s="136"/>
      <c r="C3184" s="21"/>
      <c r="D3184" s="22"/>
      <c r="E3184" s="23"/>
      <c r="F3184" s="24"/>
      <c r="G3184" s="24"/>
      <c r="H3184" s="24"/>
      <c r="I3184" s="40"/>
      <c r="J3184" s="38"/>
      <c r="M3184" s="120"/>
    </row>
    <row r="3185" spans="1:13" s="52" customFormat="1" ht="15.75" hidden="1" customHeight="1" x14ac:dyDescent="0.3">
      <c r="A3185" s="29"/>
      <c r="B3185" s="136"/>
      <c r="C3185" s="21"/>
      <c r="D3185" s="22"/>
      <c r="E3185" s="23"/>
      <c r="F3185" s="24"/>
      <c r="G3185" s="24"/>
      <c r="H3185" s="24"/>
      <c r="I3185" s="40"/>
      <c r="J3185" s="38"/>
      <c r="M3185" s="120"/>
    </row>
    <row r="3186" spans="1:13" s="52" customFormat="1" ht="15.75" hidden="1" customHeight="1" x14ac:dyDescent="0.3">
      <c r="A3186" s="29"/>
      <c r="B3186" s="136"/>
      <c r="C3186" s="21"/>
      <c r="D3186" s="22"/>
      <c r="E3186" s="23"/>
      <c r="F3186" s="24"/>
      <c r="G3186" s="24"/>
      <c r="H3186" s="24"/>
      <c r="I3186" s="40"/>
      <c r="J3186" s="38"/>
      <c r="M3186" s="120"/>
    </row>
    <row r="3187" spans="1:13" s="52" customFormat="1" ht="15.75" hidden="1" customHeight="1" x14ac:dyDescent="0.3">
      <c r="A3187" s="29"/>
      <c r="B3187" s="136"/>
      <c r="C3187" s="21"/>
      <c r="D3187" s="22"/>
      <c r="E3187" s="23"/>
      <c r="F3187" s="24"/>
      <c r="G3187" s="24"/>
      <c r="H3187" s="24"/>
      <c r="I3187" s="40"/>
      <c r="J3187" s="38"/>
      <c r="M3187" s="120"/>
    </row>
    <row r="3188" spans="1:13" s="52" customFormat="1" ht="15.75" hidden="1" customHeight="1" x14ac:dyDescent="0.3">
      <c r="A3188" s="29"/>
      <c r="B3188" s="136"/>
      <c r="C3188" s="21"/>
      <c r="D3188" s="22"/>
      <c r="E3188" s="23"/>
      <c r="F3188" s="24"/>
      <c r="G3188" s="24"/>
      <c r="H3188" s="24"/>
      <c r="I3188" s="40"/>
      <c r="J3188" s="38"/>
      <c r="M3188" s="120"/>
    </row>
    <row r="3189" spans="1:13" s="52" customFormat="1" ht="15.75" hidden="1" customHeight="1" x14ac:dyDescent="0.3">
      <c r="A3189" s="29"/>
      <c r="B3189" s="136"/>
      <c r="C3189" s="21"/>
      <c r="D3189" s="22"/>
      <c r="E3189" s="23"/>
      <c r="F3189" s="24"/>
      <c r="G3189" s="24"/>
      <c r="H3189" s="24"/>
      <c r="I3189" s="40"/>
      <c r="J3189" s="38"/>
      <c r="M3189" s="120"/>
    </row>
    <row r="3190" spans="1:13" s="52" customFormat="1" ht="15.75" hidden="1" customHeight="1" x14ac:dyDescent="0.3">
      <c r="A3190" s="29"/>
      <c r="B3190" s="136"/>
      <c r="C3190" s="21"/>
      <c r="D3190" s="22"/>
      <c r="E3190" s="23"/>
      <c r="F3190" s="24"/>
      <c r="G3190" s="24"/>
      <c r="H3190" s="24"/>
      <c r="I3190" s="40"/>
      <c r="J3190" s="38"/>
      <c r="M3190" s="120"/>
    </row>
    <row r="3191" spans="1:13" s="52" customFormat="1" ht="15.75" hidden="1" customHeight="1" x14ac:dyDescent="0.3">
      <c r="A3191" s="29"/>
      <c r="B3191" s="136"/>
      <c r="C3191" s="21"/>
      <c r="D3191" s="22"/>
      <c r="E3191" s="23"/>
      <c r="F3191" s="24"/>
      <c r="G3191" s="24"/>
      <c r="H3191" s="24"/>
      <c r="I3191" s="40"/>
      <c r="J3191" s="38"/>
      <c r="M3191" s="120"/>
    </row>
    <row r="3192" spans="1:13" s="52" customFormat="1" ht="15.75" hidden="1" customHeight="1" x14ac:dyDescent="0.3">
      <c r="A3192" s="29"/>
      <c r="B3192" s="136"/>
      <c r="C3192" s="21"/>
      <c r="D3192" s="22"/>
      <c r="E3192" s="23"/>
      <c r="F3192" s="24"/>
      <c r="G3192" s="24"/>
      <c r="H3192" s="24"/>
      <c r="I3192" s="40"/>
      <c r="J3192" s="38"/>
      <c r="M3192" s="120"/>
    </row>
    <row r="3193" spans="1:13" s="52" customFormat="1" ht="15.75" hidden="1" customHeight="1" x14ac:dyDescent="0.3">
      <c r="A3193" s="29"/>
      <c r="B3193" s="136"/>
      <c r="C3193" s="21"/>
      <c r="D3193" s="22"/>
      <c r="E3193" s="23"/>
      <c r="F3193" s="24"/>
      <c r="G3193" s="24"/>
      <c r="H3193" s="24"/>
      <c r="I3193" s="40"/>
      <c r="J3193" s="38"/>
      <c r="M3193" s="120"/>
    </row>
    <row r="3194" spans="1:13" s="52" customFormat="1" ht="15.75" hidden="1" customHeight="1" x14ac:dyDescent="0.3">
      <c r="A3194" s="29"/>
      <c r="B3194" s="136"/>
      <c r="C3194" s="21"/>
      <c r="D3194" s="22"/>
      <c r="E3194" s="23"/>
      <c r="F3194" s="24"/>
      <c r="G3194" s="24"/>
      <c r="H3194" s="24"/>
      <c r="I3194" s="40"/>
      <c r="J3194" s="38"/>
      <c r="M3194" s="120"/>
    </row>
    <row r="3195" spans="1:13" s="52" customFormat="1" ht="15.75" hidden="1" customHeight="1" x14ac:dyDescent="0.3">
      <c r="A3195" s="29"/>
      <c r="B3195" s="136"/>
      <c r="C3195" s="21"/>
      <c r="D3195" s="22"/>
      <c r="E3195" s="23"/>
      <c r="F3195" s="24"/>
      <c r="G3195" s="24"/>
      <c r="H3195" s="24"/>
      <c r="I3195" s="40"/>
      <c r="J3195" s="38"/>
      <c r="M3195" s="120"/>
    </row>
    <row r="3196" spans="1:13" s="52" customFormat="1" ht="15.75" hidden="1" customHeight="1" x14ac:dyDescent="0.3">
      <c r="A3196" s="29"/>
      <c r="B3196" s="136"/>
      <c r="C3196" s="21"/>
      <c r="D3196" s="22"/>
      <c r="E3196" s="23"/>
      <c r="F3196" s="24"/>
      <c r="G3196" s="24"/>
      <c r="H3196" s="24"/>
      <c r="I3196" s="40"/>
      <c r="J3196" s="38"/>
      <c r="M3196" s="120"/>
    </row>
    <row r="3197" spans="1:13" s="52" customFormat="1" ht="15.75" hidden="1" customHeight="1" x14ac:dyDescent="0.3">
      <c r="A3197" s="29"/>
      <c r="B3197" s="136"/>
      <c r="C3197" s="21"/>
      <c r="D3197" s="22"/>
      <c r="E3197" s="23"/>
      <c r="F3197" s="24"/>
      <c r="G3197" s="24"/>
      <c r="H3197" s="24"/>
      <c r="I3197" s="40"/>
      <c r="J3197" s="38"/>
      <c r="M3197" s="120"/>
    </row>
    <row r="3198" spans="1:13" s="52" customFormat="1" ht="15.75" hidden="1" customHeight="1" x14ac:dyDescent="0.3">
      <c r="A3198" s="29"/>
      <c r="B3198" s="136"/>
      <c r="C3198" s="21"/>
      <c r="D3198" s="22"/>
      <c r="E3198" s="23"/>
      <c r="F3198" s="24"/>
      <c r="G3198" s="24"/>
      <c r="H3198" s="24"/>
      <c r="I3198" s="40"/>
      <c r="J3198" s="38"/>
      <c r="M3198" s="120"/>
    </row>
    <row r="3199" spans="1:13" s="52" customFormat="1" ht="15.75" hidden="1" customHeight="1" x14ac:dyDescent="0.3">
      <c r="A3199" s="29"/>
      <c r="B3199" s="136"/>
      <c r="C3199" s="21"/>
      <c r="D3199" s="22"/>
      <c r="E3199" s="23"/>
      <c r="F3199" s="24"/>
      <c r="G3199" s="24"/>
      <c r="H3199" s="24"/>
      <c r="I3199" s="40"/>
      <c r="J3199" s="38"/>
      <c r="M3199" s="120"/>
    </row>
    <row r="3200" spans="1:13" s="52" customFormat="1" ht="15.75" hidden="1" customHeight="1" x14ac:dyDescent="0.3">
      <c r="A3200" s="29"/>
      <c r="B3200" s="136"/>
      <c r="C3200" s="21"/>
      <c r="D3200" s="22"/>
      <c r="E3200" s="23"/>
      <c r="F3200" s="24"/>
      <c r="G3200" s="24"/>
      <c r="H3200" s="24"/>
      <c r="I3200" s="40"/>
      <c r="J3200" s="38"/>
      <c r="M3200" s="120"/>
    </row>
    <row r="3201" spans="1:13" s="52" customFormat="1" ht="15.75" hidden="1" customHeight="1" x14ac:dyDescent="0.3">
      <c r="A3201" s="29"/>
      <c r="B3201" s="136"/>
      <c r="C3201" s="21"/>
      <c r="D3201" s="22"/>
      <c r="E3201" s="23"/>
      <c r="F3201" s="24"/>
      <c r="G3201" s="24"/>
      <c r="H3201" s="24"/>
      <c r="I3201" s="40"/>
      <c r="J3201" s="38"/>
      <c r="M3201" s="120"/>
    </row>
    <row r="3202" spans="1:13" s="52" customFormat="1" ht="15.75" hidden="1" customHeight="1" x14ac:dyDescent="0.3">
      <c r="A3202" s="29"/>
      <c r="B3202" s="136"/>
      <c r="C3202" s="21"/>
      <c r="D3202" s="22"/>
      <c r="E3202" s="23"/>
      <c r="F3202" s="24"/>
      <c r="G3202" s="24"/>
      <c r="H3202" s="24"/>
      <c r="I3202" s="40"/>
      <c r="J3202" s="38"/>
      <c r="M3202" s="120"/>
    </row>
    <row r="3203" spans="1:13" s="52" customFormat="1" ht="15.75" hidden="1" customHeight="1" x14ac:dyDescent="0.3">
      <c r="A3203" s="29"/>
      <c r="B3203" s="136"/>
      <c r="C3203" s="21"/>
      <c r="D3203" s="22"/>
      <c r="E3203" s="23"/>
      <c r="F3203" s="24"/>
      <c r="G3203" s="24"/>
      <c r="H3203" s="24"/>
      <c r="I3203" s="40"/>
      <c r="J3203" s="38"/>
      <c r="M3203" s="120"/>
    </row>
    <row r="3204" spans="1:13" s="52" customFormat="1" ht="15.75" hidden="1" customHeight="1" x14ac:dyDescent="0.3">
      <c r="A3204" s="29"/>
      <c r="B3204" s="136"/>
      <c r="C3204" s="21"/>
      <c r="D3204" s="22"/>
      <c r="E3204" s="23"/>
      <c r="F3204" s="24"/>
      <c r="G3204" s="24"/>
      <c r="H3204" s="24"/>
      <c r="I3204" s="40"/>
      <c r="J3204" s="38"/>
      <c r="M3204" s="120"/>
    </row>
    <row r="3205" spans="1:13" s="52" customFormat="1" ht="15.75" hidden="1" customHeight="1" x14ac:dyDescent="0.3">
      <c r="A3205" s="29"/>
      <c r="B3205" s="136"/>
      <c r="C3205" s="21"/>
      <c r="D3205" s="22"/>
      <c r="E3205" s="23"/>
      <c r="F3205" s="24"/>
      <c r="G3205" s="24"/>
      <c r="H3205" s="24"/>
      <c r="I3205" s="40"/>
      <c r="J3205" s="38"/>
      <c r="M3205" s="120"/>
    </row>
    <row r="3206" spans="1:13" s="52" customFormat="1" ht="15.75" hidden="1" customHeight="1" x14ac:dyDescent="0.3">
      <c r="A3206" s="29"/>
      <c r="B3206" s="136"/>
      <c r="C3206" s="21"/>
      <c r="D3206" s="22"/>
      <c r="E3206" s="23"/>
      <c r="F3206" s="24"/>
      <c r="G3206" s="24"/>
      <c r="H3206" s="24"/>
      <c r="I3206" s="40"/>
      <c r="J3206" s="38"/>
      <c r="M3206" s="120"/>
    </row>
    <row r="3207" spans="1:13" s="52" customFormat="1" ht="15.75" hidden="1" customHeight="1" x14ac:dyDescent="0.3">
      <c r="A3207" s="29"/>
      <c r="B3207" s="136"/>
      <c r="C3207" s="21"/>
      <c r="D3207" s="22"/>
      <c r="E3207" s="23"/>
      <c r="F3207" s="24"/>
      <c r="G3207" s="24"/>
      <c r="H3207" s="24"/>
      <c r="I3207" s="40"/>
      <c r="J3207" s="38"/>
      <c r="M3207" s="120"/>
    </row>
    <row r="3208" spans="1:13" s="52" customFormat="1" ht="15.75" hidden="1" customHeight="1" x14ac:dyDescent="0.3">
      <c r="A3208" s="29"/>
      <c r="B3208" s="136"/>
      <c r="C3208" s="21"/>
      <c r="D3208" s="22"/>
      <c r="E3208" s="23"/>
      <c r="F3208" s="24"/>
      <c r="G3208" s="24"/>
      <c r="H3208" s="24"/>
      <c r="I3208" s="40"/>
      <c r="J3208" s="38"/>
      <c r="M3208" s="120"/>
    </row>
    <row r="3209" spans="1:13" s="52" customFormat="1" ht="15.75" hidden="1" customHeight="1" x14ac:dyDescent="0.3">
      <c r="A3209" s="29"/>
      <c r="B3209" s="136"/>
      <c r="C3209" s="21"/>
      <c r="D3209" s="22"/>
      <c r="E3209" s="23"/>
      <c r="F3209" s="24"/>
      <c r="G3209" s="24"/>
      <c r="H3209" s="24"/>
      <c r="I3209" s="40"/>
      <c r="J3209" s="38"/>
      <c r="M3209" s="120"/>
    </row>
    <row r="3210" spans="1:13" s="52" customFormat="1" ht="15.75" hidden="1" customHeight="1" x14ac:dyDescent="0.3">
      <c r="A3210" s="29"/>
      <c r="B3210" s="136"/>
      <c r="C3210" s="21"/>
      <c r="D3210" s="22"/>
      <c r="E3210" s="23"/>
      <c r="F3210" s="24"/>
      <c r="G3210" s="24"/>
      <c r="H3210" s="24"/>
      <c r="I3210" s="40"/>
      <c r="J3210" s="38"/>
      <c r="M3210" s="120"/>
    </row>
    <row r="3211" spans="1:13" s="52" customFormat="1" ht="15.75" hidden="1" customHeight="1" x14ac:dyDescent="0.3">
      <c r="A3211" s="29"/>
      <c r="B3211" s="136"/>
      <c r="C3211" s="21"/>
      <c r="D3211" s="22"/>
      <c r="E3211" s="23"/>
      <c r="F3211" s="24"/>
      <c r="G3211" s="24"/>
      <c r="H3211" s="24"/>
      <c r="I3211" s="40"/>
      <c r="J3211" s="38"/>
      <c r="M3211" s="120"/>
    </row>
    <row r="3212" spans="1:13" s="52" customFormat="1" ht="15.75" hidden="1" customHeight="1" x14ac:dyDescent="0.3">
      <c r="A3212" s="29"/>
      <c r="B3212" s="136"/>
      <c r="C3212" s="21"/>
      <c r="D3212" s="22"/>
      <c r="E3212" s="23"/>
      <c r="F3212" s="24"/>
      <c r="G3212" s="24"/>
      <c r="H3212" s="24"/>
      <c r="I3212" s="40"/>
      <c r="J3212" s="38"/>
      <c r="M3212" s="120"/>
    </row>
    <row r="3213" spans="1:13" s="52" customFormat="1" ht="15.75" hidden="1" customHeight="1" x14ac:dyDescent="0.3">
      <c r="A3213" s="29"/>
      <c r="B3213" s="136"/>
      <c r="C3213" s="21"/>
      <c r="D3213" s="22"/>
      <c r="E3213" s="23"/>
      <c r="F3213" s="24"/>
      <c r="G3213" s="24"/>
      <c r="H3213" s="24"/>
      <c r="I3213" s="40"/>
      <c r="J3213" s="38"/>
      <c r="M3213" s="120"/>
    </row>
    <row r="3214" spans="1:13" s="52" customFormat="1" ht="15.75" hidden="1" customHeight="1" x14ac:dyDescent="0.3">
      <c r="A3214" s="29"/>
      <c r="B3214" s="136"/>
      <c r="C3214" s="21"/>
      <c r="D3214" s="22"/>
      <c r="E3214" s="23"/>
      <c r="F3214" s="24"/>
      <c r="G3214" s="24"/>
      <c r="H3214" s="24"/>
      <c r="I3214" s="40"/>
      <c r="J3214" s="38"/>
      <c r="M3214" s="120"/>
    </row>
    <row r="3215" spans="1:13" s="52" customFormat="1" ht="15.75" hidden="1" customHeight="1" x14ac:dyDescent="0.3">
      <c r="A3215" s="29"/>
      <c r="B3215" s="136"/>
      <c r="C3215" s="21"/>
      <c r="D3215" s="22"/>
      <c r="E3215" s="23"/>
      <c r="F3215" s="24"/>
      <c r="G3215" s="24"/>
      <c r="H3215" s="24"/>
      <c r="I3215" s="40"/>
      <c r="J3215" s="38"/>
      <c r="M3215" s="120"/>
    </row>
    <row r="3216" spans="1:13" s="52" customFormat="1" ht="15.75" hidden="1" customHeight="1" x14ac:dyDescent="0.3">
      <c r="A3216" s="29"/>
      <c r="B3216" s="136"/>
      <c r="C3216" s="21"/>
      <c r="D3216" s="22"/>
      <c r="E3216" s="23"/>
      <c r="F3216" s="24"/>
      <c r="G3216" s="24"/>
      <c r="H3216" s="24"/>
      <c r="I3216" s="40"/>
      <c r="J3216" s="38"/>
      <c r="M3216" s="120"/>
    </row>
    <row r="3217" spans="1:13" s="52" customFormat="1" ht="15.75" hidden="1" customHeight="1" x14ac:dyDescent="0.3">
      <c r="A3217" s="29"/>
      <c r="B3217" s="136"/>
      <c r="C3217" s="21"/>
      <c r="D3217" s="22"/>
      <c r="E3217" s="23"/>
      <c r="F3217" s="24"/>
      <c r="G3217" s="24"/>
      <c r="H3217" s="24"/>
      <c r="I3217" s="40"/>
      <c r="J3217" s="38"/>
      <c r="M3217" s="120"/>
    </row>
    <row r="3218" spans="1:13" s="52" customFormat="1" ht="15.75" hidden="1" customHeight="1" x14ac:dyDescent="0.3">
      <c r="A3218" s="29"/>
      <c r="B3218" s="136"/>
      <c r="C3218" s="21"/>
      <c r="D3218" s="22"/>
      <c r="E3218" s="23"/>
      <c r="F3218" s="24"/>
      <c r="G3218" s="24"/>
      <c r="H3218" s="24"/>
      <c r="I3218" s="40"/>
      <c r="J3218" s="38"/>
      <c r="M3218" s="120"/>
    </row>
    <row r="3219" spans="1:13" s="52" customFormat="1" ht="15.75" hidden="1" customHeight="1" x14ac:dyDescent="0.3">
      <c r="A3219" s="29"/>
      <c r="B3219" s="136"/>
      <c r="C3219" s="21"/>
      <c r="D3219" s="22"/>
      <c r="E3219" s="23"/>
      <c r="F3219" s="24"/>
      <c r="G3219" s="24"/>
      <c r="H3219" s="24"/>
      <c r="I3219" s="40"/>
      <c r="J3219" s="38"/>
      <c r="M3219" s="120"/>
    </row>
    <row r="3220" spans="1:13" s="52" customFormat="1" ht="15.75" hidden="1" customHeight="1" x14ac:dyDescent="0.3">
      <c r="A3220" s="29"/>
      <c r="B3220" s="136"/>
      <c r="C3220" s="21"/>
      <c r="D3220" s="22"/>
      <c r="E3220" s="23"/>
      <c r="F3220" s="24"/>
      <c r="G3220" s="24"/>
      <c r="H3220" s="24"/>
      <c r="I3220" s="40"/>
      <c r="J3220" s="38"/>
      <c r="M3220" s="120"/>
    </row>
    <row r="3221" spans="1:13" s="52" customFormat="1" ht="15.75" hidden="1" customHeight="1" x14ac:dyDescent="0.3">
      <c r="A3221" s="29"/>
      <c r="B3221" s="136"/>
      <c r="C3221" s="21"/>
      <c r="D3221" s="22"/>
      <c r="E3221" s="23"/>
      <c r="F3221" s="24"/>
      <c r="G3221" s="24"/>
      <c r="H3221" s="24"/>
      <c r="I3221" s="40"/>
      <c r="J3221" s="38"/>
      <c r="M3221" s="120"/>
    </row>
    <row r="3222" spans="1:13" s="52" customFormat="1" ht="15.75" hidden="1" customHeight="1" x14ac:dyDescent="0.3">
      <c r="A3222" s="29"/>
      <c r="B3222" s="136"/>
      <c r="C3222" s="21"/>
      <c r="D3222" s="22"/>
      <c r="E3222" s="23"/>
      <c r="F3222" s="24"/>
      <c r="G3222" s="24"/>
      <c r="H3222" s="24"/>
      <c r="I3222" s="40"/>
      <c r="J3222" s="38"/>
      <c r="M3222" s="120"/>
    </row>
    <row r="3223" spans="1:13" s="52" customFormat="1" ht="15.75" hidden="1" customHeight="1" x14ac:dyDescent="0.3">
      <c r="A3223" s="29"/>
      <c r="B3223" s="136"/>
      <c r="C3223" s="21"/>
      <c r="D3223" s="22"/>
      <c r="E3223" s="23"/>
      <c r="F3223" s="24"/>
      <c r="G3223" s="24"/>
      <c r="H3223" s="24"/>
      <c r="I3223" s="40"/>
      <c r="J3223" s="38"/>
      <c r="M3223" s="120"/>
    </row>
    <row r="3224" spans="1:13" s="52" customFormat="1" ht="15.75" hidden="1" customHeight="1" x14ac:dyDescent="0.3">
      <c r="A3224" s="29"/>
      <c r="B3224" s="136"/>
      <c r="C3224" s="21"/>
      <c r="D3224" s="22"/>
      <c r="E3224" s="23"/>
      <c r="F3224" s="24"/>
      <c r="G3224" s="24"/>
      <c r="H3224" s="24"/>
      <c r="I3224" s="40"/>
      <c r="J3224" s="38"/>
      <c r="M3224" s="120"/>
    </row>
    <row r="3225" spans="1:13" s="52" customFormat="1" ht="15.75" hidden="1" customHeight="1" x14ac:dyDescent="0.3">
      <c r="A3225" s="29"/>
      <c r="B3225" s="136"/>
      <c r="C3225" s="21"/>
      <c r="D3225" s="22"/>
      <c r="E3225" s="23"/>
      <c r="F3225" s="24"/>
      <c r="G3225" s="24"/>
      <c r="H3225" s="24"/>
      <c r="I3225" s="40"/>
      <c r="J3225" s="38"/>
      <c r="M3225" s="120"/>
    </row>
    <row r="3226" spans="1:13" s="52" customFormat="1" ht="15.75" hidden="1" customHeight="1" x14ac:dyDescent="0.3">
      <c r="A3226" s="29"/>
      <c r="B3226" s="136"/>
      <c r="C3226" s="21"/>
      <c r="D3226" s="22"/>
      <c r="E3226" s="23"/>
      <c r="F3226" s="24"/>
      <c r="G3226" s="24"/>
      <c r="H3226" s="24"/>
      <c r="I3226" s="40"/>
      <c r="J3226" s="38"/>
      <c r="M3226" s="120"/>
    </row>
    <row r="3227" spans="1:13" s="52" customFormat="1" ht="15.75" hidden="1" customHeight="1" x14ac:dyDescent="0.3">
      <c r="A3227" s="29"/>
      <c r="B3227" s="136"/>
      <c r="C3227" s="21"/>
      <c r="D3227" s="22"/>
      <c r="E3227" s="23"/>
      <c r="F3227" s="24"/>
      <c r="G3227" s="24"/>
      <c r="H3227" s="24"/>
      <c r="I3227" s="40"/>
      <c r="J3227" s="38"/>
      <c r="M3227" s="120"/>
    </row>
    <row r="3228" spans="1:13" s="52" customFormat="1" ht="15.75" hidden="1" customHeight="1" x14ac:dyDescent="0.3">
      <c r="A3228" s="29"/>
      <c r="B3228" s="136"/>
      <c r="C3228" s="21"/>
      <c r="D3228" s="22"/>
      <c r="E3228" s="23"/>
      <c r="F3228" s="24"/>
      <c r="G3228" s="24"/>
      <c r="H3228" s="24"/>
      <c r="I3228" s="40"/>
      <c r="J3228" s="38"/>
      <c r="M3228" s="120"/>
    </row>
    <row r="3229" spans="1:13" s="52" customFormat="1" ht="15.75" hidden="1" customHeight="1" x14ac:dyDescent="0.3">
      <c r="A3229" s="29"/>
      <c r="B3229" s="136"/>
      <c r="C3229" s="21"/>
      <c r="D3229" s="22"/>
      <c r="E3229" s="23"/>
      <c r="F3229" s="24"/>
      <c r="G3229" s="24"/>
      <c r="H3229" s="24"/>
      <c r="I3229" s="40"/>
      <c r="J3229" s="38"/>
      <c r="M3229" s="120"/>
    </row>
    <row r="3230" spans="1:13" s="52" customFormat="1" ht="15.75" hidden="1" customHeight="1" x14ac:dyDescent="0.3">
      <c r="A3230" s="29"/>
      <c r="B3230" s="136"/>
      <c r="C3230" s="21"/>
      <c r="D3230" s="22"/>
      <c r="E3230" s="23"/>
      <c r="F3230" s="24"/>
      <c r="G3230" s="24"/>
      <c r="H3230" s="24"/>
      <c r="I3230" s="40"/>
      <c r="J3230" s="38"/>
      <c r="M3230" s="120"/>
    </row>
    <row r="3231" spans="1:13" s="52" customFormat="1" ht="15.75" hidden="1" customHeight="1" x14ac:dyDescent="0.3">
      <c r="A3231" s="29"/>
      <c r="B3231" s="136"/>
      <c r="C3231" s="21"/>
      <c r="D3231" s="22"/>
      <c r="E3231" s="23"/>
      <c r="F3231" s="24"/>
      <c r="G3231" s="24"/>
      <c r="H3231" s="24"/>
      <c r="I3231" s="40"/>
      <c r="J3231" s="38"/>
      <c r="M3231" s="120"/>
    </row>
    <row r="3232" spans="1:13" s="52" customFormat="1" ht="15.75" hidden="1" customHeight="1" x14ac:dyDescent="0.3">
      <c r="A3232" s="29"/>
      <c r="B3232" s="136"/>
      <c r="C3232" s="21"/>
      <c r="D3232" s="22"/>
      <c r="E3232" s="23"/>
      <c r="F3232" s="24"/>
      <c r="G3232" s="24"/>
      <c r="H3232" s="24"/>
      <c r="I3232" s="40"/>
      <c r="J3232" s="38"/>
      <c r="M3232" s="120"/>
    </row>
    <row r="3233" spans="1:13" s="52" customFormat="1" ht="15.75" hidden="1" customHeight="1" x14ac:dyDescent="0.3">
      <c r="A3233" s="29"/>
      <c r="B3233" s="136"/>
      <c r="C3233" s="21"/>
      <c r="D3233" s="22"/>
      <c r="E3233" s="23"/>
      <c r="F3233" s="24"/>
      <c r="G3233" s="24"/>
      <c r="H3233" s="24"/>
      <c r="I3233" s="40"/>
      <c r="J3233" s="38"/>
      <c r="M3233" s="120"/>
    </row>
    <row r="3234" spans="1:13" s="52" customFormat="1" ht="15.75" hidden="1" customHeight="1" x14ac:dyDescent="0.3">
      <c r="A3234" s="29"/>
      <c r="B3234" s="136"/>
      <c r="C3234" s="21"/>
      <c r="D3234" s="22"/>
      <c r="E3234" s="23"/>
      <c r="F3234" s="24"/>
      <c r="G3234" s="24"/>
      <c r="H3234" s="24"/>
      <c r="I3234" s="40"/>
      <c r="J3234" s="38"/>
      <c r="M3234" s="120"/>
    </row>
    <row r="3235" spans="1:13" s="52" customFormat="1" ht="15.75" hidden="1" customHeight="1" x14ac:dyDescent="0.3">
      <c r="A3235" s="29"/>
      <c r="B3235" s="136"/>
      <c r="C3235" s="21"/>
      <c r="D3235" s="22"/>
      <c r="E3235" s="23"/>
      <c r="F3235" s="24"/>
      <c r="G3235" s="24"/>
      <c r="H3235" s="24"/>
      <c r="I3235" s="40"/>
      <c r="J3235" s="38"/>
      <c r="M3235" s="120"/>
    </row>
    <row r="3236" spans="1:13" s="52" customFormat="1" ht="15.75" hidden="1" customHeight="1" x14ac:dyDescent="0.3">
      <c r="A3236" s="29"/>
      <c r="B3236" s="136"/>
      <c r="C3236" s="21"/>
      <c r="D3236" s="22"/>
      <c r="E3236" s="23"/>
      <c r="F3236" s="24"/>
      <c r="G3236" s="24"/>
      <c r="H3236" s="24"/>
      <c r="I3236" s="40"/>
      <c r="J3236" s="38"/>
      <c r="M3236" s="120"/>
    </row>
    <row r="3237" spans="1:13" s="52" customFormat="1" ht="15.75" hidden="1" customHeight="1" x14ac:dyDescent="0.3">
      <c r="A3237" s="29"/>
      <c r="B3237" s="136"/>
      <c r="C3237" s="21"/>
      <c r="D3237" s="22"/>
      <c r="E3237" s="23"/>
      <c r="F3237" s="24"/>
      <c r="G3237" s="24"/>
      <c r="H3237" s="24"/>
      <c r="I3237" s="40"/>
      <c r="J3237" s="38"/>
      <c r="M3237" s="120"/>
    </row>
    <row r="3238" spans="1:13" s="52" customFormat="1" ht="15.75" hidden="1" customHeight="1" x14ac:dyDescent="0.3">
      <c r="A3238" s="29"/>
      <c r="B3238" s="136"/>
      <c r="C3238" s="21"/>
      <c r="D3238" s="22"/>
      <c r="E3238" s="23"/>
      <c r="F3238" s="24"/>
      <c r="G3238" s="24"/>
      <c r="H3238" s="24"/>
      <c r="I3238" s="40"/>
      <c r="J3238" s="38"/>
      <c r="M3238" s="120"/>
    </row>
    <row r="3239" spans="1:13" s="52" customFormat="1" ht="15.75" hidden="1" customHeight="1" x14ac:dyDescent="0.3">
      <c r="A3239" s="29"/>
      <c r="B3239" s="136"/>
      <c r="C3239" s="21"/>
      <c r="D3239" s="22"/>
      <c r="E3239" s="23"/>
      <c r="F3239" s="24"/>
      <c r="G3239" s="24"/>
      <c r="H3239" s="24"/>
      <c r="I3239" s="40"/>
      <c r="J3239" s="38"/>
      <c r="M3239" s="120"/>
    </row>
    <row r="3240" spans="1:13" s="52" customFormat="1" ht="15.75" hidden="1" customHeight="1" x14ac:dyDescent="0.3">
      <c r="A3240" s="29"/>
      <c r="B3240" s="136"/>
      <c r="C3240" s="21"/>
      <c r="D3240" s="22"/>
      <c r="E3240" s="23"/>
      <c r="F3240" s="24"/>
      <c r="G3240" s="24"/>
      <c r="H3240" s="24"/>
      <c r="I3240" s="40"/>
      <c r="J3240" s="38"/>
      <c r="M3240" s="120"/>
    </row>
    <row r="3241" spans="1:13" s="52" customFormat="1" ht="15.75" hidden="1" customHeight="1" x14ac:dyDescent="0.3">
      <c r="A3241" s="29"/>
      <c r="B3241" s="136"/>
      <c r="C3241" s="21"/>
      <c r="D3241" s="22"/>
      <c r="E3241" s="23"/>
      <c r="F3241" s="24"/>
      <c r="G3241" s="24"/>
      <c r="H3241" s="24"/>
      <c r="I3241" s="40"/>
      <c r="J3241" s="38"/>
      <c r="M3241" s="120"/>
    </row>
    <row r="3242" spans="1:13" s="52" customFormat="1" ht="15.75" hidden="1" customHeight="1" x14ac:dyDescent="0.3">
      <c r="A3242" s="29"/>
      <c r="B3242" s="136"/>
      <c r="C3242" s="21"/>
      <c r="D3242" s="22"/>
      <c r="E3242" s="23"/>
      <c r="F3242" s="24"/>
      <c r="G3242" s="24"/>
      <c r="H3242" s="24"/>
      <c r="I3242" s="40"/>
      <c r="J3242" s="38"/>
      <c r="M3242" s="120"/>
    </row>
    <row r="3243" spans="1:13" s="52" customFormat="1" ht="15.75" hidden="1" customHeight="1" x14ac:dyDescent="0.3">
      <c r="A3243" s="29"/>
      <c r="B3243" s="136"/>
      <c r="C3243" s="21"/>
      <c r="D3243" s="22"/>
      <c r="E3243" s="23"/>
      <c r="F3243" s="24"/>
      <c r="G3243" s="24"/>
      <c r="H3243" s="24"/>
      <c r="I3243" s="40"/>
      <c r="J3243" s="38"/>
      <c r="M3243" s="120"/>
    </row>
    <row r="3244" spans="1:13" s="52" customFormat="1" ht="15.75" hidden="1" customHeight="1" x14ac:dyDescent="0.3">
      <c r="A3244" s="29"/>
      <c r="B3244" s="136"/>
      <c r="C3244" s="21"/>
      <c r="D3244" s="22"/>
      <c r="E3244" s="23"/>
      <c r="F3244" s="24"/>
      <c r="G3244" s="24"/>
      <c r="H3244" s="24"/>
      <c r="I3244" s="40"/>
      <c r="J3244" s="38"/>
      <c r="M3244" s="120"/>
    </row>
    <row r="3245" spans="1:13" s="52" customFormat="1" ht="15.75" hidden="1" customHeight="1" x14ac:dyDescent="0.3">
      <c r="A3245" s="29"/>
      <c r="B3245" s="136"/>
      <c r="C3245" s="21"/>
      <c r="D3245" s="22"/>
      <c r="E3245" s="23"/>
      <c r="F3245" s="24"/>
      <c r="G3245" s="24"/>
      <c r="H3245" s="24"/>
      <c r="I3245" s="40"/>
      <c r="J3245" s="38"/>
      <c r="M3245" s="120"/>
    </row>
    <row r="3246" spans="1:13" s="52" customFormat="1" ht="15.75" hidden="1" customHeight="1" x14ac:dyDescent="0.3">
      <c r="A3246" s="29"/>
      <c r="B3246" s="136"/>
      <c r="C3246" s="21"/>
      <c r="D3246" s="22"/>
      <c r="E3246" s="23"/>
      <c r="F3246" s="24"/>
      <c r="G3246" s="24"/>
      <c r="H3246" s="24"/>
      <c r="I3246" s="40"/>
      <c r="J3246" s="38"/>
      <c r="M3246" s="120"/>
    </row>
    <row r="3247" spans="1:13" s="52" customFormat="1" ht="15.75" hidden="1" customHeight="1" x14ac:dyDescent="0.3">
      <c r="A3247" s="29"/>
      <c r="B3247" s="136"/>
      <c r="C3247" s="21"/>
      <c r="D3247" s="22"/>
      <c r="E3247" s="23"/>
      <c r="F3247" s="24"/>
      <c r="G3247" s="24"/>
      <c r="H3247" s="24"/>
      <c r="I3247" s="40"/>
      <c r="J3247" s="38"/>
      <c r="M3247" s="120"/>
    </row>
    <row r="3248" spans="1:13" s="52" customFormat="1" ht="15.75" hidden="1" customHeight="1" x14ac:dyDescent="0.3">
      <c r="A3248" s="29"/>
      <c r="B3248" s="136"/>
      <c r="C3248" s="21"/>
      <c r="D3248" s="22"/>
      <c r="E3248" s="23"/>
      <c r="F3248" s="24"/>
      <c r="G3248" s="24"/>
      <c r="H3248" s="24"/>
      <c r="I3248" s="40"/>
      <c r="J3248" s="38"/>
      <c r="M3248" s="120"/>
    </row>
    <row r="3249" spans="1:13" s="52" customFormat="1" ht="15.75" hidden="1" customHeight="1" x14ac:dyDescent="0.3">
      <c r="A3249" s="29"/>
      <c r="B3249" s="136"/>
      <c r="C3249" s="21"/>
      <c r="D3249" s="22"/>
      <c r="E3249" s="23"/>
      <c r="F3249" s="24"/>
      <c r="G3249" s="24"/>
      <c r="H3249" s="24"/>
      <c r="I3249" s="40"/>
      <c r="J3249" s="38"/>
      <c r="M3249" s="120"/>
    </row>
    <row r="3250" spans="1:13" s="52" customFormat="1" ht="15.75" hidden="1" customHeight="1" x14ac:dyDescent="0.3">
      <c r="A3250" s="29"/>
      <c r="B3250" s="136"/>
      <c r="C3250" s="21"/>
      <c r="D3250" s="22"/>
      <c r="E3250" s="23"/>
      <c r="F3250" s="24"/>
      <c r="G3250" s="24"/>
      <c r="H3250" s="24"/>
      <c r="I3250" s="40"/>
      <c r="J3250" s="38"/>
      <c r="M3250" s="120"/>
    </row>
    <row r="3251" spans="1:13" s="52" customFormat="1" ht="15.75" hidden="1" customHeight="1" x14ac:dyDescent="0.3">
      <c r="A3251" s="29"/>
      <c r="B3251" s="136"/>
      <c r="C3251" s="21"/>
      <c r="D3251" s="22"/>
      <c r="E3251" s="23"/>
      <c r="F3251" s="24"/>
      <c r="G3251" s="24"/>
      <c r="H3251" s="24"/>
      <c r="I3251" s="40"/>
      <c r="J3251" s="38"/>
      <c r="M3251" s="120"/>
    </row>
    <row r="3252" spans="1:13" s="52" customFormat="1" ht="15.75" hidden="1" customHeight="1" x14ac:dyDescent="0.3">
      <c r="A3252" s="29"/>
      <c r="B3252" s="136"/>
      <c r="C3252" s="21"/>
      <c r="D3252" s="22"/>
      <c r="E3252" s="23"/>
      <c r="F3252" s="24"/>
      <c r="G3252" s="24"/>
      <c r="H3252" s="24"/>
      <c r="I3252" s="40"/>
      <c r="J3252" s="38"/>
      <c r="M3252" s="120"/>
    </row>
    <row r="3253" spans="1:13" s="52" customFormat="1" ht="15.75" hidden="1" customHeight="1" x14ac:dyDescent="0.3">
      <c r="A3253" s="29"/>
      <c r="B3253" s="136"/>
      <c r="C3253" s="21"/>
      <c r="D3253" s="22"/>
      <c r="E3253" s="23"/>
      <c r="F3253" s="24"/>
      <c r="G3253" s="24"/>
      <c r="H3253" s="24"/>
      <c r="I3253" s="40"/>
      <c r="J3253" s="38"/>
      <c r="M3253" s="120"/>
    </row>
    <row r="3254" spans="1:13" s="52" customFormat="1" ht="15.75" hidden="1" customHeight="1" x14ac:dyDescent="0.3">
      <c r="A3254" s="29"/>
      <c r="B3254" s="136"/>
      <c r="C3254" s="21"/>
      <c r="D3254" s="22"/>
      <c r="E3254" s="23"/>
      <c r="F3254" s="24"/>
      <c r="G3254" s="24"/>
      <c r="H3254" s="24"/>
      <c r="I3254" s="40"/>
      <c r="J3254" s="38"/>
      <c r="M3254" s="120"/>
    </row>
    <row r="3255" spans="1:13" s="52" customFormat="1" ht="15.75" hidden="1" customHeight="1" x14ac:dyDescent="0.3">
      <c r="A3255" s="29"/>
      <c r="B3255" s="136"/>
      <c r="C3255" s="21"/>
      <c r="D3255" s="22"/>
      <c r="E3255" s="23"/>
      <c r="F3255" s="24"/>
      <c r="G3255" s="24"/>
      <c r="H3255" s="24"/>
      <c r="I3255" s="40"/>
      <c r="J3255" s="38"/>
      <c r="M3255" s="120"/>
    </row>
    <row r="3256" spans="1:13" s="52" customFormat="1" ht="15.75" hidden="1" customHeight="1" x14ac:dyDescent="0.3">
      <c r="A3256" s="29"/>
      <c r="B3256" s="136"/>
      <c r="C3256" s="21"/>
      <c r="D3256" s="22"/>
      <c r="E3256" s="23"/>
      <c r="F3256" s="24"/>
      <c r="G3256" s="24"/>
      <c r="H3256" s="24"/>
      <c r="I3256" s="40"/>
      <c r="J3256" s="38"/>
      <c r="M3256" s="120"/>
    </row>
    <row r="3257" spans="1:13" s="52" customFormat="1" ht="15.75" hidden="1" customHeight="1" x14ac:dyDescent="0.3">
      <c r="A3257" s="29"/>
      <c r="B3257" s="136"/>
      <c r="C3257" s="21"/>
      <c r="D3257" s="22"/>
      <c r="E3257" s="23"/>
      <c r="F3257" s="24"/>
      <c r="G3257" s="24"/>
      <c r="H3257" s="24"/>
      <c r="I3257" s="40"/>
      <c r="J3257" s="38"/>
      <c r="M3257" s="120"/>
    </row>
    <row r="3258" spans="1:13" s="52" customFormat="1" ht="15.75" hidden="1" customHeight="1" x14ac:dyDescent="0.3">
      <c r="A3258" s="29"/>
      <c r="B3258" s="136"/>
      <c r="C3258" s="21"/>
      <c r="D3258" s="22"/>
      <c r="E3258" s="23"/>
      <c r="F3258" s="24"/>
      <c r="G3258" s="24"/>
      <c r="H3258" s="24"/>
      <c r="I3258" s="40"/>
      <c r="J3258" s="38"/>
      <c r="M3258" s="120"/>
    </row>
    <row r="3259" spans="1:13" s="52" customFormat="1" ht="15.75" hidden="1" customHeight="1" x14ac:dyDescent="0.3">
      <c r="A3259" s="29"/>
      <c r="B3259" s="136"/>
      <c r="C3259" s="21"/>
      <c r="D3259" s="22"/>
      <c r="E3259" s="23"/>
      <c r="F3259" s="24"/>
      <c r="G3259" s="24"/>
      <c r="H3259" s="24"/>
      <c r="I3259" s="40"/>
      <c r="J3259" s="38"/>
      <c r="M3259" s="120"/>
    </row>
    <row r="3260" spans="1:13" s="52" customFormat="1" ht="15.75" hidden="1" customHeight="1" x14ac:dyDescent="0.3">
      <c r="A3260" s="29"/>
      <c r="B3260" s="136"/>
      <c r="C3260" s="21"/>
      <c r="D3260" s="22"/>
      <c r="E3260" s="23"/>
      <c r="F3260" s="24"/>
      <c r="G3260" s="24"/>
      <c r="H3260" s="24"/>
      <c r="I3260" s="40"/>
      <c r="J3260" s="38"/>
      <c r="M3260" s="120"/>
    </row>
    <row r="3261" spans="1:13" s="52" customFormat="1" ht="15.75" hidden="1" customHeight="1" x14ac:dyDescent="0.3">
      <c r="A3261" s="29"/>
      <c r="B3261" s="136"/>
      <c r="C3261" s="21"/>
      <c r="D3261" s="22"/>
      <c r="E3261" s="23"/>
      <c r="F3261" s="24"/>
      <c r="G3261" s="24"/>
      <c r="H3261" s="24"/>
      <c r="I3261" s="40"/>
      <c r="J3261" s="38"/>
      <c r="M3261" s="120"/>
    </row>
    <row r="3262" spans="1:13" s="52" customFormat="1" ht="15.75" hidden="1" customHeight="1" x14ac:dyDescent="0.3">
      <c r="A3262" s="29"/>
      <c r="B3262" s="136"/>
      <c r="C3262" s="21"/>
      <c r="D3262" s="22"/>
      <c r="E3262" s="23"/>
      <c r="F3262" s="24"/>
      <c r="G3262" s="24"/>
      <c r="H3262" s="24"/>
      <c r="I3262" s="40"/>
      <c r="J3262" s="38"/>
      <c r="M3262" s="120"/>
    </row>
    <row r="3263" spans="1:13" s="52" customFormat="1" ht="15.75" hidden="1" customHeight="1" x14ac:dyDescent="0.3">
      <c r="A3263" s="29"/>
      <c r="B3263" s="136"/>
      <c r="C3263" s="21"/>
      <c r="D3263" s="22"/>
      <c r="E3263" s="23"/>
      <c r="F3263" s="24"/>
      <c r="G3263" s="24"/>
      <c r="H3263" s="24"/>
      <c r="I3263" s="40"/>
      <c r="J3263" s="38"/>
      <c r="M3263" s="120"/>
    </row>
    <row r="3264" spans="1:13" s="52" customFormat="1" ht="15.75" hidden="1" customHeight="1" x14ac:dyDescent="0.3">
      <c r="A3264" s="29"/>
      <c r="B3264" s="136"/>
      <c r="C3264" s="21"/>
      <c r="D3264" s="22"/>
      <c r="E3264" s="23"/>
      <c r="F3264" s="24"/>
      <c r="G3264" s="24"/>
      <c r="H3264" s="24"/>
      <c r="I3264" s="40"/>
      <c r="J3264" s="38"/>
      <c r="M3264" s="120"/>
    </row>
    <row r="3265" spans="1:13" s="52" customFormat="1" ht="15.75" hidden="1" customHeight="1" x14ac:dyDescent="0.3">
      <c r="A3265" s="29"/>
      <c r="B3265" s="136"/>
      <c r="C3265" s="21"/>
      <c r="D3265" s="22"/>
      <c r="E3265" s="23"/>
      <c r="F3265" s="24"/>
      <c r="G3265" s="24"/>
      <c r="H3265" s="24"/>
      <c r="I3265" s="40"/>
      <c r="J3265" s="38"/>
      <c r="M3265" s="120"/>
    </row>
    <row r="3266" spans="1:13" s="52" customFormat="1" ht="15.75" hidden="1" customHeight="1" x14ac:dyDescent="0.3">
      <c r="A3266" s="29"/>
      <c r="B3266" s="136"/>
      <c r="C3266" s="21"/>
      <c r="D3266" s="22"/>
      <c r="E3266" s="23"/>
      <c r="F3266" s="24"/>
      <c r="G3266" s="24"/>
      <c r="H3266" s="24"/>
      <c r="I3266" s="40"/>
      <c r="J3266" s="38"/>
      <c r="M3266" s="120"/>
    </row>
    <row r="3267" spans="1:13" s="52" customFormat="1" ht="15.75" hidden="1" customHeight="1" x14ac:dyDescent="0.3">
      <c r="A3267" s="29"/>
      <c r="B3267" s="136"/>
      <c r="C3267" s="21"/>
      <c r="D3267" s="22"/>
      <c r="E3267" s="23"/>
      <c r="F3267" s="24"/>
      <c r="G3267" s="24"/>
      <c r="H3267" s="24"/>
      <c r="I3267" s="40"/>
      <c r="J3267" s="38"/>
      <c r="M3267" s="120"/>
    </row>
    <row r="3268" spans="1:13" s="52" customFormat="1" ht="15.75" hidden="1" customHeight="1" x14ac:dyDescent="0.3">
      <c r="A3268" s="29"/>
      <c r="B3268" s="136"/>
      <c r="C3268" s="21"/>
      <c r="D3268" s="22"/>
      <c r="E3268" s="23"/>
      <c r="F3268" s="24"/>
      <c r="G3268" s="24"/>
      <c r="H3268" s="24"/>
      <c r="I3268" s="40"/>
      <c r="J3268" s="38"/>
      <c r="M3268" s="120"/>
    </row>
    <row r="3269" spans="1:13" s="52" customFormat="1" ht="15.75" hidden="1" customHeight="1" x14ac:dyDescent="0.3">
      <c r="A3269" s="29"/>
      <c r="B3269" s="136"/>
      <c r="C3269" s="21"/>
      <c r="D3269" s="22"/>
      <c r="E3269" s="23"/>
      <c r="F3269" s="24"/>
      <c r="G3269" s="24"/>
      <c r="H3269" s="24"/>
      <c r="I3269" s="40"/>
      <c r="J3269" s="38"/>
      <c r="M3269" s="120"/>
    </row>
    <row r="3270" spans="1:13" s="52" customFormat="1" ht="15.75" hidden="1" customHeight="1" x14ac:dyDescent="0.3">
      <c r="A3270" s="29"/>
      <c r="B3270" s="136"/>
      <c r="C3270" s="21"/>
      <c r="D3270" s="22"/>
      <c r="E3270" s="23"/>
      <c r="F3270" s="24"/>
      <c r="G3270" s="24"/>
      <c r="H3270" s="24"/>
      <c r="I3270" s="40"/>
      <c r="J3270" s="38"/>
      <c r="M3270" s="120"/>
    </row>
    <row r="3271" spans="1:13" s="52" customFormat="1" ht="15.75" hidden="1" customHeight="1" x14ac:dyDescent="0.3">
      <c r="A3271" s="29"/>
      <c r="B3271" s="136"/>
      <c r="C3271" s="21"/>
      <c r="D3271" s="22"/>
      <c r="E3271" s="23"/>
      <c r="F3271" s="24"/>
      <c r="G3271" s="24"/>
      <c r="H3271" s="24"/>
      <c r="I3271" s="40"/>
      <c r="J3271" s="38"/>
      <c r="M3271" s="120"/>
    </row>
    <row r="3272" spans="1:13" s="52" customFormat="1" ht="15.75" hidden="1" customHeight="1" x14ac:dyDescent="0.3">
      <c r="A3272" s="29"/>
      <c r="B3272" s="136"/>
      <c r="C3272" s="21"/>
      <c r="D3272" s="22"/>
      <c r="E3272" s="23"/>
      <c r="F3272" s="24"/>
      <c r="G3272" s="24"/>
      <c r="H3272" s="24"/>
      <c r="I3272" s="40"/>
      <c r="J3272" s="38"/>
      <c r="M3272" s="120"/>
    </row>
    <row r="3273" spans="1:13" s="52" customFormat="1" ht="15.75" hidden="1" customHeight="1" x14ac:dyDescent="0.3">
      <c r="A3273" s="29"/>
      <c r="B3273" s="136"/>
      <c r="C3273" s="21"/>
      <c r="D3273" s="22"/>
      <c r="E3273" s="23"/>
      <c r="F3273" s="24"/>
      <c r="G3273" s="24"/>
      <c r="H3273" s="24"/>
      <c r="I3273" s="40"/>
      <c r="J3273" s="38"/>
      <c r="M3273" s="120"/>
    </row>
  </sheetData>
  <sheetProtection algorithmName="SHA-512" hashValue="jiUYpOvIIP5MUgaGysUNw8UF3KaGLQY1xHI5Wl2fDtyOyLBYf73/7GwoCqKeoP+rL8R4k5GsXt+isn0vOnRELA==" saltValue="sw9pUTxmBUmnPhXfQp4jrg==" spinCount="100000" sheet="1" objects="1" scenarios="1"/>
  <mergeCells count="4">
    <mergeCell ref="E1:H1"/>
    <mergeCell ref="J2:K3"/>
    <mergeCell ref="E4:G4"/>
    <mergeCell ref="E5:G5"/>
  </mergeCells>
  <dataValidations xWindow="908" yWindow="260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1561:L1567 K8:L1054 K2065:L3273 L1428:L1553 K1568:L2063 K1056:L1427 K1428:K1567" xr:uid="{00000000-0002-0000-0F00-000000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2064:L2064 K1055:L1055 L1:L7 K1" xr:uid="{00000000-0002-0000-0F00-000001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6:K7" xr:uid="{00000000-0002-0000-0F00-000002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D2" xr:uid="{BF6D5FF6-863A-465C-A0E2-4386D14C65A3}">
      <formula1>0.35</formula1>
    </dataValidation>
  </dataValidations>
  <hyperlinks>
    <hyperlink ref="B129" location="'SDR26'!F53" display="Go Back" xr:uid="{00000000-0004-0000-0F00-000000000000}"/>
    <hyperlink ref="B45" location="SDR26!F28" display="Go Back" xr:uid="{00000000-0004-0000-0F00-000001000000}"/>
    <hyperlink ref="B102" location="'SDR26'!F37" display="Go Back" xr:uid="{00000000-0004-0000-0F00-000002000000}"/>
    <hyperlink ref="B138" location="'SDR26'!F59" display="Go Back" xr:uid="{00000000-0004-0000-0F00-000003000000}"/>
    <hyperlink ref="B201" location="'SDR26'!F60" display="Go Back" xr:uid="{00000000-0004-0000-0F00-000004000000}"/>
    <hyperlink ref="B267" location="'SDR26'!F62" display="Go Back" xr:uid="{00000000-0004-0000-0F00-000005000000}"/>
    <hyperlink ref="B333" location="'SDR26'!F69" display="Go Back" xr:uid="{00000000-0004-0000-0F00-000006000000}"/>
    <hyperlink ref="B405" location="'SDR26'!F70" display="Go Back" xr:uid="{00000000-0004-0000-0F00-000007000000}"/>
    <hyperlink ref="B483" location="'SDR26'!F79" display="Go Back" xr:uid="{00000000-0004-0000-0F00-000008000000}"/>
    <hyperlink ref="B555" location="'SDR26'!F82" display="Go Back" xr:uid="{00000000-0004-0000-0F00-000009000000}"/>
    <hyperlink ref="B628" location="'SDR26'!F83" display="Go Back" xr:uid="{00000000-0004-0000-0F00-00000A000000}"/>
    <hyperlink ref="B705" location="'SDR26'!F100" display="Go Back" xr:uid="{00000000-0004-0000-0F00-00000B000000}"/>
    <hyperlink ref="B849" location="'SDR26'!F106" display="Go Back" xr:uid="{00000000-0004-0000-0F00-00000C000000}"/>
    <hyperlink ref="B925" location="'SDR26'!F107" display="Go Back" xr:uid="{00000000-0004-0000-0F00-00000D000000}"/>
    <hyperlink ref="B979" location="'SDR26'!F111" display="Go Back" xr:uid="{00000000-0004-0000-0F00-00000E000000}"/>
    <hyperlink ref="B1003" location="'SDR26'!F114" display="Go Back" xr:uid="{00000000-0004-0000-0F00-00000F000000}"/>
    <hyperlink ref="B1025" location="'SDR26'!F116" display="Go Back" xr:uid="{00000000-0004-0000-0F00-000010000000}"/>
    <hyperlink ref="B1040" location="'SDR26'!F118" display="Go Back" xr:uid="{00000000-0004-0000-0F00-000011000000}"/>
    <hyperlink ref="B1065" location="SDR35G!F27" display="Go Back" xr:uid="{00000000-0004-0000-0F00-000012000000}"/>
    <hyperlink ref="B1130" location="SDR35G!F34" display="Go Back" xr:uid="{00000000-0004-0000-0F00-000013000000}"/>
    <hyperlink ref="B1203" location="SDR35G!F39" display="Go Back" xr:uid="{00000000-0004-0000-0F00-000014000000}"/>
    <hyperlink ref="B1277" location="SDR35G!F59" display="Go Back" xr:uid="{00000000-0004-0000-0F00-000015000000}"/>
    <hyperlink ref="B1343" location="SDR35G!F60" display="Go Back" xr:uid="{00000000-0004-0000-0F00-000016000000}"/>
    <hyperlink ref="B1421" location="SDR35G!F66" display="Go Back" xr:uid="{00000000-0004-0000-0F00-000017000000}"/>
    <hyperlink ref="B1428" location="SDR35G!F72" display="Go Back" xr:uid="{00000000-0004-0000-0F00-000018000000}"/>
    <hyperlink ref="B1441" location="SDR35G!F85" display="Go Back" xr:uid="{00000000-0004-0000-0F00-000019000000}"/>
    <hyperlink ref="B1448" location="SDR35G!F89" display="Go Back" xr:uid="{00000000-0004-0000-0F00-00001A000000}"/>
    <hyperlink ref="B1457" location="SDR35G!F96" display="Go Back" xr:uid="{00000000-0004-0000-0F00-00001B000000}"/>
    <hyperlink ref="B1464" location="SDR35G!F103" display="Go Back" xr:uid="{00000000-0004-0000-0F00-00001C000000}"/>
    <hyperlink ref="B1471" location="SDR35G!F110" display="Go Back" xr:uid="{00000000-0004-0000-0F00-00001D000000}"/>
    <hyperlink ref="B1478" location="SDR35G!F115" display="Go Back" xr:uid="{00000000-0004-0000-0F00-00001E000000}"/>
    <hyperlink ref="B1487" location="SDR35G!F116" display="Go Back" xr:uid="{00000000-0004-0000-0F00-00001F000000}"/>
    <hyperlink ref="B1511" location="SDR35G!F118" display="Go Back" xr:uid="{00000000-0004-0000-0F00-000020000000}"/>
    <hyperlink ref="B1535" location="SDR35G!F125" display="Go Back" xr:uid="{00000000-0004-0000-0F00-000021000000}"/>
    <hyperlink ref="B1554" location="SDR35G!F135" display="Go Back" xr:uid="{00000000-0004-0000-0F00-000022000000}"/>
    <hyperlink ref="B1635" location="SDR35G!F152" display="Go Back" xr:uid="{00000000-0004-0000-0F00-000023000000}"/>
    <hyperlink ref="B1697" location="SDR35G!F156" display="Go Back" xr:uid="{00000000-0004-0000-0F00-000024000000}"/>
    <hyperlink ref="B1831" location="SDR35G!F199" display="Go Back" xr:uid="{00000000-0004-0000-0F00-000025000000}"/>
    <hyperlink ref="B1903" location="SDR35G!F200" display="Go Back" xr:uid="{00000000-0004-0000-0F00-000026000000}"/>
    <hyperlink ref="B1980" location="SDR35G!F201" display="Go Back" xr:uid="{00000000-0004-0000-0F00-000027000000}"/>
    <hyperlink ref="B2035" location="SDR35G!F224" display="Go Back" xr:uid="{00000000-0004-0000-0F00-000028000000}"/>
    <hyperlink ref="B2050" location="SDR35G!F225" display="Go Back" xr:uid="{00000000-0004-0000-0F00-000029000000}"/>
    <hyperlink ref="B2065" location="SDR35SW!F15" display="Go Back" xr:uid="{00000000-0004-0000-0F00-00002A000000}"/>
    <hyperlink ref="B2137" location="SDR35SW!F16" display="Go Back" xr:uid="{00000000-0004-0000-0F00-00002B000000}"/>
    <hyperlink ref="B2214" location="SDR35SW!F24" display="Go Back" xr:uid="{00000000-0004-0000-0F00-00002C000000}"/>
    <hyperlink ref="B2286" location="SDR35SW!F25" display="Go Back" xr:uid="{00000000-0004-0000-0F00-00002D000000}"/>
    <hyperlink ref="B2359" location="SDR35SW!F26" display="Go Back" xr:uid="{00000000-0004-0000-0F00-00002E000000}"/>
    <hyperlink ref="B2436" location="SDR35SW!F33" display="Go Back" xr:uid="{00000000-0004-0000-0F00-00002F000000}"/>
    <hyperlink ref="B2490" location="SDR35SW!F41" display="Go Back" xr:uid="{00000000-0004-0000-0F00-000030000000}"/>
    <hyperlink ref="B2562" location="SDR35SW!F46" display="Go Back" xr:uid="{00000000-0004-0000-0F00-000031000000}"/>
    <hyperlink ref="B2636" location="SDR35SW!F51" display="Go Back" xr:uid="{00000000-0004-0000-0F00-000032000000}"/>
    <hyperlink ref="B2713" location="SDR35SW!F68" display="Go Back" xr:uid="{00000000-0004-0000-0F00-000033000000}"/>
    <hyperlink ref="B2719" location="SDR35SW!F72" display="Go Back" xr:uid="{00000000-0004-0000-0F00-000034000000}"/>
    <hyperlink ref="B2726" location="SDR35SW!F75" display="Go Back" xr:uid="{00000000-0004-0000-0F00-000035000000}"/>
    <hyperlink ref="B2736" location="SDR35SW!F76" display="Go Back" xr:uid="{00000000-0004-0000-0F00-000036000000}"/>
    <hyperlink ref="B2748" location="SDR35SW!F89" display="Go Back" xr:uid="{00000000-0004-0000-0F00-000037000000}"/>
    <hyperlink ref="B2790" location="SDR35SW!F99" display="Go Back" xr:uid="{00000000-0004-0000-0F00-000038000000}"/>
    <hyperlink ref="B2832" location="SDR35SW!F124" display="Go Back" xr:uid="{00000000-0004-0000-0F00-000039000000}"/>
    <hyperlink ref="B2877" location="SDR35SW!F150" display="Go Back" xr:uid="{00000000-0004-0000-0F00-00003A000000}"/>
    <hyperlink ref="B2942" location="SDR35SW!F166" display="Go Back" xr:uid="{00000000-0004-0000-0F00-00003B000000}"/>
    <hyperlink ref="B3007" location="SDR35SW!F167" display="Go Back" xr:uid="{00000000-0004-0000-0F00-00003C000000}"/>
    <hyperlink ref="B3073" location="SDR35SW!F177" display="Go Back" xr:uid="{00000000-0004-0000-0F00-00003D000000}"/>
    <hyperlink ref="B773" location="'SDR26'!F103" display="Go Back" xr:uid="{00000000-0004-0000-0F00-00003E000000}"/>
    <hyperlink ref="B1435" location="SDR35G!F79" display="Go Back" xr:uid="{00000000-0004-0000-0F00-00003F000000}"/>
    <hyperlink ref="B1633" location="SDR35G!F147" display="Go Back" xr:uid="{00000000-0004-0000-0F00-000040000000}"/>
    <hyperlink ref="B1568" location="SDR35G!F143" display="Go Back" xr:uid="{00000000-0004-0000-0F00-000041000000}"/>
    <hyperlink ref="B1760" location="SDR35G!F193" display="Go Back" xr:uid="{00000000-0004-0000-0F00-000042000000}"/>
    <hyperlink ref="B1499" location="SDR35G!F117" display="Go Back" xr:uid="{00000000-0004-0000-0F00-000043000000}"/>
    <hyperlink ref="B2060" location="SDR35G!F226" display="Go Back" xr:uid="{00000000-0004-0000-0F00-000044000000}"/>
    <hyperlink ref="B2868" location="SDR35SW!F135" display="Go Back" xr:uid="{00000000-0004-0000-0F00-000045000000}"/>
    <hyperlink ref="B2772" location="SDR35SW!F98" display="Go Back" xr:uid="{00000000-0004-0000-0F00-000046000000}"/>
    <hyperlink ref="B2712" location="SDR35SW!F64" display="Go Back" xr:uid="{00000000-0004-0000-0F00-000047000000}"/>
    <hyperlink ref="B2850" location="SDR35SW!F129" display="Go Back" xr:uid="{00000000-0004-0000-0F00-000048000000}"/>
    <hyperlink ref="B2859" location="SDR35SW!F134" display="Go Back" xr:uid="{00000000-0004-0000-0F00-000049000000}"/>
    <hyperlink ref="B2814" location="SDR35SW!F108" display="Go Back" xr:uid="{00000000-0004-0000-0F00-00004A000000}"/>
    <hyperlink ref="B2710" location="SDR35SW!F54" display="Go Back" xr:uid="{00000000-0004-0000-0F00-00004B000000}"/>
    <hyperlink ref="B2875" location="SDR35SW!F145" display="Go Back" xr:uid="{00000000-0004-0000-0F00-00004C000000}"/>
    <hyperlink ref="B9" location="'SDR26'!F10" display="Go Back" xr:uid="{00000000-0004-0000-0F00-00004D000000}"/>
    <hyperlink ref="B18" location="'SDR26'!F14" display="Go Back" xr:uid="{00000000-0004-0000-0F00-00004E000000}"/>
    <hyperlink ref="B27" location="'SDR26'!F18" display="Go Back" xr:uid="{00000000-0004-0000-0F00-00004F000000}"/>
    <hyperlink ref="B36" location="'SDR26'!F23" display="Go Back" xr:uid="{00000000-0004-0000-0F00-000050000000}"/>
    <hyperlink ref="B54" location="'SDR26'!F29" display="Go Back" xr:uid="{00000000-0004-0000-0F00-000051000000}"/>
    <hyperlink ref="B66" location="'SDR26'!F30" display="Go Back" xr:uid="{00000000-0004-0000-0F00-000052000000}"/>
    <hyperlink ref="B78" location="'SDR26'!F31" display="Go Back" xr:uid="{00000000-0004-0000-0F00-000053000000}"/>
    <hyperlink ref="B90" location="'SDR26'!F32" display="Go Back" xr:uid="{00000000-0004-0000-0F00-000054000000}"/>
    <hyperlink ref="B111" location="'SDR26'!F42" display="Go Back" xr:uid="{00000000-0004-0000-0F00-000055000000}"/>
    <hyperlink ref="B120" location="'SDR26'!F46" display="Go Back" xr:uid="{00000000-0004-0000-0F00-000056000000}"/>
    <hyperlink ref="B988" location="'SDR26'!F112" display="Go Back" xr:uid="{00000000-0004-0000-0F00-000057000000}"/>
    <hyperlink ref="B991" location="'SDR26'!F113" display="Go Back" xr:uid="{00000000-0004-0000-0F00-000058000000}"/>
    <hyperlink ref="B1015" location="'SDR26'!F115" display="Go Back" xr:uid="{00000000-0004-0000-0F00-000059000000}"/>
    <hyperlink ref="B1028" location="'SDR26'!F117" display="Go Back" xr:uid="{00000000-0004-0000-0F00-00005A000000}"/>
    <hyperlink ref="B1056" location="SDR35G!F14" display="Go Back" xr:uid="{00000000-0004-0000-0F00-00005B000000}"/>
    <hyperlink ref="B1523" location="SDR35G!F119" display="Go Back" xr:uid="{00000000-0004-0000-0F00-00005C000000}"/>
    <hyperlink ref="B1542" location="SDR35G!F126" display="Go Back" xr:uid="{00000000-0004-0000-0F00-00005D000000}"/>
    <hyperlink ref="B1561" location="SDR35G!F141" display="Go Back" xr:uid="{00000000-0004-0000-0F00-00005E000000}"/>
  </hyperlinks>
  <printOptions horizontalCentered="1"/>
  <pageMargins left="0.7" right="0.7" top="0.95" bottom="0.75" header="0.3" footer="0.3"/>
  <pageSetup scale="62" fitToHeight="0" orientation="portrait" horizontalDpi="4294967292" verticalDpi="0" r:id="rId1"/>
  <headerFooter>
    <oddHeader>&amp;L&amp;G&amp;R&amp;G</oddHeader>
    <oddFooter>&amp;L&amp;8V06032014&amp;CCopyright 2014
All rights reserved
For Tigre-ADS USA customer and rep use only&amp;R&amp;P</oddFooter>
  </headerFooter>
  <ignoredErrors>
    <ignoredError sqref="D104" numberStoredAsText="1"/>
  </ignoredError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2" tint="-0.249977111117893"/>
    <pageSetUpPr fitToPage="1"/>
  </sheetPr>
  <dimension ref="A1:O47"/>
  <sheetViews>
    <sheetView showGridLines="0" workbookViewId="0">
      <selection activeCell="O5" sqref="O5"/>
    </sheetView>
  </sheetViews>
  <sheetFormatPr defaultColWidth="0" defaultRowHeight="14.4" zeroHeight="1" x14ac:dyDescent="0.3"/>
  <cols>
    <col min="1" max="15" width="9.109375" style="8" customWidth="1"/>
    <col min="16" max="16384" width="9.109375" style="8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</sheetData>
  <sheetProtection algorithmName="SHA-512" hashValue="KqqsMSQnUOJJQOMEdqpXWxDe40MX1ZoXn/hXzn640YVMSwwHNMe//sXUbWgfjPHmeqqCrI3+VWkw6CRybSDtkg==" saltValue="5Ntiq5tfBWlutY1Nlrkkqw==" spinCount="100000" sheet="1" objects="1" scenarios="1"/>
  <printOptions horizontalCentered="1"/>
  <pageMargins left="0.7" right="0.7" top="0.95" bottom="0.75" header="0.3" footer="0.3"/>
  <pageSetup scale="65" fitToHeight="0" orientation="portrait" horizontalDpi="4294967292" verticalDpi="0" r:id="rId1"/>
  <headerFooter>
    <oddHeader>&amp;L&amp;G&amp;R&amp;G</oddHeader>
    <oddFooter>&amp;L&amp;8V06032014&amp;CCopyright 2014
All rights reserved
For Tigre-ADS USA customer and rep use only&amp;R&amp;P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Document" shapeId="25602" r:id="rId5">
          <objectPr defaultSize="0" r:id="rId6">
            <anchor moveWithCells="1">
              <from>
                <xdr:col>0</xdr:col>
                <xdr:colOff>312420</xdr:colOff>
                <xdr:row>0</xdr:row>
                <xdr:rowOff>38100</xdr:rowOff>
              </from>
              <to>
                <xdr:col>14</xdr:col>
                <xdr:colOff>220980</xdr:colOff>
                <xdr:row>43</xdr:row>
                <xdr:rowOff>182880</xdr:rowOff>
              </to>
            </anchor>
          </objectPr>
        </oleObject>
      </mc:Choice>
      <mc:Fallback>
        <oleObject progId="Document" shapeId="25602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5"/>
    <pageSetUpPr fitToPage="1"/>
  </sheetPr>
  <dimension ref="A1:Q122"/>
  <sheetViews>
    <sheetView showGridLines="0" tabSelected="1" zoomScaleNormal="100" workbookViewId="0">
      <selection activeCell="C1" sqref="C1:D1"/>
    </sheetView>
  </sheetViews>
  <sheetFormatPr defaultColWidth="0" defaultRowHeight="14.4" zeroHeight="1" x14ac:dyDescent="0.3"/>
  <cols>
    <col min="1" max="1" width="4.88671875" style="96" bestFit="1" customWidth="1"/>
    <col min="2" max="2" width="13" style="137" customWidth="1"/>
    <col min="3" max="3" width="13" style="96" customWidth="1"/>
    <col min="4" max="5" width="20.5546875" style="96" customWidth="1"/>
    <col min="6" max="6" width="13.5546875" style="96" customWidth="1"/>
    <col min="7" max="7" width="9.5546875" style="137" bestFit="1" customWidth="1"/>
    <col min="8" max="8" width="8" style="96" customWidth="1"/>
    <col min="9" max="9" width="1.88671875" style="96" customWidth="1"/>
    <col min="10" max="10" width="11.5546875" style="96" customWidth="1"/>
    <col min="11" max="12" width="12.88671875" style="96" customWidth="1"/>
    <col min="13" max="13" width="11.88671875" style="96" customWidth="1"/>
    <col min="14" max="14" width="2.44140625" style="96" customWidth="1"/>
    <col min="15" max="16" width="9.109375" style="96" hidden="1" customWidth="1"/>
    <col min="17" max="17" width="13.44140625" style="96" hidden="1" customWidth="1"/>
    <col min="18" max="16384" width="9.109375" style="96" hidden="1"/>
  </cols>
  <sheetData>
    <row r="1" spans="1:13" ht="16.2" thickBot="1" x14ac:dyDescent="0.35">
      <c r="A1" s="409" t="s">
        <v>665</v>
      </c>
      <c r="B1" s="409"/>
      <c r="C1" s="412"/>
      <c r="D1" s="413"/>
      <c r="E1" s="415" t="s">
        <v>5751</v>
      </c>
      <c r="F1" s="404"/>
      <c r="G1" s="404"/>
      <c r="H1" s="404"/>
      <c r="I1" s="130"/>
      <c r="J1" s="157" t="s">
        <v>5753</v>
      </c>
      <c r="K1" s="158" t="s">
        <v>688</v>
      </c>
      <c r="L1" s="223" t="s">
        <v>227</v>
      </c>
      <c r="M1" s="159" t="s">
        <v>3735</v>
      </c>
    </row>
    <row r="2" spans="1:13" ht="15" thickTop="1" x14ac:dyDescent="0.3">
      <c r="A2" s="26"/>
      <c r="B2" s="131"/>
      <c r="F2" s="48"/>
      <c r="G2" s="48"/>
      <c r="H2" s="48"/>
      <c r="J2" s="175" t="s">
        <v>652</v>
      </c>
      <c r="K2" s="219" t="str">
        <f>IF($L$2&gt;0,DWV!E4,"-")</f>
        <v>-</v>
      </c>
      <c r="L2" s="224"/>
      <c r="M2" s="221"/>
    </row>
    <row r="3" spans="1:13" x14ac:dyDescent="0.3">
      <c r="A3" s="409" t="s">
        <v>659</v>
      </c>
      <c r="B3" s="409"/>
      <c r="C3" s="386"/>
      <c r="D3" s="386"/>
      <c r="E3" s="26" t="s">
        <v>661</v>
      </c>
      <c r="F3" s="385"/>
      <c r="G3" s="385"/>
      <c r="H3" s="385"/>
      <c r="J3" s="154" t="s">
        <v>653</v>
      </c>
      <c r="K3" s="220" t="str">
        <f>IF($L$3&gt;0,'SCH40'!E4,"-")</f>
        <v>-</v>
      </c>
      <c r="L3" s="225"/>
      <c r="M3" s="222" t="str">
        <f>Nonstandard!K4</f>
        <v>-</v>
      </c>
    </row>
    <row r="4" spans="1:13" x14ac:dyDescent="0.3">
      <c r="A4" s="414" t="s">
        <v>660</v>
      </c>
      <c r="B4" s="414"/>
      <c r="C4" s="385" t="s">
        <v>666</v>
      </c>
      <c r="D4" s="385"/>
      <c r="E4" s="49" t="s">
        <v>3771</v>
      </c>
      <c r="F4" s="394"/>
      <c r="G4" s="394"/>
      <c r="H4" s="394"/>
      <c r="J4" s="154" t="s">
        <v>654</v>
      </c>
      <c r="K4" s="220" t="str">
        <f>IF($L$4&gt;0,'SDR26'!E4,"-")</f>
        <v>-</v>
      </c>
      <c r="L4" s="225"/>
      <c r="M4" s="222" t="str">
        <f>Nonstandard!K6</f>
        <v>-</v>
      </c>
    </row>
    <row r="5" spans="1:13" x14ac:dyDescent="0.3">
      <c r="A5" s="409" t="s">
        <v>3777</v>
      </c>
      <c r="B5" s="409"/>
      <c r="C5" s="391"/>
      <c r="D5" s="391"/>
      <c r="E5" s="26" t="s">
        <v>3776</v>
      </c>
      <c r="F5" s="395"/>
      <c r="G5" s="395"/>
      <c r="H5" s="395"/>
      <c r="J5" s="154" t="s">
        <v>655</v>
      </c>
      <c r="K5" s="220" t="str">
        <f>IF($L$5&gt;0,SDR35G!E4,"-")</f>
        <v>-</v>
      </c>
      <c r="L5" s="225"/>
      <c r="M5" s="222" t="str">
        <f>Nonstandard!K7</f>
        <v>-</v>
      </c>
    </row>
    <row r="6" spans="1:13" x14ac:dyDescent="0.3">
      <c r="A6" s="410" t="s">
        <v>671</v>
      </c>
      <c r="B6" s="410"/>
      <c r="C6" s="392"/>
      <c r="D6" s="392"/>
      <c r="E6" s="26" t="s">
        <v>663</v>
      </c>
      <c r="F6" s="395"/>
      <c r="G6" s="395"/>
      <c r="H6" s="395"/>
      <c r="J6" s="154" t="s">
        <v>656</v>
      </c>
      <c r="K6" s="220" t="str">
        <f>IF($L$6&gt;0,SDR35SW!E4,"-")</f>
        <v>-</v>
      </c>
      <c r="L6" s="225"/>
      <c r="M6" s="222" t="str">
        <f>Nonstandard!K8</f>
        <v>-</v>
      </c>
    </row>
    <row r="7" spans="1:13" x14ac:dyDescent="0.3">
      <c r="A7" s="411" t="s">
        <v>670</v>
      </c>
      <c r="B7" s="411"/>
      <c r="C7" s="216"/>
      <c r="D7" s="216"/>
      <c r="E7" s="26" t="s">
        <v>664</v>
      </c>
      <c r="F7" s="394"/>
      <c r="G7" s="394"/>
      <c r="H7" s="394"/>
      <c r="J7" s="378"/>
      <c r="K7" s="361"/>
      <c r="L7" s="362"/>
      <c r="M7" s="363"/>
    </row>
    <row r="8" spans="1:13" x14ac:dyDescent="0.3">
      <c r="A8" s="411"/>
      <c r="B8" s="411"/>
      <c r="C8" s="392"/>
      <c r="D8" s="392"/>
      <c r="G8" s="96"/>
      <c r="J8" s="378"/>
      <c r="K8" s="361"/>
      <c r="L8" s="362"/>
      <c r="M8" s="363"/>
    </row>
    <row r="9" spans="1:13" x14ac:dyDescent="0.3">
      <c r="A9" s="132"/>
      <c r="B9" s="132"/>
      <c r="C9" s="133"/>
      <c r="D9" s="133"/>
      <c r="G9" s="96"/>
      <c r="J9" s="378"/>
      <c r="K9" s="361"/>
      <c r="L9" s="362"/>
      <c r="M9" s="363"/>
    </row>
    <row r="10" spans="1:13" x14ac:dyDescent="0.3">
      <c r="A10" s="409" t="s">
        <v>667</v>
      </c>
      <c r="B10" s="409"/>
      <c r="C10" s="393"/>
      <c r="D10" s="393"/>
      <c r="E10" s="226" t="s">
        <v>668</v>
      </c>
      <c r="F10" s="385"/>
      <c r="G10" s="385"/>
      <c r="H10" s="385"/>
      <c r="J10" s="360"/>
      <c r="K10" s="361"/>
      <c r="L10" s="362"/>
      <c r="M10" s="363"/>
    </row>
    <row r="11" spans="1:13" x14ac:dyDescent="0.3">
      <c r="A11" s="133"/>
      <c r="B11" s="134"/>
      <c r="C11" s="394"/>
      <c r="D11" s="394"/>
      <c r="E11" s="134"/>
      <c r="F11" s="394"/>
      <c r="G11" s="394"/>
      <c r="H11" s="394"/>
      <c r="J11" s="360"/>
      <c r="K11" s="361"/>
      <c r="L11" s="362"/>
      <c r="M11" s="363"/>
    </row>
    <row r="12" spans="1:13" x14ac:dyDescent="0.3">
      <c r="A12" s="133"/>
      <c r="B12" s="134"/>
      <c r="C12" s="394"/>
      <c r="D12" s="394"/>
      <c r="E12" s="134"/>
      <c r="F12" s="394"/>
      <c r="G12" s="394"/>
      <c r="H12" s="394"/>
      <c r="J12" s="360"/>
      <c r="K12" s="361"/>
      <c r="L12" s="362"/>
      <c r="M12" s="363"/>
    </row>
    <row r="13" spans="1:13" x14ac:dyDescent="0.3">
      <c r="A13" s="53"/>
      <c r="B13" s="53"/>
      <c r="C13" s="53"/>
      <c r="G13" s="96"/>
      <c r="J13" s="364"/>
      <c r="K13" s="361"/>
      <c r="L13" s="362"/>
      <c r="M13" s="363"/>
    </row>
    <row r="14" spans="1:13" ht="7.5" customHeight="1" thickBot="1" x14ac:dyDescent="0.35">
      <c r="A14" s="53"/>
      <c r="B14" s="53"/>
      <c r="C14" s="53"/>
      <c r="G14" s="96"/>
      <c r="I14" s="44"/>
      <c r="K14" s="44"/>
      <c r="L14" s="45"/>
      <c r="M14" s="135"/>
    </row>
    <row r="15" spans="1:13" ht="16.2" thickBot="1" x14ac:dyDescent="0.35">
      <c r="B15" s="15"/>
      <c r="C15" s="15"/>
      <c r="D15" s="46" t="s">
        <v>3772</v>
      </c>
      <c r="E15" s="406"/>
      <c r="F15" s="406"/>
      <c r="G15" s="136"/>
      <c r="J15" s="160"/>
      <c r="K15" s="161" t="s">
        <v>3770</v>
      </c>
      <c r="L15" s="407">
        <f>L113</f>
        <v>0</v>
      </c>
      <c r="M15" s="408"/>
    </row>
    <row r="16" spans="1:13" x14ac:dyDescent="0.3">
      <c r="A16" s="15"/>
      <c r="B16" s="136"/>
      <c r="C16" s="136"/>
      <c r="D16" s="136"/>
      <c r="E16" s="136"/>
      <c r="F16" s="136"/>
      <c r="G16" s="136"/>
      <c r="H16" s="15"/>
      <c r="I16" s="19"/>
      <c r="J16" s="19"/>
    </row>
    <row r="17" spans="1:15" s="150" customFormat="1" ht="33.75" customHeight="1" thickBot="1" x14ac:dyDescent="0.35">
      <c r="A17" s="146"/>
      <c r="B17" s="146" t="s">
        <v>5757</v>
      </c>
      <c r="C17" s="146" t="s">
        <v>650</v>
      </c>
      <c r="D17" s="400" t="s">
        <v>651</v>
      </c>
      <c r="E17" s="401"/>
      <c r="F17" s="141" t="s">
        <v>3775</v>
      </c>
      <c r="G17" s="140" t="s">
        <v>5766</v>
      </c>
      <c r="H17" s="402" t="s">
        <v>5756</v>
      </c>
      <c r="I17" s="403"/>
      <c r="J17" s="140" t="s">
        <v>5752</v>
      </c>
      <c r="K17" s="141" t="s">
        <v>5754</v>
      </c>
      <c r="L17" s="141" t="s">
        <v>658</v>
      </c>
      <c r="M17" s="141" t="s">
        <v>5755</v>
      </c>
      <c r="N17" s="147"/>
      <c r="O17" s="148"/>
    </row>
    <row r="18" spans="1:15" ht="16.2" thickTop="1" x14ac:dyDescent="0.3">
      <c r="A18" s="122">
        <v>1</v>
      </c>
      <c r="B18" s="14" t="str">
        <f>IF($A18&lt;DWV!$A$301,VLOOKUP($A18,DWV!$A$8:$L$300,4,FALSE),IF($A18&lt;'Large Dia. DWV'!$A$122,VLOOKUP($A18,'Large Dia. DWV'!$A$8:$L$121,4,FALSE),IF($A18&lt;'SCH40'!$A$602,VLOOKUP($A18,'SCH40'!$A$8:$L$601,4,FALSE),IF($A18&lt;'Large Dia. SCH40'!$A$35,VLOOKUP($A18,'Large Dia. SCH40'!$A$8:$L$34,4,FALSE),IF($A18&lt;'SDR26'!$A$119,VLOOKUP($A18,'SDR26'!$A$8:$L$118,4,FALSE),IF($A18&lt;SDR35G!$A$227,VLOOKUP($A18,SDR35G!$A$8:$L$226,4,FALSE),IF($A18&lt;SDR35SW!$A$178,VLOOKUP($A18,SDR35SW!$A$8:$L$177,4,FALSE),IF($A18&lt;'DWV G'!$A$241,VLOOKUP($A18,'DWV G'!$A$8:$L$240,4,FALSE),IF($A18&lt;'2'!$A$523,VLOOKUP($A18,'2'!$A$8:$L$522,4,FALSE),IF($A18&lt;'3'!$A$27,VLOOKUP($A18,'3'!$A$8:$L$26,4,FALSE),IF($A18&lt;'4'!$A$277,VLOOKUP($A18,'4'!$A$8:$L$276,4,FALSE),IF($A18&lt;'5'!$A$10,VLOOKUP($A18,'5'!$A$8:$L$9,4,FALSE),IF($A18&lt;Nonstandard!$A$26,VLOOKUP($A18,Nonstandard!$A$17:$J$25,5,FALSE),IF($A18&lt;SDRFab!$A$3088,VLOOKUP($A18,SDRFab!$A$8:$K$3087,3,FALSE),""))))))))))))))</f>
        <v/>
      </c>
      <c r="C18" s="163" t="str">
        <f>IF($A18&lt;DWV!$A$301,VLOOKUP($A18,DWV!$A$8:$L$300,5,FALSE),IF($A18&lt;'Large Dia. DWV'!$A$122,VLOOKUP($A18,'Large Dia. DWV'!$A$8:$L$121,5,FALSE),IF($A18&lt;'SCH40'!$A$602,VLOOKUP($A18,'SCH40'!$A$8:$L$601,5,FALSE),IF($A18&lt;'Large Dia. SCH40'!$A$35,VLOOKUP($A18,'Large Dia. SCH40'!$A$8:$L$34,5,FALSE),IF($A18&lt;'SDR26'!$A$119,VLOOKUP($A18,'SDR26'!$A$8:$L$118,5,FALSE),IF($A18&lt;SDR35G!$A$227,VLOOKUP($A18,SDR35G!$A$8:$L$226,5,FALSE),IF($A18&lt;SDR35SW!$A$178,VLOOKUP($A18,SDR35SW!$A$8:$L$177,5,FALSE),IF($A18&lt;'DWV G'!$A$241,VLOOKUP($A18,'DWV G'!$A$8:$L$240,5,FALSE),IF($A18&lt;'2'!$A$523,VLOOKUP($A18,'2'!$A$8:$L$522,5,FALSE),IF($A18&lt;'3'!$A$27,VLOOKUP($A18,'3'!$A$8:$L$26,5,FALSE),IF($A18&lt;'4'!$A$277,VLOOKUP($A18,'4'!$A$8:$L$276,5,FALSE),IF($A18&lt;'5'!$A$10,VLOOKUP($A18,'5'!$A$8:$L$9,5,FALSE),IF($A18&lt;Nonstandard!$A$26,VLOOKUP($A18,Nonstandard!$A$17:$J$25,6,FALSE),IF($A18&lt;SDRFab!$A$3088,VLOOKUP($A18,SDRFab!$A$8:$K$3087,4,FALSE),""))))))))))))))</f>
        <v/>
      </c>
      <c r="D18" s="396" t="str">
        <f>IF($A18&lt;DWV!$A$301,VLOOKUP($A18,DWV!$A$8:$L$300,6,FALSE),IF($A18&lt;'Large Dia. DWV'!$A$122,VLOOKUP($A18,'Large Dia. DWV'!$A$8:$L$121,6,FALSE),IF($A18&lt;'SCH40'!$A$602,VLOOKUP($A18,'SCH40'!$A$8:$L$601,6,FALSE),IF($A18&lt;'Large Dia. SCH40'!$A$35,VLOOKUP($A18,'Large Dia. SCH40'!$A$8:$L$34,6,FALSE),IF($A18&lt;'SDR26'!$A$119,VLOOKUP($A18,'SDR26'!$A$8:$L$118,6,FALSE),IF($A18&lt;SDR35G!$A$227,VLOOKUP($A18,SDR35G!$A$8:$L$226,6,FALSE),IF($A18&lt;SDR35SW!$A$178,VLOOKUP($A18,SDR35SW!$A$8:$L$177,6,FALSE),IF($A18&lt;'DWV G'!$A$241,VLOOKUP($A18,'DWV G'!$A$8:$L$240,6,FALSE),IF($A18&lt;'2'!$A$523,VLOOKUP($A18,'2'!$A$8:$L$522,6,FALSE),IF($A18&lt;'3'!$A$27,VLOOKUP($A18,'3'!$A$8:$L$26,6,FALSE),IF($A18&lt;'4'!$A$277,VLOOKUP($A18,'4'!$A$8:$L$276,6,FALSE),IF($A18&lt;'5'!$A$10,VLOOKUP($A18,'5'!$A$8:$L$9,6,FALSE),IF($A18&lt;Nonstandard!$A$26,VLOOKUP($A18,Nonstandard!$A$17:$J$25,7,FALSE),IF($A18&lt;SDRFab!$A$3088,VLOOKUP($A18,SDRFab!$A$8:$K$3087,5,FALSE),""))))))))))))))</f>
        <v/>
      </c>
      <c r="E18" s="397"/>
      <c r="F18" s="138" t="str">
        <f>IF($A18&lt;DWV!$A$301,VLOOKUP($A18,DWV!$A$8:$L$300,10,FALSE),IF($A18&lt;'Large Dia. DWV'!$A$122,VLOOKUP($A18,'Large Dia. DWV'!$A$8:$L$121,10,FALSE),IF($A18&lt;'SCH40'!$A$602,VLOOKUP($A18,'SCH40'!$A$8:$L$601,10,FALSE),IF($A18&lt;'Large Dia. SCH40'!$A$35,VLOOKUP($A18,'Large Dia. SCH40'!$A$8:$L$34,10,FALSE),IF($A18&lt;'SDR26'!$A$119,VLOOKUP($A18,'SDR26'!$A$8:$L$118,10,FALSE),IF($A18&lt;SDR35G!$A$227,VLOOKUP($A18,SDR35G!$A$8:$L$226,10,FALSE),IF($A18&lt;SDR35SW!$A$178,VLOOKUP($A18,SDR35SW!$A$8:$L$177,10,FALSE),IF($A18&lt;'DWV G'!$A$241,VLOOKUP($A18,'DWV G'!$A$8:$L$240,10,FALSE),IF($A18&lt;'2'!$A$523,VLOOKUP($A18,'2'!$A$8:$L$522,10,FALSE),IF($A18&lt;'3'!$A$27,VLOOKUP($A18,'3'!$A$8:$L$26,10,FALSE),IF($A18&lt;'4'!$A$277,VLOOKUP($A18,'4'!$A$8:$L$276,10,FALSE),IF($A18&lt;'5'!$A$10,VLOOKUP($A18,'5'!$A$8:$L$9,10,FALSE),IF($A18&lt;Nonstandard!$A$26,VLOOKUP($A18,Nonstandard!$A$17:$J$25,8,FALSE),IF($A18&lt;SDRFab!$A$3088,VLOOKUP($A18,SDRFab!$A$8:$K$3087,9,FALSE),""))))))))))))))</f>
        <v/>
      </c>
      <c r="G18" s="165" t="str">
        <f>IF($A18&lt;DWV!$A$301,VLOOKUP($A18,DWV!$A$8:$L$300,12,FALSE),IF($A18&lt;'Large Dia. DWV'!$A$122,VLOOKUP($A18,'Large Dia. DWV'!$A$8:$L$121,12,FALSE),IF($A18&lt;'SCH40'!$A$602,VLOOKUP($A18,'SCH40'!$A$8:$L$601,12,FALSE),IF($A18&lt;'Large Dia. SCH40'!$A$35,VLOOKUP($A18,'Large Dia. SCH40'!$A$8:$L$34,12,FALSE),IF($A18&lt;'SDR26'!$A$119,VLOOKUP($A18,'SDR26'!$A$8:$L$118,12,FALSE),IF($A18&lt;SDR35G!$A$227,VLOOKUP($A18,SDR35G!$A$8:$L$226,12,FALSE),IF($A18&lt;SDR35SW!$A$178,VLOOKUP($A18,SDR35SW!$A$8:$L$177,12,FALSE),IF($A18&lt;'DWV G'!$A$241,VLOOKUP($A18,'DWV G'!$A$8:$L$240,12,FALSE),IF($A18&lt;'2'!$A$523,VLOOKUP($A18,'2'!$A$8:$L$522,12,FALSE),IF($A18&lt;'3'!$A$27,VLOOKUP($A18,'3'!$A$8:$L$26,12,FALSE),IF($A18&lt;'4'!$A$277,VLOOKUP($A18,'4'!$A$8:$L$276,12,FALSE),IF($A18&lt;'5'!$A$10,VLOOKUP($A18,'5'!$A$8:$L$9,12,FALSE),IF($A18&lt;Nonstandard!$A$26,VLOOKUP($A18,Nonstandard!$A$17:$J$25,3,FALSE),IF($A18&lt;SDRFab!$A$3088,VLOOKUP($A18,SDRFab!$A$8:$L$3087,11,FALSE),""))))))))))))))</f>
        <v/>
      </c>
      <c r="H18" s="389" t="str">
        <f>IF($A18&lt;DWV!$A$301,VLOOKUP($A18,DWV!$A$8:$L$300,7,FALSE),IF($A18&lt;'Large Dia. DWV'!$A$122,VLOOKUP($A18,'Large Dia. DWV'!$A$8:$L$121,7,FALSE),IF($A18&lt;'SCH40'!$A$602,VLOOKUP($A18,'SCH40'!$A$8:$L$601,7,FALSE),IF($A18&lt;'Large Dia. SCH40'!$A$35,VLOOKUP($A18,'Large Dia. SCH40'!$A$8:$L$34,7,FALSE),IF($A18&lt;'SDR26'!$A$119,VLOOKUP($A18,'SDR26'!$A$8:$L$118,7,FALSE),IF($A18&lt;SDR35G!$A$227,VLOOKUP($A18,SDR35G!$A$8:$L$226,7,FALSE),IF($A18&lt;SDR35SW!$A$178,VLOOKUP($A18,SDR35SW!$A$8:$L$177,7,FALSE),IF($A18&lt;'DWV G'!$A$241,VLOOKUP($A18,'DWV G'!$A$8:$L$240,7,FALSE),IF($A18&lt;'2'!$A$523,VLOOKUP($A18,'2'!$A$8:$L$522,7,FALSE),IF($A18&lt;'3'!$A$27,VLOOKUP($A18,'3'!$A$8:$L$26,7,FALSE),IF($A18&lt;'4'!$A$277,VLOOKUP($A18,'4'!$A$8:$L$276,7,FALSE),IF($A18&lt;'5'!$A$10,VLOOKUP($A18,'5'!$A$8:$L$9,7,FALSE),IF($A18&lt;SDRFab!$A$3088,VLOOKUP($A18,SDRFab!$A$8:$L$3087,6,FALSE),"")))))))))))))</f>
        <v/>
      </c>
      <c r="I18" s="390"/>
      <c r="J18" s="155" t="str">
        <f>IF($A18&lt;DWV!$A$301,VLOOKUP($A18,DWV!$A$8:$N$300,14,FALSE),IF($A18&lt;'Large Dia. DWV'!$A$122,VLOOKUP($A18,'Large Dia. DWV'!$A$8:$N$121,14,FALSE),IF($A18&lt;'SCH40'!$A$602,VLOOKUP($A18,'SCH40'!$A$8:$N$601,14,FALSE),IF($A18&lt;'Large Dia. SCH40'!$A$35,VLOOKUP($A18,'Large Dia. SCH40'!$A$8:$N$34,14,FALSE),IF($A18&lt;'SDR26'!$A$119,VLOOKUP($A18,'SDR26'!$A$8:$N$118,14,FALSE),IF($A18&lt;SDR35G!$A$227,VLOOKUP($A18,SDR35G!$A$8:$N$226,14,FALSE),IF($A18&lt;SDR35SW!$A$178,VLOOKUP($A18,SDR35SW!$A$8:$N$177,14,FALSE),IF($A18&lt;'DWV G'!$A$241,VLOOKUP($A18,'DWV G'!$A$8:$N$240,14,FALSE),IF($A18&lt;'2'!$A$523,VLOOKUP($A18,'2'!$A$8:$N$522,14,FALSE),IF($A18&lt;'3'!$A$27,VLOOKUP($A18,'3'!$A$8:$N$26,14,FALSE),IF($A18&lt;'4'!$A$277,VLOOKUP($A18,'4'!$A$8:$N$276,14,FALSE),IF($A18&lt;'5'!$A$10,VLOOKUP($A18,'5'!$A$8:$N$9,14,FALSE),IF($A18&lt;SDRFab!$A$3088,VLOOKUP($A18,SDRFab!$A$8:$N$3087,13,FALSE),"")))))))))))))</f>
        <v/>
      </c>
      <c r="K18" s="167" t="str">
        <f>IF($A18&lt;DWV!$A$301,VLOOKUP($A18,DWV!$A$8:$L$300,11,FALSE),IF($A18&lt;'Large Dia. DWV'!$A$122,VLOOKUP($A18,'Large Dia. DWV'!$A$8:$L$121,11,FALSE),IF($A18&lt;'SCH40'!$A$602,VLOOKUP($A18,'SCH40'!$A$8:$L$601,11,FALSE),IF($A18&lt;'Large Dia. SCH40'!$A$35,VLOOKUP($A18,'Large Dia. SCH40'!$A$8:$L$34,11,FALSE),IF($A18&lt;'SDR26'!$A$119,VLOOKUP($A18,'SDR26'!$A$8:$L$118,11,FALSE),IF($A18&lt;SDR35G!$A$227,VLOOKUP($A18,SDR35G!$A$8:$L$226,11,FALSE),IF($A18&lt;SDR35SW!$A$178,VLOOKUP($A18,SDR35SW!$A$8:$L$177,11,FALSE),IF($A18&lt;'DWV G'!$A$241,VLOOKUP($A18,'DWV G'!$A$8:$L$240,11,FALSE),IF($A18&lt;'2'!$A$523,VLOOKUP($A18,'2'!$A$8:$L$522,11,FALSE),IF($A18&lt;'3'!$A$27,VLOOKUP($A18,'3'!$A$8:$L$26,11,FALSE),IF($A18&lt;'4'!$A$277,VLOOKUP($A18,'4'!$A$8:$L$276,11,FALSE),IF($A18&lt;'5'!$A$10,VLOOKUP($A18,'5'!$A$8:$L$9,11,FALSE),IF($A18&lt;Nonstandard!$A$26,VLOOKUP($A18,Nonstandard!$A$17:$J$25,10,FALSE),IF($A18&lt;SDRFab!$A$3088,VLOOKUP($A18,SDRFab!$A$8:$L$3087,10,FALSE),""))))))))))))))</f>
        <v/>
      </c>
      <c r="L18" s="139" t="str">
        <f t="shared" ref="L18:L49" si="0">IF(G18="","-",K18*G18)</f>
        <v>-</v>
      </c>
      <c r="M18" s="170"/>
      <c r="N18" s="142"/>
      <c r="O18" s="143"/>
    </row>
    <row r="19" spans="1:15" ht="15.6" x14ac:dyDescent="0.3">
      <c r="A19" s="151">
        <v>2</v>
      </c>
      <c r="B19" s="152" t="str">
        <f>IF($A19&lt;DWV!$A$301,VLOOKUP($A19,DWV!$A$8:$L$300,4,FALSE),IF($A19&lt;'Large Dia. DWV'!$A$122,VLOOKUP($A19,'Large Dia. DWV'!$A$8:$L$121,4,FALSE),IF($A19&lt;'SCH40'!$A$602,VLOOKUP($A19,'SCH40'!$A$8:$L$601,4,FALSE),IF($A19&lt;'Large Dia. SCH40'!$A$35,VLOOKUP($A19,'Large Dia. SCH40'!$A$8:$L$34,4,FALSE),IF($A19&lt;'SDR26'!$A$119,VLOOKUP($A19,'SDR26'!$A$8:$L$118,4,FALSE),IF($A19&lt;SDR35G!$A$227,VLOOKUP($A19,SDR35G!$A$8:$L$226,4,FALSE),IF($A19&lt;SDR35SW!$A$178,VLOOKUP($A19,SDR35SW!$A$8:$L$177,4,FALSE),IF($A19&lt;'DWV G'!$A$241,VLOOKUP($A19,'DWV G'!$A$8:$L$240,4,FALSE),IF($A19&lt;'2'!$A$523,VLOOKUP($A19,'2'!$A$8:$L$522,4,FALSE),IF($A19&lt;'3'!$A$27,VLOOKUP($A19,'3'!$A$8:$L$26,4,FALSE),IF($A19&lt;'4'!$A$277,VLOOKUP($A19,'4'!$A$8:$L$276,4,FALSE),IF($A19&lt;'5'!$A$10,VLOOKUP($A19,'5'!$A$8:$L$9,4,FALSE),IF($A19&lt;Nonstandard!$A$26,VLOOKUP($A19,Nonstandard!$A$17:$J$25,5,FALSE),IF($A19&lt;SDRFab!$A$3088,VLOOKUP($A19,SDRFab!$A$8:$K$3087,3,FALSE),""))))))))))))))</f>
        <v/>
      </c>
      <c r="C19" s="164" t="str">
        <f>IF($A19&lt;DWV!$A$301,VLOOKUP($A19,DWV!$A$8:$L$300,5,FALSE),IF($A19&lt;'Large Dia. DWV'!$A$122,VLOOKUP($A19,'Large Dia. DWV'!$A$8:$L$121,5,FALSE),IF($A19&lt;'SCH40'!$A$602,VLOOKUP($A19,'SCH40'!$A$8:$L$601,5,FALSE),IF($A19&lt;'Large Dia. SCH40'!$A$35,VLOOKUP($A19,'Large Dia. SCH40'!$A$8:$L$34,5,FALSE),IF($A19&lt;'SDR26'!$A$119,VLOOKUP($A19,'SDR26'!$A$8:$L$118,5,FALSE),IF($A19&lt;SDR35G!$A$227,VLOOKUP($A19,SDR35G!$A$8:$L$226,5,FALSE),IF($A19&lt;SDR35SW!$A$178,VLOOKUP($A19,SDR35SW!$A$8:$L$177,5,FALSE),IF($A19&lt;'DWV G'!$A$241,VLOOKUP($A19,'DWV G'!$A$8:$L$240,5,FALSE),IF($A19&lt;'2'!$A$523,VLOOKUP($A19,'2'!$A$8:$L$522,5,FALSE),IF($A19&lt;'3'!$A$27,VLOOKUP($A19,'3'!$A$8:$L$26,5,FALSE),IF($A19&lt;'4'!$A$277,VLOOKUP($A19,'4'!$A$8:$L$276,5,FALSE),IF($A19&lt;'5'!$A$10,VLOOKUP($A19,'5'!$A$8:$L$9,5,FALSE),IF($A19&lt;Nonstandard!$A$26,VLOOKUP($A19,Nonstandard!$A$17:$J$25,6,FALSE),IF($A19&lt;SDRFab!$A$3088,VLOOKUP($A19,SDRFab!$A$8:$K$3087,4,FALSE),""))))))))))))))</f>
        <v/>
      </c>
      <c r="D19" s="398" t="str">
        <f>IF($A19&lt;DWV!$A$301,VLOOKUP($A19,DWV!$A$8:$L$300,6,FALSE),IF($A19&lt;'Large Dia. DWV'!$A$122,VLOOKUP($A19,'Large Dia. DWV'!$A$8:$L$121,6,FALSE),IF($A19&lt;'SCH40'!$A$602,VLOOKUP($A19,'SCH40'!$A$8:$L$601,6,FALSE),IF($A19&lt;'Large Dia. SCH40'!$A$35,VLOOKUP($A19,'Large Dia. SCH40'!$A$8:$L$34,6,FALSE),IF($A19&lt;'SDR26'!$A$119,VLOOKUP($A19,'SDR26'!$A$8:$L$118,6,FALSE),IF($A19&lt;SDR35G!$A$227,VLOOKUP($A19,SDR35G!$A$8:$L$226,6,FALSE),IF($A19&lt;SDR35SW!$A$178,VLOOKUP($A19,SDR35SW!$A$8:$L$177,6,FALSE),IF($A19&lt;'DWV G'!$A$241,VLOOKUP($A19,'DWV G'!$A$8:$L$240,6,FALSE),IF($A19&lt;'2'!$A$523,VLOOKUP($A19,'2'!$A$8:$L$522,6,FALSE),IF($A19&lt;'3'!$A$27,VLOOKUP($A19,'3'!$A$8:$L$26,6,FALSE),IF($A19&lt;'4'!$A$277,VLOOKUP($A19,'4'!$A$8:$L$276,6,FALSE),IF($A19&lt;'5'!$A$10,VLOOKUP($A19,'5'!$A$8:$L$9,6,FALSE),IF($A19&lt;Nonstandard!$A$26,VLOOKUP($A19,Nonstandard!$A$17:$J$25,7,FALSE),IF($A19&lt;SDRFab!$A$3088,VLOOKUP($A19,SDRFab!$A$8:$K$3087,5,FALSE),""))))))))))))))</f>
        <v/>
      </c>
      <c r="E19" s="399"/>
      <c r="F19" s="153" t="str">
        <f>IF($A19&lt;DWV!$A$301,VLOOKUP($A19,DWV!$A$8:$L$300,10,FALSE),IF($A19&lt;'Large Dia. DWV'!$A$122,VLOOKUP($A19,'Large Dia. DWV'!$A$8:$L$121,10,FALSE),IF($A19&lt;'SCH40'!$A$602,VLOOKUP($A19,'SCH40'!$A$8:$L$601,10,FALSE),IF($A19&lt;'Large Dia. SCH40'!$A$35,VLOOKUP($A19,'Large Dia. SCH40'!$A$8:$L$34,10,FALSE),IF($A19&lt;'SDR26'!$A$119,VLOOKUP($A19,'SDR26'!$A$8:$L$118,10,FALSE),IF($A19&lt;SDR35G!$A$227,VLOOKUP($A19,SDR35G!$A$8:$L$226,10,FALSE),IF($A19&lt;SDR35SW!$A$178,VLOOKUP($A19,SDR35SW!$A$8:$L$177,10,FALSE),IF($A19&lt;'DWV G'!$A$241,VLOOKUP($A19,'DWV G'!$A$8:$L$240,10,FALSE),IF($A19&lt;'2'!$A$523,VLOOKUP($A19,'2'!$A$8:$L$522,10,FALSE),IF($A19&lt;'3'!$A$27,VLOOKUP($A19,'3'!$A$8:$L$26,10,FALSE),IF($A19&lt;'4'!$A$277,VLOOKUP($A19,'4'!$A$8:$L$276,10,FALSE),IF($A19&lt;'5'!$A$10,VLOOKUP($A19,'5'!$A$8:$L$9,10,FALSE),IF($A19&lt;Nonstandard!$A$26,VLOOKUP($A19,Nonstandard!$A$17:$J$25,8,FALSE),IF($A19&lt;SDRFab!$A$3088,VLOOKUP($A19,SDRFab!$A$8:$K$3087,9,FALSE),""))))))))))))))</f>
        <v/>
      </c>
      <c r="G19" s="166" t="str">
        <f>IF($A19&lt;DWV!$A$301,VLOOKUP($A19,DWV!$A$8:$L$300,12,FALSE),IF($A19&lt;'Large Dia. DWV'!$A$122,VLOOKUP($A19,'Large Dia. DWV'!$A$8:$L$121,12,FALSE),IF($A19&lt;'SCH40'!$A$602,VLOOKUP($A19,'SCH40'!$A$8:$L$601,12,FALSE),IF($A19&lt;'Large Dia. SCH40'!$A$35,VLOOKUP($A19,'Large Dia. SCH40'!$A$8:$L$34,12,FALSE),IF($A19&lt;'SDR26'!$A$119,VLOOKUP($A19,'SDR26'!$A$8:$L$118,12,FALSE),IF($A19&lt;SDR35G!$A$227,VLOOKUP($A19,SDR35G!$A$8:$L$226,12,FALSE),IF($A19&lt;SDR35SW!$A$178,VLOOKUP($A19,SDR35SW!$A$8:$L$177,12,FALSE),IF($A19&lt;'DWV G'!$A$241,VLOOKUP($A19,'DWV G'!$A$8:$L$240,12,FALSE),IF($A19&lt;'2'!$A$523,VLOOKUP($A19,'2'!$A$8:$L$522,12,FALSE),IF($A19&lt;'3'!$A$27,VLOOKUP($A19,'3'!$A$8:$L$26,12,FALSE),IF($A19&lt;'4'!$A$277,VLOOKUP($A19,'4'!$A$8:$L$276,12,FALSE),IF($A19&lt;'5'!$A$10,VLOOKUP($A19,'5'!$A$8:$L$9,12,FALSE),IF($A19&lt;Nonstandard!$A$26,VLOOKUP($A19,Nonstandard!$A$17:$J$25,3,FALSE),IF($A19&lt;SDRFab!$A$3088,VLOOKUP($A19,SDRFab!$A$8:$L$3087,11,FALSE),""))))))))))))))</f>
        <v/>
      </c>
      <c r="H19" s="387" t="str">
        <f>IF($A19&lt;DWV!$A$301,VLOOKUP($A19,DWV!$A$8:$L$300,7,FALSE),IF($A19&lt;'Large Dia. DWV'!$A$122,VLOOKUP($A19,'Large Dia. DWV'!$A$8:$L$121,7,FALSE),IF($A19&lt;'SCH40'!$A$602,VLOOKUP($A19,'SCH40'!$A$8:$L$601,7,FALSE),IF($A19&lt;'Large Dia. SCH40'!$A$35,VLOOKUP($A19,'Large Dia. SCH40'!$A$8:$L$34,7,FALSE),IF($A19&lt;'SDR26'!$A$119,VLOOKUP($A19,'SDR26'!$A$8:$L$118,7,FALSE),IF($A19&lt;SDR35G!$A$227,VLOOKUP($A19,SDR35G!$A$8:$L$226,7,FALSE),IF($A19&lt;SDR35SW!$A$178,VLOOKUP($A19,SDR35SW!$A$8:$L$177,7,FALSE),IF($A19&lt;'DWV G'!$A$241,VLOOKUP($A19,'DWV G'!$A$8:$L$240,7,FALSE),IF($A19&lt;'2'!$A$523,VLOOKUP($A19,'2'!$A$8:$L$522,7,FALSE),IF($A19&lt;'3'!$A$27,VLOOKUP($A19,'3'!$A$8:$L$26,7,FALSE),IF($A19&lt;'4'!$A$277,VLOOKUP($A19,'4'!$A$8:$L$276,7,FALSE),IF($A19&lt;'5'!$A$10,VLOOKUP($A19,'5'!$A$8:$L$9,7,FALSE),IF($A19&lt;SDRFab!$A$3088,VLOOKUP($A19,SDRFab!$A$8:$L$3087,6,FALSE),"")))))))))))))</f>
        <v/>
      </c>
      <c r="I19" s="388"/>
      <c r="J19" s="156" t="str">
        <f>IF($A19&lt;DWV!$A$301,VLOOKUP($A19,DWV!$A$8:$N$300,14,FALSE),IF($A19&lt;'Large Dia. DWV'!$A$122,VLOOKUP($A19,'Large Dia. DWV'!$A$8:$N$121,14,FALSE),IF($A19&lt;'SCH40'!$A$602,VLOOKUP($A19,'SCH40'!$A$8:$N$601,14,FALSE),IF($A19&lt;'Large Dia. SCH40'!$A$35,VLOOKUP($A19,'Large Dia. SCH40'!$A$8:$N$34,14,FALSE),IF($A19&lt;'SDR26'!$A$119,VLOOKUP($A19,'SDR26'!$A$8:$N$118,14,FALSE),IF($A19&lt;SDR35G!$A$227,VLOOKUP($A19,SDR35G!$A$8:$N$226,14,FALSE),IF($A19&lt;SDR35SW!$A$178,VLOOKUP($A19,SDR35SW!$A$8:$N$177,14,FALSE),IF($A19&lt;'DWV G'!$A$241,VLOOKUP($A19,'DWV G'!$A$8:$N$240,14,FALSE),IF($A19&lt;'2'!$A$523,VLOOKUP($A19,'2'!$A$8:$N$522,14,FALSE),IF($A19&lt;'3'!$A$27,VLOOKUP($A19,'3'!$A$8:$N$26,14,FALSE),IF($A19&lt;'4'!$A$277,VLOOKUP($A19,'4'!$A$8:$N$276,14,FALSE),IF($A19&lt;'5'!$A$10,VLOOKUP($A19,'5'!$A$8:$N$9,14,FALSE),IF($A19&lt;SDRFab!$A$3088,VLOOKUP($A19,SDRFab!$A$8:$N$3087,13,FALSE),"")))))))))))))</f>
        <v/>
      </c>
      <c r="K19" s="168" t="str">
        <f>IF($A19&lt;DWV!$A$301,VLOOKUP($A19,DWV!$A$8:$L$300,11,FALSE),IF($A19&lt;'Large Dia. DWV'!$A$122,VLOOKUP($A19,'Large Dia. DWV'!$A$8:$L$121,11,FALSE),IF($A19&lt;'SCH40'!$A$602,VLOOKUP($A19,'SCH40'!$A$8:$L$601,11,FALSE),IF($A19&lt;'Large Dia. SCH40'!$A$35,VLOOKUP($A19,'Large Dia. SCH40'!$A$8:$L$34,11,FALSE),IF($A19&lt;'SDR26'!$A$119,VLOOKUP($A19,'SDR26'!$A$8:$L$118,11,FALSE),IF($A19&lt;SDR35G!$A$227,VLOOKUP($A19,SDR35G!$A$8:$L$226,11,FALSE),IF($A19&lt;SDR35SW!$A$178,VLOOKUP($A19,SDR35SW!$A$8:$L$177,11,FALSE),IF($A19&lt;'DWV G'!$A$241,VLOOKUP($A19,'DWV G'!$A$8:$L$240,11,FALSE),IF($A19&lt;'2'!$A$523,VLOOKUP($A19,'2'!$A$8:$L$522,11,FALSE),IF($A19&lt;'3'!$A$27,VLOOKUP($A19,'3'!$A$8:$L$26,11,FALSE),IF($A19&lt;'4'!$A$277,VLOOKUP($A19,'4'!$A$8:$L$276,11,FALSE),IF($A19&lt;'5'!$A$10,VLOOKUP($A19,'5'!$A$8:$L$9,11,FALSE),IF($A19&lt;Nonstandard!$A$26,VLOOKUP($A19,Nonstandard!$A$17:$J$25,10,FALSE),IF($A19&lt;SDRFab!$A$3088,VLOOKUP($A19,SDRFab!$A$8:$L$3087,10,FALSE),""))))))))))))))</f>
        <v/>
      </c>
      <c r="L19" s="153" t="str">
        <f t="shared" si="0"/>
        <v>-</v>
      </c>
      <c r="M19" s="169"/>
      <c r="N19" s="142"/>
      <c r="O19" s="143"/>
    </row>
    <row r="20" spans="1:15" ht="15.6" x14ac:dyDescent="0.3">
      <c r="A20" s="123">
        <v>3</v>
      </c>
      <c r="B20" s="14" t="str">
        <f>IF($A20&lt;DWV!$A$301,VLOOKUP($A20,DWV!$A$8:$L$300,4,FALSE),IF($A20&lt;'Large Dia. DWV'!$A$122,VLOOKUP($A20,'Large Dia. DWV'!$A$8:$L$121,4,FALSE),IF($A20&lt;'SCH40'!$A$602,VLOOKUP($A20,'SCH40'!$A$8:$L$601,4,FALSE),IF($A20&lt;'Large Dia. SCH40'!$A$35,VLOOKUP($A20,'Large Dia. SCH40'!$A$8:$L$34,4,FALSE),IF($A20&lt;'SDR26'!$A$119,VLOOKUP($A20,'SDR26'!$A$8:$L$118,4,FALSE),IF($A20&lt;SDR35G!$A$227,VLOOKUP($A20,SDR35G!$A$8:$L$226,4,FALSE),IF($A20&lt;SDR35SW!$A$178,VLOOKUP($A20,SDR35SW!$A$8:$L$177,4,FALSE),IF($A20&lt;'DWV G'!$A$241,VLOOKUP($A20,'DWV G'!$A$8:$L$240,4,FALSE),IF($A20&lt;'2'!$A$523,VLOOKUP($A20,'2'!$A$8:$L$522,4,FALSE),IF($A20&lt;'3'!$A$27,VLOOKUP($A20,'3'!$A$8:$L$26,4,FALSE),IF($A20&lt;'4'!$A$277,VLOOKUP($A20,'4'!$A$8:$L$276,4,FALSE),IF($A20&lt;'5'!$A$10,VLOOKUP($A20,'5'!$A$8:$L$9,4,FALSE),IF($A20&lt;Nonstandard!$A$26,VLOOKUP($A20,Nonstandard!$A$17:$J$25,5,FALSE),IF($A20&lt;SDRFab!$A$3088,VLOOKUP($A20,SDRFab!$A$8:$K$3087,3,FALSE),""))))))))))))))</f>
        <v/>
      </c>
      <c r="C20" s="163" t="str">
        <f>IF($A20&lt;DWV!$A$301,VLOOKUP($A20,DWV!$A$8:$L$300,5,FALSE),IF($A20&lt;'Large Dia. DWV'!$A$122,VLOOKUP($A20,'Large Dia. DWV'!$A$8:$L$121,5,FALSE),IF($A20&lt;'SCH40'!$A$602,VLOOKUP($A20,'SCH40'!$A$8:$L$601,5,FALSE),IF($A20&lt;'Large Dia. SCH40'!$A$35,VLOOKUP($A20,'Large Dia. SCH40'!$A$8:$L$34,5,FALSE),IF($A20&lt;'SDR26'!$A$119,VLOOKUP($A20,'SDR26'!$A$8:$L$118,5,FALSE),IF($A20&lt;SDR35G!$A$227,VLOOKUP($A20,SDR35G!$A$8:$L$226,5,FALSE),IF($A20&lt;SDR35SW!$A$178,VLOOKUP($A20,SDR35SW!$A$8:$L$177,5,FALSE),IF($A20&lt;'DWV G'!$A$241,VLOOKUP($A20,'DWV G'!$A$8:$L$240,5,FALSE),IF($A20&lt;'2'!$A$523,VLOOKUP($A20,'2'!$A$8:$L$522,5,FALSE),IF($A20&lt;'3'!$A$27,VLOOKUP($A20,'3'!$A$8:$L$26,5,FALSE),IF($A20&lt;'4'!$A$277,VLOOKUP($A20,'4'!$A$8:$L$276,5,FALSE),IF($A20&lt;'5'!$A$10,VLOOKUP($A20,'5'!$A$8:$L$9,5,FALSE),IF($A20&lt;Nonstandard!$A$26,VLOOKUP($A20,Nonstandard!$A$17:$J$25,6,FALSE),IF($A20&lt;SDRFab!$A$3088,VLOOKUP($A20,SDRFab!$A$8:$K$3087,4,FALSE),""))))))))))))))</f>
        <v/>
      </c>
      <c r="D20" s="396" t="str">
        <f>IF($A20&lt;DWV!$A$301,VLOOKUP($A20,DWV!$A$8:$L$300,6,FALSE),IF($A20&lt;'Large Dia. DWV'!$A$122,VLOOKUP($A20,'Large Dia. DWV'!$A$8:$L$121,6,FALSE),IF($A20&lt;'SCH40'!$A$602,VLOOKUP($A20,'SCH40'!$A$8:$L$601,6,FALSE),IF($A20&lt;'Large Dia. SCH40'!$A$35,VLOOKUP($A20,'Large Dia. SCH40'!$A$8:$L$34,6,FALSE),IF($A20&lt;'SDR26'!$A$119,VLOOKUP($A20,'SDR26'!$A$8:$L$118,6,FALSE),IF($A20&lt;SDR35G!$A$227,VLOOKUP($A20,SDR35G!$A$8:$L$226,6,FALSE),IF($A20&lt;SDR35SW!$A$178,VLOOKUP($A20,SDR35SW!$A$8:$L$177,6,FALSE),IF($A20&lt;'DWV G'!$A$241,VLOOKUP($A20,'DWV G'!$A$8:$L$240,6,FALSE),IF($A20&lt;'2'!$A$523,VLOOKUP($A20,'2'!$A$8:$L$522,6,FALSE),IF($A20&lt;'3'!$A$27,VLOOKUP($A20,'3'!$A$8:$L$26,6,FALSE),IF($A20&lt;'4'!$A$277,VLOOKUP($A20,'4'!$A$8:$L$276,6,FALSE),IF($A20&lt;'5'!$A$10,VLOOKUP($A20,'5'!$A$8:$L$9,6,FALSE),IF($A20&lt;Nonstandard!$A$26,VLOOKUP($A20,Nonstandard!$A$17:$J$25,7,FALSE),IF($A20&lt;SDRFab!$A$3088,VLOOKUP($A20,SDRFab!$A$8:$K$3087,5,FALSE),""))))))))))))))</f>
        <v/>
      </c>
      <c r="E20" s="397"/>
      <c r="F20" s="138" t="str">
        <f>IF($A20&lt;DWV!$A$301,VLOOKUP($A20,DWV!$A$8:$L$300,10,FALSE),IF($A20&lt;'Large Dia. DWV'!$A$122,VLOOKUP($A20,'Large Dia. DWV'!$A$8:$L$121,10,FALSE),IF($A20&lt;'SCH40'!$A$602,VLOOKUP($A20,'SCH40'!$A$8:$L$601,10,FALSE),IF($A20&lt;'Large Dia. SCH40'!$A$35,VLOOKUP($A20,'Large Dia. SCH40'!$A$8:$L$34,10,FALSE),IF($A20&lt;'SDR26'!$A$119,VLOOKUP($A20,'SDR26'!$A$8:$L$118,10,FALSE),IF($A20&lt;SDR35G!$A$227,VLOOKUP($A20,SDR35G!$A$8:$L$226,10,FALSE),IF($A20&lt;SDR35SW!$A$178,VLOOKUP($A20,SDR35SW!$A$8:$L$177,10,FALSE),IF($A20&lt;'DWV G'!$A$241,VLOOKUP($A20,'DWV G'!$A$8:$L$240,10,FALSE),IF($A20&lt;'2'!$A$523,VLOOKUP($A20,'2'!$A$8:$L$522,10,FALSE),IF($A20&lt;'3'!$A$27,VLOOKUP($A20,'3'!$A$8:$L$26,10,FALSE),IF($A20&lt;'4'!$A$277,VLOOKUP($A20,'4'!$A$8:$L$276,10,FALSE),IF($A20&lt;'5'!$A$10,VLOOKUP($A20,'5'!$A$8:$L$9,10,FALSE),IF($A20&lt;Nonstandard!$A$26,VLOOKUP($A20,Nonstandard!$A$17:$J$25,8,FALSE),IF($A20&lt;SDRFab!$A$3088,VLOOKUP($A20,SDRFab!$A$8:$K$3087,9,FALSE),""))))))))))))))</f>
        <v/>
      </c>
      <c r="G20" s="165" t="str">
        <f>IF($A20&lt;DWV!$A$301,VLOOKUP($A20,DWV!$A$8:$L$300,12,FALSE),IF($A20&lt;'Large Dia. DWV'!$A$122,VLOOKUP($A20,'Large Dia. DWV'!$A$8:$L$121,12,FALSE),IF($A20&lt;'SCH40'!$A$602,VLOOKUP($A20,'SCH40'!$A$8:$L$601,12,FALSE),IF($A20&lt;'Large Dia. SCH40'!$A$35,VLOOKUP($A20,'Large Dia. SCH40'!$A$8:$L$34,12,FALSE),IF($A20&lt;'SDR26'!$A$119,VLOOKUP($A20,'SDR26'!$A$8:$L$118,12,FALSE),IF($A20&lt;SDR35G!$A$227,VLOOKUP($A20,SDR35G!$A$8:$L$226,12,FALSE),IF($A20&lt;SDR35SW!$A$178,VLOOKUP($A20,SDR35SW!$A$8:$L$177,12,FALSE),IF($A20&lt;'DWV G'!$A$241,VLOOKUP($A20,'DWV G'!$A$8:$L$240,12,FALSE),IF($A20&lt;'2'!$A$523,VLOOKUP($A20,'2'!$A$8:$L$522,12,FALSE),IF($A20&lt;'3'!$A$27,VLOOKUP($A20,'3'!$A$8:$L$26,12,FALSE),IF($A20&lt;'4'!$A$277,VLOOKUP($A20,'4'!$A$8:$L$276,12,FALSE),IF($A20&lt;'5'!$A$10,VLOOKUP($A20,'5'!$A$8:$L$9,12,FALSE),IF($A20&lt;Nonstandard!$A$26,VLOOKUP($A20,Nonstandard!$A$17:$J$25,3,FALSE),IF($A20&lt;SDRFab!$A$3088,VLOOKUP($A20,SDRFab!$A$8:$L$3087,11,FALSE),""))))))))))))))</f>
        <v/>
      </c>
      <c r="H20" s="389" t="str">
        <f>IF($A20&lt;DWV!$A$301,VLOOKUP($A20,DWV!$A$8:$L$300,7,FALSE),IF($A20&lt;'Large Dia. DWV'!$A$122,VLOOKUP($A20,'Large Dia. DWV'!$A$8:$L$121,7,FALSE),IF($A20&lt;'SCH40'!$A$602,VLOOKUP($A20,'SCH40'!$A$8:$L$601,7,FALSE),IF($A20&lt;'Large Dia. SCH40'!$A$35,VLOOKUP($A20,'Large Dia. SCH40'!$A$8:$L$34,7,FALSE),IF($A20&lt;'SDR26'!$A$119,VLOOKUP($A20,'SDR26'!$A$8:$L$118,7,FALSE),IF($A20&lt;SDR35G!$A$227,VLOOKUP($A20,SDR35G!$A$8:$L$226,7,FALSE),IF($A20&lt;SDR35SW!$A$178,VLOOKUP($A20,SDR35SW!$A$8:$L$177,7,FALSE),IF($A20&lt;'DWV G'!$A$241,VLOOKUP($A20,'DWV G'!$A$8:$L$240,7,FALSE),IF($A20&lt;'2'!$A$523,VLOOKUP($A20,'2'!$A$8:$L$522,7,FALSE),IF($A20&lt;'3'!$A$27,VLOOKUP($A20,'3'!$A$8:$L$26,7,FALSE),IF($A20&lt;'4'!$A$277,VLOOKUP($A20,'4'!$A$8:$L$276,7,FALSE),IF($A20&lt;'5'!$A$10,VLOOKUP($A20,'5'!$A$8:$L$9,7,FALSE),IF($A20&lt;SDRFab!$A$3088,VLOOKUP($A20,SDRFab!$A$8:$L$3087,6,FALSE),"")))))))))))))</f>
        <v/>
      </c>
      <c r="I20" s="390"/>
      <c r="J20" s="155" t="str">
        <f>IF($A20&lt;DWV!$A$301,VLOOKUP($A20,DWV!$A$8:$N$300,14,FALSE),IF($A20&lt;'Large Dia. DWV'!$A$122,VLOOKUP($A20,'Large Dia. DWV'!$A$8:$N$121,14,FALSE),IF($A20&lt;'SCH40'!$A$602,VLOOKUP($A20,'SCH40'!$A$8:$N$601,14,FALSE),IF($A20&lt;'Large Dia. SCH40'!$A$35,VLOOKUP($A20,'Large Dia. SCH40'!$A$8:$N$34,14,FALSE),IF($A20&lt;'SDR26'!$A$119,VLOOKUP($A20,'SDR26'!$A$8:$N$118,14,FALSE),IF($A20&lt;SDR35G!$A$227,VLOOKUP($A20,SDR35G!$A$8:$N$226,14,FALSE),IF($A20&lt;SDR35SW!$A$178,VLOOKUP($A20,SDR35SW!$A$8:$N$177,14,FALSE),IF($A20&lt;'DWV G'!$A$241,VLOOKUP($A20,'DWV G'!$A$8:$N$240,14,FALSE),IF($A20&lt;'2'!$A$523,VLOOKUP($A20,'2'!$A$8:$N$522,14,FALSE),IF($A20&lt;'3'!$A$27,VLOOKUP($A20,'3'!$A$8:$N$26,14,FALSE),IF($A20&lt;'4'!$A$277,VLOOKUP($A20,'4'!$A$8:$N$276,14,FALSE),IF($A20&lt;'5'!$A$10,VLOOKUP($A20,'5'!$A$8:$N$9,14,FALSE),IF($A20&lt;SDRFab!$A$3088,VLOOKUP($A20,SDRFab!$A$8:$N$3087,13,FALSE),"")))))))))))))</f>
        <v/>
      </c>
      <c r="K20" s="167" t="str">
        <f>IF($A20&lt;DWV!$A$301,VLOOKUP($A20,DWV!$A$8:$L$300,11,FALSE),IF($A20&lt;'Large Dia. DWV'!$A$122,VLOOKUP($A20,'Large Dia. DWV'!$A$8:$L$121,11,FALSE),IF($A20&lt;'SCH40'!$A$602,VLOOKUP($A20,'SCH40'!$A$8:$L$601,11,FALSE),IF($A20&lt;'Large Dia. SCH40'!$A$35,VLOOKUP($A20,'Large Dia. SCH40'!$A$8:$L$34,11,FALSE),IF($A20&lt;'SDR26'!$A$119,VLOOKUP($A20,'SDR26'!$A$8:$L$118,11,FALSE),IF($A20&lt;SDR35G!$A$227,VLOOKUP($A20,SDR35G!$A$8:$L$226,11,FALSE),IF($A20&lt;SDR35SW!$A$178,VLOOKUP($A20,SDR35SW!$A$8:$L$177,11,FALSE),IF($A20&lt;'DWV G'!$A$241,VLOOKUP($A20,'DWV G'!$A$8:$L$240,11,FALSE),IF($A20&lt;'2'!$A$523,VLOOKUP($A20,'2'!$A$8:$L$522,11,FALSE),IF($A20&lt;'3'!$A$27,VLOOKUP($A20,'3'!$A$8:$L$26,11,FALSE),IF($A20&lt;'4'!$A$277,VLOOKUP($A20,'4'!$A$8:$L$276,11,FALSE),IF($A20&lt;'5'!$A$10,VLOOKUP($A20,'5'!$A$8:$L$9,11,FALSE),IF($A20&lt;Nonstandard!$A$26,VLOOKUP($A20,Nonstandard!$A$17:$J$25,10,FALSE),IF($A20&lt;SDRFab!$A$3088,VLOOKUP($A20,SDRFab!$A$8:$L$3087,10,FALSE),""))))))))))))))</f>
        <v/>
      </c>
      <c r="L20" s="139" t="str">
        <f t="shared" si="0"/>
        <v>-</v>
      </c>
      <c r="M20" s="170"/>
      <c r="N20" s="142"/>
      <c r="O20" s="143"/>
    </row>
    <row r="21" spans="1:15" ht="15.6" x14ac:dyDescent="0.3">
      <c r="A21" s="151">
        <v>4</v>
      </c>
      <c r="B21" s="152" t="str">
        <f>IF($A21&lt;DWV!$A$301,VLOOKUP($A21,DWV!$A$8:$L$300,4,FALSE),IF($A21&lt;'Large Dia. DWV'!$A$122,VLOOKUP($A21,'Large Dia. DWV'!$A$8:$L$121,4,FALSE),IF($A21&lt;'SCH40'!$A$602,VLOOKUP($A21,'SCH40'!$A$8:$L$601,4,FALSE),IF($A21&lt;'Large Dia. SCH40'!$A$35,VLOOKUP($A21,'Large Dia. SCH40'!$A$8:$L$34,4,FALSE),IF($A21&lt;'SDR26'!$A$119,VLOOKUP($A21,'SDR26'!$A$8:$L$118,4,FALSE),IF($A21&lt;SDR35G!$A$227,VLOOKUP($A21,SDR35G!$A$8:$L$226,4,FALSE),IF($A21&lt;SDR35SW!$A$178,VLOOKUP($A21,SDR35SW!$A$8:$L$177,4,FALSE),IF($A21&lt;'DWV G'!$A$241,VLOOKUP($A21,'DWV G'!$A$8:$L$240,4,FALSE),IF($A21&lt;'2'!$A$523,VLOOKUP($A21,'2'!$A$8:$L$522,4,FALSE),IF($A21&lt;'3'!$A$27,VLOOKUP($A21,'3'!$A$8:$L$26,4,FALSE),IF($A21&lt;'4'!$A$277,VLOOKUP($A21,'4'!$A$8:$L$276,4,FALSE),IF($A21&lt;'5'!$A$10,VLOOKUP($A21,'5'!$A$8:$L$9,4,FALSE),IF($A21&lt;Nonstandard!$A$26,VLOOKUP($A21,Nonstandard!$A$17:$J$25,5,FALSE),IF($A21&lt;SDRFab!$A$3088,VLOOKUP($A21,SDRFab!$A$8:$K$3087,3,FALSE),""))))))))))))))</f>
        <v/>
      </c>
      <c r="C21" s="164" t="str">
        <f>IF($A21&lt;DWV!$A$301,VLOOKUP($A21,DWV!$A$8:$L$300,5,FALSE),IF($A21&lt;'Large Dia. DWV'!$A$122,VLOOKUP($A21,'Large Dia. DWV'!$A$8:$L$121,5,FALSE),IF($A21&lt;'SCH40'!$A$602,VLOOKUP($A21,'SCH40'!$A$8:$L$601,5,FALSE),IF($A21&lt;'Large Dia. SCH40'!$A$35,VLOOKUP($A21,'Large Dia. SCH40'!$A$8:$L$34,5,FALSE),IF($A21&lt;'SDR26'!$A$119,VLOOKUP($A21,'SDR26'!$A$8:$L$118,5,FALSE),IF($A21&lt;SDR35G!$A$227,VLOOKUP($A21,SDR35G!$A$8:$L$226,5,FALSE),IF($A21&lt;SDR35SW!$A$178,VLOOKUP($A21,SDR35SW!$A$8:$L$177,5,FALSE),IF($A21&lt;'DWV G'!$A$241,VLOOKUP($A21,'DWV G'!$A$8:$L$240,5,FALSE),IF($A21&lt;'2'!$A$523,VLOOKUP($A21,'2'!$A$8:$L$522,5,FALSE),IF($A21&lt;'3'!$A$27,VLOOKUP($A21,'3'!$A$8:$L$26,5,FALSE),IF($A21&lt;'4'!$A$277,VLOOKUP($A21,'4'!$A$8:$L$276,5,FALSE),IF($A21&lt;'5'!$A$10,VLOOKUP($A21,'5'!$A$8:$L$9,5,FALSE),IF($A21&lt;Nonstandard!$A$26,VLOOKUP($A21,Nonstandard!$A$17:$J$25,6,FALSE),IF($A21&lt;SDRFab!$A$3088,VLOOKUP($A21,SDRFab!$A$8:$K$3087,4,FALSE),""))))))))))))))</f>
        <v/>
      </c>
      <c r="D21" s="398" t="str">
        <f>IF($A21&lt;DWV!$A$301,VLOOKUP($A21,DWV!$A$8:$L$300,6,FALSE),IF($A21&lt;'Large Dia. DWV'!$A$122,VLOOKUP($A21,'Large Dia. DWV'!$A$8:$L$121,6,FALSE),IF($A21&lt;'SCH40'!$A$602,VLOOKUP($A21,'SCH40'!$A$8:$L$601,6,FALSE),IF($A21&lt;'Large Dia. SCH40'!$A$35,VLOOKUP($A21,'Large Dia. SCH40'!$A$8:$L$34,6,FALSE),IF($A21&lt;'SDR26'!$A$119,VLOOKUP($A21,'SDR26'!$A$8:$L$118,6,FALSE),IF($A21&lt;SDR35G!$A$227,VLOOKUP($A21,SDR35G!$A$8:$L$226,6,FALSE),IF($A21&lt;SDR35SW!$A$178,VLOOKUP($A21,SDR35SW!$A$8:$L$177,6,FALSE),IF($A21&lt;'DWV G'!$A$241,VLOOKUP($A21,'DWV G'!$A$8:$L$240,6,FALSE),IF($A21&lt;'2'!$A$523,VLOOKUP($A21,'2'!$A$8:$L$522,6,FALSE),IF($A21&lt;'3'!$A$27,VLOOKUP($A21,'3'!$A$8:$L$26,6,FALSE),IF($A21&lt;'4'!$A$277,VLOOKUP($A21,'4'!$A$8:$L$276,6,FALSE),IF($A21&lt;'5'!$A$10,VLOOKUP($A21,'5'!$A$8:$L$9,6,FALSE),IF($A21&lt;Nonstandard!$A$26,VLOOKUP($A21,Nonstandard!$A$17:$J$25,7,FALSE),IF($A21&lt;SDRFab!$A$3088,VLOOKUP($A21,SDRFab!$A$8:$K$3087,5,FALSE),""))))))))))))))</f>
        <v/>
      </c>
      <c r="E21" s="399"/>
      <c r="F21" s="153" t="str">
        <f>IF($A21&lt;DWV!$A$301,VLOOKUP($A21,DWV!$A$8:$L$300,10,FALSE),IF($A21&lt;'Large Dia. DWV'!$A$122,VLOOKUP($A21,'Large Dia. DWV'!$A$8:$L$121,10,FALSE),IF($A21&lt;'SCH40'!$A$602,VLOOKUP($A21,'SCH40'!$A$8:$L$601,10,FALSE),IF($A21&lt;'Large Dia. SCH40'!$A$35,VLOOKUP($A21,'Large Dia. SCH40'!$A$8:$L$34,10,FALSE),IF($A21&lt;'SDR26'!$A$119,VLOOKUP($A21,'SDR26'!$A$8:$L$118,10,FALSE),IF($A21&lt;SDR35G!$A$227,VLOOKUP($A21,SDR35G!$A$8:$L$226,10,FALSE),IF($A21&lt;SDR35SW!$A$178,VLOOKUP($A21,SDR35SW!$A$8:$L$177,10,FALSE),IF($A21&lt;'DWV G'!$A$241,VLOOKUP($A21,'DWV G'!$A$8:$L$240,10,FALSE),IF($A21&lt;'2'!$A$523,VLOOKUP($A21,'2'!$A$8:$L$522,10,FALSE),IF($A21&lt;'3'!$A$27,VLOOKUP($A21,'3'!$A$8:$L$26,10,FALSE),IF($A21&lt;'4'!$A$277,VLOOKUP($A21,'4'!$A$8:$L$276,10,FALSE),IF($A21&lt;'5'!$A$10,VLOOKUP($A21,'5'!$A$8:$L$9,10,FALSE),IF($A21&lt;Nonstandard!$A$26,VLOOKUP($A21,Nonstandard!$A$17:$J$25,8,FALSE),IF($A21&lt;SDRFab!$A$3088,VLOOKUP($A21,SDRFab!$A$8:$K$3087,9,FALSE),""))))))))))))))</f>
        <v/>
      </c>
      <c r="G21" s="166" t="str">
        <f>IF($A21&lt;DWV!$A$301,VLOOKUP($A21,DWV!$A$8:$L$300,12,FALSE),IF($A21&lt;'Large Dia. DWV'!$A$122,VLOOKUP($A21,'Large Dia. DWV'!$A$8:$L$121,12,FALSE),IF($A21&lt;'SCH40'!$A$602,VLOOKUP($A21,'SCH40'!$A$8:$L$601,12,FALSE),IF($A21&lt;'Large Dia. SCH40'!$A$35,VLOOKUP($A21,'Large Dia. SCH40'!$A$8:$L$34,12,FALSE),IF($A21&lt;'SDR26'!$A$119,VLOOKUP($A21,'SDR26'!$A$8:$L$118,12,FALSE),IF($A21&lt;SDR35G!$A$227,VLOOKUP($A21,SDR35G!$A$8:$L$226,12,FALSE),IF($A21&lt;SDR35SW!$A$178,VLOOKUP($A21,SDR35SW!$A$8:$L$177,12,FALSE),IF($A21&lt;'DWV G'!$A$241,VLOOKUP($A21,'DWV G'!$A$8:$L$240,12,FALSE),IF($A21&lt;'2'!$A$523,VLOOKUP($A21,'2'!$A$8:$L$522,12,FALSE),IF($A21&lt;'3'!$A$27,VLOOKUP($A21,'3'!$A$8:$L$26,12,FALSE),IF($A21&lt;'4'!$A$277,VLOOKUP($A21,'4'!$A$8:$L$276,12,FALSE),IF($A21&lt;'5'!$A$10,VLOOKUP($A21,'5'!$A$8:$L$9,12,FALSE),IF($A21&lt;Nonstandard!$A$26,VLOOKUP($A21,Nonstandard!$A$17:$J$25,3,FALSE),IF($A21&lt;SDRFab!$A$3088,VLOOKUP($A21,SDRFab!$A$8:$L$3087,11,FALSE),""))))))))))))))</f>
        <v/>
      </c>
      <c r="H21" s="387" t="str">
        <f>IF($A21&lt;DWV!$A$301,VLOOKUP($A21,DWV!$A$8:$L$300,7,FALSE),IF($A21&lt;'Large Dia. DWV'!$A$122,VLOOKUP($A21,'Large Dia. DWV'!$A$8:$L$121,7,FALSE),IF($A21&lt;'SCH40'!$A$602,VLOOKUP($A21,'SCH40'!$A$8:$L$601,7,FALSE),IF($A21&lt;'Large Dia. SCH40'!$A$35,VLOOKUP($A21,'Large Dia. SCH40'!$A$8:$L$34,7,FALSE),IF($A21&lt;'SDR26'!$A$119,VLOOKUP($A21,'SDR26'!$A$8:$L$118,7,FALSE),IF($A21&lt;SDR35G!$A$227,VLOOKUP($A21,SDR35G!$A$8:$L$226,7,FALSE),IF($A21&lt;SDR35SW!$A$178,VLOOKUP($A21,SDR35SW!$A$8:$L$177,7,FALSE),IF($A21&lt;'DWV G'!$A$241,VLOOKUP($A21,'DWV G'!$A$8:$L$240,7,FALSE),IF($A21&lt;'2'!$A$523,VLOOKUP($A21,'2'!$A$8:$L$522,7,FALSE),IF($A21&lt;'3'!$A$27,VLOOKUP($A21,'3'!$A$8:$L$26,7,FALSE),IF($A21&lt;'4'!$A$277,VLOOKUP($A21,'4'!$A$8:$L$276,7,FALSE),IF($A21&lt;'5'!$A$10,VLOOKUP($A21,'5'!$A$8:$L$9,7,FALSE),IF($A21&lt;SDRFab!$A$3088,VLOOKUP($A21,SDRFab!$A$8:$L$3087,6,FALSE),"")))))))))))))</f>
        <v/>
      </c>
      <c r="I21" s="388"/>
      <c r="J21" s="156" t="str">
        <f>IF($A21&lt;DWV!$A$301,VLOOKUP($A21,DWV!$A$8:$N$300,14,FALSE),IF($A21&lt;'Large Dia. DWV'!$A$122,VLOOKUP($A21,'Large Dia. DWV'!$A$8:$N$121,14,FALSE),IF($A21&lt;'SCH40'!$A$602,VLOOKUP($A21,'SCH40'!$A$8:$N$601,14,FALSE),IF($A21&lt;'Large Dia. SCH40'!$A$35,VLOOKUP($A21,'Large Dia. SCH40'!$A$8:$N$34,14,FALSE),IF($A21&lt;'SDR26'!$A$119,VLOOKUP($A21,'SDR26'!$A$8:$N$118,14,FALSE),IF($A21&lt;SDR35G!$A$227,VLOOKUP($A21,SDR35G!$A$8:$N$226,14,FALSE),IF($A21&lt;SDR35SW!$A$178,VLOOKUP($A21,SDR35SW!$A$8:$N$177,14,FALSE),IF($A21&lt;'DWV G'!$A$241,VLOOKUP($A21,'DWV G'!$A$8:$N$240,14,FALSE),IF($A21&lt;'2'!$A$523,VLOOKUP($A21,'2'!$A$8:$N$522,14,FALSE),IF($A21&lt;'3'!$A$27,VLOOKUP($A21,'3'!$A$8:$N$26,14,FALSE),IF($A21&lt;'4'!$A$277,VLOOKUP($A21,'4'!$A$8:$N$276,14,FALSE),IF($A21&lt;'5'!$A$10,VLOOKUP($A21,'5'!$A$8:$N$9,14,FALSE),IF($A21&lt;SDRFab!$A$3088,VLOOKUP($A21,SDRFab!$A$8:$N$3087,13,FALSE),"")))))))))))))</f>
        <v/>
      </c>
      <c r="K21" s="168" t="str">
        <f>IF($A21&lt;DWV!$A$301,VLOOKUP($A21,DWV!$A$8:$L$300,11,FALSE),IF($A21&lt;'Large Dia. DWV'!$A$122,VLOOKUP($A21,'Large Dia. DWV'!$A$8:$L$121,11,FALSE),IF($A21&lt;'SCH40'!$A$602,VLOOKUP($A21,'SCH40'!$A$8:$L$601,11,FALSE),IF($A21&lt;'Large Dia. SCH40'!$A$35,VLOOKUP($A21,'Large Dia. SCH40'!$A$8:$L$34,11,FALSE),IF($A21&lt;'SDR26'!$A$119,VLOOKUP($A21,'SDR26'!$A$8:$L$118,11,FALSE),IF($A21&lt;SDR35G!$A$227,VLOOKUP($A21,SDR35G!$A$8:$L$226,11,FALSE),IF($A21&lt;SDR35SW!$A$178,VLOOKUP($A21,SDR35SW!$A$8:$L$177,11,FALSE),IF($A21&lt;'DWV G'!$A$241,VLOOKUP($A21,'DWV G'!$A$8:$L$240,11,FALSE),IF($A21&lt;'2'!$A$523,VLOOKUP($A21,'2'!$A$8:$L$522,11,FALSE),IF($A21&lt;'3'!$A$27,VLOOKUP($A21,'3'!$A$8:$L$26,11,FALSE),IF($A21&lt;'4'!$A$277,VLOOKUP($A21,'4'!$A$8:$L$276,11,FALSE),IF($A21&lt;'5'!$A$10,VLOOKUP($A21,'5'!$A$8:$L$9,11,FALSE),IF($A21&lt;Nonstandard!$A$26,VLOOKUP($A21,Nonstandard!$A$17:$J$25,10,FALSE),IF($A21&lt;SDRFab!$A$3088,VLOOKUP($A21,SDRFab!$A$8:$L$3087,10,FALSE),""))))))))))))))</f>
        <v/>
      </c>
      <c r="L21" s="153" t="str">
        <f t="shared" si="0"/>
        <v>-</v>
      </c>
      <c r="M21" s="169"/>
      <c r="N21" s="142"/>
      <c r="O21" s="143"/>
    </row>
    <row r="22" spans="1:15" ht="15.6" x14ac:dyDescent="0.3">
      <c r="A22" s="123">
        <v>5</v>
      </c>
      <c r="B22" s="14" t="str">
        <f>IF($A22&lt;DWV!$A$301,VLOOKUP($A22,DWV!$A$8:$L$300,4,FALSE),IF($A22&lt;'Large Dia. DWV'!$A$122,VLOOKUP($A22,'Large Dia. DWV'!$A$8:$L$121,4,FALSE),IF($A22&lt;'SCH40'!$A$602,VLOOKUP($A22,'SCH40'!$A$8:$L$601,4,FALSE),IF($A22&lt;'Large Dia. SCH40'!$A$35,VLOOKUP($A22,'Large Dia. SCH40'!$A$8:$L$34,4,FALSE),IF($A22&lt;'SDR26'!$A$119,VLOOKUP($A22,'SDR26'!$A$8:$L$118,4,FALSE),IF($A22&lt;SDR35G!$A$227,VLOOKUP($A22,SDR35G!$A$8:$L$226,4,FALSE),IF($A22&lt;SDR35SW!$A$178,VLOOKUP($A22,SDR35SW!$A$8:$L$177,4,FALSE),IF($A22&lt;'DWV G'!$A$241,VLOOKUP($A22,'DWV G'!$A$8:$L$240,4,FALSE),IF($A22&lt;'2'!$A$523,VLOOKUP($A22,'2'!$A$8:$L$522,4,FALSE),IF($A22&lt;'3'!$A$27,VLOOKUP($A22,'3'!$A$8:$L$26,4,FALSE),IF($A22&lt;'4'!$A$277,VLOOKUP($A22,'4'!$A$8:$L$276,4,FALSE),IF($A22&lt;'5'!$A$10,VLOOKUP($A22,'5'!$A$8:$L$9,4,FALSE),IF($A22&lt;Nonstandard!$A$26,VLOOKUP($A22,Nonstandard!$A$17:$J$25,5,FALSE),IF($A22&lt;SDRFab!$A$3088,VLOOKUP($A22,SDRFab!$A$8:$K$3087,3,FALSE),""))))))))))))))</f>
        <v/>
      </c>
      <c r="C22" s="163" t="str">
        <f>IF($A22&lt;DWV!$A$301,VLOOKUP($A22,DWV!$A$8:$L$300,5,FALSE),IF($A22&lt;'Large Dia. DWV'!$A$122,VLOOKUP($A22,'Large Dia. DWV'!$A$8:$L$121,5,FALSE),IF($A22&lt;'SCH40'!$A$602,VLOOKUP($A22,'SCH40'!$A$8:$L$601,5,FALSE),IF($A22&lt;'Large Dia. SCH40'!$A$35,VLOOKUP($A22,'Large Dia. SCH40'!$A$8:$L$34,5,FALSE),IF($A22&lt;'SDR26'!$A$119,VLOOKUP($A22,'SDR26'!$A$8:$L$118,5,FALSE),IF($A22&lt;SDR35G!$A$227,VLOOKUP($A22,SDR35G!$A$8:$L$226,5,FALSE),IF($A22&lt;SDR35SW!$A$178,VLOOKUP($A22,SDR35SW!$A$8:$L$177,5,FALSE),IF($A22&lt;'DWV G'!$A$241,VLOOKUP($A22,'DWV G'!$A$8:$L$240,5,FALSE),IF($A22&lt;'2'!$A$523,VLOOKUP($A22,'2'!$A$8:$L$522,5,FALSE),IF($A22&lt;'3'!$A$27,VLOOKUP($A22,'3'!$A$8:$L$26,5,FALSE),IF($A22&lt;'4'!$A$277,VLOOKUP($A22,'4'!$A$8:$L$276,5,FALSE),IF($A22&lt;'5'!$A$10,VLOOKUP($A22,'5'!$A$8:$L$9,5,FALSE),IF($A22&lt;Nonstandard!$A$26,VLOOKUP($A22,Nonstandard!$A$17:$J$25,6,FALSE),IF($A22&lt;SDRFab!$A$3088,VLOOKUP($A22,SDRFab!$A$8:$K$3087,4,FALSE),""))))))))))))))</f>
        <v/>
      </c>
      <c r="D22" s="396" t="str">
        <f>IF($A22&lt;DWV!$A$301,VLOOKUP($A22,DWV!$A$8:$L$300,6,FALSE),IF($A22&lt;'Large Dia. DWV'!$A$122,VLOOKUP($A22,'Large Dia. DWV'!$A$8:$L$121,6,FALSE),IF($A22&lt;'SCH40'!$A$602,VLOOKUP($A22,'SCH40'!$A$8:$L$601,6,FALSE),IF($A22&lt;'Large Dia. SCH40'!$A$35,VLOOKUP($A22,'Large Dia. SCH40'!$A$8:$L$34,6,FALSE),IF($A22&lt;'SDR26'!$A$119,VLOOKUP($A22,'SDR26'!$A$8:$L$118,6,FALSE),IF($A22&lt;SDR35G!$A$227,VLOOKUP($A22,SDR35G!$A$8:$L$226,6,FALSE),IF($A22&lt;SDR35SW!$A$178,VLOOKUP($A22,SDR35SW!$A$8:$L$177,6,FALSE),IF($A22&lt;'DWV G'!$A$241,VLOOKUP($A22,'DWV G'!$A$8:$L$240,6,FALSE),IF($A22&lt;'2'!$A$523,VLOOKUP($A22,'2'!$A$8:$L$522,6,FALSE),IF($A22&lt;'3'!$A$27,VLOOKUP($A22,'3'!$A$8:$L$26,6,FALSE),IF($A22&lt;'4'!$A$277,VLOOKUP($A22,'4'!$A$8:$L$276,6,FALSE),IF($A22&lt;'5'!$A$10,VLOOKUP($A22,'5'!$A$8:$L$9,6,FALSE),IF($A22&lt;Nonstandard!$A$26,VLOOKUP($A22,Nonstandard!$A$17:$J$25,7,FALSE),IF($A22&lt;SDRFab!$A$3088,VLOOKUP($A22,SDRFab!$A$8:$K$3087,5,FALSE),""))))))))))))))</f>
        <v/>
      </c>
      <c r="E22" s="397"/>
      <c r="F22" s="138" t="str">
        <f>IF($A22&lt;DWV!$A$301,VLOOKUP($A22,DWV!$A$8:$L$300,10,FALSE),IF($A22&lt;'Large Dia. DWV'!$A$122,VLOOKUP($A22,'Large Dia. DWV'!$A$8:$L$121,10,FALSE),IF($A22&lt;'SCH40'!$A$602,VLOOKUP($A22,'SCH40'!$A$8:$L$601,10,FALSE),IF($A22&lt;'Large Dia. SCH40'!$A$35,VLOOKUP($A22,'Large Dia. SCH40'!$A$8:$L$34,10,FALSE),IF($A22&lt;'SDR26'!$A$119,VLOOKUP($A22,'SDR26'!$A$8:$L$118,10,FALSE),IF($A22&lt;SDR35G!$A$227,VLOOKUP($A22,SDR35G!$A$8:$L$226,10,FALSE),IF($A22&lt;SDR35SW!$A$178,VLOOKUP($A22,SDR35SW!$A$8:$L$177,10,FALSE),IF($A22&lt;'DWV G'!$A$241,VLOOKUP($A22,'DWV G'!$A$8:$L$240,10,FALSE),IF($A22&lt;'2'!$A$523,VLOOKUP($A22,'2'!$A$8:$L$522,10,FALSE),IF($A22&lt;'3'!$A$27,VLOOKUP($A22,'3'!$A$8:$L$26,10,FALSE),IF($A22&lt;'4'!$A$277,VLOOKUP($A22,'4'!$A$8:$L$276,10,FALSE),IF($A22&lt;'5'!$A$10,VLOOKUP($A22,'5'!$A$8:$L$9,10,FALSE),IF($A22&lt;Nonstandard!$A$26,VLOOKUP($A22,Nonstandard!$A$17:$J$25,8,FALSE),IF($A22&lt;SDRFab!$A$3088,VLOOKUP($A22,SDRFab!$A$8:$K$3087,9,FALSE),""))))))))))))))</f>
        <v/>
      </c>
      <c r="G22" s="165" t="str">
        <f>IF($A22&lt;DWV!$A$301,VLOOKUP($A22,DWV!$A$8:$L$300,12,FALSE),IF($A22&lt;'Large Dia. DWV'!$A$122,VLOOKUP($A22,'Large Dia. DWV'!$A$8:$L$121,12,FALSE),IF($A22&lt;'SCH40'!$A$602,VLOOKUP($A22,'SCH40'!$A$8:$L$601,12,FALSE),IF($A22&lt;'Large Dia. SCH40'!$A$35,VLOOKUP($A22,'Large Dia. SCH40'!$A$8:$L$34,12,FALSE),IF($A22&lt;'SDR26'!$A$119,VLOOKUP($A22,'SDR26'!$A$8:$L$118,12,FALSE),IF($A22&lt;SDR35G!$A$227,VLOOKUP($A22,SDR35G!$A$8:$L$226,12,FALSE),IF($A22&lt;SDR35SW!$A$178,VLOOKUP($A22,SDR35SW!$A$8:$L$177,12,FALSE),IF($A22&lt;'DWV G'!$A$241,VLOOKUP($A22,'DWV G'!$A$8:$L$240,12,FALSE),IF($A22&lt;'2'!$A$523,VLOOKUP($A22,'2'!$A$8:$L$522,12,FALSE),IF($A22&lt;'3'!$A$27,VLOOKUP($A22,'3'!$A$8:$L$26,12,FALSE),IF($A22&lt;'4'!$A$277,VLOOKUP($A22,'4'!$A$8:$L$276,12,FALSE),IF($A22&lt;'5'!$A$10,VLOOKUP($A22,'5'!$A$8:$L$9,12,FALSE),IF($A22&lt;Nonstandard!$A$26,VLOOKUP($A22,Nonstandard!$A$17:$J$25,3,FALSE),IF($A22&lt;SDRFab!$A$3088,VLOOKUP($A22,SDRFab!$A$8:$L$3087,11,FALSE),""))))))))))))))</f>
        <v/>
      </c>
      <c r="H22" s="389" t="str">
        <f>IF($A22&lt;DWV!$A$301,VLOOKUP($A22,DWV!$A$8:$L$300,7,FALSE),IF($A22&lt;'Large Dia. DWV'!$A$122,VLOOKUP($A22,'Large Dia. DWV'!$A$8:$L$121,7,FALSE),IF($A22&lt;'SCH40'!$A$602,VLOOKUP($A22,'SCH40'!$A$8:$L$601,7,FALSE),IF($A22&lt;'Large Dia. SCH40'!$A$35,VLOOKUP($A22,'Large Dia. SCH40'!$A$8:$L$34,7,FALSE),IF($A22&lt;'SDR26'!$A$119,VLOOKUP($A22,'SDR26'!$A$8:$L$118,7,FALSE),IF($A22&lt;SDR35G!$A$227,VLOOKUP($A22,SDR35G!$A$8:$L$226,7,FALSE),IF($A22&lt;SDR35SW!$A$178,VLOOKUP($A22,SDR35SW!$A$8:$L$177,7,FALSE),IF($A22&lt;'DWV G'!$A$241,VLOOKUP($A22,'DWV G'!$A$8:$L$240,7,FALSE),IF($A22&lt;'2'!$A$523,VLOOKUP($A22,'2'!$A$8:$L$522,7,FALSE),IF($A22&lt;'3'!$A$27,VLOOKUP($A22,'3'!$A$8:$L$26,7,FALSE),IF($A22&lt;'4'!$A$277,VLOOKUP($A22,'4'!$A$8:$L$276,7,FALSE),IF($A22&lt;'5'!$A$10,VLOOKUP($A22,'5'!$A$8:$L$9,7,FALSE),IF($A22&lt;SDRFab!$A$3088,VLOOKUP($A22,SDRFab!$A$8:$L$3087,6,FALSE),"")))))))))))))</f>
        <v/>
      </c>
      <c r="I22" s="390"/>
      <c r="J22" s="155" t="str">
        <f>IF($A22&lt;DWV!$A$301,VLOOKUP($A22,DWV!$A$8:$N$300,14,FALSE),IF($A22&lt;'Large Dia. DWV'!$A$122,VLOOKUP($A22,'Large Dia. DWV'!$A$8:$N$121,14,FALSE),IF($A22&lt;'SCH40'!$A$602,VLOOKUP($A22,'SCH40'!$A$8:$N$601,14,FALSE),IF($A22&lt;'Large Dia. SCH40'!$A$35,VLOOKUP($A22,'Large Dia. SCH40'!$A$8:$N$34,14,FALSE),IF($A22&lt;'SDR26'!$A$119,VLOOKUP($A22,'SDR26'!$A$8:$N$118,14,FALSE),IF($A22&lt;SDR35G!$A$227,VLOOKUP($A22,SDR35G!$A$8:$N$226,14,FALSE),IF($A22&lt;SDR35SW!$A$178,VLOOKUP($A22,SDR35SW!$A$8:$N$177,14,FALSE),IF($A22&lt;'DWV G'!$A$241,VLOOKUP($A22,'DWV G'!$A$8:$N$240,14,FALSE),IF($A22&lt;'2'!$A$523,VLOOKUP($A22,'2'!$A$8:$N$522,14,FALSE),IF($A22&lt;'3'!$A$27,VLOOKUP($A22,'3'!$A$8:$N$26,14,FALSE),IF($A22&lt;'4'!$A$277,VLOOKUP($A22,'4'!$A$8:$N$276,14,FALSE),IF($A22&lt;'5'!$A$10,VLOOKUP($A22,'5'!$A$8:$N$9,14,FALSE),IF($A22&lt;SDRFab!$A$3088,VLOOKUP($A22,SDRFab!$A$8:$N$3087,13,FALSE),"")))))))))))))</f>
        <v/>
      </c>
      <c r="K22" s="167" t="str">
        <f>IF($A22&lt;DWV!$A$301,VLOOKUP($A22,DWV!$A$8:$L$300,11,FALSE),IF($A22&lt;'Large Dia. DWV'!$A$122,VLOOKUP($A22,'Large Dia. DWV'!$A$8:$L$121,11,FALSE),IF($A22&lt;'SCH40'!$A$602,VLOOKUP($A22,'SCH40'!$A$8:$L$601,11,FALSE),IF($A22&lt;'Large Dia. SCH40'!$A$35,VLOOKUP($A22,'Large Dia. SCH40'!$A$8:$L$34,11,FALSE),IF($A22&lt;'SDR26'!$A$119,VLOOKUP($A22,'SDR26'!$A$8:$L$118,11,FALSE),IF($A22&lt;SDR35G!$A$227,VLOOKUP($A22,SDR35G!$A$8:$L$226,11,FALSE),IF($A22&lt;SDR35SW!$A$178,VLOOKUP($A22,SDR35SW!$A$8:$L$177,11,FALSE),IF($A22&lt;'DWV G'!$A$241,VLOOKUP($A22,'DWV G'!$A$8:$L$240,11,FALSE),IF($A22&lt;'2'!$A$523,VLOOKUP($A22,'2'!$A$8:$L$522,11,FALSE),IF($A22&lt;'3'!$A$27,VLOOKUP($A22,'3'!$A$8:$L$26,11,FALSE),IF($A22&lt;'4'!$A$277,VLOOKUP($A22,'4'!$A$8:$L$276,11,FALSE),IF($A22&lt;'5'!$A$10,VLOOKUP($A22,'5'!$A$8:$L$9,11,FALSE),IF($A22&lt;Nonstandard!$A$26,VLOOKUP($A22,Nonstandard!$A$17:$J$25,10,FALSE),IF($A22&lt;SDRFab!$A$3088,VLOOKUP($A22,SDRFab!$A$8:$L$3087,10,FALSE),""))))))))))))))</f>
        <v/>
      </c>
      <c r="L22" s="139" t="str">
        <f t="shared" si="0"/>
        <v>-</v>
      </c>
      <c r="M22" s="170"/>
      <c r="N22" s="142"/>
      <c r="O22" s="143"/>
    </row>
    <row r="23" spans="1:15" ht="15.6" x14ac:dyDescent="0.3">
      <c r="A23" s="151">
        <v>6</v>
      </c>
      <c r="B23" s="152" t="str">
        <f>IF($A23&lt;DWV!$A$301,VLOOKUP($A23,DWV!$A$8:$L$300,4,FALSE),IF($A23&lt;'Large Dia. DWV'!$A$122,VLOOKUP($A23,'Large Dia. DWV'!$A$8:$L$121,4,FALSE),IF($A23&lt;'SCH40'!$A$602,VLOOKUP($A23,'SCH40'!$A$8:$L$601,4,FALSE),IF($A23&lt;'Large Dia. SCH40'!$A$35,VLOOKUP($A23,'Large Dia. SCH40'!$A$8:$L$34,4,FALSE),IF($A23&lt;'SDR26'!$A$119,VLOOKUP($A23,'SDR26'!$A$8:$L$118,4,FALSE),IF($A23&lt;SDR35G!$A$227,VLOOKUP($A23,SDR35G!$A$8:$L$226,4,FALSE),IF($A23&lt;SDR35SW!$A$178,VLOOKUP($A23,SDR35SW!$A$8:$L$177,4,FALSE),IF($A23&lt;'DWV G'!$A$241,VLOOKUP($A23,'DWV G'!$A$8:$L$240,4,FALSE),IF($A23&lt;'2'!$A$523,VLOOKUP($A23,'2'!$A$8:$L$522,4,FALSE),IF($A23&lt;'3'!$A$27,VLOOKUP($A23,'3'!$A$8:$L$26,4,FALSE),IF($A23&lt;'4'!$A$277,VLOOKUP($A23,'4'!$A$8:$L$276,4,FALSE),IF($A23&lt;'5'!$A$10,VLOOKUP($A23,'5'!$A$8:$L$9,4,FALSE),IF($A23&lt;Nonstandard!$A$26,VLOOKUP($A23,Nonstandard!$A$17:$J$25,5,FALSE),IF($A23&lt;SDRFab!$A$3088,VLOOKUP($A23,SDRFab!$A$8:$K$3087,3,FALSE),""))))))))))))))</f>
        <v/>
      </c>
      <c r="C23" s="164" t="str">
        <f>IF($A23&lt;DWV!$A$301,VLOOKUP($A23,DWV!$A$8:$L$300,5,FALSE),IF($A23&lt;'Large Dia. DWV'!$A$122,VLOOKUP($A23,'Large Dia. DWV'!$A$8:$L$121,5,FALSE),IF($A23&lt;'SCH40'!$A$602,VLOOKUP($A23,'SCH40'!$A$8:$L$601,5,FALSE),IF($A23&lt;'Large Dia. SCH40'!$A$35,VLOOKUP($A23,'Large Dia. SCH40'!$A$8:$L$34,5,FALSE),IF($A23&lt;'SDR26'!$A$119,VLOOKUP($A23,'SDR26'!$A$8:$L$118,5,FALSE),IF($A23&lt;SDR35G!$A$227,VLOOKUP($A23,SDR35G!$A$8:$L$226,5,FALSE),IF($A23&lt;SDR35SW!$A$178,VLOOKUP($A23,SDR35SW!$A$8:$L$177,5,FALSE),IF($A23&lt;'DWV G'!$A$241,VLOOKUP($A23,'DWV G'!$A$8:$L$240,5,FALSE),IF($A23&lt;'2'!$A$523,VLOOKUP($A23,'2'!$A$8:$L$522,5,FALSE),IF($A23&lt;'3'!$A$27,VLOOKUP($A23,'3'!$A$8:$L$26,5,FALSE),IF($A23&lt;'4'!$A$277,VLOOKUP($A23,'4'!$A$8:$L$276,5,FALSE),IF($A23&lt;'5'!$A$10,VLOOKUP($A23,'5'!$A$8:$L$9,5,FALSE),IF($A23&lt;Nonstandard!$A$26,VLOOKUP($A23,Nonstandard!$A$17:$J$25,6,FALSE),IF($A23&lt;SDRFab!$A$3088,VLOOKUP($A23,SDRFab!$A$8:$K$3087,4,FALSE),""))))))))))))))</f>
        <v/>
      </c>
      <c r="D23" s="398" t="str">
        <f>IF($A23&lt;DWV!$A$301,VLOOKUP($A23,DWV!$A$8:$L$300,6,FALSE),IF($A23&lt;'Large Dia. DWV'!$A$122,VLOOKUP($A23,'Large Dia. DWV'!$A$8:$L$121,6,FALSE),IF($A23&lt;'SCH40'!$A$602,VLOOKUP($A23,'SCH40'!$A$8:$L$601,6,FALSE),IF($A23&lt;'Large Dia. SCH40'!$A$35,VLOOKUP($A23,'Large Dia. SCH40'!$A$8:$L$34,6,FALSE),IF($A23&lt;'SDR26'!$A$119,VLOOKUP($A23,'SDR26'!$A$8:$L$118,6,FALSE),IF($A23&lt;SDR35G!$A$227,VLOOKUP($A23,SDR35G!$A$8:$L$226,6,FALSE),IF($A23&lt;SDR35SW!$A$178,VLOOKUP($A23,SDR35SW!$A$8:$L$177,6,FALSE),IF($A23&lt;'DWV G'!$A$241,VLOOKUP($A23,'DWV G'!$A$8:$L$240,6,FALSE),IF($A23&lt;'2'!$A$523,VLOOKUP($A23,'2'!$A$8:$L$522,6,FALSE),IF($A23&lt;'3'!$A$27,VLOOKUP($A23,'3'!$A$8:$L$26,6,FALSE),IF($A23&lt;'4'!$A$277,VLOOKUP($A23,'4'!$A$8:$L$276,6,FALSE),IF($A23&lt;'5'!$A$10,VLOOKUP($A23,'5'!$A$8:$L$9,6,FALSE),IF($A23&lt;Nonstandard!$A$26,VLOOKUP($A23,Nonstandard!$A$17:$J$25,7,FALSE),IF($A23&lt;SDRFab!$A$3088,VLOOKUP($A23,SDRFab!$A$8:$K$3087,5,FALSE),""))))))))))))))</f>
        <v/>
      </c>
      <c r="E23" s="399"/>
      <c r="F23" s="153" t="str">
        <f>IF($A23&lt;DWV!$A$301,VLOOKUP($A23,DWV!$A$8:$L$300,10,FALSE),IF($A23&lt;'Large Dia. DWV'!$A$122,VLOOKUP($A23,'Large Dia. DWV'!$A$8:$L$121,10,FALSE),IF($A23&lt;'SCH40'!$A$602,VLOOKUP($A23,'SCH40'!$A$8:$L$601,10,FALSE),IF($A23&lt;'Large Dia. SCH40'!$A$35,VLOOKUP($A23,'Large Dia. SCH40'!$A$8:$L$34,10,FALSE),IF($A23&lt;'SDR26'!$A$119,VLOOKUP($A23,'SDR26'!$A$8:$L$118,10,FALSE),IF($A23&lt;SDR35G!$A$227,VLOOKUP($A23,SDR35G!$A$8:$L$226,10,FALSE),IF($A23&lt;SDR35SW!$A$178,VLOOKUP($A23,SDR35SW!$A$8:$L$177,10,FALSE),IF($A23&lt;'DWV G'!$A$241,VLOOKUP($A23,'DWV G'!$A$8:$L$240,10,FALSE),IF($A23&lt;'2'!$A$523,VLOOKUP($A23,'2'!$A$8:$L$522,10,FALSE),IF($A23&lt;'3'!$A$27,VLOOKUP($A23,'3'!$A$8:$L$26,10,FALSE),IF($A23&lt;'4'!$A$277,VLOOKUP($A23,'4'!$A$8:$L$276,10,FALSE),IF($A23&lt;'5'!$A$10,VLOOKUP($A23,'5'!$A$8:$L$9,10,FALSE),IF($A23&lt;Nonstandard!$A$26,VLOOKUP($A23,Nonstandard!$A$17:$J$25,8,FALSE),IF($A23&lt;SDRFab!$A$3088,VLOOKUP($A23,SDRFab!$A$8:$K$3087,9,FALSE),""))))))))))))))</f>
        <v/>
      </c>
      <c r="G23" s="166" t="str">
        <f>IF($A23&lt;DWV!$A$301,VLOOKUP($A23,DWV!$A$8:$L$300,12,FALSE),IF($A23&lt;'Large Dia. DWV'!$A$122,VLOOKUP($A23,'Large Dia. DWV'!$A$8:$L$121,12,FALSE),IF($A23&lt;'SCH40'!$A$602,VLOOKUP($A23,'SCH40'!$A$8:$L$601,12,FALSE),IF($A23&lt;'Large Dia. SCH40'!$A$35,VLOOKUP($A23,'Large Dia. SCH40'!$A$8:$L$34,12,FALSE),IF($A23&lt;'SDR26'!$A$119,VLOOKUP($A23,'SDR26'!$A$8:$L$118,12,FALSE),IF($A23&lt;SDR35G!$A$227,VLOOKUP($A23,SDR35G!$A$8:$L$226,12,FALSE),IF($A23&lt;SDR35SW!$A$178,VLOOKUP($A23,SDR35SW!$A$8:$L$177,12,FALSE),IF($A23&lt;'DWV G'!$A$241,VLOOKUP($A23,'DWV G'!$A$8:$L$240,12,FALSE),IF($A23&lt;'2'!$A$523,VLOOKUP($A23,'2'!$A$8:$L$522,12,FALSE),IF($A23&lt;'3'!$A$27,VLOOKUP($A23,'3'!$A$8:$L$26,12,FALSE),IF($A23&lt;'4'!$A$277,VLOOKUP($A23,'4'!$A$8:$L$276,12,FALSE),IF($A23&lt;'5'!$A$10,VLOOKUP($A23,'5'!$A$8:$L$9,12,FALSE),IF($A23&lt;Nonstandard!$A$26,VLOOKUP($A23,Nonstandard!$A$17:$J$25,3,FALSE),IF($A23&lt;SDRFab!$A$3088,VLOOKUP($A23,SDRFab!$A$8:$L$3087,11,FALSE),""))))))))))))))</f>
        <v/>
      </c>
      <c r="H23" s="387" t="str">
        <f>IF($A23&lt;DWV!$A$301,VLOOKUP($A23,DWV!$A$8:$L$300,7,FALSE),IF($A23&lt;'Large Dia. DWV'!$A$122,VLOOKUP($A23,'Large Dia. DWV'!$A$8:$L$121,7,FALSE),IF($A23&lt;'SCH40'!$A$602,VLOOKUP($A23,'SCH40'!$A$8:$L$601,7,FALSE),IF($A23&lt;'Large Dia. SCH40'!$A$35,VLOOKUP($A23,'Large Dia. SCH40'!$A$8:$L$34,7,FALSE),IF($A23&lt;'SDR26'!$A$119,VLOOKUP($A23,'SDR26'!$A$8:$L$118,7,FALSE),IF($A23&lt;SDR35G!$A$227,VLOOKUP($A23,SDR35G!$A$8:$L$226,7,FALSE),IF($A23&lt;SDR35SW!$A$178,VLOOKUP($A23,SDR35SW!$A$8:$L$177,7,FALSE),IF($A23&lt;'DWV G'!$A$241,VLOOKUP($A23,'DWV G'!$A$8:$L$240,7,FALSE),IF($A23&lt;'2'!$A$523,VLOOKUP($A23,'2'!$A$8:$L$522,7,FALSE),IF($A23&lt;'3'!$A$27,VLOOKUP($A23,'3'!$A$8:$L$26,7,FALSE),IF($A23&lt;'4'!$A$277,VLOOKUP($A23,'4'!$A$8:$L$276,7,FALSE),IF($A23&lt;'5'!$A$10,VLOOKUP($A23,'5'!$A$8:$L$9,7,FALSE),IF($A23&lt;SDRFab!$A$3088,VLOOKUP($A23,SDRFab!$A$8:$L$3087,6,FALSE),"")))))))))))))</f>
        <v/>
      </c>
      <c r="I23" s="388"/>
      <c r="J23" s="156" t="str">
        <f>IF($A23&lt;DWV!$A$301,VLOOKUP($A23,DWV!$A$8:$N$300,14,FALSE),IF($A23&lt;'Large Dia. DWV'!$A$122,VLOOKUP($A23,'Large Dia. DWV'!$A$8:$N$121,14,FALSE),IF($A23&lt;'SCH40'!$A$602,VLOOKUP($A23,'SCH40'!$A$8:$N$601,14,FALSE),IF($A23&lt;'Large Dia. SCH40'!$A$35,VLOOKUP($A23,'Large Dia. SCH40'!$A$8:$N$34,14,FALSE),IF($A23&lt;'SDR26'!$A$119,VLOOKUP($A23,'SDR26'!$A$8:$N$118,14,FALSE),IF($A23&lt;SDR35G!$A$227,VLOOKUP($A23,SDR35G!$A$8:$N$226,14,FALSE),IF($A23&lt;SDR35SW!$A$178,VLOOKUP($A23,SDR35SW!$A$8:$N$177,14,FALSE),IF($A23&lt;'DWV G'!$A$241,VLOOKUP($A23,'DWV G'!$A$8:$N$240,14,FALSE),IF($A23&lt;'2'!$A$523,VLOOKUP($A23,'2'!$A$8:$N$522,14,FALSE),IF($A23&lt;'3'!$A$27,VLOOKUP($A23,'3'!$A$8:$N$26,14,FALSE),IF($A23&lt;'4'!$A$277,VLOOKUP($A23,'4'!$A$8:$N$276,14,FALSE),IF($A23&lt;'5'!$A$10,VLOOKUP($A23,'5'!$A$8:$N$9,14,FALSE),IF($A23&lt;SDRFab!$A$3088,VLOOKUP($A23,SDRFab!$A$8:$N$3087,13,FALSE),"")))))))))))))</f>
        <v/>
      </c>
      <c r="K23" s="168" t="str">
        <f>IF($A23&lt;DWV!$A$301,VLOOKUP($A23,DWV!$A$8:$L$300,11,FALSE),IF($A23&lt;'Large Dia. DWV'!$A$122,VLOOKUP($A23,'Large Dia. DWV'!$A$8:$L$121,11,FALSE),IF($A23&lt;'SCH40'!$A$602,VLOOKUP($A23,'SCH40'!$A$8:$L$601,11,FALSE),IF($A23&lt;'Large Dia. SCH40'!$A$35,VLOOKUP($A23,'Large Dia. SCH40'!$A$8:$L$34,11,FALSE),IF($A23&lt;'SDR26'!$A$119,VLOOKUP($A23,'SDR26'!$A$8:$L$118,11,FALSE),IF($A23&lt;SDR35G!$A$227,VLOOKUP($A23,SDR35G!$A$8:$L$226,11,FALSE),IF($A23&lt;SDR35SW!$A$178,VLOOKUP($A23,SDR35SW!$A$8:$L$177,11,FALSE),IF($A23&lt;'DWV G'!$A$241,VLOOKUP($A23,'DWV G'!$A$8:$L$240,11,FALSE),IF($A23&lt;'2'!$A$523,VLOOKUP($A23,'2'!$A$8:$L$522,11,FALSE),IF($A23&lt;'3'!$A$27,VLOOKUP($A23,'3'!$A$8:$L$26,11,FALSE),IF($A23&lt;'4'!$A$277,VLOOKUP($A23,'4'!$A$8:$L$276,11,FALSE),IF($A23&lt;'5'!$A$10,VLOOKUP($A23,'5'!$A$8:$L$9,11,FALSE),IF($A23&lt;Nonstandard!$A$26,VLOOKUP($A23,Nonstandard!$A$17:$J$25,10,FALSE),IF($A23&lt;SDRFab!$A$3088,VLOOKUP($A23,SDRFab!$A$8:$L$3087,10,FALSE),""))))))))))))))</f>
        <v/>
      </c>
      <c r="L23" s="153" t="str">
        <f t="shared" si="0"/>
        <v>-</v>
      </c>
      <c r="M23" s="169"/>
      <c r="N23" s="142"/>
      <c r="O23" s="143"/>
    </row>
    <row r="24" spans="1:15" ht="15.6" x14ac:dyDescent="0.3">
      <c r="A24" s="123">
        <v>7</v>
      </c>
      <c r="B24" s="14" t="str">
        <f>IF($A24&lt;DWV!$A$301,VLOOKUP($A24,DWV!$A$8:$L$300,4,FALSE),IF($A24&lt;'Large Dia. DWV'!$A$122,VLOOKUP($A24,'Large Dia. DWV'!$A$8:$L$121,4,FALSE),IF($A24&lt;'SCH40'!$A$602,VLOOKUP($A24,'SCH40'!$A$8:$L$601,4,FALSE),IF($A24&lt;'Large Dia. SCH40'!$A$35,VLOOKUP($A24,'Large Dia. SCH40'!$A$8:$L$34,4,FALSE),IF($A24&lt;'SDR26'!$A$119,VLOOKUP($A24,'SDR26'!$A$8:$L$118,4,FALSE),IF($A24&lt;SDR35G!$A$227,VLOOKUP($A24,SDR35G!$A$8:$L$226,4,FALSE),IF($A24&lt;SDR35SW!$A$178,VLOOKUP($A24,SDR35SW!$A$8:$L$177,4,FALSE),IF($A24&lt;'DWV G'!$A$241,VLOOKUP($A24,'DWV G'!$A$8:$L$240,4,FALSE),IF($A24&lt;'2'!$A$523,VLOOKUP($A24,'2'!$A$8:$L$522,4,FALSE),IF($A24&lt;'3'!$A$27,VLOOKUP($A24,'3'!$A$8:$L$26,4,FALSE),IF($A24&lt;'4'!$A$277,VLOOKUP($A24,'4'!$A$8:$L$276,4,FALSE),IF($A24&lt;'5'!$A$10,VLOOKUP($A24,'5'!$A$8:$L$9,4,FALSE),IF($A24&lt;Nonstandard!$A$26,VLOOKUP($A24,Nonstandard!$A$17:$J$25,5,FALSE),IF($A24&lt;SDRFab!$A$3088,VLOOKUP($A24,SDRFab!$A$8:$K$3087,3,FALSE),""))))))))))))))</f>
        <v/>
      </c>
      <c r="C24" s="163" t="str">
        <f>IF($A24&lt;DWV!$A$301,VLOOKUP($A24,DWV!$A$8:$L$300,5,FALSE),IF($A24&lt;'Large Dia. DWV'!$A$122,VLOOKUP($A24,'Large Dia. DWV'!$A$8:$L$121,5,FALSE),IF($A24&lt;'SCH40'!$A$602,VLOOKUP($A24,'SCH40'!$A$8:$L$601,5,FALSE),IF($A24&lt;'Large Dia. SCH40'!$A$35,VLOOKUP($A24,'Large Dia. SCH40'!$A$8:$L$34,5,FALSE),IF($A24&lt;'SDR26'!$A$119,VLOOKUP($A24,'SDR26'!$A$8:$L$118,5,FALSE),IF($A24&lt;SDR35G!$A$227,VLOOKUP($A24,SDR35G!$A$8:$L$226,5,FALSE),IF($A24&lt;SDR35SW!$A$178,VLOOKUP($A24,SDR35SW!$A$8:$L$177,5,FALSE),IF($A24&lt;'DWV G'!$A$241,VLOOKUP($A24,'DWV G'!$A$8:$L$240,5,FALSE),IF($A24&lt;'2'!$A$523,VLOOKUP($A24,'2'!$A$8:$L$522,5,FALSE),IF($A24&lt;'3'!$A$27,VLOOKUP($A24,'3'!$A$8:$L$26,5,FALSE),IF($A24&lt;'4'!$A$277,VLOOKUP($A24,'4'!$A$8:$L$276,5,FALSE),IF($A24&lt;'5'!$A$10,VLOOKUP($A24,'5'!$A$8:$L$9,5,FALSE),IF($A24&lt;Nonstandard!$A$26,VLOOKUP($A24,Nonstandard!$A$17:$J$25,6,FALSE),IF($A24&lt;SDRFab!$A$3088,VLOOKUP($A24,SDRFab!$A$8:$K$3087,4,FALSE),""))))))))))))))</f>
        <v/>
      </c>
      <c r="D24" s="396" t="str">
        <f>IF($A24&lt;DWV!$A$301,VLOOKUP($A24,DWV!$A$8:$L$300,6,FALSE),IF($A24&lt;'Large Dia. DWV'!$A$122,VLOOKUP($A24,'Large Dia. DWV'!$A$8:$L$121,6,FALSE),IF($A24&lt;'SCH40'!$A$602,VLOOKUP($A24,'SCH40'!$A$8:$L$601,6,FALSE),IF($A24&lt;'Large Dia. SCH40'!$A$35,VLOOKUP($A24,'Large Dia. SCH40'!$A$8:$L$34,6,FALSE),IF($A24&lt;'SDR26'!$A$119,VLOOKUP($A24,'SDR26'!$A$8:$L$118,6,FALSE),IF($A24&lt;SDR35G!$A$227,VLOOKUP($A24,SDR35G!$A$8:$L$226,6,FALSE),IF($A24&lt;SDR35SW!$A$178,VLOOKUP($A24,SDR35SW!$A$8:$L$177,6,FALSE),IF($A24&lt;'DWV G'!$A$241,VLOOKUP($A24,'DWV G'!$A$8:$L$240,6,FALSE),IF($A24&lt;'2'!$A$523,VLOOKUP($A24,'2'!$A$8:$L$522,6,FALSE),IF($A24&lt;'3'!$A$27,VLOOKUP($A24,'3'!$A$8:$L$26,6,FALSE),IF($A24&lt;'4'!$A$277,VLOOKUP($A24,'4'!$A$8:$L$276,6,FALSE),IF($A24&lt;'5'!$A$10,VLOOKUP($A24,'5'!$A$8:$L$9,6,FALSE),IF($A24&lt;Nonstandard!$A$26,VLOOKUP($A24,Nonstandard!$A$17:$J$25,7,FALSE),IF($A24&lt;SDRFab!$A$3088,VLOOKUP($A24,SDRFab!$A$8:$K$3087,5,FALSE),""))))))))))))))</f>
        <v/>
      </c>
      <c r="E24" s="397"/>
      <c r="F24" s="138" t="str">
        <f>IF($A24&lt;DWV!$A$301,VLOOKUP($A24,DWV!$A$8:$L$300,10,FALSE),IF($A24&lt;'Large Dia. DWV'!$A$122,VLOOKUP($A24,'Large Dia. DWV'!$A$8:$L$121,10,FALSE),IF($A24&lt;'SCH40'!$A$602,VLOOKUP($A24,'SCH40'!$A$8:$L$601,10,FALSE),IF($A24&lt;'Large Dia. SCH40'!$A$35,VLOOKUP($A24,'Large Dia. SCH40'!$A$8:$L$34,10,FALSE),IF($A24&lt;'SDR26'!$A$119,VLOOKUP($A24,'SDR26'!$A$8:$L$118,10,FALSE),IF($A24&lt;SDR35G!$A$227,VLOOKUP($A24,SDR35G!$A$8:$L$226,10,FALSE),IF($A24&lt;SDR35SW!$A$178,VLOOKUP($A24,SDR35SW!$A$8:$L$177,10,FALSE),IF($A24&lt;'DWV G'!$A$241,VLOOKUP($A24,'DWV G'!$A$8:$L$240,10,FALSE),IF($A24&lt;'2'!$A$523,VLOOKUP($A24,'2'!$A$8:$L$522,10,FALSE),IF($A24&lt;'3'!$A$27,VLOOKUP($A24,'3'!$A$8:$L$26,10,FALSE),IF($A24&lt;'4'!$A$277,VLOOKUP($A24,'4'!$A$8:$L$276,10,FALSE),IF($A24&lt;'5'!$A$10,VLOOKUP($A24,'5'!$A$8:$L$9,10,FALSE),IF($A24&lt;Nonstandard!$A$26,VLOOKUP($A24,Nonstandard!$A$17:$J$25,8,FALSE),IF($A24&lt;SDRFab!$A$3088,VLOOKUP($A24,SDRFab!$A$8:$K$3087,9,FALSE),""))))))))))))))</f>
        <v/>
      </c>
      <c r="G24" s="165" t="str">
        <f>IF($A24&lt;DWV!$A$301,VLOOKUP($A24,DWV!$A$8:$L$300,12,FALSE),IF($A24&lt;'Large Dia. DWV'!$A$122,VLOOKUP($A24,'Large Dia. DWV'!$A$8:$L$121,12,FALSE),IF($A24&lt;'SCH40'!$A$602,VLOOKUP($A24,'SCH40'!$A$8:$L$601,12,FALSE),IF($A24&lt;'Large Dia. SCH40'!$A$35,VLOOKUP($A24,'Large Dia. SCH40'!$A$8:$L$34,12,FALSE),IF($A24&lt;'SDR26'!$A$119,VLOOKUP($A24,'SDR26'!$A$8:$L$118,12,FALSE),IF($A24&lt;SDR35G!$A$227,VLOOKUP($A24,SDR35G!$A$8:$L$226,12,FALSE),IF($A24&lt;SDR35SW!$A$178,VLOOKUP($A24,SDR35SW!$A$8:$L$177,12,FALSE),IF($A24&lt;'DWV G'!$A$241,VLOOKUP($A24,'DWV G'!$A$8:$L$240,12,FALSE),IF($A24&lt;'2'!$A$523,VLOOKUP($A24,'2'!$A$8:$L$522,12,FALSE),IF($A24&lt;'3'!$A$27,VLOOKUP($A24,'3'!$A$8:$L$26,12,FALSE),IF($A24&lt;'4'!$A$277,VLOOKUP($A24,'4'!$A$8:$L$276,12,FALSE),IF($A24&lt;'5'!$A$10,VLOOKUP($A24,'5'!$A$8:$L$9,12,FALSE),IF($A24&lt;Nonstandard!$A$26,VLOOKUP($A24,Nonstandard!$A$17:$J$25,3,FALSE),IF($A24&lt;SDRFab!$A$3088,VLOOKUP($A24,SDRFab!$A$8:$L$3087,11,FALSE),""))))))))))))))</f>
        <v/>
      </c>
      <c r="H24" s="389" t="str">
        <f>IF($A24&lt;DWV!$A$301,VLOOKUP($A24,DWV!$A$8:$L$300,7,FALSE),IF($A24&lt;'Large Dia. DWV'!$A$122,VLOOKUP($A24,'Large Dia. DWV'!$A$8:$L$121,7,FALSE),IF($A24&lt;'SCH40'!$A$602,VLOOKUP($A24,'SCH40'!$A$8:$L$601,7,FALSE),IF($A24&lt;'Large Dia. SCH40'!$A$35,VLOOKUP($A24,'Large Dia. SCH40'!$A$8:$L$34,7,FALSE),IF($A24&lt;'SDR26'!$A$119,VLOOKUP($A24,'SDR26'!$A$8:$L$118,7,FALSE),IF($A24&lt;SDR35G!$A$227,VLOOKUP($A24,SDR35G!$A$8:$L$226,7,FALSE),IF($A24&lt;SDR35SW!$A$178,VLOOKUP($A24,SDR35SW!$A$8:$L$177,7,FALSE),IF($A24&lt;'DWV G'!$A$241,VLOOKUP($A24,'DWV G'!$A$8:$L$240,7,FALSE),IF($A24&lt;'2'!$A$523,VLOOKUP($A24,'2'!$A$8:$L$522,7,FALSE),IF($A24&lt;'3'!$A$27,VLOOKUP($A24,'3'!$A$8:$L$26,7,FALSE),IF($A24&lt;'4'!$A$277,VLOOKUP($A24,'4'!$A$8:$L$276,7,FALSE),IF($A24&lt;'5'!$A$10,VLOOKUP($A24,'5'!$A$8:$L$9,7,FALSE),IF($A24&lt;SDRFab!$A$3088,VLOOKUP($A24,SDRFab!$A$8:$L$3087,6,FALSE),"")))))))))))))</f>
        <v/>
      </c>
      <c r="I24" s="390"/>
      <c r="J24" s="155" t="str">
        <f>IF($A24&lt;DWV!$A$301,VLOOKUP($A24,DWV!$A$8:$N$300,14,FALSE),IF($A24&lt;'Large Dia. DWV'!$A$122,VLOOKUP($A24,'Large Dia. DWV'!$A$8:$N$121,14,FALSE),IF($A24&lt;'SCH40'!$A$602,VLOOKUP($A24,'SCH40'!$A$8:$N$601,14,FALSE),IF($A24&lt;'Large Dia. SCH40'!$A$35,VLOOKUP($A24,'Large Dia. SCH40'!$A$8:$N$34,14,FALSE),IF($A24&lt;'SDR26'!$A$119,VLOOKUP($A24,'SDR26'!$A$8:$N$118,14,FALSE),IF($A24&lt;SDR35G!$A$227,VLOOKUP($A24,SDR35G!$A$8:$N$226,14,FALSE),IF($A24&lt;SDR35SW!$A$178,VLOOKUP($A24,SDR35SW!$A$8:$N$177,14,FALSE),IF($A24&lt;'DWV G'!$A$241,VLOOKUP($A24,'DWV G'!$A$8:$N$240,14,FALSE),IF($A24&lt;'2'!$A$523,VLOOKUP($A24,'2'!$A$8:$N$522,14,FALSE),IF($A24&lt;'3'!$A$27,VLOOKUP($A24,'3'!$A$8:$N$26,14,FALSE),IF($A24&lt;'4'!$A$277,VLOOKUP($A24,'4'!$A$8:$N$276,14,FALSE),IF($A24&lt;'5'!$A$10,VLOOKUP($A24,'5'!$A$8:$N$9,14,FALSE),IF($A24&lt;SDRFab!$A$3088,VLOOKUP($A24,SDRFab!$A$8:$N$3087,13,FALSE),"")))))))))))))</f>
        <v/>
      </c>
      <c r="K24" s="167" t="str">
        <f>IF($A24&lt;DWV!$A$301,VLOOKUP($A24,DWV!$A$8:$L$300,11,FALSE),IF($A24&lt;'Large Dia. DWV'!$A$122,VLOOKUP($A24,'Large Dia. DWV'!$A$8:$L$121,11,FALSE),IF($A24&lt;'SCH40'!$A$602,VLOOKUP($A24,'SCH40'!$A$8:$L$601,11,FALSE),IF($A24&lt;'Large Dia. SCH40'!$A$35,VLOOKUP($A24,'Large Dia. SCH40'!$A$8:$L$34,11,FALSE),IF($A24&lt;'SDR26'!$A$119,VLOOKUP($A24,'SDR26'!$A$8:$L$118,11,FALSE),IF($A24&lt;SDR35G!$A$227,VLOOKUP($A24,SDR35G!$A$8:$L$226,11,FALSE),IF($A24&lt;SDR35SW!$A$178,VLOOKUP($A24,SDR35SW!$A$8:$L$177,11,FALSE),IF($A24&lt;'DWV G'!$A$241,VLOOKUP($A24,'DWV G'!$A$8:$L$240,11,FALSE),IF($A24&lt;'2'!$A$523,VLOOKUP($A24,'2'!$A$8:$L$522,11,FALSE),IF($A24&lt;'3'!$A$27,VLOOKUP($A24,'3'!$A$8:$L$26,11,FALSE),IF($A24&lt;'4'!$A$277,VLOOKUP($A24,'4'!$A$8:$L$276,11,FALSE),IF($A24&lt;'5'!$A$10,VLOOKUP($A24,'5'!$A$8:$L$9,11,FALSE),IF($A24&lt;Nonstandard!$A$26,VLOOKUP($A24,Nonstandard!$A$17:$J$25,10,FALSE),IF($A24&lt;SDRFab!$A$3088,VLOOKUP($A24,SDRFab!$A$8:$L$3087,10,FALSE),""))))))))))))))</f>
        <v/>
      </c>
      <c r="L24" s="139" t="str">
        <f t="shared" si="0"/>
        <v>-</v>
      </c>
      <c r="M24" s="170"/>
      <c r="N24" s="142"/>
      <c r="O24" s="143"/>
    </row>
    <row r="25" spans="1:15" ht="15.6" x14ac:dyDescent="0.3">
      <c r="A25" s="151">
        <v>8</v>
      </c>
      <c r="B25" s="152" t="str">
        <f>IF($A25&lt;DWV!$A$301,VLOOKUP($A25,DWV!$A$8:$L$300,4,FALSE),IF($A25&lt;'Large Dia. DWV'!$A$122,VLOOKUP($A25,'Large Dia. DWV'!$A$8:$L$121,4,FALSE),IF($A25&lt;'SCH40'!$A$602,VLOOKUP($A25,'SCH40'!$A$8:$L$601,4,FALSE),IF($A25&lt;'Large Dia. SCH40'!$A$35,VLOOKUP($A25,'Large Dia. SCH40'!$A$8:$L$34,4,FALSE),IF($A25&lt;'SDR26'!$A$119,VLOOKUP($A25,'SDR26'!$A$8:$L$118,4,FALSE),IF($A25&lt;SDR35G!$A$227,VLOOKUP($A25,SDR35G!$A$8:$L$226,4,FALSE),IF($A25&lt;SDR35SW!$A$178,VLOOKUP($A25,SDR35SW!$A$8:$L$177,4,FALSE),IF($A25&lt;'DWV G'!$A$241,VLOOKUP($A25,'DWV G'!$A$8:$L$240,4,FALSE),IF($A25&lt;'2'!$A$523,VLOOKUP($A25,'2'!$A$8:$L$522,4,FALSE),IF($A25&lt;'3'!$A$27,VLOOKUP($A25,'3'!$A$8:$L$26,4,FALSE),IF($A25&lt;'4'!$A$277,VLOOKUP($A25,'4'!$A$8:$L$276,4,FALSE),IF($A25&lt;'5'!$A$10,VLOOKUP($A25,'5'!$A$8:$L$9,4,FALSE),IF($A25&lt;Nonstandard!$A$26,VLOOKUP($A25,Nonstandard!$A$17:$J$25,5,FALSE),IF($A25&lt;SDRFab!$A$3088,VLOOKUP($A25,SDRFab!$A$8:$K$3087,3,FALSE),""))))))))))))))</f>
        <v/>
      </c>
      <c r="C25" s="164" t="str">
        <f>IF($A25&lt;DWV!$A$301,VLOOKUP($A25,DWV!$A$8:$L$300,5,FALSE),IF($A25&lt;'Large Dia. DWV'!$A$122,VLOOKUP($A25,'Large Dia. DWV'!$A$8:$L$121,5,FALSE),IF($A25&lt;'SCH40'!$A$602,VLOOKUP($A25,'SCH40'!$A$8:$L$601,5,FALSE),IF($A25&lt;'Large Dia. SCH40'!$A$35,VLOOKUP($A25,'Large Dia. SCH40'!$A$8:$L$34,5,FALSE),IF($A25&lt;'SDR26'!$A$119,VLOOKUP($A25,'SDR26'!$A$8:$L$118,5,FALSE),IF($A25&lt;SDR35G!$A$227,VLOOKUP($A25,SDR35G!$A$8:$L$226,5,FALSE),IF($A25&lt;SDR35SW!$A$178,VLOOKUP($A25,SDR35SW!$A$8:$L$177,5,FALSE),IF($A25&lt;'DWV G'!$A$241,VLOOKUP($A25,'DWV G'!$A$8:$L$240,5,FALSE),IF($A25&lt;'2'!$A$523,VLOOKUP($A25,'2'!$A$8:$L$522,5,FALSE),IF($A25&lt;'3'!$A$27,VLOOKUP($A25,'3'!$A$8:$L$26,5,FALSE),IF($A25&lt;'4'!$A$277,VLOOKUP($A25,'4'!$A$8:$L$276,5,FALSE),IF($A25&lt;'5'!$A$10,VLOOKUP($A25,'5'!$A$8:$L$9,5,FALSE),IF($A25&lt;Nonstandard!$A$26,VLOOKUP($A25,Nonstandard!$A$17:$J$25,6,FALSE),IF($A25&lt;SDRFab!$A$3088,VLOOKUP($A25,SDRFab!$A$8:$K$3087,4,FALSE),""))))))))))))))</f>
        <v/>
      </c>
      <c r="D25" s="398" t="str">
        <f>IF($A25&lt;DWV!$A$301,VLOOKUP($A25,DWV!$A$8:$L$300,6,FALSE),IF($A25&lt;'Large Dia. DWV'!$A$122,VLOOKUP($A25,'Large Dia. DWV'!$A$8:$L$121,6,FALSE),IF($A25&lt;'SCH40'!$A$602,VLOOKUP($A25,'SCH40'!$A$8:$L$601,6,FALSE),IF($A25&lt;'Large Dia. SCH40'!$A$35,VLOOKUP($A25,'Large Dia. SCH40'!$A$8:$L$34,6,FALSE),IF($A25&lt;'SDR26'!$A$119,VLOOKUP($A25,'SDR26'!$A$8:$L$118,6,FALSE),IF($A25&lt;SDR35G!$A$227,VLOOKUP($A25,SDR35G!$A$8:$L$226,6,FALSE),IF($A25&lt;SDR35SW!$A$178,VLOOKUP($A25,SDR35SW!$A$8:$L$177,6,FALSE),IF($A25&lt;'DWV G'!$A$241,VLOOKUP($A25,'DWV G'!$A$8:$L$240,6,FALSE),IF($A25&lt;'2'!$A$523,VLOOKUP($A25,'2'!$A$8:$L$522,6,FALSE),IF($A25&lt;'3'!$A$27,VLOOKUP($A25,'3'!$A$8:$L$26,6,FALSE),IF($A25&lt;'4'!$A$277,VLOOKUP($A25,'4'!$A$8:$L$276,6,FALSE),IF($A25&lt;'5'!$A$10,VLOOKUP($A25,'5'!$A$8:$L$9,6,FALSE),IF($A25&lt;Nonstandard!$A$26,VLOOKUP($A25,Nonstandard!$A$17:$J$25,7,FALSE),IF($A25&lt;SDRFab!$A$3088,VLOOKUP($A25,SDRFab!$A$8:$K$3087,5,FALSE),""))))))))))))))</f>
        <v/>
      </c>
      <c r="E25" s="399"/>
      <c r="F25" s="153" t="str">
        <f>IF($A25&lt;DWV!$A$301,VLOOKUP($A25,DWV!$A$8:$L$300,10,FALSE),IF($A25&lt;'Large Dia. DWV'!$A$122,VLOOKUP($A25,'Large Dia. DWV'!$A$8:$L$121,10,FALSE),IF($A25&lt;'SCH40'!$A$602,VLOOKUP($A25,'SCH40'!$A$8:$L$601,10,FALSE),IF($A25&lt;'Large Dia. SCH40'!$A$35,VLOOKUP($A25,'Large Dia. SCH40'!$A$8:$L$34,10,FALSE),IF($A25&lt;'SDR26'!$A$119,VLOOKUP($A25,'SDR26'!$A$8:$L$118,10,FALSE),IF($A25&lt;SDR35G!$A$227,VLOOKUP($A25,SDR35G!$A$8:$L$226,10,FALSE),IF($A25&lt;SDR35SW!$A$178,VLOOKUP($A25,SDR35SW!$A$8:$L$177,10,FALSE),IF($A25&lt;'DWV G'!$A$241,VLOOKUP($A25,'DWV G'!$A$8:$L$240,10,FALSE),IF($A25&lt;'2'!$A$523,VLOOKUP($A25,'2'!$A$8:$L$522,10,FALSE),IF($A25&lt;'3'!$A$27,VLOOKUP($A25,'3'!$A$8:$L$26,10,FALSE),IF($A25&lt;'4'!$A$277,VLOOKUP($A25,'4'!$A$8:$L$276,10,FALSE),IF($A25&lt;'5'!$A$10,VLOOKUP($A25,'5'!$A$8:$L$9,10,FALSE),IF($A25&lt;Nonstandard!$A$26,VLOOKUP($A25,Nonstandard!$A$17:$J$25,8,FALSE),IF($A25&lt;SDRFab!$A$3088,VLOOKUP($A25,SDRFab!$A$8:$K$3087,9,FALSE),""))))))))))))))</f>
        <v/>
      </c>
      <c r="G25" s="166" t="str">
        <f>IF($A25&lt;DWV!$A$301,VLOOKUP($A25,DWV!$A$8:$L$300,12,FALSE),IF($A25&lt;'Large Dia. DWV'!$A$122,VLOOKUP($A25,'Large Dia. DWV'!$A$8:$L$121,12,FALSE),IF($A25&lt;'SCH40'!$A$602,VLOOKUP($A25,'SCH40'!$A$8:$L$601,12,FALSE),IF($A25&lt;'Large Dia. SCH40'!$A$35,VLOOKUP($A25,'Large Dia. SCH40'!$A$8:$L$34,12,FALSE),IF($A25&lt;'SDR26'!$A$119,VLOOKUP($A25,'SDR26'!$A$8:$L$118,12,FALSE),IF($A25&lt;SDR35G!$A$227,VLOOKUP($A25,SDR35G!$A$8:$L$226,12,FALSE),IF($A25&lt;SDR35SW!$A$178,VLOOKUP($A25,SDR35SW!$A$8:$L$177,12,FALSE),IF($A25&lt;'DWV G'!$A$241,VLOOKUP($A25,'DWV G'!$A$8:$L$240,12,FALSE),IF($A25&lt;'2'!$A$523,VLOOKUP($A25,'2'!$A$8:$L$522,12,FALSE),IF($A25&lt;'3'!$A$27,VLOOKUP($A25,'3'!$A$8:$L$26,12,FALSE),IF($A25&lt;'4'!$A$277,VLOOKUP($A25,'4'!$A$8:$L$276,12,FALSE),IF($A25&lt;'5'!$A$10,VLOOKUP($A25,'5'!$A$8:$L$9,12,FALSE),IF($A25&lt;Nonstandard!$A$26,VLOOKUP($A25,Nonstandard!$A$17:$J$25,3,FALSE),IF($A25&lt;SDRFab!$A$3088,VLOOKUP($A25,SDRFab!$A$8:$L$3087,11,FALSE),""))))))))))))))</f>
        <v/>
      </c>
      <c r="H25" s="387" t="str">
        <f>IF($A25&lt;DWV!$A$301,VLOOKUP($A25,DWV!$A$8:$L$300,7,FALSE),IF($A25&lt;'Large Dia. DWV'!$A$122,VLOOKUP($A25,'Large Dia. DWV'!$A$8:$L$121,7,FALSE),IF($A25&lt;'SCH40'!$A$602,VLOOKUP($A25,'SCH40'!$A$8:$L$601,7,FALSE),IF($A25&lt;'Large Dia. SCH40'!$A$35,VLOOKUP($A25,'Large Dia. SCH40'!$A$8:$L$34,7,FALSE),IF($A25&lt;'SDR26'!$A$119,VLOOKUP($A25,'SDR26'!$A$8:$L$118,7,FALSE),IF($A25&lt;SDR35G!$A$227,VLOOKUP($A25,SDR35G!$A$8:$L$226,7,FALSE),IF($A25&lt;SDR35SW!$A$178,VLOOKUP($A25,SDR35SW!$A$8:$L$177,7,FALSE),IF($A25&lt;'DWV G'!$A$241,VLOOKUP($A25,'DWV G'!$A$8:$L$240,7,FALSE),IF($A25&lt;'2'!$A$523,VLOOKUP($A25,'2'!$A$8:$L$522,7,FALSE),IF($A25&lt;'3'!$A$27,VLOOKUP($A25,'3'!$A$8:$L$26,7,FALSE),IF($A25&lt;'4'!$A$277,VLOOKUP($A25,'4'!$A$8:$L$276,7,FALSE),IF($A25&lt;'5'!$A$10,VLOOKUP($A25,'5'!$A$8:$L$9,7,FALSE),IF($A25&lt;SDRFab!$A$3088,VLOOKUP($A25,SDRFab!$A$8:$L$3087,6,FALSE),"")))))))))))))</f>
        <v/>
      </c>
      <c r="I25" s="388"/>
      <c r="J25" s="156" t="str">
        <f>IF($A25&lt;DWV!$A$301,VLOOKUP($A25,DWV!$A$8:$N$300,14,FALSE),IF($A25&lt;'Large Dia. DWV'!$A$122,VLOOKUP($A25,'Large Dia. DWV'!$A$8:$N$121,14,FALSE),IF($A25&lt;'SCH40'!$A$602,VLOOKUP($A25,'SCH40'!$A$8:$N$601,14,FALSE),IF($A25&lt;'Large Dia. SCH40'!$A$35,VLOOKUP($A25,'Large Dia. SCH40'!$A$8:$N$34,14,FALSE),IF($A25&lt;'SDR26'!$A$119,VLOOKUP($A25,'SDR26'!$A$8:$N$118,14,FALSE),IF($A25&lt;SDR35G!$A$227,VLOOKUP($A25,SDR35G!$A$8:$N$226,14,FALSE),IF($A25&lt;SDR35SW!$A$178,VLOOKUP($A25,SDR35SW!$A$8:$N$177,14,FALSE),IF($A25&lt;'DWV G'!$A$241,VLOOKUP($A25,'DWV G'!$A$8:$N$240,14,FALSE),IF($A25&lt;'2'!$A$523,VLOOKUP($A25,'2'!$A$8:$N$522,14,FALSE),IF($A25&lt;'3'!$A$27,VLOOKUP($A25,'3'!$A$8:$N$26,14,FALSE),IF($A25&lt;'4'!$A$277,VLOOKUP($A25,'4'!$A$8:$N$276,14,FALSE),IF($A25&lt;'5'!$A$10,VLOOKUP($A25,'5'!$A$8:$N$9,14,FALSE),IF($A25&lt;SDRFab!$A$3088,VLOOKUP($A25,SDRFab!$A$8:$N$3087,13,FALSE),"")))))))))))))</f>
        <v/>
      </c>
      <c r="K25" s="168" t="str">
        <f>IF($A25&lt;DWV!$A$301,VLOOKUP($A25,DWV!$A$8:$L$300,11,FALSE),IF($A25&lt;'Large Dia. DWV'!$A$122,VLOOKUP($A25,'Large Dia. DWV'!$A$8:$L$121,11,FALSE),IF($A25&lt;'SCH40'!$A$602,VLOOKUP($A25,'SCH40'!$A$8:$L$601,11,FALSE),IF($A25&lt;'Large Dia. SCH40'!$A$35,VLOOKUP($A25,'Large Dia. SCH40'!$A$8:$L$34,11,FALSE),IF($A25&lt;'SDR26'!$A$119,VLOOKUP($A25,'SDR26'!$A$8:$L$118,11,FALSE),IF($A25&lt;SDR35G!$A$227,VLOOKUP($A25,SDR35G!$A$8:$L$226,11,FALSE),IF($A25&lt;SDR35SW!$A$178,VLOOKUP($A25,SDR35SW!$A$8:$L$177,11,FALSE),IF($A25&lt;'DWV G'!$A$241,VLOOKUP($A25,'DWV G'!$A$8:$L$240,11,FALSE),IF($A25&lt;'2'!$A$523,VLOOKUP($A25,'2'!$A$8:$L$522,11,FALSE),IF($A25&lt;'3'!$A$27,VLOOKUP($A25,'3'!$A$8:$L$26,11,FALSE),IF($A25&lt;'4'!$A$277,VLOOKUP($A25,'4'!$A$8:$L$276,11,FALSE),IF($A25&lt;'5'!$A$10,VLOOKUP($A25,'5'!$A$8:$L$9,11,FALSE),IF($A25&lt;Nonstandard!$A$26,VLOOKUP($A25,Nonstandard!$A$17:$J$25,10,FALSE),IF($A25&lt;SDRFab!$A$3088,VLOOKUP($A25,SDRFab!$A$8:$L$3087,10,FALSE),""))))))))))))))</f>
        <v/>
      </c>
      <c r="L25" s="153" t="str">
        <f t="shared" si="0"/>
        <v>-</v>
      </c>
      <c r="M25" s="169"/>
      <c r="N25" s="142"/>
      <c r="O25" s="143"/>
    </row>
    <row r="26" spans="1:15" ht="15.6" x14ac:dyDescent="0.3">
      <c r="A26" s="123">
        <v>9</v>
      </c>
      <c r="B26" s="14" t="str">
        <f>IF($A26&lt;DWV!$A$301,VLOOKUP($A26,DWV!$A$8:$L$300,4,FALSE),IF($A26&lt;'Large Dia. DWV'!$A$122,VLOOKUP($A26,'Large Dia. DWV'!$A$8:$L$121,4,FALSE),IF($A26&lt;'SCH40'!$A$602,VLOOKUP($A26,'SCH40'!$A$8:$L$601,4,FALSE),IF($A26&lt;'Large Dia. SCH40'!$A$35,VLOOKUP($A26,'Large Dia. SCH40'!$A$8:$L$34,4,FALSE),IF($A26&lt;'SDR26'!$A$119,VLOOKUP($A26,'SDR26'!$A$8:$L$118,4,FALSE),IF($A26&lt;SDR35G!$A$227,VLOOKUP($A26,SDR35G!$A$8:$L$226,4,FALSE),IF($A26&lt;SDR35SW!$A$178,VLOOKUP($A26,SDR35SW!$A$8:$L$177,4,FALSE),IF($A26&lt;'DWV G'!$A$241,VLOOKUP($A26,'DWV G'!$A$8:$L$240,4,FALSE),IF($A26&lt;'2'!$A$523,VLOOKUP($A26,'2'!$A$8:$L$522,4,FALSE),IF($A26&lt;'3'!$A$27,VLOOKUP($A26,'3'!$A$8:$L$26,4,FALSE),IF($A26&lt;'4'!$A$277,VLOOKUP($A26,'4'!$A$8:$L$276,4,FALSE),IF($A26&lt;'5'!$A$10,VLOOKUP($A26,'5'!$A$8:$L$9,4,FALSE),IF($A26&lt;Nonstandard!$A$26,VLOOKUP($A26,Nonstandard!$A$17:$J$25,5,FALSE),IF($A26&lt;SDRFab!$A$3088,VLOOKUP($A26,SDRFab!$A$8:$K$3087,3,FALSE),""))))))))))))))</f>
        <v/>
      </c>
      <c r="C26" s="163" t="str">
        <f>IF($A26&lt;DWV!$A$301,VLOOKUP($A26,DWV!$A$8:$L$300,5,FALSE),IF($A26&lt;'Large Dia. DWV'!$A$122,VLOOKUP($A26,'Large Dia. DWV'!$A$8:$L$121,5,FALSE),IF($A26&lt;'SCH40'!$A$602,VLOOKUP($A26,'SCH40'!$A$8:$L$601,5,FALSE),IF($A26&lt;'Large Dia. SCH40'!$A$35,VLOOKUP($A26,'Large Dia. SCH40'!$A$8:$L$34,5,FALSE),IF($A26&lt;'SDR26'!$A$119,VLOOKUP($A26,'SDR26'!$A$8:$L$118,5,FALSE),IF($A26&lt;SDR35G!$A$227,VLOOKUP($A26,SDR35G!$A$8:$L$226,5,FALSE),IF($A26&lt;SDR35SW!$A$178,VLOOKUP($A26,SDR35SW!$A$8:$L$177,5,FALSE),IF($A26&lt;'DWV G'!$A$241,VLOOKUP($A26,'DWV G'!$A$8:$L$240,5,FALSE),IF($A26&lt;'2'!$A$523,VLOOKUP($A26,'2'!$A$8:$L$522,5,FALSE),IF($A26&lt;'3'!$A$27,VLOOKUP($A26,'3'!$A$8:$L$26,5,FALSE),IF($A26&lt;'4'!$A$277,VLOOKUP($A26,'4'!$A$8:$L$276,5,FALSE),IF($A26&lt;'5'!$A$10,VLOOKUP($A26,'5'!$A$8:$L$9,5,FALSE),IF($A26&lt;Nonstandard!$A$26,VLOOKUP($A26,Nonstandard!$A$17:$J$25,6,FALSE),IF($A26&lt;SDRFab!$A$3088,VLOOKUP($A26,SDRFab!$A$8:$K$3087,4,FALSE),""))))))))))))))</f>
        <v/>
      </c>
      <c r="D26" s="396" t="str">
        <f>IF($A26&lt;DWV!$A$301,VLOOKUP($A26,DWV!$A$8:$L$300,6,FALSE),IF($A26&lt;'Large Dia. DWV'!$A$122,VLOOKUP($A26,'Large Dia. DWV'!$A$8:$L$121,6,FALSE),IF($A26&lt;'SCH40'!$A$602,VLOOKUP($A26,'SCH40'!$A$8:$L$601,6,FALSE),IF($A26&lt;'Large Dia. SCH40'!$A$35,VLOOKUP($A26,'Large Dia. SCH40'!$A$8:$L$34,6,FALSE),IF($A26&lt;'SDR26'!$A$119,VLOOKUP($A26,'SDR26'!$A$8:$L$118,6,FALSE),IF($A26&lt;SDR35G!$A$227,VLOOKUP($A26,SDR35G!$A$8:$L$226,6,FALSE),IF($A26&lt;SDR35SW!$A$178,VLOOKUP($A26,SDR35SW!$A$8:$L$177,6,FALSE),IF($A26&lt;'DWV G'!$A$241,VLOOKUP($A26,'DWV G'!$A$8:$L$240,6,FALSE),IF($A26&lt;'2'!$A$523,VLOOKUP($A26,'2'!$A$8:$L$522,6,FALSE),IF($A26&lt;'3'!$A$27,VLOOKUP($A26,'3'!$A$8:$L$26,6,FALSE),IF($A26&lt;'4'!$A$277,VLOOKUP($A26,'4'!$A$8:$L$276,6,FALSE),IF($A26&lt;'5'!$A$10,VLOOKUP($A26,'5'!$A$8:$L$9,6,FALSE),IF($A26&lt;Nonstandard!$A$26,VLOOKUP($A26,Nonstandard!$A$17:$J$25,7,FALSE),IF($A26&lt;SDRFab!$A$3088,VLOOKUP($A26,SDRFab!$A$8:$K$3087,5,FALSE),""))))))))))))))</f>
        <v/>
      </c>
      <c r="E26" s="397"/>
      <c r="F26" s="138" t="str">
        <f>IF($A26&lt;DWV!$A$301,VLOOKUP($A26,DWV!$A$8:$L$300,10,FALSE),IF($A26&lt;'Large Dia. DWV'!$A$122,VLOOKUP($A26,'Large Dia. DWV'!$A$8:$L$121,10,FALSE),IF($A26&lt;'SCH40'!$A$602,VLOOKUP($A26,'SCH40'!$A$8:$L$601,10,FALSE),IF($A26&lt;'Large Dia. SCH40'!$A$35,VLOOKUP($A26,'Large Dia. SCH40'!$A$8:$L$34,10,FALSE),IF($A26&lt;'SDR26'!$A$119,VLOOKUP($A26,'SDR26'!$A$8:$L$118,10,FALSE),IF($A26&lt;SDR35G!$A$227,VLOOKUP($A26,SDR35G!$A$8:$L$226,10,FALSE),IF($A26&lt;SDR35SW!$A$178,VLOOKUP($A26,SDR35SW!$A$8:$L$177,10,FALSE),IF($A26&lt;'DWV G'!$A$241,VLOOKUP($A26,'DWV G'!$A$8:$L$240,10,FALSE),IF($A26&lt;'2'!$A$523,VLOOKUP($A26,'2'!$A$8:$L$522,10,FALSE),IF($A26&lt;'3'!$A$27,VLOOKUP($A26,'3'!$A$8:$L$26,10,FALSE),IF($A26&lt;'4'!$A$277,VLOOKUP($A26,'4'!$A$8:$L$276,10,FALSE),IF($A26&lt;'5'!$A$10,VLOOKUP($A26,'5'!$A$8:$L$9,10,FALSE),IF($A26&lt;Nonstandard!$A$26,VLOOKUP($A26,Nonstandard!$A$17:$J$25,8,FALSE),IF($A26&lt;SDRFab!$A$3088,VLOOKUP($A26,SDRFab!$A$8:$K$3087,9,FALSE),""))))))))))))))</f>
        <v/>
      </c>
      <c r="G26" s="165" t="str">
        <f>IF($A26&lt;DWV!$A$301,VLOOKUP($A26,DWV!$A$8:$L$300,12,FALSE),IF($A26&lt;'Large Dia. DWV'!$A$122,VLOOKUP($A26,'Large Dia. DWV'!$A$8:$L$121,12,FALSE),IF($A26&lt;'SCH40'!$A$602,VLOOKUP($A26,'SCH40'!$A$8:$L$601,12,FALSE),IF($A26&lt;'Large Dia. SCH40'!$A$35,VLOOKUP($A26,'Large Dia. SCH40'!$A$8:$L$34,12,FALSE),IF($A26&lt;'SDR26'!$A$119,VLOOKUP($A26,'SDR26'!$A$8:$L$118,12,FALSE),IF($A26&lt;SDR35G!$A$227,VLOOKUP($A26,SDR35G!$A$8:$L$226,12,FALSE),IF($A26&lt;SDR35SW!$A$178,VLOOKUP($A26,SDR35SW!$A$8:$L$177,12,FALSE),IF($A26&lt;'DWV G'!$A$241,VLOOKUP($A26,'DWV G'!$A$8:$L$240,12,FALSE),IF($A26&lt;'2'!$A$523,VLOOKUP($A26,'2'!$A$8:$L$522,12,FALSE),IF($A26&lt;'3'!$A$27,VLOOKUP($A26,'3'!$A$8:$L$26,12,FALSE),IF($A26&lt;'4'!$A$277,VLOOKUP($A26,'4'!$A$8:$L$276,12,FALSE),IF($A26&lt;'5'!$A$10,VLOOKUP($A26,'5'!$A$8:$L$9,12,FALSE),IF($A26&lt;Nonstandard!$A$26,VLOOKUP($A26,Nonstandard!$A$17:$J$25,3,FALSE),IF($A26&lt;SDRFab!$A$3088,VLOOKUP($A26,SDRFab!$A$8:$L$3087,11,FALSE),""))))))))))))))</f>
        <v/>
      </c>
      <c r="H26" s="389" t="str">
        <f>IF($A26&lt;DWV!$A$301,VLOOKUP($A26,DWV!$A$8:$L$300,7,FALSE),IF($A26&lt;'Large Dia. DWV'!$A$122,VLOOKUP($A26,'Large Dia. DWV'!$A$8:$L$121,7,FALSE),IF($A26&lt;'SCH40'!$A$602,VLOOKUP($A26,'SCH40'!$A$8:$L$601,7,FALSE),IF($A26&lt;'Large Dia. SCH40'!$A$35,VLOOKUP($A26,'Large Dia. SCH40'!$A$8:$L$34,7,FALSE),IF($A26&lt;'SDR26'!$A$119,VLOOKUP($A26,'SDR26'!$A$8:$L$118,7,FALSE),IF($A26&lt;SDR35G!$A$227,VLOOKUP($A26,SDR35G!$A$8:$L$226,7,FALSE),IF($A26&lt;SDR35SW!$A$178,VLOOKUP($A26,SDR35SW!$A$8:$L$177,7,FALSE),IF($A26&lt;'DWV G'!$A$241,VLOOKUP($A26,'DWV G'!$A$8:$L$240,7,FALSE),IF($A26&lt;'2'!$A$523,VLOOKUP($A26,'2'!$A$8:$L$522,7,FALSE),IF($A26&lt;'3'!$A$27,VLOOKUP($A26,'3'!$A$8:$L$26,7,FALSE),IF($A26&lt;'4'!$A$277,VLOOKUP($A26,'4'!$A$8:$L$276,7,FALSE),IF($A26&lt;'5'!$A$10,VLOOKUP($A26,'5'!$A$8:$L$9,7,FALSE),IF($A26&lt;SDRFab!$A$3088,VLOOKUP($A26,SDRFab!$A$8:$L$3087,6,FALSE),"")))))))))))))</f>
        <v/>
      </c>
      <c r="I26" s="390"/>
      <c r="J26" s="155" t="str">
        <f>IF($A26&lt;DWV!$A$301,VLOOKUP($A26,DWV!$A$8:$N$300,14,FALSE),IF($A26&lt;'Large Dia. DWV'!$A$122,VLOOKUP($A26,'Large Dia. DWV'!$A$8:$N$121,14,FALSE),IF($A26&lt;'SCH40'!$A$602,VLOOKUP($A26,'SCH40'!$A$8:$N$601,14,FALSE),IF($A26&lt;'Large Dia. SCH40'!$A$35,VLOOKUP($A26,'Large Dia. SCH40'!$A$8:$N$34,14,FALSE),IF($A26&lt;'SDR26'!$A$119,VLOOKUP($A26,'SDR26'!$A$8:$N$118,14,FALSE),IF($A26&lt;SDR35G!$A$227,VLOOKUP($A26,SDR35G!$A$8:$N$226,14,FALSE),IF($A26&lt;SDR35SW!$A$178,VLOOKUP($A26,SDR35SW!$A$8:$N$177,14,FALSE),IF($A26&lt;'DWV G'!$A$241,VLOOKUP($A26,'DWV G'!$A$8:$N$240,14,FALSE),IF($A26&lt;'2'!$A$523,VLOOKUP($A26,'2'!$A$8:$N$522,14,FALSE),IF($A26&lt;'3'!$A$27,VLOOKUP($A26,'3'!$A$8:$N$26,14,FALSE),IF($A26&lt;'4'!$A$277,VLOOKUP($A26,'4'!$A$8:$N$276,14,FALSE),IF($A26&lt;'5'!$A$10,VLOOKUP($A26,'5'!$A$8:$N$9,14,FALSE),IF($A26&lt;SDRFab!$A$3088,VLOOKUP($A26,SDRFab!$A$8:$N$3087,13,FALSE),"")))))))))))))</f>
        <v/>
      </c>
      <c r="K26" s="167" t="str">
        <f>IF($A26&lt;DWV!$A$301,VLOOKUP($A26,DWV!$A$8:$L$300,11,FALSE),IF($A26&lt;'Large Dia. DWV'!$A$122,VLOOKUP($A26,'Large Dia. DWV'!$A$8:$L$121,11,FALSE),IF($A26&lt;'SCH40'!$A$602,VLOOKUP($A26,'SCH40'!$A$8:$L$601,11,FALSE),IF($A26&lt;'Large Dia. SCH40'!$A$35,VLOOKUP($A26,'Large Dia. SCH40'!$A$8:$L$34,11,FALSE),IF($A26&lt;'SDR26'!$A$119,VLOOKUP($A26,'SDR26'!$A$8:$L$118,11,FALSE),IF($A26&lt;SDR35G!$A$227,VLOOKUP($A26,SDR35G!$A$8:$L$226,11,FALSE),IF($A26&lt;SDR35SW!$A$178,VLOOKUP($A26,SDR35SW!$A$8:$L$177,11,FALSE),IF($A26&lt;'DWV G'!$A$241,VLOOKUP($A26,'DWV G'!$A$8:$L$240,11,FALSE),IF($A26&lt;'2'!$A$523,VLOOKUP($A26,'2'!$A$8:$L$522,11,FALSE),IF($A26&lt;'3'!$A$27,VLOOKUP($A26,'3'!$A$8:$L$26,11,FALSE),IF($A26&lt;'4'!$A$277,VLOOKUP($A26,'4'!$A$8:$L$276,11,FALSE),IF($A26&lt;'5'!$A$10,VLOOKUP($A26,'5'!$A$8:$L$9,11,FALSE),IF($A26&lt;Nonstandard!$A$26,VLOOKUP($A26,Nonstandard!$A$17:$J$25,10,FALSE),IF($A26&lt;SDRFab!$A$3088,VLOOKUP($A26,SDRFab!$A$8:$L$3087,10,FALSE),""))))))))))))))</f>
        <v/>
      </c>
      <c r="L26" s="139" t="str">
        <f t="shared" si="0"/>
        <v>-</v>
      </c>
      <c r="M26" s="170"/>
      <c r="N26" s="142"/>
      <c r="O26" s="143"/>
    </row>
    <row r="27" spans="1:15" ht="15.6" x14ac:dyDescent="0.3">
      <c r="A27" s="151">
        <v>10</v>
      </c>
      <c r="B27" s="152" t="str">
        <f>IF($A27&lt;DWV!$A$301,VLOOKUP($A27,DWV!$A$8:$L$300,4,FALSE),IF($A27&lt;'Large Dia. DWV'!$A$122,VLOOKUP($A27,'Large Dia. DWV'!$A$8:$L$121,4,FALSE),IF($A27&lt;'SCH40'!$A$602,VLOOKUP($A27,'SCH40'!$A$8:$L$601,4,FALSE),IF($A27&lt;'Large Dia. SCH40'!$A$35,VLOOKUP($A27,'Large Dia. SCH40'!$A$8:$L$34,4,FALSE),IF($A27&lt;'SDR26'!$A$119,VLOOKUP($A27,'SDR26'!$A$8:$L$118,4,FALSE),IF($A27&lt;SDR35G!$A$227,VLOOKUP($A27,SDR35G!$A$8:$L$226,4,FALSE),IF($A27&lt;SDR35SW!$A$178,VLOOKUP($A27,SDR35SW!$A$8:$L$177,4,FALSE),IF($A27&lt;'DWV G'!$A$241,VLOOKUP($A27,'DWV G'!$A$8:$L$240,4,FALSE),IF($A27&lt;'2'!$A$523,VLOOKUP($A27,'2'!$A$8:$L$522,4,FALSE),IF($A27&lt;'3'!$A$27,VLOOKUP($A27,'3'!$A$8:$L$26,4,FALSE),IF($A27&lt;'4'!$A$277,VLOOKUP($A27,'4'!$A$8:$L$276,4,FALSE),IF($A27&lt;'5'!$A$10,VLOOKUP($A27,'5'!$A$8:$L$9,4,FALSE),IF($A27&lt;Nonstandard!$A$26,VLOOKUP($A27,Nonstandard!$A$17:$J$25,5,FALSE),IF($A27&lt;SDRFab!$A$3088,VLOOKUP($A27,SDRFab!$A$8:$K$3087,3,FALSE),""))))))))))))))</f>
        <v/>
      </c>
      <c r="C27" s="164" t="str">
        <f>IF($A27&lt;DWV!$A$301,VLOOKUP($A27,DWV!$A$8:$L$300,5,FALSE),IF($A27&lt;'Large Dia. DWV'!$A$122,VLOOKUP($A27,'Large Dia. DWV'!$A$8:$L$121,5,FALSE),IF($A27&lt;'SCH40'!$A$602,VLOOKUP($A27,'SCH40'!$A$8:$L$601,5,FALSE),IF($A27&lt;'Large Dia. SCH40'!$A$35,VLOOKUP($A27,'Large Dia. SCH40'!$A$8:$L$34,5,FALSE),IF($A27&lt;'SDR26'!$A$119,VLOOKUP($A27,'SDR26'!$A$8:$L$118,5,FALSE),IF($A27&lt;SDR35G!$A$227,VLOOKUP($A27,SDR35G!$A$8:$L$226,5,FALSE),IF($A27&lt;SDR35SW!$A$178,VLOOKUP($A27,SDR35SW!$A$8:$L$177,5,FALSE),IF($A27&lt;'DWV G'!$A$241,VLOOKUP($A27,'DWV G'!$A$8:$L$240,5,FALSE),IF($A27&lt;'2'!$A$523,VLOOKUP($A27,'2'!$A$8:$L$522,5,FALSE),IF($A27&lt;'3'!$A$27,VLOOKUP($A27,'3'!$A$8:$L$26,5,FALSE),IF($A27&lt;'4'!$A$277,VLOOKUP($A27,'4'!$A$8:$L$276,5,FALSE),IF($A27&lt;'5'!$A$10,VLOOKUP($A27,'5'!$A$8:$L$9,5,FALSE),IF($A27&lt;Nonstandard!$A$26,VLOOKUP($A27,Nonstandard!$A$17:$J$25,6,FALSE),IF($A27&lt;SDRFab!$A$3088,VLOOKUP($A27,SDRFab!$A$8:$K$3087,4,FALSE),""))))))))))))))</f>
        <v/>
      </c>
      <c r="D27" s="398" t="str">
        <f>IF($A27&lt;DWV!$A$301,VLOOKUP($A27,DWV!$A$8:$L$300,6,FALSE),IF($A27&lt;'Large Dia. DWV'!$A$122,VLOOKUP($A27,'Large Dia. DWV'!$A$8:$L$121,6,FALSE),IF($A27&lt;'SCH40'!$A$602,VLOOKUP($A27,'SCH40'!$A$8:$L$601,6,FALSE),IF($A27&lt;'Large Dia. SCH40'!$A$35,VLOOKUP($A27,'Large Dia. SCH40'!$A$8:$L$34,6,FALSE),IF($A27&lt;'SDR26'!$A$119,VLOOKUP($A27,'SDR26'!$A$8:$L$118,6,FALSE),IF($A27&lt;SDR35G!$A$227,VLOOKUP($A27,SDR35G!$A$8:$L$226,6,FALSE),IF($A27&lt;SDR35SW!$A$178,VLOOKUP($A27,SDR35SW!$A$8:$L$177,6,FALSE),IF($A27&lt;'DWV G'!$A$241,VLOOKUP($A27,'DWV G'!$A$8:$L$240,6,FALSE),IF($A27&lt;'2'!$A$523,VLOOKUP($A27,'2'!$A$8:$L$522,6,FALSE),IF($A27&lt;'3'!$A$27,VLOOKUP($A27,'3'!$A$8:$L$26,6,FALSE),IF($A27&lt;'4'!$A$277,VLOOKUP($A27,'4'!$A$8:$L$276,6,FALSE),IF($A27&lt;'5'!$A$10,VLOOKUP($A27,'5'!$A$8:$L$9,6,FALSE),IF($A27&lt;Nonstandard!$A$26,VLOOKUP($A27,Nonstandard!$A$17:$J$25,7,FALSE),IF($A27&lt;SDRFab!$A$3088,VLOOKUP($A27,SDRFab!$A$8:$K$3087,5,FALSE),""))))))))))))))</f>
        <v/>
      </c>
      <c r="E27" s="399"/>
      <c r="F27" s="153" t="str">
        <f>IF($A27&lt;DWV!$A$301,VLOOKUP($A27,DWV!$A$8:$L$300,10,FALSE),IF($A27&lt;'Large Dia. DWV'!$A$122,VLOOKUP($A27,'Large Dia. DWV'!$A$8:$L$121,10,FALSE),IF($A27&lt;'SCH40'!$A$602,VLOOKUP($A27,'SCH40'!$A$8:$L$601,10,FALSE),IF($A27&lt;'Large Dia. SCH40'!$A$35,VLOOKUP($A27,'Large Dia. SCH40'!$A$8:$L$34,10,FALSE),IF($A27&lt;'SDR26'!$A$119,VLOOKUP($A27,'SDR26'!$A$8:$L$118,10,FALSE),IF($A27&lt;SDR35G!$A$227,VLOOKUP($A27,SDR35G!$A$8:$L$226,10,FALSE),IF($A27&lt;SDR35SW!$A$178,VLOOKUP($A27,SDR35SW!$A$8:$L$177,10,FALSE),IF($A27&lt;'DWV G'!$A$241,VLOOKUP($A27,'DWV G'!$A$8:$L$240,10,FALSE),IF($A27&lt;'2'!$A$523,VLOOKUP($A27,'2'!$A$8:$L$522,10,FALSE),IF($A27&lt;'3'!$A$27,VLOOKUP($A27,'3'!$A$8:$L$26,10,FALSE),IF($A27&lt;'4'!$A$277,VLOOKUP($A27,'4'!$A$8:$L$276,10,FALSE),IF($A27&lt;'5'!$A$10,VLOOKUP($A27,'5'!$A$8:$L$9,10,FALSE),IF($A27&lt;Nonstandard!$A$26,VLOOKUP($A27,Nonstandard!$A$17:$J$25,8,FALSE),IF($A27&lt;SDRFab!$A$3088,VLOOKUP($A27,SDRFab!$A$8:$K$3087,9,FALSE),""))))))))))))))</f>
        <v/>
      </c>
      <c r="G27" s="166" t="str">
        <f>IF($A27&lt;DWV!$A$301,VLOOKUP($A27,DWV!$A$8:$L$300,12,FALSE),IF($A27&lt;'Large Dia. DWV'!$A$122,VLOOKUP($A27,'Large Dia. DWV'!$A$8:$L$121,12,FALSE),IF($A27&lt;'SCH40'!$A$602,VLOOKUP($A27,'SCH40'!$A$8:$L$601,12,FALSE),IF($A27&lt;'Large Dia. SCH40'!$A$35,VLOOKUP($A27,'Large Dia. SCH40'!$A$8:$L$34,12,FALSE),IF($A27&lt;'SDR26'!$A$119,VLOOKUP($A27,'SDR26'!$A$8:$L$118,12,FALSE),IF($A27&lt;SDR35G!$A$227,VLOOKUP($A27,SDR35G!$A$8:$L$226,12,FALSE),IF($A27&lt;SDR35SW!$A$178,VLOOKUP($A27,SDR35SW!$A$8:$L$177,12,FALSE),IF($A27&lt;'DWV G'!$A$241,VLOOKUP($A27,'DWV G'!$A$8:$L$240,12,FALSE),IF($A27&lt;'2'!$A$523,VLOOKUP($A27,'2'!$A$8:$L$522,12,FALSE),IF($A27&lt;'3'!$A$27,VLOOKUP($A27,'3'!$A$8:$L$26,12,FALSE),IF($A27&lt;'4'!$A$277,VLOOKUP($A27,'4'!$A$8:$L$276,12,FALSE),IF($A27&lt;'5'!$A$10,VLOOKUP($A27,'5'!$A$8:$L$9,12,FALSE),IF($A27&lt;Nonstandard!$A$26,VLOOKUP($A27,Nonstandard!$A$17:$J$25,3,FALSE),IF($A27&lt;SDRFab!$A$3088,VLOOKUP($A27,SDRFab!$A$8:$L$3087,11,FALSE),""))))))))))))))</f>
        <v/>
      </c>
      <c r="H27" s="387" t="str">
        <f>IF($A27&lt;DWV!$A$301,VLOOKUP($A27,DWV!$A$8:$L$300,7,FALSE),IF($A27&lt;'Large Dia. DWV'!$A$122,VLOOKUP($A27,'Large Dia. DWV'!$A$8:$L$121,7,FALSE),IF($A27&lt;'SCH40'!$A$602,VLOOKUP($A27,'SCH40'!$A$8:$L$601,7,FALSE),IF($A27&lt;'Large Dia. SCH40'!$A$35,VLOOKUP($A27,'Large Dia. SCH40'!$A$8:$L$34,7,FALSE),IF($A27&lt;'SDR26'!$A$119,VLOOKUP($A27,'SDR26'!$A$8:$L$118,7,FALSE),IF($A27&lt;SDR35G!$A$227,VLOOKUP($A27,SDR35G!$A$8:$L$226,7,FALSE),IF($A27&lt;SDR35SW!$A$178,VLOOKUP($A27,SDR35SW!$A$8:$L$177,7,FALSE),IF($A27&lt;'DWV G'!$A$241,VLOOKUP($A27,'DWV G'!$A$8:$L$240,7,FALSE),IF($A27&lt;'2'!$A$523,VLOOKUP($A27,'2'!$A$8:$L$522,7,FALSE),IF($A27&lt;'3'!$A$27,VLOOKUP($A27,'3'!$A$8:$L$26,7,FALSE),IF($A27&lt;'4'!$A$277,VLOOKUP($A27,'4'!$A$8:$L$276,7,FALSE),IF($A27&lt;'5'!$A$10,VLOOKUP($A27,'5'!$A$8:$L$9,7,FALSE),IF($A27&lt;SDRFab!$A$3088,VLOOKUP($A27,SDRFab!$A$8:$L$3087,6,FALSE),"")))))))))))))</f>
        <v/>
      </c>
      <c r="I27" s="388"/>
      <c r="J27" s="156" t="str">
        <f>IF($A27&lt;DWV!$A$301,VLOOKUP($A27,DWV!$A$8:$N$300,14,FALSE),IF($A27&lt;'Large Dia. DWV'!$A$122,VLOOKUP($A27,'Large Dia. DWV'!$A$8:$N$121,14,FALSE),IF($A27&lt;'SCH40'!$A$602,VLOOKUP($A27,'SCH40'!$A$8:$N$601,14,FALSE),IF($A27&lt;'Large Dia. SCH40'!$A$35,VLOOKUP($A27,'Large Dia. SCH40'!$A$8:$N$34,14,FALSE),IF($A27&lt;'SDR26'!$A$119,VLOOKUP($A27,'SDR26'!$A$8:$N$118,14,FALSE),IF($A27&lt;SDR35G!$A$227,VLOOKUP($A27,SDR35G!$A$8:$N$226,14,FALSE),IF($A27&lt;SDR35SW!$A$178,VLOOKUP($A27,SDR35SW!$A$8:$N$177,14,FALSE),IF($A27&lt;'DWV G'!$A$241,VLOOKUP($A27,'DWV G'!$A$8:$N$240,14,FALSE),IF($A27&lt;'2'!$A$523,VLOOKUP($A27,'2'!$A$8:$N$522,14,FALSE),IF($A27&lt;'3'!$A$27,VLOOKUP($A27,'3'!$A$8:$N$26,14,FALSE),IF($A27&lt;'4'!$A$277,VLOOKUP($A27,'4'!$A$8:$N$276,14,FALSE),IF($A27&lt;'5'!$A$10,VLOOKUP($A27,'5'!$A$8:$N$9,14,FALSE),IF($A27&lt;SDRFab!$A$3088,VLOOKUP($A27,SDRFab!$A$8:$N$3087,13,FALSE),"")))))))))))))</f>
        <v/>
      </c>
      <c r="K27" s="168" t="str">
        <f>IF($A27&lt;DWV!$A$301,VLOOKUP($A27,DWV!$A$8:$L$300,11,FALSE),IF($A27&lt;'Large Dia. DWV'!$A$122,VLOOKUP($A27,'Large Dia. DWV'!$A$8:$L$121,11,FALSE),IF($A27&lt;'SCH40'!$A$602,VLOOKUP($A27,'SCH40'!$A$8:$L$601,11,FALSE),IF($A27&lt;'Large Dia. SCH40'!$A$35,VLOOKUP($A27,'Large Dia. SCH40'!$A$8:$L$34,11,FALSE),IF($A27&lt;'SDR26'!$A$119,VLOOKUP($A27,'SDR26'!$A$8:$L$118,11,FALSE),IF($A27&lt;SDR35G!$A$227,VLOOKUP($A27,SDR35G!$A$8:$L$226,11,FALSE),IF($A27&lt;SDR35SW!$A$178,VLOOKUP($A27,SDR35SW!$A$8:$L$177,11,FALSE),IF($A27&lt;'DWV G'!$A$241,VLOOKUP($A27,'DWV G'!$A$8:$L$240,11,FALSE),IF($A27&lt;'2'!$A$523,VLOOKUP($A27,'2'!$A$8:$L$522,11,FALSE),IF($A27&lt;'3'!$A$27,VLOOKUP($A27,'3'!$A$8:$L$26,11,FALSE),IF($A27&lt;'4'!$A$277,VLOOKUP($A27,'4'!$A$8:$L$276,11,FALSE),IF($A27&lt;'5'!$A$10,VLOOKUP($A27,'5'!$A$8:$L$9,11,FALSE),IF($A27&lt;Nonstandard!$A$26,VLOOKUP($A27,Nonstandard!$A$17:$J$25,10,FALSE),IF($A27&lt;SDRFab!$A$3088,VLOOKUP($A27,SDRFab!$A$8:$L$3087,10,FALSE),""))))))))))))))</f>
        <v/>
      </c>
      <c r="L27" s="153" t="str">
        <f t="shared" si="0"/>
        <v>-</v>
      </c>
      <c r="M27" s="169"/>
      <c r="N27" s="142"/>
      <c r="O27" s="143"/>
    </row>
    <row r="28" spans="1:15" ht="15.6" x14ac:dyDescent="0.3">
      <c r="A28" s="123">
        <v>11</v>
      </c>
      <c r="B28" s="14" t="str">
        <f>IF($A28&lt;DWV!$A$301,VLOOKUP($A28,DWV!$A$8:$L$300,4,FALSE),IF($A28&lt;'Large Dia. DWV'!$A$122,VLOOKUP($A28,'Large Dia. DWV'!$A$8:$L$121,4,FALSE),IF($A28&lt;'SCH40'!$A$602,VLOOKUP($A28,'SCH40'!$A$8:$L$601,4,FALSE),IF($A28&lt;'Large Dia. SCH40'!$A$35,VLOOKUP($A28,'Large Dia. SCH40'!$A$8:$L$34,4,FALSE),IF($A28&lt;'SDR26'!$A$119,VLOOKUP($A28,'SDR26'!$A$8:$L$118,4,FALSE),IF($A28&lt;SDR35G!$A$227,VLOOKUP($A28,SDR35G!$A$8:$L$226,4,FALSE),IF($A28&lt;SDR35SW!$A$178,VLOOKUP($A28,SDR35SW!$A$8:$L$177,4,FALSE),IF($A28&lt;'DWV G'!$A$241,VLOOKUP($A28,'DWV G'!$A$8:$L$240,4,FALSE),IF($A28&lt;'2'!$A$523,VLOOKUP($A28,'2'!$A$8:$L$522,4,FALSE),IF($A28&lt;'3'!$A$27,VLOOKUP($A28,'3'!$A$8:$L$26,4,FALSE),IF($A28&lt;'4'!$A$277,VLOOKUP($A28,'4'!$A$8:$L$276,4,FALSE),IF($A28&lt;'5'!$A$10,VLOOKUP($A28,'5'!$A$8:$L$9,4,FALSE),IF($A28&lt;Nonstandard!$A$26,VLOOKUP($A28,Nonstandard!$A$17:$J$25,5,FALSE),IF($A28&lt;SDRFab!$A$3088,VLOOKUP($A28,SDRFab!$A$8:$K$3087,3,FALSE),""))))))))))))))</f>
        <v/>
      </c>
      <c r="C28" s="163" t="str">
        <f>IF($A28&lt;DWV!$A$301,VLOOKUP($A28,DWV!$A$8:$L$300,5,FALSE),IF($A28&lt;'Large Dia. DWV'!$A$122,VLOOKUP($A28,'Large Dia. DWV'!$A$8:$L$121,5,FALSE),IF($A28&lt;'SCH40'!$A$602,VLOOKUP($A28,'SCH40'!$A$8:$L$601,5,FALSE),IF($A28&lt;'Large Dia. SCH40'!$A$35,VLOOKUP($A28,'Large Dia. SCH40'!$A$8:$L$34,5,FALSE),IF($A28&lt;'SDR26'!$A$119,VLOOKUP($A28,'SDR26'!$A$8:$L$118,5,FALSE),IF($A28&lt;SDR35G!$A$227,VLOOKUP($A28,SDR35G!$A$8:$L$226,5,FALSE),IF($A28&lt;SDR35SW!$A$178,VLOOKUP($A28,SDR35SW!$A$8:$L$177,5,FALSE),IF($A28&lt;'DWV G'!$A$241,VLOOKUP($A28,'DWV G'!$A$8:$L$240,5,FALSE),IF($A28&lt;'2'!$A$523,VLOOKUP($A28,'2'!$A$8:$L$522,5,FALSE),IF($A28&lt;'3'!$A$27,VLOOKUP($A28,'3'!$A$8:$L$26,5,FALSE),IF($A28&lt;'4'!$A$277,VLOOKUP($A28,'4'!$A$8:$L$276,5,FALSE),IF($A28&lt;'5'!$A$10,VLOOKUP($A28,'5'!$A$8:$L$9,5,FALSE),IF($A28&lt;Nonstandard!$A$26,VLOOKUP($A28,Nonstandard!$A$17:$J$25,6,FALSE),IF($A28&lt;SDRFab!$A$3088,VLOOKUP($A28,SDRFab!$A$8:$K$3087,4,FALSE),""))))))))))))))</f>
        <v/>
      </c>
      <c r="D28" s="396" t="str">
        <f>IF($A28&lt;DWV!$A$301,VLOOKUP($A28,DWV!$A$8:$L$300,6,FALSE),IF($A28&lt;'Large Dia. DWV'!$A$122,VLOOKUP($A28,'Large Dia. DWV'!$A$8:$L$121,6,FALSE),IF($A28&lt;'SCH40'!$A$602,VLOOKUP($A28,'SCH40'!$A$8:$L$601,6,FALSE),IF($A28&lt;'Large Dia. SCH40'!$A$35,VLOOKUP($A28,'Large Dia. SCH40'!$A$8:$L$34,6,FALSE),IF($A28&lt;'SDR26'!$A$119,VLOOKUP($A28,'SDR26'!$A$8:$L$118,6,FALSE),IF($A28&lt;SDR35G!$A$227,VLOOKUP($A28,SDR35G!$A$8:$L$226,6,FALSE),IF($A28&lt;SDR35SW!$A$178,VLOOKUP($A28,SDR35SW!$A$8:$L$177,6,FALSE),IF($A28&lt;'DWV G'!$A$241,VLOOKUP($A28,'DWV G'!$A$8:$L$240,6,FALSE),IF($A28&lt;'2'!$A$523,VLOOKUP($A28,'2'!$A$8:$L$522,6,FALSE),IF($A28&lt;'3'!$A$27,VLOOKUP($A28,'3'!$A$8:$L$26,6,FALSE),IF($A28&lt;'4'!$A$277,VLOOKUP($A28,'4'!$A$8:$L$276,6,FALSE),IF($A28&lt;'5'!$A$10,VLOOKUP($A28,'5'!$A$8:$L$9,6,FALSE),IF($A28&lt;Nonstandard!$A$26,VLOOKUP($A28,Nonstandard!$A$17:$J$25,7,FALSE),IF($A28&lt;SDRFab!$A$3088,VLOOKUP($A28,SDRFab!$A$8:$K$3087,5,FALSE),""))))))))))))))</f>
        <v/>
      </c>
      <c r="E28" s="397"/>
      <c r="F28" s="138" t="str">
        <f>IF($A28&lt;DWV!$A$301,VLOOKUP($A28,DWV!$A$8:$L$300,10,FALSE),IF($A28&lt;'Large Dia. DWV'!$A$122,VLOOKUP($A28,'Large Dia. DWV'!$A$8:$L$121,10,FALSE),IF($A28&lt;'SCH40'!$A$602,VLOOKUP($A28,'SCH40'!$A$8:$L$601,10,FALSE),IF($A28&lt;'Large Dia. SCH40'!$A$35,VLOOKUP($A28,'Large Dia. SCH40'!$A$8:$L$34,10,FALSE),IF($A28&lt;'SDR26'!$A$119,VLOOKUP($A28,'SDR26'!$A$8:$L$118,10,FALSE),IF($A28&lt;SDR35G!$A$227,VLOOKUP($A28,SDR35G!$A$8:$L$226,10,FALSE),IF($A28&lt;SDR35SW!$A$178,VLOOKUP($A28,SDR35SW!$A$8:$L$177,10,FALSE),IF($A28&lt;'DWV G'!$A$241,VLOOKUP($A28,'DWV G'!$A$8:$L$240,10,FALSE),IF($A28&lt;'2'!$A$523,VLOOKUP($A28,'2'!$A$8:$L$522,10,FALSE),IF($A28&lt;'3'!$A$27,VLOOKUP($A28,'3'!$A$8:$L$26,10,FALSE),IF($A28&lt;'4'!$A$277,VLOOKUP($A28,'4'!$A$8:$L$276,10,FALSE),IF($A28&lt;'5'!$A$10,VLOOKUP($A28,'5'!$A$8:$L$9,10,FALSE),IF($A28&lt;Nonstandard!$A$26,VLOOKUP($A28,Nonstandard!$A$17:$J$25,8,FALSE),IF($A28&lt;SDRFab!$A$3088,VLOOKUP($A28,SDRFab!$A$8:$K$3087,9,FALSE),""))))))))))))))</f>
        <v/>
      </c>
      <c r="G28" s="165" t="str">
        <f>IF($A28&lt;DWV!$A$301,VLOOKUP($A28,DWV!$A$8:$L$300,12,FALSE),IF($A28&lt;'Large Dia. DWV'!$A$122,VLOOKUP($A28,'Large Dia. DWV'!$A$8:$L$121,12,FALSE),IF($A28&lt;'SCH40'!$A$602,VLOOKUP($A28,'SCH40'!$A$8:$L$601,12,FALSE),IF($A28&lt;'Large Dia. SCH40'!$A$35,VLOOKUP($A28,'Large Dia. SCH40'!$A$8:$L$34,12,FALSE),IF($A28&lt;'SDR26'!$A$119,VLOOKUP($A28,'SDR26'!$A$8:$L$118,12,FALSE),IF($A28&lt;SDR35G!$A$227,VLOOKUP($A28,SDR35G!$A$8:$L$226,12,FALSE),IF($A28&lt;SDR35SW!$A$178,VLOOKUP($A28,SDR35SW!$A$8:$L$177,12,FALSE),IF($A28&lt;'DWV G'!$A$241,VLOOKUP($A28,'DWV G'!$A$8:$L$240,12,FALSE),IF($A28&lt;'2'!$A$523,VLOOKUP($A28,'2'!$A$8:$L$522,12,FALSE),IF($A28&lt;'3'!$A$27,VLOOKUP($A28,'3'!$A$8:$L$26,12,FALSE),IF($A28&lt;'4'!$A$277,VLOOKUP($A28,'4'!$A$8:$L$276,12,FALSE),IF($A28&lt;'5'!$A$10,VLOOKUP($A28,'5'!$A$8:$L$9,12,FALSE),IF($A28&lt;Nonstandard!$A$26,VLOOKUP($A28,Nonstandard!$A$17:$J$25,3,FALSE),IF($A28&lt;SDRFab!$A$3088,VLOOKUP($A28,SDRFab!$A$8:$L$3087,11,FALSE),""))))))))))))))</f>
        <v/>
      </c>
      <c r="H28" s="389" t="str">
        <f>IF($A28&lt;DWV!$A$301,VLOOKUP($A28,DWV!$A$8:$L$300,7,FALSE),IF($A28&lt;'Large Dia. DWV'!$A$122,VLOOKUP($A28,'Large Dia. DWV'!$A$8:$L$121,7,FALSE),IF($A28&lt;'SCH40'!$A$602,VLOOKUP($A28,'SCH40'!$A$8:$L$601,7,FALSE),IF($A28&lt;'Large Dia. SCH40'!$A$35,VLOOKUP($A28,'Large Dia. SCH40'!$A$8:$L$34,7,FALSE),IF($A28&lt;'SDR26'!$A$119,VLOOKUP($A28,'SDR26'!$A$8:$L$118,7,FALSE),IF($A28&lt;SDR35G!$A$227,VLOOKUP($A28,SDR35G!$A$8:$L$226,7,FALSE),IF($A28&lt;SDR35SW!$A$178,VLOOKUP($A28,SDR35SW!$A$8:$L$177,7,FALSE),IF($A28&lt;'DWV G'!$A$241,VLOOKUP($A28,'DWV G'!$A$8:$L$240,7,FALSE),IF($A28&lt;'2'!$A$523,VLOOKUP($A28,'2'!$A$8:$L$522,7,FALSE),IF($A28&lt;'3'!$A$27,VLOOKUP($A28,'3'!$A$8:$L$26,7,FALSE),IF($A28&lt;'4'!$A$277,VLOOKUP($A28,'4'!$A$8:$L$276,7,FALSE),IF($A28&lt;'5'!$A$10,VLOOKUP($A28,'5'!$A$8:$L$9,7,FALSE),IF($A28&lt;SDRFab!$A$3088,VLOOKUP($A28,SDRFab!$A$8:$L$3087,6,FALSE),"")))))))))))))</f>
        <v/>
      </c>
      <c r="I28" s="390"/>
      <c r="J28" s="155" t="str">
        <f>IF($A28&lt;DWV!$A$301,VLOOKUP($A28,DWV!$A$8:$N$300,14,FALSE),IF($A28&lt;'Large Dia. DWV'!$A$122,VLOOKUP($A28,'Large Dia. DWV'!$A$8:$N$121,14,FALSE),IF($A28&lt;'SCH40'!$A$602,VLOOKUP($A28,'SCH40'!$A$8:$N$601,14,FALSE),IF($A28&lt;'Large Dia. SCH40'!$A$35,VLOOKUP($A28,'Large Dia. SCH40'!$A$8:$N$34,14,FALSE),IF($A28&lt;'SDR26'!$A$119,VLOOKUP($A28,'SDR26'!$A$8:$N$118,14,FALSE),IF($A28&lt;SDR35G!$A$227,VLOOKUP($A28,SDR35G!$A$8:$N$226,14,FALSE),IF($A28&lt;SDR35SW!$A$178,VLOOKUP($A28,SDR35SW!$A$8:$N$177,14,FALSE),IF($A28&lt;'DWV G'!$A$241,VLOOKUP($A28,'DWV G'!$A$8:$N$240,14,FALSE),IF($A28&lt;'2'!$A$523,VLOOKUP($A28,'2'!$A$8:$N$522,14,FALSE),IF($A28&lt;'3'!$A$27,VLOOKUP($A28,'3'!$A$8:$N$26,14,FALSE),IF($A28&lt;'4'!$A$277,VLOOKUP($A28,'4'!$A$8:$N$276,14,FALSE),IF($A28&lt;'5'!$A$10,VLOOKUP($A28,'5'!$A$8:$N$9,14,FALSE),IF($A28&lt;SDRFab!$A$3088,VLOOKUP($A28,SDRFab!$A$8:$N$3087,13,FALSE),"")))))))))))))</f>
        <v/>
      </c>
      <c r="K28" s="167" t="str">
        <f>IF($A28&lt;DWV!$A$301,VLOOKUP($A28,DWV!$A$8:$L$300,11,FALSE),IF($A28&lt;'Large Dia. DWV'!$A$122,VLOOKUP($A28,'Large Dia. DWV'!$A$8:$L$121,11,FALSE),IF($A28&lt;'SCH40'!$A$602,VLOOKUP($A28,'SCH40'!$A$8:$L$601,11,FALSE),IF($A28&lt;'Large Dia. SCH40'!$A$35,VLOOKUP($A28,'Large Dia. SCH40'!$A$8:$L$34,11,FALSE),IF($A28&lt;'SDR26'!$A$119,VLOOKUP($A28,'SDR26'!$A$8:$L$118,11,FALSE),IF($A28&lt;SDR35G!$A$227,VLOOKUP($A28,SDR35G!$A$8:$L$226,11,FALSE),IF($A28&lt;SDR35SW!$A$178,VLOOKUP($A28,SDR35SW!$A$8:$L$177,11,FALSE),IF($A28&lt;'DWV G'!$A$241,VLOOKUP($A28,'DWV G'!$A$8:$L$240,11,FALSE),IF($A28&lt;'2'!$A$523,VLOOKUP($A28,'2'!$A$8:$L$522,11,FALSE),IF($A28&lt;'3'!$A$27,VLOOKUP($A28,'3'!$A$8:$L$26,11,FALSE),IF($A28&lt;'4'!$A$277,VLOOKUP($A28,'4'!$A$8:$L$276,11,FALSE),IF($A28&lt;'5'!$A$10,VLOOKUP($A28,'5'!$A$8:$L$9,11,FALSE),IF($A28&lt;Nonstandard!$A$26,VLOOKUP($A28,Nonstandard!$A$17:$J$25,10,FALSE),IF($A28&lt;SDRFab!$A$3088,VLOOKUP($A28,SDRFab!$A$8:$L$3087,10,FALSE),""))))))))))))))</f>
        <v/>
      </c>
      <c r="L28" s="139" t="str">
        <f t="shared" si="0"/>
        <v>-</v>
      </c>
      <c r="M28" s="170"/>
      <c r="N28" s="142"/>
      <c r="O28" s="143"/>
    </row>
    <row r="29" spans="1:15" ht="15.6" x14ac:dyDescent="0.3">
      <c r="A29" s="151">
        <v>12</v>
      </c>
      <c r="B29" s="152" t="str">
        <f>IF($A29&lt;DWV!$A$301,VLOOKUP($A29,DWV!$A$8:$L$300,4,FALSE),IF($A29&lt;'Large Dia. DWV'!$A$122,VLOOKUP($A29,'Large Dia. DWV'!$A$8:$L$121,4,FALSE),IF($A29&lt;'SCH40'!$A$602,VLOOKUP($A29,'SCH40'!$A$8:$L$601,4,FALSE),IF($A29&lt;'Large Dia. SCH40'!$A$35,VLOOKUP($A29,'Large Dia. SCH40'!$A$8:$L$34,4,FALSE),IF($A29&lt;'SDR26'!$A$119,VLOOKUP($A29,'SDR26'!$A$8:$L$118,4,FALSE),IF($A29&lt;SDR35G!$A$227,VLOOKUP($A29,SDR35G!$A$8:$L$226,4,FALSE),IF($A29&lt;SDR35SW!$A$178,VLOOKUP($A29,SDR35SW!$A$8:$L$177,4,FALSE),IF($A29&lt;'DWV G'!$A$241,VLOOKUP($A29,'DWV G'!$A$8:$L$240,4,FALSE),IF($A29&lt;'2'!$A$523,VLOOKUP($A29,'2'!$A$8:$L$522,4,FALSE),IF($A29&lt;'3'!$A$27,VLOOKUP($A29,'3'!$A$8:$L$26,4,FALSE),IF($A29&lt;'4'!$A$277,VLOOKUP($A29,'4'!$A$8:$L$276,4,FALSE),IF($A29&lt;'5'!$A$10,VLOOKUP($A29,'5'!$A$8:$L$9,4,FALSE),IF($A29&lt;Nonstandard!$A$26,VLOOKUP($A29,Nonstandard!$A$17:$J$25,5,FALSE),IF($A29&lt;SDRFab!$A$3088,VLOOKUP($A29,SDRFab!$A$8:$K$3087,3,FALSE),""))))))))))))))</f>
        <v/>
      </c>
      <c r="C29" s="164" t="str">
        <f>IF($A29&lt;DWV!$A$301,VLOOKUP($A29,DWV!$A$8:$L$300,5,FALSE),IF($A29&lt;'Large Dia. DWV'!$A$122,VLOOKUP($A29,'Large Dia. DWV'!$A$8:$L$121,5,FALSE),IF($A29&lt;'SCH40'!$A$602,VLOOKUP($A29,'SCH40'!$A$8:$L$601,5,FALSE),IF($A29&lt;'Large Dia. SCH40'!$A$35,VLOOKUP($A29,'Large Dia. SCH40'!$A$8:$L$34,5,FALSE),IF($A29&lt;'SDR26'!$A$119,VLOOKUP($A29,'SDR26'!$A$8:$L$118,5,FALSE),IF($A29&lt;SDR35G!$A$227,VLOOKUP($A29,SDR35G!$A$8:$L$226,5,FALSE),IF($A29&lt;SDR35SW!$A$178,VLOOKUP($A29,SDR35SW!$A$8:$L$177,5,FALSE),IF($A29&lt;'DWV G'!$A$241,VLOOKUP($A29,'DWV G'!$A$8:$L$240,5,FALSE),IF($A29&lt;'2'!$A$523,VLOOKUP($A29,'2'!$A$8:$L$522,5,FALSE),IF($A29&lt;'3'!$A$27,VLOOKUP($A29,'3'!$A$8:$L$26,5,FALSE),IF($A29&lt;'4'!$A$277,VLOOKUP($A29,'4'!$A$8:$L$276,5,FALSE),IF($A29&lt;'5'!$A$10,VLOOKUP($A29,'5'!$A$8:$L$9,5,FALSE),IF($A29&lt;Nonstandard!$A$26,VLOOKUP($A29,Nonstandard!$A$17:$J$25,6,FALSE),IF($A29&lt;SDRFab!$A$3088,VLOOKUP($A29,SDRFab!$A$8:$K$3087,4,FALSE),""))))))))))))))</f>
        <v/>
      </c>
      <c r="D29" s="398" t="str">
        <f>IF($A29&lt;DWV!$A$301,VLOOKUP($A29,DWV!$A$8:$L$300,6,FALSE),IF($A29&lt;'Large Dia. DWV'!$A$122,VLOOKUP($A29,'Large Dia. DWV'!$A$8:$L$121,6,FALSE),IF($A29&lt;'SCH40'!$A$602,VLOOKUP($A29,'SCH40'!$A$8:$L$601,6,FALSE),IF($A29&lt;'Large Dia. SCH40'!$A$35,VLOOKUP($A29,'Large Dia. SCH40'!$A$8:$L$34,6,FALSE),IF($A29&lt;'SDR26'!$A$119,VLOOKUP($A29,'SDR26'!$A$8:$L$118,6,FALSE),IF($A29&lt;SDR35G!$A$227,VLOOKUP($A29,SDR35G!$A$8:$L$226,6,FALSE),IF($A29&lt;SDR35SW!$A$178,VLOOKUP($A29,SDR35SW!$A$8:$L$177,6,FALSE),IF($A29&lt;'DWV G'!$A$241,VLOOKUP($A29,'DWV G'!$A$8:$L$240,6,FALSE),IF($A29&lt;'2'!$A$523,VLOOKUP($A29,'2'!$A$8:$L$522,6,FALSE),IF($A29&lt;'3'!$A$27,VLOOKUP($A29,'3'!$A$8:$L$26,6,FALSE),IF($A29&lt;'4'!$A$277,VLOOKUP($A29,'4'!$A$8:$L$276,6,FALSE),IF($A29&lt;'5'!$A$10,VLOOKUP($A29,'5'!$A$8:$L$9,6,FALSE),IF($A29&lt;Nonstandard!$A$26,VLOOKUP($A29,Nonstandard!$A$17:$J$25,7,FALSE),IF($A29&lt;SDRFab!$A$3088,VLOOKUP($A29,SDRFab!$A$8:$K$3087,5,FALSE),""))))))))))))))</f>
        <v/>
      </c>
      <c r="E29" s="399"/>
      <c r="F29" s="153" t="str">
        <f>IF($A29&lt;DWV!$A$301,VLOOKUP($A29,DWV!$A$8:$L$300,10,FALSE),IF($A29&lt;'Large Dia. DWV'!$A$122,VLOOKUP($A29,'Large Dia. DWV'!$A$8:$L$121,10,FALSE),IF($A29&lt;'SCH40'!$A$602,VLOOKUP($A29,'SCH40'!$A$8:$L$601,10,FALSE),IF($A29&lt;'Large Dia. SCH40'!$A$35,VLOOKUP($A29,'Large Dia. SCH40'!$A$8:$L$34,10,FALSE),IF($A29&lt;'SDR26'!$A$119,VLOOKUP($A29,'SDR26'!$A$8:$L$118,10,FALSE),IF($A29&lt;SDR35G!$A$227,VLOOKUP($A29,SDR35G!$A$8:$L$226,10,FALSE),IF($A29&lt;SDR35SW!$A$178,VLOOKUP($A29,SDR35SW!$A$8:$L$177,10,FALSE),IF($A29&lt;'DWV G'!$A$241,VLOOKUP($A29,'DWV G'!$A$8:$L$240,10,FALSE),IF($A29&lt;'2'!$A$523,VLOOKUP($A29,'2'!$A$8:$L$522,10,FALSE),IF($A29&lt;'3'!$A$27,VLOOKUP($A29,'3'!$A$8:$L$26,10,FALSE),IF($A29&lt;'4'!$A$277,VLOOKUP($A29,'4'!$A$8:$L$276,10,FALSE),IF($A29&lt;'5'!$A$10,VLOOKUP($A29,'5'!$A$8:$L$9,10,FALSE),IF($A29&lt;Nonstandard!$A$26,VLOOKUP($A29,Nonstandard!$A$17:$J$25,8,FALSE),IF($A29&lt;SDRFab!$A$3088,VLOOKUP($A29,SDRFab!$A$8:$K$3087,9,FALSE),""))))))))))))))</f>
        <v/>
      </c>
      <c r="G29" s="166" t="str">
        <f>IF($A29&lt;DWV!$A$301,VLOOKUP($A29,DWV!$A$8:$L$300,12,FALSE),IF($A29&lt;'Large Dia. DWV'!$A$122,VLOOKUP($A29,'Large Dia. DWV'!$A$8:$L$121,12,FALSE),IF($A29&lt;'SCH40'!$A$602,VLOOKUP($A29,'SCH40'!$A$8:$L$601,12,FALSE),IF($A29&lt;'Large Dia. SCH40'!$A$35,VLOOKUP($A29,'Large Dia. SCH40'!$A$8:$L$34,12,FALSE),IF($A29&lt;'SDR26'!$A$119,VLOOKUP($A29,'SDR26'!$A$8:$L$118,12,FALSE),IF($A29&lt;SDR35G!$A$227,VLOOKUP($A29,SDR35G!$A$8:$L$226,12,FALSE),IF($A29&lt;SDR35SW!$A$178,VLOOKUP($A29,SDR35SW!$A$8:$L$177,12,FALSE),IF($A29&lt;'DWV G'!$A$241,VLOOKUP($A29,'DWV G'!$A$8:$L$240,12,FALSE),IF($A29&lt;'2'!$A$523,VLOOKUP($A29,'2'!$A$8:$L$522,12,FALSE),IF($A29&lt;'3'!$A$27,VLOOKUP($A29,'3'!$A$8:$L$26,12,FALSE),IF($A29&lt;'4'!$A$277,VLOOKUP($A29,'4'!$A$8:$L$276,12,FALSE),IF($A29&lt;'5'!$A$10,VLOOKUP($A29,'5'!$A$8:$L$9,12,FALSE),IF($A29&lt;Nonstandard!$A$26,VLOOKUP($A29,Nonstandard!$A$17:$J$25,3,FALSE),IF($A29&lt;SDRFab!$A$3088,VLOOKUP($A29,SDRFab!$A$8:$L$3087,11,FALSE),""))))))))))))))</f>
        <v/>
      </c>
      <c r="H29" s="387" t="str">
        <f>IF($A29&lt;DWV!$A$301,VLOOKUP($A29,DWV!$A$8:$L$300,7,FALSE),IF($A29&lt;'Large Dia. DWV'!$A$122,VLOOKUP($A29,'Large Dia. DWV'!$A$8:$L$121,7,FALSE),IF($A29&lt;'SCH40'!$A$602,VLOOKUP($A29,'SCH40'!$A$8:$L$601,7,FALSE),IF($A29&lt;'Large Dia. SCH40'!$A$35,VLOOKUP($A29,'Large Dia. SCH40'!$A$8:$L$34,7,FALSE),IF($A29&lt;'SDR26'!$A$119,VLOOKUP($A29,'SDR26'!$A$8:$L$118,7,FALSE),IF($A29&lt;SDR35G!$A$227,VLOOKUP($A29,SDR35G!$A$8:$L$226,7,FALSE),IF($A29&lt;SDR35SW!$A$178,VLOOKUP($A29,SDR35SW!$A$8:$L$177,7,FALSE),IF($A29&lt;'DWV G'!$A$241,VLOOKUP($A29,'DWV G'!$A$8:$L$240,7,FALSE),IF($A29&lt;'2'!$A$523,VLOOKUP($A29,'2'!$A$8:$L$522,7,FALSE),IF($A29&lt;'3'!$A$27,VLOOKUP($A29,'3'!$A$8:$L$26,7,FALSE),IF($A29&lt;'4'!$A$277,VLOOKUP($A29,'4'!$A$8:$L$276,7,FALSE),IF($A29&lt;'5'!$A$10,VLOOKUP($A29,'5'!$A$8:$L$9,7,FALSE),IF($A29&lt;SDRFab!$A$3088,VLOOKUP($A29,SDRFab!$A$8:$L$3087,6,FALSE),"")))))))))))))</f>
        <v/>
      </c>
      <c r="I29" s="388"/>
      <c r="J29" s="156" t="str">
        <f>IF($A29&lt;DWV!$A$301,VLOOKUP($A29,DWV!$A$8:$N$300,14,FALSE),IF($A29&lt;'Large Dia. DWV'!$A$122,VLOOKUP($A29,'Large Dia. DWV'!$A$8:$N$121,14,FALSE),IF($A29&lt;'SCH40'!$A$602,VLOOKUP($A29,'SCH40'!$A$8:$N$601,14,FALSE),IF($A29&lt;'Large Dia. SCH40'!$A$35,VLOOKUP($A29,'Large Dia. SCH40'!$A$8:$N$34,14,FALSE),IF($A29&lt;'SDR26'!$A$119,VLOOKUP($A29,'SDR26'!$A$8:$N$118,14,FALSE),IF($A29&lt;SDR35G!$A$227,VLOOKUP($A29,SDR35G!$A$8:$N$226,14,FALSE),IF($A29&lt;SDR35SW!$A$178,VLOOKUP($A29,SDR35SW!$A$8:$N$177,14,FALSE),IF($A29&lt;'DWV G'!$A$241,VLOOKUP($A29,'DWV G'!$A$8:$N$240,14,FALSE),IF($A29&lt;'2'!$A$523,VLOOKUP($A29,'2'!$A$8:$N$522,14,FALSE),IF($A29&lt;'3'!$A$27,VLOOKUP($A29,'3'!$A$8:$N$26,14,FALSE),IF($A29&lt;'4'!$A$277,VLOOKUP($A29,'4'!$A$8:$N$276,14,FALSE),IF($A29&lt;'5'!$A$10,VLOOKUP($A29,'5'!$A$8:$N$9,14,FALSE),IF($A29&lt;SDRFab!$A$3088,VLOOKUP($A29,SDRFab!$A$8:$N$3087,13,FALSE),"")))))))))))))</f>
        <v/>
      </c>
      <c r="K29" s="168" t="str">
        <f>IF($A29&lt;DWV!$A$301,VLOOKUP($A29,DWV!$A$8:$L$300,11,FALSE),IF($A29&lt;'Large Dia. DWV'!$A$122,VLOOKUP($A29,'Large Dia. DWV'!$A$8:$L$121,11,FALSE),IF($A29&lt;'SCH40'!$A$602,VLOOKUP($A29,'SCH40'!$A$8:$L$601,11,FALSE),IF($A29&lt;'Large Dia. SCH40'!$A$35,VLOOKUP($A29,'Large Dia. SCH40'!$A$8:$L$34,11,FALSE),IF($A29&lt;'SDR26'!$A$119,VLOOKUP($A29,'SDR26'!$A$8:$L$118,11,FALSE),IF($A29&lt;SDR35G!$A$227,VLOOKUP($A29,SDR35G!$A$8:$L$226,11,FALSE),IF($A29&lt;SDR35SW!$A$178,VLOOKUP($A29,SDR35SW!$A$8:$L$177,11,FALSE),IF($A29&lt;'DWV G'!$A$241,VLOOKUP($A29,'DWV G'!$A$8:$L$240,11,FALSE),IF($A29&lt;'2'!$A$523,VLOOKUP($A29,'2'!$A$8:$L$522,11,FALSE),IF($A29&lt;'3'!$A$27,VLOOKUP($A29,'3'!$A$8:$L$26,11,FALSE),IF($A29&lt;'4'!$A$277,VLOOKUP($A29,'4'!$A$8:$L$276,11,FALSE),IF($A29&lt;'5'!$A$10,VLOOKUP($A29,'5'!$A$8:$L$9,11,FALSE),IF($A29&lt;Nonstandard!$A$26,VLOOKUP($A29,Nonstandard!$A$17:$J$25,10,FALSE),IF($A29&lt;SDRFab!$A$3088,VLOOKUP($A29,SDRFab!$A$8:$L$3087,10,FALSE),""))))))))))))))</f>
        <v/>
      </c>
      <c r="L29" s="153" t="str">
        <f t="shared" si="0"/>
        <v>-</v>
      </c>
      <c r="M29" s="169"/>
      <c r="N29" s="142"/>
      <c r="O29" s="143"/>
    </row>
    <row r="30" spans="1:15" ht="15.6" x14ac:dyDescent="0.3">
      <c r="A30" s="123">
        <v>13</v>
      </c>
      <c r="B30" s="14" t="str">
        <f>IF($A30&lt;DWV!$A$301,VLOOKUP($A30,DWV!$A$8:$L$300,4,FALSE),IF($A30&lt;'Large Dia. DWV'!$A$122,VLOOKUP($A30,'Large Dia. DWV'!$A$8:$L$121,4,FALSE),IF($A30&lt;'SCH40'!$A$602,VLOOKUP($A30,'SCH40'!$A$8:$L$601,4,FALSE),IF($A30&lt;'Large Dia. SCH40'!$A$35,VLOOKUP($A30,'Large Dia. SCH40'!$A$8:$L$34,4,FALSE),IF($A30&lt;'SDR26'!$A$119,VLOOKUP($A30,'SDR26'!$A$8:$L$118,4,FALSE),IF($A30&lt;SDR35G!$A$227,VLOOKUP($A30,SDR35G!$A$8:$L$226,4,FALSE),IF($A30&lt;SDR35SW!$A$178,VLOOKUP($A30,SDR35SW!$A$8:$L$177,4,FALSE),IF($A30&lt;'DWV G'!$A$241,VLOOKUP($A30,'DWV G'!$A$8:$L$240,4,FALSE),IF($A30&lt;'2'!$A$523,VLOOKUP($A30,'2'!$A$8:$L$522,4,FALSE),IF($A30&lt;'3'!$A$27,VLOOKUP($A30,'3'!$A$8:$L$26,4,FALSE),IF($A30&lt;'4'!$A$277,VLOOKUP($A30,'4'!$A$8:$L$276,4,FALSE),IF($A30&lt;'5'!$A$10,VLOOKUP($A30,'5'!$A$8:$L$9,4,FALSE),IF($A30&lt;Nonstandard!$A$26,VLOOKUP($A30,Nonstandard!$A$17:$J$25,5,FALSE),IF($A30&lt;SDRFab!$A$3088,VLOOKUP($A30,SDRFab!$A$8:$K$3087,3,FALSE),""))))))))))))))</f>
        <v/>
      </c>
      <c r="C30" s="163" t="str">
        <f>IF($A30&lt;DWV!$A$301,VLOOKUP($A30,DWV!$A$8:$L$300,5,FALSE),IF($A30&lt;'Large Dia. DWV'!$A$122,VLOOKUP($A30,'Large Dia. DWV'!$A$8:$L$121,5,FALSE),IF($A30&lt;'SCH40'!$A$602,VLOOKUP($A30,'SCH40'!$A$8:$L$601,5,FALSE),IF($A30&lt;'Large Dia. SCH40'!$A$35,VLOOKUP($A30,'Large Dia. SCH40'!$A$8:$L$34,5,FALSE),IF($A30&lt;'SDR26'!$A$119,VLOOKUP($A30,'SDR26'!$A$8:$L$118,5,FALSE),IF($A30&lt;SDR35G!$A$227,VLOOKUP($A30,SDR35G!$A$8:$L$226,5,FALSE),IF($A30&lt;SDR35SW!$A$178,VLOOKUP($A30,SDR35SW!$A$8:$L$177,5,FALSE),IF($A30&lt;'DWV G'!$A$241,VLOOKUP($A30,'DWV G'!$A$8:$L$240,5,FALSE),IF($A30&lt;'2'!$A$523,VLOOKUP($A30,'2'!$A$8:$L$522,5,FALSE),IF($A30&lt;'3'!$A$27,VLOOKUP($A30,'3'!$A$8:$L$26,5,FALSE),IF($A30&lt;'4'!$A$277,VLOOKUP($A30,'4'!$A$8:$L$276,5,FALSE),IF($A30&lt;'5'!$A$10,VLOOKUP($A30,'5'!$A$8:$L$9,5,FALSE),IF($A30&lt;Nonstandard!$A$26,VLOOKUP($A30,Nonstandard!$A$17:$J$25,6,FALSE),IF($A30&lt;SDRFab!$A$3088,VLOOKUP($A30,SDRFab!$A$8:$K$3087,4,FALSE),""))))))))))))))</f>
        <v/>
      </c>
      <c r="D30" s="396" t="str">
        <f>IF($A30&lt;DWV!$A$301,VLOOKUP($A30,DWV!$A$8:$L$300,6,FALSE),IF($A30&lt;'Large Dia. DWV'!$A$122,VLOOKUP($A30,'Large Dia. DWV'!$A$8:$L$121,6,FALSE),IF($A30&lt;'SCH40'!$A$602,VLOOKUP($A30,'SCH40'!$A$8:$L$601,6,FALSE),IF($A30&lt;'Large Dia. SCH40'!$A$35,VLOOKUP($A30,'Large Dia. SCH40'!$A$8:$L$34,6,FALSE),IF($A30&lt;'SDR26'!$A$119,VLOOKUP($A30,'SDR26'!$A$8:$L$118,6,FALSE),IF($A30&lt;SDR35G!$A$227,VLOOKUP($A30,SDR35G!$A$8:$L$226,6,FALSE),IF($A30&lt;SDR35SW!$A$178,VLOOKUP($A30,SDR35SW!$A$8:$L$177,6,FALSE),IF($A30&lt;'DWV G'!$A$241,VLOOKUP($A30,'DWV G'!$A$8:$L$240,6,FALSE),IF($A30&lt;'2'!$A$523,VLOOKUP($A30,'2'!$A$8:$L$522,6,FALSE),IF($A30&lt;'3'!$A$27,VLOOKUP($A30,'3'!$A$8:$L$26,6,FALSE),IF($A30&lt;'4'!$A$277,VLOOKUP($A30,'4'!$A$8:$L$276,6,FALSE),IF($A30&lt;'5'!$A$10,VLOOKUP($A30,'5'!$A$8:$L$9,6,FALSE),IF($A30&lt;Nonstandard!$A$26,VLOOKUP($A30,Nonstandard!$A$17:$J$25,7,FALSE),IF($A30&lt;SDRFab!$A$3088,VLOOKUP($A30,SDRFab!$A$8:$K$3087,5,FALSE),""))))))))))))))</f>
        <v/>
      </c>
      <c r="E30" s="397"/>
      <c r="F30" s="138" t="str">
        <f>IF($A30&lt;DWV!$A$301,VLOOKUP($A30,DWV!$A$8:$L$300,10,FALSE),IF($A30&lt;'Large Dia. DWV'!$A$122,VLOOKUP($A30,'Large Dia. DWV'!$A$8:$L$121,10,FALSE),IF($A30&lt;'SCH40'!$A$602,VLOOKUP($A30,'SCH40'!$A$8:$L$601,10,FALSE),IF($A30&lt;'Large Dia. SCH40'!$A$35,VLOOKUP($A30,'Large Dia. SCH40'!$A$8:$L$34,10,FALSE),IF($A30&lt;'SDR26'!$A$119,VLOOKUP($A30,'SDR26'!$A$8:$L$118,10,FALSE),IF($A30&lt;SDR35G!$A$227,VLOOKUP($A30,SDR35G!$A$8:$L$226,10,FALSE),IF($A30&lt;SDR35SW!$A$178,VLOOKUP($A30,SDR35SW!$A$8:$L$177,10,FALSE),IF($A30&lt;'DWV G'!$A$241,VLOOKUP($A30,'DWV G'!$A$8:$L$240,10,FALSE),IF($A30&lt;'2'!$A$523,VLOOKUP($A30,'2'!$A$8:$L$522,10,FALSE),IF($A30&lt;'3'!$A$27,VLOOKUP($A30,'3'!$A$8:$L$26,10,FALSE),IF($A30&lt;'4'!$A$277,VLOOKUP($A30,'4'!$A$8:$L$276,10,FALSE),IF($A30&lt;'5'!$A$10,VLOOKUP($A30,'5'!$A$8:$L$9,10,FALSE),IF($A30&lt;Nonstandard!$A$26,VLOOKUP($A30,Nonstandard!$A$17:$J$25,8,FALSE),IF($A30&lt;SDRFab!$A$3088,VLOOKUP($A30,SDRFab!$A$8:$K$3087,9,FALSE),""))))))))))))))</f>
        <v/>
      </c>
      <c r="G30" s="165" t="str">
        <f>IF($A30&lt;DWV!$A$301,VLOOKUP($A30,DWV!$A$8:$L$300,12,FALSE),IF($A30&lt;'Large Dia. DWV'!$A$122,VLOOKUP($A30,'Large Dia. DWV'!$A$8:$L$121,12,FALSE),IF($A30&lt;'SCH40'!$A$602,VLOOKUP($A30,'SCH40'!$A$8:$L$601,12,FALSE),IF($A30&lt;'Large Dia. SCH40'!$A$35,VLOOKUP($A30,'Large Dia. SCH40'!$A$8:$L$34,12,FALSE),IF($A30&lt;'SDR26'!$A$119,VLOOKUP($A30,'SDR26'!$A$8:$L$118,12,FALSE),IF($A30&lt;SDR35G!$A$227,VLOOKUP($A30,SDR35G!$A$8:$L$226,12,FALSE),IF($A30&lt;SDR35SW!$A$178,VLOOKUP($A30,SDR35SW!$A$8:$L$177,12,FALSE),IF($A30&lt;'DWV G'!$A$241,VLOOKUP($A30,'DWV G'!$A$8:$L$240,12,FALSE),IF($A30&lt;'2'!$A$523,VLOOKUP($A30,'2'!$A$8:$L$522,12,FALSE),IF($A30&lt;'3'!$A$27,VLOOKUP($A30,'3'!$A$8:$L$26,12,FALSE),IF($A30&lt;'4'!$A$277,VLOOKUP($A30,'4'!$A$8:$L$276,12,FALSE),IF($A30&lt;'5'!$A$10,VLOOKUP($A30,'5'!$A$8:$L$9,12,FALSE),IF($A30&lt;Nonstandard!$A$26,VLOOKUP($A30,Nonstandard!$A$17:$J$25,3,FALSE),IF($A30&lt;SDRFab!$A$3088,VLOOKUP($A30,SDRFab!$A$8:$L$3087,11,FALSE),""))))))))))))))</f>
        <v/>
      </c>
      <c r="H30" s="389" t="str">
        <f>IF($A30&lt;DWV!$A$301,VLOOKUP($A30,DWV!$A$8:$L$300,7,FALSE),IF($A30&lt;'Large Dia. DWV'!$A$122,VLOOKUP($A30,'Large Dia. DWV'!$A$8:$L$121,7,FALSE),IF($A30&lt;'SCH40'!$A$602,VLOOKUP($A30,'SCH40'!$A$8:$L$601,7,FALSE),IF($A30&lt;'Large Dia. SCH40'!$A$35,VLOOKUP($A30,'Large Dia. SCH40'!$A$8:$L$34,7,FALSE),IF($A30&lt;'SDR26'!$A$119,VLOOKUP($A30,'SDR26'!$A$8:$L$118,7,FALSE),IF($A30&lt;SDR35G!$A$227,VLOOKUP($A30,SDR35G!$A$8:$L$226,7,FALSE),IF($A30&lt;SDR35SW!$A$178,VLOOKUP($A30,SDR35SW!$A$8:$L$177,7,FALSE),IF($A30&lt;'DWV G'!$A$241,VLOOKUP($A30,'DWV G'!$A$8:$L$240,7,FALSE),IF($A30&lt;'2'!$A$523,VLOOKUP($A30,'2'!$A$8:$L$522,7,FALSE),IF($A30&lt;'3'!$A$27,VLOOKUP($A30,'3'!$A$8:$L$26,7,FALSE),IF($A30&lt;'4'!$A$277,VLOOKUP($A30,'4'!$A$8:$L$276,7,FALSE),IF($A30&lt;'5'!$A$10,VLOOKUP($A30,'5'!$A$8:$L$9,7,FALSE),IF($A30&lt;SDRFab!$A$3088,VLOOKUP($A30,SDRFab!$A$8:$L$3087,6,FALSE),"")))))))))))))</f>
        <v/>
      </c>
      <c r="I30" s="390"/>
      <c r="J30" s="155" t="str">
        <f>IF($A30&lt;DWV!$A$301,VLOOKUP($A30,DWV!$A$8:$N$300,14,FALSE),IF($A30&lt;'Large Dia. DWV'!$A$122,VLOOKUP($A30,'Large Dia. DWV'!$A$8:$N$121,14,FALSE),IF($A30&lt;'SCH40'!$A$602,VLOOKUP($A30,'SCH40'!$A$8:$N$601,14,FALSE),IF($A30&lt;'Large Dia. SCH40'!$A$35,VLOOKUP($A30,'Large Dia. SCH40'!$A$8:$N$34,14,FALSE),IF($A30&lt;'SDR26'!$A$119,VLOOKUP($A30,'SDR26'!$A$8:$N$118,14,FALSE),IF($A30&lt;SDR35G!$A$227,VLOOKUP($A30,SDR35G!$A$8:$N$226,14,FALSE),IF($A30&lt;SDR35SW!$A$178,VLOOKUP($A30,SDR35SW!$A$8:$N$177,14,FALSE),IF($A30&lt;'DWV G'!$A$241,VLOOKUP($A30,'DWV G'!$A$8:$N$240,14,FALSE),IF($A30&lt;'2'!$A$523,VLOOKUP($A30,'2'!$A$8:$N$522,14,FALSE),IF($A30&lt;'3'!$A$27,VLOOKUP($A30,'3'!$A$8:$N$26,14,FALSE),IF($A30&lt;'4'!$A$277,VLOOKUP($A30,'4'!$A$8:$N$276,14,FALSE),IF($A30&lt;'5'!$A$10,VLOOKUP($A30,'5'!$A$8:$N$9,14,FALSE),IF($A30&lt;SDRFab!$A$3088,VLOOKUP($A30,SDRFab!$A$8:$N$3087,13,FALSE),"")))))))))))))</f>
        <v/>
      </c>
      <c r="K30" s="167" t="str">
        <f>IF($A30&lt;DWV!$A$301,VLOOKUP($A30,DWV!$A$8:$L$300,11,FALSE),IF($A30&lt;'Large Dia. DWV'!$A$122,VLOOKUP($A30,'Large Dia. DWV'!$A$8:$L$121,11,FALSE),IF($A30&lt;'SCH40'!$A$602,VLOOKUP($A30,'SCH40'!$A$8:$L$601,11,FALSE),IF($A30&lt;'Large Dia. SCH40'!$A$35,VLOOKUP($A30,'Large Dia. SCH40'!$A$8:$L$34,11,FALSE),IF($A30&lt;'SDR26'!$A$119,VLOOKUP($A30,'SDR26'!$A$8:$L$118,11,FALSE),IF($A30&lt;SDR35G!$A$227,VLOOKUP($A30,SDR35G!$A$8:$L$226,11,FALSE),IF($A30&lt;SDR35SW!$A$178,VLOOKUP($A30,SDR35SW!$A$8:$L$177,11,FALSE),IF($A30&lt;'DWV G'!$A$241,VLOOKUP($A30,'DWV G'!$A$8:$L$240,11,FALSE),IF($A30&lt;'2'!$A$523,VLOOKUP($A30,'2'!$A$8:$L$522,11,FALSE),IF($A30&lt;'3'!$A$27,VLOOKUP($A30,'3'!$A$8:$L$26,11,FALSE),IF($A30&lt;'4'!$A$277,VLOOKUP($A30,'4'!$A$8:$L$276,11,FALSE),IF($A30&lt;'5'!$A$10,VLOOKUP($A30,'5'!$A$8:$L$9,11,FALSE),IF($A30&lt;Nonstandard!$A$26,VLOOKUP($A30,Nonstandard!$A$17:$J$25,10,FALSE),IF($A30&lt;SDRFab!$A$3088,VLOOKUP($A30,SDRFab!$A$8:$L$3087,10,FALSE),""))))))))))))))</f>
        <v/>
      </c>
      <c r="L30" s="139" t="str">
        <f t="shared" si="0"/>
        <v>-</v>
      </c>
      <c r="M30" s="170"/>
      <c r="N30" s="142"/>
      <c r="O30" s="143"/>
    </row>
    <row r="31" spans="1:15" ht="15.6" x14ac:dyDescent="0.3">
      <c r="A31" s="151">
        <v>14</v>
      </c>
      <c r="B31" s="152" t="str">
        <f>IF($A31&lt;DWV!$A$301,VLOOKUP($A31,DWV!$A$8:$L$300,4,FALSE),IF($A31&lt;'Large Dia. DWV'!$A$122,VLOOKUP($A31,'Large Dia. DWV'!$A$8:$L$121,4,FALSE),IF($A31&lt;'SCH40'!$A$602,VLOOKUP($A31,'SCH40'!$A$8:$L$601,4,FALSE),IF($A31&lt;'Large Dia. SCH40'!$A$35,VLOOKUP($A31,'Large Dia. SCH40'!$A$8:$L$34,4,FALSE),IF($A31&lt;'SDR26'!$A$119,VLOOKUP($A31,'SDR26'!$A$8:$L$118,4,FALSE),IF($A31&lt;SDR35G!$A$227,VLOOKUP($A31,SDR35G!$A$8:$L$226,4,FALSE),IF($A31&lt;SDR35SW!$A$178,VLOOKUP($A31,SDR35SW!$A$8:$L$177,4,FALSE),IF($A31&lt;'DWV G'!$A$241,VLOOKUP($A31,'DWV G'!$A$8:$L$240,4,FALSE),IF($A31&lt;'2'!$A$523,VLOOKUP($A31,'2'!$A$8:$L$522,4,FALSE),IF($A31&lt;'3'!$A$27,VLOOKUP($A31,'3'!$A$8:$L$26,4,FALSE),IF($A31&lt;'4'!$A$277,VLOOKUP($A31,'4'!$A$8:$L$276,4,FALSE),IF($A31&lt;'5'!$A$10,VLOOKUP($A31,'5'!$A$8:$L$9,4,FALSE),IF($A31&lt;Nonstandard!$A$26,VLOOKUP($A31,Nonstandard!$A$17:$J$25,5,FALSE),IF($A31&lt;SDRFab!$A$3088,VLOOKUP($A31,SDRFab!$A$8:$K$3087,3,FALSE),""))))))))))))))</f>
        <v/>
      </c>
      <c r="C31" s="164" t="str">
        <f>IF($A31&lt;DWV!$A$301,VLOOKUP($A31,DWV!$A$8:$L$300,5,FALSE),IF($A31&lt;'Large Dia. DWV'!$A$122,VLOOKUP($A31,'Large Dia. DWV'!$A$8:$L$121,5,FALSE),IF($A31&lt;'SCH40'!$A$602,VLOOKUP($A31,'SCH40'!$A$8:$L$601,5,FALSE),IF($A31&lt;'Large Dia. SCH40'!$A$35,VLOOKUP($A31,'Large Dia. SCH40'!$A$8:$L$34,5,FALSE),IF($A31&lt;'SDR26'!$A$119,VLOOKUP($A31,'SDR26'!$A$8:$L$118,5,FALSE),IF($A31&lt;SDR35G!$A$227,VLOOKUP($A31,SDR35G!$A$8:$L$226,5,FALSE),IF($A31&lt;SDR35SW!$A$178,VLOOKUP($A31,SDR35SW!$A$8:$L$177,5,FALSE),IF($A31&lt;'DWV G'!$A$241,VLOOKUP($A31,'DWV G'!$A$8:$L$240,5,FALSE),IF($A31&lt;'2'!$A$523,VLOOKUP($A31,'2'!$A$8:$L$522,5,FALSE),IF($A31&lt;'3'!$A$27,VLOOKUP($A31,'3'!$A$8:$L$26,5,FALSE),IF($A31&lt;'4'!$A$277,VLOOKUP($A31,'4'!$A$8:$L$276,5,FALSE),IF($A31&lt;'5'!$A$10,VLOOKUP($A31,'5'!$A$8:$L$9,5,FALSE),IF($A31&lt;Nonstandard!$A$26,VLOOKUP($A31,Nonstandard!$A$17:$J$25,6,FALSE),IF($A31&lt;SDRFab!$A$3088,VLOOKUP($A31,SDRFab!$A$8:$K$3087,4,FALSE),""))))))))))))))</f>
        <v/>
      </c>
      <c r="D31" s="398" t="str">
        <f>IF($A31&lt;DWV!$A$301,VLOOKUP($A31,DWV!$A$8:$L$300,6,FALSE),IF($A31&lt;'Large Dia. DWV'!$A$122,VLOOKUP($A31,'Large Dia. DWV'!$A$8:$L$121,6,FALSE),IF($A31&lt;'SCH40'!$A$602,VLOOKUP($A31,'SCH40'!$A$8:$L$601,6,FALSE),IF($A31&lt;'Large Dia. SCH40'!$A$35,VLOOKUP($A31,'Large Dia. SCH40'!$A$8:$L$34,6,FALSE),IF($A31&lt;'SDR26'!$A$119,VLOOKUP($A31,'SDR26'!$A$8:$L$118,6,FALSE),IF($A31&lt;SDR35G!$A$227,VLOOKUP($A31,SDR35G!$A$8:$L$226,6,FALSE),IF($A31&lt;SDR35SW!$A$178,VLOOKUP($A31,SDR35SW!$A$8:$L$177,6,FALSE),IF($A31&lt;'DWV G'!$A$241,VLOOKUP($A31,'DWV G'!$A$8:$L$240,6,FALSE),IF($A31&lt;'2'!$A$523,VLOOKUP($A31,'2'!$A$8:$L$522,6,FALSE),IF($A31&lt;'3'!$A$27,VLOOKUP($A31,'3'!$A$8:$L$26,6,FALSE),IF($A31&lt;'4'!$A$277,VLOOKUP($A31,'4'!$A$8:$L$276,6,FALSE),IF($A31&lt;'5'!$A$10,VLOOKUP($A31,'5'!$A$8:$L$9,6,FALSE),IF($A31&lt;Nonstandard!$A$26,VLOOKUP($A31,Nonstandard!$A$17:$J$25,7,FALSE),IF($A31&lt;SDRFab!$A$3088,VLOOKUP($A31,SDRFab!$A$8:$K$3087,5,FALSE),""))))))))))))))</f>
        <v/>
      </c>
      <c r="E31" s="399"/>
      <c r="F31" s="153" t="str">
        <f>IF($A31&lt;DWV!$A$301,VLOOKUP($A31,DWV!$A$8:$L$300,10,FALSE),IF($A31&lt;'Large Dia. DWV'!$A$122,VLOOKUP($A31,'Large Dia. DWV'!$A$8:$L$121,10,FALSE),IF($A31&lt;'SCH40'!$A$602,VLOOKUP($A31,'SCH40'!$A$8:$L$601,10,FALSE),IF($A31&lt;'Large Dia. SCH40'!$A$35,VLOOKUP($A31,'Large Dia. SCH40'!$A$8:$L$34,10,FALSE),IF($A31&lt;'SDR26'!$A$119,VLOOKUP($A31,'SDR26'!$A$8:$L$118,10,FALSE),IF($A31&lt;SDR35G!$A$227,VLOOKUP($A31,SDR35G!$A$8:$L$226,10,FALSE),IF($A31&lt;SDR35SW!$A$178,VLOOKUP($A31,SDR35SW!$A$8:$L$177,10,FALSE),IF($A31&lt;'DWV G'!$A$241,VLOOKUP($A31,'DWV G'!$A$8:$L$240,10,FALSE),IF($A31&lt;'2'!$A$523,VLOOKUP($A31,'2'!$A$8:$L$522,10,FALSE),IF($A31&lt;'3'!$A$27,VLOOKUP($A31,'3'!$A$8:$L$26,10,FALSE),IF($A31&lt;'4'!$A$277,VLOOKUP($A31,'4'!$A$8:$L$276,10,FALSE),IF($A31&lt;'5'!$A$10,VLOOKUP($A31,'5'!$A$8:$L$9,10,FALSE),IF($A31&lt;Nonstandard!$A$26,VLOOKUP($A31,Nonstandard!$A$17:$J$25,8,FALSE),IF($A31&lt;SDRFab!$A$3088,VLOOKUP($A31,SDRFab!$A$8:$K$3087,9,FALSE),""))))))))))))))</f>
        <v/>
      </c>
      <c r="G31" s="166" t="str">
        <f>IF($A31&lt;DWV!$A$301,VLOOKUP($A31,DWV!$A$8:$L$300,12,FALSE),IF($A31&lt;'Large Dia. DWV'!$A$122,VLOOKUP($A31,'Large Dia. DWV'!$A$8:$L$121,12,FALSE),IF($A31&lt;'SCH40'!$A$602,VLOOKUP($A31,'SCH40'!$A$8:$L$601,12,FALSE),IF($A31&lt;'Large Dia. SCH40'!$A$35,VLOOKUP($A31,'Large Dia. SCH40'!$A$8:$L$34,12,FALSE),IF($A31&lt;'SDR26'!$A$119,VLOOKUP($A31,'SDR26'!$A$8:$L$118,12,FALSE),IF($A31&lt;SDR35G!$A$227,VLOOKUP($A31,SDR35G!$A$8:$L$226,12,FALSE),IF($A31&lt;SDR35SW!$A$178,VLOOKUP($A31,SDR35SW!$A$8:$L$177,12,FALSE),IF($A31&lt;'DWV G'!$A$241,VLOOKUP($A31,'DWV G'!$A$8:$L$240,12,FALSE),IF($A31&lt;'2'!$A$523,VLOOKUP($A31,'2'!$A$8:$L$522,12,FALSE),IF($A31&lt;'3'!$A$27,VLOOKUP($A31,'3'!$A$8:$L$26,12,FALSE),IF($A31&lt;'4'!$A$277,VLOOKUP($A31,'4'!$A$8:$L$276,12,FALSE),IF($A31&lt;'5'!$A$10,VLOOKUP($A31,'5'!$A$8:$L$9,12,FALSE),IF($A31&lt;Nonstandard!$A$26,VLOOKUP($A31,Nonstandard!$A$17:$J$25,3,FALSE),IF($A31&lt;SDRFab!$A$3088,VLOOKUP($A31,SDRFab!$A$8:$L$3087,11,FALSE),""))))))))))))))</f>
        <v/>
      </c>
      <c r="H31" s="387" t="str">
        <f>IF($A31&lt;DWV!$A$301,VLOOKUP($A31,DWV!$A$8:$L$300,7,FALSE),IF($A31&lt;'Large Dia. DWV'!$A$122,VLOOKUP($A31,'Large Dia. DWV'!$A$8:$L$121,7,FALSE),IF($A31&lt;'SCH40'!$A$602,VLOOKUP($A31,'SCH40'!$A$8:$L$601,7,FALSE),IF($A31&lt;'Large Dia. SCH40'!$A$35,VLOOKUP($A31,'Large Dia. SCH40'!$A$8:$L$34,7,FALSE),IF($A31&lt;'SDR26'!$A$119,VLOOKUP($A31,'SDR26'!$A$8:$L$118,7,FALSE),IF($A31&lt;SDR35G!$A$227,VLOOKUP($A31,SDR35G!$A$8:$L$226,7,FALSE),IF($A31&lt;SDR35SW!$A$178,VLOOKUP($A31,SDR35SW!$A$8:$L$177,7,FALSE),IF($A31&lt;'DWV G'!$A$241,VLOOKUP($A31,'DWV G'!$A$8:$L$240,7,FALSE),IF($A31&lt;'2'!$A$523,VLOOKUP($A31,'2'!$A$8:$L$522,7,FALSE),IF($A31&lt;'3'!$A$27,VLOOKUP($A31,'3'!$A$8:$L$26,7,FALSE),IF($A31&lt;'4'!$A$277,VLOOKUP($A31,'4'!$A$8:$L$276,7,FALSE),IF($A31&lt;'5'!$A$10,VLOOKUP($A31,'5'!$A$8:$L$9,7,FALSE),IF($A31&lt;SDRFab!$A$3088,VLOOKUP($A31,SDRFab!$A$8:$L$3087,6,FALSE),"")))))))))))))</f>
        <v/>
      </c>
      <c r="I31" s="388"/>
      <c r="J31" s="156" t="str">
        <f>IF($A31&lt;DWV!$A$301,VLOOKUP($A31,DWV!$A$8:$N$300,14,FALSE),IF($A31&lt;'Large Dia. DWV'!$A$122,VLOOKUP($A31,'Large Dia. DWV'!$A$8:$N$121,14,FALSE),IF($A31&lt;'SCH40'!$A$602,VLOOKUP($A31,'SCH40'!$A$8:$N$601,14,FALSE),IF($A31&lt;'Large Dia. SCH40'!$A$35,VLOOKUP($A31,'Large Dia. SCH40'!$A$8:$N$34,14,FALSE),IF($A31&lt;'SDR26'!$A$119,VLOOKUP($A31,'SDR26'!$A$8:$N$118,14,FALSE),IF($A31&lt;SDR35G!$A$227,VLOOKUP($A31,SDR35G!$A$8:$N$226,14,FALSE),IF($A31&lt;SDR35SW!$A$178,VLOOKUP($A31,SDR35SW!$A$8:$N$177,14,FALSE),IF($A31&lt;'DWV G'!$A$241,VLOOKUP($A31,'DWV G'!$A$8:$N$240,14,FALSE),IF($A31&lt;'2'!$A$523,VLOOKUP($A31,'2'!$A$8:$N$522,14,FALSE),IF($A31&lt;'3'!$A$27,VLOOKUP($A31,'3'!$A$8:$N$26,14,FALSE),IF($A31&lt;'4'!$A$277,VLOOKUP($A31,'4'!$A$8:$N$276,14,FALSE),IF($A31&lt;'5'!$A$10,VLOOKUP($A31,'5'!$A$8:$N$9,14,FALSE),IF($A31&lt;SDRFab!$A$3088,VLOOKUP($A31,SDRFab!$A$8:$N$3087,13,FALSE),"")))))))))))))</f>
        <v/>
      </c>
      <c r="K31" s="168" t="str">
        <f>IF($A31&lt;DWV!$A$301,VLOOKUP($A31,DWV!$A$8:$L$300,11,FALSE),IF($A31&lt;'Large Dia. DWV'!$A$122,VLOOKUP($A31,'Large Dia. DWV'!$A$8:$L$121,11,FALSE),IF($A31&lt;'SCH40'!$A$602,VLOOKUP($A31,'SCH40'!$A$8:$L$601,11,FALSE),IF($A31&lt;'Large Dia. SCH40'!$A$35,VLOOKUP($A31,'Large Dia. SCH40'!$A$8:$L$34,11,FALSE),IF($A31&lt;'SDR26'!$A$119,VLOOKUP($A31,'SDR26'!$A$8:$L$118,11,FALSE),IF($A31&lt;SDR35G!$A$227,VLOOKUP($A31,SDR35G!$A$8:$L$226,11,FALSE),IF($A31&lt;SDR35SW!$A$178,VLOOKUP($A31,SDR35SW!$A$8:$L$177,11,FALSE),IF($A31&lt;'DWV G'!$A$241,VLOOKUP($A31,'DWV G'!$A$8:$L$240,11,FALSE),IF($A31&lt;'2'!$A$523,VLOOKUP($A31,'2'!$A$8:$L$522,11,FALSE),IF($A31&lt;'3'!$A$27,VLOOKUP($A31,'3'!$A$8:$L$26,11,FALSE),IF($A31&lt;'4'!$A$277,VLOOKUP($A31,'4'!$A$8:$L$276,11,FALSE),IF($A31&lt;'5'!$A$10,VLOOKUP($A31,'5'!$A$8:$L$9,11,FALSE),IF($A31&lt;Nonstandard!$A$26,VLOOKUP($A31,Nonstandard!$A$17:$J$25,10,FALSE),IF($A31&lt;SDRFab!$A$3088,VLOOKUP($A31,SDRFab!$A$8:$L$3087,10,FALSE),""))))))))))))))</f>
        <v/>
      </c>
      <c r="L31" s="153" t="str">
        <f t="shared" si="0"/>
        <v>-</v>
      </c>
      <c r="M31" s="169"/>
      <c r="N31" s="142"/>
      <c r="O31" s="143"/>
    </row>
    <row r="32" spans="1:15" ht="15.6" x14ac:dyDescent="0.3">
      <c r="A32" s="123">
        <v>15</v>
      </c>
      <c r="B32" s="14" t="str">
        <f>IF($A32&lt;DWV!$A$301,VLOOKUP($A32,DWV!$A$8:$L$300,4,FALSE),IF($A32&lt;'Large Dia. DWV'!$A$122,VLOOKUP($A32,'Large Dia. DWV'!$A$8:$L$121,4,FALSE),IF($A32&lt;'SCH40'!$A$602,VLOOKUP($A32,'SCH40'!$A$8:$L$601,4,FALSE),IF($A32&lt;'Large Dia. SCH40'!$A$35,VLOOKUP($A32,'Large Dia. SCH40'!$A$8:$L$34,4,FALSE),IF($A32&lt;'SDR26'!$A$119,VLOOKUP($A32,'SDR26'!$A$8:$L$118,4,FALSE),IF($A32&lt;SDR35G!$A$227,VLOOKUP($A32,SDR35G!$A$8:$L$226,4,FALSE),IF($A32&lt;SDR35SW!$A$178,VLOOKUP($A32,SDR35SW!$A$8:$L$177,4,FALSE),IF($A32&lt;'DWV G'!$A$241,VLOOKUP($A32,'DWV G'!$A$8:$L$240,4,FALSE),IF($A32&lt;'2'!$A$523,VLOOKUP($A32,'2'!$A$8:$L$522,4,FALSE),IF($A32&lt;'3'!$A$27,VLOOKUP($A32,'3'!$A$8:$L$26,4,FALSE),IF($A32&lt;'4'!$A$277,VLOOKUP($A32,'4'!$A$8:$L$276,4,FALSE),IF($A32&lt;'5'!$A$10,VLOOKUP($A32,'5'!$A$8:$L$9,4,FALSE),IF($A32&lt;Nonstandard!$A$26,VLOOKUP($A32,Nonstandard!$A$17:$J$25,5,FALSE),IF($A32&lt;SDRFab!$A$3088,VLOOKUP($A32,SDRFab!$A$8:$K$3087,3,FALSE),""))))))))))))))</f>
        <v/>
      </c>
      <c r="C32" s="163" t="str">
        <f>IF($A32&lt;DWV!$A$301,VLOOKUP($A32,DWV!$A$8:$L$300,5,FALSE),IF($A32&lt;'Large Dia. DWV'!$A$122,VLOOKUP($A32,'Large Dia. DWV'!$A$8:$L$121,5,FALSE),IF($A32&lt;'SCH40'!$A$602,VLOOKUP($A32,'SCH40'!$A$8:$L$601,5,FALSE),IF($A32&lt;'Large Dia. SCH40'!$A$35,VLOOKUP($A32,'Large Dia. SCH40'!$A$8:$L$34,5,FALSE),IF($A32&lt;'SDR26'!$A$119,VLOOKUP($A32,'SDR26'!$A$8:$L$118,5,FALSE),IF($A32&lt;SDR35G!$A$227,VLOOKUP($A32,SDR35G!$A$8:$L$226,5,FALSE),IF($A32&lt;SDR35SW!$A$178,VLOOKUP($A32,SDR35SW!$A$8:$L$177,5,FALSE),IF($A32&lt;'DWV G'!$A$241,VLOOKUP($A32,'DWV G'!$A$8:$L$240,5,FALSE),IF($A32&lt;'2'!$A$523,VLOOKUP($A32,'2'!$A$8:$L$522,5,FALSE),IF($A32&lt;'3'!$A$27,VLOOKUP($A32,'3'!$A$8:$L$26,5,FALSE),IF($A32&lt;'4'!$A$277,VLOOKUP($A32,'4'!$A$8:$L$276,5,FALSE),IF($A32&lt;'5'!$A$10,VLOOKUP($A32,'5'!$A$8:$L$9,5,FALSE),IF($A32&lt;Nonstandard!$A$26,VLOOKUP($A32,Nonstandard!$A$17:$J$25,6,FALSE),IF($A32&lt;SDRFab!$A$3088,VLOOKUP($A32,SDRFab!$A$8:$K$3087,4,FALSE),""))))))))))))))</f>
        <v/>
      </c>
      <c r="D32" s="396" t="str">
        <f>IF($A32&lt;DWV!$A$301,VLOOKUP($A32,DWV!$A$8:$L$300,6,FALSE),IF($A32&lt;'Large Dia. DWV'!$A$122,VLOOKUP($A32,'Large Dia. DWV'!$A$8:$L$121,6,FALSE),IF($A32&lt;'SCH40'!$A$602,VLOOKUP($A32,'SCH40'!$A$8:$L$601,6,FALSE),IF($A32&lt;'Large Dia. SCH40'!$A$35,VLOOKUP($A32,'Large Dia. SCH40'!$A$8:$L$34,6,FALSE),IF($A32&lt;'SDR26'!$A$119,VLOOKUP($A32,'SDR26'!$A$8:$L$118,6,FALSE),IF($A32&lt;SDR35G!$A$227,VLOOKUP($A32,SDR35G!$A$8:$L$226,6,FALSE),IF($A32&lt;SDR35SW!$A$178,VLOOKUP($A32,SDR35SW!$A$8:$L$177,6,FALSE),IF($A32&lt;'DWV G'!$A$241,VLOOKUP($A32,'DWV G'!$A$8:$L$240,6,FALSE),IF($A32&lt;'2'!$A$523,VLOOKUP($A32,'2'!$A$8:$L$522,6,FALSE),IF($A32&lt;'3'!$A$27,VLOOKUP($A32,'3'!$A$8:$L$26,6,FALSE),IF($A32&lt;'4'!$A$277,VLOOKUP($A32,'4'!$A$8:$L$276,6,FALSE),IF($A32&lt;'5'!$A$10,VLOOKUP($A32,'5'!$A$8:$L$9,6,FALSE),IF($A32&lt;Nonstandard!$A$26,VLOOKUP($A32,Nonstandard!$A$17:$J$25,7,FALSE),IF($A32&lt;SDRFab!$A$3088,VLOOKUP($A32,SDRFab!$A$8:$K$3087,5,FALSE),""))))))))))))))</f>
        <v/>
      </c>
      <c r="E32" s="397"/>
      <c r="F32" s="138" t="str">
        <f>IF($A32&lt;DWV!$A$301,VLOOKUP($A32,DWV!$A$8:$L$300,10,FALSE),IF($A32&lt;'Large Dia. DWV'!$A$122,VLOOKUP($A32,'Large Dia. DWV'!$A$8:$L$121,10,FALSE),IF($A32&lt;'SCH40'!$A$602,VLOOKUP($A32,'SCH40'!$A$8:$L$601,10,FALSE),IF($A32&lt;'Large Dia. SCH40'!$A$35,VLOOKUP($A32,'Large Dia. SCH40'!$A$8:$L$34,10,FALSE),IF($A32&lt;'SDR26'!$A$119,VLOOKUP($A32,'SDR26'!$A$8:$L$118,10,FALSE),IF($A32&lt;SDR35G!$A$227,VLOOKUP($A32,SDR35G!$A$8:$L$226,10,FALSE),IF($A32&lt;SDR35SW!$A$178,VLOOKUP($A32,SDR35SW!$A$8:$L$177,10,FALSE),IF($A32&lt;'DWV G'!$A$241,VLOOKUP($A32,'DWV G'!$A$8:$L$240,10,FALSE),IF($A32&lt;'2'!$A$523,VLOOKUP($A32,'2'!$A$8:$L$522,10,FALSE),IF($A32&lt;'3'!$A$27,VLOOKUP($A32,'3'!$A$8:$L$26,10,FALSE),IF($A32&lt;'4'!$A$277,VLOOKUP($A32,'4'!$A$8:$L$276,10,FALSE),IF($A32&lt;'5'!$A$10,VLOOKUP($A32,'5'!$A$8:$L$9,10,FALSE),IF($A32&lt;Nonstandard!$A$26,VLOOKUP($A32,Nonstandard!$A$17:$J$25,8,FALSE),IF($A32&lt;SDRFab!$A$3088,VLOOKUP($A32,SDRFab!$A$8:$K$3087,9,FALSE),""))))))))))))))</f>
        <v/>
      </c>
      <c r="G32" s="165" t="str">
        <f>IF($A32&lt;DWV!$A$301,VLOOKUP($A32,DWV!$A$8:$L$300,12,FALSE),IF($A32&lt;'Large Dia. DWV'!$A$122,VLOOKUP($A32,'Large Dia. DWV'!$A$8:$L$121,12,FALSE),IF($A32&lt;'SCH40'!$A$602,VLOOKUP($A32,'SCH40'!$A$8:$L$601,12,FALSE),IF($A32&lt;'Large Dia. SCH40'!$A$35,VLOOKUP($A32,'Large Dia. SCH40'!$A$8:$L$34,12,FALSE),IF($A32&lt;'SDR26'!$A$119,VLOOKUP($A32,'SDR26'!$A$8:$L$118,12,FALSE),IF($A32&lt;SDR35G!$A$227,VLOOKUP($A32,SDR35G!$A$8:$L$226,12,FALSE),IF($A32&lt;SDR35SW!$A$178,VLOOKUP($A32,SDR35SW!$A$8:$L$177,12,FALSE),IF($A32&lt;'DWV G'!$A$241,VLOOKUP($A32,'DWV G'!$A$8:$L$240,12,FALSE),IF($A32&lt;'2'!$A$523,VLOOKUP($A32,'2'!$A$8:$L$522,12,FALSE),IF($A32&lt;'3'!$A$27,VLOOKUP($A32,'3'!$A$8:$L$26,12,FALSE),IF($A32&lt;'4'!$A$277,VLOOKUP($A32,'4'!$A$8:$L$276,12,FALSE),IF($A32&lt;'5'!$A$10,VLOOKUP($A32,'5'!$A$8:$L$9,12,FALSE),IF($A32&lt;Nonstandard!$A$26,VLOOKUP($A32,Nonstandard!$A$17:$J$25,3,FALSE),IF($A32&lt;SDRFab!$A$3088,VLOOKUP($A32,SDRFab!$A$8:$L$3087,11,FALSE),""))))))))))))))</f>
        <v/>
      </c>
      <c r="H32" s="389" t="str">
        <f>IF($A32&lt;DWV!$A$301,VLOOKUP($A32,DWV!$A$8:$L$300,7,FALSE),IF($A32&lt;'Large Dia. DWV'!$A$122,VLOOKUP($A32,'Large Dia. DWV'!$A$8:$L$121,7,FALSE),IF($A32&lt;'SCH40'!$A$602,VLOOKUP($A32,'SCH40'!$A$8:$L$601,7,FALSE),IF($A32&lt;'Large Dia. SCH40'!$A$35,VLOOKUP($A32,'Large Dia. SCH40'!$A$8:$L$34,7,FALSE),IF($A32&lt;'SDR26'!$A$119,VLOOKUP($A32,'SDR26'!$A$8:$L$118,7,FALSE),IF($A32&lt;SDR35G!$A$227,VLOOKUP($A32,SDR35G!$A$8:$L$226,7,FALSE),IF($A32&lt;SDR35SW!$A$178,VLOOKUP($A32,SDR35SW!$A$8:$L$177,7,FALSE),IF($A32&lt;'DWV G'!$A$241,VLOOKUP($A32,'DWV G'!$A$8:$L$240,7,FALSE),IF($A32&lt;'2'!$A$523,VLOOKUP($A32,'2'!$A$8:$L$522,7,FALSE),IF($A32&lt;'3'!$A$27,VLOOKUP($A32,'3'!$A$8:$L$26,7,FALSE),IF($A32&lt;'4'!$A$277,VLOOKUP($A32,'4'!$A$8:$L$276,7,FALSE),IF($A32&lt;'5'!$A$10,VLOOKUP($A32,'5'!$A$8:$L$9,7,FALSE),IF($A32&lt;SDRFab!$A$3088,VLOOKUP($A32,SDRFab!$A$8:$L$3087,6,FALSE),"")))))))))))))</f>
        <v/>
      </c>
      <c r="I32" s="390"/>
      <c r="J32" s="155" t="str">
        <f>IF($A32&lt;DWV!$A$301,VLOOKUP($A32,DWV!$A$8:$N$300,14,FALSE),IF($A32&lt;'Large Dia. DWV'!$A$122,VLOOKUP($A32,'Large Dia. DWV'!$A$8:$N$121,14,FALSE),IF($A32&lt;'SCH40'!$A$602,VLOOKUP($A32,'SCH40'!$A$8:$N$601,14,FALSE),IF($A32&lt;'Large Dia. SCH40'!$A$35,VLOOKUP($A32,'Large Dia. SCH40'!$A$8:$N$34,14,FALSE),IF($A32&lt;'SDR26'!$A$119,VLOOKUP($A32,'SDR26'!$A$8:$N$118,14,FALSE),IF($A32&lt;SDR35G!$A$227,VLOOKUP($A32,SDR35G!$A$8:$N$226,14,FALSE),IF($A32&lt;SDR35SW!$A$178,VLOOKUP($A32,SDR35SW!$A$8:$N$177,14,FALSE),IF($A32&lt;'DWV G'!$A$241,VLOOKUP($A32,'DWV G'!$A$8:$N$240,14,FALSE),IF($A32&lt;'2'!$A$523,VLOOKUP($A32,'2'!$A$8:$N$522,14,FALSE),IF($A32&lt;'3'!$A$27,VLOOKUP($A32,'3'!$A$8:$N$26,14,FALSE),IF($A32&lt;'4'!$A$277,VLOOKUP($A32,'4'!$A$8:$N$276,14,FALSE),IF($A32&lt;'5'!$A$10,VLOOKUP($A32,'5'!$A$8:$N$9,14,FALSE),IF($A32&lt;SDRFab!$A$3088,VLOOKUP($A32,SDRFab!$A$8:$N$3087,13,FALSE),"")))))))))))))</f>
        <v/>
      </c>
      <c r="K32" s="167" t="str">
        <f>IF($A32&lt;DWV!$A$301,VLOOKUP($A32,DWV!$A$8:$L$300,11,FALSE),IF($A32&lt;'Large Dia. DWV'!$A$122,VLOOKUP($A32,'Large Dia. DWV'!$A$8:$L$121,11,FALSE),IF($A32&lt;'SCH40'!$A$602,VLOOKUP($A32,'SCH40'!$A$8:$L$601,11,FALSE),IF($A32&lt;'Large Dia. SCH40'!$A$35,VLOOKUP($A32,'Large Dia. SCH40'!$A$8:$L$34,11,FALSE),IF($A32&lt;'SDR26'!$A$119,VLOOKUP($A32,'SDR26'!$A$8:$L$118,11,FALSE),IF($A32&lt;SDR35G!$A$227,VLOOKUP($A32,SDR35G!$A$8:$L$226,11,FALSE),IF($A32&lt;SDR35SW!$A$178,VLOOKUP($A32,SDR35SW!$A$8:$L$177,11,FALSE),IF($A32&lt;'DWV G'!$A$241,VLOOKUP($A32,'DWV G'!$A$8:$L$240,11,FALSE),IF($A32&lt;'2'!$A$523,VLOOKUP($A32,'2'!$A$8:$L$522,11,FALSE),IF($A32&lt;'3'!$A$27,VLOOKUP($A32,'3'!$A$8:$L$26,11,FALSE),IF($A32&lt;'4'!$A$277,VLOOKUP($A32,'4'!$A$8:$L$276,11,FALSE),IF($A32&lt;'5'!$A$10,VLOOKUP($A32,'5'!$A$8:$L$9,11,FALSE),IF($A32&lt;Nonstandard!$A$26,VLOOKUP($A32,Nonstandard!$A$17:$J$25,10,FALSE),IF($A32&lt;SDRFab!$A$3088,VLOOKUP($A32,SDRFab!$A$8:$L$3087,10,FALSE),""))))))))))))))</f>
        <v/>
      </c>
      <c r="L32" s="139" t="str">
        <f t="shared" si="0"/>
        <v>-</v>
      </c>
      <c r="M32" s="170"/>
      <c r="N32" s="142"/>
      <c r="O32" s="143"/>
    </row>
    <row r="33" spans="1:15" ht="15.6" x14ac:dyDescent="0.3">
      <c r="A33" s="151">
        <v>16</v>
      </c>
      <c r="B33" s="152" t="str">
        <f>IF($A33&lt;DWV!$A$301,VLOOKUP($A33,DWV!$A$8:$L$300,4,FALSE),IF($A33&lt;'Large Dia. DWV'!$A$122,VLOOKUP($A33,'Large Dia. DWV'!$A$8:$L$121,4,FALSE),IF($A33&lt;'SCH40'!$A$602,VLOOKUP($A33,'SCH40'!$A$8:$L$601,4,FALSE),IF($A33&lt;'Large Dia. SCH40'!$A$35,VLOOKUP($A33,'Large Dia. SCH40'!$A$8:$L$34,4,FALSE),IF($A33&lt;'SDR26'!$A$119,VLOOKUP($A33,'SDR26'!$A$8:$L$118,4,FALSE),IF($A33&lt;SDR35G!$A$227,VLOOKUP($A33,SDR35G!$A$8:$L$226,4,FALSE),IF($A33&lt;SDR35SW!$A$178,VLOOKUP($A33,SDR35SW!$A$8:$L$177,4,FALSE),IF($A33&lt;'DWV G'!$A$241,VLOOKUP($A33,'DWV G'!$A$8:$L$240,4,FALSE),IF($A33&lt;'2'!$A$523,VLOOKUP($A33,'2'!$A$8:$L$522,4,FALSE),IF($A33&lt;'3'!$A$27,VLOOKUP($A33,'3'!$A$8:$L$26,4,FALSE),IF($A33&lt;'4'!$A$277,VLOOKUP($A33,'4'!$A$8:$L$276,4,FALSE),IF($A33&lt;'5'!$A$10,VLOOKUP($A33,'5'!$A$8:$L$9,4,FALSE),IF($A33&lt;Nonstandard!$A$26,VLOOKUP($A33,Nonstandard!$A$17:$J$25,5,FALSE),IF($A33&lt;SDRFab!$A$3088,VLOOKUP($A33,SDRFab!$A$8:$K$3087,3,FALSE),""))))))))))))))</f>
        <v/>
      </c>
      <c r="C33" s="164" t="str">
        <f>IF($A33&lt;DWV!$A$301,VLOOKUP($A33,DWV!$A$8:$L$300,5,FALSE),IF($A33&lt;'Large Dia. DWV'!$A$122,VLOOKUP($A33,'Large Dia. DWV'!$A$8:$L$121,5,FALSE),IF($A33&lt;'SCH40'!$A$602,VLOOKUP($A33,'SCH40'!$A$8:$L$601,5,FALSE),IF($A33&lt;'Large Dia. SCH40'!$A$35,VLOOKUP($A33,'Large Dia. SCH40'!$A$8:$L$34,5,FALSE),IF($A33&lt;'SDR26'!$A$119,VLOOKUP($A33,'SDR26'!$A$8:$L$118,5,FALSE),IF($A33&lt;SDR35G!$A$227,VLOOKUP($A33,SDR35G!$A$8:$L$226,5,FALSE),IF($A33&lt;SDR35SW!$A$178,VLOOKUP($A33,SDR35SW!$A$8:$L$177,5,FALSE),IF($A33&lt;'DWV G'!$A$241,VLOOKUP($A33,'DWV G'!$A$8:$L$240,5,FALSE),IF($A33&lt;'2'!$A$523,VLOOKUP($A33,'2'!$A$8:$L$522,5,FALSE),IF($A33&lt;'3'!$A$27,VLOOKUP($A33,'3'!$A$8:$L$26,5,FALSE),IF($A33&lt;'4'!$A$277,VLOOKUP($A33,'4'!$A$8:$L$276,5,FALSE),IF($A33&lt;'5'!$A$10,VLOOKUP($A33,'5'!$A$8:$L$9,5,FALSE),IF($A33&lt;Nonstandard!$A$26,VLOOKUP($A33,Nonstandard!$A$17:$J$25,6,FALSE),IF($A33&lt;SDRFab!$A$3088,VLOOKUP($A33,SDRFab!$A$8:$K$3087,4,FALSE),""))))))))))))))</f>
        <v/>
      </c>
      <c r="D33" s="398" t="str">
        <f>IF($A33&lt;DWV!$A$301,VLOOKUP($A33,DWV!$A$8:$L$300,6,FALSE),IF($A33&lt;'Large Dia. DWV'!$A$122,VLOOKUP($A33,'Large Dia. DWV'!$A$8:$L$121,6,FALSE),IF($A33&lt;'SCH40'!$A$602,VLOOKUP($A33,'SCH40'!$A$8:$L$601,6,FALSE),IF($A33&lt;'Large Dia. SCH40'!$A$35,VLOOKUP($A33,'Large Dia. SCH40'!$A$8:$L$34,6,FALSE),IF($A33&lt;'SDR26'!$A$119,VLOOKUP($A33,'SDR26'!$A$8:$L$118,6,FALSE),IF($A33&lt;SDR35G!$A$227,VLOOKUP($A33,SDR35G!$A$8:$L$226,6,FALSE),IF($A33&lt;SDR35SW!$A$178,VLOOKUP($A33,SDR35SW!$A$8:$L$177,6,FALSE),IF($A33&lt;'DWV G'!$A$241,VLOOKUP($A33,'DWV G'!$A$8:$L$240,6,FALSE),IF($A33&lt;'2'!$A$523,VLOOKUP($A33,'2'!$A$8:$L$522,6,FALSE),IF($A33&lt;'3'!$A$27,VLOOKUP($A33,'3'!$A$8:$L$26,6,FALSE),IF($A33&lt;'4'!$A$277,VLOOKUP($A33,'4'!$A$8:$L$276,6,FALSE),IF($A33&lt;'5'!$A$10,VLOOKUP($A33,'5'!$A$8:$L$9,6,FALSE),IF($A33&lt;Nonstandard!$A$26,VLOOKUP($A33,Nonstandard!$A$17:$J$25,7,FALSE),IF($A33&lt;SDRFab!$A$3088,VLOOKUP($A33,SDRFab!$A$8:$K$3087,5,FALSE),""))))))))))))))</f>
        <v/>
      </c>
      <c r="E33" s="399"/>
      <c r="F33" s="153" t="str">
        <f>IF($A33&lt;DWV!$A$301,VLOOKUP($A33,DWV!$A$8:$L$300,10,FALSE),IF($A33&lt;'Large Dia. DWV'!$A$122,VLOOKUP($A33,'Large Dia. DWV'!$A$8:$L$121,10,FALSE),IF($A33&lt;'SCH40'!$A$602,VLOOKUP($A33,'SCH40'!$A$8:$L$601,10,FALSE),IF($A33&lt;'Large Dia. SCH40'!$A$35,VLOOKUP($A33,'Large Dia. SCH40'!$A$8:$L$34,10,FALSE),IF($A33&lt;'SDR26'!$A$119,VLOOKUP($A33,'SDR26'!$A$8:$L$118,10,FALSE),IF($A33&lt;SDR35G!$A$227,VLOOKUP($A33,SDR35G!$A$8:$L$226,10,FALSE),IF($A33&lt;SDR35SW!$A$178,VLOOKUP($A33,SDR35SW!$A$8:$L$177,10,FALSE),IF($A33&lt;'DWV G'!$A$241,VLOOKUP($A33,'DWV G'!$A$8:$L$240,10,FALSE),IF($A33&lt;'2'!$A$523,VLOOKUP($A33,'2'!$A$8:$L$522,10,FALSE),IF($A33&lt;'3'!$A$27,VLOOKUP($A33,'3'!$A$8:$L$26,10,FALSE),IF($A33&lt;'4'!$A$277,VLOOKUP($A33,'4'!$A$8:$L$276,10,FALSE),IF($A33&lt;'5'!$A$10,VLOOKUP($A33,'5'!$A$8:$L$9,10,FALSE),IF($A33&lt;Nonstandard!$A$26,VLOOKUP($A33,Nonstandard!$A$17:$J$25,8,FALSE),IF($A33&lt;SDRFab!$A$3088,VLOOKUP($A33,SDRFab!$A$8:$K$3087,9,FALSE),""))))))))))))))</f>
        <v/>
      </c>
      <c r="G33" s="166" t="str">
        <f>IF($A33&lt;DWV!$A$301,VLOOKUP($A33,DWV!$A$8:$L$300,12,FALSE),IF($A33&lt;'Large Dia. DWV'!$A$122,VLOOKUP($A33,'Large Dia. DWV'!$A$8:$L$121,12,FALSE),IF($A33&lt;'SCH40'!$A$602,VLOOKUP($A33,'SCH40'!$A$8:$L$601,12,FALSE),IF($A33&lt;'Large Dia. SCH40'!$A$35,VLOOKUP($A33,'Large Dia. SCH40'!$A$8:$L$34,12,FALSE),IF($A33&lt;'SDR26'!$A$119,VLOOKUP($A33,'SDR26'!$A$8:$L$118,12,FALSE),IF($A33&lt;SDR35G!$A$227,VLOOKUP($A33,SDR35G!$A$8:$L$226,12,FALSE),IF($A33&lt;SDR35SW!$A$178,VLOOKUP($A33,SDR35SW!$A$8:$L$177,12,FALSE),IF($A33&lt;'DWV G'!$A$241,VLOOKUP($A33,'DWV G'!$A$8:$L$240,12,FALSE),IF($A33&lt;'2'!$A$523,VLOOKUP($A33,'2'!$A$8:$L$522,12,FALSE),IF($A33&lt;'3'!$A$27,VLOOKUP($A33,'3'!$A$8:$L$26,12,FALSE),IF($A33&lt;'4'!$A$277,VLOOKUP($A33,'4'!$A$8:$L$276,12,FALSE),IF($A33&lt;'5'!$A$10,VLOOKUP($A33,'5'!$A$8:$L$9,12,FALSE),IF($A33&lt;Nonstandard!$A$26,VLOOKUP($A33,Nonstandard!$A$17:$J$25,3,FALSE),IF($A33&lt;SDRFab!$A$3088,VLOOKUP($A33,SDRFab!$A$8:$L$3087,11,FALSE),""))))))))))))))</f>
        <v/>
      </c>
      <c r="H33" s="387" t="str">
        <f>IF($A33&lt;DWV!$A$301,VLOOKUP($A33,DWV!$A$8:$L$300,7,FALSE),IF($A33&lt;'Large Dia. DWV'!$A$122,VLOOKUP($A33,'Large Dia. DWV'!$A$8:$L$121,7,FALSE),IF($A33&lt;'SCH40'!$A$602,VLOOKUP($A33,'SCH40'!$A$8:$L$601,7,FALSE),IF($A33&lt;'Large Dia. SCH40'!$A$35,VLOOKUP($A33,'Large Dia. SCH40'!$A$8:$L$34,7,FALSE),IF($A33&lt;'SDR26'!$A$119,VLOOKUP($A33,'SDR26'!$A$8:$L$118,7,FALSE),IF($A33&lt;SDR35G!$A$227,VLOOKUP($A33,SDR35G!$A$8:$L$226,7,FALSE),IF($A33&lt;SDR35SW!$A$178,VLOOKUP($A33,SDR35SW!$A$8:$L$177,7,FALSE),IF($A33&lt;'DWV G'!$A$241,VLOOKUP($A33,'DWV G'!$A$8:$L$240,7,FALSE),IF($A33&lt;'2'!$A$523,VLOOKUP($A33,'2'!$A$8:$L$522,7,FALSE),IF($A33&lt;'3'!$A$27,VLOOKUP($A33,'3'!$A$8:$L$26,7,FALSE),IF($A33&lt;'4'!$A$277,VLOOKUP($A33,'4'!$A$8:$L$276,7,FALSE),IF($A33&lt;'5'!$A$10,VLOOKUP($A33,'5'!$A$8:$L$9,7,FALSE),IF($A33&lt;SDRFab!$A$3088,VLOOKUP($A33,SDRFab!$A$8:$L$3087,6,FALSE),"")))))))))))))</f>
        <v/>
      </c>
      <c r="I33" s="388"/>
      <c r="J33" s="156" t="str">
        <f>IF($A33&lt;DWV!$A$301,VLOOKUP($A33,DWV!$A$8:$N$300,14,FALSE),IF($A33&lt;'Large Dia. DWV'!$A$122,VLOOKUP($A33,'Large Dia. DWV'!$A$8:$N$121,14,FALSE),IF($A33&lt;'SCH40'!$A$602,VLOOKUP($A33,'SCH40'!$A$8:$N$601,14,FALSE),IF($A33&lt;'Large Dia. SCH40'!$A$35,VLOOKUP($A33,'Large Dia. SCH40'!$A$8:$N$34,14,FALSE),IF($A33&lt;'SDR26'!$A$119,VLOOKUP($A33,'SDR26'!$A$8:$N$118,14,FALSE),IF($A33&lt;SDR35G!$A$227,VLOOKUP($A33,SDR35G!$A$8:$N$226,14,FALSE),IF($A33&lt;SDR35SW!$A$178,VLOOKUP($A33,SDR35SW!$A$8:$N$177,14,FALSE),IF($A33&lt;'DWV G'!$A$241,VLOOKUP($A33,'DWV G'!$A$8:$N$240,14,FALSE),IF($A33&lt;'2'!$A$523,VLOOKUP($A33,'2'!$A$8:$N$522,14,FALSE),IF($A33&lt;'3'!$A$27,VLOOKUP($A33,'3'!$A$8:$N$26,14,FALSE),IF($A33&lt;'4'!$A$277,VLOOKUP($A33,'4'!$A$8:$N$276,14,FALSE),IF($A33&lt;'5'!$A$10,VLOOKUP($A33,'5'!$A$8:$N$9,14,FALSE),IF($A33&lt;SDRFab!$A$3088,VLOOKUP($A33,SDRFab!$A$8:$N$3087,13,FALSE),"")))))))))))))</f>
        <v/>
      </c>
      <c r="K33" s="168" t="str">
        <f>IF($A33&lt;DWV!$A$301,VLOOKUP($A33,DWV!$A$8:$L$300,11,FALSE),IF($A33&lt;'Large Dia. DWV'!$A$122,VLOOKUP($A33,'Large Dia. DWV'!$A$8:$L$121,11,FALSE),IF($A33&lt;'SCH40'!$A$602,VLOOKUP($A33,'SCH40'!$A$8:$L$601,11,FALSE),IF($A33&lt;'Large Dia. SCH40'!$A$35,VLOOKUP($A33,'Large Dia. SCH40'!$A$8:$L$34,11,FALSE),IF($A33&lt;'SDR26'!$A$119,VLOOKUP($A33,'SDR26'!$A$8:$L$118,11,FALSE),IF($A33&lt;SDR35G!$A$227,VLOOKUP($A33,SDR35G!$A$8:$L$226,11,FALSE),IF($A33&lt;SDR35SW!$A$178,VLOOKUP($A33,SDR35SW!$A$8:$L$177,11,FALSE),IF($A33&lt;'DWV G'!$A$241,VLOOKUP($A33,'DWV G'!$A$8:$L$240,11,FALSE),IF($A33&lt;'2'!$A$523,VLOOKUP($A33,'2'!$A$8:$L$522,11,FALSE),IF($A33&lt;'3'!$A$27,VLOOKUP($A33,'3'!$A$8:$L$26,11,FALSE),IF($A33&lt;'4'!$A$277,VLOOKUP($A33,'4'!$A$8:$L$276,11,FALSE),IF($A33&lt;'5'!$A$10,VLOOKUP($A33,'5'!$A$8:$L$9,11,FALSE),IF($A33&lt;Nonstandard!$A$26,VLOOKUP($A33,Nonstandard!$A$17:$J$25,10,FALSE),IF($A33&lt;SDRFab!$A$3088,VLOOKUP($A33,SDRFab!$A$8:$L$3087,10,FALSE),""))))))))))))))</f>
        <v/>
      </c>
      <c r="L33" s="153" t="str">
        <f t="shared" si="0"/>
        <v>-</v>
      </c>
      <c r="M33" s="169"/>
      <c r="N33" s="142"/>
      <c r="O33" s="143"/>
    </row>
    <row r="34" spans="1:15" ht="15.6" x14ac:dyDescent="0.3">
      <c r="A34" s="123">
        <v>17</v>
      </c>
      <c r="B34" s="14" t="str">
        <f>IF($A34&lt;DWV!$A$301,VLOOKUP($A34,DWV!$A$8:$L$300,4,FALSE),IF($A34&lt;'Large Dia. DWV'!$A$122,VLOOKUP($A34,'Large Dia. DWV'!$A$8:$L$121,4,FALSE),IF($A34&lt;'SCH40'!$A$602,VLOOKUP($A34,'SCH40'!$A$8:$L$601,4,FALSE),IF($A34&lt;'Large Dia. SCH40'!$A$35,VLOOKUP($A34,'Large Dia. SCH40'!$A$8:$L$34,4,FALSE),IF($A34&lt;'SDR26'!$A$119,VLOOKUP($A34,'SDR26'!$A$8:$L$118,4,FALSE),IF($A34&lt;SDR35G!$A$227,VLOOKUP($A34,SDR35G!$A$8:$L$226,4,FALSE),IF($A34&lt;SDR35SW!$A$178,VLOOKUP($A34,SDR35SW!$A$8:$L$177,4,FALSE),IF($A34&lt;'DWV G'!$A$241,VLOOKUP($A34,'DWV G'!$A$8:$L$240,4,FALSE),IF($A34&lt;'2'!$A$523,VLOOKUP($A34,'2'!$A$8:$L$522,4,FALSE),IF($A34&lt;'3'!$A$27,VLOOKUP($A34,'3'!$A$8:$L$26,4,FALSE),IF($A34&lt;'4'!$A$277,VLOOKUP($A34,'4'!$A$8:$L$276,4,FALSE),IF($A34&lt;'5'!$A$10,VLOOKUP($A34,'5'!$A$8:$L$9,4,FALSE),IF($A34&lt;Nonstandard!$A$26,VLOOKUP($A34,Nonstandard!$A$17:$J$25,5,FALSE),IF($A34&lt;SDRFab!$A$3088,VLOOKUP($A34,SDRFab!$A$8:$K$3087,3,FALSE),""))))))))))))))</f>
        <v/>
      </c>
      <c r="C34" s="163" t="str">
        <f>IF($A34&lt;DWV!$A$301,VLOOKUP($A34,DWV!$A$8:$L$300,5,FALSE),IF($A34&lt;'Large Dia. DWV'!$A$122,VLOOKUP($A34,'Large Dia. DWV'!$A$8:$L$121,5,FALSE),IF($A34&lt;'SCH40'!$A$602,VLOOKUP($A34,'SCH40'!$A$8:$L$601,5,FALSE),IF($A34&lt;'Large Dia. SCH40'!$A$35,VLOOKUP($A34,'Large Dia. SCH40'!$A$8:$L$34,5,FALSE),IF($A34&lt;'SDR26'!$A$119,VLOOKUP($A34,'SDR26'!$A$8:$L$118,5,FALSE),IF($A34&lt;SDR35G!$A$227,VLOOKUP($A34,SDR35G!$A$8:$L$226,5,FALSE),IF($A34&lt;SDR35SW!$A$178,VLOOKUP($A34,SDR35SW!$A$8:$L$177,5,FALSE),IF($A34&lt;'DWV G'!$A$241,VLOOKUP($A34,'DWV G'!$A$8:$L$240,5,FALSE),IF($A34&lt;'2'!$A$523,VLOOKUP($A34,'2'!$A$8:$L$522,5,FALSE),IF($A34&lt;'3'!$A$27,VLOOKUP($A34,'3'!$A$8:$L$26,5,FALSE),IF($A34&lt;'4'!$A$277,VLOOKUP($A34,'4'!$A$8:$L$276,5,FALSE),IF($A34&lt;'5'!$A$10,VLOOKUP($A34,'5'!$A$8:$L$9,5,FALSE),IF($A34&lt;Nonstandard!$A$26,VLOOKUP($A34,Nonstandard!$A$17:$J$25,6,FALSE),IF($A34&lt;SDRFab!$A$3088,VLOOKUP($A34,SDRFab!$A$8:$K$3087,4,FALSE),""))))))))))))))</f>
        <v/>
      </c>
      <c r="D34" s="396" t="str">
        <f>IF($A34&lt;DWV!$A$301,VLOOKUP($A34,DWV!$A$8:$L$300,6,FALSE),IF($A34&lt;'Large Dia. DWV'!$A$122,VLOOKUP($A34,'Large Dia. DWV'!$A$8:$L$121,6,FALSE),IF($A34&lt;'SCH40'!$A$602,VLOOKUP($A34,'SCH40'!$A$8:$L$601,6,FALSE),IF($A34&lt;'Large Dia. SCH40'!$A$35,VLOOKUP($A34,'Large Dia. SCH40'!$A$8:$L$34,6,FALSE),IF($A34&lt;'SDR26'!$A$119,VLOOKUP($A34,'SDR26'!$A$8:$L$118,6,FALSE),IF($A34&lt;SDR35G!$A$227,VLOOKUP($A34,SDR35G!$A$8:$L$226,6,FALSE),IF($A34&lt;SDR35SW!$A$178,VLOOKUP($A34,SDR35SW!$A$8:$L$177,6,FALSE),IF($A34&lt;'DWV G'!$A$241,VLOOKUP($A34,'DWV G'!$A$8:$L$240,6,FALSE),IF($A34&lt;'2'!$A$523,VLOOKUP($A34,'2'!$A$8:$L$522,6,FALSE),IF($A34&lt;'3'!$A$27,VLOOKUP($A34,'3'!$A$8:$L$26,6,FALSE),IF($A34&lt;'4'!$A$277,VLOOKUP($A34,'4'!$A$8:$L$276,6,FALSE),IF($A34&lt;'5'!$A$10,VLOOKUP($A34,'5'!$A$8:$L$9,6,FALSE),IF($A34&lt;Nonstandard!$A$26,VLOOKUP($A34,Nonstandard!$A$17:$J$25,7,FALSE),IF($A34&lt;SDRFab!$A$3088,VLOOKUP($A34,SDRFab!$A$8:$K$3087,5,FALSE),""))))))))))))))</f>
        <v/>
      </c>
      <c r="E34" s="397"/>
      <c r="F34" s="138" t="str">
        <f>IF($A34&lt;DWV!$A$301,VLOOKUP($A34,DWV!$A$8:$L$300,10,FALSE),IF($A34&lt;'Large Dia. DWV'!$A$122,VLOOKUP($A34,'Large Dia. DWV'!$A$8:$L$121,10,FALSE),IF($A34&lt;'SCH40'!$A$602,VLOOKUP($A34,'SCH40'!$A$8:$L$601,10,FALSE),IF($A34&lt;'Large Dia. SCH40'!$A$35,VLOOKUP($A34,'Large Dia. SCH40'!$A$8:$L$34,10,FALSE),IF($A34&lt;'SDR26'!$A$119,VLOOKUP($A34,'SDR26'!$A$8:$L$118,10,FALSE),IF($A34&lt;SDR35G!$A$227,VLOOKUP($A34,SDR35G!$A$8:$L$226,10,FALSE),IF($A34&lt;SDR35SW!$A$178,VLOOKUP($A34,SDR35SW!$A$8:$L$177,10,FALSE),IF($A34&lt;'DWV G'!$A$241,VLOOKUP($A34,'DWV G'!$A$8:$L$240,10,FALSE),IF($A34&lt;'2'!$A$523,VLOOKUP($A34,'2'!$A$8:$L$522,10,FALSE),IF($A34&lt;'3'!$A$27,VLOOKUP($A34,'3'!$A$8:$L$26,10,FALSE),IF($A34&lt;'4'!$A$277,VLOOKUP($A34,'4'!$A$8:$L$276,10,FALSE),IF($A34&lt;'5'!$A$10,VLOOKUP($A34,'5'!$A$8:$L$9,10,FALSE),IF($A34&lt;Nonstandard!$A$26,VLOOKUP($A34,Nonstandard!$A$17:$J$25,8,FALSE),IF($A34&lt;SDRFab!$A$3088,VLOOKUP($A34,SDRFab!$A$8:$K$3087,9,FALSE),""))))))))))))))</f>
        <v/>
      </c>
      <c r="G34" s="165" t="str">
        <f>IF($A34&lt;DWV!$A$301,VLOOKUP($A34,DWV!$A$8:$L$300,12,FALSE),IF($A34&lt;'Large Dia. DWV'!$A$122,VLOOKUP($A34,'Large Dia. DWV'!$A$8:$L$121,12,FALSE),IF($A34&lt;'SCH40'!$A$602,VLOOKUP($A34,'SCH40'!$A$8:$L$601,12,FALSE),IF($A34&lt;'Large Dia. SCH40'!$A$35,VLOOKUP($A34,'Large Dia. SCH40'!$A$8:$L$34,12,FALSE),IF($A34&lt;'SDR26'!$A$119,VLOOKUP($A34,'SDR26'!$A$8:$L$118,12,FALSE),IF($A34&lt;SDR35G!$A$227,VLOOKUP($A34,SDR35G!$A$8:$L$226,12,FALSE),IF($A34&lt;SDR35SW!$A$178,VLOOKUP($A34,SDR35SW!$A$8:$L$177,12,FALSE),IF($A34&lt;'DWV G'!$A$241,VLOOKUP($A34,'DWV G'!$A$8:$L$240,12,FALSE),IF($A34&lt;'2'!$A$523,VLOOKUP($A34,'2'!$A$8:$L$522,12,FALSE),IF($A34&lt;'3'!$A$27,VLOOKUP($A34,'3'!$A$8:$L$26,12,FALSE),IF($A34&lt;'4'!$A$277,VLOOKUP($A34,'4'!$A$8:$L$276,12,FALSE),IF($A34&lt;'5'!$A$10,VLOOKUP($A34,'5'!$A$8:$L$9,12,FALSE),IF($A34&lt;Nonstandard!$A$26,VLOOKUP($A34,Nonstandard!$A$17:$J$25,3,FALSE),IF($A34&lt;SDRFab!$A$3088,VLOOKUP($A34,SDRFab!$A$8:$L$3087,11,FALSE),""))))))))))))))</f>
        <v/>
      </c>
      <c r="H34" s="389" t="str">
        <f>IF($A34&lt;DWV!$A$301,VLOOKUP($A34,DWV!$A$8:$L$300,7,FALSE),IF($A34&lt;'Large Dia. DWV'!$A$122,VLOOKUP($A34,'Large Dia. DWV'!$A$8:$L$121,7,FALSE),IF($A34&lt;'SCH40'!$A$602,VLOOKUP($A34,'SCH40'!$A$8:$L$601,7,FALSE),IF($A34&lt;'Large Dia. SCH40'!$A$35,VLOOKUP($A34,'Large Dia. SCH40'!$A$8:$L$34,7,FALSE),IF($A34&lt;'SDR26'!$A$119,VLOOKUP($A34,'SDR26'!$A$8:$L$118,7,FALSE),IF($A34&lt;SDR35G!$A$227,VLOOKUP($A34,SDR35G!$A$8:$L$226,7,FALSE),IF($A34&lt;SDR35SW!$A$178,VLOOKUP($A34,SDR35SW!$A$8:$L$177,7,FALSE),IF($A34&lt;'DWV G'!$A$241,VLOOKUP($A34,'DWV G'!$A$8:$L$240,7,FALSE),IF($A34&lt;'2'!$A$523,VLOOKUP($A34,'2'!$A$8:$L$522,7,FALSE),IF($A34&lt;'3'!$A$27,VLOOKUP($A34,'3'!$A$8:$L$26,7,FALSE),IF($A34&lt;'4'!$A$277,VLOOKUP($A34,'4'!$A$8:$L$276,7,FALSE),IF($A34&lt;'5'!$A$10,VLOOKUP($A34,'5'!$A$8:$L$9,7,FALSE),IF($A34&lt;SDRFab!$A$3088,VLOOKUP($A34,SDRFab!$A$8:$L$3087,6,FALSE),"")))))))))))))</f>
        <v/>
      </c>
      <c r="I34" s="390"/>
      <c r="J34" s="155" t="str">
        <f>IF($A34&lt;DWV!$A$301,VLOOKUP($A34,DWV!$A$8:$N$300,14,FALSE),IF($A34&lt;'Large Dia. DWV'!$A$122,VLOOKUP($A34,'Large Dia. DWV'!$A$8:$N$121,14,FALSE),IF($A34&lt;'SCH40'!$A$602,VLOOKUP($A34,'SCH40'!$A$8:$N$601,14,FALSE),IF($A34&lt;'Large Dia. SCH40'!$A$35,VLOOKUP($A34,'Large Dia. SCH40'!$A$8:$N$34,14,FALSE),IF($A34&lt;'SDR26'!$A$119,VLOOKUP($A34,'SDR26'!$A$8:$N$118,14,FALSE),IF($A34&lt;SDR35G!$A$227,VLOOKUP($A34,SDR35G!$A$8:$N$226,14,FALSE),IF($A34&lt;SDR35SW!$A$178,VLOOKUP($A34,SDR35SW!$A$8:$N$177,14,FALSE),IF($A34&lt;'DWV G'!$A$241,VLOOKUP($A34,'DWV G'!$A$8:$N$240,14,FALSE),IF($A34&lt;'2'!$A$523,VLOOKUP($A34,'2'!$A$8:$N$522,14,FALSE),IF($A34&lt;'3'!$A$27,VLOOKUP($A34,'3'!$A$8:$N$26,14,FALSE),IF($A34&lt;'4'!$A$277,VLOOKUP($A34,'4'!$A$8:$N$276,14,FALSE),IF($A34&lt;'5'!$A$10,VLOOKUP($A34,'5'!$A$8:$N$9,14,FALSE),IF($A34&lt;SDRFab!$A$3088,VLOOKUP($A34,SDRFab!$A$8:$N$3087,13,FALSE),"")))))))))))))</f>
        <v/>
      </c>
      <c r="K34" s="167" t="str">
        <f>IF($A34&lt;DWV!$A$301,VLOOKUP($A34,DWV!$A$8:$L$300,11,FALSE),IF($A34&lt;'Large Dia. DWV'!$A$122,VLOOKUP($A34,'Large Dia. DWV'!$A$8:$L$121,11,FALSE),IF($A34&lt;'SCH40'!$A$602,VLOOKUP($A34,'SCH40'!$A$8:$L$601,11,FALSE),IF($A34&lt;'Large Dia. SCH40'!$A$35,VLOOKUP($A34,'Large Dia. SCH40'!$A$8:$L$34,11,FALSE),IF($A34&lt;'SDR26'!$A$119,VLOOKUP($A34,'SDR26'!$A$8:$L$118,11,FALSE),IF($A34&lt;SDR35G!$A$227,VLOOKUP($A34,SDR35G!$A$8:$L$226,11,FALSE),IF($A34&lt;SDR35SW!$A$178,VLOOKUP($A34,SDR35SW!$A$8:$L$177,11,FALSE),IF($A34&lt;'DWV G'!$A$241,VLOOKUP($A34,'DWV G'!$A$8:$L$240,11,FALSE),IF($A34&lt;'2'!$A$523,VLOOKUP($A34,'2'!$A$8:$L$522,11,FALSE),IF($A34&lt;'3'!$A$27,VLOOKUP($A34,'3'!$A$8:$L$26,11,FALSE),IF($A34&lt;'4'!$A$277,VLOOKUP($A34,'4'!$A$8:$L$276,11,FALSE),IF($A34&lt;'5'!$A$10,VLOOKUP($A34,'5'!$A$8:$L$9,11,FALSE),IF($A34&lt;Nonstandard!$A$26,VLOOKUP($A34,Nonstandard!$A$17:$J$25,10,FALSE),IF($A34&lt;SDRFab!$A$3088,VLOOKUP($A34,SDRFab!$A$8:$L$3087,10,FALSE),""))))))))))))))</f>
        <v/>
      </c>
      <c r="L34" s="139" t="str">
        <f t="shared" si="0"/>
        <v>-</v>
      </c>
      <c r="M34" s="170"/>
      <c r="N34" s="142"/>
      <c r="O34" s="143"/>
    </row>
    <row r="35" spans="1:15" ht="15.6" x14ac:dyDescent="0.3">
      <c r="A35" s="151">
        <v>18</v>
      </c>
      <c r="B35" s="152" t="str">
        <f>IF($A35&lt;DWV!$A$301,VLOOKUP($A35,DWV!$A$8:$L$300,4,FALSE),IF($A35&lt;'Large Dia. DWV'!$A$122,VLOOKUP($A35,'Large Dia. DWV'!$A$8:$L$121,4,FALSE),IF($A35&lt;'SCH40'!$A$602,VLOOKUP($A35,'SCH40'!$A$8:$L$601,4,FALSE),IF($A35&lt;'Large Dia. SCH40'!$A$35,VLOOKUP($A35,'Large Dia. SCH40'!$A$8:$L$34,4,FALSE),IF($A35&lt;'SDR26'!$A$119,VLOOKUP($A35,'SDR26'!$A$8:$L$118,4,FALSE),IF($A35&lt;SDR35G!$A$227,VLOOKUP($A35,SDR35G!$A$8:$L$226,4,FALSE),IF($A35&lt;SDR35SW!$A$178,VLOOKUP($A35,SDR35SW!$A$8:$L$177,4,FALSE),IF($A35&lt;'DWV G'!$A$241,VLOOKUP($A35,'DWV G'!$A$8:$L$240,4,FALSE),IF($A35&lt;'2'!$A$523,VLOOKUP($A35,'2'!$A$8:$L$522,4,FALSE),IF($A35&lt;'3'!$A$27,VLOOKUP($A35,'3'!$A$8:$L$26,4,FALSE),IF($A35&lt;'4'!$A$277,VLOOKUP($A35,'4'!$A$8:$L$276,4,FALSE),IF($A35&lt;'5'!$A$10,VLOOKUP($A35,'5'!$A$8:$L$9,4,FALSE),IF($A35&lt;Nonstandard!$A$26,VLOOKUP($A35,Nonstandard!$A$17:$J$25,5,FALSE),IF($A35&lt;SDRFab!$A$3088,VLOOKUP($A35,SDRFab!$A$8:$K$3087,3,FALSE),""))))))))))))))</f>
        <v/>
      </c>
      <c r="C35" s="164" t="str">
        <f>IF($A35&lt;DWV!$A$301,VLOOKUP($A35,DWV!$A$8:$L$300,5,FALSE),IF($A35&lt;'Large Dia. DWV'!$A$122,VLOOKUP($A35,'Large Dia. DWV'!$A$8:$L$121,5,FALSE),IF($A35&lt;'SCH40'!$A$602,VLOOKUP($A35,'SCH40'!$A$8:$L$601,5,FALSE),IF($A35&lt;'Large Dia. SCH40'!$A$35,VLOOKUP($A35,'Large Dia. SCH40'!$A$8:$L$34,5,FALSE),IF($A35&lt;'SDR26'!$A$119,VLOOKUP($A35,'SDR26'!$A$8:$L$118,5,FALSE),IF($A35&lt;SDR35G!$A$227,VLOOKUP($A35,SDR35G!$A$8:$L$226,5,FALSE),IF($A35&lt;SDR35SW!$A$178,VLOOKUP($A35,SDR35SW!$A$8:$L$177,5,FALSE),IF($A35&lt;'DWV G'!$A$241,VLOOKUP($A35,'DWV G'!$A$8:$L$240,5,FALSE),IF($A35&lt;'2'!$A$523,VLOOKUP($A35,'2'!$A$8:$L$522,5,FALSE),IF($A35&lt;'3'!$A$27,VLOOKUP($A35,'3'!$A$8:$L$26,5,FALSE),IF($A35&lt;'4'!$A$277,VLOOKUP($A35,'4'!$A$8:$L$276,5,FALSE),IF($A35&lt;'5'!$A$10,VLOOKUP($A35,'5'!$A$8:$L$9,5,FALSE),IF($A35&lt;Nonstandard!$A$26,VLOOKUP($A35,Nonstandard!$A$17:$J$25,6,FALSE),IF($A35&lt;SDRFab!$A$3088,VLOOKUP($A35,SDRFab!$A$8:$K$3087,4,FALSE),""))))))))))))))</f>
        <v/>
      </c>
      <c r="D35" s="398" t="str">
        <f>IF($A35&lt;DWV!$A$301,VLOOKUP($A35,DWV!$A$8:$L$300,6,FALSE),IF($A35&lt;'Large Dia. DWV'!$A$122,VLOOKUP($A35,'Large Dia. DWV'!$A$8:$L$121,6,FALSE),IF($A35&lt;'SCH40'!$A$602,VLOOKUP($A35,'SCH40'!$A$8:$L$601,6,FALSE),IF($A35&lt;'Large Dia. SCH40'!$A$35,VLOOKUP($A35,'Large Dia. SCH40'!$A$8:$L$34,6,FALSE),IF($A35&lt;'SDR26'!$A$119,VLOOKUP($A35,'SDR26'!$A$8:$L$118,6,FALSE),IF($A35&lt;SDR35G!$A$227,VLOOKUP($A35,SDR35G!$A$8:$L$226,6,FALSE),IF($A35&lt;SDR35SW!$A$178,VLOOKUP($A35,SDR35SW!$A$8:$L$177,6,FALSE),IF($A35&lt;'DWV G'!$A$241,VLOOKUP($A35,'DWV G'!$A$8:$L$240,6,FALSE),IF($A35&lt;'2'!$A$523,VLOOKUP($A35,'2'!$A$8:$L$522,6,FALSE),IF($A35&lt;'3'!$A$27,VLOOKUP($A35,'3'!$A$8:$L$26,6,FALSE),IF($A35&lt;'4'!$A$277,VLOOKUP($A35,'4'!$A$8:$L$276,6,FALSE),IF($A35&lt;'5'!$A$10,VLOOKUP($A35,'5'!$A$8:$L$9,6,FALSE),IF($A35&lt;Nonstandard!$A$26,VLOOKUP($A35,Nonstandard!$A$17:$J$25,7,FALSE),IF($A35&lt;SDRFab!$A$3088,VLOOKUP($A35,SDRFab!$A$8:$K$3087,5,FALSE),""))))))))))))))</f>
        <v/>
      </c>
      <c r="E35" s="399"/>
      <c r="F35" s="153" t="str">
        <f>IF($A35&lt;DWV!$A$301,VLOOKUP($A35,DWV!$A$8:$L$300,10,FALSE),IF($A35&lt;'Large Dia. DWV'!$A$122,VLOOKUP($A35,'Large Dia. DWV'!$A$8:$L$121,10,FALSE),IF($A35&lt;'SCH40'!$A$602,VLOOKUP($A35,'SCH40'!$A$8:$L$601,10,FALSE),IF($A35&lt;'Large Dia. SCH40'!$A$35,VLOOKUP($A35,'Large Dia. SCH40'!$A$8:$L$34,10,FALSE),IF($A35&lt;'SDR26'!$A$119,VLOOKUP($A35,'SDR26'!$A$8:$L$118,10,FALSE),IF($A35&lt;SDR35G!$A$227,VLOOKUP($A35,SDR35G!$A$8:$L$226,10,FALSE),IF($A35&lt;SDR35SW!$A$178,VLOOKUP($A35,SDR35SW!$A$8:$L$177,10,FALSE),IF($A35&lt;'DWV G'!$A$241,VLOOKUP($A35,'DWV G'!$A$8:$L$240,10,FALSE),IF($A35&lt;'2'!$A$523,VLOOKUP($A35,'2'!$A$8:$L$522,10,FALSE),IF($A35&lt;'3'!$A$27,VLOOKUP($A35,'3'!$A$8:$L$26,10,FALSE),IF($A35&lt;'4'!$A$277,VLOOKUP($A35,'4'!$A$8:$L$276,10,FALSE),IF($A35&lt;'5'!$A$10,VLOOKUP($A35,'5'!$A$8:$L$9,10,FALSE),IF($A35&lt;Nonstandard!$A$26,VLOOKUP($A35,Nonstandard!$A$17:$J$25,8,FALSE),IF($A35&lt;SDRFab!$A$3088,VLOOKUP($A35,SDRFab!$A$8:$K$3087,9,FALSE),""))))))))))))))</f>
        <v/>
      </c>
      <c r="G35" s="166" t="str">
        <f>IF($A35&lt;DWV!$A$301,VLOOKUP($A35,DWV!$A$8:$L$300,12,FALSE),IF($A35&lt;'Large Dia. DWV'!$A$122,VLOOKUP($A35,'Large Dia. DWV'!$A$8:$L$121,12,FALSE),IF($A35&lt;'SCH40'!$A$602,VLOOKUP($A35,'SCH40'!$A$8:$L$601,12,FALSE),IF($A35&lt;'Large Dia. SCH40'!$A$35,VLOOKUP($A35,'Large Dia. SCH40'!$A$8:$L$34,12,FALSE),IF($A35&lt;'SDR26'!$A$119,VLOOKUP($A35,'SDR26'!$A$8:$L$118,12,FALSE),IF($A35&lt;SDR35G!$A$227,VLOOKUP($A35,SDR35G!$A$8:$L$226,12,FALSE),IF($A35&lt;SDR35SW!$A$178,VLOOKUP($A35,SDR35SW!$A$8:$L$177,12,FALSE),IF($A35&lt;'DWV G'!$A$241,VLOOKUP($A35,'DWV G'!$A$8:$L$240,12,FALSE),IF($A35&lt;'2'!$A$523,VLOOKUP($A35,'2'!$A$8:$L$522,12,FALSE),IF($A35&lt;'3'!$A$27,VLOOKUP($A35,'3'!$A$8:$L$26,12,FALSE),IF($A35&lt;'4'!$A$277,VLOOKUP($A35,'4'!$A$8:$L$276,12,FALSE),IF($A35&lt;'5'!$A$10,VLOOKUP($A35,'5'!$A$8:$L$9,12,FALSE),IF($A35&lt;Nonstandard!$A$26,VLOOKUP($A35,Nonstandard!$A$17:$J$25,3,FALSE),IF($A35&lt;SDRFab!$A$3088,VLOOKUP($A35,SDRFab!$A$8:$L$3087,11,FALSE),""))))))))))))))</f>
        <v/>
      </c>
      <c r="H35" s="387" t="str">
        <f>IF($A35&lt;DWV!$A$301,VLOOKUP($A35,DWV!$A$8:$L$300,7,FALSE),IF($A35&lt;'Large Dia. DWV'!$A$122,VLOOKUP($A35,'Large Dia. DWV'!$A$8:$L$121,7,FALSE),IF($A35&lt;'SCH40'!$A$602,VLOOKUP($A35,'SCH40'!$A$8:$L$601,7,FALSE),IF($A35&lt;'Large Dia. SCH40'!$A$35,VLOOKUP($A35,'Large Dia. SCH40'!$A$8:$L$34,7,FALSE),IF($A35&lt;'SDR26'!$A$119,VLOOKUP($A35,'SDR26'!$A$8:$L$118,7,FALSE),IF($A35&lt;SDR35G!$A$227,VLOOKUP($A35,SDR35G!$A$8:$L$226,7,FALSE),IF($A35&lt;SDR35SW!$A$178,VLOOKUP($A35,SDR35SW!$A$8:$L$177,7,FALSE),IF($A35&lt;'DWV G'!$A$241,VLOOKUP($A35,'DWV G'!$A$8:$L$240,7,FALSE),IF($A35&lt;'2'!$A$523,VLOOKUP($A35,'2'!$A$8:$L$522,7,FALSE),IF($A35&lt;'3'!$A$27,VLOOKUP($A35,'3'!$A$8:$L$26,7,FALSE),IF($A35&lt;'4'!$A$277,VLOOKUP($A35,'4'!$A$8:$L$276,7,FALSE),IF($A35&lt;'5'!$A$10,VLOOKUP($A35,'5'!$A$8:$L$9,7,FALSE),IF($A35&lt;SDRFab!$A$3088,VLOOKUP($A35,SDRFab!$A$8:$L$3087,6,FALSE),"")))))))))))))</f>
        <v/>
      </c>
      <c r="I35" s="388"/>
      <c r="J35" s="156" t="str">
        <f>IF($A35&lt;DWV!$A$301,VLOOKUP($A35,DWV!$A$8:$N$300,14,FALSE),IF($A35&lt;'Large Dia. DWV'!$A$122,VLOOKUP($A35,'Large Dia. DWV'!$A$8:$N$121,14,FALSE),IF($A35&lt;'SCH40'!$A$602,VLOOKUP($A35,'SCH40'!$A$8:$N$601,14,FALSE),IF($A35&lt;'Large Dia. SCH40'!$A$35,VLOOKUP($A35,'Large Dia. SCH40'!$A$8:$N$34,14,FALSE),IF($A35&lt;'SDR26'!$A$119,VLOOKUP($A35,'SDR26'!$A$8:$N$118,14,FALSE),IF($A35&lt;SDR35G!$A$227,VLOOKUP($A35,SDR35G!$A$8:$N$226,14,FALSE),IF($A35&lt;SDR35SW!$A$178,VLOOKUP($A35,SDR35SW!$A$8:$N$177,14,FALSE),IF($A35&lt;'DWV G'!$A$241,VLOOKUP($A35,'DWV G'!$A$8:$N$240,14,FALSE),IF($A35&lt;'2'!$A$523,VLOOKUP($A35,'2'!$A$8:$N$522,14,FALSE),IF($A35&lt;'3'!$A$27,VLOOKUP($A35,'3'!$A$8:$N$26,14,FALSE),IF($A35&lt;'4'!$A$277,VLOOKUP($A35,'4'!$A$8:$N$276,14,FALSE),IF($A35&lt;'5'!$A$10,VLOOKUP($A35,'5'!$A$8:$N$9,14,FALSE),IF($A35&lt;SDRFab!$A$3088,VLOOKUP($A35,SDRFab!$A$8:$N$3087,13,FALSE),"")))))))))))))</f>
        <v/>
      </c>
      <c r="K35" s="168" t="str">
        <f>IF($A35&lt;DWV!$A$301,VLOOKUP($A35,DWV!$A$8:$L$300,11,FALSE),IF($A35&lt;'Large Dia. DWV'!$A$122,VLOOKUP($A35,'Large Dia. DWV'!$A$8:$L$121,11,FALSE),IF($A35&lt;'SCH40'!$A$602,VLOOKUP($A35,'SCH40'!$A$8:$L$601,11,FALSE),IF($A35&lt;'Large Dia. SCH40'!$A$35,VLOOKUP($A35,'Large Dia. SCH40'!$A$8:$L$34,11,FALSE),IF($A35&lt;'SDR26'!$A$119,VLOOKUP($A35,'SDR26'!$A$8:$L$118,11,FALSE),IF($A35&lt;SDR35G!$A$227,VLOOKUP($A35,SDR35G!$A$8:$L$226,11,FALSE),IF($A35&lt;SDR35SW!$A$178,VLOOKUP($A35,SDR35SW!$A$8:$L$177,11,FALSE),IF($A35&lt;'DWV G'!$A$241,VLOOKUP($A35,'DWV G'!$A$8:$L$240,11,FALSE),IF($A35&lt;'2'!$A$523,VLOOKUP($A35,'2'!$A$8:$L$522,11,FALSE),IF($A35&lt;'3'!$A$27,VLOOKUP($A35,'3'!$A$8:$L$26,11,FALSE),IF($A35&lt;'4'!$A$277,VLOOKUP($A35,'4'!$A$8:$L$276,11,FALSE),IF($A35&lt;'5'!$A$10,VLOOKUP($A35,'5'!$A$8:$L$9,11,FALSE),IF($A35&lt;Nonstandard!$A$26,VLOOKUP($A35,Nonstandard!$A$17:$J$25,10,FALSE),IF($A35&lt;SDRFab!$A$3088,VLOOKUP($A35,SDRFab!$A$8:$L$3087,10,FALSE),""))))))))))))))</f>
        <v/>
      </c>
      <c r="L35" s="153" t="str">
        <f t="shared" si="0"/>
        <v>-</v>
      </c>
      <c r="M35" s="169"/>
      <c r="N35" s="142"/>
      <c r="O35" s="143"/>
    </row>
    <row r="36" spans="1:15" ht="15.6" x14ac:dyDescent="0.3">
      <c r="A36" s="123">
        <v>19</v>
      </c>
      <c r="B36" s="14" t="str">
        <f>IF($A36&lt;DWV!$A$301,VLOOKUP($A36,DWV!$A$8:$L$300,4,FALSE),IF($A36&lt;'Large Dia. DWV'!$A$122,VLOOKUP($A36,'Large Dia. DWV'!$A$8:$L$121,4,FALSE),IF($A36&lt;'SCH40'!$A$602,VLOOKUP($A36,'SCH40'!$A$8:$L$601,4,FALSE),IF($A36&lt;'Large Dia. SCH40'!$A$35,VLOOKUP($A36,'Large Dia. SCH40'!$A$8:$L$34,4,FALSE),IF($A36&lt;'SDR26'!$A$119,VLOOKUP($A36,'SDR26'!$A$8:$L$118,4,FALSE),IF($A36&lt;SDR35G!$A$227,VLOOKUP($A36,SDR35G!$A$8:$L$226,4,FALSE),IF($A36&lt;SDR35SW!$A$178,VLOOKUP($A36,SDR35SW!$A$8:$L$177,4,FALSE),IF($A36&lt;'DWV G'!$A$241,VLOOKUP($A36,'DWV G'!$A$8:$L$240,4,FALSE),IF($A36&lt;'2'!$A$523,VLOOKUP($A36,'2'!$A$8:$L$522,4,FALSE),IF($A36&lt;'3'!$A$27,VLOOKUP($A36,'3'!$A$8:$L$26,4,FALSE),IF($A36&lt;'4'!$A$277,VLOOKUP($A36,'4'!$A$8:$L$276,4,FALSE),IF($A36&lt;'5'!$A$10,VLOOKUP($A36,'5'!$A$8:$L$9,4,FALSE),IF($A36&lt;Nonstandard!$A$26,VLOOKUP($A36,Nonstandard!$A$17:$J$25,5,FALSE),IF($A36&lt;SDRFab!$A$3088,VLOOKUP($A36,SDRFab!$A$8:$K$3087,3,FALSE),""))))))))))))))</f>
        <v/>
      </c>
      <c r="C36" s="163" t="str">
        <f>IF($A36&lt;DWV!$A$301,VLOOKUP($A36,DWV!$A$8:$L$300,5,FALSE),IF($A36&lt;'Large Dia. DWV'!$A$122,VLOOKUP($A36,'Large Dia. DWV'!$A$8:$L$121,5,FALSE),IF($A36&lt;'SCH40'!$A$602,VLOOKUP($A36,'SCH40'!$A$8:$L$601,5,FALSE),IF($A36&lt;'Large Dia. SCH40'!$A$35,VLOOKUP($A36,'Large Dia. SCH40'!$A$8:$L$34,5,FALSE),IF($A36&lt;'SDR26'!$A$119,VLOOKUP($A36,'SDR26'!$A$8:$L$118,5,FALSE),IF($A36&lt;SDR35G!$A$227,VLOOKUP($A36,SDR35G!$A$8:$L$226,5,FALSE),IF($A36&lt;SDR35SW!$A$178,VLOOKUP($A36,SDR35SW!$A$8:$L$177,5,FALSE),IF($A36&lt;'DWV G'!$A$241,VLOOKUP($A36,'DWV G'!$A$8:$L$240,5,FALSE),IF($A36&lt;'2'!$A$523,VLOOKUP($A36,'2'!$A$8:$L$522,5,FALSE),IF($A36&lt;'3'!$A$27,VLOOKUP($A36,'3'!$A$8:$L$26,5,FALSE),IF($A36&lt;'4'!$A$277,VLOOKUP($A36,'4'!$A$8:$L$276,5,FALSE),IF($A36&lt;'5'!$A$10,VLOOKUP($A36,'5'!$A$8:$L$9,5,FALSE),IF($A36&lt;Nonstandard!$A$26,VLOOKUP($A36,Nonstandard!$A$17:$J$25,6,FALSE),IF($A36&lt;SDRFab!$A$3088,VLOOKUP($A36,SDRFab!$A$8:$K$3087,4,FALSE),""))))))))))))))</f>
        <v/>
      </c>
      <c r="D36" s="396" t="str">
        <f>IF($A36&lt;DWV!$A$301,VLOOKUP($A36,DWV!$A$8:$L$300,6,FALSE),IF($A36&lt;'Large Dia. DWV'!$A$122,VLOOKUP($A36,'Large Dia. DWV'!$A$8:$L$121,6,FALSE),IF($A36&lt;'SCH40'!$A$602,VLOOKUP($A36,'SCH40'!$A$8:$L$601,6,FALSE),IF($A36&lt;'Large Dia. SCH40'!$A$35,VLOOKUP($A36,'Large Dia. SCH40'!$A$8:$L$34,6,FALSE),IF($A36&lt;'SDR26'!$A$119,VLOOKUP($A36,'SDR26'!$A$8:$L$118,6,FALSE),IF($A36&lt;SDR35G!$A$227,VLOOKUP($A36,SDR35G!$A$8:$L$226,6,FALSE),IF($A36&lt;SDR35SW!$A$178,VLOOKUP($A36,SDR35SW!$A$8:$L$177,6,FALSE),IF($A36&lt;'DWV G'!$A$241,VLOOKUP($A36,'DWV G'!$A$8:$L$240,6,FALSE),IF($A36&lt;'2'!$A$523,VLOOKUP($A36,'2'!$A$8:$L$522,6,FALSE),IF($A36&lt;'3'!$A$27,VLOOKUP($A36,'3'!$A$8:$L$26,6,FALSE),IF($A36&lt;'4'!$A$277,VLOOKUP($A36,'4'!$A$8:$L$276,6,FALSE),IF($A36&lt;'5'!$A$10,VLOOKUP($A36,'5'!$A$8:$L$9,6,FALSE),IF($A36&lt;Nonstandard!$A$26,VLOOKUP($A36,Nonstandard!$A$17:$J$25,7,FALSE),IF($A36&lt;SDRFab!$A$3088,VLOOKUP($A36,SDRFab!$A$8:$K$3087,5,FALSE),""))))))))))))))</f>
        <v/>
      </c>
      <c r="E36" s="397"/>
      <c r="F36" s="138" t="str">
        <f>IF($A36&lt;DWV!$A$301,VLOOKUP($A36,DWV!$A$8:$L$300,10,FALSE),IF($A36&lt;'Large Dia. DWV'!$A$122,VLOOKUP($A36,'Large Dia. DWV'!$A$8:$L$121,10,FALSE),IF($A36&lt;'SCH40'!$A$602,VLOOKUP($A36,'SCH40'!$A$8:$L$601,10,FALSE),IF($A36&lt;'Large Dia. SCH40'!$A$35,VLOOKUP($A36,'Large Dia. SCH40'!$A$8:$L$34,10,FALSE),IF($A36&lt;'SDR26'!$A$119,VLOOKUP($A36,'SDR26'!$A$8:$L$118,10,FALSE),IF($A36&lt;SDR35G!$A$227,VLOOKUP($A36,SDR35G!$A$8:$L$226,10,FALSE),IF($A36&lt;SDR35SW!$A$178,VLOOKUP($A36,SDR35SW!$A$8:$L$177,10,FALSE),IF($A36&lt;'DWV G'!$A$241,VLOOKUP($A36,'DWV G'!$A$8:$L$240,10,FALSE),IF($A36&lt;'2'!$A$523,VLOOKUP($A36,'2'!$A$8:$L$522,10,FALSE),IF($A36&lt;'3'!$A$27,VLOOKUP($A36,'3'!$A$8:$L$26,10,FALSE),IF($A36&lt;'4'!$A$277,VLOOKUP($A36,'4'!$A$8:$L$276,10,FALSE),IF($A36&lt;'5'!$A$10,VLOOKUP($A36,'5'!$A$8:$L$9,10,FALSE),IF($A36&lt;Nonstandard!$A$26,VLOOKUP($A36,Nonstandard!$A$17:$J$25,8,FALSE),IF($A36&lt;SDRFab!$A$3088,VLOOKUP($A36,SDRFab!$A$8:$K$3087,9,FALSE),""))))))))))))))</f>
        <v/>
      </c>
      <c r="G36" s="165" t="str">
        <f>IF($A36&lt;DWV!$A$301,VLOOKUP($A36,DWV!$A$8:$L$300,12,FALSE),IF($A36&lt;'Large Dia. DWV'!$A$122,VLOOKUP($A36,'Large Dia. DWV'!$A$8:$L$121,12,FALSE),IF($A36&lt;'SCH40'!$A$602,VLOOKUP($A36,'SCH40'!$A$8:$L$601,12,FALSE),IF($A36&lt;'Large Dia. SCH40'!$A$35,VLOOKUP($A36,'Large Dia. SCH40'!$A$8:$L$34,12,FALSE),IF($A36&lt;'SDR26'!$A$119,VLOOKUP($A36,'SDR26'!$A$8:$L$118,12,FALSE),IF($A36&lt;SDR35G!$A$227,VLOOKUP($A36,SDR35G!$A$8:$L$226,12,FALSE),IF($A36&lt;SDR35SW!$A$178,VLOOKUP($A36,SDR35SW!$A$8:$L$177,12,FALSE),IF($A36&lt;'DWV G'!$A$241,VLOOKUP($A36,'DWV G'!$A$8:$L$240,12,FALSE),IF($A36&lt;'2'!$A$523,VLOOKUP($A36,'2'!$A$8:$L$522,12,FALSE),IF($A36&lt;'3'!$A$27,VLOOKUP($A36,'3'!$A$8:$L$26,12,FALSE),IF($A36&lt;'4'!$A$277,VLOOKUP($A36,'4'!$A$8:$L$276,12,FALSE),IF($A36&lt;'5'!$A$10,VLOOKUP($A36,'5'!$A$8:$L$9,12,FALSE),IF($A36&lt;Nonstandard!$A$26,VLOOKUP($A36,Nonstandard!$A$17:$J$25,3,FALSE),IF($A36&lt;SDRFab!$A$3088,VLOOKUP($A36,SDRFab!$A$8:$L$3087,11,FALSE),""))))))))))))))</f>
        <v/>
      </c>
      <c r="H36" s="389" t="str">
        <f>IF($A36&lt;DWV!$A$301,VLOOKUP($A36,DWV!$A$8:$L$300,7,FALSE),IF($A36&lt;'Large Dia. DWV'!$A$122,VLOOKUP($A36,'Large Dia. DWV'!$A$8:$L$121,7,FALSE),IF($A36&lt;'SCH40'!$A$602,VLOOKUP($A36,'SCH40'!$A$8:$L$601,7,FALSE),IF($A36&lt;'Large Dia. SCH40'!$A$35,VLOOKUP($A36,'Large Dia. SCH40'!$A$8:$L$34,7,FALSE),IF($A36&lt;'SDR26'!$A$119,VLOOKUP($A36,'SDR26'!$A$8:$L$118,7,FALSE),IF($A36&lt;SDR35G!$A$227,VLOOKUP($A36,SDR35G!$A$8:$L$226,7,FALSE),IF($A36&lt;SDR35SW!$A$178,VLOOKUP($A36,SDR35SW!$A$8:$L$177,7,FALSE),IF($A36&lt;'DWV G'!$A$241,VLOOKUP($A36,'DWV G'!$A$8:$L$240,7,FALSE),IF($A36&lt;'2'!$A$523,VLOOKUP($A36,'2'!$A$8:$L$522,7,FALSE),IF($A36&lt;'3'!$A$27,VLOOKUP($A36,'3'!$A$8:$L$26,7,FALSE),IF($A36&lt;'4'!$A$277,VLOOKUP($A36,'4'!$A$8:$L$276,7,FALSE),IF($A36&lt;'5'!$A$10,VLOOKUP($A36,'5'!$A$8:$L$9,7,FALSE),IF($A36&lt;SDRFab!$A$3088,VLOOKUP($A36,SDRFab!$A$8:$L$3087,6,FALSE),"")))))))))))))</f>
        <v/>
      </c>
      <c r="I36" s="390"/>
      <c r="J36" s="155" t="str">
        <f>IF($A36&lt;DWV!$A$301,VLOOKUP($A36,DWV!$A$8:$N$300,14,FALSE),IF($A36&lt;'Large Dia. DWV'!$A$122,VLOOKUP($A36,'Large Dia. DWV'!$A$8:$N$121,14,FALSE),IF($A36&lt;'SCH40'!$A$602,VLOOKUP($A36,'SCH40'!$A$8:$N$601,14,FALSE),IF($A36&lt;'Large Dia. SCH40'!$A$35,VLOOKUP($A36,'Large Dia. SCH40'!$A$8:$N$34,14,FALSE),IF($A36&lt;'SDR26'!$A$119,VLOOKUP($A36,'SDR26'!$A$8:$N$118,14,FALSE),IF($A36&lt;SDR35G!$A$227,VLOOKUP($A36,SDR35G!$A$8:$N$226,14,FALSE),IF($A36&lt;SDR35SW!$A$178,VLOOKUP($A36,SDR35SW!$A$8:$N$177,14,FALSE),IF($A36&lt;'DWV G'!$A$241,VLOOKUP($A36,'DWV G'!$A$8:$N$240,14,FALSE),IF($A36&lt;'2'!$A$523,VLOOKUP($A36,'2'!$A$8:$N$522,14,FALSE),IF($A36&lt;'3'!$A$27,VLOOKUP($A36,'3'!$A$8:$N$26,14,FALSE),IF($A36&lt;'4'!$A$277,VLOOKUP($A36,'4'!$A$8:$N$276,14,FALSE),IF($A36&lt;'5'!$A$10,VLOOKUP($A36,'5'!$A$8:$N$9,14,FALSE),IF($A36&lt;SDRFab!$A$3088,VLOOKUP($A36,SDRFab!$A$8:$N$3087,13,FALSE),"")))))))))))))</f>
        <v/>
      </c>
      <c r="K36" s="167" t="str">
        <f>IF($A36&lt;DWV!$A$301,VLOOKUP($A36,DWV!$A$8:$L$300,11,FALSE),IF($A36&lt;'Large Dia. DWV'!$A$122,VLOOKUP($A36,'Large Dia. DWV'!$A$8:$L$121,11,FALSE),IF($A36&lt;'SCH40'!$A$602,VLOOKUP($A36,'SCH40'!$A$8:$L$601,11,FALSE),IF($A36&lt;'Large Dia. SCH40'!$A$35,VLOOKUP($A36,'Large Dia. SCH40'!$A$8:$L$34,11,FALSE),IF($A36&lt;'SDR26'!$A$119,VLOOKUP($A36,'SDR26'!$A$8:$L$118,11,FALSE),IF($A36&lt;SDR35G!$A$227,VLOOKUP($A36,SDR35G!$A$8:$L$226,11,FALSE),IF($A36&lt;SDR35SW!$A$178,VLOOKUP($A36,SDR35SW!$A$8:$L$177,11,FALSE),IF($A36&lt;'DWV G'!$A$241,VLOOKUP($A36,'DWV G'!$A$8:$L$240,11,FALSE),IF($A36&lt;'2'!$A$523,VLOOKUP($A36,'2'!$A$8:$L$522,11,FALSE),IF($A36&lt;'3'!$A$27,VLOOKUP($A36,'3'!$A$8:$L$26,11,FALSE),IF($A36&lt;'4'!$A$277,VLOOKUP($A36,'4'!$A$8:$L$276,11,FALSE),IF($A36&lt;'5'!$A$10,VLOOKUP($A36,'5'!$A$8:$L$9,11,FALSE),IF($A36&lt;Nonstandard!$A$26,VLOOKUP($A36,Nonstandard!$A$17:$J$25,10,FALSE),IF($A36&lt;SDRFab!$A$3088,VLOOKUP($A36,SDRFab!$A$8:$L$3087,10,FALSE),""))))))))))))))</f>
        <v/>
      </c>
      <c r="L36" s="139" t="str">
        <f t="shared" si="0"/>
        <v>-</v>
      </c>
      <c r="M36" s="170"/>
      <c r="N36" s="142"/>
      <c r="O36" s="143"/>
    </row>
    <row r="37" spans="1:15" ht="15.6" x14ac:dyDescent="0.3">
      <c r="A37" s="151">
        <v>20</v>
      </c>
      <c r="B37" s="152" t="str">
        <f>IF($A37&lt;DWV!$A$301,VLOOKUP($A37,DWV!$A$8:$L$300,4,FALSE),IF($A37&lt;'Large Dia. DWV'!$A$122,VLOOKUP($A37,'Large Dia. DWV'!$A$8:$L$121,4,FALSE),IF($A37&lt;'SCH40'!$A$602,VLOOKUP($A37,'SCH40'!$A$8:$L$601,4,FALSE),IF($A37&lt;'Large Dia. SCH40'!$A$35,VLOOKUP($A37,'Large Dia. SCH40'!$A$8:$L$34,4,FALSE),IF($A37&lt;'SDR26'!$A$119,VLOOKUP($A37,'SDR26'!$A$8:$L$118,4,FALSE),IF($A37&lt;SDR35G!$A$227,VLOOKUP($A37,SDR35G!$A$8:$L$226,4,FALSE),IF($A37&lt;SDR35SW!$A$178,VLOOKUP($A37,SDR35SW!$A$8:$L$177,4,FALSE),IF($A37&lt;'DWV G'!$A$241,VLOOKUP($A37,'DWV G'!$A$8:$L$240,4,FALSE),IF($A37&lt;'2'!$A$523,VLOOKUP($A37,'2'!$A$8:$L$522,4,FALSE),IF($A37&lt;'3'!$A$27,VLOOKUP($A37,'3'!$A$8:$L$26,4,FALSE),IF($A37&lt;'4'!$A$277,VLOOKUP($A37,'4'!$A$8:$L$276,4,FALSE),IF($A37&lt;'5'!$A$10,VLOOKUP($A37,'5'!$A$8:$L$9,4,FALSE),IF($A37&lt;Nonstandard!$A$26,VLOOKUP($A37,Nonstandard!$A$17:$J$25,5,FALSE),IF($A37&lt;SDRFab!$A$3088,VLOOKUP($A37,SDRFab!$A$8:$K$3087,3,FALSE),""))))))))))))))</f>
        <v/>
      </c>
      <c r="C37" s="164" t="str">
        <f>IF($A37&lt;DWV!$A$301,VLOOKUP($A37,DWV!$A$8:$L$300,5,FALSE),IF($A37&lt;'Large Dia. DWV'!$A$122,VLOOKUP($A37,'Large Dia. DWV'!$A$8:$L$121,5,FALSE),IF($A37&lt;'SCH40'!$A$602,VLOOKUP($A37,'SCH40'!$A$8:$L$601,5,FALSE),IF($A37&lt;'Large Dia. SCH40'!$A$35,VLOOKUP($A37,'Large Dia. SCH40'!$A$8:$L$34,5,FALSE),IF($A37&lt;'SDR26'!$A$119,VLOOKUP($A37,'SDR26'!$A$8:$L$118,5,FALSE),IF($A37&lt;SDR35G!$A$227,VLOOKUP($A37,SDR35G!$A$8:$L$226,5,FALSE),IF($A37&lt;SDR35SW!$A$178,VLOOKUP($A37,SDR35SW!$A$8:$L$177,5,FALSE),IF($A37&lt;'DWV G'!$A$241,VLOOKUP($A37,'DWV G'!$A$8:$L$240,5,FALSE),IF($A37&lt;'2'!$A$523,VLOOKUP($A37,'2'!$A$8:$L$522,5,FALSE),IF($A37&lt;'3'!$A$27,VLOOKUP($A37,'3'!$A$8:$L$26,5,FALSE),IF($A37&lt;'4'!$A$277,VLOOKUP($A37,'4'!$A$8:$L$276,5,FALSE),IF($A37&lt;'5'!$A$10,VLOOKUP($A37,'5'!$A$8:$L$9,5,FALSE),IF($A37&lt;Nonstandard!$A$26,VLOOKUP($A37,Nonstandard!$A$17:$J$25,6,FALSE),IF($A37&lt;SDRFab!$A$3088,VLOOKUP($A37,SDRFab!$A$8:$K$3087,4,FALSE),""))))))))))))))</f>
        <v/>
      </c>
      <c r="D37" s="398" t="str">
        <f>IF($A37&lt;DWV!$A$301,VLOOKUP($A37,DWV!$A$8:$L$300,6,FALSE),IF($A37&lt;'Large Dia. DWV'!$A$122,VLOOKUP($A37,'Large Dia. DWV'!$A$8:$L$121,6,FALSE),IF($A37&lt;'SCH40'!$A$602,VLOOKUP($A37,'SCH40'!$A$8:$L$601,6,FALSE),IF($A37&lt;'Large Dia. SCH40'!$A$35,VLOOKUP($A37,'Large Dia. SCH40'!$A$8:$L$34,6,FALSE),IF($A37&lt;'SDR26'!$A$119,VLOOKUP($A37,'SDR26'!$A$8:$L$118,6,FALSE),IF($A37&lt;SDR35G!$A$227,VLOOKUP($A37,SDR35G!$A$8:$L$226,6,FALSE),IF($A37&lt;SDR35SW!$A$178,VLOOKUP($A37,SDR35SW!$A$8:$L$177,6,FALSE),IF($A37&lt;'DWV G'!$A$241,VLOOKUP($A37,'DWV G'!$A$8:$L$240,6,FALSE),IF($A37&lt;'2'!$A$523,VLOOKUP($A37,'2'!$A$8:$L$522,6,FALSE),IF($A37&lt;'3'!$A$27,VLOOKUP($A37,'3'!$A$8:$L$26,6,FALSE),IF($A37&lt;'4'!$A$277,VLOOKUP($A37,'4'!$A$8:$L$276,6,FALSE),IF($A37&lt;'5'!$A$10,VLOOKUP($A37,'5'!$A$8:$L$9,6,FALSE),IF($A37&lt;Nonstandard!$A$26,VLOOKUP($A37,Nonstandard!$A$17:$J$25,7,FALSE),IF($A37&lt;SDRFab!$A$3088,VLOOKUP($A37,SDRFab!$A$8:$K$3087,5,FALSE),""))))))))))))))</f>
        <v/>
      </c>
      <c r="E37" s="399"/>
      <c r="F37" s="153" t="str">
        <f>IF($A37&lt;DWV!$A$301,VLOOKUP($A37,DWV!$A$8:$L$300,10,FALSE),IF($A37&lt;'Large Dia. DWV'!$A$122,VLOOKUP($A37,'Large Dia. DWV'!$A$8:$L$121,10,FALSE),IF($A37&lt;'SCH40'!$A$602,VLOOKUP($A37,'SCH40'!$A$8:$L$601,10,FALSE),IF($A37&lt;'Large Dia. SCH40'!$A$35,VLOOKUP($A37,'Large Dia. SCH40'!$A$8:$L$34,10,FALSE),IF($A37&lt;'SDR26'!$A$119,VLOOKUP($A37,'SDR26'!$A$8:$L$118,10,FALSE),IF($A37&lt;SDR35G!$A$227,VLOOKUP($A37,SDR35G!$A$8:$L$226,10,FALSE),IF($A37&lt;SDR35SW!$A$178,VLOOKUP($A37,SDR35SW!$A$8:$L$177,10,FALSE),IF($A37&lt;'DWV G'!$A$241,VLOOKUP($A37,'DWV G'!$A$8:$L$240,10,FALSE),IF($A37&lt;'2'!$A$523,VLOOKUP($A37,'2'!$A$8:$L$522,10,FALSE),IF($A37&lt;'3'!$A$27,VLOOKUP($A37,'3'!$A$8:$L$26,10,FALSE),IF($A37&lt;'4'!$A$277,VLOOKUP($A37,'4'!$A$8:$L$276,10,FALSE),IF($A37&lt;'5'!$A$10,VLOOKUP($A37,'5'!$A$8:$L$9,10,FALSE),IF($A37&lt;Nonstandard!$A$26,VLOOKUP($A37,Nonstandard!$A$17:$J$25,8,FALSE),IF($A37&lt;SDRFab!$A$3088,VLOOKUP($A37,SDRFab!$A$8:$K$3087,9,FALSE),""))))))))))))))</f>
        <v/>
      </c>
      <c r="G37" s="166" t="str">
        <f>IF($A37&lt;DWV!$A$301,VLOOKUP($A37,DWV!$A$8:$L$300,12,FALSE),IF($A37&lt;'Large Dia. DWV'!$A$122,VLOOKUP($A37,'Large Dia. DWV'!$A$8:$L$121,12,FALSE),IF($A37&lt;'SCH40'!$A$602,VLOOKUP($A37,'SCH40'!$A$8:$L$601,12,FALSE),IF($A37&lt;'Large Dia. SCH40'!$A$35,VLOOKUP($A37,'Large Dia. SCH40'!$A$8:$L$34,12,FALSE),IF($A37&lt;'SDR26'!$A$119,VLOOKUP($A37,'SDR26'!$A$8:$L$118,12,FALSE),IF($A37&lt;SDR35G!$A$227,VLOOKUP($A37,SDR35G!$A$8:$L$226,12,FALSE),IF($A37&lt;SDR35SW!$A$178,VLOOKUP($A37,SDR35SW!$A$8:$L$177,12,FALSE),IF($A37&lt;'DWV G'!$A$241,VLOOKUP($A37,'DWV G'!$A$8:$L$240,12,FALSE),IF($A37&lt;'2'!$A$523,VLOOKUP($A37,'2'!$A$8:$L$522,12,FALSE),IF($A37&lt;'3'!$A$27,VLOOKUP($A37,'3'!$A$8:$L$26,12,FALSE),IF($A37&lt;'4'!$A$277,VLOOKUP($A37,'4'!$A$8:$L$276,12,FALSE),IF($A37&lt;'5'!$A$10,VLOOKUP($A37,'5'!$A$8:$L$9,12,FALSE),IF($A37&lt;Nonstandard!$A$26,VLOOKUP($A37,Nonstandard!$A$17:$J$25,3,FALSE),IF($A37&lt;SDRFab!$A$3088,VLOOKUP($A37,SDRFab!$A$8:$L$3087,11,FALSE),""))))))))))))))</f>
        <v/>
      </c>
      <c r="H37" s="387" t="str">
        <f>IF($A37&lt;DWV!$A$301,VLOOKUP($A37,DWV!$A$8:$L$300,7,FALSE),IF($A37&lt;'Large Dia. DWV'!$A$122,VLOOKUP($A37,'Large Dia. DWV'!$A$8:$L$121,7,FALSE),IF($A37&lt;'SCH40'!$A$602,VLOOKUP($A37,'SCH40'!$A$8:$L$601,7,FALSE),IF($A37&lt;'Large Dia. SCH40'!$A$35,VLOOKUP($A37,'Large Dia. SCH40'!$A$8:$L$34,7,FALSE),IF($A37&lt;'SDR26'!$A$119,VLOOKUP($A37,'SDR26'!$A$8:$L$118,7,FALSE),IF($A37&lt;SDR35G!$A$227,VLOOKUP($A37,SDR35G!$A$8:$L$226,7,FALSE),IF($A37&lt;SDR35SW!$A$178,VLOOKUP($A37,SDR35SW!$A$8:$L$177,7,FALSE),IF($A37&lt;'DWV G'!$A$241,VLOOKUP($A37,'DWV G'!$A$8:$L$240,7,FALSE),IF($A37&lt;'2'!$A$523,VLOOKUP($A37,'2'!$A$8:$L$522,7,FALSE),IF($A37&lt;'3'!$A$27,VLOOKUP($A37,'3'!$A$8:$L$26,7,FALSE),IF($A37&lt;'4'!$A$277,VLOOKUP($A37,'4'!$A$8:$L$276,7,FALSE),IF($A37&lt;'5'!$A$10,VLOOKUP($A37,'5'!$A$8:$L$9,7,FALSE),IF($A37&lt;SDRFab!$A$3088,VLOOKUP($A37,SDRFab!$A$8:$L$3087,6,FALSE),"")))))))))))))</f>
        <v/>
      </c>
      <c r="I37" s="388"/>
      <c r="J37" s="156" t="str">
        <f>IF($A37&lt;DWV!$A$301,VLOOKUP($A37,DWV!$A$8:$N$300,14,FALSE),IF($A37&lt;'Large Dia. DWV'!$A$122,VLOOKUP($A37,'Large Dia. DWV'!$A$8:$N$121,14,FALSE),IF($A37&lt;'SCH40'!$A$602,VLOOKUP($A37,'SCH40'!$A$8:$N$601,14,FALSE),IF($A37&lt;'Large Dia. SCH40'!$A$35,VLOOKUP($A37,'Large Dia. SCH40'!$A$8:$N$34,14,FALSE),IF($A37&lt;'SDR26'!$A$119,VLOOKUP($A37,'SDR26'!$A$8:$N$118,14,FALSE),IF($A37&lt;SDR35G!$A$227,VLOOKUP($A37,SDR35G!$A$8:$N$226,14,FALSE),IF($A37&lt;SDR35SW!$A$178,VLOOKUP($A37,SDR35SW!$A$8:$N$177,14,FALSE),IF($A37&lt;'DWV G'!$A$241,VLOOKUP($A37,'DWV G'!$A$8:$N$240,14,FALSE),IF($A37&lt;'2'!$A$523,VLOOKUP($A37,'2'!$A$8:$N$522,14,FALSE),IF($A37&lt;'3'!$A$27,VLOOKUP($A37,'3'!$A$8:$N$26,14,FALSE),IF($A37&lt;'4'!$A$277,VLOOKUP($A37,'4'!$A$8:$N$276,14,FALSE),IF($A37&lt;'5'!$A$10,VLOOKUP($A37,'5'!$A$8:$N$9,14,FALSE),IF($A37&lt;SDRFab!$A$3088,VLOOKUP($A37,SDRFab!$A$8:$N$3087,13,FALSE),"")))))))))))))</f>
        <v/>
      </c>
      <c r="K37" s="168" t="str">
        <f>IF($A37&lt;DWV!$A$301,VLOOKUP($A37,DWV!$A$8:$L$300,11,FALSE),IF($A37&lt;'Large Dia. DWV'!$A$122,VLOOKUP($A37,'Large Dia. DWV'!$A$8:$L$121,11,FALSE),IF($A37&lt;'SCH40'!$A$602,VLOOKUP($A37,'SCH40'!$A$8:$L$601,11,FALSE),IF($A37&lt;'Large Dia. SCH40'!$A$35,VLOOKUP($A37,'Large Dia. SCH40'!$A$8:$L$34,11,FALSE),IF($A37&lt;'SDR26'!$A$119,VLOOKUP($A37,'SDR26'!$A$8:$L$118,11,FALSE),IF($A37&lt;SDR35G!$A$227,VLOOKUP($A37,SDR35G!$A$8:$L$226,11,FALSE),IF($A37&lt;SDR35SW!$A$178,VLOOKUP($A37,SDR35SW!$A$8:$L$177,11,FALSE),IF($A37&lt;'DWV G'!$A$241,VLOOKUP($A37,'DWV G'!$A$8:$L$240,11,FALSE),IF($A37&lt;'2'!$A$523,VLOOKUP($A37,'2'!$A$8:$L$522,11,FALSE),IF($A37&lt;'3'!$A$27,VLOOKUP($A37,'3'!$A$8:$L$26,11,FALSE),IF($A37&lt;'4'!$A$277,VLOOKUP($A37,'4'!$A$8:$L$276,11,FALSE),IF($A37&lt;'5'!$A$10,VLOOKUP($A37,'5'!$A$8:$L$9,11,FALSE),IF($A37&lt;Nonstandard!$A$26,VLOOKUP($A37,Nonstandard!$A$17:$J$25,10,FALSE),IF($A37&lt;SDRFab!$A$3088,VLOOKUP($A37,SDRFab!$A$8:$L$3087,10,FALSE),""))))))))))))))</f>
        <v/>
      </c>
      <c r="L37" s="153" t="str">
        <f t="shared" si="0"/>
        <v>-</v>
      </c>
      <c r="M37" s="169"/>
      <c r="N37" s="142"/>
      <c r="O37" s="143"/>
    </row>
    <row r="38" spans="1:15" ht="15.6" x14ac:dyDescent="0.3">
      <c r="A38" s="123">
        <v>21</v>
      </c>
      <c r="B38" s="14" t="str">
        <f>IF($A38&lt;DWV!$A$301,VLOOKUP($A38,DWV!$A$8:$L$300,4,FALSE),IF($A38&lt;'Large Dia. DWV'!$A$122,VLOOKUP($A38,'Large Dia. DWV'!$A$8:$L$121,4,FALSE),IF($A38&lt;'SCH40'!$A$602,VLOOKUP($A38,'SCH40'!$A$8:$L$601,4,FALSE),IF($A38&lt;'Large Dia. SCH40'!$A$35,VLOOKUP($A38,'Large Dia. SCH40'!$A$8:$L$34,4,FALSE),IF($A38&lt;'SDR26'!$A$119,VLOOKUP($A38,'SDR26'!$A$8:$L$118,4,FALSE),IF($A38&lt;SDR35G!$A$227,VLOOKUP($A38,SDR35G!$A$8:$L$226,4,FALSE),IF($A38&lt;SDR35SW!$A$178,VLOOKUP($A38,SDR35SW!$A$8:$L$177,4,FALSE),IF($A38&lt;'DWV G'!$A$241,VLOOKUP($A38,'DWV G'!$A$8:$L$240,4,FALSE),IF($A38&lt;'2'!$A$523,VLOOKUP($A38,'2'!$A$8:$L$522,4,FALSE),IF($A38&lt;'3'!$A$27,VLOOKUP($A38,'3'!$A$8:$L$26,4,FALSE),IF($A38&lt;'4'!$A$277,VLOOKUP($A38,'4'!$A$8:$L$276,4,FALSE),IF($A38&lt;'5'!$A$10,VLOOKUP($A38,'5'!$A$8:$L$9,4,FALSE),IF($A38&lt;Nonstandard!$A$26,VLOOKUP($A38,Nonstandard!$A$17:$J$25,5,FALSE),IF($A38&lt;SDRFab!$A$3088,VLOOKUP($A38,SDRFab!$A$8:$K$3087,3,FALSE),""))))))))))))))</f>
        <v/>
      </c>
      <c r="C38" s="163" t="str">
        <f>IF($A38&lt;DWV!$A$301,VLOOKUP($A38,DWV!$A$8:$L$300,5,FALSE),IF($A38&lt;'Large Dia. DWV'!$A$122,VLOOKUP($A38,'Large Dia. DWV'!$A$8:$L$121,5,FALSE),IF($A38&lt;'SCH40'!$A$602,VLOOKUP($A38,'SCH40'!$A$8:$L$601,5,FALSE),IF($A38&lt;'Large Dia. SCH40'!$A$35,VLOOKUP($A38,'Large Dia. SCH40'!$A$8:$L$34,5,FALSE),IF($A38&lt;'SDR26'!$A$119,VLOOKUP($A38,'SDR26'!$A$8:$L$118,5,FALSE),IF($A38&lt;SDR35G!$A$227,VLOOKUP($A38,SDR35G!$A$8:$L$226,5,FALSE),IF($A38&lt;SDR35SW!$A$178,VLOOKUP($A38,SDR35SW!$A$8:$L$177,5,FALSE),IF($A38&lt;'DWV G'!$A$241,VLOOKUP($A38,'DWV G'!$A$8:$L$240,5,FALSE),IF($A38&lt;'2'!$A$523,VLOOKUP($A38,'2'!$A$8:$L$522,5,FALSE),IF($A38&lt;'3'!$A$27,VLOOKUP($A38,'3'!$A$8:$L$26,5,FALSE),IF($A38&lt;'4'!$A$277,VLOOKUP($A38,'4'!$A$8:$L$276,5,FALSE),IF($A38&lt;'5'!$A$10,VLOOKUP($A38,'5'!$A$8:$L$9,5,FALSE),IF($A38&lt;Nonstandard!$A$26,VLOOKUP($A38,Nonstandard!$A$17:$J$25,6,FALSE),IF($A38&lt;SDRFab!$A$3088,VLOOKUP($A38,SDRFab!$A$8:$K$3087,4,FALSE),""))))))))))))))</f>
        <v/>
      </c>
      <c r="D38" s="396" t="str">
        <f>IF($A38&lt;DWV!$A$301,VLOOKUP($A38,DWV!$A$8:$L$300,6,FALSE),IF($A38&lt;'Large Dia. DWV'!$A$122,VLOOKUP($A38,'Large Dia. DWV'!$A$8:$L$121,6,FALSE),IF($A38&lt;'SCH40'!$A$602,VLOOKUP($A38,'SCH40'!$A$8:$L$601,6,FALSE),IF($A38&lt;'Large Dia. SCH40'!$A$35,VLOOKUP($A38,'Large Dia. SCH40'!$A$8:$L$34,6,FALSE),IF($A38&lt;'SDR26'!$A$119,VLOOKUP($A38,'SDR26'!$A$8:$L$118,6,FALSE),IF($A38&lt;SDR35G!$A$227,VLOOKUP($A38,SDR35G!$A$8:$L$226,6,FALSE),IF($A38&lt;SDR35SW!$A$178,VLOOKUP($A38,SDR35SW!$A$8:$L$177,6,FALSE),IF($A38&lt;'DWV G'!$A$241,VLOOKUP($A38,'DWV G'!$A$8:$L$240,6,FALSE),IF($A38&lt;'2'!$A$523,VLOOKUP($A38,'2'!$A$8:$L$522,6,FALSE),IF($A38&lt;'3'!$A$27,VLOOKUP($A38,'3'!$A$8:$L$26,6,FALSE),IF($A38&lt;'4'!$A$277,VLOOKUP($A38,'4'!$A$8:$L$276,6,FALSE),IF($A38&lt;'5'!$A$10,VLOOKUP($A38,'5'!$A$8:$L$9,6,FALSE),IF($A38&lt;Nonstandard!$A$26,VLOOKUP($A38,Nonstandard!$A$17:$J$25,7,FALSE),IF($A38&lt;SDRFab!$A$3088,VLOOKUP($A38,SDRFab!$A$8:$K$3087,5,FALSE),""))))))))))))))</f>
        <v/>
      </c>
      <c r="E38" s="397"/>
      <c r="F38" s="138" t="str">
        <f>IF($A38&lt;DWV!$A$301,VLOOKUP($A38,DWV!$A$8:$L$300,10,FALSE),IF($A38&lt;'Large Dia. DWV'!$A$122,VLOOKUP($A38,'Large Dia. DWV'!$A$8:$L$121,10,FALSE),IF($A38&lt;'SCH40'!$A$602,VLOOKUP($A38,'SCH40'!$A$8:$L$601,10,FALSE),IF($A38&lt;'Large Dia. SCH40'!$A$35,VLOOKUP($A38,'Large Dia. SCH40'!$A$8:$L$34,10,FALSE),IF($A38&lt;'SDR26'!$A$119,VLOOKUP($A38,'SDR26'!$A$8:$L$118,10,FALSE),IF($A38&lt;SDR35G!$A$227,VLOOKUP($A38,SDR35G!$A$8:$L$226,10,FALSE),IF($A38&lt;SDR35SW!$A$178,VLOOKUP($A38,SDR35SW!$A$8:$L$177,10,FALSE),IF($A38&lt;'DWV G'!$A$241,VLOOKUP($A38,'DWV G'!$A$8:$L$240,10,FALSE),IF($A38&lt;'2'!$A$523,VLOOKUP($A38,'2'!$A$8:$L$522,10,FALSE),IF($A38&lt;'3'!$A$27,VLOOKUP($A38,'3'!$A$8:$L$26,10,FALSE),IF($A38&lt;'4'!$A$277,VLOOKUP($A38,'4'!$A$8:$L$276,10,FALSE),IF($A38&lt;'5'!$A$10,VLOOKUP($A38,'5'!$A$8:$L$9,10,FALSE),IF($A38&lt;Nonstandard!$A$26,VLOOKUP($A38,Nonstandard!$A$17:$J$25,8,FALSE),IF($A38&lt;SDRFab!$A$3088,VLOOKUP($A38,SDRFab!$A$8:$K$3087,9,FALSE),""))))))))))))))</f>
        <v/>
      </c>
      <c r="G38" s="165" t="str">
        <f>IF($A38&lt;DWV!$A$301,VLOOKUP($A38,DWV!$A$8:$L$300,12,FALSE),IF($A38&lt;'Large Dia. DWV'!$A$122,VLOOKUP($A38,'Large Dia. DWV'!$A$8:$L$121,12,FALSE),IF($A38&lt;'SCH40'!$A$602,VLOOKUP($A38,'SCH40'!$A$8:$L$601,12,FALSE),IF($A38&lt;'Large Dia. SCH40'!$A$35,VLOOKUP($A38,'Large Dia. SCH40'!$A$8:$L$34,12,FALSE),IF($A38&lt;'SDR26'!$A$119,VLOOKUP($A38,'SDR26'!$A$8:$L$118,12,FALSE),IF($A38&lt;SDR35G!$A$227,VLOOKUP($A38,SDR35G!$A$8:$L$226,12,FALSE),IF($A38&lt;SDR35SW!$A$178,VLOOKUP($A38,SDR35SW!$A$8:$L$177,12,FALSE),IF($A38&lt;'DWV G'!$A$241,VLOOKUP($A38,'DWV G'!$A$8:$L$240,12,FALSE),IF($A38&lt;'2'!$A$523,VLOOKUP($A38,'2'!$A$8:$L$522,12,FALSE),IF($A38&lt;'3'!$A$27,VLOOKUP($A38,'3'!$A$8:$L$26,12,FALSE),IF($A38&lt;'4'!$A$277,VLOOKUP($A38,'4'!$A$8:$L$276,12,FALSE),IF($A38&lt;'5'!$A$10,VLOOKUP($A38,'5'!$A$8:$L$9,12,FALSE),IF($A38&lt;Nonstandard!$A$26,VLOOKUP($A38,Nonstandard!$A$17:$J$25,3,FALSE),IF($A38&lt;SDRFab!$A$3088,VLOOKUP($A38,SDRFab!$A$8:$L$3087,11,FALSE),""))))))))))))))</f>
        <v/>
      </c>
      <c r="H38" s="389" t="str">
        <f>IF($A38&lt;DWV!$A$301,VLOOKUP($A38,DWV!$A$8:$L$300,7,FALSE),IF($A38&lt;'Large Dia. DWV'!$A$122,VLOOKUP($A38,'Large Dia. DWV'!$A$8:$L$121,7,FALSE),IF($A38&lt;'SCH40'!$A$602,VLOOKUP($A38,'SCH40'!$A$8:$L$601,7,FALSE),IF($A38&lt;'Large Dia. SCH40'!$A$35,VLOOKUP($A38,'Large Dia. SCH40'!$A$8:$L$34,7,FALSE),IF($A38&lt;'SDR26'!$A$119,VLOOKUP($A38,'SDR26'!$A$8:$L$118,7,FALSE),IF($A38&lt;SDR35G!$A$227,VLOOKUP($A38,SDR35G!$A$8:$L$226,7,FALSE),IF($A38&lt;SDR35SW!$A$178,VLOOKUP($A38,SDR35SW!$A$8:$L$177,7,FALSE),IF($A38&lt;'DWV G'!$A$241,VLOOKUP($A38,'DWV G'!$A$8:$L$240,7,FALSE),IF($A38&lt;'2'!$A$523,VLOOKUP($A38,'2'!$A$8:$L$522,7,FALSE),IF($A38&lt;'3'!$A$27,VLOOKUP($A38,'3'!$A$8:$L$26,7,FALSE),IF($A38&lt;'4'!$A$277,VLOOKUP($A38,'4'!$A$8:$L$276,7,FALSE),IF($A38&lt;'5'!$A$10,VLOOKUP($A38,'5'!$A$8:$L$9,7,FALSE),IF($A38&lt;SDRFab!$A$3088,VLOOKUP($A38,SDRFab!$A$8:$L$3087,6,FALSE),"")))))))))))))</f>
        <v/>
      </c>
      <c r="I38" s="390"/>
      <c r="J38" s="155" t="str">
        <f>IF($A38&lt;DWV!$A$301,VLOOKUP($A38,DWV!$A$8:$N$300,14,FALSE),IF($A38&lt;'Large Dia. DWV'!$A$122,VLOOKUP($A38,'Large Dia. DWV'!$A$8:$N$121,14,FALSE),IF($A38&lt;'SCH40'!$A$602,VLOOKUP($A38,'SCH40'!$A$8:$N$601,14,FALSE),IF($A38&lt;'Large Dia. SCH40'!$A$35,VLOOKUP($A38,'Large Dia. SCH40'!$A$8:$N$34,14,FALSE),IF($A38&lt;'SDR26'!$A$119,VLOOKUP($A38,'SDR26'!$A$8:$N$118,14,FALSE),IF($A38&lt;SDR35G!$A$227,VLOOKUP($A38,SDR35G!$A$8:$N$226,14,FALSE),IF($A38&lt;SDR35SW!$A$178,VLOOKUP($A38,SDR35SW!$A$8:$N$177,14,FALSE),IF($A38&lt;'DWV G'!$A$241,VLOOKUP($A38,'DWV G'!$A$8:$N$240,14,FALSE),IF($A38&lt;'2'!$A$523,VLOOKUP($A38,'2'!$A$8:$N$522,14,FALSE),IF($A38&lt;'3'!$A$27,VLOOKUP($A38,'3'!$A$8:$N$26,14,FALSE),IF($A38&lt;'4'!$A$277,VLOOKUP($A38,'4'!$A$8:$N$276,14,FALSE),IF($A38&lt;'5'!$A$10,VLOOKUP($A38,'5'!$A$8:$N$9,14,FALSE),IF($A38&lt;SDRFab!$A$3088,VLOOKUP($A38,SDRFab!$A$8:$N$3087,13,FALSE),"")))))))))))))</f>
        <v/>
      </c>
      <c r="K38" s="167" t="str">
        <f>IF($A38&lt;DWV!$A$301,VLOOKUP($A38,DWV!$A$8:$L$300,11,FALSE),IF($A38&lt;'Large Dia. DWV'!$A$122,VLOOKUP($A38,'Large Dia. DWV'!$A$8:$L$121,11,FALSE),IF($A38&lt;'SCH40'!$A$602,VLOOKUP($A38,'SCH40'!$A$8:$L$601,11,FALSE),IF($A38&lt;'Large Dia. SCH40'!$A$35,VLOOKUP($A38,'Large Dia. SCH40'!$A$8:$L$34,11,FALSE),IF($A38&lt;'SDR26'!$A$119,VLOOKUP($A38,'SDR26'!$A$8:$L$118,11,FALSE),IF($A38&lt;SDR35G!$A$227,VLOOKUP($A38,SDR35G!$A$8:$L$226,11,FALSE),IF($A38&lt;SDR35SW!$A$178,VLOOKUP($A38,SDR35SW!$A$8:$L$177,11,FALSE),IF($A38&lt;'DWV G'!$A$241,VLOOKUP($A38,'DWV G'!$A$8:$L$240,11,FALSE),IF($A38&lt;'2'!$A$523,VLOOKUP($A38,'2'!$A$8:$L$522,11,FALSE),IF($A38&lt;'3'!$A$27,VLOOKUP($A38,'3'!$A$8:$L$26,11,FALSE),IF($A38&lt;'4'!$A$277,VLOOKUP($A38,'4'!$A$8:$L$276,11,FALSE),IF($A38&lt;'5'!$A$10,VLOOKUP($A38,'5'!$A$8:$L$9,11,FALSE),IF($A38&lt;Nonstandard!$A$26,VLOOKUP($A38,Nonstandard!$A$17:$J$25,10,FALSE),IF($A38&lt;SDRFab!$A$3088,VLOOKUP($A38,SDRFab!$A$8:$L$3087,10,FALSE),""))))))))))))))</f>
        <v/>
      </c>
      <c r="L38" s="139" t="str">
        <f t="shared" si="0"/>
        <v>-</v>
      </c>
      <c r="M38" s="170"/>
      <c r="N38" s="142"/>
      <c r="O38" s="143"/>
    </row>
    <row r="39" spans="1:15" ht="15.6" x14ac:dyDescent="0.3">
      <c r="A39" s="151">
        <v>22</v>
      </c>
      <c r="B39" s="152" t="str">
        <f>IF($A39&lt;DWV!$A$301,VLOOKUP($A39,DWV!$A$8:$L$300,4,FALSE),IF($A39&lt;'Large Dia. DWV'!$A$122,VLOOKUP($A39,'Large Dia. DWV'!$A$8:$L$121,4,FALSE),IF($A39&lt;'SCH40'!$A$602,VLOOKUP($A39,'SCH40'!$A$8:$L$601,4,FALSE),IF($A39&lt;'Large Dia. SCH40'!$A$35,VLOOKUP($A39,'Large Dia. SCH40'!$A$8:$L$34,4,FALSE),IF($A39&lt;'SDR26'!$A$119,VLOOKUP($A39,'SDR26'!$A$8:$L$118,4,FALSE),IF($A39&lt;SDR35G!$A$227,VLOOKUP($A39,SDR35G!$A$8:$L$226,4,FALSE),IF($A39&lt;SDR35SW!$A$178,VLOOKUP($A39,SDR35SW!$A$8:$L$177,4,FALSE),IF($A39&lt;'DWV G'!$A$241,VLOOKUP($A39,'DWV G'!$A$8:$L$240,4,FALSE),IF($A39&lt;'2'!$A$523,VLOOKUP($A39,'2'!$A$8:$L$522,4,FALSE),IF($A39&lt;'3'!$A$27,VLOOKUP($A39,'3'!$A$8:$L$26,4,FALSE),IF($A39&lt;'4'!$A$277,VLOOKUP($A39,'4'!$A$8:$L$276,4,FALSE),IF($A39&lt;'5'!$A$10,VLOOKUP($A39,'5'!$A$8:$L$9,4,FALSE),IF($A39&lt;Nonstandard!$A$26,VLOOKUP($A39,Nonstandard!$A$17:$J$25,5,FALSE),IF($A39&lt;SDRFab!$A$3088,VLOOKUP($A39,SDRFab!$A$8:$K$3087,3,FALSE),""))))))))))))))</f>
        <v/>
      </c>
      <c r="C39" s="164" t="str">
        <f>IF($A39&lt;DWV!$A$301,VLOOKUP($A39,DWV!$A$8:$L$300,5,FALSE),IF($A39&lt;'Large Dia. DWV'!$A$122,VLOOKUP($A39,'Large Dia. DWV'!$A$8:$L$121,5,FALSE),IF($A39&lt;'SCH40'!$A$602,VLOOKUP($A39,'SCH40'!$A$8:$L$601,5,FALSE),IF($A39&lt;'Large Dia. SCH40'!$A$35,VLOOKUP($A39,'Large Dia. SCH40'!$A$8:$L$34,5,FALSE),IF($A39&lt;'SDR26'!$A$119,VLOOKUP($A39,'SDR26'!$A$8:$L$118,5,FALSE),IF($A39&lt;SDR35G!$A$227,VLOOKUP($A39,SDR35G!$A$8:$L$226,5,FALSE),IF($A39&lt;SDR35SW!$A$178,VLOOKUP($A39,SDR35SW!$A$8:$L$177,5,FALSE),IF($A39&lt;'DWV G'!$A$241,VLOOKUP($A39,'DWV G'!$A$8:$L$240,5,FALSE),IF($A39&lt;'2'!$A$523,VLOOKUP($A39,'2'!$A$8:$L$522,5,FALSE),IF($A39&lt;'3'!$A$27,VLOOKUP($A39,'3'!$A$8:$L$26,5,FALSE),IF($A39&lt;'4'!$A$277,VLOOKUP($A39,'4'!$A$8:$L$276,5,FALSE),IF($A39&lt;'5'!$A$10,VLOOKUP($A39,'5'!$A$8:$L$9,5,FALSE),IF($A39&lt;Nonstandard!$A$26,VLOOKUP($A39,Nonstandard!$A$17:$J$25,6,FALSE),IF($A39&lt;SDRFab!$A$3088,VLOOKUP($A39,SDRFab!$A$8:$K$3087,4,FALSE),""))))))))))))))</f>
        <v/>
      </c>
      <c r="D39" s="398" t="str">
        <f>IF($A39&lt;DWV!$A$301,VLOOKUP($A39,DWV!$A$8:$L$300,6,FALSE),IF($A39&lt;'Large Dia. DWV'!$A$122,VLOOKUP($A39,'Large Dia. DWV'!$A$8:$L$121,6,FALSE),IF($A39&lt;'SCH40'!$A$602,VLOOKUP($A39,'SCH40'!$A$8:$L$601,6,FALSE),IF($A39&lt;'Large Dia. SCH40'!$A$35,VLOOKUP($A39,'Large Dia. SCH40'!$A$8:$L$34,6,FALSE),IF($A39&lt;'SDR26'!$A$119,VLOOKUP($A39,'SDR26'!$A$8:$L$118,6,FALSE),IF($A39&lt;SDR35G!$A$227,VLOOKUP($A39,SDR35G!$A$8:$L$226,6,FALSE),IF($A39&lt;SDR35SW!$A$178,VLOOKUP($A39,SDR35SW!$A$8:$L$177,6,FALSE),IF($A39&lt;'DWV G'!$A$241,VLOOKUP($A39,'DWV G'!$A$8:$L$240,6,FALSE),IF($A39&lt;'2'!$A$523,VLOOKUP($A39,'2'!$A$8:$L$522,6,FALSE),IF($A39&lt;'3'!$A$27,VLOOKUP($A39,'3'!$A$8:$L$26,6,FALSE),IF($A39&lt;'4'!$A$277,VLOOKUP($A39,'4'!$A$8:$L$276,6,FALSE),IF($A39&lt;'5'!$A$10,VLOOKUP($A39,'5'!$A$8:$L$9,6,FALSE),IF($A39&lt;Nonstandard!$A$26,VLOOKUP($A39,Nonstandard!$A$17:$J$25,7,FALSE),IF($A39&lt;SDRFab!$A$3088,VLOOKUP($A39,SDRFab!$A$8:$K$3087,5,FALSE),""))))))))))))))</f>
        <v/>
      </c>
      <c r="E39" s="399"/>
      <c r="F39" s="153" t="str">
        <f>IF($A39&lt;DWV!$A$301,VLOOKUP($A39,DWV!$A$8:$L$300,10,FALSE),IF($A39&lt;'Large Dia. DWV'!$A$122,VLOOKUP($A39,'Large Dia. DWV'!$A$8:$L$121,10,FALSE),IF($A39&lt;'SCH40'!$A$602,VLOOKUP($A39,'SCH40'!$A$8:$L$601,10,FALSE),IF($A39&lt;'Large Dia. SCH40'!$A$35,VLOOKUP($A39,'Large Dia. SCH40'!$A$8:$L$34,10,FALSE),IF($A39&lt;'SDR26'!$A$119,VLOOKUP($A39,'SDR26'!$A$8:$L$118,10,FALSE),IF($A39&lt;SDR35G!$A$227,VLOOKUP($A39,SDR35G!$A$8:$L$226,10,FALSE),IF($A39&lt;SDR35SW!$A$178,VLOOKUP($A39,SDR35SW!$A$8:$L$177,10,FALSE),IF($A39&lt;'DWV G'!$A$241,VLOOKUP($A39,'DWV G'!$A$8:$L$240,10,FALSE),IF($A39&lt;'2'!$A$523,VLOOKUP($A39,'2'!$A$8:$L$522,10,FALSE),IF($A39&lt;'3'!$A$27,VLOOKUP($A39,'3'!$A$8:$L$26,10,FALSE),IF($A39&lt;'4'!$A$277,VLOOKUP($A39,'4'!$A$8:$L$276,10,FALSE),IF($A39&lt;'5'!$A$10,VLOOKUP($A39,'5'!$A$8:$L$9,10,FALSE),IF($A39&lt;Nonstandard!$A$26,VLOOKUP($A39,Nonstandard!$A$17:$J$25,8,FALSE),IF($A39&lt;SDRFab!$A$3088,VLOOKUP($A39,SDRFab!$A$8:$K$3087,9,FALSE),""))))))))))))))</f>
        <v/>
      </c>
      <c r="G39" s="166" t="str">
        <f>IF($A39&lt;DWV!$A$301,VLOOKUP($A39,DWV!$A$8:$L$300,12,FALSE),IF($A39&lt;'Large Dia. DWV'!$A$122,VLOOKUP($A39,'Large Dia. DWV'!$A$8:$L$121,12,FALSE),IF($A39&lt;'SCH40'!$A$602,VLOOKUP($A39,'SCH40'!$A$8:$L$601,12,FALSE),IF($A39&lt;'Large Dia. SCH40'!$A$35,VLOOKUP($A39,'Large Dia. SCH40'!$A$8:$L$34,12,FALSE),IF($A39&lt;'SDR26'!$A$119,VLOOKUP($A39,'SDR26'!$A$8:$L$118,12,FALSE),IF($A39&lt;SDR35G!$A$227,VLOOKUP($A39,SDR35G!$A$8:$L$226,12,FALSE),IF($A39&lt;SDR35SW!$A$178,VLOOKUP($A39,SDR35SW!$A$8:$L$177,12,FALSE),IF($A39&lt;'DWV G'!$A$241,VLOOKUP($A39,'DWV G'!$A$8:$L$240,12,FALSE),IF($A39&lt;'2'!$A$523,VLOOKUP($A39,'2'!$A$8:$L$522,12,FALSE),IF($A39&lt;'3'!$A$27,VLOOKUP($A39,'3'!$A$8:$L$26,12,FALSE),IF($A39&lt;'4'!$A$277,VLOOKUP($A39,'4'!$A$8:$L$276,12,FALSE),IF($A39&lt;'5'!$A$10,VLOOKUP($A39,'5'!$A$8:$L$9,12,FALSE),IF($A39&lt;Nonstandard!$A$26,VLOOKUP($A39,Nonstandard!$A$17:$J$25,3,FALSE),IF($A39&lt;SDRFab!$A$3088,VLOOKUP($A39,SDRFab!$A$8:$L$3087,11,FALSE),""))))))))))))))</f>
        <v/>
      </c>
      <c r="H39" s="387" t="str">
        <f>IF($A39&lt;DWV!$A$301,VLOOKUP($A39,DWV!$A$8:$L$300,7,FALSE),IF($A39&lt;'Large Dia. DWV'!$A$122,VLOOKUP($A39,'Large Dia. DWV'!$A$8:$L$121,7,FALSE),IF($A39&lt;'SCH40'!$A$602,VLOOKUP($A39,'SCH40'!$A$8:$L$601,7,FALSE),IF($A39&lt;'Large Dia. SCH40'!$A$35,VLOOKUP($A39,'Large Dia. SCH40'!$A$8:$L$34,7,FALSE),IF($A39&lt;'SDR26'!$A$119,VLOOKUP($A39,'SDR26'!$A$8:$L$118,7,FALSE),IF($A39&lt;SDR35G!$A$227,VLOOKUP($A39,SDR35G!$A$8:$L$226,7,FALSE),IF($A39&lt;SDR35SW!$A$178,VLOOKUP($A39,SDR35SW!$A$8:$L$177,7,FALSE),IF($A39&lt;'DWV G'!$A$241,VLOOKUP($A39,'DWV G'!$A$8:$L$240,7,FALSE),IF($A39&lt;'2'!$A$523,VLOOKUP($A39,'2'!$A$8:$L$522,7,FALSE),IF($A39&lt;'3'!$A$27,VLOOKUP($A39,'3'!$A$8:$L$26,7,FALSE),IF($A39&lt;'4'!$A$277,VLOOKUP($A39,'4'!$A$8:$L$276,7,FALSE),IF($A39&lt;'5'!$A$10,VLOOKUP($A39,'5'!$A$8:$L$9,7,FALSE),IF($A39&lt;SDRFab!$A$3088,VLOOKUP($A39,SDRFab!$A$8:$L$3087,6,FALSE),"")))))))))))))</f>
        <v/>
      </c>
      <c r="I39" s="388"/>
      <c r="J39" s="156" t="str">
        <f>IF($A39&lt;DWV!$A$301,VLOOKUP($A39,DWV!$A$8:$N$300,14,FALSE),IF($A39&lt;'Large Dia. DWV'!$A$122,VLOOKUP($A39,'Large Dia. DWV'!$A$8:$N$121,14,FALSE),IF($A39&lt;'SCH40'!$A$602,VLOOKUP($A39,'SCH40'!$A$8:$N$601,14,FALSE),IF($A39&lt;'Large Dia. SCH40'!$A$35,VLOOKUP($A39,'Large Dia. SCH40'!$A$8:$N$34,14,FALSE),IF($A39&lt;'SDR26'!$A$119,VLOOKUP($A39,'SDR26'!$A$8:$N$118,14,FALSE),IF($A39&lt;SDR35G!$A$227,VLOOKUP($A39,SDR35G!$A$8:$N$226,14,FALSE),IF($A39&lt;SDR35SW!$A$178,VLOOKUP($A39,SDR35SW!$A$8:$N$177,14,FALSE),IF($A39&lt;'DWV G'!$A$241,VLOOKUP($A39,'DWV G'!$A$8:$N$240,14,FALSE),IF($A39&lt;'2'!$A$523,VLOOKUP($A39,'2'!$A$8:$N$522,14,FALSE),IF($A39&lt;'3'!$A$27,VLOOKUP($A39,'3'!$A$8:$N$26,14,FALSE),IF($A39&lt;'4'!$A$277,VLOOKUP($A39,'4'!$A$8:$N$276,14,FALSE),IF($A39&lt;'5'!$A$10,VLOOKUP($A39,'5'!$A$8:$N$9,14,FALSE),IF($A39&lt;SDRFab!$A$3088,VLOOKUP($A39,SDRFab!$A$8:$N$3087,13,FALSE),"")))))))))))))</f>
        <v/>
      </c>
      <c r="K39" s="168" t="str">
        <f>IF($A39&lt;DWV!$A$301,VLOOKUP($A39,DWV!$A$8:$L$300,11,FALSE),IF($A39&lt;'Large Dia. DWV'!$A$122,VLOOKUP($A39,'Large Dia. DWV'!$A$8:$L$121,11,FALSE),IF($A39&lt;'SCH40'!$A$602,VLOOKUP($A39,'SCH40'!$A$8:$L$601,11,FALSE),IF($A39&lt;'Large Dia. SCH40'!$A$35,VLOOKUP($A39,'Large Dia. SCH40'!$A$8:$L$34,11,FALSE),IF($A39&lt;'SDR26'!$A$119,VLOOKUP($A39,'SDR26'!$A$8:$L$118,11,FALSE),IF($A39&lt;SDR35G!$A$227,VLOOKUP($A39,SDR35G!$A$8:$L$226,11,FALSE),IF($A39&lt;SDR35SW!$A$178,VLOOKUP($A39,SDR35SW!$A$8:$L$177,11,FALSE),IF($A39&lt;'DWV G'!$A$241,VLOOKUP($A39,'DWV G'!$A$8:$L$240,11,FALSE),IF($A39&lt;'2'!$A$523,VLOOKUP($A39,'2'!$A$8:$L$522,11,FALSE),IF($A39&lt;'3'!$A$27,VLOOKUP($A39,'3'!$A$8:$L$26,11,FALSE),IF($A39&lt;'4'!$A$277,VLOOKUP($A39,'4'!$A$8:$L$276,11,FALSE),IF($A39&lt;'5'!$A$10,VLOOKUP($A39,'5'!$A$8:$L$9,11,FALSE),IF($A39&lt;Nonstandard!$A$26,VLOOKUP($A39,Nonstandard!$A$17:$J$25,10,FALSE),IF($A39&lt;SDRFab!$A$3088,VLOOKUP($A39,SDRFab!$A$8:$L$3087,10,FALSE),""))))))))))))))</f>
        <v/>
      </c>
      <c r="L39" s="153" t="str">
        <f t="shared" si="0"/>
        <v>-</v>
      </c>
      <c r="M39" s="169"/>
      <c r="N39" s="142"/>
      <c r="O39" s="143"/>
    </row>
    <row r="40" spans="1:15" ht="15.6" x14ac:dyDescent="0.3">
      <c r="A40" s="123">
        <v>23</v>
      </c>
      <c r="B40" s="14" t="str">
        <f>IF($A40&lt;DWV!$A$301,VLOOKUP($A40,DWV!$A$8:$L$300,4,FALSE),IF($A40&lt;'Large Dia. DWV'!$A$122,VLOOKUP($A40,'Large Dia. DWV'!$A$8:$L$121,4,FALSE),IF($A40&lt;'SCH40'!$A$602,VLOOKUP($A40,'SCH40'!$A$8:$L$601,4,FALSE),IF($A40&lt;'Large Dia. SCH40'!$A$35,VLOOKUP($A40,'Large Dia. SCH40'!$A$8:$L$34,4,FALSE),IF($A40&lt;'SDR26'!$A$119,VLOOKUP($A40,'SDR26'!$A$8:$L$118,4,FALSE),IF($A40&lt;SDR35G!$A$227,VLOOKUP($A40,SDR35G!$A$8:$L$226,4,FALSE),IF($A40&lt;SDR35SW!$A$178,VLOOKUP($A40,SDR35SW!$A$8:$L$177,4,FALSE),IF($A40&lt;'DWV G'!$A$241,VLOOKUP($A40,'DWV G'!$A$8:$L$240,4,FALSE),IF($A40&lt;'2'!$A$523,VLOOKUP($A40,'2'!$A$8:$L$522,4,FALSE),IF($A40&lt;'3'!$A$27,VLOOKUP($A40,'3'!$A$8:$L$26,4,FALSE),IF($A40&lt;'4'!$A$277,VLOOKUP($A40,'4'!$A$8:$L$276,4,FALSE),IF($A40&lt;'5'!$A$10,VLOOKUP($A40,'5'!$A$8:$L$9,4,FALSE),IF($A40&lt;Nonstandard!$A$26,VLOOKUP($A40,Nonstandard!$A$17:$J$25,5,FALSE),IF($A40&lt;SDRFab!$A$3088,VLOOKUP($A40,SDRFab!$A$8:$K$3087,3,FALSE),""))))))))))))))</f>
        <v/>
      </c>
      <c r="C40" s="163" t="str">
        <f>IF($A40&lt;DWV!$A$301,VLOOKUP($A40,DWV!$A$8:$L$300,5,FALSE),IF($A40&lt;'Large Dia. DWV'!$A$122,VLOOKUP($A40,'Large Dia. DWV'!$A$8:$L$121,5,FALSE),IF($A40&lt;'SCH40'!$A$602,VLOOKUP($A40,'SCH40'!$A$8:$L$601,5,FALSE),IF($A40&lt;'Large Dia. SCH40'!$A$35,VLOOKUP($A40,'Large Dia. SCH40'!$A$8:$L$34,5,FALSE),IF($A40&lt;'SDR26'!$A$119,VLOOKUP($A40,'SDR26'!$A$8:$L$118,5,FALSE),IF($A40&lt;SDR35G!$A$227,VLOOKUP($A40,SDR35G!$A$8:$L$226,5,FALSE),IF($A40&lt;SDR35SW!$A$178,VLOOKUP($A40,SDR35SW!$A$8:$L$177,5,FALSE),IF($A40&lt;'DWV G'!$A$241,VLOOKUP($A40,'DWV G'!$A$8:$L$240,5,FALSE),IF($A40&lt;'2'!$A$523,VLOOKUP($A40,'2'!$A$8:$L$522,5,FALSE),IF($A40&lt;'3'!$A$27,VLOOKUP($A40,'3'!$A$8:$L$26,5,FALSE),IF($A40&lt;'4'!$A$277,VLOOKUP($A40,'4'!$A$8:$L$276,5,FALSE),IF($A40&lt;'5'!$A$10,VLOOKUP($A40,'5'!$A$8:$L$9,5,FALSE),IF($A40&lt;Nonstandard!$A$26,VLOOKUP($A40,Nonstandard!$A$17:$J$25,6,FALSE),IF($A40&lt;SDRFab!$A$3088,VLOOKUP($A40,SDRFab!$A$8:$K$3087,4,FALSE),""))))))))))))))</f>
        <v/>
      </c>
      <c r="D40" s="396" t="str">
        <f>IF($A40&lt;DWV!$A$301,VLOOKUP($A40,DWV!$A$8:$L$300,6,FALSE),IF($A40&lt;'Large Dia. DWV'!$A$122,VLOOKUP($A40,'Large Dia. DWV'!$A$8:$L$121,6,FALSE),IF($A40&lt;'SCH40'!$A$602,VLOOKUP($A40,'SCH40'!$A$8:$L$601,6,FALSE),IF($A40&lt;'Large Dia. SCH40'!$A$35,VLOOKUP($A40,'Large Dia. SCH40'!$A$8:$L$34,6,FALSE),IF($A40&lt;'SDR26'!$A$119,VLOOKUP($A40,'SDR26'!$A$8:$L$118,6,FALSE),IF($A40&lt;SDR35G!$A$227,VLOOKUP($A40,SDR35G!$A$8:$L$226,6,FALSE),IF($A40&lt;SDR35SW!$A$178,VLOOKUP($A40,SDR35SW!$A$8:$L$177,6,FALSE),IF($A40&lt;'DWV G'!$A$241,VLOOKUP($A40,'DWV G'!$A$8:$L$240,6,FALSE),IF($A40&lt;'2'!$A$523,VLOOKUP($A40,'2'!$A$8:$L$522,6,FALSE),IF($A40&lt;'3'!$A$27,VLOOKUP($A40,'3'!$A$8:$L$26,6,FALSE),IF($A40&lt;'4'!$A$277,VLOOKUP($A40,'4'!$A$8:$L$276,6,FALSE),IF($A40&lt;'5'!$A$10,VLOOKUP($A40,'5'!$A$8:$L$9,6,FALSE),IF($A40&lt;Nonstandard!$A$26,VLOOKUP($A40,Nonstandard!$A$17:$J$25,7,FALSE),IF($A40&lt;SDRFab!$A$3088,VLOOKUP($A40,SDRFab!$A$8:$K$3087,5,FALSE),""))))))))))))))</f>
        <v/>
      </c>
      <c r="E40" s="397"/>
      <c r="F40" s="138" t="str">
        <f>IF($A40&lt;DWV!$A$301,VLOOKUP($A40,DWV!$A$8:$L$300,10,FALSE),IF($A40&lt;'Large Dia. DWV'!$A$122,VLOOKUP($A40,'Large Dia. DWV'!$A$8:$L$121,10,FALSE),IF($A40&lt;'SCH40'!$A$602,VLOOKUP($A40,'SCH40'!$A$8:$L$601,10,FALSE),IF($A40&lt;'Large Dia. SCH40'!$A$35,VLOOKUP($A40,'Large Dia. SCH40'!$A$8:$L$34,10,FALSE),IF($A40&lt;'SDR26'!$A$119,VLOOKUP($A40,'SDR26'!$A$8:$L$118,10,FALSE),IF($A40&lt;SDR35G!$A$227,VLOOKUP($A40,SDR35G!$A$8:$L$226,10,FALSE),IF($A40&lt;SDR35SW!$A$178,VLOOKUP($A40,SDR35SW!$A$8:$L$177,10,FALSE),IF($A40&lt;'DWV G'!$A$241,VLOOKUP($A40,'DWV G'!$A$8:$L$240,10,FALSE),IF($A40&lt;'2'!$A$523,VLOOKUP($A40,'2'!$A$8:$L$522,10,FALSE),IF($A40&lt;'3'!$A$27,VLOOKUP($A40,'3'!$A$8:$L$26,10,FALSE),IF($A40&lt;'4'!$A$277,VLOOKUP($A40,'4'!$A$8:$L$276,10,FALSE),IF($A40&lt;'5'!$A$10,VLOOKUP($A40,'5'!$A$8:$L$9,10,FALSE),IF($A40&lt;Nonstandard!$A$26,VLOOKUP($A40,Nonstandard!$A$17:$J$25,8,FALSE),IF($A40&lt;SDRFab!$A$3088,VLOOKUP($A40,SDRFab!$A$8:$K$3087,9,FALSE),""))))))))))))))</f>
        <v/>
      </c>
      <c r="G40" s="165" t="str">
        <f>IF($A40&lt;DWV!$A$301,VLOOKUP($A40,DWV!$A$8:$L$300,12,FALSE),IF($A40&lt;'Large Dia. DWV'!$A$122,VLOOKUP($A40,'Large Dia. DWV'!$A$8:$L$121,12,FALSE),IF($A40&lt;'SCH40'!$A$602,VLOOKUP($A40,'SCH40'!$A$8:$L$601,12,FALSE),IF($A40&lt;'Large Dia. SCH40'!$A$35,VLOOKUP($A40,'Large Dia. SCH40'!$A$8:$L$34,12,FALSE),IF($A40&lt;'SDR26'!$A$119,VLOOKUP($A40,'SDR26'!$A$8:$L$118,12,FALSE),IF($A40&lt;SDR35G!$A$227,VLOOKUP($A40,SDR35G!$A$8:$L$226,12,FALSE),IF($A40&lt;SDR35SW!$A$178,VLOOKUP($A40,SDR35SW!$A$8:$L$177,12,FALSE),IF($A40&lt;'DWV G'!$A$241,VLOOKUP($A40,'DWV G'!$A$8:$L$240,12,FALSE),IF($A40&lt;'2'!$A$523,VLOOKUP($A40,'2'!$A$8:$L$522,12,FALSE),IF($A40&lt;'3'!$A$27,VLOOKUP($A40,'3'!$A$8:$L$26,12,FALSE),IF($A40&lt;'4'!$A$277,VLOOKUP($A40,'4'!$A$8:$L$276,12,FALSE),IF($A40&lt;'5'!$A$10,VLOOKUP($A40,'5'!$A$8:$L$9,12,FALSE),IF($A40&lt;Nonstandard!$A$26,VLOOKUP($A40,Nonstandard!$A$17:$J$25,3,FALSE),IF($A40&lt;SDRFab!$A$3088,VLOOKUP($A40,SDRFab!$A$8:$L$3087,11,FALSE),""))))))))))))))</f>
        <v/>
      </c>
      <c r="H40" s="389" t="str">
        <f>IF($A40&lt;DWV!$A$301,VLOOKUP($A40,DWV!$A$8:$L$300,7,FALSE),IF($A40&lt;'Large Dia. DWV'!$A$122,VLOOKUP($A40,'Large Dia. DWV'!$A$8:$L$121,7,FALSE),IF($A40&lt;'SCH40'!$A$602,VLOOKUP($A40,'SCH40'!$A$8:$L$601,7,FALSE),IF($A40&lt;'Large Dia. SCH40'!$A$35,VLOOKUP($A40,'Large Dia. SCH40'!$A$8:$L$34,7,FALSE),IF($A40&lt;'SDR26'!$A$119,VLOOKUP($A40,'SDR26'!$A$8:$L$118,7,FALSE),IF($A40&lt;SDR35G!$A$227,VLOOKUP($A40,SDR35G!$A$8:$L$226,7,FALSE),IF($A40&lt;SDR35SW!$A$178,VLOOKUP($A40,SDR35SW!$A$8:$L$177,7,FALSE),IF($A40&lt;'DWV G'!$A$241,VLOOKUP($A40,'DWV G'!$A$8:$L$240,7,FALSE),IF($A40&lt;'2'!$A$523,VLOOKUP($A40,'2'!$A$8:$L$522,7,FALSE),IF($A40&lt;'3'!$A$27,VLOOKUP($A40,'3'!$A$8:$L$26,7,FALSE),IF($A40&lt;'4'!$A$277,VLOOKUP($A40,'4'!$A$8:$L$276,7,FALSE),IF($A40&lt;'5'!$A$10,VLOOKUP($A40,'5'!$A$8:$L$9,7,FALSE),IF($A40&lt;SDRFab!$A$3088,VLOOKUP($A40,SDRFab!$A$8:$L$3087,6,FALSE),"")))))))))))))</f>
        <v/>
      </c>
      <c r="I40" s="390"/>
      <c r="J40" s="155" t="str">
        <f>IF($A40&lt;DWV!$A$301,VLOOKUP($A40,DWV!$A$8:$N$300,14,FALSE),IF($A40&lt;'Large Dia. DWV'!$A$122,VLOOKUP($A40,'Large Dia. DWV'!$A$8:$N$121,14,FALSE),IF($A40&lt;'SCH40'!$A$602,VLOOKUP($A40,'SCH40'!$A$8:$N$601,14,FALSE),IF($A40&lt;'Large Dia. SCH40'!$A$35,VLOOKUP($A40,'Large Dia. SCH40'!$A$8:$N$34,14,FALSE),IF($A40&lt;'SDR26'!$A$119,VLOOKUP($A40,'SDR26'!$A$8:$N$118,14,FALSE),IF($A40&lt;SDR35G!$A$227,VLOOKUP($A40,SDR35G!$A$8:$N$226,14,FALSE),IF($A40&lt;SDR35SW!$A$178,VLOOKUP($A40,SDR35SW!$A$8:$N$177,14,FALSE),IF($A40&lt;'DWV G'!$A$241,VLOOKUP($A40,'DWV G'!$A$8:$N$240,14,FALSE),IF($A40&lt;'2'!$A$523,VLOOKUP($A40,'2'!$A$8:$N$522,14,FALSE),IF($A40&lt;'3'!$A$27,VLOOKUP($A40,'3'!$A$8:$N$26,14,FALSE),IF($A40&lt;'4'!$A$277,VLOOKUP($A40,'4'!$A$8:$N$276,14,FALSE),IF($A40&lt;'5'!$A$10,VLOOKUP($A40,'5'!$A$8:$N$9,14,FALSE),IF($A40&lt;SDRFab!$A$3088,VLOOKUP($A40,SDRFab!$A$8:$N$3087,13,FALSE),"")))))))))))))</f>
        <v/>
      </c>
      <c r="K40" s="167" t="str">
        <f>IF($A40&lt;DWV!$A$301,VLOOKUP($A40,DWV!$A$8:$L$300,11,FALSE),IF($A40&lt;'Large Dia. DWV'!$A$122,VLOOKUP($A40,'Large Dia. DWV'!$A$8:$L$121,11,FALSE),IF($A40&lt;'SCH40'!$A$602,VLOOKUP($A40,'SCH40'!$A$8:$L$601,11,FALSE),IF($A40&lt;'Large Dia. SCH40'!$A$35,VLOOKUP($A40,'Large Dia. SCH40'!$A$8:$L$34,11,FALSE),IF($A40&lt;'SDR26'!$A$119,VLOOKUP($A40,'SDR26'!$A$8:$L$118,11,FALSE),IF($A40&lt;SDR35G!$A$227,VLOOKUP($A40,SDR35G!$A$8:$L$226,11,FALSE),IF($A40&lt;SDR35SW!$A$178,VLOOKUP($A40,SDR35SW!$A$8:$L$177,11,FALSE),IF($A40&lt;'DWV G'!$A$241,VLOOKUP($A40,'DWV G'!$A$8:$L$240,11,FALSE),IF($A40&lt;'2'!$A$523,VLOOKUP($A40,'2'!$A$8:$L$522,11,FALSE),IF($A40&lt;'3'!$A$27,VLOOKUP($A40,'3'!$A$8:$L$26,11,FALSE),IF($A40&lt;'4'!$A$277,VLOOKUP($A40,'4'!$A$8:$L$276,11,FALSE),IF($A40&lt;'5'!$A$10,VLOOKUP($A40,'5'!$A$8:$L$9,11,FALSE),IF($A40&lt;Nonstandard!$A$26,VLOOKUP($A40,Nonstandard!$A$17:$J$25,10,FALSE),IF($A40&lt;SDRFab!$A$3088,VLOOKUP($A40,SDRFab!$A$8:$L$3087,10,FALSE),""))))))))))))))</f>
        <v/>
      </c>
      <c r="L40" s="139" t="str">
        <f t="shared" si="0"/>
        <v>-</v>
      </c>
      <c r="M40" s="170"/>
      <c r="N40" s="142"/>
      <c r="O40" s="143"/>
    </row>
    <row r="41" spans="1:15" ht="15.6" x14ac:dyDescent="0.3">
      <c r="A41" s="151">
        <v>24</v>
      </c>
      <c r="B41" s="152" t="str">
        <f>IF($A41&lt;DWV!$A$301,VLOOKUP($A41,DWV!$A$8:$L$300,4,FALSE),IF($A41&lt;'Large Dia. DWV'!$A$122,VLOOKUP($A41,'Large Dia. DWV'!$A$8:$L$121,4,FALSE),IF($A41&lt;'SCH40'!$A$602,VLOOKUP($A41,'SCH40'!$A$8:$L$601,4,FALSE),IF($A41&lt;'Large Dia. SCH40'!$A$35,VLOOKUP($A41,'Large Dia. SCH40'!$A$8:$L$34,4,FALSE),IF($A41&lt;'SDR26'!$A$119,VLOOKUP($A41,'SDR26'!$A$8:$L$118,4,FALSE),IF($A41&lt;SDR35G!$A$227,VLOOKUP($A41,SDR35G!$A$8:$L$226,4,FALSE),IF($A41&lt;SDR35SW!$A$178,VLOOKUP($A41,SDR35SW!$A$8:$L$177,4,FALSE),IF($A41&lt;'DWV G'!$A$241,VLOOKUP($A41,'DWV G'!$A$8:$L$240,4,FALSE),IF($A41&lt;'2'!$A$523,VLOOKUP($A41,'2'!$A$8:$L$522,4,FALSE),IF($A41&lt;'3'!$A$27,VLOOKUP($A41,'3'!$A$8:$L$26,4,FALSE),IF($A41&lt;'4'!$A$277,VLOOKUP($A41,'4'!$A$8:$L$276,4,FALSE),IF($A41&lt;'5'!$A$10,VLOOKUP($A41,'5'!$A$8:$L$9,4,FALSE),IF($A41&lt;Nonstandard!$A$26,VLOOKUP($A41,Nonstandard!$A$17:$J$25,5,FALSE),IF($A41&lt;SDRFab!$A$3088,VLOOKUP($A41,SDRFab!$A$8:$K$3087,3,FALSE),""))))))))))))))</f>
        <v/>
      </c>
      <c r="C41" s="164" t="str">
        <f>IF($A41&lt;DWV!$A$301,VLOOKUP($A41,DWV!$A$8:$L$300,5,FALSE),IF($A41&lt;'Large Dia. DWV'!$A$122,VLOOKUP($A41,'Large Dia. DWV'!$A$8:$L$121,5,FALSE),IF($A41&lt;'SCH40'!$A$602,VLOOKUP($A41,'SCH40'!$A$8:$L$601,5,FALSE),IF($A41&lt;'Large Dia. SCH40'!$A$35,VLOOKUP($A41,'Large Dia. SCH40'!$A$8:$L$34,5,FALSE),IF($A41&lt;'SDR26'!$A$119,VLOOKUP($A41,'SDR26'!$A$8:$L$118,5,FALSE),IF($A41&lt;SDR35G!$A$227,VLOOKUP($A41,SDR35G!$A$8:$L$226,5,FALSE),IF($A41&lt;SDR35SW!$A$178,VLOOKUP($A41,SDR35SW!$A$8:$L$177,5,FALSE),IF($A41&lt;'DWV G'!$A$241,VLOOKUP($A41,'DWV G'!$A$8:$L$240,5,FALSE),IF($A41&lt;'2'!$A$523,VLOOKUP($A41,'2'!$A$8:$L$522,5,FALSE),IF($A41&lt;'3'!$A$27,VLOOKUP($A41,'3'!$A$8:$L$26,5,FALSE),IF($A41&lt;'4'!$A$277,VLOOKUP($A41,'4'!$A$8:$L$276,5,FALSE),IF($A41&lt;'5'!$A$10,VLOOKUP($A41,'5'!$A$8:$L$9,5,FALSE),IF($A41&lt;Nonstandard!$A$26,VLOOKUP($A41,Nonstandard!$A$17:$J$25,6,FALSE),IF($A41&lt;SDRFab!$A$3088,VLOOKUP($A41,SDRFab!$A$8:$K$3087,4,FALSE),""))))))))))))))</f>
        <v/>
      </c>
      <c r="D41" s="398" t="str">
        <f>IF($A41&lt;DWV!$A$301,VLOOKUP($A41,DWV!$A$8:$L$300,6,FALSE),IF($A41&lt;'Large Dia. DWV'!$A$122,VLOOKUP($A41,'Large Dia. DWV'!$A$8:$L$121,6,FALSE),IF($A41&lt;'SCH40'!$A$602,VLOOKUP($A41,'SCH40'!$A$8:$L$601,6,FALSE),IF($A41&lt;'Large Dia. SCH40'!$A$35,VLOOKUP($A41,'Large Dia. SCH40'!$A$8:$L$34,6,FALSE),IF($A41&lt;'SDR26'!$A$119,VLOOKUP($A41,'SDR26'!$A$8:$L$118,6,FALSE),IF($A41&lt;SDR35G!$A$227,VLOOKUP($A41,SDR35G!$A$8:$L$226,6,FALSE),IF($A41&lt;SDR35SW!$A$178,VLOOKUP($A41,SDR35SW!$A$8:$L$177,6,FALSE),IF($A41&lt;'DWV G'!$A$241,VLOOKUP($A41,'DWV G'!$A$8:$L$240,6,FALSE),IF($A41&lt;'2'!$A$523,VLOOKUP($A41,'2'!$A$8:$L$522,6,FALSE),IF($A41&lt;'3'!$A$27,VLOOKUP($A41,'3'!$A$8:$L$26,6,FALSE),IF($A41&lt;'4'!$A$277,VLOOKUP($A41,'4'!$A$8:$L$276,6,FALSE),IF($A41&lt;'5'!$A$10,VLOOKUP($A41,'5'!$A$8:$L$9,6,FALSE),IF($A41&lt;Nonstandard!$A$26,VLOOKUP($A41,Nonstandard!$A$17:$J$25,7,FALSE),IF($A41&lt;SDRFab!$A$3088,VLOOKUP($A41,SDRFab!$A$8:$K$3087,5,FALSE),""))))))))))))))</f>
        <v/>
      </c>
      <c r="E41" s="399"/>
      <c r="F41" s="153" t="str">
        <f>IF($A41&lt;DWV!$A$301,VLOOKUP($A41,DWV!$A$8:$L$300,10,FALSE),IF($A41&lt;'Large Dia. DWV'!$A$122,VLOOKUP($A41,'Large Dia. DWV'!$A$8:$L$121,10,FALSE),IF($A41&lt;'SCH40'!$A$602,VLOOKUP($A41,'SCH40'!$A$8:$L$601,10,FALSE),IF($A41&lt;'Large Dia. SCH40'!$A$35,VLOOKUP($A41,'Large Dia. SCH40'!$A$8:$L$34,10,FALSE),IF($A41&lt;'SDR26'!$A$119,VLOOKUP($A41,'SDR26'!$A$8:$L$118,10,FALSE),IF($A41&lt;SDR35G!$A$227,VLOOKUP($A41,SDR35G!$A$8:$L$226,10,FALSE),IF($A41&lt;SDR35SW!$A$178,VLOOKUP($A41,SDR35SW!$A$8:$L$177,10,FALSE),IF($A41&lt;'DWV G'!$A$241,VLOOKUP($A41,'DWV G'!$A$8:$L$240,10,FALSE),IF($A41&lt;'2'!$A$523,VLOOKUP($A41,'2'!$A$8:$L$522,10,FALSE),IF($A41&lt;'3'!$A$27,VLOOKUP($A41,'3'!$A$8:$L$26,10,FALSE),IF($A41&lt;'4'!$A$277,VLOOKUP($A41,'4'!$A$8:$L$276,10,FALSE),IF($A41&lt;'5'!$A$10,VLOOKUP($A41,'5'!$A$8:$L$9,10,FALSE),IF($A41&lt;Nonstandard!$A$26,VLOOKUP($A41,Nonstandard!$A$17:$J$25,8,FALSE),IF($A41&lt;SDRFab!$A$3088,VLOOKUP($A41,SDRFab!$A$8:$K$3087,9,FALSE),""))))))))))))))</f>
        <v/>
      </c>
      <c r="G41" s="166" t="str">
        <f>IF($A41&lt;DWV!$A$301,VLOOKUP($A41,DWV!$A$8:$L$300,12,FALSE),IF($A41&lt;'Large Dia. DWV'!$A$122,VLOOKUP($A41,'Large Dia. DWV'!$A$8:$L$121,12,FALSE),IF($A41&lt;'SCH40'!$A$602,VLOOKUP($A41,'SCH40'!$A$8:$L$601,12,FALSE),IF($A41&lt;'Large Dia. SCH40'!$A$35,VLOOKUP($A41,'Large Dia. SCH40'!$A$8:$L$34,12,FALSE),IF($A41&lt;'SDR26'!$A$119,VLOOKUP($A41,'SDR26'!$A$8:$L$118,12,FALSE),IF($A41&lt;SDR35G!$A$227,VLOOKUP($A41,SDR35G!$A$8:$L$226,12,FALSE),IF($A41&lt;SDR35SW!$A$178,VLOOKUP($A41,SDR35SW!$A$8:$L$177,12,FALSE),IF($A41&lt;'DWV G'!$A$241,VLOOKUP($A41,'DWV G'!$A$8:$L$240,12,FALSE),IF($A41&lt;'2'!$A$523,VLOOKUP($A41,'2'!$A$8:$L$522,12,FALSE),IF($A41&lt;'3'!$A$27,VLOOKUP($A41,'3'!$A$8:$L$26,12,FALSE),IF($A41&lt;'4'!$A$277,VLOOKUP($A41,'4'!$A$8:$L$276,12,FALSE),IF($A41&lt;'5'!$A$10,VLOOKUP($A41,'5'!$A$8:$L$9,12,FALSE),IF($A41&lt;Nonstandard!$A$26,VLOOKUP($A41,Nonstandard!$A$17:$J$25,3,FALSE),IF($A41&lt;SDRFab!$A$3088,VLOOKUP($A41,SDRFab!$A$8:$L$3087,11,FALSE),""))))))))))))))</f>
        <v/>
      </c>
      <c r="H41" s="387" t="str">
        <f>IF($A41&lt;DWV!$A$301,VLOOKUP($A41,DWV!$A$8:$L$300,7,FALSE),IF($A41&lt;'Large Dia. DWV'!$A$122,VLOOKUP($A41,'Large Dia. DWV'!$A$8:$L$121,7,FALSE),IF($A41&lt;'SCH40'!$A$602,VLOOKUP($A41,'SCH40'!$A$8:$L$601,7,FALSE),IF($A41&lt;'Large Dia. SCH40'!$A$35,VLOOKUP($A41,'Large Dia. SCH40'!$A$8:$L$34,7,FALSE),IF($A41&lt;'SDR26'!$A$119,VLOOKUP($A41,'SDR26'!$A$8:$L$118,7,FALSE),IF($A41&lt;SDR35G!$A$227,VLOOKUP($A41,SDR35G!$A$8:$L$226,7,FALSE),IF($A41&lt;SDR35SW!$A$178,VLOOKUP($A41,SDR35SW!$A$8:$L$177,7,FALSE),IF($A41&lt;'DWV G'!$A$241,VLOOKUP($A41,'DWV G'!$A$8:$L$240,7,FALSE),IF($A41&lt;'2'!$A$523,VLOOKUP($A41,'2'!$A$8:$L$522,7,FALSE),IF($A41&lt;'3'!$A$27,VLOOKUP($A41,'3'!$A$8:$L$26,7,FALSE),IF($A41&lt;'4'!$A$277,VLOOKUP($A41,'4'!$A$8:$L$276,7,FALSE),IF($A41&lt;'5'!$A$10,VLOOKUP($A41,'5'!$A$8:$L$9,7,FALSE),IF($A41&lt;SDRFab!$A$3088,VLOOKUP($A41,SDRFab!$A$8:$L$3087,6,FALSE),"")))))))))))))</f>
        <v/>
      </c>
      <c r="I41" s="388"/>
      <c r="J41" s="156" t="str">
        <f>IF($A41&lt;DWV!$A$301,VLOOKUP($A41,DWV!$A$8:$N$300,14,FALSE),IF($A41&lt;'Large Dia. DWV'!$A$122,VLOOKUP($A41,'Large Dia. DWV'!$A$8:$N$121,14,FALSE),IF($A41&lt;'SCH40'!$A$602,VLOOKUP($A41,'SCH40'!$A$8:$N$601,14,FALSE),IF($A41&lt;'Large Dia. SCH40'!$A$35,VLOOKUP($A41,'Large Dia. SCH40'!$A$8:$N$34,14,FALSE),IF($A41&lt;'SDR26'!$A$119,VLOOKUP($A41,'SDR26'!$A$8:$N$118,14,FALSE),IF($A41&lt;SDR35G!$A$227,VLOOKUP($A41,SDR35G!$A$8:$N$226,14,FALSE),IF($A41&lt;SDR35SW!$A$178,VLOOKUP($A41,SDR35SW!$A$8:$N$177,14,FALSE),IF($A41&lt;'DWV G'!$A$241,VLOOKUP($A41,'DWV G'!$A$8:$N$240,14,FALSE),IF($A41&lt;'2'!$A$523,VLOOKUP($A41,'2'!$A$8:$N$522,14,FALSE),IF($A41&lt;'3'!$A$27,VLOOKUP($A41,'3'!$A$8:$N$26,14,FALSE),IF($A41&lt;'4'!$A$277,VLOOKUP($A41,'4'!$A$8:$N$276,14,FALSE),IF($A41&lt;'5'!$A$10,VLOOKUP($A41,'5'!$A$8:$N$9,14,FALSE),IF($A41&lt;SDRFab!$A$3088,VLOOKUP($A41,SDRFab!$A$8:$N$3087,13,FALSE),"")))))))))))))</f>
        <v/>
      </c>
      <c r="K41" s="168" t="str">
        <f>IF($A41&lt;DWV!$A$301,VLOOKUP($A41,DWV!$A$8:$L$300,11,FALSE),IF($A41&lt;'Large Dia. DWV'!$A$122,VLOOKUP($A41,'Large Dia. DWV'!$A$8:$L$121,11,FALSE),IF($A41&lt;'SCH40'!$A$602,VLOOKUP($A41,'SCH40'!$A$8:$L$601,11,FALSE),IF($A41&lt;'Large Dia. SCH40'!$A$35,VLOOKUP($A41,'Large Dia. SCH40'!$A$8:$L$34,11,FALSE),IF($A41&lt;'SDR26'!$A$119,VLOOKUP($A41,'SDR26'!$A$8:$L$118,11,FALSE),IF($A41&lt;SDR35G!$A$227,VLOOKUP($A41,SDR35G!$A$8:$L$226,11,FALSE),IF($A41&lt;SDR35SW!$A$178,VLOOKUP($A41,SDR35SW!$A$8:$L$177,11,FALSE),IF($A41&lt;'DWV G'!$A$241,VLOOKUP($A41,'DWV G'!$A$8:$L$240,11,FALSE),IF($A41&lt;'2'!$A$523,VLOOKUP($A41,'2'!$A$8:$L$522,11,FALSE),IF($A41&lt;'3'!$A$27,VLOOKUP($A41,'3'!$A$8:$L$26,11,FALSE),IF($A41&lt;'4'!$A$277,VLOOKUP($A41,'4'!$A$8:$L$276,11,FALSE),IF($A41&lt;'5'!$A$10,VLOOKUP($A41,'5'!$A$8:$L$9,11,FALSE),IF($A41&lt;Nonstandard!$A$26,VLOOKUP($A41,Nonstandard!$A$17:$J$25,10,FALSE),IF($A41&lt;SDRFab!$A$3088,VLOOKUP($A41,SDRFab!$A$8:$L$3087,10,FALSE),""))))))))))))))</f>
        <v/>
      </c>
      <c r="L41" s="153" t="str">
        <f t="shared" si="0"/>
        <v>-</v>
      </c>
      <c r="M41" s="169"/>
      <c r="N41" s="142"/>
      <c r="O41" s="143"/>
    </row>
    <row r="42" spans="1:15" ht="15.6" x14ac:dyDescent="0.3">
      <c r="A42" s="123">
        <v>25</v>
      </c>
      <c r="B42" s="14" t="str">
        <f>IF($A42&lt;DWV!$A$301,VLOOKUP($A42,DWV!$A$8:$L$300,4,FALSE),IF($A42&lt;'Large Dia. DWV'!$A$122,VLOOKUP($A42,'Large Dia. DWV'!$A$8:$L$121,4,FALSE),IF($A42&lt;'SCH40'!$A$602,VLOOKUP($A42,'SCH40'!$A$8:$L$601,4,FALSE),IF($A42&lt;'Large Dia. SCH40'!$A$35,VLOOKUP($A42,'Large Dia. SCH40'!$A$8:$L$34,4,FALSE),IF($A42&lt;'SDR26'!$A$119,VLOOKUP($A42,'SDR26'!$A$8:$L$118,4,FALSE),IF($A42&lt;SDR35G!$A$227,VLOOKUP($A42,SDR35G!$A$8:$L$226,4,FALSE),IF($A42&lt;SDR35SW!$A$178,VLOOKUP($A42,SDR35SW!$A$8:$L$177,4,FALSE),IF($A42&lt;'DWV G'!$A$241,VLOOKUP($A42,'DWV G'!$A$8:$L$240,4,FALSE),IF($A42&lt;'2'!$A$523,VLOOKUP($A42,'2'!$A$8:$L$522,4,FALSE),IF($A42&lt;'3'!$A$27,VLOOKUP($A42,'3'!$A$8:$L$26,4,FALSE),IF($A42&lt;'4'!$A$277,VLOOKUP($A42,'4'!$A$8:$L$276,4,FALSE),IF($A42&lt;'5'!$A$10,VLOOKUP($A42,'5'!$A$8:$L$9,4,FALSE),IF($A42&lt;Nonstandard!$A$26,VLOOKUP($A42,Nonstandard!$A$17:$J$25,5,FALSE),IF($A42&lt;SDRFab!$A$3088,VLOOKUP($A42,SDRFab!$A$8:$K$3087,3,FALSE),""))))))))))))))</f>
        <v/>
      </c>
      <c r="C42" s="163" t="str">
        <f>IF($A42&lt;DWV!$A$301,VLOOKUP($A42,DWV!$A$8:$L$300,5,FALSE),IF($A42&lt;'Large Dia. DWV'!$A$122,VLOOKUP($A42,'Large Dia. DWV'!$A$8:$L$121,5,FALSE),IF($A42&lt;'SCH40'!$A$602,VLOOKUP($A42,'SCH40'!$A$8:$L$601,5,FALSE),IF($A42&lt;'Large Dia. SCH40'!$A$35,VLOOKUP($A42,'Large Dia. SCH40'!$A$8:$L$34,5,FALSE),IF($A42&lt;'SDR26'!$A$119,VLOOKUP($A42,'SDR26'!$A$8:$L$118,5,FALSE),IF($A42&lt;SDR35G!$A$227,VLOOKUP($A42,SDR35G!$A$8:$L$226,5,FALSE),IF($A42&lt;SDR35SW!$A$178,VLOOKUP($A42,SDR35SW!$A$8:$L$177,5,FALSE),IF($A42&lt;'DWV G'!$A$241,VLOOKUP($A42,'DWV G'!$A$8:$L$240,5,FALSE),IF($A42&lt;'2'!$A$523,VLOOKUP($A42,'2'!$A$8:$L$522,5,FALSE),IF($A42&lt;'3'!$A$27,VLOOKUP($A42,'3'!$A$8:$L$26,5,FALSE),IF($A42&lt;'4'!$A$277,VLOOKUP($A42,'4'!$A$8:$L$276,5,FALSE),IF($A42&lt;'5'!$A$10,VLOOKUP($A42,'5'!$A$8:$L$9,5,FALSE),IF($A42&lt;Nonstandard!$A$26,VLOOKUP($A42,Nonstandard!$A$17:$J$25,6,FALSE),IF($A42&lt;SDRFab!$A$3088,VLOOKUP($A42,SDRFab!$A$8:$K$3087,4,FALSE),""))))))))))))))</f>
        <v/>
      </c>
      <c r="D42" s="396" t="str">
        <f>IF($A42&lt;DWV!$A$301,VLOOKUP($A42,DWV!$A$8:$L$300,6,FALSE),IF($A42&lt;'Large Dia. DWV'!$A$122,VLOOKUP($A42,'Large Dia. DWV'!$A$8:$L$121,6,FALSE),IF($A42&lt;'SCH40'!$A$602,VLOOKUP($A42,'SCH40'!$A$8:$L$601,6,FALSE),IF($A42&lt;'Large Dia. SCH40'!$A$35,VLOOKUP($A42,'Large Dia. SCH40'!$A$8:$L$34,6,FALSE),IF($A42&lt;'SDR26'!$A$119,VLOOKUP($A42,'SDR26'!$A$8:$L$118,6,FALSE),IF($A42&lt;SDR35G!$A$227,VLOOKUP($A42,SDR35G!$A$8:$L$226,6,FALSE),IF($A42&lt;SDR35SW!$A$178,VLOOKUP($A42,SDR35SW!$A$8:$L$177,6,FALSE),IF($A42&lt;'DWV G'!$A$241,VLOOKUP($A42,'DWV G'!$A$8:$L$240,6,FALSE),IF($A42&lt;'2'!$A$523,VLOOKUP($A42,'2'!$A$8:$L$522,6,FALSE),IF($A42&lt;'3'!$A$27,VLOOKUP($A42,'3'!$A$8:$L$26,6,FALSE),IF($A42&lt;'4'!$A$277,VLOOKUP($A42,'4'!$A$8:$L$276,6,FALSE),IF($A42&lt;'5'!$A$10,VLOOKUP($A42,'5'!$A$8:$L$9,6,FALSE),IF($A42&lt;Nonstandard!$A$26,VLOOKUP($A42,Nonstandard!$A$17:$J$25,7,FALSE),IF($A42&lt;SDRFab!$A$3088,VLOOKUP($A42,SDRFab!$A$8:$K$3087,5,FALSE),""))))))))))))))</f>
        <v/>
      </c>
      <c r="E42" s="397"/>
      <c r="F42" s="138" t="str">
        <f>IF($A42&lt;DWV!$A$301,VLOOKUP($A42,DWV!$A$8:$L$300,10,FALSE),IF($A42&lt;'Large Dia. DWV'!$A$122,VLOOKUP($A42,'Large Dia. DWV'!$A$8:$L$121,10,FALSE),IF($A42&lt;'SCH40'!$A$602,VLOOKUP($A42,'SCH40'!$A$8:$L$601,10,FALSE),IF($A42&lt;'Large Dia. SCH40'!$A$35,VLOOKUP($A42,'Large Dia. SCH40'!$A$8:$L$34,10,FALSE),IF($A42&lt;'SDR26'!$A$119,VLOOKUP($A42,'SDR26'!$A$8:$L$118,10,FALSE),IF($A42&lt;SDR35G!$A$227,VLOOKUP($A42,SDR35G!$A$8:$L$226,10,FALSE),IF($A42&lt;SDR35SW!$A$178,VLOOKUP($A42,SDR35SW!$A$8:$L$177,10,FALSE),IF($A42&lt;'DWV G'!$A$241,VLOOKUP($A42,'DWV G'!$A$8:$L$240,10,FALSE),IF($A42&lt;'2'!$A$523,VLOOKUP($A42,'2'!$A$8:$L$522,10,FALSE),IF($A42&lt;'3'!$A$27,VLOOKUP($A42,'3'!$A$8:$L$26,10,FALSE),IF($A42&lt;'4'!$A$277,VLOOKUP($A42,'4'!$A$8:$L$276,10,FALSE),IF($A42&lt;'5'!$A$10,VLOOKUP($A42,'5'!$A$8:$L$9,10,FALSE),IF($A42&lt;Nonstandard!$A$26,VLOOKUP($A42,Nonstandard!$A$17:$J$25,8,FALSE),IF($A42&lt;SDRFab!$A$3088,VLOOKUP($A42,SDRFab!$A$8:$K$3087,9,FALSE),""))))))))))))))</f>
        <v/>
      </c>
      <c r="G42" s="165" t="str">
        <f>IF($A42&lt;DWV!$A$301,VLOOKUP($A42,DWV!$A$8:$L$300,12,FALSE),IF($A42&lt;'Large Dia. DWV'!$A$122,VLOOKUP($A42,'Large Dia. DWV'!$A$8:$L$121,12,FALSE),IF($A42&lt;'SCH40'!$A$602,VLOOKUP($A42,'SCH40'!$A$8:$L$601,12,FALSE),IF($A42&lt;'Large Dia. SCH40'!$A$35,VLOOKUP($A42,'Large Dia. SCH40'!$A$8:$L$34,12,FALSE),IF($A42&lt;'SDR26'!$A$119,VLOOKUP($A42,'SDR26'!$A$8:$L$118,12,FALSE),IF($A42&lt;SDR35G!$A$227,VLOOKUP($A42,SDR35G!$A$8:$L$226,12,FALSE),IF($A42&lt;SDR35SW!$A$178,VLOOKUP($A42,SDR35SW!$A$8:$L$177,12,FALSE),IF($A42&lt;'DWV G'!$A$241,VLOOKUP($A42,'DWV G'!$A$8:$L$240,12,FALSE),IF($A42&lt;'2'!$A$523,VLOOKUP($A42,'2'!$A$8:$L$522,12,FALSE),IF($A42&lt;'3'!$A$27,VLOOKUP($A42,'3'!$A$8:$L$26,12,FALSE),IF($A42&lt;'4'!$A$277,VLOOKUP($A42,'4'!$A$8:$L$276,12,FALSE),IF($A42&lt;'5'!$A$10,VLOOKUP($A42,'5'!$A$8:$L$9,12,FALSE),IF($A42&lt;Nonstandard!$A$26,VLOOKUP($A42,Nonstandard!$A$17:$J$25,3,FALSE),IF($A42&lt;SDRFab!$A$3088,VLOOKUP($A42,SDRFab!$A$8:$L$3087,11,FALSE),""))))))))))))))</f>
        <v/>
      </c>
      <c r="H42" s="389" t="str">
        <f>IF($A42&lt;DWV!$A$301,VLOOKUP($A42,DWV!$A$8:$L$300,7,FALSE),IF($A42&lt;'Large Dia. DWV'!$A$122,VLOOKUP($A42,'Large Dia. DWV'!$A$8:$L$121,7,FALSE),IF($A42&lt;'SCH40'!$A$602,VLOOKUP($A42,'SCH40'!$A$8:$L$601,7,FALSE),IF($A42&lt;'Large Dia. SCH40'!$A$35,VLOOKUP($A42,'Large Dia. SCH40'!$A$8:$L$34,7,FALSE),IF($A42&lt;'SDR26'!$A$119,VLOOKUP($A42,'SDR26'!$A$8:$L$118,7,FALSE),IF($A42&lt;SDR35G!$A$227,VLOOKUP($A42,SDR35G!$A$8:$L$226,7,FALSE),IF($A42&lt;SDR35SW!$A$178,VLOOKUP($A42,SDR35SW!$A$8:$L$177,7,FALSE),IF($A42&lt;'DWV G'!$A$241,VLOOKUP($A42,'DWV G'!$A$8:$L$240,7,FALSE),IF($A42&lt;'2'!$A$523,VLOOKUP($A42,'2'!$A$8:$L$522,7,FALSE),IF($A42&lt;'3'!$A$27,VLOOKUP($A42,'3'!$A$8:$L$26,7,FALSE),IF($A42&lt;'4'!$A$277,VLOOKUP($A42,'4'!$A$8:$L$276,7,FALSE),IF($A42&lt;'5'!$A$10,VLOOKUP($A42,'5'!$A$8:$L$9,7,FALSE),IF($A42&lt;SDRFab!$A$3088,VLOOKUP($A42,SDRFab!$A$8:$L$3087,6,FALSE),"")))))))))))))</f>
        <v/>
      </c>
      <c r="I42" s="390"/>
      <c r="J42" s="155" t="str">
        <f>IF($A42&lt;DWV!$A$301,VLOOKUP($A42,DWV!$A$8:$N$300,14,FALSE),IF($A42&lt;'Large Dia. DWV'!$A$122,VLOOKUP($A42,'Large Dia. DWV'!$A$8:$N$121,14,FALSE),IF($A42&lt;'SCH40'!$A$602,VLOOKUP($A42,'SCH40'!$A$8:$N$601,14,FALSE),IF($A42&lt;'Large Dia. SCH40'!$A$35,VLOOKUP($A42,'Large Dia. SCH40'!$A$8:$N$34,14,FALSE),IF($A42&lt;'SDR26'!$A$119,VLOOKUP($A42,'SDR26'!$A$8:$N$118,14,FALSE),IF($A42&lt;SDR35G!$A$227,VLOOKUP($A42,SDR35G!$A$8:$N$226,14,FALSE),IF($A42&lt;SDR35SW!$A$178,VLOOKUP($A42,SDR35SW!$A$8:$N$177,14,FALSE),IF($A42&lt;'DWV G'!$A$241,VLOOKUP($A42,'DWV G'!$A$8:$N$240,14,FALSE),IF($A42&lt;'2'!$A$523,VLOOKUP($A42,'2'!$A$8:$N$522,14,FALSE),IF($A42&lt;'3'!$A$27,VLOOKUP($A42,'3'!$A$8:$N$26,14,FALSE),IF($A42&lt;'4'!$A$277,VLOOKUP($A42,'4'!$A$8:$N$276,14,FALSE),IF($A42&lt;'5'!$A$10,VLOOKUP($A42,'5'!$A$8:$N$9,14,FALSE),IF($A42&lt;SDRFab!$A$3088,VLOOKUP($A42,SDRFab!$A$8:$N$3087,13,FALSE),"")))))))))))))</f>
        <v/>
      </c>
      <c r="K42" s="167" t="str">
        <f>IF($A42&lt;DWV!$A$301,VLOOKUP($A42,DWV!$A$8:$L$300,11,FALSE),IF($A42&lt;'Large Dia. DWV'!$A$122,VLOOKUP($A42,'Large Dia. DWV'!$A$8:$L$121,11,FALSE),IF($A42&lt;'SCH40'!$A$602,VLOOKUP($A42,'SCH40'!$A$8:$L$601,11,FALSE),IF($A42&lt;'Large Dia. SCH40'!$A$35,VLOOKUP($A42,'Large Dia. SCH40'!$A$8:$L$34,11,FALSE),IF($A42&lt;'SDR26'!$A$119,VLOOKUP($A42,'SDR26'!$A$8:$L$118,11,FALSE),IF($A42&lt;SDR35G!$A$227,VLOOKUP($A42,SDR35G!$A$8:$L$226,11,FALSE),IF($A42&lt;SDR35SW!$A$178,VLOOKUP($A42,SDR35SW!$A$8:$L$177,11,FALSE),IF($A42&lt;'DWV G'!$A$241,VLOOKUP($A42,'DWV G'!$A$8:$L$240,11,FALSE),IF($A42&lt;'2'!$A$523,VLOOKUP($A42,'2'!$A$8:$L$522,11,FALSE),IF($A42&lt;'3'!$A$27,VLOOKUP($A42,'3'!$A$8:$L$26,11,FALSE),IF($A42&lt;'4'!$A$277,VLOOKUP($A42,'4'!$A$8:$L$276,11,FALSE),IF($A42&lt;'5'!$A$10,VLOOKUP($A42,'5'!$A$8:$L$9,11,FALSE),IF($A42&lt;Nonstandard!$A$26,VLOOKUP($A42,Nonstandard!$A$17:$J$25,10,FALSE),IF($A42&lt;SDRFab!$A$3088,VLOOKUP($A42,SDRFab!$A$8:$L$3087,10,FALSE),""))))))))))))))</f>
        <v/>
      </c>
      <c r="L42" s="139" t="str">
        <f t="shared" si="0"/>
        <v>-</v>
      </c>
      <c r="M42" s="170"/>
      <c r="N42" s="142"/>
      <c r="O42" s="143"/>
    </row>
    <row r="43" spans="1:15" ht="15.6" x14ac:dyDescent="0.3">
      <c r="A43" s="151">
        <v>26</v>
      </c>
      <c r="B43" s="152" t="str">
        <f>IF($A43&lt;DWV!$A$301,VLOOKUP($A43,DWV!$A$8:$L$300,4,FALSE),IF($A43&lt;'Large Dia. DWV'!$A$122,VLOOKUP($A43,'Large Dia. DWV'!$A$8:$L$121,4,FALSE),IF($A43&lt;'SCH40'!$A$602,VLOOKUP($A43,'SCH40'!$A$8:$L$601,4,FALSE),IF($A43&lt;'Large Dia. SCH40'!$A$35,VLOOKUP($A43,'Large Dia. SCH40'!$A$8:$L$34,4,FALSE),IF($A43&lt;'SDR26'!$A$119,VLOOKUP($A43,'SDR26'!$A$8:$L$118,4,FALSE),IF($A43&lt;SDR35G!$A$227,VLOOKUP($A43,SDR35G!$A$8:$L$226,4,FALSE),IF($A43&lt;SDR35SW!$A$178,VLOOKUP($A43,SDR35SW!$A$8:$L$177,4,FALSE),IF($A43&lt;'DWV G'!$A$241,VLOOKUP($A43,'DWV G'!$A$8:$L$240,4,FALSE),IF($A43&lt;'2'!$A$523,VLOOKUP($A43,'2'!$A$8:$L$522,4,FALSE),IF($A43&lt;'3'!$A$27,VLOOKUP($A43,'3'!$A$8:$L$26,4,FALSE),IF($A43&lt;'4'!$A$277,VLOOKUP($A43,'4'!$A$8:$L$276,4,FALSE),IF($A43&lt;'5'!$A$10,VLOOKUP($A43,'5'!$A$8:$L$9,4,FALSE),IF($A43&lt;Nonstandard!$A$26,VLOOKUP($A43,Nonstandard!$A$17:$J$25,5,FALSE),IF($A43&lt;SDRFab!$A$3088,VLOOKUP($A43,SDRFab!$A$8:$K$3087,3,FALSE),""))))))))))))))</f>
        <v/>
      </c>
      <c r="C43" s="164" t="str">
        <f>IF($A43&lt;DWV!$A$301,VLOOKUP($A43,DWV!$A$8:$L$300,5,FALSE),IF($A43&lt;'Large Dia. DWV'!$A$122,VLOOKUP($A43,'Large Dia. DWV'!$A$8:$L$121,5,FALSE),IF($A43&lt;'SCH40'!$A$602,VLOOKUP($A43,'SCH40'!$A$8:$L$601,5,FALSE),IF($A43&lt;'Large Dia. SCH40'!$A$35,VLOOKUP($A43,'Large Dia. SCH40'!$A$8:$L$34,5,FALSE),IF($A43&lt;'SDR26'!$A$119,VLOOKUP($A43,'SDR26'!$A$8:$L$118,5,FALSE),IF($A43&lt;SDR35G!$A$227,VLOOKUP($A43,SDR35G!$A$8:$L$226,5,FALSE),IF($A43&lt;SDR35SW!$A$178,VLOOKUP($A43,SDR35SW!$A$8:$L$177,5,FALSE),IF($A43&lt;'DWV G'!$A$241,VLOOKUP($A43,'DWV G'!$A$8:$L$240,5,FALSE),IF($A43&lt;'2'!$A$523,VLOOKUP($A43,'2'!$A$8:$L$522,5,FALSE),IF($A43&lt;'3'!$A$27,VLOOKUP($A43,'3'!$A$8:$L$26,5,FALSE),IF($A43&lt;'4'!$A$277,VLOOKUP($A43,'4'!$A$8:$L$276,5,FALSE),IF($A43&lt;'5'!$A$10,VLOOKUP($A43,'5'!$A$8:$L$9,5,FALSE),IF($A43&lt;Nonstandard!$A$26,VLOOKUP($A43,Nonstandard!$A$17:$J$25,6,FALSE),IF($A43&lt;SDRFab!$A$3088,VLOOKUP($A43,SDRFab!$A$8:$K$3087,4,FALSE),""))))))))))))))</f>
        <v/>
      </c>
      <c r="D43" s="398" t="str">
        <f>IF($A43&lt;DWV!$A$301,VLOOKUP($A43,DWV!$A$8:$L$300,6,FALSE),IF($A43&lt;'Large Dia. DWV'!$A$122,VLOOKUP($A43,'Large Dia. DWV'!$A$8:$L$121,6,FALSE),IF($A43&lt;'SCH40'!$A$602,VLOOKUP($A43,'SCH40'!$A$8:$L$601,6,FALSE),IF($A43&lt;'Large Dia. SCH40'!$A$35,VLOOKUP($A43,'Large Dia. SCH40'!$A$8:$L$34,6,FALSE),IF($A43&lt;'SDR26'!$A$119,VLOOKUP($A43,'SDR26'!$A$8:$L$118,6,FALSE),IF($A43&lt;SDR35G!$A$227,VLOOKUP($A43,SDR35G!$A$8:$L$226,6,FALSE),IF($A43&lt;SDR35SW!$A$178,VLOOKUP($A43,SDR35SW!$A$8:$L$177,6,FALSE),IF($A43&lt;'DWV G'!$A$241,VLOOKUP($A43,'DWV G'!$A$8:$L$240,6,FALSE),IF($A43&lt;'2'!$A$523,VLOOKUP($A43,'2'!$A$8:$L$522,6,FALSE),IF($A43&lt;'3'!$A$27,VLOOKUP($A43,'3'!$A$8:$L$26,6,FALSE),IF($A43&lt;'4'!$A$277,VLOOKUP($A43,'4'!$A$8:$L$276,6,FALSE),IF($A43&lt;'5'!$A$10,VLOOKUP($A43,'5'!$A$8:$L$9,6,FALSE),IF($A43&lt;Nonstandard!$A$26,VLOOKUP($A43,Nonstandard!$A$17:$J$25,7,FALSE),IF($A43&lt;SDRFab!$A$3088,VLOOKUP($A43,SDRFab!$A$8:$K$3087,5,FALSE),""))))))))))))))</f>
        <v/>
      </c>
      <c r="E43" s="399"/>
      <c r="F43" s="153" t="str">
        <f>IF($A43&lt;DWV!$A$301,VLOOKUP($A43,DWV!$A$8:$L$300,10,FALSE),IF($A43&lt;'Large Dia. DWV'!$A$122,VLOOKUP($A43,'Large Dia. DWV'!$A$8:$L$121,10,FALSE),IF($A43&lt;'SCH40'!$A$602,VLOOKUP($A43,'SCH40'!$A$8:$L$601,10,FALSE),IF($A43&lt;'Large Dia. SCH40'!$A$35,VLOOKUP($A43,'Large Dia. SCH40'!$A$8:$L$34,10,FALSE),IF($A43&lt;'SDR26'!$A$119,VLOOKUP($A43,'SDR26'!$A$8:$L$118,10,FALSE),IF($A43&lt;SDR35G!$A$227,VLOOKUP($A43,SDR35G!$A$8:$L$226,10,FALSE),IF($A43&lt;SDR35SW!$A$178,VLOOKUP($A43,SDR35SW!$A$8:$L$177,10,FALSE),IF($A43&lt;'DWV G'!$A$241,VLOOKUP($A43,'DWV G'!$A$8:$L$240,10,FALSE),IF($A43&lt;'2'!$A$523,VLOOKUP($A43,'2'!$A$8:$L$522,10,FALSE),IF($A43&lt;'3'!$A$27,VLOOKUP($A43,'3'!$A$8:$L$26,10,FALSE),IF($A43&lt;'4'!$A$277,VLOOKUP($A43,'4'!$A$8:$L$276,10,FALSE),IF($A43&lt;'5'!$A$10,VLOOKUP($A43,'5'!$A$8:$L$9,10,FALSE),IF($A43&lt;Nonstandard!$A$26,VLOOKUP($A43,Nonstandard!$A$17:$J$25,8,FALSE),IF($A43&lt;SDRFab!$A$3088,VLOOKUP($A43,SDRFab!$A$8:$K$3087,9,FALSE),""))))))))))))))</f>
        <v/>
      </c>
      <c r="G43" s="166" t="str">
        <f>IF($A43&lt;DWV!$A$301,VLOOKUP($A43,DWV!$A$8:$L$300,12,FALSE),IF($A43&lt;'Large Dia. DWV'!$A$122,VLOOKUP($A43,'Large Dia. DWV'!$A$8:$L$121,12,FALSE),IF($A43&lt;'SCH40'!$A$602,VLOOKUP($A43,'SCH40'!$A$8:$L$601,12,FALSE),IF($A43&lt;'Large Dia. SCH40'!$A$35,VLOOKUP($A43,'Large Dia. SCH40'!$A$8:$L$34,12,FALSE),IF($A43&lt;'SDR26'!$A$119,VLOOKUP($A43,'SDR26'!$A$8:$L$118,12,FALSE),IF($A43&lt;SDR35G!$A$227,VLOOKUP($A43,SDR35G!$A$8:$L$226,12,FALSE),IF($A43&lt;SDR35SW!$A$178,VLOOKUP($A43,SDR35SW!$A$8:$L$177,12,FALSE),IF($A43&lt;'DWV G'!$A$241,VLOOKUP($A43,'DWV G'!$A$8:$L$240,12,FALSE),IF($A43&lt;'2'!$A$523,VLOOKUP($A43,'2'!$A$8:$L$522,12,FALSE),IF($A43&lt;'3'!$A$27,VLOOKUP($A43,'3'!$A$8:$L$26,12,FALSE),IF($A43&lt;'4'!$A$277,VLOOKUP($A43,'4'!$A$8:$L$276,12,FALSE),IF($A43&lt;'5'!$A$10,VLOOKUP($A43,'5'!$A$8:$L$9,12,FALSE),IF($A43&lt;Nonstandard!$A$26,VLOOKUP($A43,Nonstandard!$A$17:$J$25,3,FALSE),IF($A43&lt;SDRFab!$A$3088,VLOOKUP($A43,SDRFab!$A$8:$L$3087,11,FALSE),""))))))))))))))</f>
        <v/>
      </c>
      <c r="H43" s="387" t="str">
        <f>IF($A43&lt;DWV!$A$301,VLOOKUP($A43,DWV!$A$8:$L$300,7,FALSE),IF($A43&lt;'Large Dia. DWV'!$A$122,VLOOKUP($A43,'Large Dia. DWV'!$A$8:$L$121,7,FALSE),IF($A43&lt;'SCH40'!$A$602,VLOOKUP($A43,'SCH40'!$A$8:$L$601,7,FALSE),IF($A43&lt;'Large Dia. SCH40'!$A$35,VLOOKUP($A43,'Large Dia. SCH40'!$A$8:$L$34,7,FALSE),IF($A43&lt;'SDR26'!$A$119,VLOOKUP($A43,'SDR26'!$A$8:$L$118,7,FALSE),IF($A43&lt;SDR35G!$A$227,VLOOKUP($A43,SDR35G!$A$8:$L$226,7,FALSE),IF($A43&lt;SDR35SW!$A$178,VLOOKUP($A43,SDR35SW!$A$8:$L$177,7,FALSE),IF($A43&lt;'DWV G'!$A$241,VLOOKUP($A43,'DWV G'!$A$8:$L$240,7,FALSE),IF($A43&lt;'2'!$A$523,VLOOKUP($A43,'2'!$A$8:$L$522,7,FALSE),IF($A43&lt;'3'!$A$27,VLOOKUP($A43,'3'!$A$8:$L$26,7,FALSE),IF($A43&lt;'4'!$A$277,VLOOKUP($A43,'4'!$A$8:$L$276,7,FALSE),IF($A43&lt;'5'!$A$10,VLOOKUP($A43,'5'!$A$8:$L$9,7,FALSE),IF($A43&lt;SDRFab!$A$3088,VLOOKUP($A43,SDRFab!$A$8:$L$3087,6,FALSE),"")))))))))))))</f>
        <v/>
      </c>
      <c r="I43" s="388"/>
      <c r="J43" s="156" t="str">
        <f>IF($A43&lt;DWV!$A$301,VLOOKUP($A43,DWV!$A$8:$N$300,14,FALSE),IF($A43&lt;'Large Dia. DWV'!$A$122,VLOOKUP($A43,'Large Dia. DWV'!$A$8:$N$121,14,FALSE),IF($A43&lt;'SCH40'!$A$602,VLOOKUP($A43,'SCH40'!$A$8:$N$601,14,FALSE),IF($A43&lt;'Large Dia. SCH40'!$A$35,VLOOKUP($A43,'Large Dia. SCH40'!$A$8:$N$34,14,FALSE),IF($A43&lt;'SDR26'!$A$119,VLOOKUP($A43,'SDR26'!$A$8:$N$118,14,FALSE),IF($A43&lt;SDR35G!$A$227,VLOOKUP($A43,SDR35G!$A$8:$N$226,14,FALSE),IF($A43&lt;SDR35SW!$A$178,VLOOKUP($A43,SDR35SW!$A$8:$N$177,14,FALSE),IF($A43&lt;'DWV G'!$A$241,VLOOKUP($A43,'DWV G'!$A$8:$N$240,14,FALSE),IF($A43&lt;'2'!$A$523,VLOOKUP($A43,'2'!$A$8:$N$522,14,FALSE),IF($A43&lt;'3'!$A$27,VLOOKUP($A43,'3'!$A$8:$N$26,14,FALSE),IF($A43&lt;'4'!$A$277,VLOOKUP($A43,'4'!$A$8:$N$276,14,FALSE),IF($A43&lt;'5'!$A$10,VLOOKUP($A43,'5'!$A$8:$N$9,14,FALSE),IF($A43&lt;SDRFab!$A$3088,VLOOKUP($A43,SDRFab!$A$8:$N$3087,13,FALSE),"")))))))))))))</f>
        <v/>
      </c>
      <c r="K43" s="168" t="str">
        <f>IF($A43&lt;DWV!$A$301,VLOOKUP($A43,DWV!$A$8:$L$300,11,FALSE),IF($A43&lt;'Large Dia. DWV'!$A$122,VLOOKUP($A43,'Large Dia. DWV'!$A$8:$L$121,11,FALSE),IF($A43&lt;'SCH40'!$A$602,VLOOKUP($A43,'SCH40'!$A$8:$L$601,11,FALSE),IF($A43&lt;'Large Dia. SCH40'!$A$35,VLOOKUP($A43,'Large Dia. SCH40'!$A$8:$L$34,11,FALSE),IF($A43&lt;'SDR26'!$A$119,VLOOKUP($A43,'SDR26'!$A$8:$L$118,11,FALSE),IF($A43&lt;SDR35G!$A$227,VLOOKUP($A43,SDR35G!$A$8:$L$226,11,FALSE),IF($A43&lt;SDR35SW!$A$178,VLOOKUP($A43,SDR35SW!$A$8:$L$177,11,FALSE),IF($A43&lt;'DWV G'!$A$241,VLOOKUP($A43,'DWV G'!$A$8:$L$240,11,FALSE),IF($A43&lt;'2'!$A$523,VLOOKUP($A43,'2'!$A$8:$L$522,11,FALSE),IF($A43&lt;'3'!$A$27,VLOOKUP($A43,'3'!$A$8:$L$26,11,FALSE),IF($A43&lt;'4'!$A$277,VLOOKUP($A43,'4'!$A$8:$L$276,11,FALSE),IF($A43&lt;'5'!$A$10,VLOOKUP($A43,'5'!$A$8:$L$9,11,FALSE),IF($A43&lt;Nonstandard!$A$26,VLOOKUP($A43,Nonstandard!$A$17:$J$25,10,FALSE),IF($A43&lt;SDRFab!$A$3088,VLOOKUP($A43,SDRFab!$A$8:$L$3087,10,FALSE),""))))))))))))))</f>
        <v/>
      </c>
      <c r="L43" s="153" t="str">
        <f t="shared" si="0"/>
        <v>-</v>
      </c>
      <c r="M43" s="169"/>
      <c r="N43" s="142"/>
      <c r="O43" s="143"/>
    </row>
    <row r="44" spans="1:15" ht="15.6" x14ac:dyDescent="0.3">
      <c r="A44" s="123">
        <v>27</v>
      </c>
      <c r="B44" s="14" t="str">
        <f>IF($A44&lt;DWV!$A$301,VLOOKUP($A44,DWV!$A$8:$L$300,4,FALSE),IF($A44&lt;'Large Dia. DWV'!$A$122,VLOOKUP($A44,'Large Dia. DWV'!$A$8:$L$121,4,FALSE),IF($A44&lt;'SCH40'!$A$602,VLOOKUP($A44,'SCH40'!$A$8:$L$601,4,FALSE),IF($A44&lt;'Large Dia. SCH40'!$A$35,VLOOKUP($A44,'Large Dia. SCH40'!$A$8:$L$34,4,FALSE),IF($A44&lt;'SDR26'!$A$119,VLOOKUP($A44,'SDR26'!$A$8:$L$118,4,FALSE),IF($A44&lt;SDR35G!$A$227,VLOOKUP($A44,SDR35G!$A$8:$L$226,4,FALSE),IF($A44&lt;SDR35SW!$A$178,VLOOKUP($A44,SDR35SW!$A$8:$L$177,4,FALSE),IF($A44&lt;'DWV G'!$A$241,VLOOKUP($A44,'DWV G'!$A$8:$L$240,4,FALSE),IF($A44&lt;'2'!$A$523,VLOOKUP($A44,'2'!$A$8:$L$522,4,FALSE),IF($A44&lt;'3'!$A$27,VLOOKUP($A44,'3'!$A$8:$L$26,4,FALSE),IF($A44&lt;'4'!$A$277,VLOOKUP($A44,'4'!$A$8:$L$276,4,FALSE),IF($A44&lt;'5'!$A$10,VLOOKUP($A44,'5'!$A$8:$L$9,4,FALSE),IF($A44&lt;Nonstandard!$A$26,VLOOKUP($A44,Nonstandard!$A$17:$J$25,5,FALSE),IF($A44&lt;SDRFab!$A$3088,VLOOKUP($A44,SDRFab!$A$8:$K$3087,3,FALSE),""))))))))))))))</f>
        <v/>
      </c>
      <c r="C44" s="163" t="str">
        <f>IF($A44&lt;DWV!$A$301,VLOOKUP($A44,DWV!$A$8:$L$300,5,FALSE),IF($A44&lt;'Large Dia. DWV'!$A$122,VLOOKUP($A44,'Large Dia. DWV'!$A$8:$L$121,5,FALSE),IF($A44&lt;'SCH40'!$A$602,VLOOKUP($A44,'SCH40'!$A$8:$L$601,5,FALSE),IF($A44&lt;'Large Dia. SCH40'!$A$35,VLOOKUP($A44,'Large Dia. SCH40'!$A$8:$L$34,5,FALSE),IF($A44&lt;'SDR26'!$A$119,VLOOKUP($A44,'SDR26'!$A$8:$L$118,5,FALSE),IF($A44&lt;SDR35G!$A$227,VLOOKUP($A44,SDR35G!$A$8:$L$226,5,FALSE),IF($A44&lt;SDR35SW!$A$178,VLOOKUP($A44,SDR35SW!$A$8:$L$177,5,FALSE),IF($A44&lt;'DWV G'!$A$241,VLOOKUP($A44,'DWV G'!$A$8:$L$240,5,FALSE),IF($A44&lt;'2'!$A$523,VLOOKUP($A44,'2'!$A$8:$L$522,5,FALSE),IF($A44&lt;'3'!$A$27,VLOOKUP($A44,'3'!$A$8:$L$26,5,FALSE),IF($A44&lt;'4'!$A$277,VLOOKUP($A44,'4'!$A$8:$L$276,5,FALSE),IF($A44&lt;'5'!$A$10,VLOOKUP($A44,'5'!$A$8:$L$9,5,FALSE),IF($A44&lt;Nonstandard!$A$26,VLOOKUP($A44,Nonstandard!$A$17:$J$25,6,FALSE),IF($A44&lt;SDRFab!$A$3088,VLOOKUP($A44,SDRFab!$A$8:$K$3087,4,FALSE),""))))))))))))))</f>
        <v/>
      </c>
      <c r="D44" s="396" t="str">
        <f>IF($A44&lt;DWV!$A$301,VLOOKUP($A44,DWV!$A$8:$L$300,6,FALSE),IF($A44&lt;'Large Dia. DWV'!$A$122,VLOOKUP($A44,'Large Dia. DWV'!$A$8:$L$121,6,FALSE),IF($A44&lt;'SCH40'!$A$602,VLOOKUP($A44,'SCH40'!$A$8:$L$601,6,FALSE),IF($A44&lt;'Large Dia. SCH40'!$A$35,VLOOKUP($A44,'Large Dia. SCH40'!$A$8:$L$34,6,FALSE),IF($A44&lt;'SDR26'!$A$119,VLOOKUP($A44,'SDR26'!$A$8:$L$118,6,FALSE),IF($A44&lt;SDR35G!$A$227,VLOOKUP($A44,SDR35G!$A$8:$L$226,6,FALSE),IF($A44&lt;SDR35SW!$A$178,VLOOKUP($A44,SDR35SW!$A$8:$L$177,6,FALSE),IF($A44&lt;'DWV G'!$A$241,VLOOKUP($A44,'DWV G'!$A$8:$L$240,6,FALSE),IF($A44&lt;'2'!$A$523,VLOOKUP($A44,'2'!$A$8:$L$522,6,FALSE),IF($A44&lt;'3'!$A$27,VLOOKUP($A44,'3'!$A$8:$L$26,6,FALSE),IF($A44&lt;'4'!$A$277,VLOOKUP($A44,'4'!$A$8:$L$276,6,FALSE),IF($A44&lt;'5'!$A$10,VLOOKUP($A44,'5'!$A$8:$L$9,6,FALSE),IF($A44&lt;Nonstandard!$A$26,VLOOKUP($A44,Nonstandard!$A$17:$J$25,7,FALSE),IF($A44&lt;SDRFab!$A$3088,VLOOKUP($A44,SDRFab!$A$8:$K$3087,5,FALSE),""))))))))))))))</f>
        <v/>
      </c>
      <c r="E44" s="397"/>
      <c r="F44" s="138" t="str">
        <f>IF($A44&lt;DWV!$A$301,VLOOKUP($A44,DWV!$A$8:$L$300,10,FALSE),IF($A44&lt;'Large Dia. DWV'!$A$122,VLOOKUP($A44,'Large Dia. DWV'!$A$8:$L$121,10,FALSE),IF($A44&lt;'SCH40'!$A$602,VLOOKUP($A44,'SCH40'!$A$8:$L$601,10,FALSE),IF($A44&lt;'Large Dia. SCH40'!$A$35,VLOOKUP($A44,'Large Dia. SCH40'!$A$8:$L$34,10,FALSE),IF($A44&lt;'SDR26'!$A$119,VLOOKUP($A44,'SDR26'!$A$8:$L$118,10,FALSE),IF($A44&lt;SDR35G!$A$227,VLOOKUP($A44,SDR35G!$A$8:$L$226,10,FALSE),IF($A44&lt;SDR35SW!$A$178,VLOOKUP($A44,SDR35SW!$A$8:$L$177,10,FALSE),IF($A44&lt;'DWV G'!$A$241,VLOOKUP($A44,'DWV G'!$A$8:$L$240,10,FALSE),IF($A44&lt;'2'!$A$523,VLOOKUP($A44,'2'!$A$8:$L$522,10,FALSE),IF($A44&lt;'3'!$A$27,VLOOKUP($A44,'3'!$A$8:$L$26,10,FALSE),IF($A44&lt;'4'!$A$277,VLOOKUP($A44,'4'!$A$8:$L$276,10,FALSE),IF($A44&lt;'5'!$A$10,VLOOKUP($A44,'5'!$A$8:$L$9,10,FALSE),IF($A44&lt;Nonstandard!$A$26,VLOOKUP($A44,Nonstandard!$A$17:$J$25,8,FALSE),IF($A44&lt;SDRFab!$A$3088,VLOOKUP($A44,SDRFab!$A$8:$K$3087,9,FALSE),""))))))))))))))</f>
        <v/>
      </c>
      <c r="G44" s="165" t="str">
        <f>IF($A44&lt;DWV!$A$301,VLOOKUP($A44,DWV!$A$8:$L$300,12,FALSE),IF($A44&lt;'Large Dia. DWV'!$A$122,VLOOKUP($A44,'Large Dia. DWV'!$A$8:$L$121,12,FALSE),IF($A44&lt;'SCH40'!$A$602,VLOOKUP($A44,'SCH40'!$A$8:$L$601,12,FALSE),IF($A44&lt;'Large Dia. SCH40'!$A$35,VLOOKUP($A44,'Large Dia. SCH40'!$A$8:$L$34,12,FALSE),IF($A44&lt;'SDR26'!$A$119,VLOOKUP($A44,'SDR26'!$A$8:$L$118,12,FALSE),IF($A44&lt;SDR35G!$A$227,VLOOKUP($A44,SDR35G!$A$8:$L$226,12,FALSE),IF($A44&lt;SDR35SW!$A$178,VLOOKUP($A44,SDR35SW!$A$8:$L$177,12,FALSE),IF($A44&lt;'DWV G'!$A$241,VLOOKUP($A44,'DWV G'!$A$8:$L$240,12,FALSE),IF($A44&lt;'2'!$A$523,VLOOKUP($A44,'2'!$A$8:$L$522,12,FALSE),IF($A44&lt;'3'!$A$27,VLOOKUP($A44,'3'!$A$8:$L$26,12,FALSE),IF($A44&lt;'4'!$A$277,VLOOKUP($A44,'4'!$A$8:$L$276,12,FALSE),IF($A44&lt;'5'!$A$10,VLOOKUP($A44,'5'!$A$8:$L$9,12,FALSE),IF($A44&lt;Nonstandard!$A$26,VLOOKUP($A44,Nonstandard!$A$17:$J$25,3,FALSE),IF($A44&lt;SDRFab!$A$3088,VLOOKUP($A44,SDRFab!$A$8:$L$3087,11,FALSE),""))))))))))))))</f>
        <v/>
      </c>
      <c r="H44" s="389" t="str">
        <f>IF($A44&lt;DWV!$A$301,VLOOKUP($A44,DWV!$A$8:$L$300,7,FALSE),IF($A44&lt;'Large Dia. DWV'!$A$122,VLOOKUP($A44,'Large Dia. DWV'!$A$8:$L$121,7,FALSE),IF($A44&lt;'SCH40'!$A$602,VLOOKUP($A44,'SCH40'!$A$8:$L$601,7,FALSE),IF($A44&lt;'Large Dia. SCH40'!$A$35,VLOOKUP($A44,'Large Dia. SCH40'!$A$8:$L$34,7,FALSE),IF($A44&lt;'SDR26'!$A$119,VLOOKUP($A44,'SDR26'!$A$8:$L$118,7,FALSE),IF($A44&lt;SDR35G!$A$227,VLOOKUP($A44,SDR35G!$A$8:$L$226,7,FALSE),IF($A44&lt;SDR35SW!$A$178,VLOOKUP($A44,SDR35SW!$A$8:$L$177,7,FALSE),IF($A44&lt;'DWV G'!$A$241,VLOOKUP($A44,'DWV G'!$A$8:$L$240,7,FALSE),IF($A44&lt;'2'!$A$523,VLOOKUP($A44,'2'!$A$8:$L$522,7,FALSE),IF($A44&lt;'3'!$A$27,VLOOKUP($A44,'3'!$A$8:$L$26,7,FALSE),IF($A44&lt;'4'!$A$277,VLOOKUP($A44,'4'!$A$8:$L$276,7,FALSE),IF($A44&lt;'5'!$A$10,VLOOKUP($A44,'5'!$A$8:$L$9,7,FALSE),IF($A44&lt;SDRFab!$A$3088,VLOOKUP($A44,SDRFab!$A$8:$L$3087,6,FALSE),"")))))))))))))</f>
        <v/>
      </c>
      <c r="I44" s="390"/>
      <c r="J44" s="155" t="str">
        <f>IF($A44&lt;DWV!$A$301,VLOOKUP($A44,DWV!$A$8:$N$300,14,FALSE),IF($A44&lt;'Large Dia. DWV'!$A$122,VLOOKUP($A44,'Large Dia. DWV'!$A$8:$N$121,14,FALSE),IF($A44&lt;'SCH40'!$A$602,VLOOKUP($A44,'SCH40'!$A$8:$N$601,14,FALSE),IF($A44&lt;'Large Dia. SCH40'!$A$35,VLOOKUP($A44,'Large Dia. SCH40'!$A$8:$N$34,14,FALSE),IF($A44&lt;'SDR26'!$A$119,VLOOKUP($A44,'SDR26'!$A$8:$N$118,14,FALSE),IF($A44&lt;SDR35G!$A$227,VLOOKUP($A44,SDR35G!$A$8:$N$226,14,FALSE),IF($A44&lt;SDR35SW!$A$178,VLOOKUP($A44,SDR35SW!$A$8:$N$177,14,FALSE),IF($A44&lt;'DWV G'!$A$241,VLOOKUP($A44,'DWV G'!$A$8:$N$240,14,FALSE),IF($A44&lt;'2'!$A$523,VLOOKUP($A44,'2'!$A$8:$N$522,14,FALSE),IF($A44&lt;'3'!$A$27,VLOOKUP($A44,'3'!$A$8:$N$26,14,FALSE),IF($A44&lt;'4'!$A$277,VLOOKUP($A44,'4'!$A$8:$N$276,14,FALSE),IF($A44&lt;'5'!$A$10,VLOOKUP($A44,'5'!$A$8:$N$9,14,FALSE),IF($A44&lt;SDRFab!$A$3088,VLOOKUP($A44,SDRFab!$A$8:$N$3087,13,FALSE),"")))))))))))))</f>
        <v/>
      </c>
      <c r="K44" s="167" t="str">
        <f>IF($A44&lt;DWV!$A$301,VLOOKUP($A44,DWV!$A$8:$L$300,11,FALSE),IF($A44&lt;'Large Dia. DWV'!$A$122,VLOOKUP($A44,'Large Dia. DWV'!$A$8:$L$121,11,FALSE),IF($A44&lt;'SCH40'!$A$602,VLOOKUP($A44,'SCH40'!$A$8:$L$601,11,FALSE),IF($A44&lt;'Large Dia. SCH40'!$A$35,VLOOKUP($A44,'Large Dia. SCH40'!$A$8:$L$34,11,FALSE),IF($A44&lt;'SDR26'!$A$119,VLOOKUP($A44,'SDR26'!$A$8:$L$118,11,FALSE),IF($A44&lt;SDR35G!$A$227,VLOOKUP($A44,SDR35G!$A$8:$L$226,11,FALSE),IF($A44&lt;SDR35SW!$A$178,VLOOKUP($A44,SDR35SW!$A$8:$L$177,11,FALSE),IF($A44&lt;'DWV G'!$A$241,VLOOKUP($A44,'DWV G'!$A$8:$L$240,11,FALSE),IF($A44&lt;'2'!$A$523,VLOOKUP($A44,'2'!$A$8:$L$522,11,FALSE),IF($A44&lt;'3'!$A$27,VLOOKUP($A44,'3'!$A$8:$L$26,11,FALSE),IF($A44&lt;'4'!$A$277,VLOOKUP($A44,'4'!$A$8:$L$276,11,FALSE),IF($A44&lt;'5'!$A$10,VLOOKUP($A44,'5'!$A$8:$L$9,11,FALSE),IF($A44&lt;Nonstandard!$A$26,VLOOKUP($A44,Nonstandard!$A$17:$J$25,10,FALSE),IF($A44&lt;SDRFab!$A$3088,VLOOKUP($A44,SDRFab!$A$8:$L$3087,10,FALSE),""))))))))))))))</f>
        <v/>
      </c>
      <c r="L44" s="139" t="str">
        <f t="shared" si="0"/>
        <v>-</v>
      </c>
      <c r="M44" s="170"/>
      <c r="N44" s="142"/>
      <c r="O44" s="143"/>
    </row>
    <row r="45" spans="1:15" ht="15.6" x14ac:dyDescent="0.3">
      <c r="A45" s="151">
        <v>28</v>
      </c>
      <c r="B45" s="152" t="str">
        <f>IF($A45&lt;DWV!$A$301,VLOOKUP($A45,DWV!$A$8:$L$300,4,FALSE),IF($A45&lt;'Large Dia. DWV'!$A$122,VLOOKUP($A45,'Large Dia. DWV'!$A$8:$L$121,4,FALSE),IF($A45&lt;'SCH40'!$A$602,VLOOKUP($A45,'SCH40'!$A$8:$L$601,4,FALSE),IF($A45&lt;'Large Dia. SCH40'!$A$35,VLOOKUP($A45,'Large Dia. SCH40'!$A$8:$L$34,4,FALSE),IF($A45&lt;'SDR26'!$A$119,VLOOKUP($A45,'SDR26'!$A$8:$L$118,4,FALSE),IF($A45&lt;SDR35G!$A$227,VLOOKUP($A45,SDR35G!$A$8:$L$226,4,FALSE),IF($A45&lt;SDR35SW!$A$178,VLOOKUP($A45,SDR35SW!$A$8:$L$177,4,FALSE),IF($A45&lt;'DWV G'!$A$241,VLOOKUP($A45,'DWV G'!$A$8:$L$240,4,FALSE),IF($A45&lt;'2'!$A$523,VLOOKUP($A45,'2'!$A$8:$L$522,4,FALSE),IF($A45&lt;'3'!$A$27,VLOOKUP($A45,'3'!$A$8:$L$26,4,FALSE),IF($A45&lt;'4'!$A$277,VLOOKUP($A45,'4'!$A$8:$L$276,4,FALSE),IF($A45&lt;'5'!$A$10,VLOOKUP($A45,'5'!$A$8:$L$9,4,FALSE),IF($A45&lt;Nonstandard!$A$26,VLOOKUP($A45,Nonstandard!$A$17:$J$25,5,FALSE),IF($A45&lt;SDRFab!$A$3088,VLOOKUP($A45,SDRFab!$A$8:$K$3087,3,FALSE),""))))))))))))))</f>
        <v/>
      </c>
      <c r="C45" s="164" t="str">
        <f>IF($A45&lt;DWV!$A$301,VLOOKUP($A45,DWV!$A$8:$L$300,5,FALSE),IF($A45&lt;'Large Dia. DWV'!$A$122,VLOOKUP($A45,'Large Dia. DWV'!$A$8:$L$121,5,FALSE),IF($A45&lt;'SCH40'!$A$602,VLOOKUP($A45,'SCH40'!$A$8:$L$601,5,FALSE),IF($A45&lt;'Large Dia. SCH40'!$A$35,VLOOKUP($A45,'Large Dia. SCH40'!$A$8:$L$34,5,FALSE),IF($A45&lt;'SDR26'!$A$119,VLOOKUP($A45,'SDR26'!$A$8:$L$118,5,FALSE),IF($A45&lt;SDR35G!$A$227,VLOOKUP($A45,SDR35G!$A$8:$L$226,5,FALSE),IF($A45&lt;SDR35SW!$A$178,VLOOKUP($A45,SDR35SW!$A$8:$L$177,5,FALSE),IF($A45&lt;'DWV G'!$A$241,VLOOKUP($A45,'DWV G'!$A$8:$L$240,5,FALSE),IF($A45&lt;'2'!$A$523,VLOOKUP($A45,'2'!$A$8:$L$522,5,FALSE),IF($A45&lt;'3'!$A$27,VLOOKUP($A45,'3'!$A$8:$L$26,5,FALSE),IF($A45&lt;'4'!$A$277,VLOOKUP($A45,'4'!$A$8:$L$276,5,FALSE),IF($A45&lt;'5'!$A$10,VLOOKUP($A45,'5'!$A$8:$L$9,5,FALSE),IF($A45&lt;Nonstandard!$A$26,VLOOKUP($A45,Nonstandard!$A$17:$J$25,6,FALSE),IF($A45&lt;SDRFab!$A$3088,VLOOKUP($A45,SDRFab!$A$8:$K$3087,4,FALSE),""))))))))))))))</f>
        <v/>
      </c>
      <c r="D45" s="398" t="str">
        <f>IF($A45&lt;DWV!$A$301,VLOOKUP($A45,DWV!$A$8:$L$300,6,FALSE),IF($A45&lt;'Large Dia. DWV'!$A$122,VLOOKUP($A45,'Large Dia. DWV'!$A$8:$L$121,6,FALSE),IF($A45&lt;'SCH40'!$A$602,VLOOKUP($A45,'SCH40'!$A$8:$L$601,6,FALSE),IF($A45&lt;'Large Dia. SCH40'!$A$35,VLOOKUP($A45,'Large Dia. SCH40'!$A$8:$L$34,6,FALSE),IF($A45&lt;'SDR26'!$A$119,VLOOKUP($A45,'SDR26'!$A$8:$L$118,6,FALSE),IF($A45&lt;SDR35G!$A$227,VLOOKUP($A45,SDR35G!$A$8:$L$226,6,FALSE),IF($A45&lt;SDR35SW!$A$178,VLOOKUP($A45,SDR35SW!$A$8:$L$177,6,FALSE),IF($A45&lt;'DWV G'!$A$241,VLOOKUP($A45,'DWV G'!$A$8:$L$240,6,FALSE),IF($A45&lt;'2'!$A$523,VLOOKUP($A45,'2'!$A$8:$L$522,6,FALSE),IF($A45&lt;'3'!$A$27,VLOOKUP($A45,'3'!$A$8:$L$26,6,FALSE),IF($A45&lt;'4'!$A$277,VLOOKUP($A45,'4'!$A$8:$L$276,6,FALSE),IF($A45&lt;'5'!$A$10,VLOOKUP($A45,'5'!$A$8:$L$9,6,FALSE),IF($A45&lt;Nonstandard!$A$26,VLOOKUP($A45,Nonstandard!$A$17:$J$25,7,FALSE),IF($A45&lt;SDRFab!$A$3088,VLOOKUP($A45,SDRFab!$A$8:$K$3087,5,FALSE),""))))))))))))))</f>
        <v/>
      </c>
      <c r="E45" s="399"/>
      <c r="F45" s="153" t="str">
        <f>IF($A45&lt;DWV!$A$301,VLOOKUP($A45,DWV!$A$8:$L$300,10,FALSE),IF($A45&lt;'Large Dia. DWV'!$A$122,VLOOKUP($A45,'Large Dia. DWV'!$A$8:$L$121,10,FALSE),IF($A45&lt;'SCH40'!$A$602,VLOOKUP($A45,'SCH40'!$A$8:$L$601,10,FALSE),IF($A45&lt;'Large Dia. SCH40'!$A$35,VLOOKUP($A45,'Large Dia. SCH40'!$A$8:$L$34,10,FALSE),IF($A45&lt;'SDR26'!$A$119,VLOOKUP($A45,'SDR26'!$A$8:$L$118,10,FALSE),IF($A45&lt;SDR35G!$A$227,VLOOKUP($A45,SDR35G!$A$8:$L$226,10,FALSE),IF($A45&lt;SDR35SW!$A$178,VLOOKUP($A45,SDR35SW!$A$8:$L$177,10,FALSE),IF($A45&lt;'DWV G'!$A$241,VLOOKUP($A45,'DWV G'!$A$8:$L$240,10,FALSE),IF($A45&lt;'2'!$A$523,VLOOKUP($A45,'2'!$A$8:$L$522,10,FALSE),IF($A45&lt;'3'!$A$27,VLOOKUP($A45,'3'!$A$8:$L$26,10,FALSE),IF($A45&lt;'4'!$A$277,VLOOKUP($A45,'4'!$A$8:$L$276,10,FALSE),IF($A45&lt;'5'!$A$10,VLOOKUP($A45,'5'!$A$8:$L$9,10,FALSE),IF($A45&lt;Nonstandard!$A$26,VLOOKUP($A45,Nonstandard!$A$17:$J$25,8,FALSE),IF($A45&lt;SDRFab!$A$3088,VLOOKUP($A45,SDRFab!$A$8:$K$3087,9,FALSE),""))))))))))))))</f>
        <v/>
      </c>
      <c r="G45" s="166" t="str">
        <f>IF($A45&lt;DWV!$A$301,VLOOKUP($A45,DWV!$A$8:$L$300,12,FALSE),IF($A45&lt;'Large Dia. DWV'!$A$122,VLOOKUP($A45,'Large Dia. DWV'!$A$8:$L$121,12,FALSE),IF($A45&lt;'SCH40'!$A$602,VLOOKUP($A45,'SCH40'!$A$8:$L$601,12,FALSE),IF($A45&lt;'Large Dia. SCH40'!$A$35,VLOOKUP($A45,'Large Dia. SCH40'!$A$8:$L$34,12,FALSE),IF($A45&lt;'SDR26'!$A$119,VLOOKUP($A45,'SDR26'!$A$8:$L$118,12,FALSE),IF($A45&lt;SDR35G!$A$227,VLOOKUP($A45,SDR35G!$A$8:$L$226,12,FALSE),IF($A45&lt;SDR35SW!$A$178,VLOOKUP($A45,SDR35SW!$A$8:$L$177,12,FALSE),IF($A45&lt;'DWV G'!$A$241,VLOOKUP($A45,'DWV G'!$A$8:$L$240,12,FALSE),IF($A45&lt;'2'!$A$523,VLOOKUP($A45,'2'!$A$8:$L$522,12,FALSE),IF($A45&lt;'3'!$A$27,VLOOKUP($A45,'3'!$A$8:$L$26,12,FALSE),IF($A45&lt;'4'!$A$277,VLOOKUP($A45,'4'!$A$8:$L$276,12,FALSE),IF($A45&lt;'5'!$A$10,VLOOKUP($A45,'5'!$A$8:$L$9,12,FALSE),IF($A45&lt;Nonstandard!$A$26,VLOOKUP($A45,Nonstandard!$A$17:$J$25,3,FALSE),IF($A45&lt;SDRFab!$A$3088,VLOOKUP($A45,SDRFab!$A$8:$L$3087,11,FALSE),""))))))))))))))</f>
        <v/>
      </c>
      <c r="H45" s="387" t="str">
        <f>IF($A45&lt;DWV!$A$301,VLOOKUP($A45,DWV!$A$8:$L$300,7,FALSE),IF($A45&lt;'Large Dia. DWV'!$A$122,VLOOKUP($A45,'Large Dia. DWV'!$A$8:$L$121,7,FALSE),IF($A45&lt;'SCH40'!$A$602,VLOOKUP($A45,'SCH40'!$A$8:$L$601,7,FALSE),IF($A45&lt;'Large Dia. SCH40'!$A$35,VLOOKUP($A45,'Large Dia. SCH40'!$A$8:$L$34,7,FALSE),IF($A45&lt;'SDR26'!$A$119,VLOOKUP($A45,'SDR26'!$A$8:$L$118,7,FALSE),IF($A45&lt;SDR35G!$A$227,VLOOKUP($A45,SDR35G!$A$8:$L$226,7,FALSE),IF($A45&lt;SDR35SW!$A$178,VLOOKUP($A45,SDR35SW!$A$8:$L$177,7,FALSE),IF($A45&lt;'DWV G'!$A$241,VLOOKUP($A45,'DWV G'!$A$8:$L$240,7,FALSE),IF($A45&lt;'2'!$A$523,VLOOKUP($A45,'2'!$A$8:$L$522,7,FALSE),IF($A45&lt;'3'!$A$27,VLOOKUP($A45,'3'!$A$8:$L$26,7,FALSE),IF($A45&lt;'4'!$A$277,VLOOKUP($A45,'4'!$A$8:$L$276,7,FALSE),IF($A45&lt;'5'!$A$10,VLOOKUP($A45,'5'!$A$8:$L$9,7,FALSE),IF($A45&lt;SDRFab!$A$3088,VLOOKUP($A45,SDRFab!$A$8:$L$3087,6,FALSE),"")))))))))))))</f>
        <v/>
      </c>
      <c r="I45" s="388"/>
      <c r="J45" s="156" t="str">
        <f>IF($A45&lt;DWV!$A$301,VLOOKUP($A45,DWV!$A$8:$N$300,14,FALSE),IF($A45&lt;'Large Dia. DWV'!$A$122,VLOOKUP($A45,'Large Dia. DWV'!$A$8:$N$121,14,FALSE),IF($A45&lt;'SCH40'!$A$602,VLOOKUP($A45,'SCH40'!$A$8:$N$601,14,FALSE),IF($A45&lt;'Large Dia. SCH40'!$A$35,VLOOKUP($A45,'Large Dia. SCH40'!$A$8:$N$34,14,FALSE),IF($A45&lt;'SDR26'!$A$119,VLOOKUP($A45,'SDR26'!$A$8:$N$118,14,FALSE),IF($A45&lt;SDR35G!$A$227,VLOOKUP($A45,SDR35G!$A$8:$N$226,14,FALSE),IF($A45&lt;SDR35SW!$A$178,VLOOKUP($A45,SDR35SW!$A$8:$N$177,14,FALSE),IF($A45&lt;'DWV G'!$A$241,VLOOKUP($A45,'DWV G'!$A$8:$N$240,14,FALSE),IF($A45&lt;'2'!$A$523,VLOOKUP($A45,'2'!$A$8:$N$522,14,FALSE),IF($A45&lt;'3'!$A$27,VLOOKUP($A45,'3'!$A$8:$N$26,14,FALSE),IF($A45&lt;'4'!$A$277,VLOOKUP($A45,'4'!$A$8:$N$276,14,FALSE),IF($A45&lt;'5'!$A$10,VLOOKUP($A45,'5'!$A$8:$N$9,14,FALSE),IF($A45&lt;SDRFab!$A$3088,VLOOKUP($A45,SDRFab!$A$8:$N$3087,13,FALSE),"")))))))))))))</f>
        <v/>
      </c>
      <c r="K45" s="168" t="str">
        <f>IF($A45&lt;DWV!$A$301,VLOOKUP($A45,DWV!$A$8:$L$300,11,FALSE),IF($A45&lt;'Large Dia. DWV'!$A$122,VLOOKUP($A45,'Large Dia. DWV'!$A$8:$L$121,11,FALSE),IF($A45&lt;'SCH40'!$A$602,VLOOKUP($A45,'SCH40'!$A$8:$L$601,11,FALSE),IF($A45&lt;'Large Dia. SCH40'!$A$35,VLOOKUP($A45,'Large Dia. SCH40'!$A$8:$L$34,11,FALSE),IF($A45&lt;'SDR26'!$A$119,VLOOKUP($A45,'SDR26'!$A$8:$L$118,11,FALSE),IF($A45&lt;SDR35G!$A$227,VLOOKUP($A45,SDR35G!$A$8:$L$226,11,FALSE),IF($A45&lt;SDR35SW!$A$178,VLOOKUP($A45,SDR35SW!$A$8:$L$177,11,FALSE),IF($A45&lt;'DWV G'!$A$241,VLOOKUP($A45,'DWV G'!$A$8:$L$240,11,FALSE),IF($A45&lt;'2'!$A$523,VLOOKUP($A45,'2'!$A$8:$L$522,11,FALSE),IF($A45&lt;'3'!$A$27,VLOOKUP($A45,'3'!$A$8:$L$26,11,FALSE),IF($A45&lt;'4'!$A$277,VLOOKUP($A45,'4'!$A$8:$L$276,11,FALSE),IF($A45&lt;'5'!$A$10,VLOOKUP($A45,'5'!$A$8:$L$9,11,FALSE),IF($A45&lt;Nonstandard!$A$26,VLOOKUP($A45,Nonstandard!$A$17:$J$25,10,FALSE),IF($A45&lt;SDRFab!$A$3088,VLOOKUP($A45,SDRFab!$A$8:$L$3087,10,FALSE),""))))))))))))))</f>
        <v/>
      </c>
      <c r="L45" s="153" t="str">
        <f t="shared" si="0"/>
        <v>-</v>
      </c>
      <c r="M45" s="169"/>
      <c r="N45" s="142"/>
      <c r="O45" s="143"/>
    </row>
    <row r="46" spans="1:15" ht="15.6" x14ac:dyDescent="0.3">
      <c r="A46" s="123">
        <v>29</v>
      </c>
      <c r="B46" s="14" t="str">
        <f>IF($A46&lt;DWV!$A$301,VLOOKUP($A46,DWV!$A$8:$L$300,4,FALSE),IF($A46&lt;'Large Dia. DWV'!$A$122,VLOOKUP($A46,'Large Dia. DWV'!$A$8:$L$121,4,FALSE),IF($A46&lt;'SCH40'!$A$602,VLOOKUP($A46,'SCH40'!$A$8:$L$601,4,FALSE),IF($A46&lt;'Large Dia. SCH40'!$A$35,VLOOKUP($A46,'Large Dia. SCH40'!$A$8:$L$34,4,FALSE),IF($A46&lt;'SDR26'!$A$119,VLOOKUP($A46,'SDR26'!$A$8:$L$118,4,FALSE),IF($A46&lt;SDR35G!$A$227,VLOOKUP($A46,SDR35G!$A$8:$L$226,4,FALSE),IF($A46&lt;SDR35SW!$A$178,VLOOKUP($A46,SDR35SW!$A$8:$L$177,4,FALSE),IF($A46&lt;'DWV G'!$A$241,VLOOKUP($A46,'DWV G'!$A$8:$L$240,4,FALSE),IF($A46&lt;'2'!$A$523,VLOOKUP($A46,'2'!$A$8:$L$522,4,FALSE),IF($A46&lt;'3'!$A$27,VLOOKUP($A46,'3'!$A$8:$L$26,4,FALSE),IF($A46&lt;'4'!$A$277,VLOOKUP($A46,'4'!$A$8:$L$276,4,FALSE),IF($A46&lt;'5'!$A$10,VLOOKUP($A46,'5'!$A$8:$L$9,4,FALSE),IF($A46&lt;Nonstandard!$A$26,VLOOKUP($A46,Nonstandard!$A$17:$J$25,5,FALSE),IF($A46&lt;SDRFab!$A$3088,VLOOKUP($A46,SDRFab!$A$8:$K$3087,3,FALSE),""))))))))))))))</f>
        <v/>
      </c>
      <c r="C46" s="163" t="str">
        <f>IF($A46&lt;DWV!$A$301,VLOOKUP($A46,DWV!$A$8:$L$300,5,FALSE),IF($A46&lt;'Large Dia. DWV'!$A$122,VLOOKUP($A46,'Large Dia. DWV'!$A$8:$L$121,5,FALSE),IF($A46&lt;'SCH40'!$A$602,VLOOKUP($A46,'SCH40'!$A$8:$L$601,5,FALSE),IF($A46&lt;'Large Dia. SCH40'!$A$35,VLOOKUP($A46,'Large Dia. SCH40'!$A$8:$L$34,5,FALSE),IF($A46&lt;'SDR26'!$A$119,VLOOKUP($A46,'SDR26'!$A$8:$L$118,5,FALSE),IF($A46&lt;SDR35G!$A$227,VLOOKUP($A46,SDR35G!$A$8:$L$226,5,FALSE),IF($A46&lt;SDR35SW!$A$178,VLOOKUP($A46,SDR35SW!$A$8:$L$177,5,FALSE),IF($A46&lt;'DWV G'!$A$241,VLOOKUP($A46,'DWV G'!$A$8:$L$240,5,FALSE),IF($A46&lt;'2'!$A$523,VLOOKUP($A46,'2'!$A$8:$L$522,5,FALSE),IF($A46&lt;'3'!$A$27,VLOOKUP($A46,'3'!$A$8:$L$26,5,FALSE),IF($A46&lt;'4'!$A$277,VLOOKUP($A46,'4'!$A$8:$L$276,5,FALSE),IF($A46&lt;'5'!$A$10,VLOOKUP($A46,'5'!$A$8:$L$9,5,FALSE),IF($A46&lt;Nonstandard!$A$26,VLOOKUP($A46,Nonstandard!$A$17:$J$25,6,FALSE),IF($A46&lt;SDRFab!$A$3088,VLOOKUP($A46,SDRFab!$A$8:$K$3087,4,FALSE),""))))))))))))))</f>
        <v/>
      </c>
      <c r="D46" s="396" t="str">
        <f>IF($A46&lt;DWV!$A$301,VLOOKUP($A46,DWV!$A$8:$L$300,6,FALSE),IF($A46&lt;'Large Dia. DWV'!$A$122,VLOOKUP($A46,'Large Dia. DWV'!$A$8:$L$121,6,FALSE),IF($A46&lt;'SCH40'!$A$602,VLOOKUP($A46,'SCH40'!$A$8:$L$601,6,FALSE),IF($A46&lt;'Large Dia. SCH40'!$A$35,VLOOKUP($A46,'Large Dia. SCH40'!$A$8:$L$34,6,FALSE),IF($A46&lt;'SDR26'!$A$119,VLOOKUP($A46,'SDR26'!$A$8:$L$118,6,FALSE),IF($A46&lt;SDR35G!$A$227,VLOOKUP($A46,SDR35G!$A$8:$L$226,6,FALSE),IF($A46&lt;SDR35SW!$A$178,VLOOKUP($A46,SDR35SW!$A$8:$L$177,6,FALSE),IF($A46&lt;'DWV G'!$A$241,VLOOKUP($A46,'DWV G'!$A$8:$L$240,6,FALSE),IF($A46&lt;'2'!$A$523,VLOOKUP($A46,'2'!$A$8:$L$522,6,FALSE),IF($A46&lt;'3'!$A$27,VLOOKUP($A46,'3'!$A$8:$L$26,6,FALSE),IF($A46&lt;'4'!$A$277,VLOOKUP($A46,'4'!$A$8:$L$276,6,FALSE),IF($A46&lt;'5'!$A$10,VLOOKUP($A46,'5'!$A$8:$L$9,6,FALSE),IF($A46&lt;Nonstandard!$A$26,VLOOKUP($A46,Nonstandard!$A$17:$J$25,7,FALSE),IF($A46&lt;SDRFab!$A$3088,VLOOKUP($A46,SDRFab!$A$8:$K$3087,5,FALSE),""))))))))))))))</f>
        <v/>
      </c>
      <c r="E46" s="397"/>
      <c r="F46" s="138" t="str">
        <f>IF($A46&lt;DWV!$A$301,VLOOKUP($A46,DWV!$A$8:$L$300,10,FALSE),IF($A46&lt;'Large Dia. DWV'!$A$122,VLOOKUP($A46,'Large Dia. DWV'!$A$8:$L$121,10,FALSE),IF($A46&lt;'SCH40'!$A$602,VLOOKUP($A46,'SCH40'!$A$8:$L$601,10,FALSE),IF($A46&lt;'Large Dia. SCH40'!$A$35,VLOOKUP($A46,'Large Dia. SCH40'!$A$8:$L$34,10,FALSE),IF($A46&lt;'SDR26'!$A$119,VLOOKUP($A46,'SDR26'!$A$8:$L$118,10,FALSE),IF($A46&lt;SDR35G!$A$227,VLOOKUP($A46,SDR35G!$A$8:$L$226,10,FALSE),IF($A46&lt;SDR35SW!$A$178,VLOOKUP($A46,SDR35SW!$A$8:$L$177,10,FALSE),IF($A46&lt;'DWV G'!$A$241,VLOOKUP($A46,'DWV G'!$A$8:$L$240,10,FALSE),IF($A46&lt;'2'!$A$523,VLOOKUP($A46,'2'!$A$8:$L$522,10,FALSE),IF($A46&lt;'3'!$A$27,VLOOKUP($A46,'3'!$A$8:$L$26,10,FALSE),IF($A46&lt;'4'!$A$277,VLOOKUP($A46,'4'!$A$8:$L$276,10,FALSE),IF($A46&lt;'5'!$A$10,VLOOKUP($A46,'5'!$A$8:$L$9,10,FALSE),IF($A46&lt;Nonstandard!$A$26,VLOOKUP($A46,Nonstandard!$A$17:$J$25,8,FALSE),IF($A46&lt;SDRFab!$A$3088,VLOOKUP($A46,SDRFab!$A$8:$K$3087,9,FALSE),""))))))))))))))</f>
        <v/>
      </c>
      <c r="G46" s="165" t="str">
        <f>IF($A46&lt;DWV!$A$301,VLOOKUP($A46,DWV!$A$8:$L$300,12,FALSE),IF($A46&lt;'Large Dia. DWV'!$A$122,VLOOKUP($A46,'Large Dia. DWV'!$A$8:$L$121,12,FALSE),IF($A46&lt;'SCH40'!$A$602,VLOOKUP($A46,'SCH40'!$A$8:$L$601,12,FALSE),IF($A46&lt;'Large Dia. SCH40'!$A$35,VLOOKUP($A46,'Large Dia. SCH40'!$A$8:$L$34,12,FALSE),IF($A46&lt;'SDR26'!$A$119,VLOOKUP($A46,'SDR26'!$A$8:$L$118,12,FALSE),IF($A46&lt;SDR35G!$A$227,VLOOKUP($A46,SDR35G!$A$8:$L$226,12,FALSE),IF($A46&lt;SDR35SW!$A$178,VLOOKUP($A46,SDR35SW!$A$8:$L$177,12,FALSE),IF($A46&lt;'DWV G'!$A$241,VLOOKUP($A46,'DWV G'!$A$8:$L$240,12,FALSE),IF($A46&lt;'2'!$A$523,VLOOKUP($A46,'2'!$A$8:$L$522,12,FALSE),IF($A46&lt;'3'!$A$27,VLOOKUP($A46,'3'!$A$8:$L$26,12,FALSE),IF($A46&lt;'4'!$A$277,VLOOKUP($A46,'4'!$A$8:$L$276,12,FALSE),IF($A46&lt;'5'!$A$10,VLOOKUP($A46,'5'!$A$8:$L$9,12,FALSE),IF($A46&lt;Nonstandard!$A$26,VLOOKUP($A46,Nonstandard!$A$17:$J$25,3,FALSE),IF($A46&lt;SDRFab!$A$3088,VLOOKUP($A46,SDRFab!$A$8:$L$3087,11,FALSE),""))))))))))))))</f>
        <v/>
      </c>
      <c r="H46" s="389" t="str">
        <f>IF($A46&lt;DWV!$A$301,VLOOKUP($A46,DWV!$A$8:$L$300,7,FALSE),IF($A46&lt;'Large Dia. DWV'!$A$122,VLOOKUP($A46,'Large Dia. DWV'!$A$8:$L$121,7,FALSE),IF($A46&lt;'SCH40'!$A$602,VLOOKUP($A46,'SCH40'!$A$8:$L$601,7,FALSE),IF($A46&lt;'Large Dia. SCH40'!$A$35,VLOOKUP($A46,'Large Dia. SCH40'!$A$8:$L$34,7,FALSE),IF($A46&lt;'SDR26'!$A$119,VLOOKUP($A46,'SDR26'!$A$8:$L$118,7,FALSE),IF($A46&lt;SDR35G!$A$227,VLOOKUP($A46,SDR35G!$A$8:$L$226,7,FALSE),IF($A46&lt;SDR35SW!$A$178,VLOOKUP($A46,SDR35SW!$A$8:$L$177,7,FALSE),IF($A46&lt;'DWV G'!$A$241,VLOOKUP($A46,'DWV G'!$A$8:$L$240,7,FALSE),IF($A46&lt;'2'!$A$523,VLOOKUP($A46,'2'!$A$8:$L$522,7,FALSE),IF($A46&lt;'3'!$A$27,VLOOKUP($A46,'3'!$A$8:$L$26,7,FALSE),IF($A46&lt;'4'!$A$277,VLOOKUP($A46,'4'!$A$8:$L$276,7,FALSE),IF($A46&lt;'5'!$A$10,VLOOKUP($A46,'5'!$A$8:$L$9,7,FALSE),IF($A46&lt;SDRFab!$A$3088,VLOOKUP($A46,SDRFab!$A$8:$L$3087,6,FALSE),"")))))))))))))</f>
        <v/>
      </c>
      <c r="I46" s="390"/>
      <c r="J46" s="155" t="str">
        <f>IF($A46&lt;DWV!$A$301,VLOOKUP($A46,DWV!$A$8:$N$300,14,FALSE),IF($A46&lt;'Large Dia. DWV'!$A$122,VLOOKUP($A46,'Large Dia. DWV'!$A$8:$N$121,14,FALSE),IF($A46&lt;'SCH40'!$A$602,VLOOKUP($A46,'SCH40'!$A$8:$N$601,14,FALSE),IF($A46&lt;'Large Dia. SCH40'!$A$35,VLOOKUP($A46,'Large Dia. SCH40'!$A$8:$N$34,14,FALSE),IF($A46&lt;'SDR26'!$A$119,VLOOKUP($A46,'SDR26'!$A$8:$N$118,14,FALSE),IF($A46&lt;SDR35G!$A$227,VLOOKUP($A46,SDR35G!$A$8:$N$226,14,FALSE),IF($A46&lt;SDR35SW!$A$178,VLOOKUP($A46,SDR35SW!$A$8:$N$177,14,FALSE),IF($A46&lt;'DWV G'!$A$241,VLOOKUP($A46,'DWV G'!$A$8:$N$240,14,FALSE),IF($A46&lt;'2'!$A$523,VLOOKUP($A46,'2'!$A$8:$N$522,14,FALSE),IF($A46&lt;'3'!$A$27,VLOOKUP($A46,'3'!$A$8:$N$26,14,FALSE),IF($A46&lt;'4'!$A$277,VLOOKUP($A46,'4'!$A$8:$N$276,14,FALSE),IF($A46&lt;'5'!$A$10,VLOOKUP($A46,'5'!$A$8:$N$9,14,FALSE),IF($A46&lt;SDRFab!$A$3088,VLOOKUP($A46,SDRFab!$A$8:$N$3087,13,FALSE),"")))))))))))))</f>
        <v/>
      </c>
      <c r="K46" s="167" t="str">
        <f>IF($A46&lt;DWV!$A$301,VLOOKUP($A46,DWV!$A$8:$L$300,11,FALSE),IF($A46&lt;'Large Dia. DWV'!$A$122,VLOOKUP($A46,'Large Dia. DWV'!$A$8:$L$121,11,FALSE),IF($A46&lt;'SCH40'!$A$602,VLOOKUP($A46,'SCH40'!$A$8:$L$601,11,FALSE),IF($A46&lt;'Large Dia. SCH40'!$A$35,VLOOKUP($A46,'Large Dia. SCH40'!$A$8:$L$34,11,FALSE),IF($A46&lt;'SDR26'!$A$119,VLOOKUP($A46,'SDR26'!$A$8:$L$118,11,FALSE),IF($A46&lt;SDR35G!$A$227,VLOOKUP($A46,SDR35G!$A$8:$L$226,11,FALSE),IF($A46&lt;SDR35SW!$A$178,VLOOKUP($A46,SDR35SW!$A$8:$L$177,11,FALSE),IF($A46&lt;'DWV G'!$A$241,VLOOKUP($A46,'DWV G'!$A$8:$L$240,11,FALSE),IF($A46&lt;'2'!$A$523,VLOOKUP($A46,'2'!$A$8:$L$522,11,FALSE),IF($A46&lt;'3'!$A$27,VLOOKUP($A46,'3'!$A$8:$L$26,11,FALSE),IF($A46&lt;'4'!$A$277,VLOOKUP($A46,'4'!$A$8:$L$276,11,FALSE),IF($A46&lt;'5'!$A$10,VLOOKUP($A46,'5'!$A$8:$L$9,11,FALSE),IF($A46&lt;Nonstandard!$A$26,VLOOKUP($A46,Nonstandard!$A$17:$J$25,10,FALSE),IF($A46&lt;SDRFab!$A$3088,VLOOKUP($A46,SDRFab!$A$8:$L$3087,10,FALSE),""))))))))))))))</f>
        <v/>
      </c>
      <c r="L46" s="139" t="str">
        <f t="shared" si="0"/>
        <v>-</v>
      </c>
      <c r="M46" s="170"/>
      <c r="N46" s="142"/>
      <c r="O46" s="143"/>
    </row>
    <row r="47" spans="1:15" ht="15.6" x14ac:dyDescent="0.3">
      <c r="A47" s="151">
        <v>30</v>
      </c>
      <c r="B47" s="152" t="str">
        <f>IF($A47&lt;DWV!$A$301,VLOOKUP($A47,DWV!$A$8:$L$300,4,FALSE),IF($A47&lt;'Large Dia. DWV'!$A$122,VLOOKUP($A47,'Large Dia. DWV'!$A$8:$L$121,4,FALSE),IF($A47&lt;'SCH40'!$A$602,VLOOKUP($A47,'SCH40'!$A$8:$L$601,4,FALSE),IF($A47&lt;'Large Dia. SCH40'!$A$35,VLOOKUP($A47,'Large Dia. SCH40'!$A$8:$L$34,4,FALSE),IF($A47&lt;'SDR26'!$A$119,VLOOKUP($A47,'SDR26'!$A$8:$L$118,4,FALSE),IF($A47&lt;SDR35G!$A$227,VLOOKUP($A47,SDR35G!$A$8:$L$226,4,FALSE),IF($A47&lt;SDR35SW!$A$178,VLOOKUP($A47,SDR35SW!$A$8:$L$177,4,FALSE),IF($A47&lt;'DWV G'!$A$241,VLOOKUP($A47,'DWV G'!$A$8:$L$240,4,FALSE),IF($A47&lt;'2'!$A$523,VLOOKUP($A47,'2'!$A$8:$L$522,4,FALSE),IF($A47&lt;'3'!$A$27,VLOOKUP($A47,'3'!$A$8:$L$26,4,FALSE),IF($A47&lt;'4'!$A$277,VLOOKUP($A47,'4'!$A$8:$L$276,4,FALSE),IF($A47&lt;'5'!$A$10,VLOOKUP($A47,'5'!$A$8:$L$9,4,FALSE),IF($A47&lt;Nonstandard!$A$26,VLOOKUP($A47,Nonstandard!$A$17:$J$25,5,FALSE),IF($A47&lt;SDRFab!$A$3088,VLOOKUP($A47,SDRFab!$A$8:$K$3087,3,FALSE),""))))))))))))))</f>
        <v/>
      </c>
      <c r="C47" s="164" t="str">
        <f>IF($A47&lt;DWV!$A$301,VLOOKUP($A47,DWV!$A$8:$L$300,5,FALSE),IF($A47&lt;'Large Dia. DWV'!$A$122,VLOOKUP($A47,'Large Dia. DWV'!$A$8:$L$121,5,FALSE),IF($A47&lt;'SCH40'!$A$602,VLOOKUP($A47,'SCH40'!$A$8:$L$601,5,FALSE),IF($A47&lt;'Large Dia. SCH40'!$A$35,VLOOKUP($A47,'Large Dia. SCH40'!$A$8:$L$34,5,FALSE),IF($A47&lt;'SDR26'!$A$119,VLOOKUP($A47,'SDR26'!$A$8:$L$118,5,FALSE),IF($A47&lt;SDR35G!$A$227,VLOOKUP($A47,SDR35G!$A$8:$L$226,5,FALSE),IF($A47&lt;SDR35SW!$A$178,VLOOKUP($A47,SDR35SW!$A$8:$L$177,5,FALSE),IF($A47&lt;'DWV G'!$A$241,VLOOKUP($A47,'DWV G'!$A$8:$L$240,5,FALSE),IF($A47&lt;'2'!$A$523,VLOOKUP($A47,'2'!$A$8:$L$522,5,FALSE),IF($A47&lt;'3'!$A$27,VLOOKUP($A47,'3'!$A$8:$L$26,5,FALSE),IF($A47&lt;'4'!$A$277,VLOOKUP($A47,'4'!$A$8:$L$276,5,FALSE),IF($A47&lt;'5'!$A$10,VLOOKUP($A47,'5'!$A$8:$L$9,5,FALSE),IF($A47&lt;Nonstandard!$A$26,VLOOKUP($A47,Nonstandard!$A$17:$J$25,6,FALSE),IF($A47&lt;SDRFab!$A$3088,VLOOKUP($A47,SDRFab!$A$8:$K$3087,4,FALSE),""))))))))))))))</f>
        <v/>
      </c>
      <c r="D47" s="398" t="str">
        <f>IF($A47&lt;DWV!$A$301,VLOOKUP($A47,DWV!$A$8:$L$300,6,FALSE),IF($A47&lt;'Large Dia. DWV'!$A$122,VLOOKUP($A47,'Large Dia. DWV'!$A$8:$L$121,6,FALSE),IF($A47&lt;'SCH40'!$A$602,VLOOKUP($A47,'SCH40'!$A$8:$L$601,6,FALSE),IF($A47&lt;'Large Dia. SCH40'!$A$35,VLOOKUP($A47,'Large Dia. SCH40'!$A$8:$L$34,6,FALSE),IF($A47&lt;'SDR26'!$A$119,VLOOKUP($A47,'SDR26'!$A$8:$L$118,6,FALSE),IF($A47&lt;SDR35G!$A$227,VLOOKUP($A47,SDR35G!$A$8:$L$226,6,FALSE),IF($A47&lt;SDR35SW!$A$178,VLOOKUP($A47,SDR35SW!$A$8:$L$177,6,FALSE),IF($A47&lt;'DWV G'!$A$241,VLOOKUP($A47,'DWV G'!$A$8:$L$240,6,FALSE),IF($A47&lt;'2'!$A$523,VLOOKUP($A47,'2'!$A$8:$L$522,6,FALSE),IF($A47&lt;'3'!$A$27,VLOOKUP($A47,'3'!$A$8:$L$26,6,FALSE),IF($A47&lt;'4'!$A$277,VLOOKUP($A47,'4'!$A$8:$L$276,6,FALSE),IF($A47&lt;'5'!$A$10,VLOOKUP($A47,'5'!$A$8:$L$9,6,FALSE),IF($A47&lt;Nonstandard!$A$26,VLOOKUP($A47,Nonstandard!$A$17:$J$25,7,FALSE),IF($A47&lt;SDRFab!$A$3088,VLOOKUP($A47,SDRFab!$A$8:$K$3087,5,FALSE),""))))))))))))))</f>
        <v/>
      </c>
      <c r="E47" s="399"/>
      <c r="F47" s="153" t="str">
        <f>IF($A47&lt;DWV!$A$301,VLOOKUP($A47,DWV!$A$8:$L$300,10,FALSE),IF($A47&lt;'Large Dia. DWV'!$A$122,VLOOKUP($A47,'Large Dia. DWV'!$A$8:$L$121,10,FALSE),IF($A47&lt;'SCH40'!$A$602,VLOOKUP($A47,'SCH40'!$A$8:$L$601,10,FALSE),IF($A47&lt;'Large Dia. SCH40'!$A$35,VLOOKUP($A47,'Large Dia. SCH40'!$A$8:$L$34,10,FALSE),IF($A47&lt;'SDR26'!$A$119,VLOOKUP($A47,'SDR26'!$A$8:$L$118,10,FALSE),IF($A47&lt;SDR35G!$A$227,VLOOKUP($A47,SDR35G!$A$8:$L$226,10,FALSE),IF($A47&lt;SDR35SW!$A$178,VLOOKUP($A47,SDR35SW!$A$8:$L$177,10,FALSE),IF($A47&lt;'DWV G'!$A$241,VLOOKUP($A47,'DWV G'!$A$8:$L$240,10,FALSE),IF($A47&lt;'2'!$A$523,VLOOKUP($A47,'2'!$A$8:$L$522,10,FALSE),IF($A47&lt;'3'!$A$27,VLOOKUP($A47,'3'!$A$8:$L$26,10,FALSE),IF($A47&lt;'4'!$A$277,VLOOKUP($A47,'4'!$A$8:$L$276,10,FALSE),IF($A47&lt;'5'!$A$10,VLOOKUP($A47,'5'!$A$8:$L$9,10,FALSE),IF($A47&lt;Nonstandard!$A$26,VLOOKUP($A47,Nonstandard!$A$17:$J$25,8,FALSE),IF($A47&lt;SDRFab!$A$3088,VLOOKUP($A47,SDRFab!$A$8:$K$3087,9,FALSE),""))))))))))))))</f>
        <v/>
      </c>
      <c r="G47" s="166" t="str">
        <f>IF($A47&lt;DWV!$A$301,VLOOKUP($A47,DWV!$A$8:$L$300,12,FALSE),IF($A47&lt;'Large Dia. DWV'!$A$122,VLOOKUP($A47,'Large Dia. DWV'!$A$8:$L$121,12,FALSE),IF($A47&lt;'SCH40'!$A$602,VLOOKUP($A47,'SCH40'!$A$8:$L$601,12,FALSE),IF($A47&lt;'Large Dia. SCH40'!$A$35,VLOOKUP($A47,'Large Dia. SCH40'!$A$8:$L$34,12,FALSE),IF($A47&lt;'SDR26'!$A$119,VLOOKUP($A47,'SDR26'!$A$8:$L$118,12,FALSE),IF($A47&lt;SDR35G!$A$227,VLOOKUP($A47,SDR35G!$A$8:$L$226,12,FALSE),IF($A47&lt;SDR35SW!$A$178,VLOOKUP($A47,SDR35SW!$A$8:$L$177,12,FALSE),IF($A47&lt;'DWV G'!$A$241,VLOOKUP($A47,'DWV G'!$A$8:$L$240,12,FALSE),IF($A47&lt;'2'!$A$523,VLOOKUP($A47,'2'!$A$8:$L$522,12,FALSE),IF($A47&lt;'3'!$A$27,VLOOKUP($A47,'3'!$A$8:$L$26,12,FALSE),IF($A47&lt;'4'!$A$277,VLOOKUP($A47,'4'!$A$8:$L$276,12,FALSE),IF($A47&lt;'5'!$A$10,VLOOKUP($A47,'5'!$A$8:$L$9,12,FALSE),IF($A47&lt;Nonstandard!$A$26,VLOOKUP($A47,Nonstandard!$A$17:$J$25,3,FALSE),IF($A47&lt;SDRFab!$A$3088,VLOOKUP($A47,SDRFab!$A$8:$L$3087,11,FALSE),""))))))))))))))</f>
        <v/>
      </c>
      <c r="H47" s="387" t="str">
        <f>IF($A47&lt;DWV!$A$301,VLOOKUP($A47,DWV!$A$8:$L$300,7,FALSE),IF($A47&lt;'Large Dia. DWV'!$A$122,VLOOKUP($A47,'Large Dia. DWV'!$A$8:$L$121,7,FALSE),IF($A47&lt;'SCH40'!$A$602,VLOOKUP($A47,'SCH40'!$A$8:$L$601,7,FALSE),IF($A47&lt;'Large Dia. SCH40'!$A$35,VLOOKUP($A47,'Large Dia. SCH40'!$A$8:$L$34,7,FALSE),IF($A47&lt;'SDR26'!$A$119,VLOOKUP($A47,'SDR26'!$A$8:$L$118,7,FALSE),IF($A47&lt;SDR35G!$A$227,VLOOKUP($A47,SDR35G!$A$8:$L$226,7,FALSE),IF($A47&lt;SDR35SW!$A$178,VLOOKUP($A47,SDR35SW!$A$8:$L$177,7,FALSE),IF($A47&lt;'DWV G'!$A$241,VLOOKUP($A47,'DWV G'!$A$8:$L$240,7,FALSE),IF($A47&lt;'2'!$A$523,VLOOKUP($A47,'2'!$A$8:$L$522,7,FALSE),IF($A47&lt;'3'!$A$27,VLOOKUP($A47,'3'!$A$8:$L$26,7,FALSE),IF($A47&lt;'4'!$A$277,VLOOKUP($A47,'4'!$A$8:$L$276,7,FALSE),IF($A47&lt;'5'!$A$10,VLOOKUP($A47,'5'!$A$8:$L$9,7,FALSE),IF($A47&lt;SDRFab!$A$3088,VLOOKUP($A47,SDRFab!$A$8:$L$3087,6,FALSE),"")))))))))))))</f>
        <v/>
      </c>
      <c r="I47" s="388"/>
      <c r="J47" s="156" t="str">
        <f>IF($A47&lt;DWV!$A$301,VLOOKUP($A47,DWV!$A$8:$N$300,14,FALSE),IF($A47&lt;'Large Dia. DWV'!$A$122,VLOOKUP($A47,'Large Dia. DWV'!$A$8:$N$121,14,FALSE),IF($A47&lt;'SCH40'!$A$602,VLOOKUP($A47,'SCH40'!$A$8:$N$601,14,FALSE),IF($A47&lt;'Large Dia. SCH40'!$A$35,VLOOKUP($A47,'Large Dia. SCH40'!$A$8:$N$34,14,FALSE),IF($A47&lt;'SDR26'!$A$119,VLOOKUP($A47,'SDR26'!$A$8:$N$118,14,FALSE),IF($A47&lt;SDR35G!$A$227,VLOOKUP($A47,SDR35G!$A$8:$N$226,14,FALSE),IF($A47&lt;SDR35SW!$A$178,VLOOKUP($A47,SDR35SW!$A$8:$N$177,14,FALSE),IF($A47&lt;'DWV G'!$A$241,VLOOKUP($A47,'DWV G'!$A$8:$N$240,14,FALSE),IF($A47&lt;'2'!$A$523,VLOOKUP($A47,'2'!$A$8:$N$522,14,FALSE),IF($A47&lt;'3'!$A$27,VLOOKUP($A47,'3'!$A$8:$N$26,14,FALSE),IF($A47&lt;'4'!$A$277,VLOOKUP($A47,'4'!$A$8:$N$276,14,FALSE),IF($A47&lt;'5'!$A$10,VLOOKUP($A47,'5'!$A$8:$N$9,14,FALSE),IF($A47&lt;SDRFab!$A$3088,VLOOKUP($A47,SDRFab!$A$8:$N$3087,13,FALSE),"")))))))))))))</f>
        <v/>
      </c>
      <c r="K47" s="168" t="str">
        <f>IF($A47&lt;DWV!$A$301,VLOOKUP($A47,DWV!$A$8:$L$300,11,FALSE),IF($A47&lt;'Large Dia. DWV'!$A$122,VLOOKUP($A47,'Large Dia. DWV'!$A$8:$L$121,11,FALSE),IF($A47&lt;'SCH40'!$A$602,VLOOKUP($A47,'SCH40'!$A$8:$L$601,11,FALSE),IF($A47&lt;'Large Dia. SCH40'!$A$35,VLOOKUP($A47,'Large Dia. SCH40'!$A$8:$L$34,11,FALSE),IF($A47&lt;'SDR26'!$A$119,VLOOKUP($A47,'SDR26'!$A$8:$L$118,11,FALSE),IF($A47&lt;SDR35G!$A$227,VLOOKUP($A47,SDR35G!$A$8:$L$226,11,FALSE),IF($A47&lt;SDR35SW!$A$178,VLOOKUP($A47,SDR35SW!$A$8:$L$177,11,FALSE),IF($A47&lt;'DWV G'!$A$241,VLOOKUP($A47,'DWV G'!$A$8:$L$240,11,FALSE),IF($A47&lt;'2'!$A$523,VLOOKUP($A47,'2'!$A$8:$L$522,11,FALSE),IF($A47&lt;'3'!$A$27,VLOOKUP($A47,'3'!$A$8:$L$26,11,FALSE),IF($A47&lt;'4'!$A$277,VLOOKUP($A47,'4'!$A$8:$L$276,11,FALSE),IF($A47&lt;'5'!$A$10,VLOOKUP($A47,'5'!$A$8:$L$9,11,FALSE),IF($A47&lt;Nonstandard!$A$26,VLOOKUP($A47,Nonstandard!$A$17:$J$25,10,FALSE),IF($A47&lt;SDRFab!$A$3088,VLOOKUP($A47,SDRFab!$A$8:$L$3087,10,FALSE),""))))))))))))))</f>
        <v/>
      </c>
      <c r="L47" s="153" t="str">
        <f t="shared" si="0"/>
        <v>-</v>
      </c>
      <c r="M47" s="169"/>
      <c r="N47" s="142"/>
      <c r="O47" s="143"/>
    </row>
    <row r="48" spans="1:15" ht="15.6" x14ac:dyDescent="0.3">
      <c r="A48" s="123">
        <v>31</v>
      </c>
      <c r="B48" s="14" t="str">
        <f>IF($A48&lt;DWV!$A$301,VLOOKUP($A48,DWV!$A$8:$L$300,4,FALSE),IF($A48&lt;'Large Dia. DWV'!$A$122,VLOOKUP($A48,'Large Dia. DWV'!$A$8:$L$121,4,FALSE),IF($A48&lt;'SCH40'!$A$602,VLOOKUP($A48,'SCH40'!$A$8:$L$601,4,FALSE),IF($A48&lt;'Large Dia. SCH40'!$A$35,VLOOKUP($A48,'Large Dia. SCH40'!$A$8:$L$34,4,FALSE),IF($A48&lt;'SDR26'!$A$119,VLOOKUP($A48,'SDR26'!$A$8:$L$118,4,FALSE),IF($A48&lt;SDR35G!$A$227,VLOOKUP($A48,SDR35G!$A$8:$L$226,4,FALSE),IF($A48&lt;SDR35SW!$A$178,VLOOKUP($A48,SDR35SW!$A$8:$L$177,4,FALSE),IF($A48&lt;'DWV G'!$A$241,VLOOKUP($A48,'DWV G'!$A$8:$L$240,4,FALSE),IF($A48&lt;'2'!$A$523,VLOOKUP($A48,'2'!$A$8:$L$522,4,FALSE),IF($A48&lt;'3'!$A$27,VLOOKUP($A48,'3'!$A$8:$L$26,4,FALSE),IF($A48&lt;'4'!$A$277,VLOOKUP($A48,'4'!$A$8:$L$276,4,FALSE),IF($A48&lt;'5'!$A$10,VLOOKUP($A48,'5'!$A$8:$L$9,4,FALSE),IF($A48&lt;Nonstandard!$A$26,VLOOKUP($A48,Nonstandard!$A$17:$J$25,5,FALSE),IF($A48&lt;SDRFab!$A$3088,VLOOKUP($A48,SDRFab!$A$8:$K$3087,3,FALSE),""))))))))))))))</f>
        <v/>
      </c>
      <c r="C48" s="163" t="str">
        <f>IF($A48&lt;DWV!$A$301,VLOOKUP($A48,DWV!$A$8:$L$300,5,FALSE),IF($A48&lt;'Large Dia. DWV'!$A$122,VLOOKUP($A48,'Large Dia. DWV'!$A$8:$L$121,5,FALSE),IF($A48&lt;'SCH40'!$A$602,VLOOKUP($A48,'SCH40'!$A$8:$L$601,5,FALSE),IF($A48&lt;'Large Dia. SCH40'!$A$35,VLOOKUP($A48,'Large Dia. SCH40'!$A$8:$L$34,5,FALSE),IF($A48&lt;'SDR26'!$A$119,VLOOKUP($A48,'SDR26'!$A$8:$L$118,5,FALSE),IF($A48&lt;SDR35G!$A$227,VLOOKUP($A48,SDR35G!$A$8:$L$226,5,FALSE),IF($A48&lt;SDR35SW!$A$178,VLOOKUP($A48,SDR35SW!$A$8:$L$177,5,FALSE),IF($A48&lt;'DWV G'!$A$241,VLOOKUP($A48,'DWV G'!$A$8:$L$240,5,FALSE),IF($A48&lt;'2'!$A$523,VLOOKUP($A48,'2'!$A$8:$L$522,5,FALSE),IF($A48&lt;'3'!$A$27,VLOOKUP($A48,'3'!$A$8:$L$26,5,FALSE),IF($A48&lt;'4'!$A$277,VLOOKUP($A48,'4'!$A$8:$L$276,5,FALSE),IF($A48&lt;'5'!$A$10,VLOOKUP($A48,'5'!$A$8:$L$9,5,FALSE),IF($A48&lt;Nonstandard!$A$26,VLOOKUP($A48,Nonstandard!$A$17:$J$25,6,FALSE),IF($A48&lt;SDRFab!$A$3088,VLOOKUP($A48,SDRFab!$A$8:$K$3087,4,FALSE),""))))))))))))))</f>
        <v/>
      </c>
      <c r="D48" s="396" t="str">
        <f>IF($A48&lt;DWV!$A$301,VLOOKUP($A48,DWV!$A$8:$L$300,6,FALSE),IF($A48&lt;'Large Dia. DWV'!$A$122,VLOOKUP($A48,'Large Dia. DWV'!$A$8:$L$121,6,FALSE),IF($A48&lt;'SCH40'!$A$602,VLOOKUP($A48,'SCH40'!$A$8:$L$601,6,FALSE),IF($A48&lt;'Large Dia. SCH40'!$A$35,VLOOKUP($A48,'Large Dia. SCH40'!$A$8:$L$34,6,FALSE),IF($A48&lt;'SDR26'!$A$119,VLOOKUP($A48,'SDR26'!$A$8:$L$118,6,FALSE),IF($A48&lt;SDR35G!$A$227,VLOOKUP($A48,SDR35G!$A$8:$L$226,6,FALSE),IF($A48&lt;SDR35SW!$A$178,VLOOKUP($A48,SDR35SW!$A$8:$L$177,6,FALSE),IF($A48&lt;'DWV G'!$A$241,VLOOKUP($A48,'DWV G'!$A$8:$L$240,6,FALSE),IF($A48&lt;'2'!$A$523,VLOOKUP($A48,'2'!$A$8:$L$522,6,FALSE),IF($A48&lt;'3'!$A$27,VLOOKUP($A48,'3'!$A$8:$L$26,6,FALSE),IF($A48&lt;'4'!$A$277,VLOOKUP($A48,'4'!$A$8:$L$276,6,FALSE),IF($A48&lt;'5'!$A$10,VLOOKUP($A48,'5'!$A$8:$L$9,6,FALSE),IF($A48&lt;Nonstandard!$A$26,VLOOKUP($A48,Nonstandard!$A$17:$J$25,7,FALSE),IF($A48&lt;SDRFab!$A$3088,VLOOKUP($A48,SDRFab!$A$8:$K$3087,5,FALSE),""))))))))))))))</f>
        <v/>
      </c>
      <c r="E48" s="397"/>
      <c r="F48" s="138" t="str">
        <f>IF($A48&lt;DWV!$A$301,VLOOKUP($A48,DWV!$A$8:$L$300,10,FALSE),IF($A48&lt;'Large Dia. DWV'!$A$122,VLOOKUP($A48,'Large Dia. DWV'!$A$8:$L$121,10,FALSE),IF($A48&lt;'SCH40'!$A$602,VLOOKUP($A48,'SCH40'!$A$8:$L$601,10,FALSE),IF($A48&lt;'Large Dia. SCH40'!$A$35,VLOOKUP($A48,'Large Dia. SCH40'!$A$8:$L$34,10,FALSE),IF($A48&lt;'SDR26'!$A$119,VLOOKUP($A48,'SDR26'!$A$8:$L$118,10,FALSE),IF($A48&lt;SDR35G!$A$227,VLOOKUP($A48,SDR35G!$A$8:$L$226,10,FALSE),IF($A48&lt;SDR35SW!$A$178,VLOOKUP($A48,SDR35SW!$A$8:$L$177,10,FALSE),IF($A48&lt;'DWV G'!$A$241,VLOOKUP($A48,'DWV G'!$A$8:$L$240,10,FALSE),IF($A48&lt;'2'!$A$523,VLOOKUP($A48,'2'!$A$8:$L$522,10,FALSE),IF($A48&lt;'3'!$A$27,VLOOKUP($A48,'3'!$A$8:$L$26,10,FALSE),IF($A48&lt;'4'!$A$277,VLOOKUP($A48,'4'!$A$8:$L$276,10,FALSE),IF($A48&lt;'5'!$A$10,VLOOKUP($A48,'5'!$A$8:$L$9,10,FALSE),IF($A48&lt;Nonstandard!$A$26,VLOOKUP($A48,Nonstandard!$A$17:$J$25,8,FALSE),IF($A48&lt;SDRFab!$A$3088,VLOOKUP($A48,SDRFab!$A$8:$K$3087,9,FALSE),""))))))))))))))</f>
        <v/>
      </c>
      <c r="G48" s="165" t="str">
        <f>IF($A48&lt;DWV!$A$301,VLOOKUP($A48,DWV!$A$8:$L$300,12,FALSE),IF($A48&lt;'Large Dia. DWV'!$A$122,VLOOKUP($A48,'Large Dia. DWV'!$A$8:$L$121,12,FALSE),IF($A48&lt;'SCH40'!$A$602,VLOOKUP($A48,'SCH40'!$A$8:$L$601,12,FALSE),IF($A48&lt;'Large Dia. SCH40'!$A$35,VLOOKUP($A48,'Large Dia. SCH40'!$A$8:$L$34,12,FALSE),IF($A48&lt;'SDR26'!$A$119,VLOOKUP($A48,'SDR26'!$A$8:$L$118,12,FALSE),IF($A48&lt;SDR35G!$A$227,VLOOKUP($A48,SDR35G!$A$8:$L$226,12,FALSE),IF($A48&lt;SDR35SW!$A$178,VLOOKUP($A48,SDR35SW!$A$8:$L$177,12,FALSE),IF($A48&lt;'DWV G'!$A$241,VLOOKUP($A48,'DWV G'!$A$8:$L$240,12,FALSE),IF($A48&lt;'2'!$A$523,VLOOKUP($A48,'2'!$A$8:$L$522,12,FALSE),IF($A48&lt;'3'!$A$27,VLOOKUP($A48,'3'!$A$8:$L$26,12,FALSE),IF($A48&lt;'4'!$A$277,VLOOKUP($A48,'4'!$A$8:$L$276,12,FALSE),IF($A48&lt;'5'!$A$10,VLOOKUP($A48,'5'!$A$8:$L$9,12,FALSE),IF($A48&lt;Nonstandard!$A$26,VLOOKUP($A48,Nonstandard!$A$17:$J$25,3,FALSE),IF($A48&lt;SDRFab!$A$3088,VLOOKUP($A48,SDRFab!$A$8:$L$3087,11,FALSE),""))))))))))))))</f>
        <v/>
      </c>
      <c r="H48" s="389" t="str">
        <f>IF($A48&lt;DWV!$A$301,VLOOKUP($A48,DWV!$A$8:$L$300,7,FALSE),IF($A48&lt;'Large Dia. DWV'!$A$122,VLOOKUP($A48,'Large Dia. DWV'!$A$8:$L$121,7,FALSE),IF($A48&lt;'SCH40'!$A$602,VLOOKUP($A48,'SCH40'!$A$8:$L$601,7,FALSE),IF($A48&lt;'Large Dia. SCH40'!$A$35,VLOOKUP($A48,'Large Dia. SCH40'!$A$8:$L$34,7,FALSE),IF($A48&lt;'SDR26'!$A$119,VLOOKUP($A48,'SDR26'!$A$8:$L$118,7,FALSE),IF($A48&lt;SDR35G!$A$227,VLOOKUP($A48,SDR35G!$A$8:$L$226,7,FALSE),IF($A48&lt;SDR35SW!$A$178,VLOOKUP($A48,SDR35SW!$A$8:$L$177,7,FALSE),IF($A48&lt;'DWV G'!$A$241,VLOOKUP($A48,'DWV G'!$A$8:$L$240,7,FALSE),IF($A48&lt;'2'!$A$523,VLOOKUP($A48,'2'!$A$8:$L$522,7,FALSE),IF($A48&lt;'3'!$A$27,VLOOKUP($A48,'3'!$A$8:$L$26,7,FALSE),IF($A48&lt;'4'!$A$277,VLOOKUP($A48,'4'!$A$8:$L$276,7,FALSE),IF($A48&lt;'5'!$A$10,VLOOKUP($A48,'5'!$A$8:$L$9,7,FALSE),IF($A48&lt;SDRFab!$A$3088,VLOOKUP($A48,SDRFab!$A$8:$L$3087,6,FALSE),"")))))))))))))</f>
        <v/>
      </c>
      <c r="I48" s="390"/>
      <c r="J48" s="155" t="str">
        <f>IF($A48&lt;DWV!$A$301,VLOOKUP($A48,DWV!$A$8:$N$300,14,FALSE),IF($A48&lt;'Large Dia. DWV'!$A$122,VLOOKUP($A48,'Large Dia. DWV'!$A$8:$N$121,14,FALSE),IF($A48&lt;'SCH40'!$A$602,VLOOKUP($A48,'SCH40'!$A$8:$N$601,14,FALSE),IF($A48&lt;'Large Dia. SCH40'!$A$35,VLOOKUP($A48,'Large Dia. SCH40'!$A$8:$N$34,14,FALSE),IF($A48&lt;'SDR26'!$A$119,VLOOKUP($A48,'SDR26'!$A$8:$N$118,14,FALSE),IF($A48&lt;SDR35G!$A$227,VLOOKUP($A48,SDR35G!$A$8:$N$226,14,FALSE),IF($A48&lt;SDR35SW!$A$178,VLOOKUP($A48,SDR35SW!$A$8:$N$177,14,FALSE),IF($A48&lt;'DWV G'!$A$241,VLOOKUP($A48,'DWV G'!$A$8:$N$240,14,FALSE),IF($A48&lt;'2'!$A$523,VLOOKUP($A48,'2'!$A$8:$N$522,14,FALSE),IF($A48&lt;'3'!$A$27,VLOOKUP($A48,'3'!$A$8:$N$26,14,FALSE),IF($A48&lt;'4'!$A$277,VLOOKUP($A48,'4'!$A$8:$N$276,14,FALSE),IF($A48&lt;'5'!$A$10,VLOOKUP($A48,'5'!$A$8:$N$9,14,FALSE),IF($A48&lt;SDRFab!$A$3088,VLOOKUP($A48,SDRFab!$A$8:$N$3087,13,FALSE),"")))))))))))))</f>
        <v/>
      </c>
      <c r="K48" s="167" t="str">
        <f>IF($A48&lt;DWV!$A$301,VLOOKUP($A48,DWV!$A$8:$L$300,11,FALSE),IF($A48&lt;'Large Dia. DWV'!$A$122,VLOOKUP($A48,'Large Dia. DWV'!$A$8:$L$121,11,FALSE),IF($A48&lt;'SCH40'!$A$602,VLOOKUP($A48,'SCH40'!$A$8:$L$601,11,FALSE),IF($A48&lt;'Large Dia. SCH40'!$A$35,VLOOKUP($A48,'Large Dia. SCH40'!$A$8:$L$34,11,FALSE),IF($A48&lt;'SDR26'!$A$119,VLOOKUP($A48,'SDR26'!$A$8:$L$118,11,FALSE),IF($A48&lt;SDR35G!$A$227,VLOOKUP($A48,SDR35G!$A$8:$L$226,11,FALSE),IF($A48&lt;SDR35SW!$A$178,VLOOKUP($A48,SDR35SW!$A$8:$L$177,11,FALSE),IF($A48&lt;'DWV G'!$A$241,VLOOKUP($A48,'DWV G'!$A$8:$L$240,11,FALSE),IF($A48&lt;'2'!$A$523,VLOOKUP($A48,'2'!$A$8:$L$522,11,FALSE),IF($A48&lt;'3'!$A$27,VLOOKUP($A48,'3'!$A$8:$L$26,11,FALSE),IF($A48&lt;'4'!$A$277,VLOOKUP($A48,'4'!$A$8:$L$276,11,FALSE),IF($A48&lt;'5'!$A$10,VLOOKUP($A48,'5'!$A$8:$L$9,11,FALSE),IF($A48&lt;Nonstandard!$A$26,VLOOKUP($A48,Nonstandard!$A$17:$J$25,10,FALSE),IF($A48&lt;SDRFab!$A$3088,VLOOKUP($A48,SDRFab!$A$8:$L$3087,10,FALSE),""))))))))))))))</f>
        <v/>
      </c>
      <c r="L48" s="139" t="str">
        <f t="shared" si="0"/>
        <v>-</v>
      </c>
      <c r="M48" s="170"/>
      <c r="N48" s="142"/>
      <c r="O48" s="143"/>
    </row>
    <row r="49" spans="1:15" ht="15.6" x14ac:dyDescent="0.3">
      <c r="A49" s="151">
        <v>32</v>
      </c>
      <c r="B49" s="152" t="str">
        <f>IF($A49&lt;DWV!$A$301,VLOOKUP($A49,DWV!$A$8:$L$300,4,FALSE),IF($A49&lt;'Large Dia. DWV'!$A$122,VLOOKUP($A49,'Large Dia. DWV'!$A$8:$L$121,4,FALSE),IF($A49&lt;'SCH40'!$A$602,VLOOKUP($A49,'SCH40'!$A$8:$L$601,4,FALSE),IF($A49&lt;'Large Dia. SCH40'!$A$35,VLOOKUP($A49,'Large Dia. SCH40'!$A$8:$L$34,4,FALSE),IF($A49&lt;'SDR26'!$A$119,VLOOKUP($A49,'SDR26'!$A$8:$L$118,4,FALSE),IF($A49&lt;SDR35G!$A$227,VLOOKUP($A49,SDR35G!$A$8:$L$226,4,FALSE),IF($A49&lt;SDR35SW!$A$178,VLOOKUP($A49,SDR35SW!$A$8:$L$177,4,FALSE),IF($A49&lt;'DWV G'!$A$241,VLOOKUP($A49,'DWV G'!$A$8:$L$240,4,FALSE),IF($A49&lt;'2'!$A$523,VLOOKUP($A49,'2'!$A$8:$L$522,4,FALSE),IF($A49&lt;'3'!$A$27,VLOOKUP($A49,'3'!$A$8:$L$26,4,FALSE),IF($A49&lt;'4'!$A$277,VLOOKUP($A49,'4'!$A$8:$L$276,4,FALSE),IF($A49&lt;'5'!$A$10,VLOOKUP($A49,'5'!$A$8:$L$9,4,FALSE),IF($A49&lt;Nonstandard!$A$26,VLOOKUP($A49,Nonstandard!$A$17:$J$25,5,FALSE),IF($A49&lt;SDRFab!$A$3088,VLOOKUP($A49,SDRFab!$A$8:$K$3087,3,FALSE),""))))))))))))))</f>
        <v/>
      </c>
      <c r="C49" s="164" t="str">
        <f>IF($A49&lt;DWV!$A$301,VLOOKUP($A49,DWV!$A$8:$L$300,5,FALSE),IF($A49&lt;'Large Dia. DWV'!$A$122,VLOOKUP($A49,'Large Dia. DWV'!$A$8:$L$121,5,FALSE),IF($A49&lt;'SCH40'!$A$602,VLOOKUP($A49,'SCH40'!$A$8:$L$601,5,FALSE),IF($A49&lt;'Large Dia. SCH40'!$A$35,VLOOKUP($A49,'Large Dia. SCH40'!$A$8:$L$34,5,FALSE),IF($A49&lt;'SDR26'!$A$119,VLOOKUP($A49,'SDR26'!$A$8:$L$118,5,FALSE),IF($A49&lt;SDR35G!$A$227,VLOOKUP($A49,SDR35G!$A$8:$L$226,5,FALSE),IF($A49&lt;SDR35SW!$A$178,VLOOKUP($A49,SDR35SW!$A$8:$L$177,5,FALSE),IF($A49&lt;'DWV G'!$A$241,VLOOKUP($A49,'DWV G'!$A$8:$L$240,5,FALSE),IF($A49&lt;'2'!$A$523,VLOOKUP($A49,'2'!$A$8:$L$522,5,FALSE),IF($A49&lt;'3'!$A$27,VLOOKUP($A49,'3'!$A$8:$L$26,5,FALSE),IF($A49&lt;'4'!$A$277,VLOOKUP($A49,'4'!$A$8:$L$276,5,FALSE),IF($A49&lt;'5'!$A$10,VLOOKUP($A49,'5'!$A$8:$L$9,5,FALSE),IF($A49&lt;Nonstandard!$A$26,VLOOKUP($A49,Nonstandard!$A$17:$J$25,6,FALSE),IF($A49&lt;SDRFab!$A$3088,VLOOKUP($A49,SDRFab!$A$8:$K$3087,4,FALSE),""))))))))))))))</f>
        <v/>
      </c>
      <c r="D49" s="398" t="str">
        <f>IF($A49&lt;DWV!$A$301,VLOOKUP($A49,DWV!$A$8:$L$300,6,FALSE),IF($A49&lt;'Large Dia. DWV'!$A$122,VLOOKUP($A49,'Large Dia. DWV'!$A$8:$L$121,6,FALSE),IF($A49&lt;'SCH40'!$A$602,VLOOKUP($A49,'SCH40'!$A$8:$L$601,6,FALSE),IF($A49&lt;'Large Dia. SCH40'!$A$35,VLOOKUP($A49,'Large Dia. SCH40'!$A$8:$L$34,6,FALSE),IF($A49&lt;'SDR26'!$A$119,VLOOKUP($A49,'SDR26'!$A$8:$L$118,6,FALSE),IF($A49&lt;SDR35G!$A$227,VLOOKUP($A49,SDR35G!$A$8:$L$226,6,FALSE),IF($A49&lt;SDR35SW!$A$178,VLOOKUP($A49,SDR35SW!$A$8:$L$177,6,FALSE),IF($A49&lt;'DWV G'!$A$241,VLOOKUP($A49,'DWV G'!$A$8:$L$240,6,FALSE),IF($A49&lt;'2'!$A$523,VLOOKUP($A49,'2'!$A$8:$L$522,6,FALSE),IF($A49&lt;'3'!$A$27,VLOOKUP($A49,'3'!$A$8:$L$26,6,FALSE),IF($A49&lt;'4'!$A$277,VLOOKUP($A49,'4'!$A$8:$L$276,6,FALSE),IF($A49&lt;'5'!$A$10,VLOOKUP($A49,'5'!$A$8:$L$9,6,FALSE),IF($A49&lt;Nonstandard!$A$26,VLOOKUP($A49,Nonstandard!$A$17:$J$25,7,FALSE),IF($A49&lt;SDRFab!$A$3088,VLOOKUP($A49,SDRFab!$A$8:$K$3087,5,FALSE),""))))))))))))))</f>
        <v/>
      </c>
      <c r="E49" s="399"/>
      <c r="F49" s="153" t="str">
        <f>IF($A49&lt;DWV!$A$301,VLOOKUP($A49,DWV!$A$8:$L$300,10,FALSE),IF($A49&lt;'Large Dia. DWV'!$A$122,VLOOKUP($A49,'Large Dia. DWV'!$A$8:$L$121,10,FALSE),IF($A49&lt;'SCH40'!$A$602,VLOOKUP($A49,'SCH40'!$A$8:$L$601,10,FALSE),IF($A49&lt;'Large Dia. SCH40'!$A$35,VLOOKUP($A49,'Large Dia. SCH40'!$A$8:$L$34,10,FALSE),IF($A49&lt;'SDR26'!$A$119,VLOOKUP($A49,'SDR26'!$A$8:$L$118,10,FALSE),IF($A49&lt;SDR35G!$A$227,VLOOKUP($A49,SDR35G!$A$8:$L$226,10,FALSE),IF($A49&lt;SDR35SW!$A$178,VLOOKUP($A49,SDR35SW!$A$8:$L$177,10,FALSE),IF($A49&lt;'DWV G'!$A$241,VLOOKUP($A49,'DWV G'!$A$8:$L$240,10,FALSE),IF($A49&lt;'2'!$A$523,VLOOKUP($A49,'2'!$A$8:$L$522,10,FALSE),IF($A49&lt;'3'!$A$27,VLOOKUP($A49,'3'!$A$8:$L$26,10,FALSE),IF($A49&lt;'4'!$A$277,VLOOKUP($A49,'4'!$A$8:$L$276,10,FALSE),IF($A49&lt;'5'!$A$10,VLOOKUP($A49,'5'!$A$8:$L$9,10,FALSE),IF($A49&lt;Nonstandard!$A$26,VLOOKUP($A49,Nonstandard!$A$17:$J$25,8,FALSE),IF($A49&lt;SDRFab!$A$3088,VLOOKUP($A49,SDRFab!$A$8:$K$3087,9,FALSE),""))))))))))))))</f>
        <v/>
      </c>
      <c r="G49" s="166" t="str">
        <f>IF($A49&lt;DWV!$A$301,VLOOKUP($A49,DWV!$A$8:$L$300,12,FALSE),IF($A49&lt;'Large Dia. DWV'!$A$122,VLOOKUP($A49,'Large Dia. DWV'!$A$8:$L$121,12,FALSE),IF($A49&lt;'SCH40'!$A$602,VLOOKUP($A49,'SCH40'!$A$8:$L$601,12,FALSE),IF($A49&lt;'Large Dia. SCH40'!$A$35,VLOOKUP($A49,'Large Dia. SCH40'!$A$8:$L$34,12,FALSE),IF($A49&lt;'SDR26'!$A$119,VLOOKUP($A49,'SDR26'!$A$8:$L$118,12,FALSE),IF($A49&lt;SDR35G!$A$227,VLOOKUP($A49,SDR35G!$A$8:$L$226,12,FALSE),IF($A49&lt;SDR35SW!$A$178,VLOOKUP($A49,SDR35SW!$A$8:$L$177,12,FALSE),IF($A49&lt;'DWV G'!$A$241,VLOOKUP($A49,'DWV G'!$A$8:$L$240,12,FALSE),IF($A49&lt;'2'!$A$523,VLOOKUP($A49,'2'!$A$8:$L$522,12,FALSE),IF($A49&lt;'3'!$A$27,VLOOKUP($A49,'3'!$A$8:$L$26,12,FALSE),IF($A49&lt;'4'!$A$277,VLOOKUP($A49,'4'!$A$8:$L$276,12,FALSE),IF($A49&lt;'5'!$A$10,VLOOKUP($A49,'5'!$A$8:$L$9,12,FALSE),IF($A49&lt;Nonstandard!$A$26,VLOOKUP($A49,Nonstandard!$A$17:$J$25,3,FALSE),IF($A49&lt;SDRFab!$A$3088,VLOOKUP($A49,SDRFab!$A$8:$L$3087,11,FALSE),""))))))))))))))</f>
        <v/>
      </c>
      <c r="H49" s="387" t="str">
        <f>IF($A49&lt;DWV!$A$301,VLOOKUP($A49,DWV!$A$8:$L$300,7,FALSE),IF($A49&lt;'Large Dia. DWV'!$A$122,VLOOKUP($A49,'Large Dia. DWV'!$A$8:$L$121,7,FALSE),IF($A49&lt;'SCH40'!$A$602,VLOOKUP($A49,'SCH40'!$A$8:$L$601,7,FALSE),IF($A49&lt;'Large Dia. SCH40'!$A$35,VLOOKUP($A49,'Large Dia. SCH40'!$A$8:$L$34,7,FALSE),IF($A49&lt;'SDR26'!$A$119,VLOOKUP($A49,'SDR26'!$A$8:$L$118,7,FALSE),IF($A49&lt;SDR35G!$A$227,VLOOKUP($A49,SDR35G!$A$8:$L$226,7,FALSE),IF($A49&lt;SDR35SW!$A$178,VLOOKUP($A49,SDR35SW!$A$8:$L$177,7,FALSE),IF($A49&lt;'DWV G'!$A$241,VLOOKUP($A49,'DWV G'!$A$8:$L$240,7,FALSE),IF($A49&lt;'2'!$A$523,VLOOKUP($A49,'2'!$A$8:$L$522,7,FALSE),IF($A49&lt;'3'!$A$27,VLOOKUP($A49,'3'!$A$8:$L$26,7,FALSE),IF($A49&lt;'4'!$A$277,VLOOKUP($A49,'4'!$A$8:$L$276,7,FALSE),IF($A49&lt;'5'!$A$10,VLOOKUP($A49,'5'!$A$8:$L$9,7,FALSE),IF($A49&lt;SDRFab!$A$3088,VLOOKUP($A49,SDRFab!$A$8:$L$3087,6,FALSE),"")))))))))))))</f>
        <v/>
      </c>
      <c r="I49" s="388"/>
      <c r="J49" s="156" t="str">
        <f>IF($A49&lt;DWV!$A$301,VLOOKUP($A49,DWV!$A$8:$N$300,14,FALSE),IF($A49&lt;'Large Dia. DWV'!$A$122,VLOOKUP($A49,'Large Dia. DWV'!$A$8:$N$121,14,FALSE),IF($A49&lt;'SCH40'!$A$602,VLOOKUP($A49,'SCH40'!$A$8:$N$601,14,FALSE),IF($A49&lt;'Large Dia. SCH40'!$A$35,VLOOKUP($A49,'Large Dia. SCH40'!$A$8:$N$34,14,FALSE),IF($A49&lt;'SDR26'!$A$119,VLOOKUP($A49,'SDR26'!$A$8:$N$118,14,FALSE),IF($A49&lt;SDR35G!$A$227,VLOOKUP($A49,SDR35G!$A$8:$N$226,14,FALSE),IF($A49&lt;SDR35SW!$A$178,VLOOKUP($A49,SDR35SW!$A$8:$N$177,14,FALSE),IF($A49&lt;'DWV G'!$A$241,VLOOKUP($A49,'DWV G'!$A$8:$N$240,14,FALSE),IF($A49&lt;'2'!$A$523,VLOOKUP($A49,'2'!$A$8:$N$522,14,FALSE),IF($A49&lt;'3'!$A$27,VLOOKUP($A49,'3'!$A$8:$N$26,14,FALSE),IF($A49&lt;'4'!$A$277,VLOOKUP($A49,'4'!$A$8:$N$276,14,FALSE),IF($A49&lt;'5'!$A$10,VLOOKUP($A49,'5'!$A$8:$N$9,14,FALSE),IF($A49&lt;SDRFab!$A$3088,VLOOKUP($A49,SDRFab!$A$8:$N$3087,13,FALSE),"")))))))))))))</f>
        <v/>
      </c>
      <c r="K49" s="168" t="str">
        <f>IF($A49&lt;DWV!$A$301,VLOOKUP($A49,DWV!$A$8:$L$300,11,FALSE),IF($A49&lt;'Large Dia. DWV'!$A$122,VLOOKUP($A49,'Large Dia. DWV'!$A$8:$L$121,11,FALSE),IF($A49&lt;'SCH40'!$A$602,VLOOKUP($A49,'SCH40'!$A$8:$L$601,11,FALSE),IF($A49&lt;'Large Dia. SCH40'!$A$35,VLOOKUP($A49,'Large Dia. SCH40'!$A$8:$L$34,11,FALSE),IF($A49&lt;'SDR26'!$A$119,VLOOKUP($A49,'SDR26'!$A$8:$L$118,11,FALSE),IF($A49&lt;SDR35G!$A$227,VLOOKUP($A49,SDR35G!$A$8:$L$226,11,FALSE),IF($A49&lt;SDR35SW!$A$178,VLOOKUP($A49,SDR35SW!$A$8:$L$177,11,FALSE),IF($A49&lt;'DWV G'!$A$241,VLOOKUP($A49,'DWV G'!$A$8:$L$240,11,FALSE),IF($A49&lt;'2'!$A$523,VLOOKUP($A49,'2'!$A$8:$L$522,11,FALSE),IF($A49&lt;'3'!$A$27,VLOOKUP($A49,'3'!$A$8:$L$26,11,FALSE),IF($A49&lt;'4'!$A$277,VLOOKUP($A49,'4'!$A$8:$L$276,11,FALSE),IF($A49&lt;'5'!$A$10,VLOOKUP($A49,'5'!$A$8:$L$9,11,FALSE),IF($A49&lt;Nonstandard!$A$26,VLOOKUP($A49,Nonstandard!$A$17:$J$25,10,FALSE),IF($A49&lt;SDRFab!$A$3088,VLOOKUP($A49,SDRFab!$A$8:$L$3087,10,FALSE),""))))))))))))))</f>
        <v/>
      </c>
      <c r="L49" s="153" t="str">
        <f t="shared" si="0"/>
        <v>-</v>
      </c>
      <c r="M49" s="169"/>
      <c r="N49" s="142"/>
      <c r="O49" s="143"/>
    </row>
    <row r="50" spans="1:15" ht="15.6" x14ac:dyDescent="0.3">
      <c r="A50" s="123">
        <v>33</v>
      </c>
      <c r="B50" s="14" t="str">
        <f>IF($A50&lt;DWV!$A$301,VLOOKUP($A50,DWV!$A$8:$L$300,4,FALSE),IF($A50&lt;'Large Dia. DWV'!$A$122,VLOOKUP($A50,'Large Dia. DWV'!$A$8:$L$121,4,FALSE),IF($A50&lt;'SCH40'!$A$602,VLOOKUP($A50,'SCH40'!$A$8:$L$601,4,FALSE),IF($A50&lt;'Large Dia. SCH40'!$A$35,VLOOKUP($A50,'Large Dia. SCH40'!$A$8:$L$34,4,FALSE),IF($A50&lt;'SDR26'!$A$119,VLOOKUP($A50,'SDR26'!$A$8:$L$118,4,FALSE),IF($A50&lt;SDR35G!$A$227,VLOOKUP($A50,SDR35G!$A$8:$L$226,4,FALSE),IF($A50&lt;SDR35SW!$A$178,VLOOKUP($A50,SDR35SW!$A$8:$L$177,4,FALSE),IF($A50&lt;'DWV G'!$A$241,VLOOKUP($A50,'DWV G'!$A$8:$L$240,4,FALSE),IF($A50&lt;'2'!$A$523,VLOOKUP($A50,'2'!$A$8:$L$522,4,FALSE),IF($A50&lt;'3'!$A$27,VLOOKUP($A50,'3'!$A$8:$L$26,4,FALSE),IF($A50&lt;'4'!$A$277,VLOOKUP($A50,'4'!$A$8:$L$276,4,FALSE),IF($A50&lt;'5'!$A$10,VLOOKUP($A50,'5'!$A$8:$L$9,4,FALSE),IF($A50&lt;Nonstandard!$A$26,VLOOKUP($A50,Nonstandard!$A$17:$J$25,5,FALSE),IF($A50&lt;SDRFab!$A$3088,VLOOKUP($A50,SDRFab!$A$8:$K$3087,3,FALSE),""))))))))))))))</f>
        <v/>
      </c>
      <c r="C50" s="163" t="str">
        <f>IF($A50&lt;DWV!$A$301,VLOOKUP($A50,DWV!$A$8:$L$300,5,FALSE),IF($A50&lt;'Large Dia. DWV'!$A$122,VLOOKUP($A50,'Large Dia. DWV'!$A$8:$L$121,5,FALSE),IF($A50&lt;'SCH40'!$A$602,VLOOKUP($A50,'SCH40'!$A$8:$L$601,5,FALSE),IF($A50&lt;'Large Dia. SCH40'!$A$35,VLOOKUP($A50,'Large Dia. SCH40'!$A$8:$L$34,5,FALSE),IF($A50&lt;'SDR26'!$A$119,VLOOKUP($A50,'SDR26'!$A$8:$L$118,5,FALSE),IF($A50&lt;SDR35G!$A$227,VLOOKUP($A50,SDR35G!$A$8:$L$226,5,FALSE),IF($A50&lt;SDR35SW!$A$178,VLOOKUP($A50,SDR35SW!$A$8:$L$177,5,FALSE),IF($A50&lt;'DWV G'!$A$241,VLOOKUP($A50,'DWV G'!$A$8:$L$240,5,FALSE),IF($A50&lt;'2'!$A$523,VLOOKUP($A50,'2'!$A$8:$L$522,5,FALSE),IF($A50&lt;'3'!$A$27,VLOOKUP($A50,'3'!$A$8:$L$26,5,FALSE),IF($A50&lt;'4'!$A$277,VLOOKUP($A50,'4'!$A$8:$L$276,5,FALSE),IF($A50&lt;'5'!$A$10,VLOOKUP($A50,'5'!$A$8:$L$9,5,FALSE),IF($A50&lt;Nonstandard!$A$26,VLOOKUP($A50,Nonstandard!$A$17:$J$25,6,FALSE),IF($A50&lt;SDRFab!$A$3088,VLOOKUP($A50,SDRFab!$A$8:$K$3087,4,FALSE),""))))))))))))))</f>
        <v/>
      </c>
      <c r="D50" s="396" t="str">
        <f>IF($A50&lt;DWV!$A$301,VLOOKUP($A50,DWV!$A$8:$L$300,6,FALSE),IF($A50&lt;'Large Dia. DWV'!$A$122,VLOOKUP($A50,'Large Dia. DWV'!$A$8:$L$121,6,FALSE),IF($A50&lt;'SCH40'!$A$602,VLOOKUP($A50,'SCH40'!$A$8:$L$601,6,FALSE),IF($A50&lt;'Large Dia. SCH40'!$A$35,VLOOKUP($A50,'Large Dia. SCH40'!$A$8:$L$34,6,FALSE),IF($A50&lt;'SDR26'!$A$119,VLOOKUP($A50,'SDR26'!$A$8:$L$118,6,FALSE),IF($A50&lt;SDR35G!$A$227,VLOOKUP($A50,SDR35G!$A$8:$L$226,6,FALSE),IF($A50&lt;SDR35SW!$A$178,VLOOKUP($A50,SDR35SW!$A$8:$L$177,6,FALSE),IF($A50&lt;'DWV G'!$A$241,VLOOKUP($A50,'DWV G'!$A$8:$L$240,6,FALSE),IF($A50&lt;'2'!$A$523,VLOOKUP($A50,'2'!$A$8:$L$522,6,FALSE),IF($A50&lt;'3'!$A$27,VLOOKUP($A50,'3'!$A$8:$L$26,6,FALSE),IF($A50&lt;'4'!$A$277,VLOOKUP($A50,'4'!$A$8:$L$276,6,FALSE),IF($A50&lt;'5'!$A$10,VLOOKUP($A50,'5'!$A$8:$L$9,6,FALSE),IF($A50&lt;Nonstandard!$A$26,VLOOKUP($A50,Nonstandard!$A$17:$J$25,7,FALSE),IF($A50&lt;SDRFab!$A$3088,VLOOKUP($A50,SDRFab!$A$8:$K$3087,5,FALSE),""))))))))))))))</f>
        <v/>
      </c>
      <c r="E50" s="397"/>
      <c r="F50" s="138" t="str">
        <f>IF($A50&lt;DWV!$A$301,VLOOKUP($A50,DWV!$A$8:$L$300,10,FALSE),IF($A50&lt;'Large Dia. DWV'!$A$122,VLOOKUP($A50,'Large Dia. DWV'!$A$8:$L$121,10,FALSE),IF($A50&lt;'SCH40'!$A$602,VLOOKUP($A50,'SCH40'!$A$8:$L$601,10,FALSE),IF($A50&lt;'Large Dia. SCH40'!$A$35,VLOOKUP($A50,'Large Dia. SCH40'!$A$8:$L$34,10,FALSE),IF($A50&lt;'SDR26'!$A$119,VLOOKUP($A50,'SDR26'!$A$8:$L$118,10,FALSE),IF($A50&lt;SDR35G!$A$227,VLOOKUP($A50,SDR35G!$A$8:$L$226,10,FALSE),IF($A50&lt;SDR35SW!$A$178,VLOOKUP($A50,SDR35SW!$A$8:$L$177,10,FALSE),IF($A50&lt;'DWV G'!$A$241,VLOOKUP($A50,'DWV G'!$A$8:$L$240,10,FALSE),IF($A50&lt;'2'!$A$523,VLOOKUP($A50,'2'!$A$8:$L$522,10,FALSE),IF($A50&lt;'3'!$A$27,VLOOKUP($A50,'3'!$A$8:$L$26,10,FALSE),IF($A50&lt;'4'!$A$277,VLOOKUP($A50,'4'!$A$8:$L$276,10,FALSE),IF($A50&lt;'5'!$A$10,VLOOKUP($A50,'5'!$A$8:$L$9,10,FALSE),IF($A50&lt;Nonstandard!$A$26,VLOOKUP($A50,Nonstandard!$A$17:$J$25,8,FALSE),IF($A50&lt;SDRFab!$A$3088,VLOOKUP($A50,SDRFab!$A$8:$K$3087,9,FALSE),""))))))))))))))</f>
        <v/>
      </c>
      <c r="G50" s="165" t="str">
        <f>IF($A50&lt;DWV!$A$301,VLOOKUP($A50,DWV!$A$8:$L$300,12,FALSE),IF($A50&lt;'Large Dia. DWV'!$A$122,VLOOKUP($A50,'Large Dia. DWV'!$A$8:$L$121,12,FALSE),IF($A50&lt;'SCH40'!$A$602,VLOOKUP($A50,'SCH40'!$A$8:$L$601,12,FALSE),IF($A50&lt;'Large Dia. SCH40'!$A$35,VLOOKUP($A50,'Large Dia. SCH40'!$A$8:$L$34,12,FALSE),IF($A50&lt;'SDR26'!$A$119,VLOOKUP($A50,'SDR26'!$A$8:$L$118,12,FALSE),IF($A50&lt;SDR35G!$A$227,VLOOKUP($A50,SDR35G!$A$8:$L$226,12,FALSE),IF($A50&lt;SDR35SW!$A$178,VLOOKUP($A50,SDR35SW!$A$8:$L$177,12,FALSE),IF($A50&lt;'DWV G'!$A$241,VLOOKUP($A50,'DWV G'!$A$8:$L$240,12,FALSE),IF($A50&lt;'2'!$A$523,VLOOKUP($A50,'2'!$A$8:$L$522,12,FALSE),IF($A50&lt;'3'!$A$27,VLOOKUP($A50,'3'!$A$8:$L$26,12,FALSE),IF($A50&lt;'4'!$A$277,VLOOKUP($A50,'4'!$A$8:$L$276,12,FALSE),IF($A50&lt;'5'!$A$10,VLOOKUP($A50,'5'!$A$8:$L$9,12,FALSE),IF($A50&lt;Nonstandard!$A$26,VLOOKUP($A50,Nonstandard!$A$17:$J$25,3,FALSE),IF($A50&lt;SDRFab!$A$3088,VLOOKUP($A50,SDRFab!$A$8:$L$3087,11,FALSE),""))))))))))))))</f>
        <v/>
      </c>
      <c r="H50" s="389" t="str">
        <f>IF($A50&lt;DWV!$A$301,VLOOKUP($A50,DWV!$A$8:$L$300,7,FALSE),IF($A50&lt;'Large Dia. DWV'!$A$122,VLOOKUP($A50,'Large Dia. DWV'!$A$8:$L$121,7,FALSE),IF($A50&lt;'SCH40'!$A$602,VLOOKUP($A50,'SCH40'!$A$8:$L$601,7,FALSE),IF($A50&lt;'Large Dia. SCH40'!$A$35,VLOOKUP($A50,'Large Dia. SCH40'!$A$8:$L$34,7,FALSE),IF($A50&lt;'SDR26'!$A$119,VLOOKUP($A50,'SDR26'!$A$8:$L$118,7,FALSE),IF($A50&lt;SDR35G!$A$227,VLOOKUP($A50,SDR35G!$A$8:$L$226,7,FALSE),IF($A50&lt;SDR35SW!$A$178,VLOOKUP($A50,SDR35SW!$A$8:$L$177,7,FALSE),IF($A50&lt;'DWV G'!$A$241,VLOOKUP($A50,'DWV G'!$A$8:$L$240,7,FALSE),IF($A50&lt;'2'!$A$523,VLOOKUP($A50,'2'!$A$8:$L$522,7,FALSE),IF($A50&lt;'3'!$A$27,VLOOKUP($A50,'3'!$A$8:$L$26,7,FALSE),IF($A50&lt;'4'!$A$277,VLOOKUP($A50,'4'!$A$8:$L$276,7,FALSE),IF($A50&lt;'5'!$A$10,VLOOKUP($A50,'5'!$A$8:$L$9,7,FALSE),IF($A50&lt;SDRFab!$A$3088,VLOOKUP($A50,SDRFab!$A$8:$L$3087,6,FALSE),"")))))))))))))</f>
        <v/>
      </c>
      <c r="I50" s="390"/>
      <c r="J50" s="155" t="str">
        <f>IF($A50&lt;DWV!$A$301,VLOOKUP($A50,DWV!$A$8:$N$300,14,FALSE),IF($A50&lt;'Large Dia. DWV'!$A$122,VLOOKUP($A50,'Large Dia. DWV'!$A$8:$N$121,14,FALSE),IF($A50&lt;'SCH40'!$A$602,VLOOKUP($A50,'SCH40'!$A$8:$N$601,14,FALSE),IF($A50&lt;'Large Dia. SCH40'!$A$35,VLOOKUP($A50,'Large Dia. SCH40'!$A$8:$N$34,14,FALSE),IF($A50&lt;'SDR26'!$A$119,VLOOKUP($A50,'SDR26'!$A$8:$N$118,14,FALSE),IF($A50&lt;SDR35G!$A$227,VLOOKUP($A50,SDR35G!$A$8:$N$226,14,FALSE),IF($A50&lt;SDR35SW!$A$178,VLOOKUP($A50,SDR35SW!$A$8:$N$177,14,FALSE),IF($A50&lt;'DWV G'!$A$241,VLOOKUP($A50,'DWV G'!$A$8:$N$240,14,FALSE),IF($A50&lt;'2'!$A$523,VLOOKUP($A50,'2'!$A$8:$N$522,14,FALSE),IF($A50&lt;'3'!$A$27,VLOOKUP($A50,'3'!$A$8:$N$26,14,FALSE),IF($A50&lt;'4'!$A$277,VLOOKUP($A50,'4'!$A$8:$N$276,14,FALSE),IF($A50&lt;'5'!$A$10,VLOOKUP($A50,'5'!$A$8:$N$9,14,FALSE),IF($A50&lt;SDRFab!$A$3088,VLOOKUP($A50,SDRFab!$A$8:$N$3087,13,FALSE),"")))))))))))))</f>
        <v/>
      </c>
      <c r="K50" s="167" t="str">
        <f>IF($A50&lt;DWV!$A$301,VLOOKUP($A50,DWV!$A$8:$L$300,11,FALSE),IF($A50&lt;'Large Dia. DWV'!$A$122,VLOOKUP($A50,'Large Dia. DWV'!$A$8:$L$121,11,FALSE),IF($A50&lt;'SCH40'!$A$602,VLOOKUP($A50,'SCH40'!$A$8:$L$601,11,FALSE),IF($A50&lt;'Large Dia. SCH40'!$A$35,VLOOKUP($A50,'Large Dia. SCH40'!$A$8:$L$34,11,FALSE),IF($A50&lt;'SDR26'!$A$119,VLOOKUP($A50,'SDR26'!$A$8:$L$118,11,FALSE),IF($A50&lt;SDR35G!$A$227,VLOOKUP($A50,SDR35G!$A$8:$L$226,11,FALSE),IF($A50&lt;SDR35SW!$A$178,VLOOKUP($A50,SDR35SW!$A$8:$L$177,11,FALSE),IF($A50&lt;'DWV G'!$A$241,VLOOKUP($A50,'DWV G'!$A$8:$L$240,11,FALSE),IF($A50&lt;'2'!$A$523,VLOOKUP($A50,'2'!$A$8:$L$522,11,FALSE),IF($A50&lt;'3'!$A$27,VLOOKUP($A50,'3'!$A$8:$L$26,11,FALSE),IF($A50&lt;'4'!$A$277,VLOOKUP($A50,'4'!$A$8:$L$276,11,FALSE),IF($A50&lt;'5'!$A$10,VLOOKUP($A50,'5'!$A$8:$L$9,11,FALSE),IF($A50&lt;Nonstandard!$A$26,VLOOKUP($A50,Nonstandard!$A$17:$J$25,10,FALSE),IF($A50&lt;SDRFab!$A$3088,VLOOKUP($A50,SDRFab!$A$8:$L$3087,10,FALSE),""))))))))))))))</f>
        <v/>
      </c>
      <c r="L50" s="139" t="str">
        <f t="shared" ref="L50:L81" si="1">IF(G50="","-",K50*G50)</f>
        <v>-</v>
      </c>
      <c r="M50" s="170"/>
      <c r="N50" s="142"/>
      <c r="O50" s="143"/>
    </row>
    <row r="51" spans="1:15" ht="15.6" x14ac:dyDescent="0.3">
      <c r="A51" s="151">
        <v>34</v>
      </c>
      <c r="B51" s="152" t="str">
        <f>IF($A51&lt;DWV!$A$301,VLOOKUP($A51,DWV!$A$8:$L$300,4,FALSE),IF($A51&lt;'Large Dia. DWV'!$A$122,VLOOKUP($A51,'Large Dia. DWV'!$A$8:$L$121,4,FALSE),IF($A51&lt;'SCH40'!$A$602,VLOOKUP($A51,'SCH40'!$A$8:$L$601,4,FALSE),IF($A51&lt;'Large Dia. SCH40'!$A$35,VLOOKUP($A51,'Large Dia. SCH40'!$A$8:$L$34,4,FALSE),IF($A51&lt;'SDR26'!$A$119,VLOOKUP($A51,'SDR26'!$A$8:$L$118,4,FALSE),IF($A51&lt;SDR35G!$A$227,VLOOKUP($A51,SDR35G!$A$8:$L$226,4,FALSE),IF($A51&lt;SDR35SW!$A$178,VLOOKUP($A51,SDR35SW!$A$8:$L$177,4,FALSE),IF($A51&lt;'DWV G'!$A$241,VLOOKUP($A51,'DWV G'!$A$8:$L$240,4,FALSE),IF($A51&lt;'2'!$A$523,VLOOKUP($A51,'2'!$A$8:$L$522,4,FALSE),IF($A51&lt;'3'!$A$27,VLOOKUP($A51,'3'!$A$8:$L$26,4,FALSE),IF($A51&lt;'4'!$A$277,VLOOKUP($A51,'4'!$A$8:$L$276,4,FALSE),IF($A51&lt;'5'!$A$10,VLOOKUP($A51,'5'!$A$8:$L$9,4,FALSE),IF($A51&lt;Nonstandard!$A$26,VLOOKUP($A51,Nonstandard!$A$17:$J$25,5,FALSE),IF($A51&lt;SDRFab!$A$3088,VLOOKUP($A51,SDRFab!$A$8:$K$3087,3,FALSE),""))))))))))))))</f>
        <v/>
      </c>
      <c r="C51" s="164" t="str">
        <f>IF($A51&lt;DWV!$A$301,VLOOKUP($A51,DWV!$A$8:$L$300,5,FALSE),IF($A51&lt;'Large Dia. DWV'!$A$122,VLOOKUP($A51,'Large Dia. DWV'!$A$8:$L$121,5,FALSE),IF($A51&lt;'SCH40'!$A$602,VLOOKUP($A51,'SCH40'!$A$8:$L$601,5,FALSE),IF($A51&lt;'Large Dia. SCH40'!$A$35,VLOOKUP($A51,'Large Dia. SCH40'!$A$8:$L$34,5,FALSE),IF($A51&lt;'SDR26'!$A$119,VLOOKUP($A51,'SDR26'!$A$8:$L$118,5,FALSE),IF($A51&lt;SDR35G!$A$227,VLOOKUP($A51,SDR35G!$A$8:$L$226,5,FALSE),IF($A51&lt;SDR35SW!$A$178,VLOOKUP($A51,SDR35SW!$A$8:$L$177,5,FALSE),IF($A51&lt;'DWV G'!$A$241,VLOOKUP($A51,'DWV G'!$A$8:$L$240,5,FALSE),IF($A51&lt;'2'!$A$523,VLOOKUP($A51,'2'!$A$8:$L$522,5,FALSE),IF($A51&lt;'3'!$A$27,VLOOKUP($A51,'3'!$A$8:$L$26,5,FALSE),IF($A51&lt;'4'!$A$277,VLOOKUP($A51,'4'!$A$8:$L$276,5,FALSE),IF($A51&lt;'5'!$A$10,VLOOKUP($A51,'5'!$A$8:$L$9,5,FALSE),IF($A51&lt;Nonstandard!$A$26,VLOOKUP($A51,Nonstandard!$A$17:$J$25,6,FALSE),IF($A51&lt;SDRFab!$A$3088,VLOOKUP($A51,SDRFab!$A$8:$K$3087,4,FALSE),""))))))))))))))</f>
        <v/>
      </c>
      <c r="D51" s="398" t="str">
        <f>IF($A51&lt;DWV!$A$301,VLOOKUP($A51,DWV!$A$8:$L$300,6,FALSE),IF($A51&lt;'Large Dia. DWV'!$A$122,VLOOKUP($A51,'Large Dia. DWV'!$A$8:$L$121,6,FALSE),IF($A51&lt;'SCH40'!$A$602,VLOOKUP($A51,'SCH40'!$A$8:$L$601,6,FALSE),IF($A51&lt;'Large Dia. SCH40'!$A$35,VLOOKUP($A51,'Large Dia. SCH40'!$A$8:$L$34,6,FALSE),IF($A51&lt;'SDR26'!$A$119,VLOOKUP($A51,'SDR26'!$A$8:$L$118,6,FALSE),IF($A51&lt;SDR35G!$A$227,VLOOKUP($A51,SDR35G!$A$8:$L$226,6,FALSE),IF($A51&lt;SDR35SW!$A$178,VLOOKUP($A51,SDR35SW!$A$8:$L$177,6,FALSE),IF($A51&lt;'DWV G'!$A$241,VLOOKUP($A51,'DWV G'!$A$8:$L$240,6,FALSE),IF($A51&lt;'2'!$A$523,VLOOKUP($A51,'2'!$A$8:$L$522,6,FALSE),IF($A51&lt;'3'!$A$27,VLOOKUP($A51,'3'!$A$8:$L$26,6,FALSE),IF($A51&lt;'4'!$A$277,VLOOKUP($A51,'4'!$A$8:$L$276,6,FALSE),IF($A51&lt;'5'!$A$10,VLOOKUP($A51,'5'!$A$8:$L$9,6,FALSE),IF($A51&lt;Nonstandard!$A$26,VLOOKUP($A51,Nonstandard!$A$17:$J$25,7,FALSE),IF($A51&lt;SDRFab!$A$3088,VLOOKUP($A51,SDRFab!$A$8:$K$3087,5,FALSE),""))))))))))))))</f>
        <v/>
      </c>
      <c r="E51" s="399"/>
      <c r="F51" s="153" t="str">
        <f>IF($A51&lt;DWV!$A$301,VLOOKUP($A51,DWV!$A$8:$L$300,10,FALSE),IF($A51&lt;'Large Dia. DWV'!$A$122,VLOOKUP($A51,'Large Dia. DWV'!$A$8:$L$121,10,FALSE),IF($A51&lt;'SCH40'!$A$602,VLOOKUP($A51,'SCH40'!$A$8:$L$601,10,FALSE),IF($A51&lt;'Large Dia. SCH40'!$A$35,VLOOKUP($A51,'Large Dia. SCH40'!$A$8:$L$34,10,FALSE),IF($A51&lt;'SDR26'!$A$119,VLOOKUP($A51,'SDR26'!$A$8:$L$118,10,FALSE),IF($A51&lt;SDR35G!$A$227,VLOOKUP($A51,SDR35G!$A$8:$L$226,10,FALSE),IF($A51&lt;SDR35SW!$A$178,VLOOKUP($A51,SDR35SW!$A$8:$L$177,10,FALSE),IF($A51&lt;'DWV G'!$A$241,VLOOKUP($A51,'DWV G'!$A$8:$L$240,10,FALSE),IF($A51&lt;'2'!$A$523,VLOOKUP($A51,'2'!$A$8:$L$522,10,FALSE),IF($A51&lt;'3'!$A$27,VLOOKUP($A51,'3'!$A$8:$L$26,10,FALSE),IF($A51&lt;'4'!$A$277,VLOOKUP($A51,'4'!$A$8:$L$276,10,FALSE),IF($A51&lt;'5'!$A$10,VLOOKUP($A51,'5'!$A$8:$L$9,10,FALSE),IF($A51&lt;Nonstandard!$A$26,VLOOKUP($A51,Nonstandard!$A$17:$J$25,8,FALSE),IF($A51&lt;SDRFab!$A$3088,VLOOKUP($A51,SDRFab!$A$8:$K$3087,9,FALSE),""))))))))))))))</f>
        <v/>
      </c>
      <c r="G51" s="166" t="str">
        <f>IF($A51&lt;DWV!$A$301,VLOOKUP($A51,DWV!$A$8:$L$300,12,FALSE),IF($A51&lt;'Large Dia. DWV'!$A$122,VLOOKUP($A51,'Large Dia. DWV'!$A$8:$L$121,12,FALSE),IF($A51&lt;'SCH40'!$A$602,VLOOKUP($A51,'SCH40'!$A$8:$L$601,12,FALSE),IF($A51&lt;'Large Dia. SCH40'!$A$35,VLOOKUP($A51,'Large Dia. SCH40'!$A$8:$L$34,12,FALSE),IF($A51&lt;'SDR26'!$A$119,VLOOKUP($A51,'SDR26'!$A$8:$L$118,12,FALSE),IF($A51&lt;SDR35G!$A$227,VLOOKUP($A51,SDR35G!$A$8:$L$226,12,FALSE),IF($A51&lt;SDR35SW!$A$178,VLOOKUP($A51,SDR35SW!$A$8:$L$177,12,FALSE),IF($A51&lt;'DWV G'!$A$241,VLOOKUP($A51,'DWV G'!$A$8:$L$240,12,FALSE),IF($A51&lt;'2'!$A$523,VLOOKUP($A51,'2'!$A$8:$L$522,12,FALSE),IF($A51&lt;'3'!$A$27,VLOOKUP($A51,'3'!$A$8:$L$26,12,FALSE),IF($A51&lt;'4'!$A$277,VLOOKUP($A51,'4'!$A$8:$L$276,12,FALSE),IF($A51&lt;'5'!$A$10,VLOOKUP($A51,'5'!$A$8:$L$9,12,FALSE),IF($A51&lt;Nonstandard!$A$26,VLOOKUP($A51,Nonstandard!$A$17:$J$25,3,FALSE),IF($A51&lt;SDRFab!$A$3088,VLOOKUP($A51,SDRFab!$A$8:$L$3087,11,FALSE),""))))))))))))))</f>
        <v/>
      </c>
      <c r="H51" s="387" t="str">
        <f>IF($A51&lt;DWV!$A$301,VLOOKUP($A51,DWV!$A$8:$L$300,7,FALSE),IF($A51&lt;'Large Dia. DWV'!$A$122,VLOOKUP($A51,'Large Dia. DWV'!$A$8:$L$121,7,FALSE),IF($A51&lt;'SCH40'!$A$602,VLOOKUP($A51,'SCH40'!$A$8:$L$601,7,FALSE),IF($A51&lt;'Large Dia. SCH40'!$A$35,VLOOKUP($A51,'Large Dia. SCH40'!$A$8:$L$34,7,FALSE),IF($A51&lt;'SDR26'!$A$119,VLOOKUP($A51,'SDR26'!$A$8:$L$118,7,FALSE),IF($A51&lt;SDR35G!$A$227,VLOOKUP($A51,SDR35G!$A$8:$L$226,7,FALSE),IF($A51&lt;SDR35SW!$A$178,VLOOKUP($A51,SDR35SW!$A$8:$L$177,7,FALSE),IF($A51&lt;'DWV G'!$A$241,VLOOKUP($A51,'DWV G'!$A$8:$L$240,7,FALSE),IF($A51&lt;'2'!$A$523,VLOOKUP($A51,'2'!$A$8:$L$522,7,FALSE),IF($A51&lt;'3'!$A$27,VLOOKUP($A51,'3'!$A$8:$L$26,7,FALSE),IF($A51&lt;'4'!$A$277,VLOOKUP($A51,'4'!$A$8:$L$276,7,FALSE),IF($A51&lt;'5'!$A$10,VLOOKUP($A51,'5'!$A$8:$L$9,7,FALSE),IF($A51&lt;SDRFab!$A$3088,VLOOKUP($A51,SDRFab!$A$8:$L$3087,6,FALSE),"")))))))))))))</f>
        <v/>
      </c>
      <c r="I51" s="388"/>
      <c r="J51" s="156" t="str">
        <f>IF($A51&lt;DWV!$A$301,VLOOKUP($A51,DWV!$A$8:$N$300,14,FALSE),IF($A51&lt;'Large Dia. DWV'!$A$122,VLOOKUP($A51,'Large Dia. DWV'!$A$8:$N$121,14,FALSE),IF($A51&lt;'SCH40'!$A$602,VLOOKUP($A51,'SCH40'!$A$8:$N$601,14,FALSE),IF($A51&lt;'Large Dia. SCH40'!$A$35,VLOOKUP($A51,'Large Dia. SCH40'!$A$8:$N$34,14,FALSE),IF($A51&lt;'SDR26'!$A$119,VLOOKUP($A51,'SDR26'!$A$8:$N$118,14,FALSE),IF($A51&lt;SDR35G!$A$227,VLOOKUP($A51,SDR35G!$A$8:$N$226,14,FALSE),IF($A51&lt;SDR35SW!$A$178,VLOOKUP($A51,SDR35SW!$A$8:$N$177,14,FALSE),IF($A51&lt;'DWV G'!$A$241,VLOOKUP($A51,'DWV G'!$A$8:$N$240,14,FALSE),IF($A51&lt;'2'!$A$523,VLOOKUP($A51,'2'!$A$8:$N$522,14,FALSE),IF($A51&lt;'3'!$A$27,VLOOKUP($A51,'3'!$A$8:$N$26,14,FALSE),IF($A51&lt;'4'!$A$277,VLOOKUP($A51,'4'!$A$8:$N$276,14,FALSE),IF($A51&lt;'5'!$A$10,VLOOKUP($A51,'5'!$A$8:$N$9,14,FALSE),IF($A51&lt;SDRFab!$A$3088,VLOOKUP($A51,SDRFab!$A$8:$N$3087,13,FALSE),"")))))))))))))</f>
        <v/>
      </c>
      <c r="K51" s="168" t="str">
        <f>IF($A51&lt;DWV!$A$301,VLOOKUP($A51,DWV!$A$8:$L$300,11,FALSE),IF($A51&lt;'Large Dia. DWV'!$A$122,VLOOKUP($A51,'Large Dia. DWV'!$A$8:$L$121,11,FALSE),IF($A51&lt;'SCH40'!$A$602,VLOOKUP($A51,'SCH40'!$A$8:$L$601,11,FALSE),IF($A51&lt;'Large Dia. SCH40'!$A$35,VLOOKUP($A51,'Large Dia. SCH40'!$A$8:$L$34,11,FALSE),IF($A51&lt;'SDR26'!$A$119,VLOOKUP($A51,'SDR26'!$A$8:$L$118,11,FALSE),IF($A51&lt;SDR35G!$A$227,VLOOKUP($A51,SDR35G!$A$8:$L$226,11,FALSE),IF($A51&lt;SDR35SW!$A$178,VLOOKUP($A51,SDR35SW!$A$8:$L$177,11,FALSE),IF($A51&lt;'DWV G'!$A$241,VLOOKUP($A51,'DWV G'!$A$8:$L$240,11,FALSE),IF($A51&lt;'2'!$A$523,VLOOKUP($A51,'2'!$A$8:$L$522,11,FALSE),IF($A51&lt;'3'!$A$27,VLOOKUP($A51,'3'!$A$8:$L$26,11,FALSE),IF($A51&lt;'4'!$A$277,VLOOKUP($A51,'4'!$A$8:$L$276,11,FALSE),IF($A51&lt;'5'!$A$10,VLOOKUP($A51,'5'!$A$8:$L$9,11,FALSE),IF($A51&lt;Nonstandard!$A$26,VLOOKUP($A51,Nonstandard!$A$17:$J$25,10,FALSE),IF($A51&lt;SDRFab!$A$3088,VLOOKUP($A51,SDRFab!$A$8:$L$3087,10,FALSE),""))))))))))))))</f>
        <v/>
      </c>
      <c r="L51" s="153" t="str">
        <f t="shared" si="1"/>
        <v>-</v>
      </c>
      <c r="M51" s="169"/>
      <c r="N51" s="142"/>
      <c r="O51" s="143"/>
    </row>
    <row r="52" spans="1:15" ht="15.6" x14ac:dyDescent="0.3">
      <c r="A52" s="123">
        <v>35</v>
      </c>
      <c r="B52" s="14" t="str">
        <f>IF($A52&lt;DWV!$A$301,VLOOKUP($A52,DWV!$A$8:$L$300,4,FALSE),IF($A52&lt;'Large Dia. DWV'!$A$122,VLOOKUP($A52,'Large Dia. DWV'!$A$8:$L$121,4,FALSE),IF($A52&lt;'SCH40'!$A$602,VLOOKUP($A52,'SCH40'!$A$8:$L$601,4,FALSE),IF($A52&lt;'Large Dia. SCH40'!$A$35,VLOOKUP($A52,'Large Dia. SCH40'!$A$8:$L$34,4,FALSE),IF($A52&lt;'SDR26'!$A$119,VLOOKUP($A52,'SDR26'!$A$8:$L$118,4,FALSE),IF($A52&lt;SDR35G!$A$227,VLOOKUP($A52,SDR35G!$A$8:$L$226,4,FALSE),IF($A52&lt;SDR35SW!$A$178,VLOOKUP($A52,SDR35SW!$A$8:$L$177,4,FALSE),IF($A52&lt;'DWV G'!$A$241,VLOOKUP($A52,'DWV G'!$A$8:$L$240,4,FALSE),IF($A52&lt;'2'!$A$523,VLOOKUP($A52,'2'!$A$8:$L$522,4,FALSE),IF($A52&lt;'3'!$A$27,VLOOKUP($A52,'3'!$A$8:$L$26,4,FALSE),IF($A52&lt;'4'!$A$277,VLOOKUP($A52,'4'!$A$8:$L$276,4,FALSE),IF($A52&lt;'5'!$A$10,VLOOKUP($A52,'5'!$A$8:$L$9,4,FALSE),IF($A52&lt;Nonstandard!$A$26,VLOOKUP($A52,Nonstandard!$A$17:$J$25,5,FALSE),IF($A52&lt;SDRFab!$A$3088,VLOOKUP($A52,SDRFab!$A$8:$K$3087,3,FALSE),""))))))))))))))</f>
        <v/>
      </c>
      <c r="C52" s="163" t="str">
        <f>IF($A52&lt;DWV!$A$301,VLOOKUP($A52,DWV!$A$8:$L$300,5,FALSE),IF($A52&lt;'Large Dia. DWV'!$A$122,VLOOKUP($A52,'Large Dia. DWV'!$A$8:$L$121,5,FALSE),IF($A52&lt;'SCH40'!$A$602,VLOOKUP($A52,'SCH40'!$A$8:$L$601,5,FALSE),IF($A52&lt;'Large Dia. SCH40'!$A$35,VLOOKUP($A52,'Large Dia. SCH40'!$A$8:$L$34,5,FALSE),IF($A52&lt;'SDR26'!$A$119,VLOOKUP($A52,'SDR26'!$A$8:$L$118,5,FALSE),IF($A52&lt;SDR35G!$A$227,VLOOKUP($A52,SDR35G!$A$8:$L$226,5,FALSE),IF($A52&lt;SDR35SW!$A$178,VLOOKUP($A52,SDR35SW!$A$8:$L$177,5,FALSE),IF($A52&lt;'DWV G'!$A$241,VLOOKUP($A52,'DWV G'!$A$8:$L$240,5,FALSE),IF($A52&lt;'2'!$A$523,VLOOKUP($A52,'2'!$A$8:$L$522,5,FALSE),IF($A52&lt;'3'!$A$27,VLOOKUP($A52,'3'!$A$8:$L$26,5,FALSE),IF($A52&lt;'4'!$A$277,VLOOKUP($A52,'4'!$A$8:$L$276,5,FALSE),IF($A52&lt;'5'!$A$10,VLOOKUP($A52,'5'!$A$8:$L$9,5,FALSE),IF($A52&lt;Nonstandard!$A$26,VLOOKUP($A52,Nonstandard!$A$17:$J$25,6,FALSE),IF($A52&lt;SDRFab!$A$3088,VLOOKUP($A52,SDRFab!$A$8:$K$3087,4,FALSE),""))))))))))))))</f>
        <v/>
      </c>
      <c r="D52" s="396" t="str">
        <f>IF($A52&lt;DWV!$A$301,VLOOKUP($A52,DWV!$A$8:$L$300,6,FALSE),IF($A52&lt;'Large Dia. DWV'!$A$122,VLOOKUP($A52,'Large Dia. DWV'!$A$8:$L$121,6,FALSE),IF($A52&lt;'SCH40'!$A$602,VLOOKUP($A52,'SCH40'!$A$8:$L$601,6,FALSE),IF($A52&lt;'Large Dia. SCH40'!$A$35,VLOOKUP($A52,'Large Dia. SCH40'!$A$8:$L$34,6,FALSE),IF($A52&lt;'SDR26'!$A$119,VLOOKUP($A52,'SDR26'!$A$8:$L$118,6,FALSE),IF($A52&lt;SDR35G!$A$227,VLOOKUP($A52,SDR35G!$A$8:$L$226,6,FALSE),IF($A52&lt;SDR35SW!$A$178,VLOOKUP($A52,SDR35SW!$A$8:$L$177,6,FALSE),IF($A52&lt;'DWV G'!$A$241,VLOOKUP($A52,'DWV G'!$A$8:$L$240,6,FALSE),IF($A52&lt;'2'!$A$523,VLOOKUP($A52,'2'!$A$8:$L$522,6,FALSE),IF($A52&lt;'3'!$A$27,VLOOKUP($A52,'3'!$A$8:$L$26,6,FALSE),IF($A52&lt;'4'!$A$277,VLOOKUP($A52,'4'!$A$8:$L$276,6,FALSE),IF($A52&lt;'5'!$A$10,VLOOKUP($A52,'5'!$A$8:$L$9,6,FALSE),IF($A52&lt;Nonstandard!$A$26,VLOOKUP($A52,Nonstandard!$A$17:$J$25,7,FALSE),IF($A52&lt;SDRFab!$A$3088,VLOOKUP($A52,SDRFab!$A$8:$K$3087,5,FALSE),""))))))))))))))</f>
        <v/>
      </c>
      <c r="E52" s="397"/>
      <c r="F52" s="138" t="str">
        <f>IF($A52&lt;DWV!$A$301,VLOOKUP($A52,DWV!$A$8:$L$300,10,FALSE),IF($A52&lt;'Large Dia. DWV'!$A$122,VLOOKUP($A52,'Large Dia. DWV'!$A$8:$L$121,10,FALSE),IF($A52&lt;'SCH40'!$A$602,VLOOKUP($A52,'SCH40'!$A$8:$L$601,10,FALSE),IF($A52&lt;'Large Dia. SCH40'!$A$35,VLOOKUP($A52,'Large Dia. SCH40'!$A$8:$L$34,10,FALSE),IF($A52&lt;'SDR26'!$A$119,VLOOKUP($A52,'SDR26'!$A$8:$L$118,10,FALSE),IF($A52&lt;SDR35G!$A$227,VLOOKUP($A52,SDR35G!$A$8:$L$226,10,FALSE),IF($A52&lt;SDR35SW!$A$178,VLOOKUP($A52,SDR35SW!$A$8:$L$177,10,FALSE),IF($A52&lt;'DWV G'!$A$241,VLOOKUP($A52,'DWV G'!$A$8:$L$240,10,FALSE),IF($A52&lt;'2'!$A$523,VLOOKUP($A52,'2'!$A$8:$L$522,10,FALSE),IF($A52&lt;'3'!$A$27,VLOOKUP($A52,'3'!$A$8:$L$26,10,FALSE),IF($A52&lt;'4'!$A$277,VLOOKUP($A52,'4'!$A$8:$L$276,10,FALSE),IF($A52&lt;'5'!$A$10,VLOOKUP($A52,'5'!$A$8:$L$9,10,FALSE),IF($A52&lt;Nonstandard!$A$26,VLOOKUP($A52,Nonstandard!$A$17:$J$25,8,FALSE),IF($A52&lt;SDRFab!$A$3088,VLOOKUP($A52,SDRFab!$A$8:$K$3087,9,FALSE),""))))))))))))))</f>
        <v/>
      </c>
      <c r="G52" s="165" t="str">
        <f>IF($A52&lt;DWV!$A$301,VLOOKUP($A52,DWV!$A$8:$L$300,12,FALSE),IF($A52&lt;'Large Dia. DWV'!$A$122,VLOOKUP($A52,'Large Dia. DWV'!$A$8:$L$121,12,FALSE),IF($A52&lt;'SCH40'!$A$602,VLOOKUP($A52,'SCH40'!$A$8:$L$601,12,FALSE),IF($A52&lt;'Large Dia. SCH40'!$A$35,VLOOKUP($A52,'Large Dia. SCH40'!$A$8:$L$34,12,FALSE),IF($A52&lt;'SDR26'!$A$119,VLOOKUP($A52,'SDR26'!$A$8:$L$118,12,FALSE),IF($A52&lt;SDR35G!$A$227,VLOOKUP($A52,SDR35G!$A$8:$L$226,12,FALSE),IF($A52&lt;SDR35SW!$A$178,VLOOKUP($A52,SDR35SW!$A$8:$L$177,12,FALSE),IF($A52&lt;'DWV G'!$A$241,VLOOKUP($A52,'DWV G'!$A$8:$L$240,12,FALSE),IF($A52&lt;'2'!$A$523,VLOOKUP($A52,'2'!$A$8:$L$522,12,FALSE),IF($A52&lt;'3'!$A$27,VLOOKUP($A52,'3'!$A$8:$L$26,12,FALSE),IF($A52&lt;'4'!$A$277,VLOOKUP($A52,'4'!$A$8:$L$276,12,FALSE),IF($A52&lt;'5'!$A$10,VLOOKUP($A52,'5'!$A$8:$L$9,12,FALSE),IF($A52&lt;Nonstandard!$A$26,VLOOKUP($A52,Nonstandard!$A$17:$J$25,3,FALSE),IF($A52&lt;SDRFab!$A$3088,VLOOKUP($A52,SDRFab!$A$8:$L$3087,11,FALSE),""))))))))))))))</f>
        <v/>
      </c>
      <c r="H52" s="389" t="str">
        <f>IF($A52&lt;DWV!$A$301,VLOOKUP($A52,DWV!$A$8:$L$300,7,FALSE),IF($A52&lt;'Large Dia. DWV'!$A$122,VLOOKUP($A52,'Large Dia. DWV'!$A$8:$L$121,7,FALSE),IF($A52&lt;'SCH40'!$A$602,VLOOKUP($A52,'SCH40'!$A$8:$L$601,7,FALSE),IF($A52&lt;'Large Dia. SCH40'!$A$35,VLOOKUP($A52,'Large Dia. SCH40'!$A$8:$L$34,7,FALSE),IF($A52&lt;'SDR26'!$A$119,VLOOKUP($A52,'SDR26'!$A$8:$L$118,7,FALSE),IF($A52&lt;SDR35G!$A$227,VLOOKUP($A52,SDR35G!$A$8:$L$226,7,FALSE),IF($A52&lt;SDR35SW!$A$178,VLOOKUP($A52,SDR35SW!$A$8:$L$177,7,FALSE),IF($A52&lt;'DWV G'!$A$241,VLOOKUP($A52,'DWV G'!$A$8:$L$240,7,FALSE),IF($A52&lt;'2'!$A$523,VLOOKUP($A52,'2'!$A$8:$L$522,7,FALSE),IF($A52&lt;'3'!$A$27,VLOOKUP($A52,'3'!$A$8:$L$26,7,FALSE),IF($A52&lt;'4'!$A$277,VLOOKUP($A52,'4'!$A$8:$L$276,7,FALSE),IF($A52&lt;'5'!$A$10,VLOOKUP($A52,'5'!$A$8:$L$9,7,FALSE),IF($A52&lt;SDRFab!$A$3088,VLOOKUP($A52,SDRFab!$A$8:$L$3087,6,FALSE),"")))))))))))))</f>
        <v/>
      </c>
      <c r="I52" s="390"/>
      <c r="J52" s="155" t="str">
        <f>IF($A52&lt;DWV!$A$301,VLOOKUP($A52,DWV!$A$8:$N$300,14,FALSE),IF($A52&lt;'Large Dia. DWV'!$A$122,VLOOKUP($A52,'Large Dia. DWV'!$A$8:$N$121,14,FALSE),IF($A52&lt;'SCH40'!$A$602,VLOOKUP($A52,'SCH40'!$A$8:$N$601,14,FALSE),IF($A52&lt;'Large Dia. SCH40'!$A$35,VLOOKUP($A52,'Large Dia. SCH40'!$A$8:$N$34,14,FALSE),IF($A52&lt;'SDR26'!$A$119,VLOOKUP($A52,'SDR26'!$A$8:$N$118,14,FALSE),IF($A52&lt;SDR35G!$A$227,VLOOKUP($A52,SDR35G!$A$8:$N$226,14,FALSE),IF($A52&lt;SDR35SW!$A$178,VLOOKUP($A52,SDR35SW!$A$8:$N$177,14,FALSE),IF($A52&lt;'DWV G'!$A$241,VLOOKUP($A52,'DWV G'!$A$8:$N$240,14,FALSE),IF($A52&lt;'2'!$A$523,VLOOKUP($A52,'2'!$A$8:$N$522,14,FALSE),IF($A52&lt;'3'!$A$27,VLOOKUP($A52,'3'!$A$8:$N$26,14,FALSE),IF($A52&lt;'4'!$A$277,VLOOKUP($A52,'4'!$A$8:$N$276,14,FALSE),IF($A52&lt;'5'!$A$10,VLOOKUP($A52,'5'!$A$8:$N$9,14,FALSE),IF($A52&lt;SDRFab!$A$3088,VLOOKUP($A52,SDRFab!$A$8:$N$3087,13,FALSE),"")))))))))))))</f>
        <v/>
      </c>
      <c r="K52" s="167" t="str">
        <f>IF($A52&lt;DWV!$A$301,VLOOKUP($A52,DWV!$A$8:$L$300,11,FALSE),IF($A52&lt;'Large Dia. DWV'!$A$122,VLOOKUP($A52,'Large Dia. DWV'!$A$8:$L$121,11,FALSE),IF($A52&lt;'SCH40'!$A$602,VLOOKUP($A52,'SCH40'!$A$8:$L$601,11,FALSE),IF($A52&lt;'Large Dia. SCH40'!$A$35,VLOOKUP($A52,'Large Dia. SCH40'!$A$8:$L$34,11,FALSE),IF($A52&lt;'SDR26'!$A$119,VLOOKUP($A52,'SDR26'!$A$8:$L$118,11,FALSE),IF($A52&lt;SDR35G!$A$227,VLOOKUP($A52,SDR35G!$A$8:$L$226,11,FALSE),IF($A52&lt;SDR35SW!$A$178,VLOOKUP($A52,SDR35SW!$A$8:$L$177,11,FALSE),IF($A52&lt;'DWV G'!$A$241,VLOOKUP($A52,'DWV G'!$A$8:$L$240,11,FALSE),IF($A52&lt;'2'!$A$523,VLOOKUP($A52,'2'!$A$8:$L$522,11,FALSE),IF($A52&lt;'3'!$A$27,VLOOKUP($A52,'3'!$A$8:$L$26,11,FALSE),IF($A52&lt;'4'!$A$277,VLOOKUP($A52,'4'!$A$8:$L$276,11,FALSE),IF($A52&lt;'5'!$A$10,VLOOKUP($A52,'5'!$A$8:$L$9,11,FALSE),IF($A52&lt;Nonstandard!$A$26,VLOOKUP($A52,Nonstandard!$A$17:$J$25,10,FALSE),IF($A52&lt;SDRFab!$A$3088,VLOOKUP($A52,SDRFab!$A$8:$L$3087,10,FALSE),""))))))))))))))</f>
        <v/>
      </c>
      <c r="L52" s="139" t="str">
        <f t="shared" si="1"/>
        <v>-</v>
      </c>
      <c r="M52" s="170"/>
      <c r="N52" s="142"/>
      <c r="O52" s="143"/>
    </row>
    <row r="53" spans="1:15" ht="15.6" x14ac:dyDescent="0.3">
      <c r="A53" s="151">
        <v>36</v>
      </c>
      <c r="B53" s="152" t="str">
        <f>IF($A53&lt;DWV!$A$301,VLOOKUP($A53,DWV!$A$8:$L$300,4,FALSE),IF($A53&lt;'Large Dia. DWV'!$A$122,VLOOKUP($A53,'Large Dia. DWV'!$A$8:$L$121,4,FALSE),IF($A53&lt;'SCH40'!$A$602,VLOOKUP($A53,'SCH40'!$A$8:$L$601,4,FALSE),IF($A53&lt;'Large Dia. SCH40'!$A$35,VLOOKUP($A53,'Large Dia. SCH40'!$A$8:$L$34,4,FALSE),IF($A53&lt;'SDR26'!$A$119,VLOOKUP($A53,'SDR26'!$A$8:$L$118,4,FALSE),IF($A53&lt;SDR35G!$A$227,VLOOKUP($A53,SDR35G!$A$8:$L$226,4,FALSE),IF($A53&lt;SDR35SW!$A$178,VLOOKUP($A53,SDR35SW!$A$8:$L$177,4,FALSE),IF($A53&lt;'DWV G'!$A$241,VLOOKUP($A53,'DWV G'!$A$8:$L$240,4,FALSE),IF($A53&lt;'2'!$A$523,VLOOKUP($A53,'2'!$A$8:$L$522,4,FALSE),IF($A53&lt;'3'!$A$27,VLOOKUP($A53,'3'!$A$8:$L$26,4,FALSE),IF($A53&lt;'4'!$A$277,VLOOKUP($A53,'4'!$A$8:$L$276,4,FALSE),IF($A53&lt;'5'!$A$10,VLOOKUP($A53,'5'!$A$8:$L$9,4,FALSE),IF($A53&lt;Nonstandard!$A$26,VLOOKUP($A53,Nonstandard!$A$17:$J$25,5,FALSE),IF($A53&lt;SDRFab!$A$3088,VLOOKUP($A53,SDRFab!$A$8:$K$3087,3,FALSE),""))))))))))))))</f>
        <v/>
      </c>
      <c r="C53" s="164" t="str">
        <f>IF($A53&lt;DWV!$A$301,VLOOKUP($A53,DWV!$A$8:$L$300,5,FALSE),IF($A53&lt;'Large Dia. DWV'!$A$122,VLOOKUP($A53,'Large Dia. DWV'!$A$8:$L$121,5,FALSE),IF($A53&lt;'SCH40'!$A$602,VLOOKUP($A53,'SCH40'!$A$8:$L$601,5,FALSE),IF($A53&lt;'Large Dia. SCH40'!$A$35,VLOOKUP($A53,'Large Dia. SCH40'!$A$8:$L$34,5,FALSE),IF($A53&lt;'SDR26'!$A$119,VLOOKUP($A53,'SDR26'!$A$8:$L$118,5,FALSE),IF($A53&lt;SDR35G!$A$227,VLOOKUP($A53,SDR35G!$A$8:$L$226,5,FALSE),IF($A53&lt;SDR35SW!$A$178,VLOOKUP($A53,SDR35SW!$A$8:$L$177,5,FALSE),IF($A53&lt;'DWV G'!$A$241,VLOOKUP($A53,'DWV G'!$A$8:$L$240,5,FALSE),IF($A53&lt;'2'!$A$523,VLOOKUP($A53,'2'!$A$8:$L$522,5,FALSE),IF($A53&lt;'3'!$A$27,VLOOKUP($A53,'3'!$A$8:$L$26,5,FALSE),IF($A53&lt;'4'!$A$277,VLOOKUP($A53,'4'!$A$8:$L$276,5,FALSE),IF($A53&lt;'5'!$A$10,VLOOKUP($A53,'5'!$A$8:$L$9,5,FALSE),IF($A53&lt;Nonstandard!$A$26,VLOOKUP($A53,Nonstandard!$A$17:$J$25,6,FALSE),IF($A53&lt;SDRFab!$A$3088,VLOOKUP($A53,SDRFab!$A$8:$K$3087,4,FALSE),""))))))))))))))</f>
        <v/>
      </c>
      <c r="D53" s="398" t="str">
        <f>IF($A53&lt;DWV!$A$301,VLOOKUP($A53,DWV!$A$8:$L$300,6,FALSE),IF($A53&lt;'Large Dia. DWV'!$A$122,VLOOKUP($A53,'Large Dia. DWV'!$A$8:$L$121,6,FALSE),IF($A53&lt;'SCH40'!$A$602,VLOOKUP($A53,'SCH40'!$A$8:$L$601,6,FALSE),IF($A53&lt;'Large Dia. SCH40'!$A$35,VLOOKUP($A53,'Large Dia. SCH40'!$A$8:$L$34,6,FALSE),IF($A53&lt;'SDR26'!$A$119,VLOOKUP($A53,'SDR26'!$A$8:$L$118,6,FALSE),IF($A53&lt;SDR35G!$A$227,VLOOKUP($A53,SDR35G!$A$8:$L$226,6,FALSE),IF($A53&lt;SDR35SW!$A$178,VLOOKUP($A53,SDR35SW!$A$8:$L$177,6,FALSE),IF($A53&lt;'DWV G'!$A$241,VLOOKUP($A53,'DWV G'!$A$8:$L$240,6,FALSE),IF($A53&lt;'2'!$A$523,VLOOKUP($A53,'2'!$A$8:$L$522,6,FALSE),IF($A53&lt;'3'!$A$27,VLOOKUP($A53,'3'!$A$8:$L$26,6,FALSE),IF($A53&lt;'4'!$A$277,VLOOKUP($A53,'4'!$A$8:$L$276,6,FALSE),IF($A53&lt;'5'!$A$10,VLOOKUP($A53,'5'!$A$8:$L$9,6,FALSE),IF($A53&lt;Nonstandard!$A$26,VLOOKUP($A53,Nonstandard!$A$17:$J$25,7,FALSE),IF($A53&lt;SDRFab!$A$3088,VLOOKUP($A53,SDRFab!$A$8:$K$3087,5,FALSE),""))))))))))))))</f>
        <v/>
      </c>
      <c r="E53" s="399"/>
      <c r="F53" s="153" t="str">
        <f>IF($A53&lt;DWV!$A$301,VLOOKUP($A53,DWV!$A$8:$L$300,10,FALSE),IF($A53&lt;'Large Dia. DWV'!$A$122,VLOOKUP($A53,'Large Dia. DWV'!$A$8:$L$121,10,FALSE),IF($A53&lt;'SCH40'!$A$602,VLOOKUP($A53,'SCH40'!$A$8:$L$601,10,FALSE),IF($A53&lt;'Large Dia. SCH40'!$A$35,VLOOKUP($A53,'Large Dia. SCH40'!$A$8:$L$34,10,FALSE),IF($A53&lt;'SDR26'!$A$119,VLOOKUP($A53,'SDR26'!$A$8:$L$118,10,FALSE),IF($A53&lt;SDR35G!$A$227,VLOOKUP($A53,SDR35G!$A$8:$L$226,10,FALSE),IF($A53&lt;SDR35SW!$A$178,VLOOKUP($A53,SDR35SW!$A$8:$L$177,10,FALSE),IF($A53&lt;'DWV G'!$A$241,VLOOKUP($A53,'DWV G'!$A$8:$L$240,10,FALSE),IF($A53&lt;'2'!$A$523,VLOOKUP($A53,'2'!$A$8:$L$522,10,FALSE),IF($A53&lt;'3'!$A$27,VLOOKUP($A53,'3'!$A$8:$L$26,10,FALSE),IF($A53&lt;'4'!$A$277,VLOOKUP($A53,'4'!$A$8:$L$276,10,FALSE),IF($A53&lt;'5'!$A$10,VLOOKUP($A53,'5'!$A$8:$L$9,10,FALSE),IF($A53&lt;Nonstandard!$A$26,VLOOKUP($A53,Nonstandard!$A$17:$J$25,8,FALSE),IF($A53&lt;SDRFab!$A$3088,VLOOKUP($A53,SDRFab!$A$8:$K$3087,9,FALSE),""))))))))))))))</f>
        <v/>
      </c>
      <c r="G53" s="166" t="str">
        <f>IF($A53&lt;DWV!$A$301,VLOOKUP($A53,DWV!$A$8:$L$300,12,FALSE),IF($A53&lt;'Large Dia. DWV'!$A$122,VLOOKUP($A53,'Large Dia. DWV'!$A$8:$L$121,12,FALSE),IF($A53&lt;'SCH40'!$A$602,VLOOKUP($A53,'SCH40'!$A$8:$L$601,12,FALSE),IF($A53&lt;'Large Dia. SCH40'!$A$35,VLOOKUP($A53,'Large Dia. SCH40'!$A$8:$L$34,12,FALSE),IF($A53&lt;'SDR26'!$A$119,VLOOKUP($A53,'SDR26'!$A$8:$L$118,12,FALSE),IF($A53&lt;SDR35G!$A$227,VLOOKUP($A53,SDR35G!$A$8:$L$226,12,FALSE),IF($A53&lt;SDR35SW!$A$178,VLOOKUP($A53,SDR35SW!$A$8:$L$177,12,FALSE),IF($A53&lt;'DWV G'!$A$241,VLOOKUP($A53,'DWV G'!$A$8:$L$240,12,FALSE),IF($A53&lt;'2'!$A$523,VLOOKUP($A53,'2'!$A$8:$L$522,12,FALSE),IF($A53&lt;'3'!$A$27,VLOOKUP($A53,'3'!$A$8:$L$26,12,FALSE),IF($A53&lt;'4'!$A$277,VLOOKUP($A53,'4'!$A$8:$L$276,12,FALSE),IF($A53&lt;'5'!$A$10,VLOOKUP($A53,'5'!$A$8:$L$9,12,FALSE),IF($A53&lt;Nonstandard!$A$26,VLOOKUP($A53,Nonstandard!$A$17:$J$25,3,FALSE),IF($A53&lt;SDRFab!$A$3088,VLOOKUP($A53,SDRFab!$A$8:$L$3087,11,FALSE),""))))))))))))))</f>
        <v/>
      </c>
      <c r="H53" s="387" t="str">
        <f>IF($A53&lt;DWV!$A$301,VLOOKUP($A53,DWV!$A$8:$L$300,7,FALSE),IF($A53&lt;'Large Dia. DWV'!$A$122,VLOOKUP($A53,'Large Dia. DWV'!$A$8:$L$121,7,FALSE),IF($A53&lt;'SCH40'!$A$602,VLOOKUP($A53,'SCH40'!$A$8:$L$601,7,FALSE),IF($A53&lt;'Large Dia. SCH40'!$A$35,VLOOKUP($A53,'Large Dia. SCH40'!$A$8:$L$34,7,FALSE),IF($A53&lt;'SDR26'!$A$119,VLOOKUP($A53,'SDR26'!$A$8:$L$118,7,FALSE),IF($A53&lt;SDR35G!$A$227,VLOOKUP($A53,SDR35G!$A$8:$L$226,7,FALSE),IF($A53&lt;SDR35SW!$A$178,VLOOKUP($A53,SDR35SW!$A$8:$L$177,7,FALSE),IF($A53&lt;'DWV G'!$A$241,VLOOKUP($A53,'DWV G'!$A$8:$L$240,7,FALSE),IF($A53&lt;'2'!$A$523,VLOOKUP($A53,'2'!$A$8:$L$522,7,FALSE),IF($A53&lt;'3'!$A$27,VLOOKUP($A53,'3'!$A$8:$L$26,7,FALSE),IF($A53&lt;'4'!$A$277,VLOOKUP($A53,'4'!$A$8:$L$276,7,FALSE),IF($A53&lt;'5'!$A$10,VLOOKUP($A53,'5'!$A$8:$L$9,7,FALSE),IF($A53&lt;SDRFab!$A$3088,VLOOKUP($A53,SDRFab!$A$8:$L$3087,6,FALSE),"")))))))))))))</f>
        <v/>
      </c>
      <c r="I53" s="388"/>
      <c r="J53" s="156" t="str">
        <f>IF($A53&lt;DWV!$A$301,VLOOKUP($A53,DWV!$A$8:$N$300,14,FALSE),IF($A53&lt;'Large Dia. DWV'!$A$122,VLOOKUP($A53,'Large Dia. DWV'!$A$8:$N$121,14,FALSE),IF($A53&lt;'SCH40'!$A$602,VLOOKUP($A53,'SCH40'!$A$8:$N$601,14,FALSE),IF($A53&lt;'Large Dia. SCH40'!$A$35,VLOOKUP($A53,'Large Dia. SCH40'!$A$8:$N$34,14,FALSE),IF($A53&lt;'SDR26'!$A$119,VLOOKUP($A53,'SDR26'!$A$8:$N$118,14,FALSE),IF($A53&lt;SDR35G!$A$227,VLOOKUP($A53,SDR35G!$A$8:$N$226,14,FALSE),IF($A53&lt;SDR35SW!$A$178,VLOOKUP($A53,SDR35SW!$A$8:$N$177,14,FALSE),IF($A53&lt;'DWV G'!$A$241,VLOOKUP($A53,'DWV G'!$A$8:$N$240,14,FALSE),IF($A53&lt;'2'!$A$523,VLOOKUP($A53,'2'!$A$8:$N$522,14,FALSE),IF($A53&lt;'3'!$A$27,VLOOKUP($A53,'3'!$A$8:$N$26,14,FALSE),IF($A53&lt;'4'!$A$277,VLOOKUP($A53,'4'!$A$8:$N$276,14,FALSE),IF($A53&lt;'5'!$A$10,VLOOKUP($A53,'5'!$A$8:$N$9,14,FALSE),IF($A53&lt;SDRFab!$A$3088,VLOOKUP($A53,SDRFab!$A$8:$N$3087,13,FALSE),"")))))))))))))</f>
        <v/>
      </c>
      <c r="K53" s="168" t="str">
        <f>IF($A53&lt;DWV!$A$301,VLOOKUP($A53,DWV!$A$8:$L$300,11,FALSE),IF($A53&lt;'Large Dia. DWV'!$A$122,VLOOKUP($A53,'Large Dia. DWV'!$A$8:$L$121,11,FALSE),IF($A53&lt;'SCH40'!$A$602,VLOOKUP($A53,'SCH40'!$A$8:$L$601,11,FALSE),IF($A53&lt;'Large Dia. SCH40'!$A$35,VLOOKUP($A53,'Large Dia. SCH40'!$A$8:$L$34,11,FALSE),IF($A53&lt;'SDR26'!$A$119,VLOOKUP($A53,'SDR26'!$A$8:$L$118,11,FALSE),IF($A53&lt;SDR35G!$A$227,VLOOKUP($A53,SDR35G!$A$8:$L$226,11,FALSE),IF($A53&lt;SDR35SW!$A$178,VLOOKUP($A53,SDR35SW!$A$8:$L$177,11,FALSE),IF($A53&lt;'DWV G'!$A$241,VLOOKUP($A53,'DWV G'!$A$8:$L$240,11,FALSE),IF($A53&lt;'2'!$A$523,VLOOKUP($A53,'2'!$A$8:$L$522,11,FALSE),IF($A53&lt;'3'!$A$27,VLOOKUP($A53,'3'!$A$8:$L$26,11,FALSE),IF($A53&lt;'4'!$A$277,VLOOKUP($A53,'4'!$A$8:$L$276,11,FALSE),IF($A53&lt;'5'!$A$10,VLOOKUP($A53,'5'!$A$8:$L$9,11,FALSE),IF($A53&lt;Nonstandard!$A$26,VLOOKUP($A53,Nonstandard!$A$17:$J$25,10,FALSE),IF($A53&lt;SDRFab!$A$3088,VLOOKUP($A53,SDRFab!$A$8:$L$3087,10,FALSE),""))))))))))))))</f>
        <v/>
      </c>
      <c r="L53" s="153" t="str">
        <f t="shared" si="1"/>
        <v>-</v>
      </c>
      <c r="M53" s="169"/>
      <c r="N53" s="142"/>
      <c r="O53" s="143"/>
    </row>
    <row r="54" spans="1:15" ht="15.6" x14ac:dyDescent="0.3">
      <c r="A54" s="123">
        <v>37</v>
      </c>
      <c r="B54" s="14" t="str">
        <f>IF($A54&lt;DWV!$A$301,VLOOKUP($A54,DWV!$A$8:$L$300,4,FALSE),IF($A54&lt;'Large Dia. DWV'!$A$122,VLOOKUP($A54,'Large Dia. DWV'!$A$8:$L$121,4,FALSE),IF($A54&lt;'SCH40'!$A$602,VLOOKUP($A54,'SCH40'!$A$8:$L$601,4,FALSE),IF($A54&lt;'Large Dia. SCH40'!$A$35,VLOOKUP($A54,'Large Dia. SCH40'!$A$8:$L$34,4,FALSE),IF($A54&lt;'SDR26'!$A$119,VLOOKUP($A54,'SDR26'!$A$8:$L$118,4,FALSE),IF($A54&lt;SDR35G!$A$227,VLOOKUP($A54,SDR35G!$A$8:$L$226,4,FALSE),IF($A54&lt;SDR35SW!$A$178,VLOOKUP($A54,SDR35SW!$A$8:$L$177,4,FALSE),IF($A54&lt;'DWV G'!$A$241,VLOOKUP($A54,'DWV G'!$A$8:$L$240,4,FALSE),IF($A54&lt;'2'!$A$523,VLOOKUP($A54,'2'!$A$8:$L$522,4,FALSE),IF($A54&lt;'3'!$A$27,VLOOKUP($A54,'3'!$A$8:$L$26,4,FALSE),IF($A54&lt;'4'!$A$277,VLOOKUP($A54,'4'!$A$8:$L$276,4,FALSE),IF($A54&lt;'5'!$A$10,VLOOKUP($A54,'5'!$A$8:$L$9,4,FALSE),IF($A54&lt;Nonstandard!$A$26,VLOOKUP($A54,Nonstandard!$A$17:$J$25,5,FALSE),IF($A54&lt;SDRFab!$A$3088,VLOOKUP($A54,SDRFab!$A$8:$K$3087,3,FALSE),""))))))))))))))</f>
        <v/>
      </c>
      <c r="C54" s="163" t="str">
        <f>IF($A54&lt;DWV!$A$301,VLOOKUP($A54,DWV!$A$8:$L$300,5,FALSE),IF($A54&lt;'Large Dia. DWV'!$A$122,VLOOKUP($A54,'Large Dia. DWV'!$A$8:$L$121,5,FALSE),IF($A54&lt;'SCH40'!$A$602,VLOOKUP($A54,'SCH40'!$A$8:$L$601,5,FALSE),IF($A54&lt;'Large Dia. SCH40'!$A$35,VLOOKUP($A54,'Large Dia. SCH40'!$A$8:$L$34,5,FALSE),IF($A54&lt;'SDR26'!$A$119,VLOOKUP($A54,'SDR26'!$A$8:$L$118,5,FALSE),IF($A54&lt;SDR35G!$A$227,VLOOKUP($A54,SDR35G!$A$8:$L$226,5,FALSE),IF($A54&lt;SDR35SW!$A$178,VLOOKUP($A54,SDR35SW!$A$8:$L$177,5,FALSE),IF($A54&lt;'DWV G'!$A$241,VLOOKUP($A54,'DWV G'!$A$8:$L$240,5,FALSE),IF($A54&lt;'2'!$A$523,VLOOKUP($A54,'2'!$A$8:$L$522,5,FALSE),IF($A54&lt;'3'!$A$27,VLOOKUP($A54,'3'!$A$8:$L$26,5,FALSE),IF($A54&lt;'4'!$A$277,VLOOKUP($A54,'4'!$A$8:$L$276,5,FALSE),IF($A54&lt;'5'!$A$10,VLOOKUP($A54,'5'!$A$8:$L$9,5,FALSE),IF($A54&lt;Nonstandard!$A$26,VLOOKUP($A54,Nonstandard!$A$17:$J$25,6,FALSE),IF($A54&lt;SDRFab!$A$3088,VLOOKUP($A54,SDRFab!$A$8:$K$3087,4,FALSE),""))))))))))))))</f>
        <v/>
      </c>
      <c r="D54" s="396" t="str">
        <f>IF($A54&lt;DWV!$A$301,VLOOKUP($A54,DWV!$A$8:$L$300,6,FALSE),IF($A54&lt;'Large Dia. DWV'!$A$122,VLOOKUP($A54,'Large Dia. DWV'!$A$8:$L$121,6,FALSE),IF($A54&lt;'SCH40'!$A$602,VLOOKUP($A54,'SCH40'!$A$8:$L$601,6,FALSE),IF($A54&lt;'Large Dia. SCH40'!$A$35,VLOOKUP($A54,'Large Dia. SCH40'!$A$8:$L$34,6,FALSE),IF($A54&lt;'SDR26'!$A$119,VLOOKUP($A54,'SDR26'!$A$8:$L$118,6,FALSE),IF($A54&lt;SDR35G!$A$227,VLOOKUP($A54,SDR35G!$A$8:$L$226,6,FALSE),IF($A54&lt;SDR35SW!$A$178,VLOOKUP($A54,SDR35SW!$A$8:$L$177,6,FALSE),IF($A54&lt;'DWV G'!$A$241,VLOOKUP($A54,'DWV G'!$A$8:$L$240,6,FALSE),IF($A54&lt;'2'!$A$523,VLOOKUP($A54,'2'!$A$8:$L$522,6,FALSE),IF($A54&lt;'3'!$A$27,VLOOKUP($A54,'3'!$A$8:$L$26,6,FALSE),IF($A54&lt;'4'!$A$277,VLOOKUP($A54,'4'!$A$8:$L$276,6,FALSE),IF($A54&lt;'5'!$A$10,VLOOKUP($A54,'5'!$A$8:$L$9,6,FALSE),IF($A54&lt;Nonstandard!$A$26,VLOOKUP($A54,Nonstandard!$A$17:$J$25,7,FALSE),IF($A54&lt;SDRFab!$A$3088,VLOOKUP($A54,SDRFab!$A$8:$K$3087,5,FALSE),""))))))))))))))</f>
        <v/>
      </c>
      <c r="E54" s="397"/>
      <c r="F54" s="138" t="str">
        <f>IF($A54&lt;DWV!$A$301,VLOOKUP($A54,DWV!$A$8:$L$300,10,FALSE),IF($A54&lt;'Large Dia. DWV'!$A$122,VLOOKUP($A54,'Large Dia. DWV'!$A$8:$L$121,10,FALSE),IF($A54&lt;'SCH40'!$A$602,VLOOKUP($A54,'SCH40'!$A$8:$L$601,10,FALSE),IF($A54&lt;'Large Dia. SCH40'!$A$35,VLOOKUP($A54,'Large Dia. SCH40'!$A$8:$L$34,10,FALSE),IF($A54&lt;'SDR26'!$A$119,VLOOKUP($A54,'SDR26'!$A$8:$L$118,10,FALSE),IF($A54&lt;SDR35G!$A$227,VLOOKUP($A54,SDR35G!$A$8:$L$226,10,FALSE),IF($A54&lt;SDR35SW!$A$178,VLOOKUP($A54,SDR35SW!$A$8:$L$177,10,FALSE),IF($A54&lt;'DWV G'!$A$241,VLOOKUP($A54,'DWV G'!$A$8:$L$240,10,FALSE),IF($A54&lt;'2'!$A$523,VLOOKUP($A54,'2'!$A$8:$L$522,10,FALSE),IF($A54&lt;'3'!$A$27,VLOOKUP($A54,'3'!$A$8:$L$26,10,FALSE),IF($A54&lt;'4'!$A$277,VLOOKUP($A54,'4'!$A$8:$L$276,10,FALSE),IF($A54&lt;'5'!$A$10,VLOOKUP($A54,'5'!$A$8:$L$9,10,FALSE),IF($A54&lt;Nonstandard!$A$26,VLOOKUP($A54,Nonstandard!$A$17:$J$25,8,FALSE),IF($A54&lt;SDRFab!$A$3088,VLOOKUP($A54,SDRFab!$A$8:$K$3087,9,FALSE),""))))))))))))))</f>
        <v/>
      </c>
      <c r="G54" s="165" t="str">
        <f>IF($A54&lt;DWV!$A$301,VLOOKUP($A54,DWV!$A$8:$L$300,12,FALSE),IF($A54&lt;'Large Dia. DWV'!$A$122,VLOOKUP($A54,'Large Dia. DWV'!$A$8:$L$121,12,FALSE),IF($A54&lt;'SCH40'!$A$602,VLOOKUP($A54,'SCH40'!$A$8:$L$601,12,FALSE),IF($A54&lt;'Large Dia. SCH40'!$A$35,VLOOKUP($A54,'Large Dia. SCH40'!$A$8:$L$34,12,FALSE),IF($A54&lt;'SDR26'!$A$119,VLOOKUP($A54,'SDR26'!$A$8:$L$118,12,FALSE),IF($A54&lt;SDR35G!$A$227,VLOOKUP($A54,SDR35G!$A$8:$L$226,12,FALSE),IF($A54&lt;SDR35SW!$A$178,VLOOKUP($A54,SDR35SW!$A$8:$L$177,12,FALSE),IF($A54&lt;'DWV G'!$A$241,VLOOKUP($A54,'DWV G'!$A$8:$L$240,12,FALSE),IF($A54&lt;'2'!$A$523,VLOOKUP($A54,'2'!$A$8:$L$522,12,FALSE),IF($A54&lt;'3'!$A$27,VLOOKUP($A54,'3'!$A$8:$L$26,12,FALSE),IF($A54&lt;'4'!$A$277,VLOOKUP($A54,'4'!$A$8:$L$276,12,FALSE),IF($A54&lt;'5'!$A$10,VLOOKUP($A54,'5'!$A$8:$L$9,12,FALSE),IF($A54&lt;Nonstandard!$A$26,VLOOKUP($A54,Nonstandard!$A$17:$J$25,3,FALSE),IF($A54&lt;SDRFab!$A$3088,VLOOKUP($A54,SDRFab!$A$8:$L$3087,11,FALSE),""))))))))))))))</f>
        <v/>
      </c>
      <c r="H54" s="389" t="str">
        <f>IF($A54&lt;DWV!$A$301,VLOOKUP($A54,DWV!$A$8:$L$300,7,FALSE),IF($A54&lt;'Large Dia. DWV'!$A$122,VLOOKUP($A54,'Large Dia. DWV'!$A$8:$L$121,7,FALSE),IF($A54&lt;'SCH40'!$A$602,VLOOKUP($A54,'SCH40'!$A$8:$L$601,7,FALSE),IF($A54&lt;'Large Dia. SCH40'!$A$35,VLOOKUP($A54,'Large Dia. SCH40'!$A$8:$L$34,7,FALSE),IF($A54&lt;'SDR26'!$A$119,VLOOKUP($A54,'SDR26'!$A$8:$L$118,7,FALSE),IF($A54&lt;SDR35G!$A$227,VLOOKUP($A54,SDR35G!$A$8:$L$226,7,FALSE),IF($A54&lt;SDR35SW!$A$178,VLOOKUP($A54,SDR35SW!$A$8:$L$177,7,FALSE),IF($A54&lt;'DWV G'!$A$241,VLOOKUP($A54,'DWV G'!$A$8:$L$240,7,FALSE),IF($A54&lt;'2'!$A$523,VLOOKUP($A54,'2'!$A$8:$L$522,7,FALSE),IF($A54&lt;'3'!$A$27,VLOOKUP($A54,'3'!$A$8:$L$26,7,FALSE),IF($A54&lt;'4'!$A$277,VLOOKUP($A54,'4'!$A$8:$L$276,7,FALSE),IF($A54&lt;'5'!$A$10,VLOOKUP($A54,'5'!$A$8:$L$9,7,FALSE),IF($A54&lt;SDRFab!$A$3088,VLOOKUP($A54,SDRFab!$A$8:$L$3087,6,FALSE),"")))))))))))))</f>
        <v/>
      </c>
      <c r="I54" s="390"/>
      <c r="J54" s="155" t="str">
        <f>IF($A54&lt;DWV!$A$301,VLOOKUP($A54,DWV!$A$8:$N$300,14,FALSE),IF($A54&lt;'Large Dia. DWV'!$A$122,VLOOKUP($A54,'Large Dia. DWV'!$A$8:$N$121,14,FALSE),IF($A54&lt;'SCH40'!$A$602,VLOOKUP($A54,'SCH40'!$A$8:$N$601,14,FALSE),IF($A54&lt;'Large Dia. SCH40'!$A$35,VLOOKUP($A54,'Large Dia. SCH40'!$A$8:$N$34,14,FALSE),IF($A54&lt;'SDR26'!$A$119,VLOOKUP($A54,'SDR26'!$A$8:$N$118,14,FALSE),IF($A54&lt;SDR35G!$A$227,VLOOKUP($A54,SDR35G!$A$8:$N$226,14,FALSE),IF($A54&lt;SDR35SW!$A$178,VLOOKUP($A54,SDR35SW!$A$8:$N$177,14,FALSE),IF($A54&lt;'DWV G'!$A$241,VLOOKUP($A54,'DWV G'!$A$8:$N$240,14,FALSE),IF($A54&lt;'2'!$A$523,VLOOKUP($A54,'2'!$A$8:$N$522,14,FALSE),IF($A54&lt;'3'!$A$27,VLOOKUP($A54,'3'!$A$8:$N$26,14,FALSE),IF($A54&lt;'4'!$A$277,VLOOKUP($A54,'4'!$A$8:$N$276,14,FALSE),IF($A54&lt;'5'!$A$10,VLOOKUP($A54,'5'!$A$8:$N$9,14,FALSE),IF($A54&lt;SDRFab!$A$3088,VLOOKUP($A54,SDRFab!$A$8:$N$3087,13,FALSE),"")))))))))))))</f>
        <v/>
      </c>
      <c r="K54" s="167" t="str">
        <f>IF($A54&lt;DWV!$A$301,VLOOKUP($A54,DWV!$A$8:$L$300,11,FALSE),IF($A54&lt;'Large Dia. DWV'!$A$122,VLOOKUP($A54,'Large Dia. DWV'!$A$8:$L$121,11,FALSE),IF($A54&lt;'SCH40'!$A$602,VLOOKUP($A54,'SCH40'!$A$8:$L$601,11,FALSE),IF($A54&lt;'Large Dia. SCH40'!$A$35,VLOOKUP($A54,'Large Dia. SCH40'!$A$8:$L$34,11,FALSE),IF($A54&lt;'SDR26'!$A$119,VLOOKUP($A54,'SDR26'!$A$8:$L$118,11,FALSE),IF($A54&lt;SDR35G!$A$227,VLOOKUP($A54,SDR35G!$A$8:$L$226,11,FALSE),IF($A54&lt;SDR35SW!$A$178,VLOOKUP($A54,SDR35SW!$A$8:$L$177,11,FALSE),IF($A54&lt;'DWV G'!$A$241,VLOOKUP($A54,'DWV G'!$A$8:$L$240,11,FALSE),IF($A54&lt;'2'!$A$523,VLOOKUP($A54,'2'!$A$8:$L$522,11,FALSE),IF($A54&lt;'3'!$A$27,VLOOKUP($A54,'3'!$A$8:$L$26,11,FALSE),IF($A54&lt;'4'!$A$277,VLOOKUP($A54,'4'!$A$8:$L$276,11,FALSE),IF($A54&lt;'5'!$A$10,VLOOKUP($A54,'5'!$A$8:$L$9,11,FALSE),IF($A54&lt;Nonstandard!$A$26,VLOOKUP($A54,Nonstandard!$A$17:$J$25,10,FALSE),IF($A54&lt;SDRFab!$A$3088,VLOOKUP($A54,SDRFab!$A$8:$L$3087,10,FALSE),""))))))))))))))</f>
        <v/>
      </c>
      <c r="L54" s="139" t="str">
        <f t="shared" si="1"/>
        <v>-</v>
      </c>
      <c r="M54" s="170"/>
      <c r="N54" s="142"/>
      <c r="O54" s="143"/>
    </row>
    <row r="55" spans="1:15" ht="15.6" x14ac:dyDescent="0.3">
      <c r="A55" s="151">
        <v>38</v>
      </c>
      <c r="B55" s="152" t="str">
        <f>IF($A55&lt;DWV!$A$301,VLOOKUP($A55,DWV!$A$8:$L$300,4,FALSE),IF($A55&lt;'Large Dia. DWV'!$A$122,VLOOKUP($A55,'Large Dia. DWV'!$A$8:$L$121,4,FALSE),IF($A55&lt;'SCH40'!$A$602,VLOOKUP($A55,'SCH40'!$A$8:$L$601,4,FALSE),IF($A55&lt;'Large Dia. SCH40'!$A$35,VLOOKUP($A55,'Large Dia. SCH40'!$A$8:$L$34,4,FALSE),IF($A55&lt;'SDR26'!$A$119,VLOOKUP($A55,'SDR26'!$A$8:$L$118,4,FALSE),IF($A55&lt;SDR35G!$A$227,VLOOKUP($A55,SDR35G!$A$8:$L$226,4,FALSE),IF($A55&lt;SDR35SW!$A$178,VLOOKUP($A55,SDR35SW!$A$8:$L$177,4,FALSE),IF($A55&lt;'DWV G'!$A$241,VLOOKUP($A55,'DWV G'!$A$8:$L$240,4,FALSE),IF($A55&lt;'2'!$A$523,VLOOKUP($A55,'2'!$A$8:$L$522,4,FALSE),IF($A55&lt;'3'!$A$27,VLOOKUP($A55,'3'!$A$8:$L$26,4,FALSE),IF($A55&lt;'4'!$A$277,VLOOKUP($A55,'4'!$A$8:$L$276,4,FALSE),IF($A55&lt;'5'!$A$10,VLOOKUP($A55,'5'!$A$8:$L$9,4,FALSE),IF($A55&lt;Nonstandard!$A$26,VLOOKUP($A55,Nonstandard!$A$17:$J$25,5,FALSE),IF($A55&lt;SDRFab!$A$3088,VLOOKUP($A55,SDRFab!$A$8:$K$3087,3,FALSE),""))))))))))))))</f>
        <v/>
      </c>
      <c r="C55" s="164" t="str">
        <f>IF($A55&lt;DWV!$A$301,VLOOKUP($A55,DWV!$A$8:$L$300,5,FALSE),IF($A55&lt;'Large Dia. DWV'!$A$122,VLOOKUP($A55,'Large Dia. DWV'!$A$8:$L$121,5,FALSE),IF($A55&lt;'SCH40'!$A$602,VLOOKUP($A55,'SCH40'!$A$8:$L$601,5,FALSE),IF($A55&lt;'Large Dia. SCH40'!$A$35,VLOOKUP($A55,'Large Dia. SCH40'!$A$8:$L$34,5,FALSE),IF($A55&lt;'SDR26'!$A$119,VLOOKUP($A55,'SDR26'!$A$8:$L$118,5,FALSE),IF($A55&lt;SDR35G!$A$227,VLOOKUP($A55,SDR35G!$A$8:$L$226,5,FALSE),IF($A55&lt;SDR35SW!$A$178,VLOOKUP($A55,SDR35SW!$A$8:$L$177,5,FALSE),IF($A55&lt;'DWV G'!$A$241,VLOOKUP($A55,'DWV G'!$A$8:$L$240,5,FALSE),IF($A55&lt;'2'!$A$523,VLOOKUP($A55,'2'!$A$8:$L$522,5,FALSE),IF($A55&lt;'3'!$A$27,VLOOKUP($A55,'3'!$A$8:$L$26,5,FALSE),IF($A55&lt;'4'!$A$277,VLOOKUP($A55,'4'!$A$8:$L$276,5,FALSE),IF($A55&lt;'5'!$A$10,VLOOKUP($A55,'5'!$A$8:$L$9,5,FALSE),IF($A55&lt;Nonstandard!$A$26,VLOOKUP($A55,Nonstandard!$A$17:$J$25,6,FALSE),IF($A55&lt;SDRFab!$A$3088,VLOOKUP($A55,SDRFab!$A$8:$K$3087,4,FALSE),""))))))))))))))</f>
        <v/>
      </c>
      <c r="D55" s="398" t="str">
        <f>IF($A55&lt;DWV!$A$301,VLOOKUP($A55,DWV!$A$8:$L$300,6,FALSE),IF($A55&lt;'Large Dia. DWV'!$A$122,VLOOKUP($A55,'Large Dia. DWV'!$A$8:$L$121,6,FALSE),IF($A55&lt;'SCH40'!$A$602,VLOOKUP($A55,'SCH40'!$A$8:$L$601,6,FALSE),IF($A55&lt;'Large Dia. SCH40'!$A$35,VLOOKUP($A55,'Large Dia. SCH40'!$A$8:$L$34,6,FALSE),IF($A55&lt;'SDR26'!$A$119,VLOOKUP($A55,'SDR26'!$A$8:$L$118,6,FALSE),IF($A55&lt;SDR35G!$A$227,VLOOKUP($A55,SDR35G!$A$8:$L$226,6,FALSE),IF($A55&lt;SDR35SW!$A$178,VLOOKUP($A55,SDR35SW!$A$8:$L$177,6,FALSE),IF($A55&lt;'DWV G'!$A$241,VLOOKUP($A55,'DWV G'!$A$8:$L$240,6,FALSE),IF($A55&lt;'2'!$A$523,VLOOKUP($A55,'2'!$A$8:$L$522,6,FALSE),IF($A55&lt;'3'!$A$27,VLOOKUP($A55,'3'!$A$8:$L$26,6,FALSE),IF($A55&lt;'4'!$A$277,VLOOKUP($A55,'4'!$A$8:$L$276,6,FALSE),IF($A55&lt;'5'!$A$10,VLOOKUP($A55,'5'!$A$8:$L$9,6,FALSE),IF($A55&lt;Nonstandard!$A$26,VLOOKUP($A55,Nonstandard!$A$17:$J$25,7,FALSE),IF($A55&lt;SDRFab!$A$3088,VLOOKUP($A55,SDRFab!$A$8:$K$3087,5,FALSE),""))))))))))))))</f>
        <v/>
      </c>
      <c r="E55" s="399"/>
      <c r="F55" s="153" t="str">
        <f>IF($A55&lt;DWV!$A$301,VLOOKUP($A55,DWV!$A$8:$L$300,10,FALSE),IF($A55&lt;'Large Dia. DWV'!$A$122,VLOOKUP($A55,'Large Dia. DWV'!$A$8:$L$121,10,FALSE),IF($A55&lt;'SCH40'!$A$602,VLOOKUP($A55,'SCH40'!$A$8:$L$601,10,FALSE),IF($A55&lt;'Large Dia. SCH40'!$A$35,VLOOKUP($A55,'Large Dia. SCH40'!$A$8:$L$34,10,FALSE),IF($A55&lt;'SDR26'!$A$119,VLOOKUP($A55,'SDR26'!$A$8:$L$118,10,FALSE),IF($A55&lt;SDR35G!$A$227,VLOOKUP($A55,SDR35G!$A$8:$L$226,10,FALSE),IF($A55&lt;SDR35SW!$A$178,VLOOKUP($A55,SDR35SW!$A$8:$L$177,10,FALSE),IF($A55&lt;'DWV G'!$A$241,VLOOKUP($A55,'DWV G'!$A$8:$L$240,10,FALSE),IF($A55&lt;'2'!$A$523,VLOOKUP($A55,'2'!$A$8:$L$522,10,FALSE),IF($A55&lt;'3'!$A$27,VLOOKUP($A55,'3'!$A$8:$L$26,10,FALSE),IF($A55&lt;'4'!$A$277,VLOOKUP($A55,'4'!$A$8:$L$276,10,FALSE),IF($A55&lt;'5'!$A$10,VLOOKUP($A55,'5'!$A$8:$L$9,10,FALSE),IF($A55&lt;Nonstandard!$A$26,VLOOKUP($A55,Nonstandard!$A$17:$J$25,8,FALSE),IF($A55&lt;SDRFab!$A$3088,VLOOKUP($A55,SDRFab!$A$8:$K$3087,9,FALSE),""))))))))))))))</f>
        <v/>
      </c>
      <c r="G55" s="166" t="str">
        <f>IF($A55&lt;DWV!$A$301,VLOOKUP($A55,DWV!$A$8:$L$300,12,FALSE),IF($A55&lt;'Large Dia. DWV'!$A$122,VLOOKUP($A55,'Large Dia. DWV'!$A$8:$L$121,12,FALSE),IF($A55&lt;'SCH40'!$A$602,VLOOKUP($A55,'SCH40'!$A$8:$L$601,12,FALSE),IF($A55&lt;'Large Dia. SCH40'!$A$35,VLOOKUP($A55,'Large Dia. SCH40'!$A$8:$L$34,12,FALSE),IF($A55&lt;'SDR26'!$A$119,VLOOKUP($A55,'SDR26'!$A$8:$L$118,12,FALSE),IF($A55&lt;SDR35G!$A$227,VLOOKUP($A55,SDR35G!$A$8:$L$226,12,FALSE),IF($A55&lt;SDR35SW!$A$178,VLOOKUP($A55,SDR35SW!$A$8:$L$177,12,FALSE),IF($A55&lt;'DWV G'!$A$241,VLOOKUP($A55,'DWV G'!$A$8:$L$240,12,FALSE),IF($A55&lt;'2'!$A$523,VLOOKUP($A55,'2'!$A$8:$L$522,12,FALSE),IF($A55&lt;'3'!$A$27,VLOOKUP($A55,'3'!$A$8:$L$26,12,FALSE),IF($A55&lt;'4'!$A$277,VLOOKUP($A55,'4'!$A$8:$L$276,12,FALSE),IF($A55&lt;'5'!$A$10,VLOOKUP($A55,'5'!$A$8:$L$9,12,FALSE),IF($A55&lt;Nonstandard!$A$26,VLOOKUP($A55,Nonstandard!$A$17:$J$25,3,FALSE),IF($A55&lt;SDRFab!$A$3088,VLOOKUP($A55,SDRFab!$A$8:$L$3087,11,FALSE),""))))))))))))))</f>
        <v/>
      </c>
      <c r="H55" s="387" t="str">
        <f>IF($A55&lt;DWV!$A$301,VLOOKUP($A55,DWV!$A$8:$L$300,7,FALSE),IF($A55&lt;'Large Dia. DWV'!$A$122,VLOOKUP($A55,'Large Dia. DWV'!$A$8:$L$121,7,FALSE),IF($A55&lt;'SCH40'!$A$602,VLOOKUP($A55,'SCH40'!$A$8:$L$601,7,FALSE),IF($A55&lt;'Large Dia. SCH40'!$A$35,VLOOKUP($A55,'Large Dia. SCH40'!$A$8:$L$34,7,FALSE),IF($A55&lt;'SDR26'!$A$119,VLOOKUP($A55,'SDR26'!$A$8:$L$118,7,FALSE),IF($A55&lt;SDR35G!$A$227,VLOOKUP($A55,SDR35G!$A$8:$L$226,7,FALSE),IF($A55&lt;SDR35SW!$A$178,VLOOKUP($A55,SDR35SW!$A$8:$L$177,7,FALSE),IF($A55&lt;'DWV G'!$A$241,VLOOKUP($A55,'DWV G'!$A$8:$L$240,7,FALSE),IF($A55&lt;'2'!$A$523,VLOOKUP($A55,'2'!$A$8:$L$522,7,FALSE),IF($A55&lt;'3'!$A$27,VLOOKUP($A55,'3'!$A$8:$L$26,7,FALSE),IF($A55&lt;'4'!$A$277,VLOOKUP($A55,'4'!$A$8:$L$276,7,FALSE),IF($A55&lt;'5'!$A$10,VLOOKUP($A55,'5'!$A$8:$L$9,7,FALSE),IF($A55&lt;SDRFab!$A$3088,VLOOKUP($A55,SDRFab!$A$8:$L$3087,6,FALSE),"")))))))))))))</f>
        <v/>
      </c>
      <c r="I55" s="388"/>
      <c r="J55" s="156" t="str">
        <f>IF($A55&lt;DWV!$A$301,VLOOKUP($A55,DWV!$A$8:$N$300,14,FALSE),IF($A55&lt;'Large Dia. DWV'!$A$122,VLOOKUP($A55,'Large Dia. DWV'!$A$8:$N$121,14,FALSE),IF($A55&lt;'SCH40'!$A$602,VLOOKUP($A55,'SCH40'!$A$8:$N$601,14,FALSE),IF($A55&lt;'Large Dia. SCH40'!$A$35,VLOOKUP($A55,'Large Dia. SCH40'!$A$8:$N$34,14,FALSE),IF($A55&lt;'SDR26'!$A$119,VLOOKUP($A55,'SDR26'!$A$8:$N$118,14,FALSE),IF($A55&lt;SDR35G!$A$227,VLOOKUP($A55,SDR35G!$A$8:$N$226,14,FALSE),IF($A55&lt;SDR35SW!$A$178,VLOOKUP($A55,SDR35SW!$A$8:$N$177,14,FALSE),IF($A55&lt;'DWV G'!$A$241,VLOOKUP($A55,'DWV G'!$A$8:$N$240,14,FALSE),IF($A55&lt;'2'!$A$523,VLOOKUP($A55,'2'!$A$8:$N$522,14,FALSE),IF($A55&lt;'3'!$A$27,VLOOKUP($A55,'3'!$A$8:$N$26,14,FALSE),IF($A55&lt;'4'!$A$277,VLOOKUP($A55,'4'!$A$8:$N$276,14,FALSE),IF($A55&lt;'5'!$A$10,VLOOKUP($A55,'5'!$A$8:$N$9,14,FALSE),IF($A55&lt;SDRFab!$A$3088,VLOOKUP($A55,SDRFab!$A$8:$N$3087,13,FALSE),"")))))))))))))</f>
        <v/>
      </c>
      <c r="K55" s="168" t="str">
        <f>IF($A55&lt;DWV!$A$301,VLOOKUP($A55,DWV!$A$8:$L$300,11,FALSE),IF($A55&lt;'Large Dia. DWV'!$A$122,VLOOKUP($A55,'Large Dia. DWV'!$A$8:$L$121,11,FALSE),IF($A55&lt;'SCH40'!$A$602,VLOOKUP($A55,'SCH40'!$A$8:$L$601,11,FALSE),IF($A55&lt;'Large Dia. SCH40'!$A$35,VLOOKUP($A55,'Large Dia. SCH40'!$A$8:$L$34,11,FALSE),IF($A55&lt;'SDR26'!$A$119,VLOOKUP($A55,'SDR26'!$A$8:$L$118,11,FALSE),IF($A55&lt;SDR35G!$A$227,VLOOKUP($A55,SDR35G!$A$8:$L$226,11,FALSE),IF($A55&lt;SDR35SW!$A$178,VLOOKUP($A55,SDR35SW!$A$8:$L$177,11,FALSE),IF($A55&lt;'DWV G'!$A$241,VLOOKUP($A55,'DWV G'!$A$8:$L$240,11,FALSE),IF($A55&lt;'2'!$A$523,VLOOKUP($A55,'2'!$A$8:$L$522,11,FALSE),IF($A55&lt;'3'!$A$27,VLOOKUP($A55,'3'!$A$8:$L$26,11,FALSE),IF($A55&lt;'4'!$A$277,VLOOKUP($A55,'4'!$A$8:$L$276,11,FALSE),IF($A55&lt;'5'!$A$10,VLOOKUP($A55,'5'!$A$8:$L$9,11,FALSE),IF($A55&lt;Nonstandard!$A$26,VLOOKUP($A55,Nonstandard!$A$17:$J$25,10,FALSE),IF($A55&lt;SDRFab!$A$3088,VLOOKUP($A55,SDRFab!$A$8:$L$3087,10,FALSE),""))))))))))))))</f>
        <v/>
      </c>
      <c r="L55" s="153" t="str">
        <f t="shared" si="1"/>
        <v>-</v>
      </c>
      <c r="M55" s="169"/>
      <c r="N55" s="142"/>
      <c r="O55" s="143"/>
    </row>
    <row r="56" spans="1:15" ht="15.6" x14ac:dyDescent="0.3">
      <c r="A56" s="123">
        <v>39</v>
      </c>
      <c r="B56" s="14" t="str">
        <f>IF($A56&lt;DWV!$A$301,VLOOKUP($A56,DWV!$A$8:$L$300,4,FALSE),IF($A56&lt;'Large Dia. DWV'!$A$122,VLOOKUP($A56,'Large Dia. DWV'!$A$8:$L$121,4,FALSE),IF($A56&lt;'SCH40'!$A$602,VLOOKUP($A56,'SCH40'!$A$8:$L$601,4,FALSE),IF($A56&lt;'Large Dia. SCH40'!$A$35,VLOOKUP($A56,'Large Dia. SCH40'!$A$8:$L$34,4,FALSE),IF($A56&lt;'SDR26'!$A$119,VLOOKUP($A56,'SDR26'!$A$8:$L$118,4,FALSE),IF($A56&lt;SDR35G!$A$227,VLOOKUP($A56,SDR35G!$A$8:$L$226,4,FALSE),IF($A56&lt;SDR35SW!$A$178,VLOOKUP($A56,SDR35SW!$A$8:$L$177,4,FALSE),IF($A56&lt;'DWV G'!$A$241,VLOOKUP($A56,'DWV G'!$A$8:$L$240,4,FALSE),IF($A56&lt;'2'!$A$523,VLOOKUP($A56,'2'!$A$8:$L$522,4,FALSE),IF($A56&lt;'3'!$A$27,VLOOKUP($A56,'3'!$A$8:$L$26,4,FALSE),IF($A56&lt;'4'!$A$277,VLOOKUP($A56,'4'!$A$8:$L$276,4,FALSE),IF($A56&lt;'5'!$A$10,VLOOKUP($A56,'5'!$A$8:$L$9,4,FALSE),IF($A56&lt;Nonstandard!$A$26,VLOOKUP($A56,Nonstandard!$A$17:$J$25,5,FALSE),IF($A56&lt;SDRFab!$A$3088,VLOOKUP($A56,SDRFab!$A$8:$K$3087,3,FALSE),""))))))))))))))</f>
        <v/>
      </c>
      <c r="C56" s="163" t="str">
        <f>IF($A56&lt;DWV!$A$301,VLOOKUP($A56,DWV!$A$8:$L$300,5,FALSE),IF($A56&lt;'Large Dia. DWV'!$A$122,VLOOKUP($A56,'Large Dia. DWV'!$A$8:$L$121,5,FALSE),IF($A56&lt;'SCH40'!$A$602,VLOOKUP($A56,'SCH40'!$A$8:$L$601,5,FALSE),IF($A56&lt;'Large Dia. SCH40'!$A$35,VLOOKUP($A56,'Large Dia. SCH40'!$A$8:$L$34,5,FALSE),IF($A56&lt;'SDR26'!$A$119,VLOOKUP($A56,'SDR26'!$A$8:$L$118,5,FALSE),IF($A56&lt;SDR35G!$A$227,VLOOKUP($A56,SDR35G!$A$8:$L$226,5,FALSE),IF($A56&lt;SDR35SW!$A$178,VLOOKUP($A56,SDR35SW!$A$8:$L$177,5,FALSE),IF($A56&lt;'DWV G'!$A$241,VLOOKUP($A56,'DWV G'!$A$8:$L$240,5,FALSE),IF($A56&lt;'2'!$A$523,VLOOKUP($A56,'2'!$A$8:$L$522,5,FALSE),IF($A56&lt;'3'!$A$27,VLOOKUP($A56,'3'!$A$8:$L$26,5,FALSE),IF($A56&lt;'4'!$A$277,VLOOKUP($A56,'4'!$A$8:$L$276,5,FALSE),IF($A56&lt;'5'!$A$10,VLOOKUP($A56,'5'!$A$8:$L$9,5,FALSE),IF($A56&lt;Nonstandard!$A$26,VLOOKUP($A56,Nonstandard!$A$17:$J$25,6,FALSE),IF($A56&lt;SDRFab!$A$3088,VLOOKUP($A56,SDRFab!$A$8:$K$3087,4,FALSE),""))))))))))))))</f>
        <v/>
      </c>
      <c r="D56" s="396" t="str">
        <f>IF($A56&lt;DWV!$A$301,VLOOKUP($A56,DWV!$A$8:$L$300,6,FALSE),IF($A56&lt;'Large Dia. DWV'!$A$122,VLOOKUP($A56,'Large Dia. DWV'!$A$8:$L$121,6,FALSE),IF($A56&lt;'SCH40'!$A$602,VLOOKUP($A56,'SCH40'!$A$8:$L$601,6,FALSE),IF($A56&lt;'Large Dia. SCH40'!$A$35,VLOOKUP($A56,'Large Dia. SCH40'!$A$8:$L$34,6,FALSE),IF($A56&lt;'SDR26'!$A$119,VLOOKUP($A56,'SDR26'!$A$8:$L$118,6,FALSE),IF($A56&lt;SDR35G!$A$227,VLOOKUP($A56,SDR35G!$A$8:$L$226,6,FALSE),IF($A56&lt;SDR35SW!$A$178,VLOOKUP($A56,SDR35SW!$A$8:$L$177,6,FALSE),IF($A56&lt;'DWV G'!$A$241,VLOOKUP($A56,'DWV G'!$A$8:$L$240,6,FALSE),IF($A56&lt;'2'!$A$523,VLOOKUP($A56,'2'!$A$8:$L$522,6,FALSE),IF($A56&lt;'3'!$A$27,VLOOKUP($A56,'3'!$A$8:$L$26,6,FALSE),IF($A56&lt;'4'!$A$277,VLOOKUP($A56,'4'!$A$8:$L$276,6,FALSE),IF($A56&lt;'5'!$A$10,VLOOKUP($A56,'5'!$A$8:$L$9,6,FALSE),IF($A56&lt;Nonstandard!$A$26,VLOOKUP($A56,Nonstandard!$A$17:$J$25,7,FALSE),IF($A56&lt;SDRFab!$A$3088,VLOOKUP($A56,SDRFab!$A$8:$K$3087,5,FALSE),""))))))))))))))</f>
        <v/>
      </c>
      <c r="E56" s="397"/>
      <c r="F56" s="138" t="str">
        <f>IF($A56&lt;DWV!$A$301,VLOOKUP($A56,DWV!$A$8:$L$300,10,FALSE),IF($A56&lt;'Large Dia. DWV'!$A$122,VLOOKUP($A56,'Large Dia. DWV'!$A$8:$L$121,10,FALSE),IF($A56&lt;'SCH40'!$A$602,VLOOKUP($A56,'SCH40'!$A$8:$L$601,10,FALSE),IF($A56&lt;'Large Dia. SCH40'!$A$35,VLOOKUP($A56,'Large Dia. SCH40'!$A$8:$L$34,10,FALSE),IF($A56&lt;'SDR26'!$A$119,VLOOKUP($A56,'SDR26'!$A$8:$L$118,10,FALSE),IF($A56&lt;SDR35G!$A$227,VLOOKUP($A56,SDR35G!$A$8:$L$226,10,FALSE),IF($A56&lt;SDR35SW!$A$178,VLOOKUP($A56,SDR35SW!$A$8:$L$177,10,FALSE),IF($A56&lt;'DWV G'!$A$241,VLOOKUP($A56,'DWV G'!$A$8:$L$240,10,FALSE),IF($A56&lt;'2'!$A$523,VLOOKUP($A56,'2'!$A$8:$L$522,10,FALSE),IF($A56&lt;'3'!$A$27,VLOOKUP($A56,'3'!$A$8:$L$26,10,FALSE),IF($A56&lt;'4'!$A$277,VLOOKUP($A56,'4'!$A$8:$L$276,10,FALSE),IF($A56&lt;'5'!$A$10,VLOOKUP($A56,'5'!$A$8:$L$9,10,FALSE),IF($A56&lt;Nonstandard!$A$26,VLOOKUP($A56,Nonstandard!$A$17:$J$25,8,FALSE),IF($A56&lt;SDRFab!$A$3088,VLOOKUP($A56,SDRFab!$A$8:$K$3087,9,FALSE),""))))))))))))))</f>
        <v/>
      </c>
      <c r="G56" s="165" t="str">
        <f>IF($A56&lt;DWV!$A$301,VLOOKUP($A56,DWV!$A$8:$L$300,12,FALSE),IF($A56&lt;'Large Dia. DWV'!$A$122,VLOOKUP($A56,'Large Dia. DWV'!$A$8:$L$121,12,FALSE),IF($A56&lt;'SCH40'!$A$602,VLOOKUP($A56,'SCH40'!$A$8:$L$601,12,FALSE),IF($A56&lt;'Large Dia. SCH40'!$A$35,VLOOKUP($A56,'Large Dia. SCH40'!$A$8:$L$34,12,FALSE),IF($A56&lt;'SDR26'!$A$119,VLOOKUP($A56,'SDR26'!$A$8:$L$118,12,FALSE),IF($A56&lt;SDR35G!$A$227,VLOOKUP($A56,SDR35G!$A$8:$L$226,12,FALSE),IF($A56&lt;SDR35SW!$A$178,VLOOKUP($A56,SDR35SW!$A$8:$L$177,12,FALSE),IF($A56&lt;'DWV G'!$A$241,VLOOKUP($A56,'DWV G'!$A$8:$L$240,12,FALSE),IF($A56&lt;'2'!$A$523,VLOOKUP($A56,'2'!$A$8:$L$522,12,FALSE),IF($A56&lt;'3'!$A$27,VLOOKUP($A56,'3'!$A$8:$L$26,12,FALSE),IF($A56&lt;'4'!$A$277,VLOOKUP($A56,'4'!$A$8:$L$276,12,FALSE),IF($A56&lt;'5'!$A$10,VLOOKUP($A56,'5'!$A$8:$L$9,12,FALSE),IF($A56&lt;Nonstandard!$A$26,VLOOKUP($A56,Nonstandard!$A$17:$J$25,3,FALSE),IF($A56&lt;SDRFab!$A$3088,VLOOKUP($A56,SDRFab!$A$8:$L$3087,11,FALSE),""))))))))))))))</f>
        <v/>
      </c>
      <c r="H56" s="389" t="str">
        <f>IF($A56&lt;DWV!$A$301,VLOOKUP($A56,DWV!$A$8:$L$300,7,FALSE),IF($A56&lt;'Large Dia. DWV'!$A$122,VLOOKUP($A56,'Large Dia. DWV'!$A$8:$L$121,7,FALSE),IF($A56&lt;'SCH40'!$A$602,VLOOKUP($A56,'SCH40'!$A$8:$L$601,7,FALSE),IF($A56&lt;'Large Dia. SCH40'!$A$35,VLOOKUP($A56,'Large Dia. SCH40'!$A$8:$L$34,7,FALSE),IF($A56&lt;'SDR26'!$A$119,VLOOKUP($A56,'SDR26'!$A$8:$L$118,7,FALSE),IF($A56&lt;SDR35G!$A$227,VLOOKUP($A56,SDR35G!$A$8:$L$226,7,FALSE),IF($A56&lt;SDR35SW!$A$178,VLOOKUP($A56,SDR35SW!$A$8:$L$177,7,FALSE),IF($A56&lt;'DWV G'!$A$241,VLOOKUP($A56,'DWV G'!$A$8:$L$240,7,FALSE),IF($A56&lt;'2'!$A$523,VLOOKUP($A56,'2'!$A$8:$L$522,7,FALSE),IF($A56&lt;'3'!$A$27,VLOOKUP($A56,'3'!$A$8:$L$26,7,FALSE),IF($A56&lt;'4'!$A$277,VLOOKUP($A56,'4'!$A$8:$L$276,7,FALSE),IF($A56&lt;'5'!$A$10,VLOOKUP($A56,'5'!$A$8:$L$9,7,FALSE),IF($A56&lt;SDRFab!$A$3088,VLOOKUP($A56,SDRFab!$A$8:$L$3087,6,FALSE),"")))))))))))))</f>
        <v/>
      </c>
      <c r="I56" s="390"/>
      <c r="J56" s="155" t="str">
        <f>IF($A56&lt;DWV!$A$301,VLOOKUP($A56,DWV!$A$8:$N$300,14,FALSE),IF($A56&lt;'Large Dia. DWV'!$A$122,VLOOKUP($A56,'Large Dia. DWV'!$A$8:$N$121,14,FALSE),IF($A56&lt;'SCH40'!$A$602,VLOOKUP($A56,'SCH40'!$A$8:$N$601,14,FALSE),IF($A56&lt;'Large Dia. SCH40'!$A$35,VLOOKUP($A56,'Large Dia. SCH40'!$A$8:$N$34,14,FALSE),IF($A56&lt;'SDR26'!$A$119,VLOOKUP($A56,'SDR26'!$A$8:$N$118,14,FALSE),IF($A56&lt;SDR35G!$A$227,VLOOKUP($A56,SDR35G!$A$8:$N$226,14,FALSE),IF($A56&lt;SDR35SW!$A$178,VLOOKUP($A56,SDR35SW!$A$8:$N$177,14,FALSE),IF($A56&lt;'DWV G'!$A$241,VLOOKUP($A56,'DWV G'!$A$8:$N$240,14,FALSE),IF($A56&lt;'2'!$A$523,VLOOKUP($A56,'2'!$A$8:$N$522,14,FALSE),IF($A56&lt;'3'!$A$27,VLOOKUP($A56,'3'!$A$8:$N$26,14,FALSE),IF($A56&lt;'4'!$A$277,VLOOKUP($A56,'4'!$A$8:$N$276,14,FALSE),IF($A56&lt;'5'!$A$10,VLOOKUP($A56,'5'!$A$8:$N$9,14,FALSE),IF($A56&lt;SDRFab!$A$3088,VLOOKUP($A56,SDRFab!$A$8:$N$3087,13,FALSE),"")))))))))))))</f>
        <v/>
      </c>
      <c r="K56" s="167" t="str">
        <f>IF($A56&lt;DWV!$A$301,VLOOKUP($A56,DWV!$A$8:$L$300,11,FALSE),IF($A56&lt;'Large Dia. DWV'!$A$122,VLOOKUP($A56,'Large Dia. DWV'!$A$8:$L$121,11,FALSE),IF($A56&lt;'SCH40'!$A$602,VLOOKUP($A56,'SCH40'!$A$8:$L$601,11,FALSE),IF($A56&lt;'Large Dia. SCH40'!$A$35,VLOOKUP($A56,'Large Dia. SCH40'!$A$8:$L$34,11,FALSE),IF($A56&lt;'SDR26'!$A$119,VLOOKUP($A56,'SDR26'!$A$8:$L$118,11,FALSE),IF($A56&lt;SDR35G!$A$227,VLOOKUP($A56,SDR35G!$A$8:$L$226,11,FALSE),IF($A56&lt;SDR35SW!$A$178,VLOOKUP($A56,SDR35SW!$A$8:$L$177,11,FALSE),IF($A56&lt;'DWV G'!$A$241,VLOOKUP($A56,'DWV G'!$A$8:$L$240,11,FALSE),IF($A56&lt;'2'!$A$523,VLOOKUP($A56,'2'!$A$8:$L$522,11,FALSE),IF($A56&lt;'3'!$A$27,VLOOKUP($A56,'3'!$A$8:$L$26,11,FALSE),IF($A56&lt;'4'!$A$277,VLOOKUP($A56,'4'!$A$8:$L$276,11,FALSE),IF($A56&lt;'5'!$A$10,VLOOKUP($A56,'5'!$A$8:$L$9,11,FALSE),IF($A56&lt;Nonstandard!$A$26,VLOOKUP($A56,Nonstandard!$A$17:$J$25,10,FALSE),IF($A56&lt;SDRFab!$A$3088,VLOOKUP($A56,SDRFab!$A$8:$L$3087,10,FALSE),""))))))))))))))</f>
        <v/>
      </c>
      <c r="L56" s="139" t="str">
        <f t="shared" si="1"/>
        <v>-</v>
      </c>
      <c r="M56" s="170"/>
      <c r="N56" s="142"/>
      <c r="O56" s="143"/>
    </row>
    <row r="57" spans="1:15" ht="15.6" x14ac:dyDescent="0.3">
      <c r="A57" s="151">
        <v>40</v>
      </c>
      <c r="B57" s="152" t="str">
        <f>IF($A57&lt;DWV!$A$301,VLOOKUP($A57,DWV!$A$8:$L$300,4,FALSE),IF($A57&lt;'Large Dia. DWV'!$A$122,VLOOKUP($A57,'Large Dia. DWV'!$A$8:$L$121,4,FALSE),IF($A57&lt;'SCH40'!$A$602,VLOOKUP($A57,'SCH40'!$A$8:$L$601,4,FALSE),IF($A57&lt;'Large Dia. SCH40'!$A$35,VLOOKUP($A57,'Large Dia. SCH40'!$A$8:$L$34,4,FALSE),IF($A57&lt;'SDR26'!$A$119,VLOOKUP($A57,'SDR26'!$A$8:$L$118,4,FALSE),IF($A57&lt;SDR35G!$A$227,VLOOKUP($A57,SDR35G!$A$8:$L$226,4,FALSE),IF($A57&lt;SDR35SW!$A$178,VLOOKUP($A57,SDR35SW!$A$8:$L$177,4,FALSE),IF($A57&lt;'DWV G'!$A$241,VLOOKUP($A57,'DWV G'!$A$8:$L$240,4,FALSE),IF($A57&lt;'2'!$A$523,VLOOKUP($A57,'2'!$A$8:$L$522,4,FALSE),IF($A57&lt;'3'!$A$27,VLOOKUP($A57,'3'!$A$8:$L$26,4,FALSE),IF($A57&lt;'4'!$A$277,VLOOKUP($A57,'4'!$A$8:$L$276,4,FALSE),IF($A57&lt;'5'!$A$10,VLOOKUP($A57,'5'!$A$8:$L$9,4,FALSE),IF($A57&lt;Nonstandard!$A$26,VLOOKUP($A57,Nonstandard!$A$17:$J$25,5,FALSE),IF($A57&lt;SDRFab!$A$3088,VLOOKUP($A57,SDRFab!$A$8:$K$3087,3,FALSE),""))))))))))))))</f>
        <v/>
      </c>
      <c r="C57" s="164" t="str">
        <f>IF($A57&lt;DWV!$A$301,VLOOKUP($A57,DWV!$A$8:$L$300,5,FALSE),IF($A57&lt;'Large Dia. DWV'!$A$122,VLOOKUP($A57,'Large Dia. DWV'!$A$8:$L$121,5,FALSE),IF($A57&lt;'SCH40'!$A$602,VLOOKUP($A57,'SCH40'!$A$8:$L$601,5,FALSE),IF($A57&lt;'Large Dia. SCH40'!$A$35,VLOOKUP($A57,'Large Dia. SCH40'!$A$8:$L$34,5,FALSE),IF($A57&lt;'SDR26'!$A$119,VLOOKUP($A57,'SDR26'!$A$8:$L$118,5,FALSE),IF($A57&lt;SDR35G!$A$227,VLOOKUP($A57,SDR35G!$A$8:$L$226,5,FALSE),IF($A57&lt;SDR35SW!$A$178,VLOOKUP($A57,SDR35SW!$A$8:$L$177,5,FALSE),IF($A57&lt;'DWV G'!$A$241,VLOOKUP($A57,'DWV G'!$A$8:$L$240,5,FALSE),IF($A57&lt;'2'!$A$523,VLOOKUP($A57,'2'!$A$8:$L$522,5,FALSE),IF($A57&lt;'3'!$A$27,VLOOKUP($A57,'3'!$A$8:$L$26,5,FALSE),IF($A57&lt;'4'!$A$277,VLOOKUP($A57,'4'!$A$8:$L$276,5,FALSE),IF($A57&lt;'5'!$A$10,VLOOKUP($A57,'5'!$A$8:$L$9,5,FALSE),IF($A57&lt;Nonstandard!$A$26,VLOOKUP($A57,Nonstandard!$A$17:$J$25,6,FALSE),IF($A57&lt;SDRFab!$A$3088,VLOOKUP($A57,SDRFab!$A$8:$K$3087,4,FALSE),""))))))))))))))</f>
        <v/>
      </c>
      <c r="D57" s="398" t="str">
        <f>IF($A57&lt;DWV!$A$301,VLOOKUP($A57,DWV!$A$8:$L$300,6,FALSE),IF($A57&lt;'Large Dia. DWV'!$A$122,VLOOKUP($A57,'Large Dia. DWV'!$A$8:$L$121,6,FALSE),IF($A57&lt;'SCH40'!$A$602,VLOOKUP($A57,'SCH40'!$A$8:$L$601,6,FALSE),IF($A57&lt;'Large Dia. SCH40'!$A$35,VLOOKUP($A57,'Large Dia. SCH40'!$A$8:$L$34,6,FALSE),IF($A57&lt;'SDR26'!$A$119,VLOOKUP($A57,'SDR26'!$A$8:$L$118,6,FALSE),IF($A57&lt;SDR35G!$A$227,VLOOKUP($A57,SDR35G!$A$8:$L$226,6,FALSE),IF($A57&lt;SDR35SW!$A$178,VLOOKUP($A57,SDR35SW!$A$8:$L$177,6,FALSE),IF($A57&lt;'DWV G'!$A$241,VLOOKUP($A57,'DWV G'!$A$8:$L$240,6,FALSE),IF($A57&lt;'2'!$A$523,VLOOKUP($A57,'2'!$A$8:$L$522,6,FALSE),IF($A57&lt;'3'!$A$27,VLOOKUP($A57,'3'!$A$8:$L$26,6,FALSE),IF($A57&lt;'4'!$A$277,VLOOKUP($A57,'4'!$A$8:$L$276,6,FALSE),IF($A57&lt;'5'!$A$10,VLOOKUP($A57,'5'!$A$8:$L$9,6,FALSE),IF($A57&lt;Nonstandard!$A$26,VLOOKUP($A57,Nonstandard!$A$17:$J$25,7,FALSE),IF($A57&lt;SDRFab!$A$3088,VLOOKUP($A57,SDRFab!$A$8:$K$3087,5,FALSE),""))))))))))))))</f>
        <v/>
      </c>
      <c r="E57" s="399"/>
      <c r="F57" s="153" t="str">
        <f>IF($A57&lt;DWV!$A$301,VLOOKUP($A57,DWV!$A$8:$L$300,10,FALSE),IF($A57&lt;'Large Dia. DWV'!$A$122,VLOOKUP($A57,'Large Dia. DWV'!$A$8:$L$121,10,FALSE),IF($A57&lt;'SCH40'!$A$602,VLOOKUP($A57,'SCH40'!$A$8:$L$601,10,FALSE),IF($A57&lt;'Large Dia. SCH40'!$A$35,VLOOKUP($A57,'Large Dia. SCH40'!$A$8:$L$34,10,FALSE),IF($A57&lt;'SDR26'!$A$119,VLOOKUP($A57,'SDR26'!$A$8:$L$118,10,FALSE),IF($A57&lt;SDR35G!$A$227,VLOOKUP($A57,SDR35G!$A$8:$L$226,10,FALSE),IF($A57&lt;SDR35SW!$A$178,VLOOKUP($A57,SDR35SW!$A$8:$L$177,10,FALSE),IF($A57&lt;'DWV G'!$A$241,VLOOKUP($A57,'DWV G'!$A$8:$L$240,10,FALSE),IF($A57&lt;'2'!$A$523,VLOOKUP($A57,'2'!$A$8:$L$522,10,FALSE),IF($A57&lt;'3'!$A$27,VLOOKUP($A57,'3'!$A$8:$L$26,10,FALSE),IF($A57&lt;'4'!$A$277,VLOOKUP($A57,'4'!$A$8:$L$276,10,FALSE),IF($A57&lt;'5'!$A$10,VLOOKUP($A57,'5'!$A$8:$L$9,10,FALSE),IF($A57&lt;Nonstandard!$A$26,VLOOKUP($A57,Nonstandard!$A$17:$J$25,8,FALSE),IF($A57&lt;SDRFab!$A$3088,VLOOKUP($A57,SDRFab!$A$8:$K$3087,9,FALSE),""))))))))))))))</f>
        <v/>
      </c>
      <c r="G57" s="166" t="str">
        <f>IF($A57&lt;DWV!$A$301,VLOOKUP($A57,DWV!$A$8:$L$300,12,FALSE),IF($A57&lt;'Large Dia. DWV'!$A$122,VLOOKUP($A57,'Large Dia. DWV'!$A$8:$L$121,12,FALSE),IF($A57&lt;'SCH40'!$A$602,VLOOKUP($A57,'SCH40'!$A$8:$L$601,12,FALSE),IF($A57&lt;'Large Dia. SCH40'!$A$35,VLOOKUP($A57,'Large Dia. SCH40'!$A$8:$L$34,12,FALSE),IF($A57&lt;'SDR26'!$A$119,VLOOKUP($A57,'SDR26'!$A$8:$L$118,12,FALSE),IF($A57&lt;SDR35G!$A$227,VLOOKUP($A57,SDR35G!$A$8:$L$226,12,FALSE),IF($A57&lt;SDR35SW!$A$178,VLOOKUP($A57,SDR35SW!$A$8:$L$177,12,FALSE),IF($A57&lt;'DWV G'!$A$241,VLOOKUP($A57,'DWV G'!$A$8:$L$240,12,FALSE),IF($A57&lt;'2'!$A$523,VLOOKUP($A57,'2'!$A$8:$L$522,12,FALSE),IF($A57&lt;'3'!$A$27,VLOOKUP($A57,'3'!$A$8:$L$26,12,FALSE),IF($A57&lt;'4'!$A$277,VLOOKUP($A57,'4'!$A$8:$L$276,12,FALSE),IF($A57&lt;'5'!$A$10,VLOOKUP($A57,'5'!$A$8:$L$9,12,FALSE),IF($A57&lt;Nonstandard!$A$26,VLOOKUP($A57,Nonstandard!$A$17:$J$25,3,FALSE),IF($A57&lt;SDRFab!$A$3088,VLOOKUP($A57,SDRFab!$A$8:$L$3087,11,FALSE),""))))))))))))))</f>
        <v/>
      </c>
      <c r="H57" s="387" t="str">
        <f>IF($A57&lt;DWV!$A$301,VLOOKUP($A57,DWV!$A$8:$L$300,7,FALSE),IF($A57&lt;'Large Dia. DWV'!$A$122,VLOOKUP($A57,'Large Dia. DWV'!$A$8:$L$121,7,FALSE),IF($A57&lt;'SCH40'!$A$602,VLOOKUP($A57,'SCH40'!$A$8:$L$601,7,FALSE),IF($A57&lt;'Large Dia. SCH40'!$A$35,VLOOKUP($A57,'Large Dia. SCH40'!$A$8:$L$34,7,FALSE),IF($A57&lt;'SDR26'!$A$119,VLOOKUP($A57,'SDR26'!$A$8:$L$118,7,FALSE),IF($A57&lt;SDR35G!$A$227,VLOOKUP($A57,SDR35G!$A$8:$L$226,7,FALSE),IF($A57&lt;SDR35SW!$A$178,VLOOKUP($A57,SDR35SW!$A$8:$L$177,7,FALSE),IF($A57&lt;'DWV G'!$A$241,VLOOKUP($A57,'DWV G'!$A$8:$L$240,7,FALSE),IF($A57&lt;'2'!$A$523,VLOOKUP($A57,'2'!$A$8:$L$522,7,FALSE),IF($A57&lt;'3'!$A$27,VLOOKUP($A57,'3'!$A$8:$L$26,7,FALSE),IF($A57&lt;'4'!$A$277,VLOOKUP($A57,'4'!$A$8:$L$276,7,FALSE),IF($A57&lt;'5'!$A$10,VLOOKUP($A57,'5'!$A$8:$L$9,7,FALSE),IF($A57&lt;SDRFab!$A$3088,VLOOKUP($A57,SDRFab!$A$8:$L$3087,6,FALSE),"")))))))))))))</f>
        <v/>
      </c>
      <c r="I57" s="388"/>
      <c r="J57" s="156" t="str">
        <f>IF($A57&lt;DWV!$A$301,VLOOKUP($A57,DWV!$A$8:$N$300,14,FALSE),IF($A57&lt;'Large Dia. DWV'!$A$122,VLOOKUP($A57,'Large Dia. DWV'!$A$8:$N$121,14,FALSE),IF($A57&lt;'SCH40'!$A$602,VLOOKUP($A57,'SCH40'!$A$8:$N$601,14,FALSE),IF($A57&lt;'Large Dia. SCH40'!$A$35,VLOOKUP($A57,'Large Dia. SCH40'!$A$8:$N$34,14,FALSE),IF($A57&lt;'SDR26'!$A$119,VLOOKUP($A57,'SDR26'!$A$8:$N$118,14,FALSE),IF($A57&lt;SDR35G!$A$227,VLOOKUP($A57,SDR35G!$A$8:$N$226,14,FALSE),IF($A57&lt;SDR35SW!$A$178,VLOOKUP($A57,SDR35SW!$A$8:$N$177,14,FALSE),IF($A57&lt;'DWV G'!$A$241,VLOOKUP($A57,'DWV G'!$A$8:$N$240,14,FALSE),IF($A57&lt;'2'!$A$523,VLOOKUP($A57,'2'!$A$8:$N$522,14,FALSE),IF($A57&lt;'3'!$A$27,VLOOKUP($A57,'3'!$A$8:$N$26,14,FALSE),IF($A57&lt;'4'!$A$277,VLOOKUP($A57,'4'!$A$8:$N$276,14,FALSE),IF($A57&lt;'5'!$A$10,VLOOKUP($A57,'5'!$A$8:$N$9,14,FALSE),IF($A57&lt;SDRFab!$A$3088,VLOOKUP($A57,SDRFab!$A$8:$N$3087,13,FALSE),"")))))))))))))</f>
        <v/>
      </c>
      <c r="K57" s="168" t="str">
        <f>IF($A57&lt;DWV!$A$301,VLOOKUP($A57,DWV!$A$8:$L$300,11,FALSE),IF($A57&lt;'Large Dia. DWV'!$A$122,VLOOKUP($A57,'Large Dia. DWV'!$A$8:$L$121,11,FALSE),IF($A57&lt;'SCH40'!$A$602,VLOOKUP($A57,'SCH40'!$A$8:$L$601,11,FALSE),IF($A57&lt;'Large Dia. SCH40'!$A$35,VLOOKUP($A57,'Large Dia. SCH40'!$A$8:$L$34,11,FALSE),IF($A57&lt;'SDR26'!$A$119,VLOOKUP($A57,'SDR26'!$A$8:$L$118,11,FALSE),IF($A57&lt;SDR35G!$A$227,VLOOKUP($A57,SDR35G!$A$8:$L$226,11,FALSE),IF($A57&lt;SDR35SW!$A$178,VLOOKUP($A57,SDR35SW!$A$8:$L$177,11,FALSE),IF($A57&lt;'DWV G'!$A$241,VLOOKUP($A57,'DWV G'!$A$8:$L$240,11,FALSE),IF($A57&lt;'2'!$A$523,VLOOKUP($A57,'2'!$A$8:$L$522,11,FALSE),IF($A57&lt;'3'!$A$27,VLOOKUP($A57,'3'!$A$8:$L$26,11,FALSE),IF($A57&lt;'4'!$A$277,VLOOKUP($A57,'4'!$A$8:$L$276,11,FALSE),IF($A57&lt;'5'!$A$10,VLOOKUP($A57,'5'!$A$8:$L$9,11,FALSE),IF($A57&lt;Nonstandard!$A$26,VLOOKUP($A57,Nonstandard!$A$17:$J$25,10,FALSE),IF($A57&lt;SDRFab!$A$3088,VLOOKUP($A57,SDRFab!$A$8:$L$3087,10,FALSE),""))))))))))))))</f>
        <v/>
      </c>
      <c r="L57" s="153" t="str">
        <f t="shared" si="1"/>
        <v>-</v>
      </c>
      <c r="M57" s="169"/>
      <c r="N57" s="142"/>
      <c r="O57" s="143"/>
    </row>
    <row r="58" spans="1:15" ht="15.6" x14ac:dyDescent="0.3">
      <c r="A58" s="123">
        <v>41</v>
      </c>
      <c r="B58" s="14" t="str">
        <f>IF($A58&lt;DWV!$A$301,VLOOKUP($A58,DWV!$A$8:$L$300,4,FALSE),IF($A58&lt;'Large Dia. DWV'!$A$122,VLOOKUP($A58,'Large Dia. DWV'!$A$8:$L$121,4,FALSE),IF($A58&lt;'SCH40'!$A$602,VLOOKUP($A58,'SCH40'!$A$8:$L$601,4,FALSE),IF($A58&lt;'Large Dia. SCH40'!$A$35,VLOOKUP($A58,'Large Dia. SCH40'!$A$8:$L$34,4,FALSE),IF($A58&lt;'SDR26'!$A$119,VLOOKUP($A58,'SDR26'!$A$8:$L$118,4,FALSE),IF($A58&lt;SDR35G!$A$227,VLOOKUP($A58,SDR35G!$A$8:$L$226,4,FALSE),IF($A58&lt;SDR35SW!$A$178,VLOOKUP($A58,SDR35SW!$A$8:$L$177,4,FALSE),IF($A58&lt;'DWV G'!$A$241,VLOOKUP($A58,'DWV G'!$A$8:$L$240,4,FALSE),IF($A58&lt;'2'!$A$523,VLOOKUP($A58,'2'!$A$8:$L$522,4,FALSE),IF($A58&lt;'3'!$A$27,VLOOKUP($A58,'3'!$A$8:$L$26,4,FALSE),IF($A58&lt;'4'!$A$277,VLOOKUP($A58,'4'!$A$8:$L$276,4,FALSE),IF($A58&lt;'5'!$A$10,VLOOKUP($A58,'5'!$A$8:$L$9,4,FALSE),IF($A58&lt;Nonstandard!$A$26,VLOOKUP($A58,Nonstandard!$A$17:$J$25,5,FALSE),IF($A58&lt;SDRFab!$A$3088,VLOOKUP($A58,SDRFab!$A$8:$K$3087,3,FALSE),""))))))))))))))</f>
        <v/>
      </c>
      <c r="C58" s="163" t="str">
        <f>IF($A58&lt;DWV!$A$301,VLOOKUP($A58,DWV!$A$8:$L$300,5,FALSE),IF($A58&lt;'Large Dia. DWV'!$A$122,VLOOKUP($A58,'Large Dia. DWV'!$A$8:$L$121,5,FALSE),IF($A58&lt;'SCH40'!$A$602,VLOOKUP($A58,'SCH40'!$A$8:$L$601,5,FALSE),IF($A58&lt;'Large Dia. SCH40'!$A$35,VLOOKUP($A58,'Large Dia. SCH40'!$A$8:$L$34,5,FALSE),IF($A58&lt;'SDR26'!$A$119,VLOOKUP($A58,'SDR26'!$A$8:$L$118,5,FALSE),IF($A58&lt;SDR35G!$A$227,VLOOKUP($A58,SDR35G!$A$8:$L$226,5,FALSE),IF($A58&lt;SDR35SW!$A$178,VLOOKUP($A58,SDR35SW!$A$8:$L$177,5,FALSE),IF($A58&lt;'DWV G'!$A$241,VLOOKUP($A58,'DWV G'!$A$8:$L$240,5,FALSE),IF($A58&lt;'2'!$A$523,VLOOKUP($A58,'2'!$A$8:$L$522,5,FALSE),IF($A58&lt;'3'!$A$27,VLOOKUP($A58,'3'!$A$8:$L$26,5,FALSE),IF($A58&lt;'4'!$A$277,VLOOKUP($A58,'4'!$A$8:$L$276,5,FALSE),IF($A58&lt;'5'!$A$10,VLOOKUP($A58,'5'!$A$8:$L$9,5,FALSE),IF($A58&lt;Nonstandard!$A$26,VLOOKUP($A58,Nonstandard!$A$17:$J$25,6,FALSE),IF($A58&lt;SDRFab!$A$3088,VLOOKUP($A58,SDRFab!$A$8:$K$3087,4,FALSE),""))))))))))))))</f>
        <v/>
      </c>
      <c r="D58" s="396" t="str">
        <f>IF($A58&lt;DWV!$A$301,VLOOKUP($A58,DWV!$A$8:$L$300,6,FALSE),IF($A58&lt;'Large Dia. DWV'!$A$122,VLOOKUP($A58,'Large Dia. DWV'!$A$8:$L$121,6,FALSE),IF($A58&lt;'SCH40'!$A$602,VLOOKUP($A58,'SCH40'!$A$8:$L$601,6,FALSE),IF($A58&lt;'Large Dia. SCH40'!$A$35,VLOOKUP($A58,'Large Dia. SCH40'!$A$8:$L$34,6,FALSE),IF($A58&lt;'SDR26'!$A$119,VLOOKUP($A58,'SDR26'!$A$8:$L$118,6,FALSE),IF($A58&lt;SDR35G!$A$227,VLOOKUP($A58,SDR35G!$A$8:$L$226,6,FALSE),IF($A58&lt;SDR35SW!$A$178,VLOOKUP($A58,SDR35SW!$A$8:$L$177,6,FALSE),IF($A58&lt;'DWV G'!$A$241,VLOOKUP($A58,'DWV G'!$A$8:$L$240,6,FALSE),IF($A58&lt;'2'!$A$523,VLOOKUP($A58,'2'!$A$8:$L$522,6,FALSE),IF($A58&lt;'3'!$A$27,VLOOKUP($A58,'3'!$A$8:$L$26,6,FALSE),IF($A58&lt;'4'!$A$277,VLOOKUP($A58,'4'!$A$8:$L$276,6,FALSE),IF($A58&lt;'5'!$A$10,VLOOKUP($A58,'5'!$A$8:$L$9,6,FALSE),IF($A58&lt;Nonstandard!$A$26,VLOOKUP($A58,Nonstandard!$A$17:$J$25,7,FALSE),IF($A58&lt;SDRFab!$A$3088,VLOOKUP($A58,SDRFab!$A$8:$K$3087,5,FALSE),""))))))))))))))</f>
        <v/>
      </c>
      <c r="E58" s="397"/>
      <c r="F58" s="138" t="str">
        <f>IF($A58&lt;DWV!$A$301,VLOOKUP($A58,DWV!$A$8:$L$300,10,FALSE),IF($A58&lt;'Large Dia. DWV'!$A$122,VLOOKUP($A58,'Large Dia. DWV'!$A$8:$L$121,10,FALSE),IF($A58&lt;'SCH40'!$A$602,VLOOKUP($A58,'SCH40'!$A$8:$L$601,10,FALSE),IF($A58&lt;'Large Dia. SCH40'!$A$35,VLOOKUP($A58,'Large Dia. SCH40'!$A$8:$L$34,10,FALSE),IF($A58&lt;'SDR26'!$A$119,VLOOKUP($A58,'SDR26'!$A$8:$L$118,10,FALSE),IF($A58&lt;SDR35G!$A$227,VLOOKUP($A58,SDR35G!$A$8:$L$226,10,FALSE),IF($A58&lt;SDR35SW!$A$178,VLOOKUP($A58,SDR35SW!$A$8:$L$177,10,FALSE),IF($A58&lt;'DWV G'!$A$241,VLOOKUP($A58,'DWV G'!$A$8:$L$240,10,FALSE),IF($A58&lt;'2'!$A$523,VLOOKUP($A58,'2'!$A$8:$L$522,10,FALSE),IF($A58&lt;'3'!$A$27,VLOOKUP($A58,'3'!$A$8:$L$26,10,FALSE),IF($A58&lt;'4'!$A$277,VLOOKUP($A58,'4'!$A$8:$L$276,10,FALSE),IF($A58&lt;'5'!$A$10,VLOOKUP($A58,'5'!$A$8:$L$9,10,FALSE),IF($A58&lt;Nonstandard!$A$26,VLOOKUP($A58,Nonstandard!$A$17:$J$25,8,FALSE),IF($A58&lt;SDRFab!$A$3088,VLOOKUP($A58,SDRFab!$A$8:$K$3087,9,FALSE),""))))))))))))))</f>
        <v/>
      </c>
      <c r="G58" s="165" t="str">
        <f>IF($A58&lt;DWV!$A$301,VLOOKUP($A58,DWV!$A$8:$L$300,12,FALSE),IF($A58&lt;'Large Dia. DWV'!$A$122,VLOOKUP($A58,'Large Dia. DWV'!$A$8:$L$121,12,FALSE),IF($A58&lt;'SCH40'!$A$602,VLOOKUP($A58,'SCH40'!$A$8:$L$601,12,FALSE),IF($A58&lt;'Large Dia. SCH40'!$A$35,VLOOKUP($A58,'Large Dia. SCH40'!$A$8:$L$34,12,FALSE),IF($A58&lt;'SDR26'!$A$119,VLOOKUP($A58,'SDR26'!$A$8:$L$118,12,FALSE),IF($A58&lt;SDR35G!$A$227,VLOOKUP($A58,SDR35G!$A$8:$L$226,12,FALSE),IF($A58&lt;SDR35SW!$A$178,VLOOKUP($A58,SDR35SW!$A$8:$L$177,12,FALSE),IF($A58&lt;'DWV G'!$A$241,VLOOKUP($A58,'DWV G'!$A$8:$L$240,12,FALSE),IF($A58&lt;'2'!$A$523,VLOOKUP($A58,'2'!$A$8:$L$522,12,FALSE),IF($A58&lt;'3'!$A$27,VLOOKUP($A58,'3'!$A$8:$L$26,12,FALSE),IF($A58&lt;'4'!$A$277,VLOOKUP($A58,'4'!$A$8:$L$276,12,FALSE),IF($A58&lt;'5'!$A$10,VLOOKUP($A58,'5'!$A$8:$L$9,12,FALSE),IF($A58&lt;Nonstandard!$A$26,VLOOKUP($A58,Nonstandard!$A$17:$J$25,3,FALSE),IF($A58&lt;SDRFab!$A$3088,VLOOKUP($A58,SDRFab!$A$8:$L$3087,11,FALSE),""))))))))))))))</f>
        <v/>
      </c>
      <c r="H58" s="389" t="str">
        <f>IF($A58&lt;DWV!$A$301,VLOOKUP($A58,DWV!$A$8:$L$300,7,FALSE),IF($A58&lt;'Large Dia. DWV'!$A$122,VLOOKUP($A58,'Large Dia. DWV'!$A$8:$L$121,7,FALSE),IF($A58&lt;'SCH40'!$A$602,VLOOKUP($A58,'SCH40'!$A$8:$L$601,7,FALSE),IF($A58&lt;'Large Dia. SCH40'!$A$35,VLOOKUP($A58,'Large Dia. SCH40'!$A$8:$L$34,7,FALSE),IF($A58&lt;'SDR26'!$A$119,VLOOKUP($A58,'SDR26'!$A$8:$L$118,7,FALSE),IF($A58&lt;SDR35G!$A$227,VLOOKUP($A58,SDR35G!$A$8:$L$226,7,FALSE),IF($A58&lt;SDR35SW!$A$178,VLOOKUP($A58,SDR35SW!$A$8:$L$177,7,FALSE),IF($A58&lt;'DWV G'!$A$241,VLOOKUP($A58,'DWV G'!$A$8:$L$240,7,FALSE),IF($A58&lt;'2'!$A$523,VLOOKUP($A58,'2'!$A$8:$L$522,7,FALSE),IF($A58&lt;'3'!$A$27,VLOOKUP($A58,'3'!$A$8:$L$26,7,FALSE),IF($A58&lt;'4'!$A$277,VLOOKUP($A58,'4'!$A$8:$L$276,7,FALSE),IF($A58&lt;'5'!$A$10,VLOOKUP($A58,'5'!$A$8:$L$9,7,FALSE),IF($A58&lt;SDRFab!$A$3088,VLOOKUP($A58,SDRFab!$A$8:$L$3087,6,FALSE),"")))))))))))))</f>
        <v/>
      </c>
      <c r="I58" s="390"/>
      <c r="J58" s="155" t="str">
        <f>IF($A58&lt;DWV!$A$301,VLOOKUP($A58,DWV!$A$8:$N$300,14,FALSE),IF($A58&lt;'Large Dia. DWV'!$A$122,VLOOKUP($A58,'Large Dia. DWV'!$A$8:$N$121,14,FALSE),IF($A58&lt;'SCH40'!$A$602,VLOOKUP($A58,'SCH40'!$A$8:$N$601,14,FALSE),IF($A58&lt;'Large Dia. SCH40'!$A$35,VLOOKUP($A58,'Large Dia. SCH40'!$A$8:$N$34,14,FALSE),IF($A58&lt;'SDR26'!$A$119,VLOOKUP($A58,'SDR26'!$A$8:$N$118,14,FALSE),IF($A58&lt;SDR35G!$A$227,VLOOKUP($A58,SDR35G!$A$8:$N$226,14,FALSE),IF($A58&lt;SDR35SW!$A$178,VLOOKUP($A58,SDR35SW!$A$8:$N$177,14,FALSE),IF($A58&lt;'DWV G'!$A$241,VLOOKUP($A58,'DWV G'!$A$8:$N$240,14,FALSE),IF($A58&lt;'2'!$A$523,VLOOKUP($A58,'2'!$A$8:$N$522,14,FALSE),IF($A58&lt;'3'!$A$27,VLOOKUP($A58,'3'!$A$8:$N$26,14,FALSE),IF($A58&lt;'4'!$A$277,VLOOKUP($A58,'4'!$A$8:$N$276,14,FALSE),IF($A58&lt;'5'!$A$10,VLOOKUP($A58,'5'!$A$8:$N$9,14,FALSE),IF($A58&lt;SDRFab!$A$3088,VLOOKUP($A58,SDRFab!$A$8:$N$3087,13,FALSE),"")))))))))))))</f>
        <v/>
      </c>
      <c r="K58" s="167" t="str">
        <f>IF($A58&lt;DWV!$A$301,VLOOKUP($A58,DWV!$A$8:$L$300,11,FALSE),IF($A58&lt;'Large Dia. DWV'!$A$122,VLOOKUP($A58,'Large Dia. DWV'!$A$8:$L$121,11,FALSE),IF($A58&lt;'SCH40'!$A$602,VLOOKUP($A58,'SCH40'!$A$8:$L$601,11,FALSE),IF($A58&lt;'Large Dia. SCH40'!$A$35,VLOOKUP($A58,'Large Dia. SCH40'!$A$8:$L$34,11,FALSE),IF($A58&lt;'SDR26'!$A$119,VLOOKUP($A58,'SDR26'!$A$8:$L$118,11,FALSE),IF($A58&lt;SDR35G!$A$227,VLOOKUP($A58,SDR35G!$A$8:$L$226,11,FALSE),IF($A58&lt;SDR35SW!$A$178,VLOOKUP($A58,SDR35SW!$A$8:$L$177,11,FALSE),IF($A58&lt;'DWV G'!$A$241,VLOOKUP($A58,'DWV G'!$A$8:$L$240,11,FALSE),IF($A58&lt;'2'!$A$523,VLOOKUP($A58,'2'!$A$8:$L$522,11,FALSE),IF($A58&lt;'3'!$A$27,VLOOKUP($A58,'3'!$A$8:$L$26,11,FALSE),IF($A58&lt;'4'!$A$277,VLOOKUP($A58,'4'!$A$8:$L$276,11,FALSE),IF($A58&lt;'5'!$A$10,VLOOKUP($A58,'5'!$A$8:$L$9,11,FALSE),IF($A58&lt;Nonstandard!$A$26,VLOOKUP($A58,Nonstandard!$A$17:$J$25,10,FALSE),IF($A58&lt;SDRFab!$A$3088,VLOOKUP($A58,SDRFab!$A$8:$L$3087,10,FALSE),""))))))))))))))</f>
        <v/>
      </c>
      <c r="L58" s="139" t="str">
        <f t="shared" si="1"/>
        <v>-</v>
      </c>
      <c r="M58" s="170"/>
      <c r="N58" s="142"/>
      <c r="O58" s="143"/>
    </row>
    <row r="59" spans="1:15" ht="15.6" x14ac:dyDescent="0.3">
      <c r="A59" s="151">
        <v>42</v>
      </c>
      <c r="B59" s="152" t="str">
        <f>IF($A59&lt;DWV!$A$301,VLOOKUP($A59,DWV!$A$8:$L$300,4,FALSE),IF($A59&lt;'Large Dia. DWV'!$A$122,VLOOKUP($A59,'Large Dia. DWV'!$A$8:$L$121,4,FALSE),IF($A59&lt;'SCH40'!$A$602,VLOOKUP($A59,'SCH40'!$A$8:$L$601,4,FALSE),IF($A59&lt;'Large Dia. SCH40'!$A$35,VLOOKUP($A59,'Large Dia. SCH40'!$A$8:$L$34,4,FALSE),IF($A59&lt;'SDR26'!$A$119,VLOOKUP($A59,'SDR26'!$A$8:$L$118,4,FALSE),IF($A59&lt;SDR35G!$A$227,VLOOKUP($A59,SDR35G!$A$8:$L$226,4,FALSE),IF($A59&lt;SDR35SW!$A$178,VLOOKUP($A59,SDR35SW!$A$8:$L$177,4,FALSE),IF($A59&lt;'DWV G'!$A$241,VLOOKUP($A59,'DWV G'!$A$8:$L$240,4,FALSE),IF($A59&lt;'2'!$A$523,VLOOKUP($A59,'2'!$A$8:$L$522,4,FALSE),IF($A59&lt;'3'!$A$27,VLOOKUP($A59,'3'!$A$8:$L$26,4,FALSE),IF($A59&lt;'4'!$A$277,VLOOKUP($A59,'4'!$A$8:$L$276,4,FALSE),IF($A59&lt;'5'!$A$10,VLOOKUP($A59,'5'!$A$8:$L$9,4,FALSE),IF($A59&lt;Nonstandard!$A$26,VLOOKUP($A59,Nonstandard!$A$17:$J$25,5,FALSE),IF($A59&lt;SDRFab!$A$3088,VLOOKUP($A59,SDRFab!$A$8:$K$3087,3,FALSE),""))))))))))))))</f>
        <v/>
      </c>
      <c r="C59" s="164" t="str">
        <f>IF($A59&lt;DWV!$A$301,VLOOKUP($A59,DWV!$A$8:$L$300,5,FALSE),IF($A59&lt;'Large Dia. DWV'!$A$122,VLOOKUP($A59,'Large Dia. DWV'!$A$8:$L$121,5,FALSE),IF($A59&lt;'SCH40'!$A$602,VLOOKUP($A59,'SCH40'!$A$8:$L$601,5,FALSE),IF($A59&lt;'Large Dia. SCH40'!$A$35,VLOOKUP($A59,'Large Dia. SCH40'!$A$8:$L$34,5,FALSE),IF($A59&lt;'SDR26'!$A$119,VLOOKUP($A59,'SDR26'!$A$8:$L$118,5,FALSE),IF($A59&lt;SDR35G!$A$227,VLOOKUP($A59,SDR35G!$A$8:$L$226,5,FALSE),IF($A59&lt;SDR35SW!$A$178,VLOOKUP($A59,SDR35SW!$A$8:$L$177,5,FALSE),IF($A59&lt;'DWV G'!$A$241,VLOOKUP($A59,'DWV G'!$A$8:$L$240,5,FALSE),IF($A59&lt;'2'!$A$523,VLOOKUP($A59,'2'!$A$8:$L$522,5,FALSE),IF($A59&lt;'3'!$A$27,VLOOKUP($A59,'3'!$A$8:$L$26,5,FALSE),IF($A59&lt;'4'!$A$277,VLOOKUP($A59,'4'!$A$8:$L$276,5,FALSE),IF($A59&lt;'5'!$A$10,VLOOKUP($A59,'5'!$A$8:$L$9,5,FALSE),IF($A59&lt;Nonstandard!$A$26,VLOOKUP($A59,Nonstandard!$A$17:$J$25,6,FALSE),IF($A59&lt;SDRFab!$A$3088,VLOOKUP($A59,SDRFab!$A$8:$K$3087,4,FALSE),""))))))))))))))</f>
        <v/>
      </c>
      <c r="D59" s="398" t="str">
        <f>IF($A59&lt;DWV!$A$301,VLOOKUP($A59,DWV!$A$8:$L$300,6,FALSE),IF($A59&lt;'Large Dia. DWV'!$A$122,VLOOKUP($A59,'Large Dia. DWV'!$A$8:$L$121,6,FALSE),IF($A59&lt;'SCH40'!$A$602,VLOOKUP($A59,'SCH40'!$A$8:$L$601,6,FALSE),IF($A59&lt;'Large Dia. SCH40'!$A$35,VLOOKUP($A59,'Large Dia. SCH40'!$A$8:$L$34,6,FALSE),IF($A59&lt;'SDR26'!$A$119,VLOOKUP($A59,'SDR26'!$A$8:$L$118,6,FALSE),IF($A59&lt;SDR35G!$A$227,VLOOKUP($A59,SDR35G!$A$8:$L$226,6,FALSE),IF($A59&lt;SDR35SW!$A$178,VLOOKUP($A59,SDR35SW!$A$8:$L$177,6,FALSE),IF($A59&lt;'DWV G'!$A$241,VLOOKUP($A59,'DWV G'!$A$8:$L$240,6,FALSE),IF($A59&lt;'2'!$A$523,VLOOKUP($A59,'2'!$A$8:$L$522,6,FALSE),IF($A59&lt;'3'!$A$27,VLOOKUP($A59,'3'!$A$8:$L$26,6,FALSE),IF($A59&lt;'4'!$A$277,VLOOKUP($A59,'4'!$A$8:$L$276,6,FALSE),IF($A59&lt;'5'!$A$10,VLOOKUP($A59,'5'!$A$8:$L$9,6,FALSE),IF($A59&lt;Nonstandard!$A$26,VLOOKUP($A59,Nonstandard!$A$17:$J$25,7,FALSE),IF($A59&lt;SDRFab!$A$3088,VLOOKUP($A59,SDRFab!$A$8:$K$3087,5,FALSE),""))))))))))))))</f>
        <v/>
      </c>
      <c r="E59" s="399"/>
      <c r="F59" s="153" t="str">
        <f>IF($A59&lt;DWV!$A$301,VLOOKUP($A59,DWV!$A$8:$L$300,10,FALSE),IF($A59&lt;'Large Dia. DWV'!$A$122,VLOOKUP($A59,'Large Dia. DWV'!$A$8:$L$121,10,FALSE),IF($A59&lt;'SCH40'!$A$602,VLOOKUP($A59,'SCH40'!$A$8:$L$601,10,FALSE),IF($A59&lt;'Large Dia. SCH40'!$A$35,VLOOKUP($A59,'Large Dia. SCH40'!$A$8:$L$34,10,FALSE),IF($A59&lt;'SDR26'!$A$119,VLOOKUP($A59,'SDR26'!$A$8:$L$118,10,FALSE),IF($A59&lt;SDR35G!$A$227,VLOOKUP($A59,SDR35G!$A$8:$L$226,10,FALSE),IF($A59&lt;SDR35SW!$A$178,VLOOKUP($A59,SDR35SW!$A$8:$L$177,10,FALSE),IF($A59&lt;'DWV G'!$A$241,VLOOKUP($A59,'DWV G'!$A$8:$L$240,10,FALSE),IF($A59&lt;'2'!$A$523,VLOOKUP($A59,'2'!$A$8:$L$522,10,FALSE),IF($A59&lt;'3'!$A$27,VLOOKUP($A59,'3'!$A$8:$L$26,10,FALSE),IF($A59&lt;'4'!$A$277,VLOOKUP($A59,'4'!$A$8:$L$276,10,FALSE),IF($A59&lt;'5'!$A$10,VLOOKUP($A59,'5'!$A$8:$L$9,10,FALSE),IF($A59&lt;Nonstandard!$A$26,VLOOKUP($A59,Nonstandard!$A$17:$J$25,8,FALSE),IF($A59&lt;SDRFab!$A$3088,VLOOKUP($A59,SDRFab!$A$8:$K$3087,9,FALSE),""))))))))))))))</f>
        <v/>
      </c>
      <c r="G59" s="166" t="str">
        <f>IF($A59&lt;DWV!$A$301,VLOOKUP($A59,DWV!$A$8:$L$300,12,FALSE),IF($A59&lt;'Large Dia. DWV'!$A$122,VLOOKUP($A59,'Large Dia. DWV'!$A$8:$L$121,12,FALSE),IF($A59&lt;'SCH40'!$A$602,VLOOKUP($A59,'SCH40'!$A$8:$L$601,12,FALSE),IF($A59&lt;'Large Dia. SCH40'!$A$35,VLOOKUP($A59,'Large Dia. SCH40'!$A$8:$L$34,12,FALSE),IF($A59&lt;'SDR26'!$A$119,VLOOKUP($A59,'SDR26'!$A$8:$L$118,12,FALSE),IF($A59&lt;SDR35G!$A$227,VLOOKUP($A59,SDR35G!$A$8:$L$226,12,FALSE),IF($A59&lt;SDR35SW!$A$178,VLOOKUP($A59,SDR35SW!$A$8:$L$177,12,FALSE),IF($A59&lt;'DWV G'!$A$241,VLOOKUP($A59,'DWV G'!$A$8:$L$240,12,FALSE),IF($A59&lt;'2'!$A$523,VLOOKUP($A59,'2'!$A$8:$L$522,12,FALSE),IF($A59&lt;'3'!$A$27,VLOOKUP($A59,'3'!$A$8:$L$26,12,FALSE),IF($A59&lt;'4'!$A$277,VLOOKUP($A59,'4'!$A$8:$L$276,12,FALSE),IF($A59&lt;'5'!$A$10,VLOOKUP($A59,'5'!$A$8:$L$9,12,FALSE),IF($A59&lt;Nonstandard!$A$26,VLOOKUP($A59,Nonstandard!$A$17:$J$25,3,FALSE),IF($A59&lt;SDRFab!$A$3088,VLOOKUP($A59,SDRFab!$A$8:$L$3087,11,FALSE),""))))))))))))))</f>
        <v/>
      </c>
      <c r="H59" s="387" t="str">
        <f>IF($A59&lt;DWV!$A$301,VLOOKUP($A59,DWV!$A$8:$L$300,7,FALSE),IF($A59&lt;'Large Dia. DWV'!$A$122,VLOOKUP($A59,'Large Dia. DWV'!$A$8:$L$121,7,FALSE),IF($A59&lt;'SCH40'!$A$602,VLOOKUP($A59,'SCH40'!$A$8:$L$601,7,FALSE),IF($A59&lt;'Large Dia. SCH40'!$A$35,VLOOKUP($A59,'Large Dia. SCH40'!$A$8:$L$34,7,FALSE),IF($A59&lt;'SDR26'!$A$119,VLOOKUP($A59,'SDR26'!$A$8:$L$118,7,FALSE),IF($A59&lt;SDR35G!$A$227,VLOOKUP($A59,SDR35G!$A$8:$L$226,7,FALSE),IF($A59&lt;SDR35SW!$A$178,VLOOKUP($A59,SDR35SW!$A$8:$L$177,7,FALSE),IF($A59&lt;'DWV G'!$A$241,VLOOKUP($A59,'DWV G'!$A$8:$L$240,7,FALSE),IF($A59&lt;'2'!$A$523,VLOOKUP($A59,'2'!$A$8:$L$522,7,FALSE),IF($A59&lt;'3'!$A$27,VLOOKUP($A59,'3'!$A$8:$L$26,7,FALSE),IF($A59&lt;'4'!$A$277,VLOOKUP($A59,'4'!$A$8:$L$276,7,FALSE),IF($A59&lt;'5'!$A$10,VLOOKUP($A59,'5'!$A$8:$L$9,7,FALSE),IF($A59&lt;SDRFab!$A$3088,VLOOKUP($A59,SDRFab!$A$8:$L$3087,6,FALSE),"")))))))))))))</f>
        <v/>
      </c>
      <c r="I59" s="388"/>
      <c r="J59" s="156" t="str">
        <f>IF($A59&lt;DWV!$A$301,VLOOKUP($A59,DWV!$A$8:$N$300,14,FALSE),IF($A59&lt;'Large Dia. DWV'!$A$122,VLOOKUP($A59,'Large Dia. DWV'!$A$8:$N$121,14,FALSE),IF($A59&lt;'SCH40'!$A$602,VLOOKUP($A59,'SCH40'!$A$8:$N$601,14,FALSE),IF($A59&lt;'Large Dia. SCH40'!$A$35,VLOOKUP($A59,'Large Dia. SCH40'!$A$8:$N$34,14,FALSE),IF($A59&lt;'SDR26'!$A$119,VLOOKUP($A59,'SDR26'!$A$8:$N$118,14,FALSE),IF($A59&lt;SDR35G!$A$227,VLOOKUP($A59,SDR35G!$A$8:$N$226,14,FALSE),IF($A59&lt;SDR35SW!$A$178,VLOOKUP($A59,SDR35SW!$A$8:$N$177,14,FALSE),IF($A59&lt;'DWV G'!$A$241,VLOOKUP($A59,'DWV G'!$A$8:$N$240,14,FALSE),IF($A59&lt;'2'!$A$523,VLOOKUP($A59,'2'!$A$8:$N$522,14,FALSE),IF($A59&lt;'3'!$A$27,VLOOKUP($A59,'3'!$A$8:$N$26,14,FALSE),IF($A59&lt;'4'!$A$277,VLOOKUP($A59,'4'!$A$8:$N$276,14,FALSE),IF($A59&lt;'5'!$A$10,VLOOKUP($A59,'5'!$A$8:$N$9,14,FALSE),IF($A59&lt;SDRFab!$A$3088,VLOOKUP($A59,SDRFab!$A$8:$N$3087,13,FALSE),"")))))))))))))</f>
        <v/>
      </c>
      <c r="K59" s="168" t="str">
        <f>IF($A59&lt;DWV!$A$301,VLOOKUP($A59,DWV!$A$8:$L$300,11,FALSE),IF($A59&lt;'Large Dia. DWV'!$A$122,VLOOKUP($A59,'Large Dia. DWV'!$A$8:$L$121,11,FALSE),IF($A59&lt;'SCH40'!$A$602,VLOOKUP($A59,'SCH40'!$A$8:$L$601,11,FALSE),IF($A59&lt;'Large Dia. SCH40'!$A$35,VLOOKUP($A59,'Large Dia. SCH40'!$A$8:$L$34,11,FALSE),IF($A59&lt;'SDR26'!$A$119,VLOOKUP($A59,'SDR26'!$A$8:$L$118,11,FALSE),IF($A59&lt;SDR35G!$A$227,VLOOKUP($A59,SDR35G!$A$8:$L$226,11,FALSE),IF($A59&lt;SDR35SW!$A$178,VLOOKUP($A59,SDR35SW!$A$8:$L$177,11,FALSE),IF($A59&lt;'DWV G'!$A$241,VLOOKUP($A59,'DWV G'!$A$8:$L$240,11,FALSE),IF($A59&lt;'2'!$A$523,VLOOKUP($A59,'2'!$A$8:$L$522,11,FALSE),IF($A59&lt;'3'!$A$27,VLOOKUP($A59,'3'!$A$8:$L$26,11,FALSE),IF($A59&lt;'4'!$A$277,VLOOKUP($A59,'4'!$A$8:$L$276,11,FALSE),IF($A59&lt;'5'!$A$10,VLOOKUP($A59,'5'!$A$8:$L$9,11,FALSE),IF($A59&lt;Nonstandard!$A$26,VLOOKUP($A59,Nonstandard!$A$17:$J$25,10,FALSE),IF($A59&lt;SDRFab!$A$3088,VLOOKUP($A59,SDRFab!$A$8:$L$3087,10,FALSE),""))))))))))))))</f>
        <v/>
      </c>
      <c r="L59" s="153" t="str">
        <f t="shared" si="1"/>
        <v>-</v>
      </c>
      <c r="M59" s="169"/>
      <c r="N59" s="142"/>
      <c r="O59" s="143"/>
    </row>
    <row r="60" spans="1:15" ht="15.6" x14ac:dyDescent="0.3">
      <c r="A60" s="123">
        <v>43</v>
      </c>
      <c r="B60" s="14" t="str">
        <f>IF($A60&lt;DWV!$A$301,VLOOKUP($A60,DWV!$A$8:$L$300,4,FALSE),IF($A60&lt;'Large Dia. DWV'!$A$122,VLOOKUP($A60,'Large Dia. DWV'!$A$8:$L$121,4,FALSE),IF($A60&lt;'SCH40'!$A$602,VLOOKUP($A60,'SCH40'!$A$8:$L$601,4,FALSE),IF($A60&lt;'Large Dia. SCH40'!$A$35,VLOOKUP($A60,'Large Dia. SCH40'!$A$8:$L$34,4,FALSE),IF($A60&lt;'SDR26'!$A$119,VLOOKUP($A60,'SDR26'!$A$8:$L$118,4,FALSE),IF($A60&lt;SDR35G!$A$227,VLOOKUP($A60,SDR35G!$A$8:$L$226,4,FALSE),IF($A60&lt;SDR35SW!$A$178,VLOOKUP($A60,SDR35SW!$A$8:$L$177,4,FALSE),IF($A60&lt;'DWV G'!$A$241,VLOOKUP($A60,'DWV G'!$A$8:$L$240,4,FALSE),IF($A60&lt;'2'!$A$523,VLOOKUP($A60,'2'!$A$8:$L$522,4,FALSE),IF($A60&lt;'3'!$A$27,VLOOKUP($A60,'3'!$A$8:$L$26,4,FALSE),IF($A60&lt;'4'!$A$277,VLOOKUP($A60,'4'!$A$8:$L$276,4,FALSE),IF($A60&lt;'5'!$A$10,VLOOKUP($A60,'5'!$A$8:$L$9,4,FALSE),IF($A60&lt;Nonstandard!$A$26,VLOOKUP($A60,Nonstandard!$A$17:$J$25,5,FALSE),IF($A60&lt;SDRFab!$A$3088,VLOOKUP($A60,SDRFab!$A$8:$K$3087,3,FALSE),""))))))))))))))</f>
        <v/>
      </c>
      <c r="C60" s="163" t="str">
        <f>IF($A60&lt;DWV!$A$301,VLOOKUP($A60,DWV!$A$8:$L$300,5,FALSE),IF($A60&lt;'Large Dia. DWV'!$A$122,VLOOKUP($A60,'Large Dia. DWV'!$A$8:$L$121,5,FALSE),IF($A60&lt;'SCH40'!$A$602,VLOOKUP($A60,'SCH40'!$A$8:$L$601,5,FALSE),IF($A60&lt;'Large Dia. SCH40'!$A$35,VLOOKUP($A60,'Large Dia. SCH40'!$A$8:$L$34,5,FALSE),IF($A60&lt;'SDR26'!$A$119,VLOOKUP($A60,'SDR26'!$A$8:$L$118,5,FALSE),IF($A60&lt;SDR35G!$A$227,VLOOKUP($A60,SDR35G!$A$8:$L$226,5,FALSE),IF($A60&lt;SDR35SW!$A$178,VLOOKUP($A60,SDR35SW!$A$8:$L$177,5,FALSE),IF($A60&lt;'DWV G'!$A$241,VLOOKUP($A60,'DWV G'!$A$8:$L$240,5,FALSE),IF($A60&lt;'2'!$A$523,VLOOKUP($A60,'2'!$A$8:$L$522,5,FALSE),IF($A60&lt;'3'!$A$27,VLOOKUP($A60,'3'!$A$8:$L$26,5,FALSE),IF($A60&lt;'4'!$A$277,VLOOKUP($A60,'4'!$A$8:$L$276,5,FALSE),IF($A60&lt;'5'!$A$10,VLOOKUP($A60,'5'!$A$8:$L$9,5,FALSE),IF($A60&lt;Nonstandard!$A$26,VLOOKUP($A60,Nonstandard!$A$17:$J$25,6,FALSE),IF($A60&lt;SDRFab!$A$3088,VLOOKUP($A60,SDRFab!$A$8:$K$3087,4,FALSE),""))))))))))))))</f>
        <v/>
      </c>
      <c r="D60" s="396" t="str">
        <f>IF($A60&lt;DWV!$A$301,VLOOKUP($A60,DWV!$A$8:$L$300,6,FALSE),IF($A60&lt;'Large Dia. DWV'!$A$122,VLOOKUP($A60,'Large Dia. DWV'!$A$8:$L$121,6,FALSE),IF($A60&lt;'SCH40'!$A$602,VLOOKUP($A60,'SCH40'!$A$8:$L$601,6,FALSE),IF($A60&lt;'Large Dia. SCH40'!$A$35,VLOOKUP($A60,'Large Dia. SCH40'!$A$8:$L$34,6,FALSE),IF($A60&lt;'SDR26'!$A$119,VLOOKUP($A60,'SDR26'!$A$8:$L$118,6,FALSE),IF($A60&lt;SDR35G!$A$227,VLOOKUP($A60,SDR35G!$A$8:$L$226,6,FALSE),IF($A60&lt;SDR35SW!$A$178,VLOOKUP($A60,SDR35SW!$A$8:$L$177,6,FALSE),IF($A60&lt;'DWV G'!$A$241,VLOOKUP($A60,'DWV G'!$A$8:$L$240,6,FALSE),IF($A60&lt;'2'!$A$523,VLOOKUP($A60,'2'!$A$8:$L$522,6,FALSE),IF($A60&lt;'3'!$A$27,VLOOKUP($A60,'3'!$A$8:$L$26,6,FALSE),IF($A60&lt;'4'!$A$277,VLOOKUP($A60,'4'!$A$8:$L$276,6,FALSE),IF($A60&lt;'5'!$A$10,VLOOKUP($A60,'5'!$A$8:$L$9,6,FALSE),IF($A60&lt;Nonstandard!$A$26,VLOOKUP($A60,Nonstandard!$A$17:$J$25,7,FALSE),IF($A60&lt;SDRFab!$A$3088,VLOOKUP($A60,SDRFab!$A$8:$K$3087,5,FALSE),""))))))))))))))</f>
        <v/>
      </c>
      <c r="E60" s="397"/>
      <c r="F60" s="138" t="str">
        <f>IF($A60&lt;DWV!$A$301,VLOOKUP($A60,DWV!$A$8:$L$300,10,FALSE),IF($A60&lt;'Large Dia. DWV'!$A$122,VLOOKUP($A60,'Large Dia. DWV'!$A$8:$L$121,10,FALSE),IF($A60&lt;'SCH40'!$A$602,VLOOKUP($A60,'SCH40'!$A$8:$L$601,10,FALSE),IF($A60&lt;'Large Dia. SCH40'!$A$35,VLOOKUP($A60,'Large Dia. SCH40'!$A$8:$L$34,10,FALSE),IF($A60&lt;'SDR26'!$A$119,VLOOKUP($A60,'SDR26'!$A$8:$L$118,10,FALSE),IF($A60&lt;SDR35G!$A$227,VLOOKUP($A60,SDR35G!$A$8:$L$226,10,FALSE),IF($A60&lt;SDR35SW!$A$178,VLOOKUP($A60,SDR35SW!$A$8:$L$177,10,FALSE),IF($A60&lt;'DWV G'!$A$241,VLOOKUP($A60,'DWV G'!$A$8:$L$240,10,FALSE),IF($A60&lt;'2'!$A$523,VLOOKUP($A60,'2'!$A$8:$L$522,10,FALSE),IF($A60&lt;'3'!$A$27,VLOOKUP($A60,'3'!$A$8:$L$26,10,FALSE),IF($A60&lt;'4'!$A$277,VLOOKUP($A60,'4'!$A$8:$L$276,10,FALSE),IF($A60&lt;'5'!$A$10,VLOOKUP($A60,'5'!$A$8:$L$9,10,FALSE),IF($A60&lt;Nonstandard!$A$26,VLOOKUP($A60,Nonstandard!$A$17:$J$25,8,FALSE),IF($A60&lt;SDRFab!$A$3088,VLOOKUP($A60,SDRFab!$A$8:$K$3087,9,FALSE),""))))))))))))))</f>
        <v/>
      </c>
      <c r="G60" s="165" t="str">
        <f>IF($A60&lt;DWV!$A$301,VLOOKUP($A60,DWV!$A$8:$L$300,12,FALSE),IF($A60&lt;'Large Dia. DWV'!$A$122,VLOOKUP($A60,'Large Dia. DWV'!$A$8:$L$121,12,FALSE),IF($A60&lt;'SCH40'!$A$602,VLOOKUP($A60,'SCH40'!$A$8:$L$601,12,FALSE),IF($A60&lt;'Large Dia. SCH40'!$A$35,VLOOKUP($A60,'Large Dia. SCH40'!$A$8:$L$34,12,FALSE),IF($A60&lt;'SDR26'!$A$119,VLOOKUP($A60,'SDR26'!$A$8:$L$118,12,FALSE),IF($A60&lt;SDR35G!$A$227,VLOOKUP($A60,SDR35G!$A$8:$L$226,12,FALSE),IF($A60&lt;SDR35SW!$A$178,VLOOKUP($A60,SDR35SW!$A$8:$L$177,12,FALSE),IF($A60&lt;'DWV G'!$A$241,VLOOKUP($A60,'DWV G'!$A$8:$L$240,12,FALSE),IF($A60&lt;'2'!$A$523,VLOOKUP($A60,'2'!$A$8:$L$522,12,FALSE),IF($A60&lt;'3'!$A$27,VLOOKUP($A60,'3'!$A$8:$L$26,12,FALSE),IF($A60&lt;'4'!$A$277,VLOOKUP($A60,'4'!$A$8:$L$276,12,FALSE),IF($A60&lt;'5'!$A$10,VLOOKUP($A60,'5'!$A$8:$L$9,12,FALSE),IF($A60&lt;Nonstandard!$A$26,VLOOKUP($A60,Nonstandard!$A$17:$J$25,3,FALSE),IF($A60&lt;SDRFab!$A$3088,VLOOKUP($A60,SDRFab!$A$8:$L$3087,11,FALSE),""))))))))))))))</f>
        <v/>
      </c>
      <c r="H60" s="389" t="str">
        <f>IF($A60&lt;DWV!$A$301,VLOOKUP($A60,DWV!$A$8:$L$300,7,FALSE),IF($A60&lt;'Large Dia. DWV'!$A$122,VLOOKUP($A60,'Large Dia. DWV'!$A$8:$L$121,7,FALSE),IF($A60&lt;'SCH40'!$A$602,VLOOKUP($A60,'SCH40'!$A$8:$L$601,7,FALSE),IF($A60&lt;'Large Dia. SCH40'!$A$35,VLOOKUP($A60,'Large Dia. SCH40'!$A$8:$L$34,7,FALSE),IF($A60&lt;'SDR26'!$A$119,VLOOKUP($A60,'SDR26'!$A$8:$L$118,7,FALSE),IF($A60&lt;SDR35G!$A$227,VLOOKUP($A60,SDR35G!$A$8:$L$226,7,FALSE),IF($A60&lt;SDR35SW!$A$178,VLOOKUP($A60,SDR35SW!$A$8:$L$177,7,FALSE),IF($A60&lt;'DWV G'!$A$241,VLOOKUP($A60,'DWV G'!$A$8:$L$240,7,FALSE),IF($A60&lt;'2'!$A$523,VLOOKUP($A60,'2'!$A$8:$L$522,7,FALSE),IF($A60&lt;'3'!$A$27,VLOOKUP($A60,'3'!$A$8:$L$26,7,FALSE),IF($A60&lt;'4'!$A$277,VLOOKUP($A60,'4'!$A$8:$L$276,7,FALSE),IF($A60&lt;'5'!$A$10,VLOOKUP($A60,'5'!$A$8:$L$9,7,FALSE),IF($A60&lt;SDRFab!$A$3088,VLOOKUP($A60,SDRFab!$A$8:$L$3087,6,FALSE),"")))))))))))))</f>
        <v/>
      </c>
      <c r="I60" s="390"/>
      <c r="J60" s="155" t="str">
        <f>IF($A60&lt;DWV!$A$301,VLOOKUP($A60,DWV!$A$8:$N$300,14,FALSE),IF($A60&lt;'Large Dia. DWV'!$A$122,VLOOKUP($A60,'Large Dia. DWV'!$A$8:$N$121,14,FALSE),IF($A60&lt;'SCH40'!$A$602,VLOOKUP($A60,'SCH40'!$A$8:$N$601,14,FALSE),IF($A60&lt;'Large Dia. SCH40'!$A$35,VLOOKUP($A60,'Large Dia. SCH40'!$A$8:$N$34,14,FALSE),IF($A60&lt;'SDR26'!$A$119,VLOOKUP($A60,'SDR26'!$A$8:$N$118,14,FALSE),IF($A60&lt;SDR35G!$A$227,VLOOKUP($A60,SDR35G!$A$8:$N$226,14,FALSE),IF($A60&lt;SDR35SW!$A$178,VLOOKUP($A60,SDR35SW!$A$8:$N$177,14,FALSE),IF($A60&lt;'DWV G'!$A$241,VLOOKUP($A60,'DWV G'!$A$8:$N$240,14,FALSE),IF($A60&lt;'2'!$A$523,VLOOKUP($A60,'2'!$A$8:$N$522,14,FALSE),IF($A60&lt;'3'!$A$27,VLOOKUP($A60,'3'!$A$8:$N$26,14,FALSE),IF($A60&lt;'4'!$A$277,VLOOKUP($A60,'4'!$A$8:$N$276,14,FALSE),IF($A60&lt;'5'!$A$10,VLOOKUP($A60,'5'!$A$8:$N$9,14,FALSE),IF($A60&lt;SDRFab!$A$3088,VLOOKUP($A60,SDRFab!$A$8:$N$3087,13,FALSE),"")))))))))))))</f>
        <v/>
      </c>
      <c r="K60" s="167" t="str">
        <f>IF($A60&lt;DWV!$A$301,VLOOKUP($A60,DWV!$A$8:$L$300,11,FALSE),IF($A60&lt;'Large Dia. DWV'!$A$122,VLOOKUP($A60,'Large Dia. DWV'!$A$8:$L$121,11,FALSE),IF($A60&lt;'SCH40'!$A$602,VLOOKUP($A60,'SCH40'!$A$8:$L$601,11,FALSE),IF($A60&lt;'Large Dia. SCH40'!$A$35,VLOOKUP($A60,'Large Dia. SCH40'!$A$8:$L$34,11,FALSE),IF($A60&lt;'SDR26'!$A$119,VLOOKUP($A60,'SDR26'!$A$8:$L$118,11,FALSE),IF($A60&lt;SDR35G!$A$227,VLOOKUP($A60,SDR35G!$A$8:$L$226,11,FALSE),IF($A60&lt;SDR35SW!$A$178,VLOOKUP($A60,SDR35SW!$A$8:$L$177,11,FALSE),IF($A60&lt;'DWV G'!$A$241,VLOOKUP($A60,'DWV G'!$A$8:$L$240,11,FALSE),IF($A60&lt;'2'!$A$523,VLOOKUP($A60,'2'!$A$8:$L$522,11,FALSE),IF($A60&lt;'3'!$A$27,VLOOKUP($A60,'3'!$A$8:$L$26,11,FALSE),IF($A60&lt;'4'!$A$277,VLOOKUP($A60,'4'!$A$8:$L$276,11,FALSE),IF($A60&lt;'5'!$A$10,VLOOKUP($A60,'5'!$A$8:$L$9,11,FALSE),IF($A60&lt;Nonstandard!$A$26,VLOOKUP($A60,Nonstandard!$A$17:$J$25,10,FALSE),IF($A60&lt;SDRFab!$A$3088,VLOOKUP($A60,SDRFab!$A$8:$L$3087,10,FALSE),""))))))))))))))</f>
        <v/>
      </c>
      <c r="L60" s="139" t="str">
        <f t="shared" si="1"/>
        <v>-</v>
      </c>
      <c r="M60" s="170"/>
      <c r="N60" s="142"/>
      <c r="O60" s="143"/>
    </row>
    <row r="61" spans="1:15" ht="15.6" x14ac:dyDescent="0.3">
      <c r="A61" s="151">
        <v>44</v>
      </c>
      <c r="B61" s="152" t="str">
        <f>IF($A61&lt;DWV!$A$301,VLOOKUP($A61,DWV!$A$8:$L$300,4,FALSE),IF($A61&lt;'Large Dia. DWV'!$A$122,VLOOKUP($A61,'Large Dia. DWV'!$A$8:$L$121,4,FALSE),IF($A61&lt;'SCH40'!$A$602,VLOOKUP($A61,'SCH40'!$A$8:$L$601,4,FALSE),IF($A61&lt;'Large Dia. SCH40'!$A$35,VLOOKUP($A61,'Large Dia. SCH40'!$A$8:$L$34,4,FALSE),IF($A61&lt;'SDR26'!$A$119,VLOOKUP($A61,'SDR26'!$A$8:$L$118,4,FALSE),IF($A61&lt;SDR35G!$A$227,VLOOKUP($A61,SDR35G!$A$8:$L$226,4,FALSE),IF($A61&lt;SDR35SW!$A$178,VLOOKUP($A61,SDR35SW!$A$8:$L$177,4,FALSE),IF($A61&lt;'DWV G'!$A$241,VLOOKUP($A61,'DWV G'!$A$8:$L$240,4,FALSE),IF($A61&lt;'2'!$A$523,VLOOKUP($A61,'2'!$A$8:$L$522,4,FALSE),IF($A61&lt;'3'!$A$27,VLOOKUP($A61,'3'!$A$8:$L$26,4,FALSE),IF($A61&lt;'4'!$A$277,VLOOKUP($A61,'4'!$A$8:$L$276,4,FALSE),IF($A61&lt;'5'!$A$10,VLOOKUP($A61,'5'!$A$8:$L$9,4,FALSE),IF($A61&lt;Nonstandard!$A$26,VLOOKUP($A61,Nonstandard!$A$17:$J$25,5,FALSE),IF($A61&lt;SDRFab!$A$3088,VLOOKUP($A61,SDRFab!$A$8:$K$3087,3,FALSE),""))))))))))))))</f>
        <v/>
      </c>
      <c r="C61" s="164" t="str">
        <f>IF($A61&lt;DWV!$A$301,VLOOKUP($A61,DWV!$A$8:$L$300,5,FALSE),IF($A61&lt;'Large Dia. DWV'!$A$122,VLOOKUP($A61,'Large Dia. DWV'!$A$8:$L$121,5,FALSE),IF($A61&lt;'SCH40'!$A$602,VLOOKUP($A61,'SCH40'!$A$8:$L$601,5,FALSE),IF($A61&lt;'Large Dia. SCH40'!$A$35,VLOOKUP($A61,'Large Dia. SCH40'!$A$8:$L$34,5,FALSE),IF($A61&lt;'SDR26'!$A$119,VLOOKUP($A61,'SDR26'!$A$8:$L$118,5,FALSE),IF($A61&lt;SDR35G!$A$227,VLOOKUP($A61,SDR35G!$A$8:$L$226,5,FALSE),IF($A61&lt;SDR35SW!$A$178,VLOOKUP($A61,SDR35SW!$A$8:$L$177,5,FALSE),IF($A61&lt;'DWV G'!$A$241,VLOOKUP($A61,'DWV G'!$A$8:$L$240,5,FALSE),IF($A61&lt;'2'!$A$523,VLOOKUP($A61,'2'!$A$8:$L$522,5,FALSE),IF($A61&lt;'3'!$A$27,VLOOKUP($A61,'3'!$A$8:$L$26,5,FALSE),IF($A61&lt;'4'!$A$277,VLOOKUP($A61,'4'!$A$8:$L$276,5,FALSE),IF($A61&lt;'5'!$A$10,VLOOKUP($A61,'5'!$A$8:$L$9,5,FALSE),IF($A61&lt;Nonstandard!$A$26,VLOOKUP($A61,Nonstandard!$A$17:$J$25,6,FALSE),IF($A61&lt;SDRFab!$A$3088,VLOOKUP($A61,SDRFab!$A$8:$K$3087,4,FALSE),""))))))))))))))</f>
        <v/>
      </c>
      <c r="D61" s="398" t="str">
        <f>IF($A61&lt;DWV!$A$301,VLOOKUP($A61,DWV!$A$8:$L$300,6,FALSE),IF($A61&lt;'Large Dia. DWV'!$A$122,VLOOKUP($A61,'Large Dia. DWV'!$A$8:$L$121,6,FALSE),IF($A61&lt;'SCH40'!$A$602,VLOOKUP($A61,'SCH40'!$A$8:$L$601,6,FALSE),IF($A61&lt;'Large Dia. SCH40'!$A$35,VLOOKUP($A61,'Large Dia. SCH40'!$A$8:$L$34,6,FALSE),IF($A61&lt;'SDR26'!$A$119,VLOOKUP($A61,'SDR26'!$A$8:$L$118,6,FALSE),IF($A61&lt;SDR35G!$A$227,VLOOKUP($A61,SDR35G!$A$8:$L$226,6,FALSE),IF($A61&lt;SDR35SW!$A$178,VLOOKUP($A61,SDR35SW!$A$8:$L$177,6,FALSE),IF($A61&lt;'DWV G'!$A$241,VLOOKUP($A61,'DWV G'!$A$8:$L$240,6,FALSE),IF($A61&lt;'2'!$A$523,VLOOKUP($A61,'2'!$A$8:$L$522,6,FALSE),IF($A61&lt;'3'!$A$27,VLOOKUP($A61,'3'!$A$8:$L$26,6,FALSE),IF($A61&lt;'4'!$A$277,VLOOKUP($A61,'4'!$A$8:$L$276,6,FALSE),IF($A61&lt;'5'!$A$10,VLOOKUP($A61,'5'!$A$8:$L$9,6,FALSE),IF($A61&lt;Nonstandard!$A$26,VLOOKUP($A61,Nonstandard!$A$17:$J$25,7,FALSE),IF($A61&lt;SDRFab!$A$3088,VLOOKUP($A61,SDRFab!$A$8:$K$3087,5,FALSE),""))))))))))))))</f>
        <v/>
      </c>
      <c r="E61" s="399"/>
      <c r="F61" s="153" t="str">
        <f>IF($A61&lt;DWV!$A$301,VLOOKUP($A61,DWV!$A$8:$L$300,10,FALSE),IF($A61&lt;'Large Dia. DWV'!$A$122,VLOOKUP($A61,'Large Dia. DWV'!$A$8:$L$121,10,FALSE),IF($A61&lt;'SCH40'!$A$602,VLOOKUP($A61,'SCH40'!$A$8:$L$601,10,FALSE),IF($A61&lt;'Large Dia. SCH40'!$A$35,VLOOKUP($A61,'Large Dia. SCH40'!$A$8:$L$34,10,FALSE),IF($A61&lt;'SDR26'!$A$119,VLOOKUP($A61,'SDR26'!$A$8:$L$118,10,FALSE),IF($A61&lt;SDR35G!$A$227,VLOOKUP($A61,SDR35G!$A$8:$L$226,10,FALSE),IF($A61&lt;SDR35SW!$A$178,VLOOKUP($A61,SDR35SW!$A$8:$L$177,10,FALSE),IF($A61&lt;'DWV G'!$A$241,VLOOKUP($A61,'DWV G'!$A$8:$L$240,10,FALSE),IF($A61&lt;'2'!$A$523,VLOOKUP($A61,'2'!$A$8:$L$522,10,FALSE),IF($A61&lt;'3'!$A$27,VLOOKUP($A61,'3'!$A$8:$L$26,10,FALSE),IF($A61&lt;'4'!$A$277,VLOOKUP($A61,'4'!$A$8:$L$276,10,FALSE),IF($A61&lt;'5'!$A$10,VLOOKUP($A61,'5'!$A$8:$L$9,10,FALSE),IF($A61&lt;Nonstandard!$A$26,VLOOKUP($A61,Nonstandard!$A$17:$J$25,8,FALSE),IF($A61&lt;SDRFab!$A$3088,VLOOKUP($A61,SDRFab!$A$8:$K$3087,9,FALSE),""))))))))))))))</f>
        <v/>
      </c>
      <c r="G61" s="166" t="str">
        <f>IF($A61&lt;DWV!$A$301,VLOOKUP($A61,DWV!$A$8:$L$300,12,FALSE),IF($A61&lt;'Large Dia. DWV'!$A$122,VLOOKUP($A61,'Large Dia. DWV'!$A$8:$L$121,12,FALSE),IF($A61&lt;'SCH40'!$A$602,VLOOKUP($A61,'SCH40'!$A$8:$L$601,12,FALSE),IF($A61&lt;'Large Dia. SCH40'!$A$35,VLOOKUP($A61,'Large Dia. SCH40'!$A$8:$L$34,12,FALSE),IF($A61&lt;'SDR26'!$A$119,VLOOKUP($A61,'SDR26'!$A$8:$L$118,12,FALSE),IF($A61&lt;SDR35G!$A$227,VLOOKUP($A61,SDR35G!$A$8:$L$226,12,FALSE),IF($A61&lt;SDR35SW!$A$178,VLOOKUP($A61,SDR35SW!$A$8:$L$177,12,FALSE),IF($A61&lt;'DWV G'!$A$241,VLOOKUP($A61,'DWV G'!$A$8:$L$240,12,FALSE),IF($A61&lt;'2'!$A$523,VLOOKUP($A61,'2'!$A$8:$L$522,12,FALSE),IF($A61&lt;'3'!$A$27,VLOOKUP($A61,'3'!$A$8:$L$26,12,FALSE),IF($A61&lt;'4'!$A$277,VLOOKUP($A61,'4'!$A$8:$L$276,12,FALSE),IF($A61&lt;'5'!$A$10,VLOOKUP($A61,'5'!$A$8:$L$9,12,FALSE),IF($A61&lt;Nonstandard!$A$26,VLOOKUP($A61,Nonstandard!$A$17:$J$25,3,FALSE),IF($A61&lt;SDRFab!$A$3088,VLOOKUP($A61,SDRFab!$A$8:$L$3087,11,FALSE),""))))))))))))))</f>
        <v/>
      </c>
      <c r="H61" s="387" t="str">
        <f>IF($A61&lt;DWV!$A$301,VLOOKUP($A61,DWV!$A$8:$L$300,7,FALSE),IF($A61&lt;'Large Dia. DWV'!$A$122,VLOOKUP($A61,'Large Dia. DWV'!$A$8:$L$121,7,FALSE),IF($A61&lt;'SCH40'!$A$602,VLOOKUP($A61,'SCH40'!$A$8:$L$601,7,FALSE),IF($A61&lt;'Large Dia. SCH40'!$A$35,VLOOKUP($A61,'Large Dia. SCH40'!$A$8:$L$34,7,FALSE),IF($A61&lt;'SDR26'!$A$119,VLOOKUP($A61,'SDR26'!$A$8:$L$118,7,FALSE),IF($A61&lt;SDR35G!$A$227,VLOOKUP($A61,SDR35G!$A$8:$L$226,7,FALSE),IF($A61&lt;SDR35SW!$A$178,VLOOKUP($A61,SDR35SW!$A$8:$L$177,7,FALSE),IF($A61&lt;'DWV G'!$A$241,VLOOKUP($A61,'DWV G'!$A$8:$L$240,7,FALSE),IF($A61&lt;'2'!$A$523,VLOOKUP($A61,'2'!$A$8:$L$522,7,FALSE),IF($A61&lt;'3'!$A$27,VLOOKUP($A61,'3'!$A$8:$L$26,7,FALSE),IF($A61&lt;'4'!$A$277,VLOOKUP($A61,'4'!$A$8:$L$276,7,FALSE),IF($A61&lt;'5'!$A$10,VLOOKUP($A61,'5'!$A$8:$L$9,7,FALSE),IF($A61&lt;SDRFab!$A$3088,VLOOKUP($A61,SDRFab!$A$8:$L$3087,6,FALSE),"")))))))))))))</f>
        <v/>
      </c>
      <c r="I61" s="388"/>
      <c r="J61" s="156" t="str">
        <f>IF($A61&lt;DWV!$A$301,VLOOKUP($A61,DWV!$A$8:$N$300,14,FALSE),IF($A61&lt;'Large Dia. DWV'!$A$122,VLOOKUP($A61,'Large Dia. DWV'!$A$8:$N$121,14,FALSE),IF($A61&lt;'SCH40'!$A$602,VLOOKUP($A61,'SCH40'!$A$8:$N$601,14,FALSE),IF($A61&lt;'Large Dia. SCH40'!$A$35,VLOOKUP($A61,'Large Dia. SCH40'!$A$8:$N$34,14,FALSE),IF($A61&lt;'SDR26'!$A$119,VLOOKUP($A61,'SDR26'!$A$8:$N$118,14,FALSE),IF($A61&lt;SDR35G!$A$227,VLOOKUP($A61,SDR35G!$A$8:$N$226,14,FALSE),IF($A61&lt;SDR35SW!$A$178,VLOOKUP($A61,SDR35SW!$A$8:$N$177,14,FALSE),IF($A61&lt;'DWV G'!$A$241,VLOOKUP($A61,'DWV G'!$A$8:$N$240,14,FALSE),IF($A61&lt;'2'!$A$523,VLOOKUP($A61,'2'!$A$8:$N$522,14,FALSE),IF($A61&lt;'3'!$A$27,VLOOKUP($A61,'3'!$A$8:$N$26,14,FALSE),IF($A61&lt;'4'!$A$277,VLOOKUP($A61,'4'!$A$8:$N$276,14,FALSE),IF($A61&lt;'5'!$A$10,VLOOKUP($A61,'5'!$A$8:$N$9,14,FALSE),IF($A61&lt;SDRFab!$A$3088,VLOOKUP($A61,SDRFab!$A$8:$N$3087,13,FALSE),"")))))))))))))</f>
        <v/>
      </c>
      <c r="K61" s="168" t="str">
        <f>IF($A61&lt;DWV!$A$301,VLOOKUP($A61,DWV!$A$8:$L$300,11,FALSE),IF($A61&lt;'Large Dia. DWV'!$A$122,VLOOKUP($A61,'Large Dia. DWV'!$A$8:$L$121,11,FALSE),IF($A61&lt;'SCH40'!$A$602,VLOOKUP($A61,'SCH40'!$A$8:$L$601,11,FALSE),IF($A61&lt;'Large Dia. SCH40'!$A$35,VLOOKUP($A61,'Large Dia. SCH40'!$A$8:$L$34,11,FALSE),IF($A61&lt;'SDR26'!$A$119,VLOOKUP($A61,'SDR26'!$A$8:$L$118,11,FALSE),IF($A61&lt;SDR35G!$A$227,VLOOKUP($A61,SDR35G!$A$8:$L$226,11,FALSE),IF($A61&lt;SDR35SW!$A$178,VLOOKUP($A61,SDR35SW!$A$8:$L$177,11,FALSE),IF($A61&lt;'DWV G'!$A$241,VLOOKUP($A61,'DWV G'!$A$8:$L$240,11,FALSE),IF($A61&lt;'2'!$A$523,VLOOKUP($A61,'2'!$A$8:$L$522,11,FALSE),IF($A61&lt;'3'!$A$27,VLOOKUP($A61,'3'!$A$8:$L$26,11,FALSE),IF($A61&lt;'4'!$A$277,VLOOKUP($A61,'4'!$A$8:$L$276,11,FALSE),IF($A61&lt;'5'!$A$10,VLOOKUP($A61,'5'!$A$8:$L$9,11,FALSE),IF($A61&lt;Nonstandard!$A$26,VLOOKUP($A61,Nonstandard!$A$17:$J$25,10,FALSE),IF($A61&lt;SDRFab!$A$3088,VLOOKUP($A61,SDRFab!$A$8:$L$3087,10,FALSE),""))))))))))))))</f>
        <v/>
      </c>
      <c r="L61" s="153" t="str">
        <f t="shared" si="1"/>
        <v>-</v>
      </c>
      <c r="M61" s="169"/>
      <c r="N61" s="142"/>
      <c r="O61" s="143"/>
    </row>
    <row r="62" spans="1:15" ht="15.6" x14ac:dyDescent="0.3">
      <c r="A62" s="123">
        <v>45</v>
      </c>
      <c r="B62" s="14" t="str">
        <f>IF($A62&lt;DWV!$A$301,VLOOKUP($A62,DWV!$A$8:$L$300,4,FALSE),IF($A62&lt;'Large Dia. DWV'!$A$122,VLOOKUP($A62,'Large Dia. DWV'!$A$8:$L$121,4,FALSE),IF($A62&lt;'SCH40'!$A$602,VLOOKUP($A62,'SCH40'!$A$8:$L$601,4,FALSE),IF($A62&lt;'Large Dia. SCH40'!$A$35,VLOOKUP($A62,'Large Dia. SCH40'!$A$8:$L$34,4,FALSE),IF($A62&lt;'SDR26'!$A$119,VLOOKUP($A62,'SDR26'!$A$8:$L$118,4,FALSE),IF($A62&lt;SDR35G!$A$227,VLOOKUP($A62,SDR35G!$A$8:$L$226,4,FALSE),IF($A62&lt;SDR35SW!$A$178,VLOOKUP($A62,SDR35SW!$A$8:$L$177,4,FALSE),IF($A62&lt;'DWV G'!$A$241,VLOOKUP($A62,'DWV G'!$A$8:$L$240,4,FALSE),IF($A62&lt;'2'!$A$523,VLOOKUP($A62,'2'!$A$8:$L$522,4,FALSE),IF($A62&lt;'3'!$A$27,VLOOKUP($A62,'3'!$A$8:$L$26,4,FALSE),IF($A62&lt;'4'!$A$277,VLOOKUP($A62,'4'!$A$8:$L$276,4,FALSE),IF($A62&lt;'5'!$A$10,VLOOKUP($A62,'5'!$A$8:$L$9,4,FALSE),IF($A62&lt;Nonstandard!$A$26,VLOOKUP($A62,Nonstandard!$A$17:$J$25,5,FALSE),IF($A62&lt;SDRFab!$A$3088,VLOOKUP($A62,SDRFab!$A$8:$K$3087,3,FALSE),""))))))))))))))</f>
        <v/>
      </c>
      <c r="C62" s="163" t="str">
        <f>IF($A62&lt;DWV!$A$301,VLOOKUP($A62,DWV!$A$8:$L$300,5,FALSE),IF($A62&lt;'Large Dia. DWV'!$A$122,VLOOKUP($A62,'Large Dia. DWV'!$A$8:$L$121,5,FALSE),IF($A62&lt;'SCH40'!$A$602,VLOOKUP($A62,'SCH40'!$A$8:$L$601,5,FALSE),IF($A62&lt;'Large Dia. SCH40'!$A$35,VLOOKUP($A62,'Large Dia. SCH40'!$A$8:$L$34,5,FALSE),IF($A62&lt;'SDR26'!$A$119,VLOOKUP($A62,'SDR26'!$A$8:$L$118,5,FALSE),IF($A62&lt;SDR35G!$A$227,VLOOKUP($A62,SDR35G!$A$8:$L$226,5,FALSE),IF($A62&lt;SDR35SW!$A$178,VLOOKUP($A62,SDR35SW!$A$8:$L$177,5,FALSE),IF($A62&lt;'DWV G'!$A$241,VLOOKUP($A62,'DWV G'!$A$8:$L$240,5,FALSE),IF($A62&lt;'2'!$A$523,VLOOKUP($A62,'2'!$A$8:$L$522,5,FALSE),IF($A62&lt;'3'!$A$27,VLOOKUP($A62,'3'!$A$8:$L$26,5,FALSE),IF($A62&lt;'4'!$A$277,VLOOKUP($A62,'4'!$A$8:$L$276,5,FALSE),IF($A62&lt;'5'!$A$10,VLOOKUP($A62,'5'!$A$8:$L$9,5,FALSE),IF($A62&lt;Nonstandard!$A$26,VLOOKUP($A62,Nonstandard!$A$17:$J$25,6,FALSE),IF($A62&lt;SDRFab!$A$3088,VLOOKUP($A62,SDRFab!$A$8:$K$3087,4,FALSE),""))))))))))))))</f>
        <v/>
      </c>
      <c r="D62" s="396" t="str">
        <f>IF($A62&lt;DWV!$A$301,VLOOKUP($A62,DWV!$A$8:$L$300,6,FALSE),IF($A62&lt;'Large Dia. DWV'!$A$122,VLOOKUP($A62,'Large Dia. DWV'!$A$8:$L$121,6,FALSE),IF($A62&lt;'SCH40'!$A$602,VLOOKUP($A62,'SCH40'!$A$8:$L$601,6,FALSE),IF($A62&lt;'Large Dia. SCH40'!$A$35,VLOOKUP($A62,'Large Dia. SCH40'!$A$8:$L$34,6,FALSE),IF($A62&lt;'SDR26'!$A$119,VLOOKUP($A62,'SDR26'!$A$8:$L$118,6,FALSE),IF($A62&lt;SDR35G!$A$227,VLOOKUP($A62,SDR35G!$A$8:$L$226,6,FALSE),IF($A62&lt;SDR35SW!$A$178,VLOOKUP($A62,SDR35SW!$A$8:$L$177,6,FALSE),IF($A62&lt;'DWV G'!$A$241,VLOOKUP($A62,'DWV G'!$A$8:$L$240,6,FALSE),IF($A62&lt;'2'!$A$523,VLOOKUP($A62,'2'!$A$8:$L$522,6,FALSE),IF($A62&lt;'3'!$A$27,VLOOKUP($A62,'3'!$A$8:$L$26,6,FALSE),IF($A62&lt;'4'!$A$277,VLOOKUP($A62,'4'!$A$8:$L$276,6,FALSE),IF($A62&lt;'5'!$A$10,VLOOKUP($A62,'5'!$A$8:$L$9,6,FALSE),IF($A62&lt;Nonstandard!$A$26,VLOOKUP($A62,Nonstandard!$A$17:$J$25,7,FALSE),IF($A62&lt;SDRFab!$A$3088,VLOOKUP($A62,SDRFab!$A$8:$K$3087,5,FALSE),""))))))))))))))</f>
        <v/>
      </c>
      <c r="E62" s="397"/>
      <c r="F62" s="138" t="str">
        <f>IF($A62&lt;DWV!$A$301,VLOOKUP($A62,DWV!$A$8:$L$300,10,FALSE),IF($A62&lt;'Large Dia. DWV'!$A$122,VLOOKUP($A62,'Large Dia. DWV'!$A$8:$L$121,10,FALSE),IF($A62&lt;'SCH40'!$A$602,VLOOKUP($A62,'SCH40'!$A$8:$L$601,10,FALSE),IF($A62&lt;'Large Dia. SCH40'!$A$35,VLOOKUP($A62,'Large Dia. SCH40'!$A$8:$L$34,10,FALSE),IF($A62&lt;'SDR26'!$A$119,VLOOKUP($A62,'SDR26'!$A$8:$L$118,10,FALSE),IF($A62&lt;SDR35G!$A$227,VLOOKUP($A62,SDR35G!$A$8:$L$226,10,FALSE),IF($A62&lt;SDR35SW!$A$178,VLOOKUP($A62,SDR35SW!$A$8:$L$177,10,FALSE),IF($A62&lt;'DWV G'!$A$241,VLOOKUP($A62,'DWV G'!$A$8:$L$240,10,FALSE),IF($A62&lt;'2'!$A$523,VLOOKUP($A62,'2'!$A$8:$L$522,10,FALSE),IF($A62&lt;'3'!$A$27,VLOOKUP($A62,'3'!$A$8:$L$26,10,FALSE),IF($A62&lt;'4'!$A$277,VLOOKUP($A62,'4'!$A$8:$L$276,10,FALSE),IF($A62&lt;'5'!$A$10,VLOOKUP($A62,'5'!$A$8:$L$9,10,FALSE),IF($A62&lt;Nonstandard!$A$26,VLOOKUP($A62,Nonstandard!$A$17:$J$25,8,FALSE),IF($A62&lt;SDRFab!$A$3088,VLOOKUP($A62,SDRFab!$A$8:$K$3087,9,FALSE),""))))))))))))))</f>
        <v/>
      </c>
      <c r="G62" s="165" t="str">
        <f>IF($A62&lt;DWV!$A$301,VLOOKUP($A62,DWV!$A$8:$L$300,12,FALSE),IF($A62&lt;'Large Dia. DWV'!$A$122,VLOOKUP($A62,'Large Dia. DWV'!$A$8:$L$121,12,FALSE),IF($A62&lt;'SCH40'!$A$602,VLOOKUP($A62,'SCH40'!$A$8:$L$601,12,FALSE),IF($A62&lt;'Large Dia. SCH40'!$A$35,VLOOKUP($A62,'Large Dia. SCH40'!$A$8:$L$34,12,FALSE),IF($A62&lt;'SDR26'!$A$119,VLOOKUP($A62,'SDR26'!$A$8:$L$118,12,FALSE),IF($A62&lt;SDR35G!$A$227,VLOOKUP($A62,SDR35G!$A$8:$L$226,12,FALSE),IF($A62&lt;SDR35SW!$A$178,VLOOKUP($A62,SDR35SW!$A$8:$L$177,12,FALSE),IF($A62&lt;'DWV G'!$A$241,VLOOKUP($A62,'DWV G'!$A$8:$L$240,12,FALSE),IF($A62&lt;'2'!$A$523,VLOOKUP($A62,'2'!$A$8:$L$522,12,FALSE),IF($A62&lt;'3'!$A$27,VLOOKUP($A62,'3'!$A$8:$L$26,12,FALSE),IF($A62&lt;'4'!$A$277,VLOOKUP($A62,'4'!$A$8:$L$276,12,FALSE),IF($A62&lt;'5'!$A$10,VLOOKUP($A62,'5'!$A$8:$L$9,12,FALSE),IF($A62&lt;Nonstandard!$A$26,VLOOKUP($A62,Nonstandard!$A$17:$J$25,3,FALSE),IF($A62&lt;SDRFab!$A$3088,VLOOKUP($A62,SDRFab!$A$8:$L$3087,11,FALSE),""))))))))))))))</f>
        <v/>
      </c>
      <c r="H62" s="389" t="str">
        <f>IF($A62&lt;DWV!$A$301,VLOOKUP($A62,DWV!$A$8:$L$300,7,FALSE),IF($A62&lt;'Large Dia. DWV'!$A$122,VLOOKUP($A62,'Large Dia. DWV'!$A$8:$L$121,7,FALSE),IF($A62&lt;'SCH40'!$A$602,VLOOKUP($A62,'SCH40'!$A$8:$L$601,7,FALSE),IF($A62&lt;'Large Dia. SCH40'!$A$35,VLOOKUP($A62,'Large Dia. SCH40'!$A$8:$L$34,7,FALSE),IF($A62&lt;'SDR26'!$A$119,VLOOKUP($A62,'SDR26'!$A$8:$L$118,7,FALSE),IF($A62&lt;SDR35G!$A$227,VLOOKUP($A62,SDR35G!$A$8:$L$226,7,FALSE),IF($A62&lt;SDR35SW!$A$178,VLOOKUP($A62,SDR35SW!$A$8:$L$177,7,FALSE),IF($A62&lt;'DWV G'!$A$241,VLOOKUP($A62,'DWV G'!$A$8:$L$240,7,FALSE),IF($A62&lt;'2'!$A$523,VLOOKUP($A62,'2'!$A$8:$L$522,7,FALSE),IF($A62&lt;'3'!$A$27,VLOOKUP($A62,'3'!$A$8:$L$26,7,FALSE),IF($A62&lt;'4'!$A$277,VLOOKUP($A62,'4'!$A$8:$L$276,7,FALSE),IF($A62&lt;'5'!$A$10,VLOOKUP($A62,'5'!$A$8:$L$9,7,FALSE),IF($A62&lt;SDRFab!$A$3088,VLOOKUP($A62,SDRFab!$A$8:$L$3087,6,FALSE),"")))))))))))))</f>
        <v/>
      </c>
      <c r="I62" s="390"/>
      <c r="J62" s="155" t="str">
        <f>IF($A62&lt;DWV!$A$301,VLOOKUP($A62,DWV!$A$8:$N$300,14,FALSE),IF($A62&lt;'Large Dia. DWV'!$A$122,VLOOKUP($A62,'Large Dia. DWV'!$A$8:$N$121,14,FALSE),IF($A62&lt;'SCH40'!$A$602,VLOOKUP($A62,'SCH40'!$A$8:$N$601,14,FALSE),IF($A62&lt;'Large Dia. SCH40'!$A$35,VLOOKUP($A62,'Large Dia. SCH40'!$A$8:$N$34,14,FALSE),IF($A62&lt;'SDR26'!$A$119,VLOOKUP($A62,'SDR26'!$A$8:$N$118,14,FALSE),IF($A62&lt;SDR35G!$A$227,VLOOKUP($A62,SDR35G!$A$8:$N$226,14,FALSE),IF($A62&lt;SDR35SW!$A$178,VLOOKUP($A62,SDR35SW!$A$8:$N$177,14,FALSE),IF($A62&lt;'DWV G'!$A$241,VLOOKUP($A62,'DWV G'!$A$8:$N$240,14,FALSE),IF($A62&lt;'2'!$A$523,VLOOKUP($A62,'2'!$A$8:$N$522,14,FALSE),IF($A62&lt;'3'!$A$27,VLOOKUP($A62,'3'!$A$8:$N$26,14,FALSE),IF($A62&lt;'4'!$A$277,VLOOKUP($A62,'4'!$A$8:$N$276,14,FALSE),IF($A62&lt;'5'!$A$10,VLOOKUP($A62,'5'!$A$8:$N$9,14,FALSE),IF($A62&lt;SDRFab!$A$3088,VLOOKUP($A62,SDRFab!$A$8:$N$3087,13,FALSE),"")))))))))))))</f>
        <v/>
      </c>
      <c r="K62" s="167" t="str">
        <f>IF($A62&lt;DWV!$A$301,VLOOKUP($A62,DWV!$A$8:$L$300,11,FALSE),IF($A62&lt;'Large Dia. DWV'!$A$122,VLOOKUP($A62,'Large Dia. DWV'!$A$8:$L$121,11,FALSE),IF($A62&lt;'SCH40'!$A$602,VLOOKUP($A62,'SCH40'!$A$8:$L$601,11,FALSE),IF($A62&lt;'Large Dia. SCH40'!$A$35,VLOOKUP($A62,'Large Dia. SCH40'!$A$8:$L$34,11,FALSE),IF($A62&lt;'SDR26'!$A$119,VLOOKUP($A62,'SDR26'!$A$8:$L$118,11,FALSE),IF($A62&lt;SDR35G!$A$227,VLOOKUP($A62,SDR35G!$A$8:$L$226,11,FALSE),IF($A62&lt;SDR35SW!$A$178,VLOOKUP($A62,SDR35SW!$A$8:$L$177,11,FALSE),IF($A62&lt;'DWV G'!$A$241,VLOOKUP($A62,'DWV G'!$A$8:$L$240,11,FALSE),IF($A62&lt;'2'!$A$523,VLOOKUP($A62,'2'!$A$8:$L$522,11,FALSE),IF($A62&lt;'3'!$A$27,VLOOKUP($A62,'3'!$A$8:$L$26,11,FALSE),IF($A62&lt;'4'!$A$277,VLOOKUP($A62,'4'!$A$8:$L$276,11,FALSE),IF($A62&lt;'5'!$A$10,VLOOKUP($A62,'5'!$A$8:$L$9,11,FALSE),IF($A62&lt;Nonstandard!$A$26,VLOOKUP($A62,Nonstandard!$A$17:$J$25,10,FALSE),IF($A62&lt;SDRFab!$A$3088,VLOOKUP($A62,SDRFab!$A$8:$L$3087,10,FALSE),""))))))))))))))</f>
        <v/>
      </c>
      <c r="L62" s="139" t="str">
        <f t="shared" si="1"/>
        <v>-</v>
      </c>
      <c r="M62" s="170"/>
      <c r="N62" s="142"/>
      <c r="O62" s="143"/>
    </row>
    <row r="63" spans="1:15" ht="15.6" x14ac:dyDescent="0.3">
      <c r="A63" s="151">
        <v>46</v>
      </c>
      <c r="B63" s="152" t="str">
        <f>IF($A63&lt;DWV!$A$301,VLOOKUP($A63,DWV!$A$8:$L$300,4,FALSE),IF($A63&lt;'Large Dia. DWV'!$A$122,VLOOKUP($A63,'Large Dia. DWV'!$A$8:$L$121,4,FALSE),IF($A63&lt;'SCH40'!$A$602,VLOOKUP($A63,'SCH40'!$A$8:$L$601,4,FALSE),IF($A63&lt;'Large Dia. SCH40'!$A$35,VLOOKUP($A63,'Large Dia. SCH40'!$A$8:$L$34,4,FALSE),IF($A63&lt;'SDR26'!$A$119,VLOOKUP($A63,'SDR26'!$A$8:$L$118,4,FALSE),IF($A63&lt;SDR35G!$A$227,VLOOKUP($A63,SDR35G!$A$8:$L$226,4,FALSE),IF($A63&lt;SDR35SW!$A$178,VLOOKUP($A63,SDR35SW!$A$8:$L$177,4,FALSE),IF($A63&lt;'DWV G'!$A$241,VLOOKUP($A63,'DWV G'!$A$8:$L$240,4,FALSE),IF($A63&lt;'2'!$A$523,VLOOKUP($A63,'2'!$A$8:$L$522,4,FALSE),IF($A63&lt;'3'!$A$27,VLOOKUP($A63,'3'!$A$8:$L$26,4,FALSE),IF($A63&lt;'4'!$A$277,VLOOKUP($A63,'4'!$A$8:$L$276,4,FALSE),IF($A63&lt;'5'!$A$10,VLOOKUP($A63,'5'!$A$8:$L$9,4,FALSE),IF($A63&lt;Nonstandard!$A$26,VLOOKUP($A63,Nonstandard!$A$17:$J$25,5,FALSE),IF($A63&lt;SDRFab!$A$3088,VLOOKUP($A63,SDRFab!$A$8:$K$3087,3,FALSE),""))))))))))))))</f>
        <v/>
      </c>
      <c r="C63" s="164" t="str">
        <f>IF($A63&lt;DWV!$A$301,VLOOKUP($A63,DWV!$A$8:$L$300,5,FALSE),IF($A63&lt;'Large Dia. DWV'!$A$122,VLOOKUP($A63,'Large Dia. DWV'!$A$8:$L$121,5,FALSE),IF($A63&lt;'SCH40'!$A$602,VLOOKUP($A63,'SCH40'!$A$8:$L$601,5,FALSE),IF($A63&lt;'Large Dia. SCH40'!$A$35,VLOOKUP($A63,'Large Dia. SCH40'!$A$8:$L$34,5,FALSE),IF($A63&lt;'SDR26'!$A$119,VLOOKUP($A63,'SDR26'!$A$8:$L$118,5,FALSE),IF($A63&lt;SDR35G!$A$227,VLOOKUP($A63,SDR35G!$A$8:$L$226,5,FALSE),IF($A63&lt;SDR35SW!$A$178,VLOOKUP($A63,SDR35SW!$A$8:$L$177,5,FALSE),IF($A63&lt;'DWV G'!$A$241,VLOOKUP($A63,'DWV G'!$A$8:$L$240,5,FALSE),IF($A63&lt;'2'!$A$523,VLOOKUP($A63,'2'!$A$8:$L$522,5,FALSE),IF($A63&lt;'3'!$A$27,VLOOKUP($A63,'3'!$A$8:$L$26,5,FALSE),IF($A63&lt;'4'!$A$277,VLOOKUP($A63,'4'!$A$8:$L$276,5,FALSE),IF($A63&lt;'5'!$A$10,VLOOKUP($A63,'5'!$A$8:$L$9,5,FALSE),IF($A63&lt;Nonstandard!$A$26,VLOOKUP($A63,Nonstandard!$A$17:$J$25,6,FALSE),IF($A63&lt;SDRFab!$A$3088,VLOOKUP($A63,SDRFab!$A$8:$K$3087,4,FALSE),""))))))))))))))</f>
        <v/>
      </c>
      <c r="D63" s="398" t="str">
        <f>IF($A63&lt;DWV!$A$301,VLOOKUP($A63,DWV!$A$8:$L$300,6,FALSE),IF($A63&lt;'Large Dia. DWV'!$A$122,VLOOKUP($A63,'Large Dia. DWV'!$A$8:$L$121,6,FALSE),IF($A63&lt;'SCH40'!$A$602,VLOOKUP($A63,'SCH40'!$A$8:$L$601,6,FALSE),IF($A63&lt;'Large Dia. SCH40'!$A$35,VLOOKUP($A63,'Large Dia. SCH40'!$A$8:$L$34,6,FALSE),IF($A63&lt;'SDR26'!$A$119,VLOOKUP($A63,'SDR26'!$A$8:$L$118,6,FALSE),IF($A63&lt;SDR35G!$A$227,VLOOKUP($A63,SDR35G!$A$8:$L$226,6,FALSE),IF($A63&lt;SDR35SW!$A$178,VLOOKUP($A63,SDR35SW!$A$8:$L$177,6,FALSE),IF($A63&lt;'DWV G'!$A$241,VLOOKUP($A63,'DWV G'!$A$8:$L$240,6,FALSE),IF($A63&lt;'2'!$A$523,VLOOKUP($A63,'2'!$A$8:$L$522,6,FALSE),IF($A63&lt;'3'!$A$27,VLOOKUP($A63,'3'!$A$8:$L$26,6,FALSE),IF($A63&lt;'4'!$A$277,VLOOKUP($A63,'4'!$A$8:$L$276,6,FALSE),IF($A63&lt;'5'!$A$10,VLOOKUP($A63,'5'!$A$8:$L$9,6,FALSE),IF($A63&lt;Nonstandard!$A$26,VLOOKUP($A63,Nonstandard!$A$17:$J$25,7,FALSE),IF($A63&lt;SDRFab!$A$3088,VLOOKUP($A63,SDRFab!$A$8:$K$3087,5,FALSE),""))))))))))))))</f>
        <v/>
      </c>
      <c r="E63" s="399"/>
      <c r="F63" s="153" t="str">
        <f>IF($A63&lt;DWV!$A$301,VLOOKUP($A63,DWV!$A$8:$L$300,10,FALSE),IF($A63&lt;'Large Dia. DWV'!$A$122,VLOOKUP($A63,'Large Dia. DWV'!$A$8:$L$121,10,FALSE),IF($A63&lt;'SCH40'!$A$602,VLOOKUP($A63,'SCH40'!$A$8:$L$601,10,FALSE),IF($A63&lt;'Large Dia. SCH40'!$A$35,VLOOKUP($A63,'Large Dia. SCH40'!$A$8:$L$34,10,FALSE),IF($A63&lt;'SDR26'!$A$119,VLOOKUP($A63,'SDR26'!$A$8:$L$118,10,FALSE),IF($A63&lt;SDR35G!$A$227,VLOOKUP($A63,SDR35G!$A$8:$L$226,10,FALSE),IF($A63&lt;SDR35SW!$A$178,VLOOKUP($A63,SDR35SW!$A$8:$L$177,10,FALSE),IF($A63&lt;'DWV G'!$A$241,VLOOKUP($A63,'DWV G'!$A$8:$L$240,10,FALSE),IF($A63&lt;'2'!$A$523,VLOOKUP($A63,'2'!$A$8:$L$522,10,FALSE),IF($A63&lt;'3'!$A$27,VLOOKUP($A63,'3'!$A$8:$L$26,10,FALSE),IF($A63&lt;'4'!$A$277,VLOOKUP($A63,'4'!$A$8:$L$276,10,FALSE),IF($A63&lt;'5'!$A$10,VLOOKUP($A63,'5'!$A$8:$L$9,10,FALSE),IF($A63&lt;Nonstandard!$A$26,VLOOKUP($A63,Nonstandard!$A$17:$J$25,8,FALSE),IF($A63&lt;SDRFab!$A$3088,VLOOKUP($A63,SDRFab!$A$8:$K$3087,9,FALSE),""))))))))))))))</f>
        <v/>
      </c>
      <c r="G63" s="166" t="str">
        <f>IF($A63&lt;DWV!$A$301,VLOOKUP($A63,DWV!$A$8:$L$300,12,FALSE),IF($A63&lt;'Large Dia. DWV'!$A$122,VLOOKUP($A63,'Large Dia. DWV'!$A$8:$L$121,12,FALSE),IF($A63&lt;'SCH40'!$A$602,VLOOKUP($A63,'SCH40'!$A$8:$L$601,12,FALSE),IF($A63&lt;'Large Dia. SCH40'!$A$35,VLOOKUP($A63,'Large Dia. SCH40'!$A$8:$L$34,12,FALSE),IF($A63&lt;'SDR26'!$A$119,VLOOKUP($A63,'SDR26'!$A$8:$L$118,12,FALSE),IF($A63&lt;SDR35G!$A$227,VLOOKUP($A63,SDR35G!$A$8:$L$226,12,FALSE),IF($A63&lt;SDR35SW!$A$178,VLOOKUP($A63,SDR35SW!$A$8:$L$177,12,FALSE),IF($A63&lt;'DWV G'!$A$241,VLOOKUP($A63,'DWV G'!$A$8:$L$240,12,FALSE),IF($A63&lt;'2'!$A$523,VLOOKUP($A63,'2'!$A$8:$L$522,12,FALSE),IF($A63&lt;'3'!$A$27,VLOOKUP($A63,'3'!$A$8:$L$26,12,FALSE),IF($A63&lt;'4'!$A$277,VLOOKUP($A63,'4'!$A$8:$L$276,12,FALSE),IF($A63&lt;'5'!$A$10,VLOOKUP($A63,'5'!$A$8:$L$9,12,FALSE),IF($A63&lt;Nonstandard!$A$26,VLOOKUP($A63,Nonstandard!$A$17:$J$25,3,FALSE),IF($A63&lt;SDRFab!$A$3088,VLOOKUP($A63,SDRFab!$A$8:$L$3087,11,FALSE),""))))))))))))))</f>
        <v/>
      </c>
      <c r="H63" s="387" t="str">
        <f>IF($A63&lt;DWV!$A$301,VLOOKUP($A63,DWV!$A$8:$L$300,7,FALSE),IF($A63&lt;'Large Dia. DWV'!$A$122,VLOOKUP($A63,'Large Dia. DWV'!$A$8:$L$121,7,FALSE),IF($A63&lt;'SCH40'!$A$602,VLOOKUP($A63,'SCH40'!$A$8:$L$601,7,FALSE),IF($A63&lt;'Large Dia. SCH40'!$A$35,VLOOKUP($A63,'Large Dia. SCH40'!$A$8:$L$34,7,FALSE),IF($A63&lt;'SDR26'!$A$119,VLOOKUP($A63,'SDR26'!$A$8:$L$118,7,FALSE),IF($A63&lt;SDR35G!$A$227,VLOOKUP($A63,SDR35G!$A$8:$L$226,7,FALSE),IF($A63&lt;SDR35SW!$A$178,VLOOKUP($A63,SDR35SW!$A$8:$L$177,7,FALSE),IF($A63&lt;'DWV G'!$A$241,VLOOKUP($A63,'DWV G'!$A$8:$L$240,7,FALSE),IF($A63&lt;'2'!$A$523,VLOOKUP($A63,'2'!$A$8:$L$522,7,FALSE),IF($A63&lt;'3'!$A$27,VLOOKUP($A63,'3'!$A$8:$L$26,7,FALSE),IF($A63&lt;'4'!$A$277,VLOOKUP($A63,'4'!$A$8:$L$276,7,FALSE),IF($A63&lt;'5'!$A$10,VLOOKUP($A63,'5'!$A$8:$L$9,7,FALSE),IF($A63&lt;SDRFab!$A$3088,VLOOKUP($A63,SDRFab!$A$8:$L$3087,6,FALSE),"")))))))))))))</f>
        <v/>
      </c>
      <c r="I63" s="388"/>
      <c r="J63" s="156" t="str">
        <f>IF($A63&lt;DWV!$A$301,VLOOKUP($A63,DWV!$A$8:$N$300,14,FALSE),IF($A63&lt;'Large Dia. DWV'!$A$122,VLOOKUP($A63,'Large Dia. DWV'!$A$8:$N$121,14,FALSE),IF($A63&lt;'SCH40'!$A$602,VLOOKUP($A63,'SCH40'!$A$8:$N$601,14,FALSE),IF($A63&lt;'Large Dia. SCH40'!$A$35,VLOOKUP($A63,'Large Dia. SCH40'!$A$8:$N$34,14,FALSE),IF($A63&lt;'SDR26'!$A$119,VLOOKUP($A63,'SDR26'!$A$8:$N$118,14,FALSE),IF($A63&lt;SDR35G!$A$227,VLOOKUP($A63,SDR35G!$A$8:$N$226,14,FALSE),IF($A63&lt;SDR35SW!$A$178,VLOOKUP($A63,SDR35SW!$A$8:$N$177,14,FALSE),IF($A63&lt;'DWV G'!$A$241,VLOOKUP($A63,'DWV G'!$A$8:$N$240,14,FALSE),IF($A63&lt;'2'!$A$523,VLOOKUP($A63,'2'!$A$8:$N$522,14,FALSE),IF($A63&lt;'3'!$A$27,VLOOKUP($A63,'3'!$A$8:$N$26,14,FALSE),IF($A63&lt;'4'!$A$277,VLOOKUP($A63,'4'!$A$8:$N$276,14,FALSE),IF($A63&lt;'5'!$A$10,VLOOKUP($A63,'5'!$A$8:$N$9,14,FALSE),IF($A63&lt;SDRFab!$A$3088,VLOOKUP($A63,SDRFab!$A$8:$N$3087,13,FALSE),"")))))))))))))</f>
        <v/>
      </c>
      <c r="K63" s="168" t="str">
        <f>IF($A63&lt;DWV!$A$301,VLOOKUP($A63,DWV!$A$8:$L$300,11,FALSE),IF($A63&lt;'Large Dia. DWV'!$A$122,VLOOKUP($A63,'Large Dia. DWV'!$A$8:$L$121,11,FALSE),IF($A63&lt;'SCH40'!$A$602,VLOOKUP($A63,'SCH40'!$A$8:$L$601,11,FALSE),IF($A63&lt;'Large Dia. SCH40'!$A$35,VLOOKUP($A63,'Large Dia. SCH40'!$A$8:$L$34,11,FALSE),IF($A63&lt;'SDR26'!$A$119,VLOOKUP($A63,'SDR26'!$A$8:$L$118,11,FALSE),IF($A63&lt;SDR35G!$A$227,VLOOKUP($A63,SDR35G!$A$8:$L$226,11,FALSE),IF($A63&lt;SDR35SW!$A$178,VLOOKUP($A63,SDR35SW!$A$8:$L$177,11,FALSE),IF($A63&lt;'DWV G'!$A$241,VLOOKUP($A63,'DWV G'!$A$8:$L$240,11,FALSE),IF($A63&lt;'2'!$A$523,VLOOKUP($A63,'2'!$A$8:$L$522,11,FALSE),IF($A63&lt;'3'!$A$27,VLOOKUP($A63,'3'!$A$8:$L$26,11,FALSE),IF($A63&lt;'4'!$A$277,VLOOKUP($A63,'4'!$A$8:$L$276,11,FALSE),IF($A63&lt;'5'!$A$10,VLOOKUP($A63,'5'!$A$8:$L$9,11,FALSE),IF($A63&lt;Nonstandard!$A$26,VLOOKUP($A63,Nonstandard!$A$17:$J$25,10,FALSE),IF($A63&lt;SDRFab!$A$3088,VLOOKUP($A63,SDRFab!$A$8:$L$3087,10,FALSE),""))))))))))))))</f>
        <v/>
      </c>
      <c r="L63" s="153" t="str">
        <f t="shared" si="1"/>
        <v>-</v>
      </c>
      <c r="M63" s="169"/>
      <c r="N63" s="142"/>
      <c r="O63" s="143"/>
    </row>
    <row r="64" spans="1:15" ht="15.6" x14ac:dyDescent="0.3">
      <c r="A64" s="123">
        <v>47</v>
      </c>
      <c r="B64" s="14" t="str">
        <f>IF($A64&lt;DWV!$A$301,VLOOKUP($A64,DWV!$A$8:$L$300,4,FALSE),IF($A64&lt;'Large Dia. DWV'!$A$122,VLOOKUP($A64,'Large Dia. DWV'!$A$8:$L$121,4,FALSE),IF($A64&lt;'SCH40'!$A$602,VLOOKUP($A64,'SCH40'!$A$8:$L$601,4,FALSE),IF($A64&lt;'Large Dia. SCH40'!$A$35,VLOOKUP($A64,'Large Dia. SCH40'!$A$8:$L$34,4,FALSE),IF($A64&lt;'SDR26'!$A$119,VLOOKUP($A64,'SDR26'!$A$8:$L$118,4,FALSE),IF($A64&lt;SDR35G!$A$227,VLOOKUP($A64,SDR35G!$A$8:$L$226,4,FALSE),IF($A64&lt;SDR35SW!$A$178,VLOOKUP($A64,SDR35SW!$A$8:$L$177,4,FALSE),IF($A64&lt;'DWV G'!$A$241,VLOOKUP($A64,'DWV G'!$A$8:$L$240,4,FALSE),IF($A64&lt;'2'!$A$523,VLOOKUP($A64,'2'!$A$8:$L$522,4,FALSE),IF($A64&lt;'3'!$A$27,VLOOKUP($A64,'3'!$A$8:$L$26,4,FALSE),IF($A64&lt;'4'!$A$277,VLOOKUP($A64,'4'!$A$8:$L$276,4,FALSE),IF($A64&lt;'5'!$A$10,VLOOKUP($A64,'5'!$A$8:$L$9,4,FALSE),IF($A64&lt;Nonstandard!$A$26,VLOOKUP($A64,Nonstandard!$A$17:$J$25,5,FALSE),IF($A64&lt;SDRFab!$A$3088,VLOOKUP($A64,SDRFab!$A$8:$K$3087,3,FALSE),""))))))))))))))</f>
        <v/>
      </c>
      <c r="C64" s="163" t="str">
        <f>IF($A64&lt;DWV!$A$301,VLOOKUP($A64,DWV!$A$8:$L$300,5,FALSE),IF($A64&lt;'Large Dia. DWV'!$A$122,VLOOKUP($A64,'Large Dia. DWV'!$A$8:$L$121,5,FALSE),IF($A64&lt;'SCH40'!$A$602,VLOOKUP($A64,'SCH40'!$A$8:$L$601,5,FALSE),IF($A64&lt;'Large Dia. SCH40'!$A$35,VLOOKUP($A64,'Large Dia. SCH40'!$A$8:$L$34,5,FALSE),IF($A64&lt;'SDR26'!$A$119,VLOOKUP($A64,'SDR26'!$A$8:$L$118,5,FALSE),IF($A64&lt;SDR35G!$A$227,VLOOKUP($A64,SDR35G!$A$8:$L$226,5,FALSE),IF($A64&lt;SDR35SW!$A$178,VLOOKUP($A64,SDR35SW!$A$8:$L$177,5,FALSE),IF($A64&lt;'DWV G'!$A$241,VLOOKUP($A64,'DWV G'!$A$8:$L$240,5,FALSE),IF($A64&lt;'2'!$A$523,VLOOKUP($A64,'2'!$A$8:$L$522,5,FALSE),IF($A64&lt;'3'!$A$27,VLOOKUP($A64,'3'!$A$8:$L$26,5,FALSE),IF($A64&lt;'4'!$A$277,VLOOKUP($A64,'4'!$A$8:$L$276,5,FALSE),IF($A64&lt;'5'!$A$10,VLOOKUP($A64,'5'!$A$8:$L$9,5,FALSE),IF($A64&lt;Nonstandard!$A$26,VLOOKUP($A64,Nonstandard!$A$17:$J$25,6,FALSE),IF($A64&lt;SDRFab!$A$3088,VLOOKUP($A64,SDRFab!$A$8:$K$3087,4,FALSE),""))))))))))))))</f>
        <v/>
      </c>
      <c r="D64" s="396" t="str">
        <f>IF($A64&lt;DWV!$A$301,VLOOKUP($A64,DWV!$A$8:$L$300,6,FALSE),IF($A64&lt;'Large Dia. DWV'!$A$122,VLOOKUP($A64,'Large Dia. DWV'!$A$8:$L$121,6,FALSE),IF($A64&lt;'SCH40'!$A$602,VLOOKUP($A64,'SCH40'!$A$8:$L$601,6,FALSE),IF($A64&lt;'Large Dia. SCH40'!$A$35,VLOOKUP($A64,'Large Dia. SCH40'!$A$8:$L$34,6,FALSE),IF($A64&lt;'SDR26'!$A$119,VLOOKUP($A64,'SDR26'!$A$8:$L$118,6,FALSE),IF($A64&lt;SDR35G!$A$227,VLOOKUP($A64,SDR35G!$A$8:$L$226,6,FALSE),IF($A64&lt;SDR35SW!$A$178,VLOOKUP($A64,SDR35SW!$A$8:$L$177,6,FALSE),IF($A64&lt;'DWV G'!$A$241,VLOOKUP($A64,'DWV G'!$A$8:$L$240,6,FALSE),IF($A64&lt;'2'!$A$523,VLOOKUP($A64,'2'!$A$8:$L$522,6,FALSE),IF($A64&lt;'3'!$A$27,VLOOKUP($A64,'3'!$A$8:$L$26,6,FALSE),IF($A64&lt;'4'!$A$277,VLOOKUP($A64,'4'!$A$8:$L$276,6,FALSE),IF($A64&lt;'5'!$A$10,VLOOKUP($A64,'5'!$A$8:$L$9,6,FALSE),IF($A64&lt;Nonstandard!$A$26,VLOOKUP($A64,Nonstandard!$A$17:$J$25,7,FALSE),IF($A64&lt;SDRFab!$A$3088,VLOOKUP($A64,SDRFab!$A$8:$K$3087,5,FALSE),""))))))))))))))</f>
        <v/>
      </c>
      <c r="E64" s="397"/>
      <c r="F64" s="138" t="str">
        <f>IF($A64&lt;DWV!$A$301,VLOOKUP($A64,DWV!$A$8:$L$300,10,FALSE),IF($A64&lt;'Large Dia. DWV'!$A$122,VLOOKUP($A64,'Large Dia. DWV'!$A$8:$L$121,10,FALSE),IF($A64&lt;'SCH40'!$A$602,VLOOKUP($A64,'SCH40'!$A$8:$L$601,10,FALSE),IF($A64&lt;'Large Dia. SCH40'!$A$35,VLOOKUP($A64,'Large Dia. SCH40'!$A$8:$L$34,10,FALSE),IF($A64&lt;'SDR26'!$A$119,VLOOKUP($A64,'SDR26'!$A$8:$L$118,10,FALSE),IF($A64&lt;SDR35G!$A$227,VLOOKUP($A64,SDR35G!$A$8:$L$226,10,FALSE),IF($A64&lt;SDR35SW!$A$178,VLOOKUP($A64,SDR35SW!$A$8:$L$177,10,FALSE),IF($A64&lt;'DWV G'!$A$241,VLOOKUP($A64,'DWV G'!$A$8:$L$240,10,FALSE),IF($A64&lt;'2'!$A$523,VLOOKUP($A64,'2'!$A$8:$L$522,10,FALSE),IF($A64&lt;'3'!$A$27,VLOOKUP($A64,'3'!$A$8:$L$26,10,FALSE),IF($A64&lt;'4'!$A$277,VLOOKUP($A64,'4'!$A$8:$L$276,10,FALSE),IF($A64&lt;'5'!$A$10,VLOOKUP($A64,'5'!$A$8:$L$9,10,FALSE),IF($A64&lt;Nonstandard!$A$26,VLOOKUP($A64,Nonstandard!$A$17:$J$25,8,FALSE),IF($A64&lt;SDRFab!$A$3088,VLOOKUP($A64,SDRFab!$A$8:$K$3087,9,FALSE),""))))))))))))))</f>
        <v/>
      </c>
      <c r="G64" s="165" t="str">
        <f>IF($A64&lt;DWV!$A$301,VLOOKUP($A64,DWV!$A$8:$L$300,12,FALSE),IF($A64&lt;'Large Dia. DWV'!$A$122,VLOOKUP($A64,'Large Dia. DWV'!$A$8:$L$121,12,FALSE),IF($A64&lt;'SCH40'!$A$602,VLOOKUP($A64,'SCH40'!$A$8:$L$601,12,FALSE),IF($A64&lt;'Large Dia. SCH40'!$A$35,VLOOKUP($A64,'Large Dia. SCH40'!$A$8:$L$34,12,FALSE),IF($A64&lt;'SDR26'!$A$119,VLOOKUP($A64,'SDR26'!$A$8:$L$118,12,FALSE),IF($A64&lt;SDR35G!$A$227,VLOOKUP($A64,SDR35G!$A$8:$L$226,12,FALSE),IF($A64&lt;SDR35SW!$A$178,VLOOKUP($A64,SDR35SW!$A$8:$L$177,12,FALSE),IF($A64&lt;'DWV G'!$A$241,VLOOKUP($A64,'DWV G'!$A$8:$L$240,12,FALSE),IF($A64&lt;'2'!$A$523,VLOOKUP($A64,'2'!$A$8:$L$522,12,FALSE),IF($A64&lt;'3'!$A$27,VLOOKUP($A64,'3'!$A$8:$L$26,12,FALSE),IF($A64&lt;'4'!$A$277,VLOOKUP($A64,'4'!$A$8:$L$276,12,FALSE),IF($A64&lt;'5'!$A$10,VLOOKUP($A64,'5'!$A$8:$L$9,12,FALSE),IF($A64&lt;Nonstandard!$A$26,VLOOKUP($A64,Nonstandard!$A$17:$J$25,3,FALSE),IF($A64&lt;SDRFab!$A$3088,VLOOKUP($A64,SDRFab!$A$8:$L$3087,11,FALSE),""))))))))))))))</f>
        <v/>
      </c>
      <c r="H64" s="389" t="str">
        <f>IF($A64&lt;DWV!$A$301,VLOOKUP($A64,DWV!$A$8:$L$300,7,FALSE),IF($A64&lt;'Large Dia. DWV'!$A$122,VLOOKUP($A64,'Large Dia. DWV'!$A$8:$L$121,7,FALSE),IF($A64&lt;'SCH40'!$A$602,VLOOKUP($A64,'SCH40'!$A$8:$L$601,7,FALSE),IF($A64&lt;'Large Dia. SCH40'!$A$35,VLOOKUP($A64,'Large Dia. SCH40'!$A$8:$L$34,7,FALSE),IF($A64&lt;'SDR26'!$A$119,VLOOKUP($A64,'SDR26'!$A$8:$L$118,7,FALSE),IF($A64&lt;SDR35G!$A$227,VLOOKUP($A64,SDR35G!$A$8:$L$226,7,FALSE),IF($A64&lt;SDR35SW!$A$178,VLOOKUP($A64,SDR35SW!$A$8:$L$177,7,FALSE),IF($A64&lt;'DWV G'!$A$241,VLOOKUP($A64,'DWV G'!$A$8:$L$240,7,FALSE),IF($A64&lt;'2'!$A$523,VLOOKUP($A64,'2'!$A$8:$L$522,7,FALSE),IF($A64&lt;'3'!$A$27,VLOOKUP($A64,'3'!$A$8:$L$26,7,FALSE),IF($A64&lt;'4'!$A$277,VLOOKUP($A64,'4'!$A$8:$L$276,7,FALSE),IF($A64&lt;'5'!$A$10,VLOOKUP($A64,'5'!$A$8:$L$9,7,FALSE),IF($A64&lt;SDRFab!$A$3088,VLOOKUP($A64,SDRFab!$A$8:$L$3087,6,FALSE),"")))))))))))))</f>
        <v/>
      </c>
      <c r="I64" s="390"/>
      <c r="J64" s="155" t="str">
        <f>IF($A64&lt;DWV!$A$301,VLOOKUP($A64,DWV!$A$8:$N$300,14,FALSE),IF($A64&lt;'Large Dia. DWV'!$A$122,VLOOKUP($A64,'Large Dia. DWV'!$A$8:$N$121,14,FALSE),IF($A64&lt;'SCH40'!$A$602,VLOOKUP($A64,'SCH40'!$A$8:$N$601,14,FALSE),IF($A64&lt;'Large Dia. SCH40'!$A$35,VLOOKUP($A64,'Large Dia. SCH40'!$A$8:$N$34,14,FALSE),IF($A64&lt;'SDR26'!$A$119,VLOOKUP($A64,'SDR26'!$A$8:$N$118,14,FALSE),IF($A64&lt;SDR35G!$A$227,VLOOKUP($A64,SDR35G!$A$8:$N$226,14,FALSE),IF($A64&lt;SDR35SW!$A$178,VLOOKUP($A64,SDR35SW!$A$8:$N$177,14,FALSE),IF($A64&lt;'DWV G'!$A$241,VLOOKUP($A64,'DWV G'!$A$8:$N$240,14,FALSE),IF($A64&lt;'2'!$A$523,VLOOKUP($A64,'2'!$A$8:$N$522,14,FALSE),IF($A64&lt;'3'!$A$27,VLOOKUP($A64,'3'!$A$8:$N$26,14,FALSE),IF($A64&lt;'4'!$A$277,VLOOKUP($A64,'4'!$A$8:$N$276,14,FALSE),IF($A64&lt;'5'!$A$10,VLOOKUP($A64,'5'!$A$8:$N$9,14,FALSE),IF($A64&lt;SDRFab!$A$3088,VLOOKUP($A64,SDRFab!$A$8:$N$3087,13,FALSE),"")))))))))))))</f>
        <v/>
      </c>
      <c r="K64" s="167" t="str">
        <f>IF($A64&lt;DWV!$A$301,VLOOKUP($A64,DWV!$A$8:$L$300,11,FALSE),IF($A64&lt;'Large Dia. DWV'!$A$122,VLOOKUP($A64,'Large Dia. DWV'!$A$8:$L$121,11,FALSE),IF($A64&lt;'SCH40'!$A$602,VLOOKUP($A64,'SCH40'!$A$8:$L$601,11,FALSE),IF($A64&lt;'Large Dia. SCH40'!$A$35,VLOOKUP($A64,'Large Dia. SCH40'!$A$8:$L$34,11,FALSE),IF($A64&lt;'SDR26'!$A$119,VLOOKUP($A64,'SDR26'!$A$8:$L$118,11,FALSE),IF($A64&lt;SDR35G!$A$227,VLOOKUP($A64,SDR35G!$A$8:$L$226,11,FALSE),IF($A64&lt;SDR35SW!$A$178,VLOOKUP($A64,SDR35SW!$A$8:$L$177,11,FALSE),IF($A64&lt;'DWV G'!$A$241,VLOOKUP($A64,'DWV G'!$A$8:$L$240,11,FALSE),IF($A64&lt;'2'!$A$523,VLOOKUP($A64,'2'!$A$8:$L$522,11,FALSE),IF($A64&lt;'3'!$A$27,VLOOKUP($A64,'3'!$A$8:$L$26,11,FALSE),IF($A64&lt;'4'!$A$277,VLOOKUP($A64,'4'!$A$8:$L$276,11,FALSE),IF($A64&lt;'5'!$A$10,VLOOKUP($A64,'5'!$A$8:$L$9,11,FALSE),IF($A64&lt;Nonstandard!$A$26,VLOOKUP($A64,Nonstandard!$A$17:$J$25,10,FALSE),IF($A64&lt;SDRFab!$A$3088,VLOOKUP($A64,SDRFab!$A$8:$L$3087,10,FALSE),""))))))))))))))</f>
        <v/>
      </c>
      <c r="L64" s="139" t="str">
        <f t="shared" si="1"/>
        <v>-</v>
      </c>
      <c r="M64" s="170"/>
      <c r="N64" s="142"/>
      <c r="O64" s="143"/>
    </row>
    <row r="65" spans="1:15" ht="15.6" x14ac:dyDescent="0.3">
      <c r="A65" s="151">
        <v>48</v>
      </c>
      <c r="B65" s="152" t="str">
        <f>IF($A65&lt;DWV!$A$301,VLOOKUP($A65,DWV!$A$8:$L$300,4,FALSE),IF($A65&lt;'Large Dia. DWV'!$A$122,VLOOKUP($A65,'Large Dia. DWV'!$A$8:$L$121,4,FALSE),IF($A65&lt;'SCH40'!$A$602,VLOOKUP($A65,'SCH40'!$A$8:$L$601,4,FALSE),IF($A65&lt;'Large Dia. SCH40'!$A$35,VLOOKUP($A65,'Large Dia. SCH40'!$A$8:$L$34,4,FALSE),IF($A65&lt;'SDR26'!$A$119,VLOOKUP($A65,'SDR26'!$A$8:$L$118,4,FALSE),IF($A65&lt;SDR35G!$A$227,VLOOKUP($A65,SDR35G!$A$8:$L$226,4,FALSE),IF($A65&lt;SDR35SW!$A$178,VLOOKUP($A65,SDR35SW!$A$8:$L$177,4,FALSE),IF($A65&lt;'DWV G'!$A$241,VLOOKUP($A65,'DWV G'!$A$8:$L$240,4,FALSE),IF($A65&lt;'2'!$A$523,VLOOKUP($A65,'2'!$A$8:$L$522,4,FALSE),IF($A65&lt;'3'!$A$27,VLOOKUP($A65,'3'!$A$8:$L$26,4,FALSE),IF($A65&lt;'4'!$A$277,VLOOKUP($A65,'4'!$A$8:$L$276,4,FALSE),IF($A65&lt;'5'!$A$10,VLOOKUP($A65,'5'!$A$8:$L$9,4,FALSE),IF($A65&lt;Nonstandard!$A$26,VLOOKUP($A65,Nonstandard!$A$17:$J$25,5,FALSE),IF($A65&lt;SDRFab!$A$3088,VLOOKUP($A65,SDRFab!$A$8:$K$3087,3,FALSE),""))))))))))))))</f>
        <v/>
      </c>
      <c r="C65" s="164" t="str">
        <f>IF($A65&lt;DWV!$A$301,VLOOKUP($A65,DWV!$A$8:$L$300,5,FALSE),IF($A65&lt;'Large Dia. DWV'!$A$122,VLOOKUP($A65,'Large Dia. DWV'!$A$8:$L$121,5,FALSE),IF($A65&lt;'SCH40'!$A$602,VLOOKUP($A65,'SCH40'!$A$8:$L$601,5,FALSE),IF($A65&lt;'Large Dia. SCH40'!$A$35,VLOOKUP($A65,'Large Dia. SCH40'!$A$8:$L$34,5,FALSE),IF($A65&lt;'SDR26'!$A$119,VLOOKUP($A65,'SDR26'!$A$8:$L$118,5,FALSE),IF($A65&lt;SDR35G!$A$227,VLOOKUP($A65,SDR35G!$A$8:$L$226,5,FALSE),IF($A65&lt;SDR35SW!$A$178,VLOOKUP($A65,SDR35SW!$A$8:$L$177,5,FALSE),IF($A65&lt;'DWV G'!$A$241,VLOOKUP($A65,'DWV G'!$A$8:$L$240,5,FALSE),IF($A65&lt;'2'!$A$523,VLOOKUP($A65,'2'!$A$8:$L$522,5,FALSE),IF($A65&lt;'3'!$A$27,VLOOKUP($A65,'3'!$A$8:$L$26,5,FALSE),IF($A65&lt;'4'!$A$277,VLOOKUP($A65,'4'!$A$8:$L$276,5,FALSE),IF($A65&lt;'5'!$A$10,VLOOKUP($A65,'5'!$A$8:$L$9,5,FALSE),IF($A65&lt;Nonstandard!$A$26,VLOOKUP($A65,Nonstandard!$A$17:$J$25,6,FALSE),IF($A65&lt;SDRFab!$A$3088,VLOOKUP($A65,SDRFab!$A$8:$K$3087,4,FALSE),""))))))))))))))</f>
        <v/>
      </c>
      <c r="D65" s="398" t="str">
        <f>IF($A65&lt;DWV!$A$301,VLOOKUP($A65,DWV!$A$8:$L$300,6,FALSE),IF($A65&lt;'Large Dia. DWV'!$A$122,VLOOKUP($A65,'Large Dia. DWV'!$A$8:$L$121,6,FALSE),IF($A65&lt;'SCH40'!$A$602,VLOOKUP($A65,'SCH40'!$A$8:$L$601,6,FALSE),IF($A65&lt;'Large Dia. SCH40'!$A$35,VLOOKUP($A65,'Large Dia. SCH40'!$A$8:$L$34,6,FALSE),IF($A65&lt;'SDR26'!$A$119,VLOOKUP($A65,'SDR26'!$A$8:$L$118,6,FALSE),IF($A65&lt;SDR35G!$A$227,VLOOKUP($A65,SDR35G!$A$8:$L$226,6,FALSE),IF($A65&lt;SDR35SW!$A$178,VLOOKUP($A65,SDR35SW!$A$8:$L$177,6,FALSE),IF($A65&lt;'DWV G'!$A$241,VLOOKUP($A65,'DWV G'!$A$8:$L$240,6,FALSE),IF($A65&lt;'2'!$A$523,VLOOKUP($A65,'2'!$A$8:$L$522,6,FALSE),IF($A65&lt;'3'!$A$27,VLOOKUP($A65,'3'!$A$8:$L$26,6,FALSE),IF($A65&lt;'4'!$A$277,VLOOKUP($A65,'4'!$A$8:$L$276,6,FALSE),IF($A65&lt;'5'!$A$10,VLOOKUP($A65,'5'!$A$8:$L$9,6,FALSE),IF($A65&lt;Nonstandard!$A$26,VLOOKUP($A65,Nonstandard!$A$17:$J$25,7,FALSE),IF($A65&lt;SDRFab!$A$3088,VLOOKUP($A65,SDRFab!$A$8:$K$3087,5,FALSE),""))))))))))))))</f>
        <v/>
      </c>
      <c r="E65" s="399"/>
      <c r="F65" s="153" t="str">
        <f>IF($A65&lt;DWV!$A$301,VLOOKUP($A65,DWV!$A$8:$L$300,10,FALSE),IF($A65&lt;'Large Dia. DWV'!$A$122,VLOOKUP($A65,'Large Dia. DWV'!$A$8:$L$121,10,FALSE),IF($A65&lt;'SCH40'!$A$602,VLOOKUP($A65,'SCH40'!$A$8:$L$601,10,FALSE),IF($A65&lt;'Large Dia. SCH40'!$A$35,VLOOKUP($A65,'Large Dia. SCH40'!$A$8:$L$34,10,FALSE),IF($A65&lt;'SDR26'!$A$119,VLOOKUP($A65,'SDR26'!$A$8:$L$118,10,FALSE),IF($A65&lt;SDR35G!$A$227,VLOOKUP($A65,SDR35G!$A$8:$L$226,10,FALSE),IF($A65&lt;SDR35SW!$A$178,VLOOKUP($A65,SDR35SW!$A$8:$L$177,10,FALSE),IF($A65&lt;'DWV G'!$A$241,VLOOKUP($A65,'DWV G'!$A$8:$L$240,10,FALSE),IF($A65&lt;'2'!$A$523,VLOOKUP($A65,'2'!$A$8:$L$522,10,FALSE),IF($A65&lt;'3'!$A$27,VLOOKUP($A65,'3'!$A$8:$L$26,10,FALSE),IF($A65&lt;'4'!$A$277,VLOOKUP($A65,'4'!$A$8:$L$276,10,FALSE),IF($A65&lt;'5'!$A$10,VLOOKUP($A65,'5'!$A$8:$L$9,10,FALSE),IF($A65&lt;Nonstandard!$A$26,VLOOKUP($A65,Nonstandard!$A$17:$J$25,8,FALSE),IF($A65&lt;SDRFab!$A$3088,VLOOKUP($A65,SDRFab!$A$8:$K$3087,9,FALSE),""))))))))))))))</f>
        <v/>
      </c>
      <c r="G65" s="166" t="str">
        <f>IF($A65&lt;DWV!$A$301,VLOOKUP($A65,DWV!$A$8:$L$300,12,FALSE),IF($A65&lt;'Large Dia. DWV'!$A$122,VLOOKUP($A65,'Large Dia. DWV'!$A$8:$L$121,12,FALSE),IF($A65&lt;'SCH40'!$A$602,VLOOKUP($A65,'SCH40'!$A$8:$L$601,12,FALSE),IF($A65&lt;'Large Dia. SCH40'!$A$35,VLOOKUP($A65,'Large Dia. SCH40'!$A$8:$L$34,12,FALSE),IF($A65&lt;'SDR26'!$A$119,VLOOKUP($A65,'SDR26'!$A$8:$L$118,12,FALSE),IF($A65&lt;SDR35G!$A$227,VLOOKUP($A65,SDR35G!$A$8:$L$226,12,FALSE),IF($A65&lt;SDR35SW!$A$178,VLOOKUP($A65,SDR35SW!$A$8:$L$177,12,FALSE),IF($A65&lt;'DWV G'!$A$241,VLOOKUP($A65,'DWV G'!$A$8:$L$240,12,FALSE),IF($A65&lt;'2'!$A$523,VLOOKUP($A65,'2'!$A$8:$L$522,12,FALSE),IF($A65&lt;'3'!$A$27,VLOOKUP($A65,'3'!$A$8:$L$26,12,FALSE),IF($A65&lt;'4'!$A$277,VLOOKUP($A65,'4'!$A$8:$L$276,12,FALSE),IF($A65&lt;'5'!$A$10,VLOOKUP($A65,'5'!$A$8:$L$9,12,FALSE),IF($A65&lt;Nonstandard!$A$26,VLOOKUP($A65,Nonstandard!$A$17:$J$25,3,FALSE),IF($A65&lt;SDRFab!$A$3088,VLOOKUP($A65,SDRFab!$A$8:$L$3087,11,FALSE),""))))))))))))))</f>
        <v/>
      </c>
      <c r="H65" s="387" t="str">
        <f>IF($A65&lt;DWV!$A$301,VLOOKUP($A65,DWV!$A$8:$L$300,7,FALSE),IF($A65&lt;'Large Dia. DWV'!$A$122,VLOOKUP($A65,'Large Dia. DWV'!$A$8:$L$121,7,FALSE),IF($A65&lt;'SCH40'!$A$602,VLOOKUP($A65,'SCH40'!$A$8:$L$601,7,FALSE),IF($A65&lt;'Large Dia. SCH40'!$A$35,VLOOKUP($A65,'Large Dia. SCH40'!$A$8:$L$34,7,FALSE),IF($A65&lt;'SDR26'!$A$119,VLOOKUP($A65,'SDR26'!$A$8:$L$118,7,FALSE),IF($A65&lt;SDR35G!$A$227,VLOOKUP($A65,SDR35G!$A$8:$L$226,7,FALSE),IF($A65&lt;SDR35SW!$A$178,VLOOKUP($A65,SDR35SW!$A$8:$L$177,7,FALSE),IF($A65&lt;'DWV G'!$A$241,VLOOKUP($A65,'DWV G'!$A$8:$L$240,7,FALSE),IF($A65&lt;'2'!$A$523,VLOOKUP($A65,'2'!$A$8:$L$522,7,FALSE),IF($A65&lt;'3'!$A$27,VLOOKUP($A65,'3'!$A$8:$L$26,7,FALSE),IF($A65&lt;'4'!$A$277,VLOOKUP($A65,'4'!$A$8:$L$276,7,FALSE),IF($A65&lt;'5'!$A$10,VLOOKUP($A65,'5'!$A$8:$L$9,7,FALSE),IF($A65&lt;SDRFab!$A$3088,VLOOKUP($A65,SDRFab!$A$8:$L$3087,6,FALSE),"")))))))))))))</f>
        <v/>
      </c>
      <c r="I65" s="388"/>
      <c r="J65" s="156" t="str">
        <f>IF($A65&lt;DWV!$A$301,VLOOKUP($A65,DWV!$A$8:$N$300,14,FALSE),IF($A65&lt;'Large Dia. DWV'!$A$122,VLOOKUP($A65,'Large Dia. DWV'!$A$8:$N$121,14,FALSE),IF($A65&lt;'SCH40'!$A$602,VLOOKUP($A65,'SCH40'!$A$8:$N$601,14,FALSE),IF($A65&lt;'Large Dia. SCH40'!$A$35,VLOOKUP($A65,'Large Dia. SCH40'!$A$8:$N$34,14,FALSE),IF($A65&lt;'SDR26'!$A$119,VLOOKUP($A65,'SDR26'!$A$8:$N$118,14,FALSE),IF($A65&lt;SDR35G!$A$227,VLOOKUP($A65,SDR35G!$A$8:$N$226,14,FALSE),IF($A65&lt;SDR35SW!$A$178,VLOOKUP($A65,SDR35SW!$A$8:$N$177,14,FALSE),IF($A65&lt;'DWV G'!$A$241,VLOOKUP($A65,'DWV G'!$A$8:$N$240,14,FALSE),IF($A65&lt;'2'!$A$523,VLOOKUP($A65,'2'!$A$8:$N$522,14,FALSE),IF($A65&lt;'3'!$A$27,VLOOKUP($A65,'3'!$A$8:$N$26,14,FALSE),IF($A65&lt;'4'!$A$277,VLOOKUP($A65,'4'!$A$8:$N$276,14,FALSE),IF($A65&lt;'5'!$A$10,VLOOKUP($A65,'5'!$A$8:$N$9,14,FALSE),IF($A65&lt;SDRFab!$A$3088,VLOOKUP($A65,SDRFab!$A$8:$N$3087,13,FALSE),"")))))))))))))</f>
        <v/>
      </c>
      <c r="K65" s="168" t="str">
        <f>IF($A65&lt;DWV!$A$301,VLOOKUP($A65,DWV!$A$8:$L$300,11,FALSE),IF($A65&lt;'Large Dia. DWV'!$A$122,VLOOKUP($A65,'Large Dia. DWV'!$A$8:$L$121,11,FALSE),IF($A65&lt;'SCH40'!$A$602,VLOOKUP($A65,'SCH40'!$A$8:$L$601,11,FALSE),IF($A65&lt;'Large Dia. SCH40'!$A$35,VLOOKUP($A65,'Large Dia. SCH40'!$A$8:$L$34,11,FALSE),IF($A65&lt;'SDR26'!$A$119,VLOOKUP($A65,'SDR26'!$A$8:$L$118,11,FALSE),IF($A65&lt;SDR35G!$A$227,VLOOKUP($A65,SDR35G!$A$8:$L$226,11,FALSE),IF($A65&lt;SDR35SW!$A$178,VLOOKUP($A65,SDR35SW!$A$8:$L$177,11,FALSE),IF($A65&lt;'DWV G'!$A$241,VLOOKUP($A65,'DWV G'!$A$8:$L$240,11,FALSE),IF($A65&lt;'2'!$A$523,VLOOKUP($A65,'2'!$A$8:$L$522,11,FALSE),IF($A65&lt;'3'!$A$27,VLOOKUP($A65,'3'!$A$8:$L$26,11,FALSE),IF($A65&lt;'4'!$A$277,VLOOKUP($A65,'4'!$A$8:$L$276,11,FALSE),IF($A65&lt;'5'!$A$10,VLOOKUP($A65,'5'!$A$8:$L$9,11,FALSE),IF($A65&lt;Nonstandard!$A$26,VLOOKUP($A65,Nonstandard!$A$17:$J$25,10,FALSE),IF($A65&lt;SDRFab!$A$3088,VLOOKUP($A65,SDRFab!$A$8:$L$3087,10,FALSE),""))))))))))))))</f>
        <v/>
      </c>
      <c r="L65" s="153" t="str">
        <f t="shared" si="1"/>
        <v>-</v>
      </c>
      <c r="M65" s="169"/>
      <c r="N65" s="142"/>
      <c r="O65" s="143"/>
    </row>
    <row r="66" spans="1:15" ht="15.6" x14ac:dyDescent="0.3">
      <c r="A66" s="123">
        <v>49</v>
      </c>
      <c r="B66" s="14" t="str">
        <f>IF($A66&lt;DWV!$A$301,VLOOKUP($A66,DWV!$A$8:$L$300,4,FALSE),IF($A66&lt;'Large Dia. DWV'!$A$122,VLOOKUP($A66,'Large Dia. DWV'!$A$8:$L$121,4,FALSE),IF($A66&lt;'SCH40'!$A$602,VLOOKUP($A66,'SCH40'!$A$8:$L$601,4,FALSE),IF($A66&lt;'Large Dia. SCH40'!$A$35,VLOOKUP($A66,'Large Dia. SCH40'!$A$8:$L$34,4,FALSE),IF($A66&lt;'SDR26'!$A$119,VLOOKUP($A66,'SDR26'!$A$8:$L$118,4,FALSE),IF($A66&lt;SDR35G!$A$227,VLOOKUP($A66,SDR35G!$A$8:$L$226,4,FALSE),IF($A66&lt;SDR35SW!$A$178,VLOOKUP($A66,SDR35SW!$A$8:$L$177,4,FALSE),IF($A66&lt;'DWV G'!$A$241,VLOOKUP($A66,'DWV G'!$A$8:$L$240,4,FALSE),IF($A66&lt;'2'!$A$523,VLOOKUP($A66,'2'!$A$8:$L$522,4,FALSE),IF($A66&lt;'3'!$A$27,VLOOKUP($A66,'3'!$A$8:$L$26,4,FALSE),IF($A66&lt;'4'!$A$277,VLOOKUP($A66,'4'!$A$8:$L$276,4,FALSE),IF($A66&lt;'5'!$A$10,VLOOKUP($A66,'5'!$A$8:$L$9,4,FALSE),IF($A66&lt;Nonstandard!$A$26,VLOOKUP($A66,Nonstandard!$A$17:$J$25,5,FALSE),IF($A66&lt;SDRFab!$A$3088,VLOOKUP($A66,SDRFab!$A$8:$K$3087,3,FALSE),""))))))))))))))</f>
        <v/>
      </c>
      <c r="C66" s="163" t="str">
        <f>IF($A66&lt;DWV!$A$301,VLOOKUP($A66,DWV!$A$8:$L$300,5,FALSE),IF($A66&lt;'Large Dia. DWV'!$A$122,VLOOKUP($A66,'Large Dia. DWV'!$A$8:$L$121,5,FALSE),IF($A66&lt;'SCH40'!$A$602,VLOOKUP($A66,'SCH40'!$A$8:$L$601,5,FALSE),IF($A66&lt;'Large Dia. SCH40'!$A$35,VLOOKUP($A66,'Large Dia. SCH40'!$A$8:$L$34,5,FALSE),IF($A66&lt;'SDR26'!$A$119,VLOOKUP($A66,'SDR26'!$A$8:$L$118,5,FALSE),IF($A66&lt;SDR35G!$A$227,VLOOKUP($A66,SDR35G!$A$8:$L$226,5,FALSE),IF($A66&lt;SDR35SW!$A$178,VLOOKUP($A66,SDR35SW!$A$8:$L$177,5,FALSE),IF($A66&lt;'DWV G'!$A$241,VLOOKUP($A66,'DWV G'!$A$8:$L$240,5,FALSE),IF($A66&lt;'2'!$A$523,VLOOKUP($A66,'2'!$A$8:$L$522,5,FALSE),IF($A66&lt;'3'!$A$27,VLOOKUP($A66,'3'!$A$8:$L$26,5,FALSE),IF($A66&lt;'4'!$A$277,VLOOKUP($A66,'4'!$A$8:$L$276,5,FALSE),IF($A66&lt;'5'!$A$10,VLOOKUP($A66,'5'!$A$8:$L$9,5,FALSE),IF($A66&lt;Nonstandard!$A$26,VLOOKUP($A66,Nonstandard!$A$17:$J$25,6,FALSE),IF($A66&lt;SDRFab!$A$3088,VLOOKUP($A66,SDRFab!$A$8:$K$3087,4,FALSE),""))))))))))))))</f>
        <v/>
      </c>
      <c r="D66" s="396" t="str">
        <f>IF($A66&lt;DWV!$A$301,VLOOKUP($A66,DWV!$A$8:$L$300,6,FALSE),IF($A66&lt;'Large Dia. DWV'!$A$122,VLOOKUP($A66,'Large Dia. DWV'!$A$8:$L$121,6,FALSE),IF($A66&lt;'SCH40'!$A$602,VLOOKUP($A66,'SCH40'!$A$8:$L$601,6,FALSE),IF($A66&lt;'Large Dia. SCH40'!$A$35,VLOOKUP($A66,'Large Dia. SCH40'!$A$8:$L$34,6,FALSE),IF($A66&lt;'SDR26'!$A$119,VLOOKUP($A66,'SDR26'!$A$8:$L$118,6,FALSE),IF($A66&lt;SDR35G!$A$227,VLOOKUP($A66,SDR35G!$A$8:$L$226,6,FALSE),IF($A66&lt;SDR35SW!$A$178,VLOOKUP($A66,SDR35SW!$A$8:$L$177,6,FALSE),IF($A66&lt;'DWV G'!$A$241,VLOOKUP($A66,'DWV G'!$A$8:$L$240,6,FALSE),IF($A66&lt;'2'!$A$523,VLOOKUP($A66,'2'!$A$8:$L$522,6,FALSE),IF($A66&lt;'3'!$A$27,VLOOKUP($A66,'3'!$A$8:$L$26,6,FALSE),IF($A66&lt;'4'!$A$277,VLOOKUP($A66,'4'!$A$8:$L$276,6,FALSE),IF($A66&lt;'5'!$A$10,VLOOKUP($A66,'5'!$A$8:$L$9,6,FALSE),IF($A66&lt;Nonstandard!$A$26,VLOOKUP($A66,Nonstandard!$A$17:$J$25,7,FALSE),IF($A66&lt;SDRFab!$A$3088,VLOOKUP($A66,SDRFab!$A$8:$K$3087,5,FALSE),""))))))))))))))</f>
        <v/>
      </c>
      <c r="E66" s="397"/>
      <c r="F66" s="138" t="str">
        <f>IF($A66&lt;DWV!$A$301,VLOOKUP($A66,DWV!$A$8:$L$300,10,FALSE),IF($A66&lt;'Large Dia. DWV'!$A$122,VLOOKUP($A66,'Large Dia. DWV'!$A$8:$L$121,10,FALSE),IF($A66&lt;'SCH40'!$A$602,VLOOKUP($A66,'SCH40'!$A$8:$L$601,10,FALSE),IF($A66&lt;'Large Dia. SCH40'!$A$35,VLOOKUP($A66,'Large Dia. SCH40'!$A$8:$L$34,10,FALSE),IF($A66&lt;'SDR26'!$A$119,VLOOKUP($A66,'SDR26'!$A$8:$L$118,10,FALSE),IF($A66&lt;SDR35G!$A$227,VLOOKUP($A66,SDR35G!$A$8:$L$226,10,FALSE),IF($A66&lt;SDR35SW!$A$178,VLOOKUP($A66,SDR35SW!$A$8:$L$177,10,FALSE),IF($A66&lt;'DWV G'!$A$241,VLOOKUP($A66,'DWV G'!$A$8:$L$240,10,FALSE),IF($A66&lt;'2'!$A$523,VLOOKUP($A66,'2'!$A$8:$L$522,10,FALSE),IF($A66&lt;'3'!$A$27,VLOOKUP($A66,'3'!$A$8:$L$26,10,FALSE),IF($A66&lt;'4'!$A$277,VLOOKUP($A66,'4'!$A$8:$L$276,10,FALSE),IF($A66&lt;'5'!$A$10,VLOOKUP($A66,'5'!$A$8:$L$9,10,FALSE),IF($A66&lt;Nonstandard!$A$26,VLOOKUP($A66,Nonstandard!$A$17:$J$25,8,FALSE),IF($A66&lt;SDRFab!$A$3088,VLOOKUP($A66,SDRFab!$A$8:$K$3087,9,FALSE),""))))))))))))))</f>
        <v/>
      </c>
      <c r="G66" s="165" t="str">
        <f>IF($A66&lt;DWV!$A$301,VLOOKUP($A66,DWV!$A$8:$L$300,12,FALSE),IF($A66&lt;'Large Dia. DWV'!$A$122,VLOOKUP($A66,'Large Dia. DWV'!$A$8:$L$121,12,FALSE),IF($A66&lt;'SCH40'!$A$602,VLOOKUP($A66,'SCH40'!$A$8:$L$601,12,FALSE),IF($A66&lt;'Large Dia. SCH40'!$A$35,VLOOKUP($A66,'Large Dia. SCH40'!$A$8:$L$34,12,FALSE),IF($A66&lt;'SDR26'!$A$119,VLOOKUP($A66,'SDR26'!$A$8:$L$118,12,FALSE),IF($A66&lt;SDR35G!$A$227,VLOOKUP($A66,SDR35G!$A$8:$L$226,12,FALSE),IF($A66&lt;SDR35SW!$A$178,VLOOKUP($A66,SDR35SW!$A$8:$L$177,12,FALSE),IF($A66&lt;'DWV G'!$A$241,VLOOKUP($A66,'DWV G'!$A$8:$L$240,12,FALSE),IF($A66&lt;'2'!$A$523,VLOOKUP($A66,'2'!$A$8:$L$522,12,FALSE),IF($A66&lt;'3'!$A$27,VLOOKUP($A66,'3'!$A$8:$L$26,12,FALSE),IF($A66&lt;'4'!$A$277,VLOOKUP($A66,'4'!$A$8:$L$276,12,FALSE),IF($A66&lt;'5'!$A$10,VLOOKUP($A66,'5'!$A$8:$L$9,12,FALSE),IF($A66&lt;Nonstandard!$A$26,VLOOKUP($A66,Nonstandard!$A$17:$J$25,3,FALSE),IF($A66&lt;SDRFab!$A$3088,VLOOKUP($A66,SDRFab!$A$8:$L$3087,11,FALSE),""))))))))))))))</f>
        <v/>
      </c>
      <c r="H66" s="389" t="str">
        <f>IF($A66&lt;DWV!$A$301,VLOOKUP($A66,DWV!$A$8:$L$300,7,FALSE),IF($A66&lt;'Large Dia. DWV'!$A$122,VLOOKUP($A66,'Large Dia. DWV'!$A$8:$L$121,7,FALSE),IF($A66&lt;'SCH40'!$A$602,VLOOKUP($A66,'SCH40'!$A$8:$L$601,7,FALSE),IF($A66&lt;'Large Dia. SCH40'!$A$35,VLOOKUP($A66,'Large Dia. SCH40'!$A$8:$L$34,7,FALSE),IF($A66&lt;'SDR26'!$A$119,VLOOKUP($A66,'SDR26'!$A$8:$L$118,7,FALSE),IF($A66&lt;SDR35G!$A$227,VLOOKUP($A66,SDR35G!$A$8:$L$226,7,FALSE),IF($A66&lt;SDR35SW!$A$178,VLOOKUP($A66,SDR35SW!$A$8:$L$177,7,FALSE),IF($A66&lt;'DWV G'!$A$241,VLOOKUP($A66,'DWV G'!$A$8:$L$240,7,FALSE),IF($A66&lt;'2'!$A$523,VLOOKUP($A66,'2'!$A$8:$L$522,7,FALSE),IF($A66&lt;'3'!$A$27,VLOOKUP($A66,'3'!$A$8:$L$26,7,FALSE),IF($A66&lt;'4'!$A$277,VLOOKUP($A66,'4'!$A$8:$L$276,7,FALSE),IF($A66&lt;'5'!$A$10,VLOOKUP($A66,'5'!$A$8:$L$9,7,FALSE),IF($A66&lt;SDRFab!$A$3088,VLOOKUP($A66,SDRFab!$A$8:$L$3087,6,FALSE),"")))))))))))))</f>
        <v/>
      </c>
      <c r="I66" s="390"/>
      <c r="J66" s="155" t="str">
        <f>IF($A66&lt;DWV!$A$301,VLOOKUP($A66,DWV!$A$8:$N$300,14,FALSE),IF($A66&lt;'Large Dia. DWV'!$A$122,VLOOKUP($A66,'Large Dia. DWV'!$A$8:$N$121,14,FALSE),IF($A66&lt;'SCH40'!$A$602,VLOOKUP($A66,'SCH40'!$A$8:$N$601,14,FALSE),IF($A66&lt;'Large Dia. SCH40'!$A$35,VLOOKUP($A66,'Large Dia. SCH40'!$A$8:$N$34,14,FALSE),IF($A66&lt;'SDR26'!$A$119,VLOOKUP($A66,'SDR26'!$A$8:$N$118,14,FALSE),IF($A66&lt;SDR35G!$A$227,VLOOKUP($A66,SDR35G!$A$8:$N$226,14,FALSE),IF($A66&lt;SDR35SW!$A$178,VLOOKUP($A66,SDR35SW!$A$8:$N$177,14,FALSE),IF($A66&lt;'DWV G'!$A$241,VLOOKUP($A66,'DWV G'!$A$8:$N$240,14,FALSE),IF($A66&lt;'2'!$A$523,VLOOKUP($A66,'2'!$A$8:$N$522,14,FALSE),IF($A66&lt;'3'!$A$27,VLOOKUP($A66,'3'!$A$8:$N$26,14,FALSE),IF($A66&lt;'4'!$A$277,VLOOKUP($A66,'4'!$A$8:$N$276,14,FALSE),IF($A66&lt;'5'!$A$10,VLOOKUP($A66,'5'!$A$8:$N$9,14,FALSE),IF($A66&lt;SDRFab!$A$3088,VLOOKUP($A66,SDRFab!$A$8:$N$3087,13,FALSE),"")))))))))))))</f>
        <v/>
      </c>
      <c r="K66" s="167" t="str">
        <f>IF($A66&lt;DWV!$A$301,VLOOKUP($A66,DWV!$A$8:$L$300,11,FALSE),IF($A66&lt;'Large Dia. DWV'!$A$122,VLOOKUP($A66,'Large Dia. DWV'!$A$8:$L$121,11,FALSE),IF($A66&lt;'SCH40'!$A$602,VLOOKUP($A66,'SCH40'!$A$8:$L$601,11,FALSE),IF($A66&lt;'Large Dia. SCH40'!$A$35,VLOOKUP($A66,'Large Dia. SCH40'!$A$8:$L$34,11,FALSE),IF($A66&lt;'SDR26'!$A$119,VLOOKUP($A66,'SDR26'!$A$8:$L$118,11,FALSE),IF($A66&lt;SDR35G!$A$227,VLOOKUP($A66,SDR35G!$A$8:$L$226,11,FALSE),IF($A66&lt;SDR35SW!$A$178,VLOOKUP($A66,SDR35SW!$A$8:$L$177,11,FALSE),IF($A66&lt;'DWV G'!$A$241,VLOOKUP($A66,'DWV G'!$A$8:$L$240,11,FALSE),IF($A66&lt;'2'!$A$523,VLOOKUP($A66,'2'!$A$8:$L$522,11,FALSE),IF($A66&lt;'3'!$A$27,VLOOKUP($A66,'3'!$A$8:$L$26,11,FALSE),IF($A66&lt;'4'!$A$277,VLOOKUP($A66,'4'!$A$8:$L$276,11,FALSE),IF($A66&lt;'5'!$A$10,VLOOKUP($A66,'5'!$A$8:$L$9,11,FALSE),IF($A66&lt;Nonstandard!$A$26,VLOOKUP($A66,Nonstandard!$A$17:$J$25,10,FALSE),IF($A66&lt;SDRFab!$A$3088,VLOOKUP($A66,SDRFab!$A$8:$L$3087,10,FALSE),""))))))))))))))</f>
        <v/>
      </c>
      <c r="L66" s="139" t="str">
        <f t="shared" si="1"/>
        <v>-</v>
      </c>
      <c r="M66" s="170"/>
      <c r="N66" s="142"/>
      <c r="O66" s="143"/>
    </row>
    <row r="67" spans="1:15" ht="15.6" x14ac:dyDescent="0.3">
      <c r="A67" s="151">
        <v>50</v>
      </c>
      <c r="B67" s="152" t="str">
        <f>IF($A67&lt;DWV!$A$301,VLOOKUP($A67,DWV!$A$8:$L$300,4,FALSE),IF($A67&lt;'Large Dia. DWV'!$A$122,VLOOKUP($A67,'Large Dia. DWV'!$A$8:$L$121,4,FALSE),IF($A67&lt;'SCH40'!$A$602,VLOOKUP($A67,'SCH40'!$A$8:$L$601,4,FALSE),IF($A67&lt;'Large Dia. SCH40'!$A$35,VLOOKUP($A67,'Large Dia. SCH40'!$A$8:$L$34,4,FALSE),IF($A67&lt;'SDR26'!$A$119,VLOOKUP($A67,'SDR26'!$A$8:$L$118,4,FALSE),IF($A67&lt;SDR35G!$A$227,VLOOKUP($A67,SDR35G!$A$8:$L$226,4,FALSE),IF($A67&lt;SDR35SW!$A$178,VLOOKUP($A67,SDR35SW!$A$8:$L$177,4,FALSE),IF($A67&lt;'DWV G'!$A$241,VLOOKUP($A67,'DWV G'!$A$8:$L$240,4,FALSE),IF($A67&lt;'2'!$A$523,VLOOKUP($A67,'2'!$A$8:$L$522,4,FALSE),IF($A67&lt;'3'!$A$27,VLOOKUP($A67,'3'!$A$8:$L$26,4,FALSE),IF($A67&lt;'4'!$A$277,VLOOKUP($A67,'4'!$A$8:$L$276,4,FALSE),IF($A67&lt;'5'!$A$10,VLOOKUP($A67,'5'!$A$8:$L$9,4,FALSE),IF($A67&lt;Nonstandard!$A$26,VLOOKUP($A67,Nonstandard!$A$17:$J$25,5,FALSE),IF($A67&lt;SDRFab!$A$3088,VLOOKUP($A67,SDRFab!$A$8:$K$3087,3,FALSE),""))))))))))))))</f>
        <v/>
      </c>
      <c r="C67" s="164" t="str">
        <f>IF($A67&lt;DWV!$A$301,VLOOKUP($A67,DWV!$A$8:$L$300,5,FALSE),IF($A67&lt;'Large Dia. DWV'!$A$122,VLOOKUP($A67,'Large Dia. DWV'!$A$8:$L$121,5,FALSE),IF($A67&lt;'SCH40'!$A$602,VLOOKUP($A67,'SCH40'!$A$8:$L$601,5,FALSE),IF($A67&lt;'Large Dia. SCH40'!$A$35,VLOOKUP($A67,'Large Dia. SCH40'!$A$8:$L$34,5,FALSE),IF($A67&lt;'SDR26'!$A$119,VLOOKUP($A67,'SDR26'!$A$8:$L$118,5,FALSE),IF($A67&lt;SDR35G!$A$227,VLOOKUP($A67,SDR35G!$A$8:$L$226,5,FALSE),IF($A67&lt;SDR35SW!$A$178,VLOOKUP($A67,SDR35SW!$A$8:$L$177,5,FALSE),IF($A67&lt;'DWV G'!$A$241,VLOOKUP($A67,'DWV G'!$A$8:$L$240,5,FALSE),IF($A67&lt;'2'!$A$523,VLOOKUP($A67,'2'!$A$8:$L$522,5,FALSE),IF($A67&lt;'3'!$A$27,VLOOKUP($A67,'3'!$A$8:$L$26,5,FALSE),IF($A67&lt;'4'!$A$277,VLOOKUP($A67,'4'!$A$8:$L$276,5,FALSE),IF($A67&lt;'5'!$A$10,VLOOKUP($A67,'5'!$A$8:$L$9,5,FALSE),IF($A67&lt;Nonstandard!$A$26,VLOOKUP($A67,Nonstandard!$A$17:$J$25,6,FALSE),IF($A67&lt;SDRFab!$A$3088,VLOOKUP($A67,SDRFab!$A$8:$K$3087,4,FALSE),""))))))))))))))</f>
        <v/>
      </c>
      <c r="D67" s="398" t="str">
        <f>IF($A67&lt;DWV!$A$301,VLOOKUP($A67,DWV!$A$8:$L$300,6,FALSE),IF($A67&lt;'Large Dia. DWV'!$A$122,VLOOKUP($A67,'Large Dia. DWV'!$A$8:$L$121,6,FALSE),IF($A67&lt;'SCH40'!$A$602,VLOOKUP($A67,'SCH40'!$A$8:$L$601,6,FALSE),IF($A67&lt;'Large Dia. SCH40'!$A$35,VLOOKUP($A67,'Large Dia. SCH40'!$A$8:$L$34,6,FALSE),IF($A67&lt;'SDR26'!$A$119,VLOOKUP($A67,'SDR26'!$A$8:$L$118,6,FALSE),IF($A67&lt;SDR35G!$A$227,VLOOKUP($A67,SDR35G!$A$8:$L$226,6,FALSE),IF($A67&lt;SDR35SW!$A$178,VLOOKUP($A67,SDR35SW!$A$8:$L$177,6,FALSE),IF($A67&lt;'DWV G'!$A$241,VLOOKUP($A67,'DWV G'!$A$8:$L$240,6,FALSE),IF($A67&lt;'2'!$A$523,VLOOKUP($A67,'2'!$A$8:$L$522,6,FALSE),IF($A67&lt;'3'!$A$27,VLOOKUP($A67,'3'!$A$8:$L$26,6,FALSE),IF($A67&lt;'4'!$A$277,VLOOKUP($A67,'4'!$A$8:$L$276,6,FALSE),IF($A67&lt;'5'!$A$10,VLOOKUP($A67,'5'!$A$8:$L$9,6,FALSE),IF($A67&lt;Nonstandard!$A$26,VLOOKUP($A67,Nonstandard!$A$17:$J$25,7,FALSE),IF($A67&lt;SDRFab!$A$3088,VLOOKUP($A67,SDRFab!$A$8:$K$3087,5,FALSE),""))))))))))))))</f>
        <v/>
      </c>
      <c r="E67" s="399"/>
      <c r="F67" s="153" t="str">
        <f>IF($A67&lt;DWV!$A$301,VLOOKUP($A67,DWV!$A$8:$L$300,10,FALSE),IF($A67&lt;'Large Dia. DWV'!$A$122,VLOOKUP($A67,'Large Dia. DWV'!$A$8:$L$121,10,FALSE),IF($A67&lt;'SCH40'!$A$602,VLOOKUP($A67,'SCH40'!$A$8:$L$601,10,FALSE),IF($A67&lt;'Large Dia. SCH40'!$A$35,VLOOKUP($A67,'Large Dia. SCH40'!$A$8:$L$34,10,FALSE),IF($A67&lt;'SDR26'!$A$119,VLOOKUP($A67,'SDR26'!$A$8:$L$118,10,FALSE),IF($A67&lt;SDR35G!$A$227,VLOOKUP($A67,SDR35G!$A$8:$L$226,10,FALSE),IF($A67&lt;SDR35SW!$A$178,VLOOKUP($A67,SDR35SW!$A$8:$L$177,10,FALSE),IF($A67&lt;'DWV G'!$A$241,VLOOKUP($A67,'DWV G'!$A$8:$L$240,10,FALSE),IF($A67&lt;'2'!$A$523,VLOOKUP($A67,'2'!$A$8:$L$522,10,FALSE),IF($A67&lt;'3'!$A$27,VLOOKUP($A67,'3'!$A$8:$L$26,10,FALSE),IF($A67&lt;'4'!$A$277,VLOOKUP($A67,'4'!$A$8:$L$276,10,FALSE),IF($A67&lt;'5'!$A$10,VLOOKUP($A67,'5'!$A$8:$L$9,10,FALSE),IF($A67&lt;Nonstandard!$A$26,VLOOKUP($A67,Nonstandard!$A$17:$J$25,8,FALSE),IF($A67&lt;SDRFab!$A$3088,VLOOKUP($A67,SDRFab!$A$8:$K$3087,9,FALSE),""))))))))))))))</f>
        <v/>
      </c>
      <c r="G67" s="166" t="str">
        <f>IF($A67&lt;DWV!$A$301,VLOOKUP($A67,DWV!$A$8:$L$300,12,FALSE),IF($A67&lt;'Large Dia. DWV'!$A$122,VLOOKUP($A67,'Large Dia. DWV'!$A$8:$L$121,12,FALSE),IF($A67&lt;'SCH40'!$A$602,VLOOKUP($A67,'SCH40'!$A$8:$L$601,12,FALSE),IF($A67&lt;'Large Dia. SCH40'!$A$35,VLOOKUP($A67,'Large Dia. SCH40'!$A$8:$L$34,12,FALSE),IF($A67&lt;'SDR26'!$A$119,VLOOKUP($A67,'SDR26'!$A$8:$L$118,12,FALSE),IF($A67&lt;SDR35G!$A$227,VLOOKUP($A67,SDR35G!$A$8:$L$226,12,FALSE),IF($A67&lt;SDR35SW!$A$178,VLOOKUP($A67,SDR35SW!$A$8:$L$177,12,FALSE),IF($A67&lt;'DWV G'!$A$241,VLOOKUP($A67,'DWV G'!$A$8:$L$240,12,FALSE),IF($A67&lt;'2'!$A$523,VLOOKUP($A67,'2'!$A$8:$L$522,12,FALSE),IF($A67&lt;'3'!$A$27,VLOOKUP($A67,'3'!$A$8:$L$26,12,FALSE),IF($A67&lt;'4'!$A$277,VLOOKUP($A67,'4'!$A$8:$L$276,12,FALSE),IF($A67&lt;'5'!$A$10,VLOOKUP($A67,'5'!$A$8:$L$9,12,FALSE),IF($A67&lt;Nonstandard!$A$26,VLOOKUP($A67,Nonstandard!$A$17:$J$25,3,FALSE),IF($A67&lt;SDRFab!$A$3088,VLOOKUP($A67,SDRFab!$A$8:$L$3087,11,FALSE),""))))))))))))))</f>
        <v/>
      </c>
      <c r="H67" s="387" t="str">
        <f>IF($A67&lt;DWV!$A$301,VLOOKUP($A67,DWV!$A$8:$L$300,7,FALSE),IF($A67&lt;'Large Dia. DWV'!$A$122,VLOOKUP($A67,'Large Dia. DWV'!$A$8:$L$121,7,FALSE),IF($A67&lt;'SCH40'!$A$602,VLOOKUP($A67,'SCH40'!$A$8:$L$601,7,FALSE),IF($A67&lt;'Large Dia. SCH40'!$A$35,VLOOKUP($A67,'Large Dia. SCH40'!$A$8:$L$34,7,FALSE),IF($A67&lt;'SDR26'!$A$119,VLOOKUP($A67,'SDR26'!$A$8:$L$118,7,FALSE),IF($A67&lt;SDR35G!$A$227,VLOOKUP($A67,SDR35G!$A$8:$L$226,7,FALSE),IF($A67&lt;SDR35SW!$A$178,VLOOKUP($A67,SDR35SW!$A$8:$L$177,7,FALSE),IF($A67&lt;'DWV G'!$A$241,VLOOKUP($A67,'DWV G'!$A$8:$L$240,7,FALSE),IF($A67&lt;'2'!$A$523,VLOOKUP($A67,'2'!$A$8:$L$522,7,FALSE),IF($A67&lt;'3'!$A$27,VLOOKUP($A67,'3'!$A$8:$L$26,7,FALSE),IF($A67&lt;'4'!$A$277,VLOOKUP($A67,'4'!$A$8:$L$276,7,FALSE),IF($A67&lt;'5'!$A$10,VLOOKUP($A67,'5'!$A$8:$L$9,7,FALSE),IF($A67&lt;SDRFab!$A$3088,VLOOKUP($A67,SDRFab!$A$8:$L$3087,6,FALSE),"")))))))))))))</f>
        <v/>
      </c>
      <c r="I67" s="388"/>
      <c r="J67" s="156" t="str">
        <f>IF($A67&lt;DWV!$A$301,VLOOKUP($A67,DWV!$A$8:$N$300,14,FALSE),IF($A67&lt;'Large Dia. DWV'!$A$122,VLOOKUP($A67,'Large Dia. DWV'!$A$8:$N$121,14,FALSE),IF($A67&lt;'SCH40'!$A$602,VLOOKUP($A67,'SCH40'!$A$8:$N$601,14,FALSE),IF($A67&lt;'Large Dia. SCH40'!$A$35,VLOOKUP($A67,'Large Dia. SCH40'!$A$8:$N$34,14,FALSE),IF($A67&lt;'SDR26'!$A$119,VLOOKUP($A67,'SDR26'!$A$8:$N$118,14,FALSE),IF($A67&lt;SDR35G!$A$227,VLOOKUP($A67,SDR35G!$A$8:$N$226,14,FALSE),IF($A67&lt;SDR35SW!$A$178,VLOOKUP($A67,SDR35SW!$A$8:$N$177,14,FALSE),IF($A67&lt;'DWV G'!$A$241,VLOOKUP($A67,'DWV G'!$A$8:$N$240,14,FALSE),IF($A67&lt;'2'!$A$523,VLOOKUP($A67,'2'!$A$8:$N$522,14,FALSE),IF($A67&lt;'3'!$A$27,VLOOKUP($A67,'3'!$A$8:$N$26,14,FALSE),IF($A67&lt;'4'!$A$277,VLOOKUP($A67,'4'!$A$8:$N$276,14,FALSE),IF($A67&lt;'5'!$A$10,VLOOKUP($A67,'5'!$A$8:$N$9,14,FALSE),IF($A67&lt;SDRFab!$A$3088,VLOOKUP($A67,SDRFab!$A$8:$N$3087,13,FALSE),"")))))))))))))</f>
        <v/>
      </c>
      <c r="K67" s="168" t="str">
        <f>IF($A67&lt;DWV!$A$301,VLOOKUP($A67,DWV!$A$8:$L$300,11,FALSE),IF($A67&lt;'Large Dia. DWV'!$A$122,VLOOKUP($A67,'Large Dia. DWV'!$A$8:$L$121,11,FALSE),IF($A67&lt;'SCH40'!$A$602,VLOOKUP($A67,'SCH40'!$A$8:$L$601,11,FALSE),IF($A67&lt;'Large Dia. SCH40'!$A$35,VLOOKUP($A67,'Large Dia. SCH40'!$A$8:$L$34,11,FALSE),IF($A67&lt;'SDR26'!$A$119,VLOOKUP($A67,'SDR26'!$A$8:$L$118,11,FALSE),IF($A67&lt;SDR35G!$A$227,VLOOKUP($A67,SDR35G!$A$8:$L$226,11,FALSE),IF($A67&lt;SDR35SW!$A$178,VLOOKUP($A67,SDR35SW!$A$8:$L$177,11,FALSE),IF($A67&lt;'DWV G'!$A$241,VLOOKUP($A67,'DWV G'!$A$8:$L$240,11,FALSE),IF($A67&lt;'2'!$A$523,VLOOKUP($A67,'2'!$A$8:$L$522,11,FALSE),IF($A67&lt;'3'!$A$27,VLOOKUP($A67,'3'!$A$8:$L$26,11,FALSE),IF($A67&lt;'4'!$A$277,VLOOKUP($A67,'4'!$A$8:$L$276,11,FALSE),IF($A67&lt;'5'!$A$10,VLOOKUP($A67,'5'!$A$8:$L$9,11,FALSE),IF($A67&lt;Nonstandard!$A$26,VLOOKUP($A67,Nonstandard!$A$17:$J$25,10,FALSE),IF($A67&lt;SDRFab!$A$3088,VLOOKUP($A67,SDRFab!$A$8:$L$3087,10,FALSE),""))))))))))))))</f>
        <v/>
      </c>
      <c r="L67" s="153" t="str">
        <f t="shared" si="1"/>
        <v>-</v>
      </c>
      <c r="M67" s="169"/>
      <c r="N67" s="142"/>
      <c r="O67" s="143"/>
    </row>
    <row r="68" spans="1:15" ht="15.6" x14ac:dyDescent="0.3">
      <c r="A68" s="123">
        <v>51</v>
      </c>
      <c r="B68" s="14" t="str">
        <f>IF($A68&lt;DWV!$A$301,VLOOKUP($A68,DWV!$A$8:$L$300,4,FALSE),IF($A68&lt;'Large Dia. DWV'!$A$122,VLOOKUP($A68,'Large Dia. DWV'!$A$8:$L$121,4,FALSE),IF($A68&lt;'SCH40'!$A$602,VLOOKUP($A68,'SCH40'!$A$8:$L$601,4,FALSE),IF($A68&lt;'Large Dia. SCH40'!$A$35,VLOOKUP($A68,'Large Dia. SCH40'!$A$8:$L$34,4,FALSE),IF($A68&lt;'SDR26'!$A$119,VLOOKUP($A68,'SDR26'!$A$8:$L$118,4,FALSE),IF($A68&lt;SDR35G!$A$227,VLOOKUP($A68,SDR35G!$A$8:$L$226,4,FALSE),IF($A68&lt;SDR35SW!$A$178,VLOOKUP($A68,SDR35SW!$A$8:$L$177,4,FALSE),IF($A68&lt;'DWV G'!$A$241,VLOOKUP($A68,'DWV G'!$A$8:$L$240,4,FALSE),IF($A68&lt;'2'!$A$523,VLOOKUP($A68,'2'!$A$8:$L$522,4,FALSE),IF($A68&lt;'3'!$A$27,VLOOKUP($A68,'3'!$A$8:$L$26,4,FALSE),IF($A68&lt;'4'!$A$277,VLOOKUP($A68,'4'!$A$8:$L$276,4,FALSE),IF($A68&lt;'5'!$A$10,VLOOKUP($A68,'5'!$A$8:$L$9,4,FALSE),IF($A68&lt;Nonstandard!$A$26,VLOOKUP($A68,Nonstandard!$A$17:$J$25,5,FALSE),IF($A68&lt;SDRFab!$A$3088,VLOOKUP($A68,SDRFab!$A$8:$K$3087,3,FALSE),""))))))))))))))</f>
        <v/>
      </c>
      <c r="C68" s="163" t="str">
        <f>IF($A68&lt;DWV!$A$301,VLOOKUP($A68,DWV!$A$8:$L$300,5,FALSE),IF($A68&lt;'Large Dia. DWV'!$A$122,VLOOKUP($A68,'Large Dia. DWV'!$A$8:$L$121,5,FALSE),IF($A68&lt;'SCH40'!$A$602,VLOOKUP($A68,'SCH40'!$A$8:$L$601,5,FALSE),IF($A68&lt;'Large Dia. SCH40'!$A$35,VLOOKUP($A68,'Large Dia. SCH40'!$A$8:$L$34,5,FALSE),IF($A68&lt;'SDR26'!$A$119,VLOOKUP($A68,'SDR26'!$A$8:$L$118,5,FALSE),IF($A68&lt;SDR35G!$A$227,VLOOKUP($A68,SDR35G!$A$8:$L$226,5,FALSE),IF($A68&lt;SDR35SW!$A$178,VLOOKUP($A68,SDR35SW!$A$8:$L$177,5,FALSE),IF($A68&lt;'DWV G'!$A$241,VLOOKUP($A68,'DWV G'!$A$8:$L$240,5,FALSE),IF($A68&lt;'2'!$A$523,VLOOKUP($A68,'2'!$A$8:$L$522,5,FALSE),IF($A68&lt;'3'!$A$27,VLOOKUP($A68,'3'!$A$8:$L$26,5,FALSE),IF($A68&lt;'4'!$A$277,VLOOKUP($A68,'4'!$A$8:$L$276,5,FALSE),IF($A68&lt;'5'!$A$10,VLOOKUP($A68,'5'!$A$8:$L$9,5,FALSE),IF($A68&lt;Nonstandard!$A$26,VLOOKUP($A68,Nonstandard!$A$17:$J$25,6,FALSE),IF($A68&lt;SDRFab!$A$3088,VLOOKUP($A68,SDRFab!$A$8:$K$3087,4,FALSE),""))))))))))))))</f>
        <v/>
      </c>
      <c r="D68" s="396" t="str">
        <f>IF($A68&lt;DWV!$A$301,VLOOKUP($A68,DWV!$A$8:$L$300,6,FALSE),IF($A68&lt;'Large Dia. DWV'!$A$122,VLOOKUP($A68,'Large Dia. DWV'!$A$8:$L$121,6,FALSE),IF($A68&lt;'SCH40'!$A$602,VLOOKUP($A68,'SCH40'!$A$8:$L$601,6,FALSE),IF($A68&lt;'Large Dia. SCH40'!$A$35,VLOOKUP($A68,'Large Dia. SCH40'!$A$8:$L$34,6,FALSE),IF($A68&lt;'SDR26'!$A$119,VLOOKUP($A68,'SDR26'!$A$8:$L$118,6,FALSE),IF($A68&lt;SDR35G!$A$227,VLOOKUP($A68,SDR35G!$A$8:$L$226,6,FALSE),IF($A68&lt;SDR35SW!$A$178,VLOOKUP($A68,SDR35SW!$A$8:$L$177,6,FALSE),IF($A68&lt;'DWV G'!$A$241,VLOOKUP($A68,'DWV G'!$A$8:$L$240,6,FALSE),IF($A68&lt;'2'!$A$523,VLOOKUP($A68,'2'!$A$8:$L$522,6,FALSE),IF($A68&lt;'3'!$A$27,VLOOKUP($A68,'3'!$A$8:$L$26,6,FALSE),IF($A68&lt;'4'!$A$277,VLOOKUP($A68,'4'!$A$8:$L$276,6,FALSE),IF($A68&lt;'5'!$A$10,VLOOKUP($A68,'5'!$A$8:$L$9,6,FALSE),IF($A68&lt;Nonstandard!$A$26,VLOOKUP($A68,Nonstandard!$A$17:$J$25,7,FALSE),IF($A68&lt;SDRFab!$A$3088,VLOOKUP($A68,SDRFab!$A$8:$K$3087,5,FALSE),""))))))))))))))</f>
        <v/>
      </c>
      <c r="E68" s="397"/>
      <c r="F68" s="138" t="str">
        <f>IF($A68&lt;DWV!$A$301,VLOOKUP($A68,DWV!$A$8:$L$300,10,FALSE),IF($A68&lt;'Large Dia. DWV'!$A$122,VLOOKUP($A68,'Large Dia. DWV'!$A$8:$L$121,10,FALSE),IF($A68&lt;'SCH40'!$A$602,VLOOKUP($A68,'SCH40'!$A$8:$L$601,10,FALSE),IF($A68&lt;'Large Dia. SCH40'!$A$35,VLOOKUP($A68,'Large Dia. SCH40'!$A$8:$L$34,10,FALSE),IF($A68&lt;'SDR26'!$A$119,VLOOKUP($A68,'SDR26'!$A$8:$L$118,10,FALSE),IF($A68&lt;SDR35G!$A$227,VLOOKUP($A68,SDR35G!$A$8:$L$226,10,FALSE),IF($A68&lt;SDR35SW!$A$178,VLOOKUP($A68,SDR35SW!$A$8:$L$177,10,FALSE),IF($A68&lt;'DWV G'!$A$241,VLOOKUP($A68,'DWV G'!$A$8:$L$240,10,FALSE),IF($A68&lt;'2'!$A$523,VLOOKUP($A68,'2'!$A$8:$L$522,10,FALSE),IF($A68&lt;'3'!$A$27,VLOOKUP($A68,'3'!$A$8:$L$26,10,FALSE),IF($A68&lt;'4'!$A$277,VLOOKUP($A68,'4'!$A$8:$L$276,10,FALSE),IF($A68&lt;'5'!$A$10,VLOOKUP($A68,'5'!$A$8:$L$9,10,FALSE),IF($A68&lt;Nonstandard!$A$26,VLOOKUP($A68,Nonstandard!$A$17:$J$25,8,FALSE),IF($A68&lt;SDRFab!$A$3088,VLOOKUP($A68,SDRFab!$A$8:$K$3087,9,FALSE),""))))))))))))))</f>
        <v/>
      </c>
      <c r="G68" s="165" t="str">
        <f>IF($A68&lt;DWV!$A$301,VLOOKUP($A68,DWV!$A$8:$L$300,12,FALSE),IF($A68&lt;'Large Dia. DWV'!$A$122,VLOOKUP($A68,'Large Dia. DWV'!$A$8:$L$121,12,FALSE),IF($A68&lt;'SCH40'!$A$602,VLOOKUP($A68,'SCH40'!$A$8:$L$601,12,FALSE),IF($A68&lt;'Large Dia. SCH40'!$A$35,VLOOKUP($A68,'Large Dia. SCH40'!$A$8:$L$34,12,FALSE),IF($A68&lt;'SDR26'!$A$119,VLOOKUP($A68,'SDR26'!$A$8:$L$118,12,FALSE),IF($A68&lt;SDR35G!$A$227,VLOOKUP($A68,SDR35G!$A$8:$L$226,12,FALSE),IF($A68&lt;SDR35SW!$A$178,VLOOKUP($A68,SDR35SW!$A$8:$L$177,12,FALSE),IF($A68&lt;'DWV G'!$A$241,VLOOKUP($A68,'DWV G'!$A$8:$L$240,12,FALSE),IF($A68&lt;'2'!$A$523,VLOOKUP($A68,'2'!$A$8:$L$522,12,FALSE),IF($A68&lt;'3'!$A$27,VLOOKUP($A68,'3'!$A$8:$L$26,12,FALSE),IF($A68&lt;'4'!$A$277,VLOOKUP($A68,'4'!$A$8:$L$276,12,FALSE),IF($A68&lt;'5'!$A$10,VLOOKUP($A68,'5'!$A$8:$L$9,12,FALSE),IF($A68&lt;Nonstandard!$A$26,VLOOKUP($A68,Nonstandard!$A$17:$J$25,3,FALSE),IF($A68&lt;SDRFab!$A$3088,VLOOKUP($A68,SDRFab!$A$8:$L$3087,11,FALSE),""))))))))))))))</f>
        <v/>
      </c>
      <c r="H68" s="389" t="str">
        <f>IF($A68&lt;DWV!$A$301,VLOOKUP($A68,DWV!$A$8:$L$300,7,FALSE),IF($A68&lt;'Large Dia. DWV'!$A$122,VLOOKUP($A68,'Large Dia. DWV'!$A$8:$L$121,7,FALSE),IF($A68&lt;'SCH40'!$A$602,VLOOKUP($A68,'SCH40'!$A$8:$L$601,7,FALSE),IF($A68&lt;'Large Dia. SCH40'!$A$35,VLOOKUP($A68,'Large Dia. SCH40'!$A$8:$L$34,7,FALSE),IF($A68&lt;'SDR26'!$A$119,VLOOKUP($A68,'SDR26'!$A$8:$L$118,7,FALSE),IF($A68&lt;SDR35G!$A$227,VLOOKUP($A68,SDR35G!$A$8:$L$226,7,FALSE),IF($A68&lt;SDR35SW!$A$178,VLOOKUP($A68,SDR35SW!$A$8:$L$177,7,FALSE),IF($A68&lt;'DWV G'!$A$241,VLOOKUP($A68,'DWV G'!$A$8:$L$240,7,FALSE),IF($A68&lt;'2'!$A$523,VLOOKUP($A68,'2'!$A$8:$L$522,7,FALSE),IF($A68&lt;'3'!$A$27,VLOOKUP($A68,'3'!$A$8:$L$26,7,FALSE),IF($A68&lt;'4'!$A$277,VLOOKUP($A68,'4'!$A$8:$L$276,7,FALSE),IF($A68&lt;'5'!$A$10,VLOOKUP($A68,'5'!$A$8:$L$9,7,FALSE),IF($A68&lt;SDRFab!$A$3088,VLOOKUP($A68,SDRFab!$A$8:$L$3087,6,FALSE),"")))))))))))))</f>
        <v/>
      </c>
      <c r="I68" s="390"/>
      <c r="J68" s="155" t="str">
        <f>IF($A68&lt;DWV!$A$301,VLOOKUP($A68,DWV!$A$8:$N$300,14,FALSE),IF($A68&lt;'Large Dia. DWV'!$A$122,VLOOKUP($A68,'Large Dia. DWV'!$A$8:$N$121,14,FALSE),IF($A68&lt;'SCH40'!$A$602,VLOOKUP($A68,'SCH40'!$A$8:$N$601,14,FALSE),IF($A68&lt;'Large Dia. SCH40'!$A$35,VLOOKUP($A68,'Large Dia. SCH40'!$A$8:$N$34,14,FALSE),IF($A68&lt;'SDR26'!$A$119,VLOOKUP($A68,'SDR26'!$A$8:$N$118,14,FALSE),IF($A68&lt;SDR35G!$A$227,VLOOKUP($A68,SDR35G!$A$8:$N$226,14,FALSE),IF($A68&lt;SDR35SW!$A$178,VLOOKUP($A68,SDR35SW!$A$8:$N$177,14,FALSE),IF($A68&lt;'DWV G'!$A$241,VLOOKUP($A68,'DWV G'!$A$8:$N$240,14,FALSE),IF($A68&lt;'2'!$A$523,VLOOKUP($A68,'2'!$A$8:$N$522,14,FALSE),IF($A68&lt;'3'!$A$27,VLOOKUP($A68,'3'!$A$8:$N$26,14,FALSE),IF($A68&lt;'4'!$A$277,VLOOKUP($A68,'4'!$A$8:$N$276,14,FALSE),IF($A68&lt;'5'!$A$10,VLOOKUP($A68,'5'!$A$8:$N$9,14,FALSE),IF($A68&lt;SDRFab!$A$3088,VLOOKUP($A68,SDRFab!$A$8:$N$3087,13,FALSE),"")))))))))))))</f>
        <v/>
      </c>
      <c r="K68" s="167" t="str">
        <f>IF($A68&lt;DWV!$A$301,VLOOKUP($A68,DWV!$A$8:$L$300,11,FALSE),IF($A68&lt;'Large Dia. DWV'!$A$122,VLOOKUP($A68,'Large Dia. DWV'!$A$8:$L$121,11,FALSE),IF($A68&lt;'SCH40'!$A$602,VLOOKUP($A68,'SCH40'!$A$8:$L$601,11,FALSE),IF($A68&lt;'Large Dia. SCH40'!$A$35,VLOOKUP($A68,'Large Dia. SCH40'!$A$8:$L$34,11,FALSE),IF($A68&lt;'SDR26'!$A$119,VLOOKUP($A68,'SDR26'!$A$8:$L$118,11,FALSE),IF($A68&lt;SDR35G!$A$227,VLOOKUP($A68,SDR35G!$A$8:$L$226,11,FALSE),IF($A68&lt;SDR35SW!$A$178,VLOOKUP($A68,SDR35SW!$A$8:$L$177,11,FALSE),IF($A68&lt;'DWV G'!$A$241,VLOOKUP($A68,'DWV G'!$A$8:$L$240,11,FALSE),IF($A68&lt;'2'!$A$523,VLOOKUP($A68,'2'!$A$8:$L$522,11,FALSE),IF($A68&lt;'3'!$A$27,VLOOKUP($A68,'3'!$A$8:$L$26,11,FALSE),IF($A68&lt;'4'!$A$277,VLOOKUP($A68,'4'!$A$8:$L$276,11,FALSE),IF($A68&lt;'5'!$A$10,VLOOKUP($A68,'5'!$A$8:$L$9,11,FALSE),IF($A68&lt;Nonstandard!$A$26,VLOOKUP($A68,Nonstandard!$A$17:$J$25,10,FALSE),IF($A68&lt;SDRFab!$A$3088,VLOOKUP($A68,SDRFab!$A$8:$L$3087,10,FALSE),""))))))))))))))</f>
        <v/>
      </c>
      <c r="L68" s="139" t="str">
        <f t="shared" si="1"/>
        <v>-</v>
      </c>
      <c r="M68" s="170"/>
      <c r="N68" s="142"/>
      <c r="O68" s="143"/>
    </row>
    <row r="69" spans="1:15" ht="15.6" x14ac:dyDescent="0.3">
      <c r="A69" s="151">
        <v>52</v>
      </c>
      <c r="B69" s="152" t="str">
        <f>IF($A69&lt;DWV!$A$301,VLOOKUP($A69,DWV!$A$8:$L$300,4,FALSE),IF($A69&lt;'Large Dia. DWV'!$A$122,VLOOKUP($A69,'Large Dia. DWV'!$A$8:$L$121,4,FALSE),IF($A69&lt;'SCH40'!$A$602,VLOOKUP($A69,'SCH40'!$A$8:$L$601,4,FALSE),IF($A69&lt;'Large Dia. SCH40'!$A$35,VLOOKUP($A69,'Large Dia. SCH40'!$A$8:$L$34,4,FALSE),IF($A69&lt;'SDR26'!$A$119,VLOOKUP($A69,'SDR26'!$A$8:$L$118,4,FALSE),IF($A69&lt;SDR35G!$A$227,VLOOKUP($A69,SDR35G!$A$8:$L$226,4,FALSE),IF($A69&lt;SDR35SW!$A$178,VLOOKUP($A69,SDR35SW!$A$8:$L$177,4,FALSE),IF($A69&lt;'DWV G'!$A$241,VLOOKUP($A69,'DWV G'!$A$8:$L$240,4,FALSE),IF($A69&lt;'2'!$A$523,VLOOKUP($A69,'2'!$A$8:$L$522,4,FALSE),IF($A69&lt;'3'!$A$27,VLOOKUP($A69,'3'!$A$8:$L$26,4,FALSE),IF($A69&lt;'4'!$A$277,VLOOKUP($A69,'4'!$A$8:$L$276,4,FALSE),IF($A69&lt;'5'!$A$10,VLOOKUP($A69,'5'!$A$8:$L$9,4,FALSE),IF($A69&lt;Nonstandard!$A$26,VLOOKUP($A69,Nonstandard!$A$17:$J$25,5,FALSE),IF($A69&lt;SDRFab!$A$3088,VLOOKUP($A69,SDRFab!$A$8:$K$3087,3,FALSE),""))))))))))))))</f>
        <v/>
      </c>
      <c r="C69" s="164" t="str">
        <f>IF($A69&lt;DWV!$A$301,VLOOKUP($A69,DWV!$A$8:$L$300,5,FALSE),IF($A69&lt;'Large Dia. DWV'!$A$122,VLOOKUP($A69,'Large Dia. DWV'!$A$8:$L$121,5,FALSE),IF($A69&lt;'SCH40'!$A$602,VLOOKUP($A69,'SCH40'!$A$8:$L$601,5,FALSE),IF($A69&lt;'Large Dia. SCH40'!$A$35,VLOOKUP($A69,'Large Dia. SCH40'!$A$8:$L$34,5,FALSE),IF($A69&lt;'SDR26'!$A$119,VLOOKUP($A69,'SDR26'!$A$8:$L$118,5,FALSE),IF($A69&lt;SDR35G!$A$227,VLOOKUP($A69,SDR35G!$A$8:$L$226,5,FALSE),IF($A69&lt;SDR35SW!$A$178,VLOOKUP($A69,SDR35SW!$A$8:$L$177,5,FALSE),IF($A69&lt;'DWV G'!$A$241,VLOOKUP($A69,'DWV G'!$A$8:$L$240,5,FALSE),IF($A69&lt;'2'!$A$523,VLOOKUP($A69,'2'!$A$8:$L$522,5,FALSE),IF($A69&lt;'3'!$A$27,VLOOKUP($A69,'3'!$A$8:$L$26,5,FALSE),IF($A69&lt;'4'!$A$277,VLOOKUP($A69,'4'!$A$8:$L$276,5,FALSE),IF($A69&lt;'5'!$A$10,VLOOKUP($A69,'5'!$A$8:$L$9,5,FALSE),IF($A69&lt;Nonstandard!$A$26,VLOOKUP($A69,Nonstandard!$A$17:$J$25,6,FALSE),IF($A69&lt;SDRFab!$A$3088,VLOOKUP($A69,SDRFab!$A$8:$K$3087,4,FALSE),""))))))))))))))</f>
        <v/>
      </c>
      <c r="D69" s="398" t="str">
        <f>IF($A69&lt;DWV!$A$301,VLOOKUP($A69,DWV!$A$8:$L$300,6,FALSE),IF($A69&lt;'Large Dia. DWV'!$A$122,VLOOKUP($A69,'Large Dia. DWV'!$A$8:$L$121,6,FALSE),IF($A69&lt;'SCH40'!$A$602,VLOOKUP($A69,'SCH40'!$A$8:$L$601,6,FALSE),IF($A69&lt;'Large Dia. SCH40'!$A$35,VLOOKUP($A69,'Large Dia. SCH40'!$A$8:$L$34,6,FALSE),IF($A69&lt;'SDR26'!$A$119,VLOOKUP($A69,'SDR26'!$A$8:$L$118,6,FALSE),IF($A69&lt;SDR35G!$A$227,VLOOKUP($A69,SDR35G!$A$8:$L$226,6,FALSE),IF($A69&lt;SDR35SW!$A$178,VLOOKUP($A69,SDR35SW!$A$8:$L$177,6,FALSE),IF($A69&lt;'DWV G'!$A$241,VLOOKUP($A69,'DWV G'!$A$8:$L$240,6,FALSE),IF($A69&lt;'2'!$A$523,VLOOKUP($A69,'2'!$A$8:$L$522,6,FALSE),IF($A69&lt;'3'!$A$27,VLOOKUP($A69,'3'!$A$8:$L$26,6,FALSE),IF($A69&lt;'4'!$A$277,VLOOKUP($A69,'4'!$A$8:$L$276,6,FALSE),IF($A69&lt;'5'!$A$10,VLOOKUP($A69,'5'!$A$8:$L$9,6,FALSE),IF($A69&lt;Nonstandard!$A$26,VLOOKUP($A69,Nonstandard!$A$17:$J$25,7,FALSE),IF($A69&lt;SDRFab!$A$3088,VLOOKUP($A69,SDRFab!$A$8:$K$3087,5,FALSE),""))))))))))))))</f>
        <v/>
      </c>
      <c r="E69" s="399"/>
      <c r="F69" s="153" t="str">
        <f>IF($A69&lt;DWV!$A$301,VLOOKUP($A69,DWV!$A$8:$L$300,10,FALSE),IF($A69&lt;'Large Dia. DWV'!$A$122,VLOOKUP($A69,'Large Dia. DWV'!$A$8:$L$121,10,FALSE),IF($A69&lt;'SCH40'!$A$602,VLOOKUP($A69,'SCH40'!$A$8:$L$601,10,FALSE),IF($A69&lt;'Large Dia. SCH40'!$A$35,VLOOKUP($A69,'Large Dia. SCH40'!$A$8:$L$34,10,FALSE),IF($A69&lt;'SDR26'!$A$119,VLOOKUP($A69,'SDR26'!$A$8:$L$118,10,FALSE),IF($A69&lt;SDR35G!$A$227,VLOOKUP($A69,SDR35G!$A$8:$L$226,10,FALSE),IF($A69&lt;SDR35SW!$A$178,VLOOKUP($A69,SDR35SW!$A$8:$L$177,10,FALSE),IF($A69&lt;'DWV G'!$A$241,VLOOKUP($A69,'DWV G'!$A$8:$L$240,10,FALSE),IF($A69&lt;'2'!$A$523,VLOOKUP($A69,'2'!$A$8:$L$522,10,FALSE),IF($A69&lt;'3'!$A$27,VLOOKUP($A69,'3'!$A$8:$L$26,10,FALSE),IF($A69&lt;'4'!$A$277,VLOOKUP($A69,'4'!$A$8:$L$276,10,FALSE),IF($A69&lt;'5'!$A$10,VLOOKUP($A69,'5'!$A$8:$L$9,10,FALSE),IF($A69&lt;Nonstandard!$A$26,VLOOKUP($A69,Nonstandard!$A$17:$J$25,8,FALSE),IF($A69&lt;SDRFab!$A$3088,VLOOKUP($A69,SDRFab!$A$8:$K$3087,9,FALSE),""))))))))))))))</f>
        <v/>
      </c>
      <c r="G69" s="166" t="str">
        <f>IF($A69&lt;DWV!$A$301,VLOOKUP($A69,DWV!$A$8:$L$300,12,FALSE),IF($A69&lt;'Large Dia. DWV'!$A$122,VLOOKUP($A69,'Large Dia. DWV'!$A$8:$L$121,12,FALSE),IF($A69&lt;'SCH40'!$A$602,VLOOKUP($A69,'SCH40'!$A$8:$L$601,12,FALSE),IF($A69&lt;'Large Dia. SCH40'!$A$35,VLOOKUP($A69,'Large Dia. SCH40'!$A$8:$L$34,12,FALSE),IF($A69&lt;'SDR26'!$A$119,VLOOKUP($A69,'SDR26'!$A$8:$L$118,12,FALSE),IF($A69&lt;SDR35G!$A$227,VLOOKUP($A69,SDR35G!$A$8:$L$226,12,FALSE),IF($A69&lt;SDR35SW!$A$178,VLOOKUP($A69,SDR35SW!$A$8:$L$177,12,FALSE),IF($A69&lt;'DWV G'!$A$241,VLOOKUP($A69,'DWV G'!$A$8:$L$240,12,FALSE),IF($A69&lt;'2'!$A$523,VLOOKUP($A69,'2'!$A$8:$L$522,12,FALSE),IF($A69&lt;'3'!$A$27,VLOOKUP($A69,'3'!$A$8:$L$26,12,FALSE),IF($A69&lt;'4'!$A$277,VLOOKUP($A69,'4'!$A$8:$L$276,12,FALSE),IF($A69&lt;'5'!$A$10,VLOOKUP($A69,'5'!$A$8:$L$9,12,FALSE),IF($A69&lt;Nonstandard!$A$26,VLOOKUP($A69,Nonstandard!$A$17:$J$25,3,FALSE),IF($A69&lt;SDRFab!$A$3088,VLOOKUP($A69,SDRFab!$A$8:$L$3087,11,FALSE),""))))))))))))))</f>
        <v/>
      </c>
      <c r="H69" s="387" t="str">
        <f>IF($A69&lt;DWV!$A$301,VLOOKUP($A69,DWV!$A$8:$L$300,7,FALSE),IF($A69&lt;'Large Dia. DWV'!$A$122,VLOOKUP($A69,'Large Dia. DWV'!$A$8:$L$121,7,FALSE),IF($A69&lt;'SCH40'!$A$602,VLOOKUP($A69,'SCH40'!$A$8:$L$601,7,FALSE),IF($A69&lt;'Large Dia. SCH40'!$A$35,VLOOKUP($A69,'Large Dia. SCH40'!$A$8:$L$34,7,FALSE),IF($A69&lt;'SDR26'!$A$119,VLOOKUP($A69,'SDR26'!$A$8:$L$118,7,FALSE),IF($A69&lt;SDR35G!$A$227,VLOOKUP($A69,SDR35G!$A$8:$L$226,7,FALSE),IF($A69&lt;SDR35SW!$A$178,VLOOKUP($A69,SDR35SW!$A$8:$L$177,7,FALSE),IF($A69&lt;'DWV G'!$A$241,VLOOKUP($A69,'DWV G'!$A$8:$L$240,7,FALSE),IF($A69&lt;'2'!$A$523,VLOOKUP($A69,'2'!$A$8:$L$522,7,FALSE),IF($A69&lt;'3'!$A$27,VLOOKUP($A69,'3'!$A$8:$L$26,7,FALSE),IF($A69&lt;'4'!$A$277,VLOOKUP($A69,'4'!$A$8:$L$276,7,FALSE),IF($A69&lt;'5'!$A$10,VLOOKUP($A69,'5'!$A$8:$L$9,7,FALSE),IF($A69&lt;SDRFab!$A$3088,VLOOKUP($A69,SDRFab!$A$8:$L$3087,6,FALSE),"")))))))))))))</f>
        <v/>
      </c>
      <c r="I69" s="388"/>
      <c r="J69" s="156" t="str">
        <f>IF($A69&lt;DWV!$A$301,VLOOKUP($A69,DWV!$A$8:$N$300,14,FALSE),IF($A69&lt;'Large Dia. DWV'!$A$122,VLOOKUP($A69,'Large Dia. DWV'!$A$8:$N$121,14,FALSE),IF($A69&lt;'SCH40'!$A$602,VLOOKUP($A69,'SCH40'!$A$8:$N$601,14,FALSE),IF($A69&lt;'Large Dia. SCH40'!$A$35,VLOOKUP($A69,'Large Dia. SCH40'!$A$8:$N$34,14,FALSE),IF($A69&lt;'SDR26'!$A$119,VLOOKUP($A69,'SDR26'!$A$8:$N$118,14,FALSE),IF($A69&lt;SDR35G!$A$227,VLOOKUP($A69,SDR35G!$A$8:$N$226,14,FALSE),IF($A69&lt;SDR35SW!$A$178,VLOOKUP($A69,SDR35SW!$A$8:$N$177,14,FALSE),IF($A69&lt;'DWV G'!$A$241,VLOOKUP($A69,'DWV G'!$A$8:$N$240,14,FALSE),IF($A69&lt;'2'!$A$523,VLOOKUP($A69,'2'!$A$8:$N$522,14,FALSE),IF($A69&lt;'3'!$A$27,VLOOKUP($A69,'3'!$A$8:$N$26,14,FALSE),IF($A69&lt;'4'!$A$277,VLOOKUP($A69,'4'!$A$8:$N$276,14,FALSE),IF($A69&lt;'5'!$A$10,VLOOKUP($A69,'5'!$A$8:$N$9,14,FALSE),IF($A69&lt;SDRFab!$A$3088,VLOOKUP($A69,SDRFab!$A$8:$N$3087,13,FALSE),"")))))))))))))</f>
        <v/>
      </c>
      <c r="K69" s="168" t="str">
        <f>IF($A69&lt;DWV!$A$301,VLOOKUP($A69,DWV!$A$8:$L$300,11,FALSE),IF($A69&lt;'Large Dia. DWV'!$A$122,VLOOKUP($A69,'Large Dia. DWV'!$A$8:$L$121,11,FALSE),IF($A69&lt;'SCH40'!$A$602,VLOOKUP($A69,'SCH40'!$A$8:$L$601,11,FALSE),IF($A69&lt;'Large Dia. SCH40'!$A$35,VLOOKUP($A69,'Large Dia. SCH40'!$A$8:$L$34,11,FALSE),IF($A69&lt;'SDR26'!$A$119,VLOOKUP($A69,'SDR26'!$A$8:$L$118,11,FALSE),IF($A69&lt;SDR35G!$A$227,VLOOKUP($A69,SDR35G!$A$8:$L$226,11,FALSE),IF($A69&lt;SDR35SW!$A$178,VLOOKUP($A69,SDR35SW!$A$8:$L$177,11,FALSE),IF($A69&lt;'DWV G'!$A$241,VLOOKUP($A69,'DWV G'!$A$8:$L$240,11,FALSE),IF($A69&lt;'2'!$A$523,VLOOKUP($A69,'2'!$A$8:$L$522,11,FALSE),IF($A69&lt;'3'!$A$27,VLOOKUP($A69,'3'!$A$8:$L$26,11,FALSE),IF($A69&lt;'4'!$A$277,VLOOKUP($A69,'4'!$A$8:$L$276,11,FALSE),IF($A69&lt;'5'!$A$10,VLOOKUP($A69,'5'!$A$8:$L$9,11,FALSE),IF($A69&lt;Nonstandard!$A$26,VLOOKUP($A69,Nonstandard!$A$17:$J$25,10,FALSE),IF($A69&lt;SDRFab!$A$3088,VLOOKUP($A69,SDRFab!$A$8:$L$3087,10,FALSE),""))))))))))))))</f>
        <v/>
      </c>
      <c r="L69" s="153" t="str">
        <f t="shared" si="1"/>
        <v>-</v>
      </c>
      <c r="M69" s="169"/>
      <c r="N69" s="142"/>
      <c r="O69" s="143"/>
    </row>
    <row r="70" spans="1:15" ht="15.6" x14ac:dyDescent="0.3">
      <c r="A70" s="123">
        <v>53</v>
      </c>
      <c r="B70" s="14" t="str">
        <f>IF($A70&lt;DWV!$A$301,VLOOKUP($A70,DWV!$A$8:$L$300,4,FALSE),IF($A70&lt;'Large Dia. DWV'!$A$122,VLOOKUP($A70,'Large Dia. DWV'!$A$8:$L$121,4,FALSE),IF($A70&lt;'SCH40'!$A$602,VLOOKUP($A70,'SCH40'!$A$8:$L$601,4,FALSE),IF($A70&lt;'Large Dia. SCH40'!$A$35,VLOOKUP($A70,'Large Dia. SCH40'!$A$8:$L$34,4,FALSE),IF($A70&lt;'SDR26'!$A$119,VLOOKUP($A70,'SDR26'!$A$8:$L$118,4,FALSE),IF($A70&lt;SDR35G!$A$227,VLOOKUP($A70,SDR35G!$A$8:$L$226,4,FALSE),IF($A70&lt;SDR35SW!$A$178,VLOOKUP($A70,SDR35SW!$A$8:$L$177,4,FALSE),IF($A70&lt;'DWV G'!$A$241,VLOOKUP($A70,'DWV G'!$A$8:$L$240,4,FALSE),IF($A70&lt;'2'!$A$523,VLOOKUP($A70,'2'!$A$8:$L$522,4,FALSE),IF($A70&lt;'3'!$A$27,VLOOKUP($A70,'3'!$A$8:$L$26,4,FALSE),IF($A70&lt;'4'!$A$277,VLOOKUP($A70,'4'!$A$8:$L$276,4,FALSE),IF($A70&lt;'5'!$A$10,VLOOKUP($A70,'5'!$A$8:$L$9,4,FALSE),IF($A70&lt;Nonstandard!$A$26,VLOOKUP($A70,Nonstandard!$A$17:$J$25,5,FALSE),IF($A70&lt;SDRFab!$A$3088,VLOOKUP($A70,SDRFab!$A$8:$K$3087,3,FALSE),""))))))))))))))</f>
        <v/>
      </c>
      <c r="C70" s="163" t="str">
        <f>IF($A70&lt;DWV!$A$301,VLOOKUP($A70,DWV!$A$8:$L$300,5,FALSE),IF($A70&lt;'Large Dia. DWV'!$A$122,VLOOKUP($A70,'Large Dia. DWV'!$A$8:$L$121,5,FALSE),IF($A70&lt;'SCH40'!$A$602,VLOOKUP($A70,'SCH40'!$A$8:$L$601,5,FALSE),IF($A70&lt;'Large Dia. SCH40'!$A$35,VLOOKUP($A70,'Large Dia. SCH40'!$A$8:$L$34,5,FALSE),IF($A70&lt;'SDR26'!$A$119,VLOOKUP($A70,'SDR26'!$A$8:$L$118,5,FALSE),IF($A70&lt;SDR35G!$A$227,VLOOKUP($A70,SDR35G!$A$8:$L$226,5,FALSE),IF($A70&lt;SDR35SW!$A$178,VLOOKUP($A70,SDR35SW!$A$8:$L$177,5,FALSE),IF($A70&lt;'DWV G'!$A$241,VLOOKUP($A70,'DWV G'!$A$8:$L$240,5,FALSE),IF($A70&lt;'2'!$A$523,VLOOKUP($A70,'2'!$A$8:$L$522,5,FALSE),IF($A70&lt;'3'!$A$27,VLOOKUP($A70,'3'!$A$8:$L$26,5,FALSE),IF($A70&lt;'4'!$A$277,VLOOKUP($A70,'4'!$A$8:$L$276,5,FALSE),IF($A70&lt;'5'!$A$10,VLOOKUP($A70,'5'!$A$8:$L$9,5,FALSE),IF($A70&lt;Nonstandard!$A$26,VLOOKUP($A70,Nonstandard!$A$17:$J$25,6,FALSE),IF($A70&lt;SDRFab!$A$3088,VLOOKUP($A70,SDRFab!$A$8:$K$3087,4,FALSE),""))))))))))))))</f>
        <v/>
      </c>
      <c r="D70" s="396" t="str">
        <f>IF($A70&lt;DWV!$A$301,VLOOKUP($A70,DWV!$A$8:$L$300,6,FALSE),IF($A70&lt;'Large Dia. DWV'!$A$122,VLOOKUP($A70,'Large Dia. DWV'!$A$8:$L$121,6,FALSE),IF($A70&lt;'SCH40'!$A$602,VLOOKUP($A70,'SCH40'!$A$8:$L$601,6,FALSE),IF($A70&lt;'Large Dia. SCH40'!$A$35,VLOOKUP($A70,'Large Dia. SCH40'!$A$8:$L$34,6,FALSE),IF($A70&lt;'SDR26'!$A$119,VLOOKUP($A70,'SDR26'!$A$8:$L$118,6,FALSE),IF($A70&lt;SDR35G!$A$227,VLOOKUP($A70,SDR35G!$A$8:$L$226,6,FALSE),IF($A70&lt;SDR35SW!$A$178,VLOOKUP($A70,SDR35SW!$A$8:$L$177,6,FALSE),IF($A70&lt;'DWV G'!$A$241,VLOOKUP($A70,'DWV G'!$A$8:$L$240,6,FALSE),IF($A70&lt;'2'!$A$523,VLOOKUP($A70,'2'!$A$8:$L$522,6,FALSE),IF($A70&lt;'3'!$A$27,VLOOKUP($A70,'3'!$A$8:$L$26,6,FALSE),IF($A70&lt;'4'!$A$277,VLOOKUP($A70,'4'!$A$8:$L$276,6,FALSE),IF($A70&lt;'5'!$A$10,VLOOKUP($A70,'5'!$A$8:$L$9,6,FALSE),IF($A70&lt;Nonstandard!$A$26,VLOOKUP($A70,Nonstandard!$A$17:$J$25,7,FALSE),IF($A70&lt;SDRFab!$A$3088,VLOOKUP($A70,SDRFab!$A$8:$K$3087,5,FALSE),""))))))))))))))</f>
        <v/>
      </c>
      <c r="E70" s="397"/>
      <c r="F70" s="138" t="str">
        <f>IF($A70&lt;DWV!$A$301,VLOOKUP($A70,DWV!$A$8:$L$300,10,FALSE),IF($A70&lt;'Large Dia. DWV'!$A$122,VLOOKUP($A70,'Large Dia. DWV'!$A$8:$L$121,10,FALSE),IF($A70&lt;'SCH40'!$A$602,VLOOKUP($A70,'SCH40'!$A$8:$L$601,10,FALSE),IF($A70&lt;'Large Dia. SCH40'!$A$35,VLOOKUP($A70,'Large Dia. SCH40'!$A$8:$L$34,10,FALSE),IF($A70&lt;'SDR26'!$A$119,VLOOKUP($A70,'SDR26'!$A$8:$L$118,10,FALSE),IF($A70&lt;SDR35G!$A$227,VLOOKUP($A70,SDR35G!$A$8:$L$226,10,FALSE),IF($A70&lt;SDR35SW!$A$178,VLOOKUP($A70,SDR35SW!$A$8:$L$177,10,FALSE),IF($A70&lt;'DWV G'!$A$241,VLOOKUP($A70,'DWV G'!$A$8:$L$240,10,FALSE),IF($A70&lt;'2'!$A$523,VLOOKUP($A70,'2'!$A$8:$L$522,10,FALSE),IF($A70&lt;'3'!$A$27,VLOOKUP($A70,'3'!$A$8:$L$26,10,FALSE),IF($A70&lt;'4'!$A$277,VLOOKUP($A70,'4'!$A$8:$L$276,10,FALSE),IF($A70&lt;'5'!$A$10,VLOOKUP($A70,'5'!$A$8:$L$9,10,FALSE),IF($A70&lt;Nonstandard!$A$26,VLOOKUP($A70,Nonstandard!$A$17:$J$25,8,FALSE),IF($A70&lt;SDRFab!$A$3088,VLOOKUP($A70,SDRFab!$A$8:$K$3087,9,FALSE),""))))))))))))))</f>
        <v/>
      </c>
      <c r="G70" s="165" t="str">
        <f>IF($A70&lt;DWV!$A$301,VLOOKUP($A70,DWV!$A$8:$L$300,12,FALSE),IF($A70&lt;'Large Dia. DWV'!$A$122,VLOOKUP($A70,'Large Dia. DWV'!$A$8:$L$121,12,FALSE),IF($A70&lt;'SCH40'!$A$602,VLOOKUP($A70,'SCH40'!$A$8:$L$601,12,FALSE),IF($A70&lt;'Large Dia. SCH40'!$A$35,VLOOKUP($A70,'Large Dia. SCH40'!$A$8:$L$34,12,FALSE),IF($A70&lt;'SDR26'!$A$119,VLOOKUP($A70,'SDR26'!$A$8:$L$118,12,FALSE),IF($A70&lt;SDR35G!$A$227,VLOOKUP($A70,SDR35G!$A$8:$L$226,12,FALSE),IF($A70&lt;SDR35SW!$A$178,VLOOKUP($A70,SDR35SW!$A$8:$L$177,12,FALSE),IF($A70&lt;'DWV G'!$A$241,VLOOKUP($A70,'DWV G'!$A$8:$L$240,12,FALSE),IF($A70&lt;'2'!$A$523,VLOOKUP($A70,'2'!$A$8:$L$522,12,FALSE),IF($A70&lt;'3'!$A$27,VLOOKUP($A70,'3'!$A$8:$L$26,12,FALSE),IF($A70&lt;'4'!$A$277,VLOOKUP($A70,'4'!$A$8:$L$276,12,FALSE),IF($A70&lt;'5'!$A$10,VLOOKUP($A70,'5'!$A$8:$L$9,12,FALSE),IF($A70&lt;Nonstandard!$A$26,VLOOKUP($A70,Nonstandard!$A$17:$J$25,3,FALSE),IF($A70&lt;SDRFab!$A$3088,VLOOKUP($A70,SDRFab!$A$8:$L$3087,11,FALSE),""))))))))))))))</f>
        <v/>
      </c>
      <c r="H70" s="389" t="str">
        <f>IF($A70&lt;DWV!$A$301,VLOOKUP($A70,DWV!$A$8:$L$300,7,FALSE),IF($A70&lt;'Large Dia. DWV'!$A$122,VLOOKUP($A70,'Large Dia. DWV'!$A$8:$L$121,7,FALSE),IF($A70&lt;'SCH40'!$A$602,VLOOKUP($A70,'SCH40'!$A$8:$L$601,7,FALSE),IF($A70&lt;'Large Dia. SCH40'!$A$35,VLOOKUP($A70,'Large Dia. SCH40'!$A$8:$L$34,7,FALSE),IF($A70&lt;'SDR26'!$A$119,VLOOKUP($A70,'SDR26'!$A$8:$L$118,7,FALSE),IF($A70&lt;SDR35G!$A$227,VLOOKUP($A70,SDR35G!$A$8:$L$226,7,FALSE),IF($A70&lt;SDR35SW!$A$178,VLOOKUP($A70,SDR35SW!$A$8:$L$177,7,FALSE),IF($A70&lt;'DWV G'!$A$241,VLOOKUP($A70,'DWV G'!$A$8:$L$240,7,FALSE),IF($A70&lt;'2'!$A$523,VLOOKUP($A70,'2'!$A$8:$L$522,7,FALSE),IF($A70&lt;'3'!$A$27,VLOOKUP($A70,'3'!$A$8:$L$26,7,FALSE),IF($A70&lt;'4'!$A$277,VLOOKUP($A70,'4'!$A$8:$L$276,7,FALSE),IF($A70&lt;'5'!$A$10,VLOOKUP($A70,'5'!$A$8:$L$9,7,FALSE),IF($A70&lt;SDRFab!$A$3088,VLOOKUP($A70,SDRFab!$A$8:$L$3087,6,FALSE),"")))))))))))))</f>
        <v/>
      </c>
      <c r="I70" s="390"/>
      <c r="J70" s="155" t="str">
        <f>IF($A70&lt;DWV!$A$301,VLOOKUP($A70,DWV!$A$8:$N$300,14,FALSE),IF($A70&lt;'Large Dia. DWV'!$A$122,VLOOKUP($A70,'Large Dia. DWV'!$A$8:$N$121,14,FALSE),IF($A70&lt;'SCH40'!$A$602,VLOOKUP($A70,'SCH40'!$A$8:$N$601,14,FALSE),IF($A70&lt;'Large Dia. SCH40'!$A$35,VLOOKUP($A70,'Large Dia. SCH40'!$A$8:$N$34,14,FALSE),IF($A70&lt;'SDR26'!$A$119,VLOOKUP($A70,'SDR26'!$A$8:$N$118,14,FALSE),IF($A70&lt;SDR35G!$A$227,VLOOKUP($A70,SDR35G!$A$8:$N$226,14,FALSE),IF($A70&lt;SDR35SW!$A$178,VLOOKUP($A70,SDR35SW!$A$8:$N$177,14,FALSE),IF($A70&lt;'DWV G'!$A$241,VLOOKUP($A70,'DWV G'!$A$8:$N$240,14,FALSE),IF($A70&lt;'2'!$A$523,VLOOKUP($A70,'2'!$A$8:$N$522,14,FALSE),IF($A70&lt;'3'!$A$27,VLOOKUP($A70,'3'!$A$8:$N$26,14,FALSE),IF($A70&lt;'4'!$A$277,VLOOKUP($A70,'4'!$A$8:$N$276,14,FALSE),IF($A70&lt;'5'!$A$10,VLOOKUP($A70,'5'!$A$8:$N$9,14,FALSE),IF($A70&lt;SDRFab!$A$3088,VLOOKUP($A70,SDRFab!$A$8:$N$3087,13,FALSE),"")))))))))))))</f>
        <v/>
      </c>
      <c r="K70" s="167" t="str">
        <f>IF($A70&lt;DWV!$A$301,VLOOKUP($A70,DWV!$A$8:$L$300,11,FALSE),IF($A70&lt;'Large Dia. DWV'!$A$122,VLOOKUP($A70,'Large Dia. DWV'!$A$8:$L$121,11,FALSE),IF($A70&lt;'SCH40'!$A$602,VLOOKUP($A70,'SCH40'!$A$8:$L$601,11,FALSE),IF($A70&lt;'Large Dia. SCH40'!$A$35,VLOOKUP($A70,'Large Dia. SCH40'!$A$8:$L$34,11,FALSE),IF($A70&lt;'SDR26'!$A$119,VLOOKUP($A70,'SDR26'!$A$8:$L$118,11,FALSE),IF($A70&lt;SDR35G!$A$227,VLOOKUP($A70,SDR35G!$A$8:$L$226,11,FALSE),IF($A70&lt;SDR35SW!$A$178,VLOOKUP($A70,SDR35SW!$A$8:$L$177,11,FALSE),IF($A70&lt;'DWV G'!$A$241,VLOOKUP($A70,'DWV G'!$A$8:$L$240,11,FALSE),IF($A70&lt;'2'!$A$523,VLOOKUP($A70,'2'!$A$8:$L$522,11,FALSE),IF($A70&lt;'3'!$A$27,VLOOKUP($A70,'3'!$A$8:$L$26,11,FALSE),IF($A70&lt;'4'!$A$277,VLOOKUP($A70,'4'!$A$8:$L$276,11,FALSE),IF($A70&lt;'5'!$A$10,VLOOKUP($A70,'5'!$A$8:$L$9,11,FALSE),IF($A70&lt;Nonstandard!$A$26,VLOOKUP($A70,Nonstandard!$A$17:$J$25,10,FALSE),IF($A70&lt;SDRFab!$A$3088,VLOOKUP($A70,SDRFab!$A$8:$L$3087,10,FALSE),""))))))))))))))</f>
        <v/>
      </c>
      <c r="L70" s="139" t="str">
        <f t="shared" si="1"/>
        <v>-</v>
      </c>
      <c r="M70" s="170"/>
      <c r="N70" s="142"/>
      <c r="O70" s="143"/>
    </row>
    <row r="71" spans="1:15" ht="15.6" x14ac:dyDescent="0.3">
      <c r="A71" s="151">
        <v>54</v>
      </c>
      <c r="B71" s="152" t="str">
        <f>IF($A71&lt;DWV!$A$301,VLOOKUP($A71,DWV!$A$8:$L$300,4,FALSE),IF($A71&lt;'Large Dia. DWV'!$A$122,VLOOKUP($A71,'Large Dia. DWV'!$A$8:$L$121,4,FALSE),IF($A71&lt;'SCH40'!$A$602,VLOOKUP($A71,'SCH40'!$A$8:$L$601,4,FALSE),IF($A71&lt;'Large Dia. SCH40'!$A$35,VLOOKUP($A71,'Large Dia. SCH40'!$A$8:$L$34,4,FALSE),IF($A71&lt;'SDR26'!$A$119,VLOOKUP($A71,'SDR26'!$A$8:$L$118,4,FALSE),IF($A71&lt;SDR35G!$A$227,VLOOKUP($A71,SDR35G!$A$8:$L$226,4,FALSE),IF($A71&lt;SDR35SW!$A$178,VLOOKUP($A71,SDR35SW!$A$8:$L$177,4,FALSE),IF($A71&lt;'DWV G'!$A$241,VLOOKUP($A71,'DWV G'!$A$8:$L$240,4,FALSE),IF($A71&lt;'2'!$A$523,VLOOKUP($A71,'2'!$A$8:$L$522,4,FALSE),IF($A71&lt;'3'!$A$27,VLOOKUP($A71,'3'!$A$8:$L$26,4,FALSE),IF($A71&lt;'4'!$A$277,VLOOKUP($A71,'4'!$A$8:$L$276,4,FALSE),IF($A71&lt;'5'!$A$10,VLOOKUP($A71,'5'!$A$8:$L$9,4,FALSE),IF($A71&lt;Nonstandard!$A$26,VLOOKUP($A71,Nonstandard!$A$17:$J$25,5,FALSE),IF($A71&lt;SDRFab!$A$3088,VLOOKUP($A71,SDRFab!$A$8:$K$3087,3,FALSE),""))))))))))))))</f>
        <v/>
      </c>
      <c r="C71" s="164" t="str">
        <f>IF($A71&lt;DWV!$A$301,VLOOKUP($A71,DWV!$A$8:$L$300,5,FALSE),IF($A71&lt;'Large Dia. DWV'!$A$122,VLOOKUP($A71,'Large Dia. DWV'!$A$8:$L$121,5,FALSE),IF($A71&lt;'SCH40'!$A$602,VLOOKUP($A71,'SCH40'!$A$8:$L$601,5,FALSE),IF($A71&lt;'Large Dia. SCH40'!$A$35,VLOOKUP($A71,'Large Dia. SCH40'!$A$8:$L$34,5,FALSE),IF($A71&lt;'SDR26'!$A$119,VLOOKUP($A71,'SDR26'!$A$8:$L$118,5,FALSE),IF($A71&lt;SDR35G!$A$227,VLOOKUP($A71,SDR35G!$A$8:$L$226,5,FALSE),IF($A71&lt;SDR35SW!$A$178,VLOOKUP($A71,SDR35SW!$A$8:$L$177,5,FALSE),IF($A71&lt;'DWV G'!$A$241,VLOOKUP($A71,'DWV G'!$A$8:$L$240,5,FALSE),IF($A71&lt;'2'!$A$523,VLOOKUP($A71,'2'!$A$8:$L$522,5,FALSE),IF($A71&lt;'3'!$A$27,VLOOKUP($A71,'3'!$A$8:$L$26,5,FALSE),IF($A71&lt;'4'!$A$277,VLOOKUP($A71,'4'!$A$8:$L$276,5,FALSE),IF($A71&lt;'5'!$A$10,VLOOKUP($A71,'5'!$A$8:$L$9,5,FALSE),IF($A71&lt;Nonstandard!$A$26,VLOOKUP($A71,Nonstandard!$A$17:$J$25,6,FALSE),IF($A71&lt;SDRFab!$A$3088,VLOOKUP($A71,SDRFab!$A$8:$K$3087,4,FALSE),""))))))))))))))</f>
        <v/>
      </c>
      <c r="D71" s="398" t="str">
        <f>IF($A71&lt;DWV!$A$301,VLOOKUP($A71,DWV!$A$8:$L$300,6,FALSE),IF($A71&lt;'Large Dia. DWV'!$A$122,VLOOKUP($A71,'Large Dia. DWV'!$A$8:$L$121,6,FALSE),IF($A71&lt;'SCH40'!$A$602,VLOOKUP($A71,'SCH40'!$A$8:$L$601,6,FALSE),IF($A71&lt;'Large Dia. SCH40'!$A$35,VLOOKUP($A71,'Large Dia. SCH40'!$A$8:$L$34,6,FALSE),IF($A71&lt;'SDR26'!$A$119,VLOOKUP($A71,'SDR26'!$A$8:$L$118,6,FALSE),IF($A71&lt;SDR35G!$A$227,VLOOKUP($A71,SDR35G!$A$8:$L$226,6,FALSE),IF($A71&lt;SDR35SW!$A$178,VLOOKUP($A71,SDR35SW!$A$8:$L$177,6,FALSE),IF($A71&lt;'DWV G'!$A$241,VLOOKUP($A71,'DWV G'!$A$8:$L$240,6,FALSE),IF($A71&lt;'2'!$A$523,VLOOKUP($A71,'2'!$A$8:$L$522,6,FALSE),IF($A71&lt;'3'!$A$27,VLOOKUP($A71,'3'!$A$8:$L$26,6,FALSE),IF($A71&lt;'4'!$A$277,VLOOKUP($A71,'4'!$A$8:$L$276,6,FALSE),IF($A71&lt;'5'!$A$10,VLOOKUP($A71,'5'!$A$8:$L$9,6,FALSE),IF($A71&lt;Nonstandard!$A$26,VLOOKUP($A71,Nonstandard!$A$17:$J$25,7,FALSE),IF($A71&lt;SDRFab!$A$3088,VLOOKUP($A71,SDRFab!$A$8:$K$3087,5,FALSE),""))))))))))))))</f>
        <v/>
      </c>
      <c r="E71" s="399"/>
      <c r="F71" s="153" t="str">
        <f>IF($A71&lt;DWV!$A$301,VLOOKUP($A71,DWV!$A$8:$L$300,10,FALSE),IF($A71&lt;'Large Dia. DWV'!$A$122,VLOOKUP($A71,'Large Dia. DWV'!$A$8:$L$121,10,FALSE),IF($A71&lt;'SCH40'!$A$602,VLOOKUP($A71,'SCH40'!$A$8:$L$601,10,FALSE),IF($A71&lt;'Large Dia. SCH40'!$A$35,VLOOKUP($A71,'Large Dia. SCH40'!$A$8:$L$34,10,FALSE),IF($A71&lt;'SDR26'!$A$119,VLOOKUP($A71,'SDR26'!$A$8:$L$118,10,FALSE),IF($A71&lt;SDR35G!$A$227,VLOOKUP($A71,SDR35G!$A$8:$L$226,10,FALSE),IF($A71&lt;SDR35SW!$A$178,VLOOKUP($A71,SDR35SW!$A$8:$L$177,10,FALSE),IF($A71&lt;'DWV G'!$A$241,VLOOKUP($A71,'DWV G'!$A$8:$L$240,10,FALSE),IF($A71&lt;'2'!$A$523,VLOOKUP($A71,'2'!$A$8:$L$522,10,FALSE),IF($A71&lt;'3'!$A$27,VLOOKUP($A71,'3'!$A$8:$L$26,10,FALSE),IF($A71&lt;'4'!$A$277,VLOOKUP($A71,'4'!$A$8:$L$276,10,FALSE),IF($A71&lt;'5'!$A$10,VLOOKUP($A71,'5'!$A$8:$L$9,10,FALSE),IF($A71&lt;Nonstandard!$A$26,VLOOKUP($A71,Nonstandard!$A$17:$J$25,8,FALSE),IF($A71&lt;SDRFab!$A$3088,VLOOKUP($A71,SDRFab!$A$8:$K$3087,9,FALSE),""))))))))))))))</f>
        <v/>
      </c>
      <c r="G71" s="166" t="str">
        <f>IF($A71&lt;DWV!$A$301,VLOOKUP($A71,DWV!$A$8:$L$300,12,FALSE),IF($A71&lt;'Large Dia. DWV'!$A$122,VLOOKUP($A71,'Large Dia. DWV'!$A$8:$L$121,12,FALSE),IF($A71&lt;'SCH40'!$A$602,VLOOKUP($A71,'SCH40'!$A$8:$L$601,12,FALSE),IF($A71&lt;'Large Dia. SCH40'!$A$35,VLOOKUP($A71,'Large Dia. SCH40'!$A$8:$L$34,12,FALSE),IF($A71&lt;'SDR26'!$A$119,VLOOKUP($A71,'SDR26'!$A$8:$L$118,12,FALSE),IF($A71&lt;SDR35G!$A$227,VLOOKUP($A71,SDR35G!$A$8:$L$226,12,FALSE),IF($A71&lt;SDR35SW!$A$178,VLOOKUP($A71,SDR35SW!$A$8:$L$177,12,FALSE),IF($A71&lt;'DWV G'!$A$241,VLOOKUP($A71,'DWV G'!$A$8:$L$240,12,FALSE),IF($A71&lt;'2'!$A$523,VLOOKUP($A71,'2'!$A$8:$L$522,12,FALSE),IF($A71&lt;'3'!$A$27,VLOOKUP($A71,'3'!$A$8:$L$26,12,FALSE),IF($A71&lt;'4'!$A$277,VLOOKUP($A71,'4'!$A$8:$L$276,12,FALSE),IF($A71&lt;'5'!$A$10,VLOOKUP($A71,'5'!$A$8:$L$9,12,FALSE),IF($A71&lt;Nonstandard!$A$26,VLOOKUP($A71,Nonstandard!$A$17:$J$25,3,FALSE),IF($A71&lt;SDRFab!$A$3088,VLOOKUP($A71,SDRFab!$A$8:$L$3087,11,FALSE),""))))))))))))))</f>
        <v/>
      </c>
      <c r="H71" s="387" t="str">
        <f>IF($A71&lt;DWV!$A$301,VLOOKUP($A71,DWV!$A$8:$L$300,7,FALSE),IF($A71&lt;'Large Dia. DWV'!$A$122,VLOOKUP($A71,'Large Dia. DWV'!$A$8:$L$121,7,FALSE),IF($A71&lt;'SCH40'!$A$602,VLOOKUP($A71,'SCH40'!$A$8:$L$601,7,FALSE),IF($A71&lt;'Large Dia. SCH40'!$A$35,VLOOKUP($A71,'Large Dia. SCH40'!$A$8:$L$34,7,FALSE),IF($A71&lt;'SDR26'!$A$119,VLOOKUP($A71,'SDR26'!$A$8:$L$118,7,FALSE),IF($A71&lt;SDR35G!$A$227,VLOOKUP($A71,SDR35G!$A$8:$L$226,7,FALSE),IF($A71&lt;SDR35SW!$A$178,VLOOKUP($A71,SDR35SW!$A$8:$L$177,7,FALSE),IF($A71&lt;'DWV G'!$A$241,VLOOKUP($A71,'DWV G'!$A$8:$L$240,7,FALSE),IF($A71&lt;'2'!$A$523,VLOOKUP($A71,'2'!$A$8:$L$522,7,FALSE),IF($A71&lt;'3'!$A$27,VLOOKUP($A71,'3'!$A$8:$L$26,7,FALSE),IF($A71&lt;'4'!$A$277,VLOOKUP($A71,'4'!$A$8:$L$276,7,FALSE),IF($A71&lt;'5'!$A$10,VLOOKUP($A71,'5'!$A$8:$L$9,7,FALSE),IF($A71&lt;SDRFab!$A$3088,VLOOKUP($A71,SDRFab!$A$8:$L$3087,6,FALSE),"")))))))))))))</f>
        <v/>
      </c>
      <c r="I71" s="388"/>
      <c r="J71" s="156" t="str">
        <f>IF($A71&lt;DWV!$A$301,VLOOKUP($A71,DWV!$A$8:$N$300,14,FALSE),IF($A71&lt;'Large Dia. DWV'!$A$122,VLOOKUP($A71,'Large Dia. DWV'!$A$8:$N$121,14,FALSE),IF($A71&lt;'SCH40'!$A$602,VLOOKUP($A71,'SCH40'!$A$8:$N$601,14,FALSE),IF($A71&lt;'Large Dia. SCH40'!$A$35,VLOOKUP($A71,'Large Dia. SCH40'!$A$8:$N$34,14,FALSE),IF($A71&lt;'SDR26'!$A$119,VLOOKUP($A71,'SDR26'!$A$8:$N$118,14,FALSE),IF($A71&lt;SDR35G!$A$227,VLOOKUP($A71,SDR35G!$A$8:$N$226,14,FALSE),IF($A71&lt;SDR35SW!$A$178,VLOOKUP($A71,SDR35SW!$A$8:$N$177,14,FALSE),IF($A71&lt;'DWV G'!$A$241,VLOOKUP($A71,'DWV G'!$A$8:$N$240,14,FALSE),IF($A71&lt;'2'!$A$523,VLOOKUP($A71,'2'!$A$8:$N$522,14,FALSE),IF($A71&lt;'3'!$A$27,VLOOKUP($A71,'3'!$A$8:$N$26,14,FALSE),IF($A71&lt;'4'!$A$277,VLOOKUP($A71,'4'!$A$8:$N$276,14,FALSE),IF($A71&lt;'5'!$A$10,VLOOKUP($A71,'5'!$A$8:$N$9,14,FALSE),IF($A71&lt;SDRFab!$A$3088,VLOOKUP($A71,SDRFab!$A$8:$N$3087,13,FALSE),"")))))))))))))</f>
        <v/>
      </c>
      <c r="K71" s="168" t="str">
        <f>IF($A71&lt;DWV!$A$301,VLOOKUP($A71,DWV!$A$8:$L$300,11,FALSE),IF($A71&lt;'Large Dia. DWV'!$A$122,VLOOKUP($A71,'Large Dia. DWV'!$A$8:$L$121,11,FALSE),IF($A71&lt;'SCH40'!$A$602,VLOOKUP($A71,'SCH40'!$A$8:$L$601,11,FALSE),IF($A71&lt;'Large Dia. SCH40'!$A$35,VLOOKUP($A71,'Large Dia. SCH40'!$A$8:$L$34,11,FALSE),IF($A71&lt;'SDR26'!$A$119,VLOOKUP($A71,'SDR26'!$A$8:$L$118,11,FALSE),IF($A71&lt;SDR35G!$A$227,VLOOKUP($A71,SDR35G!$A$8:$L$226,11,FALSE),IF($A71&lt;SDR35SW!$A$178,VLOOKUP($A71,SDR35SW!$A$8:$L$177,11,FALSE),IF($A71&lt;'DWV G'!$A$241,VLOOKUP($A71,'DWV G'!$A$8:$L$240,11,FALSE),IF($A71&lt;'2'!$A$523,VLOOKUP($A71,'2'!$A$8:$L$522,11,FALSE),IF($A71&lt;'3'!$A$27,VLOOKUP($A71,'3'!$A$8:$L$26,11,FALSE),IF($A71&lt;'4'!$A$277,VLOOKUP($A71,'4'!$A$8:$L$276,11,FALSE),IF($A71&lt;'5'!$A$10,VLOOKUP($A71,'5'!$A$8:$L$9,11,FALSE),IF($A71&lt;Nonstandard!$A$26,VLOOKUP($A71,Nonstandard!$A$17:$J$25,10,FALSE),IF($A71&lt;SDRFab!$A$3088,VLOOKUP($A71,SDRFab!$A$8:$L$3087,10,FALSE),""))))))))))))))</f>
        <v/>
      </c>
      <c r="L71" s="153" t="str">
        <f t="shared" si="1"/>
        <v>-</v>
      </c>
      <c r="M71" s="169"/>
      <c r="N71" s="142"/>
      <c r="O71" s="143"/>
    </row>
    <row r="72" spans="1:15" ht="15.6" x14ac:dyDescent="0.3">
      <c r="A72" s="123">
        <v>55</v>
      </c>
      <c r="B72" s="14" t="str">
        <f>IF($A72&lt;DWV!$A$301,VLOOKUP($A72,DWV!$A$8:$L$300,4,FALSE),IF($A72&lt;'Large Dia. DWV'!$A$122,VLOOKUP($A72,'Large Dia. DWV'!$A$8:$L$121,4,FALSE),IF($A72&lt;'SCH40'!$A$602,VLOOKUP($A72,'SCH40'!$A$8:$L$601,4,FALSE),IF($A72&lt;'Large Dia. SCH40'!$A$35,VLOOKUP($A72,'Large Dia. SCH40'!$A$8:$L$34,4,FALSE),IF($A72&lt;'SDR26'!$A$119,VLOOKUP($A72,'SDR26'!$A$8:$L$118,4,FALSE),IF($A72&lt;SDR35G!$A$227,VLOOKUP($A72,SDR35G!$A$8:$L$226,4,FALSE),IF($A72&lt;SDR35SW!$A$178,VLOOKUP($A72,SDR35SW!$A$8:$L$177,4,FALSE),IF($A72&lt;'DWV G'!$A$241,VLOOKUP($A72,'DWV G'!$A$8:$L$240,4,FALSE),IF($A72&lt;'2'!$A$523,VLOOKUP($A72,'2'!$A$8:$L$522,4,FALSE),IF($A72&lt;'3'!$A$27,VLOOKUP($A72,'3'!$A$8:$L$26,4,FALSE),IF($A72&lt;'4'!$A$277,VLOOKUP($A72,'4'!$A$8:$L$276,4,FALSE),IF($A72&lt;'5'!$A$10,VLOOKUP($A72,'5'!$A$8:$L$9,4,FALSE),IF($A72&lt;Nonstandard!$A$26,VLOOKUP($A72,Nonstandard!$A$17:$J$25,5,FALSE),IF($A72&lt;SDRFab!$A$3088,VLOOKUP($A72,SDRFab!$A$8:$K$3087,3,FALSE),""))))))))))))))</f>
        <v/>
      </c>
      <c r="C72" s="163" t="str">
        <f>IF($A72&lt;DWV!$A$301,VLOOKUP($A72,DWV!$A$8:$L$300,5,FALSE),IF($A72&lt;'Large Dia. DWV'!$A$122,VLOOKUP($A72,'Large Dia. DWV'!$A$8:$L$121,5,FALSE),IF($A72&lt;'SCH40'!$A$602,VLOOKUP($A72,'SCH40'!$A$8:$L$601,5,FALSE),IF($A72&lt;'Large Dia. SCH40'!$A$35,VLOOKUP($A72,'Large Dia. SCH40'!$A$8:$L$34,5,FALSE),IF($A72&lt;'SDR26'!$A$119,VLOOKUP($A72,'SDR26'!$A$8:$L$118,5,FALSE),IF($A72&lt;SDR35G!$A$227,VLOOKUP($A72,SDR35G!$A$8:$L$226,5,FALSE),IF($A72&lt;SDR35SW!$A$178,VLOOKUP($A72,SDR35SW!$A$8:$L$177,5,FALSE),IF($A72&lt;'DWV G'!$A$241,VLOOKUP($A72,'DWV G'!$A$8:$L$240,5,FALSE),IF($A72&lt;'2'!$A$523,VLOOKUP($A72,'2'!$A$8:$L$522,5,FALSE),IF($A72&lt;'3'!$A$27,VLOOKUP($A72,'3'!$A$8:$L$26,5,FALSE),IF($A72&lt;'4'!$A$277,VLOOKUP($A72,'4'!$A$8:$L$276,5,FALSE),IF($A72&lt;'5'!$A$10,VLOOKUP($A72,'5'!$A$8:$L$9,5,FALSE),IF($A72&lt;Nonstandard!$A$26,VLOOKUP($A72,Nonstandard!$A$17:$J$25,6,FALSE),IF($A72&lt;SDRFab!$A$3088,VLOOKUP($A72,SDRFab!$A$8:$K$3087,4,FALSE),""))))))))))))))</f>
        <v/>
      </c>
      <c r="D72" s="396" t="str">
        <f>IF($A72&lt;DWV!$A$301,VLOOKUP($A72,DWV!$A$8:$L$300,6,FALSE),IF($A72&lt;'Large Dia. DWV'!$A$122,VLOOKUP($A72,'Large Dia. DWV'!$A$8:$L$121,6,FALSE),IF($A72&lt;'SCH40'!$A$602,VLOOKUP($A72,'SCH40'!$A$8:$L$601,6,FALSE),IF($A72&lt;'Large Dia. SCH40'!$A$35,VLOOKUP($A72,'Large Dia. SCH40'!$A$8:$L$34,6,FALSE),IF($A72&lt;'SDR26'!$A$119,VLOOKUP($A72,'SDR26'!$A$8:$L$118,6,FALSE),IF($A72&lt;SDR35G!$A$227,VLOOKUP($A72,SDR35G!$A$8:$L$226,6,FALSE),IF($A72&lt;SDR35SW!$A$178,VLOOKUP($A72,SDR35SW!$A$8:$L$177,6,FALSE),IF($A72&lt;'DWV G'!$A$241,VLOOKUP($A72,'DWV G'!$A$8:$L$240,6,FALSE),IF($A72&lt;'2'!$A$523,VLOOKUP($A72,'2'!$A$8:$L$522,6,FALSE),IF($A72&lt;'3'!$A$27,VLOOKUP($A72,'3'!$A$8:$L$26,6,FALSE),IF($A72&lt;'4'!$A$277,VLOOKUP($A72,'4'!$A$8:$L$276,6,FALSE),IF($A72&lt;'5'!$A$10,VLOOKUP($A72,'5'!$A$8:$L$9,6,FALSE),IF($A72&lt;Nonstandard!$A$26,VLOOKUP($A72,Nonstandard!$A$17:$J$25,7,FALSE),IF($A72&lt;SDRFab!$A$3088,VLOOKUP($A72,SDRFab!$A$8:$K$3087,5,FALSE),""))))))))))))))</f>
        <v/>
      </c>
      <c r="E72" s="397"/>
      <c r="F72" s="138" t="str">
        <f>IF($A72&lt;DWV!$A$301,VLOOKUP($A72,DWV!$A$8:$L$300,10,FALSE),IF($A72&lt;'Large Dia. DWV'!$A$122,VLOOKUP($A72,'Large Dia. DWV'!$A$8:$L$121,10,FALSE),IF($A72&lt;'SCH40'!$A$602,VLOOKUP($A72,'SCH40'!$A$8:$L$601,10,FALSE),IF($A72&lt;'Large Dia. SCH40'!$A$35,VLOOKUP($A72,'Large Dia. SCH40'!$A$8:$L$34,10,FALSE),IF($A72&lt;'SDR26'!$A$119,VLOOKUP($A72,'SDR26'!$A$8:$L$118,10,FALSE),IF($A72&lt;SDR35G!$A$227,VLOOKUP($A72,SDR35G!$A$8:$L$226,10,FALSE),IF($A72&lt;SDR35SW!$A$178,VLOOKUP($A72,SDR35SW!$A$8:$L$177,10,FALSE),IF($A72&lt;'DWV G'!$A$241,VLOOKUP($A72,'DWV G'!$A$8:$L$240,10,FALSE),IF($A72&lt;'2'!$A$523,VLOOKUP($A72,'2'!$A$8:$L$522,10,FALSE),IF($A72&lt;'3'!$A$27,VLOOKUP($A72,'3'!$A$8:$L$26,10,FALSE),IF($A72&lt;'4'!$A$277,VLOOKUP($A72,'4'!$A$8:$L$276,10,FALSE),IF($A72&lt;'5'!$A$10,VLOOKUP($A72,'5'!$A$8:$L$9,10,FALSE),IF($A72&lt;Nonstandard!$A$26,VLOOKUP($A72,Nonstandard!$A$17:$J$25,8,FALSE),IF($A72&lt;SDRFab!$A$3088,VLOOKUP($A72,SDRFab!$A$8:$K$3087,9,FALSE),""))))))))))))))</f>
        <v/>
      </c>
      <c r="G72" s="165" t="str">
        <f>IF($A72&lt;DWV!$A$301,VLOOKUP($A72,DWV!$A$8:$L$300,12,FALSE),IF($A72&lt;'Large Dia. DWV'!$A$122,VLOOKUP($A72,'Large Dia. DWV'!$A$8:$L$121,12,FALSE),IF($A72&lt;'SCH40'!$A$602,VLOOKUP($A72,'SCH40'!$A$8:$L$601,12,FALSE),IF($A72&lt;'Large Dia. SCH40'!$A$35,VLOOKUP($A72,'Large Dia. SCH40'!$A$8:$L$34,12,FALSE),IF($A72&lt;'SDR26'!$A$119,VLOOKUP($A72,'SDR26'!$A$8:$L$118,12,FALSE),IF($A72&lt;SDR35G!$A$227,VLOOKUP($A72,SDR35G!$A$8:$L$226,12,FALSE),IF($A72&lt;SDR35SW!$A$178,VLOOKUP($A72,SDR35SW!$A$8:$L$177,12,FALSE),IF($A72&lt;'DWV G'!$A$241,VLOOKUP($A72,'DWV G'!$A$8:$L$240,12,FALSE),IF($A72&lt;'2'!$A$523,VLOOKUP($A72,'2'!$A$8:$L$522,12,FALSE),IF($A72&lt;'3'!$A$27,VLOOKUP($A72,'3'!$A$8:$L$26,12,FALSE),IF($A72&lt;'4'!$A$277,VLOOKUP($A72,'4'!$A$8:$L$276,12,FALSE),IF($A72&lt;'5'!$A$10,VLOOKUP($A72,'5'!$A$8:$L$9,12,FALSE),IF($A72&lt;Nonstandard!$A$26,VLOOKUP($A72,Nonstandard!$A$17:$J$25,3,FALSE),IF($A72&lt;SDRFab!$A$3088,VLOOKUP($A72,SDRFab!$A$8:$L$3087,11,FALSE),""))))))))))))))</f>
        <v/>
      </c>
      <c r="H72" s="389" t="str">
        <f>IF($A72&lt;DWV!$A$301,VLOOKUP($A72,DWV!$A$8:$L$300,7,FALSE),IF($A72&lt;'Large Dia. DWV'!$A$122,VLOOKUP($A72,'Large Dia. DWV'!$A$8:$L$121,7,FALSE),IF($A72&lt;'SCH40'!$A$602,VLOOKUP($A72,'SCH40'!$A$8:$L$601,7,FALSE),IF($A72&lt;'Large Dia. SCH40'!$A$35,VLOOKUP($A72,'Large Dia. SCH40'!$A$8:$L$34,7,FALSE),IF($A72&lt;'SDR26'!$A$119,VLOOKUP($A72,'SDR26'!$A$8:$L$118,7,FALSE),IF($A72&lt;SDR35G!$A$227,VLOOKUP($A72,SDR35G!$A$8:$L$226,7,FALSE),IF($A72&lt;SDR35SW!$A$178,VLOOKUP($A72,SDR35SW!$A$8:$L$177,7,FALSE),IF($A72&lt;'DWV G'!$A$241,VLOOKUP($A72,'DWV G'!$A$8:$L$240,7,FALSE),IF($A72&lt;'2'!$A$523,VLOOKUP($A72,'2'!$A$8:$L$522,7,FALSE),IF($A72&lt;'3'!$A$27,VLOOKUP($A72,'3'!$A$8:$L$26,7,FALSE),IF($A72&lt;'4'!$A$277,VLOOKUP($A72,'4'!$A$8:$L$276,7,FALSE),IF($A72&lt;'5'!$A$10,VLOOKUP($A72,'5'!$A$8:$L$9,7,FALSE),IF($A72&lt;SDRFab!$A$3088,VLOOKUP($A72,SDRFab!$A$8:$L$3087,6,FALSE),"")))))))))))))</f>
        <v/>
      </c>
      <c r="I72" s="390"/>
      <c r="J72" s="155" t="str">
        <f>IF($A72&lt;DWV!$A$301,VLOOKUP($A72,DWV!$A$8:$N$300,14,FALSE),IF($A72&lt;'Large Dia. DWV'!$A$122,VLOOKUP($A72,'Large Dia. DWV'!$A$8:$N$121,14,FALSE),IF($A72&lt;'SCH40'!$A$602,VLOOKUP($A72,'SCH40'!$A$8:$N$601,14,FALSE),IF($A72&lt;'Large Dia. SCH40'!$A$35,VLOOKUP($A72,'Large Dia. SCH40'!$A$8:$N$34,14,FALSE),IF($A72&lt;'SDR26'!$A$119,VLOOKUP($A72,'SDR26'!$A$8:$N$118,14,FALSE),IF($A72&lt;SDR35G!$A$227,VLOOKUP($A72,SDR35G!$A$8:$N$226,14,FALSE),IF($A72&lt;SDR35SW!$A$178,VLOOKUP($A72,SDR35SW!$A$8:$N$177,14,FALSE),IF($A72&lt;'DWV G'!$A$241,VLOOKUP($A72,'DWV G'!$A$8:$N$240,14,FALSE),IF($A72&lt;'2'!$A$523,VLOOKUP($A72,'2'!$A$8:$N$522,14,FALSE),IF($A72&lt;'3'!$A$27,VLOOKUP($A72,'3'!$A$8:$N$26,14,FALSE),IF($A72&lt;'4'!$A$277,VLOOKUP($A72,'4'!$A$8:$N$276,14,FALSE),IF($A72&lt;'5'!$A$10,VLOOKUP($A72,'5'!$A$8:$N$9,14,FALSE),IF($A72&lt;SDRFab!$A$3088,VLOOKUP($A72,SDRFab!$A$8:$N$3087,13,FALSE),"")))))))))))))</f>
        <v/>
      </c>
      <c r="K72" s="167" t="str">
        <f>IF($A72&lt;DWV!$A$301,VLOOKUP($A72,DWV!$A$8:$L$300,11,FALSE),IF($A72&lt;'Large Dia. DWV'!$A$122,VLOOKUP($A72,'Large Dia. DWV'!$A$8:$L$121,11,FALSE),IF($A72&lt;'SCH40'!$A$602,VLOOKUP($A72,'SCH40'!$A$8:$L$601,11,FALSE),IF($A72&lt;'Large Dia. SCH40'!$A$35,VLOOKUP($A72,'Large Dia. SCH40'!$A$8:$L$34,11,FALSE),IF($A72&lt;'SDR26'!$A$119,VLOOKUP($A72,'SDR26'!$A$8:$L$118,11,FALSE),IF($A72&lt;SDR35G!$A$227,VLOOKUP($A72,SDR35G!$A$8:$L$226,11,FALSE),IF($A72&lt;SDR35SW!$A$178,VLOOKUP($A72,SDR35SW!$A$8:$L$177,11,FALSE),IF($A72&lt;'DWV G'!$A$241,VLOOKUP($A72,'DWV G'!$A$8:$L$240,11,FALSE),IF($A72&lt;'2'!$A$523,VLOOKUP($A72,'2'!$A$8:$L$522,11,FALSE),IF($A72&lt;'3'!$A$27,VLOOKUP($A72,'3'!$A$8:$L$26,11,FALSE),IF($A72&lt;'4'!$A$277,VLOOKUP($A72,'4'!$A$8:$L$276,11,FALSE),IF($A72&lt;'5'!$A$10,VLOOKUP($A72,'5'!$A$8:$L$9,11,FALSE),IF($A72&lt;Nonstandard!$A$26,VLOOKUP($A72,Nonstandard!$A$17:$J$25,10,FALSE),IF($A72&lt;SDRFab!$A$3088,VLOOKUP($A72,SDRFab!$A$8:$L$3087,10,FALSE),""))))))))))))))</f>
        <v/>
      </c>
      <c r="L72" s="139" t="str">
        <f t="shared" si="1"/>
        <v>-</v>
      </c>
      <c r="M72" s="170"/>
      <c r="N72" s="142"/>
      <c r="O72" s="143"/>
    </row>
    <row r="73" spans="1:15" ht="15.6" x14ac:dyDescent="0.3">
      <c r="A73" s="151">
        <v>56</v>
      </c>
      <c r="B73" s="152" t="str">
        <f>IF($A73&lt;DWV!$A$301,VLOOKUP($A73,DWV!$A$8:$L$300,4,FALSE),IF($A73&lt;'Large Dia. DWV'!$A$122,VLOOKUP($A73,'Large Dia. DWV'!$A$8:$L$121,4,FALSE),IF($A73&lt;'SCH40'!$A$602,VLOOKUP($A73,'SCH40'!$A$8:$L$601,4,FALSE),IF($A73&lt;'Large Dia. SCH40'!$A$35,VLOOKUP($A73,'Large Dia. SCH40'!$A$8:$L$34,4,FALSE),IF($A73&lt;'SDR26'!$A$119,VLOOKUP($A73,'SDR26'!$A$8:$L$118,4,FALSE),IF($A73&lt;SDR35G!$A$227,VLOOKUP($A73,SDR35G!$A$8:$L$226,4,FALSE),IF($A73&lt;SDR35SW!$A$178,VLOOKUP($A73,SDR35SW!$A$8:$L$177,4,FALSE),IF($A73&lt;'DWV G'!$A$241,VLOOKUP($A73,'DWV G'!$A$8:$L$240,4,FALSE),IF($A73&lt;'2'!$A$523,VLOOKUP($A73,'2'!$A$8:$L$522,4,FALSE),IF($A73&lt;'3'!$A$27,VLOOKUP($A73,'3'!$A$8:$L$26,4,FALSE),IF($A73&lt;'4'!$A$277,VLOOKUP($A73,'4'!$A$8:$L$276,4,FALSE),IF($A73&lt;'5'!$A$10,VLOOKUP($A73,'5'!$A$8:$L$9,4,FALSE),IF($A73&lt;Nonstandard!$A$26,VLOOKUP($A73,Nonstandard!$A$17:$J$25,5,FALSE),IF($A73&lt;SDRFab!$A$3088,VLOOKUP($A73,SDRFab!$A$8:$K$3087,3,FALSE),""))))))))))))))</f>
        <v/>
      </c>
      <c r="C73" s="164" t="str">
        <f>IF($A73&lt;DWV!$A$301,VLOOKUP($A73,DWV!$A$8:$L$300,5,FALSE),IF($A73&lt;'Large Dia. DWV'!$A$122,VLOOKUP($A73,'Large Dia. DWV'!$A$8:$L$121,5,FALSE),IF($A73&lt;'SCH40'!$A$602,VLOOKUP($A73,'SCH40'!$A$8:$L$601,5,FALSE),IF($A73&lt;'Large Dia. SCH40'!$A$35,VLOOKUP($A73,'Large Dia. SCH40'!$A$8:$L$34,5,FALSE),IF($A73&lt;'SDR26'!$A$119,VLOOKUP($A73,'SDR26'!$A$8:$L$118,5,FALSE),IF($A73&lt;SDR35G!$A$227,VLOOKUP($A73,SDR35G!$A$8:$L$226,5,FALSE),IF($A73&lt;SDR35SW!$A$178,VLOOKUP($A73,SDR35SW!$A$8:$L$177,5,FALSE),IF($A73&lt;'DWV G'!$A$241,VLOOKUP($A73,'DWV G'!$A$8:$L$240,5,FALSE),IF($A73&lt;'2'!$A$523,VLOOKUP($A73,'2'!$A$8:$L$522,5,FALSE),IF($A73&lt;'3'!$A$27,VLOOKUP($A73,'3'!$A$8:$L$26,5,FALSE),IF($A73&lt;'4'!$A$277,VLOOKUP($A73,'4'!$A$8:$L$276,5,FALSE),IF($A73&lt;'5'!$A$10,VLOOKUP($A73,'5'!$A$8:$L$9,5,FALSE),IF($A73&lt;Nonstandard!$A$26,VLOOKUP($A73,Nonstandard!$A$17:$J$25,6,FALSE),IF($A73&lt;SDRFab!$A$3088,VLOOKUP($A73,SDRFab!$A$8:$K$3087,4,FALSE),""))))))))))))))</f>
        <v/>
      </c>
      <c r="D73" s="398" t="str">
        <f>IF($A73&lt;DWV!$A$301,VLOOKUP($A73,DWV!$A$8:$L$300,6,FALSE),IF($A73&lt;'Large Dia. DWV'!$A$122,VLOOKUP($A73,'Large Dia. DWV'!$A$8:$L$121,6,FALSE),IF($A73&lt;'SCH40'!$A$602,VLOOKUP($A73,'SCH40'!$A$8:$L$601,6,FALSE),IF($A73&lt;'Large Dia. SCH40'!$A$35,VLOOKUP($A73,'Large Dia. SCH40'!$A$8:$L$34,6,FALSE),IF($A73&lt;'SDR26'!$A$119,VLOOKUP($A73,'SDR26'!$A$8:$L$118,6,FALSE),IF($A73&lt;SDR35G!$A$227,VLOOKUP($A73,SDR35G!$A$8:$L$226,6,FALSE),IF($A73&lt;SDR35SW!$A$178,VLOOKUP($A73,SDR35SW!$A$8:$L$177,6,FALSE),IF($A73&lt;'DWV G'!$A$241,VLOOKUP($A73,'DWV G'!$A$8:$L$240,6,FALSE),IF($A73&lt;'2'!$A$523,VLOOKUP($A73,'2'!$A$8:$L$522,6,FALSE),IF($A73&lt;'3'!$A$27,VLOOKUP($A73,'3'!$A$8:$L$26,6,FALSE),IF($A73&lt;'4'!$A$277,VLOOKUP($A73,'4'!$A$8:$L$276,6,FALSE),IF($A73&lt;'5'!$A$10,VLOOKUP($A73,'5'!$A$8:$L$9,6,FALSE),IF($A73&lt;Nonstandard!$A$26,VLOOKUP($A73,Nonstandard!$A$17:$J$25,7,FALSE),IF($A73&lt;SDRFab!$A$3088,VLOOKUP($A73,SDRFab!$A$8:$K$3087,5,FALSE),""))))))))))))))</f>
        <v/>
      </c>
      <c r="E73" s="399"/>
      <c r="F73" s="153" t="str">
        <f>IF($A73&lt;DWV!$A$301,VLOOKUP($A73,DWV!$A$8:$L$300,10,FALSE),IF($A73&lt;'Large Dia. DWV'!$A$122,VLOOKUP($A73,'Large Dia. DWV'!$A$8:$L$121,10,FALSE),IF($A73&lt;'SCH40'!$A$602,VLOOKUP($A73,'SCH40'!$A$8:$L$601,10,FALSE),IF($A73&lt;'Large Dia. SCH40'!$A$35,VLOOKUP($A73,'Large Dia. SCH40'!$A$8:$L$34,10,FALSE),IF($A73&lt;'SDR26'!$A$119,VLOOKUP($A73,'SDR26'!$A$8:$L$118,10,FALSE),IF($A73&lt;SDR35G!$A$227,VLOOKUP($A73,SDR35G!$A$8:$L$226,10,FALSE),IF($A73&lt;SDR35SW!$A$178,VLOOKUP($A73,SDR35SW!$A$8:$L$177,10,FALSE),IF($A73&lt;'DWV G'!$A$241,VLOOKUP($A73,'DWV G'!$A$8:$L$240,10,FALSE),IF($A73&lt;'2'!$A$523,VLOOKUP($A73,'2'!$A$8:$L$522,10,FALSE),IF($A73&lt;'3'!$A$27,VLOOKUP($A73,'3'!$A$8:$L$26,10,FALSE),IF($A73&lt;'4'!$A$277,VLOOKUP($A73,'4'!$A$8:$L$276,10,FALSE),IF($A73&lt;'5'!$A$10,VLOOKUP($A73,'5'!$A$8:$L$9,10,FALSE),IF($A73&lt;Nonstandard!$A$26,VLOOKUP($A73,Nonstandard!$A$17:$J$25,8,FALSE),IF($A73&lt;SDRFab!$A$3088,VLOOKUP($A73,SDRFab!$A$8:$K$3087,9,FALSE),""))))))))))))))</f>
        <v/>
      </c>
      <c r="G73" s="166" t="str">
        <f>IF($A73&lt;DWV!$A$301,VLOOKUP($A73,DWV!$A$8:$L$300,12,FALSE),IF($A73&lt;'Large Dia. DWV'!$A$122,VLOOKUP($A73,'Large Dia. DWV'!$A$8:$L$121,12,FALSE),IF($A73&lt;'SCH40'!$A$602,VLOOKUP($A73,'SCH40'!$A$8:$L$601,12,FALSE),IF($A73&lt;'Large Dia. SCH40'!$A$35,VLOOKUP($A73,'Large Dia. SCH40'!$A$8:$L$34,12,FALSE),IF($A73&lt;'SDR26'!$A$119,VLOOKUP($A73,'SDR26'!$A$8:$L$118,12,FALSE),IF($A73&lt;SDR35G!$A$227,VLOOKUP($A73,SDR35G!$A$8:$L$226,12,FALSE),IF($A73&lt;SDR35SW!$A$178,VLOOKUP($A73,SDR35SW!$A$8:$L$177,12,FALSE),IF($A73&lt;'DWV G'!$A$241,VLOOKUP($A73,'DWV G'!$A$8:$L$240,12,FALSE),IF($A73&lt;'2'!$A$523,VLOOKUP($A73,'2'!$A$8:$L$522,12,FALSE),IF($A73&lt;'3'!$A$27,VLOOKUP($A73,'3'!$A$8:$L$26,12,FALSE),IF($A73&lt;'4'!$A$277,VLOOKUP($A73,'4'!$A$8:$L$276,12,FALSE),IF($A73&lt;'5'!$A$10,VLOOKUP($A73,'5'!$A$8:$L$9,12,FALSE),IF($A73&lt;Nonstandard!$A$26,VLOOKUP($A73,Nonstandard!$A$17:$J$25,3,FALSE),IF($A73&lt;SDRFab!$A$3088,VLOOKUP($A73,SDRFab!$A$8:$L$3087,11,FALSE),""))))))))))))))</f>
        <v/>
      </c>
      <c r="H73" s="387" t="str">
        <f>IF($A73&lt;DWV!$A$301,VLOOKUP($A73,DWV!$A$8:$L$300,7,FALSE),IF($A73&lt;'Large Dia. DWV'!$A$122,VLOOKUP($A73,'Large Dia. DWV'!$A$8:$L$121,7,FALSE),IF($A73&lt;'SCH40'!$A$602,VLOOKUP($A73,'SCH40'!$A$8:$L$601,7,FALSE),IF($A73&lt;'Large Dia. SCH40'!$A$35,VLOOKUP($A73,'Large Dia. SCH40'!$A$8:$L$34,7,FALSE),IF($A73&lt;'SDR26'!$A$119,VLOOKUP($A73,'SDR26'!$A$8:$L$118,7,FALSE),IF($A73&lt;SDR35G!$A$227,VLOOKUP($A73,SDR35G!$A$8:$L$226,7,FALSE),IF($A73&lt;SDR35SW!$A$178,VLOOKUP($A73,SDR35SW!$A$8:$L$177,7,FALSE),IF($A73&lt;'DWV G'!$A$241,VLOOKUP($A73,'DWV G'!$A$8:$L$240,7,FALSE),IF($A73&lt;'2'!$A$523,VLOOKUP($A73,'2'!$A$8:$L$522,7,FALSE),IF($A73&lt;'3'!$A$27,VLOOKUP($A73,'3'!$A$8:$L$26,7,FALSE),IF($A73&lt;'4'!$A$277,VLOOKUP($A73,'4'!$A$8:$L$276,7,FALSE),IF($A73&lt;'5'!$A$10,VLOOKUP($A73,'5'!$A$8:$L$9,7,FALSE),IF($A73&lt;SDRFab!$A$3088,VLOOKUP($A73,SDRFab!$A$8:$L$3087,6,FALSE),"")))))))))))))</f>
        <v/>
      </c>
      <c r="I73" s="388"/>
      <c r="J73" s="156" t="str">
        <f>IF($A73&lt;DWV!$A$301,VLOOKUP($A73,DWV!$A$8:$N$300,14,FALSE),IF($A73&lt;'Large Dia. DWV'!$A$122,VLOOKUP($A73,'Large Dia. DWV'!$A$8:$N$121,14,FALSE),IF($A73&lt;'SCH40'!$A$602,VLOOKUP($A73,'SCH40'!$A$8:$N$601,14,FALSE),IF($A73&lt;'Large Dia. SCH40'!$A$35,VLOOKUP($A73,'Large Dia. SCH40'!$A$8:$N$34,14,FALSE),IF($A73&lt;'SDR26'!$A$119,VLOOKUP($A73,'SDR26'!$A$8:$N$118,14,FALSE),IF($A73&lt;SDR35G!$A$227,VLOOKUP($A73,SDR35G!$A$8:$N$226,14,FALSE),IF($A73&lt;SDR35SW!$A$178,VLOOKUP($A73,SDR35SW!$A$8:$N$177,14,FALSE),IF($A73&lt;'DWV G'!$A$241,VLOOKUP($A73,'DWV G'!$A$8:$N$240,14,FALSE),IF($A73&lt;'2'!$A$523,VLOOKUP($A73,'2'!$A$8:$N$522,14,FALSE),IF($A73&lt;'3'!$A$27,VLOOKUP($A73,'3'!$A$8:$N$26,14,FALSE),IF($A73&lt;'4'!$A$277,VLOOKUP($A73,'4'!$A$8:$N$276,14,FALSE),IF($A73&lt;'5'!$A$10,VLOOKUP($A73,'5'!$A$8:$N$9,14,FALSE),IF($A73&lt;SDRFab!$A$3088,VLOOKUP($A73,SDRFab!$A$8:$N$3087,13,FALSE),"")))))))))))))</f>
        <v/>
      </c>
      <c r="K73" s="168" t="str">
        <f>IF($A73&lt;DWV!$A$301,VLOOKUP($A73,DWV!$A$8:$L$300,11,FALSE),IF($A73&lt;'Large Dia. DWV'!$A$122,VLOOKUP($A73,'Large Dia. DWV'!$A$8:$L$121,11,FALSE),IF($A73&lt;'SCH40'!$A$602,VLOOKUP($A73,'SCH40'!$A$8:$L$601,11,FALSE),IF($A73&lt;'Large Dia. SCH40'!$A$35,VLOOKUP($A73,'Large Dia. SCH40'!$A$8:$L$34,11,FALSE),IF($A73&lt;'SDR26'!$A$119,VLOOKUP($A73,'SDR26'!$A$8:$L$118,11,FALSE),IF($A73&lt;SDR35G!$A$227,VLOOKUP($A73,SDR35G!$A$8:$L$226,11,FALSE),IF($A73&lt;SDR35SW!$A$178,VLOOKUP($A73,SDR35SW!$A$8:$L$177,11,FALSE),IF($A73&lt;'DWV G'!$A$241,VLOOKUP($A73,'DWV G'!$A$8:$L$240,11,FALSE),IF($A73&lt;'2'!$A$523,VLOOKUP($A73,'2'!$A$8:$L$522,11,FALSE),IF($A73&lt;'3'!$A$27,VLOOKUP($A73,'3'!$A$8:$L$26,11,FALSE),IF($A73&lt;'4'!$A$277,VLOOKUP($A73,'4'!$A$8:$L$276,11,FALSE),IF($A73&lt;'5'!$A$10,VLOOKUP($A73,'5'!$A$8:$L$9,11,FALSE),IF($A73&lt;Nonstandard!$A$26,VLOOKUP($A73,Nonstandard!$A$17:$J$25,10,FALSE),IF($A73&lt;SDRFab!$A$3088,VLOOKUP($A73,SDRFab!$A$8:$L$3087,10,FALSE),""))))))))))))))</f>
        <v/>
      </c>
      <c r="L73" s="153" t="str">
        <f t="shared" si="1"/>
        <v>-</v>
      </c>
      <c r="M73" s="169"/>
      <c r="N73" s="142"/>
      <c r="O73" s="143"/>
    </row>
    <row r="74" spans="1:15" ht="15.6" x14ac:dyDescent="0.3">
      <c r="A74" s="123">
        <v>57</v>
      </c>
      <c r="B74" s="14" t="str">
        <f>IF($A74&lt;DWV!$A$301,VLOOKUP($A74,DWV!$A$8:$L$300,4,FALSE),IF($A74&lt;'Large Dia. DWV'!$A$122,VLOOKUP($A74,'Large Dia. DWV'!$A$8:$L$121,4,FALSE),IF($A74&lt;'SCH40'!$A$602,VLOOKUP($A74,'SCH40'!$A$8:$L$601,4,FALSE),IF($A74&lt;'Large Dia. SCH40'!$A$35,VLOOKUP($A74,'Large Dia. SCH40'!$A$8:$L$34,4,FALSE),IF($A74&lt;'SDR26'!$A$119,VLOOKUP($A74,'SDR26'!$A$8:$L$118,4,FALSE),IF($A74&lt;SDR35G!$A$227,VLOOKUP($A74,SDR35G!$A$8:$L$226,4,FALSE),IF($A74&lt;SDR35SW!$A$178,VLOOKUP($A74,SDR35SW!$A$8:$L$177,4,FALSE),IF($A74&lt;'DWV G'!$A$241,VLOOKUP($A74,'DWV G'!$A$8:$L$240,4,FALSE),IF($A74&lt;'2'!$A$523,VLOOKUP($A74,'2'!$A$8:$L$522,4,FALSE),IF($A74&lt;'3'!$A$27,VLOOKUP($A74,'3'!$A$8:$L$26,4,FALSE),IF($A74&lt;'4'!$A$277,VLOOKUP($A74,'4'!$A$8:$L$276,4,FALSE),IF($A74&lt;'5'!$A$10,VLOOKUP($A74,'5'!$A$8:$L$9,4,FALSE),IF($A74&lt;Nonstandard!$A$26,VLOOKUP($A74,Nonstandard!$A$17:$J$25,5,FALSE),IF($A74&lt;SDRFab!$A$3088,VLOOKUP($A74,SDRFab!$A$8:$K$3087,3,FALSE),""))))))))))))))</f>
        <v/>
      </c>
      <c r="C74" s="163" t="str">
        <f>IF($A74&lt;DWV!$A$301,VLOOKUP($A74,DWV!$A$8:$L$300,5,FALSE),IF($A74&lt;'Large Dia. DWV'!$A$122,VLOOKUP($A74,'Large Dia. DWV'!$A$8:$L$121,5,FALSE),IF($A74&lt;'SCH40'!$A$602,VLOOKUP($A74,'SCH40'!$A$8:$L$601,5,FALSE),IF($A74&lt;'Large Dia. SCH40'!$A$35,VLOOKUP($A74,'Large Dia. SCH40'!$A$8:$L$34,5,FALSE),IF($A74&lt;'SDR26'!$A$119,VLOOKUP($A74,'SDR26'!$A$8:$L$118,5,FALSE),IF($A74&lt;SDR35G!$A$227,VLOOKUP($A74,SDR35G!$A$8:$L$226,5,FALSE),IF($A74&lt;SDR35SW!$A$178,VLOOKUP($A74,SDR35SW!$A$8:$L$177,5,FALSE),IF($A74&lt;'DWV G'!$A$241,VLOOKUP($A74,'DWV G'!$A$8:$L$240,5,FALSE),IF($A74&lt;'2'!$A$523,VLOOKUP($A74,'2'!$A$8:$L$522,5,FALSE),IF($A74&lt;'3'!$A$27,VLOOKUP($A74,'3'!$A$8:$L$26,5,FALSE),IF($A74&lt;'4'!$A$277,VLOOKUP($A74,'4'!$A$8:$L$276,5,FALSE),IF($A74&lt;'5'!$A$10,VLOOKUP($A74,'5'!$A$8:$L$9,5,FALSE),IF($A74&lt;Nonstandard!$A$26,VLOOKUP($A74,Nonstandard!$A$17:$J$25,6,FALSE),IF($A74&lt;SDRFab!$A$3088,VLOOKUP($A74,SDRFab!$A$8:$K$3087,4,FALSE),""))))))))))))))</f>
        <v/>
      </c>
      <c r="D74" s="396" t="str">
        <f>IF($A74&lt;DWV!$A$301,VLOOKUP($A74,DWV!$A$8:$L$300,6,FALSE),IF($A74&lt;'Large Dia. DWV'!$A$122,VLOOKUP($A74,'Large Dia. DWV'!$A$8:$L$121,6,FALSE),IF($A74&lt;'SCH40'!$A$602,VLOOKUP($A74,'SCH40'!$A$8:$L$601,6,FALSE),IF($A74&lt;'Large Dia. SCH40'!$A$35,VLOOKUP($A74,'Large Dia. SCH40'!$A$8:$L$34,6,FALSE),IF($A74&lt;'SDR26'!$A$119,VLOOKUP($A74,'SDR26'!$A$8:$L$118,6,FALSE),IF($A74&lt;SDR35G!$A$227,VLOOKUP($A74,SDR35G!$A$8:$L$226,6,FALSE),IF($A74&lt;SDR35SW!$A$178,VLOOKUP($A74,SDR35SW!$A$8:$L$177,6,FALSE),IF($A74&lt;'DWV G'!$A$241,VLOOKUP($A74,'DWV G'!$A$8:$L$240,6,FALSE),IF($A74&lt;'2'!$A$523,VLOOKUP($A74,'2'!$A$8:$L$522,6,FALSE),IF($A74&lt;'3'!$A$27,VLOOKUP($A74,'3'!$A$8:$L$26,6,FALSE),IF($A74&lt;'4'!$A$277,VLOOKUP($A74,'4'!$A$8:$L$276,6,FALSE),IF($A74&lt;'5'!$A$10,VLOOKUP($A74,'5'!$A$8:$L$9,6,FALSE),IF($A74&lt;Nonstandard!$A$26,VLOOKUP($A74,Nonstandard!$A$17:$J$25,7,FALSE),IF($A74&lt;SDRFab!$A$3088,VLOOKUP($A74,SDRFab!$A$8:$K$3087,5,FALSE),""))))))))))))))</f>
        <v/>
      </c>
      <c r="E74" s="397"/>
      <c r="F74" s="138" t="str">
        <f>IF($A74&lt;DWV!$A$301,VLOOKUP($A74,DWV!$A$8:$L$300,10,FALSE),IF($A74&lt;'Large Dia. DWV'!$A$122,VLOOKUP($A74,'Large Dia. DWV'!$A$8:$L$121,10,FALSE),IF($A74&lt;'SCH40'!$A$602,VLOOKUP($A74,'SCH40'!$A$8:$L$601,10,FALSE),IF($A74&lt;'Large Dia. SCH40'!$A$35,VLOOKUP($A74,'Large Dia. SCH40'!$A$8:$L$34,10,FALSE),IF($A74&lt;'SDR26'!$A$119,VLOOKUP($A74,'SDR26'!$A$8:$L$118,10,FALSE),IF($A74&lt;SDR35G!$A$227,VLOOKUP($A74,SDR35G!$A$8:$L$226,10,FALSE),IF($A74&lt;SDR35SW!$A$178,VLOOKUP($A74,SDR35SW!$A$8:$L$177,10,FALSE),IF($A74&lt;'DWV G'!$A$241,VLOOKUP($A74,'DWV G'!$A$8:$L$240,10,FALSE),IF($A74&lt;'2'!$A$523,VLOOKUP($A74,'2'!$A$8:$L$522,10,FALSE),IF($A74&lt;'3'!$A$27,VLOOKUP($A74,'3'!$A$8:$L$26,10,FALSE),IF($A74&lt;'4'!$A$277,VLOOKUP($A74,'4'!$A$8:$L$276,10,FALSE),IF($A74&lt;'5'!$A$10,VLOOKUP($A74,'5'!$A$8:$L$9,10,FALSE),IF($A74&lt;Nonstandard!$A$26,VLOOKUP($A74,Nonstandard!$A$17:$J$25,8,FALSE),IF($A74&lt;SDRFab!$A$3088,VLOOKUP($A74,SDRFab!$A$8:$K$3087,9,FALSE),""))))))))))))))</f>
        <v/>
      </c>
      <c r="G74" s="165" t="str">
        <f>IF($A74&lt;DWV!$A$301,VLOOKUP($A74,DWV!$A$8:$L$300,12,FALSE),IF($A74&lt;'Large Dia. DWV'!$A$122,VLOOKUP($A74,'Large Dia. DWV'!$A$8:$L$121,12,FALSE),IF($A74&lt;'SCH40'!$A$602,VLOOKUP($A74,'SCH40'!$A$8:$L$601,12,FALSE),IF($A74&lt;'Large Dia. SCH40'!$A$35,VLOOKUP($A74,'Large Dia. SCH40'!$A$8:$L$34,12,FALSE),IF($A74&lt;'SDR26'!$A$119,VLOOKUP($A74,'SDR26'!$A$8:$L$118,12,FALSE),IF($A74&lt;SDR35G!$A$227,VLOOKUP($A74,SDR35G!$A$8:$L$226,12,FALSE),IF($A74&lt;SDR35SW!$A$178,VLOOKUP($A74,SDR35SW!$A$8:$L$177,12,FALSE),IF($A74&lt;'DWV G'!$A$241,VLOOKUP($A74,'DWV G'!$A$8:$L$240,12,FALSE),IF($A74&lt;'2'!$A$523,VLOOKUP($A74,'2'!$A$8:$L$522,12,FALSE),IF($A74&lt;'3'!$A$27,VLOOKUP($A74,'3'!$A$8:$L$26,12,FALSE),IF($A74&lt;'4'!$A$277,VLOOKUP($A74,'4'!$A$8:$L$276,12,FALSE),IF($A74&lt;'5'!$A$10,VLOOKUP($A74,'5'!$A$8:$L$9,12,FALSE),IF($A74&lt;Nonstandard!$A$26,VLOOKUP($A74,Nonstandard!$A$17:$J$25,3,FALSE),IF($A74&lt;SDRFab!$A$3088,VLOOKUP($A74,SDRFab!$A$8:$L$3087,11,FALSE),""))))))))))))))</f>
        <v/>
      </c>
      <c r="H74" s="389" t="str">
        <f>IF($A74&lt;DWV!$A$301,VLOOKUP($A74,DWV!$A$8:$L$300,7,FALSE),IF($A74&lt;'Large Dia. DWV'!$A$122,VLOOKUP($A74,'Large Dia. DWV'!$A$8:$L$121,7,FALSE),IF($A74&lt;'SCH40'!$A$602,VLOOKUP($A74,'SCH40'!$A$8:$L$601,7,FALSE),IF($A74&lt;'Large Dia. SCH40'!$A$35,VLOOKUP($A74,'Large Dia. SCH40'!$A$8:$L$34,7,FALSE),IF($A74&lt;'SDR26'!$A$119,VLOOKUP($A74,'SDR26'!$A$8:$L$118,7,FALSE),IF($A74&lt;SDR35G!$A$227,VLOOKUP($A74,SDR35G!$A$8:$L$226,7,FALSE),IF($A74&lt;SDR35SW!$A$178,VLOOKUP($A74,SDR35SW!$A$8:$L$177,7,FALSE),IF($A74&lt;'DWV G'!$A$241,VLOOKUP($A74,'DWV G'!$A$8:$L$240,7,FALSE),IF($A74&lt;'2'!$A$523,VLOOKUP($A74,'2'!$A$8:$L$522,7,FALSE),IF($A74&lt;'3'!$A$27,VLOOKUP($A74,'3'!$A$8:$L$26,7,FALSE),IF($A74&lt;'4'!$A$277,VLOOKUP($A74,'4'!$A$8:$L$276,7,FALSE),IF($A74&lt;'5'!$A$10,VLOOKUP($A74,'5'!$A$8:$L$9,7,FALSE),IF($A74&lt;SDRFab!$A$3088,VLOOKUP($A74,SDRFab!$A$8:$L$3087,6,FALSE),"")))))))))))))</f>
        <v/>
      </c>
      <c r="I74" s="390"/>
      <c r="J74" s="155" t="str">
        <f>IF($A74&lt;DWV!$A$301,VLOOKUP($A74,DWV!$A$8:$N$300,14,FALSE),IF($A74&lt;'Large Dia. DWV'!$A$122,VLOOKUP($A74,'Large Dia. DWV'!$A$8:$N$121,14,FALSE),IF($A74&lt;'SCH40'!$A$602,VLOOKUP($A74,'SCH40'!$A$8:$N$601,14,FALSE),IF($A74&lt;'Large Dia. SCH40'!$A$35,VLOOKUP($A74,'Large Dia. SCH40'!$A$8:$N$34,14,FALSE),IF($A74&lt;'SDR26'!$A$119,VLOOKUP($A74,'SDR26'!$A$8:$N$118,14,FALSE),IF($A74&lt;SDR35G!$A$227,VLOOKUP($A74,SDR35G!$A$8:$N$226,14,FALSE),IF($A74&lt;SDR35SW!$A$178,VLOOKUP($A74,SDR35SW!$A$8:$N$177,14,FALSE),IF($A74&lt;'DWV G'!$A$241,VLOOKUP($A74,'DWV G'!$A$8:$N$240,14,FALSE),IF($A74&lt;'2'!$A$523,VLOOKUP($A74,'2'!$A$8:$N$522,14,FALSE),IF($A74&lt;'3'!$A$27,VLOOKUP($A74,'3'!$A$8:$N$26,14,FALSE),IF($A74&lt;'4'!$A$277,VLOOKUP($A74,'4'!$A$8:$N$276,14,FALSE),IF($A74&lt;'5'!$A$10,VLOOKUP($A74,'5'!$A$8:$N$9,14,FALSE),IF($A74&lt;SDRFab!$A$3088,VLOOKUP($A74,SDRFab!$A$8:$N$3087,13,FALSE),"")))))))))))))</f>
        <v/>
      </c>
      <c r="K74" s="167" t="str">
        <f>IF($A74&lt;DWV!$A$301,VLOOKUP($A74,DWV!$A$8:$L$300,11,FALSE),IF($A74&lt;'Large Dia. DWV'!$A$122,VLOOKUP($A74,'Large Dia. DWV'!$A$8:$L$121,11,FALSE),IF($A74&lt;'SCH40'!$A$602,VLOOKUP($A74,'SCH40'!$A$8:$L$601,11,FALSE),IF($A74&lt;'Large Dia. SCH40'!$A$35,VLOOKUP($A74,'Large Dia. SCH40'!$A$8:$L$34,11,FALSE),IF($A74&lt;'SDR26'!$A$119,VLOOKUP($A74,'SDR26'!$A$8:$L$118,11,FALSE),IF($A74&lt;SDR35G!$A$227,VLOOKUP($A74,SDR35G!$A$8:$L$226,11,FALSE),IF($A74&lt;SDR35SW!$A$178,VLOOKUP($A74,SDR35SW!$A$8:$L$177,11,FALSE),IF($A74&lt;'DWV G'!$A$241,VLOOKUP($A74,'DWV G'!$A$8:$L$240,11,FALSE),IF($A74&lt;'2'!$A$523,VLOOKUP($A74,'2'!$A$8:$L$522,11,FALSE),IF($A74&lt;'3'!$A$27,VLOOKUP($A74,'3'!$A$8:$L$26,11,FALSE),IF($A74&lt;'4'!$A$277,VLOOKUP($A74,'4'!$A$8:$L$276,11,FALSE),IF($A74&lt;'5'!$A$10,VLOOKUP($A74,'5'!$A$8:$L$9,11,FALSE),IF($A74&lt;Nonstandard!$A$26,VLOOKUP($A74,Nonstandard!$A$17:$J$25,10,FALSE),IF($A74&lt;SDRFab!$A$3088,VLOOKUP($A74,SDRFab!$A$8:$L$3087,10,FALSE),""))))))))))))))</f>
        <v/>
      </c>
      <c r="L74" s="139" t="str">
        <f t="shared" si="1"/>
        <v>-</v>
      </c>
      <c r="M74" s="170"/>
      <c r="N74" s="142"/>
      <c r="O74" s="143"/>
    </row>
    <row r="75" spans="1:15" ht="15.6" x14ac:dyDescent="0.3">
      <c r="A75" s="151">
        <v>58</v>
      </c>
      <c r="B75" s="152" t="str">
        <f>IF($A75&lt;DWV!$A$301,VLOOKUP($A75,DWV!$A$8:$L$300,4,FALSE),IF($A75&lt;'Large Dia. DWV'!$A$122,VLOOKUP($A75,'Large Dia. DWV'!$A$8:$L$121,4,FALSE),IF($A75&lt;'SCH40'!$A$602,VLOOKUP($A75,'SCH40'!$A$8:$L$601,4,FALSE),IF($A75&lt;'Large Dia. SCH40'!$A$35,VLOOKUP($A75,'Large Dia. SCH40'!$A$8:$L$34,4,FALSE),IF($A75&lt;'SDR26'!$A$119,VLOOKUP($A75,'SDR26'!$A$8:$L$118,4,FALSE),IF($A75&lt;SDR35G!$A$227,VLOOKUP($A75,SDR35G!$A$8:$L$226,4,FALSE),IF($A75&lt;SDR35SW!$A$178,VLOOKUP($A75,SDR35SW!$A$8:$L$177,4,FALSE),IF($A75&lt;'DWV G'!$A$241,VLOOKUP($A75,'DWV G'!$A$8:$L$240,4,FALSE),IF($A75&lt;'2'!$A$523,VLOOKUP($A75,'2'!$A$8:$L$522,4,FALSE),IF($A75&lt;'3'!$A$27,VLOOKUP($A75,'3'!$A$8:$L$26,4,FALSE),IF($A75&lt;'4'!$A$277,VLOOKUP($A75,'4'!$A$8:$L$276,4,FALSE),IF($A75&lt;'5'!$A$10,VLOOKUP($A75,'5'!$A$8:$L$9,4,FALSE),IF($A75&lt;Nonstandard!$A$26,VLOOKUP($A75,Nonstandard!$A$17:$J$25,5,FALSE),IF($A75&lt;SDRFab!$A$3088,VLOOKUP($A75,SDRFab!$A$8:$K$3087,3,FALSE),""))))))))))))))</f>
        <v/>
      </c>
      <c r="C75" s="164" t="str">
        <f>IF($A75&lt;DWV!$A$301,VLOOKUP($A75,DWV!$A$8:$L$300,5,FALSE),IF($A75&lt;'Large Dia. DWV'!$A$122,VLOOKUP($A75,'Large Dia. DWV'!$A$8:$L$121,5,FALSE),IF($A75&lt;'SCH40'!$A$602,VLOOKUP($A75,'SCH40'!$A$8:$L$601,5,FALSE),IF($A75&lt;'Large Dia. SCH40'!$A$35,VLOOKUP($A75,'Large Dia. SCH40'!$A$8:$L$34,5,FALSE),IF($A75&lt;'SDR26'!$A$119,VLOOKUP($A75,'SDR26'!$A$8:$L$118,5,FALSE),IF($A75&lt;SDR35G!$A$227,VLOOKUP($A75,SDR35G!$A$8:$L$226,5,FALSE),IF($A75&lt;SDR35SW!$A$178,VLOOKUP($A75,SDR35SW!$A$8:$L$177,5,FALSE),IF($A75&lt;'DWV G'!$A$241,VLOOKUP($A75,'DWV G'!$A$8:$L$240,5,FALSE),IF($A75&lt;'2'!$A$523,VLOOKUP($A75,'2'!$A$8:$L$522,5,FALSE),IF($A75&lt;'3'!$A$27,VLOOKUP($A75,'3'!$A$8:$L$26,5,FALSE),IF($A75&lt;'4'!$A$277,VLOOKUP($A75,'4'!$A$8:$L$276,5,FALSE),IF($A75&lt;'5'!$A$10,VLOOKUP($A75,'5'!$A$8:$L$9,5,FALSE),IF($A75&lt;Nonstandard!$A$26,VLOOKUP($A75,Nonstandard!$A$17:$J$25,6,FALSE),IF($A75&lt;SDRFab!$A$3088,VLOOKUP($A75,SDRFab!$A$8:$K$3087,4,FALSE),""))))))))))))))</f>
        <v/>
      </c>
      <c r="D75" s="398" t="str">
        <f>IF($A75&lt;DWV!$A$301,VLOOKUP($A75,DWV!$A$8:$L$300,6,FALSE),IF($A75&lt;'Large Dia. DWV'!$A$122,VLOOKUP($A75,'Large Dia. DWV'!$A$8:$L$121,6,FALSE),IF($A75&lt;'SCH40'!$A$602,VLOOKUP($A75,'SCH40'!$A$8:$L$601,6,FALSE),IF($A75&lt;'Large Dia. SCH40'!$A$35,VLOOKUP($A75,'Large Dia. SCH40'!$A$8:$L$34,6,FALSE),IF($A75&lt;'SDR26'!$A$119,VLOOKUP($A75,'SDR26'!$A$8:$L$118,6,FALSE),IF($A75&lt;SDR35G!$A$227,VLOOKUP($A75,SDR35G!$A$8:$L$226,6,FALSE),IF($A75&lt;SDR35SW!$A$178,VLOOKUP($A75,SDR35SW!$A$8:$L$177,6,FALSE),IF($A75&lt;'DWV G'!$A$241,VLOOKUP($A75,'DWV G'!$A$8:$L$240,6,FALSE),IF($A75&lt;'2'!$A$523,VLOOKUP($A75,'2'!$A$8:$L$522,6,FALSE),IF($A75&lt;'3'!$A$27,VLOOKUP($A75,'3'!$A$8:$L$26,6,FALSE),IF($A75&lt;'4'!$A$277,VLOOKUP($A75,'4'!$A$8:$L$276,6,FALSE),IF($A75&lt;'5'!$A$10,VLOOKUP($A75,'5'!$A$8:$L$9,6,FALSE),IF($A75&lt;Nonstandard!$A$26,VLOOKUP($A75,Nonstandard!$A$17:$J$25,7,FALSE),IF($A75&lt;SDRFab!$A$3088,VLOOKUP($A75,SDRFab!$A$8:$K$3087,5,FALSE),""))))))))))))))</f>
        <v/>
      </c>
      <c r="E75" s="399"/>
      <c r="F75" s="153" t="str">
        <f>IF($A75&lt;DWV!$A$301,VLOOKUP($A75,DWV!$A$8:$L$300,10,FALSE),IF($A75&lt;'Large Dia. DWV'!$A$122,VLOOKUP($A75,'Large Dia. DWV'!$A$8:$L$121,10,FALSE),IF($A75&lt;'SCH40'!$A$602,VLOOKUP($A75,'SCH40'!$A$8:$L$601,10,FALSE),IF($A75&lt;'Large Dia. SCH40'!$A$35,VLOOKUP($A75,'Large Dia. SCH40'!$A$8:$L$34,10,FALSE),IF($A75&lt;'SDR26'!$A$119,VLOOKUP($A75,'SDR26'!$A$8:$L$118,10,FALSE),IF($A75&lt;SDR35G!$A$227,VLOOKUP($A75,SDR35G!$A$8:$L$226,10,FALSE),IF($A75&lt;SDR35SW!$A$178,VLOOKUP($A75,SDR35SW!$A$8:$L$177,10,FALSE),IF($A75&lt;'DWV G'!$A$241,VLOOKUP($A75,'DWV G'!$A$8:$L$240,10,FALSE),IF($A75&lt;'2'!$A$523,VLOOKUP($A75,'2'!$A$8:$L$522,10,FALSE),IF($A75&lt;'3'!$A$27,VLOOKUP($A75,'3'!$A$8:$L$26,10,FALSE),IF($A75&lt;'4'!$A$277,VLOOKUP($A75,'4'!$A$8:$L$276,10,FALSE),IF($A75&lt;'5'!$A$10,VLOOKUP($A75,'5'!$A$8:$L$9,10,FALSE),IF($A75&lt;Nonstandard!$A$26,VLOOKUP($A75,Nonstandard!$A$17:$J$25,8,FALSE),IF($A75&lt;SDRFab!$A$3088,VLOOKUP($A75,SDRFab!$A$8:$K$3087,9,FALSE),""))))))))))))))</f>
        <v/>
      </c>
      <c r="G75" s="166" t="str">
        <f>IF($A75&lt;DWV!$A$301,VLOOKUP($A75,DWV!$A$8:$L$300,12,FALSE),IF($A75&lt;'Large Dia. DWV'!$A$122,VLOOKUP($A75,'Large Dia. DWV'!$A$8:$L$121,12,FALSE),IF($A75&lt;'SCH40'!$A$602,VLOOKUP($A75,'SCH40'!$A$8:$L$601,12,FALSE),IF($A75&lt;'Large Dia. SCH40'!$A$35,VLOOKUP($A75,'Large Dia. SCH40'!$A$8:$L$34,12,FALSE),IF($A75&lt;'SDR26'!$A$119,VLOOKUP($A75,'SDR26'!$A$8:$L$118,12,FALSE),IF($A75&lt;SDR35G!$A$227,VLOOKUP($A75,SDR35G!$A$8:$L$226,12,FALSE),IF($A75&lt;SDR35SW!$A$178,VLOOKUP($A75,SDR35SW!$A$8:$L$177,12,FALSE),IF($A75&lt;'DWV G'!$A$241,VLOOKUP($A75,'DWV G'!$A$8:$L$240,12,FALSE),IF($A75&lt;'2'!$A$523,VLOOKUP($A75,'2'!$A$8:$L$522,12,FALSE),IF($A75&lt;'3'!$A$27,VLOOKUP($A75,'3'!$A$8:$L$26,12,FALSE),IF($A75&lt;'4'!$A$277,VLOOKUP($A75,'4'!$A$8:$L$276,12,FALSE),IF($A75&lt;'5'!$A$10,VLOOKUP($A75,'5'!$A$8:$L$9,12,FALSE),IF($A75&lt;Nonstandard!$A$26,VLOOKUP($A75,Nonstandard!$A$17:$J$25,3,FALSE),IF($A75&lt;SDRFab!$A$3088,VLOOKUP($A75,SDRFab!$A$8:$L$3087,11,FALSE),""))))))))))))))</f>
        <v/>
      </c>
      <c r="H75" s="387" t="str">
        <f>IF($A75&lt;DWV!$A$301,VLOOKUP($A75,DWV!$A$8:$L$300,7,FALSE),IF($A75&lt;'Large Dia. DWV'!$A$122,VLOOKUP($A75,'Large Dia. DWV'!$A$8:$L$121,7,FALSE),IF($A75&lt;'SCH40'!$A$602,VLOOKUP($A75,'SCH40'!$A$8:$L$601,7,FALSE),IF($A75&lt;'Large Dia. SCH40'!$A$35,VLOOKUP($A75,'Large Dia. SCH40'!$A$8:$L$34,7,FALSE),IF($A75&lt;'SDR26'!$A$119,VLOOKUP($A75,'SDR26'!$A$8:$L$118,7,FALSE),IF($A75&lt;SDR35G!$A$227,VLOOKUP($A75,SDR35G!$A$8:$L$226,7,FALSE),IF($A75&lt;SDR35SW!$A$178,VLOOKUP($A75,SDR35SW!$A$8:$L$177,7,FALSE),IF($A75&lt;'DWV G'!$A$241,VLOOKUP($A75,'DWV G'!$A$8:$L$240,7,FALSE),IF($A75&lt;'2'!$A$523,VLOOKUP($A75,'2'!$A$8:$L$522,7,FALSE),IF($A75&lt;'3'!$A$27,VLOOKUP($A75,'3'!$A$8:$L$26,7,FALSE),IF($A75&lt;'4'!$A$277,VLOOKUP($A75,'4'!$A$8:$L$276,7,FALSE),IF($A75&lt;'5'!$A$10,VLOOKUP($A75,'5'!$A$8:$L$9,7,FALSE),IF($A75&lt;SDRFab!$A$3088,VLOOKUP($A75,SDRFab!$A$8:$L$3087,6,FALSE),"")))))))))))))</f>
        <v/>
      </c>
      <c r="I75" s="388"/>
      <c r="J75" s="156" t="str">
        <f>IF($A75&lt;DWV!$A$301,VLOOKUP($A75,DWV!$A$8:$N$300,14,FALSE),IF($A75&lt;'Large Dia. DWV'!$A$122,VLOOKUP($A75,'Large Dia. DWV'!$A$8:$N$121,14,FALSE),IF($A75&lt;'SCH40'!$A$602,VLOOKUP($A75,'SCH40'!$A$8:$N$601,14,FALSE),IF($A75&lt;'Large Dia. SCH40'!$A$35,VLOOKUP($A75,'Large Dia. SCH40'!$A$8:$N$34,14,FALSE),IF($A75&lt;'SDR26'!$A$119,VLOOKUP($A75,'SDR26'!$A$8:$N$118,14,FALSE),IF($A75&lt;SDR35G!$A$227,VLOOKUP($A75,SDR35G!$A$8:$N$226,14,FALSE),IF($A75&lt;SDR35SW!$A$178,VLOOKUP($A75,SDR35SW!$A$8:$N$177,14,FALSE),IF($A75&lt;'DWV G'!$A$241,VLOOKUP($A75,'DWV G'!$A$8:$N$240,14,FALSE),IF($A75&lt;'2'!$A$523,VLOOKUP($A75,'2'!$A$8:$N$522,14,FALSE),IF($A75&lt;'3'!$A$27,VLOOKUP($A75,'3'!$A$8:$N$26,14,FALSE),IF($A75&lt;'4'!$A$277,VLOOKUP($A75,'4'!$A$8:$N$276,14,FALSE),IF($A75&lt;'5'!$A$10,VLOOKUP($A75,'5'!$A$8:$N$9,14,FALSE),IF($A75&lt;SDRFab!$A$3088,VLOOKUP($A75,SDRFab!$A$8:$N$3087,13,FALSE),"")))))))))))))</f>
        <v/>
      </c>
      <c r="K75" s="168" t="str">
        <f>IF($A75&lt;DWV!$A$301,VLOOKUP($A75,DWV!$A$8:$L$300,11,FALSE),IF($A75&lt;'Large Dia. DWV'!$A$122,VLOOKUP($A75,'Large Dia. DWV'!$A$8:$L$121,11,FALSE),IF($A75&lt;'SCH40'!$A$602,VLOOKUP($A75,'SCH40'!$A$8:$L$601,11,FALSE),IF($A75&lt;'Large Dia. SCH40'!$A$35,VLOOKUP($A75,'Large Dia. SCH40'!$A$8:$L$34,11,FALSE),IF($A75&lt;'SDR26'!$A$119,VLOOKUP($A75,'SDR26'!$A$8:$L$118,11,FALSE),IF($A75&lt;SDR35G!$A$227,VLOOKUP($A75,SDR35G!$A$8:$L$226,11,FALSE),IF($A75&lt;SDR35SW!$A$178,VLOOKUP($A75,SDR35SW!$A$8:$L$177,11,FALSE),IF($A75&lt;'DWV G'!$A$241,VLOOKUP($A75,'DWV G'!$A$8:$L$240,11,FALSE),IF($A75&lt;'2'!$A$523,VLOOKUP($A75,'2'!$A$8:$L$522,11,FALSE),IF($A75&lt;'3'!$A$27,VLOOKUP($A75,'3'!$A$8:$L$26,11,FALSE),IF($A75&lt;'4'!$A$277,VLOOKUP($A75,'4'!$A$8:$L$276,11,FALSE),IF($A75&lt;'5'!$A$10,VLOOKUP($A75,'5'!$A$8:$L$9,11,FALSE),IF($A75&lt;Nonstandard!$A$26,VLOOKUP($A75,Nonstandard!$A$17:$J$25,10,FALSE),IF($A75&lt;SDRFab!$A$3088,VLOOKUP($A75,SDRFab!$A$8:$L$3087,10,FALSE),""))))))))))))))</f>
        <v/>
      </c>
      <c r="L75" s="153" t="str">
        <f t="shared" si="1"/>
        <v>-</v>
      </c>
      <c r="M75" s="169"/>
      <c r="N75" s="142"/>
      <c r="O75" s="143"/>
    </row>
    <row r="76" spans="1:15" ht="15.6" x14ac:dyDescent="0.3">
      <c r="A76" s="123">
        <v>59</v>
      </c>
      <c r="B76" s="14" t="str">
        <f>IF($A76&lt;DWV!$A$301,VLOOKUP($A76,DWV!$A$8:$L$300,4,FALSE),IF($A76&lt;'Large Dia. DWV'!$A$122,VLOOKUP($A76,'Large Dia. DWV'!$A$8:$L$121,4,FALSE),IF($A76&lt;'SCH40'!$A$602,VLOOKUP($A76,'SCH40'!$A$8:$L$601,4,FALSE),IF($A76&lt;'Large Dia. SCH40'!$A$35,VLOOKUP($A76,'Large Dia. SCH40'!$A$8:$L$34,4,FALSE),IF($A76&lt;'SDR26'!$A$119,VLOOKUP($A76,'SDR26'!$A$8:$L$118,4,FALSE),IF($A76&lt;SDR35G!$A$227,VLOOKUP($A76,SDR35G!$A$8:$L$226,4,FALSE),IF($A76&lt;SDR35SW!$A$178,VLOOKUP($A76,SDR35SW!$A$8:$L$177,4,FALSE),IF($A76&lt;'DWV G'!$A$241,VLOOKUP($A76,'DWV G'!$A$8:$L$240,4,FALSE),IF($A76&lt;'2'!$A$523,VLOOKUP($A76,'2'!$A$8:$L$522,4,FALSE),IF($A76&lt;'3'!$A$27,VLOOKUP($A76,'3'!$A$8:$L$26,4,FALSE),IF($A76&lt;'4'!$A$277,VLOOKUP($A76,'4'!$A$8:$L$276,4,FALSE),IF($A76&lt;'5'!$A$10,VLOOKUP($A76,'5'!$A$8:$L$9,4,FALSE),IF($A76&lt;Nonstandard!$A$26,VLOOKUP($A76,Nonstandard!$A$17:$J$25,5,FALSE),IF($A76&lt;SDRFab!$A$3088,VLOOKUP($A76,SDRFab!$A$8:$K$3087,3,FALSE),""))))))))))))))</f>
        <v/>
      </c>
      <c r="C76" s="163" t="str">
        <f>IF($A76&lt;DWV!$A$301,VLOOKUP($A76,DWV!$A$8:$L$300,5,FALSE),IF($A76&lt;'Large Dia. DWV'!$A$122,VLOOKUP($A76,'Large Dia. DWV'!$A$8:$L$121,5,FALSE),IF($A76&lt;'SCH40'!$A$602,VLOOKUP($A76,'SCH40'!$A$8:$L$601,5,FALSE),IF($A76&lt;'Large Dia. SCH40'!$A$35,VLOOKUP($A76,'Large Dia. SCH40'!$A$8:$L$34,5,FALSE),IF($A76&lt;'SDR26'!$A$119,VLOOKUP($A76,'SDR26'!$A$8:$L$118,5,FALSE),IF($A76&lt;SDR35G!$A$227,VLOOKUP($A76,SDR35G!$A$8:$L$226,5,FALSE),IF($A76&lt;SDR35SW!$A$178,VLOOKUP($A76,SDR35SW!$A$8:$L$177,5,FALSE),IF($A76&lt;'DWV G'!$A$241,VLOOKUP($A76,'DWV G'!$A$8:$L$240,5,FALSE),IF($A76&lt;'2'!$A$523,VLOOKUP($A76,'2'!$A$8:$L$522,5,FALSE),IF($A76&lt;'3'!$A$27,VLOOKUP($A76,'3'!$A$8:$L$26,5,FALSE),IF($A76&lt;'4'!$A$277,VLOOKUP($A76,'4'!$A$8:$L$276,5,FALSE),IF($A76&lt;'5'!$A$10,VLOOKUP($A76,'5'!$A$8:$L$9,5,FALSE),IF($A76&lt;Nonstandard!$A$26,VLOOKUP($A76,Nonstandard!$A$17:$J$25,6,FALSE),IF($A76&lt;SDRFab!$A$3088,VLOOKUP($A76,SDRFab!$A$8:$K$3087,4,FALSE),""))))))))))))))</f>
        <v/>
      </c>
      <c r="D76" s="396" t="str">
        <f>IF($A76&lt;DWV!$A$301,VLOOKUP($A76,DWV!$A$8:$L$300,6,FALSE),IF($A76&lt;'Large Dia. DWV'!$A$122,VLOOKUP($A76,'Large Dia. DWV'!$A$8:$L$121,6,FALSE),IF($A76&lt;'SCH40'!$A$602,VLOOKUP($A76,'SCH40'!$A$8:$L$601,6,FALSE),IF($A76&lt;'Large Dia. SCH40'!$A$35,VLOOKUP($A76,'Large Dia. SCH40'!$A$8:$L$34,6,FALSE),IF($A76&lt;'SDR26'!$A$119,VLOOKUP($A76,'SDR26'!$A$8:$L$118,6,FALSE),IF($A76&lt;SDR35G!$A$227,VLOOKUP($A76,SDR35G!$A$8:$L$226,6,FALSE),IF($A76&lt;SDR35SW!$A$178,VLOOKUP($A76,SDR35SW!$A$8:$L$177,6,FALSE),IF($A76&lt;'DWV G'!$A$241,VLOOKUP($A76,'DWV G'!$A$8:$L$240,6,FALSE),IF($A76&lt;'2'!$A$523,VLOOKUP($A76,'2'!$A$8:$L$522,6,FALSE),IF($A76&lt;'3'!$A$27,VLOOKUP($A76,'3'!$A$8:$L$26,6,FALSE),IF($A76&lt;'4'!$A$277,VLOOKUP($A76,'4'!$A$8:$L$276,6,FALSE),IF($A76&lt;'5'!$A$10,VLOOKUP($A76,'5'!$A$8:$L$9,6,FALSE),IF($A76&lt;Nonstandard!$A$26,VLOOKUP($A76,Nonstandard!$A$17:$J$25,7,FALSE),IF($A76&lt;SDRFab!$A$3088,VLOOKUP($A76,SDRFab!$A$8:$K$3087,5,FALSE),""))))))))))))))</f>
        <v/>
      </c>
      <c r="E76" s="397"/>
      <c r="F76" s="138" t="str">
        <f>IF($A76&lt;DWV!$A$301,VLOOKUP($A76,DWV!$A$8:$L$300,10,FALSE),IF($A76&lt;'Large Dia. DWV'!$A$122,VLOOKUP($A76,'Large Dia. DWV'!$A$8:$L$121,10,FALSE),IF($A76&lt;'SCH40'!$A$602,VLOOKUP($A76,'SCH40'!$A$8:$L$601,10,FALSE),IF($A76&lt;'Large Dia. SCH40'!$A$35,VLOOKUP($A76,'Large Dia. SCH40'!$A$8:$L$34,10,FALSE),IF($A76&lt;'SDR26'!$A$119,VLOOKUP($A76,'SDR26'!$A$8:$L$118,10,FALSE),IF($A76&lt;SDR35G!$A$227,VLOOKUP($A76,SDR35G!$A$8:$L$226,10,FALSE),IF($A76&lt;SDR35SW!$A$178,VLOOKUP($A76,SDR35SW!$A$8:$L$177,10,FALSE),IF($A76&lt;'DWV G'!$A$241,VLOOKUP($A76,'DWV G'!$A$8:$L$240,10,FALSE),IF($A76&lt;'2'!$A$523,VLOOKUP($A76,'2'!$A$8:$L$522,10,FALSE),IF($A76&lt;'3'!$A$27,VLOOKUP($A76,'3'!$A$8:$L$26,10,FALSE),IF($A76&lt;'4'!$A$277,VLOOKUP($A76,'4'!$A$8:$L$276,10,FALSE),IF($A76&lt;'5'!$A$10,VLOOKUP($A76,'5'!$A$8:$L$9,10,FALSE),IF($A76&lt;Nonstandard!$A$26,VLOOKUP($A76,Nonstandard!$A$17:$J$25,8,FALSE),IF($A76&lt;SDRFab!$A$3088,VLOOKUP($A76,SDRFab!$A$8:$K$3087,9,FALSE),""))))))))))))))</f>
        <v/>
      </c>
      <c r="G76" s="165" t="str">
        <f>IF($A76&lt;DWV!$A$301,VLOOKUP($A76,DWV!$A$8:$L$300,12,FALSE),IF($A76&lt;'Large Dia. DWV'!$A$122,VLOOKUP($A76,'Large Dia. DWV'!$A$8:$L$121,12,FALSE),IF($A76&lt;'SCH40'!$A$602,VLOOKUP($A76,'SCH40'!$A$8:$L$601,12,FALSE),IF($A76&lt;'Large Dia. SCH40'!$A$35,VLOOKUP($A76,'Large Dia. SCH40'!$A$8:$L$34,12,FALSE),IF($A76&lt;'SDR26'!$A$119,VLOOKUP($A76,'SDR26'!$A$8:$L$118,12,FALSE),IF($A76&lt;SDR35G!$A$227,VLOOKUP($A76,SDR35G!$A$8:$L$226,12,FALSE),IF($A76&lt;SDR35SW!$A$178,VLOOKUP($A76,SDR35SW!$A$8:$L$177,12,FALSE),IF($A76&lt;'DWV G'!$A$241,VLOOKUP($A76,'DWV G'!$A$8:$L$240,12,FALSE),IF($A76&lt;'2'!$A$523,VLOOKUP($A76,'2'!$A$8:$L$522,12,FALSE),IF($A76&lt;'3'!$A$27,VLOOKUP($A76,'3'!$A$8:$L$26,12,FALSE),IF($A76&lt;'4'!$A$277,VLOOKUP($A76,'4'!$A$8:$L$276,12,FALSE),IF($A76&lt;'5'!$A$10,VLOOKUP($A76,'5'!$A$8:$L$9,12,FALSE),IF($A76&lt;Nonstandard!$A$26,VLOOKUP($A76,Nonstandard!$A$17:$J$25,3,FALSE),IF($A76&lt;SDRFab!$A$3088,VLOOKUP($A76,SDRFab!$A$8:$L$3087,11,FALSE),""))))))))))))))</f>
        <v/>
      </c>
      <c r="H76" s="389" t="str">
        <f>IF($A76&lt;DWV!$A$301,VLOOKUP($A76,DWV!$A$8:$L$300,7,FALSE),IF($A76&lt;'Large Dia. DWV'!$A$122,VLOOKUP($A76,'Large Dia. DWV'!$A$8:$L$121,7,FALSE),IF($A76&lt;'SCH40'!$A$602,VLOOKUP($A76,'SCH40'!$A$8:$L$601,7,FALSE),IF($A76&lt;'Large Dia. SCH40'!$A$35,VLOOKUP($A76,'Large Dia. SCH40'!$A$8:$L$34,7,FALSE),IF($A76&lt;'SDR26'!$A$119,VLOOKUP($A76,'SDR26'!$A$8:$L$118,7,FALSE),IF($A76&lt;SDR35G!$A$227,VLOOKUP($A76,SDR35G!$A$8:$L$226,7,FALSE),IF($A76&lt;SDR35SW!$A$178,VLOOKUP($A76,SDR35SW!$A$8:$L$177,7,FALSE),IF($A76&lt;'DWV G'!$A$241,VLOOKUP($A76,'DWV G'!$A$8:$L$240,7,FALSE),IF($A76&lt;'2'!$A$523,VLOOKUP($A76,'2'!$A$8:$L$522,7,FALSE),IF($A76&lt;'3'!$A$27,VLOOKUP($A76,'3'!$A$8:$L$26,7,FALSE),IF($A76&lt;'4'!$A$277,VLOOKUP($A76,'4'!$A$8:$L$276,7,FALSE),IF($A76&lt;'5'!$A$10,VLOOKUP($A76,'5'!$A$8:$L$9,7,FALSE),IF($A76&lt;SDRFab!$A$3088,VLOOKUP($A76,SDRFab!$A$8:$L$3087,6,FALSE),"")))))))))))))</f>
        <v/>
      </c>
      <c r="I76" s="390"/>
      <c r="J76" s="155" t="str">
        <f>IF($A76&lt;DWV!$A$301,VLOOKUP($A76,DWV!$A$8:$N$300,14,FALSE),IF($A76&lt;'Large Dia. DWV'!$A$122,VLOOKUP($A76,'Large Dia. DWV'!$A$8:$N$121,14,FALSE),IF($A76&lt;'SCH40'!$A$602,VLOOKUP($A76,'SCH40'!$A$8:$N$601,14,FALSE),IF($A76&lt;'Large Dia. SCH40'!$A$35,VLOOKUP($A76,'Large Dia. SCH40'!$A$8:$N$34,14,FALSE),IF($A76&lt;'SDR26'!$A$119,VLOOKUP($A76,'SDR26'!$A$8:$N$118,14,FALSE),IF($A76&lt;SDR35G!$A$227,VLOOKUP($A76,SDR35G!$A$8:$N$226,14,FALSE),IF($A76&lt;SDR35SW!$A$178,VLOOKUP($A76,SDR35SW!$A$8:$N$177,14,FALSE),IF($A76&lt;'DWV G'!$A$241,VLOOKUP($A76,'DWV G'!$A$8:$N$240,14,FALSE),IF($A76&lt;'2'!$A$523,VLOOKUP($A76,'2'!$A$8:$N$522,14,FALSE),IF($A76&lt;'3'!$A$27,VLOOKUP($A76,'3'!$A$8:$N$26,14,FALSE),IF($A76&lt;'4'!$A$277,VLOOKUP($A76,'4'!$A$8:$N$276,14,FALSE),IF($A76&lt;'5'!$A$10,VLOOKUP($A76,'5'!$A$8:$N$9,14,FALSE),IF($A76&lt;SDRFab!$A$3088,VLOOKUP($A76,SDRFab!$A$8:$N$3087,13,FALSE),"")))))))))))))</f>
        <v/>
      </c>
      <c r="K76" s="167" t="str">
        <f>IF($A76&lt;DWV!$A$301,VLOOKUP($A76,DWV!$A$8:$L$300,11,FALSE),IF($A76&lt;'Large Dia. DWV'!$A$122,VLOOKUP($A76,'Large Dia. DWV'!$A$8:$L$121,11,FALSE),IF($A76&lt;'SCH40'!$A$602,VLOOKUP($A76,'SCH40'!$A$8:$L$601,11,FALSE),IF($A76&lt;'Large Dia. SCH40'!$A$35,VLOOKUP($A76,'Large Dia. SCH40'!$A$8:$L$34,11,FALSE),IF($A76&lt;'SDR26'!$A$119,VLOOKUP($A76,'SDR26'!$A$8:$L$118,11,FALSE),IF($A76&lt;SDR35G!$A$227,VLOOKUP($A76,SDR35G!$A$8:$L$226,11,FALSE),IF($A76&lt;SDR35SW!$A$178,VLOOKUP($A76,SDR35SW!$A$8:$L$177,11,FALSE),IF($A76&lt;'DWV G'!$A$241,VLOOKUP($A76,'DWV G'!$A$8:$L$240,11,FALSE),IF($A76&lt;'2'!$A$523,VLOOKUP($A76,'2'!$A$8:$L$522,11,FALSE),IF($A76&lt;'3'!$A$27,VLOOKUP($A76,'3'!$A$8:$L$26,11,FALSE),IF($A76&lt;'4'!$A$277,VLOOKUP($A76,'4'!$A$8:$L$276,11,FALSE),IF($A76&lt;'5'!$A$10,VLOOKUP($A76,'5'!$A$8:$L$9,11,FALSE),IF($A76&lt;Nonstandard!$A$26,VLOOKUP($A76,Nonstandard!$A$17:$J$25,10,FALSE),IF($A76&lt;SDRFab!$A$3088,VLOOKUP($A76,SDRFab!$A$8:$L$3087,10,FALSE),""))))))))))))))</f>
        <v/>
      </c>
      <c r="L76" s="139" t="str">
        <f t="shared" si="1"/>
        <v>-</v>
      </c>
      <c r="M76" s="170"/>
      <c r="N76" s="142"/>
      <c r="O76" s="143"/>
    </row>
    <row r="77" spans="1:15" ht="15.6" x14ac:dyDescent="0.3">
      <c r="A77" s="151">
        <v>60</v>
      </c>
      <c r="B77" s="152" t="str">
        <f>IF($A77&lt;DWV!$A$301,VLOOKUP($A77,DWV!$A$8:$L$300,4,FALSE),IF($A77&lt;'Large Dia. DWV'!$A$122,VLOOKUP($A77,'Large Dia. DWV'!$A$8:$L$121,4,FALSE),IF($A77&lt;'SCH40'!$A$602,VLOOKUP($A77,'SCH40'!$A$8:$L$601,4,FALSE),IF($A77&lt;'Large Dia. SCH40'!$A$35,VLOOKUP($A77,'Large Dia. SCH40'!$A$8:$L$34,4,FALSE),IF($A77&lt;'SDR26'!$A$119,VLOOKUP($A77,'SDR26'!$A$8:$L$118,4,FALSE),IF($A77&lt;SDR35G!$A$227,VLOOKUP($A77,SDR35G!$A$8:$L$226,4,FALSE),IF($A77&lt;SDR35SW!$A$178,VLOOKUP($A77,SDR35SW!$A$8:$L$177,4,FALSE),IF($A77&lt;'DWV G'!$A$241,VLOOKUP($A77,'DWV G'!$A$8:$L$240,4,FALSE),IF($A77&lt;'2'!$A$523,VLOOKUP($A77,'2'!$A$8:$L$522,4,FALSE),IF($A77&lt;'3'!$A$27,VLOOKUP($A77,'3'!$A$8:$L$26,4,FALSE),IF($A77&lt;'4'!$A$277,VLOOKUP($A77,'4'!$A$8:$L$276,4,FALSE),IF($A77&lt;'5'!$A$10,VLOOKUP($A77,'5'!$A$8:$L$9,4,FALSE),IF($A77&lt;Nonstandard!$A$26,VLOOKUP($A77,Nonstandard!$A$17:$J$25,5,FALSE),IF($A77&lt;SDRFab!$A$3088,VLOOKUP($A77,SDRFab!$A$8:$K$3087,3,FALSE),""))))))))))))))</f>
        <v/>
      </c>
      <c r="C77" s="164" t="str">
        <f>IF($A77&lt;DWV!$A$301,VLOOKUP($A77,DWV!$A$8:$L$300,5,FALSE),IF($A77&lt;'Large Dia. DWV'!$A$122,VLOOKUP($A77,'Large Dia. DWV'!$A$8:$L$121,5,FALSE),IF($A77&lt;'SCH40'!$A$602,VLOOKUP($A77,'SCH40'!$A$8:$L$601,5,FALSE),IF($A77&lt;'Large Dia. SCH40'!$A$35,VLOOKUP($A77,'Large Dia. SCH40'!$A$8:$L$34,5,FALSE),IF($A77&lt;'SDR26'!$A$119,VLOOKUP($A77,'SDR26'!$A$8:$L$118,5,FALSE),IF($A77&lt;SDR35G!$A$227,VLOOKUP($A77,SDR35G!$A$8:$L$226,5,FALSE),IF($A77&lt;SDR35SW!$A$178,VLOOKUP($A77,SDR35SW!$A$8:$L$177,5,FALSE),IF($A77&lt;'DWV G'!$A$241,VLOOKUP($A77,'DWV G'!$A$8:$L$240,5,FALSE),IF($A77&lt;'2'!$A$523,VLOOKUP($A77,'2'!$A$8:$L$522,5,FALSE),IF($A77&lt;'3'!$A$27,VLOOKUP($A77,'3'!$A$8:$L$26,5,FALSE),IF($A77&lt;'4'!$A$277,VLOOKUP($A77,'4'!$A$8:$L$276,5,FALSE),IF($A77&lt;'5'!$A$10,VLOOKUP($A77,'5'!$A$8:$L$9,5,FALSE),IF($A77&lt;Nonstandard!$A$26,VLOOKUP($A77,Nonstandard!$A$17:$J$25,6,FALSE),IF($A77&lt;SDRFab!$A$3088,VLOOKUP($A77,SDRFab!$A$8:$K$3087,4,FALSE),""))))))))))))))</f>
        <v/>
      </c>
      <c r="D77" s="398" t="str">
        <f>IF($A77&lt;DWV!$A$301,VLOOKUP($A77,DWV!$A$8:$L$300,6,FALSE),IF($A77&lt;'Large Dia. DWV'!$A$122,VLOOKUP($A77,'Large Dia. DWV'!$A$8:$L$121,6,FALSE),IF($A77&lt;'SCH40'!$A$602,VLOOKUP($A77,'SCH40'!$A$8:$L$601,6,FALSE),IF($A77&lt;'Large Dia. SCH40'!$A$35,VLOOKUP($A77,'Large Dia. SCH40'!$A$8:$L$34,6,FALSE),IF($A77&lt;'SDR26'!$A$119,VLOOKUP($A77,'SDR26'!$A$8:$L$118,6,FALSE),IF($A77&lt;SDR35G!$A$227,VLOOKUP($A77,SDR35G!$A$8:$L$226,6,FALSE),IF($A77&lt;SDR35SW!$A$178,VLOOKUP($A77,SDR35SW!$A$8:$L$177,6,FALSE),IF($A77&lt;'DWV G'!$A$241,VLOOKUP($A77,'DWV G'!$A$8:$L$240,6,FALSE),IF($A77&lt;'2'!$A$523,VLOOKUP($A77,'2'!$A$8:$L$522,6,FALSE),IF($A77&lt;'3'!$A$27,VLOOKUP($A77,'3'!$A$8:$L$26,6,FALSE),IF($A77&lt;'4'!$A$277,VLOOKUP($A77,'4'!$A$8:$L$276,6,FALSE),IF($A77&lt;'5'!$A$10,VLOOKUP($A77,'5'!$A$8:$L$9,6,FALSE),IF($A77&lt;Nonstandard!$A$26,VLOOKUP($A77,Nonstandard!$A$17:$J$25,7,FALSE),IF($A77&lt;SDRFab!$A$3088,VLOOKUP($A77,SDRFab!$A$8:$K$3087,5,FALSE),""))))))))))))))</f>
        <v/>
      </c>
      <c r="E77" s="399"/>
      <c r="F77" s="153" t="str">
        <f>IF($A77&lt;DWV!$A$301,VLOOKUP($A77,DWV!$A$8:$L$300,10,FALSE),IF($A77&lt;'Large Dia. DWV'!$A$122,VLOOKUP($A77,'Large Dia. DWV'!$A$8:$L$121,10,FALSE),IF($A77&lt;'SCH40'!$A$602,VLOOKUP($A77,'SCH40'!$A$8:$L$601,10,FALSE),IF($A77&lt;'Large Dia. SCH40'!$A$35,VLOOKUP($A77,'Large Dia. SCH40'!$A$8:$L$34,10,FALSE),IF($A77&lt;'SDR26'!$A$119,VLOOKUP($A77,'SDR26'!$A$8:$L$118,10,FALSE),IF($A77&lt;SDR35G!$A$227,VLOOKUP($A77,SDR35G!$A$8:$L$226,10,FALSE),IF($A77&lt;SDR35SW!$A$178,VLOOKUP($A77,SDR35SW!$A$8:$L$177,10,FALSE),IF($A77&lt;'DWV G'!$A$241,VLOOKUP($A77,'DWV G'!$A$8:$L$240,10,FALSE),IF($A77&lt;'2'!$A$523,VLOOKUP($A77,'2'!$A$8:$L$522,10,FALSE),IF($A77&lt;'3'!$A$27,VLOOKUP($A77,'3'!$A$8:$L$26,10,FALSE),IF($A77&lt;'4'!$A$277,VLOOKUP($A77,'4'!$A$8:$L$276,10,FALSE),IF($A77&lt;'5'!$A$10,VLOOKUP($A77,'5'!$A$8:$L$9,10,FALSE),IF($A77&lt;Nonstandard!$A$26,VLOOKUP($A77,Nonstandard!$A$17:$J$25,8,FALSE),IF($A77&lt;SDRFab!$A$3088,VLOOKUP($A77,SDRFab!$A$8:$K$3087,9,FALSE),""))))))))))))))</f>
        <v/>
      </c>
      <c r="G77" s="166" t="str">
        <f>IF($A77&lt;DWV!$A$301,VLOOKUP($A77,DWV!$A$8:$L$300,12,FALSE),IF($A77&lt;'Large Dia. DWV'!$A$122,VLOOKUP($A77,'Large Dia. DWV'!$A$8:$L$121,12,FALSE),IF($A77&lt;'SCH40'!$A$602,VLOOKUP($A77,'SCH40'!$A$8:$L$601,12,FALSE),IF($A77&lt;'Large Dia. SCH40'!$A$35,VLOOKUP($A77,'Large Dia. SCH40'!$A$8:$L$34,12,FALSE),IF($A77&lt;'SDR26'!$A$119,VLOOKUP($A77,'SDR26'!$A$8:$L$118,12,FALSE),IF($A77&lt;SDR35G!$A$227,VLOOKUP($A77,SDR35G!$A$8:$L$226,12,FALSE),IF($A77&lt;SDR35SW!$A$178,VLOOKUP($A77,SDR35SW!$A$8:$L$177,12,FALSE),IF($A77&lt;'DWV G'!$A$241,VLOOKUP($A77,'DWV G'!$A$8:$L$240,12,FALSE),IF($A77&lt;'2'!$A$523,VLOOKUP($A77,'2'!$A$8:$L$522,12,FALSE),IF($A77&lt;'3'!$A$27,VLOOKUP($A77,'3'!$A$8:$L$26,12,FALSE),IF($A77&lt;'4'!$A$277,VLOOKUP($A77,'4'!$A$8:$L$276,12,FALSE),IF($A77&lt;'5'!$A$10,VLOOKUP($A77,'5'!$A$8:$L$9,12,FALSE),IF($A77&lt;Nonstandard!$A$26,VLOOKUP($A77,Nonstandard!$A$17:$J$25,3,FALSE),IF($A77&lt;SDRFab!$A$3088,VLOOKUP($A77,SDRFab!$A$8:$L$3087,11,FALSE),""))))))))))))))</f>
        <v/>
      </c>
      <c r="H77" s="387" t="str">
        <f>IF($A77&lt;DWV!$A$301,VLOOKUP($A77,DWV!$A$8:$L$300,7,FALSE),IF($A77&lt;'Large Dia. DWV'!$A$122,VLOOKUP($A77,'Large Dia. DWV'!$A$8:$L$121,7,FALSE),IF($A77&lt;'SCH40'!$A$602,VLOOKUP($A77,'SCH40'!$A$8:$L$601,7,FALSE),IF($A77&lt;'Large Dia. SCH40'!$A$35,VLOOKUP($A77,'Large Dia. SCH40'!$A$8:$L$34,7,FALSE),IF($A77&lt;'SDR26'!$A$119,VLOOKUP($A77,'SDR26'!$A$8:$L$118,7,FALSE),IF($A77&lt;SDR35G!$A$227,VLOOKUP($A77,SDR35G!$A$8:$L$226,7,FALSE),IF($A77&lt;SDR35SW!$A$178,VLOOKUP($A77,SDR35SW!$A$8:$L$177,7,FALSE),IF($A77&lt;'DWV G'!$A$241,VLOOKUP($A77,'DWV G'!$A$8:$L$240,7,FALSE),IF($A77&lt;'2'!$A$523,VLOOKUP($A77,'2'!$A$8:$L$522,7,FALSE),IF($A77&lt;'3'!$A$27,VLOOKUP($A77,'3'!$A$8:$L$26,7,FALSE),IF($A77&lt;'4'!$A$277,VLOOKUP($A77,'4'!$A$8:$L$276,7,FALSE),IF($A77&lt;'5'!$A$10,VLOOKUP($A77,'5'!$A$8:$L$9,7,FALSE),IF($A77&lt;SDRFab!$A$3088,VLOOKUP($A77,SDRFab!$A$8:$L$3087,6,FALSE),"")))))))))))))</f>
        <v/>
      </c>
      <c r="I77" s="388"/>
      <c r="J77" s="156" t="str">
        <f>IF($A77&lt;DWV!$A$301,VLOOKUP($A77,DWV!$A$8:$N$300,14,FALSE),IF($A77&lt;'Large Dia. DWV'!$A$122,VLOOKUP($A77,'Large Dia. DWV'!$A$8:$N$121,14,FALSE),IF($A77&lt;'SCH40'!$A$602,VLOOKUP($A77,'SCH40'!$A$8:$N$601,14,FALSE),IF($A77&lt;'Large Dia. SCH40'!$A$35,VLOOKUP($A77,'Large Dia. SCH40'!$A$8:$N$34,14,FALSE),IF($A77&lt;'SDR26'!$A$119,VLOOKUP($A77,'SDR26'!$A$8:$N$118,14,FALSE),IF($A77&lt;SDR35G!$A$227,VLOOKUP($A77,SDR35G!$A$8:$N$226,14,FALSE),IF($A77&lt;SDR35SW!$A$178,VLOOKUP($A77,SDR35SW!$A$8:$N$177,14,FALSE),IF($A77&lt;'DWV G'!$A$241,VLOOKUP($A77,'DWV G'!$A$8:$N$240,14,FALSE),IF($A77&lt;'2'!$A$523,VLOOKUP($A77,'2'!$A$8:$N$522,14,FALSE),IF($A77&lt;'3'!$A$27,VLOOKUP($A77,'3'!$A$8:$N$26,14,FALSE),IF($A77&lt;'4'!$A$277,VLOOKUP($A77,'4'!$A$8:$N$276,14,FALSE),IF($A77&lt;'5'!$A$10,VLOOKUP($A77,'5'!$A$8:$N$9,14,FALSE),IF($A77&lt;SDRFab!$A$3088,VLOOKUP($A77,SDRFab!$A$8:$N$3087,13,FALSE),"")))))))))))))</f>
        <v/>
      </c>
      <c r="K77" s="168" t="str">
        <f>IF($A77&lt;DWV!$A$301,VLOOKUP($A77,DWV!$A$8:$L$300,11,FALSE),IF($A77&lt;'Large Dia. DWV'!$A$122,VLOOKUP($A77,'Large Dia. DWV'!$A$8:$L$121,11,FALSE),IF($A77&lt;'SCH40'!$A$602,VLOOKUP($A77,'SCH40'!$A$8:$L$601,11,FALSE),IF($A77&lt;'Large Dia. SCH40'!$A$35,VLOOKUP($A77,'Large Dia. SCH40'!$A$8:$L$34,11,FALSE),IF($A77&lt;'SDR26'!$A$119,VLOOKUP($A77,'SDR26'!$A$8:$L$118,11,FALSE),IF($A77&lt;SDR35G!$A$227,VLOOKUP($A77,SDR35G!$A$8:$L$226,11,FALSE),IF($A77&lt;SDR35SW!$A$178,VLOOKUP($A77,SDR35SW!$A$8:$L$177,11,FALSE),IF($A77&lt;'DWV G'!$A$241,VLOOKUP($A77,'DWV G'!$A$8:$L$240,11,FALSE),IF($A77&lt;'2'!$A$523,VLOOKUP($A77,'2'!$A$8:$L$522,11,FALSE),IF($A77&lt;'3'!$A$27,VLOOKUP($A77,'3'!$A$8:$L$26,11,FALSE),IF($A77&lt;'4'!$A$277,VLOOKUP($A77,'4'!$A$8:$L$276,11,FALSE),IF($A77&lt;'5'!$A$10,VLOOKUP($A77,'5'!$A$8:$L$9,11,FALSE),IF($A77&lt;Nonstandard!$A$26,VLOOKUP($A77,Nonstandard!$A$17:$J$25,10,FALSE),IF($A77&lt;SDRFab!$A$3088,VLOOKUP($A77,SDRFab!$A$8:$L$3087,10,FALSE),""))))))))))))))</f>
        <v/>
      </c>
      <c r="L77" s="153" t="str">
        <f t="shared" si="1"/>
        <v>-</v>
      </c>
      <c r="M77" s="169"/>
      <c r="N77" s="142"/>
      <c r="O77" s="143"/>
    </row>
    <row r="78" spans="1:15" ht="15.6" x14ac:dyDescent="0.3">
      <c r="A78" s="123">
        <v>61</v>
      </c>
      <c r="B78" s="14" t="str">
        <f>IF($A78&lt;DWV!$A$301,VLOOKUP($A78,DWV!$A$8:$L$300,4,FALSE),IF($A78&lt;'Large Dia. DWV'!$A$122,VLOOKUP($A78,'Large Dia. DWV'!$A$8:$L$121,4,FALSE),IF($A78&lt;'SCH40'!$A$602,VLOOKUP($A78,'SCH40'!$A$8:$L$601,4,FALSE),IF($A78&lt;'Large Dia. SCH40'!$A$35,VLOOKUP($A78,'Large Dia. SCH40'!$A$8:$L$34,4,FALSE),IF($A78&lt;'SDR26'!$A$119,VLOOKUP($A78,'SDR26'!$A$8:$L$118,4,FALSE),IF($A78&lt;SDR35G!$A$227,VLOOKUP($A78,SDR35G!$A$8:$L$226,4,FALSE),IF($A78&lt;SDR35SW!$A$178,VLOOKUP($A78,SDR35SW!$A$8:$L$177,4,FALSE),IF($A78&lt;'DWV G'!$A$241,VLOOKUP($A78,'DWV G'!$A$8:$L$240,4,FALSE),IF($A78&lt;'2'!$A$523,VLOOKUP($A78,'2'!$A$8:$L$522,4,FALSE),IF($A78&lt;'3'!$A$27,VLOOKUP($A78,'3'!$A$8:$L$26,4,FALSE),IF($A78&lt;'4'!$A$277,VLOOKUP($A78,'4'!$A$8:$L$276,4,FALSE),IF($A78&lt;'5'!$A$10,VLOOKUP($A78,'5'!$A$8:$L$9,4,FALSE),IF($A78&lt;Nonstandard!$A$26,VLOOKUP($A78,Nonstandard!$A$17:$J$25,5,FALSE),IF($A78&lt;SDRFab!$A$3088,VLOOKUP($A78,SDRFab!$A$8:$K$3087,3,FALSE),""))))))))))))))</f>
        <v/>
      </c>
      <c r="C78" s="163" t="str">
        <f>IF($A78&lt;DWV!$A$301,VLOOKUP($A78,DWV!$A$8:$L$300,5,FALSE),IF($A78&lt;'Large Dia. DWV'!$A$122,VLOOKUP($A78,'Large Dia. DWV'!$A$8:$L$121,5,FALSE),IF($A78&lt;'SCH40'!$A$602,VLOOKUP($A78,'SCH40'!$A$8:$L$601,5,FALSE),IF($A78&lt;'Large Dia. SCH40'!$A$35,VLOOKUP($A78,'Large Dia. SCH40'!$A$8:$L$34,5,FALSE),IF($A78&lt;'SDR26'!$A$119,VLOOKUP($A78,'SDR26'!$A$8:$L$118,5,FALSE),IF($A78&lt;SDR35G!$A$227,VLOOKUP($A78,SDR35G!$A$8:$L$226,5,FALSE),IF($A78&lt;SDR35SW!$A$178,VLOOKUP($A78,SDR35SW!$A$8:$L$177,5,FALSE),IF($A78&lt;'DWV G'!$A$241,VLOOKUP($A78,'DWV G'!$A$8:$L$240,5,FALSE),IF($A78&lt;'2'!$A$523,VLOOKUP($A78,'2'!$A$8:$L$522,5,FALSE),IF($A78&lt;'3'!$A$27,VLOOKUP($A78,'3'!$A$8:$L$26,5,FALSE),IF($A78&lt;'4'!$A$277,VLOOKUP($A78,'4'!$A$8:$L$276,5,FALSE),IF($A78&lt;'5'!$A$10,VLOOKUP($A78,'5'!$A$8:$L$9,5,FALSE),IF($A78&lt;Nonstandard!$A$26,VLOOKUP($A78,Nonstandard!$A$17:$J$25,6,FALSE),IF($A78&lt;SDRFab!$A$3088,VLOOKUP($A78,SDRFab!$A$8:$K$3087,4,FALSE),""))))))))))))))</f>
        <v/>
      </c>
      <c r="D78" s="396" t="str">
        <f>IF($A78&lt;DWV!$A$301,VLOOKUP($A78,DWV!$A$8:$L$300,6,FALSE),IF($A78&lt;'Large Dia. DWV'!$A$122,VLOOKUP($A78,'Large Dia. DWV'!$A$8:$L$121,6,FALSE),IF($A78&lt;'SCH40'!$A$602,VLOOKUP($A78,'SCH40'!$A$8:$L$601,6,FALSE),IF($A78&lt;'Large Dia. SCH40'!$A$35,VLOOKUP($A78,'Large Dia. SCH40'!$A$8:$L$34,6,FALSE),IF($A78&lt;'SDR26'!$A$119,VLOOKUP($A78,'SDR26'!$A$8:$L$118,6,FALSE),IF($A78&lt;SDR35G!$A$227,VLOOKUP($A78,SDR35G!$A$8:$L$226,6,FALSE),IF($A78&lt;SDR35SW!$A$178,VLOOKUP($A78,SDR35SW!$A$8:$L$177,6,FALSE),IF($A78&lt;'DWV G'!$A$241,VLOOKUP($A78,'DWV G'!$A$8:$L$240,6,FALSE),IF($A78&lt;'2'!$A$523,VLOOKUP($A78,'2'!$A$8:$L$522,6,FALSE),IF($A78&lt;'3'!$A$27,VLOOKUP($A78,'3'!$A$8:$L$26,6,FALSE),IF($A78&lt;'4'!$A$277,VLOOKUP($A78,'4'!$A$8:$L$276,6,FALSE),IF($A78&lt;'5'!$A$10,VLOOKUP($A78,'5'!$A$8:$L$9,6,FALSE),IF($A78&lt;Nonstandard!$A$26,VLOOKUP($A78,Nonstandard!$A$17:$J$25,7,FALSE),IF($A78&lt;SDRFab!$A$3088,VLOOKUP($A78,SDRFab!$A$8:$K$3087,5,FALSE),""))))))))))))))</f>
        <v/>
      </c>
      <c r="E78" s="397"/>
      <c r="F78" s="138" t="str">
        <f>IF($A78&lt;DWV!$A$301,VLOOKUP($A78,DWV!$A$8:$L$300,10,FALSE),IF($A78&lt;'Large Dia. DWV'!$A$122,VLOOKUP($A78,'Large Dia. DWV'!$A$8:$L$121,10,FALSE),IF($A78&lt;'SCH40'!$A$602,VLOOKUP($A78,'SCH40'!$A$8:$L$601,10,FALSE),IF($A78&lt;'Large Dia. SCH40'!$A$35,VLOOKUP($A78,'Large Dia. SCH40'!$A$8:$L$34,10,FALSE),IF($A78&lt;'SDR26'!$A$119,VLOOKUP($A78,'SDR26'!$A$8:$L$118,10,FALSE),IF($A78&lt;SDR35G!$A$227,VLOOKUP($A78,SDR35G!$A$8:$L$226,10,FALSE),IF($A78&lt;SDR35SW!$A$178,VLOOKUP($A78,SDR35SW!$A$8:$L$177,10,FALSE),IF($A78&lt;'DWV G'!$A$241,VLOOKUP($A78,'DWV G'!$A$8:$L$240,10,FALSE),IF($A78&lt;'2'!$A$523,VLOOKUP($A78,'2'!$A$8:$L$522,10,FALSE),IF($A78&lt;'3'!$A$27,VLOOKUP($A78,'3'!$A$8:$L$26,10,FALSE),IF($A78&lt;'4'!$A$277,VLOOKUP($A78,'4'!$A$8:$L$276,10,FALSE),IF($A78&lt;'5'!$A$10,VLOOKUP($A78,'5'!$A$8:$L$9,10,FALSE),IF($A78&lt;Nonstandard!$A$26,VLOOKUP($A78,Nonstandard!$A$17:$J$25,8,FALSE),IF($A78&lt;SDRFab!$A$3088,VLOOKUP($A78,SDRFab!$A$8:$K$3087,9,FALSE),""))))))))))))))</f>
        <v/>
      </c>
      <c r="G78" s="165" t="str">
        <f>IF($A78&lt;DWV!$A$301,VLOOKUP($A78,DWV!$A$8:$L$300,12,FALSE),IF($A78&lt;'Large Dia. DWV'!$A$122,VLOOKUP($A78,'Large Dia. DWV'!$A$8:$L$121,12,FALSE),IF($A78&lt;'SCH40'!$A$602,VLOOKUP($A78,'SCH40'!$A$8:$L$601,12,FALSE),IF($A78&lt;'Large Dia. SCH40'!$A$35,VLOOKUP($A78,'Large Dia. SCH40'!$A$8:$L$34,12,FALSE),IF($A78&lt;'SDR26'!$A$119,VLOOKUP($A78,'SDR26'!$A$8:$L$118,12,FALSE),IF($A78&lt;SDR35G!$A$227,VLOOKUP($A78,SDR35G!$A$8:$L$226,12,FALSE),IF($A78&lt;SDR35SW!$A$178,VLOOKUP($A78,SDR35SW!$A$8:$L$177,12,FALSE),IF($A78&lt;'DWV G'!$A$241,VLOOKUP($A78,'DWV G'!$A$8:$L$240,12,FALSE),IF($A78&lt;'2'!$A$523,VLOOKUP($A78,'2'!$A$8:$L$522,12,FALSE),IF($A78&lt;'3'!$A$27,VLOOKUP($A78,'3'!$A$8:$L$26,12,FALSE),IF($A78&lt;'4'!$A$277,VLOOKUP($A78,'4'!$A$8:$L$276,12,FALSE),IF($A78&lt;'5'!$A$10,VLOOKUP($A78,'5'!$A$8:$L$9,12,FALSE),IF($A78&lt;Nonstandard!$A$26,VLOOKUP($A78,Nonstandard!$A$17:$J$25,3,FALSE),IF($A78&lt;SDRFab!$A$3088,VLOOKUP($A78,SDRFab!$A$8:$L$3087,11,FALSE),""))))))))))))))</f>
        <v/>
      </c>
      <c r="H78" s="389" t="str">
        <f>IF($A78&lt;DWV!$A$301,VLOOKUP($A78,DWV!$A$8:$L$300,7,FALSE),IF($A78&lt;'Large Dia. DWV'!$A$122,VLOOKUP($A78,'Large Dia. DWV'!$A$8:$L$121,7,FALSE),IF($A78&lt;'SCH40'!$A$602,VLOOKUP($A78,'SCH40'!$A$8:$L$601,7,FALSE),IF($A78&lt;'Large Dia. SCH40'!$A$35,VLOOKUP($A78,'Large Dia. SCH40'!$A$8:$L$34,7,FALSE),IF($A78&lt;'SDR26'!$A$119,VLOOKUP($A78,'SDR26'!$A$8:$L$118,7,FALSE),IF($A78&lt;SDR35G!$A$227,VLOOKUP($A78,SDR35G!$A$8:$L$226,7,FALSE),IF($A78&lt;SDR35SW!$A$178,VLOOKUP($A78,SDR35SW!$A$8:$L$177,7,FALSE),IF($A78&lt;'DWV G'!$A$241,VLOOKUP($A78,'DWV G'!$A$8:$L$240,7,FALSE),IF($A78&lt;'2'!$A$523,VLOOKUP($A78,'2'!$A$8:$L$522,7,FALSE),IF($A78&lt;'3'!$A$27,VLOOKUP($A78,'3'!$A$8:$L$26,7,FALSE),IF($A78&lt;'4'!$A$277,VLOOKUP($A78,'4'!$A$8:$L$276,7,FALSE),IF($A78&lt;'5'!$A$10,VLOOKUP($A78,'5'!$A$8:$L$9,7,FALSE),IF($A78&lt;SDRFab!$A$3088,VLOOKUP($A78,SDRFab!$A$8:$L$3087,6,FALSE),"")))))))))))))</f>
        <v/>
      </c>
      <c r="I78" s="390"/>
      <c r="J78" s="155" t="str">
        <f>IF($A78&lt;DWV!$A$301,VLOOKUP($A78,DWV!$A$8:$N$300,14,FALSE),IF($A78&lt;'Large Dia. DWV'!$A$122,VLOOKUP($A78,'Large Dia. DWV'!$A$8:$N$121,14,FALSE),IF($A78&lt;'SCH40'!$A$602,VLOOKUP($A78,'SCH40'!$A$8:$N$601,14,FALSE),IF($A78&lt;'Large Dia. SCH40'!$A$35,VLOOKUP($A78,'Large Dia. SCH40'!$A$8:$N$34,14,FALSE),IF($A78&lt;'SDR26'!$A$119,VLOOKUP($A78,'SDR26'!$A$8:$N$118,14,FALSE),IF($A78&lt;SDR35G!$A$227,VLOOKUP($A78,SDR35G!$A$8:$N$226,14,FALSE),IF($A78&lt;SDR35SW!$A$178,VLOOKUP($A78,SDR35SW!$A$8:$N$177,14,FALSE),IF($A78&lt;'DWV G'!$A$241,VLOOKUP($A78,'DWV G'!$A$8:$N$240,14,FALSE),IF($A78&lt;'2'!$A$523,VLOOKUP($A78,'2'!$A$8:$N$522,14,FALSE),IF($A78&lt;'3'!$A$27,VLOOKUP($A78,'3'!$A$8:$N$26,14,FALSE),IF($A78&lt;'4'!$A$277,VLOOKUP($A78,'4'!$A$8:$N$276,14,FALSE),IF($A78&lt;'5'!$A$10,VLOOKUP($A78,'5'!$A$8:$N$9,14,FALSE),IF($A78&lt;SDRFab!$A$3088,VLOOKUP($A78,SDRFab!$A$8:$N$3087,13,FALSE),"")))))))))))))</f>
        <v/>
      </c>
      <c r="K78" s="167" t="str">
        <f>IF($A78&lt;DWV!$A$301,VLOOKUP($A78,DWV!$A$8:$L$300,11,FALSE),IF($A78&lt;'Large Dia. DWV'!$A$122,VLOOKUP($A78,'Large Dia. DWV'!$A$8:$L$121,11,FALSE),IF($A78&lt;'SCH40'!$A$602,VLOOKUP($A78,'SCH40'!$A$8:$L$601,11,FALSE),IF($A78&lt;'Large Dia. SCH40'!$A$35,VLOOKUP($A78,'Large Dia. SCH40'!$A$8:$L$34,11,FALSE),IF($A78&lt;'SDR26'!$A$119,VLOOKUP($A78,'SDR26'!$A$8:$L$118,11,FALSE),IF($A78&lt;SDR35G!$A$227,VLOOKUP($A78,SDR35G!$A$8:$L$226,11,FALSE),IF($A78&lt;SDR35SW!$A$178,VLOOKUP($A78,SDR35SW!$A$8:$L$177,11,FALSE),IF($A78&lt;'DWV G'!$A$241,VLOOKUP($A78,'DWV G'!$A$8:$L$240,11,FALSE),IF($A78&lt;'2'!$A$523,VLOOKUP($A78,'2'!$A$8:$L$522,11,FALSE),IF($A78&lt;'3'!$A$27,VLOOKUP($A78,'3'!$A$8:$L$26,11,FALSE),IF($A78&lt;'4'!$A$277,VLOOKUP($A78,'4'!$A$8:$L$276,11,FALSE),IF($A78&lt;'5'!$A$10,VLOOKUP($A78,'5'!$A$8:$L$9,11,FALSE),IF($A78&lt;Nonstandard!$A$26,VLOOKUP($A78,Nonstandard!$A$17:$J$25,10,FALSE),IF($A78&lt;SDRFab!$A$3088,VLOOKUP($A78,SDRFab!$A$8:$L$3087,10,FALSE),""))))))))))))))</f>
        <v/>
      </c>
      <c r="L78" s="139" t="str">
        <f t="shared" si="1"/>
        <v>-</v>
      </c>
      <c r="M78" s="170"/>
      <c r="N78" s="142"/>
      <c r="O78" s="143"/>
    </row>
    <row r="79" spans="1:15" ht="15.6" x14ac:dyDescent="0.3">
      <c r="A79" s="151">
        <v>62</v>
      </c>
      <c r="B79" s="152" t="str">
        <f>IF($A79&lt;DWV!$A$301,VLOOKUP($A79,DWV!$A$8:$L$300,4,FALSE),IF($A79&lt;'Large Dia. DWV'!$A$122,VLOOKUP($A79,'Large Dia. DWV'!$A$8:$L$121,4,FALSE),IF($A79&lt;'SCH40'!$A$602,VLOOKUP($A79,'SCH40'!$A$8:$L$601,4,FALSE),IF($A79&lt;'Large Dia. SCH40'!$A$35,VLOOKUP($A79,'Large Dia. SCH40'!$A$8:$L$34,4,FALSE),IF($A79&lt;'SDR26'!$A$119,VLOOKUP($A79,'SDR26'!$A$8:$L$118,4,FALSE),IF($A79&lt;SDR35G!$A$227,VLOOKUP($A79,SDR35G!$A$8:$L$226,4,FALSE),IF($A79&lt;SDR35SW!$A$178,VLOOKUP($A79,SDR35SW!$A$8:$L$177,4,FALSE),IF($A79&lt;'DWV G'!$A$241,VLOOKUP($A79,'DWV G'!$A$8:$L$240,4,FALSE),IF($A79&lt;'2'!$A$523,VLOOKUP($A79,'2'!$A$8:$L$522,4,FALSE),IF($A79&lt;'3'!$A$27,VLOOKUP($A79,'3'!$A$8:$L$26,4,FALSE),IF($A79&lt;'4'!$A$277,VLOOKUP($A79,'4'!$A$8:$L$276,4,FALSE),IF($A79&lt;'5'!$A$10,VLOOKUP($A79,'5'!$A$8:$L$9,4,FALSE),IF($A79&lt;Nonstandard!$A$26,VLOOKUP($A79,Nonstandard!$A$17:$J$25,5,FALSE),IF($A79&lt;SDRFab!$A$3088,VLOOKUP($A79,SDRFab!$A$8:$K$3087,3,FALSE),""))))))))))))))</f>
        <v/>
      </c>
      <c r="C79" s="164" t="str">
        <f>IF($A79&lt;DWV!$A$301,VLOOKUP($A79,DWV!$A$8:$L$300,5,FALSE),IF($A79&lt;'Large Dia. DWV'!$A$122,VLOOKUP($A79,'Large Dia. DWV'!$A$8:$L$121,5,FALSE),IF($A79&lt;'SCH40'!$A$602,VLOOKUP($A79,'SCH40'!$A$8:$L$601,5,FALSE),IF($A79&lt;'Large Dia. SCH40'!$A$35,VLOOKUP($A79,'Large Dia. SCH40'!$A$8:$L$34,5,FALSE),IF($A79&lt;'SDR26'!$A$119,VLOOKUP($A79,'SDR26'!$A$8:$L$118,5,FALSE),IF($A79&lt;SDR35G!$A$227,VLOOKUP($A79,SDR35G!$A$8:$L$226,5,FALSE),IF($A79&lt;SDR35SW!$A$178,VLOOKUP($A79,SDR35SW!$A$8:$L$177,5,FALSE),IF($A79&lt;'DWV G'!$A$241,VLOOKUP($A79,'DWV G'!$A$8:$L$240,5,FALSE),IF($A79&lt;'2'!$A$523,VLOOKUP($A79,'2'!$A$8:$L$522,5,FALSE),IF($A79&lt;'3'!$A$27,VLOOKUP($A79,'3'!$A$8:$L$26,5,FALSE),IF($A79&lt;'4'!$A$277,VLOOKUP($A79,'4'!$A$8:$L$276,5,FALSE),IF($A79&lt;'5'!$A$10,VLOOKUP($A79,'5'!$A$8:$L$9,5,FALSE),IF($A79&lt;Nonstandard!$A$26,VLOOKUP($A79,Nonstandard!$A$17:$J$25,6,FALSE),IF($A79&lt;SDRFab!$A$3088,VLOOKUP($A79,SDRFab!$A$8:$K$3087,4,FALSE),""))))))))))))))</f>
        <v/>
      </c>
      <c r="D79" s="398" t="str">
        <f>IF($A79&lt;DWV!$A$301,VLOOKUP($A79,DWV!$A$8:$L$300,6,FALSE),IF($A79&lt;'Large Dia. DWV'!$A$122,VLOOKUP($A79,'Large Dia. DWV'!$A$8:$L$121,6,FALSE),IF($A79&lt;'SCH40'!$A$602,VLOOKUP($A79,'SCH40'!$A$8:$L$601,6,FALSE),IF($A79&lt;'Large Dia. SCH40'!$A$35,VLOOKUP($A79,'Large Dia. SCH40'!$A$8:$L$34,6,FALSE),IF($A79&lt;'SDR26'!$A$119,VLOOKUP($A79,'SDR26'!$A$8:$L$118,6,FALSE),IF($A79&lt;SDR35G!$A$227,VLOOKUP($A79,SDR35G!$A$8:$L$226,6,FALSE),IF($A79&lt;SDR35SW!$A$178,VLOOKUP($A79,SDR35SW!$A$8:$L$177,6,FALSE),IF($A79&lt;'DWV G'!$A$241,VLOOKUP($A79,'DWV G'!$A$8:$L$240,6,FALSE),IF($A79&lt;'2'!$A$523,VLOOKUP($A79,'2'!$A$8:$L$522,6,FALSE),IF($A79&lt;'3'!$A$27,VLOOKUP($A79,'3'!$A$8:$L$26,6,FALSE),IF($A79&lt;'4'!$A$277,VLOOKUP($A79,'4'!$A$8:$L$276,6,FALSE),IF($A79&lt;'5'!$A$10,VLOOKUP($A79,'5'!$A$8:$L$9,6,FALSE),IF($A79&lt;Nonstandard!$A$26,VLOOKUP($A79,Nonstandard!$A$17:$J$25,7,FALSE),IF($A79&lt;SDRFab!$A$3088,VLOOKUP($A79,SDRFab!$A$8:$K$3087,5,FALSE),""))))))))))))))</f>
        <v/>
      </c>
      <c r="E79" s="399"/>
      <c r="F79" s="153" t="str">
        <f>IF($A79&lt;DWV!$A$301,VLOOKUP($A79,DWV!$A$8:$L$300,10,FALSE),IF($A79&lt;'Large Dia. DWV'!$A$122,VLOOKUP($A79,'Large Dia. DWV'!$A$8:$L$121,10,FALSE),IF($A79&lt;'SCH40'!$A$602,VLOOKUP($A79,'SCH40'!$A$8:$L$601,10,FALSE),IF($A79&lt;'Large Dia. SCH40'!$A$35,VLOOKUP($A79,'Large Dia. SCH40'!$A$8:$L$34,10,FALSE),IF($A79&lt;'SDR26'!$A$119,VLOOKUP($A79,'SDR26'!$A$8:$L$118,10,FALSE),IF($A79&lt;SDR35G!$A$227,VLOOKUP($A79,SDR35G!$A$8:$L$226,10,FALSE),IF($A79&lt;SDR35SW!$A$178,VLOOKUP($A79,SDR35SW!$A$8:$L$177,10,FALSE),IF($A79&lt;'DWV G'!$A$241,VLOOKUP($A79,'DWV G'!$A$8:$L$240,10,FALSE),IF($A79&lt;'2'!$A$523,VLOOKUP($A79,'2'!$A$8:$L$522,10,FALSE),IF($A79&lt;'3'!$A$27,VLOOKUP($A79,'3'!$A$8:$L$26,10,FALSE),IF($A79&lt;'4'!$A$277,VLOOKUP($A79,'4'!$A$8:$L$276,10,FALSE),IF($A79&lt;'5'!$A$10,VLOOKUP($A79,'5'!$A$8:$L$9,10,FALSE),IF($A79&lt;Nonstandard!$A$26,VLOOKUP($A79,Nonstandard!$A$17:$J$25,8,FALSE),IF($A79&lt;SDRFab!$A$3088,VLOOKUP($A79,SDRFab!$A$8:$K$3087,9,FALSE),""))))))))))))))</f>
        <v/>
      </c>
      <c r="G79" s="166" t="str">
        <f>IF($A79&lt;DWV!$A$301,VLOOKUP($A79,DWV!$A$8:$L$300,12,FALSE),IF($A79&lt;'Large Dia. DWV'!$A$122,VLOOKUP($A79,'Large Dia. DWV'!$A$8:$L$121,12,FALSE),IF($A79&lt;'SCH40'!$A$602,VLOOKUP($A79,'SCH40'!$A$8:$L$601,12,FALSE),IF($A79&lt;'Large Dia. SCH40'!$A$35,VLOOKUP($A79,'Large Dia. SCH40'!$A$8:$L$34,12,FALSE),IF($A79&lt;'SDR26'!$A$119,VLOOKUP($A79,'SDR26'!$A$8:$L$118,12,FALSE),IF($A79&lt;SDR35G!$A$227,VLOOKUP($A79,SDR35G!$A$8:$L$226,12,FALSE),IF($A79&lt;SDR35SW!$A$178,VLOOKUP($A79,SDR35SW!$A$8:$L$177,12,FALSE),IF($A79&lt;'DWV G'!$A$241,VLOOKUP($A79,'DWV G'!$A$8:$L$240,12,FALSE),IF($A79&lt;'2'!$A$523,VLOOKUP($A79,'2'!$A$8:$L$522,12,FALSE),IF($A79&lt;'3'!$A$27,VLOOKUP($A79,'3'!$A$8:$L$26,12,FALSE),IF($A79&lt;'4'!$A$277,VLOOKUP($A79,'4'!$A$8:$L$276,12,FALSE),IF($A79&lt;'5'!$A$10,VLOOKUP($A79,'5'!$A$8:$L$9,12,FALSE),IF($A79&lt;Nonstandard!$A$26,VLOOKUP($A79,Nonstandard!$A$17:$J$25,3,FALSE),IF($A79&lt;SDRFab!$A$3088,VLOOKUP($A79,SDRFab!$A$8:$L$3087,11,FALSE),""))))))))))))))</f>
        <v/>
      </c>
      <c r="H79" s="387" t="str">
        <f>IF($A79&lt;DWV!$A$301,VLOOKUP($A79,DWV!$A$8:$L$300,7,FALSE),IF($A79&lt;'Large Dia. DWV'!$A$122,VLOOKUP($A79,'Large Dia. DWV'!$A$8:$L$121,7,FALSE),IF($A79&lt;'SCH40'!$A$602,VLOOKUP($A79,'SCH40'!$A$8:$L$601,7,FALSE),IF($A79&lt;'Large Dia. SCH40'!$A$35,VLOOKUP($A79,'Large Dia. SCH40'!$A$8:$L$34,7,FALSE),IF($A79&lt;'SDR26'!$A$119,VLOOKUP($A79,'SDR26'!$A$8:$L$118,7,FALSE),IF($A79&lt;SDR35G!$A$227,VLOOKUP($A79,SDR35G!$A$8:$L$226,7,FALSE),IF($A79&lt;SDR35SW!$A$178,VLOOKUP($A79,SDR35SW!$A$8:$L$177,7,FALSE),IF($A79&lt;'DWV G'!$A$241,VLOOKUP($A79,'DWV G'!$A$8:$L$240,7,FALSE),IF($A79&lt;'2'!$A$523,VLOOKUP($A79,'2'!$A$8:$L$522,7,FALSE),IF($A79&lt;'3'!$A$27,VLOOKUP($A79,'3'!$A$8:$L$26,7,FALSE),IF($A79&lt;'4'!$A$277,VLOOKUP($A79,'4'!$A$8:$L$276,7,FALSE),IF($A79&lt;'5'!$A$10,VLOOKUP($A79,'5'!$A$8:$L$9,7,FALSE),IF($A79&lt;SDRFab!$A$3088,VLOOKUP($A79,SDRFab!$A$8:$L$3087,6,FALSE),"")))))))))))))</f>
        <v/>
      </c>
      <c r="I79" s="388"/>
      <c r="J79" s="156" t="str">
        <f>IF($A79&lt;DWV!$A$301,VLOOKUP($A79,DWV!$A$8:$N$300,14,FALSE),IF($A79&lt;'Large Dia. DWV'!$A$122,VLOOKUP($A79,'Large Dia. DWV'!$A$8:$N$121,14,FALSE),IF($A79&lt;'SCH40'!$A$602,VLOOKUP($A79,'SCH40'!$A$8:$N$601,14,FALSE),IF($A79&lt;'Large Dia. SCH40'!$A$35,VLOOKUP($A79,'Large Dia. SCH40'!$A$8:$N$34,14,FALSE),IF($A79&lt;'SDR26'!$A$119,VLOOKUP($A79,'SDR26'!$A$8:$N$118,14,FALSE),IF($A79&lt;SDR35G!$A$227,VLOOKUP($A79,SDR35G!$A$8:$N$226,14,FALSE),IF($A79&lt;SDR35SW!$A$178,VLOOKUP($A79,SDR35SW!$A$8:$N$177,14,FALSE),IF($A79&lt;'DWV G'!$A$241,VLOOKUP($A79,'DWV G'!$A$8:$N$240,14,FALSE),IF($A79&lt;'2'!$A$523,VLOOKUP($A79,'2'!$A$8:$N$522,14,FALSE),IF($A79&lt;'3'!$A$27,VLOOKUP($A79,'3'!$A$8:$N$26,14,FALSE),IF($A79&lt;'4'!$A$277,VLOOKUP($A79,'4'!$A$8:$N$276,14,FALSE),IF($A79&lt;'5'!$A$10,VLOOKUP($A79,'5'!$A$8:$N$9,14,FALSE),IF($A79&lt;SDRFab!$A$3088,VLOOKUP($A79,SDRFab!$A$8:$N$3087,13,FALSE),"")))))))))))))</f>
        <v/>
      </c>
      <c r="K79" s="168" t="str">
        <f>IF($A79&lt;DWV!$A$301,VLOOKUP($A79,DWV!$A$8:$L$300,11,FALSE),IF($A79&lt;'Large Dia. DWV'!$A$122,VLOOKUP($A79,'Large Dia. DWV'!$A$8:$L$121,11,FALSE),IF($A79&lt;'SCH40'!$A$602,VLOOKUP($A79,'SCH40'!$A$8:$L$601,11,FALSE),IF($A79&lt;'Large Dia. SCH40'!$A$35,VLOOKUP($A79,'Large Dia. SCH40'!$A$8:$L$34,11,FALSE),IF($A79&lt;'SDR26'!$A$119,VLOOKUP($A79,'SDR26'!$A$8:$L$118,11,FALSE),IF($A79&lt;SDR35G!$A$227,VLOOKUP($A79,SDR35G!$A$8:$L$226,11,FALSE),IF($A79&lt;SDR35SW!$A$178,VLOOKUP($A79,SDR35SW!$A$8:$L$177,11,FALSE),IF($A79&lt;'DWV G'!$A$241,VLOOKUP($A79,'DWV G'!$A$8:$L$240,11,FALSE),IF($A79&lt;'2'!$A$523,VLOOKUP($A79,'2'!$A$8:$L$522,11,FALSE),IF($A79&lt;'3'!$A$27,VLOOKUP($A79,'3'!$A$8:$L$26,11,FALSE),IF($A79&lt;'4'!$A$277,VLOOKUP($A79,'4'!$A$8:$L$276,11,FALSE),IF($A79&lt;'5'!$A$10,VLOOKUP($A79,'5'!$A$8:$L$9,11,FALSE),IF($A79&lt;Nonstandard!$A$26,VLOOKUP($A79,Nonstandard!$A$17:$J$25,10,FALSE),IF($A79&lt;SDRFab!$A$3088,VLOOKUP($A79,SDRFab!$A$8:$L$3087,10,FALSE),""))))))))))))))</f>
        <v/>
      </c>
      <c r="L79" s="153" t="str">
        <f t="shared" si="1"/>
        <v>-</v>
      </c>
      <c r="M79" s="169"/>
      <c r="N79" s="142"/>
      <c r="O79" s="143"/>
    </row>
    <row r="80" spans="1:15" ht="15.6" x14ac:dyDescent="0.3">
      <c r="A80" s="123">
        <v>63</v>
      </c>
      <c r="B80" s="14" t="str">
        <f>IF($A80&lt;DWV!$A$301,VLOOKUP($A80,DWV!$A$8:$L$300,4,FALSE),IF($A80&lt;'Large Dia. DWV'!$A$122,VLOOKUP($A80,'Large Dia. DWV'!$A$8:$L$121,4,FALSE),IF($A80&lt;'SCH40'!$A$602,VLOOKUP($A80,'SCH40'!$A$8:$L$601,4,FALSE),IF($A80&lt;'Large Dia. SCH40'!$A$35,VLOOKUP($A80,'Large Dia. SCH40'!$A$8:$L$34,4,FALSE),IF($A80&lt;'SDR26'!$A$119,VLOOKUP($A80,'SDR26'!$A$8:$L$118,4,FALSE),IF($A80&lt;SDR35G!$A$227,VLOOKUP($A80,SDR35G!$A$8:$L$226,4,FALSE),IF($A80&lt;SDR35SW!$A$178,VLOOKUP($A80,SDR35SW!$A$8:$L$177,4,FALSE),IF($A80&lt;'DWV G'!$A$241,VLOOKUP($A80,'DWV G'!$A$8:$L$240,4,FALSE),IF($A80&lt;'2'!$A$523,VLOOKUP($A80,'2'!$A$8:$L$522,4,FALSE),IF($A80&lt;'3'!$A$27,VLOOKUP($A80,'3'!$A$8:$L$26,4,FALSE),IF($A80&lt;'4'!$A$277,VLOOKUP($A80,'4'!$A$8:$L$276,4,FALSE),IF($A80&lt;'5'!$A$10,VLOOKUP($A80,'5'!$A$8:$L$9,4,FALSE),IF($A80&lt;Nonstandard!$A$26,VLOOKUP($A80,Nonstandard!$A$17:$J$25,5,FALSE),IF($A80&lt;SDRFab!$A$3088,VLOOKUP($A80,SDRFab!$A$8:$K$3087,3,FALSE),""))))))))))))))</f>
        <v/>
      </c>
      <c r="C80" s="163" t="str">
        <f>IF($A80&lt;DWV!$A$301,VLOOKUP($A80,DWV!$A$8:$L$300,5,FALSE),IF($A80&lt;'Large Dia. DWV'!$A$122,VLOOKUP($A80,'Large Dia. DWV'!$A$8:$L$121,5,FALSE),IF($A80&lt;'SCH40'!$A$602,VLOOKUP($A80,'SCH40'!$A$8:$L$601,5,FALSE),IF($A80&lt;'Large Dia. SCH40'!$A$35,VLOOKUP($A80,'Large Dia. SCH40'!$A$8:$L$34,5,FALSE),IF($A80&lt;'SDR26'!$A$119,VLOOKUP($A80,'SDR26'!$A$8:$L$118,5,FALSE),IF($A80&lt;SDR35G!$A$227,VLOOKUP($A80,SDR35G!$A$8:$L$226,5,FALSE),IF($A80&lt;SDR35SW!$A$178,VLOOKUP($A80,SDR35SW!$A$8:$L$177,5,FALSE),IF($A80&lt;'DWV G'!$A$241,VLOOKUP($A80,'DWV G'!$A$8:$L$240,5,FALSE),IF($A80&lt;'2'!$A$523,VLOOKUP($A80,'2'!$A$8:$L$522,5,FALSE),IF($A80&lt;'3'!$A$27,VLOOKUP($A80,'3'!$A$8:$L$26,5,FALSE),IF($A80&lt;'4'!$A$277,VLOOKUP($A80,'4'!$A$8:$L$276,5,FALSE),IF($A80&lt;'5'!$A$10,VLOOKUP($A80,'5'!$A$8:$L$9,5,FALSE),IF($A80&lt;Nonstandard!$A$26,VLOOKUP($A80,Nonstandard!$A$17:$J$25,6,FALSE),IF($A80&lt;SDRFab!$A$3088,VLOOKUP($A80,SDRFab!$A$8:$K$3087,4,FALSE),""))))))))))))))</f>
        <v/>
      </c>
      <c r="D80" s="396" t="str">
        <f>IF($A80&lt;DWV!$A$301,VLOOKUP($A80,DWV!$A$8:$L$300,6,FALSE),IF($A80&lt;'Large Dia. DWV'!$A$122,VLOOKUP($A80,'Large Dia. DWV'!$A$8:$L$121,6,FALSE),IF($A80&lt;'SCH40'!$A$602,VLOOKUP($A80,'SCH40'!$A$8:$L$601,6,FALSE),IF($A80&lt;'Large Dia. SCH40'!$A$35,VLOOKUP($A80,'Large Dia. SCH40'!$A$8:$L$34,6,FALSE),IF($A80&lt;'SDR26'!$A$119,VLOOKUP($A80,'SDR26'!$A$8:$L$118,6,FALSE),IF($A80&lt;SDR35G!$A$227,VLOOKUP($A80,SDR35G!$A$8:$L$226,6,FALSE),IF($A80&lt;SDR35SW!$A$178,VLOOKUP($A80,SDR35SW!$A$8:$L$177,6,FALSE),IF($A80&lt;'DWV G'!$A$241,VLOOKUP($A80,'DWV G'!$A$8:$L$240,6,FALSE),IF($A80&lt;'2'!$A$523,VLOOKUP($A80,'2'!$A$8:$L$522,6,FALSE),IF($A80&lt;'3'!$A$27,VLOOKUP($A80,'3'!$A$8:$L$26,6,FALSE),IF($A80&lt;'4'!$A$277,VLOOKUP($A80,'4'!$A$8:$L$276,6,FALSE),IF($A80&lt;'5'!$A$10,VLOOKUP($A80,'5'!$A$8:$L$9,6,FALSE),IF($A80&lt;Nonstandard!$A$26,VLOOKUP($A80,Nonstandard!$A$17:$J$25,7,FALSE),IF($A80&lt;SDRFab!$A$3088,VLOOKUP($A80,SDRFab!$A$8:$K$3087,5,FALSE),""))))))))))))))</f>
        <v/>
      </c>
      <c r="E80" s="397"/>
      <c r="F80" s="138" t="str">
        <f>IF($A80&lt;DWV!$A$301,VLOOKUP($A80,DWV!$A$8:$L$300,10,FALSE),IF($A80&lt;'Large Dia. DWV'!$A$122,VLOOKUP($A80,'Large Dia. DWV'!$A$8:$L$121,10,FALSE),IF($A80&lt;'SCH40'!$A$602,VLOOKUP($A80,'SCH40'!$A$8:$L$601,10,FALSE),IF($A80&lt;'Large Dia. SCH40'!$A$35,VLOOKUP($A80,'Large Dia. SCH40'!$A$8:$L$34,10,FALSE),IF($A80&lt;'SDR26'!$A$119,VLOOKUP($A80,'SDR26'!$A$8:$L$118,10,FALSE),IF($A80&lt;SDR35G!$A$227,VLOOKUP($A80,SDR35G!$A$8:$L$226,10,FALSE),IF($A80&lt;SDR35SW!$A$178,VLOOKUP($A80,SDR35SW!$A$8:$L$177,10,FALSE),IF($A80&lt;'DWV G'!$A$241,VLOOKUP($A80,'DWV G'!$A$8:$L$240,10,FALSE),IF($A80&lt;'2'!$A$523,VLOOKUP($A80,'2'!$A$8:$L$522,10,FALSE),IF($A80&lt;'3'!$A$27,VLOOKUP($A80,'3'!$A$8:$L$26,10,FALSE),IF($A80&lt;'4'!$A$277,VLOOKUP($A80,'4'!$A$8:$L$276,10,FALSE),IF($A80&lt;'5'!$A$10,VLOOKUP($A80,'5'!$A$8:$L$9,10,FALSE),IF($A80&lt;Nonstandard!$A$26,VLOOKUP($A80,Nonstandard!$A$17:$J$25,8,FALSE),IF($A80&lt;SDRFab!$A$3088,VLOOKUP($A80,SDRFab!$A$8:$K$3087,9,FALSE),""))))))))))))))</f>
        <v/>
      </c>
      <c r="G80" s="165" t="str">
        <f>IF($A80&lt;DWV!$A$301,VLOOKUP($A80,DWV!$A$8:$L$300,12,FALSE),IF($A80&lt;'Large Dia. DWV'!$A$122,VLOOKUP($A80,'Large Dia. DWV'!$A$8:$L$121,12,FALSE),IF($A80&lt;'SCH40'!$A$602,VLOOKUP($A80,'SCH40'!$A$8:$L$601,12,FALSE),IF($A80&lt;'Large Dia. SCH40'!$A$35,VLOOKUP($A80,'Large Dia. SCH40'!$A$8:$L$34,12,FALSE),IF($A80&lt;'SDR26'!$A$119,VLOOKUP($A80,'SDR26'!$A$8:$L$118,12,FALSE),IF($A80&lt;SDR35G!$A$227,VLOOKUP($A80,SDR35G!$A$8:$L$226,12,FALSE),IF($A80&lt;SDR35SW!$A$178,VLOOKUP($A80,SDR35SW!$A$8:$L$177,12,FALSE),IF($A80&lt;'DWV G'!$A$241,VLOOKUP($A80,'DWV G'!$A$8:$L$240,12,FALSE),IF($A80&lt;'2'!$A$523,VLOOKUP($A80,'2'!$A$8:$L$522,12,FALSE),IF($A80&lt;'3'!$A$27,VLOOKUP($A80,'3'!$A$8:$L$26,12,FALSE),IF($A80&lt;'4'!$A$277,VLOOKUP($A80,'4'!$A$8:$L$276,12,FALSE),IF($A80&lt;'5'!$A$10,VLOOKUP($A80,'5'!$A$8:$L$9,12,FALSE),IF($A80&lt;Nonstandard!$A$26,VLOOKUP($A80,Nonstandard!$A$17:$J$25,3,FALSE),IF($A80&lt;SDRFab!$A$3088,VLOOKUP($A80,SDRFab!$A$8:$L$3087,11,FALSE),""))))))))))))))</f>
        <v/>
      </c>
      <c r="H80" s="389" t="str">
        <f>IF($A80&lt;DWV!$A$301,VLOOKUP($A80,DWV!$A$8:$L$300,7,FALSE),IF($A80&lt;'Large Dia. DWV'!$A$122,VLOOKUP($A80,'Large Dia. DWV'!$A$8:$L$121,7,FALSE),IF($A80&lt;'SCH40'!$A$602,VLOOKUP($A80,'SCH40'!$A$8:$L$601,7,FALSE),IF($A80&lt;'Large Dia. SCH40'!$A$35,VLOOKUP($A80,'Large Dia. SCH40'!$A$8:$L$34,7,FALSE),IF($A80&lt;'SDR26'!$A$119,VLOOKUP($A80,'SDR26'!$A$8:$L$118,7,FALSE),IF($A80&lt;SDR35G!$A$227,VLOOKUP($A80,SDR35G!$A$8:$L$226,7,FALSE),IF($A80&lt;SDR35SW!$A$178,VLOOKUP($A80,SDR35SW!$A$8:$L$177,7,FALSE),IF($A80&lt;'DWV G'!$A$241,VLOOKUP($A80,'DWV G'!$A$8:$L$240,7,FALSE),IF($A80&lt;'2'!$A$523,VLOOKUP($A80,'2'!$A$8:$L$522,7,FALSE),IF($A80&lt;'3'!$A$27,VLOOKUP($A80,'3'!$A$8:$L$26,7,FALSE),IF($A80&lt;'4'!$A$277,VLOOKUP($A80,'4'!$A$8:$L$276,7,FALSE),IF($A80&lt;'5'!$A$10,VLOOKUP($A80,'5'!$A$8:$L$9,7,FALSE),IF($A80&lt;SDRFab!$A$3088,VLOOKUP($A80,SDRFab!$A$8:$L$3087,6,FALSE),"")))))))))))))</f>
        <v/>
      </c>
      <c r="I80" s="390"/>
      <c r="J80" s="155" t="str">
        <f>IF($A80&lt;DWV!$A$301,VLOOKUP($A80,DWV!$A$8:$N$300,14,FALSE),IF($A80&lt;'Large Dia. DWV'!$A$122,VLOOKUP($A80,'Large Dia. DWV'!$A$8:$N$121,14,FALSE),IF($A80&lt;'SCH40'!$A$602,VLOOKUP($A80,'SCH40'!$A$8:$N$601,14,FALSE),IF($A80&lt;'Large Dia. SCH40'!$A$35,VLOOKUP($A80,'Large Dia. SCH40'!$A$8:$N$34,14,FALSE),IF($A80&lt;'SDR26'!$A$119,VLOOKUP($A80,'SDR26'!$A$8:$N$118,14,FALSE),IF($A80&lt;SDR35G!$A$227,VLOOKUP($A80,SDR35G!$A$8:$N$226,14,FALSE),IF($A80&lt;SDR35SW!$A$178,VLOOKUP($A80,SDR35SW!$A$8:$N$177,14,FALSE),IF($A80&lt;'DWV G'!$A$241,VLOOKUP($A80,'DWV G'!$A$8:$N$240,14,FALSE),IF($A80&lt;'2'!$A$523,VLOOKUP($A80,'2'!$A$8:$N$522,14,FALSE),IF($A80&lt;'3'!$A$27,VLOOKUP($A80,'3'!$A$8:$N$26,14,FALSE),IF($A80&lt;'4'!$A$277,VLOOKUP($A80,'4'!$A$8:$N$276,14,FALSE),IF($A80&lt;'5'!$A$10,VLOOKUP($A80,'5'!$A$8:$N$9,14,FALSE),IF($A80&lt;SDRFab!$A$3088,VLOOKUP($A80,SDRFab!$A$8:$N$3087,13,FALSE),"")))))))))))))</f>
        <v/>
      </c>
      <c r="K80" s="167" t="str">
        <f>IF($A80&lt;DWV!$A$301,VLOOKUP($A80,DWV!$A$8:$L$300,11,FALSE),IF($A80&lt;'Large Dia. DWV'!$A$122,VLOOKUP($A80,'Large Dia. DWV'!$A$8:$L$121,11,FALSE),IF($A80&lt;'SCH40'!$A$602,VLOOKUP($A80,'SCH40'!$A$8:$L$601,11,FALSE),IF($A80&lt;'Large Dia. SCH40'!$A$35,VLOOKUP($A80,'Large Dia. SCH40'!$A$8:$L$34,11,FALSE),IF($A80&lt;'SDR26'!$A$119,VLOOKUP($A80,'SDR26'!$A$8:$L$118,11,FALSE),IF($A80&lt;SDR35G!$A$227,VLOOKUP($A80,SDR35G!$A$8:$L$226,11,FALSE),IF($A80&lt;SDR35SW!$A$178,VLOOKUP($A80,SDR35SW!$A$8:$L$177,11,FALSE),IF($A80&lt;'DWV G'!$A$241,VLOOKUP($A80,'DWV G'!$A$8:$L$240,11,FALSE),IF($A80&lt;'2'!$A$523,VLOOKUP($A80,'2'!$A$8:$L$522,11,FALSE),IF($A80&lt;'3'!$A$27,VLOOKUP($A80,'3'!$A$8:$L$26,11,FALSE),IF($A80&lt;'4'!$A$277,VLOOKUP($A80,'4'!$A$8:$L$276,11,FALSE),IF($A80&lt;'5'!$A$10,VLOOKUP($A80,'5'!$A$8:$L$9,11,FALSE),IF($A80&lt;Nonstandard!$A$26,VLOOKUP($A80,Nonstandard!$A$17:$J$25,10,FALSE),IF($A80&lt;SDRFab!$A$3088,VLOOKUP($A80,SDRFab!$A$8:$L$3087,10,FALSE),""))))))))))))))</f>
        <v/>
      </c>
      <c r="L80" s="139" t="str">
        <f t="shared" si="1"/>
        <v>-</v>
      </c>
      <c r="M80" s="170"/>
      <c r="N80" s="142"/>
      <c r="O80" s="143"/>
    </row>
    <row r="81" spans="1:15" ht="15.6" x14ac:dyDescent="0.3">
      <c r="A81" s="151">
        <v>64</v>
      </c>
      <c r="B81" s="152" t="str">
        <f>IF($A81&lt;DWV!$A$301,VLOOKUP($A81,DWV!$A$8:$L$300,4,FALSE),IF($A81&lt;'Large Dia. DWV'!$A$122,VLOOKUP($A81,'Large Dia. DWV'!$A$8:$L$121,4,FALSE),IF($A81&lt;'SCH40'!$A$602,VLOOKUP($A81,'SCH40'!$A$8:$L$601,4,FALSE),IF($A81&lt;'Large Dia. SCH40'!$A$35,VLOOKUP($A81,'Large Dia. SCH40'!$A$8:$L$34,4,FALSE),IF($A81&lt;'SDR26'!$A$119,VLOOKUP($A81,'SDR26'!$A$8:$L$118,4,FALSE),IF($A81&lt;SDR35G!$A$227,VLOOKUP($A81,SDR35G!$A$8:$L$226,4,FALSE),IF($A81&lt;SDR35SW!$A$178,VLOOKUP($A81,SDR35SW!$A$8:$L$177,4,FALSE),IF($A81&lt;'DWV G'!$A$241,VLOOKUP($A81,'DWV G'!$A$8:$L$240,4,FALSE),IF($A81&lt;'2'!$A$523,VLOOKUP($A81,'2'!$A$8:$L$522,4,FALSE),IF($A81&lt;'3'!$A$27,VLOOKUP($A81,'3'!$A$8:$L$26,4,FALSE),IF($A81&lt;'4'!$A$277,VLOOKUP($A81,'4'!$A$8:$L$276,4,FALSE),IF($A81&lt;'5'!$A$10,VLOOKUP($A81,'5'!$A$8:$L$9,4,FALSE),IF($A81&lt;Nonstandard!$A$26,VLOOKUP($A81,Nonstandard!$A$17:$J$25,5,FALSE),IF($A81&lt;SDRFab!$A$3088,VLOOKUP($A81,SDRFab!$A$8:$K$3087,3,FALSE),""))))))))))))))</f>
        <v/>
      </c>
      <c r="C81" s="164" t="str">
        <f>IF($A81&lt;DWV!$A$301,VLOOKUP($A81,DWV!$A$8:$L$300,5,FALSE),IF($A81&lt;'Large Dia. DWV'!$A$122,VLOOKUP($A81,'Large Dia. DWV'!$A$8:$L$121,5,FALSE),IF($A81&lt;'SCH40'!$A$602,VLOOKUP($A81,'SCH40'!$A$8:$L$601,5,FALSE),IF($A81&lt;'Large Dia. SCH40'!$A$35,VLOOKUP($A81,'Large Dia. SCH40'!$A$8:$L$34,5,FALSE),IF($A81&lt;'SDR26'!$A$119,VLOOKUP($A81,'SDR26'!$A$8:$L$118,5,FALSE),IF($A81&lt;SDR35G!$A$227,VLOOKUP($A81,SDR35G!$A$8:$L$226,5,FALSE),IF($A81&lt;SDR35SW!$A$178,VLOOKUP($A81,SDR35SW!$A$8:$L$177,5,FALSE),IF($A81&lt;'DWV G'!$A$241,VLOOKUP($A81,'DWV G'!$A$8:$L$240,5,FALSE),IF($A81&lt;'2'!$A$523,VLOOKUP($A81,'2'!$A$8:$L$522,5,FALSE),IF($A81&lt;'3'!$A$27,VLOOKUP($A81,'3'!$A$8:$L$26,5,FALSE),IF($A81&lt;'4'!$A$277,VLOOKUP($A81,'4'!$A$8:$L$276,5,FALSE),IF($A81&lt;'5'!$A$10,VLOOKUP($A81,'5'!$A$8:$L$9,5,FALSE),IF($A81&lt;Nonstandard!$A$26,VLOOKUP($A81,Nonstandard!$A$17:$J$25,6,FALSE),IF($A81&lt;SDRFab!$A$3088,VLOOKUP($A81,SDRFab!$A$8:$K$3087,4,FALSE),""))))))))))))))</f>
        <v/>
      </c>
      <c r="D81" s="398" t="str">
        <f>IF($A81&lt;DWV!$A$301,VLOOKUP($A81,DWV!$A$8:$L$300,6,FALSE),IF($A81&lt;'Large Dia. DWV'!$A$122,VLOOKUP($A81,'Large Dia. DWV'!$A$8:$L$121,6,FALSE),IF($A81&lt;'SCH40'!$A$602,VLOOKUP($A81,'SCH40'!$A$8:$L$601,6,FALSE),IF($A81&lt;'Large Dia. SCH40'!$A$35,VLOOKUP($A81,'Large Dia. SCH40'!$A$8:$L$34,6,FALSE),IF($A81&lt;'SDR26'!$A$119,VLOOKUP($A81,'SDR26'!$A$8:$L$118,6,FALSE),IF($A81&lt;SDR35G!$A$227,VLOOKUP($A81,SDR35G!$A$8:$L$226,6,FALSE),IF($A81&lt;SDR35SW!$A$178,VLOOKUP($A81,SDR35SW!$A$8:$L$177,6,FALSE),IF($A81&lt;'DWV G'!$A$241,VLOOKUP($A81,'DWV G'!$A$8:$L$240,6,FALSE),IF($A81&lt;'2'!$A$523,VLOOKUP($A81,'2'!$A$8:$L$522,6,FALSE),IF($A81&lt;'3'!$A$27,VLOOKUP($A81,'3'!$A$8:$L$26,6,FALSE),IF($A81&lt;'4'!$A$277,VLOOKUP($A81,'4'!$A$8:$L$276,6,FALSE),IF($A81&lt;'5'!$A$10,VLOOKUP($A81,'5'!$A$8:$L$9,6,FALSE),IF($A81&lt;Nonstandard!$A$26,VLOOKUP($A81,Nonstandard!$A$17:$J$25,7,FALSE),IF($A81&lt;SDRFab!$A$3088,VLOOKUP($A81,SDRFab!$A$8:$K$3087,5,FALSE),""))))))))))))))</f>
        <v/>
      </c>
      <c r="E81" s="399"/>
      <c r="F81" s="153" t="str">
        <f>IF($A81&lt;DWV!$A$301,VLOOKUP($A81,DWV!$A$8:$L$300,10,FALSE),IF($A81&lt;'Large Dia. DWV'!$A$122,VLOOKUP($A81,'Large Dia. DWV'!$A$8:$L$121,10,FALSE),IF($A81&lt;'SCH40'!$A$602,VLOOKUP($A81,'SCH40'!$A$8:$L$601,10,FALSE),IF($A81&lt;'Large Dia. SCH40'!$A$35,VLOOKUP($A81,'Large Dia. SCH40'!$A$8:$L$34,10,FALSE),IF($A81&lt;'SDR26'!$A$119,VLOOKUP($A81,'SDR26'!$A$8:$L$118,10,FALSE),IF($A81&lt;SDR35G!$A$227,VLOOKUP($A81,SDR35G!$A$8:$L$226,10,FALSE),IF($A81&lt;SDR35SW!$A$178,VLOOKUP($A81,SDR35SW!$A$8:$L$177,10,FALSE),IF($A81&lt;'DWV G'!$A$241,VLOOKUP($A81,'DWV G'!$A$8:$L$240,10,FALSE),IF($A81&lt;'2'!$A$523,VLOOKUP($A81,'2'!$A$8:$L$522,10,FALSE),IF($A81&lt;'3'!$A$27,VLOOKUP($A81,'3'!$A$8:$L$26,10,FALSE),IF($A81&lt;'4'!$A$277,VLOOKUP($A81,'4'!$A$8:$L$276,10,FALSE),IF($A81&lt;'5'!$A$10,VLOOKUP($A81,'5'!$A$8:$L$9,10,FALSE),IF($A81&lt;Nonstandard!$A$26,VLOOKUP($A81,Nonstandard!$A$17:$J$25,8,FALSE),IF($A81&lt;SDRFab!$A$3088,VLOOKUP($A81,SDRFab!$A$8:$K$3087,9,FALSE),""))))))))))))))</f>
        <v/>
      </c>
      <c r="G81" s="166" t="str">
        <f>IF($A81&lt;DWV!$A$301,VLOOKUP($A81,DWV!$A$8:$L$300,12,FALSE),IF($A81&lt;'Large Dia. DWV'!$A$122,VLOOKUP($A81,'Large Dia. DWV'!$A$8:$L$121,12,FALSE),IF($A81&lt;'SCH40'!$A$602,VLOOKUP($A81,'SCH40'!$A$8:$L$601,12,FALSE),IF($A81&lt;'Large Dia. SCH40'!$A$35,VLOOKUP($A81,'Large Dia. SCH40'!$A$8:$L$34,12,FALSE),IF($A81&lt;'SDR26'!$A$119,VLOOKUP($A81,'SDR26'!$A$8:$L$118,12,FALSE),IF($A81&lt;SDR35G!$A$227,VLOOKUP($A81,SDR35G!$A$8:$L$226,12,FALSE),IF($A81&lt;SDR35SW!$A$178,VLOOKUP($A81,SDR35SW!$A$8:$L$177,12,FALSE),IF($A81&lt;'DWV G'!$A$241,VLOOKUP($A81,'DWV G'!$A$8:$L$240,12,FALSE),IF($A81&lt;'2'!$A$523,VLOOKUP($A81,'2'!$A$8:$L$522,12,FALSE),IF($A81&lt;'3'!$A$27,VLOOKUP($A81,'3'!$A$8:$L$26,12,FALSE),IF($A81&lt;'4'!$A$277,VLOOKUP($A81,'4'!$A$8:$L$276,12,FALSE),IF($A81&lt;'5'!$A$10,VLOOKUP($A81,'5'!$A$8:$L$9,12,FALSE),IF($A81&lt;Nonstandard!$A$26,VLOOKUP($A81,Nonstandard!$A$17:$J$25,3,FALSE),IF($A81&lt;SDRFab!$A$3088,VLOOKUP($A81,SDRFab!$A$8:$L$3087,11,FALSE),""))))))))))))))</f>
        <v/>
      </c>
      <c r="H81" s="387" t="str">
        <f>IF($A81&lt;DWV!$A$301,VLOOKUP($A81,DWV!$A$8:$L$300,7,FALSE),IF($A81&lt;'Large Dia. DWV'!$A$122,VLOOKUP($A81,'Large Dia. DWV'!$A$8:$L$121,7,FALSE),IF($A81&lt;'SCH40'!$A$602,VLOOKUP($A81,'SCH40'!$A$8:$L$601,7,FALSE),IF($A81&lt;'Large Dia. SCH40'!$A$35,VLOOKUP($A81,'Large Dia. SCH40'!$A$8:$L$34,7,FALSE),IF($A81&lt;'SDR26'!$A$119,VLOOKUP($A81,'SDR26'!$A$8:$L$118,7,FALSE),IF($A81&lt;SDR35G!$A$227,VLOOKUP($A81,SDR35G!$A$8:$L$226,7,FALSE),IF($A81&lt;SDR35SW!$A$178,VLOOKUP($A81,SDR35SW!$A$8:$L$177,7,FALSE),IF($A81&lt;'DWV G'!$A$241,VLOOKUP($A81,'DWV G'!$A$8:$L$240,7,FALSE),IF($A81&lt;'2'!$A$523,VLOOKUP($A81,'2'!$A$8:$L$522,7,FALSE),IF($A81&lt;'3'!$A$27,VLOOKUP($A81,'3'!$A$8:$L$26,7,FALSE),IF($A81&lt;'4'!$A$277,VLOOKUP($A81,'4'!$A$8:$L$276,7,FALSE),IF($A81&lt;'5'!$A$10,VLOOKUP($A81,'5'!$A$8:$L$9,7,FALSE),IF($A81&lt;SDRFab!$A$3088,VLOOKUP($A81,SDRFab!$A$8:$L$3087,6,FALSE),"")))))))))))))</f>
        <v/>
      </c>
      <c r="I81" s="388"/>
      <c r="J81" s="156" t="str">
        <f>IF($A81&lt;DWV!$A$301,VLOOKUP($A81,DWV!$A$8:$N$300,14,FALSE),IF($A81&lt;'Large Dia. DWV'!$A$122,VLOOKUP($A81,'Large Dia. DWV'!$A$8:$N$121,14,FALSE),IF($A81&lt;'SCH40'!$A$602,VLOOKUP($A81,'SCH40'!$A$8:$N$601,14,FALSE),IF($A81&lt;'Large Dia. SCH40'!$A$35,VLOOKUP($A81,'Large Dia. SCH40'!$A$8:$N$34,14,FALSE),IF($A81&lt;'SDR26'!$A$119,VLOOKUP($A81,'SDR26'!$A$8:$N$118,14,FALSE),IF($A81&lt;SDR35G!$A$227,VLOOKUP($A81,SDR35G!$A$8:$N$226,14,FALSE),IF($A81&lt;SDR35SW!$A$178,VLOOKUP($A81,SDR35SW!$A$8:$N$177,14,FALSE),IF($A81&lt;'DWV G'!$A$241,VLOOKUP($A81,'DWV G'!$A$8:$N$240,14,FALSE),IF($A81&lt;'2'!$A$523,VLOOKUP($A81,'2'!$A$8:$N$522,14,FALSE),IF($A81&lt;'3'!$A$27,VLOOKUP($A81,'3'!$A$8:$N$26,14,FALSE),IF($A81&lt;'4'!$A$277,VLOOKUP($A81,'4'!$A$8:$N$276,14,FALSE),IF($A81&lt;'5'!$A$10,VLOOKUP($A81,'5'!$A$8:$N$9,14,FALSE),IF($A81&lt;SDRFab!$A$3088,VLOOKUP($A81,SDRFab!$A$8:$N$3087,13,FALSE),"")))))))))))))</f>
        <v/>
      </c>
      <c r="K81" s="168" t="str">
        <f>IF($A81&lt;DWV!$A$301,VLOOKUP($A81,DWV!$A$8:$L$300,11,FALSE),IF($A81&lt;'Large Dia. DWV'!$A$122,VLOOKUP($A81,'Large Dia. DWV'!$A$8:$L$121,11,FALSE),IF($A81&lt;'SCH40'!$A$602,VLOOKUP($A81,'SCH40'!$A$8:$L$601,11,FALSE),IF($A81&lt;'Large Dia. SCH40'!$A$35,VLOOKUP($A81,'Large Dia. SCH40'!$A$8:$L$34,11,FALSE),IF($A81&lt;'SDR26'!$A$119,VLOOKUP($A81,'SDR26'!$A$8:$L$118,11,FALSE),IF($A81&lt;SDR35G!$A$227,VLOOKUP($A81,SDR35G!$A$8:$L$226,11,FALSE),IF($A81&lt;SDR35SW!$A$178,VLOOKUP($A81,SDR35SW!$A$8:$L$177,11,FALSE),IF($A81&lt;'DWV G'!$A$241,VLOOKUP($A81,'DWV G'!$A$8:$L$240,11,FALSE),IF($A81&lt;'2'!$A$523,VLOOKUP($A81,'2'!$A$8:$L$522,11,FALSE),IF($A81&lt;'3'!$A$27,VLOOKUP($A81,'3'!$A$8:$L$26,11,FALSE),IF($A81&lt;'4'!$A$277,VLOOKUP($A81,'4'!$A$8:$L$276,11,FALSE),IF($A81&lt;'5'!$A$10,VLOOKUP($A81,'5'!$A$8:$L$9,11,FALSE),IF($A81&lt;Nonstandard!$A$26,VLOOKUP($A81,Nonstandard!$A$17:$J$25,10,FALSE),IF($A81&lt;SDRFab!$A$3088,VLOOKUP($A81,SDRFab!$A$8:$L$3087,10,FALSE),""))))))))))))))</f>
        <v/>
      </c>
      <c r="L81" s="153" t="str">
        <f t="shared" si="1"/>
        <v>-</v>
      </c>
      <c r="M81" s="169"/>
      <c r="N81" s="142"/>
      <c r="O81" s="143"/>
    </row>
    <row r="82" spans="1:15" ht="15.6" x14ac:dyDescent="0.3">
      <c r="A82" s="123">
        <v>65</v>
      </c>
      <c r="B82" s="14" t="str">
        <f>IF($A82&lt;DWV!$A$301,VLOOKUP($A82,DWV!$A$8:$L$300,4,FALSE),IF($A82&lt;'Large Dia. DWV'!$A$122,VLOOKUP($A82,'Large Dia. DWV'!$A$8:$L$121,4,FALSE),IF($A82&lt;'SCH40'!$A$602,VLOOKUP($A82,'SCH40'!$A$8:$L$601,4,FALSE),IF($A82&lt;'Large Dia. SCH40'!$A$35,VLOOKUP($A82,'Large Dia. SCH40'!$A$8:$L$34,4,FALSE),IF($A82&lt;'SDR26'!$A$119,VLOOKUP($A82,'SDR26'!$A$8:$L$118,4,FALSE),IF($A82&lt;SDR35G!$A$227,VLOOKUP($A82,SDR35G!$A$8:$L$226,4,FALSE),IF($A82&lt;SDR35SW!$A$178,VLOOKUP($A82,SDR35SW!$A$8:$L$177,4,FALSE),IF($A82&lt;'DWV G'!$A$241,VLOOKUP($A82,'DWV G'!$A$8:$L$240,4,FALSE),IF($A82&lt;'2'!$A$523,VLOOKUP($A82,'2'!$A$8:$L$522,4,FALSE),IF($A82&lt;'3'!$A$27,VLOOKUP($A82,'3'!$A$8:$L$26,4,FALSE),IF($A82&lt;'4'!$A$277,VLOOKUP($A82,'4'!$A$8:$L$276,4,FALSE),IF($A82&lt;'5'!$A$10,VLOOKUP($A82,'5'!$A$8:$L$9,4,FALSE),IF($A82&lt;Nonstandard!$A$26,VLOOKUP($A82,Nonstandard!$A$17:$J$25,5,FALSE),IF($A82&lt;SDRFab!$A$3088,VLOOKUP($A82,SDRFab!$A$8:$K$3087,3,FALSE),""))))))))))))))</f>
        <v/>
      </c>
      <c r="C82" s="163" t="str">
        <f>IF($A82&lt;DWV!$A$301,VLOOKUP($A82,DWV!$A$8:$L$300,5,FALSE),IF($A82&lt;'Large Dia. DWV'!$A$122,VLOOKUP($A82,'Large Dia. DWV'!$A$8:$L$121,5,FALSE),IF($A82&lt;'SCH40'!$A$602,VLOOKUP($A82,'SCH40'!$A$8:$L$601,5,FALSE),IF($A82&lt;'Large Dia. SCH40'!$A$35,VLOOKUP($A82,'Large Dia. SCH40'!$A$8:$L$34,5,FALSE),IF($A82&lt;'SDR26'!$A$119,VLOOKUP($A82,'SDR26'!$A$8:$L$118,5,FALSE),IF($A82&lt;SDR35G!$A$227,VLOOKUP($A82,SDR35G!$A$8:$L$226,5,FALSE),IF($A82&lt;SDR35SW!$A$178,VLOOKUP($A82,SDR35SW!$A$8:$L$177,5,FALSE),IF($A82&lt;'DWV G'!$A$241,VLOOKUP($A82,'DWV G'!$A$8:$L$240,5,FALSE),IF($A82&lt;'2'!$A$523,VLOOKUP($A82,'2'!$A$8:$L$522,5,FALSE),IF($A82&lt;'3'!$A$27,VLOOKUP($A82,'3'!$A$8:$L$26,5,FALSE),IF($A82&lt;'4'!$A$277,VLOOKUP($A82,'4'!$A$8:$L$276,5,FALSE),IF($A82&lt;'5'!$A$10,VLOOKUP($A82,'5'!$A$8:$L$9,5,FALSE),IF($A82&lt;Nonstandard!$A$26,VLOOKUP($A82,Nonstandard!$A$17:$J$25,6,FALSE),IF($A82&lt;SDRFab!$A$3088,VLOOKUP($A82,SDRFab!$A$8:$K$3087,4,FALSE),""))))))))))))))</f>
        <v/>
      </c>
      <c r="D82" s="396" t="str">
        <f>IF($A82&lt;DWV!$A$301,VLOOKUP($A82,DWV!$A$8:$L$300,6,FALSE),IF($A82&lt;'Large Dia. DWV'!$A$122,VLOOKUP($A82,'Large Dia. DWV'!$A$8:$L$121,6,FALSE),IF($A82&lt;'SCH40'!$A$602,VLOOKUP($A82,'SCH40'!$A$8:$L$601,6,FALSE),IF($A82&lt;'Large Dia. SCH40'!$A$35,VLOOKUP($A82,'Large Dia. SCH40'!$A$8:$L$34,6,FALSE),IF($A82&lt;'SDR26'!$A$119,VLOOKUP($A82,'SDR26'!$A$8:$L$118,6,FALSE),IF($A82&lt;SDR35G!$A$227,VLOOKUP($A82,SDR35G!$A$8:$L$226,6,FALSE),IF($A82&lt;SDR35SW!$A$178,VLOOKUP($A82,SDR35SW!$A$8:$L$177,6,FALSE),IF($A82&lt;'DWV G'!$A$241,VLOOKUP($A82,'DWV G'!$A$8:$L$240,6,FALSE),IF($A82&lt;'2'!$A$523,VLOOKUP($A82,'2'!$A$8:$L$522,6,FALSE),IF($A82&lt;'3'!$A$27,VLOOKUP($A82,'3'!$A$8:$L$26,6,FALSE),IF($A82&lt;'4'!$A$277,VLOOKUP($A82,'4'!$A$8:$L$276,6,FALSE),IF($A82&lt;'5'!$A$10,VLOOKUP($A82,'5'!$A$8:$L$9,6,FALSE),IF($A82&lt;Nonstandard!$A$26,VLOOKUP($A82,Nonstandard!$A$17:$J$25,7,FALSE),IF($A82&lt;SDRFab!$A$3088,VLOOKUP($A82,SDRFab!$A$8:$K$3087,5,FALSE),""))))))))))))))</f>
        <v/>
      </c>
      <c r="E82" s="397"/>
      <c r="F82" s="138" t="str">
        <f>IF($A82&lt;DWV!$A$301,VLOOKUP($A82,DWV!$A$8:$L$300,10,FALSE),IF($A82&lt;'Large Dia. DWV'!$A$122,VLOOKUP($A82,'Large Dia. DWV'!$A$8:$L$121,10,FALSE),IF($A82&lt;'SCH40'!$A$602,VLOOKUP($A82,'SCH40'!$A$8:$L$601,10,FALSE),IF($A82&lt;'Large Dia. SCH40'!$A$35,VLOOKUP($A82,'Large Dia. SCH40'!$A$8:$L$34,10,FALSE),IF($A82&lt;'SDR26'!$A$119,VLOOKUP($A82,'SDR26'!$A$8:$L$118,10,FALSE),IF($A82&lt;SDR35G!$A$227,VLOOKUP($A82,SDR35G!$A$8:$L$226,10,FALSE),IF($A82&lt;SDR35SW!$A$178,VLOOKUP($A82,SDR35SW!$A$8:$L$177,10,FALSE),IF($A82&lt;'DWV G'!$A$241,VLOOKUP($A82,'DWV G'!$A$8:$L$240,10,FALSE),IF($A82&lt;'2'!$A$523,VLOOKUP($A82,'2'!$A$8:$L$522,10,FALSE),IF($A82&lt;'3'!$A$27,VLOOKUP($A82,'3'!$A$8:$L$26,10,FALSE),IF($A82&lt;'4'!$A$277,VLOOKUP($A82,'4'!$A$8:$L$276,10,FALSE),IF($A82&lt;'5'!$A$10,VLOOKUP($A82,'5'!$A$8:$L$9,10,FALSE),IF($A82&lt;Nonstandard!$A$26,VLOOKUP($A82,Nonstandard!$A$17:$J$25,8,FALSE),IF($A82&lt;SDRFab!$A$3088,VLOOKUP($A82,SDRFab!$A$8:$K$3087,9,FALSE),""))))))))))))))</f>
        <v/>
      </c>
      <c r="G82" s="165" t="str">
        <f>IF($A82&lt;DWV!$A$301,VLOOKUP($A82,DWV!$A$8:$L$300,12,FALSE),IF($A82&lt;'Large Dia. DWV'!$A$122,VLOOKUP($A82,'Large Dia. DWV'!$A$8:$L$121,12,FALSE),IF($A82&lt;'SCH40'!$A$602,VLOOKUP($A82,'SCH40'!$A$8:$L$601,12,FALSE),IF($A82&lt;'Large Dia. SCH40'!$A$35,VLOOKUP($A82,'Large Dia. SCH40'!$A$8:$L$34,12,FALSE),IF($A82&lt;'SDR26'!$A$119,VLOOKUP($A82,'SDR26'!$A$8:$L$118,12,FALSE),IF($A82&lt;SDR35G!$A$227,VLOOKUP($A82,SDR35G!$A$8:$L$226,12,FALSE),IF($A82&lt;SDR35SW!$A$178,VLOOKUP($A82,SDR35SW!$A$8:$L$177,12,FALSE),IF($A82&lt;'DWV G'!$A$241,VLOOKUP($A82,'DWV G'!$A$8:$L$240,12,FALSE),IF($A82&lt;'2'!$A$523,VLOOKUP($A82,'2'!$A$8:$L$522,12,FALSE),IF($A82&lt;'3'!$A$27,VLOOKUP($A82,'3'!$A$8:$L$26,12,FALSE),IF($A82&lt;'4'!$A$277,VLOOKUP($A82,'4'!$A$8:$L$276,12,FALSE),IF($A82&lt;'5'!$A$10,VLOOKUP($A82,'5'!$A$8:$L$9,12,FALSE),IF($A82&lt;Nonstandard!$A$26,VLOOKUP($A82,Nonstandard!$A$17:$J$25,3,FALSE),IF($A82&lt;SDRFab!$A$3088,VLOOKUP($A82,SDRFab!$A$8:$L$3087,11,FALSE),""))))))))))))))</f>
        <v/>
      </c>
      <c r="H82" s="389" t="str">
        <f>IF($A82&lt;DWV!$A$301,VLOOKUP($A82,DWV!$A$8:$L$300,7,FALSE),IF($A82&lt;'Large Dia. DWV'!$A$122,VLOOKUP($A82,'Large Dia. DWV'!$A$8:$L$121,7,FALSE),IF($A82&lt;'SCH40'!$A$602,VLOOKUP($A82,'SCH40'!$A$8:$L$601,7,FALSE),IF($A82&lt;'Large Dia. SCH40'!$A$35,VLOOKUP($A82,'Large Dia. SCH40'!$A$8:$L$34,7,FALSE),IF($A82&lt;'SDR26'!$A$119,VLOOKUP($A82,'SDR26'!$A$8:$L$118,7,FALSE),IF($A82&lt;SDR35G!$A$227,VLOOKUP($A82,SDR35G!$A$8:$L$226,7,FALSE),IF($A82&lt;SDR35SW!$A$178,VLOOKUP($A82,SDR35SW!$A$8:$L$177,7,FALSE),IF($A82&lt;'DWV G'!$A$241,VLOOKUP($A82,'DWV G'!$A$8:$L$240,7,FALSE),IF($A82&lt;'2'!$A$523,VLOOKUP($A82,'2'!$A$8:$L$522,7,FALSE),IF($A82&lt;'3'!$A$27,VLOOKUP($A82,'3'!$A$8:$L$26,7,FALSE),IF($A82&lt;'4'!$A$277,VLOOKUP($A82,'4'!$A$8:$L$276,7,FALSE),IF($A82&lt;'5'!$A$10,VLOOKUP($A82,'5'!$A$8:$L$9,7,FALSE),IF($A82&lt;SDRFab!$A$3088,VLOOKUP($A82,SDRFab!$A$8:$L$3087,6,FALSE),"")))))))))))))</f>
        <v/>
      </c>
      <c r="I82" s="390"/>
      <c r="J82" s="155" t="str">
        <f>IF($A82&lt;DWV!$A$301,VLOOKUP($A82,DWV!$A$8:$N$300,14,FALSE),IF($A82&lt;'Large Dia. DWV'!$A$122,VLOOKUP($A82,'Large Dia. DWV'!$A$8:$N$121,14,FALSE),IF($A82&lt;'SCH40'!$A$602,VLOOKUP($A82,'SCH40'!$A$8:$N$601,14,FALSE),IF($A82&lt;'Large Dia. SCH40'!$A$35,VLOOKUP($A82,'Large Dia. SCH40'!$A$8:$N$34,14,FALSE),IF($A82&lt;'SDR26'!$A$119,VLOOKUP($A82,'SDR26'!$A$8:$N$118,14,FALSE),IF($A82&lt;SDR35G!$A$227,VLOOKUP($A82,SDR35G!$A$8:$N$226,14,FALSE),IF($A82&lt;SDR35SW!$A$178,VLOOKUP($A82,SDR35SW!$A$8:$N$177,14,FALSE),IF($A82&lt;'DWV G'!$A$241,VLOOKUP($A82,'DWV G'!$A$8:$N$240,14,FALSE),IF($A82&lt;'2'!$A$523,VLOOKUP($A82,'2'!$A$8:$N$522,14,FALSE),IF($A82&lt;'3'!$A$27,VLOOKUP($A82,'3'!$A$8:$N$26,14,FALSE),IF($A82&lt;'4'!$A$277,VLOOKUP($A82,'4'!$A$8:$N$276,14,FALSE),IF($A82&lt;'5'!$A$10,VLOOKUP($A82,'5'!$A$8:$N$9,14,FALSE),IF($A82&lt;SDRFab!$A$3088,VLOOKUP($A82,SDRFab!$A$8:$N$3087,13,FALSE),"")))))))))))))</f>
        <v/>
      </c>
      <c r="K82" s="167" t="str">
        <f>IF($A82&lt;DWV!$A$301,VLOOKUP($A82,DWV!$A$8:$L$300,11,FALSE),IF($A82&lt;'Large Dia. DWV'!$A$122,VLOOKUP($A82,'Large Dia. DWV'!$A$8:$L$121,11,FALSE),IF($A82&lt;'SCH40'!$A$602,VLOOKUP($A82,'SCH40'!$A$8:$L$601,11,FALSE),IF($A82&lt;'Large Dia. SCH40'!$A$35,VLOOKUP($A82,'Large Dia. SCH40'!$A$8:$L$34,11,FALSE),IF($A82&lt;'SDR26'!$A$119,VLOOKUP($A82,'SDR26'!$A$8:$L$118,11,FALSE),IF($A82&lt;SDR35G!$A$227,VLOOKUP($A82,SDR35G!$A$8:$L$226,11,FALSE),IF($A82&lt;SDR35SW!$A$178,VLOOKUP($A82,SDR35SW!$A$8:$L$177,11,FALSE),IF($A82&lt;'DWV G'!$A$241,VLOOKUP($A82,'DWV G'!$A$8:$L$240,11,FALSE),IF($A82&lt;'2'!$A$523,VLOOKUP($A82,'2'!$A$8:$L$522,11,FALSE),IF($A82&lt;'3'!$A$27,VLOOKUP($A82,'3'!$A$8:$L$26,11,FALSE),IF($A82&lt;'4'!$A$277,VLOOKUP($A82,'4'!$A$8:$L$276,11,FALSE),IF($A82&lt;'5'!$A$10,VLOOKUP($A82,'5'!$A$8:$L$9,11,FALSE),IF($A82&lt;Nonstandard!$A$26,VLOOKUP($A82,Nonstandard!$A$17:$J$25,10,FALSE),IF($A82&lt;SDRFab!$A$3088,VLOOKUP($A82,SDRFab!$A$8:$L$3087,10,FALSE),""))))))))))))))</f>
        <v/>
      </c>
      <c r="L82" s="139" t="str">
        <f t="shared" ref="L82:L112" si="2">IF(G82="","-",K82*G82)</f>
        <v>-</v>
      </c>
      <c r="M82" s="170"/>
      <c r="N82" s="142"/>
      <c r="O82" s="143"/>
    </row>
    <row r="83" spans="1:15" ht="15.6" x14ac:dyDescent="0.3">
      <c r="A83" s="151">
        <v>66</v>
      </c>
      <c r="B83" s="152" t="str">
        <f>IF($A83&lt;DWV!$A$301,VLOOKUP($A83,DWV!$A$8:$L$300,4,FALSE),IF($A83&lt;'Large Dia. DWV'!$A$122,VLOOKUP($A83,'Large Dia. DWV'!$A$8:$L$121,4,FALSE),IF($A83&lt;'SCH40'!$A$602,VLOOKUP($A83,'SCH40'!$A$8:$L$601,4,FALSE),IF($A83&lt;'Large Dia. SCH40'!$A$35,VLOOKUP($A83,'Large Dia. SCH40'!$A$8:$L$34,4,FALSE),IF($A83&lt;'SDR26'!$A$119,VLOOKUP($A83,'SDR26'!$A$8:$L$118,4,FALSE),IF($A83&lt;SDR35G!$A$227,VLOOKUP($A83,SDR35G!$A$8:$L$226,4,FALSE),IF($A83&lt;SDR35SW!$A$178,VLOOKUP($A83,SDR35SW!$A$8:$L$177,4,FALSE),IF($A83&lt;'DWV G'!$A$241,VLOOKUP($A83,'DWV G'!$A$8:$L$240,4,FALSE),IF($A83&lt;'2'!$A$523,VLOOKUP($A83,'2'!$A$8:$L$522,4,FALSE),IF($A83&lt;'3'!$A$27,VLOOKUP($A83,'3'!$A$8:$L$26,4,FALSE),IF($A83&lt;'4'!$A$277,VLOOKUP($A83,'4'!$A$8:$L$276,4,FALSE),IF($A83&lt;'5'!$A$10,VLOOKUP($A83,'5'!$A$8:$L$9,4,FALSE),IF($A83&lt;Nonstandard!$A$26,VLOOKUP($A83,Nonstandard!$A$17:$J$25,5,FALSE),IF($A83&lt;SDRFab!$A$3088,VLOOKUP($A83,SDRFab!$A$8:$K$3087,3,FALSE),""))))))))))))))</f>
        <v/>
      </c>
      <c r="C83" s="164" t="str">
        <f>IF($A83&lt;DWV!$A$301,VLOOKUP($A83,DWV!$A$8:$L$300,5,FALSE),IF($A83&lt;'Large Dia. DWV'!$A$122,VLOOKUP($A83,'Large Dia. DWV'!$A$8:$L$121,5,FALSE),IF($A83&lt;'SCH40'!$A$602,VLOOKUP($A83,'SCH40'!$A$8:$L$601,5,FALSE),IF($A83&lt;'Large Dia. SCH40'!$A$35,VLOOKUP($A83,'Large Dia. SCH40'!$A$8:$L$34,5,FALSE),IF($A83&lt;'SDR26'!$A$119,VLOOKUP($A83,'SDR26'!$A$8:$L$118,5,FALSE),IF($A83&lt;SDR35G!$A$227,VLOOKUP($A83,SDR35G!$A$8:$L$226,5,FALSE),IF($A83&lt;SDR35SW!$A$178,VLOOKUP($A83,SDR35SW!$A$8:$L$177,5,FALSE),IF($A83&lt;'DWV G'!$A$241,VLOOKUP($A83,'DWV G'!$A$8:$L$240,5,FALSE),IF($A83&lt;'2'!$A$523,VLOOKUP($A83,'2'!$A$8:$L$522,5,FALSE),IF($A83&lt;'3'!$A$27,VLOOKUP($A83,'3'!$A$8:$L$26,5,FALSE),IF($A83&lt;'4'!$A$277,VLOOKUP($A83,'4'!$A$8:$L$276,5,FALSE),IF($A83&lt;'5'!$A$10,VLOOKUP($A83,'5'!$A$8:$L$9,5,FALSE),IF($A83&lt;Nonstandard!$A$26,VLOOKUP($A83,Nonstandard!$A$17:$J$25,6,FALSE),IF($A83&lt;SDRFab!$A$3088,VLOOKUP($A83,SDRFab!$A$8:$K$3087,4,FALSE),""))))))))))))))</f>
        <v/>
      </c>
      <c r="D83" s="398" t="str">
        <f>IF($A83&lt;DWV!$A$301,VLOOKUP($A83,DWV!$A$8:$L$300,6,FALSE),IF($A83&lt;'Large Dia. DWV'!$A$122,VLOOKUP($A83,'Large Dia. DWV'!$A$8:$L$121,6,FALSE),IF($A83&lt;'SCH40'!$A$602,VLOOKUP($A83,'SCH40'!$A$8:$L$601,6,FALSE),IF($A83&lt;'Large Dia. SCH40'!$A$35,VLOOKUP($A83,'Large Dia. SCH40'!$A$8:$L$34,6,FALSE),IF($A83&lt;'SDR26'!$A$119,VLOOKUP($A83,'SDR26'!$A$8:$L$118,6,FALSE),IF($A83&lt;SDR35G!$A$227,VLOOKUP($A83,SDR35G!$A$8:$L$226,6,FALSE),IF($A83&lt;SDR35SW!$A$178,VLOOKUP($A83,SDR35SW!$A$8:$L$177,6,FALSE),IF($A83&lt;'DWV G'!$A$241,VLOOKUP($A83,'DWV G'!$A$8:$L$240,6,FALSE),IF($A83&lt;'2'!$A$523,VLOOKUP($A83,'2'!$A$8:$L$522,6,FALSE),IF($A83&lt;'3'!$A$27,VLOOKUP($A83,'3'!$A$8:$L$26,6,FALSE),IF($A83&lt;'4'!$A$277,VLOOKUP($A83,'4'!$A$8:$L$276,6,FALSE),IF($A83&lt;'5'!$A$10,VLOOKUP($A83,'5'!$A$8:$L$9,6,FALSE),IF($A83&lt;Nonstandard!$A$26,VLOOKUP($A83,Nonstandard!$A$17:$J$25,7,FALSE),IF($A83&lt;SDRFab!$A$3088,VLOOKUP($A83,SDRFab!$A$8:$K$3087,5,FALSE),""))))))))))))))</f>
        <v/>
      </c>
      <c r="E83" s="399"/>
      <c r="F83" s="153" t="str">
        <f>IF($A83&lt;DWV!$A$301,VLOOKUP($A83,DWV!$A$8:$L$300,10,FALSE),IF($A83&lt;'Large Dia. DWV'!$A$122,VLOOKUP($A83,'Large Dia. DWV'!$A$8:$L$121,10,FALSE),IF($A83&lt;'SCH40'!$A$602,VLOOKUP($A83,'SCH40'!$A$8:$L$601,10,FALSE),IF($A83&lt;'Large Dia. SCH40'!$A$35,VLOOKUP($A83,'Large Dia. SCH40'!$A$8:$L$34,10,FALSE),IF($A83&lt;'SDR26'!$A$119,VLOOKUP($A83,'SDR26'!$A$8:$L$118,10,FALSE),IF($A83&lt;SDR35G!$A$227,VLOOKUP($A83,SDR35G!$A$8:$L$226,10,FALSE),IF($A83&lt;SDR35SW!$A$178,VLOOKUP($A83,SDR35SW!$A$8:$L$177,10,FALSE),IF($A83&lt;'DWV G'!$A$241,VLOOKUP($A83,'DWV G'!$A$8:$L$240,10,FALSE),IF($A83&lt;'2'!$A$523,VLOOKUP($A83,'2'!$A$8:$L$522,10,FALSE),IF($A83&lt;'3'!$A$27,VLOOKUP($A83,'3'!$A$8:$L$26,10,FALSE),IF($A83&lt;'4'!$A$277,VLOOKUP($A83,'4'!$A$8:$L$276,10,FALSE),IF($A83&lt;'5'!$A$10,VLOOKUP($A83,'5'!$A$8:$L$9,10,FALSE),IF($A83&lt;Nonstandard!$A$26,VLOOKUP($A83,Nonstandard!$A$17:$J$25,8,FALSE),IF($A83&lt;SDRFab!$A$3088,VLOOKUP($A83,SDRFab!$A$8:$K$3087,9,FALSE),""))))))))))))))</f>
        <v/>
      </c>
      <c r="G83" s="166" t="str">
        <f>IF($A83&lt;DWV!$A$301,VLOOKUP($A83,DWV!$A$8:$L$300,12,FALSE),IF($A83&lt;'Large Dia. DWV'!$A$122,VLOOKUP($A83,'Large Dia. DWV'!$A$8:$L$121,12,FALSE),IF($A83&lt;'SCH40'!$A$602,VLOOKUP($A83,'SCH40'!$A$8:$L$601,12,FALSE),IF($A83&lt;'Large Dia. SCH40'!$A$35,VLOOKUP($A83,'Large Dia. SCH40'!$A$8:$L$34,12,FALSE),IF($A83&lt;'SDR26'!$A$119,VLOOKUP($A83,'SDR26'!$A$8:$L$118,12,FALSE),IF($A83&lt;SDR35G!$A$227,VLOOKUP($A83,SDR35G!$A$8:$L$226,12,FALSE),IF($A83&lt;SDR35SW!$A$178,VLOOKUP($A83,SDR35SW!$A$8:$L$177,12,FALSE),IF($A83&lt;'DWV G'!$A$241,VLOOKUP($A83,'DWV G'!$A$8:$L$240,12,FALSE),IF($A83&lt;'2'!$A$523,VLOOKUP($A83,'2'!$A$8:$L$522,12,FALSE),IF($A83&lt;'3'!$A$27,VLOOKUP($A83,'3'!$A$8:$L$26,12,FALSE),IF($A83&lt;'4'!$A$277,VLOOKUP($A83,'4'!$A$8:$L$276,12,FALSE),IF($A83&lt;'5'!$A$10,VLOOKUP($A83,'5'!$A$8:$L$9,12,FALSE),IF($A83&lt;Nonstandard!$A$26,VLOOKUP($A83,Nonstandard!$A$17:$J$25,3,FALSE),IF($A83&lt;SDRFab!$A$3088,VLOOKUP($A83,SDRFab!$A$8:$L$3087,11,FALSE),""))))))))))))))</f>
        <v/>
      </c>
      <c r="H83" s="387" t="str">
        <f>IF($A83&lt;DWV!$A$301,VLOOKUP($A83,DWV!$A$8:$L$300,7,FALSE),IF($A83&lt;'Large Dia. DWV'!$A$122,VLOOKUP($A83,'Large Dia. DWV'!$A$8:$L$121,7,FALSE),IF($A83&lt;'SCH40'!$A$602,VLOOKUP($A83,'SCH40'!$A$8:$L$601,7,FALSE),IF($A83&lt;'Large Dia. SCH40'!$A$35,VLOOKUP($A83,'Large Dia. SCH40'!$A$8:$L$34,7,FALSE),IF($A83&lt;'SDR26'!$A$119,VLOOKUP($A83,'SDR26'!$A$8:$L$118,7,FALSE),IF($A83&lt;SDR35G!$A$227,VLOOKUP($A83,SDR35G!$A$8:$L$226,7,FALSE),IF($A83&lt;SDR35SW!$A$178,VLOOKUP($A83,SDR35SW!$A$8:$L$177,7,FALSE),IF($A83&lt;'DWV G'!$A$241,VLOOKUP($A83,'DWV G'!$A$8:$L$240,7,FALSE),IF($A83&lt;'2'!$A$523,VLOOKUP($A83,'2'!$A$8:$L$522,7,FALSE),IF($A83&lt;'3'!$A$27,VLOOKUP($A83,'3'!$A$8:$L$26,7,FALSE),IF($A83&lt;'4'!$A$277,VLOOKUP($A83,'4'!$A$8:$L$276,7,FALSE),IF($A83&lt;'5'!$A$10,VLOOKUP($A83,'5'!$A$8:$L$9,7,FALSE),IF($A83&lt;SDRFab!$A$3088,VLOOKUP($A83,SDRFab!$A$8:$L$3087,6,FALSE),"")))))))))))))</f>
        <v/>
      </c>
      <c r="I83" s="388"/>
      <c r="J83" s="156" t="str">
        <f>IF($A83&lt;DWV!$A$301,VLOOKUP($A83,DWV!$A$8:$N$300,14,FALSE),IF($A83&lt;'Large Dia. DWV'!$A$122,VLOOKUP($A83,'Large Dia. DWV'!$A$8:$N$121,14,FALSE),IF($A83&lt;'SCH40'!$A$602,VLOOKUP($A83,'SCH40'!$A$8:$N$601,14,FALSE),IF($A83&lt;'Large Dia. SCH40'!$A$35,VLOOKUP($A83,'Large Dia. SCH40'!$A$8:$N$34,14,FALSE),IF($A83&lt;'SDR26'!$A$119,VLOOKUP($A83,'SDR26'!$A$8:$N$118,14,FALSE),IF($A83&lt;SDR35G!$A$227,VLOOKUP($A83,SDR35G!$A$8:$N$226,14,FALSE),IF($A83&lt;SDR35SW!$A$178,VLOOKUP($A83,SDR35SW!$A$8:$N$177,14,FALSE),IF($A83&lt;'DWV G'!$A$241,VLOOKUP($A83,'DWV G'!$A$8:$N$240,14,FALSE),IF($A83&lt;'2'!$A$523,VLOOKUP($A83,'2'!$A$8:$N$522,14,FALSE),IF($A83&lt;'3'!$A$27,VLOOKUP($A83,'3'!$A$8:$N$26,14,FALSE),IF($A83&lt;'4'!$A$277,VLOOKUP($A83,'4'!$A$8:$N$276,14,FALSE),IF($A83&lt;'5'!$A$10,VLOOKUP($A83,'5'!$A$8:$N$9,14,FALSE),IF($A83&lt;SDRFab!$A$3088,VLOOKUP($A83,SDRFab!$A$8:$N$3087,13,FALSE),"")))))))))))))</f>
        <v/>
      </c>
      <c r="K83" s="168" t="str">
        <f>IF($A83&lt;DWV!$A$301,VLOOKUP($A83,DWV!$A$8:$L$300,11,FALSE),IF($A83&lt;'Large Dia. DWV'!$A$122,VLOOKUP($A83,'Large Dia. DWV'!$A$8:$L$121,11,FALSE),IF($A83&lt;'SCH40'!$A$602,VLOOKUP($A83,'SCH40'!$A$8:$L$601,11,FALSE),IF($A83&lt;'Large Dia. SCH40'!$A$35,VLOOKUP($A83,'Large Dia. SCH40'!$A$8:$L$34,11,FALSE),IF($A83&lt;'SDR26'!$A$119,VLOOKUP($A83,'SDR26'!$A$8:$L$118,11,FALSE),IF($A83&lt;SDR35G!$A$227,VLOOKUP($A83,SDR35G!$A$8:$L$226,11,FALSE),IF($A83&lt;SDR35SW!$A$178,VLOOKUP($A83,SDR35SW!$A$8:$L$177,11,FALSE),IF($A83&lt;'DWV G'!$A$241,VLOOKUP($A83,'DWV G'!$A$8:$L$240,11,FALSE),IF($A83&lt;'2'!$A$523,VLOOKUP($A83,'2'!$A$8:$L$522,11,FALSE),IF($A83&lt;'3'!$A$27,VLOOKUP($A83,'3'!$A$8:$L$26,11,FALSE),IF($A83&lt;'4'!$A$277,VLOOKUP($A83,'4'!$A$8:$L$276,11,FALSE),IF($A83&lt;'5'!$A$10,VLOOKUP($A83,'5'!$A$8:$L$9,11,FALSE),IF($A83&lt;Nonstandard!$A$26,VLOOKUP($A83,Nonstandard!$A$17:$J$25,10,FALSE),IF($A83&lt;SDRFab!$A$3088,VLOOKUP($A83,SDRFab!$A$8:$L$3087,10,FALSE),""))))))))))))))</f>
        <v/>
      </c>
      <c r="L83" s="153" t="str">
        <f t="shared" si="2"/>
        <v>-</v>
      </c>
      <c r="M83" s="169"/>
      <c r="N83" s="142"/>
      <c r="O83" s="143"/>
    </row>
    <row r="84" spans="1:15" ht="15.6" x14ac:dyDescent="0.3">
      <c r="A84" s="123">
        <v>67</v>
      </c>
      <c r="B84" s="14" t="str">
        <f>IF($A84&lt;DWV!$A$301,VLOOKUP($A84,DWV!$A$8:$L$300,4,FALSE),IF($A84&lt;'Large Dia. DWV'!$A$122,VLOOKUP($A84,'Large Dia. DWV'!$A$8:$L$121,4,FALSE),IF($A84&lt;'SCH40'!$A$602,VLOOKUP($A84,'SCH40'!$A$8:$L$601,4,FALSE),IF($A84&lt;'Large Dia. SCH40'!$A$35,VLOOKUP($A84,'Large Dia. SCH40'!$A$8:$L$34,4,FALSE),IF($A84&lt;'SDR26'!$A$119,VLOOKUP($A84,'SDR26'!$A$8:$L$118,4,FALSE),IF($A84&lt;SDR35G!$A$227,VLOOKUP($A84,SDR35G!$A$8:$L$226,4,FALSE),IF($A84&lt;SDR35SW!$A$178,VLOOKUP($A84,SDR35SW!$A$8:$L$177,4,FALSE),IF($A84&lt;'DWV G'!$A$241,VLOOKUP($A84,'DWV G'!$A$8:$L$240,4,FALSE),IF($A84&lt;'2'!$A$523,VLOOKUP($A84,'2'!$A$8:$L$522,4,FALSE),IF($A84&lt;'3'!$A$27,VLOOKUP($A84,'3'!$A$8:$L$26,4,FALSE),IF($A84&lt;'4'!$A$277,VLOOKUP($A84,'4'!$A$8:$L$276,4,FALSE),IF($A84&lt;'5'!$A$10,VLOOKUP($A84,'5'!$A$8:$L$9,4,FALSE),IF($A84&lt;Nonstandard!$A$26,VLOOKUP($A84,Nonstandard!$A$17:$J$25,5,FALSE),IF($A84&lt;SDRFab!$A$3088,VLOOKUP($A84,SDRFab!$A$8:$K$3087,3,FALSE),""))))))))))))))</f>
        <v/>
      </c>
      <c r="C84" s="163" t="str">
        <f>IF($A84&lt;DWV!$A$301,VLOOKUP($A84,DWV!$A$8:$L$300,5,FALSE),IF($A84&lt;'Large Dia. DWV'!$A$122,VLOOKUP($A84,'Large Dia. DWV'!$A$8:$L$121,5,FALSE),IF($A84&lt;'SCH40'!$A$602,VLOOKUP($A84,'SCH40'!$A$8:$L$601,5,FALSE),IF($A84&lt;'Large Dia. SCH40'!$A$35,VLOOKUP($A84,'Large Dia. SCH40'!$A$8:$L$34,5,FALSE),IF($A84&lt;'SDR26'!$A$119,VLOOKUP($A84,'SDR26'!$A$8:$L$118,5,FALSE),IF($A84&lt;SDR35G!$A$227,VLOOKUP($A84,SDR35G!$A$8:$L$226,5,FALSE),IF($A84&lt;SDR35SW!$A$178,VLOOKUP($A84,SDR35SW!$A$8:$L$177,5,FALSE),IF($A84&lt;'DWV G'!$A$241,VLOOKUP($A84,'DWV G'!$A$8:$L$240,5,FALSE),IF($A84&lt;'2'!$A$523,VLOOKUP($A84,'2'!$A$8:$L$522,5,FALSE),IF($A84&lt;'3'!$A$27,VLOOKUP($A84,'3'!$A$8:$L$26,5,FALSE),IF($A84&lt;'4'!$A$277,VLOOKUP($A84,'4'!$A$8:$L$276,5,FALSE),IF($A84&lt;'5'!$A$10,VLOOKUP($A84,'5'!$A$8:$L$9,5,FALSE),IF($A84&lt;Nonstandard!$A$26,VLOOKUP($A84,Nonstandard!$A$17:$J$25,6,FALSE),IF($A84&lt;SDRFab!$A$3088,VLOOKUP($A84,SDRFab!$A$8:$K$3087,4,FALSE),""))))))))))))))</f>
        <v/>
      </c>
      <c r="D84" s="396" t="str">
        <f>IF($A84&lt;DWV!$A$301,VLOOKUP($A84,DWV!$A$8:$L$300,6,FALSE),IF($A84&lt;'Large Dia. DWV'!$A$122,VLOOKUP($A84,'Large Dia. DWV'!$A$8:$L$121,6,FALSE),IF($A84&lt;'SCH40'!$A$602,VLOOKUP($A84,'SCH40'!$A$8:$L$601,6,FALSE),IF($A84&lt;'Large Dia. SCH40'!$A$35,VLOOKUP($A84,'Large Dia. SCH40'!$A$8:$L$34,6,FALSE),IF($A84&lt;'SDR26'!$A$119,VLOOKUP($A84,'SDR26'!$A$8:$L$118,6,FALSE),IF($A84&lt;SDR35G!$A$227,VLOOKUP($A84,SDR35G!$A$8:$L$226,6,FALSE),IF($A84&lt;SDR35SW!$A$178,VLOOKUP($A84,SDR35SW!$A$8:$L$177,6,FALSE),IF($A84&lt;'DWV G'!$A$241,VLOOKUP($A84,'DWV G'!$A$8:$L$240,6,FALSE),IF($A84&lt;'2'!$A$523,VLOOKUP($A84,'2'!$A$8:$L$522,6,FALSE),IF($A84&lt;'3'!$A$27,VLOOKUP($A84,'3'!$A$8:$L$26,6,FALSE),IF($A84&lt;'4'!$A$277,VLOOKUP($A84,'4'!$A$8:$L$276,6,FALSE),IF($A84&lt;'5'!$A$10,VLOOKUP($A84,'5'!$A$8:$L$9,6,FALSE),IF($A84&lt;Nonstandard!$A$26,VLOOKUP($A84,Nonstandard!$A$17:$J$25,7,FALSE),IF($A84&lt;SDRFab!$A$3088,VLOOKUP($A84,SDRFab!$A$8:$K$3087,5,FALSE),""))))))))))))))</f>
        <v/>
      </c>
      <c r="E84" s="397"/>
      <c r="F84" s="138" t="str">
        <f>IF($A84&lt;DWV!$A$301,VLOOKUP($A84,DWV!$A$8:$L$300,10,FALSE),IF($A84&lt;'Large Dia. DWV'!$A$122,VLOOKUP($A84,'Large Dia. DWV'!$A$8:$L$121,10,FALSE),IF($A84&lt;'SCH40'!$A$602,VLOOKUP($A84,'SCH40'!$A$8:$L$601,10,FALSE),IF($A84&lt;'Large Dia. SCH40'!$A$35,VLOOKUP($A84,'Large Dia. SCH40'!$A$8:$L$34,10,FALSE),IF($A84&lt;'SDR26'!$A$119,VLOOKUP($A84,'SDR26'!$A$8:$L$118,10,FALSE),IF($A84&lt;SDR35G!$A$227,VLOOKUP($A84,SDR35G!$A$8:$L$226,10,FALSE),IF($A84&lt;SDR35SW!$A$178,VLOOKUP($A84,SDR35SW!$A$8:$L$177,10,FALSE),IF($A84&lt;'DWV G'!$A$241,VLOOKUP($A84,'DWV G'!$A$8:$L$240,10,FALSE),IF($A84&lt;'2'!$A$523,VLOOKUP($A84,'2'!$A$8:$L$522,10,FALSE),IF($A84&lt;'3'!$A$27,VLOOKUP($A84,'3'!$A$8:$L$26,10,FALSE),IF($A84&lt;'4'!$A$277,VLOOKUP($A84,'4'!$A$8:$L$276,10,FALSE),IF($A84&lt;'5'!$A$10,VLOOKUP($A84,'5'!$A$8:$L$9,10,FALSE),IF($A84&lt;Nonstandard!$A$26,VLOOKUP($A84,Nonstandard!$A$17:$J$25,8,FALSE),IF($A84&lt;SDRFab!$A$3088,VLOOKUP($A84,SDRFab!$A$8:$K$3087,9,FALSE),""))))))))))))))</f>
        <v/>
      </c>
      <c r="G84" s="165" t="str">
        <f>IF($A84&lt;DWV!$A$301,VLOOKUP($A84,DWV!$A$8:$L$300,12,FALSE),IF($A84&lt;'Large Dia. DWV'!$A$122,VLOOKUP($A84,'Large Dia. DWV'!$A$8:$L$121,12,FALSE),IF($A84&lt;'SCH40'!$A$602,VLOOKUP($A84,'SCH40'!$A$8:$L$601,12,FALSE),IF($A84&lt;'Large Dia. SCH40'!$A$35,VLOOKUP($A84,'Large Dia. SCH40'!$A$8:$L$34,12,FALSE),IF($A84&lt;'SDR26'!$A$119,VLOOKUP($A84,'SDR26'!$A$8:$L$118,12,FALSE),IF($A84&lt;SDR35G!$A$227,VLOOKUP($A84,SDR35G!$A$8:$L$226,12,FALSE),IF($A84&lt;SDR35SW!$A$178,VLOOKUP($A84,SDR35SW!$A$8:$L$177,12,FALSE),IF($A84&lt;'DWV G'!$A$241,VLOOKUP($A84,'DWV G'!$A$8:$L$240,12,FALSE),IF($A84&lt;'2'!$A$523,VLOOKUP($A84,'2'!$A$8:$L$522,12,FALSE),IF($A84&lt;'3'!$A$27,VLOOKUP($A84,'3'!$A$8:$L$26,12,FALSE),IF($A84&lt;'4'!$A$277,VLOOKUP($A84,'4'!$A$8:$L$276,12,FALSE),IF($A84&lt;'5'!$A$10,VLOOKUP($A84,'5'!$A$8:$L$9,12,FALSE),IF($A84&lt;Nonstandard!$A$26,VLOOKUP($A84,Nonstandard!$A$17:$J$25,3,FALSE),IF($A84&lt;SDRFab!$A$3088,VLOOKUP($A84,SDRFab!$A$8:$L$3087,11,FALSE),""))))))))))))))</f>
        <v/>
      </c>
      <c r="H84" s="389" t="str">
        <f>IF($A84&lt;DWV!$A$301,VLOOKUP($A84,DWV!$A$8:$L$300,7,FALSE),IF($A84&lt;'Large Dia. DWV'!$A$122,VLOOKUP($A84,'Large Dia. DWV'!$A$8:$L$121,7,FALSE),IF($A84&lt;'SCH40'!$A$602,VLOOKUP($A84,'SCH40'!$A$8:$L$601,7,FALSE),IF($A84&lt;'Large Dia. SCH40'!$A$35,VLOOKUP($A84,'Large Dia. SCH40'!$A$8:$L$34,7,FALSE),IF($A84&lt;'SDR26'!$A$119,VLOOKUP($A84,'SDR26'!$A$8:$L$118,7,FALSE),IF($A84&lt;SDR35G!$A$227,VLOOKUP($A84,SDR35G!$A$8:$L$226,7,FALSE),IF($A84&lt;SDR35SW!$A$178,VLOOKUP($A84,SDR35SW!$A$8:$L$177,7,FALSE),IF($A84&lt;'DWV G'!$A$241,VLOOKUP($A84,'DWV G'!$A$8:$L$240,7,FALSE),IF($A84&lt;'2'!$A$523,VLOOKUP($A84,'2'!$A$8:$L$522,7,FALSE),IF($A84&lt;'3'!$A$27,VLOOKUP($A84,'3'!$A$8:$L$26,7,FALSE),IF($A84&lt;'4'!$A$277,VLOOKUP($A84,'4'!$A$8:$L$276,7,FALSE),IF($A84&lt;'5'!$A$10,VLOOKUP($A84,'5'!$A$8:$L$9,7,FALSE),IF($A84&lt;SDRFab!$A$3088,VLOOKUP($A84,SDRFab!$A$8:$L$3087,6,FALSE),"")))))))))))))</f>
        <v/>
      </c>
      <c r="I84" s="390"/>
      <c r="J84" s="155" t="str">
        <f>IF($A84&lt;DWV!$A$301,VLOOKUP($A84,DWV!$A$8:$N$300,14,FALSE),IF($A84&lt;'Large Dia. DWV'!$A$122,VLOOKUP($A84,'Large Dia. DWV'!$A$8:$N$121,14,FALSE),IF($A84&lt;'SCH40'!$A$602,VLOOKUP($A84,'SCH40'!$A$8:$N$601,14,FALSE),IF($A84&lt;'Large Dia. SCH40'!$A$35,VLOOKUP($A84,'Large Dia. SCH40'!$A$8:$N$34,14,FALSE),IF($A84&lt;'SDR26'!$A$119,VLOOKUP($A84,'SDR26'!$A$8:$N$118,14,FALSE),IF($A84&lt;SDR35G!$A$227,VLOOKUP($A84,SDR35G!$A$8:$N$226,14,FALSE),IF($A84&lt;SDR35SW!$A$178,VLOOKUP($A84,SDR35SW!$A$8:$N$177,14,FALSE),IF($A84&lt;'DWV G'!$A$241,VLOOKUP($A84,'DWV G'!$A$8:$N$240,14,FALSE),IF($A84&lt;'2'!$A$523,VLOOKUP($A84,'2'!$A$8:$N$522,14,FALSE),IF($A84&lt;'3'!$A$27,VLOOKUP($A84,'3'!$A$8:$N$26,14,FALSE),IF($A84&lt;'4'!$A$277,VLOOKUP($A84,'4'!$A$8:$N$276,14,FALSE),IF($A84&lt;'5'!$A$10,VLOOKUP($A84,'5'!$A$8:$N$9,14,FALSE),IF($A84&lt;SDRFab!$A$3088,VLOOKUP($A84,SDRFab!$A$8:$N$3087,13,FALSE),"")))))))))))))</f>
        <v/>
      </c>
      <c r="K84" s="167" t="str">
        <f>IF($A84&lt;DWV!$A$301,VLOOKUP($A84,DWV!$A$8:$L$300,11,FALSE),IF($A84&lt;'Large Dia. DWV'!$A$122,VLOOKUP($A84,'Large Dia. DWV'!$A$8:$L$121,11,FALSE),IF($A84&lt;'SCH40'!$A$602,VLOOKUP($A84,'SCH40'!$A$8:$L$601,11,FALSE),IF($A84&lt;'Large Dia. SCH40'!$A$35,VLOOKUP($A84,'Large Dia. SCH40'!$A$8:$L$34,11,FALSE),IF($A84&lt;'SDR26'!$A$119,VLOOKUP($A84,'SDR26'!$A$8:$L$118,11,FALSE),IF($A84&lt;SDR35G!$A$227,VLOOKUP($A84,SDR35G!$A$8:$L$226,11,FALSE),IF($A84&lt;SDR35SW!$A$178,VLOOKUP($A84,SDR35SW!$A$8:$L$177,11,FALSE),IF($A84&lt;'DWV G'!$A$241,VLOOKUP($A84,'DWV G'!$A$8:$L$240,11,FALSE),IF($A84&lt;'2'!$A$523,VLOOKUP($A84,'2'!$A$8:$L$522,11,FALSE),IF($A84&lt;'3'!$A$27,VLOOKUP($A84,'3'!$A$8:$L$26,11,FALSE),IF($A84&lt;'4'!$A$277,VLOOKUP($A84,'4'!$A$8:$L$276,11,FALSE),IF($A84&lt;'5'!$A$10,VLOOKUP($A84,'5'!$A$8:$L$9,11,FALSE),IF($A84&lt;Nonstandard!$A$26,VLOOKUP($A84,Nonstandard!$A$17:$J$25,10,FALSE),IF($A84&lt;SDRFab!$A$3088,VLOOKUP($A84,SDRFab!$A$8:$L$3087,10,FALSE),""))))))))))))))</f>
        <v/>
      </c>
      <c r="L84" s="139" t="str">
        <f t="shared" si="2"/>
        <v>-</v>
      </c>
      <c r="M84" s="170"/>
      <c r="N84" s="142"/>
      <c r="O84" s="143"/>
    </row>
    <row r="85" spans="1:15" ht="15.6" x14ac:dyDescent="0.3">
      <c r="A85" s="151">
        <v>68</v>
      </c>
      <c r="B85" s="152" t="str">
        <f>IF($A85&lt;DWV!$A$301,VLOOKUP($A85,DWV!$A$8:$L$300,4,FALSE),IF($A85&lt;'Large Dia. DWV'!$A$122,VLOOKUP($A85,'Large Dia. DWV'!$A$8:$L$121,4,FALSE),IF($A85&lt;'SCH40'!$A$602,VLOOKUP($A85,'SCH40'!$A$8:$L$601,4,FALSE),IF($A85&lt;'Large Dia. SCH40'!$A$35,VLOOKUP($A85,'Large Dia. SCH40'!$A$8:$L$34,4,FALSE),IF($A85&lt;'SDR26'!$A$119,VLOOKUP($A85,'SDR26'!$A$8:$L$118,4,FALSE),IF($A85&lt;SDR35G!$A$227,VLOOKUP($A85,SDR35G!$A$8:$L$226,4,FALSE),IF($A85&lt;SDR35SW!$A$178,VLOOKUP($A85,SDR35SW!$A$8:$L$177,4,FALSE),IF($A85&lt;'DWV G'!$A$241,VLOOKUP($A85,'DWV G'!$A$8:$L$240,4,FALSE),IF($A85&lt;'2'!$A$523,VLOOKUP($A85,'2'!$A$8:$L$522,4,FALSE),IF($A85&lt;'3'!$A$27,VLOOKUP($A85,'3'!$A$8:$L$26,4,FALSE),IF($A85&lt;'4'!$A$277,VLOOKUP($A85,'4'!$A$8:$L$276,4,FALSE),IF($A85&lt;'5'!$A$10,VLOOKUP($A85,'5'!$A$8:$L$9,4,FALSE),IF($A85&lt;Nonstandard!$A$26,VLOOKUP($A85,Nonstandard!$A$17:$J$25,5,FALSE),IF($A85&lt;SDRFab!$A$3088,VLOOKUP($A85,SDRFab!$A$8:$K$3087,3,FALSE),""))))))))))))))</f>
        <v/>
      </c>
      <c r="C85" s="164" t="str">
        <f>IF($A85&lt;DWV!$A$301,VLOOKUP($A85,DWV!$A$8:$L$300,5,FALSE),IF($A85&lt;'Large Dia. DWV'!$A$122,VLOOKUP($A85,'Large Dia. DWV'!$A$8:$L$121,5,FALSE),IF($A85&lt;'SCH40'!$A$602,VLOOKUP($A85,'SCH40'!$A$8:$L$601,5,FALSE),IF($A85&lt;'Large Dia. SCH40'!$A$35,VLOOKUP($A85,'Large Dia. SCH40'!$A$8:$L$34,5,FALSE),IF($A85&lt;'SDR26'!$A$119,VLOOKUP($A85,'SDR26'!$A$8:$L$118,5,FALSE),IF($A85&lt;SDR35G!$A$227,VLOOKUP($A85,SDR35G!$A$8:$L$226,5,FALSE),IF($A85&lt;SDR35SW!$A$178,VLOOKUP($A85,SDR35SW!$A$8:$L$177,5,FALSE),IF($A85&lt;'DWV G'!$A$241,VLOOKUP($A85,'DWV G'!$A$8:$L$240,5,FALSE),IF($A85&lt;'2'!$A$523,VLOOKUP($A85,'2'!$A$8:$L$522,5,FALSE),IF($A85&lt;'3'!$A$27,VLOOKUP($A85,'3'!$A$8:$L$26,5,FALSE),IF($A85&lt;'4'!$A$277,VLOOKUP($A85,'4'!$A$8:$L$276,5,FALSE),IF($A85&lt;'5'!$A$10,VLOOKUP($A85,'5'!$A$8:$L$9,5,FALSE),IF($A85&lt;Nonstandard!$A$26,VLOOKUP($A85,Nonstandard!$A$17:$J$25,6,FALSE),IF($A85&lt;SDRFab!$A$3088,VLOOKUP($A85,SDRFab!$A$8:$K$3087,4,FALSE),""))))))))))))))</f>
        <v/>
      </c>
      <c r="D85" s="398" t="str">
        <f>IF($A85&lt;DWV!$A$301,VLOOKUP($A85,DWV!$A$8:$L$300,6,FALSE),IF($A85&lt;'Large Dia. DWV'!$A$122,VLOOKUP($A85,'Large Dia. DWV'!$A$8:$L$121,6,FALSE),IF($A85&lt;'SCH40'!$A$602,VLOOKUP($A85,'SCH40'!$A$8:$L$601,6,FALSE),IF($A85&lt;'Large Dia. SCH40'!$A$35,VLOOKUP($A85,'Large Dia. SCH40'!$A$8:$L$34,6,FALSE),IF($A85&lt;'SDR26'!$A$119,VLOOKUP($A85,'SDR26'!$A$8:$L$118,6,FALSE),IF($A85&lt;SDR35G!$A$227,VLOOKUP($A85,SDR35G!$A$8:$L$226,6,FALSE),IF($A85&lt;SDR35SW!$A$178,VLOOKUP($A85,SDR35SW!$A$8:$L$177,6,FALSE),IF($A85&lt;'DWV G'!$A$241,VLOOKUP($A85,'DWV G'!$A$8:$L$240,6,FALSE),IF($A85&lt;'2'!$A$523,VLOOKUP($A85,'2'!$A$8:$L$522,6,FALSE),IF($A85&lt;'3'!$A$27,VLOOKUP($A85,'3'!$A$8:$L$26,6,FALSE),IF($A85&lt;'4'!$A$277,VLOOKUP($A85,'4'!$A$8:$L$276,6,FALSE),IF($A85&lt;'5'!$A$10,VLOOKUP($A85,'5'!$A$8:$L$9,6,FALSE),IF($A85&lt;Nonstandard!$A$26,VLOOKUP($A85,Nonstandard!$A$17:$J$25,7,FALSE),IF($A85&lt;SDRFab!$A$3088,VLOOKUP($A85,SDRFab!$A$8:$K$3087,5,FALSE),""))))))))))))))</f>
        <v/>
      </c>
      <c r="E85" s="399"/>
      <c r="F85" s="153" t="str">
        <f>IF($A85&lt;DWV!$A$301,VLOOKUP($A85,DWV!$A$8:$L$300,10,FALSE),IF($A85&lt;'Large Dia. DWV'!$A$122,VLOOKUP($A85,'Large Dia. DWV'!$A$8:$L$121,10,FALSE),IF($A85&lt;'SCH40'!$A$602,VLOOKUP($A85,'SCH40'!$A$8:$L$601,10,FALSE),IF($A85&lt;'Large Dia. SCH40'!$A$35,VLOOKUP($A85,'Large Dia. SCH40'!$A$8:$L$34,10,FALSE),IF($A85&lt;'SDR26'!$A$119,VLOOKUP($A85,'SDR26'!$A$8:$L$118,10,FALSE),IF($A85&lt;SDR35G!$A$227,VLOOKUP($A85,SDR35G!$A$8:$L$226,10,FALSE),IF($A85&lt;SDR35SW!$A$178,VLOOKUP($A85,SDR35SW!$A$8:$L$177,10,FALSE),IF($A85&lt;'DWV G'!$A$241,VLOOKUP($A85,'DWV G'!$A$8:$L$240,10,FALSE),IF($A85&lt;'2'!$A$523,VLOOKUP($A85,'2'!$A$8:$L$522,10,FALSE),IF($A85&lt;'3'!$A$27,VLOOKUP($A85,'3'!$A$8:$L$26,10,FALSE),IF($A85&lt;'4'!$A$277,VLOOKUP($A85,'4'!$A$8:$L$276,10,FALSE),IF($A85&lt;'5'!$A$10,VLOOKUP($A85,'5'!$A$8:$L$9,10,FALSE),IF($A85&lt;Nonstandard!$A$26,VLOOKUP($A85,Nonstandard!$A$17:$J$25,8,FALSE),IF($A85&lt;SDRFab!$A$3088,VLOOKUP($A85,SDRFab!$A$8:$K$3087,9,FALSE),""))))))))))))))</f>
        <v/>
      </c>
      <c r="G85" s="166" t="str">
        <f>IF($A85&lt;DWV!$A$301,VLOOKUP($A85,DWV!$A$8:$L$300,12,FALSE),IF($A85&lt;'Large Dia. DWV'!$A$122,VLOOKUP($A85,'Large Dia. DWV'!$A$8:$L$121,12,FALSE),IF($A85&lt;'SCH40'!$A$602,VLOOKUP($A85,'SCH40'!$A$8:$L$601,12,FALSE),IF($A85&lt;'Large Dia. SCH40'!$A$35,VLOOKUP($A85,'Large Dia. SCH40'!$A$8:$L$34,12,FALSE),IF($A85&lt;'SDR26'!$A$119,VLOOKUP($A85,'SDR26'!$A$8:$L$118,12,FALSE),IF($A85&lt;SDR35G!$A$227,VLOOKUP($A85,SDR35G!$A$8:$L$226,12,FALSE),IF($A85&lt;SDR35SW!$A$178,VLOOKUP($A85,SDR35SW!$A$8:$L$177,12,FALSE),IF($A85&lt;'DWV G'!$A$241,VLOOKUP($A85,'DWV G'!$A$8:$L$240,12,FALSE),IF($A85&lt;'2'!$A$523,VLOOKUP($A85,'2'!$A$8:$L$522,12,FALSE),IF($A85&lt;'3'!$A$27,VLOOKUP($A85,'3'!$A$8:$L$26,12,FALSE),IF($A85&lt;'4'!$A$277,VLOOKUP($A85,'4'!$A$8:$L$276,12,FALSE),IF($A85&lt;'5'!$A$10,VLOOKUP($A85,'5'!$A$8:$L$9,12,FALSE),IF($A85&lt;Nonstandard!$A$26,VLOOKUP($A85,Nonstandard!$A$17:$J$25,3,FALSE),IF($A85&lt;SDRFab!$A$3088,VLOOKUP($A85,SDRFab!$A$8:$L$3087,11,FALSE),""))))))))))))))</f>
        <v/>
      </c>
      <c r="H85" s="387" t="str">
        <f>IF($A85&lt;DWV!$A$301,VLOOKUP($A85,DWV!$A$8:$L$300,7,FALSE),IF($A85&lt;'Large Dia. DWV'!$A$122,VLOOKUP($A85,'Large Dia. DWV'!$A$8:$L$121,7,FALSE),IF($A85&lt;'SCH40'!$A$602,VLOOKUP($A85,'SCH40'!$A$8:$L$601,7,FALSE),IF($A85&lt;'Large Dia. SCH40'!$A$35,VLOOKUP($A85,'Large Dia. SCH40'!$A$8:$L$34,7,FALSE),IF($A85&lt;'SDR26'!$A$119,VLOOKUP($A85,'SDR26'!$A$8:$L$118,7,FALSE),IF($A85&lt;SDR35G!$A$227,VLOOKUP($A85,SDR35G!$A$8:$L$226,7,FALSE),IF($A85&lt;SDR35SW!$A$178,VLOOKUP($A85,SDR35SW!$A$8:$L$177,7,FALSE),IF($A85&lt;'DWV G'!$A$241,VLOOKUP($A85,'DWV G'!$A$8:$L$240,7,FALSE),IF($A85&lt;'2'!$A$523,VLOOKUP($A85,'2'!$A$8:$L$522,7,FALSE),IF($A85&lt;'3'!$A$27,VLOOKUP($A85,'3'!$A$8:$L$26,7,FALSE),IF($A85&lt;'4'!$A$277,VLOOKUP($A85,'4'!$A$8:$L$276,7,FALSE),IF($A85&lt;'5'!$A$10,VLOOKUP($A85,'5'!$A$8:$L$9,7,FALSE),IF($A85&lt;SDRFab!$A$3088,VLOOKUP($A85,SDRFab!$A$8:$L$3087,6,FALSE),"")))))))))))))</f>
        <v/>
      </c>
      <c r="I85" s="388"/>
      <c r="J85" s="156" t="str">
        <f>IF($A85&lt;DWV!$A$301,VLOOKUP($A85,DWV!$A$8:$N$300,14,FALSE),IF($A85&lt;'Large Dia. DWV'!$A$122,VLOOKUP($A85,'Large Dia. DWV'!$A$8:$N$121,14,FALSE),IF($A85&lt;'SCH40'!$A$602,VLOOKUP($A85,'SCH40'!$A$8:$N$601,14,FALSE),IF($A85&lt;'Large Dia. SCH40'!$A$35,VLOOKUP($A85,'Large Dia. SCH40'!$A$8:$N$34,14,FALSE),IF($A85&lt;'SDR26'!$A$119,VLOOKUP($A85,'SDR26'!$A$8:$N$118,14,FALSE),IF($A85&lt;SDR35G!$A$227,VLOOKUP($A85,SDR35G!$A$8:$N$226,14,FALSE),IF($A85&lt;SDR35SW!$A$178,VLOOKUP($A85,SDR35SW!$A$8:$N$177,14,FALSE),IF($A85&lt;'DWV G'!$A$241,VLOOKUP($A85,'DWV G'!$A$8:$N$240,14,FALSE),IF($A85&lt;'2'!$A$523,VLOOKUP($A85,'2'!$A$8:$N$522,14,FALSE),IF($A85&lt;'3'!$A$27,VLOOKUP($A85,'3'!$A$8:$N$26,14,FALSE),IF($A85&lt;'4'!$A$277,VLOOKUP($A85,'4'!$A$8:$N$276,14,FALSE),IF($A85&lt;'5'!$A$10,VLOOKUP($A85,'5'!$A$8:$N$9,14,FALSE),IF($A85&lt;SDRFab!$A$3088,VLOOKUP($A85,SDRFab!$A$8:$N$3087,13,FALSE),"")))))))))))))</f>
        <v/>
      </c>
      <c r="K85" s="168" t="str">
        <f>IF($A85&lt;DWV!$A$301,VLOOKUP($A85,DWV!$A$8:$L$300,11,FALSE),IF($A85&lt;'Large Dia. DWV'!$A$122,VLOOKUP($A85,'Large Dia. DWV'!$A$8:$L$121,11,FALSE),IF($A85&lt;'SCH40'!$A$602,VLOOKUP($A85,'SCH40'!$A$8:$L$601,11,FALSE),IF($A85&lt;'Large Dia. SCH40'!$A$35,VLOOKUP($A85,'Large Dia. SCH40'!$A$8:$L$34,11,FALSE),IF($A85&lt;'SDR26'!$A$119,VLOOKUP($A85,'SDR26'!$A$8:$L$118,11,FALSE),IF($A85&lt;SDR35G!$A$227,VLOOKUP($A85,SDR35G!$A$8:$L$226,11,FALSE),IF($A85&lt;SDR35SW!$A$178,VLOOKUP($A85,SDR35SW!$A$8:$L$177,11,FALSE),IF($A85&lt;'DWV G'!$A$241,VLOOKUP($A85,'DWV G'!$A$8:$L$240,11,FALSE),IF($A85&lt;'2'!$A$523,VLOOKUP($A85,'2'!$A$8:$L$522,11,FALSE),IF($A85&lt;'3'!$A$27,VLOOKUP($A85,'3'!$A$8:$L$26,11,FALSE),IF($A85&lt;'4'!$A$277,VLOOKUP($A85,'4'!$A$8:$L$276,11,FALSE),IF($A85&lt;'5'!$A$10,VLOOKUP($A85,'5'!$A$8:$L$9,11,FALSE),IF($A85&lt;Nonstandard!$A$26,VLOOKUP($A85,Nonstandard!$A$17:$J$25,10,FALSE),IF($A85&lt;SDRFab!$A$3088,VLOOKUP($A85,SDRFab!$A$8:$L$3087,10,FALSE),""))))))))))))))</f>
        <v/>
      </c>
      <c r="L85" s="153" t="str">
        <f t="shared" si="2"/>
        <v>-</v>
      </c>
      <c r="M85" s="169"/>
      <c r="N85" s="142"/>
      <c r="O85" s="143"/>
    </row>
    <row r="86" spans="1:15" ht="15.6" x14ac:dyDescent="0.3">
      <c r="A86" s="123">
        <v>69</v>
      </c>
      <c r="B86" s="14" t="str">
        <f>IF($A86&lt;DWV!$A$301,VLOOKUP($A86,DWV!$A$8:$L$300,4,FALSE),IF($A86&lt;'Large Dia. DWV'!$A$122,VLOOKUP($A86,'Large Dia. DWV'!$A$8:$L$121,4,FALSE),IF($A86&lt;'SCH40'!$A$602,VLOOKUP($A86,'SCH40'!$A$8:$L$601,4,FALSE),IF($A86&lt;'Large Dia. SCH40'!$A$35,VLOOKUP($A86,'Large Dia. SCH40'!$A$8:$L$34,4,FALSE),IF($A86&lt;'SDR26'!$A$119,VLOOKUP($A86,'SDR26'!$A$8:$L$118,4,FALSE),IF($A86&lt;SDR35G!$A$227,VLOOKUP($A86,SDR35G!$A$8:$L$226,4,FALSE),IF($A86&lt;SDR35SW!$A$178,VLOOKUP($A86,SDR35SW!$A$8:$L$177,4,FALSE),IF($A86&lt;'DWV G'!$A$241,VLOOKUP($A86,'DWV G'!$A$8:$L$240,4,FALSE),IF($A86&lt;'2'!$A$523,VLOOKUP($A86,'2'!$A$8:$L$522,4,FALSE),IF($A86&lt;'3'!$A$27,VLOOKUP($A86,'3'!$A$8:$L$26,4,FALSE),IF($A86&lt;'4'!$A$277,VLOOKUP($A86,'4'!$A$8:$L$276,4,FALSE),IF($A86&lt;'5'!$A$10,VLOOKUP($A86,'5'!$A$8:$L$9,4,FALSE),IF($A86&lt;Nonstandard!$A$26,VLOOKUP($A86,Nonstandard!$A$17:$J$25,5,FALSE),IF($A86&lt;SDRFab!$A$3088,VLOOKUP($A86,SDRFab!$A$8:$K$3087,3,FALSE),""))))))))))))))</f>
        <v/>
      </c>
      <c r="C86" s="163" t="str">
        <f>IF($A86&lt;DWV!$A$301,VLOOKUP($A86,DWV!$A$8:$L$300,5,FALSE),IF($A86&lt;'Large Dia. DWV'!$A$122,VLOOKUP($A86,'Large Dia. DWV'!$A$8:$L$121,5,FALSE),IF($A86&lt;'SCH40'!$A$602,VLOOKUP($A86,'SCH40'!$A$8:$L$601,5,FALSE),IF($A86&lt;'Large Dia. SCH40'!$A$35,VLOOKUP($A86,'Large Dia. SCH40'!$A$8:$L$34,5,FALSE),IF($A86&lt;'SDR26'!$A$119,VLOOKUP($A86,'SDR26'!$A$8:$L$118,5,FALSE),IF($A86&lt;SDR35G!$A$227,VLOOKUP($A86,SDR35G!$A$8:$L$226,5,FALSE),IF($A86&lt;SDR35SW!$A$178,VLOOKUP($A86,SDR35SW!$A$8:$L$177,5,FALSE),IF($A86&lt;'DWV G'!$A$241,VLOOKUP($A86,'DWV G'!$A$8:$L$240,5,FALSE),IF($A86&lt;'2'!$A$523,VLOOKUP($A86,'2'!$A$8:$L$522,5,FALSE),IF($A86&lt;'3'!$A$27,VLOOKUP($A86,'3'!$A$8:$L$26,5,FALSE),IF($A86&lt;'4'!$A$277,VLOOKUP($A86,'4'!$A$8:$L$276,5,FALSE),IF($A86&lt;'5'!$A$10,VLOOKUP($A86,'5'!$A$8:$L$9,5,FALSE),IF($A86&lt;Nonstandard!$A$26,VLOOKUP($A86,Nonstandard!$A$17:$J$25,6,FALSE),IF($A86&lt;SDRFab!$A$3088,VLOOKUP($A86,SDRFab!$A$8:$K$3087,4,FALSE),""))))))))))))))</f>
        <v/>
      </c>
      <c r="D86" s="396" t="str">
        <f>IF($A86&lt;DWV!$A$301,VLOOKUP($A86,DWV!$A$8:$L$300,6,FALSE),IF($A86&lt;'Large Dia. DWV'!$A$122,VLOOKUP($A86,'Large Dia. DWV'!$A$8:$L$121,6,FALSE),IF($A86&lt;'SCH40'!$A$602,VLOOKUP($A86,'SCH40'!$A$8:$L$601,6,FALSE),IF($A86&lt;'Large Dia. SCH40'!$A$35,VLOOKUP($A86,'Large Dia. SCH40'!$A$8:$L$34,6,FALSE),IF($A86&lt;'SDR26'!$A$119,VLOOKUP($A86,'SDR26'!$A$8:$L$118,6,FALSE),IF($A86&lt;SDR35G!$A$227,VLOOKUP($A86,SDR35G!$A$8:$L$226,6,FALSE),IF($A86&lt;SDR35SW!$A$178,VLOOKUP($A86,SDR35SW!$A$8:$L$177,6,FALSE),IF($A86&lt;'DWV G'!$A$241,VLOOKUP($A86,'DWV G'!$A$8:$L$240,6,FALSE),IF($A86&lt;'2'!$A$523,VLOOKUP($A86,'2'!$A$8:$L$522,6,FALSE),IF($A86&lt;'3'!$A$27,VLOOKUP($A86,'3'!$A$8:$L$26,6,FALSE),IF($A86&lt;'4'!$A$277,VLOOKUP($A86,'4'!$A$8:$L$276,6,FALSE),IF($A86&lt;'5'!$A$10,VLOOKUP($A86,'5'!$A$8:$L$9,6,FALSE),IF($A86&lt;Nonstandard!$A$26,VLOOKUP($A86,Nonstandard!$A$17:$J$25,7,FALSE),IF($A86&lt;SDRFab!$A$3088,VLOOKUP($A86,SDRFab!$A$8:$K$3087,5,FALSE),""))))))))))))))</f>
        <v/>
      </c>
      <c r="E86" s="397"/>
      <c r="F86" s="138" t="str">
        <f>IF($A86&lt;DWV!$A$301,VLOOKUP($A86,DWV!$A$8:$L$300,10,FALSE),IF($A86&lt;'Large Dia. DWV'!$A$122,VLOOKUP($A86,'Large Dia. DWV'!$A$8:$L$121,10,FALSE),IF($A86&lt;'SCH40'!$A$602,VLOOKUP($A86,'SCH40'!$A$8:$L$601,10,FALSE),IF($A86&lt;'Large Dia. SCH40'!$A$35,VLOOKUP($A86,'Large Dia. SCH40'!$A$8:$L$34,10,FALSE),IF($A86&lt;'SDR26'!$A$119,VLOOKUP($A86,'SDR26'!$A$8:$L$118,10,FALSE),IF($A86&lt;SDR35G!$A$227,VLOOKUP($A86,SDR35G!$A$8:$L$226,10,FALSE),IF($A86&lt;SDR35SW!$A$178,VLOOKUP($A86,SDR35SW!$A$8:$L$177,10,FALSE),IF($A86&lt;'DWV G'!$A$241,VLOOKUP($A86,'DWV G'!$A$8:$L$240,10,FALSE),IF($A86&lt;'2'!$A$523,VLOOKUP($A86,'2'!$A$8:$L$522,10,FALSE),IF($A86&lt;'3'!$A$27,VLOOKUP($A86,'3'!$A$8:$L$26,10,FALSE),IF($A86&lt;'4'!$A$277,VLOOKUP($A86,'4'!$A$8:$L$276,10,FALSE),IF($A86&lt;'5'!$A$10,VLOOKUP($A86,'5'!$A$8:$L$9,10,FALSE),IF($A86&lt;Nonstandard!$A$26,VLOOKUP($A86,Nonstandard!$A$17:$J$25,8,FALSE),IF($A86&lt;SDRFab!$A$3088,VLOOKUP($A86,SDRFab!$A$8:$K$3087,9,FALSE),""))))))))))))))</f>
        <v/>
      </c>
      <c r="G86" s="165" t="str">
        <f>IF($A86&lt;DWV!$A$301,VLOOKUP($A86,DWV!$A$8:$L$300,12,FALSE),IF($A86&lt;'Large Dia. DWV'!$A$122,VLOOKUP($A86,'Large Dia. DWV'!$A$8:$L$121,12,FALSE),IF($A86&lt;'SCH40'!$A$602,VLOOKUP($A86,'SCH40'!$A$8:$L$601,12,FALSE),IF($A86&lt;'Large Dia. SCH40'!$A$35,VLOOKUP($A86,'Large Dia. SCH40'!$A$8:$L$34,12,FALSE),IF($A86&lt;'SDR26'!$A$119,VLOOKUP($A86,'SDR26'!$A$8:$L$118,12,FALSE),IF($A86&lt;SDR35G!$A$227,VLOOKUP($A86,SDR35G!$A$8:$L$226,12,FALSE),IF($A86&lt;SDR35SW!$A$178,VLOOKUP($A86,SDR35SW!$A$8:$L$177,12,FALSE),IF($A86&lt;'DWV G'!$A$241,VLOOKUP($A86,'DWV G'!$A$8:$L$240,12,FALSE),IF($A86&lt;'2'!$A$523,VLOOKUP($A86,'2'!$A$8:$L$522,12,FALSE),IF($A86&lt;'3'!$A$27,VLOOKUP($A86,'3'!$A$8:$L$26,12,FALSE),IF($A86&lt;'4'!$A$277,VLOOKUP($A86,'4'!$A$8:$L$276,12,FALSE),IF($A86&lt;'5'!$A$10,VLOOKUP($A86,'5'!$A$8:$L$9,12,FALSE),IF($A86&lt;Nonstandard!$A$26,VLOOKUP($A86,Nonstandard!$A$17:$J$25,3,FALSE),IF($A86&lt;SDRFab!$A$3088,VLOOKUP($A86,SDRFab!$A$8:$L$3087,11,FALSE),""))))))))))))))</f>
        <v/>
      </c>
      <c r="H86" s="389" t="str">
        <f>IF($A86&lt;DWV!$A$301,VLOOKUP($A86,DWV!$A$8:$L$300,7,FALSE),IF($A86&lt;'Large Dia. DWV'!$A$122,VLOOKUP($A86,'Large Dia. DWV'!$A$8:$L$121,7,FALSE),IF($A86&lt;'SCH40'!$A$602,VLOOKUP($A86,'SCH40'!$A$8:$L$601,7,FALSE),IF($A86&lt;'Large Dia. SCH40'!$A$35,VLOOKUP($A86,'Large Dia. SCH40'!$A$8:$L$34,7,FALSE),IF($A86&lt;'SDR26'!$A$119,VLOOKUP($A86,'SDR26'!$A$8:$L$118,7,FALSE),IF($A86&lt;SDR35G!$A$227,VLOOKUP($A86,SDR35G!$A$8:$L$226,7,FALSE),IF($A86&lt;SDR35SW!$A$178,VLOOKUP($A86,SDR35SW!$A$8:$L$177,7,FALSE),IF($A86&lt;'DWV G'!$A$241,VLOOKUP($A86,'DWV G'!$A$8:$L$240,7,FALSE),IF($A86&lt;'2'!$A$523,VLOOKUP($A86,'2'!$A$8:$L$522,7,FALSE),IF($A86&lt;'3'!$A$27,VLOOKUP($A86,'3'!$A$8:$L$26,7,FALSE),IF($A86&lt;'4'!$A$277,VLOOKUP($A86,'4'!$A$8:$L$276,7,FALSE),IF($A86&lt;'5'!$A$10,VLOOKUP($A86,'5'!$A$8:$L$9,7,FALSE),IF($A86&lt;SDRFab!$A$3088,VLOOKUP($A86,SDRFab!$A$8:$L$3087,6,FALSE),"")))))))))))))</f>
        <v/>
      </c>
      <c r="I86" s="390"/>
      <c r="J86" s="155" t="str">
        <f>IF($A86&lt;DWV!$A$301,VLOOKUP($A86,DWV!$A$8:$N$300,14,FALSE),IF($A86&lt;'Large Dia. DWV'!$A$122,VLOOKUP($A86,'Large Dia. DWV'!$A$8:$N$121,14,FALSE),IF($A86&lt;'SCH40'!$A$602,VLOOKUP($A86,'SCH40'!$A$8:$N$601,14,FALSE),IF($A86&lt;'Large Dia. SCH40'!$A$35,VLOOKUP($A86,'Large Dia. SCH40'!$A$8:$N$34,14,FALSE),IF($A86&lt;'SDR26'!$A$119,VLOOKUP($A86,'SDR26'!$A$8:$N$118,14,FALSE),IF($A86&lt;SDR35G!$A$227,VLOOKUP($A86,SDR35G!$A$8:$N$226,14,FALSE),IF($A86&lt;SDR35SW!$A$178,VLOOKUP($A86,SDR35SW!$A$8:$N$177,14,FALSE),IF($A86&lt;'DWV G'!$A$241,VLOOKUP($A86,'DWV G'!$A$8:$N$240,14,FALSE),IF($A86&lt;'2'!$A$523,VLOOKUP($A86,'2'!$A$8:$N$522,14,FALSE),IF($A86&lt;'3'!$A$27,VLOOKUP($A86,'3'!$A$8:$N$26,14,FALSE),IF($A86&lt;'4'!$A$277,VLOOKUP($A86,'4'!$A$8:$N$276,14,FALSE),IF($A86&lt;'5'!$A$10,VLOOKUP($A86,'5'!$A$8:$N$9,14,FALSE),IF($A86&lt;SDRFab!$A$3088,VLOOKUP($A86,SDRFab!$A$8:$N$3087,13,FALSE),"")))))))))))))</f>
        <v/>
      </c>
      <c r="K86" s="167" t="str">
        <f>IF($A86&lt;DWV!$A$301,VLOOKUP($A86,DWV!$A$8:$L$300,11,FALSE),IF($A86&lt;'Large Dia. DWV'!$A$122,VLOOKUP($A86,'Large Dia. DWV'!$A$8:$L$121,11,FALSE),IF($A86&lt;'SCH40'!$A$602,VLOOKUP($A86,'SCH40'!$A$8:$L$601,11,FALSE),IF($A86&lt;'Large Dia. SCH40'!$A$35,VLOOKUP($A86,'Large Dia. SCH40'!$A$8:$L$34,11,FALSE),IF($A86&lt;'SDR26'!$A$119,VLOOKUP($A86,'SDR26'!$A$8:$L$118,11,FALSE),IF($A86&lt;SDR35G!$A$227,VLOOKUP($A86,SDR35G!$A$8:$L$226,11,FALSE),IF($A86&lt;SDR35SW!$A$178,VLOOKUP($A86,SDR35SW!$A$8:$L$177,11,FALSE),IF($A86&lt;'DWV G'!$A$241,VLOOKUP($A86,'DWV G'!$A$8:$L$240,11,FALSE),IF($A86&lt;'2'!$A$523,VLOOKUP($A86,'2'!$A$8:$L$522,11,FALSE),IF($A86&lt;'3'!$A$27,VLOOKUP($A86,'3'!$A$8:$L$26,11,FALSE),IF($A86&lt;'4'!$A$277,VLOOKUP($A86,'4'!$A$8:$L$276,11,FALSE),IF($A86&lt;'5'!$A$10,VLOOKUP($A86,'5'!$A$8:$L$9,11,FALSE),IF($A86&lt;Nonstandard!$A$26,VLOOKUP($A86,Nonstandard!$A$17:$J$25,10,FALSE),IF($A86&lt;SDRFab!$A$3088,VLOOKUP($A86,SDRFab!$A$8:$L$3087,10,FALSE),""))))))))))))))</f>
        <v/>
      </c>
      <c r="L86" s="139" t="str">
        <f t="shared" si="2"/>
        <v>-</v>
      </c>
      <c r="M86" s="170"/>
      <c r="N86" s="142"/>
      <c r="O86" s="143"/>
    </row>
    <row r="87" spans="1:15" ht="15.6" x14ac:dyDescent="0.3">
      <c r="A87" s="151">
        <v>70</v>
      </c>
      <c r="B87" s="152" t="str">
        <f>IF($A87&lt;DWV!$A$301,VLOOKUP($A87,DWV!$A$8:$L$300,4,FALSE),IF($A87&lt;'Large Dia. DWV'!$A$122,VLOOKUP($A87,'Large Dia. DWV'!$A$8:$L$121,4,FALSE),IF($A87&lt;'SCH40'!$A$602,VLOOKUP($A87,'SCH40'!$A$8:$L$601,4,FALSE),IF($A87&lt;'Large Dia. SCH40'!$A$35,VLOOKUP($A87,'Large Dia. SCH40'!$A$8:$L$34,4,FALSE),IF($A87&lt;'SDR26'!$A$119,VLOOKUP($A87,'SDR26'!$A$8:$L$118,4,FALSE),IF($A87&lt;SDR35G!$A$227,VLOOKUP($A87,SDR35G!$A$8:$L$226,4,FALSE),IF($A87&lt;SDR35SW!$A$178,VLOOKUP($A87,SDR35SW!$A$8:$L$177,4,FALSE),IF($A87&lt;'DWV G'!$A$241,VLOOKUP($A87,'DWV G'!$A$8:$L$240,4,FALSE),IF($A87&lt;'2'!$A$523,VLOOKUP($A87,'2'!$A$8:$L$522,4,FALSE),IF($A87&lt;'3'!$A$27,VLOOKUP($A87,'3'!$A$8:$L$26,4,FALSE),IF($A87&lt;'4'!$A$277,VLOOKUP($A87,'4'!$A$8:$L$276,4,FALSE),IF($A87&lt;'5'!$A$10,VLOOKUP($A87,'5'!$A$8:$L$9,4,FALSE),IF($A87&lt;Nonstandard!$A$26,VLOOKUP($A87,Nonstandard!$A$17:$J$25,5,FALSE),IF($A87&lt;SDRFab!$A$3088,VLOOKUP($A87,SDRFab!$A$8:$K$3087,3,FALSE),""))))))))))))))</f>
        <v/>
      </c>
      <c r="C87" s="164" t="str">
        <f>IF($A87&lt;DWV!$A$301,VLOOKUP($A87,DWV!$A$8:$L$300,5,FALSE),IF($A87&lt;'Large Dia. DWV'!$A$122,VLOOKUP($A87,'Large Dia. DWV'!$A$8:$L$121,5,FALSE),IF($A87&lt;'SCH40'!$A$602,VLOOKUP($A87,'SCH40'!$A$8:$L$601,5,FALSE),IF($A87&lt;'Large Dia. SCH40'!$A$35,VLOOKUP($A87,'Large Dia. SCH40'!$A$8:$L$34,5,FALSE),IF($A87&lt;'SDR26'!$A$119,VLOOKUP($A87,'SDR26'!$A$8:$L$118,5,FALSE),IF($A87&lt;SDR35G!$A$227,VLOOKUP($A87,SDR35G!$A$8:$L$226,5,FALSE),IF($A87&lt;SDR35SW!$A$178,VLOOKUP($A87,SDR35SW!$A$8:$L$177,5,FALSE),IF($A87&lt;'DWV G'!$A$241,VLOOKUP($A87,'DWV G'!$A$8:$L$240,5,FALSE),IF($A87&lt;'2'!$A$523,VLOOKUP($A87,'2'!$A$8:$L$522,5,FALSE),IF($A87&lt;'3'!$A$27,VLOOKUP($A87,'3'!$A$8:$L$26,5,FALSE),IF($A87&lt;'4'!$A$277,VLOOKUP($A87,'4'!$A$8:$L$276,5,FALSE),IF($A87&lt;'5'!$A$10,VLOOKUP($A87,'5'!$A$8:$L$9,5,FALSE),IF($A87&lt;Nonstandard!$A$26,VLOOKUP($A87,Nonstandard!$A$17:$J$25,6,FALSE),IF($A87&lt;SDRFab!$A$3088,VLOOKUP($A87,SDRFab!$A$8:$K$3087,4,FALSE),""))))))))))))))</f>
        <v/>
      </c>
      <c r="D87" s="398" t="str">
        <f>IF($A87&lt;DWV!$A$301,VLOOKUP($A87,DWV!$A$8:$L$300,6,FALSE),IF($A87&lt;'Large Dia. DWV'!$A$122,VLOOKUP($A87,'Large Dia. DWV'!$A$8:$L$121,6,FALSE),IF($A87&lt;'SCH40'!$A$602,VLOOKUP($A87,'SCH40'!$A$8:$L$601,6,FALSE),IF($A87&lt;'Large Dia. SCH40'!$A$35,VLOOKUP($A87,'Large Dia. SCH40'!$A$8:$L$34,6,FALSE),IF($A87&lt;'SDR26'!$A$119,VLOOKUP($A87,'SDR26'!$A$8:$L$118,6,FALSE),IF($A87&lt;SDR35G!$A$227,VLOOKUP($A87,SDR35G!$A$8:$L$226,6,FALSE),IF($A87&lt;SDR35SW!$A$178,VLOOKUP($A87,SDR35SW!$A$8:$L$177,6,FALSE),IF($A87&lt;'DWV G'!$A$241,VLOOKUP($A87,'DWV G'!$A$8:$L$240,6,FALSE),IF($A87&lt;'2'!$A$523,VLOOKUP($A87,'2'!$A$8:$L$522,6,FALSE),IF($A87&lt;'3'!$A$27,VLOOKUP($A87,'3'!$A$8:$L$26,6,FALSE),IF($A87&lt;'4'!$A$277,VLOOKUP($A87,'4'!$A$8:$L$276,6,FALSE),IF($A87&lt;'5'!$A$10,VLOOKUP($A87,'5'!$A$8:$L$9,6,FALSE),IF($A87&lt;Nonstandard!$A$26,VLOOKUP($A87,Nonstandard!$A$17:$J$25,7,FALSE),IF($A87&lt;SDRFab!$A$3088,VLOOKUP($A87,SDRFab!$A$8:$K$3087,5,FALSE),""))))))))))))))</f>
        <v/>
      </c>
      <c r="E87" s="399"/>
      <c r="F87" s="153" t="str">
        <f>IF($A87&lt;DWV!$A$301,VLOOKUP($A87,DWV!$A$8:$L$300,10,FALSE),IF($A87&lt;'Large Dia. DWV'!$A$122,VLOOKUP($A87,'Large Dia. DWV'!$A$8:$L$121,10,FALSE),IF($A87&lt;'SCH40'!$A$602,VLOOKUP($A87,'SCH40'!$A$8:$L$601,10,FALSE),IF($A87&lt;'Large Dia. SCH40'!$A$35,VLOOKUP($A87,'Large Dia. SCH40'!$A$8:$L$34,10,FALSE),IF($A87&lt;'SDR26'!$A$119,VLOOKUP($A87,'SDR26'!$A$8:$L$118,10,FALSE),IF($A87&lt;SDR35G!$A$227,VLOOKUP($A87,SDR35G!$A$8:$L$226,10,FALSE),IF($A87&lt;SDR35SW!$A$178,VLOOKUP($A87,SDR35SW!$A$8:$L$177,10,FALSE),IF($A87&lt;'DWV G'!$A$241,VLOOKUP($A87,'DWV G'!$A$8:$L$240,10,FALSE),IF($A87&lt;'2'!$A$523,VLOOKUP($A87,'2'!$A$8:$L$522,10,FALSE),IF($A87&lt;'3'!$A$27,VLOOKUP($A87,'3'!$A$8:$L$26,10,FALSE),IF($A87&lt;'4'!$A$277,VLOOKUP($A87,'4'!$A$8:$L$276,10,FALSE),IF($A87&lt;'5'!$A$10,VLOOKUP($A87,'5'!$A$8:$L$9,10,FALSE),IF($A87&lt;Nonstandard!$A$26,VLOOKUP($A87,Nonstandard!$A$17:$J$25,8,FALSE),IF($A87&lt;SDRFab!$A$3088,VLOOKUP($A87,SDRFab!$A$8:$K$3087,9,FALSE),""))))))))))))))</f>
        <v/>
      </c>
      <c r="G87" s="166" t="str">
        <f>IF($A87&lt;DWV!$A$301,VLOOKUP($A87,DWV!$A$8:$L$300,12,FALSE),IF($A87&lt;'Large Dia. DWV'!$A$122,VLOOKUP($A87,'Large Dia. DWV'!$A$8:$L$121,12,FALSE),IF($A87&lt;'SCH40'!$A$602,VLOOKUP($A87,'SCH40'!$A$8:$L$601,12,FALSE),IF($A87&lt;'Large Dia. SCH40'!$A$35,VLOOKUP($A87,'Large Dia. SCH40'!$A$8:$L$34,12,FALSE),IF($A87&lt;'SDR26'!$A$119,VLOOKUP($A87,'SDR26'!$A$8:$L$118,12,FALSE),IF($A87&lt;SDR35G!$A$227,VLOOKUP($A87,SDR35G!$A$8:$L$226,12,FALSE),IF($A87&lt;SDR35SW!$A$178,VLOOKUP($A87,SDR35SW!$A$8:$L$177,12,FALSE),IF($A87&lt;'DWV G'!$A$241,VLOOKUP($A87,'DWV G'!$A$8:$L$240,12,FALSE),IF($A87&lt;'2'!$A$523,VLOOKUP($A87,'2'!$A$8:$L$522,12,FALSE),IF($A87&lt;'3'!$A$27,VLOOKUP($A87,'3'!$A$8:$L$26,12,FALSE),IF($A87&lt;'4'!$A$277,VLOOKUP($A87,'4'!$A$8:$L$276,12,FALSE),IF($A87&lt;'5'!$A$10,VLOOKUP($A87,'5'!$A$8:$L$9,12,FALSE),IF($A87&lt;Nonstandard!$A$26,VLOOKUP($A87,Nonstandard!$A$17:$J$25,3,FALSE),IF($A87&lt;SDRFab!$A$3088,VLOOKUP($A87,SDRFab!$A$8:$L$3087,11,FALSE),""))))))))))))))</f>
        <v/>
      </c>
      <c r="H87" s="387" t="str">
        <f>IF($A87&lt;DWV!$A$301,VLOOKUP($A87,DWV!$A$8:$L$300,7,FALSE),IF($A87&lt;'Large Dia. DWV'!$A$122,VLOOKUP($A87,'Large Dia. DWV'!$A$8:$L$121,7,FALSE),IF($A87&lt;'SCH40'!$A$602,VLOOKUP($A87,'SCH40'!$A$8:$L$601,7,FALSE),IF($A87&lt;'Large Dia. SCH40'!$A$35,VLOOKUP($A87,'Large Dia. SCH40'!$A$8:$L$34,7,FALSE),IF($A87&lt;'SDR26'!$A$119,VLOOKUP($A87,'SDR26'!$A$8:$L$118,7,FALSE),IF($A87&lt;SDR35G!$A$227,VLOOKUP($A87,SDR35G!$A$8:$L$226,7,FALSE),IF($A87&lt;SDR35SW!$A$178,VLOOKUP($A87,SDR35SW!$A$8:$L$177,7,FALSE),IF($A87&lt;'DWV G'!$A$241,VLOOKUP($A87,'DWV G'!$A$8:$L$240,7,FALSE),IF($A87&lt;'2'!$A$523,VLOOKUP($A87,'2'!$A$8:$L$522,7,FALSE),IF($A87&lt;'3'!$A$27,VLOOKUP($A87,'3'!$A$8:$L$26,7,FALSE),IF($A87&lt;'4'!$A$277,VLOOKUP($A87,'4'!$A$8:$L$276,7,FALSE),IF($A87&lt;'5'!$A$10,VLOOKUP($A87,'5'!$A$8:$L$9,7,FALSE),IF($A87&lt;SDRFab!$A$3088,VLOOKUP($A87,SDRFab!$A$8:$L$3087,6,FALSE),"")))))))))))))</f>
        <v/>
      </c>
      <c r="I87" s="388"/>
      <c r="J87" s="156" t="str">
        <f>IF($A87&lt;DWV!$A$301,VLOOKUP($A87,DWV!$A$8:$N$300,14,FALSE),IF($A87&lt;'Large Dia. DWV'!$A$122,VLOOKUP($A87,'Large Dia. DWV'!$A$8:$N$121,14,FALSE),IF($A87&lt;'SCH40'!$A$602,VLOOKUP($A87,'SCH40'!$A$8:$N$601,14,FALSE),IF($A87&lt;'Large Dia. SCH40'!$A$35,VLOOKUP($A87,'Large Dia. SCH40'!$A$8:$N$34,14,FALSE),IF($A87&lt;'SDR26'!$A$119,VLOOKUP($A87,'SDR26'!$A$8:$N$118,14,FALSE),IF($A87&lt;SDR35G!$A$227,VLOOKUP($A87,SDR35G!$A$8:$N$226,14,FALSE),IF($A87&lt;SDR35SW!$A$178,VLOOKUP($A87,SDR35SW!$A$8:$N$177,14,FALSE),IF($A87&lt;'DWV G'!$A$241,VLOOKUP($A87,'DWV G'!$A$8:$N$240,14,FALSE),IF($A87&lt;'2'!$A$523,VLOOKUP($A87,'2'!$A$8:$N$522,14,FALSE),IF($A87&lt;'3'!$A$27,VLOOKUP($A87,'3'!$A$8:$N$26,14,FALSE),IF($A87&lt;'4'!$A$277,VLOOKUP($A87,'4'!$A$8:$N$276,14,FALSE),IF($A87&lt;'5'!$A$10,VLOOKUP($A87,'5'!$A$8:$N$9,14,FALSE),IF($A87&lt;SDRFab!$A$3088,VLOOKUP($A87,SDRFab!$A$8:$N$3087,13,FALSE),"")))))))))))))</f>
        <v/>
      </c>
      <c r="K87" s="168" t="str">
        <f>IF($A87&lt;DWV!$A$301,VLOOKUP($A87,DWV!$A$8:$L$300,11,FALSE),IF($A87&lt;'Large Dia. DWV'!$A$122,VLOOKUP($A87,'Large Dia. DWV'!$A$8:$L$121,11,FALSE),IF($A87&lt;'SCH40'!$A$602,VLOOKUP($A87,'SCH40'!$A$8:$L$601,11,FALSE),IF($A87&lt;'Large Dia. SCH40'!$A$35,VLOOKUP($A87,'Large Dia. SCH40'!$A$8:$L$34,11,FALSE),IF($A87&lt;'SDR26'!$A$119,VLOOKUP($A87,'SDR26'!$A$8:$L$118,11,FALSE),IF($A87&lt;SDR35G!$A$227,VLOOKUP($A87,SDR35G!$A$8:$L$226,11,FALSE),IF($A87&lt;SDR35SW!$A$178,VLOOKUP($A87,SDR35SW!$A$8:$L$177,11,FALSE),IF($A87&lt;'DWV G'!$A$241,VLOOKUP($A87,'DWV G'!$A$8:$L$240,11,FALSE),IF($A87&lt;'2'!$A$523,VLOOKUP($A87,'2'!$A$8:$L$522,11,FALSE),IF($A87&lt;'3'!$A$27,VLOOKUP($A87,'3'!$A$8:$L$26,11,FALSE),IF($A87&lt;'4'!$A$277,VLOOKUP($A87,'4'!$A$8:$L$276,11,FALSE),IF($A87&lt;'5'!$A$10,VLOOKUP($A87,'5'!$A$8:$L$9,11,FALSE),IF($A87&lt;Nonstandard!$A$26,VLOOKUP($A87,Nonstandard!$A$17:$J$25,10,FALSE),IF($A87&lt;SDRFab!$A$3088,VLOOKUP($A87,SDRFab!$A$8:$L$3087,10,FALSE),""))))))))))))))</f>
        <v/>
      </c>
      <c r="L87" s="153" t="str">
        <f t="shared" si="2"/>
        <v>-</v>
      </c>
      <c r="M87" s="169"/>
      <c r="N87" s="142"/>
      <c r="O87" s="143"/>
    </row>
    <row r="88" spans="1:15" ht="15.6" x14ac:dyDescent="0.3">
      <c r="A88" s="123">
        <v>71</v>
      </c>
      <c r="B88" s="14" t="str">
        <f>IF($A88&lt;DWV!$A$301,VLOOKUP($A88,DWV!$A$8:$L$300,4,FALSE),IF($A88&lt;'Large Dia. DWV'!$A$122,VLOOKUP($A88,'Large Dia. DWV'!$A$8:$L$121,4,FALSE),IF($A88&lt;'SCH40'!$A$602,VLOOKUP($A88,'SCH40'!$A$8:$L$601,4,FALSE),IF($A88&lt;'Large Dia. SCH40'!$A$35,VLOOKUP($A88,'Large Dia. SCH40'!$A$8:$L$34,4,FALSE),IF($A88&lt;'SDR26'!$A$119,VLOOKUP($A88,'SDR26'!$A$8:$L$118,4,FALSE),IF($A88&lt;SDR35G!$A$227,VLOOKUP($A88,SDR35G!$A$8:$L$226,4,FALSE),IF($A88&lt;SDR35SW!$A$178,VLOOKUP($A88,SDR35SW!$A$8:$L$177,4,FALSE),IF($A88&lt;'DWV G'!$A$241,VLOOKUP($A88,'DWV G'!$A$8:$L$240,4,FALSE),IF($A88&lt;'2'!$A$523,VLOOKUP($A88,'2'!$A$8:$L$522,4,FALSE),IF($A88&lt;'3'!$A$27,VLOOKUP($A88,'3'!$A$8:$L$26,4,FALSE),IF($A88&lt;'4'!$A$277,VLOOKUP($A88,'4'!$A$8:$L$276,4,FALSE),IF($A88&lt;'5'!$A$10,VLOOKUP($A88,'5'!$A$8:$L$9,4,FALSE),IF($A88&lt;Nonstandard!$A$26,VLOOKUP($A88,Nonstandard!$A$17:$J$25,5,FALSE),IF($A88&lt;SDRFab!$A$3088,VLOOKUP($A88,SDRFab!$A$8:$K$3087,3,FALSE),""))))))))))))))</f>
        <v/>
      </c>
      <c r="C88" s="163" t="str">
        <f>IF($A88&lt;DWV!$A$301,VLOOKUP($A88,DWV!$A$8:$L$300,5,FALSE),IF($A88&lt;'Large Dia. DWV'!$A$122,VLOOKUP($A88,'Large Dia. DWV'!$A$8:$L$121,5,FALSE),IF($A88&lt;'SCH40'!$A$602,VLOOKUP($A88,'SCH40'!$A$8:$L$601,5,FALSE),IF($A88&lt;'Large Dia. SCH40'!$A$35,VLOOKUP($A88,'Large Dia. SCH40'!$A$8:$L$34,5,FALSE),IF($A88&lt;'SDR26'!$A$119,VLOOKUP($A88,'SDR26'!$A$8:$L$118,5,FALSE),IF($A88&lt;SDR35G!$A$227,VLOOKUP($A88,SDR35G!$A$8:$L$226,5,FALSE),IF($A88&lt;SDR35SW!$A$178,VLOOKUP($A88,SDR35SW!$A$8:$L$177,5,FALSE),IF($A88&lt;'DWV G'!$A$241,VLOOKUP($A88,'DWV G'!$A$8:$L$240,5,FALSE),IF($A88&lt;'2'!$A$523,VLOOKUP($A88,'2'!$A$8:$L$522,5,FALSE),IF($A88&lt;'3'!$A$27,VLOOKUP($A88,'3'!$A$8:$L$26,5,FALSE),IF($A88&lt;'4'!$A$277,VLOOKUP($A88,'4'!$A$8:$L$276,5,FALSE),IF($A88&lt;'5'!$A$10,VLOOKUP($A88,'5'!$A$8:$L$9,5,FALSE),IF($A88&lt;Nonstandard!$A$26,VLOOKUP($A88,Nonstandard!$A$17:$J$25,6,FALSE),IF($A88&lt;SDRFab!$A$3088,VLOOKUP($A88,SDRFab!$A$8:$K$3087,4,FALSE),""))))))))))))))</f>
        <v/>
      </c>
      <c r="D88" s="396" t="str">
        <f>IF($A88&lt;DWV!$A$301,VLOOKUP($A88,DWV!$A$8:$L$300,6,FALSE),IF($A88&lt;'Large Dia. DWV'!$A$122,VLOOKUP($A88,'Large Dia. DWV'!$A$8:$L$121,6,FALSE),IF($A88&lt;'SCH40'!$A$602,VLOOKUP($A88,'SCH40'!$A$8:$L$601,6,FALSE),IF($A88&lt;'Large Dia. SCH40'!$A$35,VLOOKUP($A88,'Large Dia. SCH40'!$A$8:$L$34,6,FALSE),IF($A88&lt;'SDR26'!$A$119,VLOOKUP($A88,'SDR26'!$A$8:$L$118,6,FALSE),IF($A88&lt;SDR35G!$A$227,VLOOKUP($A88,SDR35G!$A$8:$L$226,6,FALSE),IF($A88&lt;SDR35SW!$A$178,VLOOKUP($A88,SDR35SW!$A$8:$L$177,6,FALSE),IF($A88&lt;'DWV G'!$A$241,VLOOKUP($A88,'DWV G'!$A$8:$L$240,6,FALSE),IF($A88&lt;'2'!$A$523,VLOOKUP($A88,'2'!$A$8:$L$522,6,FALSE),IF($A88&lt;'3'!$A$27,VLOOKUP($A88,'3'!$A$8:$L$26,6,FALSE),IF($A88&lt;'4'!$A$277,VLOOKUP($A88,'4'!$A$8:$L$276,6,FALSE),IF($A88&lt;'5'!$A$10,VLOOKUP($A88,'5'!$A$8:$L$9,6,FALSE),IF($A88&lt;Nonstandard!$A$26,VLOOKUP($A88,Nonstandard!$A$17:$J$25,7,FALSE),IF($A88&lt;SDRFab!$A$3088,VLOOKUP($A88,SDRFab!$A$8:$K$3087,5,FALSE),""))))))))))))))</f>
        <v/>
      </c>
      <c r="E88" s="397"/>
      <c r="F88" s="138" t="str">
        <f>IF($A88&lt;DWV!$A$301,VLOOKUP($A88,DWV!$A$8:$L$300,10,FALSE),IF($A88&lt;'Large Dia. DWV'!$A$122,VLOOKUP($A88,'Large Dia. DWV'!$A$8:$L$121,10,FALSE),IF($A88&lt;'SCH40'!$A$602,VLOOKUP($A88,'SCH40'!$A$8:$L$601,10,FALSE),IF($A88&lt;'Large Dia. SCH40'!$A$35,VLOOKUP($A88,'Large Dia. SCH40'!$A$8:$L$34,10,FALSE),IF($A88&lt;'SDR26'!$A$119,VLOOKUP($A88,'SDR26'!$A$8:$L$118,10,FALSE),IF($A88&lt;SDR35G!$A$227,VLOOKUP($A88,SDR35G!$A$8:$L$226,10,FALSE),IF($A88&lt;SDR35SW!$A$178,VLOOKUP($A88,SDR35SW!$A$8:$L$177,10,FALSE),IF($A88&lt;'DWV G'!$A$241,VLOOKUP($A88,'DWV G'!$A$8:$L$240,10,FALSE),IF($A88&lt;'2'!$A$523,VLOOKUP($A88,'2'!$A$8:$L$522,10,FALSE),IF($A88&lt;'3'!$A$27,VLOOKUP($A88,'3'!$A$8:$L$26,10,FALSE),IF($A88&lt;'4'!$A$277,VLOOKUP($A88,'4'!$A$8:$L$276,10,FALSE),IF($A88&lt;'5'!$A$10,VLOOKUP($A88,'5'!$A$8:$L$9,10,FALSE),IF($A88&lt;Nonstandard!$A$26,VLOOKUP($A88,Nonstandard!$A$17:$J$25,8,FALSE),IF($A88&lt;SDRFab!$A$3088,VLOOKUP($A88,SDRFab!$A$8:$K$3087,9,FALSE),""))))))))))))))</f>
        <v/>
      </c>
      <c r="G88" s="165" t="str">
        <f>IF($A88&lt;DWV!$A$301,VLOOKUP($A88,DWV!$A$8:$L$300,12,FALSE),IF($A88&lt;'Large Dia. DWV'!$A$122,VLOOKUP($A88,'Large Dia. DWV'!$A$8:$L$121,12,FALSE),IF($A88&lt;'SCH40'!$A$602,VLOOKUP($A88,'SCH40'!$A$8:$L$601,12,FALSE),IF($A88&lt;'Large Dia. SCH40'!$A$35,VLOOKUP($A88,'Large Dia. SCH40'!$A$8:$L$34,12,FALSE),IF($A88&lt;'SDR26'!$A$119,VLOOKUP($A88,'SDR26'!$A$8:$L$118,12,FALSE),IF($A88&lt;SDR35G!$A$227,VLOOKUP($A88,SDR35G!$A$8:$L$226,12,FALSE),IF($A88&lt;SDR35SW!$A$178,VLOOKUP($A88,SDR35SW!$A$8:$L$177,12,FALSE),IF($A88&lt;'DWV G'!$A$241,VLOOKUP($A88,'DWV G'!$A$8:$L$240,12,FALSE),IF($A88&lt;'2'!$A$523,VLOOKUP($A88,'2'!$A$8:$L$522,12,FALSE),IF($A88&lt;'3'!$A$27,VLOOKUP($A88,'3'!$A$8:$L$26,12,FALSE),IF($A88&lt;'4'!$A$277,VLOOKUP($A88,'4'!$A$8:$L$276,12,FALSE),IF($A88&lt;'5'!$A$10,VLOOKUP($A88,'5'!$A$8:$L$9,12,FALSE),IF($A88&lt;Nonstandard!$A$26,VLOOKUP($A88,Nonstandard!$A$17:$J$25,3,FALSE),IF($A88&lt;SDRFab!$A$3088,VLOOKUP($A88,SDRFab!$A$8:$L$3087,11,FALSE),""))))))))))))))</f>
        <v/>
      </c>
      <c r="H88" s="389" t="str">
        <f>IF($A88&lt;DWV!$A$301,VLOOKUP($A88,DWV!$A$8:$L$300,7,FALSE),IF($A88&lt;'Large Dia. DWV'!$A$122,VLOOKUP($A88,'Large Dia. DWV'!$A$8:$L$121,7,FALSE),IF($A88&lt;'SCH40'!$A$602,VLOOKUP($A88,'SCH40'!$A$8:$L$601,7,FALSE),IF($A88&lt;'Large Dia. SCH40'!$A$35,VLOOKUP($A88,'Large Dia. SCH40'!$A$8:$L$34,7,FALSE),IF($A88&lt;'SDR26'!$A$119,VLOOKUP($A88,'SDR26'!$A$8:$L$118,7,FALSE),IF($A88&lt;SDR35G!$A$227,VLOOKUP($A88,SDR35G!$A$8:$L$226,7,FALSE),IF($A88&lt;SDR35SW!$A$178,VLOOKUP($A88,SDR35SW!$A$8:$L$177,7,FALSE),IF($A88&lt;'DWV G'!$A$241,VLOOKUP($A88,'DWV G'!$A$8:$L$240,7,FALSE),IF($A88&lt;'2'!$A$523,VLOOKUP($A88,'2'!$A$8:$L$522,7,FALSE),IF($A88&lt;'3'!$A$27,VLOOKUP($A88,'3'!$A$8:$L$26,7,FALSE),IF($A88&lt;'4'!$A$277,VLOOKUP($A88,'4'!$A$8:$L$276,7,FALSE),IF($A88&lt;'5'!$A$10,VLOOKUP($A88,'5'!$A$8:$L$9,7,FALSE),IF($A88&lt;SDRFab!$A$3088,VLOOKUP($A88,SDRFab!$A$8:$L$3087,6,FALSE),"")))))))))))))</f>
        <v/>
      </c>
      <c r="I88" s="390"/>
      <c r="J88" s="155" t="str">
        <f>IF($A88&lt;DWV!$A$301,VLOOKUP($A88,DWV!$A$8:$N$300,14,FALSE),IF($A88&lt;'Large Dia. DWV'!$A$122,VLOOKUP($A88,'Large Dia. DWV'!$A$8:$N$121,14,FALSE),IF($A88&lt;'SCH40'!$A$602,VLOOKUP($A88,'SCH40'!$A$8:$N$601,14,FALSE),IF($A88&lt;'Large Dia. SCH40'!$A$35,VLOOKUP($A88,'Large Dia. SCH40'!$A$8:$N$34,14,FALSE),IF($A88&lt;'SDR26'!$A$119,VLOOKUP($A88,'SDR26'!$A$8:$N$118,14,FALSE),IF($A88&lt;SDR35G!$A$227,VLOOKUP($A88,SDR35G!$A$8:$N$226,14,FALSE),IF($A88&lt;SDR35SW!$A$178,VLOOKUP($A88,SDR35SW!$A$8:$N$177,14,FALSE),IF($A88&lt;'DWV G'!$A$241,VLOOKUP($A88,'DWV G'!$A$8:$N$240,14,FALSE),IF($A88&lt;'2'!$A$523,VLOOKUP($A88,'2'!$A$8:$N$522,14,FALSE),IF($A88&lt;'3'!$A$27,VLOOKUP($A88,'3'!$A$8:$N$26,14,FALSE),IF($A88&lt;'4'!$A$277,VLOOKUP($A88,'4'!$A$8:$N$276,14,FALSE),IF($A88&lt;'5'!$A$10,VLOOKUP($A88,'5'!$A$8:$N$9,14,FALSE),IF($A88&lt;SDRFab!$A$3088,VLOOKUP($A88,SDRFab!$A$8:$N$3087,13,FALSE),"")))))))))))))</f>
        <v/>
      </c>
      <c r="K88" s="167" t="str">
        <f>IF($A88&lt;DWV!$A$301,VLOOKUP($A88,DWV!$A$8:$L$300,11,FALSE),IF($A88&lt;'Large Dia. DWV'!$A$122,VLOOKUP($A88,'Large Dia. DWV'!$A$8:$L$121,11,FALSE),IF($A88&lt;'SCH40'!$A$602,VLOOKUP($A88,'SCH40'!$A$8:$L$601,11,FALSE),IF($A88&lt;'Large Dia. SCH40'!$A$35,VLOOKUP($A88,'Large Dia. SCH40'!$A$8:$L$34,11,FALSE),IF($A88&lt;'SDR26'!$A$119,VLOOKUP($A88,'SDR26'!$A$8:$L$118,11,FALSE),IF($A88&lt;SDR35G!$A$227,VLOOKUP($A88,SDR35G!$A$8:$L$226,11,FALSE),IF($A88&lt;SDR35SW!$A$178,VLOOKUP($A88,SDR35SW!$A$8:$L$177,11,FALSE),IF($A88&lt;'DWV G'!$A$241,VLOOKUP($A88,'DWV G'!$A$8:$L$240,11,FALSE),IF($A88&lt;'2'!$A$523,VLOOKUP($A88,'2'!$A$8:$L$522,11,FALSE),IF($A88&lt;'3'!$A$27,VLOOKUP($A88,'3'!$A$8:$L$26,11,FALSE),IF($A88&lt;'4'!$A$277,VLOOKUP($A88,'4'!$A$8:$L$276,11,FALSE),IF($A88&lt;'5'!$A$10,VLOOKUP($A88,'5'!$A$8:$L$9,11,FALSE),IF($A88&lt;Nonstandard!$A$26,VLOOKUP($A88,Nonstandard!$A$17:$J$25,10,FALSE),IF($A88&lt;SDRFab!$A$3088,VLOOKUP($A88,SDRFab!$A$8:$L$3087,10,FALSE),""))))))))))))))</f>
        <v/>
      </c>
      <c r="L88" s="139" t="str">
        <f t="shared" si="2"/>
        <v>-</v>
      </c>
      <c r="M88" s="170"/>
      <c r="N88" s="142"/>
      <c r="O88" s="143"/>
    </row>
    <row r="89" spans="1:15" ht="15.6" x14ac:dyDescent="0.3">
      <c r="A89" s="151">
        <v>72</v>
      </c>
      <c r="B89" s="152" t="str">
        <f>IF($A89&lt;DWV!$A$301,VLOOKUP($A89,DWV!$A$8:$L$300,4,FALSE),IF($A89&lt;'Large Dia. DWV'!$A$122,VLOOKUP($A89,'Large Dia. DWV'!$A$8:$L$121,4,FALSE),IF($A89&lt;'SCH40'!$A$602,VLOOKUP($A89,'SCH40'!$A$8:$L$601,4,FALSE),IF($A89&lt;'Large Dia. SCH40'!$A$35,VLOOKUP($A89,'Large Dia. SCH40'!$A$8:$L$34,4,FALSE),IF($A89&lt;'SDR26'!$A$119,VLOOKUP($A89,'SDR26'!$A$8:$L$118,4,FALSE),IF($A89&lt;SDR35G!$A$227,VLOOKUP($A89,SDR35G!$A$8:$L$226,4,FALSE),IF($A89&lt;SDR35SW!$A$178,VLOOKUP($A89,SDR35SW!$A$8:$L$177,4,FALSE),IF($A89&lt;'DWV G'!$A$241,VLOOKUP($A89,'DWV G'!$A$8:$L$240,4,FALSE),IF($A89&lt;'2'!$A$523,VLOOKUP($A89,'2'!$A$8:$L$522,4,FALSE),IF($A89&lt;'3'!$A$27,VLOOKUP($A89,'3'!$A$8:$L$26,4,FALSE),IF($A89&lt;'4'!$A$277,VLOOKUP($A89,'4'!$A$8:$L$276,4,FALSE),IF($A89&lt;'5'!$A$10,VLOOKUP($A89,'5'!$A$8:$L$9,4,FALSE),IF($A89&lt;Nonstandard!$A$26,VLOOKUP($A89,Nonstandard!$A$17:$J$25,5,FALSE),IF($A89&lt;SDRFab!$A$3088,VLOOKUP($A89,SDRFab!$A$8:$K$3087,3,FALSE),""))))))))))))))</f>
        <v/>
      </c>
      <c r="C89" s="164" t="str">
        <f>IF($A89&lt;DWV!$A$301,VLOOKUP($A89,DWV!$A$8:$L$300,5,FALSE),IF($A89&lt;'Large Dia. DWV'!$A$122,VLOOKUP($A89,'Large Dia. DWV'!$A$8:$L$121,5,FALSE),IF($A89&lt;'SCH40'!$A$602,VLOOKUP($A89,'SCH40'!$A$8:$L$601,5,FALSE),IF($A89&lt;'Large Dia. SCH40'!$A$35,VLOOKUP($A89,'Large Dia. SCH40'!$A$8:$L$34,5,FALSE),IF($A89&lt;'SDR26'!$A$119,VLOOKUP($A89,'SDR26'!$A$8:$L$118,5,FALSE),IF($A89&lt;SDR35G!$A$227,VLOOKUP($A89,SDR35G!$A$8:$L$226,5,FALSE),IF($A89&lt;SDR35SW!$A$178,VLOOKUP($A89,SDR35SW!$A$8:$L$177,5,FALSE),IF($A89&lt;'DWV G'!$A$241,VLOOKUP($A89,'DWV G'!$A$8:$L$240,5,FALSE),IF($A89&lt;'2'!$A$523,VLOOKUP($A89,'2'!$A$8:$L$522,5,FALSE),IF($A89&lt;'3'!$A$27,VLOOKUP($A89,'3'!$A$8:$L$26,5,FALSE),IF($A89&lt;'4'!$A$277,VLOOKUP($A89,'4'!$A$8:$L$276,5,FALSE),IF($A89&lt;'5'!$A$10,VLOOKUP($A89,'5'!$A$8:$L$9,5,FALSE),IF($A89&lt;Nonstandard!$A$26,VLOOKUP($A89,Nonstandard!$A$17:$J$25,6,FALSE),IF($A89&lt;SDRFab!$A$3088,VLOOKUP($A89,SDRFab!$A$8:$K$3087,4,FALSE),""))))))))))))))</f>
        <v/>
      </c>
      <c r="D89" s="398" t="str">
        <f>IF($A89&lt;DWV!$A$301,VLOOKUP($A89,DWV!$A$8:$L$300,6,FALSE),IF($A89&lt;'Large Dia. DWV'!$A$122,VLOOKUP($A89,'Large Dia. DWV'!$A$8:$L$121,6,FALSE),IF($A89&lt;'SCH40'!$A$602,VLOOKUP($A89,'SCH40'!$A$8:$L$601,6,FALSE),IF($A89&lt;'Large Dia. SCH40'!$A$35,VLOOKUP($A89,'Large Dia. SCH40'!$A$8:$L$34,6,FALSE),IF($A89&lt;'SDR26'!$A$119,VLOOKUP($A89,'SDR26'!$A$8:$L$118,6,FALSE),IF($A89&lt;SDR35G!$A$227,VLOOKUP($A89,SDR35G!$A$8:$L$226,6,FALSE),IF($A89&lt;SDR35SW!$A$178,VLOOKUP($A89,SDR35SW!$A$8:$L$177,6,FALSE),IF($A89&lt;'DWV G'!$A$241,VLOOKUP($A89,'DWV G'!$A$8:$L$240,6,FALSE),IF($A89&lt;'2'!$A$523,VLOOKUP($A89,'2'!$A$8:$L$522,6,FALSE),IF($A89&lt;'3'!$A$27,VLOOKUP($A89,'3'!$A$8:$L$26,6,FALSE),IF($A89&lt;'4'!$A$277,VLOOKUP($A89,'4'!$A$8:$L$276,6,FALSE),IF($A89&lt;'5'!$A$10,VLOOKUP($A89,'5'!$A$8:$L$9,6,FALSE),IF($A89&lt;Nonstandard!$A$26,VLOOKUP($A89,Nonstandard!$A$17:$J$25,7,FALSE),IF($A89&lt;SDRFab!$A$3088,VLOOKUP($A89,SDRFab!$A$8:$K$3087,5,FALSE),""))))))))))))))</f>
        <v/>
      </c>
      <c r="E89" s="399"/>
      <c r="F89" s="153" t="str">
        <f>IF($A89&lt;DWV!$A$301,VLOOKUP($A89,DWV!$A$8:$L$300,10,FALSE),IF($A89&lt;'Large Dia. DWV'!$A$122,VLOOKUP($A89,'Large Dia. DWV'!$A$8:$L$121,10,FALSE),IF($A89&lt;'SCH40'!$A$602,VLOOKUP($A89,'SCH40'!$A$8:$L$601,10,FALSE),IF($A89&lt;'Large Dia. SCH40'!$A$35,VLOOKUP($A89,'Large Dia. SCH40'!$A$8:$L$34,10,FALSE),IF($A89&lt;'SDR26'!$A$119,VLOOKUP($A89,'SDR26'!$A$8:$L$118,10,FALSE),IF($A89&lt;SDR35G!$A$227,VLOOKUP($A89,SDR35G!$A$8:$L$226,10,FALSE),IF($A89&lt;SDR35SW!$A$178,VLOOKUP($A89,SDR35SW!$A$8:$L$177,10,FALSE),IF($A89&lt;'DWV G'!$A$241,VLOOKUP($A89,'DWV G'!$A$8:$L$240,10,FALSE),IF($A89&lt;'2'!$A$523,VLOOKUP($A89,'2'!$A$8:$L$522,10,FALSE),IF($A89&lt;'3'!$A$27,VLOOKUP($A89,'3'!$A$8:$L$26,10,FALSE),IF($A89&lt;'4'!$A$277,VLOOKUP($A89,'4'!$A$8:$L$276,10,FALSE),IF($A89&lt;'5'!$A$10,VLOOKUP($A89,'5'!$A$8:$L$9,10,FALSE),IF($A89&lt;Nonstandard!$A$26,VLOOKUP($A89,Nonstandard!$A$17:$J$25,8,FALSE),IF($A89&lt;SDRFab!$A$3088,VLOOKUP($A89,SDRFab!$A$8:$K$3087,9,FALSE),""))))))))))))))</f>
        <v/>
      </c>
      <c r="G89" s="166" t="str">
        <f>IF($A89&lt;DWV!$A$301,VLOOKUP($A89,DWV!$A$8:$L$300,12,FALSE),IF($A89&lt;'Large Dia. DWV'!$A$122,VLOOKUP($A89,'Large Dia. DWV'!$A$8:$L$121,12,FALSE),IF($A89&lt;'SCH40'!$A$602,VLOOKUP($A89,'SCH40'!$A$8:$L$601,12,FALSE),IF($A89&lt;'Large Dia. SCH40'!$A$35,VLOOKUP($A89,'Large Dia. SCH40'!$A$8:$L$34,12,FALSE),IF($A89&lt;'SDR26'!$A$119,VLOOKUP($A89,'SDR26'!$A$8:$L$118,12,FALSE),IF($A89&lt;SDR35G!$A$227,VLOOKUP($A89,SDR35G!$A$8:$L$226,12,FALSE),IF($A89&lt;SDR35SW!$A$178,VLOOKUP($A89,SDR35SW!$A$8:$L$177,12,FALSE),IF($A89&lt;'DWV G'!$A$241,VLOOKUP($A89,'DWV G'!$A$8:$L$240,12,FALSE),IF($A89&lt;'2'!$A$523,VLOOKUP($A89,'2'!$A$8:$L$522,12,FALSE),IF($A89&lt;'3'!$A$27,VLOOKUP($A89,'3'!$A$8:$L$26,12,FALSE),IF($A89&lt;'4'!$A$277,VLOOKUP($A89,'4'!$A$8:$L$276,12,FALSE),IF($A89&lt;'5'!$A$10,VLOOKUP($A89,'5'!$A$8:$L$9,12,FALSE),IF($A89&lt;Nonstandard!$A$26,VLOOKUP($A89,Nonstandard!$A$17:$J$25,3,FALSE),IF($A89&lt;SDRFab!$A$3088,VLOOKUP($A89,SDRFab!$A$8:$L$3087,11,FALSE),""))))))))))))))</f>
        <v/>
      </c>
      <c r="H89" s="387" t="str">
        <f>IF($A89&lt;DWV!$A$301,VLOOKUP($A89,DWV!$A$8:$L$300,7,FALSE),IF($A89&lt;'Large Dia. DWV'!$A$122,VLOOKUP($A89,'Large Dia. DWV'!$A$8:$L$121,7,FALSE),IF($A89&lt;'SCH40'!$A$602,VLOOKUP($A89,'SCH40'!$A$8:$L$601,7,FALSE),IF($A89&lt;'Large Dia. SCH40'!$A$35,VLOOKUP($A89,'Large Dia. SCH40'!$A$8:$L$34,7,FALSE),IF($A89&lt;'SDR26'!$A$119,VLOOKUP($A89,'SDR26'!$A$8:$L$118,7,FALSE),IF($A89&lt;SDR35G!$A$227,VLOOKUP($A89,SDR35G!$A$8:$L$226,7,FALSE),IF($A89&lt;SDR35SW!$A$178,VLOOKUP($A89,SDR35SW!$A$8:$L$177,7,FALSE),IF($A89&lt;'DWV G'!$A$241,VLOOKUP($A89,'DWV G'!$A$8:$L$240,7,FALSE),IF($A89&lt;'2'!$A$523,VLOOKUP($A89,'2'!$A$8:$L$522,7,FALSE),IF($A89&lt;'3'!$A$27,VLOOKUP($A89,'3'!$A$8:$L$26,7,FALSE),IF($A89&lt;'4'!$A$277,VLOOKUP($A89,'4'!$A$8:$L$276,7,FALSE),IF($A89&lt;'5'!$A$10,VLOOKUP($A89,'5'!$A$8:$L$9,7,FALSE),IF($A89&lt;SDRFab!$A$3088,VLOOKUP($A89,SDRFab!$A$8:$L$3087,6,FALSE),"")))))))))))))</f>
        <v/>
      </c>
      <c r="I89" s="388"/>
      <c r="J89" s="156" t="str">
        <f>IF($A89&lt;DWV!$A$301,VLOOKUP($A89,DWV!$A$8:$N$300,14,FALSE),IF($A89&lt;'Large Dia. DWV'!$A$122,VLOOKUP($A89,'Large Dia. DWV'!$A$8:$N$121,14,FALSE),IF($A89&lt;'SCH40'!$A$602,VLOOKUP($A89,'SCH40'!$A$8:$N$601,14,FALSE),IF($A89&lt;'Large Dia. SCH40'!$A$35,VLOOKUP($A89,'Large Dia. SCH40'!$A$8:$N$34,14,FALSE),IF($A89&lt;'SDR26'!$A$119,VLOOKUP($A89,'SDR26'!$A$8:$N$118,14,FALSE),IF($A89&lt;SDR35G!$A$227,VLOOKUP($A89,SDR35G!$A$8:$N$226,14,FALSE),IF($A89&lt;SDR35SW!$A$178,VLOOKUP($A89,SDR35SW!$A$8:$N$177,14,FALSE),IF($A89&lt;'DWV G'!$A$241,VLOOKUP($A89,'DWV G'!$A$8:$N$240,14,FALSE),IF($A89&lt;'2'!$A$523,VLOOKUP($A89,'2'!$A$8:$N$522,14,FALSE),IF($A89&lt;'3'!$A$27,VLOOKUP($A89,'3'!$A$8:$N$26,14,FALSE),IF($A89&lt;'4'!$A$277,VLOOKUP($A89,'4'!$A$8:$N$276,14,FALSE),IF($A89&lt;'5'!$A$10,VLOOKUP($A89,'5'!$A$8:$N$9,14,FALSE),IF($A89&lt;SDRFab!$A$3088,VLOOKUP($A89,SDRFab!$A$8:$N$3087,13,FALSE),"")))))))))))))</f>
        <v/>
      </c>
      <c r="K89" s="168" t="str">
        <f>IF($A89&lt;DWV!$A$301,VLOOKUP($A89,DWV!$A$8:$L$300,11,FALSE),IF($A89&lt;'Large Dia. DWV'!$A$122,VLOOKUP($A89,'Large Dia. DWV'!$A$8:$L$121,11,FALSE),IF($A89&lt;'SCH40'!$A$602,VLOOKUP($A89,'SCH40'!$A$8:$L$601,11,FALSE),IF($A89&lt;'Large Dia. SCH40'!$A$35,VLOOKUP($A89,'Large Dia. SCH40'!$A$8:$L$34,11,FALSE),IF($A89&lt;'SDR26'!$A$119,VLOOKUP($A89,'SDR26'!$A$8:$L$118,11,FALSE),IF($A89&lt;SDR35G!$A$227,VLOOKUP($A89,SDR35G!$A$8:$L$226,11,FALSE),IF($A89&lt;SDR35SW!$A$178,VLOOKUP($A89,SDR35SW!$A$8:$L$177,11,FALSE),IF($A89&lt;'DWV G'!$A$241,VLOOKUP($A89,'DWV G'!$A$8:$L$240,11,FALSE),IF($A89&lt;'2'!$A$523,VLOOKUP($A89,'2'!$A$8:$L$522,11,FALSE),IF($A89&lt;'3'!$A$27,VLOOKUP($A89,'3'!$A$8:$L$26,11,FALSE),IF($A89&lt;'4'!$A$277,VLOOKUP($A89,'4'!$A$8:$L$276,11,FALSE),IF($A89&lt;'5'!$A$10,VLOOKUP($A89,'5'!$A$8:$L$9,11,FALSE),IF($A89&lt;Nonstandard!$A$26,VLOOKUP($A89,Nonstandard!$A$17:$J$25,10,FALSE),IF($A89&lt;SDRFab!$A$3088,VLOOKUP($A89,SDRFab!$A$8:$L$3087,10,FALSE),""))))))))))))))</f>
        <v/>
      </c>
      <c r="L89" s="153" t="str">
        <f t="shared" si="2"/>
        <v>-</v>
      </c>
      <c r="M89" s="169"/>
      <c r="N89" s="142"/>
      <c r="O89" s="143"/>
    </row>
    <row r="90" spans="1:15" ht="15.6" x14ac:dyDescent="0.3">
      <c r="A90" s="123">
        <v>73</v>
      </c>
      <c r="B90" s="14" t="str">
        <f>IF($A90&lt;DWV!$A$301,VLOOKUP($A90,DWV!$A$8:$L$300,4,FALSE),IF($A90&lt;'Large Dia. DWV'!$A$122,VLOOKUP($A90,'Large Dia. DWV'!$A$8:$L$121,4,FALSE),IF($A90&lt;'SCH40'!$A$602,VLOOKUP($A90,'SCH40'!$A$8:$L$601,4,FALSE),IF($A90&lt;'Large Dia. SCH40'!$A$35,VLOOKUP($A90,'Large Dia. SCH40'!$A$8:$L$34,4,FALSE),IF($A90&lt;'SDR26'!$A$119,VLOOKUP($A90,'SDR26'!$A$8:$L$118,4,FALSE),IF($A90&lt;SDR35G!$A$227,VLOOKUP($A90,SDR35G!$A$8:$L$226,4,FALSE),IF($A90&lt;SDR35SW!$A$178,VLOOKUP($A90,SDR35SW!$A$8:$L$177,4,FALSE),IF($A90&lt;'DWV G'!$A$241,VLOOKUP($A90,'DWV G'!$A$8:$L$240,4,FALSE),IF($A90&lt;'2'!$A$523,VLOOKUP($A90,'2'!$A$8:$L$522,4,FALSE),IF($A90&lt;'3'!$A$27,VLOOKUP($A90,'3'!$A$8:$L$26,4,FALSE),IF($A90&lt;'4'!$A$277,VLOOKUP($A90,'4'!$A$8:$L$276,4,FALSE),IF($A90&lt;'5'!$A$10,VLOOKUP($A90,'5'!$A$8:$L$9,4,FALSE),IF($A90&lt;Nonstandard!$A$26,VLOOKUP($A90,Nonstandard!$A$17:$J$25,5,FALSE),IF($A90&lt;SDRFab!$A$3088,VLOOKUP($A90,SDRFab!$A$8:$K$3087,3,FALSE),""))))))))))))))</f>
        <v/>
      </c>
      <c r="C90" s="163" t="str">
        <f>IF($A90&lt;DWV!$A$301,VLOOKUP($A90,DWV!$A$8:$L$300,5,FALSE),IF($A90&lt;'Large Dia. DWV'!$A$122,VLOOKUP($A90,'Large Dia. DWV'!$A$8:$L$121,5,FALSE),IF($A90&lt;'SCH40'!$A$602,VLOOKUP($A90,'SCH40'!$A$8:$L$601,5,FALSE),IF($A90&lt;'Large Dia. SCH40'!$A$35,VLOOKUP($A90,'Large Dia. SCH40'!$A$8:$L$34,5,FALSE),IF($A90&lt;'SDR26'!$A$119,VLOOKUP($A90,'SDR26'!$A$8:$L$118,5,FALSE),IF($A90&lt;SDR35G!$A$227,VLOOKUP($A90,SDR35G!$A$8:$L$226,5,FALSE),IF($A90&lt;SDR35SW!$A$178,VLOOKUP($A90,SDR35SW!$A$8:$L$177,5,FALSE),IF($A90&lt;'DWV G'!$A$241,VLOOKUP($A90,'DWV G'!$A$8:$L$240,5,FALSE),IF($A90&lt;'2'!$A$523,VLOOKUP($A90,'2'!$A$8:$L$522,5,FALSE),IF($A90&lt;'3'!$A$27,VLOOKUP($A90,'3'!$A$8:$L$26,5,FALSE),IF($A90&lt;'4'!$A$277,VLOOKUP($A90,'4'!$A$8:$L$276,5,FALSE),IF($A90&lt;'5'!$A$10,VLOOKUP($A90,'5'!$A$8:$L$9,5,FALSE),IF($A90&lt;Nonstandard!$A$26,VLOOKUP($A90,Nonstandard!$A$17:$J$25,6,FALSE),IF($A90&lt;SDRFab!$A$3088,VLOOKUP($A90,SDRFab!$A$8:$K$3087,4,FALSE),""))))))))))))))</f>
        <v/>
      </c>
      <c r="D90" s="396" t="str">
        <f>IF($A90&lt;DWV!$A$301,VLOOKUP($A90,DWV!$A$8:$L$300,6,FALSE),IF($A90&lt;'Large Dia. DWV'!$A$122,VLOOKUP($A90,'Large Dia. DWV'!$A$8:$L$121,6,FALSE),IF($A90&lt;'SCH40'!$A$602,VLOOKUP($A90,'SCH40'!$A$8:$L$601,6,FALSE),IF($A90&lt;'Large Dia. SCH40'!$A$35,VLOOKUP($A90,'Large Dia. SCH40'!$A$8:$L$34,6,FALSE),IF($A90&lt;'SDR26'!$A$119,VLOOKUP($A90,'SDR26'!$A$8:$L$118,6,FALSE),IF($A90&lt;SDR35G!$A$227,VLOOKUP($A90,SDR35G!$A$8:$L$226,6,FALSE),IF($A90&lt;SDR35SW!$A$178,VLOOKUP($A90,SDR35SW!$A$8:$L$177,6,FALSE),IF($A90&lt;'DWV G'!$A$241,VLOOKUP($A90,'DWV G'!$A$8:$L$240,6,FALSE),IF($A90&lt;'2'!$A$523,VLOOKUP($A90,'2'!$A$8:$L$522,6,FALSE),IF($A90&lt;'3'!$A$27,VLOOKUP($A90,'3'!$A$8:$L$26,6,FALSE),IF($A90&lt;'4'!$A$277,VLOOKUP($A90,'4'!$A$8:$L$276,6,FALSE),IF($A90&lt;'5'!$A$10,VLOOKUP($A90,'5'!$A$8:$L$9,6,FALSE),IF($A90&lt;Nonstandard!$A$26,VLOOKUP($A90,Nonstandard!$A$17:$J$25,7,FALSE),IF($A90&lt;SDRFab!$A$3088,VLOOKUP($A90,SDRFab!$A$8:$K$3087,5,FALSE),""))))))))))))))</f>
        <v/>
      </c>
      <c r="E90" s="397"/>
      <c r="F90" s="138" t="str">
        <f>IF($A90&lt;DWV!$A$301,VLOOKUP($A90,DWV!$A$8:$L$300,10,FALSE),IF($A90&lt;'Large Dia. DWV'!$A$122,VLOOKUP($A90,'Large Dia. DWV'!$A$8:$L$121,10,FALSE),IF($A90&lt;'SCH40'!$A$602,VLOOKUP($A90,'SCH40'!$A$8:$L$601,10,FALSE),IF($A90&lt;'Large Dia. SCH40'!$A$35,VLOOKUP($A90,'Large Dia. SCH40'!$A$8:$L$34,10,FALSE),IF($A90&lt;'SDR26'!$A$119,VLOOKUP($A90,'SDR26'!$A$8:$L$118,10,FALSE),IF($A90&lt;SDR35G!$A$227,VLOOKUP($A90,SDR35G!$A$8:$L$226,10,FALSE),IF($A90&lt;SDR35SW!$A$178,VLOOKUP($A90,SDR35SW!$A$8:$L$177,10,FALSE),IF($A90&lt;'DWV G'!$A$241,VLOOKUP($A90,'DWV G'!$A$8:$L$240,10,FALSE),IF($A90&lt;'2'!$A$523,VLOOKUP($A90,'2'!$A$8:$L$522,10,FALSE),IF($A90&lt;'3'!$A$27,VLOOKUP($A90,'3'!$A$8:$L$26,10,FALSE),IF($A90&lt;'4'!$A$277,VLOOKUP($A90,'4'!$A$8:$L$276,10,FALSE),IF($A90&lt;'5'!$A$10,VLOOKUP($A90,'5'!$A$8:$L$9,10,FALSE),IF($A90&lt;Nonstandard!$A$26,VLOOKUP($A90,Nonstandard!$A$17:$J$25,8,FALSE),IF($A90&lt;SDRFab!$A$3088,VLOOKUP($A90,SDRFab!$A$8:$K$3087,9,FALSE),""))))))))))))))</f>
        <v/>
      </c>
      <c r="G90" s="165" t="str">
        <f>IF($A90&lt;DWV!$A$301,VLOOKUP($A90,DWV!$A$8:$L$300,12,FALSE),IF($A90&lt;'Large Dia. DWV'!$A$122,VLOOKUP($A90,'Large Dia. DWV'!$A$8:$L$121,12,FALSE),IF($A90&lt;'SCH40'!$A$602,VLOOKUP($A90,'SCH40'!$A$8:$L$601,12,FALSE),IF($A90&lt;'Large Dia. SCH40'!$A$35,VLOOKUP($A90,'Large Dia. SCH40'!$A$8:$L$34,12,FALSE),IF($A90&lt;'SDR26'!$A$119,VLOOKUP($A90,'SDR26'!$A$8:$L$118,12,FALSE),IF($A90&lt;SDR35G!$A$227,VLOOKUP($A90,SDR35G!$A$8:$L$226,12,FALSE),IF($A90&lt;SDR35SW!$A$178,VLOOKUP($A90,SDR35SW!$A$8:$L$177,12,FALSE),IF($A90&lt;'DWV G'!$A$241,VLOOKUP($A90,'DWV G'!$A$8:$L$240,12,FALSE),IF($A90&lt;'2'!$A$523,VLOOKUP($A90,'2'!$A$8:$L$522,12,FALSE),IF($A90&lt;'3'!$A$27,VLOOKUP($A90,'3'!$A$8:$L$26,12,FALSE),IF($A90&lt;'4'!$A$277,VLOOKUP($A90,'4'!$A$8:$L$276,12,FALSE),IF($A90&lt;'5'!$A$10,VLOOKUP($A90,'5'!$A$8:$L$9,12,FALSE),IF($A90&lt;Nonstandard!$A$26,VLOOKUP($A90,Nonstandard!$A$17:$J$25,3,FALSE),IF($A90&lt;SDRFab!$A$3088,VLOOKUP($A90,SDRFab!$A$8:$L$3087,11,FALSE),""))))))))))))))</f>
        <v/>
      </c>
      <c r="H90" s="389" t="str">
        <f>IF($A90&lt;DWV!$A$301,VLOOKUP($A90,DWV!$A$8:$L$300,7,FALSE),IF($A90&lt;'Large Dia. DWV'!$A$122,VLOOKUP($A90,'Large Dia. DWV'!$A$8:$L$121,7,FALSE),IF($A90&lt;'SCH40'!$A$602,VLOOKUP($A90,'SCH40'!$A$8:$L$601,7,FALSE),IF($A90&lt;'Large Dia. SCH40'!$A$35,VLOOKUP($A90,'Large Dia. SCH40'!$A$8:$L$34,7,FALSE),IF($A90&lt;'SDR26'!$A$119,VLOOKUP($A90,'SDR26'!$A$8:$L$118,7,FALSE),IF($A90&lt;SDR35G!$A$227,VLOOKUP($A90,SDR35G!$A$8:$L$226,7,FALSE),IF($A90&lt;SDR35SW!$A$178,VLOOKUP($A90,SDR35SW!$A$8:$L$177,7,FALSE),IF($A90&lt;'DWV G'!$A$241,VLOOKUP($A90,'DWV G'!$A$8:$L$240,7,FALSE),IF($A90&lt;'2'!$A$523,VLOOKUP($A90,'2'!$A$8:$L$522,7,FALSE),IF($A90&lt;'3'!$A$27,VLOOKUP($A90,'3'!$A$8:$L$26,7,FALSE),IF($A90&lt;'4'!$A$277,VLOOKUP($A90,'4'!$A$8:$L$276,7,FALSE),IF($A90&lt;'5'!$A$10,VLOOKUP($A90,'5'!$A$8:$L$9,7,FALSE),IF($A90&lt;SDRFab!$A$3088,VLOOKUP($A90,SDRFab!$A$8:$L$3087,6,FALSE),"")))))))))))))</f>
        <v/>
      </c>
      <c r="I90" s="390"/>
      <c r="J90" s="155" t="str">
        <f>IF($A90&lt;DWV!$A$301,VLOOKUP($A90,DWV!$A$8:$N$300,14,FALSE),IF($A90&lt;'Large Dia. DWV'!$A$122,VLOOKUP($A90,'Large Dia. DWV'!$A$8:$N$121,14,FALSE),IF($A90&lt;'SCH40'!$A$602,VLOOKUP($A90,'SCH40'!$A$8:$N$601,14,FALSE),IF($A90&lt;'Large Dia. SCH40'!$A$35,VLOOKUP($A90,'Large Dia. SCH40'!$A$8:$N$34,14,FALSE),IF($A90&lt;'SDR26'!$A$119,VLOOKUP($A90,'SDR26'!$A$8:$N$118,14,FALSE),IF($A90&lt;SDR35G!$A$227,VLOOKUP($A90,SDR35G!$A$8:$N$226,14,FALSE),IF($A90&lt;SDR35SW!$A$178,VLOOKUP($A90,SDR35SW!$A$8:$N$177,14,FALSE),IF($A90&lt;'DWV G'!$A$241,VLOOKUP($A90,'DWV G'!$A$8:$N$240,14,FALSE),IF($A90&lt;'2'!$A$523,VLOOKUP($A90,'2'!$A$8:$N$522,14,FALSE),IF($A90&lt;'3'!$A$27,VLOOKUP($A90,'3'!$A$8:$N$26,14,FALSE),IF($A90&lt;'4'!$A$277,VLOOKUP($A90,'4'!$A$8:$N$276,14,FALSE),IF($A90&lt;'5'!$A$10,VLOOKUP($A90,'5'!$A$8:$N$9,14,FALSE),IF($A90&lt;SDRFab!$A$3088,VLOOKUP($A90,SDRFab!$A$8:$N$3087,13,FALSE),"")))))))))))))</f>
        <v/>
      </c>
      <c r="K90" s="167" t="str">
        <f>IF($A90&lt;DWV!$A$301,VLOOKUP($A90,DWV!$A$8:$L$300,11,FALSE),IF($A90&lt;'Large Dia. DWV'!$A$122,VLOOKUP($A90,'Large Dia. DWV'!$A$8:$L$121,11,FALSE),IF($A90&lt;'SCH40'!$A$602,VLOOKUP($A90,'SCH40'!$A$8:$L$601,11,FALSE),IF($A90&lt;'Large Dia. SCH40'!$A$35,VLOOKUP($A90,'Large Dia. SCH40'!$A$8:$L$34,11,FALSE),IF($A90&lt;'SDR26'!$A$119,VLOOKUP($A90,'SDR26'!$A$8:$L$118,11,FALSE),IF($A90&lt;SDR35G!$A$227,VLOOKUP($A90,SDR35G!$A$8:$L$226,11,FALSE),IF($A90&lt;SDR35SW!$A$178,VLOOKUP($A90,SDR35SW!$A$8:$L$177,11,FALSE),IF($A90&lt;'DWV G'!$A$241,VLOOKUP($A90,'DWV G'!$A$8:$L$240,11,FALSE),IF($A90&lt;'2'!$A$523,VLOOKUP($A90,'2'!$A$8:$L$522,11,FALSE),IF($A90&lt;'3'!$A$27,VLOOKUP($A90,'3'!$A$8:$L$26,11,FALSE),IF($A90&lt;'4'!$A$277,VLOOKUP($A90,'4'!$A$8:$L$276,11,FALSE),IF($A90&lt;'5'!$A$10,VLOOKUP($A90,'5'!$A$8:$L$9,11,FALSE),IF($A90&lt;Nonstandard!$A$26,VLOOKUP($A90,Nonstandard!$A$17:$J$25,10,FALSE),IF($A90&lt;SDRFab!$A$3088,VLOOKUP($A90,SDRFab!$A$8:$L$3087,10,FALSE),""))))))))))))))</f>
        <v/>
      </c>
      <c r="L90" s="139" t="str">
        <f t="shared" si="2"/>
        <v>-</v>
      </c>
      <c r="M90" s="170"/>
      <c r="N90" s="142"/>
      <c r="O90" s="143"/>
    </row>
    <row r="91" spans="1:15" ht="15.6" x14ac:dyDescent="0.3">
      <c r="A91" s="151">
        <v>74</v>
      </c>
      <c r="B91" s="152" t="str">
        <f>IF($A91&lt;DWV!$A$301,VLOOKUP($A91,DWV!$A$8:$L$300,4,FALSE),IF($A91&lt;'Large Dia. DWV'!$A$122,VLOOKUP($A91,'Large Dia. DWV'!$A$8:$L$121,4,FALSE),IF($A91&lt;'SCH40'!$A$602,VLOOKUP($A91,'SCH40'!$A$8:$L$601,4,FALSE),IF($A91&lt;'Large Dia. SCH40'!$A$35,VLOOKUP($A91,'Large Dia. SCH40'!$A$8:$L$34,4,FALSE),IF($A91&lt;'SDR26'!$A$119,VLOOKUP($A91,'SDR26'!$A$8:$L$118,4,FALSE),IF($A91&lt;SDR35G!$A$227,VLOOKUP($A91,SDR35G!$A$8:$L$226,4,FALSE),IF($A91&lt;SDR35SW!$A$178,VLOOKUP($A91,SDR35SW!$A$8:$L$177,4,FALSE),IF($A91&lt;'DWV G'!$A$241,VLOOKUP($A91,'DWV G'!$A$8:$L$240,4,FALSE),IF($A91&lt;'2'!$A$523,VLOOKUP($A91,'2'!$A$8:$L$522,4,FALSE),IF($A91&lt;'3'!$A$27,VLOOKUP($A91,'3'!$A$8:$L$26,4,FALSE),IF($A91&lt;'4'!$A$277,VLOOKUP($A91,'4'!$A$8:$L$276,4,FALSE),IF($A91&lt;'5'!$A$10,VLOOKUP($A91,'5'!$A$8:$L$9,4,FALSE),IF($A91&lt;Nonstandard!$A$26,VLOOKUP($A91,Nonstandard!$A$17:$J$25,5,FALSE),IF($A91&lt;SDRFab!$A$3088,VLOOKUP($A91,SDRFab!$A$8:$K$3087,3,FALSE),""))))))))))))))</f>
        <v/>
      </c>
      <c r="C91" s="164" t="str">
        <f>IF($A91&lt;DWV!$A$301,VLOOKUP($A91,DWV!$A$8:$L$300,5,FALSE),IF($A91&lt;'Large Dia. DWV'!$A$122,VLOOKUP($A91,'Large Dia. DWV'!$A$8:$L$121,5,FALSE),IF($A91&lt;'SCH40'!$A$602,VLOOKUP($A91,'SCH40'!$A$8:$L$601,5,FALSE),IF($A91&lt;'Large Dia. SCH40'!$A$35,VLOOKUP($A91,'Large Dia. SCH40'!$A$8:$L$34,5,FALSE),IF($A91&lt;'SDR26'!$A$119,VLOOKUP($A91,'SDR26'!$A$8:$L$118,5,FALSE),IF($A91&lt;SDR35G!$A$227,VLOOKUP($A91,SDR35G!$A$8:$L$226,5,FALSE),IF($A91&lt;SDR35SW!$A$178,VLOOKUP($A91,SDR35SW!$A$8:$L$177,5,FALSE),IF($A91&lt;'DWV G'!$A$241,VLOOKUP($A91,'DWV G'!$A$8:$L$240,5,FALSE),IF($A91&lt;'2'!$A$523,VLOOKUP($A91,'2'!$A$8:$L$522,5,FALSE),IF($A91&lt;'3'!$A$27,VLOOKUP($A91,'3'!$A$8:$L$26,5,FALSE),IF($A91&lt;'4'!$A$277,VLOOKUP($A91,'4'!$A$8:$L$276,5,FALSE),IF($A91&lt;'5'!$A$10,VLOOKUP($A91,'5'!$A$8:$L$9,5,FALSE),IF($A91&lt;Nonstandard!$A$26,VLOOKUP($A91,Nonstandard!$A$17:$J$25,6,FALSE),IF($A91&lt;SDRFab!$A$3088,VLOOKUP($A91,SDRFab!$A$8:$K$3087,4,FALSE),""))))))))))))))</f>
        <v/>
      </c>
      <c r="D91" s="398" t="str">
        <f>IF($A91&lt;DWV!$A$301,VLOOKUP($A91,DWV!$A$8:$L$300,6,FALSE),IF($A91&lt;'Large Dia. DWV'!$A$122,VLOOKUP($A91,'Large Dia. DWV'!$A$8:$L$121,6,FALSE),IF($A91&lt;'SCH40'!$A$602,VLOOKUP($A91,'SCH40'!$A$8:$L$601,6,FALSE),IF($A91&lt;'Large Dia. SCH40'!$A$35,VLOOKUP($A91,'Large Dia. SCH40'!$A$8:$L$34,6,FALSE),IF($A91&lt;'SDR26'!$A$119,VLOOKUP($A91,'SDR26'!$A$8:$L$118,6,FALSE),IF($A91&lt;SDR35G!$A$227,VLOOKUP($A91,SDR35G!$A$8:$L$226,6,FALSE),IF($A91&lt;SDR35SW!$A$178,VLOOKUP($A91,SDR35SW!$A$8:$L$177,6,FALSE),IF($A91&lt;'DWV G'!$A$241,VLOOKUP($A91,'DWV G'!$A$8:$L$240,6,FALSE),IF($A91&lt;'2'!$A$523,VLOOKUP($A91,'2'!$A$8:$L$522,6,FALSE),IF($A91&lt;'3'!$A$27,VLOOKUP($A91,'3'!$A$8:$L$26,6,FALSE),IF($A91&lt;'4'!$A$277,VLOOKUP($A91,'4'!$A$8:$L$276,6,FALSE),IF($A91&lt;'5'!$A$10,VLOOKUP($A91,'5'!$A$8:$L$9,6,FALSE),IF($A91&lt;Nonstandard!$A$26,VLOOKUP($A91,Nonstandard!$A$17:$J$25,7,FALSE),IF($A91&lt;SDRFab!$A$3088,VLOOKUP($A91,SDRFab!$A$8:$K$3087,5,FALSE),""))))))))))))))</f>
        <v/>
      </c>
      <c r="E91" s="399"/>
      <c r="F91" s="153" t="str">
        <f>IF($A91&lt;DWV!$A$301,VLOOKUP($A91,DWV!$A$8:$L$300,10,FALSE),IF($A91&lt;'Large Dia. DWV'!$A$122,VLOOKUP($A91,'Large Dia. DWV'!$A$8:$L$121,10,FALSE),IF($A91&lt;'SCH40'!$A$602,VLOOKUP($A91,'SCH40'!$A$8:$L$601,10,FALSE),IF($A91&lt;'Large Dia. SCH40'!$A$35,VLOOKUP($A91,'Large Dia. SCH40'!$A$8:$L$34,10,FALSE),IF($A91&lt;'SDR26'!$A$119,VLOOKUP($A91,'SDR26'!$A$8:$L$118,10,FALSE),IF($A91&lt;SDR35G!$A$227,VLOOKUP($A91,SDR35G!$A$8:$L$226,10,FALSE),IF($A91&lt;SDR35SW!$A$178,VLOOKUP($A91,SDR35SW!$A$8:$L$177,10,FALSE),IF($A91&lt;'DWV G'!$A$241,VLOOKUP($A91,'DWV G'!$A$8:$L$240,10,FALSE),IF($A91&lt;'2'!$A$523,VLOOKUP($A91,'2'!$A$8:$L$522,10,FALSE),IF($A91&lt;'3'!$A$27,VLOOKUP($A91,'3'!$A$8:$L$26,10,FALSE),IF($A91&lt;'4'!$A$277,VLOOKUP($A91,'4'!$A$8:$L$276,10,FALSE),IF($A91&lt;'5'!$A$10,VLOOKUP($A91,'5'!$A$8:$L$9,10,FALSE),IF($A91&lt;Nonstandard!$A$26,VLOOKUP($A91,Nonstandard!$A$17:$J$25,8,FALSE),IF($A91&lt;SDRFab!$A$3088,VLOOKUP($A91,SDRFab!$A$8:$K$3087,9,FALSE),""))))))))))))))</f>
        <v/>
      </c>
      <c r="G91" s="166" t="str">
        <f>IF($A91&lt;DWV!$A$301,VLOOKUP($A91,DWV!$A$8:$L$300,12,FALSE),IF($A91&lt;'Large Dia. DWV'!$A$122,VLOOKUP($A91,'Large Dia. DWV'!$A$8:$L$121,12,FALSE),IF($A91&lt;'SCH40'!$A$602,VLOOKUP($A91,'SCH40'!$A$8:$L$601,12,FALSE),IF($A91&lt;'Large Dia. SCH40'!$A$35,VLOOKUP($A91,'Large Dia. SCH40'!$A$8:$L$34,12,FALSE),IF($A91&lt;'SDR26'!$A$119,VLOOKUP($A91,'SDR26'!$A$8:$L$118,12,FALSE),IF($A91&lt;SDR35G!$A$227,VLOOKUP($A91,SDR35G!$A$8:$L$226,12,FALSE),IF($A91&lt;SDR35SW!$A$178,VLOOKUP($A91,SDR35SW!$A$8:$L$177,12,FALSE),IF($A91&lt;'DWV G'!$A$241,VLOOKUP($A91,'DWV G'!$A$8:$L$240,12,FALSE),IF($A91&lt;'2'!$A$523,VLOOKUP($A91,'2'!$A$8:$L$522,12,FALSE),IF($A91&lt;'3'!$A$27,VLOOKUP($A91,'3'!$A$8:$L$26,12,FALSE),IF($A91&lt;'4'!$A$277,VLOOKUP($A91,'4'!$A$8:$L$276,12,FALSE),IF($A91&lt;'5'!$A$10,VLOOKUP($A91,'5'!$A$8:$L$9,12,FALSE),IF($A91&lt;Nonstandard!$A$26,VLOOKUP($A91,Nonstandard!$A$17:$J$25,3,FALSE),IF($A91&lt;SDRFab!$A$3088,VLOOKUP($A91,SDRFab!$A$8:$L$3087,11,FALSE),""))))))))))))))</f>
        <v/>
      </c>
      <c r="H91" s="387" t="str">
        <f>IF($A91&lt;DWV!$A$301,VLOOKUP($A91,DWV!$A$8:$L$300,7,FALSE),IF($A91&lt;'Large Dia. DWV'!$A$122,VLOOKUP($A91,'Large Dia. DWV'!$A$8:$L$121,7,FALSE),IF($A91&lt;'SCH40'!$A$602,VLOOKUP($A91,'SCH40'!$A$8:$L$601,7,FALSE),IF($A91&lt;'Large Dia. SCH40'!$A$35,VLOOKUP($A91,'Large Dia. SCH40'!$A$8:$L$34,7,FALSE),IF($A91&lt;'SDR26'!$A$119,VLOOKUP($A91,'SDR26'!$A$8:$L$118,7,FALSE),IF($A91&lt;SDR35G!$A$227,VLOOKUP($A91,SDR35G!$A$8:$L$226,7,FALSE),IF($A91&lt;SDR35SW!$A$178,VLOOKUP($A91,SDR35SW!$A$8:$L$177,7,FALSE),IF($A91&lt;'DWV G'!$A$241,VLOOKUP($A91,'DWV G'!$A$8:$L$240,7,FALSE),IF($A91&lt;'2'!$A$523,VLOOKUP($A91,'2'!$A$8:$L$522,7,FALSE),IF($A91&lt;'3'!$A$27,VLOOKUP($A91,'3'!$A$8:$L$26,7,FALSE),IF($A91&lt;'4'!$A$277,VLOOKUP($A91,'4'!$A$8:$L$276,7,FALSE),IF($A91&lt;'5'!$A$10,VLOOKUP($A91,'5'!$A$8:$L$9,7,FALSE),IF($A91&lt;SDRFab!$A$3088,VLOOKUP($A91,SDRFab!$A$8:$L$3087,6,FALSE),"")))))))))))))</f>
        <v/>
      </c>
      <c r="I91" s="388"/>
      <c r="J91" s="156" t="str">
        <f>IF($A91&lt;DWV!$A$301,VLOOKUP($A91,DWV!$A$8:$N$300,14,FALSE),IF($A91&lt;'Large Dia. DWV'!$A$122,VLOOKUP($A91,'Large Dia. DWV'!$A$8:$N$121,14,FALSE),IF($A91&lt;'SCH40'!$A$602,VLOOKUP($A91,'SCH40'!$A$8:$N$601,14,FALSE),IF($A91&lt;'Large Dia. SCH40'!$A$35,VLOOKUP($A91,'Large Dia. SCH40'!$A$8:$N$34,14,FALSE),IF($A91&lt;'SDR26'!$A$119,VLOOKUP($A91,'SDR26'!$A$8:$N$118,14,FALSE),IF($A91&lt;SDR35G!$A$227,VLOOKUP($A91,SDR35G!$A$8:$N$226,14,FALSE),IF($A91&lt;SDR35SW!$A$178,VLOOKUP($A91,SDR35SW!$A$8:$N$177,14,FALSE),IF($A91&lt;'DWV G'!$A$241,VLOOKUP($A91,'DWV G'!$A$8:$N$240,14,FALSE),IF($A91&lt;'2'!$A$523,VLOOKUP($A91,'2'!$A$8:$N$522,14,FALSE),IF($A91&lt;'3'!$A$27,VLOOKUP($A91,'3'!$A$8:$N$26,14,FALSE),IF($A91&lt;'4'!$A$277,VLOOKUP($A91,'4'!$A$8:$N$276,14,FALSE),IF($A91&lt;'5'!$A$10,VLOOKUP($A91,'5'!$A$8:$N$9,14,FALSE),IF($A91&lt;SDRFab!$A$3088,VLOOKUP($A91,SDRFab!$A$8:$N$3087,13,FALSE),"")))))))))))))</f>
        <v/>
      </c>
      <c r="K91" s="168" t="str">
        <f>IF($A91&lt;DWV!$A$301,VLOOKUP($A91,DWV!$A$8:$L$300,11,FALSE),IF($A91&lt;'Large Dia. DWV'!$A$122,VLOOKUP($A91,'Large Dia. DWV'!$A$8:$L$121,11,FALSE),IF($A91&lt;'SCH40'!$A$602,VLOOKUP($A91,'SCH40'!$A$8:$L$601,11,FALSE),IF($A91&lt;'Large Dia. SCH40'!$A$35,VLOOKUP($A91,'Large Dia. SCH40'!$A$8:$L$34,11,FALSE),IF($A91&lt;'SDR26'!$A$119,VLOOKUP($A91,'SDR26'!$A$8:$L$118,11,FALSE),IF($A91&lt;SDR35G!$A$227,VLOOKUP($A91,SDR35G!$A$8:$L$226,11,FALSE),IF($A91&lt;SDR35SW!$A$178,VLOOKUP($A91,SDR35SW!$A$8:$L$177,11,FALSE),IF($A91&lt;'DWV G'!$A$241,VLOOKUP($A91,'DWV G'!$A$8:$L$240,11,FALSE),IF($A91&lt;'2'!$A$523,VLOOKUP($A91,'2'!$A$8:$L$522,11,FALSE),IF($A91&lt;'3'!$A$27,VLOOKUP($A91,'3'!$A$8:$L$26,11,FALSE),IF($A91&lt;'4'!$A$277,VLOOKUP($A91,'4'!$A$8:$L$276,11,FALSE),IF($A91&lt;'5'!$A$10,VLOOKUP($A91,'5'!$A$8:$L$9,11,FALSE),IF($A91&lt;Nonstandard!$A$26,VLOOKUP($A91,Nonstandard!$A$17:$J$25,10,FALSE),IF($A91&lt;SDRFab!$A$3088,VLOOKUP($A91,SDRFab!$A$8:$L$3087,10,FALSE),""))))))))))))))</f>
        <v/>
      </c>
      <c r="L91" s="153" t="str">
        <f t="shared" si="2"/>
        <v>-</v>
      </c>
      <c r="M91" s="169"/>
      <c r="N91" s="142"/>
      <c r="O91" s="143"/>
    </row>
    <row r="92" spans="1:15" ht="15.6" x14ac:dyDescent="0.3">
      <c r="A92" s="123">
        <v>75</v>
      </c>
      <c r="B92" s="14" t="str">
        <f>IF($A92&lt;DWV!$A$301,VLOOKUP($A92,DWV!$A$8:$L$300,4,FALSE),IF($A92&lt;'Large Dia. DWV'!$A$122,VLOOKUP($A92,'Large Dia. DWV'!$A$8:$L$121,4,FALSE),IF($A92&lt;'SCH40'!$A$602,VLOOKUP($A92,'SCH40'!$A$8:$L$601,4,FALSE),IF($A92&lt;'Large Dia. SCH40'!$A$35,VLOOKUP($A92,'Large Dia. SCH40'!$A$8:$L$34,4,FALSE),IF($A92&lt;'SDR26'!$A$119,VLOOKUP($A92,'SDR26'!$A$8:$L$118,4,FALSE),IF($A92&lt;SDR35G!$A$227,VLOOKUP($A92,SDR35G!$A$8:$L$226,4,FALSE),IF($A92&lt;SDR35SW!$A$178,VLOOKUP($A92,SDR35SW!$A$8:$L$177,4,FALSE),IF($A92&lt;'DWV G'!$A$241,VLOOKUP($A92,'DWV G'!$A$8:$L$240,4,FALSE),IF($A92&lt;'2'!$A$523,VLOOKUP($A92,'2'!$A$8:$L$522,4,FALSE),IF($A92&lt;'3'!$A$27,VLOOKUP($A92,'3'!$A$8:$L$26,4,FALSE),IF($A92&lt;'4'!$A$277,VLOOKUP($A92,'4'!$A$8:$L$276,4,FALSE),IF($A92&lt;'5'!$A$10,VLOOKUP($A92,'5'!$A$8:$L$9,4,FALSE),IF($A92&lt;Nonstandard!$A$26,VLOOKUP($A92,Nonstandard!$A$17:$J$25,5,FALSE),IF($A92&lt;SDRFab!$A$3088,VLOOKUP($A92,SDRFab!$A$8:$K$3087,3,FALSE),""))))))))))))))</f>
        <v/>
      </c>
      <c r="C92" s="163" t="str">
        <f>IF($A92&lt;DWV!$A$301,VLOOKUP($A92,DWV!$A$8:$L$300,5,FALSE),IF($A92&lt;'Large Dia. DWV'!$A$122,VLOOKUP($A92,'Large Dia. DWV'!$A$8:$L$121,5,FALSE),IF($A92&lt;'SCH40'!$A$602,VLOOKUP($A92,'SCH40'!$A$8:$L$601,5,FALSE),IF($A92&lt;'Large Dia. SCH40'!$A$35,VLOOKUP($A92,'Large Dia. SCH40'!$A$8:$L$34,5,FALSE),IF($A92&lt;'SDR26'!$A$119,VLOOKUP($A92,'SDR26'!$A$8:$L$118,5,FALSE),IF($A92&lt;SDR35G!$A$227,VLOOKUP($A92,SDR35G!$A$8:$L$226,5,FALSE),IF($A92&lt;SDR35SW!$A$178,VLOOKUP($A92,SDR35SW!$A$8:$L$177,5,FALSE),IF($A92&lt;'DWV G'!$A$241,VLOOKUP($A92,'DWV G'!$A$8:$L$240,5,FALSE),IF($A92&lt;'2'!$A$523,VLOOKUP($A92,'2'!$A$8:$L$522,5,FALSE),IF($A92&lt;'3'!$A$27,VLOOKUP($A92,'3'!$A$8:$L$26,5,FALSE),IF($A92&lt;'4'!$A$277,VLOOKUP($A92,'4'!$A$8:$L$276,5,FALSE),IF($A92&lt;'5'!$A$10,VLOOKUP($A92,'5'!$A$8:$L$9,5,FALSE),IF($A92&lt;Nonstandard!$A$26,VLOOKUP($A92,Nonstandard!$A$17:$J$25,6,FALSE),IF($A92&lt;SDRFab!$A$3088,VLOOKUP($A92,SDRFab!$A$8:$K$3087,4,FALSE),""))))))))))))))</f>
        <v/>
      </c>
      <c r="D92" s="396" t="str">
        <f>IF($A92&lt;DWV!$A$301,VLOOKUP($A92,DWV!$A$8:$L$300,6,FALSE),IF($A92&lt;'Large Dia. DWV'!$A$122,VLOOKUP($A92,'Large Dia. DWV'!$A$8:$L$121,6,FALSE),IF($A92&lt;'SCH40'!$A$602,VLOOKUP($A92,'SCH40'!$A$8:$L$601,6,FALSE),IF($A92&lt;'Large Dia. SCH40'!$A$35,VLOOKUP($A92,'Large Dia. SCH40'!$A$8:$L$34,6,FALSE),IF($A92&lt;'SDR26'!$A$119,VLOOKUP($A92,'SDR26'!$A$8:$L$118,6,FALSE),IF($A92&lt;SDR35G!$A$227,VLOOKUP($A92,SDR35G!$A$8:$L$226,6,FALSE),IF($A92&lt;SDR35SW!$A$178,VLOOKUP($A92,SDR35SW!$A$8:$L$177,6,FALSE),IF($A92&lt;'DWV G'!$A$241,VLOOKUP($A92,'DWV G'!$A$8:$L$240,6,FALSE),IF($A92&lt;'2'!$A$523,VLOOKUP($A92,'2'!$A$8:$L$522,6,FALSE),IF($A92&lt;'3'!$A$27,VLOOKUP($A92,'3'!$A$8:$L$26,6,FALSE),IF($A92&lt;'4'!$A$277,VLOOKUP($A92,'4'!$A$8:$L$276,6,FALSE),IF($A92&lt;'5'!$A$10,VLOOKUP($A92,'5'!$A$8:$L$9,6,FALSE),IF($A92&lt;Nonstandard!$A$26,VLOOKUP($A92,Nonstandard!$A$17:$J$25,7,FALSE),IF($A92&lt;SDRFab!$A$3088,VLOOKUP($A92,SDRFab!$A$8:$K$3087,5,FALSE),""))))))))))))))</f>
        <v/>
      </c>
      <c r="E92" s="397"/>
      <c r="F92" s="138" t="str">
        <f>IF($A92&lt;DWV!$A$301,VLOOKUP($A92,DWV!$A$8:$L$300,10,FALSE),IF($A92&lt;'Large Dia. DWV'!$A$122,VLOOKUP($A92,'Large Dia. DWV'!$A$8:$L$121,10,FALSE),IF($A92&lt;'SCH40'!$A$602,VLOOKUP($A92,'SCH40'!$A$8:$L$601,10,FALSE),IF($A92&lt;'Large Dia. SCH40'!$A$35,VLOOKUP($A92,'Large Dia. SCH40'!$A$8:$L$34,10,FALSE),IF($A92&lt;'SDR26'!$A$119,VLOOKUP($A92,'SDR26'!$A$8:$L$118,10,FALSE),IF($A92&lt;SDR35G!$A$227,VLOOKUP($A92,SDR35G!$A$8:$L$226,10,FALSE),IF($A92&lt;SDR35SW!$A$178,VLOOKUP($A92,SDR35SW!$A$8:$L$177,10,FALSE),IF($A92&lt;'DWV G'!$A$241,VLOOKUP($A92,'DWV G'!$A$8:$L$240,10,FALSE),IF($A92&lt;'2'!$A$523,VLOOKUP($A92,'2'!$A$8:$L$522,10,FALSE),IF($A92&lt;'3'!$A$27,VLOOKUP($A92,'3'!$A$8:$L$26,10,FALSE),IF($A92&lt;'4'!$A$277,VLOOKUP($A92,'4'!$A$8:$L$276,10,FALSE),IF($A92&lt;'5'!$A$10,VLOOKUP($A92,'5'!$A$8:$L$9,10,FALSE),IF($A92&lt;Nonstandard!$A$26,VLOOKUP($A92,Nonstandard!$A$17:$J$25,8,FALSE),IF($A92&lt;SDRFab!$A$3088,VLOOKUP($A92,SDRFab!$A$8:$K$3087,9,FALSE),""))))))))))))))</f>
        <v/>
      </c>
      <c r="G92" s="165" t="str">
        <f>IF($A92&lt;DWV!$A$301,VLOOKUP($A92,DWV!$A$8:$L$300,12,FALSE),IF($A92&lt;'Large Dia. DWV'!$A$122,VLOOKUP($A92,'Large Dia. DWV'!$A$8:$L$121,12,FALSE),IF($A92&lt;'SCH40'!$A$602,VLOOKUP($A92,'SCH40'!$A$8:$L$601,12,FALSE),IF($A92&lt;'Large Dia. SCH40'!$A$35,VLOOKUP($A92,'Large Dia. SCH40'!$A$8:$L$34,12,FALSE),IF($A92&lt;'SDR26'!$A$119,VLOOKUP($A92,'SDR26'!$A$8:$L$118,12,FALSE),IF($A92&lt;SDR35G!$A$227,VLOOKUP($A92,SDR35G!$A$8:$L$226,12,FALSE),IF($A92&lt;SDR35SW!$A$178,VLOOKUP($A92,SDR35SW!$A$8:$L$177,12,FALSE),IF($A92&lt;'DWV G'!$A$241,VLOOKUP($A92,'DWV G'!$A$8:$L$240,12,FALSE),IF($A92&lt;'2'!$A$523,VLOOKUP($A92,'2'!$A$8:$L$522,12,FALSE),IF($A92&lt;'3'!$A$27,VLOOKUP($A92,'3'!$A$8:$L$26,12,FALSE),IF($A92&lt;'4'!$A$277,VLOOKUP($A92,'4'!$A$8:$L$276,12,FALSE),IF($A92&lt;'5'!$A$10,VLOOKUP($A92,'5'!$A$8:$L$9,12,FALSE),IF($A92&lt;Nonstandard!$A$26,VLOOKUP($A92,Nonstandard!$A$17:$J$25,3,FALSE),IF($A92&lt;SDRFab!$A$3088,VLOOKUP($A92,SDRFab!$A$8:$L$3087,11,FALSE),""))))))))))))))</f>
        <v/>
      </c>
      <c r="H92" s="389" t="str">
        <f>IF($A92&lt;DWV!$A$301,VLOOKUP($A92,DWV!$A$8:$L$300,7,FALSE),IF($A92&lt;'Large Dia. DWV'!$A$122,VLOOKUP($A92,'Large Dia. DWV'!$A$8:$L$121,7,FALSE),IF($A92&lt;'SCH40'!$A$602,VLOOKUP($A92,'SCH40'!$A$8:$L$601,7,FALSE),IF($A92&lt;'Large Dia. SCH40'!$A$35,VLOOKUP($A92,'Large Dia. SCH40'!$A$8:$L$34,7,FALSE),IF($A92&lt;'SDR26'!$A$119,VLOOKUP($A92,'SDR26'!$A$8:$L$118,7,FALSE),IF($A92&lt;SDR35G!$A$227,VLOOKUP($A92,SDR35G!$A$8:$L$226,7,FALSE),IF($A92&lt;SDR35SW!$A$178,VLOOKUP($A92,SDR35SW!$A$8:$L$177,7,FALSE),IF($A92&lt;'DWV G'!$A$241,VLOOKUP($A92,'DWV G'!$A$8:$L$240,7,FALSE),IF($A92&lt;'2'!$A$523,VLOOKUP($A92,'2'!$A$8:$L$522,7,FALSE),IF($A92&lt;'3'!$A$27,VLOOKUP($A92,'3'!$A$8:$L$26,7,FALSE),IF($A92&lt;'4'!$A$277,VLOOKUP($A92,'4'!$A$8:$L$276,7,FALSE),IF($A92&lt;'5'!$A$10,VLOOKUP($A92,'5'!$A$8:$L$9,7,FALSE),IF($A92&lt;SDRFab!$A$3088,VLOOKUP($A92,SDRFab!$A$8:$L$3087,6,FALSE),"")))))))))))))</f>
        <v/>
      </c>
      <c r="I92" s="390"/>
      <c r="J92" s="155" t="str">
        <f>IF($A92&lt;DWV!$A$301,VLOOKUP($A92,DWV!$A$8:$N$300,14,FALSE),IF($A92&lt;'Large Dia. DWV'!$A$122,VLOOKUP($A92,'Large Dia. DWV'!$A$8:$N$121,14,FALSE),IF($A92&lt;'SCH40'!$A$602,VLOOKUP($A92,'SCH40'!$A$8:$N$601,14,FALSE),IF($A92&lt;'Large Dia. SCH40'!$A$35,VLOOKUP($A92,'Large Dia. SCH40'!$A$8:$N$34,14,FALSE),IF($A92&lt;'SDR26'!$A$119,VLOOKUP($A92,'SDR26'!$A$8:$N$118,14,FALSE),IF($A92&lt;SDR35G!$A$227,VLOOKUP($A92,SDR35G!$A$8:$N$226,14,FALSE),IF($A92&lt;SDR35SW!$A$178,VLOOKUP($A92,SDR35SW!$A$8:$N$177,14,FALSE),IF($A92&lt;'DWV G'!$A$241,VLOOKUP($A92,'DWV G'!$A$8:$N$240,14,FALSE),IF($A92&lt;'2'!$A$523,VLOOKUP($A92,'2'!$A$8:$N$522,14,FALSE),IF($A92&lt;'3'!$A$27,VLOOKUP($A92,'3'!$A$8:$N$26,14,FALSE),IF($A92&lt;'4'!$A$277,VLOOKUP($A92,'4'!$A$8:$N$276,14,FALSE),IF($A92&lt;'5'!$A$10,VLOOKUP($A92,'5'!$A$8:$N$9,14,FALSE),IF($A92&lt;SDRFab!$A$3088,VLOOKUP($A92,SDRFab!$A$8:$N$3087,13,FALSE),"")))))))))))))</f>
        <v/>
      </c>
      <c r="K92" s="167" t="str">
        <f>IF($A92&lt;DWV!$A$301,VLOOKUP($A92,DWV!$A$8:$L$300,11,FALSE),IF($A92&lt;'Large Dia. DWV'!$A$122,VLOOKUP($A92,'Large Dia. DWV'!$A$8:$L$121,11,FALSE),IF($A92&lt;'SCH40'!$A$602,VLOOKUP($A92,'SCH40'!$A$8:$L$601,11,FALSE),IF($A92&lt;'Large Dia. SCH40'!$A$35,VLOOKUP($A92,'Large Dia. SCH40'!$A$8:$L$34,11,FALSE),IF($A92&lt;'SDR26'!$A$119,VLOOKUP($A92,'SDR26'!$A$8:$L$118,11,FALSE),IF($A92&lt;SDR35G!$A$227,VLOOKUP($A92,SDR35G!$A$8:$L$226,11,FALSE),IF($A92&lt;SDR35SW!$A$178,VLOOKUP($A92,SDR35SW!$A$8:$L$177,11,FALSE),IF($A92&lt;'DWV G'!$A$241,VLOOKUP($A92,'DWV G'!$A$8:$L$240,11,FALSE),IF($A92&lt;'2'!$A$523,VLOOKUP($A92,'2'!$A$8:$L$522,11,FALSE),IF($A92&lt;'3'!$A$27,VLOOKUP($A92,'3'!$A$8:$L$26,11,FALSE),IF($A92&lt;'4'!$A$277,VLOOKUP($A92,'4'!$A$8:$L$276,11,FALSE),IF($A92&lt;'5'!$A$10,VLOOKUP($A92,'5'!$A$8:$L$9,11,FALSE),IF($A92&lt;Nonstandard!$A$26,VLOOKUP($A92,Nonstandard!$A$17:$J$25,10,FALSE),IF($A92&lt;SDRFab!$A$3088,VLOOKUP($A92,SDRFab!$A$8:$L$3087,10,FALSE),""))))))))))))))</f>
        <v/>
      </c>
      <c r="L92" s="139" t="str">
        <f t="shared" si="2"/>
        <v>-</v>
      </c>
      <c r="M92" s="170"/>
      <c r="N92" s="142"/>
      <c r="O92" s="143"/>
    </row>
    <row r="93" spans="1:15" ht="15.6" x14ac:dyDescent="0.3">
      <c r="A93" s="151">
        <v>76</v>
      </c>
      <c r="B93" s="152" t="str">
        <f>IF($A93&lt;DWV!$A$301,VLOOKUP($A93,DWV!$A$8:$L$300,4,FALSE),IF($A93&lt;'Large Dia. DWV'!$A$122,VLOOKUP($A93,'Large Dia. DWV'!$A$8:$L$121,4,FALSE),IF($A93&lt;'SCH40'!$A$602,VLOOKUP($A93,'SCH40'!$A$8:$L$601,4,FALSE),IF($A93&lt;'Large Dia. SCH40'!$A$35,VLOOKUP($A93,'Large Dia. SCH40'!$A$8:$L$34,4,FALSE),IF($A93&lt;'SDR26'!$A$119,VLOOKUP($A93,'SDR26'!$A$8:$L$118,4,FALSE),IF($A93&lt;SDR35G!$A$227,VLOOKUP($A93,SDR35G!$A$8:$L$226,4,FALSE),IF($A93&lt;SDR35SW!$A$178,VLOOKUP($A93,SDR35SW!$A$8:$L$177,4,FALSE),IF($A93&lt;'DWV G'!$A$241,VLOOKUP($A93,'DWV G'!$A$8:$L$240,4,FALSE),IF($A93&lt;'2'!$A$523,VLOOKUP($A93,'2'!$A$8:$L$522,4,FALSE),IF($A93&lt;'3'!$A$27,VLOOKUP($A93,'3'!$A$8:$L$26,4,FALSE),IF($A93&lt;'4'!$A$277,VLOOKUP($A93,'4'!$A$8:$L$276,4,FALSE),IF($A93&lt;'5'!$A$10,VLOOKUP($A93,'5'!$A$8:$L$9,4,FALSE),IF($A93&lt;Nonstandard!$A$26,VLOOKUP($A93,Nonstandard!$A$17:$J$25,5,FALSE),IF($A93&lt;SDRFab!$A$3088,VLOOKUP($A93,SDRFab!$A$8:$K$3087,3,FALSE),""))))))))))))))</f>
        <v/>
      </c>
      <c r="C93" s="164" t="str">
        <f>IF($A93&lt;DWV!$A$301,VLOOKUP($A93,DWV!$A$8:$L$300,5,FALSE),IF($A93&lt;'Large Dia. DWV'!$A$122,VLOOKUP($A93,'Large Dia. DWV'!$A$8:$L$121,5,FALSE),IF($A93&lt;'SCH40'!$A$602,VLOOKUP($A93,'SCH40'!$A$8:$L$601,5,FALSE),IF($A93&lt;'Large Dia. SCH40'!$A$35,VLOOKUP($A93,'Large Dia. SCH40'!$A$8:$L$34,5,FALSE),IF($A93&lt;'SDR26'!$A$119,VLOOKUP($A93,'SDR26'!$A$8:$L$118,5,FALSE),IF($A93&lt;SDR35G!$A$227,VLOOKUP($A93,SDR35G!$A$8:$L$226,5,FALSE),IF($A93&lt;SDR35SW!$A$178,VLOOKUP($A93,SDR35SW!$A$8:$L$177,5,FALSE),IF($A93&lt;'DWV G'!$A$241,VLOOKUP($A93,'DWV G'!$A$8:$L$240,5,FALSE),IF($A93&lt;'2'!$A$523,VLOOKUP($A93,'2'!$A$8:$L$522,5,FALSE),IF($A93&lt;'3'!$A$27,VLOOKUP($A93,'3'!$A$8:$L$26,5,FALSE),IF($A93&lt;'4'!$A$277,VLOOKUP($A93,'4'!$A$8:$L$276,5,FALSE),IF($A93&lt;'5'!$A$10,VLOOKUP($A93,'5'!$A$8:$L$9,5,FALSE),IF($A93&lt;Nonstandard!$A$26,VLOOKUP($A93,Nonstandard!$A$17:$J$25,6,FALSE),IF($A93&lt;SDRFab!$A$3088,VLOOKUP($A93,SDRFab!$A$8:$K$3087,4,FALSE),""))))))))))))))</f>
        <v/>
      </c>
      <c r="D93" s="398" t="str">
        <f>IF($A93&lt;DWV!$A$301,VLOOKUP($A93,DWV!$A$8:$L$300,6,FALSE),IF($A93&lt;'Large Dia. DWV'!$A$122,VLOOKUP($A93,'Large Dia. DWV'!$A$8:$L$121,6,FALSE),IF($A93&lt;'SCH40'!$A$602,VLOOKUP($A93,'SCH40'!$A$8:$L$601,6,FALSE),IF($A93&lt;'Large Dia. SCH40'!$A$35,VLOOKUP($A93,'Large Dia. SCH40'!$A$8:$L$34,6,FALSE),IF($A93&lt;'SDR26'!$A$119,VLOOKUP($A93,'SDR26'!$A$8:$L$118,6,FALSE),IF($A93&lt;SDR35G!$A$227,VLOOKUP($A93,SDR35G!$A$8:$L$226,6,FALSE),IF($A93&lt;SDR35SW!$A$178,VLOOKUP($A93,SDR35SW!$A$8:$L$177,6,FALSE),IF($A93&lt;'DWV G'!$A$241,VLOOKUP($A93,'DWV G'!$A$8:$L$240,6,FALSE),IF($A93&lt;'2'!$A$523,VLOOKUP($A93,'2'!$A$8:$L$522,6,FALSE),IF($A93&lt;'3'!$A$27,VLOOKUP($A93,'3'!$A$8:$L$26,6,FALSE),IF($A93&lt;'4'!$A$277,VLOOKUP($A93,'4'!$A$8:$L$276,6,FALSE),IF($A93&lt;'5'!$A$10,VLOOKUP($A93,'5'!$A$8:$L$9,6,FALSE),IF($A93&lt;Nonstandard!$A$26,VLOOKUP($A93,Nonstandard!$A$17:$J$25,7,FALSE),IF($A93&lt;SDRFab!$A$3088,VLOOKUP($A93,SDRFab!$A$8:$K$3087,5,FALSE),""))))))))))))))</f>
        <v/>
      </c>
      <c r="E93" s="399"/>
      <c r="F93" s="153" t="str">
        <f>IF($A93&lt;DWV!$A$301,VLOOKUP($A93,DWV!$A$8:$L$300,10,FALSE),IF($A93&lt;'Large Dia. DWV'!$A$122,VLOOKUP($A93,'Large Dia. DWV'!$A$8:$L$121,10,FALSE),IF($A93&lt;'SCH40'!$A$602,VLOOKUP($A93,'SCH40'!$A$8:$L$601,10,FALSE),IF($A93&lt;'Large Dia. SCH40'!$A$35,VLOOKUP($A93,'Large Dia. SCH40'!$A$8:$L$34,10,FALSE),IF($A93&lt;'SDR26'!$A$119,VLOOKUP($A93,'SDR26'!$A$8:$L$118,10,FALSE),IF($A93&lt;SDR35G!$A$227,VLOOKUP($A93,SDR35G!$A$8:$L$226,10,FALSE),IF($A93&lt;SDR35SW!$A$178,VLOOKUP($A93,SDR35SW!$A$8:$L$177,10,FALSE),IF($A93&lt;'DWV G'!$A$241,VLOOKUP($A93,'DWV G'!$A$8:$L$240,10,FALSE),IF($A93&lt;'2'!$A$523,VLOOKUP($A93,'2'!$A$8:$L$522,10,FALSE),IF($A93&lt;'3'!$A$27,VLOOKUP($A93,'3'!$A$8:$L$26,10,FALSE),IF($A93&lt;'4'!$A$277,VLOOKUP($A93,'4'!$A$8:$L$276,10,FALSE),IF($A93&lt;'5'!$A$10,VLOOKUP($A93,'5'!$A$8:$L$9,10,FALSE),IF($A93&lt;Nonstandard!$A$26,VLOOKUP($A93,Nonstandard!$A$17:$J$25,8,FALSE),IF($A93&lt;SDRFab!$A$3088,VLOOKUP($A93,SDRFab!$A$8:$K$3087,9,FALSE),""))))))))))))))</f>
        <v/>
      </c>
      <c r="G93" s="166" t="str">
        <f>IF($A93&lt;DWV!$A$301,VLOOKUP($A93,DWV!$A$8:$L$300,12,FALSE),IF($A93&lt;'Large Dia. DWV'!$A$122,VLOOKUP($A93,'Large Dia. DWV'!$A$8:$L$121,12,FALSE),IF($A93&lt;'SCH40'!$A$602,VLOOKUP($A93,'SCH40'!$A$8:$L$601,12,FALSE),IF($A93&lt;'Large Dia. SCH40'!$A$35,VLOOKUP($A93,'Large Dia. SCH40'!$A$8:$L$34,12,FALSE),IF($A93&lt;'SDR26'!$A$119,VLOOKUP($A93,'SDR26'!$A$8:$L$118,12,FALSE),IF($A93&lt;SDR35G!$A$227,VLOOKUP($A93,SDR35G!$A$8:$L$226,12,FALSE),IF($A93&lt;SDR35SW!$A$178,VLOOKUP($A93,SDR35SW!$A$8:$L$177,12,FALSE),IF($A93&lt;'DWV G'!$A$241,VLOOKUP($A93,'DWV G'!$A$8:$L$240,12,FALSE),IF($A93&lt;'2'!$A$523,VLOOKUP($A93,'2'!$A$8:$L$522,12,FALSE),IF($A93&lt;'3'!$A$27,VLOOKUP($A93,'3'!$A$8:$L$26,12,FALSE),IF($A93&lt;'4'!$A$277,VLOOKUP($A93,'4'!$A$8:$L$276,12,FALSE),IF($A93&lt;'5'!$A$10,VLOOKUP($A93,'5'!$A$8:$L$9,12,FALSE),IF($A93&lt;Nonstandard!$A$26,VLOOKUP($A93,Nonstandard!$A$17:$J$25,3,FALSE),IF($A93&lt;SDRFab!$A$3088,VLOOKUP($A93,SDRFab!$A$8:$L$3087,11,FALSE),""))))))))))))))</f>
        <v/>
      </c>
      <c r="H93" s="387" t="str">
        <f>IF($A93&lt;DWV!$A$301,VLOOKUP($A93,DWV!$A$8:$L$300,7,FALSE),IF($A93&lt;'Large Dia. DWV'!$A$122,VLOOKUP($A93,'Large Dia. DWV'!$A$8:$L$121,7,FALSE),IF($A93&lt;'SCH40'!$A$602,VLOOKUP($A93,'SCH40'!$A$8:$L$601,7,FALSE),IF($A93&lt;'Large Dia. SCH40'!$A$35,VLOOKUP($A93,'Large Dia. SCH40'!$A$8:$L$34,7,FALSE),IF($A93&lt;'SDR26'!$A$119,VLOOKUP($A93,'SDR26'!$A$8:$L$118,7,FALSE),IF($A93&lt;SDR35G!$A$227,VLOOKUP($A93,SDR35G!$A$8:$L$226,7,FALSE),IF($A93&lt;SDR35SW!$A$178,VLOOKUP($A93,SDR35SW!$A$8:$L$177,7,FALSE),IF($A93&lt;'DWV G'!$A$241,VLOOKUP($A93,'DWV G'!$A$8:$L$240,7,FALSE),IF($A93&lt;'2'!$A$523,VLOOKUP($A93,'2'!$A$8:$L$522,7,FALSE),IF($A93&lt;'3'!$A$27,VLOOKUP($A93,'3'!$A$8:$L$26,7,FALSE),IF($A93&lt;'4'!$A$277,VLOOKUP($A93,'4'!$A$8:$L$276,7,FALSE),IF($A93&lt;'5'!$A$10,VLOOKUP($A93,'5'!$A$8:$L$9,7,FALSE),IF($A93&lt;SDRFab!$A$3088,VLOOKUP($A93,SDRFab!$A$8:$L$3087,6,FALSE),"")))))))))))))</f>
        <v/>
      </c>
      <c r="I93" s="388"/>
      <c r="J93" s="156" t="str">
        <f>IF($A93&lt;DWV!$A$301,VLOOKUP($A93,DWV!$A$8:$N$300,14,FALSE),IF($A93&lt;'Large Dia. DWV'!$A$122,VLOOKUP($A93,'Large Dia. DWV'!$A$8:$N$121,14,FALSE),IF($A93&lt;'SCH40'!$A$602,VLOOKUP($A93,'SCH40'!$A$8:$N$601,14,FALSE),IF($A93&lt;'Large Dia. SCH40'!$A$35,VLOOKUP($A93,'Large Dia. SCH40'!$A$8:$N$34,14,FALSE),IF($A93&lt;'SDR26'!$A$119,VLOOKUP($A93,'SDR26'!$A$8:$N$118,14,FALSE),IF($A93&lt;SDR35G!$A$227,VLOOKUP($A93,SDR35G!$A$8:$N$226,14,FALSE),IF($A93&lt;SDR35SW!$A$178,VLOOKUP($A93,SDR35SW!$A$8:$N$177,14,FALSE),IF($A93&lt;'DWV G'!$A$241,VLOOKUP($A93,'DWV G'!$A$8:$N$240,14,FALSE),IF($A93&lt;'2'!$A$523,VLOOKUP($A93,'2'!$A$8:$N$522,14,FALSE),IF($A93&lt;'3'!$A$27,VLOOKUP($A93,'3'!$A$8:$N$26,14,FALSE),IF($A93&lt;'4'!$A$277,VLOOKUP($A93,'4'!$A$8:$N$276,14,FALSE),IF($A93&lt;'5'!$A$10,VLOOKUP($A93,'5'!$A$8:$N$9,14,FALSE),IF($A93&lt;SDRFab!$A$3088,VLOOKUP($A93,SDRFab!$A$8:$N$3087,13,FALSE),"")))))))))))))</f>
        <v/>
      </c>
      <c r="K93" s="168" t="str">
        <f>IF($A93&lt;DWV!$A$301,VLOOKUP($A93,DWV!$A$8:$L$300,11,FALSE),IF($A93&lt;'Large Dia. DWV'!$A$122,VLOOKUP($A93,'Large Dia. DWV'!$A$8:$L$121,11,FALSE),IF($A93&lt;'SCH40'!$A$602,VLOOKUP($A93,'SCH40'!$A$8:$L$601,11,FALSE),IF($A93&lt;'Large Dia. SCH40'!$A$35,VLOOKUP($A93,'Large Dia. SCH40'!$A$8:$L$34,11,FALSE),IF($A93&lt;'SDR26'!$A$119,VLOOKUP($A93,'SDR26'!$A$8:$L$118,11,FALSE),IF($A93&lt;SDR35G!$A$227,VLOOKUP($A93,SDR35G!$A$8:$L$226,11,FALSE),IF($A93&lt;SDR35SW!$A$178,VLOOKUP($A93,SDR35SW!$A$8:$L$177,11,FALSE),IF($A93&lt;'DWV G'!$A$241,VLOOKUP($A93,'DWV G'!$A$8:$L$240,11,FALSE),IF($A93&lt;'2'!$A$523,VLOOKUP($A93,'2'!$A$8:$L$522,11,FALSE),IF($A93&lt;'3'!$A$27,VLOOKUP($A93,'3'!$A$8:$L$26,11,FALSE),IF($A93&lt;'4'!$A$277,VLOOKUP($A93,'4'!$A$8:$L$276,11,FALSE),IF($A93&lt;'5'!$A$10,VLOOKUP($A93,'5'!$A$8:$L$9,11,FALSE),IF($A93&lt;Nonstandard!$A$26,VLOOKUP($A93,Nonstandard!$A$17:$J$25,10,FALSE),IF($A93&lt;SDRFab!$A$3088,VLOOKUP($A93,SDRFab!$A$8:$L$3087,10,FALSE),""))))))))))))))</f>
        <v/>
      </c>
      <c r="L93" s="153" t="str">
        <f t="shared" si="2"/>
        <v>-</v>
      </c>
      <c r="M93" s="169"/>
      <c r="N93" s="142"/>
      <c r="O93" s="143"/>
    </row>
    <row r="94" spans="1:15" ht="15.6" x14ac:dyDescent="0.3">
      <c r="A94" s="123">
        <v>77</v>
      </c>
      <c r="B94" s="14" t="str">
        <f>IF($A94&lt;DWV!$A$301,VLOOKUP($A94,DWV!$A$8:$L$300,4,FALSE),IF($A94&lt;'Large Dia. DWV'!$A$122,VLOOKUP($A94,'Large Dia. DWV'!$A$8:$L$121,4,FALSE),IF($A94&lt;'SCH40'!$A$602,VLOOKUP($A94,'SCH40'!$A$8:$L$601,4,FALSE),IF($A94&lt;'Large Dia. SCH40'!$A$35,VLOOKUP($A94,'Large Dia. SCH40'!$A$8:$L$34,4,FALSE),IF($A94&lt;'SDR26'!$A$119,VLOOKUP($A94,'SDR26'!$A$8:$L$118,4,FALSE),IF($A94&lt;SDR35G!$A$227,VLOOKUP($A94,SDR35G!$A$8:$L$226,4,FALSE),IF($A94&lt;SDR35SW!$A$178,VLOOKUP($A94,SDR35SW!$A$8:$L$177,4,FALSE),IF($A94&lt;'DWV G'!$A$241,VLOOKUP($A94,'DWV G'!$A$8:$L$240,4,FALSE),IF($A94&lt;'2'!$A$523,VLOOKUP($A94,'2'!$A$8:$L$522,4,FALSE),IF($A94&lt;'3'!$A$27,VLOOKUP($A94,'3'!$A$8:$L$26,4,FALSE),IF($A94&lt;'4'!$A$277,VLOOKUP($A94,'4'!$A$8:$L$276,4,FALSE),IF($A94&lt;'5'!$A$10,VLOOKUP($A94,'5'!$A$8:$L$9,4,FALSE),IF($A94&lt;Nonstandard!$A$26,VLOOKUP($A94,Nonstandard!$A$17:$J$25,5,FALSE),IF($A94&lt;SDRFab!$A$3088,VLOOKUP($A94,SDRFab!$A$8:$K$3087,3,FALSE),""))))))))))))))</f>
        <v/>
      </c>
      <c r="C94" s="163" t="str">
        <f>IF($A94&lt;DWV!$A$301,VLOOKUP($A94,DWV!$A$8:$L$300,5,FALSE),IF($A94&lt;'Large Dia. DWV'!$A$122,VLOOKUP($A94,'Large Dia. DWV'!$A$8:$L$121,5,FALSE),IF($A94&lt;'SCH40'!$A$602,VLOOKUP($A94,'SCH40'!$A$8:$L$601,5,FALSE),IF($A94&lt;'Large Dia. SCH40'!$A$35,VLOOKUP($A94,'Large Dia. SCH40'!$A$8:$L$34,5,FALSE),IF($A94&lt;'SDR26'!$A$119,VLOOKUP($A94,'SDR26'!$A$8:$L$118,5,FALSE),IF($A94&lt;SDR35G!$A$227,VLOOKUP($A94,SDR35G!$A$8:$L$226,5,FALSE),IF($A94&lt;SDR35SW!$A$178,VLOOKUP($A94,SDR35SW!$A$8:$L$177,5,FALSE),IF($A94&lt;'DWV G'!$A$241,VLOOKUP($A94,'DWV G'!$A$8:$L$240,5,FALSE),IF($A94&lt;'2'!$A$523,VLOOKUP($A94,'2'!$A$8:$L$522,5,FALSE),IF($A94&lt;'3'!$A$27,VLOOKUP($A94,'3'!$A$8:$L$26,5,FALSE),IF($A94&lt;'4'!$A$277,VLOOKUP($A94,'4'!$A$8:$L$276,5,FALSE),IF($A94&lt;'5'!$A$10,VLOOKUP($A94,'5'!$A$8:$L$9,5,FALSE),IF($A94&lt;Nonstandard!$A$26,VLOOKUP($A94,Nonstandard!$A$17:$J$25,6,FALSE),IF($A94&lt;SDRFab!$A$3088,VLOOKUP($A94,SDRFab!$A$8:$K$3087,4,FALSE),""))))))))))))))</f>
        <v/>
      </c>
      <c r="D94" s="396" t="str">
        <f>IF($A94&lt;DWV!$A$301,VLOOKUP($A94,DWV!$A$8:$L$300,6,FALSE),IF($A94&lt;'Large Dia. DWV'!$A$122,VLOOKUP($A94,'Large Dia. DWV'!$A$8:$L$121,6,FALSE),IF($A94&lt;'SCH40'!$A$602,VLOOKUP($A94,'SCH40'!$A$8:$L$601,6,FALSE),IF($A94&lt;'Large Dia. SCH40'!$A$35,VLOOKUP($A94,'Large Dia. SCH40'!$A$8:$L$34,6,FALSE),IF($A94&lt;'SDR26'!$A$119,VLOOKUP($A94,'SDR26'!$A$8:$L$118,6,FALSE),IF($A94&lt;SDR35G!$A$227,VLOOKUP($A94,SDR35G!$A$8:$L$226,6,FALSE),IF($A94&lt;SDR35SW!$A$178,VLOOKUP($A94,SDR35SW!$A$8:$L$177,6,FALSE),IF($A94&lt;'DWV G'!$A$241,VLOOKUP($A94,'DWV G'!$A$8:$L$240,6,FALSE),IF($A94&lt;'2'!$A$523,VLOOKUP($A94,'2'!$A$8:$L$522,6,FALSE),IF($A94&lt;'3'!$A$27,VLOOKUP($A94,'3'!$A$8:$L$26,6,FALSE),IF($A94&lt;'4'!$A$277,VLOOKUP($A94,'4'!$A$8:$L$276,6,FALSE),IF($A94&lt;'5'!$A$10,VLOOKUP($A94,'5'!$A$8:$L$9,6,FALSE),IF($A94&lt;Nonstandard!$A$26,VLOOKUP($A94,Nonstandard!$A$17:$J$25,7,FALSE),IF($A94&lt;SDRFab!$A$3088,VLOOKUP($A94,SDRFab!$A$8:$K$3087,5,FALSE),""))))))))))))))</f>
        <v/>
      </c>
      <c r="E94" s="397"/>
      <c r="F94" s="138" t="str">
        <f>IF($A94&lt;DWV!$A$301,VLOOKUP($A94,DWV!$A$8:$L$300,10,FALSE),IF($A94&lt;'Large Dia. DWV'!$A$122,VLOOKUP($A94,'Large Dia. DWV'!$A$8:$L$121,10,FALSE),IF($A94&lt;'SCH40'!$A$602,VLOOKUP($A94,'SCH40'!$A$8:$L$601,10,FALSE),IF($A94&lt;'Large Dia. SCH40'!$A$35,VLOOKUP($A94,'Large Dia. SCH40'!$A$8:$L$34,10,FALSE),IF($A94&lt;'SDR26'!$A$119,VLOOKUP($A94,'SDR26'!$A$8:$L$118,10,FALSE),IF($A94&lt;SDR35G!$A$227,VLOOKUP($A94,SDR35G!$A$8:$L$226,10,FALSE),IF($A94&lt;SDR35SW!$A$178,VLOOKUP($A94,SDR35SW!$A$8:$L$177,10,FALSE),IF($A94&lt;'DWV G'!$A$241,VLOOKUP($A94,'DWV G'!$A$8:$L$240,10,FALSE),IF($A94&lt;'2'!$A$523,VLOOKUP($A94,'2'!$A$8:$L$522,10,FALSE),IF($A94&lt;'3'!$A$27,VLOOKUP($A94,'3'!$A$8:$L$26,10,FALSE),IF($A94&lt;'4'!$A$277,VLOOKUP($A94,'4'!$A$8:$L$276,10,FALSE),IF($A94&lt;'5'!$A$10,VLOOKUP($A94,'5'!$A$8:$L$9,10,FALSE),IF($A94&lt;Nonstandard!$A$26,VLOOKUP($A94,Nonstandard!$A$17:$J$25,8,FALSE),IF($A94&lt;SDRFab!$A$3088,VLOOKUP($A94,SDRFab!$A$8:$K$3087,9,FALSE),""))))))))))))))</f>
        <v/>
      </c>
      <c r="G94" s="165" t="str">
        <f>IF($A94&lt;DWV!$A$301,VLOOKUP($A94,DWV!$A$8:$L$300,12,FALSE),IF($A94&lt;'Large Dia. DWV'!$A$122,VLOOKUP($A94,'Large Dia. DWV'!$A$8:$L$121,12,FALSE),IF($A94&lt;'SCH40'!$A$602,VLOOKUP($A94,'SCH40'!$A$8:$L$601,12,FALSE),IF($A94&lt;'Large Dia. SCH40'!$A$35,VLOOKUP($A94,'Large Dia. SCH40'!$A$8:$L$34,12,FALSE),IF($A94&lt;'SDR26'!$A$119,VLOOKUP($A94,'SDR26'!$A$8:$L$118,12,FALSE),IF($A94&lt;SDR35G!$A$227,VLOOKUP($A94,SDR35G!$A$8:$L$226,12,FALSE),IF($A94&lt;SDR35SW!$A$178,VLOOKUP($A94,SDR35SW!$A$8:$L$177,12,FALSE),IF($A94&lt;'DWV G'!$A$241,VLOOKUP($A94,'DWV G'!$A$8:$L$240,12,FALSE),IF($A94&lt;'2'!$A$523,VLOOKUP($A94,'2'!$A$8:$L$522,12,FALSE),IF($A94&lt;'3'!$A$27,VLOOKUP($A94,'3'!$A$8:$L$26,12,FALSE),IF($A94&lt;'4'!$A$277,VLOOKUP($A94,'4'!$A$8:$L$276,12,FALSE),IF($A94&lt;'5'!$A$10,VLOOKUP($A94,'5'!$A$8:$L$9,12,FALSE),IF($A94&lt;Nonstandard!$A$26,VLOOKUP($A94,Nonstandard!$A$17:$J$25,3,FALSE),IF($A94&lt;SDRFab!$A$3088,VLOOKUP($A94,SDRFab!$A$8:$L$3087,11,FALSE),""))))))))))))))</f>
        <v/>
      </c>
      <c r="H94" s="389" t="str">
        <f>IF($A94&lt;DWV!$A$301,VLOOKUP($A94,DWV!$A$8:$L$300,7,FALSE),IF($A94&lt;'Large Dia. DWV'!$A$122,VLOOKUP($A94,'Large Dia. DWV'!$A$8:$L$121,7,FALSE),IF($A94&lt;'SCH40'!$A$602,VLOOKUP($A94,'SCH40'!$A$8:$L$601,7,FALSE),IF($A94&lt;'Large Dia. SCH40'!$A$35,VLOOKUP($A94,'Large Dia. SCH40'!$A$8:$L$34,7,FALSE),IF($A94&lt;'SDR26'!$A$119,VLOOKUP($A94,'SDR26'!$A$8:$L$118,7,FALSE),IF($A94&lt;SDR35G!$A$227,VLOOKUP($A94,SDR35G!$A$8:$L$226,7,FALSE),IF($A94&lt;SDR35SW!$A$178,VLOOKUP($A94,SDR35SW!$A$8:$L$177,7,FALSE),IF($A94&lt;'DWV G'!$A$241,VLOOKUP($A94,'DWV G'!$A$8:$L$240,7,FALSE),IF($A94&lt;'2'!$A$523,VLOOKUP($A94,'2'!$A$8:$L$522,7,FALSE),IF($A94&lt;'3'!$A$27,VLOOKUP($A94,'3'!$A$8:$L$26,7,FALSE),IF($A94&lt;'4'!$A$277,VLOOKUP($A94,'4'!$A$8:$L$276,7,FALSE),IF($A94&lt;'5'!$A$10,VLOOKUP($A94,'5'!$A$8:$L$9,7,FALSE),IF($A94&lt;SDRFab!$A$3088,VLOOKUP($A94,SDRFab!$A$8:$L$3087,6,FALSE),"")))))))))))))</f>
        <v/>
      </c>
      <c r="I94" s="390"/>
      <c r="J94" s="155" t="str">
        <f>IF($A94&lt;DWV!$A$301,VLOOKUP($A94,DWV!$A$8:$N$300,14,FALSE),IF($A94&lt;'Large Dia. DWV'!$A$122,VLOOKUP($A94,'Large Dia. DWV'!$A$8:$N$121,14,FALSE),IF($A94&lt;'SCH40'!$A$602,VLOOKUP($A94,'SCH40'!$A$8:$N$601,14,FALSE),IF($A94&lt;'Large Dia. SCH40'!$A$35,VLOOKUP($A94,'Large Dia. SCH40'!$A$8:$N$34,14,FALSE),IF($A94&lt;'SDR26'!$A$119,VLOOKUP($A94,'SDR26'!$A$8:$N$118,14,FALSE),IF($A94&lt;SDR35G!$A$227,VLOOKUP($A94,SDR35G!$A$8:$N$226,14,FALSE),IF($A94&lt;SDR35SW!$A$178,VLOOKUP($A94,SDR35SW!$A$8:$N$177,14,FALSE),IF($A94&lt;'DWV G'!$A$241,VLOOKUP($A94,'DWV G'!$A$8:$N$240,14,FALSE),IF($A94&lt;'2'!$A$523,VLOOKUP($A94,'2'!$A$8:$N$522,14,FALSE),IF($A94&lt;'3'!$A$27,VLOOKUP($A94,'3'!$A$8:$N$26,14,FALSE),IF($A94&lt;'4'!$A$277,VLOOKUP($A94,'4'!$A$8:$N$276,14,FALSE),IF($A94&lt;'5'!$A$10,VLOOKUP($A94,'5'!$A$8:$N$9,14,FALSE),IF($A94&lt;SDRFab!$A$3088,VLOOKUP($A94,SDRFab!$A$8:$N$3087,13,FALSE),"")))))))))))))</f>
        <v/>
      </c>
      <c r="K94" s="167" t="str">
        <f>IF($A94&lt;DWV!$A$301,VLOOKUP($A94,DWV!$A$8:$L$300,11,FALSE),IF($A94&lt;'Large Dia. DWV'!$A$122,VLOOKUP($A94,'Large Dia. DWV'!$A$8:$L$121,11,FALSE),IF($A94&lt;'SCH40'!$A$602,VLOOKUP($A94,'SCH40'!$A$8:$L$601,11,FALSE),IF($A94&lt;'Large Dia. SCH40'!$A$35,VLOOKUP($A94,'Large Dia. SCH40'!$A$8:$L$34,11,FALSE),IF($A94&lt;'SDR26'!$A$119,VLOOKUP($A94,'SDR26'!$A$8:$L$118,11,FALSE),IF($A94&lt;SDR35G!$A$227,VLOOKUP($A94,SDR35G!$A$8:$L$226,11,FALSE),IF($A94&lt;SDR35SW!$A$178,VLOOKUP($A94,SDR35SW!$A$8:$L$177,11,FALSE),IF($A94&lt;'DWV G'!$A$241,VLOOKUP($A94,'DWV G'!$A$8:$L$240,11,FALSE),IF($A94&lt;'2'!$A$523,VLOOKUP($A94,'2'!$A$8:$L$522,11,FALSE),IF($A94&lt;'3'!$A$27,VLOOKUP($A94,'3'!$A$8:$L$26,11,FALSE),IF($A94&lt;'4'!$A$277,VLOOKUP($A94,'4'!$A$8:$L$276,11,FALSE),IF($A94&lt;'5'!$A$10,VLOOKUP($A94,'5'!$A$8:$L$9,11,FALSE),IF($A94&lt;Nonstandard!$A$26,VLOOKUP($A94,Nonstandard!$A$17:$J$25,10,FALSE),IF($A94&lt;SDRFab!$A$3088,VLOOKUP($A94,SDRFab!$A$8:$L$3087,10,FALSE),""))))))))))))))</f>
        <v/>
      </c>
      <c r="L94" s="139" t="str">
        <f t="shared" si="2"/>
        <v>-</v>
      </c>
      <c r="M94" s="170"/>
      <c r="N94" s="142"/>
      <c r="O94" s="143"/>
    </row>
    <row r="95" spans="1:15" ht="15.6" x14ac:dyDescent="0.3">
      <c r="A95" s="151">
        <v>78</v>
      </c>
      <c r="B95" s="152" t="str">
        <f>IF($A95&lt;DWV!$A$301,VLOOKUP($A95,DWV!$A$8:$L$300,4,FALSE),IF($A95&lt;'Large Dia. DWV'!$A$122,VLOOKUP($A95,'Large Dia. DWV'!$A$8:$L$121,4,FALSE),IF($A95&lt;'SCH40'!$A$602,VLOOKUP($A95,'SCH40'!$A$8:$L$601,4,FALSE),IF($A95&lt;'Large Dia. SCH40'!$A$35,VLOOKUP($A95,'Large Dia. SCH40'!$A$8:$L$34,4,FALSE),IF($A95&lt;'SDR26'!$A$119,VLOOKUP($A95,'SDR26'!$A$8:$L$118,4,FALSE),IF($A95&lt;SDR35G!$A$227,VLOOKUP($A95,SDR35G!$A$8:$L$226,4,FALSE),IF($A95&lt;SDR35SW!$A$178,VLOOKUP($A95,SDR35SW!$A$8:$L$177,4,FALSE),IF($A95&lt;'DWV G'!$A$241,VLOOKUP($A95,'DWV G'!$A$8:$L$240,4,FALSE),IF($A95&lt;'2'!$A$523,VLOOKUP($A95,'2'!$A$8:$L$522,4,FALSE),IF($A95&lt;'3'!$A$27,VLOOKUP($A95,'3'!$A$8:$L$26,4,FALSE),IF($A95&lt;'4'!$A$277,VLOOKUP($A95,'4'!$A$8:$L$276,4,FALSE),IF($A95&lt;'5'!$A$10,VLOOKUP($A95,'5'!$A$8:$L$9,4,FALSE),IF($A95&lt;Nonstandard!$A$26,VLOOKUP($A95,Nonstandard!$A$17:$J$25,5,FALSE),IF($A95&lt;SDRFab!$A$3088,VLOOKUP($A95,SDRFab!$A$8:$K$3087,3,FALSE),""))))))))))))))</f>
        <v/>
      </c>
      <c r="C95" s="164" t="str">
        <f>IF($A95&lt;DWV!$A$301,VLOOKUP($A95,DWV!$A$8:$L$300,5,FALSE),IF($A95&lt;'Large Dia. DWV'!$A$122,VLOOKUP($A95,'Large Dia. DWV'!$A$8:$L$121,5,FALSE),IF($A95&lt;'SCH40'!$A$602,VLOOKUP($A95,'SCH40'!$A$8:$L$601,5,FALSE),IF($A95&lt;'Large Dia. SCH40'!$A$35,VLOOKUP($A95,'Large Dia. SCH40'!$A$8:$L$34,5,FALSE),IF($A95&lt;'SDR26'!$A$119,VLOOKUP($A95,'SDR26'!$A$8:$L$118,5,FALSE),IF($A95&lt;SDR35G!$A$227,VLOOKUP($A95,SDR35G!$A$8:$L$226,5,FALSE),IF($A95&lt;SDR35SW!$A$178,VLOOKUP($A95,SDR35SW!$A$8:$L$177,5,FALSE),IF($A95&lt;'DWV G'!$A$241,VLOOKUP($A95,'DWV G'!$A$8:$L$240,5,FALSE),IF($A95&lt;'2'!$A$523,VLOOKUP($A95,'2'!$A$8:$L$522,5,FALSE),IF($A95&lt;'3'!$A$27,VLOOKUP($A95,'3'!$A$8:$L$26,5,FALSE),IF($A95&lt;'4'!$A$277,VLOOKUP($A95,'4'!$A$8:$L$276,5,FALSE),IF($A95&lt;'5'!$A$10,VLOOKUP($A95,'5'!$A$8:$L$9,5,FALSE),IF($A95&lt;Nonstandard!$A$26,VLOOKUP($A95,Nonstandard!$A$17:$J$25,6,FALSE),IF($A95&lt;SDRFab!$A$3088,VLOOKUP($A95,SDRFab!$A$8:$K$3087,4,FALSE),""))))))))))))))</f>
        <v/>
      </c>
      <c r="D95" s="398" t="str">
        <f>IF($A95&lt;DWV!$A$301,VLOOKUP($A95,DWV!$A$8:$L$300,6,FALSE),IF($A95&lt;'Large Dia. DWV'!$A$122,VLOOKUP($A95,'Large Dia. DWV'!$A$8:$L$121,6,FALSE),IF($A95&lt;'SCH40'!$A$602,VLOOKUP($A95,'SCH40'!$A$8:$L$601,6,FALSE),IF($A95&lt;'Large Dia. SCH40'!$A$35,VLOOKUP($A95,'Large Dia. SCH40'!$A$8:$L$34,6,FALSE),IF($A95&lt;'SDR26'!$A$119,VLOOKUP($A95,'SDR26'!$A$8:$L$118,6,FALSE),IF($A95&lt;SDR35G!$A$227,VLOOKUP($A95,SDR35G!$A$8:$L$226,6,FALSE),IF($A95&lt;SDR35SW!$A$178,VLOOKUP($A95,SDR35SW!$A$8:$L$177,6,FALSE),IF($A95&lt;'DWV G'!$A$241,VLOOKUP($A95,'DWV G'!$A$8:$L$240,6,FALSE),IF($A95&lt;'2'!$A$523,VLOOKUP($A95,'2'!$A$8:$L$522,6,FALSE),IF($A95&lt;'3'!$A$27,VLOOKUP($A95,'3'!$A$8:$L$26,6,FALSE),IF($A95&lt;'4'!$A$277,VLOOKUP($A95,'4'!$A$8:$L$276,6,FALSE),IF($A95&lt;'5'!$A$10,VLOOKUP($A95,'5'!$A$8:$L$9,6,FALSE),IF($A95&lt;Nonstandard!$A$26,VLOOKUP($A95,Nonstandard!$A$17:$J$25,7,FALSE),IF($A95&lt;SDRFab!$A$3088,VLOOKUP($A95,SDRFab!$A$8:$K$3087,5,FALSE),""))))))))))))))</f>
        <v/>
      </c>
      <c r="E95" s="399"/>
      <c r="F95" s="153" t="str">
        <f>IF($A95&lt;DWV!$A$301,VLOOKUP($A95,DWV!$A$8:$L$300,10,FALSE),IF($A95&lt;'Large Dia. DWV'!$A$122,VLOOKUP($A95,'Large Dia. DWV'!$A$8:$L$121,10,FALSE),IF($A95&lt;'SCH40'!$A$602,VLOOKUP($A95,'SCH40'!$A$8:$L$601,10,FALSE),IF($A95&lt;'Large Dia. SCH40'!$A$35,VLOOKUP($A95,'Large Dia. SCH40'!$A$8:$L$34,10,FALSE),IF($A95&lt;'SDR26'!$A$119,VLOOKUP($A95,'SDR26'!$A$8:$L$118,10,FALSE),IF($A95&lt;SDR35G!$A$227,VLOOKUP($A95,SDR35G!$A$8:$L$226,10,FALSE),IF($A95&lt;SDR35SW!$A$178,VLOOKUP($A95,SDR35SW!$A$8:$L$177,10,FALSE),IF($A95&lt;'DWV G'!$A$241,VLOOKUP($A95,'DWV G'!$A$8:$L$240,10,FALSE),IF($A95&lt;'2'!$A$523,VLOOKUP($A95,'2'!$A$8:$L$522,10,FALSE),IF($A95&lt;'3'!$A$27,VLOOKUP($A95,'3'!$A$8:$L$26,10,FALSE),IF($A95&lt;'4'!$A$277,VLOOKUP($A95,'4'!$A$8:$L$276,10,FALSE),IF($A95&lt;'5'!$A$10,VLOOKUP($A95,'5'!$A$8:$L$9,10,FALSE),IF($A95&lt;Nonstandard!$A$26,VLOOKUP($A95,Nonstandard!$A$17:$J$25,8,FALSE),IF($A95&lt;SDRFab!$A$3088,VLOOKUP($A95,SDRFab!$A$8:$K$3087,9,FALSE),""))))))))))))))</f>
        <v/>
      </c>
      <c r="G95" s="166" t="str">
        <f>IF($A95&lt;DWV!$A$301,VLOOKUP($A95,DWV!$A$8:$L$300,12,FALSE),IF($A95&lt;'Large Dia. DWV'!$A$122,VLOOKUP($A95,'Large Dia. DWV'!$A$8:$L$121,12,FALSE),IF($A95&lt;'SCH40'!$A$602,VLOOKUP($A95,'SCH40'!$A$8:$L$601,12,FALSE),IF($A95&lt;'Large Dia. SCH40'!$A$35,VLOOKUP($A95,'Large Dia. SCH40'!$A$8:$L$34,12,FALSE),IF($A95&lt;'SDR26'!$A$119,VLOOKUP($A95,'SDR26'!$A$8:$L$118,12,FALSE),IF($A95&lt;SDR35G!$A$227,VLOOKUP($A95,SDR35G!$A$8:$L$226,12,FALSE),IF($A95&lt;SDR35SW!$A$178,VLOOKUP($A95,SDR35SW!$A$8:$L$177,12,FALSE),IF($A95&lt;'DWV G'!$A$241,VLOOKUP($A95,'DWV G'!$A$8:$L$240,12,FALSE),IF($A95&lt;'2'!$A$523,VLOOKUP($A95,'2'!$A$8:$L$522,12,FALSE),IF($A95&lt;'3'!$A$27,VLOOKUP($A95,'3'!$A$8:$L$26,12,FALSE),IF($A95&lt;'4'!$A$277,VLOOKUP($A95,'4'!$A$8:$L$276,12,FALSE),IF($A95&lt;'5'!$A$10,VLOOKUP($A95,'5'!$A$8:$L$9,12,FALSE),IF($A95&lt;Nonstandard!$A$26,VLOOKUP($A95,Nonstandard!$A$17:$J$25,3,FALSE),IF($A95&lt;SDRFab!$A$3088,VLOOKUP($A95,SDRFab!$A$8:$L$3087,11,FALSE),""))))))))))))))</f>
        <v/>
      </c>
      <c r="H95" s="387" t="str">
        <f>IF($A95&lt;DWV!$A$301,VLOOKUP($A95,DWV!$A$8:$L$300,7,FALSE),IF($A95&lt;'Large Dia. DWV'!$A$122,VLOOKUP($A95,'Large Dia. DWV'!$A$8:$L$121,7,FALSE),IF($A95&lt;'SCH40'!$A$602,VLOOKUP($A95,'SCH40'!$A$8:$L$601,7,FALSE),IF($A95&lt;'Large Dia. SCH40'!$A$35,VLOOKUP($A95,'Large Dia. SCH40'!$A$8:$L$34,7,FALSE),IF($A95&lt;'SDR26'!$A$119,VLOOKUP($A95,'SDR26'!$A$8:$L$118,7,FALSE),IF($A95&lt;SDR35G!$A$227,VLOOKUP($A95,SDR35G!$A$8:$L$226,7,FALSE),IF($A95&lt;SDR35SW!$A$178,VLOOKUP($A95,SDR35SW!$A$8:$L$177,7,FALSE),IF($A95&lt;'DWV G'!$A$241,VLOOKUP($A95,'DWV G'!$A$8:$L$240,7,FALSE),IF($A95&lt;'2'!$A$523,VLOOKUP($A95,'2'!$A$8:$L$522,7,FALSE),IF($A95&lt;'3'!$A$27,VLOOKUP($A95,'3'!$A$8:$L$26,7,FALSE),IF($A95&lt;'4'!$A$277,VLOOKUP($A95,'4'!$A$8:$L$276,7,FALSE),IF($A95&lt;'5'!$A$10,VLOOKUP($A95,'5'!$A$8:$L$9,7,FALSE),IF($A95&lt;SDRFab!$A$3088,VLOOKUP($A95,SDRFab!$A$8:$L$3087,6,FALSE),"")))))))))))))</f>
        <v/>
      </c>
      <c r="I95" s="388"/>
      <c r="J95" s="156" t="str">
        <f>IF($A95&lt;DWV!$A$301,VLOOKUP($A95,DWV!$A$8:$N$300,14,FALSE),IF($A95&lt;'Large Dia. DWV'!$A$122,VLOOKUP($A95,'Large Dia. DWV'!$A$8:$N$121,14,FALSE),IF($A95&lt;'SCH40'!$A$602,VLOOKUP($A95,'SCH40'!$A$8:$N$601,14,FALSE),IF($A95&lt;'Large Dia. SCH40'!$A$35,VLOOKUP($A95,'Large Dia. SCH40'!$A$8:$N$34,14,FALSE),IF($A95&lt;'SDR26'!$A$119,VLOOKUP($A95,'SDR26'!$A$8:$N$118,14,FALSE),IF($A95&lt;SDR35G!$A$227,VLOOKUP($A95,SDR35G!$A$8:$N$226,14,FALSE),IF($A95&lt;SDR35SW!$A$178,VLOOKUP($A95,SDR35SW!$A$8:$N$177,14,FALSE),IF($A95&lt;'DWV G'!$A$241,VLOOKUP($A95,'DWV G'!$A$8:$N$240,14,FALSE),IF($A95&lt;'2'!$A$523,VLOOKUP($A95,'2'!$A$8:$N$522,14,FALSE),IF($A95&lt;'3'!$A$27,VLOOKUP($A95,'3'!$A$8:$N$26,14,FALSE),IF($A95&lt;'4'!$A$277,VLOOKUP($A95,'4'!$A$8:$N$276,14,FALSE),IF($A95&lt;'5'!$A$10,VLOOKUP($A95,'5'!$A$8:$N$9,14,FALSE),IF($A95&lt;SDRFab!$A$3088,VLOOKUP($A95,SDRFab!$A$8:$N$3087,13,FALSE),"")))))))))))))</f>
        <v/>
      </c>
      <c r="K95" s="168" t="str">
        <f>IF($A95&lt;DWV!$A$301,VLOOKUP($A95,DWV!$A$8:$L$300,11,FALSE),IF($A95&lt;'Large Dia. DWV'!$A$122,VLOOKUP($A95,'Large Dia. DWV'!$A$8:$L$121,11,FALSE),IF($A95&lt;'SCH40'!$A$602,VLOOKUP($A95,'SCH40'!$A$8:$L$601,11,FALSE),IF($A95&lt;'Large Dia. SCH40'!$A$35,VLOOKUP($A95,'Large Dia. SCH40'!$A$8:$L$34,11,FALSE),IF($A95&lt;'SDR26'!$A$119,VLOOKUP($A95,'SDR26'!$A$8:$L$118,11,FALSE),IF($A95&lt;SDR35G!$A$227,VLOOKUP($A95,SDR35G!$A$8:$L$226,11,FALSE),IF($A95&lt;SDR35SW!$A$178,VLOOKUP($A95,SDR35SW!$A$8:$L$177,11,FALSE),IF($A95&lt;'DWV G'!$A$241,VLOOKUP($A95,'DWV G'!$A$8:$L$240,11,FALSE),IF($A95&lt;'2'!$A$523,VLOOKUP($A95,'2'!$A$8:$L$522,11,FALSE),IF($A95&lt;'3'!$A$27,VLOOKUP($A95,'3'!$A$8:$L$26,11,FALSE),IF($A95&lt;'4'!$A$277,VLOOKUP($A95,'4'!$A$8:$L$276,11,FALSE),IF($A95&lt;'5'!$A$10,VLOOKUP($A95,'5'!$A$8:$L$9,11,FALSE),IF($A95&lt;Nonstandard!$A$26,VLOOKUP($A95,Nonstandard!$A$17:$J$25,10,FALSE),IF($A95&lt;SDRFab!$A$3088,VLOOKUP($A95,SDRFab!$A$8:$L$3087,10,FALSE),""))))))))))))))</f>
        <v/>
      </c>
      <c r="L95" s="153" t="str">
        <f t="shared" si="2"/>
        <v>-</v>
      </c>
      <c r="M95" s="169"/>
      <c r="N95" s="142"/>
      <c r="O95" s="143"/>
    </row>
    <row r="96" spans="1:15" ht="15.6" x14ac:dyDescent="0.3">
      <c r="A96" s="123">
        <v>79</v>
      </c>
      <c r="B96" s="14" t="str">
        <f>IF($A96&lt;DWV!$A$301,VLOOKUP($A96,DWV!$A$8:$L$300,4,FALSE),IF($A96&lt;'Large Dia. DWV'!$A$122,VLOOKUP($A96,'Large Dia. DWV'!$A$8:$L$121,4,FALSE),IF($A96&lt;'SCH40'!$A$602,VLOOKUP($A96,'SCH40'!$A$8:$L$601,4,FALSE),IF($A96&lt;'Large Dia. SCH40'!$A$35,VLOOKUP($A96,'Large Dia. SCH40'!$A$8:$L$34,4,FALSE),IF($A96&lt;'SDR26'!$A$119,VLOOKUP($A96,'SDR26'!$A$8:$L$118,4,FALSE),IF($A96&lt;SDR35G!$A$227,VLOOKUP($A96,SDR35G!$A$8:$L$226,4,FALSE),IF($A96&lt;SDR35SW!$A$178,VLOOKUP($A96,SDR35SW!$A$8:$L$177,4,FALSE),IF($A96&lt;'DWV G'!$A$241,VLOOKUP($A96,'DWV G'!$A$8:$L$240,4,FALSE),IF($A96&lt;'2'!$A$523,VLOOKUP($A96,'2'!$A$8:$L$522,4,FALSE),IF($A96&lt;'3'!$A$27,VLOOKUP($A96,'3'!$A$8:$L$26,4,FALSE),IF($A96&lt;'4'!$A$277,VLOOKUP($A96,'4'!$A$8:$L$276,4,FALSE),IF($A96&lt;'5'!$A$10,VLOOKUP($A96,'5'!$A$8:$L$9,4,FALSE),IF($A96&lt;Nonstandard!$A$26,VLOOKUP($A96,Nonstandard!$A$17:$J$25,5,FALSE),IF($A96&lt;SDRFab!$A$3088,VLOOKUP($A96,SDRFab!$A$8:$K$3087,3,FALSE),""))))))))))))))</f>
        <v/>
      </c>
      <c r="C96" s="163" t="str">
        <f>IF($A96&lt;DWV!$A$301,VLOOKUP($A96,DWV!$A$8:$L$300,5,FALSE),IF($A96&lt;'Large Dia. DWV'!$A$122,VLOOKUP($A96,'Large Dia. DWV'!$A$8:$L$121,5,FALSE),IF($A96&lt;'SCH40'!$A$602,VLOOKUP($A96,'SCH40'!$A$8:$L$601,5,FALSE),IF($A96&lt;'Large Dia. SCH40'!$A$35,VLOOKUP($A96,'Large Dia. SCH40'!$A$8:$L$34,5,FALSE),IF($A96&lt;'SDR26'!$A$119,VLOOKUP($A96,'SDR26'!$A$8:$L$118,5,FALSE),IF($A96&lt;SDR35G!$A$227,VLOOKUP($A96,SDR35G!$A$8:$L$226,5,FALSE),IF($A96&lt;SDR35SW!$A$178,VLOOKUP($A96,SDR35SW!$A$8:$L$177,5,FALSE),IF($A96&lt;'DWV G'!$A$241,VLOOKUP($A96,'DWV G'!$A$8:$L$240,5,FALSE),IF($A96&lt;'2'!$A$523,VLOOKUP($A96,'2'!$A$8:$L$522,5,FALSE),IF($A96&lt;'3'!$A$27,VLOOKUP($A96,'3'!$A$8:$L$26,5,FALSE),IF($A96&lt;'4'!$A$277,VLOOKUP($A96,'4'!$A$8:$L$276,5,FALSE),IF($A96&lt;'5'!$A$10,VLOOKUP($A96,'5'!$A$8:$L$9,5,FALSE),IF($A96&lt;Nonstandard!$A$26,VLOOKUP($A96,Nonstandard!$A$17:$J$25,6,FALSE),IF($A96&lt;SDRFab!$A$3088,VLOOKUP($A96,SDRFab!$A$8:$K$3087,4,FALSE),""))))))))))))))</f>
        <v/>
      </c>
      <c r="D96" s="396" t="str">
        <f>IF($A96&lt;DWV!$A$301,VLOOKUP($A96,DWV!$A$8:$L$300,6,FALSE),IF($A96&lt;'Large Dia. DWV'!$A$122,VLOOKUP($A96,'Large Dia. DWV'!$A$8:$L$121,6,FALSE),IF($A96&lt;'SCH40'!$A$602,VLOOKUP($A96,'SCH40'!$A$8:$L$601,6,FALSE),IF($A96&lt;'Large Dia. SCH40'!$A$35,VLOOKUP($A96,'Large Dia. SCH40'!$A$8:$L$34,6,FALSE),IF($A96&lt;'SDR26'!$A$119,VLOOKUP($A96,'SDR26'!$A$8:$L$118,6,FALSE),IF($A96&lt;SDR35G!$A$227,VLOOKUP($A96,SDR35G!$A$8:$L$226,6,FALSE),IF($A96&lt;SDR35SW!$A$178,VLOOKUP($A96,SDR35SW!$A$8:$L$177,6,FALSE),IF($A96&lt;'DWV G'!$A$241,VLOOKUP($A96,'DWV G'!$A$8:$L$240,6,FALSE),IF($A96&lt;'2'!$A$523,VLOOKUP($A96,'2'!$A$8:$L$522,6,FALSE),IF($A96&lt;'3'!$A$27,VLOOKUP($A96,'3'!$A$8:$L$26,6,FALSE),IF($A96&lt;'4'!$A$277,VLOOKUP($A96,'4'!$A$8:$L$276,6,FALSE),IF($A96&lt;'5'!$A$10,VLOOKUP($A96,'5'!$A$8:$L$9,6,FALSE),IF($A96&lt;Nonstandard!$A$26,VLOOKUP($A96,Nonstandard!$A$17:$J$25,7,FALSE),IF($A96&lt;SDRFab!$A$3088,VLOOKUP($A96,SDRFab!$A$8:$K$3087,5,FALSE),""))))))))))))))</f>
        <v/>
      </c>
      <c r="E96" s="397"/>
      <c r="F96" s="138" t="str">
        <f>IF($A96&lt;DWV!$A$301,VLOOKUP($A96,DWV!$A$8:$L$300,10,FALSE),IF($A96&lt;'Large Dia. DWV'!$A$122,VLOOKUP($A96,'Large Dia. DWV'!$A$8:$L$121,10,FALSE),IF($A96&lt;'SCH40'!$A$602,VLOOKUP($A96,'SCH40'!$A$8:$L$601,10,FALSE),IF($A96&lt;'Large Dia. SCH40'!$A$35,VLOOKUP($A96,'Large Dia. SCH40'!$A$8:$L$34,10,FALSE),IF($A96&lt;'SDR26'!$A$119,VLOOKUP($A96,'SDR26'!$A$8:$L$118,10,FALSE),IF($A96&lt;SDR35G!$A$227,VLOOKUP($A96,SDR35G!$A$8:$L$226,10,FALSE),IF($A96&lt;SDR35SW!$A$178,VLOOKUP($A96,SDR35SW!$A$8:$L$177,10,FALSE),IF($A96&lt;'DWV G'!$A$241,VLOOKUP($A96,'DWV G'!$A$8:$L$240,10,FALSE),IF($A96&lt;'2'!$A$523,VLOOKUP($A96,'2'!$A$8:$L$522,10,FALSE),IF($A96&lt;'3'!$A$27,VLOOKUP($A96,'3'!$A$8:$L$26,10,FALSE),IF($A96&lt;'4'!$A$277,VLOOKUP($A96,'4'!$A$8:$L$276,10,FALSE),IF($A96&lt;'5'!$A$10,VLOOKUP($A96,'5'!$A$8:$L$9,10,FALSE),IF($A96&lt;Nonstandard!$A$26,VLOOKUP($A96,Nonstandard!$A$17:$J$25,8,FALSE),IF($A96&lt;SDRFab!$A$3088,VLOOKUP($A96,SDRFab!$A$8:$K$3087,9,FALSE),""))))))))))))))</f>
        <v/>
      </c>
      <c r="G96" s="165" t="str">
        <f>IF($A96&lt;DWV!$A$301,VLOOKUP($A96,DWV!$A$8:$L$300,12,FALSE),IF($A96&lt;'Large Dia. DWV'!$A$122,VLOOKUP($A96,'Large Dia. DWV'!$A$8:$L$121,12,FALSE),IF($A96&lt;'SCH40'!$A$602,VLOOKUP($A96,'SCH40'!$A$8:$L$601,12,FALSE),IF($A96&lt;'Large Dia. SCH40'!$A$35,VLOOKUP($A96,'Large Dia. SCH40'!$A$8:$L$34,12,FALSE),IF($A96&lt;'SDR26'!$A$119,VLOOKUP($A96,'SDR26'!$A$8:$L$118,12,FALSE),IF($A96&lt;SDR35G!$A$227,VLOOKUP($A96,SDR35G!$A$8:$L$226,12,FALSE),IF($A96&lt;SDR35SW!$A$178,VLOOKUP($A96,SDR35SW!$A$8:$L$177,12,FALSE),IF($A96&lt;'DWV G'!$A$241,VLOOKUP($A96,'DWV G'!$A$8:$L$240,12,FALSE),IF($A96&lt;'2'!$A$523,VLOOKUP($A96,'2'!$A$8:$L$522,12,FALSE),IF($A96&lt;'3'!$A$27,VLOOKUP($A96,'3'!$A$8:$L$26,12,FALSE),IF($A96&lt;'4'!$A$277,VLOOKUP($A96,'4'!$A$8:$L$276,12,FALSE),IF($A96&lt;'5'!$A$10,VLOOKUP($A96,'5'!$A$8:$L$9,12,FALSE),IF($A96&lt;Nonstandard!$A$26,VLOOKUP($A96,Nonstandard!$A$17:$J$25,3,FALSE),IF($A96&lt;SDRFab!$A$3088,VLOOKUP($A96,SDRFab!$A$8:$L$3087,11,FALSE),""))))))))))))))</f>
        <v/>
      </c>
      <c r="H96" s="389" t="str">
        <f>IF($A96&lt;DWV!$A$301,VLOOKUP($A96,DWV!$A$8:$L$300,7,FALSE),IF($A96&lt;'Large Dia. DWV'!$A$122,VLOOKUP($A96,'Large Dia. DWV'!$A$8:$L$121,7,FALSE),IF($A96&lt;'SCH40'!$A$602,VLOOKUP($A96,'SCH40'!$A$8:$L$601,7,FALSE),IF($A96&lt;'Large Dia. SCH40'!$A$35,VLOOKUP($A96,'Large Dia. SCH40'!$A$8:$L$34,7,FALSE),IF($A96&lt;'SDR26'!$A$119,VLOOKUP($A96,'SDR26'!$A$8:$L$118,7,FALSE),IF($A96&lt;SDR35G!$A$227,VLOOKUP($A96,SDR35G!$A$8:$L$226,7,FALSE),IF($A96&lt;SDR35SW!$A$178,VLOOKUP($A96,SDR35SW!$A$8:$L$177,7,FALSE),IF($A96&lt;'DWV G'!$A$241,VLOOKUP($A96,'DWV G'!$A$8:$L$240,7,FALSE),IF($A96&lt;'2'!$A$523,VLOOKUP($A96,'2'!$A$8:$L$522,7,FALSE),IF($A96&lt;'3'!$A$27,VLOOKUP($A96,'3'!$A$8:$L$26,7,FALSE),IF($A96&lt;'4'!$A$277,VLOOKUP($A96,'4'!$A$8:$L$276,7,FALSE),IF($A96&lt;'5'!$A$10,VLOOKUP($A96,'5'!$A$8:$L$9,7,FALSE),IF($A96&lt;SDRFab!$A$3088,VLOOKUP($A96,SDRFab!$A$8:$L$3087,6,FALSE),"")))))))))))))</f>
        <v/>
      </c>
      <c r="I96" s="390"/>
      <c r="J96" s="155" t="str">
        <f>IF($A96&lt;DWV!$A$301,VLOOKUP($A96,DWV!$A$8:$N$300,14,FALSE),IF($A96&lt;'Large Dia. DWV'!$A$122,VLOOKUP($A96,'Large Dia. DWV'!$A$8:$N$121,14,FALSE),IF($A96&lt;'SCH40'!$A$602,VLOOKUP($A96,'SCH40'!$A$8:$N$601,14,FALSE),IF($A96&lt;'Large Dia. SCH40'!$A$35,VLOOKUP($A96,'Large Dia. SCH40'!$A$8:$N$34,14,FALSE),IF($A96&lt;'SDR26'!$A$119,VLOOKUP($A96,'SDR26'!$A$8:$N$118,14,FALSE),IF($A96&lt;SDR35G!$A$227,VLOOKUP($A96,SDR35G!$A$8:$N$226,14,FALSE),IF($A96&lt;SDR35SW!$A$178,VLOOKUP($A96,SDR35SW!$A$8:$N$177,14,FALSE),IF($A96&lt;'DWV G'!$A$241,VLOOKUP($A96,'DWV G'!$A$8:$N$240,14,FALSE),IF($A96&lt;'2'!$A$523,VLOOKUP($A96,'2'!$A$8:$N$522,14,FALSE),IF($A96&lt;'3'!$A$27,VLOOKUP($A96,'3'!$A$8:$N$26,14,FALSE),IF($A96&lt;'4'!$A$277,VLOOKUP($A96,'4'!$A$8:$N$276,14,FALSE),IF($A96&lt;'5'!$A$10,VLOOKUP($A96,'5'!$A$8:$N$9,14,FALSE),IF($A96&lt;SDRFab!$A$3088,VLOOKUP($A96,SDRFab!$A$8:$N$3087,13,FALSE),"")))))))))))))</f>
        <v/>
      </c>
      <c r="K96" s="167" t="str">
        <f>IF($A96&lt;DWV!$A$301,VLOOKUP($A96,DWV!$A$8:$L$300,11,FALSE),IF($A96&lt;'Large Dia. DWV'!$A$122,VLOOKUP($A96,'Large Dia. DWV'!$A$8:$L$121,11,FALSE),IF($A96&lt;'SCH40'!$A$602,VLOOKUP($A96,'SCH40'!$A$8:$L$601,11,FALSE),IF($A96&lt;'Large Dia. SCH40'!$A$35,VLOOKUP($A96,'Large Dia. SCH40'!$A$8:$L$34,11,FALSE),IF($A96&lt;'SDR26'!$A$119,VLOOKUP($A96,'SDR26'!$A$8:$L$118,11,FALSE),IF($A96&lt;SDR35G!$A$227,VLOOKUP($A96,SDR35G!$A$8:$L$226,11,FALSE),IF($A96&lt;SDR35SW!$A$178,VLOOKUP($A96,SDR35SW!$A$8:$L$177,11,FALSE),IF($A96&lt;'DWV G'!$A$241,VLOOKUP($A96,'DWV G'!$A$8:$L$240,11,FALSE),IF($A96&lt;'2'!$A$523,VLOOKUP($A96,'2'!$A$8:$L$522,11,FALSE),IF($A96&lt;'3'!$A$27,VLOOKUP($A96,'3'!$A$8:$L$26,11,FALSE),IF($A96&lt;'4'!$A$277,VLOOKUP($A96,'4'!$A$8:$L$276,11,FALSE),IF($A96&lt;'5'!$A$10,VLOOKUP($A96,'5'!$A$8:$L$9,11,FALSE),IF($A96&lt;Nonstandard!$A$26,VLOOKUP($A96,Nonstandard!$A$17:$J$25,10,FALSE),IF($A96&lt;SDRFab!$A$3088,VLOOKUP($A96,SDRFab!$A$8:$L$3087,10,FALSE),""))))))))))))))</f>
        <v/>
      </c>
      <c r="L96" s="139" t="str">
        <f t="shared" si="2"/>
        <v>-</v>
      </c>
      <c r="M96" s="170"/>
      <c r="N96" s="142"/>
      <c r="O96" s="143"/>
    </row>
    <row r="97" spans="1:15" ht="15.6" x14ac:dyDescent="0.3">
      <c r="A97" s="151">
        <v>80</v>
      </c>
      <c r="B97" s="152" t="str">
        <f>IF($A97&lt;DWV!$A$301,VLOOKUP($A97,DWV!$A$8:$L$300,4,FALSE),IF($A97&lt;'Large Dia. DWV'!$A$122,VLOOKUP($A97,'Large Dia. DWV'!$A$8:$L$121,4,FALSE),IF($A97&lt;'SCH40'!$A$602,VLOOKUP($A97,'SCH40'!$A$8:$L$601,4,FALSE),IF($A97&lt;'Large Dia. SCH40'!$A$35,VLOOKUP($A97,'Large Dia. SCH40'!$A$8:$L$34,4,FALSE),IF($A97&lt;'SDR26'!$A$119,VLOOKUP($A97,'SDR26'!$A$8:$L$118,4,FALSE),IF($A97&lt;SDR35G!$A$227,VLOOKUP($A97,SDR35G!$A$8:$L$226,4,FALSE),IF($A97&lt;SDR35SW!$A$178,VLOOKUP($A97,SDR35SW!$A$8:$L$177,4,FALSE),IF($A97&lt;'DWV G'!$A$241,VLOOKUP($A97,'DWV G'!$A$8:$L$240,4,FALSE),IF($A97&lt;'2'!$A$523,VLOOKUP($A97,'2'!$A$8:$L$522,4,FALSE),IF($A97&lt;'3'!$A$27,VLOOKUP($A97,'3'!$A$8:$L$26,4,FALSE),IF($A97&lt;'4'!$A$277,VLOOKUP($A97,'4'!$A$8:$L$276,4,FALSE),IF($A97&lt;'5'!$A$10,VLOOKUP($A97,'5'!$A$8:$L$9,4,FALSE),IF($A97&lt;Nonstandard!$A$26,VLOOKUP($A97,Nonstandard!$A$17:$J$25,5,FALSE),IF($A97&lt;SDRFab!$A$3088,VLOOKUP($A97,SDRFab!$A$8:$K$3087,3,FALSE),""))))))))))))))</f>
        <v/>
      </c>
      <c r="C97" s="164" t="str">
        <f>IF($A97&lt;DWV!$A$301,VLOOKUP($A97,DWV!$A$8:$L$300,5,FALSE),IF($A97&lt;'Large Dia. DWV'!$A$122,VLOOKUP($A97,'Large Dia. DWV'!$A$8:$L$121,5,FALSE),IF($A97&lt;'SCH40'!$A$602,VLOOKUP($A97,'SCH40'!$A$8:$L$601,5,FALSE),IF($A97&lt;'Large Dia. SCH40'!$A$35,VLOOKUP($A97,'Large Dia. SCH40'!$A$8:$L$34,5,FALSE),IF($A97&lt;'SDR26'!$A$119,VLOOKUP($A97,'SDR26'!$A$8:$L$118,5,FALSE),IF($A97&lt;SDR35G!$A$227,VLOOKUP($A97,SDR35G!$A$8:$L$226,5,FALSE),IF($A97&lt;SDR35SW!$A$178,VLOOKUP($A97,SDR35SW!$A$8:$L$177,5,FALSE),IF($A97&lt;'DWV G'!$A$241,VLOOKUP($A97,'DWV G'!$A$8:$L$240,5,FALSE),IF($A97&lt;'2'!$A$523,VLOOKUP($A97,'2'!$A$8:$L$522,5,FALSE),IF($A97&lt;'3'!$A$27,VLOOKUP($A97,'3'!$A$8:$L$26,5,FALSE),IF($A97&lt;'4'!$A$277,VLOOKUP($A97,'4'!$A$8:$L$276,5,FALSE),IF($A97&lt;'5'!$A$10,VLOOKUP($A97,'5'!$A$8:$L$9,5,FALSE),IF($A97&lt;Nonstandard!$A$26,VLOOKUP($A97,Nonstandard!$A$17:$J$25,6,FALSE),IF($A97&lt;SDRFab!$A$3088,VLOOKUP($A97,SDRFab!$A$8:$K$3087,4,FALSE),""))))))))))))))</f>
        <v/>
      </c>
      <c r="D97" s="398" t="str">
        <f>IF($A97&lt;DWV!$A$301,VLOOKUP($A97,DWV!$A$8:$L$300,6,FALSE),IF($A97&lt;'Large Dia. DWV'!$A$122,VLOOKUP($A97,'Large Dia. DWV'!$A$8:$L$121,6,FALSE),IF($A97&lt;'SCH40'!$A$602,VLOOKUP($A97,'SCH40'!$A$8:$L$601,6,FALSE),IF($A97&lt;'Large Dia. SCH40'!$A$35,VLOOKUP($A97,'Large Dia. SCH40'!$A$8:$L$34,6,FALSE),IF($A97&lt;'SDR26'!$A$119,VLOOKUP($A97,'SDR26'!$A$8:$L$118,6,FALSE),IF($A97&lt;SDR35G!$A$227,VLOOKUP($A97,SDR35G!$A$8:$L$226,6,FALSE),IF($A97&lt;SDR35SW!$A$178,VLOOKUP($A97,SDR35SW!$A$8:$L$177,6,FALSE),IF($A97&lt;'DWV G'!$A$241,VLOOKUP($A97,'DWV G'!$A$8:$L$240,6,FALSE),IF($A97&lt;'2'!$A$523,VLOOKUP($A97,'2'!$A$8:$L$522,6,FALSE),IF($A97&lt;'3'!$A$27,VLOOKUP($A97,'3'!$A$8:$L$26,6,FALSE),IF($A97&lt;'4'!$A$277,VLOOKUP($A97,'4'!$A$8:$L$276,6,FALSE),IF($A97&lt;'5'!$A$10,VLOOKUP($A97,'5'!$A$8:$L$9,6,FALSE),IF($A97&lt;Nonstandard!$A$26,VLOOKUP($A97,Nonstandard!$A$17:$J$25,7,FALSE),IF($A97&lt;SDRFab!$A$3088,VLOOKUP($A97,SDRFab!$A$8:$K$3087,5,FALSE),""))))))))))))))</f>
        <v/>
      </c>
      <c r="E97" s="399"/>
      <c r="F97" s="153" t="str">
        <f>IF($A97&lt;DWV!$A$301,VLOOKUP($A97,DWV!$A$8:$L$300,10,FALSE),IF($A97&lt;'Large Dia. DWV'!$A$122,VLOOKUP($A97,'Large Dia. DWV'!$A$8:$L$121,10,FALSE),IF($A97&lt;'SCH40'!$A$602,VLOOKUP($A97,'SCH40'!$A$8:$L$601,10,FALSE),IF($A97&lt;'Large Dia. SCH40'!$A$35,VLOOKUP($A97,'Large Dia. SCH40'!$A$8:$L$34,10,FALSE),IF($A97&lt;'SDR26'!$A$119,VLOOKUP($A97,'SDR26'!$A$8:$L$118,10,FALSE),IF($A97&lt;SDR35G!$A$227,VLOOKUP($A97,SDR35G!$A$8:$L$226,10,FALSE),IF($A97&lt;SDR35SW!$A$178,VLOOKUP($A97,SDR35SW!$A$8:$L$177,10,FALSE),IF($A97&lt;'DWV G'!$A$241,VLOOKUP($A97,'DWV G'!$A$8:$L$240,10,FALSE),IF($A97&lt;'2'!$A$523,VLOOKUP($A97,'2'!$A$8:$L$522,10,FALSE),IF($A97&lt;'3'!$A$27,VLOOKUP($A97,'3'!$A$8:$L$26,10,FALSE),IF($A97&lt;'4'!$A$277,VLOOKUP($A97,'4'!$A$8:$L$276,10,FALSE),IF($A97&lt;'5'!$A$10,VLOOKUP($A97,'5'!$A$8:$L$9,10,FALSE),IF($A97&lt;Nonstandard!$A$26,VLOOKUP($A97,Nonstandard!$A$17:$J$25,8,FALSE),IF($A97&lt;SDRFab!$A$3088,VLOOKUP($A97,SDRFab!$A$8:$K$3087,9,FALSE),""))))))))))))))</f>
        <v/>
      </c>
      <c r="G97" s="166" t="str">
        <f>IF($A97&lt;DWV!$A$301,VLOOKUP($A97,DWV!$A$8:$L$300,12,FALSE),IF($A97&lt;'Large Dia. DWV'!$A$122,VLOOKUP($A97,'Large Dia. DWV'!$A$8:$L$121,12,FALSE),IF($A97&lt;'SCH40'!$A$602,VLOOKUP($A97,'SCH40'!$A$8:$L$601,12,FALSE),IF($A97&lt;'Large Dia. SCH40'!$A$35,VLOOKUP($A97,'Large Dia. SCH40'!$A$8:$L$34,12,FALSE),IF($A97&lt;'SDR26'!$A$119,VLOOKUP($A97,'SDR26'!$A$8:$L$118,12,FALSE),IF($A97&lt;SDR35G!$A$227,VLOOKUP($A97,SDR35G!$A$8:$L$226,12,FALSE),IF($A97&lt;SDR35SW!$A$178,VLOOKUP($A97,SDR35SW!$A$8:$L$177,12,FALSE),IF($A97&lt;'DWV G'!$A$241,VLOOKUP($A97,'DWV G'!$A$8:$L$240,12,FALSE),IF($A97&lt;'2'!$A$523,VLOOKUP($A97,'2'!$A$8:$L$522,12,FALSE),IF($A97&lt;'3'!$A$27,VLOOKUP($A97,'3'!$A$8:$L$26,12,FALSE),IF($A97&lt;'4'!$A$277,VLOOKUP($A97,'4'!$A$8:$L$276,12,FALSE),IF($A97&lt;'5'!$A$10,VLOOKUP($A97,'5'!$A$8:$L$9,12,FALSE),IF($A97&lt;Nonstandard!$A$26,VLOOKUP($A97,Nonstandard!$A$17:$J$25,3,FALSE),IF($A97&lt;SDRFab!$A$3088,VLOOKUP($A97,SDRFab!$A$8:$L$3087,11,FALSE),""))))))))))))))</f>
        <v/>
      </c>
      <c r="H97" s="387" t="str">
        <f>IF($A97&lt;DWV!$A$301,VLOOKUP($A97,DWV!$A$8:$L$300,7,FALSE),IF($A97&lt;'Large Dia. DWV'!$A$122,VLOOKUP($A97,'Large Dia. DWV'!$A$8:$L$121,7,FALSE),IF($A97&lt;'SCH40'!$A$602,VLOOKUP($A97,'SCH40'!$A$8:$L$601,7,FALSE),IF($A97&lt;'Large Dia. SCH40'!$A$35,VLOOKUP($A97,'Large Dia. SCH40'!$A$8:$L$34,7,FALSE),IF($A97&lt;'SDR26'!$A$119,VLOOKUP($A97,'SDR26'!$A$8:$L$118,7,FALSE),IF($A97&lt;SDR35G!$A$227,VLOOKUP($A97,SDR35G!$A$8:$L$226,7,FALSE),IF($A97&lt;SDR35SW!$A$178,VLOOKUP($A97,SDR35SW!$A$8:$L$177,7,FALSE),IF($A97&lt;'DWV G'!$A$241,VLOOKUP($A97,'DWV G'!$A$8:$L$240,7,FALSE),IF($A97&lt;'2'!$A$523,VLOOKUP($A97,'2'!$A$8:$L$522,7,FALSE),IF($A97&lt;'3'!$A$27,VLOOKUP($A97,'3'!$A$8:$L$26,7,FALSE),IF($A97&lt;'4'!$A$277,VLOOKUP($A97,'4'!$A$8:$L$276,7,FALSE),IF($A97&lt;'5'!$A$10,VLOOKUP($A97,'5'!$A$8:$L$9,7,FALSE),IF($A97&lt;SDRFab!$A$3088,VLOOKUP($A97,SDRFab!$A$8:$L$3087,6,FALSE),"")))))))))))))</f>
        <v/>
      </c>
      <c r="I97" s="388"/>
      <c r="J97" s="156" t="str">
        <f>IF($A97&lt;DWV!$A$301,VLOOKUP($A97,DWV!$A$8:$N$300,14,FALSE),IF($A97&lt;'Large Dia. DWV'!$A$122,VLOOKUP($A97,'Large Dia. DWV'!$A$8:$N$121,14,FALSE),IF($A97&lt;'SCH40'!$A$602,VLOOKUP($A97,'SCH40'!$A$8:$N$601,14,FALSE),IF($A97&lt;'Large Dia. SCH40'!$A$35,VLOOKUP($A97,'Large Dia. SCH40'!$A$8:$N$34,14,FALSE),IF($A97&lt;'SDR26'!$A$119,VLOOKUP($A97,'SDR26'!$A$8:$N$118,14,FALSE),IF($A97&lt;SDR35G!$A$227,VLOOKUP($A97,SDR35G!$A$8:$N$226,14,FALSE),IF($A97&lt;SDR35SW!$A$178,VLOOKUP($A97,SDR35SW!$A$8:$N$177,14,FALSE),IF($A97&lt;'DWV G'!$A$241,VLOOKUP($A97,'DWV G'!$A$8:$N$240,14,FALSE),IF($A97&lt;'2'!$A$523,VLOOKUP($A97,'2'!$A$8:$N$522,14,FALSE),IF($A97&lt;'3'!$A$27,VLOOKUP($A97,'3'!$A$8:$N$26,14,FALSE),IF($A97&lt;'4'!$A$277,VLOOKUP($A97,'4'!$A$8:$N$276,14,FALSE),IF($A97&lt;'5'!$A$10,VLOOKUP($A97,'5'!$A$8:$N$9,14,FALSE),IF($A97&lt;SDRFab!$A$3088,VLOOKUP($A97,SDRFab!$A$8:$N$3087,13,FALSE),"")))))))))))))</f>
        <v/>
      </c>
      <c r="K97" s="168" t="str">
        <f>IF($A97&lt;DWV!$A$301,VLOOKUP($A97,DWV!$A$8:$L$300,11,FALSE),IF($A97&lt;'Large Dia. DWV'!$A$122,VLOOKUP($A97,'Large Dia. DWV'!$A$8:$L$121,11,FALSE),IF($A97&lt;'SCH40'!$A$602,VLOOKUP($A97,'SCH40'!$A$8:$L$601,11,FALSE),IF($A97&lt;'Large Dia. SCH40'!$A$35,VLOOKUP($A97,'Large Dia. SCH40'!$A$8:$L$34,11,FALSE),IF($A97&lt;'SDR26'!$A$119,VLOOKUP($A97,'SDR26'!$A$8:$L$118,11,FALSE),IF($A97&lt;SDR35G!$A$227,VLOOKUP($A97,SDR35G!$A$8:$L$226,11,FALSE),IF($A97&lt;SDR35SW!$A$178,VLOOKUP($A97,SDR35SW!$A$8:$L$177,11,FALSE),IF($A97&lt;'DWV G'!$A$241,VLOOKUP($A97,'DWV G'!$A$8:$L$240,11,FALSE),IF($A97&lt;'2'!$A$523,VLOOKUP($A97,'2'!$A$8:$L$522,11,FALSE),IF($A97&lt;'3'!$A$27,VLOOKUP($A97,'3'!$A$8:$L$26,11,FALSE),IF($A97&lt;'4'!$A$277,VLOOKUP($A97,'4'!$A$8:$L$276,11,FALSE),IF($A97&lt;'5'!$A$10,VLOOKUP($A97,'5'!$A$8:$L$9,11,FALSE),IF($A97&lt;Nonstandard!$A$26,VLOOKUP($A97,Nonstandard!$A$17:$J$25,10,FALSE),IF($A97&lt;SDRFab!$A$3088,VLOOKUP($A97,SDRFab!$A$8:$L$3087,10,FALSE),""))))))))))))))</f>
        <v/>
      </c>
      <c r="L97" s="153" t="str">
        <f t="shared" si="2"/>
        <v>-</v>
      </c>
      <c r="M97" s="169"/>
      <c r="N97" s="142"/>
      <c r="O97" s="143"/>
    </row>
    <row r="98" spans="1:15" ht="15.6" x14ac:dyDescent="0.3">
      <c r="A98" s="123">
        <v>81</v>
      </c>
      <c r="B98" s="14" t="str">
        <f>IF($A98&lt;DWV!$A$301,VLOOKUP($A98,DWV!$A$8:$L$300,4,FALSE),IF($A98&lt;'Large Dia. DWV'!$A$122,VLOOKUP($A98,'Large Dia. DWV'!$A$8:$L$121,4,FALSE),IF($A98&lt;'SCH40'!$A$602,VLOOKUP($A98,'SCH40'!$A$8:$L$601,4,FALSE),IF($A98&lt;'Large Dia. SCH40'!$A$35,VLOOKUP($A98,'Large Dia. SCH40'!$A$8:$L$34,4,FALSE),IF($A98&lt;'SDR26'!$A$119,VLOOKUP($A98,'SDR26'!$A$8:$L$118,4,FALSE),IF($A98&lt;SDR35G!$A$227,VLOOKUP($A98,SDR35G!$A$8:$L$226,4,FALSE),IF($A98&lt;SDR35SW!$A$178,VLOOKUP($A98,SDR35SW!$A$8:$L$177,4,FALSE),IF($A98&lt;'DWV G'!$A$241,VLOOKUP($A98,'DWV G'!$A$8:$L$240,4,FALSE),IF($A98&lt;'2'!$A$523,VLOOKUP($A98,'2'!$A$8:$L$522,4,FALSE),IF($A98&lt;'3'!$A$27,VLOOKUP($A98,'3'!$A$8:$L$26,4,FALSE),IF($A98&lt;'4'!$A$277,VLOOKUP($A98,'4'!$A$8:$L$276,4,FALSE),IF($A98&lt;'5'!$A$10,VLOOKUP($A98,'5'!$A$8:$L$9,4,FALSE),IF($A98&lt;Nonstandard!$A$26,VLOOKUP($A98,Nonstandard!$A$17:$J$25,5,FALSE),IF($A98&lt;SDRFab!$A$3088,VLOOKUP($A98,SDRFab!$A$8:$K$3087,3,FALSE),""))))))))))))))</f>
        <v/>
      </c>
      <c r="C98" s="163" t="str">
        <f>IF($A98&lt;DWV!$A$301,VLOOKUP($A98,DWV!$A$8:$L$300,5,FALSE),IF($A98&lt;'Large Dia. DWV'!$A$122,VLOOKUP($A98,'Large Dia. DWV'!$A$8:$L$121,5,FALSE),IF($A98&lt;'SCH40'!$A$602,VLOOKUP($A98,'SCH40'!$A$8:$L$601,5,FALSE),IF($A98&lt;'Large Dia. SCH40'!$A$35,VLOOKUP($A98,'Large Dia. SCH40'!$A$8:$L$34,5,FALSE),IF($A98&lt;'SDR26'!$A$119,VLOOKUP($A98,'SDR26'!$A$8:$L$118,5,FALSE),IF($A98&lt;SDR35G!$A$227,VLOOKUP($A98,SDR35G!$A$8:$L$226,5,FALSE),IF($A98&lt;SDR35SW!$A$178,VLOOKUP($A98,SDR35SW!$A$8:$L$177,5,FALSE),IF($A98&lt;'DWV G'!$A$241,VLOOKUP($A98,'DWV G'!$A$8:$L$240,5,FALSE),IF($A98&lt;'2'!$A$523,VLOOKUP($A98,'2'!$A$8:$L$522,5,FALSE),IF($A98&lt;'3'!$A$27,VLOOKUP($A98,'3'!$A$8:$L$26,5,FALSE),IF($A98&lt;'4'!$A$277,VLOOKUP($A98,'4'!$A$8:$L$276,5,FALSE),IF($A98&lt;'5'!$A$10,VLOOKUP($A98,'5'!$A$8:$L$9,5,FALSE),IF($A98&lt;Nonstandard!$A$26,VLOOKUP($A98,Nonstandard!$A$17:$J$25,6,FALSE),IF($A98&lt;SDRFab!$A$3088,VLOOKUP($A98,SDRFab!$A$8:$K$3087,4,FALSE),""))))))))))))))</f>
        <v/>
      </c>
      <c r="D98" s="396" t="str">
        <f>IF($A98&lt;DWV!$A$301,VLOOKUP($A98,DWV!$A$8:$L$300,6,FALSE),IF($A98&lt;'Large Dia. DWV'!$A$122,VLOOKUP($A98,'Large Dia. DWV'!$A$8:$L$121,6,FALSE),IF($A98&lt;'SCH40'!$A$602,VLOOKUP($A98,'SCH40'!$A$8:$L$601,6,FALSE),IF($A98&lt;'Large Dia. SCH40'!$A$35,VLOOKUP($A98,'Large Dia. SCH40'!$A$8:$L$34,6,FALSE),IF($A98&lt;'SDR26'!$A$119,VLOOKUP($A98,'SDR26'!$A$8:$L$118,6,FALSE),IF($A98&lt;SDR35G!$A$227,VLOOKUP($A98,SDR35G!$A$8:$L$226,6,FALSE),IF($A98&lt;SDR35SW!$A$178,VLOOKUP($A98,SDR35SW!$A$8:$L$177,6,FALSE),IF($A98&lt;'DWV G'!$A$241,VLOOKUP($A98,'DWV G'!$A$8:$L$240,6,FALSE),IF($A98&lt;'2'!$A$523,VLOOKUP($A98,'2'!$A$8:$L$522,6,FALSE),IF($A98&lt;'3'!$A$27,VLOOKUP($A98,'3'!$A$8:$L$26,6,FALSE),IF($A98&lt;'4'!$A$277,VLOOKUP($A98,'4'!$A$8:$L$276,6,FALSE),IF($A98&lt;'5'!$A$10,VLOOKUP($A98,'5'!$A$8:$L$9,6,FALSE),IF($A98&lt;Nonstandard!$A$26,VLOOKUP($A98,Nonstandard!$A$17:$J$25,7,FALSE),IF($A98&lt;SDRFab!$A$3088,VLOOKUP($A98,SDRFab!$A$8:$K$3087,5,FALSE),""))))))))))))))</f>
        <v/>
      </c>
      <c r="E98" s="397"/>
      <c r="F98" s="138" t="str">
        <f>IF($A98&lt;DWV!$A$301,VLOOKUP($A98,DWV!$A$8:$L$300,10,FALSE),IF($A98&lt;'Large Dia. DWV'!$A$122,VLOOKUP($A98,'Large Dia. DWV'!$A$8:$L$121,10,FALSE),IF($A98&lt;'SCH40'!$A$602,VLOOKUP($A98,'SCH40'!$A$8:$L$601,10,FALSE),IF($A98&lt;'Large Dia. SCH40'!$A$35,VLOOKUP($A98,'Large Dia. SCH40'!$A$8:$L$34,10,FALSE),IF($A98&lt;'SDR26'!$A$119,VLOOKUP($A98,'SDR26'!$A$8:$L$118,10,FALSE),IF($A98&lt;SDR35G!$A$227,VLOOKUP($A98,SDR35G!$A$8:$L$226,10,FALSE),IF($A98&lt;SDR35SW!$A$178,VLOOKUP($A98,SDR35SW!$A$8:$L$177,10,FALSE),IF($A98&lt;'DWV G'!$A$241,VLOOKUP($A98,'DWV G'!$A$8:$L$240,10,FALSE),IF($A98&lt;'2'!$A$523,VLOOKUP($A98,'2'!$A$8:$L$522,10,FALSE),IF($A98&lt;'3'!$A$27,VLOOKUP($A98,'3'!$A$8:$L$26,10,FALSE),IF($A98&lt;'4'!$A$277,VLOOKUP($A98,'4'!$A$8:$L$276,10,FALSE),IF($A98&lt;'5'!$A$10,VLOOKUP($A98,'5'!$A$8:$L$9,10,FALSE),IF($A98&lt;Nonstandard!$A$26,VLOOKUP($A98,Nonstandard!$A$17:$J$25,8,FALSE),IF($A98&lt;SDRFab!$A$3088,VLOOKUP($A98,SDRFab!$A$8:$K$3087,9,FALSE),""))))))))))))))</f>
        <v/>
      </c>
      <c r="G98" s="165" t="str">
        <f>IF($A98&lt;DWV!$A$301,VLOOKUP($A98,DWV!$A$8:$L$300,12,FALSE),IF($A98&lt;'Large Dia. DWV'!$A$122,VLOOKUP($A98,'Large Dia. DWV'!$A$8:$L$121,12,FALSE),IF($A98&lt;'SCH40'!$A$602,VLOOKUP($A98,'SCH40'!$A$8:$L$601,12,FALSE),IF($A98&lt;'Large Dia. SCH40'!$A$35,VLOOKUP($A98,'Large Dia. SCH40'!$A$8:$L$34,12,FALSE),IF($A98&lt;'SDR26'!$A$119,VLOOKUP($A98,'SDR26'!$A$8:$L$118,12,FALSE),IF($A98&lt;SDR35G!$A$227,VLOOKUP($A98,SDR35G!$A$8:$L$226,12,FALSE),IF($A98&lt;SDR35SW!$A$178,VLOOKUP($A98,SDR35SW!$A$8:$L$177,12,FALSE),IF($A98&lt;'DWV G'!$A$241,VLOOKUP($A98,'DWV G'!$A$8:$L$240,12,FALSE),IF($A98&lt;'2'!$A$523,VLOOKUP($A98,'2'!$A$8:$L$522,12,FALSE),IF($A98&lt;'3'!$A$27,VLOOKUP($A98,'3'!$A$8:$L$26,12,FALSE),IF($A98&lt;'4'!$A$277,VLOOKUP($A98,'4'!$A$8:$L$276,12,FALSE),IF($A98&lt;'5'!$A$10,VLOOKUP($A98,'5'!$A$8:$L$9,12,FALSE),IF($A98&lt;Nonstandard!$A$26,VLOOKUP($A98,Nonstandard!$A$17:$J$25,3,FALSE),IF($A98&lt;SDRFab!$A$3088,VLOOKUP($A98,SDRFab!$A$8:$L$3087,11,FALSE),""))))))))))))))</f>
        <v/>
      </c>
      <c r="H98" s="389" t="str">
        <f>IF($A98&lt;DWV!$A$301,VLOOKUP($A98,DWV!$A$8:$L$300,7,FALSE),IF($A98&lt;'Large Dia. DWV'!$A$122,VLOOKUP($A98,'Large Dia. DWV'!$A$8:$L$121,7,FALSE),IF($A98&lt;'SCH40'!$A$602,VLOOKUP($A98,'SCH40'!$A$8:$L$601,7,FALSE),IF($A98&lt;'Large Dia. SCH40'!$A$35,VLOOKUP($A98,'Large Dia. SCH40'!$A$8:$L$34,7,FALSE),IF($A98&lt;'SDR26'!$A$119,VLOOKUP($A98,'SDR26'!$A$8:$L$118,7,FALSE),IF($A98&lt;SDR35G!$A$227,VLOOKUP($A98,SDR35G!$A$8:$L$226,7,FALSE),IF($A98&lt;SDR35SW!$A$178,VLOOKUP($A98,SDR35SW!$A$8:$L$177,7,FALSE),IF($A98&lt;'DWV G'!$A$241,VLOOKUP($A98,'DWV G'!$A$8:$L$240,7,FALSE),IF($A98&lt;'2'!$A$523,VLOOKUP($A98,'2'!$A$8:$L$522,7,FALSE),IF($A98&lt;'3'!$A$27,VLOOKUP($A98,'3'!$A$8:$L$26,7,FALSE),IF($A98&lt;'4'!$A$277,VLOOKUP($A98,'4'!$A$8:$L$276,7,FALSE),IF($A98&lt;'5'!$A$10,VLOOKUP($A98,'5'!$A$8:$L$9,7,FALSE),IF($A98&lt;SDRFab!$A$3088,VLOOKUP($A98,SDRFab!$A$8:$L$3087,6,FALSE),"")))))))))))))</f>
        <v/>
      </c>
      <c r="I98" s="390"/>
      <c r="J98" s="155" t="str">
        <f>IF($A98&lt;DWV!$A$301,VLOOKUP($A98,DWV!$A$8:$N$300,14,FALSE),IF($A98&lt;'Large Dia. DWV'!$A$122,VLOOKUP($A98,'Large Dia. DWV'!$A$8:$N$121,14,FALSE),IF($A98&lt;'SCH40'!$A$602,VLOOKUP($A98,'SCH40'!$A$8:$N$601,14,FALSE),IF($A98&lt;'Large Dia. SCH40'!$A$35,VLOOKUP($A98,'Large Dia. SCH40'!$A$8:$N$34,14,FALSE),IF($A98&lt;'SDR26'!$A$119,VLOOKUP($A98,'SDR26'!$A$8:$N$118,14,FALSE),IF($A98&lt;SDR35G!$A$227,VLOOKUP($A98,SDR35G!$A$8:$N$226,14,FALSE),IF($A98&lt;SDR35SW!$A$178,VLOOKUP($A98,SDR35SW!$A$8:$N$177,14,FALSE),IF($A98&lt;'DWV G'!$A$241,VLOOKUP($A98,'DWV G'!$A$8:$N$240,14,FALSE),IF($A98&lt;'2'!$A$523,VLOOKUP($A98,'2'!$A$8:$N$522,14,FALSE),IF($A98&lt;'3'!$A$27,VLOOKUP($A98,'3'!$A$8:$N$26,14,FALSE),IF($A98&lt;'4'!$A$277,VLOOKUP($A98,'4'!$A$8:$N$276,14,FALSE),IF($A98&lt;'5'!$A$10,VLOOKUP($A98,'5'!$A$8:$N$9,14,FALSE),IF($A98&lt;SDRFab!$A$3088,VLOOKUP($A98,SDRFab!$A$8:$N$3087,13,FALSE),"")))))))))))))</f>
        <v/>
      </c>
      <c r="K98" s="167" t="str">
        <f>IF($A98&lt;DWV!$A$301,VLOOKUP($A98,DWV!$A$8:$L$300,11,FALSE),IF($A98&lt;'Large Dia. DWV'!$A$122,VLOOKUP($A98,'Large Dia. DWV'!$A$8:$L$121,11,FALSE),IF($A98&lt;'SCH40'!$A$602,VLOOKUP($A98,'SCH40'!$A$8:$L$601,11,FALSE),IF($A98&lt;'Large Dia. SCH40'!$A$35,VLOOKUP($A98,'Large Dia. SCH40'!$A$8:$L$34,11,FALSE),IF($A98&lt;'SDR26'!$A$119,VLOOKUP($A98,'SDR26'!$A$8:$L$118,11,FALSE),IF($A98&lt;SDR35G!$A$227,VLOOKUP($A98,SDR35G!$A$8:$L$226,11,FALSE),IF($A98&lt;SDR35SW!$A$178,VLOOKUP($A98,SDR35SW!$A$8:$L$177,11,FALSE),IF($A98&lt;'DWV G'!$A$241,VLOOKUP($A98,'DWV G'!$A$8:$L$240,11,FALSE),IF($A98&lt;'2'!$A$523,VLOOKUP($A98,'2'!$A$8:$L$522,11,FALSE),IF($A98&lt;'3'!$A$27,VLOOKUP($A98,'3'!$A$8:$L$26,11,FALSE),IF($A98&lt;'4'!$A$277,VLOOKUP($A98,'4'!$A$8:$L$276,11,FALSE),IF($A98&lt;'5'!$A$10,VLOOKUP($A98,'5'!$A$8:$L$9,11,FALSE),IF($A98&lt;Nonstandard!$A$26,VLOOKUP($A98,Nonstandard!$A$17:$J$25,10,FALSE),IF($A98&lt;SDRFab!$A$3088,VLOOKUP($A98,SDRFab!$A$8:$L$3087,10,FALSE),""))))))))))))))</f>
        <v/>
      </c>
      <c r="L98" s="139" t="str">
        <f t="shared" si="2"/>
        <v>-</v>
      </c>
      <c r="M98" s="170"/>
      <c r="N98" s="142"/>
      <c r="O98" s="143"/>
    </row>
    <row r="99" spans="1:15" ht="15.6" x14ac:dyDescent="0.3">
      <c r="A99" s="151">
        <v>82</v>
      </c>
      <c r="B99" s="152" t="str">
        <f>IF($A99&lt;DWV!$A$301,VLOOKUP($A99,DWV!$A$8:$L$300,4,FALSE),IF($A99&lt;'Large Dia. DWV'!$A$122,VLOOKUP($A99,'Large Dia. DWV'!$A$8:$L$121,4,FALSE),IF($A99&lt;'SCH40'!$A$602,VLOOKUP($A99,'SCH40'!$A$8:$L$601,4,FALSE),IF($A99&lt;'Large Dia. SCH40'!$A$35,VLOOKUP($A99,'Large Dia. SCH40'!$A$8:$L$34,4,FALSE),IF($A99&lt;'SDR26'!$A$119,VLOOKUP($A99,'SDR26'!$A$8:$L$118,4,FALSE),IF($A99&lt;SDR35G!$A$227,VLOOKUP($A99,SDR35G!$A$8:$L$226,4,FALSE),IF($A99&lt;SDR35SW!$A$178,VLOOKUP($A99,SDR35SW!$A$8:$L$177,4,FALSE),IF($A99&lt;'DWV G'!$A$241,VLOOKUP($A99,'DWV G'!$A$8:$L$240,4,FALSE),IF($A99&lt;'2'!$A$523,VLOOKUP($A99,'2'!$A$8:$L$522,4,FALSE),IF($A99&lt;'3'!$A$27,VLOOKUP($A99,'3'!$A$8:$L$26,4,FALSE),IF($A99&lt;'4'!$A$277,VLOOKUP($A99,'4'!$A$8:$L$276,4,FALSE),IF($A99&lt;'5'!$A$10,VLOOKUP($A99,'5'!$A$8:$L$9,4,FALSE),IF($A99&lt;Nonstandard!$A$26,VLOOKUP($A99,Nonstandard!$A$17:$J$25,5,FALSE),IF($A99&lt;SDRFab!$A$3088,VLOOKUP($A99,SDRFab!$A$8:$K$3087,3,FALSE),""))))))))))))))</f>
        <v/>
      </c>
      <c r="C99" s="164" t="str">
        <f>IF($A99&lt;DWV!$A$301,VLOOKUP($A99,DWV!$A$8:$L$300,5,FALSE),IF($A99&lt;'Large Dia. DWV'!$A$122,VLOOKUP($A99,'Large Dia. DWV'!$A$8:$L$121,5,FALSE),IF($A99&lt;'SCH40'!$A$602,VLOOKUP($A99,'SCH40'!$A$8:$L$601,5,FALSE),IF($A99&lt;'Large Dia. SCH40'!$A$35,VLOOKUP($A99,'Large Dia. SCH40'!$A$8:$L$34,5,FALSE),IF($A99&lt;'SDR26'!$A$119,VLOOKUP($A99,'SDR26'!$A$8:$L$118,5,FALSE),IF($A99&lt;SDR35G!$A$227,VLOOKUP($A99,SDR35G!$A$8:$L$226,5,FALSE),IF($A99&lt;SDR35SW!$A$178,VLOOKUP($A99,SDR35SW!$A$8:$L$177,5,FALSE),IF($A99&lt;'DWV G'!$A$241,VLOOKUP($A99,'DWV G'!$A$8:$L$240,5,FALSE),IF($A99&lt;'2'!$A$523,VLOOKUP($A99,'2'!$A$8:$L$522,5,FALSE),IF($A99&lt;'3'!$A$27,VLOOKUP($A99,'3'!$A$8:$L$26,5,FALSE),IF($A99&lt;'4'!$A$277,VLOOKUP($A99,'4'!$A$8:$L$276,5,FALSE),IF($A99&lt;'5'!$A$10,VLOOKUP($A99,'5'!$A$8:$L$9,5,FALSE),IF($A99&lt;Nonstandard!$A$26,VLOOKUP($A99,Nonstandard!$A$17:$J$25,6,FALSE),IF($A99&lt;SDRFab!$A$3088,VLOOKUP($A99,SDRFab!$A$8:$K$3087,4,FALSE),""))))))))))))))</f>
        <v/>
      </c>
      <c r="D99" s="398" t="str">
        <f>IF($A99&lt;DWV!$A$301,VLOOKUP($A99,DWV!$A$8:$L$300,6,FALSE),IF($A99&lt;'Large Dia. DWV'!$A$122,VLOOKUP($A99,'Large Dia. DWV'!$A$8:$L$121,6,FALSE),IF($A99&lt;'SCH40'!$A$602,VLOOKUP($A99,'SCH40'!$A$8:$L$601,6,FALSE),IF($A99&lt;'Large Dia. SCH40'!$A$35,VLOOKUP($A99,'Large Dia. SCH40'!$A$8:$L$34,6,FALSE),IF($A99&lt;'SDR26'!$A$119,VLOOKUP($A99,'SDR26'!$A$8:$L$118,6,FALSE),IF($A99&lt;SDR35G!$A$227,VLOOKUP($A99,SDR35G!$A$8:$L$226,6,FALSE),IF($A99&lt;SDR35SW!$A$178,VLOOKUP($A99,SDR35SW!$A$8:$L$177,6,FALSE),IF($A99&lt;'DWV G'!$A$241,VLOOKUP($A99,'DWV G'!$A$8:$L$240,6,FALSE),IF($A99&lt;'2'!$A$523,VLOOKUP($A99,'2'!$A$8:$L$522,6,FALSE),IF($A99&lt;'3'!$A$27,VLOOKUP($A99,'3'!$A$8:$L$26,6,FALSE),IF($A99&lt;'4'!$A$277,VLOOKUP($A99,'4'!$A$8:$L$276,6,FALSE),IF($A99&lt;'5'!$A$10,VLOOKUP($A99,'5'!$A$8:$L$9,6,FALSE),IF($A99&lt;Nonstandard!$A$26,VLOOKUP($A99,Nonstandard!$A$17:$J$25,7,FALSE),IF($A99&lt;SDRFab!$A$3088,VLOOKUP($A99,SDRFab!$A$8:$K$3087,5,FALSE),""))))))))))))))</f>
        <v/>
      </c>
      <c r="E99" s="399"/>
      <c r="F99" s="153" t="str">
        <f>IF($A99&lt;DWV!$A$301,VLOOKUP($A99,DWV!$A$8:$L$300,10,FALSE),IF($A99&lt;'Large Dia. DWV'!$A$122,VLOOKUP($A99,'Large Dia. DWV'!$A$8:$L$121,10,FALSE),IF($A99&lt;'SCH40'!$A$602,VLOOKUP($A99,'SCH40'!$A$8:$L$601,10,FALSE),IF($A99&lt;'Large Dia. SCH40'!$A$35,VLOOKUP($A99,'Large Dia. SCH40'!$A$8:$L$34,10,FALSE),IF($A99&lt;'SDR26'!$A$119,VLOOKUP($A99,'SDR26'!$A$8:$L$118,10,FALSE),IF($A99&lt;SDR35G!$A$227,VLOOKUP($A99,SDR35G!$A$8:$L$226,10,FALSE),IF($A99&lt;SDR35SW!$A$178,VLOOKUP($A99,SDR35SW!$A$8:$L$177,10,FALSE),IF($A99&lt;'DWV G'!$A$241,VLOOKUP($A99,'DWV G'!$A$8:$L$240,10,FALSE),IF($A99&lt;'2'!$A$523,VLOOKUP($A99,'2'!$A$8:$L$522,10,FALSE),IF($A99&lt;'3'!$A$27,VLOOKUP($A99,'3'!$A$8:$L$26,10,FALSE),IF($A99&lt;'4'!$A$277,VLOOKUP($A99,'4'!$A$8:$L$276,10,FALSE),IF($A99&lt;'5'!$A$10,VLOOKUP($A99,'5'!$A$8:$L$9,10,FALSE),IF($A99&lt;Nonstandard!$A$26,VLOOKUP($A99,Nonstandard!$A$17:$J$25,8,FALSE),IF($A99&lt;SDRFab!$A$3088,VLOOKUP($A99,SDRFab!$A$8:$K$3087,9,FALSE),""))))))))))))))</f>
        <v/>
      </c>
      <c r="G99" s="166" t="str">
        <f>IF($A99&lt;DWV!$A$301,VLOOKUP($A99,DWV!$A$8:$L$300,12,FALSE),IF($A99&lt;'Large Dia. DWV'!$A$122,VLOOKUP($A99,'Large Dia. DWV'!$A$8:$L$121,12,FALSE),IF($A99&lt;'SCH40'!$A$602,VLOOKUP($A99,'SCH40'!$A$8:$L$601,12,FALSE),IF($A99&lt;'Large Dia. SCH40'!$A$35,VLOOKUP($A99,'Large Dia. SCH40'!$A$8:$L$34,12,FALSE),IF($A99&lt;'SDR26'!$A$119,VLOOKUP($A99,'SDR26'!$A$8:$L$118,12,FALSE),IF($A99&lt;SDR35G!$A$227,VLOOKUP($A99,SDR35G!$A$8:$L$226,12,FALSE),IF($A99&lt;SDR35SW!$A$178,VLOOKUP($A99,SDR35SW!$A$8:$L$177,12,FALSE),IF($A99&lt;'DWV G'!$A$241,VLOOKUP($A99,'DWV G'!$A$8:$L$240,12,FALSE),IF($A99&lt;'2'!$A$523,VLOOKUP($A99,'2'!$A$8:$L$522,12,FALSE),IF($A99&lt;'3'!$A$27,VLOOKUP($A99,'3'!$A$8:$L$26,12,FALSE),IF($A99&lt;'4'!$A$277,VLOOKUP($A99,'4'!$A$8:$L$276,12,FALSE),IF($A99&lt;'5'!$A$10,VLOOKUP($A99,'5'!$A$8:$L$9,12,FALSE),IF($A99&lt;Nonstandard!$A$26,VLOOKUP($A99,Nonstandard!$A$17:$J$25,3,FALSE),IF($A99&lt;SDRFab!$A$3088,VLOOKUP($A99,SDRFab!$A$8:$L$3087,11,FALSE),""))))))))))))))</f>
        <v/>
      </c>
      <c r="H99" s="387" t="str">
        <f>IF($A99&lt;DWV!$A$301,VLOOKUP($A99,DWV!$A$8:$L$300,7,FALSE),IF($A99&lt;'Large Dia. DWV'!$A$122,VLOOKUP($A99,'Large Dia. DWV'!$A$8:$L$121,7,FALSE),IF($A99&lt;'SCH40'!$A$602,VLOOKUP($A99,'SCH40'!$A$8:$L$601,7,FALSE),IF($A99&lt;'Large Dia. SCH40'!$A$35,VLOOKUP($A99,'Large Dia. SCH40'!$A$8:$L$34,7,FALSE),IF($A99&lt;'SDR26'!$A$119,VLOOKUP($A99,'SDR26'!$A$8:$L$118,7,FALSE),IF($A99&lt;SDR35G!$A$227,VLOOKUP($A99,SDR35G!$A$8:$L$226,7,FALSE),IF($A99&lt;SDR35SW!$A$178,VLOOKUP($A99,SDR35SW!$A$8:$L$177,7,FALSE),IF($A99&lt;'DWV G'!$A$241,VLOOKUP($A99,'DWV G'!$A$8:$L$240,7,FALSE),IF($A99&lt;'2'!$A$523,VLOOKUP($A99,'2'!$A$8:$L$522,7,FALSE),IF($A99&lt;'3'!$A$27,VLOOKUP($A99,'3'!$A$8:$L$26,7,FALSE),IF($A99&lt;'4'!$A$277,VLOOKUP($A99,'4'!$A$8:$L$276,7,FALSE),IF($A99&lt;'5'!$A$10,VLOOKUP($A99,'5'!$A$8:$L$9,7,FALSE),IF($A99&lt;SDRFab!$A$3088,VLOOKUP($A99,SDRFab!$A$8:$L$3087,6,FALSE),"")))))))))))))</f>
        <v/>
      </c>
      <c r="I99" s="388"/>
      <c r="J99" s="156" t="str">
        <f>IF($A99&lt;DWV!$A$301,VLOOKUP($A99,DWV!$A$8:$N$300,14,FALSE),IF($A99&lt;'Large Dia. DWV'!$A$122,VLOOKUP($A99,'Large Dia. DWV'!$A$8:$N$121,14,FALSE),IF($A99&lt;'SCH40'!$A$602,VLOOKUP($A99,'SCH40'!$A$8:$N$601,14,FALSE),IF($A99&lt;'Large Dia. SCH40'!$A$35,VLOOKUP($A99,'Large Dia. SCH40'!$A$8:$N$34,14,FALSE),IF($A99&lt;'SDR26'!$A$119,VLOOKUP($A99,'SDR26'!$A$8:$N$118,14,FALSE),IF($A99&lt;SDR35G!$A$227,VLOOKUP($A99,SDR35G!$A$8:$N$226,14,FALSE),IF($A99&lt;SDR35SW!$A$178,VLOOKUP($A99,SDR35SW!$A$8:$N$177,14,FALSE),IF($A99&lt;'DWV G'!$A$241,VLOOKUP($A99,'DWV G'!$A$8:$N$240,14,FALSE),IF($A99&lt;'2'!$A$523,VLOOKUP($A99,'2'!$A$8:$N$522,14,FALSE),IF($A99&lt;'3'!$A$27,VLOOKUP($A99,'3'!$A$8:$N$26,14,FALSE),IF($A99&lt;'4'!$A$277,VLOOKUP($A99,'4'!$A$8:$N$276,14,FALSE),IF($A99&lt;'5'!$A$10,VLOOKUP($A99,'5'!$A$8:$N$9,14,FALSE),IF($A99&lt;SDRFab!$A$3088,VLOOKUP($A99,SDRFab!$A$8:$N$3087,13,FALSE),"")))))))))))))</f>
        <v/>
      </c>
      <c r="K99" s="168" t="str">
        <f>IF($A99&lt;DWV!$A$301,VLOOKUP($A99,DWV!$A$8:$L$300,11,FALSE),IF($A99&lt;'Large Dia. DWV'!$A$122,VLOOKUP($A99,'Large Dia. DWV'!$A$8:$L$121,11,FALSE),IF($A99&lt;'SCH40'!$A$602,VLOOKUP($A99,'SCH40'!$A$8:$L$601,11,FALSE),IF($A99&lt;'Large Dia. SCH40'!$A$35,VLOOKUP($A99,'Large Dia. SCH40'!$A$8:$L$34,11,FALSE),IF($A99&lt;'SDR26'!$A$119,VLOOKUP($A99,'SDR26'!$A$8:$L$118,11,FALSE),IF($A99&lt;SDR35G!$A$227,VLOOKUP($A99,SDR35G!$A$8:$L$226,11,FALSE),IF($A99&lt;SDR35SW!$A$178,VLOOKUP($A99,SDR35SW!$A$8:$L$177,11,FALSE),IF($A99&lt;'DWV G'!$A$241,VLOOKUP($A99,'DWV G'!$A$8:$L$240,11,FALSE),IF($A99&lt;'2'!$A$523,VLOOKUP($A99,'2'!$A$8:$L$522,11,FALSE),IF($A99&lt;'3'!$A$27,VLOOKUP($A99,'3'!$A$8:$L$26,11,FALSE),IF($A99&lt;'4'!$A$277,VLOOKUP($A99,'4'!$A$8:$L$276,11,FALSE),IF($A99&lt;'5'!$A$10,VLOOKUP($A99,'5'!$A$8:$L$9,11,FALSE),IF($A99&lt;Nonstandard!$A$26,VLOOKUP($A99,Nonstandard!$A$17:$J$25,10,FALSE),IF($A99&lt;SDRFab!$A$3088,VLOOKUP($A99,SDRFab!$A$8:$L$3087,10,FALSE),""))))))))))))))</f>
        <v/>
      </c>
      <c r="L99" s="153" t="str">
        <f t="shared" si="2"/>
        <v>-</v>
      </c>
      <c r="M99" s="169"/>
      <c r="N99" s="142"/>
      <c r="O99" s="143"/>
    </row>
    <row r="100" spans="1:15" ht="15.6" x14ac:dyDescent="0.3">
      <c r="A100" s="123">
        <v>83</v>
      </c>
      <c r="B100" s="14" t="str">
        <f>IF($A100&lt;DWV!$A$301,VLOOKUP($A100,DWV!$A$8:$L$300,4,FALSE),IF($A100&lt;'Large Dia. DWV'!$A$122,VLOOKUP($A100,'Large Dia. DWV'!$A$8:$L$121,4,FALSE),IF($A100&lt;'SCH40'!$A$602,VLOOKUP($A100,'SCH40'!$A$8:$L$601,4,FALSE),IF($A100&lt;'Large Dia. SCH40'!$A$35,VLOOKUP($A100,'Large Dia. SCH40'!$A$8:$L$34,4,FALSE),IF($A100&lt;'SDR26'!$A$119,VLOOKUP($A100,'SDR26'!$A$8:$L$118,4,FALSE),IF($A100&lt;SDR35G!$A$227,VLOOKUP($A100,SDR35G!$A$8:$L$226,4,FALSE),IF($A100&lt;SDR35SW!$A$178,VLOOKUP($A100,SDR35SW!$A$8:$L$177,4,FALSE),IF($A100&lt;'DWV G'!$A$241,VLOOKUP($A100,'DWV G'!$A$8:$L$240,4,FALSE),IF($A100&lt;'2'!$A$523,VLOOKUP($A100,'2'!$A$8:$L$522,4,FALSE),IF($A100&lt;'3'!$A$27,VLOOKUP($A100,'3'!$A$8:$L$26,4,FALSE),IF($A100&lt;'4'!$A$277,VLOOKUP($A100,'4'!$A$8:$L$276,4,FALSE),IF($A100&lt;'5'!$A$10,VLOOKUP($A100,'5'!$A$8:$L$9,4,FALSE),IF($A100&lt;Nonstandard!$A$26,VLOOKUP($A100,Nonstandard!$A$17:$J$25,5,FALSE),IF($A100&lt;SDRFab!$A$3088,VLOOKUP($A100,SDRFab!$A$8:$K$3087,3,FALSE),""))))))))))))))</f>
        <v/>
      </c>
      <c r="C100" s="163" t="str">
        <f>IF($A100&lt;DWV!$A$301,VLOOKUP($A100,DWV!$A$8:$L$300,5,FALSE),IF($A100&lt;'Large Dia. DWV'!$A$122,VLOOKUP($A100,'Large Dia. DWV'!$A$8:$L$121,5,FALSE),IF($A100&lt;'SCH40'!$A$602,VLOOKUP($A100,'SCH40'!$A$8:$L$601,5,FALSE),IF($A100&lt;'Large Dia. SCH40'!$A$35,VLOOKUP($A100,'Large Dia. SCH40'!$A$8:$L$34,5,FALSE),IF($A100&lt;'SDR26'!$A$119,VLOOKUP($A100,'SDR26'!$A$8:$L$118,5,FALSE),IF($A100&lt;SDR35G!$A$227,VLOOKUP($A100,SDR35G!$A$8:$L$226,5,FALSE),IF($A100&lt;SDR35SW!$A$178,VLOOKUP($A100,SDR35SW!$A$8:$L$177,5,FALSE),IF($A100&lt;'DWV G'!$A$241,VLOOKUP($A100,'DWV G'!$A$8:$L$240,5,FALSE),IF($A100&lt;'2'!$A$523,VLOOKUP($A100,'2'!$A$8:$L$522,5,FALSE),IF($A100&lt;'3'!$A$27,VLOOKUP($A100,'3'!$A$8:$L$26,5,FALSE),IF($A100&lt;'4'!$A$277,VLOOKUP($A100,'4'!$A$8:$L$276,5,FALSE),IF($A100&lt;'5'!$A$10,VLOOKUP($A100,'5'!$A$8:$L$9,5,FALSE),IF($A100&lt;Nonstandard!$A$26,VLOOKUP($A100,Nonstandard!$A$17:$J$25,6,FALSE),IF($A100&lt;SDRFab!$A$3088,VLOOKUP($A100,SDRFab!$A$8:$K$3087,4,FALSE),""))))))))))))))</f>
        <v/>
      </c>
      <c r="D100" s="396" t="str">
        <f>IF($A100&lt;DWV!$A$301,VLOOKUP($A100,DWV!$A$8:$L$300,6,FALSE),IF($A100&lt;'Large Dia. DWV'!$A$122,VLOOKUP($A100,'Large Dia. DWV'!$A$8:$L$121,6,FALSE),IF($A100&lt;'SCH40'!$A$602,VLOOKUP($A100,'SCH40'!$A$8:$L$601,6,FALSE),IF($A100&lt;'Large Dia. SCH40'!$A$35,VLOOKUP($A100,'Large Dia. SCH40'!$A$8:$L$34,6,FALSE),IF($A100&lt;'SDR26'!$A$119,VLOOKUP($A100,'SDR26'!$A$8:$L$118,6,FALSE),IF($A100&lt;SDR35G!$A$227,VLOOKUP($A100,SDR35G!$A$8:$L$226,6,FALSE),IF($A100&lt;SDR35SW!$A$178,VLOOKUP($A100,SDR35SW!$A$8:$L$177,6,FALSE),IF($A100&lt;'DWV G'!$A$241,VLOOKUP($A100,'DWV G'!$A$8:$L$240,6,FALSE),IF($A100&lt;'2'!$A$523,VLOOKUP($A100,'2'!$A$8:$L$522,6,FALSE),IF($A100&lt;'3'!$A$27,VLOOKUP($A100,'3'!$A$8:$L$26,6,FALSE),IF($A100&lt;'4'!$A$277,VLOOKUP($A100,'4'!$A$8:$L$276,6,FALSE),IF($A100&lt;'5'!$A$10,VLOOKUP($A100,'5'!$A$8:$L$9,6,FALSE),IF($A100&lt;Nonstandard!$A$26,VLOOKUP($A100,Nonstandard!$A$17:$J$25,7,FALSE),IF($A100&lt;SDRFab!$A$3088,VLOOKUP($A100,SDRFab!$A$8:$K$3087,5,FALSE),""))))))))))))))</f>
        <v/>
      </c>
      <c r="E100" s="397"/>
      <c r="F100" s="138" t="str">
        <f>IF($A100&lt;DWV!$A$301,VLOOKUP($A100,DWV!$A$8:$L$300,10,FALSE),IF($A100&lt;'Large Dia. DWV'!$A$122,VLOOKUP($A100,'Large Dia. DWV'!$A$8:$L$121,10,FALSE),IF($A100&lt;'SCH40'!$A$602,VLOOKUP($A100,'SCH40'!$A$8:$L$601,10,FALSE),IF($A100&lt;'Large Dia. SCH40'!$A$35,VLOOKUP($A100,'Large Dia. SCH40'!$A$8:$L$34,10,FALSE),IF($A100&lt;'SDR26'!$A$119,VLOOKUP($A100,'SDR26'!$A$8:$L$118,10,FALSE),IF($A100&lt;SDR35G!$A$227,VLOOKUP($A100,SDR35G!$A$8:$L$226,10,FALSE),IF($A100&lt;SDR35SW!$A$178,VLOOKUP($A100,SDR35SW!$A$8:$L$177,10,FALSE),IF($A100&lt;'DWV G'!$A$241,VLOOKUP($A100,'DWV G'!$A$8:$L$240,10,FALSE),IF($A100&lt;'2'!$A$523,VLOOKUP($A100,'2'!$A$8:$L$522,10,FALSE),IF($A100&lt;'3'!$A$27,VLOOKUP($A100,'3'!$A$8:$L$26,10,FALSE),IF($A100&lt;'4'!$A$277,VLOOKUP($A100,'4'!$A$8:$L$276,10,FALSE),IF($A100&lt;'5'!$A$10,VLOOKUP($A100,'5'!$A$8:$L$9,10,FALSE),IF($A100&lt;Nonstandard!$A$26,VLOOKUP($A100,Nonstandard!$A$17:$J$25,8,FALSE),IF($A100&lt;SDRFab!$A$3088,VLOOKUP($A100,SDRFab!$A$8:$K$3087,9,FALSE),""))))))))))))))</f>
        <v/>
      </c>
      <c r="G100" s="165" t="str">
        <f>IF($A100&lt;DWV!$A$301,VLOOKUP($A100,DWV!$A$8:$L$300,12,FALSE),IF($A100&lt;'Large Dia. DWV'!$A$122,VLOOKUP($A100,'Large Dia. DWV'!$A$8:$L$121,12,FALSE),IF($A100&lt;'SCH40'!$A$602,VLOOKUP($A100,'SCH40'!$A$8:$L$601,12,FALSE),IF($A100&lt;'Large Dia. SCH40'!$A$35,VLOOKUP($A100,'Large Dia. SCH40'!$A$8:$L$34,12,FALSE),IF($A100&lt;'SDR26'!$A$119,VLOOKUP($A100,'SDR26'!$A$8:$L$118,12,FALSE),IF($A100&lt;SDR35G!$A$227,VLOOKUP($A100,SDR35G!$A$8:$L$226,12,FALSE),IF($A100&lt;SDR35SW!$A$178,VLOOKUP($A100,SDR35SW!$A$8:$L$177,12,FALSE),IF($A100&lt;'DWV G'!$A$241,VLOOKUP($A100,'DWV G'!$A$8:$L$240,12,FALSE),IF($A100&lt;'2'!$A$523,VLOOKUP($A100,'2'!$A$8:$L$522,12,FALSE),IF($A100&lt;'3'!$A$27,VLOOKUP($A100,'3'!$A$8:$L$26,12,FALSE),IF($A100&lt;'4'!$A$277,VLOOKUP($A100,'4'!$A$8:$L$276,12,FALSE),IF($A100&lt;'5'!$A$10,VLOOKUP($A100,'5'!$A$8:$L$9,12,FALSE),IF($A100&lt;Nonstandard!$A$26,VLOOKUP($A100,Nonstandard!$A$17:$J$25,3,FALSE),IF($A100&lt;SDRFab!$A$3088,VLOOKUP($A100,SDRFab!$A$8:$L$3087,11,FALSE),""))))))))))))))</f>
        <v/>
      </c>
      <c r="H100" s="389" t="str">
        <f>IF($A100&lt;DWV!$A$301,VLOOKUP($A100,DWV!$A$8:$L$300,7,FALSE),IF($A100&lt;'Large Dia. DWV'!$A$122,VLOOKUP($A100,'Large Dia. DWV'!$A$8:$L$121,7,FALSE),IF($A100&lt;'SCH40'!$A$602,VLOOKUP($A100,'SCH40'!$A$8:$L$601,7,FALSE),IF($A100&lt;'Large Dia. SCH40'!$A$35,VLOOKUP($A100,'Large Dia. SCH40'!$A$8:$L$34,7,FALSE),IF($A100&lt;'SDR26'!$A$119,VLOOKUP($A100,'SDR26'!$A$8:$L$118,7,FALSE),IF($A100&lt;SDR35G!$A$227,VLOOKUP($A100,SDR35G!$A$8:$L$226,7,FALSE),IF($A100&lt;SDR35SW!$A$178,VLOOKUP($A100,SDR35SW!$A$8:$L$177,7,FALSE),IF($A100&lt;'DWV G'!$A$241,VLOOKUP($A100,'DWV G'!$A$8:$L$240,7,FALSE),IF($A100&lt;'2'!$A$523,VLOOKUP($A100,'2'!$A$8:$L$522,7,FALSE),IF($A100&lt;'3'!$A$27,VLOOKUP($A100,'3'!$A$8:$L$26,7,FALSE),IF($A100&lt;'4'!$A$277,VLOOKUP($A100,'4'!$A$8:$L$276,7,FALSE),IF($A100&lt;'5'!$A$10,VLOOKUP($A100,'5'!$A$8:$L$9,7,FALSE),IF($A100&lt;SDRFab!$A$3088,VLOOKUP($A100,SDRFab!$A$8:$L$3087,6,FALSE),"")))))))))))))</f>
        <v/>
      </c>
      <c r="I100" s="390"/>
      <c r="J100" s="155" t="str">
        <f>IF($A100&lt;DWV!$A$301,VLOOKUP($A100,DWV!$A$8:$N$300,14,FALSE),IF($A100&lt;'Large Dia. DWV'!$A$122,VLOOKUP($A100,'Large Dia. DWV'!$A$8:$N$121,14,FALSE),IF($A100&lt;'SCH40'!$A$602,VLOOKUP($A100,'SCH40'!$A$8:$N$601,14,FALSE),IF($A100&lt;'Large Dia. SCH40'!$A$35,VLOOKUP($A100,'Large Dia. SCH40'!$A$8:$N$34,14,FALSE),IF($A100&lt;'SDR26'!$A$119,VLOOKUP($A100,'SDR26'!$A$8:$N$118,14,FALSE),IF($A100&lt;SDR35G!$A$227,VLOOKUP($A100,SDR35G!$A$8:$N$226,14,FALSE),IF($A100&lt;SDR35SW!$A$178,VLOOKUP($A100,SDR35SW!$A$8:$N$177,14,FALSE),IF($A100&lt;'DWV G'!$A$241,VLOOKUP($A100,'DWV G'!$A$8:$N$240,14,FALSE),IF($A100&lt;'2'!$A$523,VLOOKUP($A100,'2'!$A$8:$N$522,14,FALSE),IF($A100&lt;'3'!$A$27,VLOOKUP($A100,'3'!$A$8:$N$26,14,FALSE),IF($A100&lt;'4'!$A$277,VLOOKUP($A100,'4'!$A$8:$N$276,14,FALSE),IF($A100&lt;'5'!$A$10,VLOOKUP($A100,'5'!$A$8:$N$9,14,FALSE),IF($A100&lt;SDRFab!$A$3088,VLOOKUP($A100,SDRFab!$A$8:$N$3087,13,FALSE),"")))))))))))))</f>
        <v/>
      </c>
      <c r="K100" s="167" t="str">
        <f>IF($A100&lt;DWV!$A$301,VLOOKUP($A100,DWV!$A$8:$L$300,11,FALSE),IF($A100&lt;'Large Dia. DWV'!$A$122,VLOOKUP($A100,'Large Dia. DWV'!$A$8:$L$121,11,FALSE),IF($A100&lt;'SCH40'!$A$602,VLOOKUP($A100,'SCH40'!$A$8:$L$601,11,FALSE),IF($A100&lt;'Large Dia. SCH40'!$A$35,VLOOKUP($A100,'Large Dia. SCH40'!$A$8:$L$34,11,FALSE),IF($A100&lt;'SDR26'!$A$119,VLOOKUP($A100,'SDR26'!$A$8:$L$118,11,FALSE),IF($A100&lt;SDR35G!$A$227,VLOOKUP($A100,SDR35G!$A$8:$L$226,11,FALSE),IF($A100&lt;SDR35SW!$A$178,VLOOKUP($A100,SDR35SW!$A$8:$L$177,11,FALSE),IF($A100&lt;'DWV G'!$A$241,VLOOKUP($A100,'DWV G'!$A$8:$L$240,11,FALSE),IF($A100&lt;'2'!$A$523,VLOOKUP($A100,'2'!$A$8:$L$522,11,FALSE),IF($A100&lt;'3'!$A$27,VLOOKUP($A100,'3'!$A$8:$L$26,11,FALSE),IF($A100&lt;'4'!$A$277,VLOOKUP($A100,'4'!$A$8:$L$276,11,FALSE),IF($A100&lt;'5'!$A$10,VLOOKUP($A100,'5'!$A$8:$L$9,11,FALSE),IF($A100&lt;Nonstandard!$A$26,VLOOKUP($A100,Nonstandard!$A$17:$J$25,10,FALSE),IF($A100&lt;SDRFab!$A$3088,VLOOKUP($A100,SDRFab!$A$8:$L$3087,10,FALSE),""))))))))))))))</f>
        <v/>
      </c>
      <c r="L100" s="139" t="str">
        <f t="shared" si="2"/>
        <v>-</v>
      </c>
      <c r="M100" s="170"/>
      <c r="N100" s="142"/>
      <c r="O100" s="143"/>
    </row>
    <row r="101" spans="1:15" ht="15.6" x14ac:dyDescent="0.3">
      <c r="A101" s="151">
        <v>84</v>
      </c>
      <c r="B101" s="152" t="str">
        <f>IF($A101&lt;DWV!$A$301,VLOOKUP($A101,DWV!$A$8:$L$300,4,FALSE),IF($A101&lt;'Large Dia. DWV'!$A$122,VLOOKUP($A101,'Large Dia. DWV'!$A$8:$L$121,4,FALSE),IF($A101&lt;'SCH40'!$A$602,VLOOKUP($A101,'SCH40'!$A$8:$L$601,4,FALSE),IF($A101&lt;'Large Dia. SCH40'!$A$35,VLOOKUP($A101,'Large Dia. SCH40'!$A$8:$L$34,4,FALSE),IF($A101&lt;'SDR26'!$A$119,VLOOKUP($A101,'SDR26'!$A$8:$L$118,4,FALSE),IF($A101&lt;SDR35G!$A$227,VLOOKUP($A101,SDR35G!$A$8:$L$226,4,FALSE),IF($A101&lt;SDR35SW!$A$178,VLOOKUP($A101,SDR35SW!$A$8:$L$177,4,FALSE),IF($A101&lt;'DWV G'!$A$241,VLOOKUP($A101,'DWV G'!$A$8:$L$240,4,FALSE),IF($A101&lt;'2'!$A$523,VLOOKUP($A101,'2'!$A$8:$L$522,4,FALSE),IF($A101&lt;'3'!$A$27,VLOOKUP($A101,'3'!$A$8:$L$26,4,FALSE),IF($A101&lt;'4'!$A$277,VLOOKUP($A101,'4'!$A$8:$L$276,4,FALSE),IF($A101&lt;'5'!$A$10,VLOOKUP($A101,'5'!$A$8:$L$9,4,FALSE),IF($A101&lt;Nonstandard!$A$26,VLOOKUP($A101,Nonstandard!$A$17:$J$25,5,FALSE),IF($A101&lt;SDRFab!$A$3088,VLOOKUP($A101,SDRFab!$A$8:$K$3087,3,FALSE),""))))))))))))))</f>
        <v/>
      </c>
      <c r="C101" s="164" t="str">
        <f>IF($A101&lt;DWV!$A$301,VLOOKUP($A101,DWV!$A$8:$L$300,5,FALSE),IF($A101&lt;'Large Dia. DWV'!$A$122,VLOOKUP($A101,'Large Dia. DWV'!$A$8:$L$121,5,FALSE),IF($A101&lt;'SCH40'!$A$602,VLOOKUP($A101,'SCH40'!$A$8:$L$601,5,FALSE),IF($A101&lt;'Large Dia. SCH40'!$A$35,VLOOKUP($A101,'Large Dia. SCH40'!$A$8:$L$34,5,FALSE),IF($A101&lt;'SDR26'!$A$119,VLOOKUP($A101,'SDR26'!$A$8:$L$118,5,FALSE),IF($A101&lt;SDR35G!$A$227,VLOOKUP($A101,SDR35G!$A$8:$L$226,5,FALSE),IF($A101&lt;SDR35SW!$A$178,VLOOKUP($A101,SDR35SW!$A$8:$L$177,5,FALSE),IF($A101&lt;'DWV G'!$A$241,VLOOKUP($A101,'DWV G'!$A$8:$L$240,5,FALSE),IF($A101&lt;'2'!$A$523,VLOOKUP($A101,'2'!$A$8:$L$522,5,FALSE),IF($A101&lt;'3'!$A$27,VLOOKUP($A101,'3'!$A$8:$L$26,5,FALSE),IF($A101&lt;'4'!$A$277,VLOOKUP($A101,'4'!$A$8:$L$276,5,FALSE),IF($A101&lt;'5'!$A$10,VLOOKUP($A101,'5'!$A$8:$L$9,5,FALSE),IF($A101&lt;Nonstandard!$A$26,VLOOKUP($A101,Nonstandard!$A$17:$J$25,6,FALSE),IF($A101&lt;SDRFab!$A$3088,VLOOKUP($A101,SDRFab!$A$8:$K$3087,4,FALSE),""))))))))))))))</f>
        <v/>
      </c>
      <c r="D101" s="398" t="str">
        <f>IF($A101&lt;DWV!$A$301,VLOOKUP($A101,DWV!$A$8:$L$300,6,FALSE),IF($A101&lt;'Large Dia. DWV'!$A$122,VLOOKUP($A101,'Large Dia. DWV'!$A$8:$L$121,6,FALSE),IF($A101&lt;'SCH40'!$A$602,VLOOKUP($A101,'SCH40'!$A$8:$L$601,6,FALSE),IF($A101&lt;'Large Dia. SCH40'!$A$35,VLOOKUP($A101,'Large Dia. SCH40'!$A$8:$L$34,6,FALSE),IF($A101&lt;'SDR26'!$A$119,VLOOKUP($A101,'SDR26'!$A$8:$L$118,6,FALSE),IF($A101&lt;SDR35G!$A$227,VLOOKUP($A101,SDR35G!$A$8:$L$226,6,FALSE),IF($A101&lt;SDR35SW!$A$178,VLOOKUP($A101,SDR35SW!$A$8:$L$177,6,FALSE),IF($A101&lt;'DWV G'!$A$241,VLOOKUP($A101,'DWV G'!$A$8:$L$240,6,FALSE),IF($A101&lt;'2'!$A$523,VLOOKUP($A101,'2'!$A$8:$L$522,6,FALSE),IF($A101&lt;'3'!$A$27,VLOOKUP($A101,'3'!$A$8:$L$26,6,FALSE),IF($A101&lt;'4'!$A$277,VLOOKUP($A101,'4'!$A$8:$L$276,6,FALSE),IF($A101&lt;'5'!$A$10,VLOOKUP($A101,'5'!$A$8:$L$9,6,FALSE),IF($A101&lt;Nonstandard!$A$26,VLOOKUP($A101,Nonstandard!$A$17:$J$25,7,FALSE),IF($A101&lt;SDRFab!$A$3088,VLOOKUP($A101,SDRFab!$A$8:$K$3087,5,FALSE),""))))))))))))))</f>
        <v/>
      </c>
      <c r="E101" s="399"/>
      <c r="F101" s="153" t="str">
        <f>IF($A101&lt;DWV!$A$301,VLOOKUP($A101,DWV!$A$8:$L$300,10,FALSE),IF($A101&lt;'Large Dia. DWV'!$A$122,VLOOKUP($A101,'Large Dia. DWV'!$A$8:$L$121,10,FALSE),IF($A101&lt;'SCH40'!$A$602,VLOOKUP($A101,'SCH40'!$A$8:$L$601,10,FALSE),IF($A101&lt;'Large Dia. SCH40'!$A$35,VLOOKUP($A101,'Large Dia. SCH40'!$A$8:$L$34,10,FALSE),IF($A101&lt;'SDR26'!$A$119,VLOOKUP($A101,'SDR26'!$A$8:$L$118,10,FALSE),IF($A101&lt;SDR35G!$A$227,VLOOKUP($A101,SDR35G!$A$8:$L$226,10,FALSE),IF($A101&lt;SDR35SW!$A$178,VLOOKUP($A101,SDR35SW!$A$8:$L$177,10,FALSE),IF($A101&lt;'DWV G'!$A$241,VLOOKUP($A101,'DWV G'!$A$8:$L$240,10,FALSE),IF($A101&lt;'2'!$A$523,VLOOKUP($A101,'2'!$A$8:$L$522,10,FALSE),IF($A101&lt;'3'!$A$27,VLOOKUP($A101,'3'!$A$8:$L$26,10,FALSE),IF($A101&lt;'4'!$A$277,VLOOKUP($A101,'4'!$A$8:$L$276,10,FALSE),IF($A101&lt;'5'!$A$10,VLOOKUP($A101,'5'!$A$8:$L$9,10,FALSE),IF($A101&lt;Nonstandard!$A$26,VLOOKUP($A101,Nonstandard!$A$17:$J$25,8,FALSE),IF($A101&lt;SDRFab!$A$3088,VLOOKUP($A101,SDRFab!$A$8:$K$3087,9,FALSE),""))))))))))))))</f>
        <v/>
      </c>
      <c r="G101" s="166" t="str">
        <f>IF($A101&lt;DWV!$A$301,VLOOKUP($A101,DWV!$A$8:$L$300,12,FALSE),IF($A101&lt;'Large Dia. DWV'!$A$122,VLOOKUP($A101,'Large Dia. DWV'!$A$8:$L$121,12,FALSE),IF($A101&lt;'SCH40'!$A$602,VLOOKUP($A101,'SCH40'!$A$8:$L$601,12,FALSE),IF($A101&lt;'Large Dia. SCH40'!$A$35,VLOOKUP($A101,'Large Dia. SCH40'!$A$8:$L$34,12,FALSE),IF($A101&lt;'SDR26'!$A$119,VLOOKUP($A101,'SDR26'!$A$8:$L$118,12,FALSE),IF($A101&lt;SDR35G!$A$227,VLOOKUP($A101,SDR35G!$A$8:$L$226,12,FALSE),IF($A101&lt;SDR35SW!$A$178,VLOOKUP($A101,SDR35SW!$A$8:$L$177,12,FALSE),IF($A101&lt;'DWV G'!$A$241,VLOOKUP($A101,'DWV G'!$A$8:$L$240,12,FALSE),IF($A101&lt;'2'!$A$523,VLOOKUP($A101,'2'!$A$8:$L$522,12,FALSE),IF($A101&lt;'3'!$A$27,VLOOKUP($A101,'3'!$A$8:$L$26,12,FALSE),IF($A101&lt;'4'!$A$277,VLOOKUP($A101,'4'!$A$8:$L$276,12,FALSE),IF($A101&lt;'5'!$A$10,VLOOKUP($A101,'5'!$A$8:$L$9,12,FALSE),IF($A101&lt;Nonstandard!$A$26,VLOOKUP($A101,Nonstandard!$A$17:$J$25,3,FALSE),IF($A101&lt;SDRFab!$A$3088,VLOOKUP($A101,SDRFab!$A$8:$L$3087,11,FALSE),""))))))))))))))</f>
        <v/>
      </c>
      <c r="H101" s="387" t="str">
        <f>IF($A101&lt;DWV!$A$301,VLOOKUP($A101,DWV!$A$8:$L$300,7,FALSE),IF($A101&lt;'Large Dia. DWV'!$A$122,VLOOKUP($A101,'Large Dia. DWV'!$A$8:$L$121,7,FALSE),IF($A101&lt;'SCH40'!$A$602,VLOOKUP($A101,'SCH40'!$A$8:$L$601,7,FALSE),IF($A101&lt;'Large Dia. SCH40'!$A$35,VLOOKUP($A101,'Large Dia. SCH40'!$A$8:$L$34,7,FALSE),IF($A101&lt;'SDR26'!$A$119,VLOOKUP($A101,'SDR26'!$A$8:$L$118,7,FALSE),IF($A101&lt;SDR35G!$A$227,VLOOKUP($A101,SDR35G!$A$8:$L$226,7,FALSE),IF($A101&lt;SDR35SW!$A$178,VLOOKUP($A101,SDR35SW!$A$8:$L$177,7,FALSE),IF($A101&lt;'DWV G'!$A$241,VLOOKUP($A101,'DWV G'!$A$8:$L$240,7,FALSE),IF($A101&lt;'2'!$A$523,VLOOKUP($A101,'2'!$A$8:$L$522,7,FALSE),IF($A101&lt;'3'!$A$27,VLOOKUP($A101,'3'!$A$8:$L$26,7,FALSE),IF($A101&lt;'4'!$A$277,VLOOKUP($A101,'4'!$A$8:$L$276,7,FALSE),IF($A101&lt;'5'!$A$10,VLOOKUP($A101,'5'!$A$8:$L$9,7,FALSE),IF($A101&lt;SDRFab!$A$3088,VLOOKUP($A101,SDRFab!$A$8:$L$3087,6,FALSE),"")))))))))))))</f>
        <v/>
      </c>
      <c r="I101" s="388"/>
      <c r="J101" s="156" t="str">
        <f>IF($A101&lt;DWV!$A$301,VLOOKUP($A101,DWV!$A$8:$N$300,14,FALSE),IF($A101&lt;'Large Dia. DWV'!$A$122,VLOOKUP($A101,'Large Dia. DWV'!$A$8:$N$121,14,FALSE),IF($A101&lt;'SCH40'!$A$602,VLOOKUP($A101,'SCH40'!$A$8:$N$601,14,FALSE),IF($A101&lt;'Large Dia. SCH40'!$A$35,VLOOKUP($A101,'Large Dia. SCH40'!$A$8:$N$34,14,FALSE),IF($A101&lt;'SDR26'!$A$119,VLOOKUP($A101,'SDR26'!$A$8:$N$118,14,FALSE),IF($A101&lt;SDR35G!$A$227,VLOOKUP($A101,SDR35G!$A$8:$N$226,14,FALSE),IF($A101&lt;SDR35SW!$A$178,VLOOKUP($A101,SDR35SW!$A$8:$N$177,14,FALSE),IF($A101&lt;'DWV G'!$A$241,VLOOKUP($A101,'DWV G'!$A$8:$N$240,14,FALSE),IF($A101&lt;'2'!$A$523,VLOOKUP($A101,'2'!$A$8:$N$522,14,FALSE),IF($A101&lt;'3'!$A$27,VLOOKUP($A101,'3'!$A$8:$N$26,14,FALSE),IF($A101&lt;'4'!$A$277,VLOOKUP($A101,'4'!$A$8:$N$276,14,FALSE),IF($A101&lt;'5'!$A$10,VLOOKUP($A101,'5'!$A$8:$N$9,14,FALSE),IF($A101&lt;SDRFab!$A$3088,VLOOKUP($A101,SDRFab!$A$8:$N$3087,13,FALSE),"")))))))))))))</f>
        <v/>
      </c>
      <c r="K101" s="168" t="str">
        <f>IF($A101&lt;DWV!$A$301,VLOOKUP($A101,DWV!$A$8:$L$300,11,FALSE),IF($A101&lt;'Large Dia. DWV'!$A$122,VLOOKUP($A101,'Large Dia. DWV'!$A$8:$L$121,11,FALSE),IF($A101&lt;'SCH40'!$A$602,VLOOKUP($A101,'SCH40'!$A$8:$L$601,11,FALSE),IF($A101&lt;'Large Dia. SCH40'!$A$35,VLOOKUP($A101,'Large Dia. SCH40'!$A$8:$L$34,11,FALSE),IF($A101&lt;'SDR26'!$A$119,VLOOKUP($A101,'SDR26'!$A$8:$L$118,11,FALSE),IF($A101&lt;SDR35G!$A$227,VLOOKUP($A101,SDR35G!$A$8:$L$226,11,FALSE),IF($A101&lt;SDR35SW!$A$178,VLOOKUP($A101,SDR35SW!$A$8:$L$177,11,FALSE),IF($A101&lt;'DWV G'!$A$241,VLOOKUP($A101,'DWV G'!$A$8:$L$240,11,FALSE),IF($A101&lt;'2'!$A$523,VLOOKUP($A101,'2'!$A$8:$L$522,11,FALSE),IF($A101&lt;'3'!$A$27,VLOOKUP($A101,'3'!$A$8:$L$26,11,FALSE),IF($A101&lt;'4'!$A$277,VLOOKUP($A101,'4'!$A$8:$L$276,11,FALSE),IF($A101&lt;'5'!$A$10,VLOOKUP($A101,'5'!$A$8:$L$9,11,FALSE),IF($A101&lt;Nonstandard!$A$26,VLOOKUP($A101,Nonstandard!$A$17:$J$25,10,FALSE),IF($A101&lt;SDRFab!$A$3088,VLOOKUP($A101,SDRFab!$A$8:$L$3087,10,FALSE),""))))))))))))))</f>
        <v/>
      </c>
      <c r="L101" s="153" t="str">
        <f t="shared" si="2"/>
        <v>-</v>
      </c>
      <c r="M101" s="169"/>
      <c r="N101" s="142"/>
      <c r="O101" s="143"/>
    </row>
    <row r="102" spans="1:15" ht="15.6" x14ac:dyDescent="0.3">
      <c r="A102" s="123">
        <v>85</v>
      </c>
      <c r="B102" s="14" t="str">
        <f>IF($A102&lt;DWV!$A$301,VLOOKUP($A102,DWV!$A$8:$L$300,4,FALSE),IF($A102&lt;'Large Dia. DWV'!$A$122,VLOOKUP($A102,'Large Dia. DWV'!$A$8:$L$121,4,FALSE),IF($A102&lt;'SCH40'!$A$602,VLOOKUP($A102,'SCH40'!$A$8:$L$601,4,FALSE),IF($A102&lt;'Large Dia. SCH40'!$A$35,VLOOKUP($A102,'Large Dia. SCH40'!$A$8:$L$34,4,FALSE),IF($A102&lt;'SDR26'!$A$119,VLOOKUP($A102,'SDR26'!$A$8:$L$118,4,FALSE),IF($A102&lt;SDR35G!$A$227,VLOOKUP($A102,SDR35G!$A$8:$L$226,4,FALSE),IF($A102&lt;SDR35SW!$A$178,VLOOKUP($A102,SDR35SW!$A$8:$L$177,4,FALSE),IF($A102&lt;'DWV G'!$A$241,VLOOKUP($A102,'DWV G'!$A$8:$L$240,4,FALSE),IF($A102&lt;'2'!$A$523,VLOOKUP($A102,'2'!$A$8:$L$522,4,FALSE),IF($A102&lt;'3'!$A$27,VLOOKUP($A102,'3'!$A$8:$L$26,4,FALSE),IF($A102&lt;'4'!$A$277,VLOOKUP($A102,'4'!$A$8:$L$276,4,FALSE),IF($A102&lt;'5'!$A$10,VLOOKUP($A102,'5'!$A$8:$L$9,4,FALSE),IF($A102&lt;Nonstandard!$A$26,VLOOKUP($A102,Nonstandard!$A$17:$J$25,5,FALSE),IF($A102&lt;SDRFab!$A$3088,VLOOKUP($A102,SDRFab!$A$8:$K$3087,3,FALSE),""))))))))))))))</f>
        <v/>
      </c>
      <c r="C102" s="163" t="str">
        <f>IF($A102&lt;DWV!$A$301,VLOOKUP($A102,DWV!$A$8:$L$300,5,FALSE),IF($A102&lt;'Large Dia. DWV'!$A$122,VLOOKUP($A102,'Large Dia. DWV'!$A$8:$L$121,5,FALSE),IF($A102&lt;'SCH40'!$A$602,VLOOKUP($A102,'SCH40'!$A$8:$L$601,5,FALSE),IF($A102&lt;'Large Dia. SCH40'!$A$35,VLOOKUP($A102,'Large Dia. SCH40'!$A$8:$L$34,5,FALSE),IF($A102&lt;'SDR26'!$A$119,VLOOKUP($A102,'SDR26'!$A$8:$L$118,5,FALSE),IF($A102&lt;SDR35G!$A$227,VLOOKUP($A102,SDR35G!$A$8:$L$226,5,FALSE),IF($A102&lt;SDR35SW!$A$178,VLOOKUP($A102,SDR35SW!$A$8:$L$177,5,FALSE),IF($A102&lt;'DWV G'!$A$241,VLOOKUP($A102,'DWV G'!$A$8:$L$240,5,FALSE),IF($A102&lt;'2'!$A$523,VLOOKUP($A102,'2'!$A$8:$L$522,5,FALSE),IF($A102&lt;'3'!$A$27,VLOOKUP($A102,'3'!$A$8:$L$26,5,FALSE),IF($A102&lt;'4'!$A$277,VLOOKUP($A102,'4'!$A$8:$L$276,5,FALSE),IF($A102&lt;'5'!$A$10,VLOOKUP($A102,'5'!$A$8:$L$9,5,FALSE),IF($A102&lt;Nonstandard!$A$26,VLOOKUP($A102,Nonstandard!$A$17:$J$25,6,FALSE),IF($A102&lt;SDRFab!$A$3088,VLOOKUP($A102,SDRFab!$A$8:$K$3087,4,FALSE),""))))))))))))))</f>
        <v/>
      </c>
      <c r="D102" s="396" t="str">
        <f>IF($A102&lt;DWV!$A$301,VLOOKUP($A102,DWV!$A$8:$L$300,6,FALSE),IF($A102&lt;'Large Dia. DWV'!$A$122,VLOOKUP($A102,'Large Dia. DWV'!$A$8:$L$121,6,FALSE),IF($A102&lt;'SCH40'!$A$602,VLOOKUP($A102,'SCH40'!$A$8:$L$601,6,FALSE),IF($A102&lt;'Large Dia. SCH40'!$A$35,VLOOKUP($A102,'Large Dia. SCH40'!$A$8:$L$34,6,FALSE),IF($A102&lt;'SDR26'!$A$119,VLOOKUP($A102,'SDR26'!$A$8:$L$118,6,FALSE),IF($A102&lt;SDR35G!$A$227,VLOOKUP($A102,SDR35G!$A$8:$L$226,6,FALSE),IF($A102&lt;SDR35SW!$A$178,VLOOKUP($A102,SDR35SW!$A$8:$L$177,6,FALSE),IF($A102&lt;'DWV G'!$A$241,VLOOKUP($A102,'DWV G'!$A$8:$L$240,6,FALSE),IF($A102&lt;'2'!$A$523,VLOOKUP($A102,'2'!$A$8:$L$522,6,FALSE),IF($A102&lt;'3'!$A$27,VLOOKUP($A102,'3'!$A$8:$L$26,6,FALSE),IF($A102&lt;'4'!$A$277,VLOOKUP($A102,'4'!$A$8:$L$276,6,FALSE),IF($A102&lt;'5'!$A$10,VLOOKUP($A102,'5'!$A$8:$L$9,6,FALSE),IF($A102&lt;Nonstandard!$A$26,VLOOKUP($A102,Nonstandard!$A$17:$J$25,7,FALSE),IF($A102&lt;SDRFab!$A$3088,VLOOKUP($A102,SDRFab!$A$8:$K$3087,5,FALSE),""))))))))))))))</f>
        <v/>
      </c>
      <c r="E102" s="397"/>
      <c r="F102" s="138" t="str">
        <f>IF($A102&lt;DWV!$A$301,VLOOKUP($A102,DWV!$A$8:$L$300,10,FALSE),IF($A102&lt;'Large Dia. DWV'!$A$122,VLOOKUP($A102,'Large Dia. DWV'!$A$8:$L$121,10,FALSE),IF($A102&lt;'SCH40'!$A$602,VLOOKUP($A102,'SCH40'!$A$8:$L$601,10,FALSE),IF($A102&lt;'Large Dia. SCH40'!$A$35,VLOOKUP($A102,'Large Dia. SCH40'!$A$8:$L$34,10,FALSE),IF($A102&lt;'SDR26'!$A$119,VLOOKUP($A102,'SDR26'!$A$8:$L$118,10,FALSE),IF($A102&lt;SDR35G!$A$227,VLOOKUP($A102,SDR35G!$A$8:$L$226,10,FALSE),IF($A102&lt;SDR35SW!$A$178,VLOOKUP($A102,SDR35SW!$A$8:$L$177,10,FALSE),IF($A102&lt;'DWV G'!$A$241,VLOOKUP($A102,'DWV G'!$A$8:$L$240,10,FALSE),IF($A102&lt;'2'!$A$523,VLOOKUP($A102,'2'!$A$8:$L$522,10,FALSE),IF($A102&lt;'3'!$A$27,VLOOKUP($A102,'3'!$A$8:$L$26,10,FALSE),IF($A102&lt;'4'!$A$277,VLOOKUP($A102,'4'!$A$8:$L$276,10,FALSE),IF($A102&lt;'5'!$A$10,VLOOKUP($A102,'5'!$A$8:$L$9,10,FALSE),IF($A102&lt;Nonstandard!$A$26,VLOOKUP($A102,Nonstandard!$A$17:$J$25,8,FALSE),IF($A102&lt;SDRFab!$A$3088,VLOOKUP($A102,SDRFab!$A$8:$K$3087,9,FALSE),""))))))))))))))</f>
        <v/>
      </c>
      <c r="G102" s="165" t="str">
        <f>IF($A102&lt;DWV!$A$301,VLOOKUP($A102,DWV!$A$8:$L$300,12,FALSE),IF($A102&lt;'Large Dia. DWV'!$A$122,VLOOKUP($A102,'Large Dia. DWV'!$A$8:$L$121,12,FALSE),IF($A102&lt;'SCH40'!$A$602,VLOOKUP($A102,'SCH40'!$A$8:$L$601,12,FALSE),IF($A102&lt;'Large Dia. SCH40'!$A$35,VLOOKUP($A102,'Large Dia. SCH40'!$A$8:$L$34,12,FALSE),IF($A102&lt;'SDR26'!$A$119,VLOOKUP($A102,'SDR26'!$A$8:$L$118,12,FALSE),IF($A102&lt;SDR35G!$A$227,VLOOKUP($A102,SDR35G!$A$8:$L$226,12,FALSE),IF($A102&lt;SDR35SW!$A$178,VLOOKUP($A102,SDR35SW!$A$8:$L$177,12,FALSE),IF($A102&lt;'DWV G'!$A$241,VLOOKUP($A102,'DWV G'!$A$8:$L$240,12,FALSE),IF($A102&lt;'2'!$A$523,VLOOKUP($A102,'2'!$A$8:$L$522,12,FALSE),IF($A102&lt;'3'!$A$27,VLOOKUP($A102,'3'!$A$8:$L$26,12,FALSE),IF($A102&lt;'4'!$A$277,VLOOKUP($A102,'4'!$A$8:$L$276,12,FALSE),IF($A102&lt;'5'!$A$10,VLOOKUP($A102,'5'!$A$8:$L$9,12,FALSE),IF($A102&lt;Nonstandard!$A$26,VLOOKUP($A102,Nonstandard!$A$17:$J$25,3,FALSE),IF($A102&lt;SDRFab!$A$3088,VLOOKUP($A102,SDRFab!$A$8:$L$3087,11,FALSE),""))))))))))))))</f>
        <v/>
      </c>
      <c r="H102" s="389" t="str">
        <f>IF($A102&lt;DWV!$A$301,VLOOKUP($A102,DWV!$A$8:$L$300,7,FALSE),IF($A102&lt;'Large Dia. DWV'!$A$122,VLOOKUP($A102,'Large Dia. DWV'!$A$8:$L$121,7,FALSE),IF($A102&lt;'SCH40'!$A$602,VLOOKUP($A102,'SCH40'!$A$8:$L$601,7,FALSE),IF($A102&lt;'Large Dia. SCH40'!$A$35,VLOOKUP($A102,'Large Dia. SCH40'!$A$8:$L$34,7,FALSE),IF($A102&lt;'SDR26'!$A$119,VLOOKUP($A102,'SDR26'!$A$8:$L$118,7,FALSE),IF($A102&lt;SDR35G!$A$227,VLOOKUP($A102,SDR35G!$A$8:$L$226,7,FALSE),IF($A102&lt;SDR35SW!$A$178,VLOOKUP($A102,SDR35SW!$A$8:$L$177,7,FALSE),IF($A102&lt;'DWV G'!$A$241,VLOOKUP($A102,'DWV G'!$A$8:$L$240,7,FALSE),IF($A102&lt;'2'!$A$523,VLOOKUP($A102,'2'!$A$8:$L$522,7,FALSE),IF($A102&lt;'3'!$A$27,VLOOKUP($A102,'3'!$A$8:$L$26,7,FALSE),IF($A102&lt;'4'!$A$277,VLOOKUP($A102,'4'!$A$8:$L$276,7,FALSE),IF($A102&lt;'5'!$A$10,VLOOKUP($A102,'5'!$A$8:$L$9,7,FALSE),IF($A102&lt;SDRFab!$A$3088,VLOOKUP($A102,SDRFab!$A$8:$L$3087,6,FALSE),"")))))))))))))</f>
        <v/>
      </c>
      <c r="I102" s="390"/>
      <c r="J102" s="155" t="str">
        <f>IF($A102&lt;DWV!$A$301,VLOOKUP($A102,DWV!$A$8:$N$300,14,FALSE),IF($A102&lt;'Large Dia. DWV'!$A$122,VLOOKUP($A102,'Large Dia. DWV'!$A$8:$N$121,14,FALSE),IF($A102&lt;'SCH40'!$A$602,VLOOKUP($A102,'SCH40'!$A$8:$N$601,14,FALSE),IF($A102&lt;'Large Dia. SCH40'!$A$35,VLOOKUP($A102,'Large Dia. SCH40'!$A$8:$N$34,14,FALSE),IF($A102&lt;'SDR26'!$A$119,VLOOKUP($A102,'SDR26'!$A$8:$N$118,14,FALSE),IF($A102&lt;SDR35G!$A$227,VLOOKUP($A102,SDR35G!$A$8:$N$226,14,FALSE),IF($A102&lt;SDR35SW!$A$178,VLOOKUP($A102,SDR35SW!$A$8:$N$177,14,FALSE),IF($A102&lt;'DWV G'!$A$241,VLOOKUP($A102,'DWV G'!$A$8:$N$240,14,FALSE),IF($A102&lt;'2'!$A$523,VLOOKUP($A102,'2'!$A$8:$N$522,14,FALSE),IF($A102&lt;'3'!$A$27,VLOOKUP($A102,'3'!$A$8:$N$26,14,FALSE),IF($A102&lt;'4'!$A$277,VLOOKUP($A102,'4'!$A$8:$N$276,14,FALSE),IF($A102&lt;'5'!$A$10,VLOOKUP($A102,'5'!$A$8:$N$9,14,FALSE),IF($A102&lt;SDRFab!$A$3088,VLOOKUP($A102,SDRFab!$A$8:$N$3087,13,FALSE),"")))))))))))))</f>
        <v/>
      </c>
      <c r="K102" s="167" t="str">
        <f>IF($A102&lt;DWV!$A$301,VLOOKUP($A102,DWV!$A$8:$L$300,11,FALSE),IF($A102&lt;'Large Dia. DWV'!$A$122,VLOOKUP($A102,'Large Dia. DWV'!$A$8:$L$121,11,FALSE),IF($A102&lt;'SCH40'!$A$602,VLOOKUP($A102,'SCH40'!$A$8:$L$601,11,FALSE),IF($A102&lt;'Large Dia. SCH40'!$A$35,VLOOKUP($A102,'Large Dia. SCH40'!$A$8:$L$34,11,FALSE),IF($A102&lt;'SDR26'!$A$119,VLOOKUP($A102,'SDR26'!$A$8:$L$118,11,FALSE),IF($A102&lt;SDR35G!$A$227,VLOOKUP($A102,SDR35G!$A$8:$L$226,11,FALSE),IF($A102&lt;SDR35SW!$A$178,VLOOKUP($A102,SDR35SW!$A$8:$L$177,11,FALSE),IF($A102&lt;'DWV G'!$A$241,VLOOKUP($A102,'DWV G'!$A$8:$L$240,11,FALSE),IF($A102&lt;'2'!$A$523,VLOOKUP($A102,'2'!$A$8:$L$522,11,FALSE),IF($A102&lt;'3'!$A$27,VLOOKUP($A102,'3'!$A$8:$L$26,11,FALSE),IF($A102&lt;'4'!$A$277,VLOOKUP($A102,'4'!$A$8:$L$276,11,FALSE),IF($A102&lt;'5'!$A$10,VLOOKUP($A102,'5'!$A$8:$L$9,11,FALSE),IF($A102&lt;Nonstandard!$A$26,VLOOKUP($A102,Nonstandard!$A$17:$J$25,10,FALSE),IF($A102&lt;SDRFab!$A$3088,VLOOKUP($A102,SDRFab!$A$8:$L$3087,10,FALSE),""))))))))))))))</f>
        <v/>
      </c>
      <c r="L102" s="139" t="str">
        <f t="shared" si="2"/>
        <v>-</v>
      </c>
      <c r="M102" s="170"/>
      <c r="N102" s="142"/>
      <c r="O102" s="143"/>
    </row>
    <row r="103" spans="1:15" ht="15.6" x14ac:dyDescent="0.3">
      <c r="A103" s="151">
        <v>86</v>
      </c>
      <c r="B103" s="152" t="str">
        <f>IF($A103&lt;DWV!$A$301,VLOOKUP($A103,DWV!$A$8:$L$300,4,FALSE),IF($A103&lt;'Large Dia. DWV'!$A$122,VLOOKUP($A103,'Large Dia. DWV'!$A$8:$L$121,4,FALSE),IF($A103&lt;'SCH40'!$A$602,VLOOKUP($A103,'SCH40'!$A$8:$L$601,4,FALSE),IF($A103&lt;'Large Dia. SCH40'!$A$35,VLOOKUP($A103,'Large Dia. SCH40'!$A$8:$L$34,4,FALSE),IF($A103&lt;'SDR26'!$A$119,VLOOKUP($A103,'SDR26'!$A$8:$L$118,4,FALSE),IF($A103&lt;SDR35G!$A$227,VLOOKUP($A103,SDR35G!$A$8:$L$226,4,FALSE),IF($A103&lt;SDR35SW!$A$178,VLOOKUP($A103,SDR35SW!$A$8:$L$177,4,FALSE),IF($A103&lt;'DWV G'!$A$241,VLOOKUP($A103,'DWV G'!$A$8:$L$240,4,FALSE),IF($A103&lt;'2'!$A$523,VLOOKUP($A103,'2'!$A$8:$L$522,4,FALSE),IF($A103&lt;'3'!$A$27,VLOOKUP($A103,'3'!$A$8:$L$26,4,FALSE),IF($A103&lt;'4'!$A$277,VLOOKUP($A103,'4'!$A$8:$L$276,4,FALSE),IF($A103&lt;'5'!$A$10,VLOOKUP($A103,'5'!$A$8:$L$9,4,FALSE),IF($A103&lt;Nonstandard!$A$26,VLOOKUP($A103,Nonstandard!$A$17:$J$25,5,FALSE),IF($A103&lt;SDRFab!$A$3088,VLOOKUP($A103,SDRFab!$A$8:$K$3087,3,FALSE),""))))))))))))))</f>
        <v/>
      </c>
      <c r="C103" s="164" t="str">
        <f>IF($A103&lt;DWV!$A$301,VLOOKUP($A103,DWV!$A$8:$L$300,5,FALSE),IF($A103&lt;'Large Dia. DWV'!$A$122,VLOOKUP($A103,'Large Dia. DWV'!$A$8:$L$121,5,FALSE),IF($A103&lt;'SCH40'!$A$602,VLOOKUP($A103,'SCH40'!$A$8:$L$601,5,FALSE),IF($A103&lt;'Large Dia. SCH40'!$A$35,VLOOKUP($A103,'Large Dia. SCH40'!$A$8:$L$34,5,FALSE),IF($A103&lt;'SDR26'!$A$119,VLOOKUP($A103,'SDR26'!$A$8:$L$118,5,FALSE),IF($A103&lt;SDR35G!$A$227,VLOOKUP($A103,SDR35G!$A$8:$L$226,5,FALSE),IF($A103&lt;SDR35SW!$A$178,VLOOKUP($A103,SDR35SW!$A$8:$L$177,5,FALSE),IF($A103&lt;'DWV G'!$A$241,VLOOKUP($A103,'DWV G'!$A$8:$L$240,5,FALSE),IF($A103&lt;'2'!$A$523,VLOOKUP($A103,'2'!$A$8:$L$522,5,FALSE),IF($A103&lt;'3'!$A$27,VLOOKUP($A103,'3'!$A$8:$L$26,5,FALSE),IF($A103&lt;'4'!$A$277,VLOOKUP($A103,'4'!$A$8:$L$276,5,FALSE),IF($A103&lt;'5'!$A$10,VLOOKUP($A103,'5'!$A$8:$L$9,5,FALSE),IF($A103&lt;Nonstandard!$A$26,VLOOKUP($A103,Nonstandard!$A$17:$J$25,6,FALSE),IF($A103&lt;SDRFab!$A$3088,VLOOKUP($A103,SDRFab!$A$8:$K$3087,4,FALSE),""))))))))))))))</f>
        <v/>
      </c>
      <c r="D103" s="398" t="str">
        <f>IF($A103&lt;DWV!$A$301,VLOOKUP($A103,DWV!$A$8:$L$300,6,FALSE),IF($A103&lt;'Large Dia. DWV'!$A$122,VLOOKUP($A103,'Large Dia. DWV'!$A$8:$L$121,6,FALSE),IF($A103&lt;'SCH40'!$A$602,VLOOKUP($A103,'SCH40'!$A$8:$L$601,6,FALSE),IF($A103&lt;'Large Dia. SCH40'!$A$35,VLOOKUP($A103,'Large Dia. SCH40'!$A$8:$L$34,6,FALSE),IF($A103&lt;'SDR26'!$A$119,VLOOKUP($A103,'SDR26'!$A$8:$L$118,6,FALSE),IF($A103&lt;SDR35G!$A$227,VLOOKUP($A103,SDR35G!$A$8:$L$226,6,FALSE),IF($A103&lt;SDR35SW!$A$178,VLOOKUP($A103,SDR35SW!$A$8:$L$177,6,FALSE),IF($A103&lt;'DWV G'!$A$241,VLOOKUP($A103,'DWV G'!$A$8:$L$240,6,FALSE),IF($A103&lt;'2'!$A$523,VLOOKUP($A103,'2'!$A$8:$L$522,6,FALSE),IF($A103&lt;'3'!$A$27,VLOOKUP($A103,'3'!$A$8:$L$26,6,FALSE),IF($A103&lt;'4'!$A$277,VLOOKUP($A103,'4'!$A$8:$L$276,6,FALSE),IF($A103&lt;'5'!$A$10,VLOOKUP($A103,'5'!$A$8:$L$9,6,FALSE),IF($A103&lt;Nonstandard!$A$26,VLOOKUP($A103,Nonstandard!$A$17:$J$25,7,FALSE),IF($A103&lt;SDRFab!$A$3088,VLOOKUP($A103,SDRFab!$A$8:$K$3087,5,FALSE),""))))))))))))))</f>
        <v/>
      </c>
      <c r="E103" s="399"/>
      <c r="F103" s="153" t="str">
        <f>IF($A103&lt;DWV!$A$301,VLOOKUP($A103,DWV!$A$8:$L$300,10,FALSE),IF($A103&lt;'Large Dia. DWV'!$A$122,VLOOKUP($A103,'Large Dia. DWV'!$A$8:$L$121,10,FALSE),IF($A103&lt;'SCH40'!$A$602,VLOOKUP($A103,'SCH40'!$A$8:$L$601,10,FALSE),IF($A103&lt;'Large Dia. SCH40'!$A$35,VLOOKUP($A103,'Large Dia. SCH40'!$A$8:$L$34,10,FALSE),IF($A103&lt;'SDR26'!$A$119,VLOOKUP($A103,'SDR26'!$A$8:$L$118,10,FALSE),IF($A103&lt;SDR35G!$A$227,VLOOKUP($A103,SDR35G!$A$8:$L$226,10,FALSE),IF($A103&lt;SDR35SW!$A$178,VLOOKUP($A103,SDR35SW!$A$8:$L$177,10,FALSE),IF($A103&lt;'DWV G'!$A$241,VLOOKUP($A103,'DWV G'!$A$8:$L$240,10,FALSE),IF($A103&lt;'2'!$A$523,VLOOKUP($A103,'2'!$A$8:$L$522,10,FALSE),IF($A103&lt;'3'!$A$27,VLOOKUP($A103,'3'!$A$8:$L$26,10,FALSE),IF($A103&lt;'4'!$A$277,VLOOKUP($A103,'4'!$A$8:$L$276,10,FALSE),IF($A103&lt;'5'!$A$10,VLOOKUP($A103,'5'!$A$8:$L$9,10,FALSE),IF($A103&lt;Nonstandard!$A$26,VLOOKUP($A103,Nonstandard!$A$17:$J$25,8,FALSE),IF($A103&lt;SDRFab!$A$3088,VLOOKUP($A103,SDRFab!$A$8:$K$3087,9,FALSE),""))))))))))))))</f>
        <v/>
      </c>
      <c r="G103" s="166" t="str">
        <f>IF($A103&lt;DWV!$A$301,VLOOKUP($A103,DWV!$A$8:$L$300,12,FALSE),IF($A103&lt;'Large Dia. DWV'!$A$122,VLOOKUP($A103,'Large Dia. DWV'!$A$8:$L$121,12,FALSE),IF($A103&lt;'SCH40'!$A$602,VLOOKUP($A103,'SCH40'!$A$8:$L$601,12,FALSE),IF($A103&lt;'Large Dia. SCH40'!$A$35,VLOOKUP($A103,'Large Dia. SCH40'!$A$8:$L$34,12,FALSE),IF($A103&lt;'SDR26'!$A$119,VLOOKUP($A103,'SDR26'!$A$8:$L$118,12,FALSE),IF($A103&lt;SDR35G!$A$227,VLOOKUP($A103,SDR35G!$A$8:$L$226,12,FALSE),IF($A103&lt;SDR35SW!$A$178,VLOOKUP($A103,SDR35SW!$A$8:$L$177,12,FALSE),IF($A103&lt;'DWV G'!$A$241,VLOOKUP($A103,'DWV G'!$A$8:$L$240,12,FALSE),IF($A103&lt;'2'!$A$523,VLOOKUP($A103,'2'!$A$8:$L$522,12,FALSE),IF($A103&lt;'3'!$A$27,VLOOKUP($A103,'3'!$A$8:$L$26,12,FALSE),IF($A103&lt;'4'!$A$277,VLOOKUP($A103,'4'!$A$8:$L$276,12,FALSE),IF($A103&lt;'5'!$A$10,VLOOKUP($A103,'5'!$A$8:$L$9,12,FALSE),IF($A103&lt;Nonstandard!$A$26,VLOOKUP($A103,Nonstandard!$A$17:$J$25,3,FALSE),IF($A103&lt;SDRFab!$A$3088,VLOOKUP($A103,SDRFab!$A$8:$L$3087,11,FALSE),""))))))))))))))</f>
        <v/>
      </c>
      <c r="H103" s="387" t="str">
        <f>IF($A103&lt;DWV!$A$301,VLOOKUP($A103,DWV!$A$8:$L$300,7,FALSE),IF($A103&lt;'Large Dia. DWV'!$A$122,VLOOKUP($A103,'Large Dia. DWV'!$A$8:$L$121,7,FALSE),IF($A103&lt;'SCH40'!$A$602,VLOOKUP($A103,'SCH40'!$A$8:$L$601,7,FALSE),IF($A103&lt;'Large Dia. SCH40'!$A$35,VLOOKUP($A103,'Large Dia. SCH40'!$A$8:$L$34,7,FALSE),IF($A103&lt;'SDR26'!$A$119,VLOOKUP($A103,'SDR26'!$A$8:$L$118,7,FALSE),IF($A103&lt;SDR35G!$A$227,VLOOKUP($A103,SDR35G!$A$8:$L$226,7,FALSE),IF($A103&lt;SDR35SW!$A$178,VLOOKUP($A103,SDR35SW!$A$8:$L$177,7,FALSE),IF($A103&lt;'DWV G'!$A$241,VLOOKUP($A103,'DWV G'!$A$8:$L$240,7,FALSE),IF($A103&lt;'2'!$A$523,VLOOKUP($A103,'2'!$A$8:$L$522,7,FALSE),IF($A103&lt;'3'!$A$27,VLOOKUP($A103,'3'!$A$8:$L$26,7,FALSE),IF($A103&lt;'4'!$A$277,VLOOKUP($A103,'4'!$A$8:$L$276,7,FALSE),IF($A103&lt;'5'!$A$10,VLOOKUP($A103,'5'!$A$8:$L$9,7,FALSE),IF($A103&lt;SDRFab!$A$3088,VLOOKUP($A103,SDRFab!$A$8:$L$3087,6,FALSE),"")))))))))))))</f>
        <v/>
      </c>
      <c r="I103" s="388"/>
      <c r="J103" s="156" t="str">
        <f>IF($A103&lt;DWV!$A$301,VLOOKUP($A103,DWV!$A$8:$N$300,14,FALSE),IF($A103&lt;'Large Dia. DWV'!$A$122,VLOOKUP($A103,'Large Dia. DWV'!$A$8:$N$121,14,FALSE),IF($A103&lt;'SCH40'!$A$602,VLOOKUP($A103,'SCH40'!$A$8:$N$601,14,FALSE),IF($A103&lt;'Large Dia. SCH40'!$A$35,VLOOKUP($A103,'Large Dia. SCH40'!$A$8:$N$34,14,FALSE),IF($A103&lt;'SDR26'!$A$119,VLOOKUP($A103,'SDR26'!$A$8:$N$118,14,FALSE),IF($A103&lt;SDR35G!$A$227,VLOOKUP($A103,SDR35G!$A$8:$N$226,14,FALSE),IF($A103&lt;SDR35SW!$A$178,VLOOKUP($A103,SDR35SW!$A$8:$N$177,14,FALSE),IF($A103&lt;'DWV G'!$A$241,VLOOKUP($A103,'DWV G'!$A$8:$N$240,14,FALSE),IF($A103&lt;'2'!$A$523,VLOOKUP($A103,'2'!$A$8:$N$522,14,FALSE),IF($A103&lt;'3'!$A$27,VLOOKUP($A103,'3'!$A$8:$N$26,14,FALSE),IF($A103&lt;'4'!$A$277,VLOOKUP($A103,'4'!$A$8:$N$276,14,FALSE),IF($A103&lt;'5'!$A$10,VLOOKUP($A103,'5'!$A$8:$N$9,14,FALSE),IF($A103&lt;SDRFab!$A$3088,VLOOKUP($A103,SDRFab!$A$8:$N$3087,13,FALSE),"")))))))))))))</f>
        <v/>
      </c>
      <c r="K103" s="168" t="str">
        <f>IF($A103&lt;DWV!$A$301,VLOOKUP($A103,DWV!$A$8:$L$300,11,FALSE),IF($A103&lt;'Large Dia. DWV'!$A$122,VLOOKUP($A103,'Large Dia. DWV'!$A$8:$L$121,11,FALSE),IF($A103&lt;'SCH40'!$A$602,VLOOKUP($A103,'SCH40'!$A$8:$L$601,11,FALSE),IF($A103&lt;'Large Dia. SCH40'!$A$35,VLOOKUP($A103,'Large Dia. SCH40'!$A$8:$L$34,11,FALSE),IF($A103&lt;'SDR26'!$A$119,VLOOKUP($A103,'SDR26'!$A$8:$L$118,11,FALSE),IF($A103&lt;SDR35G!$A$227,VLOOKUP($A103,SDR35G!$A$8:$L$226,11,FALSE),IF($A103&lt;SDR35SW!$A$178,VLOOKUP($A103,SDR35SW!$A$8:$L$177,11,FALSE),IF($A103&lt;'DWV G'!$A$241,VLOOKUP($A103,'DWV G'!$A$8:$L$240,11,FALSE),IF($A103&lt;'2'!$A$523,VLOOKUP($A103,'2'!$A$8:$L$522,11,FALSE),IF($A103&lt;'3'!$A$27,VLOOKUP($A103,'3'!$A$8:$L$26,11,FALSE),IF($A103&lt;'4'!$A$277,VLOOKUP($A103,'4'!$A$8:$L$276,11,FALSE),IF($A103&lt;'5'!$A$10,VLOOKUP($A103,'5'!$A$8:$L$9,11,FALSE),IF($A103&lt;Nonstandard!$A$26,VLOOKUP($A103,Nonstandard!$A$17:$J$25,10,FALSE),IF($A103&lt;SDRFab!$A$3088,VLOOKUP($A103,SDRFab!$A$8:$L$3087,10,FALSE),""))))))))))))))</f>
        <v/>
      </c>
      <c r="L103" s="153" t="str">
        <f t="shared" si="2"/>
        <v>-</v>
      </c>
      <c r="M103" s="169"/>
      <c r="N103" s="142"/>
      <c r="O103" s="143"/>
    </row>
    <row r="104" spans="1:15" ht="15.6" x14ac:dyDescent="0.3">
      <c r="A104" s="123">
        <v>87</v>
      </c>
      <c r="B104" s="14" t="str">
        <f>IF($A104&lt;DWV!$A$301,VLOOKUP($A104,DWV!$A$8:$L$300,4,FALSE),IF($A104&lt;'Large Dia. DWV'!$A$122,VLOOKUP($A104,'Large Dia. DWV'!$A$8:$L$121,4,FALSE),IF($A104&lt;'SCH40'!$A$602,VLOOKUP($A104,'SCH40'!$A$8:$L$601,4,FALSE),IF($A104&lt;'Large Dia. SCH40'!$A$35,VLOOKUP($A104,'Large Dia. SCH40'!$A$8:$L$34,4,FALSE),IF($A104&lt;'SDR26'!$A$119,VLOOKUP($A104,'SDR26'!$A$8:$L$118,4,FALSE),IF($A104&lt;SDR35G!$A$227,VLOOKUP($A104,SDR35G!$A$8:$L$226,4,FALSE),IF($A104&lt;SDR35SW!$A$178,VLOOKUP($A104,SDR35SW!$A$8:$L$177,4,FALSE),IF($A104&lt;'DWV G'!$A$241,VLOOKUP($A104,'DWV G'!$A$8:$L$240,4,FALSE),IF($A104&lt;'2'!$A$523,VLOOKUP($A104,'2'!$A$8:$L$522,4,FALSE),IF($A104&lt;'3'!$A$27,VLOOKUP($A104,'3'!$A$8:$L$26,4,FALSE),IF($A104&lt;'4'!$A$277,VLOOKUP($A104,'4'!$A$8:$L$276,4,FALSE),IF($A104&lt;'5'!$A$10,VLOOKUP($A104,'5'!$A$8:$L$9,4,FALSE),IF($A104&lt;Nonstandard!$A$26,VLOOKUP($A104,Nonstandard!$A$17:$J$25,5,FALSE),IF($A104&lt;SDRFab!$A$3088,VLOOKUP($A104,SDRFab!$A$8:$K$3087,3,FALSE),""))))))))))))))</f>
        <v/>
      </c>
      <c r="C104" s="163" t="str">
        <f>IF($A104&lt;DWV!$A$301,VLOOKUP($A104,DWV!$A$8:$L$300,5,FALSE),IF($A104&lt;'Large Dia. DWV'!$A$122,VLOOKUP($A104,'Large Dia. DWV'!$A$8:$L$121,5,FALSE),IF($A104&lt;'SCH40'!$A$602,VLOOKUP($A104,'SCH40'!$A$8:$L$601,5,FALSE),IF($A104&lt;'Large Dia. SCH40'!$A$35,VLOOKUP($A104,'Large Dia. SCH40'!$A$8:$L$34,5,FALSE),IF($A104&lt;'SDR26'!$A$119,VLOOKUP($A104,'SDR26'!$A$8:$L$118,5,FALSE),IF($A104&lt;SDR35G!$A$227,VLOOKUP($A104,SDR35G!$A$8:$L$226,5,FALSE),IF($A104&lt;SDR35SW!$A$178,VLOOKUP($A104,SDR35SW!$A$8:$L$177,5,FALSE),IF($A104&lt;'DWV G'!$A$241,VLOOKUP($A104,'DWV G'!$A$8:$L$240,5,FALSE),IF($A104&lt;'2'!$A$523,VLOOKUP($A104,'2'!$A$8:$L$522,5,FALSE),IF($A104&lt;'3'!$A$27,VLOOKUP($A104,'3'!$A$8:$L$26,5,FALSE),IF($A104&lt;'4'!$A$277,VLOOKUP($A104,'4'!$A$8:$L$276,5,FALSE),IF($A104&lt;'5'!$A$10,VLOOKUP($A104,'5'!$A$8:$L$9,5,FALSE),IF($A104&lt;Nonstandard!$A$26,VLOOKUP($A104,Nonstandard!$A$17:$J$25,6,FALSE),IF($A104&lt;SDRFab!$A$3088,VLOOKUP($A104,SDRFab!$A$8:$K$3087,4,FALSE),""))))))))))))))</f>
        <v/>
      </c>
      <c r="D104" s="396" t="str">
        <f>IF($A104&lt;DWV!$A$301,VLOOKUP($A104,DWV!$A$8:$L$300,6,FALSE),IF($A104&lt;'Large Dia. DWV'!$A$122,VLOOKUP($A104,'Large Dia. DWV'!$A$8:$L$121,6,FALSE),IF($A104&lt;'SCH40'!$A$602,VLOOKUP($A104,'SCH40'!$A$8:$L$601,6,FALSE),IF($A104&lt;'Large Dia. SCH40'!$A$35,VLOOKUP($A104,'Large Dia. SCH40'!$A$8:$L$34,6,FALSE),IF($A104&lt;'SDR26'!$A$119,VLOOKUP($A104,'SDR26'!$A$8:$L$118,6,FALSE),IF($A104&lt;SDR35G!$A$227,VLOOKUP($A104,SDR35G!$A$8:$L$226,6,FALSE),IF($A104&lt;SDR35SW!$A$178,VLOOKUP($A104,SDR35SW!$A$8:$L$177,6,FALSE),IF($A104&lt;'DWV G'!$A$241,VLOOKUP($A104,'DWV G'!$A$8:$L$240,6,FALSE),IF($A104&lt;'2'!$A$523,VLOOKUP($A104,'2'!$A$8:$L$522,6,FALSE),IF($A104&lt;'3'!$A$27,VLOOKUP($A104,'3'!$A$8:$L$26,6,FALSE),IF($A104&lt;'4'!$A$277,VLOOKUP($A104,'4'!$A$8:$L$276,6,FALSE),IF($A104&lt;'5'!$A$10,VLOOKUP($A104,'5'!$A$8:$L$9,6,FALSE),IF($A104&lt;Nonstandard!$A$26,VLOOKUP($A104,Nonstandard!$A$17:$J$25,7,FALSE),IF($A104&lt;SDRFab!$A$3088,VLOOKUP($A104,SDRFab!$A$8:$K$3087,5,FALSE),""))))))))))))))</f>
        <v/>
      </c>
      <c r="E104" s="397"/>
      <c r="F104" s="138" t="str">
        <f>IF($A104&lt;DWV!$A$301,VLOOKUP($A104,DWV!$A$8:$L$300,10,FALSE),IF($A104&lt;'Large Dia. DWV'!$A$122,VLOOKUP($A104,'Large Dia. DWV'!$A$8:$L$121,10,FALSE),IF($A104&lt;'SCH40'!$A$602,VLOOKUP($A104,'SCH40'!$A$8:$L$601,10,FALSE),IF($A104&lt;'Large Dia. SCH40'!$A$35,VLOOKUP($A104,'Large Dia. SCH40'!$A$8:$L$34,10,FALSE),IF($A104&lt;'SDR26'!$A$119,VLOOKUP($A104,'SDR26'!$A$8:$L$118,10,FALSE),IF($A104&lt;SDR35G!$A$227,VLOOKUP($A104,SDR35G!$A$8:$L$226,10,FALSE),IF($A104&lt;SDR35SW!$A$178,VLOOKUP($A104,SDR35SW!$A$8:$L$177,10,FALSE),IF($A104&lt;'DWV G'!$A$241,VLOOKUP($A104,'DWV G'!$A$8:$L$240,10,FALSE),IF($A104&lt;'2'!$A$523,VLOOKUP($A104,'2'!$A$8:$L$522,10,FALSE),IF($A104&lt;'3'!$A$27,VLOOKUP($A104,'3'!$A$8:$L$26,10,FALSE),IF($A104&lt;'4'!$A$277,VLOOKUP($A104,'4'!$A$8:$L$276,10,FALSE),IF($A104&lt;'5'!$A$10,VLOOKUP($A104,'5'!$A$8:$L$9,10,FALSE),IF($A104&lt;Nonstandard!$A$26,VLOOKUP($A104,Nonstandard!$A$17:$J$25,8,FALSE),IF($A104&lt;SDRFab!$A$3088,VLOOKUP($A104,SDRFab!$A$8:$K$3087,9,FALSE),""))))))))))))))</f>
        <v/>
      </c>
      <c r="G104" s="165" t="str">
        <f>IF($A104&lt;DWV!$A$301,VLOOKUP($A104,DWV!$A$8:$L$300,12,FALSE),IF($A104&lt;'Large Dia. DWV'!$A$122,VLOOKUP($A104,'Large Dia. DWV'!$A$8:$L$121,12,FALSE),IF($A104&lt;'SCH40'!$A$602,VLOOKUP($A104,'SCH40'!$A$8:$L$601,12,FALSE),IF($A104&lt;'Large Dia. SCH40'!$A$35,VLOOKUP($A104,'Large Dia. SCH40'!$A$8:$L$34,12,FALSE),IF($A104&lt;'SDR26'!$A$119,VLOOKUP($A104,'SDR26'!$A$8:$L$118,12,FALSE),IF($A104&lt;SDR35G!$A$227,VLOOKUP($A104,SDR35G!$A$8:$L$226,12,FALSE),IF($A104&lt;SDR35SW!$A$178,VLOOKUP($A104,SDR35SW!$A$8:$L$177,12,FALSE),IF($A104&lt;'DWV G'!$A$241,VLOOKUP($A104,'DWV G'!$A$8:$L$240,12,FALSE),IF($A104&lt;'2'!$A$523,VLOOKUP($A104,'2'!$A$8:$L$522,12,FALSE),IF($A104&lt;'3'!$A$27,VLOOKUP($A104,'3'!$A$8:$L$26,12,FALSE),IF($A104&lt;'4'!$A$277,VLOOKUP($A104,'4'!$A$8:$L$276,12,FALSE),IF($A104&lt;'5'!$A$10,VLOOKUP($A104,'5'!$A$8:$L$9,12,FALSE),IF($A104&lt;Nonstandard!$A$26,VLOOKUP($A104,Nonstandard!$A$17:$J$25,3,FALSE),IF($A104&lt;SDRFab!$A$3088,VLOOKUP($A104,SDRFab!$A$8:$L$3087,11,FALSE),""))))))))))))))</f>
        <v/>
      </c>
      <c r="H104" s="389" t="str">
        <f>IF($A104&lt;DWV!$A$301,VLOOKUP($A104,DWV!$A$8:$L$300,7,FALSE),IF($A104&lt;'Large Dia. DWV'!$A$122,VLOOKUP($A104,'Large Dia. DWV'!$A$8:$L$121,7,FALSE),IF($A104&lt;'SCH40'!$A$602,VLOOKUP($A104,'SCH40'!$A$8:$L$601,7,FALSE),IF($A104&lt;'Large Dia. SCH40'!$A$35,VLOOKUP($A104,'Large Dia. SCH40'!$A$8:$L$34,7,FALSE),IF($A104&lt;'SDR26'!$A$119,VLOOKUP($A104,'SDR26'!$A$8:$L$118,7,FALSE),IF($A104&lt;SDR35G!$A$227,VLOOKUP($A104,SDR35G!$A$8:$L$226,7,FALSE),IF($A104&lt;SDR35SW!$A$178,VLOOKUP($A104,SDR35SW!$A$8:$L$177,7,FALSE),IF($A104&lt;'DWV G'!$A$241,VLOOKUP($A104,'DWV G'!$A$8:$L$240,7,FALSE),IF($A104&lt;'2'!$A$523,VLOOKUP($A104,'2'!$A$8:$L$522,7,FALSE),IF($A104&lt;'3'!$A$27,VLOOKUP($A104,'3'!$A$8:$L$26,7,FALSE),IF($A104&lt;'4'!$A$277,VLOOKUP($A104,'4'!$A$8:$L$276,7,FALSE),IF($A104&lt;'5'!$A$10,VLOOKUP($A104,'5'!$A$8:$L$9,7,FALSE),IF($A104&lt;SDRFab!$A$3088,VLOOKUP($A104,SDRFab!$A$8:$L$3087,6,FALSE),"")))))))))))))</f>
        <v/>
      </c>
      <c r="I104" s="390"/>
      <c r="J104" s="155" t="str">
        <f>IF($A104&lt;DWV!$A$301,VLOOKUP($A104,DWV!$A$8:$N$300,14,FALSE),IF($A104&lt;'Large Dia. DWV'!$A$122,VLOOKUP($A104,'Large Dia. DWV'!$A$8:$N$121,14,FALSE),IF($A104&lt;'SCH40'!$A$602,VLOOKUP($A104,'SCH40'!$A$8:$N$601,14,FALSE),IF($A104&lt;'Large Dia. SCH40'!$A$35,VLOOKUP($A104,'Large Dia. SCH40'!$A$8:$N$34,14,FALSE),IF($A104&lt;'SDR26'!$A$119,VLOOKUP($A104,'SDR26'!$A$8:$N$118,14,FALSE),IF($A104&lt;SDR35G!$A$227,VLOOKUP($A104,SDR35G!$A$8:$N$226,14,FALSE),IF($A104&lt;SDR35SW!$A$178,VLOOKUP($A104,SDR35SW!$A$8:$N$177,14,FALSE),IF($A104&lt;'DWV G'!$A$241,VLOOKUP($A104,'DWV G'!$A$8:$N$240,14,FALSE),IF($A104&lt;'2'!$A$523,VLOOKUP($A104,'2'!$A$8:$N$522,14,FALSE),IF($A104&lt;'3'!$A$27,VLOOKUP($A104,'3'!$A$8:$N$26,14,FALSE),IF($A104&lt;'4'!$A$277,VLOOKUP($A104,'4'!$A$8:$N$276,14,FALSE),IF($A104&lt;'5'!$A$10,VLOOKUP($A104,'5'!$A$8:$N$9,14,FALSE),IF($A104&lt;SDRFab!$A$3088,VLOOKUP($A104,SDRFab!$A$8:$N$3087,13,FALSE),"")))))))))))))</f>
        <v/>
      </c>
      <c r="K104" s="167" t="str">
        <f>IF($A104&lt;DWV!$A$301,VLOOKUP($A104,DWV!$A$8:$L$300,11,FALSE),IF($A104&lt;'Large Dia. DWV'!$A$122,VLOOKUP($A104,'Large Dia. DWV'!$A$8:$L$121,11,FALSE),IF($A104&lt;'SCH40'!$A$602,VLOOKUP($A104,'SCH40'!$A$8:$L$601,11,FALSE),IF($A104&lt;'Large Dia. SCH40'!$A$35,VLOOKUP($A104,'Large Dia. SCH40'!$A$8:$L$34,11,FALSE),IF($A104&lt;'SDR26'!$A$119,VLOOKUP($A104,'SDR26'!$A$8:$L$118,11,FALSE),IF($A104&lt;SDR35G!$A$227,VLOOKUP($A104,SDR35G!$A$8:$L$226,11,FALSE),IF($A104&lt;SDR35SW!$A$178,VLOOKUP($A104,SDR35SW!$A$8:$L$177,11,FALSE),IF($A104&lt;'DWV G'!$A$241,VLOOKUP($A104,'DWV G'!$A$8:$L$240,11,FALSE),IF($A104&lt;'2'!$A$523,VLOOKUP($A104,'2'!$A$8:$L$522,11,FALSE),IF($A104&lt;'3'!$A$27,VLOOKUP($A104,'3'!$A$8:$L$26,11,FALSE),IF($A104&lt;'4'!$A$277,VLOOKUP($A104,'4'!$A$8:$L$276,11,FALSE),IF($A104&lt;'5'!$A$10,VLOOKUP($A104,'5'!$A$8:$L$9,11,FALSE),IF($A104&lt;Nonstandard!$A$26,VLOOKUP($A104,Nonstandard!$A$17:$J$25,10,FALSE),IF($A104&lt;SDRFab!$A$3088,VLOOKUP($A104,SDRFab!$A$8:$L$3087,10,FALSE),""))))))))))))))</f>
        <v/>
      </c>
      <c r="L104" s="139" t="str">
        <f t="shared" si="2"/>
        <v>-</v>
      </c>
      <c r="M104" s="170"/>
      <c r="N104" s="142"/>
      <c r="O104" s="143"/>
    </row>
    <row r="105" spans="1:15" ht="15.6" x14ac:dyDescent="0.3">
      <c r="A105" s="151">
        <v>88</v>
      </c>
      <c r="B105" s="152" t="str">
        <f>IF($A105&lt;DWV!$A$301,VLOOKUP($A105,DWV!$A$8:$L$300,4,FALSE),IF($A105&lt;'Large Dia. DWV'!$A$122,VLOOKUP($A105,'Large Dia. DWV'!$A$8:$L$121,4,FALSE),IF($A105&lt;'SCH40'!$A$602,VLOOKUP($A105,'SCH40'!$A$8:$L$601,4,FALSE),IF($A105&lt;'Large Dia. SCH40'!$A$35,VLOOKUP($A105,'Large Dia. SCH40'!$A$8:$L$34,4,FALSE),IF($A105&lt;'SDR26'!$A$119,VLOOKUP($A105,'SDR26'!$A$8:$L$118,4,FALSE),IF($A105&lt;SDR35G!$A$227,VLOOKUP($A105,SDR35G!$A$8:$L$226,4,FALSE),IF($A105&lt;SDR35SW!$A$178,VLOOKUP($A105,SDR35SW!$A$8:$L$177,4,FALSE),IF($A105&lt;'DWV G'!$A$241,VLOOKUP($A105,'DWV G'!$A$8:$L$240,4,FALSE),IF($A105&lt;'2'!$A$523,VLOOKUP($A105,'2'!$A$8:$L$522,4,FALSE),IF($A105&lt;'3'!$A$27,VLOOKUP($A105,'3'!$A$8:$L$26,4,FALSE),IF($A105&lt;'4'!$A$277,VLOOKUP($A105,'4'!$A$8:$L$276,4,FALSE),IF($A105&lt;'5'!$A$10,VLOOKUP($A105,'5'!$A$8:$L$9,4,FALSE),IF($A105&lt;Nonstandard!$A$26,VLOOKUP($A105,Nonstandard!$A$17:$J$25,5,FALSE),IF($A105&lt;SDRFab!$A$3088,VLOOKUP($A105,SDRFab!$A$8:$K$3087,3,FALSE),""))))))))))))))</f>
        <v/>
      </c>
      <c r="C105" s="164" t="str">
        <f>IF($A105&lt;DWV!$A$301,VLOOKUP($A105,DWV!$A$8:$L$300,5,FALSE),IF($A105&lt;'Large Dia. DWV'!$A$122,VLOOKUP($A105,'Large Dia. DWV'!$A$8:$L$121,5,FALSE),IF($A105&lt;'SCH40'!$A$602,VLOOKUP($A105,'SCH40'!$A$8:$L$601,5,FALSE),IF($A105&lt;'Large Dia. SCH40'!$A$35,VLOOKUP($A105,'Large Dia. SCH40'!$A$8:$L$34,5,FALSE),IF($A105&lt;'SDR26'!$A$119,VLOOKUP($A105,'SDR26'!$A$8:$L$118,5,FALSE),IF($A105&lt;SDR35G!$A$227,VLOOKUP($A105,SDR35G!$A$8:$L$226,5,FALSE),IF($A105&lt;SDR35SW!$A$178,VLOOKUP($A105,SDR35SW!$A$8:$L$177,5,FALSE),IF($A105&lt;'DWV G'!$A$241,VLOOKUP($A105,'DWV G'!$A$8:$L$240,5,FALSE),IF($A105&lt;'2'!$A$523,VLOOKUP($A105,'2'!$A$8:$L$522,5,FALSE),IF($A105&lt;'3'!$A$27,VLOOKUP($A105,'3'!$A$8:$L$26,5,FALSE),IF($A105&lt;'4'!$A$277,VLOOKUP($A105,'4'!$A$8:$L$276,5,FALSE),IF($A105&lt;'5'!$A$10,VLOOKUP($A105,'5'!$A$8:$L$9,5,FALSE),IF($A105&lt;Nonstandard!$A$26,VLOOKUP($A105,Nonstandard!$A$17:$J$25,6,FALSE),IF($A105&lt;SDRFab!$A$3088,VLOOKUP($A105,SDRFab!$A$8:$K$3087,4,FALSE),""))))))))))))))</f>
        <v/>
      </c>
      <c r="D105" s="398" t="str">
        <f>IF($A105&lt;DWV!$A$301,VLOOKUP($A105,DWV!$A$8:$L$300,6,FALSE),IF($A105&lt;'Large Dia. DWV'!$A$122,VLOOKUP($A105,'Large Dia. DWV'!$A$8:$L$121,6,FALSE),IF($A105&lt;'SCH40'!$A$602,VLOOKUP($A105,'SCH40'!$A$8:$L$601,6,FALSE),IF($A105&lt;'Large Dia. SCH40'!$A$35,VLOOKUP($A105,'Large Dia. SCH40'!$A$8:$L$34,6,FALSE),IF($A105&lt;'SDR26'!$A$119,VLOOKUP($A105,'SDR26'!$A$8:$L$118,6,FALSE),IF($A105&lt;SDR35G!$A$227,VLOOKUP($A105,SDR35G!$A$8:$L$226,6,FALSE),IF($A105&lt;SDR35SW!$A$178,VLOOKUP($A105,SDR35SW!$A$8:$L$177,6,FALSE),IF($A105&lt;'DWV G'!$A$241,VLOOKUP($A105,'DWV G'!$A$8:$L$240,6,FALSE),IF($A105&lt;'2'!$A$523,VLOOKUP($A105,'2'!$A$8:$L$522,6,FALSE),IF($A105&lt;'3'!$A$27,VLOOKUP($A105,'3'!$A$8:$L$26,6,FALSE),IF($A105&lt;'4'!$A$277,VLOOKUP($A105,'4'!$A$8:$L$276,6,FALSE),IF($A105&lt;'5'!$A$10,VLOOKUP($A105,'5'!$A$8:$L$9,6,FALSE),IF($A105&lt;Nonstandard!$A$26,VLOOKUP($A105,Nonstandard!$A$17:$J$25,7,FALSE),IF($A105&lt;SDRFab!$A$3088,VLOOKUP($A105,SDRFab!$A$8:$K$3087,5,FALSE),""))))))))))))))</f>
        <v/>
      </c>
      <c r="E105" s="399"/>
      <c r="F105" s="153" t="str">
        <f>IF($A105&lt;DWV!$A$301,VLOOKUP($A105,DWV!$A$8:$L$300,10,FALSE),IF($A105&lt;'Large Dia. DWV'!$A$122,VLOOKUP($A105,'Large Dia. DWV'!$A$8:$L$121,10,FALSE),IF($A105&lt;'SCH40'!$A$602,VLOOKUP($A105,'SCH40'!$A$8:$L$601,10,FALSE),IF($A105&lt;'Large Dia. SCH40'!$A$35,VLOOKUP($A105,'Large Dia. SCH40'!$A$8:$L$34,10,FALSE),IF($A105&lt;'SDR26'!$A$119,VLOOKUP($A105,'SDR26'!$A$8:$L$118,10,FALSE),IF($A105&lt;SDR35G!$A$227,VLOOKUP($A105,SDR35G!$A$8:$L$226,10,FALSE),IF($A105&lt;SDR35SW!$A$178,VLOOKUP($A105,SDR35SW!$A$8:$L$177,10,FALSE),IF($A105&lt;'DWV G'!$A$241,VLOOKUP($A105,'DWV G'!$A$8:$L$240,10,FALSE),IF($A105&lt;'2'!$A$523,VLOOKUP($A105,'2'!$A$8:$L$522,10,FALSE),IF($A105&lt;'3'!$A$27,VLOOKUP($A105,'3'!$A$8:$L$26,10,FALSE),IF($A105&lt;'4'!$A$277,VLOOKUP($A105,'4'!$A$8:$L$276,10,FALSE),IF($A105&lt;'5'!$A$10,VLOOKUP($A105,'5'!$A$8:$L$9,10,FALSE),IF($A105&lt;Nonstandard!$A$26,VLOOKUP($A105,Nonstandard!$A$17:$J$25,8,FALSE),IF($A105&lt;SDRFab!$A$3088,VLOOKUP($A105,SDRFab!$A$8:$K$3087,9,FALSE),""))))))))))))))</f>
        <v/>
      </c>
      <c r="G105" s="166" t="str">
        <f>IF($A105&lt;DWV!$A$301,VLOOKUP($A105,DWV!$A$8:$L$300,12,FALSE),IF($A105&lt;'Large Dia. DWV'!$A$122,VLOOKUP($A105,'Large Dia. DWV'!$A$8:$L$121,12,FALSE),IF($A105&lt;'SCH40'!$A$602,VLOOKUP($A105,'SCH40'!$A$8:$L$601,12,FALSE),IF($A105&lt;'Large Dia. SCH40'!$A$35,VLOOKUP($A105,'Large Dia. SCH40'!$A$8:$L$34,12,FALSE),IF($A105&lt;'SDR26'!$A$119,VLOOKUP($A105,'SDR26'!$A$8:$L$118,12,FALSE),IF($A105&lt;SDR35G!$A$227,VLOOKUP($A105,SDR35G!$A$8:$L$226,12,FALSE),IF($A105&lt;SDR35SW!$A$178,VLOOKUP($A105,SDR35SW!$A$8:$L$177,12,FALSE),IF($A105&lt;'DWV G'!$A$241,VLOOKUP($A105,'DWV G'!$A$8:$L$240,12,FALSE),IF($A105&lt;'2'!$A$523,VLOOKUP($A105,'2'!$A$8:$L$522,12,FALSE),IF($A105&lt;'3'!$A$27,VLOOKUP($A105,'3'!$A$8:$L$26,12,FALSE),IF($A105&lt;'4'!$A$277,VLOOKUP($A105,'4'!$A$8:$L$276,12,FALSE),IF($A105&lt;'5'!$A$10,VLOOKUP($A105,'5'!$A$8:$L$9,12,FALSE),IF($A105&lt;Nonstandard!$A$26,VLOOKUP($A105,Nonstandard!$A$17:$J$25,3,FALSE),IF($A105&lt;SDRFab!$A$3088,VLOOKUP($A105,SDRFab!$A$8:$L$3087,11,FALSE),""))))))))))))))</f>
        <v/>
      </c>
      <c r="H105" s="387" t="str">
        <f>IF($A105&lt;DWV!$A$301,VLOOKUP($A105,DWV!$A$8:$L$300,7,FALSE),IF($A105&lt;'Large Dia. DWV'!$A$122,VLOOKUP($A105,'Large Dia. DWV'!$A$8:$L$121,7,FALSE),IF($A105&lt;'SCH40'!$A$602,VLOOKUP($A105,'SCH40'!$A$8:$L$601,7,FALSE),IF($A105&lt;'Large Dia. SCH40'!$A$35,VLOOKUP($A105,'Large Dia. SCH40'!$A$8:$L$34,7,FALSE),IF($A105&lt;'SDR26'!$A$119,VLOOKUP($A105,'SDR26'!$A$8:$L$118,7,FALSE),IF($A105&lt;SDR35G!$A$227,VLOOKUP($A105,SDR35G!$A$8:$L$226,7,FALSE),IF($A105&lt;SDR35SW!$A$178,VLOOKUP($A105,SDR35SW!$A$8:$L$177,7,FALSE),IF($A105&lt;'DWV G'!$A$241,VLOOKUP($A105,'DWV G'!$A$8:$L$240,7,FALSE),IF($A105&lt;'2'!$A$523,VLOOKUP($A105,'2'!$A$8:$L$522,7,FALSE),IF($A105&lt;'3'!$A$27,VLOOKUP($A105,'3'!$A$8:$L$26,7,FALSE),IF($A105&lt;'4'!$A$277,VLOOKUP($A105,'4'!$A$8:$L$276,7,FALSE),IF($A105&lt;'5'!$A$10,VLOOKUP($A105,'5'!$A$8:$L$9,7,FALSE),IF($A105&lt;SDRFab!$A$3088,VLOOKUP($A105,SDRFab!$A$8:$L$3087,6,FALSE),"")))))))))))))</f>
        <v/>
      </c>
      <c r="I105" s="388"/>
      <c r="J105" s="156" t="str">
        <f>IF($A105&lt;DWV!$A$301,VLOOKUP($A105,DWV!$A$8:$N$300,14,FALSE),IF($A105&lt;'Large Dia. DWV'!$A$122,VLOOKUP($A105,'Large Dia. DWV'!$A$8:$N$121,14,FALSE),IF($A105&lt;'SCH40'!$A$602,VLOOKUP($A105,'SCH40'!$A$8:$N$601,14,FALSE),IF($A105&lt;'Large Dia. SCH40'!$A$35,VLOOKUP($A105,'Large Dia. SCH40'!$A$8:$N$34,14,FALSE),IF($A105&lt;'SDR26'!$A$119,VLOOKUP($A105,'SDR26'!$A$8:$N$118,14,FALSE),IF($A105&lt;SDR35G!$A$227,VLOOKUP($A105,SDR35G!$A$8:$N$226,14,FALSE),IF($A105&lt;SDR35SW!$A$178,VLOOKUP($A105,SDR35SW!$A$8:$N$177,14,FALSE),IF($A105&lt;'DWV G'!$A$241,VLOOKUP($A105,'DWV G'!$A$8:$N$240,14,FALSE),IF($A105&lt;'2'!$A$523,VLOOKUP($A105,'2'!$A$8:$N$522,14,FALSE),IF($A105&lt;'3'!$A$27,VLOOKUP($A105,'3'!$A$8:$N$26,14,FALSE),IF($A105&lt;'4'!$A$277,VLOOKUP($A105,'4'!$A$8:$N$276,14,FALSE),IF($A105&lt;'5'!$A$10,VLOOKUP($A105,'5'!$A$8:$N$9,14,FALSE),IF($A105&lt;SDRFab!$A$3088,VLOOKUP($A105,SDRFab!$A$8:$N$3087,13,FALSE),"")))))))))))))</f>
        <v/>
      </c>
      <c r="K105" s="168" t="str">
        <f>IF($A105&lt;DWV!$A$301,VLOOKUP($A105,DWV!$A$8:$L$300,11,FALSE),IF($A105&lt;'Large Dia. DWV'!$A$122,VLOOKUP($A105,'Large Dia. DWV'!$A$8:$L$121,11,FALSE),IF($A105&lt;'SCH40'!$A$602,VLOOKUP($A105,'SCH40'!$A$8:$L$601,11,FALSE),IF($A105&lt;'Large Dia. SCH40'!$A$35,VLOOKUP($A105,'Large Dia. SCH40'!$A$8:$L$34,11,FALSE),IF($A105&lt;'SDR26'!$A$119,VLOOKUP($A105,'SDR26'!$A$8:$L$118,11,FALSE),IF($A105&lt;SDR35G!$A$227,VLOOKUP($A105,SDR35G!$A$8:$L$226,11,FALSE),IF($A105&lt;SDR35SW!$A$178,VLOOKUP($A105,SDR35SW!$A$8:$L$177,11,FALSE),IF($A105&lt;'DWV G'!$A$241,VLOOKUP($A105,'DWV G'!$A$8:$L$240,11,FALSE),IF($A105&lt;'2'!$A$523,VLOOKUP($A105,'2'!$A$8:$L$522,11,FALSE),IF($A105&lt;'3'!$A$27,VLOOKUP($A105,'3'!$A$8:$L$26,11,FALSE),IF($A105&lt;'4'!$A$277,VLOOKUP($A105,'4'!$A$8:$L$276,11,FALSE),IF($A105&lt;'5'!$A$10,VLOOKUP($A105,'5'!$A$8:$L$9,11,FALSE),IF($A105&lt;Nonstandard!$A$26,VLOOKUP($A105,Nonstandard!$A$17:$J$25,10,FALSE),IF($A105&lt;SDRFab!$A$3088,VLOOKUP($A105,SDRFab!$A$8:$L$3087,10,FALSE),""))))))))))))))</f>
        <v/>
      </c>
      <c r="L105" s="153" t="str">
        <f t="shared" si="2"/>
        <v>-</v>
      </c>
      <c r="M105" s="169"/>
      <c r="N105" s="142"/>
      <c r="O105" s="143"/>
    </row>
    <row r="106" spans="1:15" ht="15.6" x14ac:dyDescent="0.3">
      <c r="A106" s="123">
        <v>89</v>
      </c>
      <c r="B106" s="14" t="str">
        <f>IF($A106&lt;DWV!$A$301,VLOOKUP($A106,DWV!$A$8:$L$300,4,FALSE),IF($A106&lt;'Large Dia. DWV'!$A$122,VLOOKUP($A106,'Large Dia. DWV'!$A$8:$L$121,4,FALSE),IF($A106&lt;'SCH40'!$A$602,VLOOKUP($A106,'SCH40'!$A$8:$L$601,4,FALSE),IF($A106&lt;'Large Dia. SCH40'!$A$35,VLOOKUP($A106,'Large Dia. SCH40'!$A$8:$L$34,4,FALSE),IF($A106&lt;'SDR26'!$A$119,VLOOKUP($A106,'SDR26'!$A$8:$L$118,4,FALSE),IF($A106&lt;SDR35G!$A$227,VLOOKUP($A106,SDR35G!$A$8:$L$226,4,FALSE),IF($A106&lt;SDR35SW!$A$178,VLOOKUP($A106,SDR35SW!$A$8:$L$177,4,FALSE),IF($A106&lt;'DWV G'!$A$241,VLOOKUP($A106,'DWV G'!$A$8:$L$240,4,FALSE),IF($A106&lt;'2'!$A$523,VLOOKUP($A106,'2'!$A$8:$L$522,4,FALSE),IF($A106&lt;'3'!$A$27,VLOOKUP($A106,'3'!$A$8:$L$26,4,FALSE),IF($A106&lt;'4'!$A$277,VLOOKUP($A106,'4'!$A$8:$L$276,4,FALSE),IF($A106&lt;'5'!$A$10,VLOOKUP($A106,'5'!$A$8:$L$9,4,FALSE),IF($A106&lt;Nonstandard!$A$26,VLOOKUP($A106,Nonstandard!$A$17:$J$25,5,FALSE),IF($A106&lt;SDRFab!$A$3088,VLOOKUP($A106,SDRFab!$A$8:$K$3087,3,FALSE),""))))))))))))))</f>
        <v/>
      </c>
      <c r="C106" s="163" t="str">
        <f>IF($A106&lt;DWV!$A$301,VLOOKUP($A106,DWV!$A$8:$L$300,5,FALSE),IF($A106&lt;'Large Dia. DWV'!$A$122,VLOOKUP($A106,'Large Dia. DWV'!$A$8:$L$121,5,FALSE),IF($A106&lt;'SCH40'!$A$602,VLOOKUP($A106,'SCH40'!$A$8:$L$601,5,FALSE),IF($A106&lt;'Large Dia. SCH40'!$A$35,VLOOKUP($A106,'Large Dia. SCH40'!$A$8:$L$34,5,FALSE),IF($A106&lt;'SDR26'!$A$119,VLOOKUP($A106,'SDR26'!$A$8:$L$118,5,FALSE),IF($A106&lt;SDR35G!$A$227,VLOOKUP($A106,SDR35G!$A$8:$L$226,5,FALSE),IF($A106&lt;SDR35SW!$A$178,VLOOKUP($A106,SDR35SW!$A$8:$L$177,5,FALSE),IF($A106&lt;'DWV G'!$A$241,VLOOKUP($A106,'DWV G'!$A$8:$L$240,5,FALSE),IF($A106&lt;'2'!$A$523,VLOOKUP($A106,'2'!$A$8:$L$522,5,FALSE),IF($A106&lt;'3'!$A$27,VLOOKUP($A106,'3'!$A$8:$L$26,5,FALSE),IF($A106&lt;'4'!$A$277,VLOOKUP($A106,'4'!$A$8:$L$276,5,FALSE),IF($A106&lt;'5'!$A$10,VLOOKUP($A106,'5'!$A$8:$L$9,5,FALSE),IF($A106&lt;Nonstandard!$A$26,VLOOKUP($A106,Nonstandard!$A$17:$J$25,6,FALSE),IF($A106&lt;SDRFab!$A$3088,VLOOKUP($A106,SDRFab!$A$8:$K$3087,4,FALSE),""))))))))))))))</f>
        <v/>
      </c>
      <c r="D106" s="396" t="str">
        <f>IF($A106&lt;DWV!$A$301,VLOOKUP($A106,DWV!$A$8:$L$300,6,FALSE),IF($A106&lt;'Large Dia. DWV'!$A$122,VLOOKUP($A106,'Large Dia. DWV'!$A$8:$L$121,6,FALSE),IF($A106&lt;'SCH40'!$A$602,VLOOKUP($A106,'SCH40'!$A$8:$L$601,6,FALSE),IF($A106&lt;'Large Dia. SCH40'!$A$35,VLOOKUP($A106,'Large Dia. SCH40'!$A$8:$L$34,6,FALSE),IF($A106&lt;'SDR26'!$A$119,VLOOKUP($A106,'SDR26'!$A$8:$L$118,6,FALSE),IF($A106&lt;SDR35G!$A$227,VLOOKUP($A106,SDR35G!$A$8:$L$226,6,FALSE),IF($A106&lt;SDR35SW!$A$178,VLOOKUP($A106,SDR35SW!$A$8:$L$177,6,FALSE),IF($A106&lt;'DWV G'!$A$241,VLOOKUP($A106,'DWV G'!$A$8:$L$240,6,FALSE),IF($A106&lt;'2'!$A$523,VLOOKUP($A106,'2'!$A$8:$L$522,6,FALSE),IF($A106&lt;'3'!$A$27,VLOOKUP($A106,'3'!$A$8:$L$26,6,FALSE),IF($A106&lt;'4'!$A$277,VLOOKUP($A106,'4'!$A$8:$L$276,6,FALSE),IF($A106&lt;'5'!$A$10,VLOOKUP($A106,'5'!$A$8:$L$9,6,FALSE),IF($A106&lt;Nonstandard!$A$26,VLOOKUP($A106,Nonstandard!$A$17:$J$25,7,FALSE),IF($A106&lt;SDRFab!$A$3088,VLOOKUP($A106,SDRFab!$A$8:$K$3087,5,FALSE),""))))))))))))))</f>
        <v/>
      </c>
      <c r="E106" s="397"/>
      <c r="F106" s="138" t="str">
        <f>IF($A106&lt;DWV!$A$301,VLOOKUP($A106,DWV!$A$8:$L$300,10,FALSE),IF($A106&lt;'Large Dia. DWV'!$A$122,VLOOKUP($A106,'Large Dia. DWV'!$A$8:$L$121,10,FALSE),IF($A106&lt;'SCH40'!$A$602,VLOOKUP($A106,'SCH40'!$A$8:$L$601,10,FALSE),IF($A106&lt;'Large Dia. SCH40'!$A$35,VLOOKUP($A106,'Large Dia. SCH40'!$A$8:$L$34,10,FALSE),IF($A106&lt;'SDR26'!$A$119,VLOOKUP($A106,'SDR26'!$A$8:$L$118,10,FALSE),IF($A106&lt;SDR35G!$A$227,VLOOKUP($A106,SDR35G!$A$8:$L$226,10,FALSE),IF($A106&lt;SDR35SW!$A$178,VLOOKUP($A106,SDR35SW!$A$8:$L$177,10,FALSE),IF($A106&lt;'DWV G'!$A$241,VLOOKUP($A106,'DWV G'!$A$8:$L$240,10,FALSE),IF($A106&lt;'2'!$A$523,VLOOKUP($A106,'2'!$A$8:$L$522,10,FALSE),IF($A106&lt;'3'!$A$27,VLOOKUP($A106,'3'!$A$8:$L$26,10,FALSE),IF($A106&lt;'4'!$A$277,VLOOKUP($A106,'4'!$A$8:$L$276,10,FALSE),IF($A106&lt;'5'!$A$10,VLOOKUP($A106,'5'!$A$8:$L$9,10,FALSE),IF($A106&lt;Nonstandard!$A$26,VLOOKUP($A106,Nonstandard!$A$17:$J$25,8,FALSE),IF($A106&lt;SDRFab!$A$3088,VLOOKUP($A106,SDRFab!$A$8:$K$3087,9,FALSE),""))))))))))))))</f>
        <v/>
      </c>
      <c r="G106" s="165" t="str">
        <f>IF($A106&lt;DWV!$A$301,VLOOKUP($A106,DWV!$A$8:$L$300,12,FALSE),IF($A106&lt;'Large Dia. DWV'!$A$122,VLOOKUP($A106,'Large Dia. DWV'!$A$8:$L$121,12,FALSE),IF($A106&lt;'SCH40'!$A$602,VLOOKUP($A106,'SCH40'!$A$8:$L$601,12,FALSE),IF($A106&lt;'Large Dia. SCH40'!$A$35,VLOOKUP($A106,'Large Dia. SCH40'!$A$8:$L$34,12,FALSE),IF($A106&lt;'SDR26'!$A$119,VLOOKUP($A106,'SDR26'!$A$8:$L$118,12,FALSE),IF($A106&lt;SDR35G!$A$227,VLOOKUP($A106,SDR35G!$A$8:$L$226,12,FALSE),IF($A106&lt;SDR35SW!$A$178,VLOOKUP($A106,SDR35SW!$A$8:$L$177,12,FALSE),IF($A106&lt;'DWV G'!$A$241,VLOOKUP($A106,'DWV G'!$A$8:$L$240,12,FALSE),IF($A106&lt;'2'!$A$523,VLOOKUP($A106,'2'!$A$8:$L$522,12,FALSE),IF($A106&lt;'3'!$A$27,VLOOKUP($A106,'3'!$A$8:$L$26,12,FALSE),IF($A106&lt;'4'!$A$277,VLOOKUP($A106,'4'!$A$8:$L$276,12,FALSE),IF($A106&lt;'5'!$A$10,VLOOKUP($A106,'5'!$A$8:$L$9,12,FALSE),IF($A106&lt;Nonstandard!$A$26,VLOOKUP($A106,Nonstandard!$A$17:$J$25,3,FALSE),IF($A106&lt;SDRFab!$A$3088,VLOOKUP($A106,SDRFab!$A$8:$L$3087,11,FALSE),""))))))))))))))</f>
        <v/>
      </c>
      <c r="H106" s="389" t="str">
        <f>IF($A106&lt;DWV!$A$301,VLOOKUP($A106,DWV!$A$8:$L$300,7,FALSE),IF($A106&lt;'Large Dia. DWV'!$A$122,VLOOKUP($A106,'Large Dia. DWV'!$A$8:$L$121,7,FALSE),IF($A106&lt;'SCH40'!$A$602,VLOOKUP($A106,'SCH40'!$A$8:$L$601,7,FALSE),IF($A106&lt;'Large Dia. SCH40'!$A$35,VLOOKUP($A106,'Large Dia. SCH40'!$A$8:$L$34,7,FALSE),IF($A106&lt;'SDR26'!$A$119,VLOOKUP($A106,'SDR26'!$A$8:$L$118,7,FALSE),IF($A106&lt;SDR35G!$A$227,VLOOKUP($A106,SDR35G!$A$8:$L$226,7,FALSE),IF($A106&lt;SDR35SW!$A$178,VLOOKUP($A106,SDR35SW!$A$8:$L$177,7,FALSE),IF($A106&lt;'DWV G'!$A$241,VLOOKUP($A106,'DWV G'!$A$8:$L$240,7,FALSE),IF($A106&lt;'2'!$A$523,VLOOKUP($A106,'2'!$A$8:$L$522,7,FALSE),IF($A106&lt;'3'!$A$27,VLOOKUP($A106,'3'!$A$8:$L$26,7,FALSE),IF($A106&lt;'4'!$A$277,VLOOKUP($A106,'4'!$A$8:$L$276,7,FALSE),IF($A106&lt;'5'!$A$10,VLOOKUP($A106,'5'!$A$8:$L$9,7,FALSE),IF($A106&lt;SDRFab!$A$3088,VLOOKUP($A106,SDRFab!$A$8:$L$3087,6,FALSE),"")))))))))))))</f>
        <v/>
      </c>
      <c r="I106" s="390"/>
      <c r="J106" s="155" t="str">
        <f>IF($A106&lt;DWV!$A$301,VLOOKUP($A106,DWV!$A$8:$N$300,14,FALSE),IF($A106&lt;'Large Dia. DWV'!$A$122,VLOOKUP($A106,'Large Dia. DWV'!$A$8:$N$121,14,FALSE),IF($A106&lt;'SCH40'!$A$602,VLOOKUP($A106,'SCH40'!$A$8:$N$601,14,FALSE),IF($A106&lt;'Large Dia. SCH40'!$A$35,VLOOKUP($A106,'Large Dia. SCH40'!$A$8:$N$34,14,FALSE),IF($A106&lt;'SDR26'!$A$119,VLOOKUP($A106,'SDR26'!$A$8:$N$118,14,FALSE),IF($A106&lt;SDR35G!$A$227,VLOOKUP($A106,SDR35G!$A$8:$N$226,14,FALSE),IF($A106&lt;SDR35SW!$A$178,VLOOKUP($A106,SDR35SW!$A$8:$N$177,14,FALSE),IF($A106&lt;'DWV G'!$A$241,VLOOKUP($A106,'DWV G'!$A$8:$N$240,14,FALSE),IF($A106&lt;'2'!$A$523,VLOOKUP($A106,'2'!$A$8:$N$522,14,FALSE),IF($A106&lt;'3'!$A$27,VLOOKUP($A106,'3'!$A$8:$N$26,14,FALSE),IF($A106&lt;'4'!$A$277,VLOOKUP($A106,'4'!$A$8:$N$276,14,FALSE),IF($A106&lt;'5'!$A$10,VLOOKUP($A106,'5'!$A$8:$N$9,14,FALSE),IF($A106&lt;SDRFab!$A$3088,VLOOKUP($A106,SDRFab!$A$8:$N$3087,13,FALSE),"")))))))))))))</f>
        <v/>
      </c>
      <c r="K106" s="167" t="str">
        <f>IF($A106&lt;DWV!$A$301,VLOOKUP($A106,DWV!$A$8:$L$300,11,FALSE),IF($A106&lt;'Large Dia. DWV'!$A$122,VLOOKUP($A106,'Large Dia. DWV'!$A$8:$L$121,11,FALSE),IF($A106&lt;'SCH40'!$A$602,VLOOKUP($A106,'SCH40'!$A$8:$L$601,11,FALSE),IF($A106&lt;'Large Dia. SCH40'!$A$35,VLOOKUP($A106,'Large Dia. SCH40'!$A$8:$L$34,11,FALSE),IF($A106&lt;'SDR26'!$A$119,VLOOKUP($A106,'SDR26'!$A$8:$L$118,11,FALSE),IF($A106&lt;SDR35G!$A$227,VLOOKUP($A106,SDR35G!$A$8:$L$226,11,FALSE),IF($A106&lt;SDR35SW!$A$178,VLOOKUP($A106,SDR35SW!$A$8:$L$177,11,FALSE),IF($A106&lt;'DWV G'!$A$241,VLOOKUP($A106,'DWV G'!$A$8:$L$240,11,FALSE),IF($A106&lt;'2'!$A$523,VLOOKUP($A106,'2'!$A$8:$L$522,11,FALSE),IF($A106&lt;'3'!$A$27,VLOOKUP($A106,'3'!$A$8:$L$26,11,FALSE),IF($A106&lt;'4'!$A$277,VLOOKUP($A106,'4'!$A$8:$L$276,11,FALSE),IF($A106&lt;'5'!$A$10,VLOOKUP($A106,'5'!$A$8:$L$9,11,FALSE),IF($A106&lt;Nonstandard!$A$26,VLOOKUP($A106,Nonstandard!$A$17:$J$25,10,FALSE),IF($A106&lt;SDRFab!$A$3088,VLOOKUP($A106,SDRFab!$A$8:$L$3087,10,FALSE),""))))))))))))))</f>
        <v/>
      </c>
      <c r="L106" s="139" t="str">
        <f t="shared" si="2"/>
        <v>-</v>
      </c>
      <c r="M106" s="170"/>
      <c r="N106" s="142"/>
      <c r="O106" s="143"/>
    </row>
    <row r="107" spans="1:15" ht="15.6" x14ac:dyDescent="0.3">
      <c r="A107" s="151">
        <v>90</v>
      </c>
      <c r="B107" s="152" t="str">
        <f>IF($A107&lt;DWV!$A$301,VLOOKUP($A107,DWV!$A$8:$L$300,4,FALSE),IF($A107&lt;'Large Dia. DWV'!$A$122,VLOOKUP($A107,'Large Dia. DWV'!$A$8:$L$121,4,FALSE),IF($A107&lt;'SCH40'!$A$602,VLOOKUP($A107,'SCH40'!$A$8:$L$601,4,FALSE),IF($A107&lt;'Large Dia. SCH40'!$A$35,VLOOKUP($A107,'Large Dia. SCH40'!$A$8:$L$34,4,FALSE),IF($A107&lt;'SDR26'!$A$119,VLOOKUP($A107,'SDR26'!$A$8:$L$118,4,FALSE),IF($A107&lt;SDR35G!$A$227,VLOOKUP($A107,SDR35G!$A$8:$L$226,4,FALSE),IF($A107&lt;SDR35SW!$A$178,VLOOKUP($A107,SDR35SW!$A$8:$L$177,4,FALSE),IF($A107&lt;'DWV G'!$A$241,VLOOKUP($A107,'DWV G'!$A$8:$L$240,4,FALSE),IF($A107&lt;'2'!$A$523,VLOOKUP($A107,'2'!$A$8:$L$522,4,FALSE),IF($A107&lt;'3'!$A$27,VLOOKUP($A107,'3'!$A$8:$L$26,4,FALSE),IF($A107&lt;'4'!$A$277,VLOOKUP($A107,'4'!$A$8:$L$276,4,FALSE),IF($A107&lt;'5'!$A$10,VLOOKUP($A107,'5'!$A$8:$L$9,4,FALSE),IF($A107&lt;Nonstandard!$A$26,VLOOKUP($A107,Nonstandard!$A$17:$J$25,5,FALSE),IF($A107&lt;SDRFab!$A$3088,VLOOKUP($A107,SDRFab!$A$8:$K$3087,3,FALSE),""))))))))))))))</f>
        <v/>
      </c>
      <c r="C107" s="164" t="str">
        <f>IF($A107&lt;DWV!$A$301,VLOOKUP($A107,DWV!$A$8:$L$300,5,FALSE),IF($A107&lt;'Large Dia. DWV'!$A$122,VLOOKUP($A107,'Large Dia. DWV'!$A$8:$L$121,5,FALSE),IF($A107&lt;'SCH40'!$A$602,VLOOKUP($A107,'SCH40'!$A$8:$L$601,5,FALSE),IF($A107&lt;'Large Dia. SCH40'!$A$35,VLOOKUP($A107,'Large Dia. SCH40'!$A$8:$L$34,5,FALSE),IF($A107&lt;'SDR26'!$A$119,VLOOKUP($A107,'SDR26'!$A$8:$L$118,5,FALSE),IF($A107&lt;SDR35G!$A$227,VLOOKUP($A107,SDR35G!$A$8:$L$226,5,FALSE),IF($A107&lt;SDR35SW!$A$178,VLOOKUP($A107,SDR35SW!$A$8:$L$177,5,FALSE),IF($A107&lt;'DWV G'!$A$241,VLOOKUP($A107,'DWV G'!$A$8:$L$240,5,FALSE),IF($A107&lt;'2'!$A$523,VLOOKUP($A107,'2'!$A$8:$L$522,5,FALSE),IF($A107&lt;'3'!$A$27,VLOOKUP($A107,'3'!$A$8:$L$26,5,FALSE),IF($A107&lt;'4'!$A$277,VLOOKUP($A107,'4'!$A$8:$L$276,5,FALSE),IF($A107&lt;'5'!$A$10,VLOOKUP($A107,'5'!$A$8:$L$9,5,FALSE),IF($A107&lt;Nonstandard!$A$26,VLOOKUP($A107,Nonstandard!$A$17:$J$25,6,FALSE),IF($A107&lt;SDRFab!$A$3088,VLOOKUP($A107,SDRFab!$A$8:$K$3087,4,FALSE),""))))))))))))))</f>
        <v/>
      </c>
      <c r="D107" s="398" t="str">
        <f>IF($A107&lt;DWV!$A$301,VLOOKUP($A107,DWV!$A$8:$L$300,6,FALSE),IF($A107&lt;'Large Dia. DWV'!$A$122,VLOOKUP($A107,'Large Dia. DWV'!$A$8:$L$121,6,FALSE),IF($A107&lt;'SCH40'!$A$602,VLOOKUP($A107,'SCH40'!$A$8:$L$601,6,FALSE),IF($A107&lt;'Large Dia. SCH40'!$A$35,VLOOKUP($A107,'Large Dia. SCH40'!$A$8:$L$34,6,FALSE),IF($A107&lt;'SDR26'!$A$119,VLOOKUP($A107,'SDR26'!$A$8:$L$118,6,FALSE),IF($A107&lt;SDR35G!$A$227,VLOOKUP($A107,SDR35G!$A$8:$L$226,6,FALSE),IF($A107&lt;SDR35SW!$A$178,VLOOKUP($A107,SDR35SW!$A$8:$L$177,6,FALSE),IF($A107&lt;'DWV G'!$A$241,VLOOKUP($A107,'DWV G'!$A$8:$L$240,6,FALSE),IF($A107&lt;'2'!$A$523,VLOOKUP($A107,'2'!$A$8:$L$522,6,FALSE),IF($A107&lt;'3'!$A$27,VLOOKUP($A107,'3'!$A$8:$L$26,6,FALSE),IF($A107&lt;'4'!$A$277,VLOOKUP($A107,'4'!$A$8:$L$276,6,FALSE),IF($A107&lt;'5'!$A$10,VLOOKUP($A107,'5'!$A$8:$L$9,6,FALSE),IF($A107&lt;Nonstandard!$A$26,VLOOKUP($A107,Nonstandard!$A$17:$J$25,7,FALSE),IF($A107&lt;SDRFab!$A$3088,VLOOKUP($A107,SDRFab!$A$8:$K$3087,5,FALSE),""))))))))))))))</f>
        <v/>
      </c>
      <c r="E107" s="399"/>
      <c r="F107" s="153" t="str">
        <f>IF($A107&lt;DWV!$A$301,VLOOKUP($A107,DWV!$A$8:$L$300,10,FALSE),IF($A107&lt;'Large Dia. DWV'!$A$122,VLOOKUP($A107,'Large Dia. DWV'!$A$8:$L$121,10,FALSE),IF($A107&lt;'SCH40'!$A$602,VLOOKUP($A107,'SCH40'!$A$8:$L$601,10,FALSE),IF($A107&lt;'Large Dia. SCH40'!$A$35,VLOOKUP($A107,'Large Dia. SCH40'!$A$8:$L$34,10,FALSE),IF($A107&lt;'SDR26'!$A$119,VLOOKUP($A107,'SDR26'!$A$8:$L$118,10,FALSE),IF($A107&lt;SDR35G!$A$227,VLOOKUP($A107,SDR35G!$A$8:$L$226,10,FALSE),IF($A107&lt;SDR35SW!$A$178,VLOOKUP($A107,SDR35SW!$A$8:$L$177,10,FALSE),IF($A107&lt;'DWV G'!$A$241,VLOOKUP($A107,'DWV G'!$A$8:$L$240,10,FALSE),IF($A107&lt;'2'!$A$523,VLOOKUP($A107,'2'!$A$8:$L$522,10,FALSE),IF($A107&lt;'3'!$A$27,VLOOKUP($A107,'3'!$A$8:$L$26,10,FALSE),IF($A107&lt;'4'!$A$277,VLOOKUP($A107,'4'!$A$8:$L$276,10,FALSE),IF($A107&lt;'5'!$A$10,VLOOKUP($A107,'5'!$A$8:$L$9,10,FALSE),IF($A107&lt;Nonstandard!$A$26,VLOOKUP($A107,Nonstandard!$A$17:$J$25,8,FALSE),IF($A107&lt;SDRFab!$A$3088,VLOOKUP($A107,SDRFab!$A$8:$K$3087,9,FALSE),""))))))))))))))</f>
        <v/>
      </c>
      <c r="G107" s="166" t="str">
        <f>IF($A107&lt;DWV!$A$301,VLOOKUP($A107,DWV!$A$8:$L$300,12,FALSE),IF($A107&lt;'Large Dia. DWV'!$A$122,VLOOKUP($A107,'Large Dia. DWV'!$A$8:$L$121,12,FALSE),IF($A107&lt;'SCH40'!$A$602,VLOOKUP($A107,'SCH40'!$A$8:$L$601,12,FALSE),IF($A107&lt;'Large Dia. SCH40'!$A$35,VLOOKUP($A107,'Large Dia. SCH40'!$A$8:$L$34,12,FALSE),IF($A107&lt;'SDR26'!$A$119,VLOOKUP($A107,'SDR26'!$A$8:$L$118,12,FALSE),IF($A107&lt;SDR35G!$A$227,VLOOKUP($A107,SDR35G!$A$8:$L$226,12,FALSE),IF($A107&lt;SDR35SW!$A$178,VLOOKUP($A107,SDR35SW!$A$8:$L$177,12,FALSE),IF($A107&lt;'DWV G'!$A$241,VLOOKUP($A107,'DWV G'!$A$8:$L$240,12,FALSE),IF($A107&lt;'2'!$A$523,VLOOKUP($A107,'2'!$A$8:$L$522,12,FALSE),IF($A107&lt;'3'!$A$27,VLOOKUP($A107,'3'!$A$8:$L$26,12,FALSE),IF($A107&lt;'4'!$A$277,VLOOKUP($A107,'4'!$A$8:$L$276,12,FALSE),IF($A107&lt;'5'!$A$10,VLOOKUP($A107,'5'!$A$8:$L$9,12,FALSE),IF($A107&lt;Nonstandard!$A$26,VLOOKUP($A107,Nonstandard!$A$17:$J$25,3,FALSE),IF($A107&lt;SDRFab!$A$3088,VLOOKUP($A107,SDRFab!$A$8:$L$3087,11,FALSE),""))))))))))))))</f>
        <v/>
      </c>
      <c r="H107" s="387" t="str">
        <f>IF($A107&lt;DWV!$A$301,VLOOKUP($A107,DWV!$A$8:$L$300,7,FALSE),IF($A107&lt;'Large Dia. DWV'!$A$122,VLOOKUP($A107,'Large Dia. DWV'!$A$8:$L$121,7,FALSE),IF($A107&lt;'SCH40'!$A$602,VLOOKUP($A107,'SCH40'!$A$8:$L$601,7,FALSE),IF($A107&lt;'Large Dia. SCH40'!$A$35,VLOOKUP($A107,'Large Dia. SCH40'!$A$8:$L$34,7,FALSE),IF($A107&lt;'SDR26'!$A$119,VLOOKUP($A107,'SDR26'!$A$8:$L$118,7,FALSE),IF($A107&lt;SDR35G!$A$227,VLOOKUP($A107,SDR35G!$A$8:$L$226,7,FALSE),IF($A107&lt;SDR35SW!$A$178,VLOOKUP($A107,SDR35SW!$A$8:$L$177,7,FALSE),IF($A107&lt;'DWV G'!$A$241,VLOOKUP($A107,'DWV G'!$A$8:$L$240,7,FALSE),IF($A107&lt;'2'!$A$523,VLOOKUP($A107,'2'!$A$8:$L$522,7,FALSE),IF($A107&lt;'3'!$A$27,VLOOKUP($A107,'3'!$A$8:$L$26,7,FALSE),IF($A107&lt;'4'!$A$277,VLOOKUP($A107,'4'!$A$8:$L$276,7,FALSE),IF($A107&lt;'5'!$A$10,VLOOKUP($A107,'5'!$A$8:$L$9,7,FALSE),IF($A107&lt;SDRFab!$A$3088,VLOOKUP($A107,SDRFab!$A$8:$L$3087,6,FALSE),"")))))))))))))</f>
        <v/>
      </c>
      <c r="I107" s="388"/>
      <c r="J107" s="156" t="str">
        <f>IF($A107&lt;DWV!$A$301,VLOOKUP($A107,DWV!$A$8:$N$300,14,FALSE),IF($A107&lt;'Large Dia. DWV'!$A$122,VLOOKUP($A107,'Large Dia. DWV'!$A$8:$N$121,14,FALSE),IF($A107&lt;'SCH40'!$A$602,VLOOKUP($A107,'SCH40'!$A$8:$N$601,14,FALSE),IF($A107&lt;'Large Dia. SCH40'!$A$35,VLOOKUP($A107,'Large Dia. SCH40'!$A$8:$N$34,14,FALSE),IF($A107&lt;'SDR26'!$A$119,VLOOKUP($A107,'SDR26'!$A$8:$N$118,14,FALSE),IF($A107&lt;SDR35G!$A$227,VLOOKUP($A107,SDR35G!$A$8:$N$226,14,FALSE),IF($A107&lt;SDR35SW!$A$178,VLOOKUP($A107,SDR35SW!$A$8:$N$177,14,FALSE),IF($A107&lt;'DWV G'!$A$241,VLOOKUP($A107,'DWV G'!$A$8:$N$240,14,FALSE),IF($A107&lt;'2'!$A$523,VLOOKUP($A107,'2'!$A$8:$N$522,14,FALSE),IF($A107&lt;'3'!$A$27,VLOOKUP($A107,'3'!$A$8:$N$26,14,FALSE),IF($A107&lt;'4'!$A$277,VLOOKUP($A107,'4'!$A$8:$N$276,14,FALSE),IF($A107&lt;'5'!$A$10,VLOOKUP($A107,'5'!$A$8:$N$9,14,FALSE),IF($A107&lt;SDRFab!$A$3088,VLOOKUP($A107,SDRFab!$A$8:$N$3087,13,FALSE),"")))))))))))))</f>
        <v/>
      </c>
      <c r="K107" s="168" t="str">
        <f>IF($A107&lt;DWV!$A$301,VLOOKUP($A107,DWV!$A$8:$L$300,11,FALSE),IF($A107&lt;'Large Dia. DWV'!$A$122,VLOOKUP($A107,'Large Dia. DWV'!$A$8:$L$121,11,FALSE),IF($A107&lt;'SCH40'!$A$602,VLOOKUP($A107,'SCH40'!$A$8:$L$601,11,FALSE),IF($A107&lt;'Large Dia. SCH40'!$A$35,VLOOKUP($A107,'Large Dia. SCH40'!$A$8:$L$34,11,FALSE),IF($A107&lt;'SDR26'!$A$119,VLOOKUP($A107,'SDR26'!$A$8:$L$118,11,FALSE),IF($A107&lt;SDR35G!$A$227,VLOOKUP($A107,SDR35G!$A$8:$L$226,11,FALSE),IF($A107&lt;SDR35SW!$A$178,VLOOKUP($A107,SDR35SW!$A$8:$L$177,11,FALSE),IF($A107&lt;'DWV G'!$A$241,VLOOKUP($A107,'DWV G'!$A$8:$L$240,11,FALSE),IF($A107&lt;'2'!$A$523,VLOOKUP($A107,'2'!$A$8:$L$522,11,FALSE),IF($A107&lt;'3'!$A$27,VLOOKUP($A107,'3'!$A$8:$L$26,11,FALSE),IF($A107&lt;'4'!$A$277,VLOOKUP($A107,'4'!$A$8:$L$276,11,FALSE),IF($A107&lt;'5'!$A$10,VLOOKUP($A107,'5'!$A$8:$L$9,11,FALSE),IF($A107&lt;Nonstandard!$A$26,VLOOKUP($A107,Nonstandard!$A$17:$J$25,10,FALSE),IF($A107&lt;SDRFab!$A$3088,VLOOKUP($A107,SDRFab!$A$8:$L$3087,10,FALSE),""))))))))))))))</f>
        <v/>
      </c>
      <c r="L107" s="153" t="str">
        <f t="shared" si="2"/>
        <v>-</v>
      </c>
      <c r="M107" s="169"/>
      <c r="N107" s="142"/>
      <c r="O107" s="143"/>
    </row>
    <row r="108" spans="1:15" ht="15.6" x14ac:dyDescent="0.3">
      <c r="A108" s="123">
        <v>91</v>
      </c>
      <c r="B108" s="14" t="str">
        <f>IF($A108&lt;DWV!$A$301,VLOOKUP($A108,DWV!$A$8:$L$300,4,FALSE),IF($A108&lt;'Large Dia. DWV'!$A$122,VLOOKUP($A108,'Large Dia. DWV'!$A$8:$L$121,4,FALSE),IF($A108&lt;'SCH40'!$A$602,VLOOKUP($A108,'SCH40'!$A$8:$L$601,4,FALSE),IF($A108&lt;'Large Dia. SCH40'!$A$35,VLOOKUP($A108,'Large Dia. SCH40'!$A$8:$L$34,4,FALSE),IF($A108&lt;'SDR26'!$A$119,VLOOKUP($A108,'SDR26'!$A$8:$L$118,4,FALSE),IF($A108&lt;SDR35G!$A$227,VLOOKUP($A108,SDR35G!$A$8:$L$226,4,FALSE),IF($A108&lt;SDR35SW!$A$178,VLOOKUP($A108,SDR35SW!$A$8:$L$177,4,FALSE),IF($A108&lt;'DWV G'!$A$241,VLOOKUP($A108,'DWV G'!$A$8:$L$240,4,FALSE),IF($A108&lt;'2'!$A$523,VLOOKUP($A108,'2'!$A$8:$L$522,4,FALSE),IF($A108&lt;'3'!$A$27,VLOOKUP($A108,'3'!$A$8:$L$26,4,FALSE),IF($A108&lt;'4'!$A$277,VLOOKUP($A108,'4'!$A$8:$L$276,4,FALSE),IF($A108&lt;'5'!$A$10,VLOOKUP($A108,'5'!$A$8:$L$9,4,FALSE),IF($A108&lt;Nonstandard!$A$26,VLOOKUP($A108,Nonstandard!$A$17:$J$25,5,FALSE),IF($A108&lt;SDRFab!$A$3088,VLOOKUP($A108,SDRFab!$A$8:$K$3087,3,FALSE),""))))))))))))))</f>
        <v/>
      </c>
      <c r="C108" s="163" t="str">
        <f>IF($A108&lt;DWV!$A$301,VLOOKUP($A108,DWV!$A$8:$L$300,5,FALSE),IF($A108&lt;'Large Dia. DWV'!$A$122,VLOOKUP($A108,'Large Dia. DWV'!$A$8:$L$121,5,FALSE),IF($A108&lt;'SCH40'!$A$602,VLOOKUP($A108,'SCH40'!$A$8:$L$601,5,FALSE),IF($A108&lt;'Large Dia. SCH40'!$A$35,VLOOKUP($A108,'Large Dia. SCH40'!$A$8:$L$34,5,FALSE),IF($A108&lt;'SDR26'!$A$119,VLOOKUP($A108,'SDR26'!$A$8:$L$118,5,FALSE),IF($A108&lt;SDR35G!$A$227,VLOOKUP($A108,SDR35G!$A$8:$L$226,5,FALSE),IF($A108&lt;SDR35SW!$A$178,VLOOKUP($A108,SDR35SW!$A$8:$L$177,5,FALSE),IF($A108&lt;'DWV G'!$A$241,VLOOKUP($A108,'DWV G'!$A$8:$L$240,5,FALSE),IF($A108&lt;'2'!$A$523,VLOOKUP($A108,'2'!$A$8:$L$522,5,FALSE),IF($A108&lt;'3'!$A$27,VLOOKUP($A108,'3'!$A$8:$L$26,5,FALSE),IF($A108&lt;'4'!$A$277,VLOOKUP($A108,'4'!$A$8:$L$276,5,FALSE),IF($A108&lt;'5'!$A$10,VLOOKUP($A108,'5'!$A$8:$L$9,5,FALSE),IF($A108&lt;Nonstandard!$A$26,VLOOKUP($A108,Nonstandard!$A$17:$J$25,6,FALSE),IF($A108&lt;SDRFab!$A$3088,VLOOKUP($A108,SDRFab!$A$8:$K$3087,4,FALSE),""))))))))))))))</f>
        <v/>
      </c>
      <c r="D108" s="396" t="str">
        <f>IF($A108&lt;DWV!$A$301,VLOOKUP($A108,DWV!$A$8:$L$300,6,FALSE),IF($A108&lt;'Large Dia. DWV'!$A$122,VLOOKUP($A108,'Large Dia. DWV'!$A$8:$L$121,6,FALSE),IF($A108&lt;'SCH40'!$A$602,VLOOKUP($A108,'SCH40'!$A$8:$L$601,6,FALSE),IF($A108&lt;'Large Dia. SCH40'!$A$35,VLOOKUP($A108,'Large Dia. SCH40'!$A$8:$L$34,6,FALSE),IF($A108&lt;'SDR26'!$A$119,VLOOKUP($A108,'SDR26'!$A$8:$L$118,6,FALSE),IF($A108&lt;SDR35G!$A$227,VLOOKUP($A108,SDR35G!$A$8:$L$226,6,FALSE),IF($A108&lt;SDR35SW!$A$178,VLOOKUP($A108,SDR35SW!$A$8:$L$177,6,FALSE),IF($A108&lt;'DWV G'!$A$241,VLOOKUP($A108,'DWV G'!$A$8:$L$240,6,FALSE),IF($A108&lt;'2'!$A$523,VLOOKUP($A108,'2'!$A$8:$L$522,6,FALSE),IF($A108&lt;'3'!$A$27,VLOOKUP($A108,'3'!$A$8:$L$26,6,FALSE),IF($A108&lt;'4'!$A$277,VLOOKUP($A108,'4'!$A$8:$L$276,6,FALSE),IF($A108&lt;'5'!$A$10,VLOOKUP($A108,'5'!$A$8:$L$9,6,FALSE),IF($A108&lt;Nonstandard!$A$26,VLOOKUP($A108,Nonstandard!$A$17:$J$25,7,FALSE),IF($A108&lt;SDRFab!$A$3088,VLOOKUP($A108,SDRFab!$A$8:$K$3087,5,FALSE),""))))))))))))))</f>
        <v/>
      </c>
      <c r="E108" s="397"/>
      <c r="F108" s="138" t="str">
        <f>IF($A108&lt;DWV!$A$301,VLOOKUP($A108,DWV!$A$8:$L$300,10,FALSE),IF($A108&lt;'Large Dia. DWV'!$A$122,VLOOKUP($A108,'Large Dia. DWV'!$A$8:$L$121,10,FALSE),IF($A108&lt;'SCH40'!$A$602,VLOOKUP($A108,'SCH40'!$A$8:$L$601,10,FALSE),IF($A108&lt;'Large Dia. SCH40'!$A$35,VLOOKUP($A108,'Large Dia. SCH40'!$A$8:$L$34,10,FALSE),IF($A108&lt;'SDR26'!$A$119,VLOOKUP($A108,'SDR26'!$A$8:$L$118,10,FALSE),IF($A108&lt;SDR35G!$A$227,VLOOKUP($A108,SDR35G!$A$8:$L$226,10,FALSE),IF($A108&lt;SDR35SW!$A$178,VLOOKUP($A108,SDR35SW!$A$8:$L$177,10,FALSE),IF($A108&lt;'DWV G'!$A$241,VLOOKUP($A108,'DWV G'!$A$8:$L$240,10,FALSE),IF($A108&lt;'2'!$A$523,VLOOKUP($A108,'2'!$A$8:$L$522,10,FALSE),IF($A108&lt;'3'!$A$27,VLOOKUP($A108,'3'!$A$8:$L$26,10,FALSE),IF($A108&lt;'4'!$A$277,VLOOKUP($A108,'4'!$A$8:$L$276,10,FALSE),IF($A108&lt;'5'!$A$10,VLOOKUP($A108,'5'!$A$8:$L$9,10,FALSE),IF($A108&lt;Nonstandard!$A$26,VLOOKUP($A108,Nonstandard!$A$17:$J$25,8,FALSE),IF($A108&lt;SDRFab!$A$3088,VLOOKUP($A108,SDRFab!$A$8:$K$3087,9,FALSE),""))))))))))))))</f>
        <v/>
      </c>
      <c r="G108" s="165" t="str">
        <f>IF($A108&lt;DWV!$A$301,VLOOKUP($A108,DWV!$A$8:$L$300,12,FALSE),IF($A108&lt;'Large Dia. DWV'!$A$122,VLOOKUP($A108,'Large Dia. DWV'!$A$8:$L$121,12,FALSE),IF($A108&lt;'SCH40'!$A$602,VLOOKUP($A108,'SCH40'!$A$8:$L$601,12,FALSE),IF($A108&lt;'Large Dia. SCH40'!$A$35,VLOOKUP($A108,'Large Dia. SCH40'!$A$8:$L$34,12,FALSE),IF($A108&lt;'SDR26'!$A$119,VLOOKUP($A108,'SDR26'!$A$8:$L$118,12,FALSE),IF($A108&lt;SDR35G!$A$227,VLOOKUP($A108,SDR35G!$A$8:$L$226,12,FALSE),IF($A108&lt;SDR35SW!$A$178,VLOOKUP($A108,SDR35SW!$A$8:$L$177,12,FALSE),IF($A108&lt;'DWV G'!$A$241,VLOOKUP($A108,'DWV G'!$A$8:$L$240,12,FALSE),IF($A108&lt;'2'!$A$523,VLOOKUP($A108,'2'!$A$8:$L$522,12,FALSE),IF($A108&lt;'3'!$A$27,VLOOKUP($A108,'3'!$A$8:$L$26,12,FALSE),IF($A108&lt;'4'!$A$277,VLOOKUP($A108,'4'!$A$8:$L$276,12,FALSE),IF($A108&lt;'5'!$A$10,VLOOKUP($A108,'5'!$A$8:$L$9,12,FALSE),IF($A108&lt;Nonstandard!$A$26,VLOOKUP($A108,Nonstandard!$A$17:$J$25,3,FALSE),IF($A108&lt;SDRFab!$A$3088,VLOOKUP($A108,SDRFab!$A$8:$L$3087,11,FALSE),""))))))))))))))</f>
        <v/>
      </c>
      <c r="H108" s="389" t="str">
        <f>IF($A108&lt;DWV!$A$301,VLOOKUP($A108,DWV!$A$8:$L$300,7,FALSE),IF($A108&lt;'Large Dia. DWV'!$A$122,VLOOKUP($A108,'Large Dia. DWV'!$A$8:$L$121,7,FALSE),IF($A108&lt;'SCH40'!$A$602,VLOOKUP($A108,'SCH40'!$A$8:$L$601,7,FALSE),IF($A108&lt;'Large Dia. SCH40'!$A$35,VLOOKUP($A108,'Large Dia. SCH40'!$A$8:$L$34,7,FALSE),IF($A108&lt;'SDR26'!$A$119,VLOOKUP($A108,'SDR26'!$A$8:$L$118,7,FALSE),IF($A108&lt;SDR35G!$A$227,VLOOKUP($A108,SDR35G!$A$8:$L$226,7,FALSE),IF($A108&lt;SDR35SW!$A$178,VLOOKUP($A108,SDR35SW!$A$8:$L$177,7,FALSE),IF($A108&lt;'DWV G'!$A$241,VLOOKUP($A108,'DWV G'!$A$8:$L$240,7,FALSE),IF($A108&lt;'2'!$A$523,VLOOKUP($A108,'2'!$A$8:$L$522,7,FALSE),IF($A108&lt;'3'!$A$27,VLOOKUP($A108,'3'!$A$8:$L$26,7,FALSE),IF($A108&lt;'4'!$A$277,VLOOKUP($A108,'4'!$A$8:$L$276,7,FALSE),IF($A108&lt;'5'!$A$10,VLOOKUP($A108,'5'!$A$8:$L$9,7,FALSE),IF($A108&lt;SDRFab!$A$3088,VLOOKUP($A108,SDRFab!$A$8:$L$3087,6,FALSE),"")))))))))))))</f>
        <v/>
      </c>
      <c r="I108" s="390"/>
      <c r="J108" s="155" t="str">
        <f>IF($A108&lt;DWV!$A$301,VLOOKUP($A108,DWV!$A$8:$N$300,14,FALSE),IF($A108&lt;'Large Dia. DWV'!$A$122,VLOOKUP($A108,'Large Dia. DWV'!$A$8:$N$121,14,FALSE),IF($A108&lt;'SCH40'!$A$602,VLOOKUP($A108,'SCH40'!$A$8:$N$601,14,FALSE),IF($A108&lt;'Large Dia. SCH40'!$A$35,VLOOKUP($A108,'Large Dia. SCH40'!$A$8:$N$34,14,FALSE),IF($A108&lt;'SDR26'!$A$119,VLOOKUP($A108,'SDR26'!$A$8:$N$118,14,FALSE),IF($A108&lt;SDR35G!$A$227,VLOOKUP($A108,SDR35G!$A$8:$N$226,14,FALSE),IF($A108&lt;SDR35SW!$A$178,VLOOKUP($A108,SDR35SW!$A$8:$N$177,14,FALSE),IF($A108&lt;'DWV G'!$A$241,VLOOKUP($A108,'DWV G'!$A$8:$N$240,14,FALSE),IF($A108&lt;'2'!$A$523,VLOOKUP($A108,'2'!$A$8:$N$522,14,FALSE),IF($A108&lt;'3'!$A$27,VLOOKUP($A108,'3'!$A$8:$N$26,14,FALSE),IF($A108&lt;'4'!$A$277,VLOOKUP($A108,'4'!$A$8:$N$276,14,FALSE),IF($A108&lt;'5'!$A$10,VLOOKUP($A108,'5'!$A$8:$N$9,14,FALSE),IF($A108&lt;SDRFab!$A$3088,VLOOKUP($A108,SDRFab!$A$8:$N$3087,13,FALSE),"")))))))))))))</f>
        <v/>
      </c>
      <c r="K108" s="167" t="str">
        <f>IF($A108&lt;DWV!$A$301,VLOOKUP($A108,DWV!$A$8:$L$300,11,FALSE),IF($A108&lt;'Large Dia. DWV'!$A$122,VLOOKUP($A108,'Large Dia. DWV'!$A$8:$L$121,11,FALSE),IF($A108&lt;'SCH40'!$A$602,VLOOKUP($A108,'SCH40'!$A$8:$L$601,11,FALSE),IF($A108&lt;'Large Dia. SCH40'!$A$35,VLOOKUP($A108,'Large Dia. SCH40'!$A$8:$L$34,11,FALSE),IF($A108&lt;'SDR26'!$A$119,VLOOKUP($A108,'SDR26'!$A$8:$L$118,11,FALSE),IF($A108&lt;SDR35G!$A$227,VLOOKUP($A108,SDR35G!$A$8:$L$226,11,FALSE),IF($A108&lt;SDR35SW!$A$178,VLOOKUP($A108,SDR35SW!$A$8:$L$177,11,FALSE),IF($A108&lt;'DWV G'!$A$241,VLOOKUP($A108,'DWV G'!$A$8:$L$240,11,FALSE),IF($A108&lt;'2'!$A$523,VLOOKUP($A108,'2'!$A$8:$L$522,11,FALSE),IF($A108&lt;'3'!$A$27,VLOOKUP($A108,'3'!$A$8:$L$26,11,FALSE),IF($A108&lt;'4'!$A$277,VLOOKUP($A108,'4'!$A$8:$L$276,11,FALSE),IF($A108&lt;'5'!$A$10,VLOOKUP($A108,'5'!$A$8:$L$9,11,FALSE),IF($A108&lt;Nonstandard!$A$26,VLOOKUP($A108,Nonstandard!$A$17:$J$25,10,FALSE),IF($A108&lt;SDRFab!$A$3088,VLOOKUP($A108,SDRFab!$A$8:$L$3087,10,FALSE),""))))))))))))))</f>
        <v/>
      </c>
      <c r="L108" s="139" t="str">
        <f t="shared" si="2"/>
        <v>-</v>
      </c>
      <c r="M108" s="170"/>
      <c r="N108" s="142"/>
      <c r="O108" s="143"/>
    </row>
    <row r="109" spans="1:15" ht="15.6" x14ac:dyDescent="0.3">
      <c r="A109" s="151">
        <v>92</v>
      </c>
      <c r="B109" s="152" t="str">
        <f>IF($A109&lt;DWV!$A$301,VLOOKUP($A109,DWV!$A$8:$L$300,4,FALSE),IF($A109&lt;'Large Dia. DWV'!$A$122,VLOOKUP($A109,'Large Dia. DWV'!$A$8:$L$121,4,FALSE),IF($A109&lt;'SCH40'!$A$602,VLOOKUP($A109,'SCH40'!$A$8:$L$601,4,FALSE),IF($A109&lt;'Large Dia. SCH40'!$A$35,VLOOKUP($A109,'Large Dia. SCH40'!$A$8:$L$34,4,FALSE),IF($A109&lt;'SDR26'!$A$119,VLOOKUP($A109,'SDR26'!$A$8:$L$118,4,FALSE),IF($A109&lt;SDR35G!$A$227,VLOOKUP($A109,SDR35G!$A$8:$L$226,4,FALSE),IF($A109&lt;SDR35SW!$A$178,VLOOKUP($A109,SDR35SW!$A$8:$L$177,4,FALSE),IF($A109&lt;'DWV G'!$A$241,VLOOKUP($A109,'DWV G'!$A$8:$L$240,4,FALSE),IF($A109&lt;'2'!$A$523,VLOOKUP($A109,'2'!$A$8:$L$522,4,FALSE),IF($A109&lt;'3'!$A$27,VLOOKUP($A109,'3'!$A$8:$L$26,4,FALSE),IF($A109&lt;'4'!$A$277,VLOOKUP($A109,'4'!$A$8:$L$276,4,FALSE),IF($A109&lt;'5'!$A$10,VLOOKUP($A109,'5'!$A$8:$L$9,4,FALSE),IF($A109&lt;Nonstandard!$A$26,VLOOKUP($A109,Nonstandard!$A$17:$J$25,5,FALSE),IF($A109&lt;SDRFab!$A$3088,VLOOKUP($A109,SDRFab!$A$8:$K$3087,3,FALSE),""))))))))))))))</f>
        <v/>
      </c>
      <c r="C109" s="164" t="str">
        <f>IF($A109&lt;DWV!$A$301,VLOOKUP($A109,DWV!$A$8:$L$300,5,FALSE),IF($A109&lt;'Large Dia. DWV'!$A$122,VLOOKUP($A109,'Large Dia. DWV'!$A$8:$L$121,5,FALSE),IF($A109&lt;'SCH40'!$A$602,VLOOKUP($A109,'SCH40'!$A$8:$L$601,5,FALSE),IF($A109&lt;'Large Dia. SCH40'!$A$35,VLOOKUP($A109,'Large Dia. SCH40'!$A$8:$L$34,5,FALSE),IF($A109&lt;'SDR26'!$A$119,VLOOKUP($A109,'SDR26'!$A$8:$L$118,5,FALSE),IF($A109&lt;SDR35G!$A$227,VLOOKUP($A109,SDR35G!$A$8:$L$226,5,FALSE),IF($A109&lt;SDR35SW!$A$178,VLOOKUP($A109,SDR35SW!$A$8:$L$177,5,FALSE),IF($A109&lt;'DWV G'!$A$241,VLOOKUP($A109,'DWV G'!$A$8:$L$240,5,FALSE),IF($A109&lt;'2'!$A$523,VLOOKUP($A109,'2'!$A$8:$L$522,5,FALSE),IF($A109&lt;'3'!$A$27,VLOOKUP($A109,'3'!$A$8:$L$26,5,FALSE),IF($A109&lt;'4'!$A$277,VLOOKUP($A109,'4'!$A$8:$L$276,5,FALSE),IF($A109&lt;'5'!$A$10,VLOOKUP($A109,'5'!$A$8:$L$9,5,FALSE),IF($A109&lt;Nonstandard!$A$26,VLOOKUP($A109,Nonstandard!$A$17:$J$25,6,FALSE),IF($A109&lt;SDRFab!$A$3088,VLOOKUP($A109,SDRFab!$A$8:$K$3087,4,FALSE),""))))))))))))))</f>
        <v/>
      </c>
      <c r="D109" s="398" t="str">
        <f>IF($A109&lt;DWV!$A$301,VLOOKUP($A109,DWV!$A$8:$L$300,6,FALSE),IF($A109&lt;'Large Dia. DWV'!$A$122,VLOOKUP($A109,'Large Dia. DWV'!$A$8:$L$121,6,FALSE),IF($A109&lt;'SCH40'!$A$602,VLOOKUP($A109,'SCH40'!$A$8:$L$601,6,FALSE),IF($A109&lt;'Large Dia. SCH40'!$A$35,VLOOKUP($A109,'Large Dia. SCH40'!$A$8:$L$34,6,FALSE),IF($A109&lt;'SDR26'!$A$119,VLOOKUP($A109,'SDR26'!$A$8:$L$118,6,FALSE),IF($A109&lt;SDR35G!$A$227,VLOOKUP($A109,SDR35G!$A$8:$L$226,6,FALSE),IF($A109&lt;SDR35SW!$A$178,VLOOKUP($A109,SDR35SW!$A$8:$L$177,6,FALSE),IF($A109&lt;'DWV G'!$A$241,VLOOKUP($A109,'DWV G'!$A$8:$L$240,6,FALSE),IF($A109&lt;'2'!$A$523,VLOOKUP($A109,'2'!$A$8:$L$522,6,FALSE),IF($A109&lt;'3'!$A$27,VLOOKUP($A109,'3'!$A$8:$L$26,6,FALSE),IF($A109&lt;'4'!$A$277,VLOOKUP($A109,'4'!$A$8:$L$276,6,FALSE),IF($A109&lt;'5'!$A$10,VLOOKUP($A109,'5'!$A$8:$L$9,6,FALSE),IF($A109&lt;Nonstandard!$A$26,VLOOKUP($A109,Nonstandard!$A$17:$J$25,7,FALSE),IF($A109&lt;SDRFab!$A$3088,VLOOKUP($A109,SDRFab!$A$8:$K$3087,5,FALSE),""))))))))))))))</f>
        <v/>
      </c>
      <c r="E109" s="399"/>
      <c r="F109" s="153" t="str">
        <f>IF($A109&lt;DWV!$A$301,VLOOKUP($A109,DWV!$A$8:$L$300,10,FALSE),IF($A109&lt;'Large Dia. DWV'!$A$122,VLOOKUP($A109,'Large Dia. DWV'!$A$8:$L$121,10,FALSE),IF($A109&lt;'SCH40'!$A$602,VLOOKUP($A109,'SCH40'!$A$8:$L$601,10,FALSE),IF($A109&lt;'Large Dia. SCH40'!$A$35,VLOOKUP($A109,'Large Dia. SCH40'!$A$8:$L$34,10,FALSE),IF($A109&lt;'SDR26'!$A$119,VLOOKUP($A109,'SDR26'!$A$8:$L$118,10,FALSE),IF($A109&lt;SDR35G!$A$227,VLOOKUP($A109,SDR35G!$A$8:$L$226,10,FALSE),IF($A109&lt;SDR35SW!$A$178,VLOOKUP($A109,SDR35SW!$A$8:$L$177,10,FALSE),IF($A109&lt;'DWV G'!$A$241,VLOOKUP($A109,'DWV G'!$A$8:$L$240,10,FALSE),IF($A109&lt;'2'!$A$523,VLOOKUP($A109,'2'!$A$8:$L$522,10,FALSE),IF($A109&lt;'3'!$A$27,VLOOKUP($A109,'3'!$A$8:$L$26,10,FALSE),IF($A109&lt;'4'!$A$277,VLOOKUP($A109,'4'!$A$8:$L$276,10,FALSE),IF($A109&lt;'5'!$A$10,VLOOKUP($A109,'5'!$A$8:$L$9,10,FALSE),IF($A109&lt;Nonstandard!$A$26,VLOOKUP($A109,Nonstandard!$A$17:$J$25,8,FALSE),IF($A109&lt;SDRFab!$A$3088,VLOOKUP($A109,SDRFab!$A$8:$K$3087,9,FALSE),""))))))))))))))</f>
        <v/>
      </c>
      <c r="G109" s="166" t="str">
        <f>IF($A109&lt;DWV!$A$301,VLOOKUP($A109,DWV!$A$8:$L$300,12,FALSE),IF($A109&lt;'Large Dia. DWV'!$A$122,VLOOKUP($A109,'Large Dia. DWV'!$A$8:$L$121,12,FALSE),IF($A109&lt;'SCH40'!$A$602,VLOOKUP($A109,'SCH40'!$A$8:$L$601,12,FALSE),IF($A109&lt;'Large Dia. SCH40'!$A$35,VLOOKUP($A109,'Large Dia. SCH40'!$A$8:$L$34,12,FALSE),IF($A109&lt;'SDR26'!$A$119,VLOOKUP($A109,'SDR26'!$A$8:$L$118,12,FALSE),IF($A109&lt;SDR35G!$A$227,VLOOKUP($A109,SDR35G!$A$8:$L$226,12,FALSE),IF($A109&lt;SDR35SW!$A$178,VLOOKUP($A109,SDR35SW!$A$8:$L$177,12,FALSE),IF($A109&lt;'DWV G'!$A$241,VLOOKUP($A109,'DWV G'!$A$8:$L$240,12,FALSE),IF($A109&lt;'2'!$A$523,VLOOKUP($A109,'2'!$A$8:$L$522,12,FALSE),IF($A109&lt;'3'!$A$27,VLOOKUP($A109,'3'!$A$8:$L$26,12,FALSE),IF($A109&lt;'4'!$A$277,VLOOKUP($A109,'4'!$A$8:$L$276,12,FALSE),IF($A109&lt;'5'!$A$10,VLOOKUP($A109,'5'!$A$8:$L$9,12,FALSE),IF($A109&lt;Nonstandard!$A$26,VLOOKUP($A109,Nonstandard!$A$17:$J$25,3,FALSE),IF($A109&lt;SDRFab!$A$3088,VLOOKUP($A109,SDRFab!$A$8:$L$3087,11,FALSE),""))))))))))))))</f>
        <v/>
      </c>
      <c r="H109" s="387" t="str">
        <f>IF($A109&lt;DWV!$A$301,VLOOKUP($A109,DWV!$A$8:$L$300,7,FALSE),IF($A109&lt;'Large Dia. DWV'!$A$122,VLOOKUP($A109,'Large Dia. DWV'!$A$8:$L$121,7,FALSE),IF($A109&lt;'SCH40'!$A$602,VLOOKUP($A109,'SCH40'!$A$8:$L$601,7,FALSE),IF($A109&lt;'Large Dia. SCH40'!$A$35,VLOOKUP($A109,'Large Dia. SCH40'!$A$8:$L$34,7,FALSE),IF($A109&lt;'SDR26'!$A$119,VLOOKUP($A109,'SDR26'!$A$8:$L$118,7,FALSE),IF($A109&lt;SDR35G!$A$227,VLOOKUP($A109,SDR35G!$A$8:$L$226,7,FALSE),IF($A109&lt;SDR35SW!$A$178,VLOOKUP($A109,SDR35SW!$A$8:$L$177,7,FALSE),IF($A109&lt;'DWV G'!$A$241,VLOOKUP($A109,'DWV G'!$A$8:$L$240,7,FALSE),IF($A109&lt;'2'!$A$523,VLOOKUP($A109,'2'!$A$8:$L$522,7,FALSE),IF($A109&lt;'3'!$A$27,VLOOKUP($A109,'3'!$A$8:$L$26,7,FALSE),IF($A109&lt;'4'!$A$277,VLOOKUP($A109,'4'!$A$8:$L$276,7,FALSE),IF($A109&lt;'5'!$A$10,VLOOKUP($A109,'5'!$A$8:$L$9,7,FALSE),IF($A109&lt;SDRFab!$A$3088,VLOOKUP($A109,SDRFab!$A$8:$L$3087,6,FALSE),"")))))))))))))</f>
        <v/>
      </c>
      <c r="I109" s="388"/>
      <c r="J109" s="156" t="str">
        <f>IF($A109&lt;DWV!$A$301,VLOOKUP($A109,DWV!$A$8:$N$300,14,FALSE),IF($A109&lt;'Large Dia. DWV'!$A$122,VLOOKUP($A109,'Large Dia. DWV'!$A$8:$N$121,14,FALSE),IF($A109&lt;'SCH40'!$A$602,VLOOKUP($A109,'SCH40'!$A$8:$N$601,14,FALSE),IF($A109&lt;'Large Dia. SCH40'!$A$35,VLOOKUP($A109,'Large Dia. SCH40'!$A$8:$N$34,14,FALSE),IF($A109&lt;'SDR26'!$A$119,VLOOKUP($A109,'SDR26'!$A$8:$N$118,14,FALSE),IF($A109&lt;SDR35G!$A$227,VLOOKUP($A109,SDR35G!$A$8:$N$226,14,FALSE),IF($A109&lt;SDR35SW!$A$178,VLOOKUP($A109,SDR35SW!$A$8:$N$177,14,FALSE),IF($A109&lt;'DWV G'!$A$241,VLOOKUP($A109,'DWV G'!$A$8:$N$240,14,FALSE),IF($A109&lt;'2'!$A$523,VLOOKUP($A109,'2'!$A$8:$N$522,14,FALSE),IF($A109&lt;'3'!$A$27,VLOOKUP($A109,'3'!$A$8:$N$26,14,FALSE),IF($A109&lt;'4'!$A$277,VLOOKUP($A109,'4'!$A$8:$N$276,14,FALSE),IF($A109&lt;'5'!$A$10,VLOOKUP($A109,'5'!$A$8:$N$9,14,FALSE),IF($A109&lt;SDRFab!$A$3088,VLOOKUP($A109,SDRFab!$A$8:$N$3087,13,FALSE),"")))))))))))))</f>
        <v/>
      </c>
      <c r="K109" s="168" t="str">
        <f>IF($A109&lt;DWV!$A$301,VLOOKUP($A109,DWV!$A$8:$L$300,11,FALSE),IF($A109&lt;'Large Dia. DWV'!$A$122,VLOOKUP($A109,'Large Dia. DWV'!$A$8:$L$121,11,FALSE),IF($A109&lt;'SCH40'!$A$602,VLOOKUP($A109,'SCH40'!$A$8:$L$601,11,FALSE),IF($A109&lt;'Large Dia. SCH40'!$A$35,VLOOKUP($A109,'Large Dia. SCH40'!$A$8:$L$34,11,FALSE),IF($A109&lt;'SDR26'!$A$119,VLOOKUP($A109,'SDR26'!$A$8:$L$118,11,FALSE),IF($A109&lt;SDR35G!$A$227,VLOOKUP($A109,SDR35G!$A$8:$L$226,11,FALSE),IF($A109&lt;SDR35SW!$A$178,VLOOKUP($A109,SDR35SW!$A$8:$L$177,11,FALSE),IF($A109&lt;'DWV G'!$A$241,VLOOKUP($A109,'DWV G'!$A$8:$L$240,11,FALSE),IF($A109&lt;'2'!$A$523,VLOOKUP($A109,'2'!$A$8:$L$522,11,FALSE),IF($A109&lt;'3'!$A$27,VLOOKUP($A109,'3'!$A$8:$L$26,11,FALSE),IF($A109&lt;'4'!$A$277,VLOOKUP($A109,'4'!$A$8:$L$276,11,FALSE),IF($A109&lt;'5'!$A$10,VLOOKUP($A109,'5'!$A$8:$L$9,11,FALSE),IF($A109&lt;Nonstandard!$A$26,VLOOKUP($A109,Nonstandard!$A$17:$J$25,10,FALSE),IF($A109&lt;SDRFab!$A$3088,VLOOKUP($A109,SDRFab!$A$8:$L$3087,10,FALSE),""))))))))))))))</f>
        <v/>
      </c>
      <c r="L109" s="153" t="str">
        <f t="shared" si="2"/>
        <v>-</v>
      </c>
      <c r="M109" s="169"/>
      <c r="N109" s="142"/>
      <c r="O109" s="143"/>
    </row>
    <row r="110" spans="1:15" ht="15.6" x14ac:dyDescent="0.3">
      <c r="A110" s="123">
        <v>93</v>
      </c>
      <c r="B110" s="14" t="str">
        <f>IF($A110&lt;DWV!$A$301,VLOOKUP($A110,DWV!$A$8:$L$300,4,FALSE),IF($A110&lt;'Large Dia. DWV'!$A$122,VLOOKUP($A110,'Large Dia. DWV'!$A$8:$L$121,4,FALSE),IF($A110&lt;'SCH40'!$A$602,VLOOKUP($A110,'SCH40'!$A$8:$L$601,4,FALSE),IF($A110&lt;'Large Dia. SCH40'!$A$35,VLOOKUP($A110,'Large Dia. SCH40'!$A$8:$L$34,4,FALSE),IF($A110&lt;'SDR26'!$A$119,VLOOKUP($A110,'SDR26'!$A$8:$L$118,4,FALSE),IF($A110&lt;SDR35G!$A$227,VLOOKUP($A110,SDR35G!$A$8:$L$226,4,FALSE),IF($A110&lt;SDR35SW!$A$178,VLOOKUP($A110,SDR35SW!$A$8:$L$177,4,FALSE),IF($A110&lt;'DWV G'!$A$241,VLOOKUP($A110,'DWV G'!$A$8:$L$240,4,FALSE),IF($A110&lt;'2'!$A$523,VLOOKUP($A110,'2'!$A$8:$L$522,4,FALSE),IF($A110&lt;'3'!$A$27,VLOOKUP($A110,'3'!$A$8:$L$26,4,FALSE),IF($A110&lt;'4'!$A$277,VLOOKUP($A110,'4'!$A$8:$L$276,4,FALSE),IF($A110&lt;'5'!$A$10,VLOOKUP($A110,'5'!$A$8:$L$9,4,FALSE),IF($A110&lt;Nonstandard!$A$26,VLOOKUP($A110,Nonstandard!$A$17:$J$25,5,FALSE),IF($A110&lt;SDRFab!$A$3088,VLOOKUP($A110,SDRFab!$A$8:$K$3087,3,FALSE),""))))))))))))))</f>
        <v/>
      </c>
      <c r="C110" s="163" t="str">
        <f>IF($A110&lt;DWV!$A$301,VLOOKUP($A110,DWV!$A$8:$L$300,5,FALSE),IF($A110&lt;'Large Dia. DWV'!$A$122,VLOOKUP($A110,'Large Dia. DWV'!$A$8:$L$121,5,FALSE),IF($A110&lt;'SCH40'!$A$602,VLOOKUP($A110,'SCH40'!$A$8:$L$601,5,FALSE),IF($A110&lt;'Large Dia. SCH40'!$A$35,VLOOKUP($A110,'Large Dia. SCH40'!$A$8:$L$34,5,FALSE),IF($A110&lt;'SDR26'!$A$119,VLOOKUP($A110,'SDR26'!$A$8:$L$118,5,FALSE),IF($A110&lt;SDR35G!$A$227,VLOOKUP($A110,SDR35G!$A$8:$L$226,5,FALSE),IF($A110&lt;SDR35SW!$A$178,VLOOKUP($A110,SDR35SW!$A$8:$L$177,5,FALSE),IF($A110&lt;'DWV G'!$A$241,VLOOKUP($A110,'DWV G'!$A$8:$L$240,5,FALSE),IF($A110&lt;'2'!$A$523,VLOOKUP($A110,'2'!$A$8:$L$522,5,FALSE),IF($A110&lt;'3'!$A$27,VLOOKUP($A110,'3'!$A$8:$L$26,5,FALSE),IF($A110&lt;'4'!$A$277,VLOOKUP($A110,'4'!$A$8:$L$276,5,FALSE),IF($A110&lt;'5'!$A$10,VLOOKUP($A110,'5'!$A$8:$L$9,5,FALSE),IF($A110&lt;Nonstandard!$A$26,VLOOKUP($A110,Nonstandard!$A$17:$J$25,6,FALSE),IF($A110&lt;SDRFab!$A$3088,VLOOKUP($A110,SDRFab!$A$8:$K$3087,4,FALSE),""))))))))))))))</f>
        <v/>
      </c>
      <c r="D110" s="396" t="str">
        <f>IF($A110&lt;DWV!$A$301,VLOOKUP($A110,DWV!$A$8:$L$300,6,FALSE),IF($A110&lt;'Large Dia. DWV'!$A$122,VLOOKUP($A110,'Large Dia. DWV'!$A$8:$L$121,6,FALSE),IF($A110&lt;'SCH40'!$A$602,VLOOKUP($A110,'SCH40'!$A$8:$L$601,6,FALSE),IF($A110&lt;'Large Dia. SCH40'!$A$35,VLOOKUP($A110,'Large Dia. SCH40'!$A$8:$L$34,6,FALSE),IF($A110&lt;'SDR26'!$A$119,VLOOKUP($A110,'SDR26'!$A$8:$L$118,6,FALSE),IF($A110&lt;SDR35G!$A$227,VLOOKUP($A110,SDR35G!$A$8:$L$226,6,FALSE),IF($A110&lt;SDR35SW!$A$178,VLOOKUP($A110,SDR35SW!$A$8:$L$177,6,FALSE),IF($A110&lt;'DWV G'!$A$241,VLOOKUP($A110,'DWV G'!$A$8:$L$240,6,FALSE),IF($A110&lt;'2'!$A$523,VLOOKUP($A110,'2'!$A$8:$L$522,6,FALSE),IF($A110&lt;'3'!$A$27,VLOOKUP($A110,'3'!$A$8:$L$26,6,FALSE),IF($A110&lt;'4'!$A$277,VLOOKUP($A110,'4'!$A$8:$L$276,6,FALSE),IF($A110&lt;'5'!$A$10,VLOOKUP($A110,'5'!$A$8:$L$9,6,FALSE),IF($A110&lt;Nonstandard!$A$26,VLOOKUP($A110,Nonstandard!$A$17:$J$25,7,FALSE),IF($A110&lt;SDRFab!$A$3088,VLOOKUP($A110,SDRFab!$A$8:$K$3087,5,FALSE),""))))))))))))))</f>
        <v/>
      </c>
      <c r="E110" s="397"/>
      <c r="F110" s="138" t="str">
        <f>IF($A110&lt;DWV!$A$301,VLOOKUP($A110,DWV!$A$8:$L$300,10,FALSE),IF($A110&lt;'Large Dia. DWV'!$A$122,VLOOKUP($A110,'Large Dia. DWV'!$A$8:$L$121,10,FALSE),IF($A110&lt;'SCH40'!$A$602,VLOOKUP($A110,'SCH40'!$A$8:$L$601,10,FALSE),IF($A110&lt;'Large Dia. SCH40'!$A$35,VLOOKUP($A110,'Large Dia. SCH40'!$A$8:$L$34,10,FALSE),IF($A110&lt;'SDR26'!$A$119,VLOOKUP($A110,'SDR26'!$A$8:$L$118,10,FALSE),IF($A110&lt;SDR35G!$A$227,VLOOKUP($A110,SDR35G!$A$8:$L$226,10,FALSE),IF($A110&lt;SDR35SW!$A$178,VLOOKUP($A110,SDR35SW!$A$8:$L$177,10,FALSE),IF($A110&lt;'DWV G'!$A$241,VLOOKUP($A110,'DWV G'!$A$8:$L$240,10,FALSE),IF($A110&lt;'2'!$A$523,VLOOKUP($A110,'2'!$A$8:$L$522,10,FALSE),IF($A110&lt;'3'!$A$27,VLOOKUP($A110,'3'!$A$8:$L$26,10,FALSE),IF($A110&lt;'4'!$A$277,VLOOKUP($A110,'4'!$A$8:$L$276,10,FALSE),IF($A110&lt;'5'!$A$10,VLOOKUP($A110,'5'!$A$8:$L$9,10,FALSE),IF($A110&lt;Nonstandard!$A$26,VLOOKUP($A110,Nonstandard!$A$17:$J$25,8,FALSE),IF($A110&lt;SDRFab!$A$3088,VLOOKUP($A110,SDRFab!$A$8:$K$3087,9,FALSE),""))))))))))))))</f>
        <v/>
      </c>
      <c r="G110" s="165" t="str">
        <f>IF($A110&lt;DWV!$A$301,VLOOKUP($A110,DWV!$A$8:$L$300,12,FALSE),IF($A110&lt;'Large Dia. DWV'!$A$122,VLOOKUP($A110,'Large Dia. DWV'!$A$8:$L$121,12,FALSE),IF($A110&lt;'SCH40'!$A$602,VLOOKUP($A110,'SCH40'!$A$8:$L$601,12,FALSE),IF($A110&lt;'Large Dia. SCH40'!$A$35,VLOOKUP($A110,'Large Dia. SCH40'!$A$8:$L$34,12,FALSE),IF($A110&lt;'SDR26'!$A$119,VLOOKUP($A110,'SDR26'!$A$8:$L$118,12,FALSE),IF($A110&lt;SDR35G!$A$227,VLOOKUP($A110,SDR35G!$A$8:$L$226,12,FALSE),IF($A110&lt;SDR35SW!$A$178,VLOOKUP($A110,SDR35SW!$A$8:$L$177,12,FALSE),IF($A110&lt;'DWV G'!$A$241,VLOOKUP($A110,'DWV G'!$A$8:$L$240,12,FALSE),IF($A110&lt;'2'!$A$523,VLOOKUP($A110,'2'!$A$8:$L$522,12,FALSE),IF($A110&lt;'3'!$A$27,VLOOKUP($A110,'3'!$A$8:$L$26,12,FALSE),IF($A110&lt;'4'!$A$277,VLOOKUP($A110,'4'!$A$8:$L$276,12,FALSE),IF($A110&lt;'5'!$A$10,VLOOKUP($A110,'5'!$A$8:$L$9,12,FALSE),IF($A110&lt;Nonstandard!$A$26,VLOOKUP($A110,Nonstandard!$A$17:$J$25,3,FALSE),IF($A110&lt;SDRFab!$A$3088,VLOOKUP($A110,SDRFab!$A$8:$L$3087,11,FALSE),""))))))))))))))</f>
        <v/>
      </c>
      <c r="H110" s="389" t="str">
        <f>IF($A110&lt;DWV!$A$301,VLOOKUP($A110,DWV!$A$8:$L$300,7,FALSE),IF($A110&lt;'Large Dia. DWV'!$A$122,VLOOKUP($A110,'Large Dia. DWV'!$A$8:$L$121,7,FALSE),IF($A110&lt;'SCH40'!$A$602,VLOOKUP($A110,'SCH40'!$A$8:$L$601,7,FALSE),IF($A110&lt;'Large Dia. SCH40'!$A$35,VLOOKUP($A110,'Large Dia. SCH40'!$A$8:$L$34,7,FALSE),IF($A110&lt;'SDR26'!$A$119,VLOOKUP($A110,'SDR26'!$A$8:$L$118,7,FALSE),IF($A110&lt;SDR35G!$A$227,VLOOKUP($A110,SDR35G!$A$8:$L$226,7,FALSE),IF($A110&lt;SDR35SW!$A$178,VLOOKUP($A110,SDR35SW!$A$8:$L$177,7,FALSE),IF($A110&lt;'DWV G'!$A$241,VLOOKUP($A110,'DWV G'!$A$8:$L$240,7,FALSE),IF($A110&lt;'2'!$A$523,VLOOKUP($A110,'2'!$A$8:$L$522,7,FALSE),IF($A110&lt;'3'!$A$27,VLOOKUP($A110,'3'!$A$8:$L$26,7,FALSE),IF($A110&lt;'4'!$A$277,VLOOKUP($A110,'4'!$A$8:$L$276,7,FALSE),IF($A110&lt;'5'!$A$10,VLOOKUP($A110,'5'!$A$8:$L$9,7,FALSE),IF($A110&lt;SDRFab!$A$3088,VLOOKUP($A110,SDRFab!$A$8:$L$3087,6,FALSE),"")))))))))))))</f>
        <v/>
      </c>
      <c r="I110" s="390"/>
      <c r="J110" s="155" t="str">
        <f>IF($A110&lt;DWV!$A$301,VLOOKUP($A110,DWV!$A$8:$N$300,14,FALSE),IF($A110&lt;'Large Dia. DWV'!$A$122,VLOOKUP($A110,'Large Dia. DWV'!$A$8:$N$121,14,FALSE),IF($A110&lt;'SCH40'!$A$602,VLOOKUP($A110,'SCH40'!$A$8:$N$601,14,FALSE),IF($A110&lt;'Large Dia. SCH40'!$A$35,VLOOKUP($A110,'Large Dia. SCH40'!$A$8:$N$34,14,FALSE),IF($A110&lt;'SDR26'!$A$119,VLOOKUP($A110,'SDR26'!$A$8:$N$118,14,FALSE),IF($A110&lt;SDR35G!$A$227,VLOOKUP($A110,SDR35G!$A$8:$N$226,14,FALSE),IF($A110&lt;SDR35SW!$A$178,VLOOKUP($A110,SDR35SW!$A$8:$N$177,14,FALSE),IF($A110&lt;'DWV G'!$A$241,VLOOKUP($A110,'DWV G'!$A$8:$N$240,14,FALSE),IF($A110&lt;'2'!$A$523,VLOOKUP($A110,'2'!$A$8:$N$522,14,FALSE),IF($A110&lt;'3'!$A$27,VLOOKUP($A110,'3'!$A$8:$N$26,14,FALSE),IF($A110&lt;'4'!$A$277,VLOOKUP($A110,'4'!$A$8:$N$276,14,FALSE),IF($A110&lt;'5'!$A$10,VLOOKUP($A110,'5'!$A$8:$N$9,14,FALSE),IF($A110&lt;SDRFab!$A$3088,VLOOKUP($A110,SDRFab!$A$8:$N$3087,13,FALSE),"")))))))))))))</f>
        <v/>
      </c>
      <c r="K110" s="167" t="str">
        <f>IF($A110&lt;DWV!$A$301,VLOOKUP($A110,DWV!$A$8:$L$300,11,FALSE),IF($A110&lt;'Large Dia. DWV'!$A$122,VLOOKUP($A110,'Large Dia. DWV'!$A$8:$L$121,11,FALSE),IF($A110&lt;'SCH40'!$A$602,VLOOKUP($A110,'SCH40'!$A$8:$L$601,11,FALSE),IF($A110&lt;'Large Dia. SCH40'!$A$35,VLOOKUP($A110,'Large Dia. SCH40'!$A$8:$L$34,11,FALSE),IF($A110&lt;'SDR26'!$A$119,VLOOKUP($A110,'SDR26'!$A$8:$L$118,11,FALSE),IF($A110&lt;SDR35G!$A$227,VLOOKUP($A110,SDR35G!$A$8:$L$226,11,FALSE),IF($A110&lt;SDR35SW!$A$178,VLOOKUP($A110,SDR35SW!$A$8:$L$177,11,FALSE),IF($A110&lt;'DWV G'!$A$241,VLOOKUP($A110,'DWV G'!$A$8:$L$240,11,FALSE),IF($A110&lt;'2'!$A$523,VLOOKUP($A110,'2'!$A$8:$L$522,11,FALSE),IF($A110&lt;'3'!$A$27,VLOOKUP($A110,'3'!$A$8:$L$26,11,FALSE),IF($A110&lt;'4'!$A$277,VLOOKUP($A110,'4'!$A$8:$L$276,11,FALSE),IF($A110&lt;'5'!$A$10,VLOOKUP($A110,'5'!$A$8:$L$9,11,FALSE),IF($A110&lt;Nonstandard!$A$26,VLOOKUP($A110,Nonstandard!$A$17:$J$25,10,FALSE),IF($A110&lt;SDRFab!$A$3088,VLOOKUP($A110,SDRFab!$A$8:$L$3087,10,FALSE),""))))))))))))))</f>
        <v/>
      </c>
      <c r="L110" s="139" t="str">
        <f t="shared" si="2"/>
        <v>-</v>
      </c>
      <c r="M110" s="170"/>
      <c r="N110" s="142"/>
      <c r="O110" s="143"/>
    </row>
    <row r="111" spans="1:15" ht="15.6" x14ac:dyDescent="0.3">
      <c r="A111" s="151">
        <v>94</v>
      </c>
      <c r="B111" s="152" t="str">
        <f>IF($A111&lt;DWV!$A$301,VLOOKUP($A111,DWV!$A$8:$L$300,4,FALSE),IF($A111&lt;'Large Dia. DWV'!$A$122,VLOOKUP($A111,'Large Dia. DWV'!$A$8:$L$121,4,FALSE),IF($A111&lt;'SCH40'!$A$602,VLOOKUP($A111,'SCH40'!$A$8:$L$601,4,FALSE),IF($A111&lt;'Large Dia. SCH40'!$A$35,VLOOKUP($A111,'Large Dia. SCH40'!$A$8:$L$34,4,FALSE),IF($A111&lt;'SDR26'!$A$119,VLOOKUP($A111,'SDR26'!$A$8:$L$118,4,FALSE),IF($A111&lt;SDR35G!$A$227,VLOOKUP($A111,SDR35G!$A$8:$L$226,4,FALSE),IF($A111&lt;SDR35SW!$A$178,VLOOKUP($A111,SDR35SW!$A$8:$L$177,4,FALSE),IF($A111&lt;'DWV G'!$A$241,VLOOKUP($A111,'DWV G'!$A$8:$L$240,4,FALSE),IF($A111&lt;'2'!$A$523,VLOOKUP($A111,'2'!$A$8:$L$522,4,FALSE),IF($A111&lt;'3'!$A$27,VLOOKUP($A111,'3'!$A$8:$L$26,4,FALSE),IF($A111&lt;'4'!$A$277,VLOOKUP($A111,'4'!$A$8:$L$276,4,FALSE),IF($A111&lt;'5'!$A$10,VLOOKUP($A111,'5'!$A$8:$L$9,4,FALSE),IF($A111&lt;Nonstandard!$A$26,VLOOKUP($A111,Nonstandard!$A$17:$J$25,5,FALSE),IF($A111&lt;SDRFab!$A$3088,VLOOKUP($A111,SDRFab!$A$8:$K$3087,3,FALSE),""))))))))))))))</f>
        <v/>
      </c>
      <c r="C111" s="164" t="str">
        <f>IF($A111&lt;DWV!$A$301,VLOOKUP($A111,DWV!$A$8:$L$300,5,FALSE),IF($A111&lt;'Large Dia. DWV'!$A$122,VLOOKUP($A111,'Large Dia. DWV'!$A$8:$L$121,5,FALSE),IF($A111&lt;'SCH40'!$A$602,VLOOKUP($A111,'SCH40'!$A$8:$L$601,5,FALSE),IF($A111&lt;'Large Dia. SCH40'!$A$35,VLOOKUP($A111,'Large Dia. SCH40'!$A$8:$L$34,5,FALSE),IF($A111&lt;'SDR26'!$A$119,VLOOKUP($A111,'SDR26'!$A$8:$L$118,5,FALSE),IF($A111&lt;SDR35G!$A$227,VLOOKUP($A111,SDR35G!$A$8:$L$226,5,FALSE),IF($A111&lt;SDR35SW!$A$178,VLOOKUP($A111,SDR35SW!$A$8:$L$177,5,FALSE),IF($A111&lt;'DWV G'!$A$241,VLOOKUP($A111,'DWV G'!$A$8:$L$240,5,FALSE),IF($A111&lt;'2'!$A$523,VLOOKUP($A111,'2'!$A$8:$L$522,5,FALSE),IF($A111&lt;'3'!$A$27,VLOOKUP($A111,'3'!$A$8:$L$26,5,FALSE),IF($A111&lt;'4'!$A$277,VLOOKUP($A111,'4'!$A$8:$L$276,5,FALSE),IF($A111&lt;'5'!$A$10,VLOOKUP($A111,'5'!$A$8:$L$9,5,FALSE),IF($A111&lt;Nonstandard!$A$26,VLOOKUP($A111,Nonstandard!$A$17:$J$25,6,FALSE),IF($A111&lt;SDRFab!$A$3088,VLOOKUP($A111,SDRFab!$A$8:$K$3087,4,FALSE),""))))))))))))))</f>
        <v/>
      </c>
      <c r="D111" s="398" t="str">
        <f>IF($A111&lt;DWV!$A$301,VLOOKUP($A111,DWV!$A$8:$L$300,6,FALSE),IF($A111&lt;'Large Dia. DWV'!$A$122,VLOOKUP($A111,'Large Dia. DWV'!$A$8:$L$121,6,FALSE),IF($A111&lt;'SCH40'!$A$602,VLOOKUP($A111,'SCH40'!$A$8:$L$601,6,FALSE),IF($A111&lt;'Large Dia. SCH40'!$A$35,VLOOKUP($A111,'Large Dia. SCH40'!$A$8:$L$34,6,FALSE),IF($A111&lt;'SDR26'!$A$119,VLOOKUP($A111,'SDR26'!$A$8:$L$118,6,FALSE),IF($A111&lt;SDR35G!$A$227,VLOOKUP($A111,SDR35G!$A$8:$L$226,6,FALSE),IF($A111&lt;SDR35SW!$A$178,VLOOKUP($A111,SDR35SW!$A$8:$L$177,6,FALSE),IF($A111&lt;'DWV G'!$A$241,VLOOKUP($A111,'DWV G'!$A$8:$L$240,6,FALSE),IF($A111&lt;'2'!$A$523,VLOOKUP($A111,'2'!$A$8:$L$522,6,FALSE),IF($A111&lt;'3'!$A$27,VLOOKUP($A111,'3'!$A$8:$L$26,6,FALSE),IF($A111&lt;'4'!$A$277,VLOOKUP($A111,'4'!$A$8:$L$276,6,FALSE),IF($A111&lt;'5'!$A$10,VLOOKUP($A111,'5'!$A$8:$L$9,6,FALSE),IF($A111&lt;Nonstandard!$A$26,VLOOKUP($A111,Nonstandard!$A$17:$J$25,7,FALSE),IF($A111&lt;SDRFab!$A$3088,VLOOKUP($A111,SDRFab!$A$8:$K$3087,5,FALSE),""))))))))))))))</f>
        <v/>
      </c>
      <c r="E111" s="399"/>
      <c r="F111" s="153" t="str">
        <f>IF($A111&lt;DWV!$A$301,VLOOKUP($A111,DWV!$A$8:$L$300,10,FALSE),IF($A111&lt;'Large Dia. DWV'!$A$122,VLOOKUP($A111,'Large Dia. DWV'!$A$8:$L$121,10,FALSE),IF($A111&lt;'SCH40'!$A$602,VLOOKUP($A111,'SCH40'!$A$8:$L$601,10,FALSE),IF($A111&lt;'Large Dia. SCH40'!$A$35,VLOOKUP($A111,'Large Dia. SCH40'!$A$8:$L$34,10,FALSE),IF($A111&lt;'SDR26'!$A$119,VLOOKUP($A111,'SDR26'!$A$8:$L$118,10,FALSE),IF($A111&lt;SDR35G!$A$227,VLOOKUP($A111,SDR35G!$A$8:$L$226,10,FALSE),IF($A111&lt;SDR35SW!$A$178,VLOOKUP($A111,SDR35SW!$A$8:$L$177,10,FALSE),IF($A111&lt;'DWV G'!$A$241,VLOOKUP($A111,'DWV G'!$A$8:$L$240,10,FALSE),IF($A111&lt;'2'!$A$523,VLOOKUP($A111,'2'!$A$8:$L$522,10,FALSE),IF($A111&lt;'3'!$A$27,VLOOKUP($A111,'3'!$A$8:$L$26,10,FALSE),IF($A111&lt;'4'!$A$277,VLOOKUP($A111,'4'!$A$8:$L$276,10,FALSE),IF($A111&lt;'5'!$A$10,VLOOKUP($A111,'5'!$A$8:$L$9,10,FALSE),IF($A111&lt;Nonstandard!$A$26,VLOOKUP($A111,Nonstandard!$A$17:$J$25,8,FALSE),IF($A111&lt;SDRFab!$A$3088,VLOOKUP($A111,SDRFab!$A$8:$K$3087,9,FALSE),""))))))))))))))</f>
        <v/>
      </c>
      <c r="G111" s="166" t="str">
        <f>IF($A111&lt;DWV!$A$301,VLOOKUP($A111,DWV!$A$8:$L$300,12,FALSE),IF($A111&lt;'Large Dia. DWV'!$A$122,VLOOKUP($A111,'Large Dia. DWV'!$A$8:$L$121,12,FALSE),IF($A111&lt;'SCH40'!$A$602,VLOOKUP($A111,'SCH40'!$A$8:$L$601,12,FALSE),IF($A111&lt;'Large Dia. SCH40'!$A$35,VLOOKUP($A111,'Large Dia. SCH40'!$A$8:$L$34,12,FALSE),IF($A111&lt;'SDR26'!$A$119,VLOOKUP($A111,'SDR26'!$A$8:$L$118,12,FALSE),IF($A111&lt;SDR35G!$A$227,VLOOKUP($A111,SDR35G!$A$8:$L$226,12,FALSE),IF($A111&lt;SDR35SW!$A$178,VLOOKUP($A111,SDR35SW!$A$8:$L$177,12,FALSE),IF($A111&lt;'DWV G'!$A$241,VLOOKUP($A111,'DWV G'!$A$8:$L$240,12,FALSE),IF($A111&lt;'2'!$A$523,VLOOKUP($A111,'2'!$A$8:$L$522,12,FALSE),IF($A111&lt;'3'!$A$27,VLOOKUP($A111,'3'!$A$8:$L$26,12,FALSE),IF($A111&lt;'4'!$A$277,VLOOKUP($A111,'4'!$A$8:$L$276,12,FALSE),IF($A111&lt;'5'!$A$10,VLOOKUP($A111,'5'!$A$8:$L$9,12,FALSE),IF($A111&lt;Nonstandard!$A$26,VLOOKUP($A111,Nonstandard!$A$17:$J$25,3,FALSE),IF($A111&lt;SDRFab!$A$3088,VLOOKUP($A111,SDRFab!$A$8:$L$3087,11,FALSE),""))))))))))))))</f>
        <v/>
      </c>
      <c r="H111" s="387" t="str">
        <f>IF($A111&lt;DWV!$A$301,VLOOKUP($A111,DWV!$A$8:$L$300,7,FALSE),IF($A111&lt;'Large Dia. DWV'!$A$122,VLOOKUP($A111,'Large Dia. DWV'!$A$8:$L$121,7,FALSE),IF($A111&lt;'SCH40'!$A$602,VLOOKUP($A111,'SCH40'!$A$8:$L$601,7,FALSE),IF($A111&lt;'Large Dia. SCH40'!$A$35,VLOOKUP($A111,'Large Dia. SCH40'!$A$8:$L$34,7,FALSE),IF($A111&lt;'SDR26'!$A$119,VLOOKUP($A111,'SDR26'!$A$8:$L$118,7,FALSE),IF($A111&lt;SDR35G!$A$227,VLOOKUP($A111,SDR35G!$A$8:$L$226,7,FALSE),IF($A111&lt;SDR35SW!$A$178,VLOOKUP($A111,SDR35SW!$A$8:$L$177,7,FALSE),IF($A111&lt;'DWV G'!$A$241,VLOOKUP($A111,'DWV G'!$A$8:$L$240,7,FALSE),IF($A111&lt;'2'!$A$523,VLOOKUP($A111,'2'!$A$8:$L$522,7,FALSE),IF($A111&lt;'3'!$A$27,VLOOKUP($A111,'3'!$A$8:$L$26,7,FALSE),IF($A111&lt;'4'!$A$277,VLOOKUP($A111,'4'!$A$8:$L$276,7,FALSE),IF($A111&lt;'5'!$A$10,VLOOKUP($A111,'5'!$A$8:$L$9,7,FALSE),IF($A111&lt;SDRFab!$A$3088,VLOOKUP($A111,SDRFab!$A$8:$L$3087,6,FALSE),"")))))))))))))</f>
        <v/>
      </c>
      <c r="I111" s="388"/>
      <c r="J111" s="156" t="str">
        <f>IF($A111&lt;DWV!$A$301,VLOOKUP($A111,DWV!$A$8:$N$300,14,FALSE),IF($A111&lt;'Large Dia. DWV'!$A$122,VLOOKUP($A111,'Large Dia. DWV'!$A$8:$N$121,14,FALSE),IF($A111&lt;'SCH40'!$A$602,VLOOKUP($A111,'SCH40'!$A$8:$N$601,14,FALSE),IF($A111&lt;'Large Dia. SCH40'!$A$35,VLOOKUP($A111,'Large Dia. SCH40'!$A$8:$N$34,14,FALSE),IF($A111&lt;'SDR26'!$A$119,VLOOKUP($A111,'SDR26'!$A$8:$N$118,14,FALSE),IF($A111&lt;SDR35G!$A$227,VLOOKUP($A111,SDR35G!$A$8:$N$226,14,FALSE),IF($A111&lt;SDR35SW!$A$178,VLOOKUP($A111,SDR35SW!$A$8:$N$177,14,FALSE),IF($A111&lt;'DWV G'!$A$241,VLOOKUP($A111,'DWV G'!$A$8:$N$240,14,FALSE),IF($A111&lt;'2'!$A$523,VLOOKUP($A111,'2'!$A$8:$N$522,14,FALSE),IF($A111&lt;'3'!$A$27,VLOOKUP($A111,'3'!$A$8:$N$26,14,FALSE),IF($A111&lt;'4'!$A$277,VLOOKUP($A111,'4'!$A$8:$N$276,14,FALSE),IF($A111&lt;'5'!$A$10,VLOOKUP($A111,'5'!$A$8:$N$9,14,FALSE),IF($A111&lt;SDRFab!$A$3088,VLOOKUP($A111,SDRFab!$A$8:$N$3087,13,FALSE),"")))))))))))))</f>
        <v/>
      </c>
      <c r="K111" s="168" t="str">
        <f>IF($A111&lt;DWV!$A$301,VLOOKUP($A111,DWV!$A$8:$L$300,11,FALSE),IF($A111&lt;'Large Dia. DWV'!$A$122,VLOOKUP($A111,'Large Dia. DWV'!$A$8:$L$121,11,FALSE),IF($A111&lt;'SCH40'!$A$602,VLOOKUP($A111,'SCH40'!$A$8:$L$601,11,FALSE),IF($A111&lt;'Large Dia. SCH40'!$A$35,VLOOKUP($A111,'Large Dia. SCH40'!$A$8:$L$34,11,FALSE),IF($A111&lt;'SDR26'!$A$119,VLOOKUP($A111,'SDR26'!$A$8:$L$118,11,FALSE),IF($A111&lt;SDR35G!$A$227,VLOOKUP($A111,SDR35G!$A$8:$L$226,11,FALSE),IF($A111&lt;SDR35SW!$A$178,VLOOKUP($A111,SDR35SW!$A$8:$L$177,11,FALSE),IF($A111&lt;'DWV G'!$A$241,VLOOKUP($A111,'DWV G'!$A$8:$L$240,11,FALSE),IF($A111&lt;'2'!$A$523,VLOOKUP($A111,'2'!$A$8:$L$522,11,FALSE),IF($A111&lt;'3'!$A$27,VLOOKUP($A111,'3'!$A$8:$L$26,11,FALSE),IF($A111&lt;'4'!$A$277,VLOOKUP($A111,'4'!$A$8:$L$276,11,FALSE),IF($A111&lt;'5'!$A$10,VLOOKUP($A111,'5'!$A$8:$L$9,11,FALSE),IF($A111&lt;Nonstandard!$A$26,VLOOKUP($A111,Nonstandard!$A$17:$J$25,10,FALSE),IF($A111&lt;SDRFab!$A$3088,VLOOKUP($A111,SDRFab!$A$8:$L$3087,10,FALSE),""))))))))))))))</f>
        <v/>
      </c>
      <c r="L111" s="153" t="str">
        <f t="shared" si="2"/>
        <v>-</v>
      </c>
      <c r="M111" s="169"/>
      <c r="N111" s="142"/>
      <c r="O111" s="143"/>
    </row>
    <row r="112" spans="1:15" ht="16.2" thickBot="1" x14ac:dyDescent="0.35">
      <c r="A112" s="123">
        <v>95</v>
      </c>
      <c r="B112" s="14" t="str">
        <f>IF($A112&lt;DWV!$A$301,VLOOKUP($A112,DWV!$A$8:$L$300,4,FALSE),IF($A112&lt;'Large Dia. DWV'!$A$122,VLOOKUP($A112,'Large Dia. DWV'!$A$8:$L$121,4,FALSE),IF($A112&lt;'SCH40'!$A$602,VLOOKUP($A112,'SCH40'!$A$8:$L$601,4,FALSE),IF($A112&lt;'Large Dia. SCH40'!$A$35,VLOOKUP($A112,'Large Dia. SCH40'!$A$8:$L$34,4,FALSE),IF($A112&lt;'SDR26'!$A$119,VLOOKUP($A112,'SDR26'!$A$8:$L$118,4,FALSE),IF($A112&lt;SDR35G!$A$227,VLOOKUP($A112,SDR35G!$A$8:$L$226,4,FALSE),IF($A112&lt;SDR35SW!$A$178,VLOOKUP($A112,SDR35SW!$A$8:$L$177,4,FALSE),IF($A112&lt;'DWV G'!$A$241,VLOOKUP($A112,'DWV G'!$A$8:$L$240,4,FALSE),IF($A112&lt;'2'!$A$523,VLOOKUP($A112,'2'!$A$8:$L$522,4,FALSE),IF($A112&lt;'3'!$A$27,VLOOKUP($A112,'3'!$A$8:$L$26,4,FALSE),IF($A112&lt;'4'!$A$277,VLOOKUP($A112,'4'!$A$8:$L$276,4,FALSE),IF($A112&lt;'5'!$A$10,VLOOKUP($A112,'5'!$A$8:$L$9,4,FALSE),IF($A112&lt;Nonstandard!$A$26,VLOOKUP($A112,Nonstandard!$A$17:$J$25,5,FALSE),IF($A112&lt;SDRFab!$A$3088,VLOOKUP($A112,SDRFab!$A$8:$K$3087,3,FALSE),""))))))))))))))</f>
        <v/>
      </c>
      <c r="C112" s="163" t="str">
        <f>IF($A112&lt;DWV!$A$301,VLOOKUP($A112,DWV!$A$8:$L$300,5,FALSE),IF($A112&lt;'Large Dia. DWV'!$A$122,VLOOKUP($A112,'Large Dia. DWV'!$A$8:$L$121,5,FALSE),IF($A112&lt;'SCH40'!$A$602,VLOOKUP($A112,'SCH40'!$A$8:$L$601,5,FALSE),IF($A112&lt;'Large Dia. SCH40'!$A$35,VLOOKUP($A112,'Large Dia. SCH40'!$A$8:$L$34,5,FALSE),IF($A112&lt;'SDR26'!$A$119,VLOOKUP($A112,'SDR26'!$A$8:$L$118,5,FALSE),IF($A112&lt;SDR35G!$A$227,VLOOKUP($A112,SDR35G!$A$8:$L$226,5,FALSE),IF($A112&lt;SDR35SW!$A$178,VLOOKUP($A112,SDR35SW!$A$8:$L$177,5,FALSE),IF($A112&lt;'DWV G'!$A$241,VLOOKUP($A112,'DWV G'!$A$8:$L$240,5,FALSE),IF($A112&lt;'2'!$A$523,VLOOKUP($A112,'2'!$A$8:$L$522,5,FALSE),IF($A112&lt;'3'!$A$27,VLOOKUP($A112,'3'!$A$8:$L$26,5,FALSE),IF($A112&lt;'4'!$A$277,VLOOKUP($A112,'4'!$A$8:$L$276,5,FALSE),IF($A112&lt;'5'!$A$10,VLOOKUP($A112,'5'!$A$8:$L$9,5,FALSE),IF($A112&lt;Nonstandard!$A$26,VLOOKUP($A112,Nonstandard!$A$17:$J$25,6,FALSE),IF($A112&lt;SDRFab!$A$3088,VLOOKUP($A112,SDRFab!$A$8:$K$3087,4,FALSE),""))))))))))))))</f>
        <v/>
      </c>
      <c r="D112" s="396" t="str">
        <f>IF($A112&lt;DWV!$A$301,VLOOKUP($A112,DWV!$A$8:$L$300,6,FALSE),IF($A112&lt;'Large Dia. DWV'!$A$122,VLOOKUP($A112,'Large Dia. DWV'!$A$8:$L$121,6,FALSE),IF($A112&lt;'SCH40'!$A$602,VLOOKUP($A112,'SCH40'!$A$8:$L$601,6,FALSE),IF($A112&lt;'Large Dia. SCH40'!$A$35,VLOOKUP($A112,'Large Dia. SCH40'!$A$8:$L$34,6,FALSE),IF($A112&lt;'SDR26'!$A$119,VLOOKUP($A112,'SDR26'!$A$8:$L$118,6,FALSE),IF($A112&lt;SDR35G!$A$227,VLOOKUP($A112,SDR35G!$A$8:$L$226,6,FALSE),IF($A112&lt;SDR35SW!$A$178,VLOOKUP($A112,SDR35SW!$A$8:$L$177,6,FALSE),IF($A112&lt;'DWV G'!$A$241,VLOOKUP($A112,'DWV G'!$A$8:$L$240,6,FALSE),IF($A112&lt;'2'!$A$523,VLOOKUP($A112,'2'!$A$8:$L$522,6,FALSE),IF($A112&lt;'3'!$A$27,VLOOKUP($A112,'3'!$A$8:$L$26,6,FALSE),IF($A112&lt;'4'!$A$277,VLOOKUP($A112,'4'!$A$8:$L$276,6,FALSE),IF($A112&lt;'5'!$A$10,VLOOKUP($A112,'5'!$A$8:$L$9,6,FALSE),IF($A112&lt;Nonstandard!$A$26,VLOOKUP($A112,Nonstandard!$A$17:$J$25,7,FALSE),IF($A112&lt;SDRFab!$A$3088,VLOOKUP($A112,SDRFab!$A$8:$K$3087,5,FALSE),""))))))))))))))</f>
        <v/>
      </c>
      <c r="E112" s="397"/>
      <c r="F112" s="138" t="str">
        <f>IF($A112&lt;DWV!$A$301,VLOOKUP($A112,DWV!$A$8:$L$300,10,FALSE),IF($A112&lt;'Large Dia. DWV'!$A$122,VLOOKUP($A112,'Large Dia. DWV'!$A$8:$L$121,10,FALSE),IF($A112&lt;'SCH40'!$A$602,VLOOKUP($A112,'SCH40'!$A$8:$L$601,10,FALSE),IF($A112&lt;'Large Dia. SCH40'!$A$35,VLOOKUP($A112,'Large Dia. SCH40'!$A$8:$L$34,10,FALSE),IF($A112&lt;'SDR26'!$A$119,VLOOKUP($A112,'SDR26'!$A$8:$L$118,10,FALSE),IF($A112&lt;SDR35G!$A$227,VLOOKUP($A112,SDR35G!$A$8:$L$226,10,FALSE),IF($A112&lt;SDR35SW!$A$178,VLOOKUP($A112,SDR35SW!$A$8:$L$177,10,FALSE),IF($A112&lt;'DWV G'!$A$241,VLOOKUP($A112,'DWV G'!$A$8:$L$240,10,FALSE),IF($A112&lt;'2'!$A$523,VLOOKUP($A112,'2'!$A$8:$L$522,10,FALSE),IF($A112&lt;'3'!$A$27,VLOOKUP($A112,'3'!$A$8:$L$26,10,FALSE),IF($A112&lt;'4'!$A$277,VLOOKUP($A112,'4'!$A$8:$L$276,10,FALSE),IF($A112&lt;'5'!$A$10,VLOOKUP($A112,'5'!$A$8:$L$9,10,FALSE),IF($A112&lt;Nonstandard!$A$26,VLOOKUP($A112,Nonstandard!$A$17:$J$25,8,FALSE),IF($A112&lt;SDRFab!$A$3088,VLOOKUP($A112,SDRFab!$A$8:$K$3087,9,FALSE),""))))))))))))))</f>
        <v/>
      </c>
      <c r="G112" s="165" t="str">
        <f>IF($A112&lt;DWV!$A$301,VLOOKUP($A112,DWV!$A$8:$L$300,12,FALSE),IF($A112&lt;'Large Dia. DWV'!$A$122,VLOOKUP($A112,'Large Dia. DWV'!$A$8:$L$121,12,FALSE),IF($A112&lt;'SCH40'!$A$602,VLOOKUP($A112,'SCH40'!$A$8:$L$601,12,FALSE),IF($A112&lt;'Large Dia. SCH40'!$A$35,VLOOKUP($A112,'Large Dia. SCH40'!$A$8:$L$34,12,FALSE),IF($A112&lt;'SDR26'!$A$119,VLOOKUP($A112,'SDR26'!$A$8:$L$118,12,FALSE),IF($A112&lt;SDR35G!$A$227,VLOOKUP($A112,SDR35G!$A$8:$L$226,12,FALSE),IF($A112&lt;SDR35SW!$A$178,VLOOKUP($A112,SDR35SW!$A$8:$L$177,12,FALSE),IF($A112&lt;'DWV G'!$A$241,VLOOKUP($A112,'DWV G'!$A$8:$L$240,12,FALSE),IF($A112&lt;'2'!$A$523,VLOOKUP($A112,'2'!$A$8:$L$522,12,FALSE),IF($A112&lt;'3'!$A$27,VLOOKUP($A112,'3'!$A$8:$L$26,12,FALSE),IF($A112&lt;'4'!$A$277,VLOOKUP($A112,'4'!$A$8:$L$276,12,FALSE),IF($A112&lt;'5'!$A$10,VLOOKUP($A112,'5'!$A$8:$L$9,12,FALSE),IF($A112&lt;Nonstandard!$A$26,VLOOKUP($A112,Nonstandard!$A$17:$J$25,3,FALSE),IF($A112&lt;SDRFab!$A$3088,VLOOKUP($A112,SDRFab!$A$8:$L$3087,11,FALSE),""))))))))))))))</f>
        <v/>
      </c>
      <c r="H112" s="389" t="str">
        <f>IF($A112&lt;DWV!$A$301,VLOOKUP($A112,DWV!$A$8:$L$300,7,FALSE),IF($A112&lt;'Large Dia. DWV'!$A$122,VLOOKUP($A112,'Large Dia. DWV'!$A$8:$L$121,7,FALSE),IF($A112&lt;'SCH40'!$A$602,VLOOKUP($A112,'SCH40'!$A$8:$L$601,7,FALSE),IF($A112&lt;'Large Dia. SCH40'!$A$35,VLOOKUP($A112,'Large Dia. SCH40'!$A$8:$L$34,7,FALSE),IF($A112&lt;'SDR26'!$A$119,VLOOKUP($A112,'SDR26'!$A$8:$L$118,7,FALSE),IF($A112&lt;SDR35G!$A$227,VLOOKUP($A112,SDR35G!$A$8:$L$226,7,FALSE),IF($A112&lt;SDR35SW!$A$178,VLOOKUP($A112,SDR35SW!$A$8:$L$177,7,FALSE),IF($A112&lt;'DWV G'!$A$241,VLOOKUP($A112,'DWV G'!$A$8:$L$240,7,FALSE),IF($A112&lt;'2'!$A$523,VLOOKUP($A112,'2'!$A$8:$L$522,7,FALSE),IF($A112&lt;'3'!$A$27,VLOOKUP($A112,'3'!$A$8:$L$26,7,FALSE),IF($A112&lt;'4'!$A$277,VLOOKUP($A112,'4'!$A$8:$L$276,7,FALSE),IF($A112&lt;'5'!$A$10,VLOOKUP($A112,'5'!$A$8:$L$9,7,FALSE),IF($A112&lt;SDRFab!$A$3088,VLOOKUP($A112,SDRFab!$A$8:$L$3087,6,FALSE),"")))))))))))))</f>
        <v/>
      </c>
      <c r="I112" s="390"/>
      <c r="J112" s="155" t="str">
        <f>IF($A112&lt;DWV!$A$301,VLOOKUP($A112,DWV!$A$8:$N$300,14,FALSE),IF($A112&lt;'Large Dia. DWV'!$A$122,VLOOKUP($A112,'Large Dia. DWV'!$A$8:$N$121,14,FALSE),IF($A112&lt;'SCH40'!$A$602,VLOOKUP($A112,'SCH40'!$A$8:$N$601,14,FALSE),IF($A112&lt;'Large Dia. SCH40'!$A$35,VLOOKUP($A112,'Large Dia. SCH40'!$A$8:$N$34,14,FALSE),IF($A112&lt;'SDR26'!$A$119,VLOOKUP($A112,'SDR26'!$A$8:$N$118,14,FALSE),IF($A112&lt;SDR35G!$A$227,VLOOKUP($A112,SDR35G!$A$8:$N$226,14,FALSE),IF($A112&lt;SDR35SW!$A$178,VLOOKUP($A112,SDR35SW!$A$8:$N$177,14,FALSE),IF($A112&lt;'DWV G'!$A$241,VLOOKUP($A112,'DWV G'!$A$8:$N$240,14,FALSE),IF($A112&lt;'2'!$A$523,VLOOKUP($A112,'2'!$A$8:$N$522,14,FALSE),IF($A112&lt;'3'!$A$27,VLOOKUP($A112,'3'!$A$8:$N$26,14,FALSE),IF($A112&lt;'4'!$A$277,VLOOKUP($A112,'4'!$A$8:$N$276,14,FALSE),IF($A112&lt;'5'!$A$10,VLOOKUP($A112,'5'!$A$8:$N$9,14,FALSE),IF($A112&lt;SDRFab!$A$3088,VLOOKUP($A112,SDRFab!$A$8:$N$3087,13,FALSE),"")))))))))))))</f>
        <v/>
      </c>
      <c r="K112" s="167" t="str">
        <f>IF($A112&lt;DWV!$A$301,VLOOKUP($A112,DWV!$A$8:$L$300,11,FALSE),IF($A112&lt;'Large Dia. DWV'!$A$122,VLOOKUP($A112,'Large Dia. DWV'!$A$8:$L$121,11,FALSE),IF($A112&lt;'SCH40'!$A$602,VLOOKUP($A112,'SCH40'!$A$8:$L$601,11,FALSE),IF($A112&lt;'Large Dia. SCH40'!$A$35,VLOOKUP($A112,'Large Dia. SCH40'!$A$8:$L$34,11,FALSE),IF($A112&lt;'SDR26'!$A$119,VLOOKUP($A112,'SDR26'!$A$8:$L$118,11,FALSE),IF($A112&lt;SDR35G!$A$227,VLOOKUP($A112,SDR35G!$A$8:$L$226,11,FALSE),IF($A112&lt;SDR35SW!$A$178,VLOOKUP($A112,SDR35SW!$A$8:$L$177,11,FALSE),IF($A112&lt;'DWV G'!$A$241,VLOOKUP($A112,'DWV G'!$A$8:$L$240,11,FALSE),IF($A112&lt;'2'!$A$523,VLOOKUP($A112,'2'!$A$8:$L$522,11,FALSE),IF($A112&lt;'3'!$A$27,VLOOKUP($A112,'3'!$A$8:$L$26,11,FALSE),IF($A112&lt;'4'!$A$277,VLOOKUP($A112,'4'!$A$8:$L$276,11,FALSE),IF($A112&lt;'5'!$A$10,VLOOKUP($A112,'5'!$A$8:$L$9,11,FALSE),IF($A112&lt;Nonstandard!$A$26,VLOOKUP($A112,Nonstandard!$A$17:$J$25,10,FALSE),IF($A112&lt;SDRFab!$A$3088,VLOOKUP($A112,SDRFab!$A$8:$L$3087,10,FALSE),""))))))))))))))</f>
        <v/>
      </c>
      <c r="L112" s="139" t="str">
        <f t="shared" si="2"/>
        <v>-</v>
      </c>
      <c r="M112" s="170"/>
      <c r="N112" s="142"/>
      <c r="O112" s="143"/>
    </row>
    <row r="113" spans="1:13" ht="16.2" thickBot="1" x14ac:dyDescent="0.35">
      <c r="A113" s="404" t="s">
        <v>5751</v>
      </c>
      <c r="B113" s="405"/>
      <c r="C113" s="405"/>
      <c r="D113" s="405"/>
      <c r="E113" s="405"/>
      <c r="F113" s="405"/>
      <c r="G113" s="9"/>
      <c r="K113" s="145" t="s">
        <v>3770</v>
      </c>
      <c r="L113" s="162">
        <f>SUM(L18:L112)</f>
        <v>0</v>
      </c>
      <c r="M113" s="144"/>
    </row>
    <row r="114" spans="1:13" x14ac:dyDescent="0.3">
      <c r="K114" s="134"/>
      <c r="L114" s="134"/>
    </row>
    <row r="115" spans="1:13" x14ac:dyDescent="0.3"/>
    <row r="116" spans="1:13" x14ac:dyDescent="0.3"/>
    <row r="117" spans="1:13" x14ac:dyDescent="0.3"/>
    <row r="118" spans="1:13" x14ac:dyDescent="0.3"/>
    <row r="119" spans="1:13" x14ac:dyDescent="0.3"/>
    <row r="120" spans="1:13" hidden="1" x14ac:dyDescent="0.3"/>
    <row r="121" spans="1:13" hidden="1" x14ac:dyDescent="0.3"/>
    <row r="122" spans="1:13" hidden="1" x14ac:dyDescent="0.3"/>
  </sheetData>
  <sheetProtection algorithmName="SHA-512" hashValue="Ct/25SfBp55WfBN7ZnmQ+NEelxyacgAnM4VSfCYDY3B+TYXlcIoZmp+nKmu2iHSwBE8dL7pTVwXQLfearLG5vA==" saltValue="CwiAIAMytCJ760LM7CFKdg==" spinCount="100000" sheet="1" objects="1" scenarios="1"/>
  <protectedRanges>
    <protectedRange sqref="M2:M14" name="Range1"/>
  </protectedRanges>
  <mergeCells count="220">
    <mergeCell ref="H37:I37"/>
    <mergeCell ref="H38:I38"/>
    <mergeCell ref="A10:B10"/>
    <mergeCell ref="A6:B6"/>
    <mergeCell ref="A7:B8"/>
    <mergeCell ref="C1:D1"/>
    <mergeCell ref="A1:B1"/>
    <mergeCell ref="A3:B3"/>
    <mergeCell ref="A4:B4"/>
    <mergeCell ref="A5:B5"/>
    <mergeCell ref="E1:H1"/>
    <mergeCell ref="D37:E37"/>
    <mergeCell ref="D38:E38"/>
    <mergeCell ref="D32:E32"/>
    <mergeCell ref="D33:E33"/>
    <mergeCell ref="D34:E34"/>
    <mergeCell ref="D35:E35"/>
    <mergeCell ref="D36:E36"/>
    <mergeCell ref="H27:I27"/>
    <mergeCell ref="H28:I28"/>
    <mergeCell ref="H29:I29"/>
    <mergeCell ref="H30:I30"/>
    <mergeCell ref="H31:I31"/>
    <mergeCell ref="H32:I32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83:I83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D39:E39"/>
    <mergeCell ref="D40:E40"/>
    <mergeCell ref="A113:F113"/>
    <mergeCell ref="E15:F15"/>
    <mergeCell ref="L15:M15"/>
    <mergeCell ref="H84:I84"/>
    <mergeCell ref="H85:I85"/>
    <mergeCell ref="H86:I86"/>
    <mergeCell ref="H87:I87"/>
    <mergeCell ref="H88:I88"/>
    <mergeCell ref="H89:I89"/>
    <mergeCell ref="H90:I90"/>
    <mergeCell ref="H91:I91"/>
    <mergeCell ref="H92:I92"/>
    <mergeCell ref="H75:I75"/>
    <mergeCell ref="H76:I76"/>
    <mergeCell ref="H77:I77"/>
    <mergeCell ref="H78:I78"/>
    <mergeCell ref="H79:I79"/>
    <mergeCell ref="H80:I80"/>
    <mergeCell ref="H81:I81"/>
    <mergeCell ref="H82:I82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7:E17"/>
    <mergeCell ref="H17:I17"/>
    <mergeCell ref="D18:E18"/>
    <mergeCell ref="D19:E19"/>
    <mergeCell ref="D20:E20"/>
    <mergeCell ref="D21:E21"/>
    <mergeCell ref="D22:E22"/>
    <mergeCell ref="D23:E23"/>
    <mergeCell ref="D24:E24"/>
    <mergeCell ref="H36:I36"/>
    <mergeCell ref="D25:E25"/>
    <mergeCell ref="D26:E26"/>
    <mergeCell ref="D27:E27"/>
    <mergeCell ref="D28:E28"/>
    <mergeCell ref="D29:E29"/>
    <mergeCell ref="D30:E30"/>
    <mergeCell ref="D31:E31"/>
    <mergeCell ref="H33:I33"/>
    <mergeCell ref="H34:I34"/>
    <mergeCell ref="H35:I35"/>
    <mergeCell ref="H18:I18"/>
    <mergeCell ref="H19:I19"/>
    <mergeCell ref="H20:I20"/>
    <mergeCell ref="H21:I21"/>
    <mergeCell ref="H22:I22"/>
    <mergeCell ref="H23:I23"/>
    <mergeCell ref="H24:I24"/>
    <mergeCell ref="H25:I25"/>
    <mergeCell ref="H26:I26"/>
    <mergeCell ref="H108:I108"/>
    <mergeCell ref="H109:I109"/>
    <mergeCell ref="H110:I110"/>
    <mergeCell ref="H93:I93"/>
    <mergeCell ref="H94:I94"/>
    <mergeCell ref="H95:I95"/>
    <mergeCell ref="H96:I96"/>
    <mergeCell ref="H97:I97"/>
    <mergeCell ref="H98:I98"/>
    <mergeCell ref="H99:I99"/>
    <mergeCell ref="H100:I100"/>
    <mergeCell ref="H101:I101"/>
    <mergeCell ref="F3:H3"/>
    <mergeCell ref="C3:D3"/>
    <mergeCell ref="H111:I111"/>
    <mergeCell ref="H112:I112"/>
    <mergeCell ref="C4:D4"/>
    <mergeCell ref="C5:D5"/>
    <mergeCell ref="C6:D6"/>
    <mergeCell ref="C8:D8"/>
    <mergeCell ref="C10:D10"/>
    <mergeCell ref="C11:D11"/>
    <mergeCell ref="C12:D12"/>
    <mergeCell ref="F4:H4"/>
    <mergeCell ref="F5:H5"/>
    <mergeCell ref="F6:H6"/>
    <mergeCell ref="F7:H7"/>
    <mergeCell ref="F10:H10"/>
    <mergeCell ref="F11:H11"/>
    <mergeCell ref="F12:H12"/>
    <mergeCell ref="H102:I102"/>
    <mergeCell ref="H103:I103"/>
    <mergeCell ref="H104:I104"/>
    <mergeCell ref="H105:I105"/>
    <mergeCell ref="H106:I106"/>
    <mergeCell ref="H107:I107"/>
  </mergeCells>
  <dataValidations count="3">
    <dataValidation allowBlank="1" showInputMessage="1" showErrorMessage="1" promptTitle="Enter current date" prompt="Enter current date in mm/dd/yyyy format" sqref="C1" xr:uid="{00000000-0002-0000-0100-000000000000}"/>
    <dataValidation type="list" allowBlank="1" showInputMessage="1" showErrorMessage="1" promptTitle="Select form type" prompt="Select if order or quote" sqref="A1:B1" xr:uid="{00000000-0002-0000-0100-000001000000}">
      <formula1>"Order Date:, Quote Date:"</formula1>
    </dataValidation>
    <dataValidation type="list" allowBlank="1" showInputMessage="1" showErrorMessage="1" prompt="Select if bill to or ship to phone number" sqref="E5" xr:uid="{00000000-0002-0000-0100-000002000000}">
      <formula1>"Bill To Phone:, Ship To Phone:"</formula1>
    </dataValidation>
  </dataValidations>
  <printOptions horizontalCentered="1"/>
  <pageMargins left="0.25" right="0.25" top="0.95" bottom="0.75" header="0.3" footer="0.3"/>
  <pageSetup scale="65" fitToHeight="0" orientation="portrait" horizontalDpi="4294967292" r:id="rId1"/>
  <headerFooter>
    <oddHeader>&amp;L&amp;G&amp;C&amp;"-,Bold"&amp;36&amp;K002060Order/Quote Form&amp;"-,Regular"&amp;11&amp;K01+000
&amp;R&amp;G</oddHeader>
    <oddFooter>&amp;L&amp;8V06032014&amp;CCopyright 2014
All rights reserved
For Tigre-ADS USA customer and rep use only&amp;R&amp;P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F0"/>
    <pageSetUpPr fitToPage="1"/>
  </sheetPr>
  <dimension ref="A1:O315"/>
  <sheetViews>
    <sheetView showGridLines="0" view="pageBreakPreview" zoomScaleNormal="100" zoomScaleSheetLayoutView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4.4" zeroHeight="1" x14ac:dyDescent="0.3"/>
  <cols>
    <col min="1" max="1" width="1.5546875" style="28" customWidth="1"/>
    <col min="2" max="3" width="9.109375" style="8" customWidth="1"/>
    <col min="4" max="4" width="12.44140625" style="51" bestFit="1" customWidth="1"/>
    <col min="5" max="5" width="10.44140625" style="51" bestFit="1" customWidth="1"/>
    <col min="6" max="6" width="51.109375" style="8" bestFit="1" customWidth="1"/>
    <col min="7" max="7" width="8.5546875" style="51" customWidth="1"/>
    <col min="8" max="8" width="8.5546875" style="51" bestFit="1" customWidth="1"/>
    <col min="9" max="9" width="4.109375" style="51" bestFit="1" customWidth="1"/>
    <col min="10" max="10" width="10.88671875" style="55" bestFit="1" customWidth="1"/>
    <col min="11" max="11" width="10.5546875" style="55" customWidth="1"/>
    <col min="12" max="12" width="9.5546875" style="8" customWidth="1"/>
    <col min="13" max="13" width="1.44140625" style="8" customWidth="1"/>
    <col min="14" max="14" width="10.5546875" style="51" bestFit="1" customWidth="1"/>
    <col min="15" max="15" width="2.109375" style="56" customWidth="1"/>
    <col min="16" max="16384" width="9.109375" style="8" hidden="1"/>
  </cols>
  <sheetData>
    <row r="1" spans="1:15" ht="18" x14ac:dyDescent="0.35">
      <c r="F1" s="430" t="s">
        <v>5749</v>
      </c>
      <c r="G1" s="430"/>
      <c r="H1" s="430"/>
      <c r="I1" s="430"/>
    </row>
    <row r="2" spans="1:15" ht="15.6" x14ac:dyDescent="0.3">
      <c r="D2" s="57"/>
      <c r="E2" s="58"/>
      <c r="K2" s="416" t="s">
        <v>5772</v>
      </c>
      <c r="L2" s="416"/>
    </row>
    <row r="3" spans="1:15" x14ac:dyDescent="0.3">
      <c r="K3" s="416"/>
      <c r="L3" s="416"/>
    </row>
    <row r="4" spans="1:15" ht="15.75" customHeight="1" x14ac:dyDescent="0.3">
      <c r="D4" s="57"/>
      <c r="E4" s="59" t="s">
        <v>11210</v>
      </c>
      <c r="F4" s="60" t="s">
        <v>11201</v>
      </c>
      <c r="G4" s="61"/>
      <c r="H4" s="382" t="s">
        <v>11165</v>
      </c>
      <c r="I4" s="305"/>
      <c r="J4" s="278"/>
    </row>
    <row r="5" spans="1:15" x14ac:dyDescent="0.3">
      <c r="E5" s="59"/>
      <c r="F5" s="62" t="s">
        <v>11202</v>
      </c>
      <c r="G5" s="380" t="s">
        <v>11203</v>
      </c>
      <c r="H5" s="383" t="s">
        <v>11164</v>
      </c>
      <c r="I5" s="306"/>
      <c r="J5" s="278"/>
    </row>
    <row r="6" spans="1:15" x14ac:dyDescent="0.3"/>
    <row r="7" spans="1:15" s="198" customFormat="1" ht="36" customHeight="1" thickBot="1" x14ac:dyDescent="0.35">
      <c r="A7" s="197"/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  <c r="O7" s="199"/>
    </row>
    <row r="8" spans="1:15" s="52" customFormat="1" x14ac:dyDescent="0.3">
      <c r="A8" s="29" t="str">
        <f>IF(L8&gt;0,COUNT($A$7:A7)+1,"")</f>
        <v/>
      </c>
      <c r="B8" s="419"/>
      <c r="C8" s="419"/>
      <c r="D8" s="282" t="s">
        <v>0</v>
      </c>
      <c r="E8" s="282">
        <v>29815917</v>
      </c>
      <c r="F8" s="281" t="s">
        <v>5778</v>
      </c>
      <c r="G8" s="381">
        <f>IFERROR(INDEX([1]Master!$1:$1048576,MATCH(D8,[1]Master!$B:$B,0),MATCH($H$5,[1]Master!$1:$1,0)),"")</f>
        <v>100</v>
      </c>
      <c r="H8" s="381">
        <f>IFERROR(INDEX([1]Master!$1:$1048576,MATCH(D8,[1]Master!$B:$B,0),MATCH($H$4,[1]Master!$1:$1,0)),"")</f>
        <v>8000</v>
      </c>
      <c r="I8" s="365"/>
      <c r="J8" s="367">
        <f>IFERROR(INDEX([1]Master!$1:$1048576,MATCH(D8,[1]Master!$B:$B,0),MATCH($G$5,[1]Master!$1:$1,0)),"")</f>
        <v>22.306827309236947</v>
      </c>
      <c r="K8" s="283">
        <f>ROUND(J8*Order_Quote!$L$2,4)</f>
        <v>0</v>
      </c>
      <c r="L8" s="344"/>
      <c r="M8" s="248"/>
      <c r="N8" s="284">
        <f>L8/G8</f>
        <v>0</v>
      </c>
      <c r="O8" s="65"/>
    </row>
    <row r="9" spans="1:15" s="52" customFormat="1" x14ac:dyDescent="0.3">
      <c r="A9" s="29" t="str">
        <f>IF(L9&gt;0,COUNT($A$7:A8)+1,"")</f>
        <v/>
      </c>
      <c r="B9" s="419"/>
      <c r="C9" s="419"/>
      <c r="D9" s="282" t="s">
        <v>1</v>
      </c>
      <c r="E9" s="282">
        <v>29815941</v>
      </c>
      <c r="F9" s="281" t="s">
        <v>5779</v>
      </c>
      <c r="G9" s="381">
        <f>IFERROR(INDEX([1]Master!$1:$1048576,MATCH(D9,[1]Master!$B:$B,0),MATCH($H$5,[1]Master!$1:$1,0)),"")</f>
        <v>100</v>
      </c>
      <c r="H9" s="381">
        <f>IFERROR(INDEX([1]Master!$1:$1048576,MATCH(D9,[1]Master!$B:$B,0),MATCH($H$4,[1]Master!$1:$1,0)),"")</f>
        <v>6300</v>
      </c>
      <c r="I9" s="365"/>
      <c r="J9" s="367">
        <f>IFERROR(INDEX([1]Master!$1:$1048576,MATCH(D9,[1]Master!$B:$B,0),MATCH($G$5,[1]Master!$1:$1,0)),"")</f>
        <v>3.9613526570048307</v>
      </c>
      <c r="K9" s="283">
        <f>ROUND(J9*Order_Quote!$L$2,4)</f>
        <v>0</v>
      </c>
      <c r="L9" s="342"/>
      <c r="M9" s="248"/>
      <c r="N9" s="284">
        <f t="shared" ref="N9:N73" si="0">L9/G9</f>
        <v>0</v>
      </c>
      <c r="O9" s="65"/>
    </row>
    <row r="10" spans="1:15" s="52" customFormat="1" x14ac:dyDescent="0.3">
      <c r="A10" s="29" t="str">
        <f>IF(L10&gt;0,COUNT($A$7:A9)+1,"")</f>
        <v/>
      </c>
      <c r="B10" s="419"/>
      <c r="C10" s="419"/>
      <c r="D10" s="282" t="s">
        <v>2</v>
      </c>
      <c r="E10" s="282">
        <v>29815992</v>
      </c>
      <c r="F10" s="281" t="s">
        <v>5780</v>
      </c>
      <c r="G10" s="381">
        <f>IFERROR(INDEX([1]Master!$1:$1048576,MATCH(D10,[1]Master!$B:$B,0),MATCH($H$5,[1]Master!$1:$1,0)),"")</f>
        <v>100</v>
      </c>
      <c r="H10" s="381">
        <f>IFERROR(INDEX([1]Master!$1:$1048576,MATCH(D10,[1]Master!$B:$B,0),MATCH($H$4,[1]Master!$1:$1,0)),"")</f>
        <v>4500</v>
      </c>
      <c r="I10" s="365"/>
      <c r="J10" s="367">
        <f>IFERROR(INDEX([1]Master!$1:$1048576,MATCH(D10,[1]Master!$B:$B,0),MATCH($G$5,[1]Master!$1:$1,0)),"")</f>
        <v>5.4347826086956523</v>
      </c>
      <c r="K10" s="283">
        <f>ROUND(J10*Order_Quote!$L$2,4)</f>
        <v>0</v>
      </c>
      <c r="L10" s="342"/>
      <c r="M10" s="248"/>
      <c r="N10" s="284">
        <f t="shared" si="0"/>
        <v>0</v>
      </c>
      <c r="O10" s="65"/>
    </row>
    <row r="11" spans="1:15" s="52" customFormat="1" x14ac:dyDescent="0.3">
      <c r="A11" s="29" t="str">
        <f>IF(L11&gt;0,COUNT($A$7:A10)+1,"")</f>
        <v/>
      </c>
      <c r="B11" s="419"/>
      <c r="C11" s="419"/>
      <c r="D11" s="282" t="s">
        <v>3</v>
      </c>
      <c r="E11" s="282">
        <v>29816042</v>
      </c>
      <c r="F11" s="281" t="s">
        <v>5781</v>
      </c>
      <c r="G11" s="381">
        <f>IFERROR(INDEX([1]Master!$1:$1048576,MATCH(D11,[1]Master!$B:$B,0),MATCH($H$5,[1]Master!$1:$1,0)),"")</f>
        <v>60</v>
      </c>
      <c r="H11" s="381">
        <f>IFERROR(INDEX([1]Master!$1:$1048576,MATCH(D11,[1]Master!$B:$B,0),MATCH($H$4,[1]Master!$1:$1,0)),"")</f>
        <v>1080</v>
      </c>
      <c r="I11" s="365"/>
      <c r="J11" s="367">
        <f>IFERROR(INDEX([1]Master!$1:$1048576,MATCH(D11,[1]Master!$B:$B,0),MATCH($G$5,[1]Master!$1:$1,0)),"")</f>
        <v>18.937198067632846</v>
      </c>
      <c r="K11" s="283">
        <f>ROUND(J11*Order_Quote!$L$2,4)</f>
        <v>0</v>
      </c>
      <c r="L11" s="342"/>
      <c r="M11" s="248"/>
      <c r="N11" s="284">
        <f t="shared" si="0"/>
        <v>0</v>
      </c>
      <c r="O11" s="65"/>
    </row>
    <row r="12" spans="1:15" s="52" customFormat="1" x14ac:dyDescent="0.3">
      <c r="A12" s="29" t="str">
        <f>IF(L12&gt;0,COUNT($A$7:A11)+1,"")</f>
        <v/>
      </c>
      <c r="B12" s="419"/>
      <c r="C12" s="419"/>
      <c r="D12" s="282" t="s">
        <v>4</v>
      </c>
      <c r="E12" s="282">
        <v>29816000</v>
      </c>
      <c r="F12" s="281" t="s">
        <v>5782</v>
      </c>
      <c r="G12" s="381">
        <f>IFERROR(INDEX([1]Master!$1:$1048576,MATCH(D12,[1]Master!$B:$B,0),MATCH($H$5,[1]Master!$1:$1,0)),"")</f>
        <v>25</v>
      </c>
      <c r="H12" s="381">
        <f>IFERROR(INDEX([1]Master!$1:$1048576,MATCH(D12,[1]Master!$B:$B,0),MATCH($H$4,[1]Master!$1:$1,0)),"")</f>
        <v>600</v>
      </c>
      <c r="I12" s="365"/>
      <c r="J12" s="367">
        <f>IFERROR(INDEX([1]Master!$1:$1048576,MATCH(D12,[1]Master!$B:$B,0),MATCH($G$5,[1]Master!$1:$1,0)),"")</f>
        <v>32.161835748792264</v>
      </c>
      <c r="K12" s="283">
        <f>ROUND(J12*Order_Quote!$L$2,4)</f>
        <v>0</v>
      </c>
      <c r="L12" s="342"/>
      <c r="M12" s="248"/>
      <c r="N12" s="284">
        <f t="shared" si="0"/>
        <v>0</v>
      </c>
      <c r="O12" s="65"/>
    </row>
    <row r="13" spans="1:15" s="52" customFormat="1" x14ac:dyDescent="0.3">
      <c r="A13" s="29" t="str">
        <f>IF(L13&gt;0,COUNT($A$7:A12)+1,"")</f>
        <v/>
      </c>
      <c r="B13" s="419"/>
      <c r="C13" s="419"/>
      <c r="D13" s="282" t="s">
        <v>5</v>
      </c>
      <c r="E13" s="282">
        <v>29816085</v>
      </c>
      <c r="F13" s="281" t="s">
        <v>5783</v>
      </c>
      <c r="G13" s="381">
        <f>IFERROR(INDEX([1]Master!$1:$1048576,MATCH(D13,[1]Master!$B:$B,0),MATCH($H$5,[1]Master!$1:$1,0)),"")</f>
        <v>15</v>
      </c>
      <c r="H13" s="381">
        <f>IFERROR(INDEX([1]Master!$1:$1048576,MATCH(D13,[1]Master!$B:$B,0),MATCH($H$4,[1]Master!$1:$1,0)),"")</f>
        <v>180</v>
      </c>
      <c r="I13" s="365"/>
      <c r="J13" s="367">
        <f>IFERROR(INDEX([1]Master!$1:$1048576,MATCH(D13,[1]Master!$B:$B,0),MATCH($G$5,[1]Master!$1:$1,0)),"")</f>
        <v>105.45893719806762</v>
      </c>
      <c r="K13" s="283">
        <f>ROUND(J13*Order_Quote!$L$2,4)</f>
        <v>0</v>
      </c>
      <c r="L13" s="342"/>
      <c r="M13" s="248"/>
      <c r="N13" s="284">
        <f t="shared" si="0"/>
        <v>0</v>
      </c>
      <c r="O13" s="65"/>
    </row>
    <row r="14" spans="1:15" s="52" customFormat="1" x14ac:dyDescent="0.3">
      <c r="A14" s="29" t="str">
        <f>IF(L14&gt;0,COUNT($A$7:A13)+1,"")</f>
        <v/>
      </c>
      <c r="B14" s="419"/>
      <c r="C14" s="419"/>
      <c r="D14" s="282" t="s">
        <v>6</v>
      </c>
      <c r="E14" s="282">
        <v>29810028</v>
      </c>
      <c r="F14" s="281" t="s">
        <v>5784</v>
      </c>
      <c r="G14" s="381">
        <f>IFERROR(INDEX([1]Master!$1:$1048576,MATCH(D14,[1]Master!$B:$B,0),MATCH($H$5,[1]Master!$1:$1,0)),"")</f>
        <v>100</v>
      </c>
      <c r="H14" s="381">
        <f>IFERROR(INDEX([1]Master!$1:$1048576,MATCH(D14,[1]Master!$B:$B,0),MATCH($H$4,[1]Master!$1:$1,0)),"")</f>
        <v>6300</v>
      </c>
      <c r="I14" s="365"/>
      <c r="J14" s="367">
        <f>IFERROR(INDEX([1]Master!$1:$1048576,MATCH(D14,[1]Master!$B:$B,0),MATCH($G$5,[1]Master!$1:$1,0)),"")</f>
        <v>7.5</v>
      </c>
      <c r="K14" s="283">
        <f>ROUND(J14*Order_Quote!$L$2,4)</f>
        <v>0</v>
      </c>
      <c r="L14" s="342"/>
      <c r="M14" s="248"/>
      <c r="N14" s="284">
        <f t="shared" si="0"/>
        <v>0</v>
      </c>
      <c r="O14" s="65"/>
    </row>
    <row r="15" spans="1:15" s="52" customFormat="1" x14ac:dyDescent="0.3">
      <c r="A15" s="29" t="str">
        <f>IF(L15&gt;0,COUNT($A$7:A14)+1,"")</f>
        <v/>
      </c>
      <c r="B15" s="419"/>
      <c r="C15" s="419"/>
      <c r="D15" s="282" t="s">
        <v>7</v>
      </c>
      <c r="E15" s="282">
        <v>29810036</v>
      </c>
      <c r="F15" s="281" t="s">
        <v>5785</v>
      </c>
      <c r="G15" s="381">
        <f>IFERROR(INDEX([1]Master!$1:$1048576,MATCH(D15,[1]Master!$B:$B,0),MATCH($H$5,[1]Master!$1:$1,0)),"")</f>
        <v>100</v>
      </c>
      <c r="H15" s="381">
        <f>IFERROR(INDEX([1]Master!$1:$1048576,MATCH(D15,[1]Master!$B:$B,0),MATCH($H$4,[1]Master!$1:$1,0)),"")</f>
        <v>4500</v>
      </c>
      <c r="I15" s="365"/>
      <c r="J15" s="367">
        <f>IFERROR(INDEX([1]Master!$1:$1048576,MATCH(D15,[1]Master!$B:$B,0),MATCH($G$5,[1]Master!$1:$1,0)),"")</f>
        <v>12.801932367149757</v>
      </c>
      <c r="K15" s="283">
        <f>ROUND(J15*Order_Quote!$L$2,4)</f>
        <v>0</v>
      </c>
      <c r="L15" s="342"/>
      <c r="M15" s="248"/>
      <c r="N15" s="284">
        <f t="shared" si="0"/>
        <v>0</v>
      </c>
      <c r="O15" s="65"/>
    </row>
    <row r="16" spans="1:15" s="52" customFormat="1" x14ac:dyDescent="0.3">
      <c r="A16" s="29" t="str">
        <f>IF(L16&gt;0,COUNT($A$7:A15)+1,"")</f>
        <v/>
      </c>
      <c r="B16" s="419"/>
      <c r="C16" s="419"/>
      <c r="D16" s="282" t="s">
        <v>8</v>
      </c>
      <c r="E16" s="282">
        <v>29810044</v>
      </c>
      <c r="F16" s="281" t="s">
        <v>5786</v>
      </c>
      <c r="G16" s="381">
        <f>IFERROR(INDEX([1]Master!$1:$1048576,MATCH(D16,[1]Master!$B:$B,0),MATCH($H$5,[1]Master!$1:$1,0)),"")</f>
        <v>30</v>
      </c>
      <c r="H16" s="381">
        <f>IFERROR(INDEX([1]Master!$1:$1048576,MATCH(D16,[1]Master!$B:$B,0),MATCH($H$4,[1]Master!$1:$1,0)),"")</f>
        <v>1350</v>
      </c>
      <c r="I16" s="365"/>
      <c r="J16" s="367">
        <f>IFERROR(INDEX([1]Master!$1:$1048576,MATCH(D16,[1]Master!$B:$B,0),MATCH($G$5,[1]Master!$1:$1,0)),"")</f>
        <v>34.154589371980677</v>
      </c>
      <c r="K16" s="283">
        <f>ROUND(J16*Order_Quote!$L$2,4)</f>
        <v>0</v>
      </c>
      <c r="L16" s="342"/>
      <c r="M16" s="248"/>
      <c r="N16" s="284">
        <f t="shared" si="0"/>
        <v>0</v>
      </c>
      <c r="O16" s="65"/>
    </row>
    <row r="17" spans="1:15" s="52" customFormat="1" x14ac:dyDescent="0.3">
      <c r="A17" s="29" t="str">
        <f>IF(L17&gt;0,COUNT($A$7:A16)+1,"")</f>
        <v/>
      </c>
      <c r="B17" s="419"/>
      <c r="C17" s="419"/>
      <c r="D17" s="282" t="s">
        <v>9</v>
      </c>
      <c r="E17" s="282">
        <v>29810052</v>
      </c>
      <c r="F17" s="281" t="s">
        <v>5787</v>
      </c>
      <c r="G17" s="381">
        <f>IFERROR(INDEX([1]Master!$1:$1048576,MATCH(D17,[1]Master!$B:$B,0),MATCH($H$5,[1]Master!$1:$1,0)),"")</f>
        <v>10</v>
      </c>
      <c r="H17" s="381">
        <f>IFERROR(INDEX([1]Master!$1:$1048576,MATCH(D17,[1]Master!$B:$B,0),MATCH($H$4,[1]Master!$1:$1,0)),"")</f>
        <v>630</v>
      </c>
      <c r="I17" s="365"/>
      <c r="J17" s="367">
        <f>IFERROR(INDEX([1]Master!$1:$1048576,MATCH(D17,[1]Master!$B:$B,0),MATCH($G$5,[1]Master!$1:$1,0)),"")</f>
        <v>44.359903381642511</v>
      </c>
      <c r="K17" s="283">
        <f>ROUND(J17*Order_Quote!$L$2,4)</f>
        <v>0</v>
      </c>
      <c r="L17" s="342"/>
      <c r="M17" s="248"/>
      <c r="N17" s="284">
        <f t="shared" si="0"/>
        <v>0</v>
      </c>
      <c r="O17" s="65"/>
    </row>
    <row r="18" spans="1:15" s="52" customFormat="1" x14ac:dyDescent="0.3">
      <c r="A18" s="29" t="str">
        <f>IF(L18&gt;0,COUNT($A$7:A17)+1,"")</f>
        <v/>
      </c>
      <c r="B18" s="419"/>
      <c r="C18" s="419"/>
      <c r="D18" s="282" t="s">
        <v>10</v>
      </c>
      <c r="E18" s="282">
        <v>29810073</v>
      </c>
      <c r="F18" s="281" t="s">
        <v>5788</v>
      </c>
      <c r="G18" s="381">
        <f>IFERROR(INDEX([1]Master!$1:$1048576,MATCH(D18,[1]Master!$B:$B,0),MATCH($H$5,[1]Master!$1:$1,0)),"")</f>
        <v>10</v>
      </c>
      <c r="H18" s="381">
        <f>IFERROR(INDEX([1]Master!$1:$1048576,MATCH(D18,[1]Master!$B:$B,0),MATCH($H$4,[1]Master!$1:$1,0)),"")</f>
        <v>240</v>
      </c>
      <c r="I18" s="365"/>
      <c r="J18" s="367">
        <f>IFERROR(INDEX([1]Master!$1:$1048576,MATCH(D18,[1]Master!$B:$B,0),MATCH($G$5,[1]Master!$1:$1,0)),"")</f>
        <v>142.33091787439611</v>
      </c>
      <c r="K18" s="283">
        <f>ROUND(J18*Order_Quote!$L$2,4)</f>
        <v>0</v>
      </c>
      <c r="L18" s="342"/>
      <c r="M18" s="248"/>
      <c r="N18" s="284">
        <f t="shared" si="0"/>
        <v>0</v>
      </c>
      <c r="O18" s="65"/>
    </row>
    <row r="19" spans="1:15" s="52" customFormat="1" x14ac:dyDescent="0.3">
      <c r="A19" s="29" t="str">
        <f>IF(L19&gt;0,COUNT($A$7:A18)+1,"")</f>
        <v/>
      </c>
      <c r="B19" s="419"/>
      <c r="C19" s="419"/>
      <c r="D19" s="282" t="s">
        <v>11</v>
      </c>
      <c r="E19" s="282">
        <v>29816174</v>
      </c>
      <c r="F19" s="281" t="s">
        <v>5789</v>
      </c>
      <c r="G19" s="381">
        <f>IFERROR(INDEX([1]Master!$1:$1048576,MATCH(D19,[1]Master!$B:$B,0),MATCH($H$5,[1]Master!$1:$1,0)),"")</f>
        <v>25</v>
      </c>
      <c r="H19" s="381">
        <f>IFERROR(INDEX([1]Master!$1:$1048576,MATCH(D19,[1]Master!$B:$B,0),MATCH($H$4,[1]Master!$1:$1,0)),"")</f>
        <v>4500</v>
      </c>
      <c r="I19" s="365"/>
      <c r="J19" s="367">
        <f>IFERROR(INDEX([1]Master!$1:$1048576,MATCH(D19,[1]Master!$B:$B,0),MATCH($G$5,[1]Master!$1:$1,0)),"")</f>
        <v>12.053140096618357</v>
      </c>
      <c r="K19" s="283">
        <f>ROUND(J19*Order_Quote!$L$2,4)</f>
        <v>0</v>
      </c>
      <c r="L19" s="342"/>
      <c r="M19" s="248"/>
      <c r="N19" s="284">
        <f t="shared" si="0"/>
        <v>0</v>
      </c>
      <c r="O19" s="65"/>
    </row>
    <row r="20" spans="1:15" s="52" customFormat="1" x14ac:dyDescent="0.3">
      <c r="A20" s="29" t="str">
        <f>IF(L20&gt;0,COUNT($A$7:A19)+1,"")</f>
        <v/>
      </c>
      <c r="B20" s="419"/>
      <c r="C20" s="419"/>
      <c r="D20" s="282" t="s">
        <v>12</v>
      </c>
      <c r="E20" s="282">
        <v>29816182</v>
      </c>
      <c r="F20" s="281" t="s">
        <v>5790</v>
      </c>
      <c r="G20" s="381">
        <f>IFERROR(INDEX([1]Master!$1:$1048576,MATCH(D20,[1]Master!$B:$B,0),MATCH($H$5,[1]Master!$1:$1,0)),"")</f>
        <v>25</v>
      </c>
      <c r="H20" s="381">
        <f>IFERROR(INDEX([1]Master!$1:$1048576,MATCH(D20,[1]Master!$B:$B,0),MATCH($H$4,[1]Master!$1:$1,0)),"")</f>
        <v>1575</v>
      </c>
      <c r="I20" s="365"/>
      <c r="J20" s="367">
        <f>IFERROR(INDEX([1]Master!$1:$1048576,MATCH(D20,[1]Master!$B:$B,0),MATCH($G$5,[1]Master!$1:$1,0)),"")</f>
        <v>35.301932367149753</v>
      </c>
      <c r="K20" s="283">
        <f>ROUND(J20*Order_Quote!$L$2,4)</f>
        <v>0</v>
      </c>
      <c r="L20" s="342"/>
      <c r="M20" s="248"/>
      <c r="N20" s="284">
        <f t="shared" si="0"/>
        <v>0</v>
      </c>
      <c r="O20" s="65"/>
    </row>
    <row r="21" spans="1:15" s="52" customFormat="1" x14ac:dyDescent="0.3">
      <c r="A21" s="29" t="str">
        <f>IF(L21&gt;0,COUNT($A$7:A20)+1,"")</f>
        <v/>
      </c>
      <c r="B21" s="419"/>
      <c r="C21" s="419"/>
      <c r="D21" s="282" t="s">
        <v>13</v>
      </c>
      <c r="E21" s="282">
        <v>29816204</v>
      </c>
      <c r="F21" s="281" t="s">
        <v>679</v>
      </c>
      <c r="G21" s="381">
        <f>IFERROR(INDEX([1]Master!$1:$1048576,MATCH(D21,[1]Master!$B:$B,0),MATCH($H$5,[1]Master!$1:$1,0)),"")</f>
        <v>20</v>
      </c>
      <c r="H21" s="381">
        <f>IFERROR(INDEX([1]Master!$1:$1048576,MATCH(D21,[1]Master!$B:$B,0),MATCH($H$4,[1]Master!$1:$1,0)),"")</f>
        <v>1600</v>
      </c>
      <c r="I21" s="365"/>
      <c r="J21" s="367">
        <f>IFERROR(INDEX([1]Master!$1:$1048576,MATCH(D21,[1]Master!$B:$B,0),MATCH($G$5,[1]Master!$1:$1,0)),"")</f>
        <v>27.487922705314009</v>
      </c>
      <c r="K21" s="283">
        <f>ROUND(J21*Order_Quote!$L$2,4)</f>
        <v>0</v>
      </c>
      <c r="L21" s="342"/>
      <c r="M21" s="248"/>
      <c r="N21" s="284">
        <f t="shared" si="0"/>
        <v>0</v>
      </c>
      <c r="O21" s="65"/>
    </row>
    <row r="22" spans="1:15" s="52" customFormat="1" x14ac:dyDescent="0.3">
      <c r="A22" s="29" t="str">
        <f>IF(L22&gt;0,COUNT($A$7:A21)+1,"")</f>
        <v/>
      </c>
      <c r="B22" s="419"/>
      <c r="C22" s="419"/>
      <c r="D22" s="282" t="s">
        <v>14</v>
      </c>
      <c r="E22" s="282">
        <v>29816220</v>
      </c>
      <c r="F22" s="281" t="s">
        <v>680</v>
      </c>
      <c r="G22" s="381">
        <f>IFERROR(INDEX([1]Master!$1:$1048576,MATCH(D22,[1]Master!$B:$B,0),MATCH($H$5,[1]Master!$1:$1,0)),"")</f>
        <v>10</v>
      </c>
      <c r="H22" s="381">
        <f>IFERROR(INDEX([1]Master!$1:$1048576,MATCH(D22,[1]Master!$B:$B,0),MATCH($H$4,[1]Master!$1:$1,0)),"")</f>
        <v>630</v>
      </c>
      <c r="I22" s="365"/>
      <c r="J22" s="367">
        <f>IFERROR(INDEX([1]Master!$1:$1048576,MATCH(D22,[1]Master!$B:$B,0),MATCH($G$5,[1]Master!$1:$1,0)),"")</f>
        <v>53.876811594202898</v>
      </c>
      <c r="K22" s="283">
        <f>ROUND(J22*Order_Quote!$L$2,4)</f>
        <v>0</v>
      </c>
      <c r="L22" s="342"/>
      <c r="M22" s="248"/>
      <c r="N22" s="284">
        <f t="shared" si="0"/>
        <v>0</v>
      </c>
      <c r="O22" s="65"/>
    </row>
    <row r="23" spans="1:15" s="52" customFormat="1" x14ac:dyDescent="0.3">
      <c r="A23" s="29" t="str">
        <f>IF(L23&gt;0,COUNT($A$7:A22)+1,"")</f>
        <v/>
      </c>
      <c r="B23" s="419"/>
      <c r="C23" s="419"/>
      <c r="D23" s="282" t="s">
        <v>15</v>
      </c>
      <c r="E23" s="282">
        <v>29816239</v>
      </c>
      <c r="F23" s="281" t="s">
        <v>681</v>
      </c>
      <c r="G23" s="381">
        <f>IFERROR(INDEX([1]Master!$1:$1048576,MATCH(D23,[1]Master!$B:$B,0),MATCH($H$5,[1]Master!$1:$1,0)),"")</f>
        <v>10</v>
      </c>
      <c r="H23" s="381">
        <f>IFERROR(INDEX([1]Master!$1:$1048576,MATCH(D23,[1]Master!$B:$B,0),MATCH($H$4,[1]Master!$1:$1,0)),"")</f>
        <v>630</v>
      </c>
      <c r="I23" s="365"/>
      <c r="J23" s="367">
        <f>IFERROR(INDEX([1]Master!$1:$1048576,MATCH(D23,[1]Master!$B:$B,0),MATCH($G$5,[1]Master!$1:$1,0)),"")</f>
        <v>57.584541062801925</v>
      </c>
      <c r="K23" s="283">
        <f>ROUND(J23*Order_Quote!$L$2,4)</f>
        <v>0</v>
      </c>
      <c r="L23" s="342"/>
      <c r="M23" s="248"/>
      <c r="N23" s="284">
        <f t="shared" si="0"/>
        <v>0</v>
      </c>
      <c r="O23" s="65"/>
    </row>
    <row r="24" spans="1:15" s="52" customFormat="1" x14ac:dyDescent="0.3">
      <c r="A24" s="29" t="str">
        <f>IF(L24&gt;0,COUNT($A$7:A23)+1,"")</f>
        <v/>
      </c>
      <c r="B24" s="419"/>
      <c r="C24" s="419"/>
      <c r="D24" s="282" t="s">
        <v>16</v>
      </c>
      <c r="E24" s="282">
        <v>29816140</v>
      </c>
      <c r="F24" s="281" t="s">
        <v>678</v>
      </c>
      <c r="G24" s="381">
        <f>IFERROR(INDEX([1]Master!$1:$1048576,MATCH(D24,[1]Master!$B:$B,0),MATCH($H$5,[1]Master!$1:$1,0)),"")</f>
        <v>4</v>
      </c>
      <c r="H24" s="381">
        <f>IFERROR(INDEX([1]Master!$1:$1048576,MATCH(D24,[1]Master!$B:$B,0),MATCH($H$4,[1]Master!$1:$1,0)),"")</f>
        <v>144</v>
      </c>
      <c r="I24" s="365"/>
      <c r="J24" s="367">
        <f>IFERROR(INDEX([1]Master!$1:$1048576,MATCH(D24,[1]Master!$B:$B,0),MATCH($G$5,[1]Master!$1:$1,0)),"")</f>
        <v>223.99758454106276</v>
      </c>
      <c r="K24" s="283">
        <f>ROUND(J24*Order_Quote!$L$2,4)</f>
        <v>0</v>
      </c>
      <c r="L24" s="342"/>
      <c r="M24" s="248"/>
      <c r="N24" s="284">
        <f t="shared" si="0"/>
        <v>0</v>
      </c>
      <c r="O24" s="65"/>
    </row>
    <row r="25" spans="1:15" s="52" customFormat="1" ht="22.5" customHeight="1" x14ac:dyDescent="0.3">
      <c r="A25" s="29" t="str">
        <f>IF(L25&gt;0,COUNT($A$7:A24)+1,"")</f>
        <v/>
      </c>
      <c r="B25" s="419"/>
      <c r="C25" s="419"/>
      <c r="D25" s="282" t="s">
        <v>17</v>
      </c>
      <c r="E25" s="282">
        <v>29811016</v>
      </c>
      <c r="F25" s="281" t="s">
        <v>5791</v>
      </c>
      <c r="G25" s="381">
        <f>IFERROR(INDEX([1]Master!$1:$1048576,MATCH(D25,[1]Master!$B:$B,0),MATCH($H$5,[1]Master!$1:$1,0)),"")</f>
        <v>100</v>
      </c>
      <c r="H25" s="381">
        <f>IFERROR(INDEX([1]Master!$1:$1048576,MATCH(D25,[1]Master!$B:$B,0),MATCH($H$4,[1]Master!$1:$1,0)),"")</f>
        <v>8000</v>
      </c>
      <c r="I25" s="365"/>
      <c r="J25" s="367">
        <f>IFERROR(INDEX([1]Master!$1:$1048576,MATCH(D25,[1]Master!$B:$B,0),MATCH($G$5,[1]Master!$1:$1,0)),"")</f>
        <v>19.199196787148594</v>
      </c>
      <c r="K25" s="283">
        <f>ROUND(J25*Order_Quote!$L$2,4)</f>
        <v>0</v>
      </c>
      <c r="L25" s="342"/>
      <c r="M25" s="248"/>
      <c r="N25" s="284">
        <f t="shared" si="0"/>
        <v>0</v>
      </c>
      <c r="O25" s="65"/>
    </row>
    <row r="26" spans="1:15" s="52" customFormat="1" ht="22.5" customHeight="1" x14ac:dyDescent="0.3">
      <c r="A26" s="29" t="str">
        <f>IF(L26&gt;0,COUNT($A$7:A25)+1,"")</f>
        <v/>
      </c>
      <c r="B26" s="419"/>
      <c r="C26" s="419"/>
      <c r="D26" s="282" t="s">
        <v>18</v>
      </c>
      <c r="E26" s="282">
        <v>29810990</v>
      </c>
      <c r="F26" s="281" t="s">
        <v>5792</v>
      </c>
      <c r="G26" s="381">
        <f>IFERROR(INDEX([1]Master!$1:$1048576,MATCH(D26,[1]Master!$B:$B,0),MATCH($H$5,[1]Master!$1:$1,0)),"")</f>
        <v>50</v>
      </c>
      <c r="H26" s="381">
        <f>IFERROR(INDEX([1]Master!$1:$1048576,MATCH(D26,[1]Master!$B:$B,0),MATCH($H$4,[1]Master!$1:$1,0)),"")</f>
        <v>7200</v>
      </c>
      <c r="I26" s="365"/>
      <c r="J26" s="367">
        <f>IFERROR(INDEX([1]Master!$1:$1048576,MATCH(D26,[1]Master!$B:$B,0),MATCH($G$5,[1]Master!$1:$1,0)),"")</f>
        <v>14.613526570048307</v>
      </c>
      <c r="K26" s="283">
        <f>ROUND(J26*Order_Quote!$L$2,4)</f>
        <v>0</v>
      </c>
      <c r="L26" s="342"/>
      <c r="M26" s="248"/>
      <c r="N26" s="284">
        <f t="shared" si="0"/>
        <v>0</v>
      </c>
      <c r="O26" s="65"/>
    </row>
    <row r="27" spans="1:15" s="52" customFormat="1" ht="22.5" customHeight="1" x14ac:dyDescent="0.3">
      <c r="A27" s="29" t="str">
        <f>IF(L27&gt;0,COUNT($A$7:A26)+1,"")</f>
        <v/>
      </c>
      <c r="B27" s="419"/>
      <c r="C27" s="419"/>
      <c r="D27" s="282" t="s">
        <v>19</v>
      </c>
      <c r="E27" s="282">
        <v>29810931</v>
      </c>
      <c r="F27" s="281" t="s">
        <v>5793</v>
      </c>
      <c r="G27" s="381">
        <f>IFERROR(INDEX([1]Master!$1:$1048576,MATCH(D27,[1]Master!$B:$B,0),MATCH($H$5,[1]Master!$1:$1,0)),"")</f>
        <v>75</v>
      </c>
      <c r="H27" s="381">
        <f>IFERROR(INDEX([1]Master!$1:$1048576,MATCH(D27,[1]Master!$B:$B,0),MATCH($H$4,[1]Master!$1:$1,0)),"")</f>
        <v>6000</v>
      </c>
      <c r="I27" s="365"/>
      <c r="J27" s="367">
        <f>IFERROR(INDEX([1]Master!$1:$1048576,MATCH(D27,[1]Master!$B:$B,0),MATCH($G$5,[1]Master!$1:$1,0)),"")</f>
        <v>16.871980676328501</v>
      </c>
      <c r="K27" s="283">
        <f>ROUND(J27*Order_Quote!$L$2,4)</f>
        <v>0</v>
      </c>
      <c r="L27" s="342"/>
      <c r="M27" s="248"/>
      <c r="N27" s="284">
        <f t="shared" si="0"/>
        <v>0</v>
      </c>
      <c r="O27" s="65"/>
    </row>
    <row r="28" spans="1:15" s="52" customFormat="1" ht="22.5" customHeight="1" x14ac:dyDescent="0.3">
      <c r="A28" s="29" t="str">
        <f>IF(L28&gt;0,COUNT($A$7:A27)+1,"")</f>
        <v/>
      </c>
      <c r="B28" s="419"/>
      <c r="C28" s="419"/>
      <c r="D28" s="282" t="s">
        <v>20</v>
      </c>
      <c r="E28" s="282">
        <v>29810940</v>
      </c>
      <c r="F28" s="281" t="s">
        <v>5794</v>
      </c>
      <c r="G28" s="381">
        <f>IFERROR(INDEX([1]Master!$1:$1048576,MATCH(D28,[1]Master!$B:$B,0),MATCH($H$5,[1]Master!$1:$1,0)),"")</f>
        <v>50</v>
      </c>
      <c r="H28" s="381">
        <f>IFERROR(INDEX([1]Master!$1:$1048576,MATCH(D28,[1]Master!$B:$B,0),MATCH($H$4,[1]Master!$1:$1,0)),"")</f>
        <v>4000</v>
      </c>
      <c r="I28" s="365"/>
      <c r="J28" s="367">
        <f>IFERROR(INDEX([1]Master!$1:$1048576,MATCH(D28,[1]Master!$B:$B,0),MATCH($G$5,[1]Master!$1:$1,0)),"")</f>
        <v>15.531400966183574</v>
      </c>
      <c r="K28" s="283">
        <f>ROUND(J28*Order_Quote!$L$2,4)</f>
        <v>0</v>
      </c>
      <c r="L28" s="342"/>
      <c r="M28" s="248"/>
      <c r="N28" s="284">
        <f t="shared" si="0"/>
        <v>0</v>
      </c>
      <c r="O28" s="65"/>
    </row>
    <row r="29" spans="1:15" s="69" customFormat="1" ht="45.75" customHeight="1" x14ac:dyDescent="0.3">
      <c r="A29" s="29" t="str">
        <f>IF(L29&gt;0,COUNT($A$7:A28)+1,"")</f>
        <v/>
      </c>
      <c r="B29" s="417"/>
      <c r="C29" s="418"/>
      <c r="D29" s="282" t="s">
        <v>5342</v>
      </c>
      <c r="E29" s="282">
        <v>29812746</v>
      </c>
      <c r="F29" s="281" t="s">
        <v>5795</v>
      </c>
      <c r="G29" s="381">
        <f>IFERROR(INDEX([1]Master!$1:$1048576,MATCH(D29,[1]Master!$B:$B,0),MATCH($H$5,[1]Master!$1:$1,0)),"")</f>
        <v>50</v>
      </c>
      <c r="H29" s="381">
        <f>IFERROR(INDEX([1]Master!$1:$1048576,MATCH(D29,[1]Master!$B:$B,0),MATCH($H$4,[1]Master!$1:$1,0)),"")</f>
        <v>3600</v>
      </c>
      <c r="I29" s="365"/>
      <c r="J29" s="367">
        <f>IFERROR(INDEX([1]Master!$1:$1048576,MATCH(D29,[1]Master!$B:$B,0),MATCH($G$5,[1]Master!$1:$1,0)),"")</f>
        <v>17.006172839506171</v>
      </c>
      <c r="K29" s="283">
        <f>ROUND(J29*Order_Quote!$L$2,4)</f>
        <v>0</v>
      </c>
      <c r="L29" s="342"/>
      <c r="M29" s="248"/>
      <c r="N29" s="284">
        <f t="shared" si="0"/>
        <v>0</v>
      </c>
      <c r="O29" s="285"/>
    </row>
    <row r="30" spans="1:15" s="52" customFormat="1" ht="22.5" customHeight="1" x14ac:dyDescent="0.3">
      <c r="A30" s="29" t="str">
        <f>IF(L30&gt;0,COUNT($A$7:A29)+1,"")</f>
        <v/>
      </c>
      <c r="B30" s="419"/>
      <c r="C30" s="419"/>
      <c r="D30" s="282" t="s">
        <v>21</v>
      </c>
      <c r="E30" s="282">
        <v>29810974</v>
      </c>
      <c r="F30" s="281" t="s">
        <v>5796</v>
      </c>
      <c r="G30" s="381">
        <f>IFERROR(INDEX([1]Master!$1:$1048576,MATCH(D30,[1]Master!$B:$B,0),MATCH($H$5,[1]Master!$1:$1,0)),"")</f>
        <v>75</v>
      </c>
      <c r="H30" s="381">
        <f>IFERROR(INDEX([1]Master!$1:$1048576,MATCH(D30,[1]Master!$B:$B,0),MATCH($H$4,[1]Master!$1:$1,0)),"")</f>
        <v>7200</v>
      </c>
      <c r="I30" s="365"/>
      <c r="J30" s="367">
        <f>IFERROR(INDEX([1]Master!$1:$1048576,MATCH(D30,[1]Master!$B:$B,0),MATCH($G$5,[1]Master!$1:$1,0)),"")</f>
        <v>18.75930388219545</v>
      </c>
      <c r="K30" s="283">
        <f>ROUND(J30*Order_Quote!$L$2,4)</f>
        <v>0</v>
      </c>
      <c r="L30" s="342"/>
      <c r="M30" s="248"/>
      <c r="N30" s="284">
        <f t="shared" si="0"/>
        <v>0</v>
      </c>
      <c r="O30" s="65"/>
    </row>
    <row r="31" spans="1:15" s="52" customFormat="1" ht="22.5" customHeight="1" x14ac:dyDescent="0.3">
      <c r="A31" s="29" t="str">
        <f>IF(L31&gt;0,COUNT($A$7:A30)+1,"")</f>
        <v/>
      </c>
      <c r="B31" s="419"/>
      <c r="C31" s="419"/>
      <c r="D31" s="282" t="s">
        <v>22</v>
      </c>
      <c r="E31" s="282">
        <v>29810958</v>
      </c>
      <c r="F31" s="281" t="s">
        <v>5797</v>
      </c>
      <c r="G31" s="381">
        <f>IFERROR(INDEX([1]Master!$1:$1048576,MATCH(D31,[1]Master!$B:$B,0),MATCH($H$5,[1]Master!$1:$1,0)),"")</f>
        <v>50</v>
      </c>
      <c r="H31" s="381">
        <f>IFERROR(INDEX([1]Master!$1:$1048576,MATCH(D31,[1]Master!$B:$B,0),MATCH($H$4,[1]Master!$1:$1,0)),"")</f>
        <v>7200</v>
      </c>
      <c r="I31" s="365"/>
      <c r="J31" s="367">
        <f>IFERROR(INDEX([1]Master!$1:$1048576,MATCH(D31,[1]Master!$B:$B,0),MATCH($G$5,[1]Master!$1:$1,0)),"")</f>
        <v>12.463768115942029</v>
      </c>
      <c r="K31" s="283">
        <f>ROUND(J31*Order_Quote!$L$2,4)</f>
        <v>0</v>
      </c>
      <c r="L31" s="342"/>
      <c r="M31" s="248"/>
      <c r="N31" s="284">
        <f t="shared" si="0"/>
        <v>0</v>
      </c>
      <c r="O31" s="65"/>
    </row>
    <row r="32" spans="1:15" s="52" customFormat="1" ht="22.5" customHeight="1" x14ac:dyDescent="0.3">
      <c r="A32" s="29" t="str">
        <f>IF(L32&gt;0,COUNT($A$7:A31)+1,"")</f>
        <v/>
      </c>
      <c r="B32" s="419"/>
      <c r="C32" s="419"/>
      <c r="D32" s="282" t="s">
        <v>23</v>
      </c>
      <c r="E32" s="282">
        <v>29810915</v>
      </c>
      <c r="F32" s="281" t="s">
        <v>5798</v>
      </c>
      <c r="G32" s="381">
        <f>IFERROR(INDEX([1]Master!$1:$1048576,MATCH(D32,[1]Master!$B:$B,0),MATCH($H$5,[1]Master!$1:$1,0)),"")</f>
        <v>50</v>
      </c>
      <c r="H32" s="381">
        <f>IFERROR(INDEX([1]Master!$1:$1048576,MATCH(D32,[1]Master!$B:$B,0),MATCH($H$4,[1]Master!$1:$1,0)),"")</f>
        <v>4000</v>
      </c>
      <c r="I32" s="365"/>
      <c r="J32" s="367">
        <f>IFERROR(INDEX([1]Master!$1:$1048576,MATCH(D32,[1]Master!$B:$B,0),MATCH($G$5,[1]Master!$1:$1,0)),"")</f>
        <v>14.855072463768115</v>
      </c>
      <c r="K32" s="283">
        <f>ROUND(J32*Order_Quote!$L$2,4)</f>
        <v>0</v>
      </c>
      <c r="L32" s="342"/>
      <c r="M32" s="248"/>
      <c r="N32" s="284">
        <f t="shared" si="0"/>
        <v>0</v>
      </c>
      <c r="O32" s="65"/>
    </row>
    <row r="33" spans="1:15" s="52" customFormat="1" ht="22.5" customHeight="1" x14ac:dyDescent="0.3">
      <c r="A33" s="29" t="str">
        <f>IF(L33&gt;0,COUNT($A$7:A32)+1,"")</f>
        <v/>
      </c>
      <c r="B33" s="419"/>
      <c r="C33" s="419"/>
      <c r="D33" s="282" t="s">
        <v>24</v>
      </c>
      <c r="E33" s="282">
        <v>29810923</v>
      </c>
      <c r="F33" s="281" t="s">
        <v>5799</v>
      </c>
      <c r="G33" s="381">
        <f>IFERROR(INDEX([1]Master!$1:$1048576,MATCH(D33,[1]Master!$B:$B,0),MATCH($H$5,[1]Master!$1:$1,0)),"")</f>
        <v>50</v>
      </c>
      <c r="H33" s="381">
        <f>IFERROR(INDEX([1]Master!$1:$1048576,MATCH(D33,[1]Master!$B:$B,0),MATCH($H$4,[1]Master!$1:$1,0)),"")</f>
        <v>4000</v>
      </c>
      <c r="I33" s="365"/>
      <c r="J33" s="367">
        <f>IFERROR(INDEX([1]Master!$1:$1048576,MATCH(D33,[1]Master!$B:$B,0),MATCH($G$5,[1]Master!$1:$1,0)),"")</f>
        <v>14.782608695652174</v>
      </c>
      <c r="K33" s="283">
        <f>ROUND(J33*Order_Quote!$L$2,4)</f>
        <v>0</v>
      </c>
      <c r="L33" s="342"/>
      <c r="M33" s="248"/>
      <c r="N33" s="284">
        <f t="shared" si="0"/>
        <v>0</v>
      </c>
      <c r="O33" s="65"/>
    </row>
    <row r="34" spans="1:15" s="52" customFormat="1" x14ac:dyDescent="0.3">
      <c r="A34" s="29" t="str">
        <f>IF(L34&gt;0,COUNT($A$7:A33)+1,"")</f>
        <v/>
      </c>
      <c r="B34" s="419"/>
      <c r="C34" s="419"/>
      <c r="D34" s="282" t="s">
        <v>25</v>
      </c>
      <c r="E34" s="282">
        <v>29810567</v>
      </c>
      <c r="F34" s="281" t="s">
        <v>5800</v>
      </c>
      <c r="G34" s="381">
        <f>IFERROR(INDEX([1]Master!$1:$1048576,MATCH(D34,[1]Master!$B:$B,0),MATCH($H$5,[1]Master!$1:$1,0)),"")</f>
        <v>50</v>
      </c>
      <c r="H34" s="381">
        <f>IFERROR(INDEX([1]Master!$1:$1048576,MATCH(D34,[1]Master!$B:$B,0),MATCH($H$4,[1]Master!$1:$1,0)),"")</f>
        <v>7200</v>
      </c>
      <c r="I34" s="365"/>
      <c r="J34" s="367">
        <f>IFERROR(INDEX([1]Master!$1:$1048576,MATCH(D34,[1]Master!$B:$B,0),MATCH($G$5,[1]Master!$1:$1,0)),"")</f>
        <v>9.5652173913043459</v>
      </c>
      <c r="K34" s="283">
        <f>ROUND(J34*Order_Quote!$L$2,4)</f>
        <v>0</v>
      </c>
      <c r="L34" s="342"/>
      <c r="M34" s="248"/>
      <c r="N34" s="284">
        <f t="shared" si="0"/>
        <v>0</v>
      </c>
      <c r="O34" s="65"/>
    </row>
    <row r="35" spans="1:15" s="52" customFormat="1" x14ac:dyDescent="0.3">
      <c r="A35" s="29" t="str">
        <f>IF(L35&gt;0,COUNT($A$7:A34)+1,"")</f>
        <v/>
      </c>
      <c r="B35" s="419"/>
      <c r="C35" s="419"/>
      <c r="D35" s="282" t="s">
        <v>26</v>
      </c>
      <c r="E35" s="282">
        <v>29810575</v>
      </c>
      <c r="F35" s="281" t="s">
        <v>5801</v>
      </c>
      <c r="G35" s="381">
        <f>IFERROR(INDEX([1]Master!$1:$1048576,MATCH(D35,[1]Master!$B:$B,0),MATCH($H$5,[1]Master!$1:$1,0)),"")</f>
        <v>50</v>
      </c>
      <c r="H35" s="381">
        <f>IFERROR(INDEX([1]Master!$1:$1048576,MATCH(D35,[1]Master!$B:$B,0),MATCH($H$4,[1]Master!$1:$1,0)),"")</f>
        <v>4000</v>
      </c>
      <c r="I35" s="365"/>
      <c r="J35" s="367">
        <f>IFERROR(INDEX([1]Master!$1:$1048576,MATCH(D35,[1]Master!$B:$B,0),MATCH($G$5,[1]Master!$1:$1,0)),"")</f>
        <v>12.801932367149757</v>
      </c>
      <c r="K35" s="283">
        <f>ROUND(J35*Order_Quote!$L$2,4)</f>
        <v>0</v>
      </c>
      <c r="L35" s="342"/>
      <c r="M35" s="248"/>
      <c r="N35" s="284">
        <f t="shared" si="0"/>
        <v>0</v>
      </c>
      <c r="O35" s="65"/>
    </row>
    <row r="36" spans="1:15" s="52" customFormat="1" x14ac:dyDescent="0.3">
      <c r="A36" s="29" t="str">
        <f>IF(L36&gt;0,COUNT($A$7:A35)+1,"")</f>
        <v/>
      </c>
      <c r="B36" s="419"/>
      <c r="C36" s="419"/>
      <c r="D36" s="282" t="s">
        <v>27</v>
      </c>
      <c r="E36" s="282">
        <v>29810583</v>
      </c>
      <c r="F36" s="281" t="s">
        <v>5802</v>
      </c>
      <c r="G36" s="381">
        <f>IFERROR(INDEX([1]Master!$1:$1048576,MATCH(D36,[1]Master!$B:$B,0),MATCH($H$5,[1]Master!$1:$1,0)),"")</f>
        <v>25</v>
      </c>
      <c r="H36" s="381">
        <f>IFERROR(INDEX([1]Master!$1:$1048576,MATCH(D36,[1]Master!$B:$B,0),MATCH($H$4,[1]Master!$1:$1,0)),"")</f>
        <v>1575</v>
      </c>
      <c r="I36" s="365"/>
      <c r="J36" s="367">
        <f>IFERROR(INDEX([1]Master!$1:$1048576,MATCH(D36,[1]Master!$B:$B,0),MATCH($G$5,[1]Master!$1:$1,0)),"")</f>
        <v>34.371980676328505</v>
      </c>
      <c r="K36" s="283">
        <f>ROUND(J36*Order_Quote!$L$2,4)</f>
        <v>0</v>
      </c>
      <c r="L36" s="342"/>
      <c r="M36" s="248"/>
      <c r="N36" s="284">
        <f t="shared" si="0"/>
        <v>0</v>
      </c>
      <c r="O36" s="65"/>
    </row>
    <row r="37" spans="1:15" s="52" customFormat="1" x14ac:dyDescent="0.3">
      <c r="A37" s="29" t="str">
        <f>IF(L37&gt;0,COUNT($A$7:A36)+1,"")</f>
        <v/>
      </c>
      <c r="B37" s="419"/>
      <c r="C37" s="419"/>
      <c r="D37" s="282" t="s">
        <v>28</v>
      </c>
      <c r="E37" s="282">
        <v>29810591</v>
      </c>
      <c r="F37" s="281" t="s">
        <v>5803</v>
      </c>
      <c r="G37" s="381">
        <f>IFERROR(INDEX([1]Master!$1:$1048576,MATCH(D37,[1]Master!$B:$B,0),MATCH($H$5,[1]Master!$1:$1,0)),"")</f>
        <v>10</v>
      </c>
      <c r="H37" s="381">
        <f>IFERROR(INDEX([1]Master!$1:$1048576,MATCH(D37,[1]Master!$B:$B,0),MATCH($H$4,[1]Master!$1:$1,0)),"")</f>
        <v>800</v>
      </c>
      <c r="I37" s="365"/>
      <c r="J37" s="367">
        <f>IFERROR(INDEX([1]Master!$1:$1048576,MATCH(D37,[1]Master!$B:$B,0),MATCH($G$5,[1]Master!$1:$1,0)),"")</f>
        <v>56.485507246376812</v>
      </c>
      <c r="K37" s="283">
        <f>ROUND(J37*Order_Quote!$L$2,4)</f>
        <v>0</v>
      </c>
      <c r="L37" s="342"/>
      <c r="M37" s="248"/>
      <c r="N37" s="284">
        <f t="shared" si="0"/>
        <v>0</v>
      </c>
      <c r="O37" s="65"/>
    </row>
    <row r="38" spans="1:15" s="52" customFormat="1" x14ac:dyDescent="0.3">
      <c r="A38" s="29" t="str">
        <f>IF(L38&gt;0,COUNT($A$7:A37)+1,"")</f>
        <v/>
      </c>
      <c r="B38" s="419"/>
      <c r="C38" s="419"/>
      <c r="D38" s="282" t="s">
        <v>29</v>
      </c>
      <c r="E38" s="282">
        <v>29810605</v>
      </c>
      <c r="F38" s="281" t="s">
        <v>5804</v>
      </c>
      <c r="G38" s="381">
        <f>IFERROR(INDEX([1]Master!$1:$1048576,MATCH(D38,[1]Master!$B:$B,0),MATCH($H$5,[1]Master!$1:$1,0)),"")</f>
        <v>10</v>
      </c>
      <c r="H38" s="381">
        <f>IFERROR(INDEX([1]Master!$1:$1048576,MATCH(D38,[1]Master!$B:$B,0),MATCH($H$4,[1]Master!$1:$1,0)),"")</f>
        <v>180</v>
      </c>
      <c r="I38" s="365"/>
      <c r="J38" s="367">
        <f>IFERROR(INDEX([1]Master!$1:$1048576,MATCH(D38,[1]Master!$B:$B,0),MATCH($G$5,[1]Master!$1:$1,0)),"")</f>
        <v>174.28493827160494</v>
      </c>
      <c r="K38" s="283">
        <f>ROUND(J38*Order_Quote!$L$2,4)</f>
        <v>0</v>
      </c>
      <c r="L38" s="342"/>
      <c r="M38" s="248"/>
      <c r="N38" s="284">
        <f t="shared" si="0"/>
        <v>0</v>
      </c>
      <c r="O38" s="65"/>
    </row>
    <row r="39" spans="1:15" s="52" customFormat="1" x14ac:dyDescent="0.3">
      <c r="A39" s="29" t="str">
        <f>IF(L39&gt;0,COUNT($A$7:A38)+1,"")</f>
        <v/>
      </c>
      <c r="B39" s="419"/>
      <c r="C39" s="419"/>
      <c r="D39" s="282" t="s">
        <v>30</v>
      </c>
      <c r="E39" s="282">
        <v>29810311</v>
      </c>
      <c r="F39" s="281" t="s">
        <v>5805</v>
      </c>
      <c r="G39" s="381">
        <f>IFERROR(INDEX([1]Master!$1:$1048576,MATCH(D39,[1]Master!$B:$B,0),MATCH($H$5,[1]Master!$1:$1,0)),"")</f>
        <v>50</v>
      </c>
      <c r="H39" s="381">
        <f>IFERROR(INDEX([1]Master!$1:$1048576,MATCH(D39,[1]Master!$B:$B,0),MATCH($H$4,[1]Master!$1:$1,0)),"")</f>
        <v>6400</v>
      </c>
      <c r="I39" s="365"/>
      <c r="J39" s="367">
        <f>IFERROR(INDEX([1]Master!$1:$1048576,MATCH(D39,[1]Master!$B:$B,0),MATCH($G$5,[1]Master!$1:$1,0)),"")</f>
        <v>16.654589371980673</v>
      </c>
      <c r="K39" s="283">
        <f>ROUND(J39*Order_Quote!$L$2,4)</f>
        <v>0</v>
      </c>
      <c r="L39" s="342"/>
      <c r="M39" s="248"/>
      <c r="N39" s="284">
        <f t="shared" si="0"/>
        <v>0</v>
      </c>
      <c r="O39" s="65"/>
    </row>
    <row r="40" spans="1:15" s="52" customFormat="1" x14ac:dyDescent="0.3">
      <c r="A40" s="29" t="str">
        <f>IF(L40&gt;0,COUNT($A$7:A39)+1,"")</f>
        <v/>
      </c>
      <c r="B40" s="419"/>
      <c r="C40" s="419"/>
      <c r="D40" s="282" t="s">
        <v>31</v>
      </c>
      <c r="E40" s="282">
        <v>29810338</v>
      </c>
      <c r="F40" s="281" t="s">
        <v>5806</v>
      </c>
      <c r="G40" s="381">
        <f>IFERROR(INDEX([1]Master!$1:$1048576,MATCH(D40,[1]Master!$B:$B,0),MATCH($H$5,[1]Master!$1:$1,0)),"")</f>
        <v>50</v>
      </c>
      <c r="H40" s="381">
        <f>IFERROR(INDEX([1]Master!$1:$1048576,MATCH(D40,[1]Master!$B:$B,0),MATCH($H$4,[1]Master!$1:$1,0)),"")</f>
        <v>4000</v>
      </c>
      <c r="I40" s="365"/>
      <c r="J40" s="367">
        <f>IFERROR(INDEX([1]Master!$1:$1048576,MATCH(D40,[1]Master!$B:$B,0),MATCH($G$5,[1]Master!$1:$1,0)),"")</f>
        <v>20.785024154589369</v>
      </c>
      <c r="K40" s="283">
        <f>ROUND(J40*Order_Quote!$L$2,4)</f>
        <v>0</v>
      </c>
      <c r="L40" s="342"/>
      <c r="M40" s="248"/>
      <c r="N40" s="284">
        <f t="shared" si="0"/>
        <v>0</v>
      </c>
      <c r="O40" s="65"/>
    </row>
    <row r="41" spans="1:15" s="52" customFormat="1" x14ac:dyDescent="0.3">
      <c r="A41" s="29" t="str">
        <f>IF(L41&gt;0,COUNT($A$7:A40)+1,"")</f>
        <v/>
      </c>
      <c r="B41" s="419"/>
      <c r="C41" s="419"/>
      <c r="D41" s="282" t="s">
        <v>32</v>
      </c>
      <c r="E41" s="282">
        <v>29815356</v>
      </c>
      <c r="F41" s="281" t="s">
        <v>5807</v>
      </c>
      <c r="G41" s="381">
        <f>IFERROR(INDEX([1]Master!$1:$1048576,MATCH(D41,[1]Master!$B:$B,0),MATCH($H$5,[1]Master!$1:$1,0)),"")</f>
        <v>25</v>
      </c>
      <c r="H41" s="381">
        <f>IFERROR(INDEX([1]Master!$1:$1048576,MATCH(D41,[1]Master!$B:$B,0),MATCH($H$4,[1]Master!$1:$1,0)),"")</f>
        <v>1125</v>
      </c>
      <c r="I41" s="365"/>
      <c r="J41" s="367">
        <f>IFERROR(INDEX([1]Master!$1:$1048576,MATCH(D41,[1]Master!$B:$B,0),MATCH($G$5,[1]Master!$1:$1,0)),"")</f>
        <v>48.574879227053131</v>
      </c>
      <c r="K41" s="283">
        <f>ROUND(J41*Order_Quote!$L$2,4)</f>
        <v>0</v>
      </c>
      <c r="L41" s="342"/>
      <c r="M41" s="248"/>
      <c r="N41" s="284">
        <f t="shared" si="0"/>
        <v>0</v>
      </c>
      <c r="O41" s="65"/>
    </row>
    <row r="42" spans="1:15" s="52" customFormat="1" x14ac:dyDescent="0.3">
      <c r="A42" s="29" t="str">
        <f>IF(L42&gt;0,COUNT($A$7:A41)+1,"")</f>
        <v/>
      </c>
      <c r="B42" s="419"/>
      <c r="C42" s="419"/>
      <c r="D42" s="282" t="s">
        <v>33</v>
      </c>
      <c r="E42" s="282">
        <v>29810354</v>
      </c>
      <c r="F42" s="281" t="s">
        <v>5808</v>
      </c>
      <c r="G42" s="381">
        <f>IFERROR(INDEX([1]Master!$1:$1048576,MATCH(D42,[1]Master!$B:$B,0),MATCH($H$5,[1]Master!$1:$1,0)),"")</f>
        <v>10</v>
      </c>
      <c r="H42" s="381">
        <f>IFERROR(INDEX([1]Master!$1:$1048576,MATCH(D42,[1]Master!$B:$B,0),MATCH($H$4,[1]Master!$1:$1,0)),"")</f>
        <v>630</v>
      </c>
      <c r="I42" s="365"/>
      <c r="J42" s="367">
        <f>IFERROR(INDEX([1]Master!$1:$1048576,MATCH(D42,[1]Master!$B:$B,0),MATCH($G$5,[1]Master!$1:$1,0)),"")</f>
        <v>77.536231884057969</v>
      </c>
      <c r="K42" s="283">
        <f>ROUND(J42*Order_Quote!$L$2,4)</f>
        <v>0</v>
      </c>
      <c r="L42" s="342"/>
      <c r="M42" s="248"/>
      <c r="N42" s="284">
        <f t="shared" si="0"/>
        <v>0</v>
      </c>
      <c r="O42" s="65"/>
    </row>
    <row r="43" spans="1:15" s="52" customFormat="1" x14ac:dyDescent="0.3">
      <c r="A43" s="29" t="str">
        <f>IF(L43&gt;0,COUNT($A$7:A42)+1,"")</f>
        <v/>
      </c>
      <c r="B43" s="419"/>
      <c r="C43" s="419"/>
      <c r="D43" s="282" t="s">
        <v>226</v>
      </c>
      <c r="E43" s="282">
        <v>29810370</v>
      </c>
      <c r="F43" s="281" t="s">
        <v>5809</v>
      </c>
      <c r="G43" s="381">
        <f>IFERROR(INDEX([1]Master!$1:$1048576,MATCH(D43,[1]Master!$B:$B,0),MATCH($H$5,[1]Master!$1:$1,0)),"")</f>
        <v>10</v>
      </c>
      <c r="H43" s="381">
        <f>IFERROR(INDEX([1]Master!$1:$1048576,MATCH(D43,[1]Master!$B:$B,0),MATCH($H$4,[1]Master!$1:$1,0)),"")</f>
        <v>180</v>
      </c>
      <c r="I43" s="365"/>
      <c r="J43" s="367">
        <f>IFERROR(INDEX([1]Master!$1:$1048576,MATCH(D43,[1]Master!$B:$B,0),MATCH($G$5,[1]Master!$1:$1,0)),"")</f>
        <v>246.7051851851852</v>
      </c>
      <c r="K43" s="283">
        <f>ROUND(J43*Order_Quote!$L$2,4)</f>
        <v>0</v>
      </c>
      <c r="L43" s="342"/>
      <c r="M43" s="248"/>
      <c r="N43" s="284">
        <f t="shared" si="0"/>
        <v>0</v>
      </c>
      <c r="O43" s="65"/>
    </row>
    <row r="44" spans="1:15" s="52" customFormat="1" x14ac:dyDescent="0.3">
      <c r="A44" s="29" t="str">
        <f>IF(L44&gt;0,COUNT($A$7:A43)+1,"")</f>
        <v/>
      </c>
      <c r="B44" s="420"/>
      <c r="C44" s="421"/>
      <c r="D44" s="282" t="s">
        <v>34</v>
      </c>
      <c r="E44" s="282">
        <v>29816514</v>
      </c>
      <c r="F44" s="281" t="s">
        <v>5810</v>
      </c>
      <c r="G44" s="381">
        <f>IFERROR(INDEX([1]Master!$1:$1048576,MATCH(D44,[1]Master!$B:$B,0),MATCH($H$5,[1]Master!$1:$1,0)),"")</f>
        <v>100</v>
      </c>
      <c r="H44" s="381">
        <f>IFERROR(INDEX([1]Master!$1:$1048576,MATCH(D44,[1]Master!$B:$B,0),MATCH($H$4,[1]Master!$1:$1,0)),"")</f>
        <v>14400</v>
      </c>
      <c r="I44" s="365"/>
      <c r="J44" s="367">
        <f>IFERROR(INDEX([1]Master!$1:$1048576,MATCH(D44,[1]Master!$B:$B,0),MATCH($G$5,[1]Master!$1:$1,0)),"")</f>
        <v>7.0893719806763276</v>
      </c>
      <c r="K44" s="283">
        <f>ROUND(J44*Order_Quote!$L$2,4)</f>
        <v>0</v>
      </c>
      <c r="L44" s="342"/>
      <c r="M44" s="248"/>
      <c r="N44" s="284">
        <f t="shared" si="0"/>
        <v>0</v>
      </c>
      <c r="O44" s="65"/>
    </row>
    <row r="45" spans="1:15" s="52" customFormat="1" x14ac:dyDescent="0.3">
      <c r="A45" s="29" t="str">
        <f>IF(L45&gt;0,COUNT($A$7:A44)+1,"")</f>
        <v/>
      </c>
      <c r="B45" s="424"/>
      <c r="C45" s="425"/>
      <c r="D45" s="282" t="s">
        <v>35</v>
      </c>
      <c r="E45" s="282">
        <v>29816549</v>
      </c>
      <c r="F45" s="281" t="s">
        <v>5811</v>
      </c>
      <c r="G45" s="381">
        <f>IFERROR(INDEX([1]Master!$1:$1048576,MATCH(D45,[1]Master!$B:$B,0),MATCH($H$5,[1]Master!$1:$1,0)),"")</f>
        <v>50</v>
      </c>
      <c r="H45" s="381">
        <f>IFERROR(INDEX([1]Master!$1:$1048576,MATCH(D45,[1]Master!$B:$B,0),MATCH($H$4,[1]Master!$1:$1,0)),"")</f>
        <v>9000</v>
      </c>
      <c r="I45" s="365"/>
      <c r="J45" s="367">
        <f>IFERROR(INDEX([1]Master!$1:$1048576,MATCH(D45,[1]Master!$B:$B,0),MATCH($G$5,[1]Master!$1:$1,0)),"")</f>
        <v>7.9830917874396139</v>
      </c>
      <c r="K45" s="283">
        <f>ROUND(J45*Order_Quote!$L$2,4)</f>
        <v>0</v>
      </c>
      <c r="L45" s="342"/>
      <c r="M45" s="248"/>
      <c r="N45" s="284">
        <f t="shared" si="0"/>
        <v>0</v>
      </c>
      <c r="O45" s="65"/>
    </row>
    <row r="46" spans="1:15" s="52" customFormat="1" x14ac:dyDescent="0.3">
      <c r="A46" s="29" t="str">
        <f>IF(L46&gt;0,COUNT($A$7:A45)+1,"")</f>
        <v/>
      </c>
      <c r="B46" s="424"/>
      <c r="C46" s="425"/>
      <c r="D46" s="282" t="s">
        <v>36</v>
      </c>
      <c r="E46" s="282">
        <v>29816590</v>
      </c>
      <c r="F46" s="281" t="s">
        <v>5812</v>
      </c>
      <c r="G46" s="381">
        <f>IFERROR(INDEX([1]Master!$1:$1048576,MATCH(D46,[1]Master!$B:$B,0),MATCH($H$5,[1]Master!$1:$1,0)),"")</f>
        <v>25</v>
      </c>
      <c r="H46" s="381">
        <f>IFERROR(INDEX([1]Master!$1:$1048576,MATCH(D46,[1]Master!$B:$B,0),MATCH($H$4,[1]Master!$1:$1,0)),"")</f>
        <v>3600</v>
      </c>
      <c r="I46" s="365"/>
      <c r="J46" s="367">
        <f>IFERROR(INDEX([1]Master!$1:$1048576,MATCH(D46,[1]Master!$B:$B,0),MATCH($G$5,[1]Master!$1:$1,0)),"")</f>
        <v>14.202898550724637</v>
      </c>
      <c r="K46" s="283">
        <f>ROUND(J46*Order_Quote!$L$2,4)</f>
        <v>0</v>
      </c>
      <c r="L46" s="342"/>
      <c r="M46" s="248"/>
      <c r="N46" s="284">
        <f t="shared" si="0"/>
        <v>0</v>
      </c>
      <c r="O46" s="65"/>
    </row>
    <row r="47" spans="1:15" s="52" customFormat="1" x14ac:dyDescent="0.3">
      <c r="A47" s="29" t="str">
        <f>IF(L47&gt;0,COUNT($A$7:A46)+1,"")</f>
        <v/>
      </c>
      <c r="B47" s="424"/>
      <c r="C47" s="425"/>
      <c r="D47" s="282" t="s">
        <v>37</v>
      </c>
      <c r="E47" s="282">
        <v>29816603</v>
      </c>
      <c r="F47" s="281" t="s">
        <v>5813</v>
      </c>
      <c r="G47" s="381">
        <f>IFERROR(INDEX([1]Master!$1:$1048576,MATCH(D47,[1]Master!$B:$B,0),MATCH($H$5,[1]Master!$1:$1,0)),"")</f>
        <v>30</v>
      </c>
      <c r="H47" s="381">
        <f>IFERROR(INDEX([1]Master!$1:$1048576,MATCH(D47,[1]Master!$B:$B,0),MATCH($H$4,[1]Master!$1:$1,0)),"")</f>
        <v>2400</v>
      </c>
      <c r="I47" s="365"/>
      <c r="J47" s="367">
        <f>IFERROR(INDEX([1]Master!$1:$1048576,MATCH(D47,[1]Master!$B:$B,0),MATCH($G$5,[1]Master!$1:$1,0)),"")</f>
        <v>21.05072463768116</v>
      </c>
      <c r="K47" s="283">
        <f>ROUND(J47*Order_Quote!$L$2,4)</f>
        <v>0</v>
      </c>
      <c r="L47" s="342"/>
      <c r="M47" s="248"/>
      <c r="N47" s="284">
        <f t="shared" si="0"/>
        <v>0</v>
      </c>
      <c r="O47" s="65"/>
    </row>
    <row r="48" spans="1:15" s="52" customFormat="1" x14ac:dyDescent="0.3">
      <c r="A48" s="29" t="str">
        <f>IF(L48&gt;0,COUNT($A$7:A47)+1,"")</f>
        <v/>
      </c>
      <c r="B48" s="422"/>
      <c r="C48" s="423"/>
      <c r="D48" s="282" t="s">
        <v>38</v>
      </c>
      <c r="E48" s="282">
        <v>29816646</v>
      </c>
      <c r="F48" s="281" t="s">
        <v>5814</v>
      </c>
      <c r="G48" s="381">
        <f>IFERROR(INDEX([1]Master!$1:$1048576,MATCH(D48,[1]Master!$B:$B,0),MATCH($H$5,[1]Master!$1:$1,0)),"")</f>
        <v>10</v>
      </c>
      <c r="H48" s="381">
        <f>IFERROR(INDEX([1]Master!$1:$1048576,MATCH(D48,[1]Master!$B:$B,0),MATCH($H$4,[1]Master!$1:$1,0)),"")</f>
        <v>800</v>
      </c>
      <c r="I48" s="365"/>
      <c r="J48" s="367">
        <f>IFERROR(INDEX([1]Master!$1:$1048576,MATCH(D48,[1]Master!$B:$B,0),MATCH($G$5,[1]Master!$1:$1,0)),"")</f>
        <v>66.835748792270522</v>
      </c>
      <c r="K48" s="283">
        <f>ROUND(J48*Order_Quote!$L$2,4)</f>
        <v>0</v>
      </c>
      <c r="L48" s="342"/>
      <c r="M48" s="248"/>
      <c r="N48" s="284">
        <f t="shared" si="0"/>
        <v>0</v>
      </c>
      <c r="O48" s="65"/>
    </row>
    <row r="49" spans="1:15" s="52" customFormat="1" x14ac:dyDescent="0.3">
      <c r="A49" s="29" t="str">
        <f>IF(L49&gt;0,COUNT($A$7:A48)+1,"")</f>
        <v/>
      </c>
      <c r="B49" s="420"/>
      <c r="C49" s="421"/>
      <c r="D49" s="282" t="s">
        <v>39</v>
      </c>
      <c r="E49" s="282">
        <v>29817600</v>
      </c>
      <c r="F49" s="281" t="s">
        <v>5815</v>
      </c>
      <c r="G49" s="381">
        <f>IFERROR(INDEX([1]Master!$1:$1048576,MATCH(D49,[1]Master!$B:$B,0),MATCH($H$5,[1]Master!$1:$1,0)),"")</f>
        <v>50</v>
      </c>
      <c r="H49" s="381">
        <f>IFERROR(INDEX([1]Master!$1:$1048576,MATCH(D49,[1]Master!$B:$B,0),MATCH($H$4,[1]Master!$1:$1,0)),"")</f>
        <v>7200</v>
      </c>
      <c r="I49" s="365"/>
      <c r="J49" s="367">
        <f>IFERROR(INDEX([1]Master!$1:$1048576,MATCH(D49,[1]Master!$B:$B,0),MATCH($G$5,[1]Master!$1:$1,0)),"")</f>
        <v>6.8719806763285023</v>
      </c>
      <c r="K49" s="283">
        <f>ROUND(J49*Order_Quote!$L$2,4)</f>
        <v>0</v>
      </c>
      <c r="L49" s="342"/>
      <c r="M49" s="248"/>
      <c r="N49" s="284">
        <f t="shared" si="0"/>
        <v>0</v>
      </c>
      <c r="O49" s="65"/>
    </row>
    <row r="50" spans="1:15" s="52" customFormat="1" x14ac:dyDescent="0.3">
      <c r="A50" s="29" t="str">
        <f>IF(L50&gt;0,COUNT($A$7:A49)+1,"")</f>
        <v/>
      </c>
      <c r="B50" s="424"/>
      <c r="C50" s="425"/>
      <c r="D50" s="282" t="s">
        <v>40</v>
      </c>
      <c r="E50" s="282">
        <v>29817634</v>
      </c>
      <c r="F50" s="281" t="s">
        <v>5816</v>
      </c>
      <c r="G50" s="381">
        <f>IFERROR(INDEX([1]Master!$1:$1048576,MATCH(D50,[1]Master!$B:$B,0),MATCH($H$5,[1]Master!$1:$1,0)),"")</f>
        <v>30</v>
      </c>
      <c r="H50" s="381">
        <f>IFERROR(INDEX([1]Master!$1:$1048576,MATCH(D50,[1]Master!$B:$B,0),MATCH($H$4,[1]Master!$1:$1,0)),"")</f>
        <v>2400</v>
      </c>
      <c r="I50" s="365"/>
      <c r="J50" s="367">
        <f>IFERROR(INDEX([1]Master!$1:$1048576,MATCH(D50,[1]Master!$B:$B,0),MATCH($G$5,[1]Master!$1:$1,0)),"")</f>
        <v>33.067632850241544</v>
      </c>
      <c r="K50" s="283">
        <f>ROUND(J50*Order_Quote!$L$2,4)</f>
        <v>0</v>
      </c>
      <c r="L50" s="342"/>
      <c r="M50" s="248"/>
      <c r="N50" s="284">
        <f t="shared" si="0"/>
        <v>0</v>
      </c>
      <c r="O50" s="65"/>
    </row>
    <row r="51" spans="1:15" s="52" customFormat="1" x14ac:dyDescent="0.3">
      <c r="A51" s="29" t="str">
        <f>IF(L51&gt;0,COUNT($A$7:A50)+1,"")</f>
        <v/>
      </c>
      <c r="B51" s="424"/>
      <c r="C51" s="425"/>
      <c r="D51" s="282" t="s">
        <v>41</v>
      </c>
      <c r="E51" s="282">
        <v>29817642</v>
      </c>
      <c r="F51" s="281" t="s">
        <v>5817</v>
      </c>
      <c r="G51" s="381">
        <f>IFERROR(INDEX([1]Master!$1:$1048576,MATCH(D51,[1]Master!$B:$B,0),MATCH($H$5,[1]Master!$1:$1,0)),"")</f>
        <v>30</v>
      </c>
      <c r="H51" s="381">
        <f>IFERROR(INDEX([1]Master!$1:$1048576,MATCH(D51,[1]Master!$B:$B,0),MATCH($H$4,[1]Master!$1:$1,0)),"")</f>
        <v>2400</v>
      </c>
      <c r="I51" s="365"/>
      <c r="J51" s="367">
        <f>IFERROR(INDEX([1]Master!$1:$1048576,MATCH(D51,[1]Master!$B:$B,0),MATCH($G$5,[1]Master!$1:$1,0)),"")</f>
        <v>17.415458937198068</v>
      </c>
      <c r="K51" s="283">
        <f>ROUND(J51*Order_Quote!$L$2,4)</f>
        <v>0</v>
      </c>
      <c r="L51" s="342"/>
      <c r="M51" s="248"/>
      <c r="N51" s="284">
        <f t="shared" si="0"/>
        <v>0</v>
      </c>
      <c r="O51" s="65"/>
    </row>
    <row r="52" spans="1:15" s="52" customFormat="1" x14ac:dyDescent="0.3">
      <c r="A52" s="29" t="str">
        <f>IF(L52&gt;0,COUNT($A$7:A51)+1,"")</f>
        <v/>
      </c>
      <c r="B52" s="424"/>
      <c r="C52" s="425"/>
      <c r="D52" s="282" t="s">
        <v>42</v>
      </c>
      <c r="E52" s="282">
        <v>29817669</v>
      </c>
      <c r="F52" s="281" t="s">
        <v>5818</v>
      </c>
      <c r="G52" s="381">
        <f>IFERROR(INDEX([1]Master!$1:$1048576,MATCH(D52,[1]Master!$B:$B,0),MATCH($H$5,[1]Master!$1:$1,0)),"")</f>
        <v>30</v>
      </c>
      <c r="H52" s="381">
        <f>IFERROR(INDEX([1]Master!$1:$1048576,MATCH(D52,[1]Master!$B:$B,0),MATCH($H$4,[1]Master!$1:$1,0)),"")</f>
        <v>1350</v>
      </c>
      <c r="I52" s="365"/>
      <c r="J52" s="367">
        <f>IFERROR(INDEX([1]Master!$1:$1048576,MATCH(D52,[1]Master!$B:$B,0),MATCH($G$5,[1]Master!$1:$1,0)),"")</f>
        <v>57.5</v>
      </c>
      <c r="K52" s="283">
        <f>ROUND(J52*Order_Quote!$L$2,4)</f>
        <v>0</v>
      </c>
      <c r="L52" s="342"/>
      <c r="M52" s="248"/>
      <c r="N52" s="284">
        <f t="shared" si="0"/>
        <v>0</v>
      </c>
      <c r="O52" s="65"/>
    </row>
    <row r="53" spans="1:15" s="52" customFormat="1" x14ac:dyDescent="0.3">
      <c r="A53" s="29" t="str">
        <f>IF(L53&gt;0,COUNT($A$7:A52)+1,"")</f>
        <v/>
      </c>
      <c r="B53" s="424"/>
      <c r="C53" s="425"/>
      <c r="D53" s="282" t="s">
        <v>43</v>
      </c>
      <c r="E53" s="282">
        <v>29817677</v>
      </c>
      <c r="F53" s="281" t="s">
        <v>5819</v>
      </c>
      <c r="G53" s="381">
        <f>IFERROR(INDEX([1]Master!$1:$1048576,MATCH(D53,[1]Master!$B:$B,0),MATCH($H$5,[1]Master!$1:$1,0)),"")</f>
        <v>30</v>
      </c>
      <c r="H53" s="381">
        <f>IFERROR(INDEX([1]Master!$1:$1048576,MATCH(D53,[1]Master!$B:$B,0),MATCH($H$4,[1]Master!$1:$1,0)),"")</f>
        <v>1350</v>
      </c>
      <c r="I53" s="365"/>
      <c r="J53" s="367">
        <f>IFERROR(INDEX([1]Master!$1:$1048576,MATCH(D53,[1]Master!$B:$B,0),MATCH($G$5,[1]Master!$1:$1,0)),"")</f>
        <v>29.69806763285024</v>
      </c>
      <c r="K53" s="283">
        <f>ROUND(J53*Order_Quote!$L$2,4)</f>
        <v>0</v>
      </c>
      <c r="L53" s="342"/>
      <c r="M53" s="248"/>
      <c r="N53" s="284">
        <f t="shared" si="0"/>
        <v>0</v>
      </c>
      <c r="O53" s="65"/>
    </row>
    <row r="54" spans="1:15" s="52" customFormat="1" x14ac:dyDescent="0.3">
      <c r="A54" s="29" t="str">
        <f>IF(L54&gt;0,COUNT($A$7:A53)+1,"")</f>
        <v/>
      </c>
      <c r="B54" s="422"/>
      <c r="C54" s="423"/>
      <c r="D54" s="282" t="s">
        <v>44</v>
      </c>
      <c r="E54" s="282">
        <v>29817715</v>
      </c>
      <c r="F54" s="281" t="s">
        <v>5820</v>
      </c>
      <c r="G54" s="381">
        <f>IFERROR(INDEX([1]Master!$1:$1048576,MATCH(D54,[1]Master!$B:$B,0),MATCH($H$5,[1]Master!$1:$1,0)),"")</f>
        <v>10</v>
      </c>
      <c r="H54" s="381">
        <f>IFERROR(INDEX([1]Master!$1:$1048576,MATCH(D54,[1]Master!$B:$B,0),MATCH($H$4,[1]Master!$1:$1,0)),"")</f>
        <v>320</v>
      </c>
      <c r="I54" s="365"/>
      <c r="J54" s="367">
        <f>IFERROR(INDEX([1]Master!$1:$1048576,MATCH(D54,[1]Master!$B:$B,0),MATCH($G$5,[1]Master!$1:$1,0)),"")</f>
        <v>147.66908212560386</v>
      </c>
      <c r="K54" s="283">
        <f>ROUND(J54*Order_Quote!$L$2,4)</f>
        <v>0</v>
      </c>
      <c r="L54" s="342"/>
      <c r="M54" s="248"/>
      <c r="N54" s="284">
        <f t="shared" si="0"/>
        <v>0</v>
      </c>
      <c r="O54" s="65"/>
    </row>
    <row r="55" spans="1:15" s="52" customFormat="1" x14ac:dyDescent="0.3">
      <c r="A55" s="29" t="str">
        <f>IF(L55&gt;0,COUNT($A$7:A54)+1,"")</f>
        <v/>
      </c>
      <c r="B55" s="424"/>
      <c r="C55" s="425"/>
      <c r="D55" s="282" t="s">
        <v>45</v>
      </c>
      <c r="E55" s="282">
        <v>29810664</v>
      </c>
      <c r="F55" s="281" t="s">
        <v>5821</v>
      </c>
      <c r="G55" s="381">
        <f>IFERROR(INDEX([1]Master!$1:$1048576,MATCH(D55,[1]Master!$B:$B,0),MATCH($H$5,[1]Master!$1:$1,0)),"")</f>
        <v>50</v>
      </c>
      <c r="H55" s="381">
        <f>IFERROR(INDEX([1]Master!$1:$1048576,MATCH(D55,[1]Master!$B:$B,0),MATCH($H$4,[1]Master!$1:$1,0)),"")</f>
        <v>9000</v>
      </c>
      <c r="I55" s="365"/>
      <c r="J55" s="367">
        <f>IFERROR(INDEX([1]Master!$1:$1048576,MATCH(D55,[1]Master!$B:$B,0),MATCH($G$5,[1]Master!$1:$1,0)),"")</f>
        <v>7.5483091787439607</v>
      </c>
      <c r="K55" s="283">
        <f>ROUND(J55*Order_Quote!$L$2,4)</f>
        <v>0</v>
      </c>
      <c r="L55" s="342"/>
      <c r="M55" s="248"/>
      <c r="N55" s="284">
        <f t="shared" si="0"/>
        <v>0</v>
      </c>
      <c r="O55" s="65"/>
    </row>
    <row r="56" spans="1:15" s="52" customFormat="1" x14ac:dyDescent="0.3">
      <c r="A56" s="29" t="str">
        <f>IF(L56&gt;0,COUNT($A$7:A55)+1,"")</f>
        <v/>
      </c>
      <c r="B56" s="424"/>
      <c r="C56" s="425"/>
      <c r="D56" s="282" t="s">
        <v>46</v>
      </c>
      <c r="E56" s="282">
        <v>29810630</v>
      </c>
      <c r="F56" s="281" t="s">
        <v>5822</v>
      </c>
      <c r="G56" s="381">
        <f>IFERROR(INDEX([1]Master!$1:$1048576,MATCH(D56,[1]Master!$B:$B,0),MATCH($H$5,[1]Master!$1:$1,0)),"")</f>
        <v>25</v>
      </c>
      <c r="H56" s="381">
        <f>IFERROR(INDEX([1]Master!$1:$1048576,MATCH(D56,[1]Master!$B:$B,0),MATCH($H$4,[1]Master!$1:$1,0)),"")</f>
        <v>7500</v>
      </c>
      <c r="I56" s="365"/>
      <c r="J56" s="367">
        <f>IFERROR(INDEX([1]Master!$1:$1048576,MATCH(D56,[1]Master!$B:$B,0),MATCH($G$5,[1]Master!$1:$1,0)),"")</f>
        <v>12.827844712182062</v>
      </c>
      <c r="K56" s="283">
        <f>ROUND(J56*Order_Quote!$L$2,4)</f>
        <v>0</v>
      </c>
      <c r="L56" s="342"/>
      <c r="M56" s="248"/>
      <c r="N56" s="284">
        <f t="shared" si="0"/>
        <v>0</v>
      </c>
      <c r="O56" s="65"/>
    </row>
    <row r="57" spans="1:15" s="52" customFormat="1" x14ac:dyDescent="0.3">
      <c r="A57" s="29" t="str">
        <f>IF(L57&gt;0,COUNT($A$7:A56)+1,"")</f>
        <v/>
      </c>
      <c r="B57" s="424"/>
      <c r="C57" s="425"/>
      <c r="D57" s="282" t="s">
        <v>47</v>
      </c>
      <c r="E57" s="282">
        <v>29810699</v>
      </c>
      <c r="F57" s="281" t="s">
        <v>5823</v>
      </c>
      <c r="G57" s="381">
        <f>IFERROR(INDEX([1]Master!$1:$1048576,MATCH(D57,[1]Master!$B:$B,0),MATCH($H$5,[1]Master!$1:$1,0)),"")</f>
        <v>50</v>
      </c>
      <c r="H57" s="381">
        <f>IFERROR(INDEX([1]Master!$1:$1048576,MATCH(D57,[1]Master!$B:$B,0),MATCH($H$4,[1]Master!$1:$1,0)),"")</f>
        <v>7200</v>
      </c>
      <c r="I57" s="365"/>
      <c r="J57" s="367">
        <f>IFERROR(INDEX([1]Master!$1:$1048576,MATCH(D57,[1]Master!$B:$B,0),MATCH($G$5,[1]Master!$1:$1,0)),"")</f>
        <v>10.132850241545894</v>
      </c>
      <c r="K57" s="283">
        <f>ROUND(J57*Order_Quote!$L$2,4)</f>
        <v>0</v>
      </c>
      <c r="L57" s="342"/>
      <c r="M57" s="248"/>
      <c r="N57" s="284">
        <f t="shared" si="0"/>
        <v>0</v>
      </c>
      <c r="O57" s="65"/>
    </row>
    <row r="58" spans="1:15" s="52" customFormat="1" x14ac:dyDescent="0.3">
      <c r="A58" s="29" t="str">
        <f>IF(L58&gt;0,COUNT($A$7:A57)+1,"")</f>
        <v/>
      </c>
      <c r="B58" s="424"/>
      <c r="C58" s="425"/>
      <c r="D58" s="282" t="s">
        <v>48</v>
      </c>
      <c r="E58" s="282">
        <v>29810729</v>
      </c>
      <c r="F58" s="281" t="s">
        <v>5824</v>
      </c>
      <c r="G58" s="381">
        <f>IFERROR(INDEX([1]Master!$1:$1048576,MATCH(D58,[1]Master!$B:$B,0),MATCH($H$5,[1]Master!$1:$1,0)),"")</f>
        <v>25</v>
      </c>
      <c r="H58" s="381">
        <f>IFERROR(INDEX([1]Master!$1:$1048576,MATCH(D58,[1]Master!$B:$B,0),MATCH($H$4,[1]Master!$1:$1,0)),"")</f>
        <v>1125</v>
      </c>
      <c r="I58" s="365"/>
      <c r="J58" s="367">
        <f>IFERROR(INDEX([1]Master!$1:$1048576,MATCH(D58,[1]Master!$B:$B,0),MATCH($G$5,[1]Master!$1:$1,0)),"")</f>
        <v>28.29710144927536</v>
      </c>
      <c r="K58" s="283">
        <f>ROUND(J58*Order_Quote!$L$2,4)</f>
        <v>0</v>
      </c>
      <c r="L58" s="342"/>
      <c r="M58" s="248"/>
      <c r="N58" s="284">
        <f t="shared" si="0"/>
        <v>0</v>
      </c>
      <c r="O58" s="65"/>
    </row>
    <row r="59" spans="1:15" s="52" customFormat="1" x14ac:dyDescent="0.3">
      <c r="A59" s="29" t="str">
        <f>IF(L59&gt;0,COUNT($A$7:A58)+1,"")</f>
        <v/>
      </c>
      <c r="B59" s="424"/>
      <c r="C59" s="425"/>
      <c r="D59" s="282" t="s">
        <v>49</v>
      </c>
      <c r="E59" s="282">
        <v>29810737</v>
      </c>
      <c r="F59" s="281" t="s">
        <v>5825</v>
      </c>
      <c r="G59" s="381">
        <f>IFERROR(INDEX([1]Master!$1:$1048576,MATCH(D59,[1]Master!$B:$B,0),MATCH($H$5,[1]Master!$1:$1,0)),"")</f>
        <v>25</v>
      </c>
      <c r="H59" s="381">
        <f>IFERROR(INDEX([1]Master!$1:$1048576,MATCH(D59,[1]Master!$B:$B,0),MATCH($H$4,[1]Master!$1:$1,0)),"")</f>
        <v>800</v>
      </c>
      <c r="I59" s="365"/>
      <c r="J59" s="367">
        <f>IFERROR(INDEX([1]Master!$1:$1048576,MATCH(D59,[1]Master!$B:$B,0),MATCH($G$5,[1]Master!$1:$1,0)),"")</f>
        <v>64.070048309178745</v>
      </c>
      <c r="K59" s="283">
        <f>ROUND(J59*Order_Quote!$L$2,4)</f>
        <v>0</v>
      </c>
      <c r="L59" s="342"/>
      <c r="M59" s="248"/>
      <c r="N59" s="284">
        <f t="shared" si="0"/>
        <v>0</v>
      </c>
      <c r="O59" s="65"/>
    </row>
    <row r="60" spans="1:15" s="52" customFormat="1" x14ac:dyDescent="0.3">
      <c r="A60" s="29" t="str">
        <f>IF(L60&gt;0,COUNT($A$7:A59)+1,"")</f>
        <v/>
      </c>
      <c r="B60" s="422"/>
      <c r="C60" s="423"/>
      <c r="D60" s="282" t="s">
        <v>5343</v>
      </c>
      <c r="E60" s="282">
        <v>29810745</v>
      </c>
      <c r="F60" s="281" t="s">
        <v>5826</v>
      </c>
      <c r="G60" s="381">
        <f>IFERROR(INDEX([1]Master!$1:$1048576,MATCH(D60,[1]Master!$B:$B,0),MATCH($H$5,[1]Master!$1:$1,0)),"")</f>
        <v>7</v>
      </c>
      <c r="H60" s="381">
        <f>IFERROR(INDEX([1]Master!$1:$1048576,MATCH(D60,[1]Master!$B:$B,0),MATCH($H$4,[1]Master!$1:$1,0)),"")</f>
        <v>245</v>
      </c>
      <c r="I60" s="365"/>
      <c r="J60" s="367">
        <f>IFERROR(INDEX([1]Master!$1:$1048576,MATCH(D60,[1]Master!$B:$B,0),MATCH($G$5,[1]Master!$1:$1,0)),"")</f>
        <v>421.14073654663395</v>
      </c>
      <c r="K60" s="283">
        <f>ROUND(J60*Order_Quote!$L$2,4)</f>
        <v>0</v>
      </c>
      <c r="L60" s="342"/>
      <c r="M60" s="248"/>
      <c r="N60" s="284">
        <f t="shared" si="0"/>
        <v>0</v>
      </c>
      <c r="O60" s="65"/>
    </row>
    <row r="61" spans="1:15" s="52" customFormat="1" x14ac:dyDescent="0.3">
      <c r="A61" s="29" t="str">
        <f>IF(L61&gt;0,COUNT($A$7:A60)+1,"")</f>
        <v/>
      </c>
      <c r="B61" s="420"/>
      <c r="C61" s="421"/>
      <c r="D61" s="282" t="s">
        <v>5317</v>
      </c>
      <c r="E61" s="282">
        <v>29812632</v>
      </c>
      <c r="F61" s="281" t="s">
        <v>5827</v>
      </c>
      <c r="G61" s="381">
        <f>IFERROR(INDEX([1]Master!$1:$1048576,MATCH(D61,[1]Master!$B:$B,0),MATCH($H$5,[1]Master!$1:$1,0)),"")</f>
        <v>25</v>
      </c>
      <c r="H61" s="381">
        <f>IFERROR(INDEX([1]Master!$1:$1048576,MATCH(D61,[1]Master!$B:$B,0),MATCH($H$4,[1]Master!$1:$1,0)),"")</f>
        <v>9600</v>
      </c>
      <c r="I61" s="365"/>
      <c r="J61" s="367">
        <f>IFERROR(INDEX([1]Master!$1:$1048576,MATCH(D61,[1]Master!$B:$B,0),MATCH($G$5,[1]Master!$1:$1,0)),"")</f>
        <v>32.964841257477595</v>
      </c>
      <c r="K61" s="283">
        <f>ROUND(J61*Order_Quote!$L$2,4)</f>
        <v>0</v>
      </c>
      <c r="L61" s="342"/>
      <c r="M61" s="248"/>
      <c r="N61" s="284">
        <f t="shared" si="0"/>
        <v>0</v>
      </c>
      <c r="O61" s="65"/>
    </row>
    <row r="62" spans="1:15" s="52" customFormat="1" x14ac:dyDescent="0.3">
      <c r="A62" s="29" t="str">
        <f>IF(L62&gt;0,COUNT($A$7:A61)+1,"")</f>
        <v/>
      </c>
      <c r="B62" s="424"/>
      <c r="C62" s="425"/>
      <c r="D62" s="282" t="s">
        <v>5318</v>
      </c>
      <c r="E62" s="282">
        <v>29812659</v>
      </c>
      <c r="F62" s="281" t="s">
        <v>5828</v>
      </c>
      <c r="G62" s="381">
        <f>IFERROR(INDEX([1]Master!$1:$1048576,MATCH(D62,[1]Master!$B:$B,0),MATCH($H$5,[1]Master!$1:$1,0)),"")</f>
        <v>25</v>
      </c>
      <c r="H62" s="381">
        <f>IFERROR(INDEX([1]Master!$1:$1048576,MATCH(D62,[1]Master!$B:$B,0),MATCH($H$4,[1]Master!$1:$1,0)),"")</f>
        <v>5250</v>
      </c>
      <c r="I62" s="365"/>
      <c r="J62" s="367">
        <f>IFERROR(INDEX([1]Master!$1:$1048576,MATCH(D62,[1]Master!$B:$B,0),MATCH($G$5,[1]Master!$1:$1,0)),"")</f>
        <v>31.8</v>
      </c>
      <c r="K62" s="283">
        <f>ROUND(J62*Order_Quote!$L$2,4)</f>
        <v>0</v>
      </c>
      <c r="L62" s="342"/>
      <c r="M62" s="248"/>
      <c r="N62" s="284">
        <f t="shared" si="0"/>
        <v>0</v>
      </c>
      <c r="O62" s="65"/>
    </row>
    <row r="63" spans="1:15" s="52" customFormat="1" x14ac:dyDescent="0.3">
      <c r="A63" s="29" t="str">
        <f>IF(L63&gt;0,COUNT($A$7:A62)+1,"")</f>
        <v/>
      </c>
      <c r="B63" s="422"/>
      <c r="C63" s="423"/>
      <c r="D63" s="282" t="s">
        <v>5319</v>
      </c>
      <c r="E63" s="282">
        <v>29818380</v>
      </c>
      <c r="F63" s="281" t="s">
        <v>5829</v>
      </c>
      <c r="G63" s="381">
        <f>IFERROR(INDEX([1]Master!$1:$1048576,MATCH(D63,[1]Master!$B:$B,0),MATCH($H$5,[1]Master!$1:$1,0)),"")</f>
        <v>25</v>
      </c>
      <c r="H63" s="381" t="str">
        <f>IFERROR(INDEX([1]Master!$1:$1048576,MATCH(D63,[1]Master!$B:$B,0),MATCH($H$4,[1]Master!$1:$1,0)),"")</f>
        <v>-</v>
      </c>
      <c r="I63" s="365"/>
      <c r="J63" s="367">
        <f>IFERROR(INDEX([1]Master!$1:$1048576,MATCH(D63,[1]Master!$B:$B,0),MATCH($G$5,[1]Master!$1:$1,0)),"")</f>
        <v>35.036231884057969</v>
      </c>
      <c r="K63" s="283">
        <f>ROUND(J63*Order_Quote!$L$2,4)</f>
        <v>0</v>
      </c>
      <c r="L63" s="342"/>
      <c r="M63" s="248"/>
      <c r="N63" s="284">
        <f t="shared" si="0"/>
        <v>0</v>
      </c>
      <c r="O63" s="65"/>
    </row>
    <row r="64" spans="1:15" s="52" customFormat="1" x14ac:dyDescent="0.3">
      <c r="A64" s="29" t="str">
        <f>IF(L64&gt;0,COUNT($A$7:A63)+1,"")</f>
        <v/>
      </c>
      <c r="B64" s="420"/>
      <c r="C64" s="421"/>
      <c r="D64" s="282" t="s">
        <v>50</v>
      </c>
      <c r="E64" s="282">
        <v>29811113</v>
      </c>
      <c r="F64" s="281" t="s">
        <v>5830</v>
      </c>
      <c r="G64" s="381">
        <f>IFERROR(INDEX([1]Master!$1:$1048576,MATCH(D64,[1]Master!$B:$B,0),MATCH($H$5,[1]Master!$1:$1,0)),"")</f>
        <v>50</v>
      </c>
      <c r="H64" s="381">
        <f>IFERROR(INDEX([1]Master!$1:$1048576,MATCH(D64,[1]Master!$B:$B,0),MATCH($H$4,[1]Master!$1:$1,0)),"")</f>
        <v>9000</v>
      </c>
      <c r="I64" s="365"/>
      <c r="J64" s="367">
        <f>IFERROR(INDEX([1]Master!$1:$1048576,MATCH(D64,[1]Master!$B:$B,0),MATCH($G$5,[1]Master!$1:$1,0)),"")</f>
        <v>15.966183574879228</v>
      </c>
      <c r="K64" s="283">
        <f>ROUND(J64*Order_Quote!$L$2,4)</f>
        <v>0</v>
      </c>
      <c r="L64" s="342"/>
      <c r="M64" s="248"/>
      <c r="N64" s="284">
        <f t="shared" si="0"/>
        <v>0</v>
      </c>
      <c r="O64" s="65"/>
    </row>
    <row r="65" spans="1:15" s="52" customFormat="1" x14ac:dyDescent="0.3">
      <c r="A65" s="29" t="str">
        <f>IF(L65&gt;0,COUNT($A$7:A64)+1,"")</f>
        <v/>
      </c>
      <c r="B65" s="424"/>
      <c r="C65" s="425"/>
      <c r="D65" s="282" t="s">
        <v>51</v>
      </c>
      <c r="E65" s="282">
        <v>29811130</v>
      </c>
      <c r="F65" s="281" t="s">
        <v>5831</v>
      </c>
      <c r="G65" s="381">
        <f>IFERROR(INDEX([1]Master!$1:$1048576,MATCH(D65,[1]Master!$B:$B,0),MATCH($H$5,[1]Master!$1:$1,0)),"")</f>
        <v>50</v>
      </c>
      <c r="H65" s="381">
        <f>IFERROR(INDEX([1]Master!$1:$1048576,MATCH(D65,[1]Master!$B:$B,0),MATCH($H$4,[1]Master!$1:$1,0)),"")</f>
        <v>4000</v>
      </c>
      <c r="I65" s="365"/>
      <c r="J65" s="367">
        <f>IFERROR(INDEX([1]Master!$1:$1048576,MATCH(D65,[1]Master!$B:$B,0),MATCH($G$5,[1]Master!$1:$1,0)),"")</f>
        <v>26.654589371980677</v>
      </c>
      <c r="K65" s="283">
        <f>ROUND(J65*Order_Quote!$L$2,4)</f>
        <v>0</v>
      </c>
      <c r="L65" s="342"/>
      <c r="M65" s="248"/>
      <c r="N65" s="284">
        <f t="shared" si="0"/>
        <v>0</v>
      </c>
      <c r="O65" s="65"/>
    </row>
    <row r="66" spans="1:15" s="52" customFormat="1" x14ac:dyDescent="0.3">
      <c r="A66" s="29" t="str">
        <f>IF(L66&gt;0,COUNT($A$7:A65)+1,"")</f>
        <v/>
      </c>
      <c r="B66" s="424"/>
      <c r="C66" s="425"/>
      <c r="D66" s="282" t="s">
        <v>52</v>
      </c>
      <c r="E66" s="282">
        <v>29811156</v>
      </c>
      <c r="F66" s="281" t="s">
        <v>5832</v>
      </c>
      <c r="G66" s="381">
        <f>IFERROR(INDEX([1]Master!$1:$1048576,MATCH(D66,[1]Master!$B:$B,0),MATCH($H$5,[1]Master!$1:$1,0)),"")</f>
        <v>10</v>
      </c>
      <c r="H66" s="381">
        <f>IFERROR(INDEX([1]Master!$1:$1048576,MATCH(D66,[1]Master!$B:$B,0),MATCH($H$4,[1]Master!$1:$1,0)),"")</f>
        <v>1800</v>
      </c>
      <c r="I66" s="365"/>
      <c r="J66" s="367">
        <f>IFERROR(INDEX([1]Master!$1:$1048576,MATCH(D66,[1]Master!$B:$B,0),MATCH($G$5,[1]Master!$1:$1,0)),"")</f>
        <v>44.565217391304337</v>
      </c>
      <c r="K66" s="283">
        <f>ROUND(J66*Order_Quote!$L$2,4)</f>
        <v>0</v>
      </c>
      <c r="L66" s="342"/>
      <c r="M66" s="248"/>
      <c r="N66" s="284">
        <f t="shared" si="0"/>
        <v>0</v>
      </c>
      <c r="O66" s="65"/>
    </row>
    <row r="67" spans="1:15" s="52" customFormat="1" x14ac:dyDescent="0.3">
      <c r="A67" s="29" t="str">
        <f>IF(L67&gt;0,COUNT($A$7:A66)+1,"")</f>
        <v/>
      </c>
      <c r="B67" s="424"/>
      <c r="C67" s="425"/>
      <c r="D67" s="282" t="s">
        <v>53</v>
      </c>
      <c r="E67" s="282">
        <v>29811164</v>
      </c>
      <c r="F67" s="281" t="s">
        <v>5833</v>
      </c>
      <c r="G67" s="381">
        <f>IFERROR(INDEX([1]Master!$1:$1048576,MATCH(D67,[1]Master!$B:$B,0),MATCH($H$5,[1]Master!$1:$1,0)),"")</f>
        <v>5</v>
      </c>
      <c r="H67" s="381">
        <f>IFERROR(INDEX([1]Master!$1:$1048576,MATCH(D67,[1]Master!$B:$B,0),MATCH($H$4,[1]Master!$1:$1,0)),"")</f>
        <v>900</v>
      </c>
      <c r="I67" s="365"/>
      <c r="J67" s="367">
        <f>IFERROR(INDEX([1]Master!$1:$1048576,MATCH(D67,[1]Master!$B:$B,0),MATCH($G$5,[1]Master!$1:$1,0)),"")</f>
        <v>63.623188405797102</v>
      </c>
      <c r="K67" s="283">
        <f>ROUND(J67*Order_Quote!$L$2,4)</f>
        <v>0</v>
      </c>
      <c r="L67" s="342"/>
      <c r="M67" s="248"/>
      <c r="N67" s="284">
        <f t="shared" si="0"/>
        <v>0</v>
      </c>
      <c r="O67" s="65"/>
    </row>
    <row r="68" spans="1:15" s="52" customFormat="1" x14ac:dyDescent="0.3">
      <c r="A68" s="29" t="str">
        <f>IF(L68&gt;0,COUNT($A$7:A67)+1,"")</f>
        <v/>
      </c>
      <c r="B68" s="422"/>
      <c r="C68" s="423"/>
      <c r="D68" s="282" t="s">
        <v>54</v>
      </c>
      <c r="E68" s="282">
        <v>29811180</v>
      </c>
      <c r="F68" s="281" t="s">
        <v>5834</v>
      </c>
      <c r="G68" s="381">
        <f>IFERROR(INDEX([1]Master!$1:$1048576,MATCH(D68,[1]Master!$B:$B,0),MATCH($H$5,[1]Master!$1:$1,0)),"")</f>
        <v>8</v>
      </c>
      <c r="H68" s="381">
        <f>IFERROR(INDEX([1]Master!$1:$1048576,MATCH(D68,[1]Master!$B:$B,0),MATCH($H$4,[1]Master!$1:$1,0)),"")</f>
        <v>360</v>
      </c>
      <c r="I68" s="365"/>
      <c r="J68" s="367">
        <f>IFERROR(INDEX([1]Master!$1:$1048576,MATCH(D68,[1]Master!$B:$B,0),MATCH($G$5,[1]Master!$1:$1,0)),"")</f>
        <v>160.66425120772948</v>
      </c>
      <c r="K68" s="283">
        <f>ROUND(J68*Order_Quote!$L$2,4)</f>
        <v>0</v>
      </c>
      <c r="L68" s="342"/>
      <c r="M68" s="248"/>
      <c r="N68" s="284">
        <f t="shared" si="0"/>
        <v>0</v>
      </c>
      <c r="O68" s="65"/>
    </row>
    <row r="69" spans="1:15" s="52" customFormat="1" ht="21.75" customHeight="1" x14ac:dyDescent="0.3">
      <c r="A69" s="29" t="str">
        <f>IF(L69&gt;0,COUNT($A$7:A68)+1,"")</f>
        <v/>
      </c>
      <c r="B69" s="420"/>
      <c r="C69" s="421"/>
      <c r="D69" s="282" t="s">
        <v>55</v>
      </c>
      <c r="E69" s="282">
        <v>29812535</v>
      </c>
      <c r="F69" s="281" t="s">
        <v>5835</v>
      </c>
      <c r="G69" s="381">
        <f>IFERROR(INDEX([1]Master!$1:$1048576,MATCH(D69,[1]Master!$B:$B,0),MATCH($H$5,[1]Master!$1:$1,0)),"")</f>
        <v>20</v>
      </c>
      <c r="H69" s="381">
        <f>IFERROR(INDEX([1]Master!$1:$1048576,MATCH(D69,[1]Master!$B:$B,0),MATCH($H$4,[1]Master!$1:$1,0)),"")</f>
        <v>600</v>
      </c>
      <c r="I69" s="365"/>
      <c r="J69" s="367">
        <f>IFERROR(INDEX([1]Master!$1:$1048576,MATCH(D69,[1]Master!$B:$B,0),MATCH($G$5,[1]Master!$1:$1,0)),"")</f>
        <v>64.721017402945122</v>
      </c>
      <c r="K69" s="283">
        <f>ROUND(J69*Order_Quote!$L$2,4)</f>
        <v>0</v>
      </c>
      <c r="L69" s="342"/>
      <c r="M69" s="248"/>
      <c r="N69" s="284">
        <f t="shared" si="0"/>
        <v>0</v>
      </c>
      <c r="O69" s="65"/>
    </row>
    <row r="70" spans="1:15" s="52" customFormat="1" ht="21.75" customHeight="1" x14ac:dyDescent="0.3">
      <c r="A70" s="29" t="str">
        <f>IF(L70&gt;0,COUNT($A$7:A69)+1,"")</f>
        <v/>
      </c>
      <c r="B70" s="422"/>
      <c r="C70" s="423"/>
      <c r="D70" s="282" t="s">
        <v>56</v>
      </c>
      <c r="E70" s="282">
        <v>29812551</v>
      </c>
      <c r="F70" s="281" t="s">
        <v>5836</v>
      </c>
      <c r="G70" s="381">
        <f>IFERROR(INDEX([1]Master!$1:$1048576,MATCH(D70,[1]Master!$B:$B,0),MATCH($H$5,[1]Master!$1:$1,0)),"")</f>
        <v>10</v>
      </c>
      <c r="H70" s="381">
        <f>IFERROR(INDEX([1]Master!$1:$1048576,MATCH(D70,[1]Master!$B:$B,0),MATCH($H$4,[1]Master!$1:$1,0)),"")</f>
        <v>700</v>
      </c>
      <c r="I70" s="365"/>
      <c r="J70" s="367">
        <f>IFERROR(INDEX([1]Master!$1:$1048576,MATCH(D70,[1]Master!$B:$B,0),MATCH($G$5,[1]Master!$1:$1,0)),"")</f>
        <v>73.433734939759049</v>
      </c>
      <c r="K70" s="283">
        <f>ROUND(J70*Order_Quote!$L$2,4)</f>
        <v>0</v>
      </c>
      <c r="L70" s="342"/>
      <c r="M70" s="248"/>
      <c r="N70" s="284">
        <f t="shared" si="0"/>
        <v>0</v>
      </c>
      <c r="O70" s="65"/>
    </row>
    <row r="71" spans="1:15" s="52" customFormat="1" x14ac:dyDescent="0.3">
      <c r="A71" s="29" t="str">
        <f>IF(L71&gt;0,COUNT($A$7:A70)+1,"")</f>
        <v/>
      </c>
      <c r="B71" s="420"/>
      <c r="C71" s="421"/>
      <c r="D71" s="282" t="s">
        <v>5359</v>
      </c>
      <c r="E71" s="282">
        <v>29810842</v>
      </c>
      <c r="F71" s="281" t="s">
        <v>5837</v>
      </c>
      <c r="G71" s="381">
        <f>IFERROR(INDEX([1]Master!$1:$1048576,MATCH(D71,[1]Master!$B:$B,0),MATCH($H$5,[1]Master!$1:$1,0)),"")</f>
        <v>25</v>
      </c>
      <c r="H71" s="381">
        <f>IFERROR(INDEX([1]Master!$1:$1048576,MATCH(D71,[1]Master!$B:$B,0),MATCH($H$4,[1]Master!$1:$1,0)),"")</f>
        <v>4200</v>
      </c>
      <c r="I71" s="365"/>
      <c r="J71" s="367">
        <f>IFERROR(INDEX([1]Master!$1:$1048576,MATCH(D71,[1]Master!$B:$B,0),MATCH($G$5,[1]Master!$1:$1,0)),"")</f>
        <v>61.315394912985283</v>
      </c>
      <c r="K71" s="283">
        <f>ROUND(J71*Order_Quote!$L$2,4)</f>
        <v>0</v>
      </c>
      <c r="L71" s="342"/>
      <c r="M71" s="248"/>
      <c r="N71" s="284">
        <f t="shared" si="0"/>
        <v>0</v>
      </c>
      <c r="O71" s="65"/>
    </row>
    <row r="72" spans="1:15" s="52" customFormat="1" x14ac:dyDescent="0.3">
      <c r="A72" s="29" t="str">
        <f>IF(L72&gt;0,COUNT($A$7:A71)+1,"")</f>
        <v/>
      </c>
      <c r="B72" s="424"/>
      <c r="C72" s="425"/>
      <c r="D72" s="282" t="s">
        <v>57</v>
      </c>
      <c r="E72" s="282">
        <v>29810460</v>
      </c>
      <c r="F72" s="281" t="s">
        <v>5838</v>
      </c>
      <c r="G72" s="381">
        <f>IFERROR(INDEX([1]Master!$1:$1048576,MATCH(D72,[1]Master!$B:$B,0),MATCH($H$5,[1]Master!$1:$1,0)),"")</f>
        <v>25</v>
      </c>
      <c r="H72" s="381">
        <f>IFERROR(INDEX([1]Master!$1:$1048576,MATCH(D72,[1]Master!$B:$B,0),MATCH($H$4,[1]Master!$1:$1,0)),"")</f>
        <v>3200</v>
      </c>
      <c r="I72" s="365"/>
      <c r="J72" s="367">
        <f>IFERROR(INDEX([1]Master!$1:$1048576,MATCH(D72,[1]Master!$B:$B,0),MATCH($G$5,[1]Master!$1:$1,0)),"")</f>
        <v>20.857487922705314</v>
      </c>
      <c r="K72" s="283">
        <f>ROUND(J72*Order_Quote!$L$2,4)</f>
        <v>0</v>
      </c>
      <c r="L72" s="342"/>
      <c r="M72" s="248"/>
      <c r="N72" s="284">
        <f t="shared" si="0"/>
        <v>0</v>
      </c>
      <c r="O72" s="65"/>
    </row>
    <row r="73" spans="1:15" s="52" customFormat="1" x14ac:dyDescent="0.3">
      <c r="A73" s="29" t="str">
        <f>IF(L73&gt;0,COUNT($A$7:A72)+1,"")</f>
        <v/>
      </c>
      <c r="B73" s="424"/>
      <c r="C73" s="425"/>
      <c r="D73" s="282" t="s">
        <v>58</v>
      </c>
      <c r="E73" s="282">
        <v>29810478</v>
      </c>
      <c r="F73" s="281" t="s">
        <v>5839</v>
      </c>
      <c r="G73" s="381">
        <f>IFERROR(INDEX([1]Master!$1:$1048576,MATCH(D73,[1]Master!$B:$B,0),MATCH($H$5,[1]Master!$1:$1,0)),"")</f>
        <v>20</v>
      </c>
      <c r="H73" s="381">
        <f>IFERROR(INDEX([1]Master!$1:$1048576,MATCH(D73,[1]Master!$B:$B,0),MATCH($H$4,[1]Master!$1:$1,0)),"")</f>
        <v>1600</v>
      </c>
      <c r="I73" s="365"/>
      <c r="J73" s="367">
        <f>IFERROR(INDEX([1]Master!$1:$1048576,MATCH(D73,[1]Master!$B:$B,0),MATCH($G$5,[1]Master!$1:$1,0)),"")</f>
        <v>32.807654320987659</v>
      </c>
      <c r="K73" s="283">
        <f>ROUND(J73*Order_Quote!$L$2,4)</f>
        <v>0</v>
      </c>
      <c r="L73" s="342"/>
      <c r="M73" s="248"/>
      <c r="N73" s="284">
        <f t="shared" si="0"/>
        <v>0</v>
      </c>
      <c r="O73" s="65"/>
    </row>
    <row r="74" spans="1:15" s="52" customFormat="1" x14ac:dyDescent="0.3">
      <c r="A74" s="29" t="str">
        <f>IF(L74&gt;0,COUNT($A$7:A73)+1,"")</f>
        <v/>
      </c>
      <c r="B74" s="422"/>
      <c r="C74" s="423"/>
      <c r="D74" s="282" t="s">
        <v>59</v>
      </c>
      <c r="E74" s="282">
        <v>29810486</v>
      </c>
      <c r="F74" s="281" t="s">
        <v>5840</v>
      </c>
      <c r="G74" s="381">
        <f>IFERROR(INDEX([1]Master!$1:$1048576,MATCH(D74,[1]Master!$B:$B,0),MATCH($H$5,[1]Master!$1:$1,0)),"")</f>
        <v>15</v>
      </c>
      <c r="H74" s="381">
        <f>IFERROR(INDEX([1]Master!$1:$1048576,MATCH(D74,[1]Master!$B:$B,0),MATCH($H$4,[1]Master!$1:$1,0)),"")</f>
        <v>945</v>
      </c>
      <c r="I74" s="365"/>
      <c r="J74" s="367">
        <f>IFERROR(INDEX([1]Master!$1:$1048576,MATCH(D74,[1]Master!$B:$B,0),MATCH($G$5,[1]Master!$1:$1,0)),"")</f>
        <v>38.864734299516911</v>
      </c>
      <c r="K74" s="283">
        <f>ROUND(J74*Order_Quote!$L$2,4)</f>
        <v>0</v>
      </c>
      <c r="L74" s="342"/>
      <c r="M74" s="248"/>
      <c r="N74" s="284">
        <f t="shared" ref="N74:N136" si="1">L74/G74</f>
        <v>0</v>
      </c>
      <c r="O74" s="65"/>
    </row>
    <row r="75" spans="1:15" s="52" customFormat="1" x14ac:dyDescent="0.3">
      <c r="A75" s="29" t="str">
        <f>IF(L75&gt;0,COUNT($A$7:A74)+1,"")</f>
        <v/>
      </c>
      <c r="B75" s="420"/>
      <c r="C75" s="421"/>
      <c r="D75" s="282" t="s">
        <v>673</v>
      </c>
      <c r="E75" s="282">
        <v>29810222</v>
      </c>
      <c r="F75" s="281" t="s">
        <v>5841</v>
      </c>
      <c r="G75" s="381">
        <f>IFERROR(INDEX([1]Master!$1:$1048576,MATCH(D75,[1]Master!$B:$B,0),MATCH($H$5,[1]Master!$1:$1,0)),"")</f>
        <v>20</v>
      </c>
      <c r="H75" s="381">
        <f>IFERROR(INDEX([1]Master!$1:$1048576,MATCH(D75,[1]Master!$B:$B,0),MATCH($H$4,[1]Master!$1:$1,0)),"")</f>
        <v>1440</v>
      </c>
      <c r="I75" s="365"/>
      <c r="J75" s="367">
        <f>IFERROR(INDEX([1]Master!$1:$1048576,MATCH(D75,[1]Master!$B:$B,0),MATCH($G$5,[1]Master!$1:$1,0)),"")</f>
        <v>46.429986613119141</v>
      </c>
      <c r="K75" s="283">
        <f>ROUND(J75*Order_Quote!$L$2,4)</f>
        <v>0</v>
      </c>
      <c r="L75" s="342"/>
      <c r="M75" s="248"/>
      <c r="N75" s="284">
        <f t="shared" si="1"/>
        <v>0</v>
      </c>
      <c r="O75" s="65"/>
    </row>
    <row r="76" spans="1:15" s="52" customFormat="1" x14ac:dyDescent="0.3">
      <c r="A76" s="29" t="str">
        <f>IF(L76&gt;0,COUNT($A$7:A75)+1,"")</f>
        <v/>
      </c>
      <c r="B76" s="424"/>
      <c r="C76" s="425"/>
      <c r="D76" s="282" t="s">
        <v>5360</v>
      </c>
      <c r="E76" s="282">
        <v>29810249</v>
      </c>
      <c r="F76" s="281" t="s">
        <v>5842</v>
      </c>
      <c r="G76" s="381">
        <f>IFERROR(INDEX([1]Master!$1:$1048576,MATCH(D76,[1]Master!$B:$B,0),MATCH($H$5,[1]Master!$1:$1,0)),"")</f>
        <v>20</v>
      </c>
      <c r="H76" s="381">
        <f>IFERROR(INDEX([1]Master!$1:$1048576,MATCH(D76,[1]Master!$B:$B,0),MATCH($H$4,[1]Master!$1:$1,0)),"")</f>
        <v>750</v>
      </c>
      <c r="I76" s="365"/>
      <c r="J76" s="367">
        <f>IFERROR(INDEX([1]Master!$1:$1048576,MATCH(D76,[1]Master!$B:$B,0),MATCH($G$5,[1]Master!$1:$1,0)),"")</f>
        <v>88.077911646586358</v>
      </c>
      <c r="K76" s="283">
        <f>ROUND(J76*Order_Quote!$L$2,4)</f>
        <v>0</v>
      </c>
      <c r="L76" s="342"/>
      <c r="M76" s="248"/>
      <c r="N76" s="284">
        <f t="shared" si="1"/>
        <v>0</v>
      </c>
      <c r="O76" s="65"/>
    </row>
    <row r="77" spans="1:15" s="52" customFormat="1" x14ac:dyDescent="0.3">
      <c r="A77" s="29" t="str">
        <f>IF(L77&gt;0,COUNT($A$7:A76)+1,"")</f>
        <v/>
      </c>
      <c r="B77" s="424"/>
      <c r="C77" s="425"/>
      <c r="D77" s="282" t="s">
        <v>60</v>
      </c>
      <c r="E77" s="282">
        <v>29810257</v>
      </c>
      <c r="F77" s="281" t="s">
        <v>5843</v>
      </c>
      <c r="G77" s="381">
        <f>IFERROR(INDEX([1]Master!$1:$1048576,MATCH(D77,[1]Master!$B:$B,0),MATCH($H$5,[1]Master!$1:$1,0)),"")</f>
        <v>20</v>
      </c>
      <c r="H77" s="381">
        <f>IFERROR(INDEX([1]Master!$1:$1048576,MATCH(D77,[1]Master!$B:$B,0),MATCH($H$4,[1]Master!$1:$1,0)),"")</f>
        <v>480</v>
      </c>
      <c r="I77" s="365"/>
      <c r="J77" s="367">
        <f>IFERROR(INDEX([1]Master!$1:$1048576,MATCH(D77,[1]Master!$B:$B,0),MATCH($G$5,[1]Master!$1:$1,0)),"")</f>
        <v>112.7536231884058</v>
      </c>
      <c r="K77" s="283">
        <f>ROUND(J77*Order_Quote!$L$2,4)</f>
        <v>0</v>
      </c>
      <c r="L77" s="342"/>
      <c r="M77" s="248"/>
      <c r="N77" s="284">
        <f t="shared" si="1"/>
        <v>0</v>
      </c>
      <c r="O77" s="65"/>
    </row>
    <row r="78" spans="1:15" s="52" customFormat="1" x14ac:dyDescent="0.3">
      <c r="A78" s="29" t="str">
        <f>IF(L78&gt;0,COUNT($A$7:A77)+1,"")</f>
        <v/>
      </c>
      <c r="B78" s="422"/>
      <c r="C78" s="423"/>
      <c r="D78" s="282" t="s">
        <v>5361</v>
      </c>
      <c r="E78" s="282">
        <v>29810281</v>
      </c>
      <c r="F78" s="281" t="s">
        <v>5844</v>
      </c>
      <c r="G78" s="381">
        <f>IFERROR(INDEX([1]Master!$1:$1048576,MATCH(D78,[1]Master!$B:$B,0),MATCH($H$5,[1]Master!$1:$1,0)),"")</f>
        <v>10</v>
      </c>
      <c r="H78" s="381">
        <f>IFERROR(INDEX([1]Master!$1:$1048576,MATCH(D78,[1]Master!$B:$B,0),MATCH($H$4,[1]Master!$1:$1,0)),"")</f>
        <v>350</v>
      </c>
      <c r="I78" s="365"/>
      <c r="J78" s="367">
        <f>IFERROR(INDEX([1]Master!$1:$1048576,MATCH(D78,[1]Master!$B:$B,0),MATCH($G$5,[1]Master!$1:$1,0)),"")</f>
        <v>94.800708209180797</v>
      </c>
      <c r="K78" s="283">
        <f>ROUND(J78*Order_Quote!$L$2,4)</f>
        <v>0</v>
      </c>
      <c r="L78" s="342"/>
      <c r="M78" s="248"/>
      <c r="N78" s="284">
        <f t="shared" si="1"/>
        <v>0</v>
      </c>
      <c r="O78" s="65"/>
    </row>
    <row r="79" spans="1:15" s="69" customFormat="1" ht="27.75" customHeight="1" x14ac:dyDescent="0.3">
      <c r="A79" s="29" t="str">
        <f>IF(L79&gt;0,COUNT($A$7:A78)+1,"")</f>
        <v/>
      </c>
      <c r="B79" s="426"/>
      <c r="C79" s="427"/>
      <c r="D79" s="282" t="s">
        <v>5320</v>
      </c>
      <c r="E79" s="282">
        <v>29814759</v>
      </c>
      <c r="F79" s="281" t="s">
        <v>5845</v>
      </c>
      <c r="G79" s="381">
        <f>IFERROR(INDEX([1]Master!$1:$1048576,MATCH(D79,[1]Master!$B:$B,0),MATCH($H$5,[1]Master!$1:$1,0)),"")</f>
        <v>4</v>
      </c>
      <c r="H79" s="381" t="str">
        <f>IFERROR(INDEX([1]Master!$1:$1048576,MATCH(D79,[1]Master!$B:$B,0),MATCH($H$4,[1]Master!$1:$1,0)),"")</f>
        <v>-</v>
      </c>
      <c r="I79" s="365"/>
      <c r="J79" s="367">
        <f>IFERROR(INDEX([1]Master!$1:$1048576,MATCH(D79,[1]Master!$B:$B,0),MATCH($G$5,[1]Master!$1:$1,0)),"")</f>
        <v>171.60469026067406</v>
      </c>
      <c r="K79" s="283">
        <f>ROUND(J79*Order_Quote!$L$2,4)</f>
        <v>0</v>
      </c>
      <c r="L79" s="342"/>
      <c r="M79" s="248"/>
      <c r="N79" s="284">
        <f t="shared" si="1"/>
        <v>0</v>
      </c>
      <c r="O79" s="285"/>
    </row>
    <row r="80" spans="1:15" s="69" customFormat="1" ht="27.75" customHeight="1" x14ac:dyDescent="0.3">
      <c r="A80" s="29" t="str">
        <f>IF(L80&gt;0,COUNT($A$7:A79)+1,"")</f>
        <v/>
      </c>
      <c r="B80" s="428"/>
      <c r="C80" s="429"/>
      <c r="D80" s="282" t="s">
        <v>5321</v>
      </c>
      <c r="E80" s="282">
        <v>29814767</v>
      </c>
      <c r="F80" s="281" t="s">
        <v>5846</v>
      </c>
      <c r="G80" s="381">
        <f>IFERROR(INDEX([1]Master!$1:$1048576,MATCH(D80,[1]Master!$B:$B,0),MATCH($H$5,[1]Master!$1:$1,0)),"")</f>
        <v>6</v>
      </c>
      <c r="H80" s="381" t="str">
        <f>IFERROR(INDEX([1]Master!$1:$1048576,MATCH(D80,[1]Master!$B:$B,0),MATCH($H$4,[1]Master!$1:$1,0)),"")</f>
        <v>-</v>
      </c>
      <c r="I80" s="365"/>
      <c r="J80" s="367">
        <f>IFERROR(INDEX([1]Master!$1:$1048576,MATCH(D80,[1]Master!$B:$B,0),MATCH($G$5,[1]Master!$1:$1,0)),"")</f>
        <v>549.80143481575192</v>
      </c>
      <c r="K80" s="283">
        <f>ROUND(J80*Order_Quote!$L$2,4)</f>
        <v>0</v>
      </c>
      <c r="L80" s="342"/>
      <c r="M80" s="248"/>
      <c r="N80" s="284">
        <f t="shared" si="1"/>
        <v>0</v>
      </c>
      <c r="O80" s="285"/>
    </row>
    <row r="81" spans="1:15" s="52" customFormat="1" x14ac:dyDescent="0.3">
      <c r="A81" s="29" t="str">
        <f>IF(L81&gt;0,COUNT($A$7:A80)+1,"")</f>
        <v/>
      </c>
      <c r="B81" s="419"/>
      <c r="C81" s="419"/>
      <c r="D81" s="282" t="s">
        <v>61</v>
      </c>
      <c r="E81" s="282">
        <v>29816263</v>
      </c>
      <c r="F81" s="281" t="s">
        <v>5847</v>
      </c>
      <c r="G81" s="381">
        <f>IFERROR(INDEX([1]Master!$1:$1048576,MATCH(D81,[1]Master!$B:$B,0),MATCH($H$5,[1]Master!$1:$1,0)),"")</f>
        <v>25</v>
      </c>
      <c r="H81" s="381">
        <f>IFERROR(INDEX([1]Master!$1:$1048576,MATCH(D81,[1]Master!$B:$B,0),MATCH($H$4,[1]Master!$1:$1,0)),"")</f>
        <v>4500</v>
      </c>
      <c r="I81" s="365"/>
      <c r="J81" s="367">
        <f>IFERROR(INDEX([1]Master!$1:$1048576,MATCH(D81,[1]Master!$B:$B,0),MATCH($G$5,[1]Master!$1:$1,0)),"")</f>
        <v>21.763285024154587</v>
      </c>
      <c r="K81" s="283">
        <f>ROUND(J81*Order_Quote!$L$2,4)</f>
        <v>0</v>
      </c>
      <c r="L81" s="342"/>
      <c r="M81" s="248"/>
      <c r="N81" s="284">
        <f t="shared" si="1"/>
        <v>0</v>
      </c>
      <c r="O81" s="65"/>
    </row>
    <row r="82" spans="1:15" s="52" customFormat="1" x14ac:dyDescent="0.3">
      <c r="A82" s="29" t="str">
        <f>IF(L82&gt;0,COUNT($A$7:A81)+1,"")</f>
        <v/>
      </c>
      <c r="B82" s="419"/>
      <c r="C82" s="419"/>
      <c r="D82" s="282" t="s">
        <v>62</v>
      </c>
      <c r="E82" s="282">
        <v>29816271</v>
      </c>
      <c r="F82" s="281" t="s">
        <v>682</v>
      </c>
      <c r="G82" s="381">
        <f>IFERROR(INDEX([1]Master!$1:$1048576,MATCH(D82,[1]Master!$B:$B,0),MATCH($H$5,[1]Master!$1:$1,0)),"")</f>
        <v>25</v>
      </c>
      <c r="H82" s="381">
        <f>IFERROR(INDEX([1]Master!$1:$1048576,MATCH(D82,[1]Master!$B:$B,0),MATCH($H$4,[1]Master!$1:$1,0)),"")</f>
        <v>3200</v>
      </c>
      <c r="I82" s="365"/>
      <c r="J82" s="367">
        <f>IFERROR(INDEX([1]Master!$1:$1048576,MATCH(D82,[1]Master!$B:$B,0),MATCH($G$5,[1]Master!$1:$1,0)),"")</f>
        <v>15.181159420289854</v>
      </c>
      <c r="K82" s="283">
        <f>ROUND(J82*Order_Quote!$L$2,4)</f>
        <v>0</v>
      </c>
      <c r="L82" s="342"/>
      <c r="M82" s="248"/>
      <c r="N82" s="284">
        <f t="shared" si="1"/>
        <v>0</v>
      </c>
      <c r="O82" s="65"/>
    </row>
    <row r="83" spans="1:15" s="52" customFormat="1" x14ac:dyDescent="0.3">
      <c r="A83" s="29" t="str">
        <f>IF(L83&gt;0,COUNT($A$7:A82)+1,"")</f>
        <v/>
      </c>
      <c r="B83" s="419"/>
      <c r="C83" s="419"/>
      <c r="D83" s="282" t="s">
        <v>63</v>
      </c>
      <c r="E83" s="282">
        <v>29816255</v>
      </c>
      <c r="F83" s="281" t="s">
        <v>5848</v>
      </c>
      <c r="G83" s="381">
        <f>IFERROR(INDEX([1]Master!$1:$1048576,MATCH(D83,[1]Master!$B:$B,0),MATCH($H$5,[1]Master!$1:$1,0)),"")</f>
        <v>12</v>
      </c>
      <c r="H83" s="381">
        <f>IFERROR(INDEX([1]Master!$1:$1048576,MATCH(D83,[1]Master!$B:$B,0),MATCH($H$4,[1]Master!$1:$1,0)),"")</f>
        <v>960</v>
      </c>
      <c r="I83" s="365"/>
      <c r="J83" s="367">
        <f>IFERROR(INDEX([1]Master!$1:$1048576,MATCH(D83,[1]Master!$B:$B,0),MATCH($G$5,[1]Master!$1:$1,0)),"")</f>
        <v>38.405797101449274</v>
      </c>
      <c r="K83" s="283">
        <f>ROUND(J83*Order_Quote!$L$2,4)</f>
        <v>0</v>
      </c>
      <c r="L83" s="342"/>
      <c r="M83" s="248"/>
      <c r="N83" s="284">
        <f t="shared" si="1"/>
        <v>0</v>
      </c>
      <c r="O83" s="65"/>
    </row>
    <row r="84" spans="1:15" s="52" customFormat="1" x14ac:dyDescent="0.3">
      <c r="A84" s="29" t="str">
        <f>IF(L84&gt;0,COUNT($A$7:A83)+1,"")</f>
        <v/>
      </c>
      <c r="B84" s="419"/>
      <c r="C84" s="419"/>
      <c r="D84" s="282" t="s">
        <v>64</v>
      </c>
      <c r="E84" s="282">
        <v>29816247</v>
      </c>
      <c r="F84" s="281" t="s">
        <v>683</v>
      </c>
      <c r="G84" s="381">
        <f>IFERROR(INDEX([1]Master!$1:$1048576,MATCH(D84,[1]Master!$B:$B,0),MATCH($H$5,[1]Master!$1:$1,0)),"")</f>
        <v>5</v>
      </c>
      <c r="H84" s="381">
        <f>IFERROR(INDEX([1]Master!$1:$1048576,MATCH(D84,[1]Master!$B:$B,0),MATCH($H$4,[1]Master!$1:$1,0)),"")</f>
        <v>640</v>
      </c>
      <c r="I84" s="365"/>
      <c r="J84" s="367">
        <f>IFERROR(INDEX([1]Master!$1:$1048576,MATCH(D84,[1]Master!$B:$B,0),MATCH($G$5,[1]Master!$1:$1,0)),"")</f>
        <v>73.888888888888886</v>
      </c>
      <c r="K84" s="283">
        <f>ROUND(J84*Order_Quote!$L$2,4)</f>
        <v>0</v>
      </c>
      <c r="L84" s="342"/>
      <c r="M84" s="248"/>
      <c r="N84" s="284">
        <f t="shared" si="1"/>
        <v>0</v>
      </c>
      <c r="O84" s="65"/>
    </row>
    <row r="85" spans="1:15" s="52" customFormat="1" x14ac:dyDescent="0.3">
      <c r="A85" s="29" t="str">
        <f>IF(L85&gt;0,COUNT($A$7:A84)+1,"")</f>
        <v/>
      </c>
      <c r="B85" s="419"/>
      <c r="C85" s="419"/>
      <c r="D85" s="282" t="s">
        <v>65</v>
      </c>
      <c r="E85" s="282">
        <v>29816280</v>
      </c>
      <c r="F85" s="281" t="s">
        <v>5849</v>
      </c>
      <c r="G85" s="381">
        <f>IFERROR(INDEX([1]Master!$1:$1048576,MATCH(D85,[1]Master!$B:$B,0),MATCH($H$5,[1]Master!$1:$1,0)),"")</f>
        <v>12</v>
      </c>
      <c r="H85" s="381">
        <f>IFERROR(INDEX([1]Master!$1:$1048576,MATCH(D85,[1]Master!$B:$B,0),MATCH($H$4,[1]Master!$1:$1,0)),"")</f>
        <v>144</v>
      </c>
      <c r="I85" s="365"/>
      <c r="J85" s="367">
        <f>IFERROR(INDEX([1]Master!$1:$1048576,MATCH(D85,[1]Master!$B:$B,0),MATCH($G$5,[1]Master!$1:$1,0)),"")</f>
        <v>388.15582329317272</v>
      </c>
      <c r="K85" s="283">
        <f>ROUND(J85*Order_Quote!$L$2,4)</f>
        <v>0</v>
      </c>
      <c r="L85" s="342"/>
      <c r="M85" s="248"/>
      <c r="N85" s="284">
        <f t="shared" si="1"/>
        <v>0</v>
      </c>
      <c r="O85" s="65"/>
    </row>
    <row r="86" spans="1:15" s="52" customFormat="1" x14ac:dyDescent="0.3">
      <c r="A86" s="29" t="str">
        <f>IF(L86&gt;0,COUNT($A$7:A85)+1,"")</f>
        <v/>
      </c>
      <c r="B86" s="419"/>
      <c r="C86" s="419"/>
      <c r="D86" s="282" t="s">
        <v>66</v>
      </c>
      <c r="E86" s="282">
        <v>29811326</v>
      </c>
      <c r="F86" s="281" t="s">
        <v>5850</v>
      </c>
      <c r="G86" s="381">
        <f>IFERROR(INDEX([1]Master!$1:$1048576,MATCH(D86,[1]Master!$B:$B,0),MATCH($H$5,[1]Master!$1:$1,0)),"")</f>
        <v>100</v>
      </c>
      <c r="H86" s="381">
        <f>IFERROR(INDEX([1]Master!$1:$1048576,MATCH(D86,[1]Master!$B:$B,0),MATCH($H$4,[1]Master!$1:$1,0)),"")</f>
        <v>44800</v>
      </c>
      <c r="I86" s="365"/>
      <c r="J86" s="367">
        <f>IFERROR(INDEX([1]Master!$1:$1048576,MATCH(D86,[1]Master!$B:$B,0),MATCH($G$5,[1]Master!$1:$1,0)),"")</f>
        <v>10.500669344042839</v>
      </c>
      <c r="K86" s="283">
        <f>ROUND(J86*Order_Quote!$L$2,4)</f>
        <v>0</v>
      </c>
      <c r="L86" s="342"/>
      <c r="M86" s="248"/>
      <c r="N86" s="284">
        <f t="shared" si="1"/>
        <v>0</v>
      </c>
      <c r="O86" s="65"/>
    </row>
    <row r="87" spans="1:15" s="52" customFormat="1" x14ac:dyDescent="0.3">
      <c r="A87" s="29" t="str">
        <f>IF(L87&gt;0,COUNT($A$7:A86)+1,"")</f>
        <v/>
      </c>
      <c r="B87" s="419"/>
      <c r="C87" s="419"/>
      <c r="D87" s="282" t="s">
        <v>5377</v>
      </c>
      <c r="E87" s="282">
        <v>29811334</v>
      </c>
      <c r="F87" s="281" t="s">
        <v>5344</v>
      </c>
      <c r="G87" s="381">
        <f>IFERROR(INDEX([1]Master!$1:$1048576,MATCH(D87,[1]Master!$B:$B,0),MATCH($H$5,[1]Master!$1:$1,0)),"")</f>
        <v>100</v>
      </c>
      <c r="H87" s="381" t="str">
        <f>IFERROR(INDEX([1]Master!$1:$1048576,MATCH(D87,[1]Master!$B:$B,0),MATCH($H$4,[1]Master!$1:$1,0)),"")</f>
        <v>-</v>
      </c>
      <c r="I87" s="365"/>
      <c r="J87" s="367">
        <f>IFERROR(INDEX([1]Master!$1:$1048576,MATCH(D87,[1]Master!$B:$B,0),MATCH($G$5,[1]Master!$1:$1,0)),"")</f>
        <v>11.039892904953147</v>
      </c>
      <c r="K87" s="283">
        <f>ROUND(J87*Order_Quote!$L$2,4)</f>
        <v>0</v>
      </c>
      <c r="L87" s="342"/>
      <c r="M87" s="248"/>
      <c r="N87" s="284">
        <f t="shared" si="1"/>
        <v>0</v>
      </c>
      <c r="O87" s="65"/>
    </row>
    <row r="88" spans="1:15" s="52" customFormat="1" x14ac:dyDescent="0.3">
      <c r="A88" s="29" t="str">
        <f>IF(L88&gt;0,COUNT($A$7:A87)+1,"")</f>
        <v/>
      </c>
      <c r="B88" s="419"/>
      <c r="C88" s="419"/>
      <c r="D88" s="282" t="s">
        <v>674</v>
      </c>
      <c r="E88" s="282">
        <v>29811350</v>
      </c>
      <c r="F88" s="281" t="s">
        <v>5851</v>
      </c>
      <c r="G88" s="381">
        <f>IFERROR(INDEX([1]Master!$1:$1048576,MATCH(D88,[1]Master!$B:$B,0),MATCH($H$5,[1]Master!$1:$1,0)),"")</f>
        <v>50</v>
      </c>
      <c r="H88" s="381">
        <f>IFERROR(INDEX([1]Master!$1:$1048576,MATCH(D88,[1]Master!$B:$B,0),MATCH($H$4,[1]Master!$1:$1,0)),"")</f>
        <v>8400</v>
      </c>
      <c r="I88" s="365"/>
      <c r="J88" s="367">
        <f>IFERROR(INDEX([1]Master!$1:$1048576,MATCH(D88,[1]Master!$B:$B,0),MATCH($G$5,[1]Master!$1:$1,0)),"")</f>
        <v>11.451405622489961</v>
      </c>
      <c r="K88" s="283">
        <f>ROUND(J88*Order_Quote!$L$2,4)</f>
        <v>0</v>
      </c>
      <c r="L88" s="342"/>
      <c r="M88" s="248"/>
      <c r="N88" s="284">
        <f t="shared" si="1"/>
        <v>0</v>
      </c>
      <c r="O88" s="65"/>
    </row>
    <row r="89" spans="1:15" s="52" customFormat="1" x14ac:dyDescent="0.3">
      <c r="A89" s="29" t="str">
        <f>IF(L89&gt;0,COUNT($A$7:A88)+1,"")</f>
        <v/>
      </c>
      <c r="B89" s="419"/>
      <c r="C89" s="419"/>
      <c r="D89" s="282" t="s">
        <v>67</v>
      </c>
      <c r="E89" s="282">
        <v>29811369</v>
      </c>
      <c r="F89" s="281" t="s">
        <v>5852</v>
      </c>
      <c r="G89" s="381">
        <f>IFERROR(INDEX([1]Master!$1:$1048576,MATCH(D89,[1]Master!$B:$B,0),MATCH($H$5,[1]Master!$1:$1,0)),"")</f>
        <v>50</v>
      </c>
      <c r="H89" s="381">
        <f>IFERROR(INDEX([1]Master!$1:$1048576,MATCH(D89,[1]Master!$B:$B,0),MATCH($H$4,[1]Master!$1:$1,0)),"")</f>
        <v>7200</v>
      </c>
      <c r="I89" s="365"/>
      <c r="J89" s="367">
        <f>IFERROR(INDEX([1]Master!$1:$1048576,MATCH(D89,[1]Master!$B:$B,0),MATCH($G$5,[1]Master!$1:$1,0)),"")</f>
        <v>14.331994645247658</v>
      </c>
      <c r="K89" s="283">
        <f>ROUND(J89*Order_Quote!$L$2,4)</f>
        <v>0</v>
      </c>
      <c r="L89" s="342"/>
      <c r="M89" s="248"/>
      <c r="N89" s="284">
        <f t="shared" si="1"/>
        <v>0</v>
      </c>
      <c r="O89" s="65"/>
    </row>
    <row r="90" spans="1:15" s="52" customFormat="1" x14ac:dyDescent="0.3">
      <c r="A90" s="29" t="str">
        <f>IF(L90&gt;0,COUNT($A$7:A89)+1,"")</f>
        <v/>
      </c>
      <c r="B90" s="419"/>
      <c r="C90" s="419"/>
      <c r="D90" s="282" t="s">
        <v>68</v>
      </c>
      <c r="E90" s="282">
        <v>29811814</v>
      </c>
      <c r="F90" s="281" t="s">
        <v>5853</v>
      </c>
      <c r="G90" s="381">
        <f>IFERROR(INDEX([1]Master!$1:$1048576,MATCH(D90,[1]Master!$B:$B,0),MATCH($H$5,[1]Master!$1:$1,0)),"")</f>
        <v>50</v>
      </c>
      <c r="H90" s="381">
        <f>IFERROR(INDEX([1]Master!$1:$1048576,MATCH(D90,[1]Master!$B:$B,0),MATCH($H$4,[1]Master!$1:$1,0)),"")</f>
        <v>4500</v>
      </c>
      <c r="I90" s="365"/>
      <c r="J90" s="367">
        <f>IFERROR(INDEX([1]Master!$1:$1048576,MATCH(D90,[1]Master!$B:$B,0),MATCH($G$5,[1]Master!$1:$1,0)),"")</f>
        <v>34.52449799196787</v>
      </c>
      <c r="K90" s="283">
        <f>ROUND(J90*Order_Quote!$L$2,4)</f>
        <v>0</v>
      </c>
      <c r="L90" s="342"/>
      <c r="M90" s="248"/>
      <c r="N90" s="284">
        <f t="shared" si="1"/>
        <v>0</v>
      </c>
      <c r="O90" s="65"/>
    </row>
    <row r="91" spans="1:15" s="52" customFormat="1" x14ac:dyDescent="0.3">
      <c r="A91" s="29" t="str">
        <f>IF(L91&gt;0,COUNT($A$7:A90)+1,"")</f>
        <v/>
      </c>
      <c r="B91" s="419"/>
      <c r="C91" s="419"/>
      <c r="D91" s="282" t="s">
        <v>69</v>
      </c>
      <c r="E91" s="282">
        <v>29811849</v>
      </c>
      <c r="F91" s="281" t="s">
        <v>5854</v>
      </c>
      <c r="G91" s="381">
        <f>IFERROR(INDEX([1]Master!$1:$1048576,MATCH(D91,[1]Master!$B:$B,0),MATCH($H$5,[1]Master!$1:$1,0)),"")</f>
        <v>100</v>
      </c>
      <c r="H91" s="381">
        <f>IFERROR(INDEX([1]Master!$1:$1048576,MATCH(D91,[1]Master!$B:$B,0),MATCH($H$4,[1]Master!$1:$1,0)),"")</f>
        <v>3200</v>
      </c>
      <c r="I91" s="365"/>
      <c r="J91" s="367">
        <f>IFERROR(INDEX([1]Master!$1:$1048576,MATCH(D91,[1]Master!$B:$B,0),MATCH($G$5,[1]Master!$1:$1,0)),"")</f>
        <v>8.4299516908212571</v>
      </c>
      <c r="K91" s="283">
        <f>ROUND(J91*Order_Quote!$L$2,4)</f>
        <v>0</v>
      </c>
      <c r="L91" s="342"/>
      <c r="M91" s="248"/>
      <c r="N91" s="284">
        <f t="shared" si="1"/>
        <v>0</v>
      </c>
      <c r="O91" s="65"/>
    </row>
    <row r="92" spans="1:15" s="52" customFormat="1" x14ac:dyDescent="0.3">
      <c r="A92" s="29" t="str">
        <f>IF(L92&gt;0,COUNT($A$7:A91)+1,"")</f>
        <v/>
      </c>
      <c r="B92" s="419"/>
      <c r="C92" s="419"/>
      <c r="D92" s="282" t="s">
        <v>70</v>
      </c>
      <c r="E92" s="282">
        <v>29811890</v>
      </c>
      <c r="F92" s="281" t="s">
        <v>5855</v>
      </c>
      <c r="G92" s="381">
        <f>IFERROR(INDEX([1]Master!$1:$1048576,MATCH(D92,[1]Master!$B:$B,0),MATCH($H$5,[1]Master!$1:$1,0)),"")</f>
        <v>50</v>
      </c>
      <c r="H92" s="381">
        <f>IFERROR(INDEX([1]Master!$1:$1048576,MATCH(D92,[1]Master!$B:$B,0),MATCH($H$4,[1]Master!$1:$1,0)),"")</f>
        <v>1600</v>
      </c>
      <c r="I92" s="365"/>
      <c r="J92" s="367">
        <f>IFERROR(INDEX([1]Master!$1:$1048576,MATCH(D92,[1]Master!$B:$B,0),MATCH($G$5,[1]Master!$1:$1,0)),"")</f>
        <v>13.272946859903382</v>
      </c>
      <c r="K92" s="283">
        <f>ROUND(J92*Order_Quote!$L$2,4)</f>
        <v>0</v>
      </c>
      <c r="L92" s="342"/>
      <c r="M92" s="248"/>
      <c r="N92" s="284">
        <f t="shared" si="1"/>
        <v>0</v>
      </c>
      <c r="O92" s="65"/>
    </row>
    <row r="93" spans="1:15" s="52" customFormat="1" x14ac:dyDescent="0.3">
      <c r="A93" s="29" t="str">
        <f>IF(L93&gt;0,COUNT($A$7:A92)+1,"")</f>
        <v/>
      </c>
      <c r="B93" s="419"/>
      <c r="C93" s="419"/>
      <c r="D93" s="282" t="s">
        <v>71</v>
      </c>
      <c r="E93" s="282">
        <v>29811938</v>
      </c>
      <c r="F93" s="281" t="s">
        <v>5856</v>
      </c>
      <c r="G93" s="381">
        <f>IFERROR(INDEX([1]Master!$1:$1048576,MATCH(D93,[1]Master!$B:$B,0),MATCH($H$5,[1]Master!$1:$1,0)),"")</f>
        <v>25</v>
      </c>
      <c r="H93" s="381">
        <f>IFERROR(INDEX([1]Master!$1:$1048576,MATCH(D93,[1]Master!$B:$B,0),MATCH($H$4,[1]Master!$1:$1,0)),"")</f>
        <v>450</v>
      </c>
      <c r="I93" s="365"/>
      <c r="J93" s="367">
        <f>IFERROR(INDEX([1]Master!$1:$1048576,MATCH(D93,[1]Master!$B:$B,0),MATCH($G$5,[1]Master!$1:$1,0)),"")</f>
        <v>39.021739130434781</v>
      </c>
      <c r="K93" s="283">
        <f>ROUND(J93*Order_Quote!$L$2,4)</f>
        <v>0</v>
      </c>
      <c r="L93" s="342"/>
      <c r="M93" s="248"/>
      <c r="N93" s="284">
        <f t="shared" si="1"/>
        <v>0</v>
      </c>
      <c r="O93" s="65"/>
    </row>
    <row r="94" spans="1:15" s="52" customFormat="1" x14ac:dyDescent="0.3">
      <c r="A94" s="29" t="str">
        <f>IF(L94&gt;0,COUNT($A$7:A93)+1,"")</f>
        <v/>
      </c>
      <c r="B94" s="419"/>
      <c r="C94" s="419"/>
      <c r="D94" s="282" t="s">
        <v>72</v>
      </c>
      <c r="E94" s="282">
        <v>29811949</v>
      </c>
      <c r="F94" s="281" t="s">
        <v>5857</v>
      </c>
      <c r="G94" s="381">
        <f>IFERROR(INDEX([1]Master!$1:$1048576,MATCH(D94,[1]Master!$B:$B,0),MATCH($H$5,[1]Master!$1:$1,0)),"")</f>
        <v>10</v>
      </c>
      <c r="H94" s="381">
        <f>IFERROR(INDEX([1]Master!$1:$1048576,MATCH(D94,[1]Master!$B:$B,0),MATCH($H$4,[1]Master!$1:$1,0)),"")</f>
        <v>240</v>
      </c>
      <c r="I94" s="365"/>
      <c r="J94" s="367">
        <f>IFERROR(INDEX([1]Master!$1:$1048576,MATCH(D94,[1]Master!$B:$B,0),MATCH($G$5,[1]Master!$1:$1,0)),"")</f>
        <v>77.065217391304344</v>
      </c>
      <c r="K94" s="283">
        <f>ROUND(J94*Order_Quote!$L$2,4)</f>
        <v>0</v>
      </c>
      <c r="L94" s="342"/>
      <c r="M94" s="248"/>
      <c r="N94" s="284">
        <f t="shared" si="1"/>
        <v>0</v>
      </c>
      <c r="O94" s="65"/>
    </row>
    <row r="95" spans="1:15" s="52" customFormat="1" x14ac:dyDescent="0.3">
      <c r="A95" s="29" t="str">
        <f>IF(L95&gt;0,COUNT($A$7:A94)+1,"")</f>
        <v/>
      </c>
      <c r="B95" s="419"/>
      <c r="C95" s="419"/>
      <c r="D95" s="282" t="s">
        <v>73</v>
      </c>
      <c r="E95" s="282">
        <v>29811962</v>
      </c>
      <c r="F95" s="281" t="s">
        <v>5858</v>
      </c>
      <c r="G95" s="381">
        <f>IFERROR(INDEX([1]Master!$1:$1048576,MATCH(D95,[1]Master!$B:$B,0),MATCH($H$5,[1]Master!$1:$1,0)),"")</f>
        <v>5</v>
      </c>
      <c r="H95" s="381">
        <f>IFERROR(INDEX([1]Master!$1:$1048576,MATCH(D95,[1]Master!$B:$B,0),MATCH($H$4,[1]Master!$1:$1,0)),"")</f>
        <v>60</v>
      </c>
      <c r="I95" s="365"/>
      <c r="J95" s="367">
        <f>IFERROR(INDEX([1]Master!$1:$1048576,MATCH(D95,[1]Master!$B:$B,0),MATCH($G$5,[1]Master!$1:$1,0)),"")</f>
        <v>270.44685990338161</v>
      </c>
      <c r="K95" s="283">
        <f>ROUND(J95*Order_Quote!$L$2,4)</f>
        <v>0</v>
      </c>
      <c r="L95" s="342"/>
      <c r="M95" s="248"/>
      <c r="N95" s="284">
        <f t="shared" si="1"/>
        <v>0</v>
      </c>
      <c r="O95" s="65"/>
    </row>
    <row r="96" spans="1:15" s="69" customFormat="1" ht="45.75" customHeight="1" x14ac:dyDescent="0.3">
      <c r="A96" s="29" t="str">
        <f>IF(L96&gt;0,COUNT($A$7:A95)+1,"")</f>
        <v/>
      </c>
      <c r="B96" s="417"/>
      <c r="C96" s="418"/>
      <c r="D96" s="282" t="s">
        <v>5322</v>
      </c>
      <c r="E96" s="282">
        <v>29814260</v>
      </c>
      <c r="F96" s="281" t="s">
        <v>5859</v>
      </c>
      <c r="G96" s="381">
        <f>IFERROR(INDEX([1]Master!$1:$1048576,MATCH(D96,[1]Master!$B:$B,0),MATCH($H$5,[1]Master!$1:$1,0)),"")</f>
        <v>10</v>
      </c>
      <c r="H96" s="381">
        <f>IFERROR(INDEX([1]Master!$1:$1048576,MATCH(D96,[1]Master!$B:$B,0),MATCH($H$4,[1]Master!$1:$1,0)),"")</f>
        <v>360</v>
      </c>
      <c r="I96" s="365"/>
      <c r="J96" s="367">
        <f>IFERROR(INDEX([1]Master!$1:$1048576,MATCH(D96,[1]Master!$B:$B,0),MATCH($G$5,[1]Master!$1:$1,0)),"")</f>
        <v>82.758518518518528</v>
      </c>
      <c r="K96" s="283">
        <f>ROUND(J96*Order_Quote!$L$2,4)</f>
        <v>0</v>
      </c>
      <c r="L96" s="342"/>
      <c r="M96" s="248"/>
      <c r="N96" s="284">
        <f t="shared" si="1"/>
        <v>0</v>
      </c>
      <c r="O96" s="285"/>
    </row>
    <row r="97" spans="1:15" s="52" customFormat="1" x14ac:dyDescent="0.3">
      <c r="A97" s="29" t="str">
        <f>IF(L97&gt;0,COUNT($A$7:A96)+1,"")</f>
        <v/>
      </c>
      <c r="B97" s="424"/>
      <c r="C97" s="425"/>
      <c r="D97" s="282" t="s">
        <v>74</v>
      </c>
      <c r="E97" s="282">
        <v>29813345</v>
      </c>
      <c r="F97" s="281" t="s">
        <v>5860</v>
      </c>
      <c r="G97" s="381">
        <f>IFERROR(INDEX([1]Master!$1:$1048576,MATCH(D97,[1]Master!$B:$B,0),MATCH($H$5,[1]Master!$1:$1,0)),"")</f>
        <v>100</v>
      </c>
      <c r="H97" s="381">
        <f>IFERROR(INDEX([1]Master!$1:$1048576,MATCH(D97,[1]Master!$B:$B,0),MATCH($H$4,[1]Master!$1:$1,0)),"")</f>
        <v>3200</v>
      </c>
      <c r="I97" s="365"/>
      <c r="J97" s="367">
        <f>IFERROR(INDEX([1]Master!$1:$1048576,MATCH(D97,[1]Master!$B:$B,0),MATCH($G$5,[1]Master!$1:$1,0)),"")</f>
        <v>10.917874396135264</v>
      </c>
      <c r="K97" s="283">
        <f>ROUND(J97*Order_Quote!$L$2,4)</f>
        <v>0</v>
      </c>
      <c r="L97" s="342"/>
      <c r="M97" s="248"/>
      <c r="N97" s="284">
        <f t="shared" si="1"/>
        <v>0</v>
      </c>
      <c r="O97" s="65"/>
    </row>
    <row r="98" spans="1:15" s="52" customFormat="1" x14ac:dyDescent="0.3">
      <c r="A98" s="29" t="str">
        <f>IF(L98&gt;0,COUNT($A$7:A97)+1,"")</f>
        <v/>
      </c>
      <c r="B98" s="424"/>
      <c r="C98" s="425"/>
      <c r="D98" s="282" t="s">
        <v>75</v>
      </c>
      <c r="E98" s="282">
        <v>29813396</v>
      </c>
      <c r="F98" s="281" t="s">
        <v>5861</v>
      </c>
      <c r="G98" s="381">
        <f>IFERROR(INDEX([1]Master!$1:$1048576,MATCH(D98,[1]Master!$B:$B,0),MATCH($H$5,[1]Master!$1:$1,0)),"")</f>
        <v>50</v>
      </c>
      <c r="H98" s="381">
        <f>IFERROR(INDEX([1]Master!$1:$1048576,MATCH(D98,[1]Master!$B:$B,0),MATCH($H$4,[1]Master!$1:$1,0)),"")</f>
        <v>1600</v>
      </c>
      <c r="I98" s="365"/>
      <c r="J98" s="367">
        <f>IFERROR(INDEX([1]Master!$1:$1048576,MATCH(D98,[1]Master!$B:$B,0),MATCH($G$5,[1]Master!$1:$1,0)),"")</f>
        <v>16.751207729468597</v>
      </c>
      <c r="K98" s="283">
        <f>ROUND(J98*Order_Quote!$L$2,4)</f>
        <v>0</v>
      </c>
      <c r="L98" s="342"/>
      <c r="M98" s="248"/>
      <c r="N98" s="284">
        <f t="shared" si="1"/>
        <v>0</v>
      </c>
      <c r="O98" s="65"/>
    </row>
    <row r="99" spans="1:15" s="52" customFormat="1" x14ac:dyDescent="0.3">
      <c r="A99" s="29" t="str">
        <f>IF(L99&gt;0,COUNT($A$7:A98)+1,"")</f>
        <v/>
      </c>
      <c r="B99" s="424"/>
      <c r="C99" s="425"/>
      <c r="D99" s="282" t="s">
        <v>76</v>
      </c>
      <c r="E99" s="282">
        <v>29813434</v>
      </c>
      <c r="F99" s="281" t="s">
        <v>5862</v>
      </c>
      <c r="G99" s="381">
        <f>IFERROR(INDEX([1]Master!$1:$1048576,MATCH(D99,[1]Master!$B:$B,0),MATCH($H$5,[1]Master!$1:$1,0)),"")</f>
        <v>20</v>
      </c>
      <c r="H99" s="381">
        <f>IFERROR(INDEX([1]Master!$1:$1048576,MATCH(D99,[1]Master!$B:$B,0),MATCH($H$4,[1]Master!$1:$1,0)),"")</f>
        <v>480</v>
      </c>
      <c r="I99" s="365"/>
      <c r="J99" s="367">
        <f>IFERROR(INDEX([1]Master!$1:$1048576,MATCH(D99,[1]Master!$B:$B,0),MATCH($G$5,[1]Master!$1:$1,0)),"")</f>
        <v>46.654589371980677</v>
      </c>
      <c r="K99" s="283">
        <f>ROUND(J99*Order_Quote!$L$2,4)</f>
        <v>0</v>
      </c>
      <c r="L99" s="342"/>
      <c r="M99" s="248"/>
      <c r="N99" s="284">
        <f t="shared" si="1"/>
        <v>0</v>
      </c>
      <c r="O99" s="65"/>
    </row>
    <row r="100" spans="1:15" s="52" customFormat="1" x14ac:dyDescent="0.3">
      <c r="A100" s="29" t="str">
        <f>IF(L100&gt;0,COUNT($A$7:A99)+1,"")</f>
        <v/>
      </c>
      <c r="B100" s="424"/>
      <c r="C100" s="425"/>
      <c r="D100" s="282" t="s">
        <v>77</v>
      </c>
      <c r="E100" s="282">
        <v>29813442</v>
      </c>
      <c r="F100" s="281" t="s">
        <v>5863</v>
      </c>
      <c r="G100" s="381">
        <f>IFERROR(INDEX([1]Master!$1:$1048576,MATCH(D100,[1]Master!$B:$B,0),MATCH($H$5,[1]Master!$1:$1,0)),"")</f>
        <v>10</v>
      </c>
      <c r="H100" s="381">
        <f>IFERROR(INDEX([1]Master!$1:$1048576,MATCH(D100,[1]Master!$B:$B,0),MATCH($H$4,[1]Master!$1:$1,0)),"")</f>
        <v>240</v>
      </c>
      <c r="I100" s="365"/>
      <c r="J100" s="367">
        <f>IFERROR(INDEX([1]Master!$1:$1048576,MATCH(D100,[1]Master!$B:$B,0),MATCH($G$5,[1]Master!$1:$1,0)),"")</f>
        <v>77.995169082125585</v>
      </c>
      <c r="K100" s="283">
        <f>ROUND(J100*Order_Quote!$L$2,4)</f>
        <v>0</v>
      </c>
      <c r="L100" s="342"/>
      <c r="M100" s="248"/>
      <c r="N100" s="284">
        <f t="shared" si="1"/>
        <v>0</v>
      </c>
      <c r="O100" s="65"/>
    </row>
    <row r="101" spans="1:15" s="52" customFormat="1" x14ac:dyDescent="0.3">
      <c r="A101" s="29" t="str">
        <f>IF(L101&gt;0,COUNT($A$7:A100)+1,"")</f>
        <v/>
      </c>
      <c r="B101" s="422"/>
      <c r="C101" s="423"/>
      <c r="D101" s="282" t="s">
        <v>78</v>
      </c>
      <c r="E101" s="282">
        <v>29813469</v>
      </c>
      <c r="F101" s="281" t="s">
        <v>5864</v>
      </c>
      <c r="G101" s="381">
        <f>IFERROR(INDEX([1]Master!$1:$1048576,MATCH(D101,[1]Master!$B:$B,0),MATCH($H$5,[1]Master!$1:$1,0)),"")</f>
        <v>5</v>
      </c>
      <c r="H101" s="381">
        <f>IFERROR(INDEX([1]Master!$1:$1048576,MATCH(D101,[1]Master!$B:$B,0),MATCH($H$4,[1]Master!$1:$1,0)),"")</f>
        <v>60</v>
      </c>
      <c r="I101" s="365"/>
      <c r="J101" s="367">
        <f>IFERROR(INDEX([1]Master!$1:$1048576,MATCH(D101,[1]Master!$B:$B,0),MATCH($G$5,[1]Master!$1:$1,0)),"")</f>
        <v>348.8285024154589</v>
      </c>
      <c r="K101" s="283">
        <f>ROUND(J101*Order_Quote!$L$2,4)</f>
        <v>0</v>
      </c>
      <c r="L101" s="342"/>
      <c r="M101" s="248"/>
      <c r="N101" s="284">
        <f t="shared" si="1"/>
        <v>0</v>
      </c>
      <c r="O101" s="65"/>
    </row>
    <row r="102" spans="1:15" s="52" customFormat="1" ht="21.75" customHeight="1" x14ac:dyDescent="0.3">
      <c r="A102" s="29" t="str">
        <f>IF(L102&gt;0,COUNT($A$7:A101)+1,"")</f>
        <v/>
      </c>
      <c r="B102" s="420"/>
      <c r="C102" s="421"/>
      <c r="D102" s="282" t="s">
        <v>79</v>
      </c>
      <c r="E102" s="282">
        <v>29814031</v>
      </c>
      <c r="F102" s="281" t="s">
        <v>5865</v>
      </c>
      <c r="G102" s="381">
        <f>IFERROR(INDEX([1]Master!$1:$1048576,MATCH(D102,[1]Master!$B:$B,0),MATCH($H$5,[1]Master!$1:$1,0)),"")</f>
        <v>25</v>
      </c>
      <c r="H102" s="381">
        <f>IFERROR(INDEX([1]Master!$1:$1048576,MATCH(D102,[1]Master!$B:$B,0),MATCH($H$4,[1]Master!$1:$1,0)),"")</f>
        <v>450</v>
      </c>
      <c r="I102" s="365"/>
      <c r="J102" s="367">
        <f>IFERROR(INDEX([1]Master!$1:$1048576,MATCH(D102,[1]Master!$B:$B,0),MATCH($G$5,[1]Master!$1:$1,0)),"")</f>
        <v>67.342995169082116</v>
      </c>
      <c r="K102" s="283">
        <f>ROUND(J102*Order_Quote!$L$2,4)</f>
        <v>0</v>
      </c>
      <c r="L102" s="342"/>
      <c r="M102" s="248"/>
      <c r="N102" s="284">
        <f t="shared" si="1"/>
        <v>0</v>
      </c>
      <c r="O102" s="65"/>
    </row>
    <row r="103" spans="1:15" s="52" customFormat="1" ht="21.75" customHeight="1" x14ac:dyDescent="0.3">
      <c r="A103" s="29" t="str">
        <f>IF(L103&gt;0,COUNT($A$7:A102)+1,"")</f>
        <v/>
      </c>
      <c r="B103" s="422"/>
      <c r="C103" s="423"/>
      <c r="D103" s="282" t="s">
        <v>5376</v>
      </c>
      <c r="E103" s="282">
        <v>29814090</v>
      </c>
      <c r="F103" s="281" t="s">
        <v>5866</v>
      </c>
      <c r="G103" s="381">
        <f>IFERROR(INDEX([1]Master!$1:$1048576,MATCH(D103,[1]Master!$B:$B,0),MATCH($H$5,[1]Master!$1:$1,0)),"")</f>
        <v>15</v>
      </c>
      <c r="H103" s="381">
        <f>IFERROR(INDEX([1]Master!$1:$1048576,MATCH(D103,[1]Master!$B:$B,0),MATCH($H$4,[1]Master!$1:$1,0)),"")</f>
        <v>180</v>
      </c>
      <c r="I103" s="365"/>
      <c r="J103" s="367">
        <f>IFERROR(INDEX([1]Master!$1:$1048576,MATCH(D103,[1]Master!$B:$B,0),MATCH($G$5,[1]Master!$1:$1,0)),"")</f>
        <v>144.06839506172841</v>
      </c>
      <c r="K103" s="283">
        <f>ROUND(J103*Order_Quote!$L$2,4)</f>
        <v>0</v>
      </c>
      <c r="L103" s="342"/>
      <c r="M103" s="248"/>
      <c r="N103" s="284">
        <f t="shared" si="1"/>
        <v>0</v>
      </c>
      <c r="O103" s="65"/>
    </row>
    <row r="104" spans="1:15" s="52" customFormat="1" x14ac:dyDescent="0.3">
      <c r="A104" s="29" t="str">
        <f>IF(L104&gt;0,COUNT($A$7:A103)+1,"")</f>
        <v/>
      </c>
      <c r="B104" s="420"/>
      <c r="C104" s="421"/>
      <c r="D104" s="282" t="s">
        <v>80</v>
      </c>
      <c r="E104" s="282">
        <v>29812314</v>
      </c>
      <c r="F104" s="281" t="s">
        <v>5867</v>
      </c>
      <c r="G104" s="381">
        <f>IFERROR(INDEX([1]Master!$1:$1048576,MATCH(D104,[1]Master!$B:$B,0),MATCH($H$5,[1]Master!$1:$1,0)),"")</f>
        <v>50</v>
      </c>
      <c r="H104" s="381">
        <f>IFERROR(INDEX([1]Master!$1:$1048576,MATCH(D104,[1]Master!$B:$B,0),MATCH($H$4,[1]Master!$1:$1,0)),"")</f>
        <v>2250</v>
      </c>
      <c r="I104" s="365"/>
      <c r="J104" s="367">
        <f>IFERROR(INDEX([1]Master!$1:$1048576,MATCH(D104,[1]Master!$B:$B,0),MATCH($G$5,[1]Master!$1:$1,0)),"")</f>
        <v>19.565217391304344</v>
      </c>
      <c r="K104" s="283">
        <f>ROUND(J104*Order_Quote!$L$2,4)</f>
        <v>0</v>
      </c>
      <c r="L104" s="342"/>
      <c r="M104" s="248"/>
      <c r="N104" s="284">
        <f t="shared" si="1"/>
        <v>0</v>
      </c>
      <c r="O104" s="65"/>
    </row>
    <row r="105" spans="1:15" s="52" customFormat="1" x14ac:dyDescent="0.3">
      <c r="A105" s="29" t="str">
        <f>IF(L105&gt;0,COUNT($A$7:A104)+1,"")</f>
        <v/>
      </c>
      <c r="B105" s="424"/>
      <c r="C105" s="425"/>
      <c r="D105" s="282" t="s">
        <v>81</v>
      </c>
      <c r="E105" s="282">
        <v>29812349</v>
      </c>
      <c r="F105" s="281" t="s">
        <v>5868</v>
      </c>
      <c r="G105" s="381">
        <f>IFERROR(INDEX([1]Master!$1:$1048576,MATCH(D105,[1]Master!$B:$B,0),MATCH($H$5,[1]Master!$1:$1,0)),"")</f>
        <v>25</v>
      </c>
      <c r="H105" s="381">
        <f>IFERROR(INDEX([1]Master!$1:$1048576,MATCH(D105,[1]Master!$B:$B,0),MATCH($H$4,[1]Master!$1:$1,0)),"")</f>
        <v>1125</v>
      </c>
      <c r="I105" s="365"/>
      <c r="J105" s="367">
        <f>IFERROR(INDEX([1]Master!$1:$1048576,MATCH(D105,[1]Master!$B:$B,0),MATCH($G$5,[1]Master!$1:$1,0)),"")</f>
        <v>21.787439613526566</v>
      </c>
      <c r="K105" s="283">
        <f>ROUND(J105*Order_Quote!$L$2,4)</f>
        <v>0</v>
      </c>
      <c r="L105" s="342"/>
      <c r="M105" s="248"/>
      <c r="N105" s="284">
        <f t="shared" si="1"/>
        <v>0</v>
      </c>
      <c r="O105" s="65"/>
    </row>
    <row r="106" spans="1:15" s="52" customFormat="1" x14ac:dyDescent="0.3">
      <c r="A106" s="29" t="str">
        <f>IF(L106&gt;0,COUNT($A$7:A105)+1,"")</f>
        <v/>
      </c>
      <c r="B106" s="424"/>
      <c r="C106" s="425"/>
      <c r="D106" s="282" t="s">
        <v>82</v>
      </c>
      <c r="E106" s="282">
        <v>29812390</v>
      </c>
      <c r="F106" s="281" t="s">
        <v>5869</v>
      </c>
      <c r="G106" s="381">
        <f>IFERROR(INDEX([1]Master!$1:$1048576,MATCH(D106,[1]Master!$B:$B,0),MATCH($H$5,[1]Master!$1:$1,0)),"")</f>
        <v>10</v>
      </c>
      <c r="H106" s="381">
        <f>IFERROR(INDEX([1]Master!$1:$1048576,MATCH(D106,[1]Master!$B:$B,0),MATCH($H$4,[1]Master!$1:$1,0)),"")</f>
        <v>320</v>
      </c>
      <c r="I106" s="365"/>
      <c r="J106" s="367">
        <f>IFERROR(INDEX([1]Master!$1:$1048576,MATCH(D106,[1]Master!$B:$B,0),MATCH($G$5,[1]Master!$1:$1,0)),"")</f>
        <v>50.169082125603865</v>
      </c>
      <c r="K106" s="283">
        <f>ROUND(J106*Order_Quote!$L$2,4)</f>
        <v>0</v>
      </c>
      <c r="L106" s="342"/>
      <c r="M106" s="248"/>
      <c r="N106" s="284">
        <f t="shared" si="1"/>
        <v>0</v>
      </c>
      <c r="O106" s="65"/>
    </row>
    <row r="107" spans="1:15" s="52" customFormat="1" x14ac:dyDescent="0.3">
      <c r="A107" s="29" t="str">
        <f>IF(L107&gt;0,COUNT($A$7:A106)+1,"")</f>
        <v/>
      </c>
      <c r="B107" s="424"/>
      <c r="C107" s="425"/>
      <c r="D107" s="282" t="s">
        <v>83</v>
      </c>
      <c r="E107" s="282">
        <v>29812403</v>
      </c>
      <c r="F107" s="281" t="s">
        <v>5870</v>
      </c>
      <c r="G107" s="381">
        <f>IFERROR(INDEX([1]Master!$1:$1048576,MATCH(D107,[1]Master!$B:$B,0),MATCH($H$5,[1]Master!$1:$1,0)),"")</f>
        <v>5</v>
      </c>
      <c r="H107" s="381">
        <f>IFERROR(INDEX([1]Master!$1:$1048576,MATCH(D107,[1]Master!$B:$B,0),MATCH($H$4,[1]Master!$1:$1,0)),"")</f>
        <v>160</v>
      </c>
      <c r="I107" s="365"/>
      <c r="J107" s="367">
        <f>IFERROR(INDEX([1]Master!$1:$1048576,MATCH(D107,[1]Master!$B:$B,0),MATCH($G$5,[1]Master!$1:$1,0)),"")</f>
        <v>94.86714975845409</v>
      </c>
      <c r="K107" s="283">
        <f>ROUND(J107*Order_Quote!$L$2,4)</f>
        <v>0</v>
      </c>
      <c r="L107" s="342"/>
      <c r="M107" s="248"/>
      <c r="N107" s="284">
        <f t="shared" si="1"/>
        <v>0</v>
      </c>
      <c r="O107" s="65"/>
    </row>
    <row r="108" spans="1:15" s="52" customFormat="1" x14ac:dyDescent="0.3">
      <c r="A108" s="29" t="str">
        <f>IF(L108&gt;0,COUNT($A$7:A107)+1,"")</f>
        <v/>
      </c>
      <c r="B108" s="67"/>
      <c r="C108" s="68"/>
      <c r="D108" s="282" t="s">
        <v>5378</v>
      </c>
      <c r="E108" s="282">
        <v>29812412</v>
      </c>
      <c r="F108" s="281" t="s">
        <v>5871</v>
      </c>
      <c r="G108" s="381">
        <f>IFERROR(INDEX([1]Master!$1:$1048576,MATCH(D108,[1]Master!$B:$B,0),MATCH($H$5,[1]Master!$1:$1,0)),"")</f>
        <v>3</v>
      </c>
      <c r="H108" s="381">
        <f>IFERROR(INDEX([1]Master!$1:$1048576,MATCH(D108,[1]Master!$B:$B,0),MATCH($H$4,[1]Master!$1:$1,0)),"")</f>
        <v>35</v>
      </c>
      <c r="I108" s="365"/>
      <c r="J108" s="367">
        <f>IFERROR(INDEX([1]Master!$1:$1048576,MATCH(D108,[1]Master!$B:$B,0),MATCH($G$5,[1]Master!$1:$1,0)),"")</f>
        <v>378.2790720828354</v>
      </c>
      <c r="K108" s="283">
        <f>ROUND(J108*Order_Quote!$L$2,4)</f>
        <v>0</v>
      </c>
      <c r="L108" s="342"/>
      <c r="M108" s="248"/>
      <c r="N108" s="284">
        <f t="shared" si="1"/>
        <v>0</v>
      </c>
      <c r="O108" s="65"/>
    </row>
    <row r="109" spans="1:15" s="52" customFormat="1" x14ac:dyDescent="0.3">
      <c r="A109" s="29" t="str">
        <f>IF(L109&gt;0,COUNT($A$7:A108)+1,"")</f>
        <v/>
      </c>
      <c r="B109" s="420"/>
      <c r="C109" s="421"/>
      <c r="D109" s="282" t="s">
        <v>84</v>
      </c>
      <c r="E109" s="282">
        <v>29813817</v>
      </c>
      <c r="F109" s="281" t="s">
        <v>5872</v>
      </c>
      <c r="G109" s="381">
        <f>IFERROR(INDEX([1]Master!$1:$1048576,MATCH(D109,[1]Master!$B:$B,0),MATCH($H$5,[1]Master!$1:$1,0)),"")</f>
        <v>10</v>
      </c>
      <c r="H109" s="381">
        <f>IFERROR(INDEX([1]Master!$1:$1048576,MATCH(D109,[1]Master!$B:$B,0),MATCH($H$4,[1]Master!$1:$1,0)),"")</f>
        <v>2250</v>
      </c>
      <c r="I109" s="365"/>
      <c r="J109" s="367">
        <f>IFERROR(INDEX([1]Master!$1:$1048576,MATCH(D109,[1]Master!$B:$B,0),MATCH($G$5,[1]Master!$1:$1,0)),"")</f>
        <v>30.666666666666664</v>
      </c>
      <c r="K109" s="283">
        <f>ROUND(J109*Order_Quote!$L$2,4)</f>
        <v>0</v>
      </c>
      <c r="L109" s="342"/>
      <c r="M109" s="248"/>
      <c r="N109" s="284">
        <f t="shared" si="1"/>
        <v>0</v>
      </c>
      <c r="O109" s="65"/>
    </row>
    <row r="110" spans="1:15" s="52" customFormat="1" x14ac:dyDescent="0.3">
      <c r="A110" s="29" t="str">
        <f>IF(L110&gt;0,COUNT($A$7:A109)+1,"")</f>
        <v/>
      </c>
      <c r="B110" s="424"/>
      <c r="C110" s="425"/>
      <c r="D110" s="282" t="s">
        <v>85</v>
      </c>
      <c r="E110" s="282">
        <v>29813841</v>
      </c>
      <c r="F110" s="281" t="s">
        <v>5873</v>
      </c>
      <c r="G110" s="381">
        <f>IFERROR(INDEX([1]Master!$1:$1048576,MATCH(D110,[1]Master!$B:$B,0),MATCH($H$5,[1]Master!$1:$1,0)),"")</f>
        <v>25</v>
      </c>
      <c r="H110" s="381">
        <f>IFERROR(INDEX([1]Master!$1:$1048576,MATCH(D110,[1]Master!$B:$B,0),MATCH($H$4,[1]Master!$1:$1,0)),"")</f>
        <v>1125</v>
      </c>
      <c r="I110" s="365"/>
      <c r="J110" s="367">
        <f>IFERROR(INDEX([1]Master!$1:$1048576,MATCH(D110,[1]Master!$B:$B,0),MATCH($G$5,[1]Master!$1:$1,0)),"")</f>
        <v>35.905797101449274</v>
      </c>
      <c r="K110" s="283">
        <f>ROUND(J110*Order_Quote!$L$2,4)</f>
        <v>0</v>
      </c>
      <c r="L110" s="342"/>
      <c r="M110" s="248"/>
      <c r="N110" s="284">
        <f t="shared" si="1"/>
        <v>0</v>
      </c>
      <c r="O110" s="65"/>
    </row>
    <row r="111" spans="1:15" s="52" customFormat="1" x14ac:dyDescent="0.3">
      <c r="A111" s="29" t="str">
        <f>IF(L111&gt;0,COUNT($A$7:A110)+1,"")</f>
        <v/>
      </c>
      <c r="B111" s="424"/>
      <c r="C111" s="425"/>
      <c r="D111" s="282" t="s">
        <v>86</v>
      </c>
      <c r="E111" s="282">
        <v>29813892</v>
      </c>
      <c r="F111" s="281" t="s">
        <v>5874</v>
      </c>
      <c r="G111" s="381">
        <f>IFERROR(INDEX([1]Master!$1:$1048576,MATCH(D111,[1]Master!$B:$B,0),MATCH($H$5,[1]Master!$1:$1,0)),"")</f>
        <v>20</v>
      </c>
      <c r="H111" s="381">
        <f>IFERROR(INDEX([1]Master!$1:$1048576,MATCH(D111,[1]Master!$B:$B,0),MATCH($H$4,[1]Master!$1:$1,0)),"")</f>
        <v>360</v>
      </c>
      <c r="I111" s="365"/>
      <c r="J111" s="367">
        <f>IFERROR(INDEX([1]Master!$1:$1048576,MATCH(D111,[1]Master!$B:$B,0),MATCH($G$5,[1]Master!$1:$1,0)),"")</f>
        <v>89.384057971014499</v>
      </c>
      <c r="K111" s="283">
        <f>ROUND(J111*Order_Quote!$L$2,4)</f>
        <v>0</v>
      </c>
      <c r="L111" s="342"/>
      <c r="M111" s="248"/>
      <c r="N111" s="284">
        <f t="shared" si="1"/>
        <v>0</v>
      </c>
      <c r="O111" s="65"/>
    </row>
    <row r="112" spans="1:15" s="52" customFormat="1" x14ac:dyDescent="0.3">
      <c r="A112" s="29" t="str">
        <f>IF(L112&gt;0,COUNT($A$7:A111)+1,"")</f>
        <v/>
      </c>
      <c r="B112" s="424"/>
      <c r="C112" s="425"/>
      <c r="D112" s="282" t="s">
        <v>87</v>
      </c>
      <c r="E112" s="282">
        <v>29813906</v>
      </c>
      <c r="F112" s="281" t="s">
        <v>5875</v>
      </c>
      <c r="G112" s="381">
        <f>IFERROR(INDEX([1]Master!$1:$1048576,MATCH(D112,[1]Master!$B:$B,0),MATCH($H$5,[1]Master!$1:$1,0)),"")</f>
        <v>5</v>
      </c>
      <c r="H112" s="381">
        <f>IFERROR(INDEX([1]Master!$1:$1048576,MATCH(D112,[1]Master!$B:$B,0),MATCH($H$4,[1]Master!$1:$1,0)),"")</f>
        <v>160</v>
      </c>
      <c r="I112" s="365"/>
      <c r="J112" s="367">
        <f>IFERROR(INDEX([1]Master!$1:$1048576,MATCH(D112,[1]Master!$B:$B,0),MATCH($G$5,[1]Master!$1:$1,0)),"")</f>
        <v>137.68115942028984</v>
      </c>
      <c r="K112" s="283">
        <f>ROUND(J112*Order_Quote!$L$2,4)</f>
        <v>0</v>
      </c>
      <c r="L112" s="342"/>
      <c r="M112" s="248"/>
      <c r="N112" s="284">
        <f t="shared" si="1"/>
        <v>0</v>
      </c>
      <c r="O112" s="65"/>
    </row>
    <row r="113" spans="1:15" s="52" customFormat="1" x14ac:dyDescent="0.3">
      <c r="A113" s="29" t="str">
        <f>IF(L113&gt;0,COUNT($A$7:A112)+1,"")</f>
        <v/>
      </c>
      <c r="B113" s="67"/>
      <c r="C113" s="68"/>
      <c r="D113" s="282" t="s">
        <v>5379</v>
      </c>
      <c r="E113" s="282">
        <v>29813913</v>
      </c>
      <c r="F113" s="281" t="s">
        <v>5876</v>
      </c>
      <c r="G113" s="381">
        <f>IFERROR(INDEX([1]Master!$1:$1048576,MATCH(D113,[1]Master!$B:$B,0),MATCH($H$5,[1]Master!$1:$1,0)),"")</f>
        <v>5</v>
      </c>
      <c r="H113" s="381">
        <f>IFERROR(INDEX([1]Master!$1:$1048576,MATCH(D113,[1]Master!$B:$B,0),MATCH($H$4,[1]Master!$1:$1,0)),"")</f>
        <v>35</v>
      </c>
      <c r="I113" s="365"/>
      <c r="J113" s="367">
        <f>IFERROR(INDEX([1]Master!$1:$1048576,MATCH(D113,[1]Master!$B:$B,0),MATCH($G$5,[1]Master!$1:$1,0)),"")</f>
        <v>264.57122591244513</v>
      </c>
      <c r="K113" s="283">
        <f>ROUND(J113*Order_Quote!$L$2,4)</f>
        <v>0</v>
      </c>
      <c r="L113" s="342"/>
      <c r="M113" s="248"/>
      <c r="N113" s="284">
        <f t="shared" si="1"/>
        <v>0</v>
      </c>
      <c r="O113" s="65"/>
    </row>
    <row r="114" spans="1:15" s="69" customFormat="1" ht="37.5" customHeight="1" x14ac:dyDescent="0.3">
      <c r="A114" s="29" t="str">
        <f>IF(L114&gt;0,COUNT($A$7:A113)+1,"")</f>
        <v/>
      </c>
      <c r="B114" s="417"/>
      <c r="C114" s="418"/>
      <c r="D114" s="282" t="s">
        <v>88</v>
      </c>
      <c r="E114" s="282">
        <v>29814082</v>
      </c>
      <c r="F114" s="281" t="s">
        <v>5877</v>
      </c>
      <c r="G114" s="381">
        <f>IFERROR(INDEX([1]Master!$1:$1048576,MATCH(D114,[1]Master!$B:$B,0),MATCH($H$5,[1]Master!$1:$1,0)),"")</f>
        <v>15</v>
      </c>
      <c r="H114" s="381">
        <f>IFERROR(INDEX([1]Master!$1:$1048576,MATCH(D114,[1]Master!$B:$B,0),MATCH($H$4,[1]Master!$1:$1,0)),"")</f>
        <v>480</v>
      </c>
      <c r="I114" s="365"/>
      <c r="J114" s="367">
        <f>IFERROR(INDEX([1]Master!$1:$1048576,MATCH(D114,[1]Master!$B:$B,0),MATCH($G$5,[1]Master!$1:$1,0)),"")</f>
        <v>226.30361445783134</v>
      </c>
      <c r="K114" s="283">
        <f>ROUND(J114*Order_Quote!$L$2,4)</f>
        <v>0</v>
      </c>
      <c r="L114" s="342"/>
      <c r="M114" s="248"/>
      <c r="N114" s="284">
        <f t="shared" si="1"/>
        <v>0</v>
      </c>
      <c r="O114" s="285"/>
    </row>
    <row r="115" spans="1:15" s="52" customFormat="1" x14ac:dyDescent="0.3">
      <c r="A115" s="29" t="str">
        <f>IF(L115&gt;0,COUNT($A$7:A114)+1,"")</f>
        <v/>
      </c>
      <c r="B115" s="424"/>
      <c r="C115" s="425"/>
      <c r="D115" s="282" t="s">
        <v>89</v>
      </c>
      <c r="E115" s="282">
        <v>29811628</v>
      </c>
      <c r="F115" s="281" t="s">
        <v>5878</v>
      </c>
      <c r="G115" s="381">
        <f>IFERROR(INDEX([1]Master!$1:$1048576,MATCH(D115,[1]Master!$B:$B,0),MATCH($H$5,[1]Master!$1:$1,0)),"")</f>
        <v>40</v>
      </c>
      <c r="H115" s="381">
        <f>IFERROR(INDEX([1]Master!$1:$1048576,MATCH(D115,[1]Master!$B:$B,0),MATCH($H$4,[1]Master!$1:$1,0)),"")</f>
        <v>3200</v>
      </c>
      <c r="I115" s="365"/>
      <c r="J115" s="367">
        <f>IFERROR(INDEX([1]Master!$1:$1048576,MATCH(D115,[1]Master!$B:$B,0),MATCH($G$5,[1]Master!$1:$1,0)),"")</f>
        <v>19.64975845410628</v>
      </c>
      <c r="K115" s="283">
        <f>ROUND(J115*Order_Quote!$L$2,4)</f>
        <v>0</v>
      </c>
      <c r="L115" s="342"/>
      <c r="M115" s="248"/>
      <c r="N115" s="284">
        <f t="shared" si="1"/>
        <v>0</v>
      </c>
      <c r="O115" s="65"/>
    </row>
    <row r="116" spans="1:15" s="52" customFormat="1" x14ac:dyDescent="0.3">
      <c r="A116" s="29" t="str">
        <f>IF(L116&gt;0,COUNT($A$7:A115)+1,"")</f>
        <v/>
      </c>
      <c r="B116" s="424"/>
      <c r="C116" s="425"/>
      <c r="D116" s="282" t="s">
        <v>90</v>
      </c>
      <c r="E116" s="282">
        <v>29811636</v>
      </c>
      <c r="F116" s="281" t="s">
        <v>5879</v>
      </c>
      <c r="G116" s="381">
        <f>IFERROR(INDEX([1]Master!$1:$1048576,MATCH(D116,[1]Master!$B:$B,0),MATCH($H$5,[1]Master!$1:$1,0)),"")</f>
        <v>25</v>
      </c>
      <c r="H116" s="381">
        <f>IFERROR(INDEX([1]Master!$1:$1048576,MATCH(D116,[1]Master!$B:$B,0),MATCH($H$4,[1]Master!$1:$1,0)),"")</f>
        <v>1575</v>
      </c>
      <c r="I116" s="365"/>
      <c r="J116" s="367">
        <f>IFERROR(INDEX([1]Master!$1:$1048576,MATCH(D116,[1]Master!$B:$B,0),MATCH($G$5,[1]Master!$1:$1,0)),"")</f>
        <v>22.85024154589372</v>
      </c>
      <c r="K116" s="283">
        <f>ROUND(J116*Order_Quote!$L$2,4)</f>
        <v>0</v>
      </c>
      <c r="L116" s="342"/>
      <c r="M116" s="248"/>
      <c r="N116" s="284">
        <f t="shared" si="1"/>
        <v>0</v>
      </c>
      <c r="O116" s="65"/>
    </row>
    <row r="117" spans="1:15" s="52" customFormat="1" x14ac:dyDescent="0.3">
      <c r="A117" s="29" t="str">
        <f>IF(L117&gt;0,COUNT($A$7:A116)+1,"")</f>
        <v/>
      </c>
      <c r="B117" s="424"/>
      <c r="C117" s="425"/>
      <c r="D117" s="282" t="s">
        <v>91</v>
      </c>
      <c r="E117" s="282">
        <v>29811644</v>
      </c>
      <c r="F117" s="281" t="s">
        <v>5880</v>
      </c>
      <c r="G117" s="381">
        <f>IFERROR(INDEX([1]Master!$1:$1048576,MATCH(D117,[1]Master!$B:$B,0),MATCH($H$5,[1]Master!$1:$1,0)),"")</f>
        <v>20</v>
      </c>
      <c r="H117" s="381">
        <f>IFERROR(INDEX([1]Master!$1:$1048576,MATCH(D117,[1]Master!$B:$B,0),MATCH($H$4,[1]Master!$1:$1,0)),"")</f>
        <v>640</v>
      </c>
      <c r="I117" s="365"/>
      <c r="J117" s="367">
        <f>IFERROR(INDEX([1]Master!$1:$1048576,MATCH(D117,[1]Master!$B:$B,0),MATCH($G$5,[1]Master!$1:$1,0)),"")</f>
        <v>84.408212560386474</v>
      </c>
      <c r="K117" s="283">
        <f>ROUND(J117*Order_Quote!$L$2,4)</f>
        <v>0</v>
      </c>
      <c r="L117" s="342"/>
      <c r="M117" s="248"/>
      <c r="N117" s="284">
        <f t="shared" si="1"/>
        <v>0</v>
      </c>
      <c r="O117" s="65"/>
    </row>
    <row r="118" spans="1:15" s="52" customFormat="1" x14ac:dyDescent="0.3">
      <c r="A118" s="29" t="str">
        <f>IF(L118&gt;0,COUNT($A$7:A117)+1,"")</f>
        <v/>
      </c>
      <c r="B118" s="422"/>
      <c r="C118" s="423"/>
      <c r="D118" s="282" t="s">
        <v>92</v>
      </c>
      <c r="E118" s="282">
        <v>29811652</v>
      </c>
      <c r="F118" s="281" t="s">
        <v>5881</v>
      </c>
      <c r="G118" s="381">
        <f>IFERROR(INDEX([1]Master!$1:$1048576,MATCH(D118,[1]Master!$B:$B,0),MATCH($H$5,[1]Master!$1:$1,0)),"")</f>
        <v>10</v>
      </c>
      <c r="H118" s="381">
        <f>IFERROR(INDEX([1]Master!$1:$1048576,MATCH(D118,[1]Master!$B:$B,0),MATCH($H$4,[1]Master!$1:$1,0)),"")</f>
        <v>320</v>
      </c>
      <c r="I118" s="365"/>
      <c r="J118" s="367">
        <f>IFERROR(INDEX([1]Master!$1:$1048576,MATCH(D118,[1]Master!$B:$B,0),MATCH($G$5,[1]Master!$1:$1,0)),"")</f>
        <v>112.5</v>
      </c>
      <c r="K118" s="283">
        <f>ROUND(J118*Order_Quote!$L$2,4)</f>
        <v>0</v>
      </c>
      <c r="L118" s="342"/>
      <c r="M118" s="248"/>
      <c r="N118" s="284">
        <f t="shared" si="1"/>
        <v>0</v>
      </c>
      <c r="O118" s="65"/>
    </row>
    <row r="119" spans="1:15" s="52" customFormat="1" x14ac:dyDescent="0.3">
      <c r="A119" s="29" t="str">
        <f>IF(L119&gt;0,COUNT($A$7:A118)+1,"")</f>
        <v/>
      </c>
      <c r="B119" s="420"/>
      <c r="C119" s="421"/>
      <c r="D119" s="282" t="s">
        <v>93</v>
      </c>
      <c r="E119" s="282">
        <v>29813027</v>
      </c>
      <c r="F119" s="281" t="s">
        <v>5882</v>
      </c>
      <c r="G119" s="381">
        <f>IFERROR(INDEX([1]Master!$1:$1048576,MATCH(D119,[1]Master!$B:$B,0),MATCH($H$5,[1]Master!$1:$1,0)),"")</f>
        <v>40</v>
      </c>
      <c r="H119" s="381">
        <f>IFERROR(INDEX([1]Master!$1:$1048576,MATCH(D119,[1]Master!$B:$B,0),MATCH($H$4,[1]Master!$1:$1,0)),"")</f>
        <v>3200</v>
      </c>
      <c r="I119" s="365"/>
      <c r="J119" s="367">
        <f>IFERROR(INDEX([1]Master!$1:$1048576,MATCH(D119,[1]Master!$B:$B,0),MATCH($G$5,[1]Master!$1:$1,0)),"")</f>
        <v>38.618024691358031</v>
      </c>
      <c r="K119" s="283">
        <f>ROUND(J119*Order_Quote!$L$2,4)</f>
        <v>0</v>
      </c>
      <c r="L119" s="342"/>
      <c r="M119" s="248"/>
      <c r="N119" s="284">
        <f t="shared" si="1"/>
        <v>0</v>
      </c>
      <c r="O119" s="65"/>
    </row>
    <row r="120" spans="1:15" s="52" customFormat="1" x14ac:dyDescent="0.3">
      <c r="A120" s="29" t="str">
        <f>IF(L120&gt;0,COUNT($A$7:A119)+1,"")</f>
        <v/>
      </c>
      <c r="B120" s="424"/>
      <c r="C120" s="425"/>
      <c r="D120" s="282" t="s">
        <v>94</v>
      </c>
      <c r="E120" s="282">
        <v>29813035</v>
      </c>
      <c r="F120" s="281" t="s">
        <v>5883</v>
      </c>
      <c r="G120" s="381">
        <f>IFERROR(INDEX([1]Master!$1:$1048576,MATCH(D120,[1]Master!$B:$B,0),MATCH($H$5,[1]Master!$1:$1,0)),"")</f>
        <v>25</v>
      </c>
      <c r="H120" s="381">
        <f>IFERROR(INDEX([1]Master!$1:$1048576,MATCH(D120,[1]Master!$B:$B,0),MATCH($H$4,[1]Master!$1:$1,0)),"")</f>
        <v>1575</v>
      </c>
      <c r="I120" s="365"/>
      <c r="J120" s="367">
        <f>IFERROR(INDEX([1]Master!$1:$1048576,MATCH(D120,[1]Master!$B:$B,0),MATCH($G$5,[1]Master!$1:$1,0)),"")</f>
        <v>45.917874396135268</v>
      </c>
      <c r="K120" s="283">
        <f>ROUND(J120*Order_Quote!$L$2,4)</f>
        <v>0</v>
      </c>
      <c r="L120" s="342"/>
      <c r="M120" s="248"/>
      <c r="N120" s="284">
        <f t="shared" si="1"/>
        <v>0</v>
      </c>
      <c r="O120" s="65"/>
    </row>
    <row r="121" spans="1:15" s="52" customFormat="1" x14ac:dyDescent="0.3">
      <c r="A121" s="29" t="str">
        <f>IF(L121&gt;0,COUNT($A$7:A120)+1,"")</f>
        <v/>
      </c>
      <c r="B121" s="424"/>
      <c r="C121" s="425"/>
      <c r="D121" s="282" t="s">
        <v>95</v>
      </c>
      <c r="E121" s="282">
        <v>29813043</v>
      </c>
      <c r="F121" s="281" t="s">
        <v>5884</v>
      </c>
      <c r="G121" s="381">
        <f>IFERROR(INDEX([1]Master!$1:$1048576,MATCH(D121,[1]Master!$B:$B,0),MATCH($H$5,[1]Master!$1:$1,0)),"")</f>
        <v>20</v>
      </c>
      <c r="H121" s="381">
        <f>IFERROR(INDEX([1]Master!$1:$1048576,MATCH(D121,[1]Master!$B:$B,0),MATCH($H$4,[1]Master!$1:$1,0)),"")</f>
        <v>640</v>
      </c>
      <c r="I121" s="365"/>
      <c r="J121" s="367">
        <f>IFERROR(INDEX([1]Master!$1:$1048576,MATCH(D121,[1]Master!$B:$B,0),MATCH($G$5,[1]Master!$1:$1,0)),"")</f>
        <v>99.033816425120762</v>
      </c>
      <c r="K121" s="283">
        <f>ROUND(J121*Order_Quote!$L$2,4)</f>
        <v>0</v>
      </c>
      <c r="L121" s="342"/>
      <c r="M121" s="248"/>
      <c r="N121" s="284">
        <f t="shared" si="1"/>
        <v>0</v>
      </c>
      <c r="O121" s="65"/>
    </row>
    <row r="122" spans="1:15" s="52" customFormat="1" x14ac:dyDescent="0.3">
      <c r="A122" s="29" t="str">
        <f>IF(L122&gt;0,COUNT($A$7:A121)+1,"")</f>
        <v/>
      </c>
      <c r="B122" s="422"/>
      <c r="C122" s="423"/>
      <c r="D122" s="282" t="s">
        <v>96</v>
      </c>
      <c r="E122" s="282">
        <v>29813051</v>
      </c>
      <c r="F122" s="281" t="s">
        <v>5885</v>
      </c>
      <c r="G122" s="381">
        <f>IFERROR(INDEX([1]Master!$1:$1048576,MATCH(D122,[1]Master!$B:$B,0),MATCH($H$5,[1]Master!$1:$1,0)),"")</f>
        <v>10</v>
      </c>
      <c r="H122" s="381">
        <f>IFERROR(INDEX([1]Master!$1:$1048576,MATCH(D122,[1]Master!$B:$B,0),MATCH($H$4,[1]Master!$1:$1,0)),"")</f>
        <v>320</v>
      </c>
      <c r="I122" s="365"/>
      <c r="J122" s="367">
        <f>IFERROR(INDEX([1]Master!$1:$1048576,MATCH(D122,[1]Master!$B:$B,0),MATCH($G$5,[1]Master!$1:$1,0)),"")</f>
        <v>166.87802469135801</v>
      </c>
      <c r="K122" s="283">
        <f>ROUND(J122*Order_Quote!$L$2,4)</f>
        <v>0</v>
      </c>
      <c r="L122" s="342"/>
      <c r="M122" s="248"/>
      <c r="N122" s="284">
        <f t="shared" si="1"/>
        <v>0</v>
      </c>
      <c r="O122" s="65"/>
    </row>
    <row r="123" spans="1:15" s="52" customFormat="1" x14ac:dyDescent="0.3">
      <c r="A123" s="29" t="str">
        <f>IF(L123&gt;0,COUNT($A$7:A122)+1,"")</f>
        <v/>
      </c>
      <c r="B123" s="420"/>
      <c r="C123" s="421"/>
      <c r="D123" s="282" t="s">
        <v>97</v>
      </c>
      <c r="E123" s="282">
        <v>29811415</v>
      </c>
      <c r="F123" s="281" t="s">
        <v>5886</v>
      </c>
      <c r="G123" s="381">
        <f>IFERROR(INDEX([1]Master!$1:$1048576,MATCH(D123,[1]Master!$B:$B,0),MATCH($H$5,[1]Master!$1:$1,0)),"")</f>
        <v>100</v>
      </c>
      <c r="H123" s="381">
        <f>IFERROR(INDEX([1]Master!$1:$1048576,MATCH(D123,[1]Master!$B:$B,0),MATCH($H$4,[1]Master!$1:$1,0)),"")</f>
        <v>3200</v>
      </c>
      <c r="I123" s="365"/>
      <c r="J123" s="367">
        <f>IFERROR(INDEX([1]Master!$1:$1048576,MATCH(D123,[1]Master!$B:$B,0),MATCH($G$5,[1]Master!$1:$1,0)),"")</f>
        <v>8.2487922705313999</v>
      </c>
      <c r="K123" s="283">
        <f>ROUND(J123*Order_Quote!$L$2,4)</f>
        <v>0</v>
      </c>
      <c r="L123" s="342"/>
      <c r="M123" s="248"/>
      <c r="N123" s="284">
        <f t="shared" si="1"/>
        <v>0</v>
      </c>
      <c r="O123" s="65"/>
    </row>
    <row r="124" spans="1:15" s="52" customFormat="1" x14ac:dyDescent="0.3">
      <c r="A124" s="29" t="str">
        <f>IF(L124&gt;0,COUNT($A$7:A123)+1,"")</f>
        <v/>
      </c>
      <c r="B124" s="424"/>
      <c r="C124" s="425"/>
      <c r="D124" s="282" t="s">
        <v>98</v>
      </c>
      <c r="E124" s="282">
        <v>29811440</v>
      </c>
      <c r="F124" s="281" t="s">
        <v>5887</v>
      </c>
      <c r="G124" s="381">
        <f>IFERROR(INDEX([1]Master!$1:$1048576,MATCH(D124,[1]Master!$B:$B,0),MATCH($H$5,[1]Master!$1:$1,0)),"")</f>
        <v>50</v>
      </c>
      <c r="H124" s="381">
        <f>IFERROR(INDEX([1]Master!$1:$1048576,MATCH(D124,[1]Master!$B:$B,0),MATCH($H$4,[1]Master!$1:$1,0)),"")</f>
        <v>1600</v>
      </c>
      <c r="I124" s="365"/>
      <c r="J124" s="367">
        <f>IFERROR(INDEX([1]Master!$1:$1048576,MATCH(D124,[1]Master!$B:$B,0),MATCH($G$5,[1]Master!$1:$1,0)),"")</f>
        <v>12.306763285024154</v>
      </c>
      <c r="K124" s="283">
        <f>ROUND(J124*Order_Quote!$L$2,4)</f>
        <v>0</v>
      </c>
      <c r="L124" s="342"/>
      <c r="M124" s="248"/>
      <c r="N124" s="284">
        <f t="shared" si="1"/>
        <v>0</v>
      </c>
      <c r="O124" s="65"/>
    </row>
    <row r="125" spans="1:15" s="52" customFormat="1" x14ac:dyDescent="0.3">
      <c r="A125" s="29" t="str">
        <f>IF(L125&gt;0,COUNT($A$7:A124)+1,"")</f>
        <v/>
      </c>
      <c r="B125" s="424"/>
      <c r="C125" s="425"/>
      <c r="D125" s="282" t="s">
        <v>99</v>
      </c>
      <c r="E125" s="282">
        <v>29811490</v>
      </c>
      <c r="F125" s="281" t="s">
        <v>5888</v>
      </c>
      <c r="G125" s="381">
        <f>IFERROR(INDEX([1]Master!$1:$1048576,MATCH(D125,[1]Master!$B:$B,0),MATCH($H$5,[1]Master!$1:$1,0)),"")</f>
        <v>20</v>
      </c>
      <c r="H125" s="381">
        <f>IFERROR(INDEX([1]Master!$1:$1048576,MATCH(D125,[1]Master!$B:$B,0),MATCH($H$4,[1]Master!$1:$1,0)),"")</f>
        <v>640</v>
      </c>
      <c r="I125" s="365"/>
      <c r="J125" s="367">
        <f>IFERROR(INDEX([1]Master!$1:$1048576,MATCH(D125,[1]Master!$B:$B,0),MATCH($G$5,[1]Master!$1:$1,0)),"")</f>
        <v>34.939613526570049</v>
      </c>
      <c r="K125" s="283">
        <f>ROUND(J125*Order_Quote!$L$2,4)</f>
        <v>0</v>
      </c>
      <c r="L125" s="342"/>
      <c r="M125" s="248"/>
      <c r="N125" s="284">
        <f t="shared" si="1"/>
        <v>0</v>
      </c>
      <c r="O125" s="65"/>
    </row>
    <row r="126" spans="1:15" s="52" customFormat="1" x14ac:dyDescent="0.3">
      <c r="A126" s="29" t="str">
        <f>IF(L126&gt;0,COUNT($A$7:A125)+1,"")</f>
        <v/>
      </c>
      <c r="B126" s="424"/>
      <c r="C126" s="425"/>
      <c r="D126" s="282" t="s">
        <v>100</v>
      </c>
      <c r="E126" s="282">
        <v>29811504</v>
      </c>
      <c r="F126" s="281" t="s">
        <v>5889</v>
      </c>
      <c r="G126" s="381">
        <f>IFERROR(INDEX([1]Master!$1:$1048576,MATCH(D126,[1]Master!$B:$B,0),MATCH($H$5,[1]Master!$1:$1,0)),"")</f>
        <v>10</v>
      </c>
      <c r="H126" s="381">
        <f>IFERROR(INDEX([1]Master!$1:$1048576,MATCH(D126,[1]Master!$B:$B,0),MATCH($H$4,[1]Master!$1:$1,0)),"")</f>
        <v>320</v>
      </c>
      <c r="I126" s="365"/>
      <c r="J126" s="367">
        <f>IFERROR(INDEX([1]Master!$1:$1048576,MATCH(D126,[1]Master!$B:$B,0),MATCH($G$5,[1]Master!$1:$1,0)),"")</f>
        <v>64.009661835748787</v>
      </c>
      <c r="K126" s="283">
        <f>ROUND(J126*Order_Quote!$L$2,4)</f>
        <v>0</v>
      </c>
      <c r="L126" s="342"/>
      <c r="M126" s="248"/>
      <c r="N126" s="284">
        <f t="shared" si="1"/>
        <v>0</v>
      </c>
      <c r="O126" s="65"/>
    </row>
    <row r="127" spans="1:15" s="52" customFormat="1" x14ac:dyDescent="0.3">
      <c r="A127" s="29" t="str">
        <f>IF(L127&gt;0,COUNT($A$7:A126)+1,"")</f>
        <v/>
      </c>
      <c r="B127" s="422"/>
      <c r="C127" s="423"/>
      <c r="D127" s="282" t="s">
        <v>101</v>
      </c>
      <c r="E127" s="282">
        <v>29811520</v>
      </c>
      <c r="F127" s="281" t="s">
        <v>5890</v>
      </c>
      <c r="G127" s="381">
        <f>IFERROR(INDEX([1]Master!$1:$1048576,MATCH(D127,[1]Master!$B:$B,0),MATCH($H$5,[1]Master!$1:$1,0)),"")</f>
        <v>3</v>
      </c>
      <c r="H127" s="381">
        <f>IFERROR(INDEX([1]Master!$1:$1048576,MATCH(D127,[1]Master!$B:$B,0),MATCH($H$4,[1]Master!$1:$1,0)),"")</f>
        <v>72</v>
      </c>
      <c r="I127" s="365"/>
      <c r="J127" s="367">
        <f>IFERROR(INDEX([1]Master!$1:$1048576,MATCH(D127,[1]Master!$B:$B,0),MATCH($G$5,[1]Master!$1:$1,0)),"")</f>
        <v>237.00483091787441</v>
      </c>
      <c r="K127" s="283">
        <f>ROUND(J127*Order_Quote!$L$2,4)</f>
        <v>0</v>
      </c>
      <c r="L127" s="342"/>
      <c r="M127" s="248"/>
      <c r="N127" s="284">
        <f t="shared" si="1"/>
        <v>0</v>
      </c>
      <c r="O127" s="65"/>
    </row>
    <row r="128" spans="1:15" s="52" customFormat="1" x14ac:dyDescent="0.3">
      <c r="A128" s="29" t="str">
        <f>IF(L128&gt;0,COUNT($A$7:A127)+1,"")</f>
        <v/>
      </c>
      <c r="B128" s="420"/>
      <c r="C128" s="421"/>
      <c r="D128" s="282" t="s">
        <v>102</v>
      </c>
      <c r="E128" s="282">
        <v>29812810</v>
      </c>
      <c r="F128" s="281" t="s">
        <v>5891</v>
      </c>
      <c r="G128" s="381">
        <f>IFERROR(INDEX([1]Master!$1:$1048576,MATCH(D128,[1]Master!$B:$B,0),MATCH($H$5,[1]Master!$1:$1,0)),"")</f>
        <v>100</v>
      </c>
      <c r="H128" s="381">
        <f>IFERROR(INDEX([1]Master!$1:$1048576,MATCH(D128,[1]Master!$B:$B,0),MATCH($H$4,[1]Master!$1:$1,0)),"")</f>
        <v>3200</v>
      </c>
      <c r="I128" s="365"/>
      <c r="J128" s="367">
        <f>IFERROR(INDEX([1]Master!$1:$1048576,MATCH(D128,[1]Master!$B:$B,0),MATCH($G$5,[1]Master!$1:$1,0)),"")</f>
        <v>7.9106280193236707</v>
      </c>
      <c r="K128" s="283">
        <f>ROUND(J128*Order_Quote!$L$2,4)</f>
        <v>0</v>
      </c>
      <c r="L128" s="342"/>
      <c r="M128" s="248"/>
      <c r="N128" s="284">
        <f t="shared" si="1"/>
        <v>0</v>
      </c>
      <c r="O128" s="65"/>
    </row>
    <row r="129" spans="1:15" s="52" customFormat="1" x14ac:dyDescent="0.3">
      <c r="A129" s="29" t="str">
        <f>IF(L129&gt;0,COUNT($A$7:A128)+1,"")</f>
        <v/>
      </c>
      <c r="B129" s="424"/>
      <c r="C129" s="425"/>
      <c r="D129" s="282" t="s">
        <v>103</v>
      </c>
      <c r="E129" s="282">
        <v>29812845</v>
      </c>
      <c r="F129" s="281" t="s">
        <v>5892</v>
      </c>
      <c r="G129" s="381">
        <f>IFERROR(INDEX([1]Master!$1:$1048576,MATCH(D129,[1]Master!$B:$B,0),MATCH($H$5,[1]Master!$1:$1,0)),"")</f>
        <v>50</v>
      </c>
      <c r="H129" s="381">
        <f>IFERROR(INDEX([1]Master!$1:$1048576,MATCH(D129,[1]Master!$B:$B,0),MATCH($H$4,[1]Master!$1:$1,0)),"")</f>
        <v>2250</v>
      </c>
      <c r="I129" s="365"/>
      <c r="J129" s="367">
        <f>IFERROR(INDEX([1]Master!$1:$1048576,MATCH(D129,[1]Master!$B:$B,0),MATCH($G$5,[1]Master!$1:$1,0)),"")</f>
        <v>12.54830917874396</v>
      </c>
      <c r="K129" s="283">
        <f>ROUND(J129*Order_Quote!$L$2,4)</f>
        <v>0</v>
      </c>
      <c r="L129" s="342"/>
      <c r="M129" s="248"/>
      <c r="N129" s="284">
        <f t="shared" si="1"/>
        <v>0</v>
      </c>
      <c r="O129" s="65"/>
    </row>
    <row r="130" spans="1:15" s="52" customFormat="1" x14ac:dyDescent="0.3">
      <c r="A130" s="29" t="str">
        <f>IF(L130&gt;0,COUNT($A$7:A129)+1,"")</f>
        <v/>
      </c>
      <c r="B130" s="424"/>
      <c r="C130" s="425"/>
      <c r="D130" s="282" t="s">
        <v>104</v>
      </c>
      <c r="E130" s="282">
        <v>29812896</v>
      </c>
      <c r="F130" s="281" t="s">
        <v>5893</v>
      </c>
      <c r="G130" s="381">
        <f>IFERROR(INDEX([1]Master!$1:$1048576,MATCH(D130,[1]Master!$B:$B,0),MATCH($H$5,[1]Master!$1:$1,0)),"")</f>
        <v>20</v>
      </c>
      <c r="H130" s="381">
        <f>IFERROR(INDEX([1]Master!$1:$1048576,MATCH(D130,[1]Master!$B:$B,0),MATCH($H$4,[1]Master!$1:$1,0)),"")</f>
        <v>640</v>
      </c>
      <c r="I130" s="365"/>
      <c r="J130" s="367">
        <f>IFERROR(INDEX([1]Master!$1:$1048576,MATCH(D130,[1]Master!$B:$B,0),MATCH($G$5,[1]Master!$1:$1,0)),"")</f>
        <v>33.128019323671495</v>
      </c>
      <c r="K130" s="283">
        <f>ROUND(J130*Order_Quote!$L$2,4)</f>
        <v>0</v>
      </c>
      <c r="L130" s="342"/>
      <c r="M130" s="248"/>
      <c r="N130" s="284">
        <f t="shared" si="1"/>
        <v>0</v>
      </c>
      <c r="O130" s="65"/>
    </row>
    <row r="131" spans="1:15" s="52" customFormat="1" x14ac:dyDescent="0.3">
      <c r="A131" s="29" t="str">
        <f>IF(L131&gt;0,COUNT($A$7:A130)+1,"")</f>
        <v/>
      </c>
      <c r="B131" s="424"/>
      <c r="C131" s="425"/>
      <c r="D131" s="282" t="s">
        <v>105</v>
      </c>
      <c r="E131" s="282">
        <v>29812900</v>
      </c>
      <c r="F131" s="281" t="s">
        <v>5894</v>
      </c>
      <c r="G131" s="381">
        <f>IFERROR(INDEX([1]Master!$1:$1048576,MATCH(D131,[1]Master!$B:$B,0),MATCH($H$5,[1]Master!$1:$1,0)),"")</f>
        <v>10</v>
      </c>
      <c r="H131" s="381">
        <f>IFERROR(INDEX([1]Master!$1:$1048576,MATCH(D131,[1]Master!$B:$B,0),MATCH($H$4,[1]Master!$1:$1,0)),"")</f>
        <v>320</v>
      </c>
      <c r="I131" s="365"/>
      <c r="J131" s="367">
        <f>IFERROR(INDEX([1]Master!$1:$1048576,MATCH(D131,[1]Master!$B:$B,0),MATCH($G$5,[1]Master!$1:$1,0)),"")</f>
        <v>56.79951690821256</v>
      </c>
      <c r="K131" s="283">
        <f>ROUND(J131*Order_Quote!$L$2,4)</f>
        <v>0</v>
      </c>
      <c r="L131" s="342"/>
      <c r="M131" s="248"/>
      <c r="N131" s="284">
        <f t="shared" si="1"/>
        <v>0</v>
      </c>
      <c r="O131" s="65"/>
    </row>
    <row r="132" spans="1:15" s="52" customFormat="1" x14ac:dyDescent="0.3">
      <c r="A132" s="29" t="str">
        <f>IF(L132&gt;0,COUNT($A$7:A131)+1,"")</f>
        <v/>
      </c>
      <c r="B132" s="422"/>
      <c r="C132" s="423"/>
      <c r="D132" s="282" t="s">
        <v>106</v>
      </c>
      <c r="E132" s="282">
        <v>29819173</v>
      </c>
      <c r="F132" s="281" t="s">
        <v>5895</v>
      </c>
      <c r="G132" s="381">
        <f>IFERROR(INDEX([1]Master!$1:$1048576,MATCH(D132,[1]Master!$B:$B,0),MATCH($H$5,[1]Master!$1:$1,0)),"")</f>
        <v>3</v>
      </c>
      <c r="H132" s="381">
        <f>IFERROR(INDEX([1]Master!$1:$1048576,MATCH(D132,[1]Master!$B:$B,0),MATCH($H$4,[1]Master!$1:$1,0)),"")</f>
        <v>96</v>
      </c>
      <c r="I132" s="365"/>
      <c r="J132" s="367">
        <f>IFERROR(INDEX([1]Master!$1:$1048576,MATCH(D132,[1]Master!$B:$B,0),MATCH($G$5,[1]Master!$1:$1,0)),"")</f>
        <v>280.71256038647346</v>
      </c>
      <c r="K132" s="283">
        <f>ROUND(J132*Order_Quote!$L$2,4)</f>
        <v>0</v>
      </c>
      <c r="L132" s="342"/>
      <c r="M132" s="248"/>
      <c r="N132" s="284">
        <f t="shared" si="1"/>
        <v>0</v>
      </c>
      <c r="O132" s="65"/>
    </row>
    <row r="133" spans="1:15" s="52" customFormat="1" x14ac:dyDescent="0.3">
      <c r="A133" s="29" t="str">
        <f>IF(L133&gt;0,COUNT($A$7:A132)+1,"")</f>
        <v/>
      </c>
      <c r="B133" s="420"/>
      <c r="C133" s="421"/>
      <c r="D133" s="282" t="s">
        <v>107</v>
      </c>
      <c r="E133" s="282">
        <v>29813523</v>
      </c>
      <c r="F133" s="281" t="s">
        <v>5896</v>
      </c>
      <c r="G133" s="381">
        <f>IFERROR(INDEX([1]Master!$1:$1048576,MATCH(D133,[1]Master!$B:$B,0),MATCH($H$5,[1]Master!$1:$1,0)),"")</f>
        <v>50</v>
      </c>
      <c r="H133" s="381">
        <f>IFERROR(INDEX([1]Master!$1:$1048576,MATCH(D133,[1]Master!$B:$B,0),MATCH($H$4,[1]Master!$1:$1,0)),"")</f>
        <v>4000</v>
      </c>
      <c r="I133" s="365"/>
      <c r="J133" s="367">
        <f>IFERROR(INDEX([1]Master!$1:$1048576,MATCH(D133,[1]Master!$B:$B,0),MATCH($G$5,[1]Master!$1:$1,0)),"")</f>
        <v>11.739130434782608</v>
      </c>
      <c r="K133" s="283">
        <f>ROUND(J133*Order_Quote!$L$2,4)</f>
        <v>0</v>
      </c>
      <c r="L133" s="342"/>
      <c r="M133" s="248"/>
      <c r="N133" s="284">
        <f t="shared" si="1"/>
        <v>0</v>
      </c>
      <c r="O133" s="65"/>
    </row>
    <row r="134" spans="1:15" s="52" customFormat="1" x14ac:dyDescent="0.3">
      <c r="A134" s="29" t="str">
        <f>IF(L134&gt;0,COUNT($A$7:A133)+1,"")</f>
        <v/>
      </c>
      <c r="B134" s="424"/>
      <c r="C134" s="425"/>
      <c r="D134" s="282" t="s">
        <v>108</v>
      </c>
      <c r="E134" s="282">
        <v>29813531</v>
      </c>
      <c r="F134" s="281" t="s">
        <v>5897</v>
      </c>
      <c r="G134" s="381">
        <f>IFERROR(INDEX([1]Master!$1:$1048576,MATCH(D134,[1]Master!$B:$B,0),MATCH($H$5,[1]Master!$1:$1,0)),"")</f>
        <v>25</v>
      </c>
      <c r="H134" s="381">
        <f>IFERROR(INDEX([1]Master!$1:$1048576,MATCH(D134,[1]Master!$B:$B,0),MATCH($H$4,[1]Master!$1:$1,0)),"")</f>
        <v>2000</v>
      </c>
      <c r="I134" s="365"/>
      <c r="J134" s="367">
        <f>IFERROR(INDEX([1]Master!$1:$1048576,MATCH(D134,[1]Master!$B:$B,0),MATCH($G$5,[1]Master!$1:$1,0)),"")</f>
        <v>13.888888888888889</v>
      </c>
      <c r="K134" s="283">
        <f>ROUND(J134*Order_Quote!$L$2,4)</f>
        <v>0</v>
      </c>
      <c r="L134" s="342"/>
      <c r="M134" s="248"/>
      <c r="N134" s="284">
        <f t="shared" si="1"/>
        <v>0</v>
      </c>
      <c r="O134" s="65"/>
    </row>
    <row r="135" spans="1:15" s="52" customFormat="1" x14ac:dyDescent="0.3">
      <c r="A135" s="29" t="str">
        <f>IF(L135&gt;0,COUNT($A$7:A134)+1,"")</f>
        <v/>
      </c>
      <c r="B135" s="424"/>
      <c r="C135" s="425"/>
      <c r="D135" s="282" t="s">
        <v>109</v>
      </c>
      <c r="E135" s="282">
        <v>29813540</v>
      </c>
      <c r="F135" s="281" t="s">
        <v>5898</v>
      </c>
      <c r="G135" s="381">
        <f>IFERROR(INDEX([1]Master!$1:$1048576,MATCH(D135,[1]Master!$B:$B,0),MATCH($H$5,[1]Master!$1:$1,0)),"")</f>
        <v>20</v>
      </c>
      <c r="H135" s="381">
        <f>IFERROR(INDEX([1]Master!$1:$1048576,MATCH(D135,[1]Master!$B:$B,0),MATCH($H$4,[1]Master!$1:$1,0)),"")</f>
        <v>900</v>
      </c>
      <c r="I135" s="365"/>
      <c r="J135" s="367">
        <f>IFERROR(INDEX([1]Master!$1:$1048576,MATCH(D135,[1]Master!$B:$B,0),MATCH($G$5,[1]Master!$1:$1,0)),"")</f>
        <v>34.275362318840578</v>
      </c>
      <c r="K135" s="283">
        <f>ROUND(J135*Order_Quote!$L$2,4)</f>
        <v>0</v>
      </c>
      <c r="L135" s="342"/>
      <c r="M135" s="248"/>
      <c r="N135" s="284">
        <f t="shared" si="1"/>
        <v>0</v>
      </c>
      <c r="O135" s="65"/>
    </row>
    <row r="136" spans="1:15" s="52" customFormat="1" x14ac:dyDescent="0.3">
      <c r="A136" s="29" t="str">
        <f>IF(L136&gt;0,COUNT($A$7:A135)+1,"")</f>
        <v/>
      </c>
      <c r="B136" s="424"/>
      <c r="C136" s="425"/>
      <c r="D136" s="282" t="s">
        <v>110</v>
      </c>
      <c r="E136" s="282">
        <v>29813558</v>
      </c>
      <c r="F136" s="281" t="s">
        <v>5899</v>
      </c>
      <c r="G136" s="381">
        <f>IFERROR(INDEX([1]Master!$1:$1048576,MATCH(D136,[1]Master!$B:$B,0),MATCH($H$5,[1]Master!$1:$1,0)),"")</f>
        <v>15</v>
      </c>
      <c r="H136" s="381">
        <f>IFERROR(INDEX([1]Master!$1:$1048576,MATCH(D136,[1]Master!$B:$B,0),MATCH($H$4,[1]Master!$1:$1,0)),"")</f>
        <v>480</v>
      </c>
      <c r="I136" s="365"/>
      <c r="J136" s="367">
        <f>IFERROR(INDEX([1]Master!$1:$1048576,MATCH(D136,[1]Master!$B:$B,0),MATCH($G$5,[1]Master!$1:$1,0)),"")</f>
        <v>54.178743961352652</v>
      </c>
      <c r="K136" s="283">
        <f>ROUND(J136*Order_Quote!$L$2,4)</f>
        <v>0</v>
      </c>
      <c r="L136" s="342"/>
      <c r="M136" s="248"/>
      <c r="N136" s="284">
        <f t="shared" si="1"/>
        <v>0</v>
      </c>
      <c r="O136" s="65"/>
    </row>
    <row r="137" spans="1:15" s="52" customFormat="1" x14ac:dyDescent="0.3">
      <c r="A137" s="29" t="str">
        <f>IF(L137&gt;0,COUNT($A$7:A136)+1,"")</f>
        <v/>
      </c>
      <c r="B137" s="422"/>
      <c r="C137" s="423"/>
      <c r="D137" s="282" t="s">
        <v>111</v>
      </c>
      <c r="E137" s="282">
        <v>29813574</v>
      </c>
      <c r="F137" s="281" t="s">
        <v>5900</v>
      </c>
      <c r="G137" s="381">
        <f>IFERROR(INDEX([1]Master!$1:$1048576,MATCH(D137,[1]Master!$B:$B,0),MATCH($H$5,[1]Master!$1:$1,0)),"")</f>
        <v>3</v>
      </c>
      <c r="H137" s="381">
        <f>IFERROR(INDEX([1]Master!$1:$1048576,MATCH(D137,[1]Master!$B:$B,0),MATCH($H$4,[1]Master!$1:$1,0)),"")</f>
        <v>96</v>
      </c>
      <c r="I137" s="365"/>
      <c r="J137" s="367">
        <f>IFERROR(INDEX([1]Master!$1:$1048576,MATCH(D137,[1]Master!$B:$B,0),MATCH($G$5,[1]Master!$1:$1,0)),"")</f>
        <v>312.88647342995165</v>
      </c>
      <c r="K137" s="283">
        <f>ROUND(J137*Order_Quote!$L$2,4)</f>
        <v>0</v>
      </c>
      <c r="L137" s="342"/>
      <c r="M137" s="248"/>
      <c r="N137" s="284">
        <f t="shared" ref="N137:N202" si="2">L137/G137</f>
        <v>0</v>
      </c>
      <c r="O137" s="65"/>
    </row>
    <row r="138" spans="1:15" s="52" customFormat="1" x14ac:dyDescent="0.3">
      <c r="A138" s="29" t="str">
        <f>IF(L138&gt;0,COUNT($A$7:A137)+1,"")</f>
        <v/>
      </c>
      <c r="B138" s="420"/>
      <c r="C138" s="421"/>
      <c r="D138" s="282" t="s">
        <v>112</v>
      </c>
      <c r="E138" s="282">
        <v>29813647</v>
      </c>
      <c r="F138" s="281" t="s">
        <v>5901</v>
      </c>
      <c r="G138" s="381">
        <f>IFERROR(INDEX([1]Master!$1:$1048576,MATCH(D138,[1]Master!$B:$B,0),MATCH($H$5,[1]Master!$1:$1,0)),"")</f>
        <v>50</v>
      </c>
      <c r="H138" s="381">
        <f>IFERROR(INDEX([1]Master!$1:$1048576,MATCH(D138,[1]Master!$B:$B,0),MATCH($H$4,[1]Master!$1:$1,0)),"")</f>
        <v>4000</v>
      </c>
      <c r="I138" s="365"/>
      <c r="J138" s="367">
        <f>IFERROR(INDEX([1]Master!$1:$1048576,MATCH(D138,[1]Master!$B:$B,0),MATCH($G$5,[1]Master!$1:$1,0)),"")</f>
        <v>31.763285024154587</v>
      </c>
      <c r="K138" s="283">
        <f>ROUND(J138*Order_Quote!$L$2,4)</f>
        <v>0</v>
      </c>
      <c r="L138" s="342"/>
      <c r="M138" s="248"/>
      <c r="N138" s="284">
        <f t="shared" si="2"/>
        <v>0</v>
      </c>
      <c r="O138" s="65"/>
    </row>
    <row r="139" spans="1:15" s="52" customFormat="1" x14ac:dyDescent="0.3">
      <c r="A139" s="29" t="str">
        <f>IF(L139&gt;0,COUNT($A$7:A138)+1,"")</f>
        <v/>
      </c>
      <c r="B139" s="424"/>
      <c r="C139" s="425"/>
      <c r="D139" s="282" t="s">
        <v>113</v>
      </c>
      <c r="E139" s="282">
        <v>29813655</v>
      </c>
      <c r="F139" s="281" t="s">
        <v>5902</v>
      </c>
      <c r="G139" s="381">
        <f>IFERROR(INDEX([1]Master!$1:$1048576,MATCH(D139,[1]Master!$B:$B,0),MATCH($H$5,[1]Master!$1:$1,0)),"")</f>
        <v>25</v>
      </c>
      <c r="H139" s="381">
        <f>IFERROR(INDEX([1]Master!$1:$1048576,MATCH(D139,[1]Master!$B:$B,0),MATCH($H$4,[1]Master!$1:$1,0)),"")</f>
        <v>2000</v>
      </c>
      <c r="I139" s="365"/>
      <c r="J139" s="367">
        <f>IFERROR(INDEX([1]Master!$1:$1048576,MATCH(D139,[1]Master!$B:$B,0),MATCH($G$5,[1]Master!$1:$1,0)),"")</f>
        <v>33.985507246376812</v>
      </c>
      <c r="K139" s="283">
        <f>ROUND(J139*Order_Quote!$L$2,4)</f>
        <v>0</v>
      </c>
      <c r="L139" s="342"/>
      <c r="M139" s="248"/>
      <c r="N139" s="284">
        <f t="shared" si="2"/>
        <v>0</v>
      </c>
      <c r="O139" s="65"/>
    </row>
    <row r="140" spans="1:15" s="52" customFormat="1" x14ac:dyDescent="0.3">
      <c r="A140" s="29" t="str">
        <f>IF(L140&gt;0,COUNT($A$7:A139)+1,"")</f>
        <v/>
      </c>
      <c r="B140" s="424"/>
      <c r="C140" s="425"/>
      <c r="D140" s="282" t="s">
        <v>114</v>
      </c>
      <c r="E140" s="282">
        <v>29813663</v>
      </c>
      <c r="F140" s="281" t="s">
        <v>5903</v>
      </c>
      <c r="G140" s="381">
        <f>IFERROR(INDEX([1]Master!$1:$1048576,MATCH(D140,[1]Master!$B:$B,0),MATCH($H$5,[1]Master!$1:$1,0)),"")</f>
        <v>20</v>
      </c>
      <c r="H140" s="381">
        <f>IFERROR(INDEX([1]Master!$1:$1048576,MATCH(D140,[1]Master!$B:$B,0),MATCH($H$4,[1]Master!$1:$1,0)),"")</f>
        <v>900</v>
      </c>
      <c r="I140" s="365"/>
      <c r="J140" s="367">
        <f>IFERROR(INDEX([1]Master!$1:$1048576,MATCH(D140,[1]Master!$B:$B,0),MATCH($G$5,[1]Master!$1:$1,0)),"")</f>
        <v>53.091787439613526</v>
      </c>
      <c r="K140" s="283">
        <f>ROUND(J140*Order_Quote!$L$2,4)</f>
        <v>0</v>
      </c>
      <c r="L140" s="342"/>
      <c r="M140" s="248"/>
      <c r="N140" s="284">
        <f t="shared" si="2"/>
        <v>0</v>
      </c>
      <c r="O140" s="65"/>
    </row>
    <row r="141" spans="1:15" s="52" customFormat="1" x14ac:dyDescent="0.3">
      <c r="A141" s="29" t="str">
        <f>IF(L141&gt;0,COUNT($A$7:A140)+1,"")</f>
        <v/>
      </c>
      <c r="B141" s="424"/>
      <c r="C141" s="425"/>
      <c r="D141" s="282" t="s">
        <v>115</v>
      </c>
      <c r="E141" s="282">
        <v>29813671</v>
      </c>
      <c r="F141" s="281" t="s">
        <v>5904</v>
      </c>
      <c r="G141" s="381">
        <f>IFERROR(INDEX([1]Master!$1:$1048576,MATCH(D141,[1]Master!$B:$B,0),MATCH($H$5,[1]Master!$1:$1,0)),"")</f>
        <v>10</v>
      </c>
      <c r="H141" s="381">
        <f>IFERROR(INDEX([1]Master!$1:$1048576,MATCH(D141,[1]Master!$B:$B,0),MATCH($H$4,[1]Master!$1:$1,0)),"")</f>
        <v>320</v>
      </c>
      <c r="I141" s="365"/>
      <c r="J141" s="367">
        <f>IFERROR(INDEX([1]Master!$1:$1048576,MATCH(D141,[1]Master!$B:$B,0),MATCH($G$5,[1]Master!$1:$1,0)),"")</f>
        <v>77.028985507246375</v>
      </c>
      <c r="K141" s="283">
        <f>ROUND(J141*Order_Quote!$L$2,4)</f>
        <v>0</v>
      </c>
      <c r="L141" s="342"/>
      <c r="M141" s="248"/>
      <c r="N141" s="284">
        <f t="shared" si="2"/>
        <v>0</v>
      </c>
      <c r="O141" s="65"/>
    </row>
    <row r="142" spans="1:15" s="52" customFormat="1" x14ac:dyDescent="0.3">
      <c r="A142" s="29" t="str">
        <f>IF(L142&gt;0,COUNT($A$7:A141)+1,"")</f>
        <v/>
      </c>
      <c r="B142" s="422"/>
      <c r="C142" s="423"/>
      <c r="D142" s="282" t="s">
        <v>116</v>
      </c>
      <c r="E142" s="282">
        <v>29813680</v>
      </c>
      <c r="F142" s="281" t="s">
        <v>5905</v>
      </c>
      <c r="G142" s="381">
        <f>IFERROR(INDEX([1]Master!$1:$1048576,MATCH(D142,[1]Master!$B:$B,0),MATCH($H$5,[1]Master!$1:$1,0)),"")</f>
        <v>5</v>
      </c>
      <c r="H142" s="381">
        <f>IFERROR(INDEX([1]Master!$1:$1048576,MATCH(D142,[1]Master!$B:$B,0),MATCH($H$4,[1]Master!$1:$1,0)),"")</f>
        <v>120</v>
      </c>
      <c r="I142" s="365"/>
      <c r="J142" s="367">
        <f>IFERROR(INDEX([1]Master!$1:$1048576,MATCH(D142,[1]Master!$B:$B,0),MATCH($G$5,[1]Master!$1:$1,0)),"")</f>
        <v>303.14009661835752</v>
      </c>
      <c r="K142" s="283">
        <f>ROUND(J142*Order_Quote!$L$2,4)</f>
        <v>0</v>
      </c>
      <c r="L142" s="342"/>
      <c r="M142" s="248"/>
      <c r="N142" s="284">
        <f t="shared" si="2"/>
        <v>0</v>
      </c>
      <c r="O142" s="65"/>
    </row>
    <row r="143" spans="1:15" s="52" customFormat="1" x14ac:dyDescent="0.3">
      <c r="A143" s="29" t="str">
        <f>IF(L143&gt;0,COUNT($A$7:A142)+1,"")</f>
        <v/>
      </c>
      <c r="B143" s="420"/>
      <c r="C143" s="421"/>
      <c r="D143" s="282" t="s">
        <v>5323</v>
      </c>
      <c r="E143" s="282">
        <v>29815275</v>
      </c>
      <c r="F143" s="281" t="s">
        <v>5906</v>
      </c>
      <c r="G143" s="381">
        <f>IFERROR(INDEX([1]Master!$1:$1048576,MATCH(D143,[1]Master!$B:$B,0),MATCH($H$5,[1]Master!$1:$1,0)),"")</f>
        <v>6</v>
      </c>
      <c r="H143" s="381">
        <f>IFERROR(INDEX([1]Master!$1:$1048576,MATCH(D143,[1]Master!$B:$B,0),MATCH($H$4,[1]Master!$1:$1,0)),"")</f>
        <v>108</v>
      </c>
      <c r="I143" s="365"/>
      <c r="J143" s="367">
        <f>IFERROR(INDEX([1]Master!$1:$1048576,MATCH(D143,[1]Master!$B:$B,0),MATCH($G$5,[1]Master!$1:$1,0)),"")</f>
        <v>226.09352253168595</v>
      </c>
      <c r="K143" s="283">
        <f>ROUND(J143*Order_Quote!$L$2,4)</f>
        <v>0</v>
      </c>
      <c r="L143" s="342"/>
      <c r="M143" s="248"/>
      <c r="N143" s="284">
        <f t="shared" si="2"/>
        <v>0</v>
      </c>
      <c r="O143" s="65"/>
    </row>
    <row r="144" spans="1:15" s="52" customFormat="1" x14ac:dyDescent="0.3">
      <c r="A144" s="29" t="str">
        <f>IF(L144&gt;0,COUNT($A$7:A143)+1,"")</f>
        <v/>
      </c>
      <c r="B144" s="424"/>
      <c r="C144" s="425"/>
      <c r="D144" s="282" t="s">
        <v>5375</v>
      </c>
      <c r="E144" s="282">
        <v>29811725</v>
      </c>
      <c r="F144" s="281" t="s">
        <v>5907</v>
      </c>
      <c r="G144" s="381">
        <f>IFERROR(INDEX([1]Master!$1:$1048576,MATCH(D144,[1]Master!$B:$B,0),MATCH($H$5,[1]Master!$1:$1,0)),"")</f>
        <v>50</v>
      </c>
      <c r="H144" s="381">
        <f>IFERROR(INDEX([1]Master!$1:$1048576,MATCH(D144,[1]Master!$B:$B,0),MATCH($H$4,[1]Master!$1:$1,0)),"")</f>
        <v>1440</v>
      </c>
      <c r="I144" s="365"/>
      <c r="J144" s="367">
        <f>IFERROR(INDEX([1]Master!$1:$1048576,MATCH(D144,[1]Master!$B:$B,0),MATCH($G$5,[1]Master!$1:$1,0)),"")</f>
        <v>33.950617283950614</v>
      </c>
      <c r="K144" s="283">
        <f>ROUND(J144*Order_Quote!$L$2,4)</f>
        <v>0</v>
      </c>
      <c r="L144" s="342"/>
      <c r="M144" s="248"/>
      <c r="N144" s="284">
        <f t="shared" si="2"/>
        <v>0</v>
      </c>
      <c r="O144" s="65"/>
    </row>
    <row r="145" spans="1:15" s="52" customFormat="1" x14ac:dyDescent="0.3">
      <c r="A145" s="29" t="str">
        <f>IF(L145&gt;0,COUNT($A$7:A144)+1,"")</f>
        <v/>
      </c>
      <c r="B145" s="424"/>
      <c r="C145" s="425"/>
      <c r="D145" s="282" t="s">
        <v>117</v>
      </c>
      <c r="E145" s="282">
        <v>29811733</v>
      </c>
      <c r="F145" s="281" t="s">
        <v>5908</v>
      </c>
      <c r="G145" s="381">
        <f>IFERROR(INDEX([1]Master!$1:$1048576,MATCH(D145,[1]Master!$B:$B,0),MATCH($H$5,[1]Master!$1:$1,0)),"")</f>
        <v>25</v>
      </c>
      <c r="H145" s="381">
        <f>IFERROR(INDEX([1]Master!$1:$1048576,MATCH(D145,[1]Master!$B:$B,0),MATCH($H$4,[1]Master!$1:$1,0)),"")</f>
        <v>875</v>
      </c>
      <c r="I145" s="365"/>
      <c r="J145" s="367">
        <f>IFERROR(INDEX([1]Master!$1:$1048576,MATCH(D145,[1]Master!$B:$B,0),MATCH($G$5,[1]Master!$1:$1,0)),"")</f>
        <v>46.320987654320987</v>
      </c>
      <c r="K145" s="283">
        <f>ROUND(J145*Order_Quote!$L$2,4)</f>
        <v>0</v>
      </c>
      <c r="L145" s="342"/>
      <c r="M145" s="248"/>
      <c r="N145" s="284">
        <f t="shared" si="2"/>
        <v>0</v>
      </c>
      <c r="O145" s="65"/>
    </row>
    <row r="146" spans="1:15" s="52" customFormat="1" x14ac:dyDescent="0.3">
      <c r="A146" s="29" t="str">
        <f>IF(L146&gt;0,COUNT($A$7:A145)+1,"")</f>
        <v/>
      </c>
      <c r="B146" s="424"/>
      <c r="C146" s="425"/>
      <c r="D146" s="282" t="s">
        <v>118</v>
      </c>
      <c r="E146" s="282">
        <v>29811741</v>
      </c>
      <c r="F146" s="281" t="s">
        <v>5909</v>
      </c>
      <c r="G146" s="381">
        <f>IFERROR(INDEX([1]Master!$1:$1048576,MATCH(D146,[1]Master!$B:$B,0),MATCH($H$5,[1]Master!$1:$1,0)),"")</f>
        <v>20</v>
      </c>
      <c r="H146" s="381">
        <f>IFERROR(INDEX([1]Master!$1:$1048576,MATCH(D146,[1]Master!$B:$B,0),MATCH($H$4,[1]Master!$1:$1,0)),"")</f>
        <v>1200</v>
      </c>
      <c r="I146" s="365"/>
      <c r="J146" s="367">
        <f>IFERROR(INDEX([1]Master!$1:$1048576,MATCH(D146,[1]Master!$B:$B,0),MATCH($G$5,[1]Master!$1:$1,0)),"")</f>
        <v>48.998393574297197</v>
      </c>
      <c r="K146" s="283">
        <f>ROUND(J146*Order_Quote!$L$2,4)</f>
        <v>0</v>
      </c>
      <c r="L146" s="342"/>
      <c r="M146" s="248"/>
      <c r="N146" s="284">
        <f t="shared" si="2"/>
        <v>0</v>
      </c>
      <c r="O146" s="65"/>
    </row>
    <row r="147" spans="1:15" s="52" customFormat="1" x14ac:dyDescent="0.3">
      <c r="A147" s="29" t="str">
        <f>IF(L147&gt;0,COUNT($A$7:A146)+1,"")</f>
        <v/>
      </c>
      <c r="B147" s="422"/>
      <c r="C147" s="423"/>
      <c r="D147" s="282" t="s">
        <v>119</v>
      </c>
      <c r="E147" s="282">
        <v>29811768</v>
      </c>
      <c r="F147" s="281" t="s">
        <v>5910</v>
      </c>
      <c r="G147" s="381">
        <f>IFERROR(INDEX([1]Master!$1:$1048576,MATCH(D147,[1]Master!$B:$B,0),MATCH($H$5,[1]Master!$1:$1,0)),"")</f>
        <v>10</v>
      </c>
      <c r="H147" s="381">
        <f>IFERROR(INDEX([1]Master!$1:$1048576,MATCH(D147,[1]Master!$B:$B,0),MATCH($H$4,[1]Master!$1:$1,0)),"")</f>
        <v>270</v>
      </c>
      <c r="I147" s="365"/>
      <c r="J147" s="367">
        <f>IFERROR(INDEX([1]Master!$1:$1048576,MATCH(D147,[1]Master!$B:$B,0),MATCH($G$5,[1]Master!$1:$1,0)),"")</f>
        <v>128.26</v>
      </c>
      <c r="K147" s="283">
        <f>ROUND(J147*Order_Quote!$L$2,4)</f>
        <v>0</v>
      </c>
      <c r="L147" s="342"/>
      <c r="M147" s="248"/>
      <c r="N147" s="284">
        <f t="shared" si="2"/>
        <v>0</v>
      </c>
      <c r="O147" s="65"/>
    </row>
    <row r="148" spans="1:15" s="69" customFormat="1" ht="42" customHeight="1" x14ac:dyDescent="0.3">
      <c r="A148" s="29" t="str">
        <f>IF(L148&gt;0,COUNT($A$7:A147)+1,"")</f>
        <v/>
      </c>
      <c r="B148" s="417"/>
      <c r="C148" s="418"/>
      <c r="D148" s="282" t="s">
        <v>5324</v>
      </c>
      <c r="E148" s="282">
        <v>29813175</v>
      </c>
      <c r="F148" s="281" t="s">
        <v>5911</v>
      </c>
      <c r="G148" s="381">
        <f>IFERROR(INDEX([1]Master!$1:$1048576,MATCH(D148,[1]Master!$B:$B,0),MATCH($H$5,[1]Master!$1:$1,0)),"")</f>
        <v>1</v>
      </c>
      <c r="H148" s="381" t="str">
        <f>IFERROR(INDEX([1]Master!$1:$1048576,MATCH(D148,[1]Master!$B:$B,0),MATCH($H$4,[1]Master!$1:$1,0)),"")</f>
        <v>-</v>
      </c>
      <c r="I148" s="365"/>
      <c r="J148" s="367">
        <f>IFERROR(INDEX([1]Master!$1:$1048576,MATCH(D148,[1]Master!$B:$B,0),MATCH($G$5,[1]Master!$1:$1,0)),"")</f>
        <v>408.18591372684614</v>
      </c>
      <c r="K148" s="283">
        <f>ROUND(J148*Order_Quote!$L$2,4)</f>
        <v>0</v>
      </c>
      <c r="L148" s="342"/>
      <c r="M148" s="248"/>
      <c r="N148" s="284">
        <f t="shared" si="2"/>
        <v>0</v>
      </c>
      <c r="O148" s="285"/>
    </row>
    <row r="149" spans="1:15" s="69" customFormat="1" ht="38.25" customHeight="1" x14ac:dyDescent="0.3">
      <c r="A149" s="29" t="str">
        <f>IF(L149&gt;0,COUNT($A$7:A148)+1,"")</f>
        <v/>
      </c>
      <c r="B149" s="417"/>
      <c r="C149" s="418"/>
      <c r="D149" s="282" t="s">
        <v>120</v>
      </c>
      <c r="E149" s="282">
        <v>29812128</v>
      </c>
      <c r="F149" s="281" t="s">
        <v>5912</v>
      </c>
      <c r="G149" s="381">
        <f>IFERROR(INDEX([1]Master!$1:$1048576,MATCH(D149,[1]Master!$B:$B,0),MATCH($H$5,[1]Master!$1:$1,0)),"")</f>
        <v>10</v>
      </c>
      <c r="H149" s="381">
        <f>IFERROR(INDEX([1]Master!$1:$1048576,MATCH(D149,[1]Master!$B:$B,0),MATCH($H$4,[1]Master!$1:$1,0)),"")</f>
        <v>240</v>
      </c>
      <c r="I149" s="365"/>
      <c r="J149" s="367">
        <f>IFERROR(INDEX([1]Master!$1:$1048576,MATCH(D149,[1]Master!$B:$B,0),MATCH($G$5,[1]Master!$1:$1,0)),"")</f>
        <v>62.753623188405797</v>
      </c>
      <c r="K149" s="283">
        <f>ROUND(J149*Order_Quote!$L$2,4)</f>
        <v>0</v>
      </c>
      <c r="L149" s="342"/>
      <c r="M149" s="248"/>
      <c r="N149" s="284">
        <f t="shared" si="2"/>
        <v>0</v>
      </c>
      <c r="O149" s="285"/>
    </row>
    <row r="150" spans="1:15" s="69" customFormat="1" ht="38.25" customHeight="1" x14ac:dyDescent="0.3">
      <c r="A150" s="29" t="str">
        <f>IF(L150&gt;0,COUNT($A$7:A149)+1,"")</f>
        <v/>
      </c>
      <c r="B150" s="417"/>
      <c r="C150" s="418"/>
      <c r="D150" s="282" t="s">
        <v>121</v>
      </c>
      <c r="E150" s="282">
        <v>29812144</v>
      </c>
      <c r="F150" s="281" t="s">
        <v>5913</v>
      </c>
      <c r="G150" s="381">
        <f>IFERROR(INDEX([1]Master!$1:$1048576,MATCH(D150,[1]Master!$B:$B,0),MATCH($H$5,[1]Master!$1:$1,0)),"")</f>
        <v>10</v>
      </c>
      <c r="H150" s="381">
        <f>IFERROR(INDEX([1]Master!$1:$1048576,MATCH(D150,[1]Master!$B:$B,0),MATCH($H$4,[1]Master!$1:$1,0)),"")</f>
        <v>240</v>
      </c>
      <c r="I150" s="365"/>
      <c r="J150" s="367">
        <f>IFERROR(INDEX([1]Master!$1:$1048576,MATCH(D150,[1]Master!$B:$B,0),MATCH($G$5,[1]Master!$1:$1,0)),"")</f>
        <v>132.72246913580247</v>
      </c>
      <c r="K150" s="283">
        <f>ROUND(J150*Order_Quote!$L$2,4)</f>
        <v>0</v>
      </c>
      <c r="L150" s="342"/>
      <c r="M150" s="248"/>
      <c r="N150" s="284">
        <f t="shared" si="2"/>
        <v>0</v>
      </c>
      <c r="O150" s="285"/>
    </row>
    <row r="151" spans="1:15" s="52" customFormat="1" x14ac:dyDescent="0.3">
      <c r="A151" s="29" t="str">
        <f>IF(L151&gt;0,COUNT($A$7:A150)+1,"")</f>
        <v/>
      </c>
      <c r="B151" s="420"/>
      <c r="C151" s="421"/>
      <c r="D151" s="282" t="s">
        <v>122</v>
      </c>
      <c r="E151" s="282">
        <v>29814317</v>
      </c>
      <c r="F151" s="281" t="s">
        <v>5914</v>
      </c>
      <c r="G151" s="381">
        <f>IFERROR(INDEX([1]Master!$1:$1048576,MATCH(D151,[1]Master!$B:$B,0),MATCH($H$5,[1]Master!$1:$1,0)),"")</f>
        <v>20</v>
      </c>
      <c r="H151" s="381">
        <f>IFERROR(INDEX([1]Master!$1:$1048576,MATCH(D151,[1]Master!$B:$B,0),MATCH($H$4,[1]Master!$1:$1,0)),"")</f>
        <v>2880</v>
      </c>
      <c r="I151" s="365"/>
      <c r="J151" s="367">
        <f>IFERROR(INDEX([1]Master!$1:$1048576,MATCH(D151,[1]Master!$B:$B,0),MATCH($G$5,[1]Master!$1:$1,0)),"")</f>
        <v>18.805185185185184</v>
      </c>
      <c r="K151" s="283">
        <f>ROUND(J151*Order_Quote!$L$2,4)</f>
        <v>0</v>
      </c>
      <c r="L151" s="342"/>
      <c r="M151" s="248"/>
      <c r="N151" s="284">
        <f t="shared" si="2"/>
        <v>0</v>
      </c>
      <c r="O151" s="65"/>
    </row>
    <row r="152" spans="1:15" s="52" customFormat="1" x14ac:dyDescent="0.3">
      <c r="A152" s="29" t="str">
        <f>IF(L152&gt;0,COUNT($A$7:A151)+1,"")</f>
        <v/>
      </c>
      <c r="B152" s="424"/>
      <c r="C152" s="425"/>
      <c r="D152" s="282" t="s">
        <v>123</v>
      </c>
      <c r="E152" s="282">
        <v>29814341</v>
      </c>
      <c r="F152" s="281" t="s">
        <v>5915</v>
      </c>
      <c r="G152" s="381">
        <f>IFERROR(INDEX([1]Master!$1:$1048576,MATCH(D152,[1]Master!$B:$B,0),MATCH($H$5,[1]Master!$1:$1,0)),"")</f>
        <v>30</v>
      </c>
      <c r="H152" s="381">
        <f>IFERROR(INDEX([1]Master!$1:$1048576,MATCH(D152,[1]Master!$B:$B,0),MATCH($H$4,[1]Master!$1:$1,0)),"")</f>
        <v>1890</v>
      </c>
      <c r="I152" s="365"/>
      <c r="J152" s="367">
        <f>IFERROR(INDEX([1]Master!$1:$1048576,MATCH(D152,[1]Master!$B:$B,0),MATCH($G$5,[1]Master!$1:$1,0)),"")</f>
        <v>22.524154589371978</v>
      </c>
      <c r="K152" s="283">
        <f>ROUND(J152*Order_Quote!$L$2,4)</f>
        <v>0</v>
      </c>
      <c r="L152" s="342"/>
      <c r="M152" s="248"/>
      <c r="N152" s="284">
        <f t="shared" si="2"/>
        <v>0</v>
      </c>
      <c r="O152" s="65"/>
    </row>
    <row r="153" spans="1:15" s="52" customFormat="1" x14ac:dyDescent="0.3">
      <c r="A153" s="29" t="str">
        <f>IF(L153&gt;0,COUNT($A$7:A152)+1,"")</f>
        <v/>
      </c>
      <c r="B153" s="424"/>
      <c r="C153" s="425"/>
      <c r="D153" s="282" t="s">
        <v>124</v>
      </c>
      <c r="E153" s="282">
        <v>29814392</v>
      </c>
      <c r="F153" s="281" t="s">
        <v>5916</v>
      </c>
      <c r="G153" s="381">
        <f>IFERROR(INDEX([1]Master!$1:$1048576,MATCH(D153,[1]Master!$B:$B,0),MATCH($H$5,[1]Master!$1:$1,0)),"")</f>
        <v>25</v>
      </c>
      <c r="H153" s="381">
        <f>IFERROR(INDEX([1]Master!$1:$1048576,MATCH(D153,[1]Master!$B:$B,0),MATCH($H$4,[1]Master!$1:$1,0)),"")</f>
        <v>450</v>
      </c>
      <c r="I153" s="365"/>
      <c r="J153" s="367">
        <f>IFERROR(INDEX([1]Master!$1:$1048576,MATCH(D153,[1]Master!$B:$B,0),MATCH($G$5,[1]Master!$1:$1,0)),"")</f>
        <v>58.381642512077299</v>
      </c>
      <c r="K153" s="283">
        <f>ROUND(J153*Order_Quote!$L$2,4)</f>
        <v>0</v>
      </c>
      <c r="L153" s="342"/>
      <c r="M153" s="248"/>
      <c r="N153" s="284">
        <f t="shared" si="2"/>
        <v>0</v>
      </c>
      <c r="O153" s="65"/>
    </row>
    <row r="154" spans="1:15" s="52" customFormat="1" x14ac:dyDescent="0.3">
      <c r="A154" s="29" t="str">
        <f>IF(L154&gt;0,COUNT($A$7:A153)+1,"")</f>
        <v/>
      </c>
      <c r="B154" s="422"/>
      <c r="C154" s="423"/>
      <c r="D154" s="282" t="s">
        <v>5345</v>
      </c>
      <c r="E154" s="282">
        <v>29814457</v>
      </c>
      <c r="F154" s="281" t="s">
        <v>5346</v>
      </c>
      <c r="G154" s="381">
        <f>IFERROR(INDEX([1]Master!$1:$1048576,MATCH(D154,[1]Master!$B:$B,0),MATCH($H$5,[1]Master!$1:$1,0)),"")</f>
        <v>5</v>
      </c>
      <c r="H154" s="381" t="str">
        <f>IFERROR(INDEX([1]Master!$1:$1048576,MATCH(D154,[1]Master!$B:$B,0),MATCH($H$4,[1]Master!$1:$1,0)),"")</f>
        <v>-</v>
      </c>
      <c r="I154" s="365"/>
      <c r="J154" s="367">
        <f>IFERROR(INDEX([1]Master!$1:$1048576,MATCH(D154,[1]Master!$B:$B,0),MATCH($G$5,[1]Master!$1:$1,0)),"")</f>
        <v>129.12003393400238</v>
      </c>
      <c r="K154" s="283">
        <f>ROUND(J154*Order_Quote!$L$2,4)</f>
        <v>0</v>
      </c>
      <c r="L154" s="342"/>
      <c r="M154" s="248"/>
      <c r="N154" s="284">
        <f t="shared" si="2"/>
        <v>0</v>
      </c>
      <c r="O154" s="65"/>
    </row>
    <row r="155" spans="1:15" s="52" customFormat="1" x14ac:dyDescent="0.3">
      <c r="A155" s="29" t="str">
        <f>IF(L155&gt;0,COUNT($A$7:A154)+1,"")</f>
        <v/>
      </c>
      <c r="B155" s="420"/>
      <c r="C155" s="421"/>
      <c r="D155" s="282" t="s">
        <v>125</v>
      </c>
      <c r="E155" s="282">
        <v>29814813</v>
      </c>
      <c r="F155" s="281" t="s">
        <v>5917</v>
      </c>
      <c r="G155" s="381">
        <f>IFERROR(INDEX([1]Master!$1:$1048576,MATCH(D155,[1]Master!$B:$B,0),MATCH($H$5,[1]Master!$1:$1,0)),"")</f>
        <v>25</v>
      </c>
      <c r="H155" s="381">
        <f>IFERROR(INDEX([1]Master!$1:$1048576,MATCH(D155,[1]Master!$B:$B,0),MATCH($H$4,[1]Master!$1:$1,0)),"")</f>
        <v>2250</v>
      </c>
      <c r="I155" s="365"/>
      <c r="J155" s="367">
        <f>IFERROR(INDEX([1]Master!$1:$1048576,MATCH(D155,[1]Master!$B:$B,0),MATCH($G$5,[1]Master!$1:$1,0)),"")</f>
        <v>18.988395061728394</v>
      </c>
      <c r="K155" s="283">
        <f>ROUND(J155*Order_Quote!$L$2,4)</f>
        <v>0</v>
      </c>
      <c r="L155" s="342"/>
      <c r="M155" s="248"/>
      <c r="N155" s="284">
        <f t="shared" si="2"/>
        <v>0</v>
      </c>
      <c r="O155" s="65"/>
    </row>
    <row r="156" spans="1:15" s="52" customFormat="1" x14ac:dyDescent="0.3">
      <c r="A156" s="29" t="str">
        <f>IF(L156&gt;0,COUNT($A$7:A155)+1,"")</f>
        <v/>
      </c>
      <c r="B156" s="424"/>
      <c r="C156" s="425"/>
      <c r="D156" s="282" t="s">
        <v>126</v>
      </c>
      <c r="E156" s="282">
        <v>29814848</v>
      </c>
      <c r="F156" s="281" t="s">
        <v>5918</v>
      </c>
      <c r="G156" s="381">
        <f>IFERROR(INDEX([1]Master!$1:$1048576,MATCH(D156,[1]Master!$B:$B,0),MATCH($H$5,[1]Master!$1:$1,0)),"")</f>
        <v>20</v>
      </c>
      <c r="H156" s="381">
        <f>IFERROR(INDEX([1]Master!$1:$1048576,MATCH(D156,[1]Master!$B:$B,0),MATCH($H$4,[1]Master!$1:$1,0)),"")</f>
        <v>1600</v>
      </c>
      <c r="I156" s="365"/>
      <c r="J156" s="367">
        <f>IFERROR(INDEX([1]Master!$1:$1048576,MATCH(D156,[1]Master!$B:$B,0),MATCH($G$5,[1]Master!$1:$1,0)),"")</f>
        <v>26.074879227053138</v>
      </c>
      <c r="K156" s="283">
        <f>ROUND(J156*Order_Quote!$L$2,4)</f>
        <v>0</v>
      </c>
      <c r="L156" s="342"/>
      <c r="M156" s="248"/>
      <c r="N156" s="284">
        <f t="shared" si="2"/>
        <v>0</v>
      </c>
      <c r="O156" s="65"/>
    </row>
    <row r="157" spans="1:15" s="52" customFormat="1" x14ac:dyDescent="0.3">
      <c r="A157" s="29" t="str">
        <f>IF(L157&gt;0,COUNT($A$7:A156)+1,"")</f>
        <v/>
      </c>
      <c r="B157" s="424"/>
      <c r="C157" s="425"/>
      <c r="D157" s="282" t="s">
        <v>127</v>
      </c>
      <c r="E157" s="282">
        <v>29814899</v>
      </c>
      <c r="F157" s="281" t="s">
        <v>5919</v>
      </c>
      <c r="G157" s="381">
        <f>IFERROR(INDEX([1]Master!$1:$1048576,MATCH(D157,[1]Master!$B:$B,0),MATCH($H$5,[1]Master!$1:$1,0)),"")</f>
        <v>5</v>
      </c>
      <c r="H157" s="381">
        <f>IFERROR(INDEX([1]Master!$1:$1048576,MATCH(D157,[1]Master!$B:$B,0),MATCH($H$4,[1]Master!$1:$1,0)),"")</f>
        <v>400</v>
      </c>
      <c r="I157" s="365"/>
      <c r="J157" s="367">
        <f>IFERROR(INDEX([1]Master!$1:$1048576,MATCH(D157,[1]Master!$B:$B,0),MATCH($G$5,[1]Master!$1:$1,0)),"")</f>
        <v>69.891304347826079</v>
      </c>
      <c r="K157" s="283">
        <f>ROUND(J157*Order_Quote!$L$2,4)</f>
        <v>0</v>
      </c>
      <c r="L157" s="342"/>
      <c r="M157" s="248"/>
      <c r="N157" s="284">
        <f t="shared" si="2"/>
        <v>0</v>
      </c>
      <c r="O157" s="65"/>
    </row>
    <row r="158" spans="1:15" s="52" customFormat="1" x14ac:dyDescent="0.3">
      <c r="A158" s="29" t="str">
        <f>IF(L158&gt;0,COUNT($A$7:A157)+1,"")</f>
        <v/>
      </c>
      <c r="B158" s="422"/>
      <c r="C158" s="423"/>
      <c r="D158" s="282" t="s">
        <v>5347</v>
      </c>
      <c r="E158" s="282">
        <v>29814953</v>
      </c>
      <c r="F158" s="281" t="s">
        <v>5920</v>
      </c>
      <c r="G158" s="381">
        <f>IFERROR(INDEX([1]Master!$1:$1048576,MATCH(D158,[1]Master!$B:$B,0),MATCH($H$5,[1]Master!$1:$1,0)),"")</f>
        <v>5</v>
      </c>
      <c r="H158" s="381">
        <f>IFERROR(INDEX([1]Master!$1:$1048576,MATCH(D158,[1]Master!$B:$B,0),MATCH($H$4,[1]Master!$1:$1,0)),"")</f>
        <v>360</v>
      </c>
      <c r="I158" s="365"/>
      <c r="J158" s="367">
        <f>IFERROR(INDEX([1]Master!$1:$1048576,MATCH(D158,[1]Master!$B:$B,0),MATCH($G$5,[1]Master!$1:$1,0)),"")</f>
        <v>259.90613282199178</v>
      </c>
      <c r="K158" s="283">
        <f>ROUND(J158*Order_Quote!$L$2,4)</f>
        <v>0</v>
      </c>
      <c r="L158" s="342"/>
      <c r="M158" s="248"/>
      <c r="N158" s="284">
        <f t="shared" si="2"/>
        <v>0</v>
      </c>
      <c r="O158" s="65"/>
    </row>
    <row r="159" spans="1:15" s="52" customFormat="1" x14ac:dyDescent="0.3">
      <c r="A159" s="29" t="str">
        <f>IF(L159&gt;0,COUNT($A$7:A158)+1,"")</f>
        <v/>
      </c>
      <c r="B159" s="420"/>
      <c r="C159" s="421"/>
      <c r="D159" s="282" t="s">
        <v>128</v>
      </c>
      <c r="E159" s="282">
        <v>29816913</v>
      </c>
      <c r="F159" s="281" t="s">
        <v>5921</v>
      </c>
      <c r="G159" s="381">
        <f>IFERROR(INDEX([1]Master!$1:$1048576,MATCH(D159,[1]Master!$B:$B,0),MATCH($H$5,[1]Master!$1:$1,0)),"")</f>
        <v>50</v>
      </c>
      <c r="H159" s="381">
        <f>IFERROR(INDEX([1]Master!$1:$1048576,MATCH(D159,[1]Master!$B:$B,0),MATCH($H$4,[1]Master!$1:$1,0)),"")</f>
        <v>2000</v>
      </c>
      <c r="I159" s="365"/>
      <c r="J159" s="367">
        <f>IFERROR(INDEX([1]Master!$1:$1048576,MATCH(D159,[1]Master!$B:$B,0),MATCH($G$5,[1]Master!$1:$1,0)),"")</f>
        <v>37.021954484605089</v>
      </c>
      <c r="K159" s="283">
        <f>ROUND(J159*Order_Quote!$L$2,4)</f>
        <v>0</v>
      </c>
      <c r="L159" s="342"/>
      <c r="M159" s="248"/>
      <c r="N159" s="284">
        <f t="shared" si="2"/>
        <v>0</v>
      </c>
      <c r="O159" s="65"/>
    </row>
    <row r="160" spans="1:15" s="52" customFormat="1" x14ac:dyDescent="0.3">
      <c r="A160" s="29" t="str">
        <f>IF(L160&gt;0,COUNT($A$7:A159)+1,"")</f>
        <v/>
      </c>
      <c r="B160" s="424"/>
      <c r="C160" s="425"/>
      <c r="D160" s="282" t="s">
        <v>129</v>
      </c>
      <c r="E160" s="282">
        <v>29816948</v>
      </c>
      <c r="F160" s="281" t="s">
        <v>5922</v>
      </c>
      <c r="G160" s="381">
        <f>IFERROR(INDEX([1]Master!$1:$1048576,MATCH(D160,[1]Master!$B:$B,0),MATCH($H$5,[1]Master!$1:$1,0)),"")</f>
        <v>100</v>
      </c>
      <c r="H160" s="381">
        <f>IFERROR(INDEX([1]Master!$1:$1048576,MATCH(D160,[1]Master!$B:$B,0),MATCH($H$4,[1]Master!$1:$1,0)),"")</f>
        <v>1800</v>
      </c>
      <c r="I160" s="365"/>
      <c r="J160" s="367">
        <f>IFERROR(INDEX([1]Master!$1:$1048576,MATCH(D160,[1]Master!$B:$B,0),MATCH($G$5,[1]Master!$1:$1,0)),"")</f>
        <v>14.69806763285024</v>
      </c>
      <c r="K160" s="283">
        <f>ROUND(J160*Order_Quote!$L$2,4)</f>
        <v>0</v>
      </c>
      <c r="L160" s="342"/>
      <c r="M160" s="248"/>
      <c r="N160" s="284">
        <f t="shared" si="2"/>
        <v>0</v>
      </c>
      <c r="O160" s="65"/>
    </row>
    <row r="161" spans="1:15" s="52" customFormat="1" x14ac:dyDescent="0.3">
      <c r="A161" s="29" t="str">
        <f>IF(L161&gt;0,COUNT($A$7:A160)+1,"")</f>
        <v/>
      </c>
      <c r="B161" s="424"/>
      <c r="C161" s="425"/>
      <c r="D161" s="282" t="s">
        <v>130</v>
      </c>
      <c r="E161" s="282">
        <v>29816999</v>
      </c>
      <c r="F161" s="281" t="s">
        <v>5923</v>
      </c>
      <c r="G161" s="381">
        <f>IFERROR(INDEX([1]Master!$1:$1048576,MATCH(D161,[1]Master!$B:$B,0),MATCH($H$5,[1]Master!$1:$1,0)),"")</f>
        <v>35</v>
      </c>
      <c r="H161" s="381">
        <f>IFERROR(INDEX([1]Master!$1:$1048576,MATCH(D161,[1]Master!$B:$B,0),MATCH($H$4,[1]Master!$1:$1,0)),"")</f>
        <v>1120</v>
      </c>
      <c r="I161" s="365"/>
      <c r="J161" s="367">
        <f>IFERROR(INDEX([1]Master!$1:$1048576,MATCH(D161,[1]Master!$B:$B,0),MATCH($G$5,[1]Master!$1:$1,0)),"")</f>
        <v>21.642512077294686</v>
      </c>
      <c r="K161" s="283">
        <f>ROUND(J161*Order_Quote!$L$2,4)</f>
        <v>0</v>
      </c>
      <c r="L161" s="342"/>
      <c r="M161" s="248"/>
      <c r="N161" s="284">
        <f t="shared" si="2"/>
        <v>0</v>
      </c>
      <c r="O161" s="65"/>
    </row>
    <row r="162" spans="1:15" s="52" customFormat="1" x14ac:dyDescent="0.3">
      <c r="A162" s="29" t="str">
        <f>IF(L162&gt;0,COUNT($A$7:A161)+1,"")</f>
        <v/>
      </c>
      <c r="B162" s="424"/>
      <c r="C162" s="425"/>
      <c r="D162" s="282" t="s">
        <v>131</v>
      </c>
      <c r="E162" s="282">
        <v>29817049</v>
      </c>
      <c r="F162" s="281" t="s">
        <v>5924</v>
      </c>
      <c r="G162" s="381">
        <f>IFERROR(INDEX([1]Master!$1:$1048576,MATCH(D162,[1]Master!$B:$B,0),MATCH($H$5,[1]Master!$1:$1,0)),"")</f>
        <v>30</v>
      </c>
      <c r="H162" s="381">
        <f>IFERROR(INDEX([1]Master!$1:$1048576,MATCH(D162,[1]Master!$B:$B,0),MATCH($H$4,[1]Master!$1:$1,0)),"")</f>
        <v>360</v>
      </c>
      <c r="I162" s="365"/>
      <c r="J162" s="367">
        <f>IFERROR(INDEX([1]Master!$1:$1048576,MATCH(D162,[1]Master!$B:$B,0),MATCH($G$5,[1]Master!$1:$1,0)),"")</f>
        <v>56.992753623188399</v>
      </c>
      <c r="K162" s="283">
        <f>ROUND(J162*Order_Quote!$L$2,4)</f>
        <v>0</v>
      </c>
      <c r="L162" s="342"/>
      <c r="M162" s="248"/>
      <c r="N162" s="284">
        <f t="shared" si="2"/>
        <v>0</v>
      </c>
      <c r="O162" s="65"/>
    </row>
    <row r="163" spans="1:15" s="52" customFormat="1" x14ac:dyDescent="0.3">
      <c r="A163" s="29" t="str">
        <f>IF(L163&gt;0,COUNT($A$7:A162)+1,"")</f>
        <v/>
      </c>
      <c r="B163" s="424"/>
      <c r="C163" s="425"/>
      <c r="D163" s="282" t="s">
        <v>132</v>
      </c>
      <c r="E163" s="282">
        <v>29817057</v>
      </c>
      <c r="F163" s="281" t="s">
        <v>5925</v>
      </c>
      <c r="G163" s="381">
        <f>IFERROR(INDEX([1]Master!$1:$1048576,MATCH(D163,[1]Master!$B:$B,0),MATCH($H$5,[1]Master!$1:$1,0)),"")</f>
        <v>5</v>
      </c>
      <c r="H163" s="381">
        <f>IFERROR(INDEX([1]Master!$1:$1048576,MATCH(D163,[1]Master!$B:$B,0),MATCH($H$4,[1]Master!$1:$1,0)),"")</f>
        <v>160</v>
      </c>
      <c r="I163" s="365"/>
      <c r="J163" s="367">
        <f>IFERROR(INDEX([1]Master!$1:$1048576,MATCH(D163,[1]Master!$B:$B,0),MATCH($G$5,[1]Master!$1:$1,0)),"")</f>
        <v>104.07004830917873</v>
      </c>
      <c r="K163" s="283">
        <f>ROUND(J163*Order_Quote!$L$2,4)</f>
        <v>0</v>
      </c>
      <c r="L163" s="342"/>
      <c r="M163" s="248"/>
      <c r="N163" s="284">
        <f t="shared" si="2"/>
        <v>0</v>
      </c>
      <c r="O163" s="65"/>
    </row>
    <row r="164" spans="1:15" s="52" customFormat="1" x14ac:dyDescent="0.3">
      <c r="A164" s="29" t="str">
        <f>IF(L164&gt;0,COUNT($A$7:A163)+1,"")</f>
        <v/>
      </c>
      <c r="B164" s="422"/>
      <c r="C164" s="423"/>
      <c r="D164" s="282" t="s">
        <v>133</v>
      </c>
      <c r="E164" s="282">
        <v>29817073</v>
      </c>
      <c r="F164" s="281" t="s">
        <v>5926</v>
      </c>
      <c r="G164" s="381">
        <f>IFERROR(INDEX([1]Master!$1:$1048576,MATCH(D164,[1]Master!$B:$B,0),MATCH($H$5,[1]Master!$1:$1,0)),"")</f>
        <v>4</v>
      </c>
      <c r="H164" s="381">
        <f>IFERROR(INDEX([1]Master!$1:$1048576,MATCH(D164,[1]Master!$B:$B,0),MATCH($H$4,[1]Master!$1:$1,0)),"")</f>
        <v>48</v>
      </c>
      <c r="I164" s="365"/>
      <c r="J164" s="367">
        <f>IFERROR(INDEX([1]Master!$1:$1048576,MATCH(D164,[1]Master!$B:$B,0),MATCH($G$5,[1]Master!$1:$1,0)),"")</f>
        <v>417.93478260869563</v>
      </c>
      <c r="K164" s="283">
        <f>ROUND(J164*Order_Quote!$L$2,4)</f>
        <v>0</v>
      </c>
      <c r="L164" s="342"/>
      <c r="M164" s="248"/>
      <c r="N164" s="284">
        <f t="shared" si="2"/>
        <v>0</v>
      </c>
      <c r="O164" s="65"/>
    </row>
    <row r="165" spans="1:15" s="52" customFormat="1" x14ac:dyDescent="0.3">
      <c r="A165" s="29" t="str">
        <f>IF(L165&gt;0,COUNT($A$7:A164)+1,"")</f>
        <v/>
      </c>
      <c r="B165" s="420"/>
      <c r="C165" s="421"/>
      <c r="D165" s="282" t="s">
        <v>134</v>
      </c>
      <c r="E165" s="282">
        <v>29817154</v>
      </c>
      <c r="F165" s="281" t="s">
        <v>5927</v>
      </c>
      <c r="G165" s="381">
        <f>IFERROR(INDEX([1]Master!$1:$1048576,MATCH(D165,[1]Master!$B:$B,0),MATCH($H$5,[1]Master!$1:$1,0)),"")</f>
        <v>25</v>
      </c>
      <c r="H165" s="381">
        <f>IFERROR(INDEX([1]Master!$1:$1048576,MATCH(D165,[1]Master!$B:$B,0),MATCH($H$4,[1]Master!$1:$1,0)),"")</f>
        <v>1125</v>
      </c>
      <c r="I165" s="365"/>
      <c r="J165" s="367">
        <f>IFERROR(INDEX([1]Master!$1:$1048576,MATCH(D165,[1]Master!$B:$B,0),MATCH($G$5,[1]Master!$1:$1,0)),"")</f>
        <v>19.045893719806763</v>
      </c>
      <c r="K165" s="283">
        <f>ROUND(J165*Order_Quote!$L$2,4)</f>
        <v>0</v>
      </c>
      <c r="L165" s="342"/>
      <c r="M165" s="248"/>
      <c r="N165" s="284">
        <f t="shared" si="2"/>
        <v>0</v>
      </c>
      <c r="O165" s="65"/>
    </row>
    <row r="166" spans="1:15" s="52" customFormat="1" x14ac:dyDescent="0.3">
      <c r="A166" s="29" t="str">
        <f>IF(L166&gt;0,COUNT($A$7:A165)+1,"")</f>
        <v/>
      </c>
      <c r="B166" s="424"/>
      <c r="C166" s="425"/>
      <c r="D166" s="282" t="s">
        <v>135</v>
      </c>
      <c r="E166" s="282">
        <v>29817170</v>
      </c>
      <c r="F166" s="281" t="s">
        <v>5928</v>
      </c>
      <c r="G166" s="381">
        <f>IFERROR(INDEX([1]Master!$1:$1048576,MATCH(D166,[1]Master!$B:$B,0),MATCH($H$5,[1]Master!$1:$1,0)),"")</f>
        <v>25</v>
      </c>
      <c r="H166" s="381">
        <f>IFERROR(INDEX([1]Master!$1:$1048576,MATCH(D166,[1]Master!$B:$B,0),MATCH($H$4,[1]Master!$1:$1,0)),"")</f>
        <v>1125</v>
      </c>
      <c r="I166" s="365"/>
      <c r="J166" s="367">
        <f>IFERROR(INDEX([1]Master!$1:$1048576,MATCH(D166,[1]Master!$B:$B,0),MATCH($G$5,[1]Master!$1:$1,0)),"")</f>
        <v>22.983091787439612</v>
      </c>
      <c r="K166" s="283">
        <f>ROUND(J166*Order_Quote!$L$2,4)</f>
        <v>0</v>
      </c>
      <c r="L166" s="342"/>
      <c r="M166" s="248"/>
      <c r="N166" s="284">
        <f t="shared" si="2"/>
        <v>0</v>
      </c>
      <c r="O166" s="65"/>
    </row>
    <row r="167" spans="1:15" s="52" customFormat="1" x14ac:dyDescent="0.3">
      <c r="A167" s="29" t="str">
        <f>IF(L167&gt;0,COUNT($A$7:A166)+1,"")</f>
        <v/>
      </c>
      <c r="B167" s="424"/>
      <c r="C167" s="425"/>
      <c r="D167" s="282" t="s">
        <v>136</v>
      </c>
      <c r="E167" s="282">
        <v>29817197</v>
      </c>
      <c r="F167" s="281" t="s">
        <v>5929</v>
      </c>
      <c r="G167" s="381">
        <f>IFERROR(INDEX([1]Master!$1:$1048576,MATCH(D167,[1]Master!$B:$B,0),MATCH($H$5,[1]Master!$1:$1,0)),"")</f>
        <v>50</v>
      </c>
      <c r="H167" s="381">
        <f>IFERROR(INDEX([1]Master!$1:$1048576,MATCH(D167,[1]Master!$B:$B,0),MATCH($H$4,[1]Master!$1:$1,0)),"")</f>
        <v>1200</v>
      </c>
      <c r="I167" s="365"/>
      <c r="J167" s="367">
        <f>IFERROR(INDEX([1]Master!$1:$1048576,MATCH(D167,[1]Master!$B:$B,0),MATCH($G$5,[1]Master!$1:$1,0)),"")</f>
        <v>19.118357487922705</v>
      </c>
      <c r="K167" s="283">
        <f>ROUND(J167*Order_Quote!$L$2,4)</f>
        <v>0</v>
      </c>
      <c r="L167" s="342"/>
      <c r="M167" s="248"/>
      <c r="N167" s="284">
        <f t="shared" si="2"/>
        <v>0</v>
      </c>
      <c r="O167" s="65"/>
    </row>
    <row r="168" spans="1:15" s="52" customFormat="1" x14ac:dyDescent="0.3">
      <c r="A168" s="29" t="str">
        <f>IF(L168&gt;0,COUNT($A$7:A167)+1,"")</f>
        <v/>
      </c>
      <c r="B168" s="424"/>
      <c r="C168" s="425"/>
      <c r="D168" s="282" t="s">
        <v>137</v>
      </c>
      <c r="E168" s="282">
        <v>29817219</v>
      </c>
      <c r="F168" s="281" t="s">
        <v>5930</v>
      </c>
      <c r="G168" s="381">
        <f>IFERROR(INDEX([1]Master!$1:$1048576,MATCH(D168,[1]Master!$B:$B,0),MATCH($H$5,[1]Master!$1:$1,0)),"")</f>
        <v>20</v>
      </c>
      <c r="H168" s="381">
        <f>IFERROR(INDEX([1]Master!$1:$1048576,MATCH(D168,[1]Master!$B:$B,0),MATCH($H$4,[1]Master!$1:$1,0)),"")</f>
        <v>640</v>
      </c>
      <c r="I168" s="365"/>
      <c r="J168" s="367">
        <f>IFERROR(INDEX([1]Master!$1:$1048576,MATCH(D168,[1]Master!$B:$B,0),MATCH($G$5,[1]Master!$1:$1,0)),"")</f>
        <v>41.40096618357488</v>
      </c>
      <c r="K168" s="283">
        <f>ROUND(J168*Order_Quote!$L$2,4)</f>
        <v>0</v>
      </c>
      <c r="L168" s="342"/>
      <c r="M168" s="248"/>
      <c r="N168" s="284">
        <f t="shared" si="2"/>
        <v>0</v>
      </c>
      <c r="O168" s="65"/>
    </row>
    <row r="169" spans="1:15" s="52" customFormat="1" x14ac:dyDescent="0.3">
      <c r="A169" s="29" t="str">
        <f>IF(L169&gt;0,COUNT($A$7:A168)+1,"")</f>
        <v/>
      </c>
      <c r="B169" s="424"/>
      <c r="C169" s="425"/>
      <c r="D169" s="282" t="s">
        <v>138</v>
      </c>
      <c r="E169" s="282">
        <v>29817235</v>
      </c>
      <c r="F169" s="281" t="s">
        <v>5931</v>
      </c>
      <c r="G169" s="381">
        <f>IFERROR(INDEX([1]Master!$1:$1048576,MATCH(D169,[1]Master!$B:$B,0),MATCH($H$5,[1]Master!$1:$1,0)),"")</f>
        <v>10</v>
      </c>
      <c r="H169" s="381">
        <f>IFERROR(INDEX([1]Master!$1:$1048576,MATCH(D169,[1]Master!$B:$B,0),MATCH($H$4,[1]Master!$1:$1,0)),"")</f>
        <v>450</v>
      </c>
      <c r="I169" s="365"/>
      <c r="J169" s="367">
        <f>IFERROR(INDEX([1]Master!$1:$1048576,MATCH(D169,[1]Master!$B:$B,0),MATCH($G$5,[1]Master!$1:$1,0)),"")</f>
        <v>42.862318840579711</v>
      </c>
      <c r="K169" s="283">
        <f>ROUND(J169*Order_Quote!$L$2,4)</f>
        <v>0</v>
      </c>
      <c r="L169" s="342"/>
      <c r="M169" s="248"/>
      <c r="N169" s="284">
        <f t="shared" si="2"/>
        <v>0</v>
      </c>
      <c r="O169" s="65"/>
    </row>
    <row r="170" spans="1:15" s="52" customFormat="1" x14ac:dyDescent="0.3">
      <c r="A170" s="29" t="str">
        <f>IF(L170&gt;0,COUNT($A$7:A169)+1,"")</f>
        <v/>
      </c>
      <c r="B170" s="424"/>
      <c r="C170" s="425"/>
      <c r="D170" s="282" t="s">
        <v>139</v>
      </c>
      <c r="E170" s="282">
        <v>29817251</v>
      </c>
      <c r="F170" s="281" t="s">
        <v>5932</v>
      </c>
      <c r="G170" s="381">
        <f>IFERROR(INDEX([1]Master!$1:$1048576,MATCH(D170,[1]Master!$B:$B,0),MATCH($H$5,[1]Master!$1:$1,0)),"")</f>
        <v>10</v>
      </c>
      <c r="H170" s="381">
        <f>IFERROR(INDEX([1]Master!$1:$1048576,MATCH(D170,[1]Master!$B:$B,0),MATCH($H$4,[1]Master!$1:$1,0)),"")</f>
        <v>320</v>
      </c>
      <c r="I170" s="365"/>
      <c r="J170" s="367">
        <f>IFERROR(INDEX([1]Master!$1:$1048576,MATCH(D170,[1]Master!$B:$B,0),MATCH($G$5,[1]Master!$1:$1,0)),"")</f>
        <v>89.553140096618364</v>
      </c>
      <c r="K170" s="283">
        <f>ROUND(J170*Order_Quote!$L$2,4)</f>
        <v>0</v>
      </c>
      <c r="L170" s="342"/>
      <c r="M170" s="248"/>
      <c r="N170" s="284">
        <f t="shared" si="2"/>
        <v>0</v>
      </c>
      <c r="O170" s="65"/>
    </row>
    <row r="171" spans="1:15" s="52" customFormat="1" x14ac:dyDescent="0.3">
      <c r="A171" s="29" t="str">
        <f>IF(L171&gt;0,COUNT($A$7:A170)+1,"")</f>
        <v/>
      </c>
      <c r="B171" s="424"/>
      <c r="C171" s="425"/>
      <c r="D171" s="282" t="s">
        <v>140</v>
      </c>
      <c r="E171" s="282">
        <v>29817260</v>
      </c>
      <c r="F171" s="281" t="s">
        <v>5933</v>
      </c>
      <c r="G171" s="381">
        <f>IFERROR(INDEX([1]Master!$1:$1048576,MATCH(D171,[1]Master!$B:$B,0),MATCH($H$5,[1]Master!$1:$1,0)),"")</f>
        <v>10</v>
      </c>
      <c r="H171" s="381">
        <f>IFERROR(INDEX([1]Master!$1:$1048576,MATCH(D171,[1]Master!$B:$B,0),MATCH($H$4,[1]Master!$1:$1,0)),"")</f>
        <v>180</v>
      </c>
      <c r="I171" s="365"/>
      <c r="J171" s="367">
        <f>IFERROR(INDEX([1]Master!$1:$1048576,MATCH(D171,[1]Master!$B:$B,0),MATCH($G$5,[1]Master!$1:$1,0)),"")</f>
        <v>121.71497584541062</v>
      </c>
      <c r="K171" s="283">
        <f>ROUND(J171*Order_Quote!$L$2,4)</f>
        <v>0</v>
      </c>
      <c r="L171" s="342"/>
      <c r="M171" s="248"/>
      <c r="N171" s="284">
        <f t="shared" si="2"/>
        <v>0</v>
      </c>
      <c r="O171" s="65"/>
    </row>
    <row r="172" spans="1:15" s="52" customFormat="1" x14ac:dyDescent="0.3">
      <c r="A172" s="29" t="str">
        <f>IF(L172&gt;0,COUNT($A$7:A171)+1,"")</f>
        <v/>
      </c>
      <c r="B172" s="422"/>
      <c r="C172" s="423"/>
      <c r="D172" s="282" t="s">
        <v>141</v>
      </c>
      <c r="E172" s="282">
        <v>29817286</v>
      </c>
      <c r="F172" s="281" t="s">
        <v>5934</v>
      </c>
      <c r="G172" s="381">
        <f>IFERROR(INDEX([1]Master!$1:$1048576,MATCH(D172,[1]Master!$B:$B,0),MATCH($H$5,[1]Master!$1:$1,0)),"")</f>
        <v>6</v>
      </c>
      <c r="H172" s="381">
        <f>IFERROR(INDEX([1]Master!$1:$1048576,MATCH(D172,[1]Master!$B:$B,0),MATCH($H$4,[1]Master!$1:$1,0)),"")</f>
        <v>72</v>
      </c>
      <c r="I172" s="365"/>
      <c r="J172" s="367">
        <f>IFERROR(INDEX([1]Master!$1:$1048576,MATCH(D172,[1]Master!$B:$B,0),MATCH($G$5,[1]Master!$1:$1,0)),"")</f>
        <v>404.17874396135261</v>
      </c>
      <c r="K172" s="283">
        <f>ROUND(J172*Order_Quote!$L$2,4)</f>
        <v>0</v>
      </c>
      <c r="L172" s="342"/>
      <c r="M172" s="248"/>
      <c r="N172" s="284">
        <f t="shared" si="2"/>
        <v>0</v>
      </c>
      <c r="O172" s="65"/>
    </row>
    <row r="173" spans="1:15" s="52" customFormat="1" x14ac:dyDescent="0.3">
      <c r="A173" s="29" t="str">
        <f>IF(L173&gt;0,COUNT($A$7:A172)+1,"")</f>
        <v/>
      </c>
      <c r="B173" s="420"/>
      <c r="C173" s="421"/>
      <c r="D173" s="282" t="s">
        <v>142</v>
      </c>
      <c r="E173" s="282">
        <v>29819688</v>
      </c>
      <c r="F173" s="281" t="s">
        <v>5935</v>
      </c>
      <c r="G173" s="381">
        <f>IFERROR(INDEX([1]Master!$1:$1048576,MATCH(D173,[1]Master!$B:$B,0),MATCH($H$5,[1]Master!$1:$1,0)),"")</f>
        <v>20</v>
      </c>
      <c r="H173" s="381">
        <f>IFERROR(INDEX([1]Master!$1:$1048576,MATCH(D173,[1]Master!$B:$B,0),MATCH($H$4,[1]Master!$1:$1,0)),"")</f>
        <v>1600</v>
      </c>
      <c r="I173" s="365"/>
      <c r="J173" s="367">
        <f>IFERROR(INDEX([1]Master!$1:$1048576,MATCH(D173,[1]Master!$B:$B,0),MATCH($G$5,[1]Master!$1:$1,0)),"")</f>
        <v>44.094202898550719</v>
      </c>
      <c r="K173" s="283">
        <f>ROUND(J173*Order_Quote!$L$2,4)</f>
        <v>0</v>
      </c>
      <c r="L173" s="342"/>
      <c r="M173" s="248"/>
      <c r="N173" s="284">
        <f t="shared" si="2"/>
        <v>0</v>
      </c>
      <c r="O173" s="65"/>
    </row>
    <row r="174" spans="1:15" s="52" customFormat="1" x14ac:dyDescent="0.3">
      <c r="A174" s="29" t="str">
        <f>IF(L174&gt;0,COUNT($A$7:A173)+1,"")</f>
        <v/>
      </c>
      <c r="B174" s="424"/>
      <c r="C174" s="425"/>
      <c r="D174" s="282" t="s">
        <v>143</v>
      </c>
      <c r="E174" s="282">
        <v>29819696</v>
      </c>
      <c r="F174" s="281" t="s">
        <v>684</v>
      </c>
      <c r="G174" s="381">
        <f>IFERROR(INDEX([1]Master!$1:$1048576,MATCH(D174,[1]Master!$B:$B,0),MATCH($H$5,[1]Master!$1:$1,0)),"")</f>
        <v>25</v>
      </c>
      <c r="H174" s="381">
        <f>IFERROR(INDEX([1]Master!$1:$1048576,MATCH(D174,[1]Master!$B:$B,0),MATCH($H$4,[1]Master!$1:$1,0)),"")</f>
        <v>800</v>
      </c>
      <c r="I174" s="365"/>
      <c r="J174" s="367">
        <f>IFERROR(INDEX([1]Master!$1:$1048576,MATCH(D174,[1]Master!$B:$B,0),MATCH($G$5,[1]Master!$1:$1,0)),"")</f>
        <v>42.765700483091777</v>
      </c>
      <c r="K174" s="283">
        <f>ROUND(J174*Order_Quote!$L$2,4)</f>
        <v>0</v>
      </c>
      <c r="L174" s="342"/>
      <c r="M174" s="248"/>
      <c r="N174" s="284">
        <f t="shared" si="2"/>
        <v>0</v>
      </c>
      <c r="O174" s="65"/>
    </row>
    <row r="175" spans="1:15" s="52" customFormat="1" x14ac:dyDescent="0.3">
      <c r="A175" s="29" t="str">
        <f>IF(L175&gt;0,COUNT($A$7:A174)+1,"")</f>
        <v/>
      </c>
      <c r="B175" s="424"/>
      <c r="C175" s="425"/>
      <c r="D175" s="282" t="s">
        <v>144</v>
      </c>
      <c r="E175" s="282">
        <v>29819700</v>
      </c>
      <c r="F175" s="281" t="s">
        <v>5936</v>
      </c>
      <c r="G175" s="381">
        <f>IFERROR(INDEX([1]Master!$1:$1048576,MATCH(D175,[1]Master!$B:$B,0),MATCH($H$5,[1]Master!$1:$1,0)),"")</f>
        <v>30</v>
      </c>
      <c r="H175" s="381">
        <f>IFERROR(INDEX([1]Master!$1:$1048576,MATCH(D175,[1]Master!$B:$B,0),MATCH($H$4,[1]Master!$1:$1,0)),"")</f>
        <v>360</v>
      </c>
      <c r="I175" s="365"/>
      <c r="J175" s="367">
        <f>IFERROR(INDEX([1]Master!$1:$1048576,MATCH(D175,[1]Master!$B:$B,0),MATCH($G$5,[1]Master!$1:$1,0)),"")</f>
        <v>71.292270531400973</v>
      </c>
      <c r="K175" s="283">
        <f>ROUND(J175*Order_Quote!$L$2,4)</f>
        <v>0</v>
      </c>
      <c r="L175" s="342"/>
      <c r="M175" s="248"/>
      <c r="N175" s="284">
        <f t="shared" si="2"/>
        <v>0</v>
      </c>
      <c r="O175" s="65"/>
    </row>
    <row r="176" spans="1:15" s="52" customFormat="1" x14ac:dyDescent="0.3">
      <c r="A176" s="29" t="str">
        <f>IF(L176&gt;0,COUNT($A$7:A175)+1,"")</f>
        <v/>
      </c>
      <c r="B176" s="424"/>
      <c r="C176" s="425"/>
      <c r="D176" s="282" t="s">
        <v>145</v>
      </c>
      <c r="E176" s="282">
        <v>29819840</v>
      </c>
      <c r="F176" s="281" t="s">
        <v>5937</v>
      </c>
      <c r="G176" s="381">
        <f>IFERROR(INDEX([1]Master!$1:$1048576,MATCH(D176,[1]Master!$B:$B,0),MATCH($H$5,[1]Master!$1:$1,0)),"")</f>
        <v>10</v>
      </c>
      <c r="H176" s="381">
        <f>IFERROR(INDEX([1]Master!$1:$1048576,MATCH(D176,[1]Master!$B:$B,0),MATCH($H$4,[1]Master!$1:$1,0)),"")</f>
        <v>180</v>
      </c>
      <c r="I176" s="365"/>
      <c r="J176" s="367">
        <f>IFERROR(INDEX([1]Master!$1:$1048576,MATCH(D176,[1]Master!$B:$B,0),MATCH($G$5,[1]Master!$1:$1,0)),"")</f>
        <v>180.03623188405794</v>
      </c>
      <c r="K176" s="283">
        <f>ROUND(J176*Order_Quote!$L$2,4)</f>
        <v>0</v>
      </c>
      <c r="L176" s="342"/>
      <c r="M176" s="248"/>
      <c r="N176" s="284">
        <f t="shared" si="2"/>
        <v>0</v>
      </c>
      <c r="O176" s="65"/>
    </row>
    <row r="177" spans="1:15" s="52" customFormat="1" x14ac:dyDescent="0.3">
      <c r="A177" s="29" t="str">
        <f>IF(L177&gt;0,COUNT($A$7:A176)+1,"")</f>
        <v/>
      </c>
      <c r="B177" s="422"/>
      <c r="C177" s="423"/>
      <c r="D177" s="282" t="s">
        <v>146</v>
      </c>
      <c r="E177" s="282">
        <v>29819866</v>
      </c>
      <c r="F177" s="281" t="s">
        <v>5938</v>
      </c>
      <c r="G177" s="381">
        <f>IFERROR(INDEX([1]Master!$1:$1048576,MATCH(D177,[1]Master!$B:$B,0),MATCH($H$5,[1]Master!$1:$1,0)),"")</f>
        <v>4</v>
      </c>
      <c r="H177" s="381">
        <f>IFERROR(INDEX([1]Master!$1:$1048576,MATCH(D177,[1]Master!$B:$B,0),MATCH($H$4,[1]Master!$1:$1,0)),"")</f>
        <v>32</v>
      </c>
      <c r="I177" s="365"/>
      <c r="J177" s="367">
        <f>IFERROR(INDEX([1]Master!$1:$1048576,MATCH(D177,[1]Master!$B:$B,0),MATCH($G$5,[1]Master!$1:$1,0)),"")</f>
        <v>1047.5010813574845</v>
      </c>
      <c r="K177" s="283">
        <f>ROUND(J177*Order_Quote!$L$2,4)</f>
        <v>0</v>
      </c>
      <c r="L177" s="342"/>
      <c r="M177" s="248"/>
      <c r="N177" s="284">
        <f t="shared" si="2"/>
        <v>0</v>
      </c>
      <c r="O177" s="65"/>
    </row>
    <row r="178" spans="1:15" s="52" customFormat="1" x14ac:dyDescent="0.3">
      <c r="A178" s="29" t="str">
        <f>IF(L178&gt;0,COUNT($A$7:A177)+1,"")</f>
        <v/>
      </c>
      <c r="B178" s="420"/>
      <c r="C178" s="421"/>
      <c r="D178" s="282" t="s">
        <v>5374</v>
      </c>
      <c r="E178" s="282">
        <v>29818045</v>
      </c>
      <c r="F178" s="281" t="s">
        <v>5939</v>
      </c>
      <c r="G178" s="381">
        <f>IFERROR(INDEX([1]Master!$1:$1048576,MATCH(D178,[1]Master!$B:$B,0),MATCH($H$5,[1]Master!$1:$1,0)),"")</f>
        <v>50</v>
      </c>
      <c r="H178" s="381">
        <f>IFERROR(INDEX([1]Master!$1:$1048576,MATCH(D178,[1]Master!$B:$B,0),MATCH($H$4,[1]Master!$1:$1,0)),"")</f>
        <v>1200</v>
      </c>
      <c r="I178" s="365"/>
      <c r="J178" s="367">
        <f>IFERROR(INDEX([1]Master!$1:$1048576,MATCH(D178,[1]Master!$B:$B,0),MATCH($G$5,[1]Master!$1:$1,0)),"")</f>
        <v>40.842716049382716</v>
      </c>
      <c r="K178" s="283">
        <f>ROUND(J178*Order_Quote!$L$2,4)</f>
        <v>0</v>
      </c>
      <c r="L178" s="342"/>
      <c r="M178" s="248"/>
      <c r="N178" s="284">
        <f t="shared" si="2"/>
        <v>0</v>
      </c>
      <c r="O178" s="65"/>
    </row>
    <row r="179" spans="1:15" s="52" customFormat="1" x14ac:dyDescent="0.3">
      <c r="A179" s="29" t="str">
        <f>IF(L179&gt;0,COUNT($A$7:A178)+1,"")</f>
        <v/>
      </c>
      <c r="B179" s="424"/>
      <c r="C179" s="425"/>
      <c r="D179" s="282" t="s">
        <v>5373</v>
      </c>
      <c r="E179" s="282">
        <v>29818053</v>
      </c>
      <c r="F179" s="281" t="s">
        <v>5940</v>
      </c>
      <c r="G179" s="381">
        <f>IFERROR(INDEX([1]Master!$1:$1048576,MATCH(D179,[1]Master!$B:$B,0),MATCH($H$5,[1]Master!$1:$1,0)),"")</f>
        <v>10</v>
      </c>
      <c r="H179" s="381">
        <f>IFERROR(INDEX([1]Master!$1:$1048576,MATCH(D179,[1]Master!$B:$B,0),MATCH($H$4,[1]Master!$1:$1,0)),"")</f>
        <v>450</v>
      </c>
      <c r="I179" s="365"/>
      <c r="J179" s="367">
        <f>IFERROR(INDEX([1]Master!$1:$1048576,MATCH(D179,[1]Master!$B:$B,0),MATCH($G$5,[1]Master!$1:$1,0)),"")</f>
        <v>88.869876543209884</v>
      </c>
      <c r="K179" s="283">
        <f>ROUND(J179*Order_Quote!$L$2,4)</f>
        <v>0</v>
      </c>
      <c r="L179" s="342"/>
      <c r="M179" s="248"/>
      <c r="N179" s="284">
        <f t="shared" si="2"/>
        <v>0</v>
      </c>
      <c r="O179" s="65"/>
    </row>
    <row r="180" spans="1:15" s="52" customFormat="1" x14ac:dyDescent="0.3">
      <c r="A180" s="29" t="str">
        <f>IF(L180&gt;0,COUNT($A$7:A179)+1,"")</f>
        <v/>
      </c>
      <c r="B180" s="424"/>
      <c r="C180" s="425"/>
      <c r="D180" s="282" t="s">
        <v>5325</v>
      </c>
      <c r="E180" s="282">
        <v>29819734</v>
      </c>
      <c r="F180" s="281" t="s">
        <v>5941</v>
      </c>
      <c r="G180" s="381">
        <f>IFERROR(INDEX([1]Master!$1:$1048576,MATCH(D180,[1]Master!$B:$B,0),MATCH($H$5,[1]Master!$1:$1,0)),"")</f>
        <v>20</v>
      </c>
      <c r="H180" s="381">
        <f>IFERROR(INDEX([1]Master!$1:$1048576,MATCH(D180,[1]Master!$B:$B,0),MATCH($H$4,[1]Master!$1:$1,0)),"")</f>
        <v>350</v>
      </c>
      <c r="I180" s="365"/>
      <c r="J180" s="367">
        <f>IFERROR(INDEX([1]Master!$1:$1048576,MATCH(D180,[1]Master!$B:$B,0),MATCH($G$5,[1]Master!$1:$1,0)),"")</f>
        <v>72.012345679012341</v>
      </c>
      <c r="K180" s="283">
        <f>ROUND(J180*Order_Quote!$L$2,4)</f>
        <v>0</v>
      </c>
      <c r="L180" s="342"/>
      <c r="M180" s="248"/>
      <c r="N180" s="284">
        <f t="shared" si="2"/>
        <v>0</v>
      </c>
      <c r="O180" s="65"/>
    </row>
    <row r="181" spans="1:15" s="52" customFormat="1" x14ac:dyDescent="0.3">
      <c r="A181" s="29" t="str">
        <f>IF(L181&gt;0,COUNT($A$7:A180)+1,"")</f>
        <v/>
      </c>
      <c r="B181" s="424"/>
      <c r="C181" s="425"/>
      <c r="D181" s="282" t="s">
        <v>147</v>
      </c>
      <c r="E181" s="282">
        <v>29817308</v>
      </c>
      <c r="F181" s="281" t="s">
        <v>5942</v>
      </c>
      <c r="G181" s="381">
        <f>IFERROR(INDEX([1]Master!$1:$1048576,MATCH(D181,[1]Master!$B:$B,0),MATCH($H$5,[1]Master!$1:$1,0)),"")</f>
        <v>5</v>
      </c>
      <c r="H181" s="381">
        <f>IFERROR(INDEX([1]Master!$1:$1048576,MATCH(D181,[1]Master!$B:$B,0),MATCH($H$4,[1]Master!$1:$1,0)),"")</f>
        <v>225</v>
      </c>
      <c r="I181" s="365"/>
      <c r="J181" s="367">
        <f>IFERROR(INDEX([1]Master!$1:$1048576,MATCH(D181,[1]Master!$B:$B,0),MATCH($G$5,[1]Master!$1:$1,0)),"")</f>
        <v>133.81642512077292</v>
      </c>
      <c r="K181" s="283">
        <f>ROUND(J181*Order_Quote!$L$2,4)</f>
        <v>0</v>
      </c>
      <c r="L181" s="342"/>
      <c r="M181" s="248"/>
      <c r="N181" s="284">
        <f t="shared" si="2"/>
        <v>0</v>
      </c>
      <c r="O181" s="65"/>
    </row>
    <row r="182" spans="1:15" s="52" customFormat="1" x14ac:dyDescent="0.3">
      <c r="A182" s="29" t="str">
        <f>IF(L182&gt;0,COUNT($A$7:A181)+1,"")</f>
        <v/>
      </c>
      <c r="B182" s="422"/>
      <c r="C182" s="423"/>
      <c r="D182" s="282" t="s">
        <v>148</v>
      </c>
      <c r="E182" s="282">
        <v>29817316</v>
      </c>
      <c r="F182" s="281" t="s">
        <v>5943</v>
      </c>
      <c r="G182" s="381">
        <f>IFERROR(INDEX([1]Master!$1:$1048576,MATCH(D182,[1]Master!$B:$B,0),MATCH($H$5,[1]Master!$1:$1,0)),"")</f>
        <v>5</v>
      </c>
      <c r="H182" s="381">
        <f>IFERROR(INDEX([1]Master!$1:$1048576,MATCH(D182,[1]Master!$B:$B,0),MATCH($H$4,[1]Master!$1:$1,0)),"")</f>
        <v>150</v>
      </c>
      <c r="I182" s="365"/>
      <c r="J182" s="367">
        <f>IFERROR(INDEX([1]Master!$1:$1048576,MATCH(D182,[1]Master!$B:$B,0),MATCH($G$5,[1]Master!$1:$1,0)),"")</f>
        <v>117.30222585585265</v>
      </c>
      <c r="K182" s="283">
        <f>ROUND(J182*Order_Quote!$L$2,4)</f>
        <v>0</v>
      </c>
      <c r="L182" s="342"/>
      <c r="M182" s="248"/>
      <c r="N182" s="284">
        <f t="shared" si="2"/>
        <v>0</v>
      </c>
      <c r="O182" s="65"/>
    </row>
    <row r="183" spans="1:15" s="52" customFormat="1" x14ac:dyDescent="0.3">
      <c r="A183" s="29" t="str">
        <f>IF(L183&gt;0,COUNT($A$7:A182)+1,"")</f>
        <v/>
      </c>
      <c r="B183" s="420"/>
      <c r="C183" s="421"/>
      <c r="D183" s="282" t="s">
        <v>5348</v>
      </c>
      <c r="E183" s="282">
        <v>29819335</v>
      </c>
      <c r="F183" s="281" t="s">
        <v>5944</v>
      </c>
      <c r="G183" s="381">
        <f>IFERROR(INDEX([1]Master!$1:$1048576,MATCH(D183,[1]Master!$B:$B,0),MATCH($H$5,[1]Master!$1:$1,0)),"")</f>
        <v>10</v>
      </c>
      <c r="H183" s="381">
        <f>IFERROR(INDEX([1]Master!$1:$1048576,MATCH(D183,[1]Master!$B:$B,0),MATCH($H$4,[1]Master!$1:$1,0)),"")</f>
        <v>180</v>
      </c>
      <c r="I183" s="365"/>
      <c r="J183" s="367">
        <f>IFERROR(INDEX([1]Master!$1:$1048576,MATCH(D183,[1]Master!$B:$B,0),MATCH($G$5,[1]Master!$1:$1,0)),"")</f>
        <v>188.75662650602411</v>
      </c>
      <c r="K183" s="283">
        <f>ROUND(J183*Order_Quote!$L$2,4)</f>
        <v>0</v>
      </c>
      <c r="L183" s="342"/>
      <c r="M183" s="248"/>
      <c r="N183" s="284">
        <f t="shared" si="2"/>
        <v>0</v>
      </c>
      <c r="O183" s="65"/>
    </row>
    <row r="184" spans="1:15" s="52" customFormat="1" x14ac:dyDescent="0.3">
      <c r="A184" s="29" t="str">
        <f>IF(L184&gt;0,COUNT($A$7:A183)+1,"")</f>
        <v/>
      </c>
      <c r="B184" s="424"/>
      <c r="C184" s="425"/>
      <c r="D184" s="282" t="s">
        <v>5326</v>
      </c>
      <c r="E184" s="282">
        <v>29819343</v>
      </c>
      <c r="F184" s="281" t="s">
        <v>5945</v>
      </c>
      <c r="G184" s="381">
        <f>IFERROR(INDEX([1]Master!$1:$1048576,MATCH(D184,[1]Master!$B:$B,0),MATCH($H$5,[1]Master!$1:$1,0)),"")</f>
        <v>10</v>
      </c>
      <c r="H184" s="381">
        <f>IFERROR(INDEX([1]Master!$1:$1048576,MATCH(D184,[1]Master!$B:$B,0),MATCH($H$4,[1]Master!$1:$1,0)),"")</f>
        <v>180</v>
      </c>
      <c r="I184" s="365"/>
      <c r="J184" s="367">
        <f>IFERROR(INDEX([1]Master!$1:$1048576,MATCH(D184,[1]Master!$B:$B,0),MATCH($G$5,[1]Master!$1:$1,0)),"")</f>
        <v>120.23802469135802</v>
      </c>
      <c r="K184" s="283">
        <f>ROUND(J184*Order_Quote!$L$2,4)</f>
        <v>0</v>
      </c>
      <c r="L184" s="342"/>
      <c r="M184" s="248"/>
      <c r="N184" s="284">
        <f t="shared" si="2"/>
        <v>0</v>
      </c>
      <c r="O184" s="65"/>
    </row>
    <row r="185" spans="1:15" s="52" customFormat="1" x14ac:dyDescent="0.3">
      <c r="A185" s="29" t="str">
        <f>IF(L185&gt;0,COUNT($A$7:A184)+1,"")</f>
        <v/>
      </c>
      <c r="B185" s="422"/>
      <c r="C185" s="423"/>
      <c r="D185" s="282" t="s">
        <v>5349</v>
      </c>
      <c r="E185" s="282">
        <v>29819360</v>
      </c>
      <c r="F185" s="281" t="s">
        <v>5946</v>
      </c>
      <c r="G185" s="381">
        <f>IFERROR(INDEX([1]Master!$1:$1048576,MATCH(D185,[1]Master!$B:$B,0),MATCH($H$5,[1]Master!$1:$1,0)),"")</f>
        <v>5</v>
      </c>
      <c r="H185" s="381">
        <f>IFERROR(INDEX([1]Master!$1:$1048576,MATCH(D185,[1]Master!$B:$B,0),MATCH($H$4,[1]Master!$1:$1,0)),"")</f>
        <v>120</v>
      </c>
      <c r="I185" s="365"/>
      <c r="J185" s="367">
        <f>IFERROR(INDEX([1]Master!$1:$1048576,MATCH(D185,[1]Master!$B:$B,0),MATCH($G$5,[1]Master!$1:$1,0)),"")</f>
        <v>303.71057563587686</v>
      </c>
      <c r="K185" s="283">
        <f>ROUND(J185*Order_Quote!$L$2,4)</f>
        <v>0</v>
      </c>
      <c r="L185" s="342"/>
      <c r="M185" s="248"/>
      <c r="N185" s="284">
        <f t="shared" si="2"/>
        <v>0</v>
      </c>
      <c r="O185" s="65"/>
    </row>
    <row r="186" spans="1:15" s="52" customFormat="1" x14ac:dyDescent="0.3">
      <c r="A186" s="29" t="str">
        <f>IF(L186&gt;0,COUNT($A$7:A185)+1,"")</f>
        <v/>
      </c>
      <c r="B186" s="420"/>
      <c r="C186" s="421"/>
      <c r="D186" s="282" t="s">
        <v>5350</v>
      </c>
      <c r="E186" s="282">
        <v>29819432</v>
      </c>
      <c r="F186" s="281" t="s">
        <v>5947</v>
      </c>
      <c r="G186" s="381">
        <f>IFERROR(INDEX([1]Master!$1:$1048576,MATCH(D186,[1]Master!$B:$B,0),MATCH($H$5,[1]Master!$1:$1,0)),"")</f>
        <v>10</v>
      </c>
      <c r="H186" s="381">
        <f>IFERROR(INDEX([1]Master!$1:$1048576,MATCH(D186,[1]Master!$B:$B,0),MATCH($H$4,[1]Master!$1:$1,0)),"")</f>
        <v>180</v>
      </c>
      <c r="I186" s="365"/>
      <c r="J186" s="367">
        <f>IFERROR(INDEX([1]Master!$1:$1048576,MATCH(D186,[1]Master!$B:$B,0),MATCH($G$5,[1]Master!$1:$1,0)),"")</f>
        <v>188.75662650602411</v>
      </c>
      <c r="K186" s="283">
        <f>ROUND(J186*Order_Quote!$L$2,4)</f>
        <v>0</v>
      </c>
      <c r="L186" s="342"/>
      <c r="M186" s="248"/>
      <c r="N186" s="284">
        <f t="shared" si="2"/>
        <v>0</v>
      </c>
      <c r="O186" s="65"/>
    </row>
    <row r="187" spans="1:15" s="52" customFormat="1" x14ac:dyDescent="0.3">
      <c r="A187" s="29" t="str">
        <f>IF(L187&gt;0,COUNT($A$7:A186)+1,"")</f>
        <v/>
      </c>
      <c r="B187" s="424"/>
      <c r="C187" s="425"/>
      <c r="D187" s="282" t="s">
        <v>5327</v>
      </c>
      <c r="E187" s="282">
        <v>29819440</v>
      </c>
      <c r="F187" s="281" t="s">
        <v>5948</v>
      </c>
      <c r="G187" s="381">
        <f>IFERROR(INDEX([1]Master!$1:$1048576,MATCH(D187,[1]Master!$B:$B,0),MATCH($H$5,[1]Master!$1:$1,0)),"")</f>
        <v>10</v>
      </c>
      <c r="H187" s="381">
        <f>IFERROR(INDEX([1]Master!$1:$1048576,MATCH(D187,[1]Master!$B:$B,0),MATCH($H$4,[1]Master!$1:$1,0)),"")</f>
        <v>180</v>
      </c>
      <c r="I187" s="365"/>
      <c r="J187" s="367">
        <f>IFERROR(INDEX([1]Master!$1:$1048576,MATCH(D187,[1]Master!$B:$B,0),MATCH($G$5,[1]Master!$1:$1,0)),"")</f>
        <v>113.43209876543207</v>
      </c>
      <c r="K187" s="283">
        <f>ROUND(J187*Order_Quote!$L$2,4)</f>
        <v>0</v>
      </c>
      <c r="L187" s="342"/>
      <c r="M187" s="248"/>
      <c r="N187" s="284">
        <f t="shared" si="2"/>
        <v>0</v>
      </c>
      <c r="O187" s="65"/>
    </row>
    <row r="188" spans="1:15" s="52" customFormat="1" x14ac:dyDescent="0.3">
      <c r="A188" s="29" t="str">
        <f>IF(L188&gt;0,COUNT($A$7:A187)+1,"")</f>
        <v/>
      </c>
      <c r="B188" s="422"/>
      <c r="C188" s="423"/>
      <c r="D188" s="282" t="s">
        <v>5328</v>
      </c>
      <c r="E188" s="282">
        <v>29819467</v>
      </c>
      <c r="F188" s="281" t="s">
        <v>5949</v>
      </c>
      <c r="G188" s="381">
        <f>IFERROR(INDEX([1]Master!$1:$1048576,MATCH(D188,[1]Master!$B:$B,0),MATCH($H$5,[1]Master!$1:$1,0)),"")</f>
        <v>5</v>
      </c>
      <c r="H188" s="381">
        <f>IFERROR(INDEX([1]Master!$1:$1048576,MATCH(D188,[1]Master!$B:$B,0),MATCH($H$4,[1]Master!$1:$1,0)),"")</f>
        <v>80</v>
      </c>
      <c r="I188" s="365"/>
      <c r="J188" s="367">
        <f>IFERROR(INDEX([1]Master!$1:$1048576,MATCH(D188,[1]Master!$B:$B,0),MATCH($G$5,[1]Master!$1:$1,0)),"")</f>
        <v>290.51378848728245</v>
      </c>
      <c r="K188" s="283">
        <f>ROUND(J188*Order_Quote!$L$2,4)</f>
        <v>0</v>
      </c>
      <c r="L188" s="342"/>
      <c r="M188" s="248"/>
      <c r="N188" s="284">
        <f t="shared" si="2"/>
        <v>0</v>
      </c>
      <c r="O188" s="65"/>
    </row>
    <row r="189" spans="1:15" s="69" customFormat="1" ht="26.25" customHeight="1" x14ac:dyDescent="0.3">
      <c r="A189" s="29" t="str">
        <f>IF(L189&gt;0,COUNT($A$7:A188)+1,"")</f>
        <v/>
      </c>
      <c r="B189" s="426"/>
      <c r="C189" s="427"/>
      <c r="D189" s="282" t="s">
        <v>5329</v>
      </c>
      <c r="E189" s="282">
        <v>29819530</v>
      </c>
      <c r="F189" s="281" t="s">
        <v>5950</v>
      </c>
      <c r="G189" s="381">
        <f>IFERROR(INDEX([1]Master!$1:$1048576,MATCH(D189,[1]Master!$B:$B,0),MATCH($H$5,[1]Master!$1:$1,0)),"")</f>
        <v>5</v>
      </c>
      <c r="H189" s="381">
        <f>IFERROR(INDEX([1]Master!$1:$1048576,MATCH(D189,[1]Master!$B:$B,0),MATCH($H$4,[1]Master!$1:$1,0)),"")</f>
        <v>150</v>
      </c>
      <c r="I189" s="365"/>
      <c r="J189" s="367">
        <f>IFERROR(INDEX([1]Master!$1:$1048576,MATCH(D189,[1]Master!$B:$B,0),MATCH($G$5,[1]Master!$1:$1,0)),"")</f>
        <v>166.27160493827159</v>
      </c>
      <c r="K189" s="283">
        <f>ROUND(J189*Order_Quote!$L$2,4)</f>
        <v>0</v>
      </c>
      <c r="L189" s="342"/>
      <c r="M189" s="248"/>
      <c r="N189" s="284">
        <f t="shared" si="2"/>
        <v>0</v>
      </c>
      <c r="O189" s="285"/>
    </row>
    <row r="190" spans="1:15" s="69" customFormat="1" ht="26.25" customHeight="1" x14ac:dyDescent="0.3">
      <c r="A190" s="29" t="str">
        <f>IF(L190&gt;0,COUNT($A$7:A189)+1,"")</f>
        <v/>
      </c>
      <c r="B190" s="428"/>
      <c r="C190" s="429"/>
      <c r="D190" s="282" t="s">
        <v>5330</v>
      </c>
      <c r="E190" s="282">
        <v>29819548</v>
      </c>
      <c r="F190" s="281" t="s">
        <v>5951</v>
      </c>
      <c r="G190" s="381">
        <f>IFERROR(INDEX([1]Master!$1:$1048576,MATCH(D190,[1]Master!$B:$B,0),MATCH($H$5,[1]Master!$1:$1,0)),"")</f>
        <v>5</v>
      </c>
      <c r="H190" s="381">
        <f>IFERROR(INDEX([1]Master!$1:$1048576,MATCH(D190,[1]Master!$B:$B,0),MATCH($H$4,[1]Master!$1:$1,0)),"")</f>
        <v>90</v>
      </c>
      <c r="I190" s="365"/>
      <c r="J190" s="367">
        <f>IFERROR(INDEX([1]Master!$1:$1048576,MATCH(D190,[1]Master!$B:$B,0),MATCH($G$5,[1]Master!$1:$1,0)),"")</f>
        <v>397.90441767068279</v>
      </c>
      <c r="K190" s="283">
        <f>ROUND(J190*Order_Quote!$L$2,4)</f>
        <v>0</v>
      </c>
      <c r="L190" s="342"/>
      <c r="M190" s="248"/>
      <c r="N190" s="284">
        <f t="shared" si="2"/>
        <v>0</v>
      </c>
      <c r="O190" s="285"/>
    </row>
    <row r="191" spans="1:15" s="52" customFormat="1" x14ac:dyDescent="0.3">
      <c r="A191" s="29" t="str">
        <f>IF(L191&gt;0,COUNT($A$7:A190)+1,"")</f>
        <v/>
      </c>
      <c r="B191" s="420"/>
      <c r="C191" s="421"/>
      <c r="D191" s="282" t="s">
        <v>149</v>
      </c>
      <c r="E191" s="282">
        <v>29817421</v>
      </c>
      <c r="F191" s="281" t="s">
        <v>5952</v>
      </c>
      <c r="G191" s="381">
        <f>IFERROR(INDEX([1]Master!$1:$1048576,MATCH(D191,[1]Master!$B:$B,0),MATCH($H$5,[1]Master!$1:$1,0)),"")</f>
        <v>25</v>
      </c>
      <c r="H191" s="381">
        <f>IFERROR(INDEX([1]Master!$1:$1048576,MATCH(D191,[1]Master!$B:$B,0),MATCH($H$4,[1]Master!$1:$1,0)),"")</f>
        <v>1125</v>
      </c>
      <c r="I191" s="365"/>
      <c r="J191" s="367">
        <f>IFERROR(INDEX([1]Master!$1:$1048576,MATCH(D191,[1]Master!$B:$B,0),MATCH($G$5,[1]Master!$1:$1,0)),"")</f>
        <v>32.415458937198061</v>
      </c>
      <c r="K191" s="283">
        <f>ROUND(J191*Order_Quote!$L$2,4)</f>
        <v>0</v>
      </c>
      <c r="L191" s="342"/>
      <c r="M191" s="248"/>
      <c r="N191" s="284">
        <f t="shared" si="2"/>
        <v>0</v>
      </c>
      <c r="O191" s="65"/>
    </row>
    <row r="192" spans="1:15" s="52" customFormat="1" x14ac:dyDescent="0.3">
      <c r="A192" s="29" t="str">
        <f>IF(L192&gt;0,COUNT($A$7:A191)+1,"")</f>
        <v/>
      </c>
      <c r="B192" s="424"/>
      <c r="C192" s="425"/>
      <c r="D192" s="282" t="s">
        <v>150</v>
      </c>
      <c r="E192" s="282">
        <v>29817359</v>
      </c>
      <c r="F192" s="281" t="s">
        <v>5953</v>
      </c>
      <c r="G192" s="381">
        <f>IFERROR(INDEX([1]Master!$1:$1048576,MATCH(D192,[1]Master!$B:$B,0),MATCH($H$5,[1]Master!$1:$1,0)),"")</f>
        <v>20</v>
      </c>
      <c r="H192" s="381">
        <f>IFERROR(INDEX([1]Master!$1:$1048576,MATCH(D192,[1]Master!$B:$B,0),MATCH($H$4,[1]Master!$1:$1,0)),"")</f>
        <v>640</v>
      </c>
      <c r="I192" s="365"/>
      <c r="J192" s="367">
        <f>IFERROR(INDEX([1]Master!$1:$1048576,MATCH(D192,[1]Master!$B:$B,0),MATCH($G$5,[1]Master!$1:$1,0)),"")</f>
        <v>44.753086419753089</v>
      </c>
      <c r="K192" s="283">
        <f>ROUND(J192*Order_Quote!$L$2,4)</f>
        <v>0</v>
      </c>
      <c r="L192" s="342"/>
      <c r="M192" s="248"/>
      <c r="N192" s="284">
        <f t="shared" si="2"/>
        <v>0</v>
      </c>
      <c r="O192" s="65"/>
    </row>
    <row r="193" spans="1:15" s="52" customFormat="1" x14ac:dyDescent="0.3">
      <c r="A193" s="29" t="str">
        <f>IF(L193&gt;0,COUNT($A$7:A192)+1,"")</f>
        <v/>
      </c>
      <c r="B193" s="424"/>
      <c r="C193" s="425"/>
      <c r="D193" s="282" t="s">
        <v>151</v>
      </c>
      <c r="E193" s="282">
        <v>29817405</v>
      </c>
      <c r="F193" s="281" t="s">
        <v>5954</v>
      </c>
      <c r="G193" s="381">
        <f>IFERROR(INDEX([1]Master!$1:$1048576,MATCH(D193,[1]Master!$B:$B,0),MATCH($H$5,[1]Master!$1:$1,0)),"")</f>
        <v>25</v>
      </c>
      <c r="H193" s="381">
        <f>IFERROR(INDEX([1]Master!$1:$1048576,MATCH(D193,[1]Master!$B:$B,0),MATCH($H$4,[1]Master!$1:$1,0)),"")</f>
        <v>240</v>
      </c>
      <c r="I193" s="365"/>
      <c r="J193" s="367">
        <f>IFERROR(INDEX([1]Master!$1:$1048576,MATCH(D193,[1]Master!$B:$B,0),MATCH($G$5,[1]Master!$1:$1,0)),"")</f>
        <v>125.14814814814815</v>
      </c>
      <c r="K193" s="283">
        <f>ROUND(J193*Order_Quote!$L$2,4)</f>
        <v>0</v>
      </c>
      <c r="L193" s="342"/>
      <c r="M193" s="248"/>
      <c r="N193" s="284">
        <f t="shared" si="2"/>
        <v>0</v>
      </c>
      <c r="O193" s="65"/>
    </row>
    <row r="194" spans="1:15" s="52" customFormat="1" x14ac:dyDescent="0.3">
      <c r="A194" s="29" t="str">
        <f>IF(L194&gt;0,COUNT($A$7:A193)+1,"")</f>
        <v/>
      </c>
      <c r="B194" s="422"/>
      <c r="C194" s="423"/>
      <c r="D194" s="282" t="s">
        <v>152</v>
      </c>
      <c r="E194" s="282">
        <v>29819564</v>
      </c>
      <c r="F194" s="281" t="s">
        <v>5955</v>
      </c>
      <c r="G194" s="381">
        <f>IFERROR(INDEX([1]Master!$1:$1048576,MATCH(D194,[1]Master!$B:$B,0),MATCH($H$5,[1]Master!$1:$1,0)),"")</f>
        <v>4</v>
      </c>
      <c r="H194" s="381">
        <f>IFERROR(INDEX([1]Master!$1:$1048576,MATCH(D194,[1]Master!$B:$B,0),MATCH($H$4,[1]Master!$1:$1,0)),"")</f>
        <v>108</v>
      </c>
      <c r="I194" s="365"/>
      <c r="J194" s="367">
        <f>IFERROR(INDEX([1]Master!$1:$1048576,MATCH(D194,[1]Master!$B:$B,0),MATCH($G$5,[1]Master!$1:$1,0)),"")</f>
        <v>201.28395061728392</v>
      </c>
      <c r="K194" s="283">
        <f>ROUND(J194*Order_Quote!$L$2,4)</f>
        <v>0</v>
      </c>
      <c r="L194" s="342"/>
      <c r="M194" s="248"/>
      <c r="N194" s="284">
        <f t="shared" si="2"/>
        <v>0</v>
      </c>
      <c r="O194" s="65"/>
    </row>
    <row r="195" spans="1:15" s="52" customFormat="1" x14ac:dyDescent="0.3">
      <c r="A195" s="29" t="str">
        <f>IF(L195&gt;0,COUNT($A$7:A194)+1,"")</f>
        <v/>
      </c>
      <c r="B195" s="420"/>
      <c r="C195" s="421"/>
      <c r="D195" s="282" t="s">
        <v>153</v>
      </c>
      <c r="E195" s="282">
        <v>29817367</v>
      </c>
      <c r="F195" s="281" t="s">
        <v>5956</v>
      </c>
      <c r="G195" s="381">
        <f>IFERROR(INDEX([1]Master!$1:$1048576,MATCH(D195,[1]Master!$B:$B,0),MATCH($H$5,[1]Master!$1:$1,0)),"")</f>
        <v>25</v>
      </c>
      <c r="H195" s="381">
        <f>IFERROR(INDEX([1]Master!$1:$1048576,MATCH(D195,[1]Master!$B:$B,0),MATCH($H$4,[1]Master!$1:$1,0)),"")</f>
        <v>800</v>
      </c>
      <c r="I195" s="365"/>
      <c r="J195" s="367">
        <f>IFERROR(INDEX([1]Master!$1:$1048576,MATCH(D195,[1]Master!$B:$B,0),MATCH($G$5,[1]Master!$1:$1,0)),"")</f>
        <v>34.371980676328505</v>
      </c>
      <c r="K195" s="283">
        <f>ROUND(J195*Order_Quote!$L$2,4)</f>
        <v>0</v>
      </c>
      <c r="L195" s="342"/>
      <c r="M195" s="248"/>
      <c r="N195" s="284">
        <f t="shared" si="2"/>
        <v>0</v>
      </c>
      <c r="O195" s="65"/>
    </row>
    <row r="196" spans="1:15" s="52" customFormat="1" x14ac:dyDescent="0.3">
      <c r="A196" s="29" t="str">
        <f>IF(L196&gt;0,COUNT($A$7:A195)+1,"")</f>
        <v/>
      </c>
      <c r="B196" s="424"/>
      <c r="C196" s="425"/>
      <c r="D196" s="282" t="s">
        <v>154</v>
      </c>
      <c r="E196" s="282">
        <v>29817383</v>
      </c>
      <c r="F196" s="281" t="s">
        <v>5957</v>
      </c>
      <c r="G196" s="381">
        <f>IFERROR(INDEX([1]Master!$1:$1048576,MATCH(D196,[1]Master!$B:$B,0),MATCH($H$5,[1]Master!$1:$1,0)),"")</f>
        <v>20</v>
      </c>
      <c r="H196" s="381">
        <f>IFERROR(INDEX([1]Master!$1:$1048576,MATCH(D196,[1]Master!$B:$B,0),MATCH($H$4,[1]Master!$1:$1,0)),"")</f>
        <v>360</v>
      </c>
      <c r="I196" s="365"/>
      <c r="J196" s="367">
        <f>IFERROR(INDEX([1]Master!$1:$1048576,MATCH(D196,[1]Master!$B:$B,0),MATCH($G$5,[1]Master!$1:$1,0)),"")</f>
        <v>81.493827160493836</v>
      </c>
      <c r="K196" s="283">
        <f>ROUND(J196*Order_Quote!$L$2,4)</f>
        <v>0</v>
      </c>
      <c r="L196" s="342"/>
      <c r="M196" s="248"/>
      <c r="N196" s="284">
        <f t="shared" si="2"/>
        <v>0</v>
      </c>
      <c r="O196" s="65"/>
    </row>
    <row r="197" spans="1:15" s="52" customFormat="1" x14ac:dyDescent="0.3">
      <c r="A197" s="29" t="str">
        <f>IF(L197&gt;0,COUNT($A$7:A196)+1,"")</f>
        <v/>
      </c>
      <c r="B197" s="424"/>
      <c r="C197" s="425"/>
      <c r="D197" s="282" t="s">
        <v>155</v>
      </c>
      <c r="E197" s="282">
        <v>29817413</v>
      </c>
      <c r="F197" s="281" t="s">
        <v>5958</v>
      </c>
      <c r="G197" s="381">
        <f>IFERROR(INDEX([1]Master!$1:$1048576,MATCH(D197,[1]Master!$B:$B,0),MATCH($H$5,[1]Master!$1:$1,0)),"")</f>
        <v>10</v>
      </c>
      <c r="H197" s="381">
        <f>IFERROR(INDEX([1]Master!$1:$1048576,MATCH(D197,[1]Master!$B:$B,0),MATCH($H$4,[1]Master!$1:$1,0)),"")</f>
        <v>450</v>
      </c>
      <c r="I197" s="365"/>
      <c r="J197" s="367">
        <f>IFERROR(INDEX([1]Master!$1:$1048576,MATCH(D197,[1]Master!$B:$B,0),MATCH($G$5,[1]Master!$1:$1,0)),"")</f>
        <v>86.666666666666671</v>
      </c>
      <c r="K197" s="283">
        <f>ROUND(J197*Order_Quote!$L$2,4)</f>
        <v>0</v>
      </c>
      <c r="L197" s="342"/>
      <c r="M197" s="248"/>
      <c r="N197" s="284">
        <f t="shared" si="2"/>
        <v>0</v>
      </c>
      <c r="O197" s="65"/>
    </row>
    <row r="198" spans="1:15" s="52" customFormat="1" x14ac:dyDescent="0.3">
      <c r="A198" s="29" t="str">
        <f>IF(L198&gt;0,COUNT($A$7:A197)+1,"")</f>
        <v/>
      </c>
      <c r="B198" s="424"/>
      <c r="C198" s="425"/>
      <c r="D198" s="282" t="s">
        <v>156</v>
      </c>
      <c r="E198" s="282">
        <v>29817375</v>
      </c>
      <c r="F198" s="281" t="s">
        <v>5959</v>
      </c>
      <c r="G198" s="381">
        <f>IFERROR(INDEX([1]Master!$1:$1048576,MATCH(D198,[1]Master!$B:$B,0),MATCH($H$5,[1]Master!$1:$1,0)),"")</f>
        <v>7</v>
      </c>
      <c r="H198" s="381">
        <f>IFERROR(INDEX([1]Master!$1:$1048576,MATCH(D198,[1]Master!$B:$B,0),MATCH($H$4,[1]Master!$1:$1,0)),"")</f>
        <v>224</v>
      </c>
      <c r="I198" s="365"/>
      <c r="J198" s="367">
        <f>IFERROR(INDEX([1]Master!$1:$1048576,MATCH(D198,[1]Master!$B:$B,0),MATCH($G$5,[1]Master!$1:$1,0)),"")</f>
        <v>162.85024154589371</v>
      </c>
      <c r="K198" s="283">
        <f>ROUND(J198*Order_Quote!$L$2,4)</f>
        <v>0</v>
      </c>
      <c r="L198" s="342"/>
      <c r="M198" s="248"/>
      <c r="N198" s="284">
        <f t="shared" si="2"/>
        <v>0</v>
      </c>
      <c r="O198" s="65"/>
    </row>
    <row r="199" spans="1:15" s="52" customFormat="1" x14ac:dyDescent="0.3">
      <c r="A199" s="29" t="str">
        <f>IF(L199&gt;0,COUNT($A$7:A198)+1,"")</f>
        <v/>
      </c>
      <c r="B199" s="422"/>
      <c r="C199" s="423"/>
      <c r="D199" s="282" t="s">
        <v>157</v>
      </c>
      <c r="E199" s="282">
        <v>29817391</v>
      </c>
      <c r="F199" s="281" t="s">
        <v>5960</v>
      </c>
      <c r="G199" s="381">
        <f>IFERROR(INDEX([1]Master!$1:$1048576,MATCH(D199,[1]Master!$B:$B,0),MATCH($H$5,[1]Master!$1:$1,0)),"")</f>
        <v>5</v>
      </c>
      <c r="H199" s="381">
        <f>IFERROR(INDEX([1]Master!$1:$1048576,MATCH(D199,[1]Master!$B:$B,0),MATCH($H$4,[1]Master!$1:$1,0)),"")</f>
        <v>144</v>
      </c>
      <c r="I199" s="365"/>
      <c r="J199" s="367">
        <f>IFERROR(INDEX([1]Master!$1:$1048576,MATCH(D199,[1]Master!$B:$B,0),MATCH($G$5,[1]Master!$1:$1,0)),"")</f>
        <v>172.7407407407407</v>
      </c>
      <c r="K199" s="283">
        <f>ROUND(J199*Order_Quote!$L$2,4)</f>
        <v>0</v>
      </c>
      <c r="L199" s="342"/>
      <c r="M199" s="248"/>
      <c r="N199" s="284">
        <f t="shared" si="2"/>
        <v>0</v>
      </c>
      <c r="O199" s="65"/>
    </row>
    <row r="200" spans="1:15" s="52" customFormat="1" ht="24" customHeight="1" x14ac:dyDescent="0.3">
      <c r="A200" s="29"/>
      <c r="B200" s="330"/>
      <c r="C200" s="331"/>
      <c r="D200" s="332" t="s">
        <v>11136</v>
      </c>
      <c r="E200" s="332">
        <v>29811377</v>
      </c>
      <c r="F200" s="281" t="s">
        <v>11138</v>
      </c>
      <c r="G200" s="381">
        <f>IFERROR(INDEX([1]Master!$1:$1048576,MATCH(D200,[1]Master!$B:$B,0),MATCH($H$5,[1]Master!$1:$1,0)),"")</f>
        <v>10</v>
      </c>
      <c r="H200" s="381">
        <f>IFERROR(INDEX([1]Master!$1:$1048576,MATCH(D200,[1]Master!$B:$B,0),MATCH($H$4,[1]Master!$1:$1,0)),"")</f>
        <v>128</v>
      </c>
      <c r="I200" s="365"/>
      <c r="J200" s="367">
        <f>IFERROR(INDEX([1]Master!$1:$1048576,MATCH(D200,[1]Master!$B:$B,0),MATCH($G$5,[1]Master!$1:$1,0)),"")</f>
        <v>211.70200803212853</v>
      </c>
      <c r="K200" s="283">
        <v>0</v>
      </c>
      <c r="L200" s="342"/>
      <c r="M200" s="248"/>
      <c r="N200" s="284">
        <f t="shared" si="2"/>
        <v>0</v>
      </c>
      <c r="O200" s="65"/>
    </row>
    <row r="201" spans="1:15" s="52" customFormat="1" ht="24" customHeight="1" x14ac:dyDescent="0.3">
      <c r="A201" s="29"/>
      <c r="B201" s="330"/>
      <c r="C201" s="331"/>
      <c r="D201" s="332" t="s">
        <v>11137</v>
      </c>
      <c r="E201" s="332">
        <v>29813566</v>
      </c>
      <c r="F201" s="281" t="s">
        <v>11139</v>
      </c>
      <c r="G201" s="381">
        <f>IFERROR(INDEX([1]Master!$1:$1048576,MATCH(D201,[1]Master!$B:$B,0),MATCH($H$5,[1]Master!$1:$1,0)),"")</f>
        <v>10</v>
      </c>
      <c r="H201" s="381">
        <f>IFERROR(INDEX([1]Master!$1:$1048576,MATCH(D201,[1]Master!$B:$B,0),MATCH($H$4,[1]Master!$1:$1,0)),"")</f>
        <v>72</v>
      </c>
      <c r="I201" s="365"/>
      <c r="J201" s="367">
        <f>IFERROR(INDEX([1]Master!$1:$1048576,MATCH(D201,[1]Master!$B:$B,0),MATCH($G$5,[1]Master!$1:$1,0)),"")</f>
        <v>465.42088353413664</v>
      </c>
      <c r="K201" s="283">
        <v>0</v>
      </c>
      <c r="L201" s="342"/>
      <c r="M201" s="248"/>
      <c r="N201" s="284">
        <f t="shared" si="2"/>
        <v>0</v>
      </c>
      <c r="O201" s="65"/>
    </row>
    <row r="202" spans="1:15" s="69" customFormat="1" ht="24" customHeight="1" x14ac:dyDescent="0.3">
      <c r="A202" s="29" t="str">
        <f>IF(L202&gt;0,COUNT($A$7:A199)+1,"")</f>
        <v/>
      </c>
      <c r="B202" s="426"/>
      <c r="C202" s="427"/>
      <c r="D202" s="282" t="s">
        <v>5372</v>
      </c>
      <c r="E202" s="282">
        <v>29811385</v>
      </c>
      <c r="F202" s="281" t="s">
        <v>11140</v>
      </c>
      <c r="G202" s="381">
        <f>IFERROR(INDEX([1]Master!$1:$1048576,MATCH(D202,[1]Master!$B:$B,0),MATCH($H$5,[1]Master!$1:$1,0)),"")</f>
        <v>10</v>
      </c>
      <c r="H202" s="381">
        <f>IFERROR(INDEX([1]Master!$1:$1048576,MATCH(D202,[1]Master!$B:$B,0),MATCH($H$4,[1]Master!$1:$1,0)),"")</f>
        <v>128</v>
      </c>
      <c r="I202" s="365"/>
      <c r="J202" s="367">
        <f>IFERROR(INDEX([1]Master!$1:$1048576,MATCH(D202,[1]Master!$B:$B,0),MATCH($G$5,[1]Master!$1:$1,0)),"")</f>
        <v>328.5858099062919</v>
      </c>
      <c r="K202" s="283">
        <v>0</v>
      </c>
      <c r="L202" s="342"/>
      <c r="M202" s="248"/>
      <c r="N202" s="284">
        <f t="shared" si="2"/>
        <v>0</v>
      </c>
      <c r="O202" s="285"/>
    </row>
    <row r="203" spans="1:15" s="69" customFormat="1" ht="24" customHeight="1" x14ac:dyDescent="0.3">
      <c r="A203" s="29" t="str">
        <f>IF(L203&gt;0,COUNT($A$7:A202)+1,"")</f>
        <v/>
      </c>
      <c r="B203" s="428"/>
      <c r="C203" s="429"/>
      <c r="D203" s="282" t="s">
        <v>5371</v>
      </c>
      <c r="E203" s="282">
        <v>29811393</v>
      </c>
      <c r="F203" s="281" t="s">
        <v>11141</v>
      </c>
      <c r="G203" s="381">
        <f>IFERROR(INDEX([1]Master!$1:$1048576,MATCH(D203,[1]Master!$B:$B,0),MATCH($H$5,[1]Master!$1:$1,0)),"")</f>
        <v>5</v>
      </c>
      <c r="H203" s="381">
        <f>IFERROR(INDEX([1]Master!$1:$1048576,MATCH(D203,[1]Master!$B:$B,0),MATCH($H$4,[1]Master!$1:$1,0)),"")</f>
        <v>72</v>
      </c>
      <c r="I203" s="365"/>
      <c r="J203" s="367">
        <f>IFERROR(INDEX([1]Master!$1:$1048576,MATCH(D203,[1]Master!$B:$B,0),MATCH($G$5,[1]Master!$1:$1,0)),"")</f>
        <v>533.81713520749679</v>
      </c>
      <c r="K203" s="283">
        <v>0</v>
      </c>
      <c r="L203" s="342"/>
      <c r="M203" s="248"/>
      <c r="N203" s="284">
        <f t="shared" ref="N203:N264" si="3">L203/G203</f>
        <v>0</v>
      </c>
      <c r="O203" s="285"/>
    </row>
    <row r="204" spans="1:15" s="52" customFormat="1" x14ac:dyDescent="0.3">
      <c r="A204" s="29" t="str">
        <f>IF(L204&gt;0,COUNT($A$7:A203)+1,"")</f>
        <v/>
      </c>
      <c r="B204" s="420"/>
      <c r="C204" s="421"/>
      <c r="D204" s="282" t="s">
        <v>5370</v>
      </c>
      <c r="E204" s="282">
        <v>29814619</v>
      </c>
      <c r="F204" s="281" t="s">
        <v>5351</v>
      </c>
      <c r="G204" s="381">
        <f>IFERROR(INDEX([1]Master!$1:$1048576,MATCH(D204,[1]Master!$B:$B,0),MATCH($H$5,[1]Master!$1:$1,0)),"")</f>
        <v>25</v>
      </c>
      <c r="H204" s="381">
        <f>IFERROR(INDEX([1]Master!$1:$1048576,MATCH(D204,[1]Master!$B:$B,0),MATCH($H$4,[1]Master!$1:$1,0)),"")</f>
        <v>900</v>
      </c>
      <c r="I204" s="365"/>
      <c r="J204" s="367">
        <f>IFERROR(INDEX([1]Master!$1:$1048576,MATCH(D204,[1]Master!$B:$B,0),MATCH($G$5,[1]Master!$1:$1,0)),"")</f>
        <v>55.057563587684072</v>
      </c>
      <c r="K204" s="283">
        <f>ROUND(J204*Order_Quote!$L$2,4)</f>
        <v>0</v>
      </c>
      <c r="L204" s="342"/>
      <c r="M204" s="248"/>
      <c r="N204" s="284">
        <f t="shared" si="3"/>
        <v>0</v>
      </c>
      <c r="O204" s="65"/>
    </row>
    <row r="205" spans="1:15" s="52" customFormat="1" x14ac:dyDescent="0.3">
      <c r="A205" s="29" t="str">
        <f>IF(L205&gt;0,COUNT($A$7:A204)+1,"")</f>
        <v/>
      </c>
      <c r="B205" s="424"/>
      <c r="C205" s="425"/>
      <c r="D205" s="282" t="s">
        <v>5369</v>
      </c>
      <c r="E205" s="282">
        <v>29814635</v>
      </c>
      <c r="F205" s="281" t="s">
        <v>5352</v>
      </c>
      <c r="G205" s="381">
        <f>IFERROR(INDEX([1]Master!$1:$1048576,MATCH(D205,[1]Master!$B:$B,0),MATCH($H$5,[1]Master!$1:$1,0)),"")</f>
        <v>5</v>
      </c>
      <c r="H205" s="381">
        <f>IFERROR(INDEX([1]Master!$1:$1048576,MATCH(D205,[1]Master!$B:$B,0),MATCH($H$4,[1]Master!$1:$1,0)),"")</f>
        <v>175</v>
      </c>
      <c r="I205" s="365"/>
      <c r="J205" s="367">
        <f>IFERROR(INDEX([1]Master!$1:$1048576,MATCH(D205,[1]Master!$B:$B,0),MATCH($G$5,[1]Master!$1:$1,0)),"")</f>
        <v>206.35802469135803</v>
      </c>
      <c r="K205" s="283">
        <f>ROUND(J205*Order_Quote!$L$2,4)</f>
        <v>0</v>
      </c>
      <c r="L205" s="342"/>
      <c r="M205" s="248"/>
      <c r="N205" s="284">
        <f t="shared" si="3"/>
        <v>0</v>
      </c>
      <c r="O205" s="65"/>
    </row>
    <row r="206" spans="1:15" s="52" customFormat="1" x14ac:dyDescent="0.3">
      <c r="A206" s="29" t="str">
        <f>IF(L206&gt;0,COUNT($A$7:A205)+1,"")</f>
        <v/>
      </c>
      <c r="B206" s="422"/>
      <c r="C206" s="423"/>
      <c r="D206" s="282" t="s">
        <v>5774</v>
      </c>
      <c r="E206" s="282">
        <v>29814647</v>
      </c>
      <c r="F206" s="281" t="s">
        <v>5775</v>
      </c>
      <c r="G206" s="381">
        <f>IFERROR(INDEX([1]Master!$1:$1048576,MATCH(D206,[1]Master!$B:$B,0),MATCH($H$5,[1]Master!$1:$1,0)),"")</f>
        <v>4</v>
      </c>
      <c r="H206" s="381">
        <f>IFERROR(INDEX([1]Master!$1:$1048576,MATCH(D206,[1]Master!$B:$B,0),MATCH($H$4,[1]Master!$1:$1,0)),"")</f>
        <v>32</v>
      </c>
      <c r="I206" s="365"/>
      <c r="J206" s="367">
        <f>IFERROR(INDEX([1]Master!$1:$1048576,MATCH(D206,[1]Master!$B:$B,0),MATCH($G$5,[1]Master!$1:$1,0)),"")</f>
        <v>819.1523096866481</v>
      </c>
      <c r="K206" s="283">
        <f>ROUND(J206*Order_Quote!$L$2,4)</f>
        <v>0</v>
      </c>
      <c r="L206" s="342"/>
      <c r="M206" s="248"/>
      <c r="N206" s="284">
        <f t="shared" si="3"/>
        <v>0</v>
      </c>
      <c r="O206" s="65"/>
    </row>
    <row r="207" spans="1:15" s="52" customFormat="1" x14ac:dyDescent="0.3">
      <c r="A207" s="29" t="str">
        <f>IF(L207&gt;0,COUNT($A$7:A206)+1,"")</f>
        <v/>
      </c>
      <c r="B207" s="420"/>
      <c r="C207" s="421"/>
      <c r="D207" s="282" t="s">
        <v>158</v>
      </c>
      <c r="E207" s="282">
        <v>29818924</v>
      </c>
      <c r="F207" s="281" t="s">
        <v>5961</v>
      </c>
      <c r="G207" s="381">
        <f>IFERROR(INDEX([1]Master!$1:$1048576,MATCH(D207,[1]Master!$B:$B,0),MATCH($H$5,[1]Master!$1:$1,0)),"")</f>
        <v>20</v>
      </c>
      <c r="H207" s="381">
        <f>IFERROR(INDEX([1]Master!$1:$1048576,MATCH(D207,[1]Master!$B:$B,0),MATCH($H$4,[1]Master!$1:$1,0)),"")</f>
        <v>2560</v>
      </c>
      <c r="I207" s="365"/>
      <c r="J207" s="367">
        <f>IFERROR(INDEX([1]Master!$1:$1048576,MATCH(D207,[1]Master!$B:$B,0),MATCH($G$5,[1]Master!$1:$1,0)),"")</f>
        <v>32.833827160493826</v>
      </c>
      <c r="K207" s="283">
        <f>ROUND(J207*Order_Quote!$L$2,4)</f>
        <v>0</v>
      </c>
      <c r="L207" s="342"/>
      <c r="M207" s="248"/>
      <c r="N207" s="284">
        <f t="shared" si="3"/>
        <v>0</v>
      </c>
      <c r="O207" s="65"/>
    </row>
    <row r="208" spans="1:15" s="52" customFormat="1" x14ac:dyDescent="0.3">
      <c r="A208" s="29" t="str">
        <f>IF(L208&gt;0,COUNT($A$7:A207)+1,"")</f>
        <v/>
      </c>
      <c r="B208" s="424"/>
      <c r="C208" s="425"/>
      <c r="D208" s="282" t="s">
        <v>159</v>
      </c>
      <c r="E208" s="282">
        <v>29818932</v>
      </c>
      <c r="F208" s="281" t="s">
        <v>5962</v>
      </c>
      <c r="G208" s="381">
        <f>IFERROR(INDEX([1]Master!$1:$1048576,MATCH(D208,[1]Master!$B:$B,0),MATCH($H$5,[1]Master!$1:$1,0)),"")</f>
        <v>20</v>
      </c>
      <c r="H208" s="381">
        <f>IFERROR(INDEX([1]Master!$1:$1048576,MATCH(D208,[1]Master!$B:$B,0),MATCH($H$4,[1]Master!$1:$1,0)),"")</f>
        <v>1260</v>
      </c>
      <c r="I208" s="365"/>
      <c r="J208" s="367">
        <f>IFERROR(INDEX([1]Master!$1:$1048576,MATCH(D208,[1]Master!$B:$B,0),MATCH($G$5,[1]Master!$1:$1,0)),"")</f>
        <v>35.386473429951685</v>
      </c>
      <c r="K208" s="283">
        <f>ROUND(J208*Order_Quote!$L$2,4)</f>
        <v>0</v>
      </c>
      <c r="L208" s="342"/>
      <c r="M208" s="248"/>
      <c r="N208" s="284">
        <f t="shared" si="3"/>
        <v>0</v>
      </c>
      <c r="O208" s="65"/>
    </row>
    <row r="209" spans="1:15" s="52" customFormat="1" x14ac:dyDescent="0.3">
      <c r="A209" s="29" t="str">
        <f>IF(L209&gt;0,COUNT($A$7:A208)+1,"")</f>
        <v/>
      </c>
      <c r="B209" s="424"/>
      <c r="C209" s="425"/>
      <c r="D209" s="282" t="s">
        <v>160</v>
      </c>
      <c r="E209" s="282">
        <v>29818940</v>
      </c>
      <c r="F209" s="281" t="s">
        <v>5963</v>
      </c>
      <c r="G209" s="381">
        <f>IFERROR(INDEX([1]Master!$1:$1048576,MATCH(D209,[1]Master!$B:$B,0),MATCH($H$5,[1]Master!$1:$1,0)),"")</f>
        <v>10</v>
      </c>
      <c r="H209" s="381">
        <f>IFERROR(INDEX([1]Master!$1:$1048576,MATCH(D209,[1]Master!$B:$B,0),MATCH($H$4,[1]Master!$1:$1,0)),"")</f>
        <v>450</v>
      </c>
      <c r="I209" s="365"/>
      <c r="J209" s="367">
        <f>IFERROR(INDEX([1]Master!$1:$1048576,MATCH(D209,[1]Master!$B:$B,0),MATCH($G$5,[1]Master!$1:$1,0)),"")</f>
        <v>68.647342995169083</v>
      </c>
      <c r="K209" s="283">
        <f>ROUND(J209*Order_Quote!$L$2,4)</f>
        <v>0</v>
      </c>
      <c r="L209" s="342"/>
      <c r="M209" s="248"/>
      <c r="N209" s="284">
        <f t="shared" si="3"/>
        <v>0</v>
      </c>
      <c r="O209" s="65"/>
    </row>
    <row r="210" spans="1:15" s="52" customFormat="1" x14ac:dyDescent="0.3">
      <c r="A210" s="29" t="str">
        <f>IF(L210&gt;0,COUNT($A$7:A209)+1,"")</f>
        <v/>
      </c>
      <c r="B210" s="422"/>
      <c r="C210" s="423"/>
      <c r="D210" s="282" t="s">
        <v>161</v>
      </c>
      <c r="E210" s="282">
        <v>29818959</v>
      </c>
      <c r="F210" s="281" t="s">
        <v>5964</v>
      </c>
      <c r="G210" s="381">
        <f>IFERROR(INDEX([1]Master!$1:$1048576,MATCH(D210,[1]Master!$B:$B,0),MATCH($H$5,[1]Master!$1:$1,0)),"")</f>
        <v>10</v>
      </c>
      <c r="H210" s="381">
        <f>IFERROR(INDEX([1]Master!$1:$1048576,MATCH(D210,[1]Master!$B:$B,0),MATCH($H$4,[1]Master!$1:$1,0)),"")</f>
        <v>240</v>
      </c>
      <c r="I210" s="365"/>
      <c r="J210" s="367">
        <f>IFERROR(INDEX([1]Master!$1:$1048576,MATCH(D210,[1]Master!$B:$B,0),MATCH($G$5,[1]Master!$1:$1,0)),"")</f>
        <v>122.08937198067632</v>
      </c>
      <c r="K210" s="283">
        <f>ROUND(J210*Order_Quote!$L$2,4)</f>
        <v>0</v>
      </c>
      <c r="L210" s="342"/>
      <c r="M210" s="248"/>
      <c r="N210" s="284">
        <f t="shared" si="3"/>
        <v>0</v>
      </c>
      <c r="O210" s="65"/>
    </row>
    <row r="211" spans="1:15" s="52" customFormat="1" x14ac:dyDescent="0.3">
      <c r="A211" s="29" t="str">
        <f>IF(L211&gt;0,COUNT($A$7:A210)+1,"")</f>
        <v/>
      </c>
      <c r="B211" s="420"/>
      <c r="C211" s="421"/>
      <c r="D211" s="282" t="s">
        <v>5331</v>
      </c>
      <c r="E211" s="282">
        <v>29818681</v>
      </c>
      <c r="F211" s="281" t="s">
        <v>5965</v>
      </c>
      <c r="G211" s="381">
        <f>IFERROR(INDEX([1]Master!$1:$1048576,MATCH(D211,[1]Master!$B:$B,0),MATCH($H$5,[1]Master!$1:$1,0)),"")</f>
        <v>5</v>
      </c>
      <c r="H211" s="381">
        <f>IFERROR(INDEX([1]Master!$1:$1048576,MATCH(D211,[1]Master!$B:$B,0),MATCH($H$4,[1]Master!$1:$1,0)),"")</f>
        <v>70</v>
      </c>
      <c r="I211" s="365"/>
      <c r="J211" s="367">
        <f>IFERROR(INDEX([1]Master!$1:$1048576,MATCH(D211,[1]Master!$B:$B,0),MATCH($G$5,[1]Master!$1:$1,0)),"")</f>
        <v>684.03381642512068</v>
      </c>
      <c r="K211" s="283">
        <f>ROUND(J211*Order_Quote!$L$2,4)</f>
        <v>0</v>
      </c>
      <c r="L211" s="342"/>
      <c r="M211" s="248"/>
      <c r="N211" s="284">
        <f t="shared" si="3"/>
        <v>0</v>
      </c>
      <c r="O211" s="65"/>
    </row>
    <row r="212" spans="1:15" s="52" customFormat="1" x14ac:dyDescent="0.3">
      <c r="A212" s="29" t="str">
        <f>IF(L212&gt;0,COUNT($A$7:A211)+1,"")</f>
        <v/>
      </c>
      <c r="B212" s="424"/>
      <c r="C212" s="425"/>
      <c r="D212" s="282" t="s">
        <v>162</v>
      </c>
      <c r="E212" s="282">
        <v>29819998</v>
      </c>
      <c r="F212" s="281" t="s">
        <v>5966</v>
      </c>
      <c r="G212" s="381">
        <f>IFERROR(INDEX([1]Master!$1:$1048576,MATCH(D212,[1]Master!$B:$B,0),MATCH($H$5,[1]Master!$1:$1,0)),"")</f>
        <v>10</v>
      </c>
      <c r="H212" s="381">
        <f>IFERROR(INDEX([1]Master!$1:$1048576,MATCH(D212,[1]Master!$B:$B,0),MATCH($H$4,[1]Master!$1:$1,0)),"")</f>
        <v>1800</v>
      </c>
      <c r="I212" s="365"/>
      <c r="J212" s="367">
        <f>IFERROR(INDEX([1]Master!$1:$1048576,MATCH(D212,[1]Master!$B:$B,0),MATCH($G$5,[1]Master!$1:$1,0)),"")</f>
        <v>37.391304347826086</v>
      </c>
      <c r="K212" s="283">
        <f>ROUND(J212*Order_Quote!$L$2,4)</f>
        <v>0</v>
      </c>
      <c r="L212" s="342"/>
      <c r="M212" s="248"/>
      <c r="N212" s="284">
        <f t="shared" si="3"/>
        <v>0</v>
      </c>
      <c r="O212" s="65"/>
    </row>
    <row r="213" spans="1:15" s="52" customFormat="1" x14ac:dyDescent="0.3">
      <c r="A213" s="29" t="str">
        <f>IF(L213&gt;0,COUNT($A$7:A212)+1,"")</f>
        <v/>
      </c>
      <c r="B213" s="424"/>
      <c r="C213" s="425"/>
      <c r="D213" s="282" t="s">
        <v>163</v>
      </c>
      <c r="E213" s="282">
        <v>29819017</v>
      </c>
      <c r="F213" s="281" t="s">
        <v>5967</v>
      </c>
      <c r="G213" s="381">
        <f>IFERROR(INDEX([1]Master!$1:$1048576,MATCH(D213,[1]Master!$B:$B,0),MATCH($H$5,[1]Master!$1:$1,0)),"")</f>
        <v>10</v>
      </c>
      <c r="H213" s="381">
        <f>IFERROR(INDEX([1]Master!$1:$1048576,MATCH(D213,[1]Master!$B:$B,0),MATCH($H$4,[1]Master!$1:$1,0)),"")</f>
        <v>1280</v>
      </c>
      <c r="I213" s="365"/>
      <c r="J213" s="367">
        <f>IFERROR(INDEX([1]Master!$1:$1048576,MATCH(D213,[1]Master!$B:$B,0),MATCH($G$5,[1]Master!$1:$1,0)),"")</f>
        <v>43.369565217391305</v>
      </c>
      <c r="K213" s="283">
        <f>ROUND(J213*Order_Quote!$L$2,4)</f>
        <v>0</v>
      </c>
      <c r="L213" s="342"/>
      <c r="M213" s="248"/>
      <c r="N213" s="284">
        <f t="shared" si="3"/>
        <v>0</v>
      </c>
      <c r="O213" s="65"/>
    </row>
    <row r="214" spans="1:15" s="52" customFormat="1" x14ac:dyDescent="0.3">
      <c r="A214" s="29" t="str">
        <f>IF(L214&gt;0,COUNT($A$7:A213)+1,"")</f>
        <v/>
      </c>
      <c r="B214" s="424"/>
      <c r="C214" s="425"/>
      <c r="D214" s="282" t="s">
        <v>164</v>
      </c>
      <c r="E214" s="282">
        <v>29819025</v>
      </c>
      <c r="F214" s="281" t="s">
        <v>5968</v>
      </c>
      <c r="G214" s="381">
        <f>IFERROR(INDEX([1]Master!$1:$1048576,MATCH(D214,[1]Master!$B:$B,0),MATCH($H$5,[1]Master!$1:$1,0)),"")</f>
        <v>10</v>
      </c>
      <c r="H214" s="381">
        <f>IFERROR(INDEX([1]Master!$1:$1048576,MATCH(D214,[1]Master!$B:$B,0),MATCH($H$4,[1]Master!$1:$1,0)),"")</f>
        <v>450</v>
      </c>
      <c r="I214" s="365"/>
      <c r="J214" s="367">
        <f>IFERROR(INDEX([1]Master!$1:$1048576,MATCH(D214,[1]Master!$B:$B,0),MATCH($G$5,[1]Master!$1:$1,0)),"")</f>
        <v>82.850241545893709</v>
      </c>
      <c r="K214" s="283">
        <f>ROUND(J214*Order_Quote!$L$2,4)</f>
        <v>0</v>
      </c>
      <c r="L214" s="342"/>
      <c r="M214" s="248"/>
      <c r="N214" s="284">
        <f t="shared" si="3"/>
        <v>0</v>
      </c>
      <c r="O214" s="65"/>
    </row>
    <row r="215" spans="1:15" s="52" customFormat="1" x14ac:dyDescent="0.3">
      <c r="A215" s="29" t="str">
        <f>IF(L215&gt;0,COUNT($A$7:A214)+1,"")</f>
        <v/>
      </c>
      <c r="B215" s="422"/>
      <c r="C215" s="423"/>
      <c r="D215" s="282" t="s">
        <v>165</v>
      </c>
      <c r="E215" s="282">
        <v>29819033</v>
      </c>
      <c r="F215" s="281" t="s">
        <v>5969</v>
      </c>
      <c r="G215" s="381">
        <f>IFERROR(INDEX([1]Master!$1:$1048576,MATCH(D215,[1]Master!$B:$B,0),MATCH($H$5,[1]Master!$1:$1,0)),"")</f>
        <v>5</v>
      </c>
      <c r="H215" s="381">
        <f>IFERROR(INDEX([1]Master!$1:$1048576,MATCH(D215,[1]Master!$B:$B,0),MATCH($H$4,[1]Master!$1:$1,0)),"")</f>
        <v>225</v>
      </c>
      <c r="I215" s="365"/>
      <c r="J215" s="367">
        <f>IFERROR(INDEX([1]Master!$1:$1048576,MATCH(D215,[1]Master!$B:$B,0),MATCH($G$5,[1]Master!$1:$1,0)),"")</f>
        <v>143.14009661835746</v>
      </c>
      <c r="K215" s="283">
        <f>ROUND(J215*Order_Quote!$L$2,4)</f>
        <v>0</v>
      </c>
      <c r="L215" s="342"/>
      <c r="M215" s="248"/>
      <c r="N215" s="284">
        <f t="shared" si="3"/>
        <v>0</v>
      </c>
      <c r="O215" s="65"/>
    </row>
    <row r="216" spans="1:15" s="69" customFormat="1" ht="30" customHeight="1" x14ac:dyDescent="0.3">
      <c r="A216" s="29" t="str">
        <f>IF(L216&gt;0,COUNT($A$7:A215)+1,"")</f>
        <v/>
      </c>
      <c r="B216" s="426"/>
      <c r="C216" s="427"/>
      <c r="D216" s="282" t="s">
        <v>5332</v>
      </c>
      <c r="E216" s="282">
        <v>29818177</v>
      </c>
      <c r="F216" s="281" t="s">
        <v>5970</v>
      </c>
      <c r="G216" s="381">
        <f>IFERROR(INDEX([1]Master!$1:$1048576,MATCH(D216,[1]Master!$B:$B,0),MATCH($H$5,[1]Master!$1:$1,0)),"")</f>
        <v>10</v>
      </c>
      <c r="H216" s="381">
        <f>IFERROR(INDEX([1]Master!$1:$1048576,MATCH(D216,[1]Master!$B:$B,0),MATCH($H$4,[1]Master!$1:$1,0)),"")</f>
        <v>300</v>
      </c>
      <c r="I216" s="365"/>
      <c r="J216" s="367">
        <f>IFERROR(INDEX([1]Master!$1:$1048576,MATCH(D216,[1]Master!$B:$B,0),MATCH($G$5,[1]Master!$1:$1,0)),"")</f>
        <v>115.8904953145917</v>
      </c>
      <c r="K216" s="283">
        <f>ROUND(J216*Order_Quote!$L$2,4)</f>
        <v>0</v>
      </c>
      <c r="L216" s="342"/>
      <c r="M216" s="248"/>
      <c r="N216" s="284">
        <f t="shared" si="3"/>
        <v>0</v>
      </c>
      <c r="O216" s="285"/>
    </row>
    <row r="217" spans="1:15" s="69" customFormat="1" ht="30" customHeight="1" x14ac:dyDescent="0.3">
      <c r="A217" s="29" t="str">
        <f>IF(L217&gt;0,COUNT($A$7:A216)+1,"")</f>
        <v/>
      </c>
      <c r="B217" s="428"/>
      <c r="C217" s="429"/>
      <c r="D217" s="282" t="s">
        <v>5333</v>
      </c>
      <c r="E217" s="282">
        <v>29818185</v>
      </c>
      <c r="F217" s="281" t="s">
        <v>5971</v>
      </c>
      <c r="G217" s="381">
        <f>IFERROR(INDEX([1]Master!$1:$1048576,MATCH(D217,[1]Master!$B:$B,0),MATCH($H$5,[1]Master!$1:$1,0)),"")</f>
        <v>10</v>
      </c>
      <c r="H217" s="381">
        <f>IFERROR(INDEX([1]Master!$1:$1048576,MATCH(D217,[1]Master!$B:$B,0),MATCH($H$4,[1]Master!$1:$1,0)),"")</f>
        <v>180</v>
      </c>
      <c r="I217" s="365"/>
      <c r="J217" s="367">
        <f>IFERROR(INDEX([1]Master!$1:$1048576,MATCH(D217,[1]Master!$B:$B,0),MATCH($G$5,[1]Master!$1:$1,0)),"")</f>
        <v>166.54033816425121</v>
      </c>
      <c r="K217" s="283">
        <f>ROUND(J217*Order_Quote!$L$2,4)</f>
        <v>0</v>
      </c>
      <c r="L217" s="342"/>
      <c r="M217" s="248"/>
      <c r="N217" s="284">
        <f t="shared" si="3"/>
        <v>0</v>
      </c>
      <c r="O217" s="285"/>
    </row>
    <row r="218" spans="1:15" s="52" customFormat="1" x14ac:dyDescent="0.3">
      <c r="A218" s="29" t="str">
        <f>IF(L218&gt;0,COUNT($A$7:A217)+1,"")</f>
        <v/>
      </c>
      <c r="B218" s="420"/>
      <c r="C218" s="421"/>
      <c r="D218" s="282" t="s">
        <v>166</v>
      </c>
      <c r="E218" s="282">
        <v>29819076</v>
      </c>
      <c r="F218" s="281" t="s">
        <v>5972</v>
      </c>
      <c r="G218" s="381">
        <f>IFERROR(INDEX([1]Master!$1:$1048576,MATCH(D218,[1]Master!$B:$B,0),MATCH($H$5,[1]Master!$1:$1,0)),"")</f>
        <v>12</v>
      </c>
      <c r="H218" s="381">
        <f>IFERROR(INDEX([1]Master!$1:$1048576,MATCH(D218,[1]Master!$B:$B,0),MATCH($H$4,[1]Master!$1:$1,0)),"")</f>
        <v>216</v>
      </c>
      <c r="I218" s="365"/>
      <c r="J218" s="367">
        <f>IFERROR(INDEX([1]Master!$1:$1048576,MATCH(D218,[1]Master!$B:$B,0),MATCH($G$5,[1]Master!$1:$1,0)),"")</f>
        <v>131.15942028985506</v>
      </c>
      <c r="K218" s="283">
        <f>ROUND(J218*Order_Quote!$L$2,4)</f>
        <v>0</v>
      </c>
      <c r="L218" s="342"/>
      <c r="M218" s="248"/>
      <c r="N218" s="284">
        <f t="shared" si="3"/>
        <v>0</v>
      </c>
      <c r="O218" s="65"/>
    </row>
    <row r="219" spans="1:15" s="52" customFormat="1" x14ac:dyDescent="0.3">
      <c r="A219" s="29" t="str">
        <f>IF(L219&gt;0,COUNT($A$7:A218)+1,"")</f>
        <v/>
      </c>
      <c r="B219" s="424"/>
      <c r="C219" s="425"/>
      <c r="D219" s="282" t="s">
        <v>167</v>
      </c>
      <c r="E219" s="282">
        <v>29819084</v>
      </c>
      <c r="F219" s="281" t="s">
        <v>5973</v>
      </c>
      <c r="G219" s="381">
        <f>IFERROR(INDEX([1]Master!$1:$1048576,MATCH(D219,[1]Master!$B:$B,0),MATCH($H$5,[1]Master!$1:$1,0)),"")</f>
        <v>5</v>
      </c>
      <c r="H219" s="381">
        <f>IFERROR(INDEX([1]Master!$1:$1048576,MATCH(D219,[1]Master!$B:$B,0),MATCH($H$4,[1]Master!$1:$1,0)),"")</f>
        <v>120</v>
      </c>
      <c r="I219" s="365"/>
      <c r="J219" s="367">
        <f>IFERROR(INDEX([1]Master!$1:$1048576,MATCH(D219,[1]Master!$B:$B,0),MATCH($G$5,[1]Master!$1:$1,0)),"")</f>
        <v>169.78260869565219</v>
      </c>
      <c r="K219" s="283">
        <f>ROUND(J219*Order_Quote!$L$2,4)</f>
        <v>0</v>
      </c>
      <c r="L219" s="342"/>
      <c r="M219" s="248"/>
      <c r="N219" s="284">
        <f t="shared" si="3"/>
        <v>0</v>
      </c>
      <c r="O219" s="65"/>
    </row>
    <row r="220" spans="1:15" s="52" customFormat="1" x14ac:dyDescent="0.3">
      <c r="A220" s="29" t="str">
        <f>IF(L220&gt;0,COUNT($A$7:A219)+1,"")</f>
        <v/>
      </c>
      <c r="B220" s="422"/>
      <c r="C220" s="423"/>
      <c r="D220" s="282" t="s">
        <v>5353</v>
      </c>
      <c r="E220" s="282">
        <v>29819094</v>
      </c>
      <c r="F220" s="281" t="s">
        <v>5974</v>
      </c>
      <c r="G220" s="381">
        <f>IFERROR(INDEX([1]Master!$1:$1048576,MATCH(D220,[1]Master!$B:$B,0),MATCH($H$5,[1]Master!$1:$1,0)),"")</f>
        <v>3</v>
      </c>
      <c r="H220" s="381" t="str">
        <f>IFERROR(INDEX([1]Master!$1:$1048576,MATCH(D220,[1]Master!$B:$B,0),MATCH($H$4,[1]Master!$1:$1,0)),"")</f>
        <v>-</v>
      </c>
      <c r="I220" s="365"/>
      <c r="J220" s="367">
        <f>IFERROR(INDEX([1]Master!$1:$1048576,MATCH(D220,[1]Master!$B:$B,0),MATCH($G$5,[1]Master!$1:$1,0)),"")</f>
        <v>1446.4152308157359</v>
      </c>
      <c r="K220" s="283">
        <f>ROUND(J220*Order_Quote!$L$2,4)</f>
        <v>0</v>
      </c>
      <c r="L220" s="342"/>
      <c r="M220" s="248"/>
      <c r="N220" s="284">
        <f t="shared" si="3"/>
        <v>0</v>
      </c>
      <c r="O220" s="65"/>
    </row>
    <row r="221" spans="1:15" s="69" customFormat="1" ht="46.5" customHeight="1" x14ac:dyDescent="0.3">
      <c r="A221" s="29" t="str">
        <f>IF(L221&gt;0,COUNT($A$7:A220)+1,"")</f>
        <v/>
      </c>
      <c r="B221" s="417"/>
      <c r="C221" s="418"/>
      <c r="D221" s="282" t="s">
        <v>5776</v>
      </c>
      <c r="E221" s="282">
        <v>29815283</v>
      </c>
      <c r="F221" s="281" t="s">
        <v>5777</v>
      </c>
      <c r="G221" s="381">
        <f>IFERROR(INDEX([1]Master!$1:$1048576,MATCH(D221,[1]Master!$B:$B,0),MATCH($H$5,[1]Master!$1:$1,0)),"")</f>
        <v>25</v>
      </c>
      <c r="H221" s="381">
        <f>IFERROR(INDEX([1]Master!$1:$1048576,MATCH(D221,[1]Master!$B:$B,0),MATCH($H$4,[1]Master!$1:$1,0)),"")</f>
        <v>360</v>
      </c>
      <c r="I221" s="365"/>
      <c r="J221" s="367">
        <f>IFERROR(INDEX([1]Master!$1:$1048576,MATCH(D221,[1]Master!$B:$B,0),MATCH($G$5,[1]Master!$1:$1,0)),"")</f>
        <v>87.552878179384209</v>
      </c>
      <c r="K221" s="283">
        <f>ROUND(J221*Order_Quote!$L$2,4)</f>
        <v>0</v>
      </c>
      <c r="L221" s="342"/>
      <c r="M221" s="248"/>
      <c r="N221" s="284">
        <f t="shared" si="3"/>
        <v>0</v>
      </c>
      <c r="O221" s="285"/>
    </row>
    <row r="222" spans="1:15" s="52" customFormat="1" x14ac:dyDescent="0.3">
      <c r="A222" s="29" t="str">
        <f>IF(L222&gt;0,COUNT($A$7:A221)+1,"")</f>
        <v/>
      </c>
      <c r="B222" s="420"/>
      <c r="C222" s="421"/>
      <c r="D222" s="282" t="s">
        <v>168</v>
      </c>
      <c r="E222" s="282">
        <v>29810109</v>
      </c>
      <c r="F222" s="281" t="s">
        <v>5975</v>
      </c>
      <c r="G222" s="381">
        <f>IFERROR(INDEX([1]Master!$1:$1048576,MATCH(D222,[1]Master!$B:$B,0),MATCH($H$5,[1]Master!$1:$1,0)),"")</f>
        <v>50</v>
      </c>
      <c r="H222" s="381">
        <f>IFERROR(INDEX([1]Master!$1:$1048576,MATCH(D222,[1]Master!$B:$B,0),MATCH($H$4,[1]Master!$1:$1,0)),"")</f>
        <v>1200</v>
      </c>
      <c r="I222" s="365"/>
      <c r="J222" s="367">
        <f>IFERROR(INDEX([1]Master!$1:$1048576,MATCH(D222,[1]Master!$B:$B,0),MATCH($G$5,[1]Master!$1:$1,0)),"")</f>
        <v>35.65217391304347</v>
      </c>
      <c r="K222" s="283">
        <f>ROUND(J222*Order_Quote!$L$2,4)</f>
        <v>0</v>
      </c>
      <c r="L222" s="342"/>
      <c r="M222" s="248"/>
      <c r="N222" s="284">
        <f t="shared" si="3"/>
        <v>0</v>
      </c>
      <c r="O222" s="65"/>
    </row>
    <row r="223" spans="1:15" s="52" customFormat="1" x14ac:dyDescent="0.3">
      <c r="A223" s="29" t="str">
        <f>IF(L223&gt;0,COUNT($A$7:A222)+1,"")</f>
        <v/>
      </c>
      <c r="B223" s="424"/>
      <c r="C223" s="425"/>
      <c r="D223" s="282" t="s">
        <v>169</v>
      </c>
      <c r="E223" s="282">
        <v>29810117</v>
      </c>
      <c r="F223" s="281" t="s">
        <v>5976</v>
      </c>
      <c r="G223" s="381">
        <f>IFERROR(INDEX([1]Master!$1:$1048576,MATCH(D223,[1]Master!$B:$B,0),MATCH($H$5,[1]Master!$1:$1,0)),"")</f>
        <v>20</v>
      </c>
      <c r="H223" s="381">
        <f>IFERROR(INDEX([1]Master!$1:$1048576,MATCH(D223,[1]Master!$B:$B,0),MATCH($H$4,[1]Master!$1:$1,0)),"")</f>
        <v>640</v>
      </c>
      <c r="I223" s="365"/>
      <c r="J223" s="367">
        <f>IFERROR(INDEX([1]Master!$1:$1048576,MATCH(D223,[1]Master!$B:$B,0),MATCH($G$5,[1]Master!$1:$1,0)),"")</f>
        <v>44.528985507246368</v>
      </c>
      <c r="K223" s="283">
        <f>ROUND(J223*Order_Quote!$L$2,4)</f>
        <v>0</v>
      </c>
      <c r="L223" s="342"/>
      <c r="M223" s="248"/>
      <c r="N223" s="284">
        <f t="shared" si="3"/>
        <v>0</v>
      </c>
      <c r="O223" s="65"/>
    </row>
    <row r="224" spans="1:15" s="52" customFormat="1" x14ac:dyDescent="0.3">
      <c r="A224" s="29" t="str">
        <f>IF(L224&gt;0,COUNT($A$7:A223)+1,"")</f>
        <v/>
      </c>
      <c r="B224" s="424"/>
      <c r="C224" s="425"/>
      <c r="D224" s="282" t="s">
        <v>170</v>
      </c>
      <c r="E224" s="282">
        <v>29810125</v>
      </c>
      <c r="F224" s="281" t="s">
        <v>5977</v>
      </c>
      <c r="G224" s="381">
        <f>IFERROR(INDEX([1]Master!$1:$1048576,MATCH(D224,[1]Master!$B:$B,0),MATCH($H$5,[1]Master!$1:$1,0)),"")</f>
        <v>10</v>
      </c>
      <c r="H224" s="381">
        <f>IFERROR(INDEX([1]Master!$1:$1048576,MATCH(D224,[1]Master!$B:$B,0),MATCH($H$4,[1]Master!$1:$1,0)),"")</f>
        <v>180</v>
      </c>
      <c r="I224" s="365"/>
      <c r="J224" s="367">
        <f>IFERROR(INDEX([1]Master!$1:$1048576,MATCH(D224,[1]Master!$B:$B,0),MATCH($G$5,[1]Master!$1:$1,0)),"")</f>
        <v>98.043478260869563</v>
      </c>
      <c r="K224" s="283">
        <f>ROUND(J224*Order_Quote!$L$2,4)</f>
        <v>0</v>
      </c>
      <c r="L224" s="342"/>
      <c r="M224" s="248"/>
      <c r="N224" s="284">
        <f t="shared" si="3"/>
        <v>0</v>
      </c>
      <c r="O224" s="65"/>
    </row>
    <row r="225" spans="1:15" s="52" customFormat="1" x14ac:dyDescent="0.3">
      <c r="A225" s="29" t="str">
        <f>IF(L225&gt;0,COUNT($A$7:A224)+1,"")</f>
        <v/>
      </c>
      <c r="B225" s="422"/>
      <c r="C225" s="423"/>
      <c r="D225" s="282" t="s">
        <v>171</v>
      </c>
      <c r="E225" s="282">
        <v>29810133</v>
      </c>
      <c r="F225" s="281" t="s">
        <v>5978</v>
      </c>
      <c r="G225" s="381">
        <f>IFERROR(INDEX([1]Master!$1:$1048576,MATCH(D225,[1]Master!$B:$B,0),MATCH($H$5,[1]Master!$1:$1,0)),"")</f>
        <v>8</v>
      </c>
      <c r="H225" s="381">
        <f>IFERROR(INDEX([1]Master!$1:$1048576,MATCH(D225,[1]Master!$B:$B,0),MATCH($H$4,[1]Master!$1:$1,0)),"")</f>
        <v>96</v>
      </c>
      <c r="I225" s="365"/>
      <c r="J225" s="367">
        <f>IFERROR(INDEX([1]Master!$1:$1048576,MATCH(D225,[1]Master!$B:$B,0),MATCH($G$5,[1]Master!$1:$1,0)),"")</f>
        <v>193.10386473429946</v>
      </c>
      <c r="K225" s="283">
        <f>ROUND(J225*Order_Quote!$L$2,4)</f>
        <v>0</v>
      </c>
      <c r="L225" s="342"/>
      <c r="M225" s="248"/>
      <c r="N225" s="284">
        <f t="shared" si="3"/>
        <v>0</v>
      </c>
      <c r="O225" s="65"/>
    </row>
    <row r="226" spans="1:15" s="52" customFormat="1" x14ac:dyDescent="0.3">
      <c r="A226" s="29" t="str">
        <f>IF(L226&gt;0,COUNT($A$7:A225)+1,"")</f>
        <v/>
      </c>
      <c r="B226" s="420"/>
      <c r="C226" s="421"/>
      <c r="D226" s="282" t="s">
        <v>5773</v>
      </c>
      <c r="E226" s="282">
        <v>29810141</v>
      </c>
      <c r="F226" s="281" t="s">
        <v>5979</v>
      </c>
      <c r="G226" s="381">
        <f>IFERROR(INDEX([1]Master!$1:$1048576,MATCH(D226,[1]Master!$B:$B,0),MATCH($H$5,[1]Master!$1:$1,0)),"")</f>
        <v>5</v>
      </c>
      <c r="H226" s="381">
        <f>IFERROR(INDEX([1]Master!$1:$1048576,MATCH(D226,[1]Master!$B:$B,0),MATCH($H$4,[1]Master!$1:$1,0)),"")</f>
        <v>400</v>
      </c>
      <c r="I226" s="365"/>
      <c r="J226" s="367">
        <f>IFERROR(INDEX([1]Master!$1:$1048576,MATCH(D226,[1]Master!$B:$B,0),MATCH($G$5,[1]Master!$1:$1,0)),"")</f>
        <v>70.722037068305539</v>
      </c>
      <c r="K226" s="283">
        <f>ROUND(J226*Order_Quote!$L$2,4)</f>
        <v>0</v>
      </c>
      <c r="L226" s="342"/>
      <c r="M226" s="248"/>
      <c r="N226" s="284">
        <f t="shared" si="3"/>
        <v>0</v>
      </c>
      <c r="O226" s="65"/>
    </row>
    <row r="227" spans="1:15" s="52" customFormat="1" x14ac:dyDescent="0.3">
      <c r="A227" s="29" t="str">
        <f>IF(L227&gt;0,COUNT($A$7:A226)+1,"")</f>
        <v/>
      </c>
      <c r="B227" s="424"/>
      <c r="C227" s="425"/>
      <c r="D227" s="282" t="s">
        <v>172</v>
      </c>
      <c r="E227" s="282">
        <v>29810150</v>
      </c>
      <c r="F227" s="281" t="s">
        <v>5980</v>
      </c>
      <c r="G227" s="381">
        <f>IFERROR(INDEX([1]Master!$1:$1048576,MATCH(D227,[1]Master!$B:$B,0),MATCH($H$5,[1]Master!$1:$1,0)),"")</f>
        <v>20</v>
      </c>
      <c r="H227" s="381">
        <f>IFERROR(INDEX([1]Master!$1:$1048576,MATCH(D227,[1]Master!$B:$B,0),MATCH($H$4,[1]Master!$1:$1,0)),"")</f>
        <v>900</v>
      </c>
      <c r="I227" s="365"/>
      <c r="J227" s="367">
        <f>IFERROR(INDEX([1]Master!$1:$1048576,MATCH(D227,[1]Master!$B:$B,0),MATCH($G$5,[1]Master!$1:$1,0)),"")</f>
        <v>58.888888888888893</v>
      </c>
      <c r="K227" s="283">
        <f>ROUND(J227*Order_Quote!$L$2,4)</f>
        <v>0</v>
      </c>
      <c r="L227" s="342"/>
      <c r="M227" s="248"/>
      <c r="N227" s="284">
        <f t="shared" si="3"/>
        <v>0</v>
      </c>
      <c r="O227" s="65"/>
    </row>
    <row r="228" spans="1:15" s="52" customFormat="1" x14ac:dyDescent="0.3">
      <c r="A228" s="29" t="str">
        <f>IF(L228&gt;0,COUNT($A$7:A227)+1,"")</f>
        <v/>
      </c>
      <c r="B228" s="424"/>
      <c r="C228" s="425"/>
      <c r="D228" s="282" t="s">
        <v>173</v>
      </c>
      <c r="E228" s="282">
        <v>29810168</v>
      </c>
      <c r="F228" s="281" t="s">
        <v>5981</v>
      </c>
      <c r="G228" s="381">
        <f>IFERROR(INDEX([1]Master!$1:$1048576,MATCH(D228,[1]Master!$B:$B,0),MATCH($H$5,[1]Master!$1:$1,0)),"")</f>
        <v>15</v>
      </c>
      <c r="H228" s="381">
        <f>IFERROR(INDEX([1]Master!$1:$1048576,MATCH(D228,[1]Master!$B:$B,0),MATCH($H$4,[1]Master!$1:$1,0)),"")</f>
        <v>450</v>
      </c>
      <c r="I228" s="365"/>
      <c r="J228" s="367">
        <f>IFERROR(INDEX([1]Master!$1:$1048576,MATCH(D228,[1]Master!$B:$B,0),MATCH($G$5,[1]Master!$1:$1,0)),"")</f>
        <v>96.8525925925926</v>
      </c>
      <c r="K228" s="283">
        <f>ROUND(J228*Order_Quote!$L$2,4)</f>
        <v>0</v>
      </c>
      <c r="L228" s="342"/>
      <c r="M228" s="248"/>
      <c r="N228" s="284">
        <f t="shared" si="3"/>
        <v>0</v>
      </c>
      <c r="O228" s="65"/>
    </row>
    <row r="229" spans="1:15" s="52" customFormat="1" x14ac:dyDescent="0.3">
      <c r="A229" s="29" t="str">
        <f>IF(L229&gt;0,COUNT($A$7:A228)+1,"")</f>
        <v/>
      </c>
      <c r="B229" s="424"/>
      <c r="C229" s="425"/>
      <c r="D229" s="282" t="s">
        <v>174</v>
      </c>
      <c r="E229" s="282">
        <v>29810176</v>
      </c>
      <c r="F229" s="281" t="s">
        <v>5982</v>
      </c>
      <c r="G229" s="381">
        <f>IFERROR(INDEX([1]Master!$1:$1048576,MATCH(D229,[1]Master!$B:$B,0),MATCH($H$5,[1]Master!$1:$1,0)),"")</f>
        <v>10</v>
      </c>
      <c r="H229" s="381">
        <f>IFERROR(INDEX([1]Master!$1:$1048576,MATCH(D229,[1]Master!$B:$B,0),MATCH($H$4,[1]Master!$1:$1,0)),"")</f>
        <v>320</v>
      </c>
      <c r="I229" s="365"/>
      <c r="J229" s="367">
        <f>IFERROR(INDEX([1]Master!$1:$1048576,MATCH(D229,[1]Master!$B:$B,0),MATCH($G$5,[1]Master!$1:$1,0)),"")</f>
        <v>66.980676328502412</v>
      </c>
      <c r="K229" s="283">
        <f>ROUND(J229*Order_Quote!$L$2,4)</f>
        <v>0</v>
      </c>
      <c r="L229" s="342"/>
      <c r="M229" s="248"/>
      <c r="N229" s="284">
        <f t="shared" si="3"/>
        <v>0</v>
      </c>
      <c r="O229" s="65"/>
    </row>
    <row r="230" spans="1:15" s="52" customFormat="1" x14ac:dyDescent="0.3">
      <c r="A230" s="29" t="str">
        <f>IF(L230&gt;0,COUNT($A$7:A229)+1,"")</f>
        <v/>
      </c>
      <c r="B230" s="424"/>
      <c r="C230" s="425"/>
      <c r="D230" s="282" t="s">
        <v>175</v>
      </c>
      <c r="E230" s="282">
        <v>29810184</v>
      </c>
      <c r="F230" s="281" t="s">
        <v>5983</v>
      </c>
      <c r="G230" s="381">
        <f>IFERROR(INDEX([1]Master!$1:$1048576,MATCH(D230,[1]Master!$B:$B,0),MATCH($H$5,[1]Master!$1:$1,0)),"")</f>
        <v>5</v>
      </c>
      <c r="H230" s="381">
        <f>IFERROR(INDEX([1]Master!$1:$1048576,MATCH(D230,[1]Master!$B:$B,0),MATCH($H$4,[1]Master!$1:$1,0)),"")</f>
        <v>225</v>
      </c>
      <c r="I230" s="365"/>
      <c r="J230" s="367">
        <f>IFERROR(INDEX([1]Master!$1:$1048576,MATCH(D230,[1]Master!$B:$B,0),MATCH($G$5,[1]Master!$1:$1,0)),"")</f>
        <v>100.8695652173913</v>
      </c>
      <c r="K230" s="283">
        <f>ROUND(J230*Order_Quote!$L$2,4)</f>
        <v>0</v>
      </c>
      <c r="L230" s="342"/>
      <c r="M230" s="248"/>
      <c r="N230" s="284">
        <f t="shared" si="3"/>
        <v>0</v>
      </c>
      <c r="O230" s="65"/>
    </row>
    <row r="231" spans="1:15" s="52" customFormat="1" x14ac:dyDescent="0.3">
      <c r="A231" s="29" t="str">
        <f>IF(L231&gt;0,COUNT($A$7:A230)+1,"")</f>
        <v/>
      </c>
      <c r="B231" s="422"/>
      <c r="C231" s="423"/>
      <c r="D231" s="282" t="s">
        <v>176</v>
      </c>
      <c r="E231" s="282">
        <v>29810192</v>
      </c>
      <c r="F231" s="281" t="s">
        <v>5984</v>
      </c>
      <c r="G231" s="381">
        <f>IFERROR(INDEX([1]Master!$1:$1048576,MATCH(D231,[1]Master!$B:$B,0),MATCH($H$5,[1]Master!$1:$1,0)),"")</f>
        <v>6</v>
      </c>
      <c r="H231" s="381">
        <f>IFERROR(INDEX([1]Master!$1:$1048576,MATCH(D231,[1]Master!$B:$B,0),MATCH($H$4,[1]Master!$1:$1,0)),"")</f>
        <v>144</v>
      </c>
      <c r="I231" s="365"/>
      <c r="J231" s="367">
        <f>IFERROR(INDEX([1]Master!$1:$1048576,MATCH(D231,[1]Master!$B:$B,0),MATCH($G$5,[1]Master!$1:$1,0)),"")</f>
        <v>130.1328502415459</v>
      </c>
      <c r="K231" s="283">
        <f>ROUND(J231*Order_Quote!$L$2,4)</f>
        <v>0</v>
      </c>
      <c r="L231" s="342"/>
      <c r="M231" s="248"/>
      <c r="N231" s="284">
        <f t="shared" si="3"/>
        <v>0</v>
      </c>
      <c r="O231" s="65"/>
    </row>
    <row r="232" spans="1:15" s="52" customFormat="1" x14ac:dyDescent="0.3">
      <c r="A232" s="29" t="str">
        <f>IF(L232&gt;0,COUNT($A$7:A231)+1,"")</f>
        <v/>
      </c>
      <c r="B232" s="420"/>
      <c r="C232" s="421"/>
      <c r="D232" s="282" t="s">
        <v>177</v>
      </c>
      <c r="E232" s="282">
        <v>29817537</v>
      </c>
      <c r="F232" s="281" t="s">
        <v>5985</v>
      </c>
      <c r="G232" s="381">
        <f>IFERROR(INDEX([1]Master!$1:$1048576,MATCH(D232,[1]Master!$B:$B,0),MATCH($H$5,[1]Master!$1:$1,0)),"")</f>
        <v>10</v>
      </c>
      <c r="H232" s="381">
        <f>IFERROR(INDEX([1]Master!$1:$1048576,MATCH(D232,[1]Master!$B:$B,0),MATCH($H$4,[1]Master!$1:$1,0)),"")</f>
        <v>240</v>
      </c>
      <c r="I232" s="365"/>
      <c r="J232" s="367">
        <f>IFERROR(INDEX([1]Master!$1:$1048576,MATCH(D232,[1]Master!$B:$B,0),MATCH($G$5,[1]Master!$1:$1,0)),"")</f>
        <v>131.62639084142168</v>
      </c>
      <c r="K232" s="283">
        <f>ROUND(J232*Order_Quote!$L$2,4)</f>
        <v>0</v>
      </c>
      <c r="L232" s="342"/>
      <c r="M232" s="248"/>
      <c r="N232" s="284">
        <f t="shared" si="3"/>
        <v>0</v>
      </c>
      <c r="O232" s="65"/>
    </row>
    <row r="233" spans="1:15" s="52" customFormat="1" x14ac:dyDescent="0.3">
      <c r="A233" s="29" t="str">
        <f>IF(L233&gt;0,COUNT($A$7:A232)+1,"")</f>
        <v/>
      </c>
      <c r="B233" s="424"/>
      <c r="C233" s="425"/>
      <c r="D233" s="282" t="s">
        <v>178</v>
      </c>
      <c r="E233" s="282">
        <v>29817545</v>
      </c>
      <c r="F233" s="281" t="s">
        <v>5986</v>
      </c>
      <c r="G233" s="381">
        <f>IFERROR(INDEX([1]Master!$1:$1048576,MATCH(D233,[1]Master!$B:$B,0),MATCH($H$5,[1]Master!$1:$1,0)),"")</f>
        <v>5</v>
      </c>
      <c r="H233" s="381">
        <f>IFERROR(INDEX([1]Master!$1:$1048576,MATCH(D233,[1]Master!$B:$B,0),MATCH($H$4,[1]Master!$1:$1,0)),"")</f>
        <v>90</v>
      </c>
      <c r="I233" s="365"/>
      <c r="J233" s="367">
        <f>IFERROR(INDEX([1]Master!$1:$1048576,MATCH(D233,[1]Master!$B:$B,0),MATCH($G$5,[1]Master!$1:$1,0)),"")</f>
        <v>297.19776408328096</v>
      </c>
      <c r="K233" s="283">
        <f>ROUND(J233*Order_Quote!$L$2,4)</f>
        <v>0</v>
      </c>
      <c r="L233" s="342"/>
      <c r="M233" s="248"/>
      <c r="N233" s="284">
        <f t="shared" si="3"/>
        <v>0</v>
      </c>
      <c r="O233" s="65"/>
    </row>
    <row r="234" spans="1:15" s="52" customFormat="1" x14ac:dyDescent="0.3">
      <c r="A234" s="29" t="str">
        <f>IF(L234&gt;0,COUNT($A$7:A233)+1,"")</f>
        <v/>
      </c>
      <c r="B234" s="422"/>
      <c r="C234" s="423"/>
      <c r="D234" s="282" t="s">
        <v>179</v>
      </c>
      <c r="E234" s="282">
        <v>29817553</v>
      </c>
      <c r="F234" s="281" t="s">
        <v>5987</v>
      </c>
      <c r="G234" s="381">
        <f>IFERROR(INDEX([1]Master!$1:$1048576,MATCH(D234,[1]Master!$B:$B,0),MATCH($H$5,[1]Master!$1:$1,0)),"")</f>
        <v>2</v>
      </c>
      <c r="H234" s="381">
        <f>IFERROR(INDEX([1]Master!$1:$1048576,MATCH(D234,[1]Master!$B:$B,0),MATCH($H$4,[1]Master!$1:$1,0)),"")</f>
        <v>24</v>
      </c>
      <c r="I234" s="365"/>
      <c r="J234" s="367">
        <f>IFERROR(INDEX([1]Master!$1:$1048576,MATCH(D234,[1]Master!$B:$B,0),MATCH($G$5,[1]Master!$1:$1,0)),"")</f>
        <v>788.13816425120763</v>
      </c>
      <c r="K234" s="283">
        <f>ROUND(J234*Order_Quote!$L$2,4)</f>
        <v>0</v>
      </c>
      <c r="L234" s="342"/>
      <c r="M234" s="248"/>
      <c r="N234" s="284">
        <f t="shared" si="3"/>
        <v>0</v>
      </c>
      <c r="O234" s="65"/>
    </row>
    <row r="235" spans="1:15" s="52" customFormat="1" ht="26.25" customHeight="1" x14ac:dyDescent="0.3">
      <c r="A235" s="29" t="str">
        <f>IF(L235&gt;0,COUNT($A$7:A234)+1,"")</f>
        <v/>
      </c>
      <c r="B235" s="420"/>
      <c r="C235" s="421"/>
      <c r="D235" s="282" t="s">
        <v>180</v>
      </c>
      <c r="E235" s="282">
        <v>29817448</v>
      </c>
      <c r="F235" s="281" t="s">
        <v>5988</v>
      </c>
      <c r="G235" s="381">
        <f>IFERROR(INDEX([1]Master!$1:$1048576,MATCH(D235,[1]Master!$B:$B,0),MATCH($H$5,[1]Master!$1:$1,0)),"")</f>
        <v>5</v>
      </c>
      <c r="H235" s="381">
        <f>IFERROR(INDEX([1]Master!$1:$1048576,MATCH(D235,[1]Master!$B:$B,0),MATCH($H$4,[1]Master!$1:$1,0)),"")</f>
        <v>120</v>
      </c>
      <c r="I235" s="365"/>
      <c r="J235" s="367">
        <f>IFERROR(INDEX([1]Master!$1:$1048576,MATCH(D235,[1]Master!$B:$B,0),MATCH($G$5,[1]Master!$1:$1,0)),"")</f>
        <v>167.07972138570858</v>
      </c>
      <c r="K235" s="283">
        <f>ROUND(J235*Order_Quote!$L$2,4)</f>
        <v>0</v>
      </c>
      <c r="L235" s="342"/>
      <c r="M235" s="248"/>
      <c r="N235" s="284">
        <f t="shared" si="3"/>
        <v>0</v>
      </c>
      <c r="O235" s="65"/>
    </row>
    <row r="236" spans="1:15" s="52" customFormat="1" ht="26.25" customHeight="1" x14ac:dyDescent="0.3">
      <c r="A236" s="29" t="str">
        <f>IF(L236&gt;0,COUNT($A$7:A235)+1,"")</f>
        <v/>
      </c>
      <c r="B236" s="422"/>
      <c r="C236" s="423"/>
      <c r="D236" s="282" t="s">
        <v>181</v>
      </c>
      <c r="E236" s="282">
        <v>29817464</v>
      </c>
      <c r="F236" s="281" t="s">
        <v>5989</v>
      </c>
      <c r="G236" s="381">
        <f>IFERROR(INDEX([1]Master!$1:$1048576,MATCH(D236,[1]Master!$B:$B,0),MATCH($H$5,[1]Master!$1:$1,0)),"")</f>
        <v>5</v>
      </c>
      <c r="H236" s="381">
        <f>IFERROR(INDEX([1]Master!$1:$1048576,MATCH(D236,[1]Master!$B:$B,0),MATCH($H$4,[1]Master!$1:$1,0)),"")</f>
        <v>48</v>
      </c>
      <c r="I236" s="365"/>
      <c r="J236" s="367">
        <f>IFERROR(INDEX([1]Master!$1:$1048576,MATCH(D236,[1]Master!$B:$B,0),MATCH($G$5,[1]Master!$1:$1,0)),"")</f>
        <v>785.73386880856776</v>
      </c>
      <c r="K236" s="283">
        <f>ROUND(J236*Order_Quote!$L$2,4)</f>
        <v>0</v>
      </c>
      <c r="L236" s="342"/>
      <c r="M236" s="248"/>
      <c r="N236" s="284">
        <f t="shared" si="3"/>
        <v>0</v>
      </c>
      <c r="O236" s="65"/>
    </row>
    <row r="237" spans="1:15" s="52" customFormat="1" x14ac:dyDescent="0.3">
      <c r="A237" s="29" t="str">
        <f>IF(L237&gt;0,COUNT($A$7:A236)+1,"")</f>
        <v/>
      </c>
      <c r="B237" s="420"/>
      <c r="C237" s="421"/>
      <c r="D237" s="282" t="s">
        <v>182</v>
      </c>
      <c r="E237" s="282">
        <v>29818541</v>
      </c>
      <c r="F237" s="281" t="s">
        <v>5990</v>
      </c>
      <c r="G237" s="381">
        <f>IFERROR(INDEX([1]Master!$1:$1048576,MATCH(D237,[1]Master!$B:$B,0),MATCH($H$5,[1]Master!$1:$1,0)),"")</f>
        <v>10</v>
      </c>
      <c r="H237" s="381">
        <f>IFERROR(INDEX([1]Master!$1:$1048576,MATCH(D237,[1]Master!$B:$B,0),MATCH($H$4,[1]Master!$1:$1,0)),"")</f>
        <v>450</v>
      </c>
      <c r="I237" s="365"/>
      <c r="J237" s="367">
        <f>IFERROR(INDEX([1]Master!$1:$1048576,MATCH(D237,[1]Master!$B:$B,0),MATCH($G$5,[1]Master!$1:$1,0)),"")</f>
        <v>83.736776257950225</v>
      </c>
      <c r="K237" s="283">
        <f>ROUND(J237*Order_Quote!$L$2,4)</f>
        <v>0</v>
      </c>
      <c r="L237" s="342"/>
      <c r="M237" s="248"/>
      <c r="N237" s="284">
        <f t="shared" si="3"/>
        <v>0</v>
      </c>
      <c r="O237" s="65"/>
    </row>
    <row r="238" spans="1:15" s="52" customFormat="1" x14ac:dyDescent="0.3">
      <c r="A238" s="29" t="str">
        <f>IF(L238&gt;0,COUNT($A$7:A237)+1,"")</f>
        <v/>
      </c>
      <c r="B238" s="424"/>
      <c r="C238" s="425"/>
      <c r="D238" s="282" t="s">
        <v>5334</v>
      </c>
      <c r="E238" s="282">
        <v>29818584</v>
      </c>
      <c r="F238" s="281" t="s">
        <v>5991</v>
      </c>
      <c r="G238" s="381">
        <f>IFERROR(INDEX([1]Master!$1:$1048576,MATCH(D238,[1]Master!$B:$B,0),MATCH($H$5,[1]Master!$1:$1,0)),"")</f>
        <v>10</v>
      </c>
      <c r="H238" s="381">
        <f>IFERROR(INDEX([1]Master!$1:$1048576,MATCH(D238,[1]Master!$B:$B,0),MATCH($H$4,[1]Master!$1:$1,0)),"")</f>
        <v>300</v>
      </c>
      <c r="I238" s="365"/>
      <c r="J238" s="367">
        <f>IFERROR(INDEX([1]Master!$1:$1048576,MATCH(D238,[1]Master!$B:$B,0),MATCH($G$5,[1]Master!$1:$1,0)),"")</f>
        <v>136.60697497515324</v>
      </c>
      <c r="K238" s="283">
        <f>ROUND(J238*Order_Quote!$L$2,4)</f>
        <v>0</v>
      </c>
      <c r="L238" s="342"/>
      <c r="M238" s="248"/>
      <c r="N238" s="284">
        <f t="shared" si="3"/>
        <v>0</v>
      </c>
      <c r="O238" s="65"/>
    </row>
    <row r="239" spans="1:15" s="52" customFormat="1" x14ac:dyDescent="0.3">
      <c r="A239" s="29" t="str">
        <f>IF(L239&gt;0,COUNT($A$7:A238)+1,"")</f>
        <v/>
      </c>
      <c r="B239" s="424"/>
      <c r="C239" s="425"/>
      <c r="D239" s="282" t="s">
        <v>183</v>
      </c>
      <c r="E239" s="282">
        <v>29818576</v>
      </c>
      <c r="F239" s="281" t="s">
        <v>5992</v>
      </c>
      <c r="G239" s="381">
        <f>IFERROR(INDEX([1]Master!$1:$1048576,MATCH(D239,[1]Master!$B:$B,0),MATCH($H$5,[1]Master!$1:$1,0)),"")</f>
        <v>30</v>
      </c>
      <c r="H239" s="381">
        <f>IFERROR(INDEX([1]Master!$1:$1048576,MATCH(D239,[1]Master!$B:$B,0),MATCH($H$4,[1]Master!$1:$1,0)),"")</f>
        <v>450</v>
      </c>
      <c r="I239" s="365"/>
      <c r="J239" s="367">
        <f>IFERROR(INDEX([1]Master!$1:$1048576,MATCH(D239,[1]Master!$B:$B,0),MATCH($G$5,[1]Master!$1:$1,0)),"")</f>
        <v>185.02632850241548</v>
      </c>
      <c r="K239" s="283">
        <f>ROUND(J239*Order_Quote!$L$2,4)</f>
        <v>0</v>
      </c>
      <c r="L239" s="342"/>
      <c r="M239" s="248"/>
      <c r="N239" s="284">
        <f t="shared" si="3"/>
        <v>0</v>
      </c>
      <c r="O239" s="65"/>
    </row>
    <row r="240" spans="1:15" s="52" customFormat="1" x14ac:dyDescent="0.3">
      <c r="A240" s="29" t="str">
        <f>IF(L240&gt;0,COUNT($A$7:A239)+1,"")</f>
        <v/>
      </c>
      <c r="B240" s="424"/>
      <c r="C240" s="425"/>
      <c r="D240" s="282" t="s">
        <v>5335</v>
      </c>
      <c r="E240" s="282">
        <v>29818597</v>
      </c>
      <c r="F240" s="281" t="s">
        <v>5993</v>
      </c>
      <c r="G240" s="381">
        <f>IFERROR(INDEX([1]Master!$1:$1048576,MATCH(D240,[1]Master!$B:$B,0),MATCH($H$5,[1]Master!$1:$1,0)),"")</f>
        <v>10</v>
      </c>
      <c r="H240" s="381">
        <f>IFERROR(INDEX([1]Master!$1:$1048576,MATCH(D240,[1]Master!$B:$B,0),MATCH($H$4,[1]Master!$1:$1,0)),"")</f>
        <v>80</v>
      </c>
      <c r="I240" s="365"/>
      <c r="J240" s="367">
        <f>IFERROR(INDEX([1]Master!$1:$1048576,MATCH(D240,[1]Master!$B:$B,0),MATCH($G$5,[1]Master!$1:$1,0)),"")</f>
        <v>300.39190047139158</v>
      </c>
      <c r="K240" s="283">
        <f>ROUND(J240*Order_Quote!$L$2,4)</f>
        <v>0</v>
      </c>
      <c r="L240" s="342"/>
      <c r="M240" s="248"/>
      <c r="N240" s="284">
        <f t="shared" si="3"/>
        <v>0</v>
      </c>
      <c r="O240" s="65"/>
    </row>
    <row r="241" spans="1:15" s="52" customFormat="1" x14ac:dyDescent="0.3">
      <c r="A241" s="29" t="str">
        <f>IF(L241&gt;0,COUNT($A$7:A240)+1,"")</f>
        <v/>
      </c>
      <c r="B241" s="422"/>
      <c r="C241" s="423"/>
      <c r="D241" s="282" t="s">
        <v>5336</v>
      </c>
      <c r="E241" s="282">
        <v>29818599</v>
      </c>
      <c r="F241" s="281" t="s">
        <v>5994</v>
      </c>
      <c r="G241" s="381">
        <f>IFERROR(INDEX([1]Master!$1:$1048576,MATCH(D241,[1]Master!$B:$B,0),MATCH($H$5,[1]Master!$1:$1,0)),"")</f>
        <v>5</v>
      </c>
      <c r="H241" s="381">
        <f>IFERROR(INDEX([1]Master!$1:$1048576,MATCH(D241,[1]Master!$B:$B,0),MATCH($H$4,[1]Master!$1:$1,0)),"")</f>
        <v>35</v>
      </c>
      <c r="I241" s="365"/>
      <c r="J241" s="367">
        <f>IFERROR(INDEX([1]Master!$1:$1048576,MATCH(D241,[1]Master!$B:$B,0),MATCH($G$5,[1]Master!$1:$1,0)),"")</f>
        <v>336.12074966532805</v>
      </c>
      <c r="K241" s="283">
        <f>ROUND(J241*Order_Quote!$L$2,4)</f>
        <v>0</v>
      </c>
      <c r="L241" s="342"/>
      <c r="M241" s="248"/>
      <c r="N241" s="284">
        <f t="shared" si="3"/>
        <v>0</v>
      </c>
      <c r="O241" s="65"/>
    </row>
    <row r="242" spans="1:15" s="52" customFormat="1" x14ac:dyDescent="0.3">
      <c r="A242" s="29" t="str">
        <f>IF(L242&gt;0,COUNT($A$7:A241)+1,"")</f>
        <v/>
      </c>
      <c r="B242" s="420"/>
      <c r="C242" s="421"/>
      <c r="D242" s="282" t="s">
        <v>184</v>
      </c>
      <c r="E242" s="282">
        <v>29815313</v>
      </c>
      <c r="F242" s="281" t="s">
        <v>5995</v>
      </c>
      <c r="G242" s="381">
        <f>IFERROR(INDEX([1]Master!$1:$1048576,MATCH(D242,[1]Master!$B:$B,0),MATCH($H$5,[1]Master!$1:$1,0)),"")</f>
        <v>35</v>
      </c>
      <c r="H242" s="381">
        <f>IFERROR(INDEX([1]Master!$1:$1048576,MATCH(D242,[1]Master!$B:$B,0),MATCH($H$4,[1]Master!$1:$1,0)),"")</f>
        <v>1575</v>
      </c>
      <c r="I242" s="365"/>
      <c r="J242" s="367">
        <f>IFERROR(INDEX([1]Master!$1:$1048576,MATCH(D242,[1]Master!$B:$B,0),MATCH($G$5,[1]Master!$1:$1,0)),"")</f>
        <v>47.238821954484607</v>
      </c>
      <c r="K242" s="283">
        <f>ROUND(J242*Order_Quote!$L$2,4)</f>
        <v>0</v>
      </c>
      <c r="L242" s="342"/>
      <c r="M242" s="248"/>
      <c r="N242" s="284">
        <f t="shared" si="3"/>
        <v>0</v>
      </c>
      <c r="O242" s="65"/>
    </row>
    <row r="243" spans="1:15" s="52" customFormat="1" x14ac:dyDescent="0.3">
      <c r="A243" s="29" t="str">
        <f>IF(L243&gt;0,COUNT($A$7:A242)+1,"")</f>
        <v/>
      </c>
      <c r="B243" s="424"/>
      <c r="C243" s="425"/>
      <c r="D243" s="282" t="s">
        <v>185</v>
      </c>
      <c r="E243" s="282">
        <v>29815348</v>
      </c>
      <c r="F243" s="281" t="s">
        <v>5996</v>
      </c>
      <c r="G243" s="381">
        <f>IFERROR(INDEX([1]Master!$1:$1048576,MATCH(D243,[1]Master!$B:$B,0),MATCH($H$5,[1]Master!$1:$1,0)),"")</f>
        <v>50</v>
      </c>
      <c r="H243" s="381">
        <f>IFERROR(INDEX([1]Master!$1:$1048576,MATCH(D243,[1]Master!$B:$B,0),MATCH($H$4,[1]Master!$1:$1,0)),"")</f>
        <v>1600</v>
      </c>
      <c r="I243" s="365"/>
      <c r="J243" s="367">
        <f>IFERROR(INDEX([1]Master!$1:$1048576,MATCH(D243,[1]Master!$B:$B,0),MATCH($G$5,[1]Master!$1:$1,0)),"")</f>
        <v>26.787439613526566</v>
      </c>
      <c r="K243" s="283">
        <f>ROUND(J243*Order_Quote!$L$2,4)</f>
        <v>0</v>
      </c>
      <c r="L243" s="342"/>
      <c r="M243" s="248"/>
      <c r="N243" s="284">
        <f t="shared" si="3"/>
        <v>0</v>
      </c>
      <c r="O243" s="65"/>
    </row>
    <row r="244" spans="1:15" s="52" customFormat="1" x14ac:dyDescent="0.3">
      <c r="A244" s="29" t="str">
        <f>IF(L244&gt;0,COUNT($A$7:A243)+1,"")</f>
        <v/>
      </c>
      <c r="B244" s="424"/>
      <c r="C244" s="425"/>
      <c r="D244" s="282" t="s">
        <v>186</v>
      </c>
      <c r="E244" s="282">
        <v>29815399</v>
      </c>
      <c r="F244" s="281" t="s">
        <v>5997</v>
      </c>
      <c r="G244" s="381">
        <f>IFERROR(INDEX([1]Master!$1:$1048576,MATCH(D244,[1]Master!$B:$B,0),MATCH($H$5,[1]Master!$1:$1,0)),"")</f>
        <v>25</v>
      </c>
      <c r="H244" s="381">
        <f>IFERROR(INDEX([1]Master!$1:$1048576,MATCH(D244,[1]Master!$B:$B,0),MATCH($H$4,[1]Master!$1:$1,0)),"")</f>
        <v>800</v>
      </c>
      <c r="I244" s="365"/>
      <c r="J244" s="367">
        <f>IFERROR(INDEX([1]Master!$1:$1048576,MATCH(D244,[1]Master!$B:$B,0),MATCH($G$5,[1]Master!$1:$1,0)),"")</f>
        <v>26.364734299516904</v>
      </c>
      <c r="K244" s="283">
        <f>ROUND(J244*Order_Quote!$L$2,4)</f>
        <v>0</v>
      </c>
      <c r="L244" s="342"/>
      <c r="M244" s="248"/>
      <c r="N244" s="284">
        <f t="shared" si="3"/>
        <v>0</v>
      </c>
      <c r="O244" s="65"/>
    </row>
    <row r="245" spans="1:15" s="52" customFormat="1" x14ac:dyDescent="0.3">
      <c r="A245" s="29" t="str">
        <f>IF(L245&gt;0,COUNT($A$7:A244)+1,"")</f>
        <v/>
      </c>
      <c r="B245" s="424"/>
      <c r="C245" s="425"/>
      <c r="D245" s="282" t="s">
        <v>187</v>
      </c>
      <c r="E245" s="282">
        <v>29815445</v>
      </c>
      <c r="F245" s="281" t="s">
        <v>5998</v>
      </c>
      <c r="G245" s="381">
        <f>IFERROR(INDEX([1]Master!$1:$1048576,MATCH(D245,[1]Master!$B:$B,0),MATCH($H$5,[1]Master!$1:$1,0)),"")</f>
        <v>25</v>
      </c>
      <c r="H245" s="381">
        <f>IFERROR(INDEX([1]Master!$1:$1048576,MATCH(D245,[1]Master!$B:$B,0),MATCH($H$4,[1]Master!$1:$1,0)),"")</f>
        <v>300</v>
      </c>
      <c r="I245" s="365"/>
      <c r="J245" s="367">
        <f>IFERROR(INDEX([1]Master!$1:$1048576,MATCH(D245,[1]Master!$B:$B,0),MATCH($G$5,[1]Master!$1:$1,0)),"")</f>
        <v>71.195652173913032</v>
      </c>
      <c r="K245" s="283">
        <f>ROUND(J245*Order_Quote!$L$2,4)</f>
        <v>0</v>
      </c>
      <c r="L245" s="342"/>
      <c r="M245" s="248"/>
      <c r="N245" s="284">
        <f t="shared" si="3"/>
        <v>0</v>
      </c>
      <c r="O245" s="65"/>
    </row>
    <row r="246" spans="1:15" s="52" customFormat="1" x14ac:dyDescent="0.3">
      <c r="A246" s="29" t="str">
        <f>IF(L246&gt;0,COUNT($A$7:A245)+1,"")</f>
        <v/>
      </c>
      <c r="B246" s="424"/>
      <c r="C246" s="425"/>
      <c r="D246" s="282" t="s">
        <v>188</v>
      </c>
      <c r="E246" s="282">
        <v>29815453</v>
      </c>
      <c r="F246" s="281" t="s">
        <v>5999</v>
      </c>
      <c r="G246" s="381">
        <f>IFERROR(INDEX([1]Master!$1:$1048576,MATCH(D246,[1]Master!$B:$B,0),MATCH($H$5,[1]Master!$1:$1,0)),"")</f>
        <v>5</v>
      </c>
      <c r="H246" s="381">
        <f>IFERROR(INDEX([1]Master!$1:$1048576,MATCH(D246,[1]Master!$B:$B,0),MATCH($H$4,[1]Master!$1:$1,0)),"")</f>
        <v>120</v>
      </c>
      <c r="I246" s="365"/>
      <c r="J246" s="367">
        <f>IFERROR(INDEX([1]Master!$1:$1048576,MATCH(D246,[1]Master!$B:$B,0),MATCH($G$5,[1]Master!$1:$1,0)),"")</f>
        <v>129.4806763285024</v>
      </c>
      <c r="K246" s="283">
        <f>ROUND(J246*Order_Quote!$L$2,4)</f>
        <v>0</v>
      </c>
      <c r="L246" s="342"/>
      <c r="M246" s="248"/>
      <c r="N246" s="284">
        <f t="shared" si="3"/>
        <v>0</v>
      </c>
      <c r="O246" s="65"/>
    </row>
    <row r="247" spans="1:15" s="52" customFormat="1" x14ac:dyDescent="0.3">
      <c r="A247" s="29" t="str">
        <f>IF(L247&gt;0,COUNT($A$7:A246)+1,"")</f>
        <v/>
      </c>
      <c r="B247" s="422"/>
      <c r="C247" s="423"/>
      <c r="D247" s="282" t="s">
        <v>189</v>
      </c>
      <c r="E247" s="282">
        <v>29815550</v>
      </c>
      <c r="F247" s="281" t="s">
        <v>6000</v>
      </c>
      <c r="G247" s="381">
        <f>IFERROR(INDEX([1]Master!$1:$1048576,MATCH(D247,[1]Master!$B:$B,0),MATCH($H$5,[1]Master!$1:$1,0)),"")</f>
        <v>4</v>
      </c>
      <c r="H247" s="381">
        <f>IFERROR(INDEX([1]Master!$1:$1048576,MATCH(D247,[1]Master!$B:$B,0),MATCH($H$4,[1]Master!$1:$1,0)),"")</f>
        <v>48</v>
      </c>
      <c r="I247" s="365"/>
      <c r="J247" s="367">
        <f>IFERROR(INDEX([1]Master!$1:$1048576,MATCH(D247,[1]Master!$B:$B,0),MATCH($G$5,[1]Master!$1:$1,0)),"")</f>
        <v>373.75603864734296</v>
      </c>
      <c r="K247" s="283">
        <f>ROUND(J247*Order_Quote!$L$2,4)</f>
        <v>0</v>
      </c>
      <c r="L247" s="342"/>
      <c r="M247" s="248"/>
      <c r="N247" s="284">
        <f t="shared" si="3"/>
        <v>0</v>
      </c>
      <c r="O247" s="65"/>
    </row>
    <row r="248" spans="1:15" s="52" customFormat="1" x14ac:dyDescent="0.3">
      <c r="A248" s="29" t="str">
        <f>IF(L248&gt;0,COUNT($A$7:A247)+1,"")</f>
        <v/>
      </c>
      <c r="B248" s="420"/>
      <c r="C248" s="421"/>
      <c r="D248" s="282" t="s">
        <v>190</v>
      </c>
      <c r="E248" s="282">
        <v>29815496</v>
      </c>
      <c r="F248" s="281" t="s">
        <v>6001</v>
      </c>
      <c r="G248" s="381">
        <f>IFERROR(INDEX([1]Master!$1:$1048576,MATCH(D248,[1]Master!$B:$B,0),MATCH($H$5,[1]Master!$1:$1,0)),"")</f>
        <v>25</v>
      </c>
      <c r="H248" s="381">
        <f>IFERROR(INDEX([1]Master!$1:$1048576,MATCH(D248,[1]Master!$B:$B,0),MATCH($H$4,[1]Master!$1:$1,0)),"")</f>
        <v>1125</v>
      </c>
      <c r="I248" s="365"/>
      <c r="J248" s="367">
        <f>IFERROR(INDEX([1]Master!$1:$1048576,MATCH(D248,[1]Master!$B:$B,0),MATCH($G$5,[1]Master!$1:$1,0)),"")</f>
        <v>36.884057971014485</v>
      </c>
      <c r="K248" s="283">
        <f>ROUND(J248*Order_Quote!$L$2,4)</f>
        <v>0</v>
      </c>
      <c r="L248" s="342"/>
      <c r="M248" s="248"/>
      <c r="N248" s="284">
        <f t="shared" si="3"/>
        <v>0</v>
      </c>
      <c r="O248" s="65"/>
    </row>
    <row r="249" spans="1:15" s="52" customFormat="1" x14ac:dyDescent="0.3">
      <c r="A249" s="29" t="str">
        <f>IF(L249&gt;0,COUNT($A$7:A248)+1,"")</f>
        <v/>
      </c>
      <c r="B249" s="424"/>
      <c r="C249" s="425"/>
      <c r="D249" s="282" t="s">
        <v>191</v>
      </c>
      <c r="E249" s="282">
        <v>29815488</v>
      </c>
      <c r="F249" s="281" t="s">
        <v>6002</v>
      </c>
      <c r="G249" s="381">
        <f>IFERROR(INDEX([1]Master!$1:$1048576,MATCH(D249,[1]Master!$B:$B,0),MATCH($H$5,[1]Master!$1:$1,0)),"")</f>
        <v>10</v>
      </c>
      <c r="H249" s="381">
        <f>IFERROR(INDEX([1]Master!$1:$1048576,MATCH(D249,[1]Master!$B:$B,0),MATCH($H$4,[1]Master!$1:$1,0)),"")</f>
        <v>480</v>
      </c>
      <c r="I249" s="365"/>
      <c r="J249" s="367">
        <f>IFERROR(INDEX([1]Master!$1:$1048576,MATCH(D249,[1]Master!$B:$B,0),MATCH($G$5,[1]Master!$1:$1,0)),"")</f>
        <v>60.55314009661835</v>
      </c>
      <c r="K249" s="283">
        <f>ROUND(J249*Order_Quote!$L$2,4)</f>
        <v>0</v>
      </c>
      <c r="L249" s="342"/>
      <c r="M249" s="248"/>
      <c r="N249" s="284">
        <f t="shared" si="3"/>
        <v>0</v>
      </c>
      <c r="O249" s="65"/>
    </row>
    <row r="250" spans="1:15" s="52" customFormat="1" x14ac:dyDescent="0.3">
      <c r="A250" s="29" t="str">
        <f>IF(L250&gt;0,COUNT($A$7:A249)+1,"")</f>
        <v/>
      </c>
      <c r="B250" s="424"/>
      <c r="C250" s="425"/>
      <c r="D250" s="282" t="s">
        <v>192</v>
      </c>
      <c r="E250" s="282">
        <v>29815500</v>
      </c>
      <c r="F250" s="281" t="s">
        <v>6003</v>
      </c>
      <c r="G250" s="381">
        <f>IFERROR(INDEX([1]Master!$1:$1048576,MATCH(D250,[1]Master!$B:$B,0),MATCH($H$5,[1]Master!$1:$1,0)),"")</f>
        <v>25</v>
      </c>
      <c r="H250" s="381">
        <f>IFERROR(INDEX([1]Master!$1:$1048576,MATCH(D250,[1]Master!$B:$B,0),MATCH($H$4,[1]Master!$1:$1,0)),"")</f>
        <v>1125</v>
      </c>
      <c r="I250" s="365"/>
      <c r="J250" s="367">
        <f>IFERROR(INDEX([1]Master!$1:$1048576,MATCH(D250,[1]Master!$B:$B,0),MATCH($G$5,[1]Master!$1:$1,0)),"")</f>
        <v>32.25845410628019</v>
      </c>
      <c r="K250" s="283">
        <f>ROUND(J250*Order_Quote!$L$2,4)</f>
        <v>0</v>
      </c>
      <c r="L250" s="342"/>
      <c r="M250" s="248"/>
      <c r="N250" s="284">
        <f t="shared" si="3"/>
        <v>0</v>
      </c>
      <c r="O250" s="65"/>
    </row>
    <row r="251" spans="1:15" s="52" customFormat="1" x14ac:dyDescent="0.3">
      <c r="A251" s="29" t="str">
        <f>IF(L251&gt;0,COUNT($A$7:A250)+1,"")</f>
        <v/>
      </c>
      <c r="B251" s="424"/>
      <c r="C251" s="425"/>
      <c r="D251" s="282" t="s">
        <v>193</v>
      </c>
      <c r="E251" s="282">
        <v>29815518</v>
      </c>
      <c r="F251" s="281" t="s">
        <v>6004</v>
      </c>
      <c r="G251" s="381">
        <f>IFERROR(INDEX([1]Master!$1:$1048576,MATCH(D251,[1]Master!$B:$B,0),MATCH($H$5,[1]Master!$1:$1,0)),"")</f>
        <v>15</v>
      </c>
      <c r="H251" s="381">
        <f>IFERROR(INDEX([1]Master!$1:$1048576,MATCH(D251,[1]Master!$B:$B,0),MATCH($H$4,[1]Master!$1:$1,0)),"")</f>
        <v>360</v>
      </c>
      <c r="I251" s="365"/>
      <c r="J251" s="367">
        <f>IFERROR(INDEX([1]Master!$1:$1048576,MATCH(D251,[1]Master!$B:$B,0),MATCH($G$5,[1]Master!$1:$1,0)),"")</f>
        <v>47.717391304347821</v>
      </c>
      <c r="K251" s="283">
        <f>ROUND(J251*Order_Quote!$L$2,4)</f>
        <v>0</v>
      </c>
      <c r="L251" s="342"/>
      <c r="M251" s="248"/>
      <c r="N251" s="284">
        <f t="shared" si="3"/>
        <v>0</v>
      </c>
      <c r="O251" s="65"/>
    </row>
    <row r="252" spans="1:15" s="52" customFormat="1" x14ac:dyDescent="0.3">
      <c r="A252" s="29" t="str">
        <f>IF(L252&gt;0,COUNT($A$7:A251)+1,"")</f>
        <v/>
      </c>
      <c r="B252" s="424"/>
      <c r="C252" s="425"/>
      <c r="D252" s="282" t="s">
        <v>194</v>
      </c>
      <c r="E252" s="282">
        <v>29815526</v>
      </c>
      <c r="F252" s="281" t="s">
        <v>6005</v>
      </c>
      <c r="G252" s="381">
        <f>IFERROR(INDEX([1]Master!$1:$1048576,MATCH(D252,[1]Master!$B:$B,0),MATCH($H$5,[1]Master!$1:$1,0)),"")</f>
        <v>25</v>
      </c>
      <c r="H252" s="381">
        <f>IFERROR(INDEX([1]Master!$1:$1048576,MATCH(D252,[1]Master!$B:$B,0),MATCH($H$4,[1]Master!$1:$1,0)),"")</f>
        <v>300</v>
      </c>
      <c r="I252" s="365"/>
      <c r="J252" s="367">
        <f>IFERROR(INDEX([1]Master!$1:$1048576,MATCH(D252,[1]Master!$B:$B,0),MATCH($G$5,[1]Master!$1:$1,0)),"")</f>
        <v>52.669082125603865</v>
      </c>
      <c r="K252" s="283">
        <f>ROUND(J252*Order_Quote!$L$2,4)</f>
        <v>0</v>
      </c>
      <c r="L252" s="342"/>
      <c r="M252" s="248"/>
      <c r="N252" s="284">
        <f t="shared" si="3"/>
        <v>0</v>
      </c>
      <c r="O252" s="65"/>
    </row>
    <row r="253" spans="1:15" s="52" customFormat="1" x14ac:dyDescent="0.3">
      <c r="A253" s="29" t="str">
        <f>IF(L253&gt;0,COUNT($A$7:A252)+1,"")</f>
        <v/>
      </c>
      <c r="B253" s="424"/>
      <c r="C253" s="425"/>
      <c r="D253" s="282" t="s">
        <v>5368</v>
      </c>
      <c r="E253" s="282">
        <v>29815461</v>
      </c>
      <c r="F253" s="281" t="s">
        <v>5354</v>
      </c>
      <c r="G253" s="381">
        <f>IFERROR(INDEX([1]Master!$1:$1048576,MATCH(D253,[1]Master!$B:$B,0),MATCH($H$5,[1]Master!$1:$1,0)),"")</f>
        <v>10</v>
      </c>
      <c r="H253" s="381">
        <f>IFERROR(INDEX([1]Master!$1:$1048576,MATCH(D253,[1]Master!$B:$B,0),MATCH($H$4,[1]Master!$1:$1,0)),"")</f>
        <v>180</v>
      </c>
      <c r="I253" s="365"/>
      <c r="J253" s="367">
        <f>IFERROR(INDEX([1]Master!$1:$1048576,MATCH(D253,[1]Master!$B:$B,0),MATCH($G$5,[1]Master!$1:$1,0)),"")</f>
        <v>193.93601070950467</v>
      </c>
      <c r="K253" s="283">
        <f>ROUND(J253*Order_Quote!$L$2,4)</f>
        <v>0</v>
      </c>
      <c r="L253" s="342"/>
      <c r="M253" s="248"/>
      <c r="N253" s="284">
        <f t="shared" si="3"/>
        <v>0</v>
      </c>
      <c r="O253" s="65"/>
    </row>
    <row r="254" spans="1:15" s="52" customFormat="1" x14ac:dyDescent="0.3">
      <c r="A254" s="29" t="str">
        <f>IF(L254&gt;0,COUNT($A$7:A253)+1,"")</f>
        <v/>
      </c>
      <c r="B254" s="424"/>
      <c r="C254" s="425"/>
      <c r="D254" s="282" t="s">
        <v>195</v>
      </c>
      <c r="E254" s="282">
        <v>29815534</v>
      </c>
      <c r="F254" s="281" t="s">
        <v>6006</v>
      </c>
      <c r="G254" s="381">
        <f>IFERROR(INDEX([1]Master!$1:$1048576,MATCH(D254,[1]Master!$B:$B,0),MATCH($H$5,[1]Master!$1:$1,0)),"")</f>
        <v>10</v>
      </c>
      <c r="H254" s="381">
        <f>IFERROR(INDEX([1]Master!$1:$1048576,MATCH(D254,[1]Master!$B:$B,0),MATCH($H$4,[1]Master!$1:$1,0)),"")</f>
        <v>180</v>
      </c>
      <c r="I254" s="365"/>
      <c r="J254" s="367">
        <f>IFERROR(INDEX([1]Master!$1:$1048576,MATCH(D254,[1]Master!$B:$B,0),MATCH($G$5,[1]Master!$1:$1,0)),"")</f>
        <v>77.487922705313991</v>
      </c>
      <c r="K254" s="283">
        <f>ROUND(J254*Order_Quote!$L$2,4)</f>
        <v>0</v>
      </c>
      <c r="L254" s="342"/>
      <c r="M254" s="248"/>
      <c r="N254" s="284">
        <f t="shared" si="3"/>
        <v>0</v>
      </c>
      <c r="O254" s="65"/>
    </row>
    <row r="255" spans="1:15" s="52" customFormat="1" x14ac:dyDescent="0.3">
      <c r="A255" s="29" t="str">
        <f>IF(L255&gt;0,COUNT($A$7:A254)+1,"")</f>
        <v/>
      </c>
      <c r="B255" s="424"/>
      <c r="C255" s="425"/>
      <c r="D255" s="282" t="s">
        <v>196</v>
      </c>
      <c r="E255" s="282">
        <v>29815542</v>
      </c>
      <c r="F255" s="281" t="s">
        <v>6007</v>
      </c>
      <c r="G255" s="381">
        <f>IFERROR(INDEX([1]Master!$1:$1048576,MATCH(D255,[1]Master!$B:$B,0),MATCH($H$5,[1]Master!$1:$1,0)),"")</f>
        <v>10</v>
      </c>
      <c r="H255" s="381">
        <f>IFERROR(INDEX([1]Master!$1:$1048576,MATCH(D255,[1]Master!$B:$B,0),MATCH($H$4,[1]Master!$1:$1,0)),"")</f>
        <v>180</v>
      </c>
      <c r="I255" s="365"/>
      <c r="J255" s="367">
        <f>IFERROR(INDEX([1]Master!$1:$1048576,MATCH(D255,[1]Master!$B:$B,0),MATCH($G$5,[1]Master!$1:$1,0)),"")</f>
        <v>105.10869565217391</v>
      </c>
      <c r="K255" s="283">
        <f>ROUND(J255*Order_Quote!$L$2,4)</f>
        <v>0</v>
      </c>
      <c r="L255" s="342"/>
      <c r="M255" s="248"/>
      <c r="N255" s="284">
        <f t="shared" si="3"/>
        <v>0</v>
      </c>
      <c r="O255" s="65"/>
    </row>
    <row r="256" spans="1:15" s="52" customFormat="1" x14ac:dyDescent="0.3">
      <c r="A256" s="29" t="str">
        <f>IF(L256&gt;0,COUNT($A$7:A255)+1,"")</f>
        <v/>
      </c>
      <c r="B256" s="424"/>
      <c r="C256" s="425"/>
      <c r="D256" s="282" t="s">
        <v>5337</v>
      </c>
      <c r="E256" s="282">
        <v>29815470</v>
      </c>
      <c r="F256" s="281" t="s">
        <v>6008</v>
      </c>
      <c r="G256" s="381">
        <f>IFERROR(INDEX([1]Master!$1:$1048576,MATCH(D256,[1]Master!$B:$B,0),MATCH($H$5,[1]Master!$1:$1,0)),"")</f>
        <v>5</v>
      </c>
      <c r="H256" s="381">
        <f>IFERROR(INDEX([1]Master!$1:$1048576,MATCH(D256,[1]Master!$B:$B,0),MATCH($H$4,[1]Master!$1:$1,0)),"")</f>
        <v>60</v>
      </c>
      <c r="I256" s="365"/>
      <c r="J256" s="367">
        <f>IFERROR(INDEX([1]Master!$1:$1048576,MATCH(D256,[1]Master!$B:$B,0),MATCH($G$5,[1]Master!$1:$1,0)),"")</f>
        <v>371.17283950617281</v>
      </c>
      <c r="K256" s="283">
        <f>ROUND(J256*Order_Quote!$L$2,4)</f>
        <v>0</v>
      </c>
      <c r="L256" s="342"/>
      <c r="M256" s="248"/>
      <c r="N256" s="284">
        <f t="shared" si="3"/>
        <v>0</v>
      </c>
      <c r="O256" s="65"/>
    </row>
    <row r="257" spans="1:15" s="52" customFormat="1" x14ac:dyDescent="0.3">
      <c r="A257" s="29" t="str">
        <f>IF(L257&gt;0,COUNT($A$7:A256)+1,"")</f>
        <v/>
      </c>
      <c r="B257" s="422"/>
      <c r="C257" s="423"/>
      <c r="D257" s="282" t="s">
        <v>197</v>
      </c>
      <c r="E257" s="282">
        <v>29815577</v>
      </c>
      <c r="F257" s="281" t="s">
        <v>6009</v>
      </c>
      <c r="G257" s="381">
        <f>IFERROR(INDEX([1]Master!$1:$1048576,MATCH(D257,[1]Master!$B:$B,0),MATCH($H$5,[1]Master!$1:$1,0)),"")</f>
        <v>5</v>
      </c>
      <c r="H257" s="381">
        <f>IFERROR(INDEX([1]Master!$1:$1048576,MATCH(D257,[1]Master!$B:$B,0),MATCH($H$4,[1]Master!$1:$1,0)),"")</f>
        <v>60</v>
      </c>
      <c r="I257" s="365"/>
      <c r="J257" s="367">
        <f>IFERROR(INDEX([1]Master!$1:$1048576,MATCH(D257,[1]Master!$B:$B,0),MATCH($G$5,[1]Master!$1:$1,0)),"")</f>
        <v>301.77536231884056</v>
      </c>
      <c r="K257" s="283">
        <f>ROUND(J257*Order_Quote!$L$2,4)</f>
        <v>0</v>
      </c>
      <c r="L257" s="342"/>
      <c r="M257" s="248"/>
      <c r="N257" s="284">
        <f t="shared" si="3"/>
        <v>0</v>
      </c>
      <c r="O257" s="65"/>
    </row>
    <row r="258" spans="1:15" s="52" customFormat="1" x14ac:dyDescent="0.3">
      <c r="A258" s="29" t="str">
        <f>IF(L258&gt;0,COUNT($A$7:A257)+1,"")</f>
        <v/>
      </c>
      <c r="B258" s="420"/>
      <c r="C258" s="421"/>
      <c r="D258" s="282" t="s">
        <v>198</v>
      </c>
      <c r="E258" s="282">
        <v>29815143</v>
      </c>
      <c r="F258" s="281" t="s">
        <v>6010</v>
      </c>
      <c r="G258" s="381">
        <f>IFERROR(INDEX([1]Master!$1:$1048576,MATCH(D258,[1]Master!$B:$B,0),MATCH($H$5,[1]Master!$1:$1,0)),"")</f>
        <v>50</v>
      </c>
      <c r="H258" s="381">
        <f>IFERROR(INDEX([1]Master!$1:$1048576,MATCH(D258,[1]Master!$B:$B,0),MATCH($H$4,[1]Master!$1:$1,0)),"")</f>
        <v>1600</v>
      </c>
      <c r="I258" s="365"/>
      <c r="J258" s="367">
        <f>IFERROR(INDEX([1]Master!$1:$1048576,MATCH(D258,[1]Master!$B:$B,0),MATCH($G$5,[1]Master!$1:$1,0)),"")</f>
        <v>58.36385542168675</v>
      </c>
      <c r="K258" s="283">
        <f>ROUND(J258*Order_Quote!$L$2,4)</f>
        <v>0</v>
      </c>
      <c r="L258" s="342"/>
      <c r="M258" s="248"/>
      <c r="N258" s="284">
        <f t="shared" si="3"/>
        <v>0</v>
      </c>
      <c r="O258" s="65"/>
    </row>
    <row r="259" spans="1:15" s="52" customFormat="1" x14ac:dyDescent="0.3">
      <c r="A259" s="29" t="str">
        <f>IF(L259&gt;0,COUNT($A$7:A258)+1,"")</f>
        <v/>
      </c>
      <c r="B259" s="424"/>
      <c r="C259" s="425"/>
      <c r="D259" s="282" t="s">
        <v>199</v>
      </c>
      <c r="E259" s="282">
        <v>29815151</v>
      </c>
      <c r="F259" s="281" t="s">
        <v>6011</v>
      </c>
      <c r="G259" s="381">
        <f>IFERROR(INDEX([1]Master!$1:$1048576,MATCH(D259,[1]Master!$B:$B,0),MATCH($H$5,[1]Master!$1:$1,0)),"")</f>
        <v>30</v>
      </c>
      <c r="H259" s="381">
        <f>IFERROR(INDEX([1]Master!$1:$1048576,MATCH(D259,[1]Master!$B:$B,0),MATCH($H$4,[1]Master!$1:$1,0)),"")</f>
        <v>720</v>
      </c>
      <c r="I259" s="365"/>
      <c r="J259" s="367">
        <f>IFERROR(INDEX([1]Master!$1:$1048576,MATCH(D259,[1]Master!$B:$B,0),MATCH($G$5,[1]Master!$1:$1,0)),"")</f>
        <v>55.979919678714872</v>
      </c>
      <c r="K259" s="283">
        <f>ROUND(J259*Order_Quote!$L$2,4)</f>
        <v>0</v>
      </c>
      <c r="L259" s="342"/>
      <c r="M259" s="248"/>
      <c r="N259" s="284">
        <f t="shared" si="3"/>
        <v>0</v>
      </c>
      <c r="O259" s="65"/>
    </row>
    <row r="260" spans="1:15" s="52" customFormat="1" x14ac:dyDescent="0.3">
      <c r="A260" s="29" t="str">
        <f>IF(L260&gt;0,COUNT($A$7:A259)+1,"")</f>
        <v/>
      </c>
      <c r="B260" s="424"/>
      <c r="C260" s="425"/>
      <c r="D260" s="282" t="s">
        <v>200</v>
      </c>
      <c r="E260" s="282">
        <v>29815160</v>
      </c>
      <c r="F260" s="281" t="s">
        <v>6012</v>
      </c>
      <c r="G260" s="381">
        <f>IFERROR(INDEX([1]Master!$1:$1048576,MATCH(D260,[1]Master!$B:$B,0),MATCH($H$5,[1]Master!$1:$1,0)),"")</f>
        <v>10</v>
      </c>
      <c r="H260" s="381">
        <f>IFERROR(INDEX([1]Master!$1:$1048576,MATCH(D260,[1]Master!$B:$B,0),MATCH($H$4,[1]Master!$1:$1,0)),"")</f>
        <v>320</v>
      </c>
      <c r="I260" s="365"/>
      <c r="J260" s="367">
        <f>IFERROR(INDEX([1]Master!$1:$1048576,MATCH(D260,[1]Master!$B:$B,0),MATCH($G$5,[1]Master!$1:$1,0)),"")</f>
        <v>105.9753086419753</v>
      </c>
      <c r="K260" s="283">
        <f>ROUND(J260*Order_Quote!$L$2,4)</f>
        <v>0</v>
      </c>
      <c r="L260" s="342"/>
      <c r="M260" s="248"/>
      <c r="N260" s="284">
        <f t="shared" si="3"/>
        <v>0</v>
      </c>
      <c r="O260" s="65"/>
    </row>
    <row r="261" spans="1:15" s="52" customFormat="1" x14ac:dyDescent="0.3">
      <c r="A261" s="29" t="str">
        <f>IF(L261&gt;0,COUNT($A$7:A260)+1,"")</f>
        <v/>
      </c>
      <c r="B261" s="422"/>
      <c r="C261" s="423"/>
      <c r="D261" s="282" t="s">
        <v>201</v>
      </c>
      <c r="E261" s="282">
        <v>29815178</v>
      </c>
      <c r="F261" s="281" t="s">
        <v>6013</v>
      </c>
      <c r="G261" s="381">
        <f>IFERROR(INDEX([1]Master!$1:$1048576,MATCH(D261,[1]Master!$B:$B,0),MATCH($H$5,[1]Master!$1:$1,0)),"")</f>
        <v>10</v>
      </c>
      <c r="H261" s="381">
        <f>IFERROR(INDEX([1]Master!$1:$1048576,MATCH(D261,[1]Master!$B:$B,0),MATCH($H$4,[1]Master!$1:$1,0)),"")</f>
        <v>120</v>
      </c>
      <c r="I261" s="365"/>
      <c r="J261" s="367">
        <f>IFERROR(INDEX([1]Master!$1:$1048576,MATCH(D261,[1]Master!$B:$B,0),MATCH($G$5,[1]Master!$1:$1,0)),"")</f>
        <v>216.97530864197529</v>
      </c>
      <c r="K261" s="283">
        <f>ROUND(J261*Order_Quote!$L$2,4)</f>
        <v>0</v>
      </c>
      <c r="L261" s="342"/>
      <c r="M261" s="248"/>
      <c r="N261" s="284">
        <f t="shared" si="3"/>
        <v>0</v>
      </c>
      <c r="O261" s="65"/>
    </row>
    <row r="262" spans="1:15" s="52" customFormat="1" x14ac:dyDescent="0.3">
      <c r="A262" s="29" t="str">
        <f>IF(L262&gt;0,COUNT($A$7:A261)+1,"")</f>
        <v/>
      </c>
      <c r="B262" s="420"/>
      <c r="C262" s="421"/>
      <c r="D262" s="282" t="s">
        <v>5355</v>
      </c>
      <c r="E262" s="282">
        <v>29815672</v>
      </c>
      <c r="F262" s="281" t="s">
        <v>6014</v>
      </c>
      <c r="G262" s="381">
        <f>IFERROR(INDEX([1]Master!$1:$1048576,MATCH(D262,[1]Master!$B:$B,0),MATCH($H$5,[1]Master!$1:$1,0)),"")</f>
        <v>20</v>
      </c>
      <c r="H262" s="381">
        <f>IFERROR(INDEX([1]Master!$1:$1048576,MATCH(D262,[1]Master!$B:$B,0),MATCH($H$4,[1]Master!$1:$1,0)),"")</f>
        <v>480</v>
      </c>
      <c r="I262" s="365"/>
      <c r="J262" s="367">
        <f>IFERROR(INDEX([1]Master!$1:$1048576,MATCH(D262,[1]Master!$B:$B,0),MATCH($G$5,[1]Master!$1:$1,0)),"")</f>
        <v>141.2623828647925</v>
      </c>
      <c r="K262" s="283">
        <f>ROUND(J262*Order_Quote!$L$2,4)</f>
        <v>0</v>
      </c>
      <c r="L262" s="342"/>
      <c r="M262" s="248"/>
      <c r="N262" s="284">
        <f t="shared" si="3"/>
        <v>0</v>
      </c>
      <c r="O262" s="65"/>
    </row>
    <row r="263" spans="1:15" s="52" customFormat="1" x14ac:dyDescent="0.3">
      <c r="A263" s="29" t="str">
        <f>IF(L263&gt;0,COUNT($A$7:A262)+1,"")</f>
        <v/>
      </c>
      <c r="B263" s="424"/>
      <c r="C263" s="425"/>
      <c r="D263" s="282" t="s">
        <v>202</v>
      </c>
      <c r="E263" s="282">
        <v>29818738</v>
      </c>
      <c r="F263" s="281" t="s">
        <v>6015</v>
      </c>
      <c r="G263" s="381">
        <f>IFERROR(INDEX([1]Master!$1:$1048576,MATCH(D263,[1]Master!$B:$B,0),MATCH($H$5,[1]Master!$1:$1,0)),"")</f>
        <v>10</v>
      </c>
      <c r="H263" s="381">
        <f>IFERROR(INDEX([1]Master!$1:$1048576,MATCH(D263,[1]Master!$B:$B,0),MATCH($H$4,[1]Master!$1:$1,0)),"")</f>
        <v>240</v>
      </c>
      <c r="I263" s="365"/>
      <c r="J263" s="367">
        <f>IFERROR(INDEX([1]Master!$1:$1048576,MATCH(D263,[1]Master!$B:$B,0),MATCH($G$5,[1]Master!$1:$1,0)),"")</f>
        <v>284.69585006693438</v>
      </c>
      <c r="K263" s="283">
        <f>ROUND(J263*Order_Quote!$L$2,4)</f>
        <v>0</v>
      </c>
      <c r="L263" s="345"/>
      <c r="M263" s="248"/>
      <c r="N263" s="284">
        <f t="shared" si="3"/>
        <v>0</v>
      </c>
      <c r="O263" s="65"/>
    </row>
    <row r="264" spans="1:15" s="52" customFormat="1" x14ac:dyDescent="0.3">
      <c r="A264" s="29" t="str">
        <f>IF(L264&gt;0,COUNT($A$7:A263)+1,"")</f>
        <v/>
      </c>
      <c r="B264" s="422"/>
      <c r="C264" s="423"/>
      <c r="D264" s="282" t="s">
        <v>203</v>
      </c>
      <c r="E264" s="282">
        <v>29818746</v>
      </c>
      <c r="F264" s="281" t="s">
        <v>6016</v>
      </c>
      <c r="G264" s="381">
        <f>IFERROR(INDEX([1]Master!$1:$1048576,MATCH(D264,[1]Master!$B:$B,0),MATCH($H$5,[1]Master!$1:$1,0)),"")</f>
        <v>10</v>
      </c>
      <c r="H264" s="381">
        <f>IFERROR(INDEX([1]Master!$1:$1048576,MATCH(D264,[1]Master!$B:$B,0),MATCH($H$4,[1]Master!$1:$1,0)),"")</f>
        <v>80</v>
      </c>
      <c r="I264" s="365"/>
      <c r="J264" s="367">
        <f>IFERROR(INDEX([1]Master!$1:$1048576,MATCH(D264,[1]Master!$B:$B,0),MATCH($G$5,[1]Master!$1:$1,0)),"")</f>
        <v>265.31218206157968</v>
      </c>
      <c r="K264" s="283">
        <f>ROUND(J264*Order_Quote!$L$2,4)</f>
        <v>0</v>
      </c>
      <c r="L264" s="346"/>
      <c r="M264" s="248"/>
      <c r="N264" s="284">
        <f t="shared" si="3"/>
        <v>0</v>
      </c>
      <c r="O264" s="65"/>
    </row>
    <row r="265" spans="1:15" s="52" customFormat="1" x14ac:dyDescent="0.3">
      <c r="A265" s="29" t="str">
        <f>IF(L265&gt;0,COUNT($A$7:A264)+1,"")</f>
        <v/>
      </c>
      <c r="B265" s="420"/>
      <c r="C265" s="421"/>
      <c r="D265" s="282" t="s">
        <v>204</v>
      </c>
      <c r="E265" s="282">
        <v>29816301</v>
      </c>
      <c r="F265" s="281" t="s">
        <v>6017</v>
      </c>
      <c r="G265" s="381">
        <f>IFERROR(INDEX([1]Master!$1:$1048576,MATCH(D265,[1]Master!$B:$B,0),MATCH($H$5,[1]Master!$1:$1,0)),"")</f>
        <v>25</v>
      </c>
      <c r="H265" s="381">
        <f>IFERROR(INDEX([1]Master!$1:$1048576,MATCH(D265,[1]Master!$B:$B,0),MATCH($H$4,[1]Master!$1:$1,0)),"")</f>
        <v>1280</v>
      </c>
      <c r="I265" s="365"/>
      <c r="J265" s="367">
        <f>IFERROR(INDEX([1]Master!$1:$1048576,MATCH(D265,[1]Master!$B:$B,0),MATCH($G$5,[1]Master!$1:$1,0)),"")</f>
        <v>61.641975308641968</v>
      </c>
      <c r="K265" s="283">
        <f>ROUND(J265*Order_Quote!$L$2,4)</f>
        <v>0</v>
      </c>
      <c r="L265" s="342"/>
      <c r="M265" s="248"/>
      <c r="N265" s="284">
        <f t="shared" ref="N265:N300" si="4">L265/G265</f>
        <v>0</v>
      </c>
      <c r="O265" s="65"/>
    </row>
    <row r="266" spans="1:15" s="52" customFormat="1" x14ac:dyDescent="0.3">
      <c r="A266" s="29" t="str">
        <f>IF(L266&gt;0,COUNT($A$7:A265)+1,"")</f>
        <v/>
      </c>
      <c r="B266" s="424"/>
      <c r="C266" s="425"/>
      <c r="D266" s="282" t="s">
        <v>205</v>
      </c>
      <c r="E266" s="282">
        <v>29816310</v>
      </c>
      <c r="F266" s="281" t="s">
        <v>6018</v>
      </c>
      <c r="G266" s="381">
        <f>IFERROR(INDEX([1]Master!$1:$1048576,MATCH(D266,[1]Master!$B:$B,0),MATCH($H$5,[1]Master!$1:$1,0)),"")</f>
        <v>20</v>
      </c>
      <c r="H266" s="381">
        <f>IFERROR(INDEX([1]Master!$1:$1048576,MATCH(D266,[1]Master!$B:$B,0),MATCH($H$4,[1]Master!$1:$1,0)),"")</f>
        <v>600</v>
      </c>
      <c r="I266" s="365"/>
      <c r="J266" s="367">
        <f>IFERROR(INDEX([1]Master!$1:$1048576,MATCH(D266,[1]Master!$B:$B,0),MATCH($G$5,[1]Master!$1:$1,0)),"")</f>
        <v>77.537037037037038</v>
      </c>
      <c r="K266" s="283">
        <f>ROUND(J266*Order_Quote!$L$2,4)</f>
        <v>0</v>
      </c>
      <c r="L266" s="342"/>
      <c r="M266" s="248"/>
      <c r="N266" s="284">
        <f t="shared" si="4"/>
        <v>0</v>
      </c>
      <c r="O266" s="65"/>
    </row>
    <row r="267" spans="1:15" s="52" customFormat="1" x14ac:dyDescent="0.3">
      <c r="A267" s="29" t="str">
        <f>IF(L267&gt;0,COUNT($A$7:A266)+1,"")</f>
        <v/>
      </c>
      <c r="B267" s="424"/>
      <c r="C267" s="425"/>
      <c r="D267" s="282" t="s">
        <v>206</v>
      </c>
      <c r="E267" s="282">
        <v>29816328</v>
      </c>
      <c r="F267" s="281" t="s">
        <v>6019</v>
      </c>
      <c r="G267" s="381">
        <f>IFERROR(INDEX([1]Master!$1:$1048576,MATCH(D267,[1]Master!$B:$B,0),MATCH($H$5,[1]Master!$1:$1,0)),"")</f>
        <v>15</v>
      </c>
      <c r="H267" s="381">
        <f>IFERROR(INDEX([1]Master!$1:$1048576,MATCH(D267,[1]Master!$B:$B,0),MATCH($H$4,[1]Master!$1:$1,0)),"")</f>
        <v>120</v>
      </c>
      <c r="I267" s="365"/>
      <c r="J267" s="367">
        <f>IFERROR(INDEX([1]Master!$1:$1048576,MATCH(D267,[1]Master!$B:$B,0),MATCH($G$5,[1]Master!$1:$1,0)),"")</f>
        <v>143.04938271604937</v>
      </c>
      <c r="K267" s="283">
        <f>ROUND(J267*Order_Quote!$L$2,4)</f>
        <v>0</v>
      </c>
      <c r="L267" s="342"/>
      <c r="M267" s="248"/>
      <c r="N267" s="284">
        <f t="shared" si="4"/>
        <v>0</v>
      </c>
      <c r="O267" s="65"/>
    </row>
    <row r="268" spans="1:15" s="52" customFormat="1" x14ac:dyDescent="0.3">
      <c r="A268" s="29" t="str">
        <f>IF(L268&gt;0,COUNT($A$7:A267)+1,"")</f>
        <v/>
      </c>
      <c r="B268" s="424"/>
      <c r="C268" s="425"/>
      <c r="D268" s="282" t="s">
        <v>207</v>
      </c>
      <c r="E268" s="282">
        <v>29815585</v>
      </c>
      <c r="F268" s="281" t="s">
        <v>6020</v>
      </c>
      <c r="G268" s="381">
        <f>IFERROR(INDEX([1]Master!$1:$1048576,MATCH(D268,[1]Master!$B:$B,0),MATCH($H$5,[1]Master!$1:$1,0)),"")</f>
        <v>5</v>
      </c>
      <c r="H268" s="381">
        <f>IFERROR(INDEX([1]Master!$1:$1048576,MATCH(D268,[1]Master!$B:$B,0),MATCH($H$4,[1]Master!$1:$1,0)),"")</f>
        <v>70</v>
      </c>
      <c r="I268" s="365"/>
      <c r="J268" s="367">
        <f>IFERROR(INDEX([1]Master!$1:$1048576,MATCH(D268,[1]Master!$B:$B,0),MATCH($G$5,[1]Master!$1:$1,0)),"")</f>
        <v>308.29629629629625</v>
      </c>
      <c r="K268" s="283">
        <f>ROUND(J268*Order_Quote!$L$2,4)</f>
        <v>0</v>
      </c>
      <c r="L268" s="342"/>
      <c r="M268" s="248"/>
      <c r="N268" s="284">
        <f t="shared" si="4"/>
        <v>0</v>
      </c>
      <c r="O268" s="65"/>
    </row>
    <row r="269" spans="1:15" s="52" customFormat="1" x14ac:dyDescent="0.3">
      <c r="A269" s="29" t="str">
        <f>IF(L269&gt;0,COUNT($A$7:A268)+1,"")</f>
        <v/>
      </c>
      <c r="B269" s="422"/>
      <c r="C269" s="423"/>
      <c r="D269" s="282" t="s">
        <v>208</v>
      </c>
      <c r="E269" s="282">
        <v>29815593</v>
      </c>
      <c r="F269" s="281" t="s">
        <v>6021</v>
      </c>
      <c r="G269" s="381">
        <f>IFERROR(INDEX([1]Master!$1:$1048576,MATCH(D269,[1]Master!$B:$B,0),MATCH($H$5,[1]Master!$1:$1,0)),"")</f>
        <v>2</v>
      </c>
      <c r="H269" s="381">
        <f>IFERROR(INDEX([1]Master!$1:$1048576,MATCH(D269,[1]Master!$B:$B,0),MATCH($H$4,[1]Master!$1:$1,0)),"")</f>
        <v>16</v>
      </c>
      <c r="I269" s="365"/>
      <c r="J269" s="367">
        <f>IFERROR(INDEX([1]Master!$1:$1048576,MATCH(D269,[1]Master!$B:$B,0),MATCH($G$5,[1]Master!$1:$1,0)),"")</f>
        <v>662.39357429718882</v>
      </c>
      <c r="K269" s="283">
        <f>ROUND(J269*Order_Quote!$L$2,4)</f>
        <v>0</v>
      </c>
      <c r="L269" s="342"/>
      <c r="M269" s="248"/>
      <c r="N269" s="284">
        <f t="shared" si="4"/>
        <v>0</v>
      </c>
      <c r="O269" s="65"/>
    </row>
    <row r="270" spans="1:15" s="52" customFormat="1" x14ac:dyDescent="0.3">
      <c r="A270" s="29" t="str">
        <f>IF(L270&gt;0,COUNT($A$7:A269)+1,"")</f>
        <v/>
      </c>
      <c r="B270" s="420"/>
      <c r="C270" s="421"/>
      <c r="D270" s="282" t="s">
        <v>5338</v>
      </c>
      <c r="E270" s="282">
        <v>29816379</v>
      </c>
      <c r="F270" s="281" t="s">
        <v>6022</v>
      </c>
      <c r="G270" s="381">
        <f>IFERROR(INDEX([1]Master!$1:$1048576,MATCH(D270,[1]Master!$B:$B,0),MATCH($H$5,[1]Master!$1:$1,0)),"")</f>
        <v>3</v>
      </c>
      <c r="H270" s="381">
        <f>IFERROR(INDEX([1]Master!$1:$1048576,MATCH(D270,[1]Master!$B:$B,0),MATCH($H$4,[1]Master!$1:$1,0)),"")</f>
        <v>35</v>
      </c>
      <c r="I270" s="365">
        <v>5</v>
      </c>
      <c r="J270" s="367">
        <f>IFERROR(INDEX([1]Master!$1:$1048576,MATCH(D270,[1]Master!$B:$B,0),MATCH($G$5,[1]Master!$1:$1,0)),"")</f>
        <v>926.82597054886219</v>
      </c>
      <c r="K270" s="283">
        <f>ROUND(J270*Order_Quote!$L$2,4)</f>
        <v>0</v>
      </c>
      <c r="L270" s="342"/>
      <c r="M270" s="248"/>
      <c r="N270" s="284">
        <f t="shared" si="4"/>
        <v>0</v>
      </c>
      <c r="O270" s="65"/>
    </row>
    <row r="271" spans="1:15" s="52" customFormat="1" x14ac:dyDescent="0.3">
      <c r="A271" s="29" t="str">
        <f>IF(L271&gt;0,COUNT($A$7:A270)+1,"")</f>
        <v/>
      </c>
      <c r="B271" s="424"/>
      <c r="C271" s="425"/>
      <c r="D271" s="282" t="s">
        <v>209</v>
      </c>
      <c r="E271" s="282">
        <v>29816409</v>
      </c>
      <c r="F271" s="281" t="s">
        <v>6023</v>
      </c>
      <c r="G271" s="381">
        <f>IFERROR(INDEX([1]Master!$1:$1048576,MATCH(D271,[1]Master!$B:$B,0),MATCH($H$5,[1]Master!$1:$1,0)),"")</f>
        <v>25</v>
      </c>
      <c r="H271" s="381">
        <f>IFERROR(INDEX([1]Master!$1:$1048576,MATCH(D271,[1]Master!$B:$B,0),MATCH($H$4,[1]Master!$1:$1,0)),"")</f>
        <v>630</v>
      </c>
      <c r="I271" s="365"/>
      <c r="J271" s="367">
        <f>IFERROR(INDEX([1]Master!$1:$1048576,MATCH(D271,[1]Master!$B:$B,0),MATCH($G$5,[1]Master!$1:$1,0)),"")</f>
        <v>66.596790123456799</v>
      </c>
      <c r="K271" s="283">
        <f>ROUND(J271*Order_Quote!$L$2,4)</f>
        <v>0</v>
      </c>
      <c r="L271" s="342"/>
      <c r="M271" s="248"/>
      <c r="N271" s="284">
        <f t="shared" si="4"/>
        <v>0</v>
      </c>
      <c r="O271" s="65"/>
    </row>
    <row r="272" spans="1:15" s="52" customFormat="1" x14ac:dyDescent="0.3">
      <c r="A272" s="29" t="str">
        <f>IF(L272&gt;0,COUNT($A$7:A271)+1,"")</f>
        <v/>
      </c>
      <c r="B272" s="424"/>
      <c r="C272" s="425"/>
      <c r="D272" s="282" t="s">
        <v>5367</v>
      </c>
      <c r="E272" s="282">
        <v>29815666</v>
      </c>
      <c r="F272" s="281" t="s">
        <v>6024</v>
      </c>
      <c r="G272" s="381">
        <f>IFERROR(INDEX([1]Master!$1:$1048576,MATCH(D272,[1]Master!$B:$B,0),MATCH($H$5,[1]Master!$1:$1,0)),"")</f>
        <v>10</v>
      </c>
      <c r="H272" s="381">
        <f>IFERROR(INDEX([1]Master!$1:$1048576,MATCH(D272,[1]Master!$B:$B,0),MATCH($H$4,[1]Master!$1:$1,0)),"")</f>
        <v>300</v>
      </c>
      <c r="I272" s="365"/>
      <c r="J272" s="367">
        <f>IFERROR(INDEX([1]Master!$1:$1048576,MATCH(D272,[1]Master!$B:$B,0),MATCH($G$5,[1]Master!$1:$1,0)),"")</f>
        <v>150.51432396251676</v>
      </c>
      <c r="K272" s="283">
        <f>ROUND(J272*Order_Quote!$L$2,4)</f>
        <v>0</v>
      </c>
      <c r="L272" s="342"/>
      <c r="M272" s="248"/>
      <c r="N272" s="284">
        <f t="shared" si="4"/>
        <v>0</v>
      </c>
      <c r="O272" s="65"/>
    </row>
    <row r="273" spans="1:15" s="52" customFormat="1" x14ac:dyDescent="0.3">
      <c r="A273" s="29" t="str">
        <f>IF(L273&gt;0,COUNT($A$7:A272)+1,"")</f>
        <v/>
      </c>
      <c r="B273" s="424"/>
      <c r="C273" s="425"/>
      <c r="D273" s="282" t="s">
        <v>675</v>
      </c>
      <c r="E273" s="282">
        <v>29815674</v>
      </c>
      <c r="F273" s="281" t="s">
        <v>6025</v>
      </c>
      <c r="G273" s="381">
        <f>IFERROR(INDEX([1]Master!$1:$1048576,MATCH(D273,[1]Master!$B:$B,0),MATCH($H$5,[1]Master!$1:$1,0)),"")</f>
        <v>10</v>
      </c>
      <c r="H273" s="381">
        <f>IFERROR(INDEX([1]Master!$1:$1048576,MATCH(D273,[1]Master!$B:$B,0),MATCH($H$4,[1]Master!$1:$1,0)),"")</f>
        <v>210</v>
      </c>
      <c r="I273" s="365"/>
      <c r="J273" s="367">
        <f>IFERROR(INDEX([1]Master!$1:$1048576,MATCH(D273,[1]Master!$B:$B,0),MATCH($G$5,[1]Master!$1:$1,0)),"")</f>
        <v>106.61728395061728</v>
      </c>
      <c r="K273" s="283">
        <f>ROUND(J273*Order_Quote!$L$2,4)</f>
        <v>0</v>
      </c>
      <c r="L273" s="342"/>
      <c r="M273" s="248"/>
      <c r="N273" s="284">
        <f t="shared" si="4"/>
        <v>0</v>
      </c>
      <c r="O273" s="65"/>
    </row>
    <row r="274" spans="1:15" s="52" customFormat="1" x14ac:dyDescent="0.3">
      <c r="A274" s="29" t="str">
        <f>IF(L274&gt;0,COUNT($A$7:A273)+1,"")</f>
        <v/>
      </c>
      <c r="B274" s="424"/>
      <c r="C274" s="425"/>
      <c r="D274" s="282" t="s">
        <v>676</v>
      </c>
      <c r="E274" s="282">
        <v>29815682</v>
      </c>
      <c r="F274" s="281" t="s">
        <v>685</v>
      </c>
      <c r="G274" s="381">
        <f>IFERROR(INDEX([1]Master!$1:$1048576,MATCH(D274,[1]Master!$B:$B,0),MATCH($H$5,[1]Master!$1:$1,0)),"")</f>
        <v>5</v>
      </c>
      <c r="H274" s="381">
        <f>IFERROR(INDEX([1]Master!$1:$1048576,MATCH(D274,[1]Master!$B:$B,0),MATCH($H$4,[1]Master!$1:$1,0)),"")</f>
        <v>150</v>
      </c>
      <c r="I274" s="365"/>
      <c r="J274" s="367">
        <f>IFERROR(INDEX([1]Master!$1:$1048576,MATCH(D274,[1]Master!$B:$B,0),MATCH($G$5,[1]Master!$1:$1,0)),"")</f>
        <v>174.02469135802471</v>
      </c>
      <c r="K274" s="283">
        <f>ROUND(J274*Order_Quote!$L$2,4)</f>
        <v>0</v>
      </c>
      <c r="L274" s="342"/>
      <c r="M274" s="248"/>
      <c r="N274" s="284">
        <f t="shared" si="4"/>
        <v>0</v>
      </c>
      <c r="O274" s="65"/>
    </row>
    <row r="275" spans="1:15" s="52" customFormat="1" x14ac:dyDescent="0.3">
      <c r="A275" s="29" t="str">
        <f>IF(L275&gt;0,COUNT($A$7:A274)+1,"")</f>
        <v/>
      </c>
      <c r="B275" s="422"/>
      <c r="C275" s="423"/>
      <c r="D275" s="282" t="s">
        <v>677</v>
      </c>
      <c r="E275" s="282">
        <v>29815690</v>
      </c>
      <c r="F275" s="281" t="s">
        <v>6026</v>
      </c>
      <c r="G275" s="381">
        <f>IFERROR(INDEX([1]Master!$1:$1048576,MATCH(D275,[1]Master!$B:$B,0),MATCH($H$5,[1]Master!$1:$1,0)),"")</f>
        <v>5</v>
      </c>
      <c r="H275" s="381">
        <f>IFERROR(INDEX([1]Master!$1:$1048576,MATCH(D275,[1]Master!$B:$B,0),MATCH($H$4,[1]Master!$1:$1,0)),"")</f>
        <v>90</v>
      </c>
      <c r="I275" s="365"/>
      <c r="J275" s="367">
        <f>IFERROR(INDEX([1]Master!$1:$1048576,MATCH(D275,[1]Master!$B:$B,0),MATCH($G$5,[1]Master!$1:$1,0)),"")</f>
        <v>229.80246913580243</v>
      </c>
      <c r="K275" s="283">
        <f>ROUND(J275*Order_Quote!$L$2,4)</f>
        <v>0</v>
      </c>
      <c r="L275" s="342"/>
      <c r="M275" s="248"/>
      <c r="N275" s="284">
        <f t="shared" si="4"/>
        <v>0</v>
      </c>
      <c r="O275" s="65"/>
    </row>
    <row r="276" spans="1:15" s="52" customFormat="1" x14ac:dyDescent="0.3">
      <c r="A276" s="29" t="str">
        <f>IF(L276&gt;0,COUNT($A$7:A275)+1,"")</f>
        <v/>
      </c>
      <c r="B276" s="420"/>
      <c r="C276" s="421"/>
      <c r="D276" s="282" t="s">
        <v>210</v>
      </c>
      <c r="E276" s="282">
        <v>29815747</v>
      </c>
      <c r="F276" s="281" t="s">
        <v>6027</v>
      </c>
      <c r="G276" s="381">
        <f>IFERROR(INDEX([1]Master!$1:$1048576,MATCH(D276,[1]Master!$B:$B,0),MATCH($H$5,[1]Master!$1:$1,0)),"")</f>
        <v>20</v>
      </c>
      <c r="H276" s="381">
        <f>IFERROR(INDEX([1]Master!$1:$1048576,MATCH(D276,[1]Master!$B:$B,0),MATCH($H$4,[1]Master!$1:$1,0)),"")</f>
        <v>1600</v>
      </c>
      <c r="I276" s="365"/>
      <c r="J276" s="367">
        <f>IFERROR(INDEX([1]Master!$1:$1048576,MATCH(D276,[1]Master!$B:$B,0),MATCH($G$5,[1]Master!$1:$1,0)),"")</f>
        <v>26.739130434782609</v>
      </c>
      <c r="K276" s="283">
        <f>ROUND(J276*Order_Quote!$L$2,4)</f>
        <v>0</v>
      </c>
      <c r="L276" s="342"/>
      <c r="M276" s="248"/>
      <c r="N276" s="284">
        <f t="shared" si="4"/>
        <v>0</v>
      </c>
      <c r="O276" s="65"/>
    </row>
    <row r="277" spans="1:15" s="52" customFormat="1" x14ac:dyDescent="0.3">
      <c r="A277" s="29" t="str">
        <f>IF(L277&gt;0,COUNT($A$7:A276)+1,"")</f>
        <v/>
      </c>
      <c r="B277" s="424"/>
      <c r="C277" s="425"/>
      <c r="D277" s="282" t="s">
        <v>211</v>
      </c>
      <c r="E277" s="282">
        <v>29815755</v>
      </c>
      <c r="F277" s="281" t="s">
        <v>6028</v>
      </c>
      <c r="G277" s="381">
        <f>IFERROR(INDEX([1]Master!$1:$1048576,MATCH(D277,[1]Master!$B:$B,0),MATCH($H$5,[1]Master!$1:$1,0)),"")</f>
        <v>35</v>
      </c>
      <c r="H277" s="381">
        <f>IFERROR(INDEX([1]Master!$1:$1048576,MATCH(D277,[1]Master!$B:$B,0),MATCH($H$4,[1]Master!$1:$1,0)),"")</f>
        <v>840</v>
      </c>
      <c r="I277" s="365"/>
      <c r="J277" s="367">
        <f>IFERROR(INDEX([1]Master!$1:$1048576,MATCH(D277,[1]Master!$B:$B,0),MATCH($G$5,[1]Master!$1:$1,0)),"")</f>
        <v>50.845410628019323</v>
      </c>
      <c r="K277" s="283">
        <f>ROUND(J277*Order_Quote!$L$2,4)</f>
        <v>0</v>
      </c>
      <c r="L277" s="342"/>
      <c r="M277" s="248"/>
      <c r="N277" s="284">
        <f t="shared" si="4"/>
        <v>0</v>
      </c>
      <c r="O277" s="65"/>
    </row>
    <row r="278" spans="1:15" s="52" customFormat="1" x14ac:dyDescent="0.3">
      <c r="A278" s="29" t="str">
        <f>IF(L278&gt;0,COUNT($A$7:A277)+1,"")</f>
        <v/>
      </c>
      <c r="B278" s="424"/>
      <c r="C278" s="425"/>
      <c r="D278" s="282" t="s">
        <v>212</v>
      </c>
      <c r="E278" s="282">
        <v>29815763</v>
      </c>
      <c r="F278" s="281" t="s">
        <v>6029</v>
      </c>
      <c r="G278" s="381">
        <f>IFERROR(INDEX([1]Master!$1:$1048576,MATCH(D278,[1]Master!$B:$B,0),MATCH($H$5,[1]Master!$1:$1,0)),"")</f>
        <v>10</v>
      </c>
      <c r="H278" s="381">
        <f>IFERROR(INDEX([1]Master!$1:$1048576,MATCH(D278,[1]Master!$B:$B,0),MATCH($H$4,[1]Master!$1:$1,0)),"")</f>
        <v>240</v>
      </c>
      <c r="I278" s="365"/>
      <c r="J278" s="367">
        <f>IFERROR(INDEX([1]Master!$1:$1048576,MATCH(D278,[1]Master!$B:$B,0),MATCH($G$5,[1]Master!$1:$1,0)),"")</f>
        <v>167.54243641231594</v>
      </c>
      <c r="K278" s="283">
        <f>ROUND(J278*Order_Quote!$L$2,4)</f>
        <v>0</v>
      </c>
      <c r="L278" s="342"/>
      <c r="M278" s="248"/>
      <c r="N278" s="284">
        <f t="shared" si="4"/>
        <v>0</v>
      </c>
      <c r="O278" s="65"/>
    </row>
    <row r="279" spans="1:15" s="52" customFormat="1" x14ac:dyDescent="0.3">
      <c r="A279" s="29" t="str">
        <f>IF(L279&gt;0,COUNT($A$7:A278)+1,"")</f>
        <v/>
      </c>
      <c r="B279" s="422"/>
      <c r="C279" s="423"/>
      <c r="D279" s="282" t="s">
        <v>213</v>
      </c>
      <c r="E279" s="282">
        <v>29815771</v>
      </c>
      <c r="F279" s="281" t="s">
        <v>6030</v>
      </c>
      <c r="G279" s="381">
        <f>IFERROR(INDEX([1]Master!$1:$1048576,MATCH(D279,[1]Master!$B:$B,0),MATCH($H$5,[1]Master!$1:$1,0)),"")</f>
        <v>5</v>
      </c>
      <c r="H279" s="381">
        <f>IFERROR(INDEX([1]Master!$1:$1048576,MATCH(D279,[1]Master!$B:$B,0),MATCH($H$4,[1]Master!$1:$1,0)),"")</f>
        <v>120</v>
      </c>
      <c r="I279" s="365"/>
      <c r="J279" s="367">
        <f>IFERROR(INDEX([1]Master!$1:$1048576,MATCH(D279,[1]Master!$B:$B,0),MATCH($G$5,[1]Master!$1:$1,0)),"")</f>
        <v>258.9613526570048</v>
      </c>
      <c r="K279" s="283">
        <f>ROUND(J279*Order_Quote!$L$2,4)</f>
        <v>0</v>
      </c>
      <c r="L279" s="342"/>
      <c r="M279" s="248"/>
      <c r="N279" s="284">
        <f t="shared" si="4"/>
        <v>0</v>
      </c>
      <c r="O279" s="65"/>
    </row>
    <row r="280" spans="1:15" s="52" customFormat="1" x14ac:dyDescent="0.3">
      <c r="A280" s="29" t="str">
        <f>IF(L280&gt;0,COUNT($A$7:A279)+1,"")</f>
        <v/>
      </c>
      <c r="B280" s="420"/>
      <c r="C280" s="421"/>
      <c r="D280" s="282" t="s">
        <v>214</v>
      </c>
      <c r="E280" s="282">
        <v>29816786</v>
      </c>
      <c r="F280" s="281" t="s">
        <v>6031</v>
      </c>
      <c r="G280" s="381">
        <f>IFERROR(INDEX([1]Master!$1:$1048576,MATCH(D280,[1]Master!$B:$B,0),MATCH($H$5,[1]Master!$1:$1,0)),"")</f>
        <v>25</v>
      </c>
      <c r="H280" s="381">
        <f>IFERROR(INDEX([1]Master!$1:$1048576,MATCH(D280,[1]Master!$B:$B,0),MATCH($H$4,[1]Master!$1:$1,0)),"")</f>
        <v>1125</v>
      </c>
      <c r="I280" s="365"/>
      <c r="J280" s="367">
        <f>IFERROR(INDEX([1]Master!$1:$1048576,MATCH(D280,[1]Master!$B:$B,0),MATCH($G$5,[1]Master!$1:$1,0)),"")</f>
        <v>31.280193236714972</v>
      </c>
      <c r="K280" s="283">
        <f>ROUND(J280*Order_Quote!$L$2,4)</f>
        <v>0</v>
      </c>
      <c r="L280" s="342"/>
      <c r="M280" s="248"/>
      <c r="N280" s="284">
        <f t="shared" si="4"/>
        <v>0</v>
      </c>
      <c r="O280" s="65"/>
    </row>
    <row r="281" spans="1:15" s="52" customFormat="1" x14ac:dyDescent="0.3">
      <c r="A281" s="29" t="str">
        <f>IF(L281&gt;0,COUNT($A$7:A280)+1,"")</f>
        <v/>
      </c>
      <c r="B281" s="424"/>
      <c r="C281" s="425"/>
      <c r="D281" s="282" t="s">
        <v>215</v>
      </c>
      <c r="E281" s="282">
        <v>29816794</v>
      </c>
      <c r="F281" s="281" t="s">
        <v>6032</v>
      </c>
      <c r="G281" s="381">
        <f>IFERROR(INDEX([1]Master!$1:$1048576,MATCH(D281,[1]Master!$B:$B,0),MATCH($H$5,[1]Master!$1:$1,0)),"")</f>
        <v>20</v>
      </c>
      <c r="H281" s="381">
        <f>IFERROR(INDEX([1]Master!$1:$1048576,MATCH(D281,[1]Master!$B:$B,0),MATCH($H$4,[1]Master!$1:$1,0)),"")</f>
        <v>640</v>
      </c>
      <c r="I281" s="365"/>
      <c r="J281" s="367">
        <f>IFERROR(INDEX([1]Master!$1:$1048576,MATCH(D281,[1]Master!$B:$B,0),MATCH($G$5,[1]Master!$1:$1,0)),"")</f>
        <v>38.055555555555557</v>
      </c>
      <c r="K281" s="283">
        <f>ROUND(J281*Order_Quote!$L$2,4)</f>
        <v>0</v>
      </c>
      <c r="L281" s="342"/>
      <c r="M281" s="248"/>
      <c r="N281" s="284">
        <f t="shared" si="4"/>
        <v>0</v>
      </c>
      <c r="O281" s="65"/>
    </row>
    <row r="282" spans="1:15" s="52" customFormat="1" x14ac:dyDescent="0.3">
      <c r="A282" s="29" t="str">
        <f>IF(L282&gt;0,COUNT($A$7:A281)+1,"")</f>
        <v/>
      </c>
      <c r="B282" s="424"/>
      <c r="C282" s="425"/>
      <c r="D282" s="282" t="s">
        <v>216</v>
      </c>
      <c r="E282" s="282">
        <v>29816808</v>
      </c>
      <c r="F282" s="281" t="s">
        <v>6033</v>
      </c>
      <c r="G282" s="381">
        <f>IFERROR(INDEX([1]Master!$1:$1048576,MATCH(D282,[1]Master!$B:$B,0),MATCH($H$5,[1]Master!$1:$1,0)),"")</f>
        <v>10</v>
      </c>
      <c r="H282" s="381">
        <f>IFERROR(INDEX([1]Master!$1:$1048576,MATCH(D282,[1]Master!$B:$B,0),MATCH($H$4,[1]Master!$1:$1,0)),"")</f>
        <v>180</v>
      </c>
      <c r="I282" s="365"/>
      <c r="J282" s="367">
        <f>IFERROR(INDEX([1]Master!$1:$1048576,MATCH(D282,[1]Master!$B:$B,0),MATCH($G$5,[1]Master!$1:$1,0)),"")</f>
        <v>128.64734299516905</v>
      </c>
      <c r="K282" s="283">
        <f>ROUND(J282*Order_Quote!$L$2,4)</f>
        <v>0</v>
      </c>
      <c r="L282" s="342"/>
      <c r="M282" s="248"/>
      <c r="N282" s="284">
        <f t="shared" si="4"/>
        <v>0</v>
      </c>
      <c r="O282" s="65"/>
    </row>
    <row r="283" spans="1:15" s="52" customFormat="1" x14ac:dyDescent="0.3">
      <c r="A283" s="29" t="str">
        <f>IF(L283&gt;0,COUNT($A$7:A282)+1,"")</f>
        <v/>
      </c>
      <c r="B283" s="422"/>
      <c r="C283" s="423"/>
      <c r="D283" s="282" t="s">
        <v>217</v>
      </c>
      <c r="E283" s="282">
        <v>29816816</v>
      </c>
      <c r="F283" s="281" t="s">
        <v>6034</v>
      </c>
      <c r="G283" s="381">
        <f>IFERROR(INDEX([1]Master!$1:$1048576,MATCH(D283,[1]Master!$B:$B,0),MATCH($H$5,[1]Master!$1:$1,0)),"")</f>
        <v>4</v>
      </c>
      <c r="H283" s="381">
        <f>IFERROR(INDEX([1]Master!$1:$1048576,MATCH(D283,[1]Master!$B:$B,0),MATCH($H$4,[1]Master!$1:$1,0)),"")</f>
        <v>96</v>
      </c>
      <c r="I283" s="365"/>
      <c r="J283" s="367">
        <f>IFERROR(INDEX([1]Master!$1:$1048576,MATCH(D283,[1]Master!$B:$B,0),MATCH($G$5,[1]Master!$1:$1,0)),"")</f>
        <v>309.83091787439616</v>
      </c>
      <c r="K283" s="283">
        <f>ROUND(J283*Order_Quote!$L$2,4)</f>
        <v>0</v>
      </c>
      <c r="L283" s="342"/>
      <c r="M283" s="248"/>
      <c r="N283" s="284">
        <f t="shared" si="4"/>
        <v>0</v>
      </c>
      <c r="O283" s="65"/>
    </row>
    <row r="284" spans="1:15" s="69" customFormat="1" ht="45.75" customHeight="1" x14ac:dyDescent="0.3">
      <c r="A284" s="29" t="str">
        <f>IF(L284&gt;0,COUNT($A$7:A283)+1,"")</f>
        <v/>
      </c>
      <c r="B284" s="417"/>
      <c r="C284" s="418"/>
      <c r="D284" s="282" t="s">
        <v>218</v>
      </c>
      <c r="E284" s="282">
        <v>29816859</v>
      </c>
      <c r="F284" s="281" t="s">
        <v>6035</v>
      </c>
      <c r="G284" s="381">
        <f>IFERROR(INDEX([1]Master!$1:$1048576,MATCH(D284,[1]Master!$B:$B,0),MATCH($H$5,[1]Master!$1:$1,0)),"")</f>
        <v>50</v>
      </c>
      <c r="H284" s="381">
        <f>IFERROR(INDEX([1]Master!$1:$1048576,MATCH(D284,[1]Master!$B:$B,0),MATCH($H$4,[1]Master!$1:$1,0)),"")</f>
        <v>720</v>
      </c>
      <c r="I284" s="365"/>
      <c r="J284" s="367">
        <f>IFERROR(INDEX([1]Master!$1:$1048576,MATCH(D284,[1]Master!$B:$B,0),MATCH($G$5,[1]Master!$1:$1,0)),"")</f>
        <v>48.876543209876544</v>
      </c>
      <c r="K284" s="283">
        <f>ROUND(J284*Order_Quote!$L$2,4)</f>
        <v>0</v>
      </c>
      <c r="L284" s="342"/>
      <c r="M284" s="248"/>
      <c r="N284" s="284">
        <f t="shared" si="4"/>
        <v>0</v>
      </c>
      <c r="O284" s="285"/>
    </row>
    <row r="285" spans="1:15" s="69" customFormat="1" ht="29.25" customHeight="1" x14ac:dyDescent="0.3">
      <c r="A285" s="29" t="str">
        <f>IF(L285&gt;0,COUNT($A$7:A284)+1,"")</f>
        <v/>
      </c>
      <c r="B285" s="426"/>
      <c r="C285" s="427"/>
      <c r="D285" s="282" t="s">
        <v>219</v>
      </c>
      <c r="E285" s="282">
        <v>29816832</v>
      </c>
      <c r="F285" s="281" t="s">
        <v>6036</v>
      </c>
      <c r="G285" s="381">
        <f>IFERROR(INDEX([1]Master!$1:$1048576,MATCH(D285,[1]Master!$B:$B,0),MATCH($H$5,[1]Master!$1:$1,0)),"")</f>
        <v>25</v>
      </c>
      <c r="H285" s="381">
        <f>IFERROR(INDEX([1]Master!$1:$1048576,MATCH(D285,[1]Master!$B:$B,0),MATCH($H$4,[1]Master!$1:$1,0)),"")</f>
        <v>875</v>
      </c>
      <c r="I285" s="365"/>
      <c r="J285" s="367">
        <f>IFERROR(INDEX([1]Master!$1:$1048576,MATCH(D285,[1]Master!$B:$B,0),MATCH($G$5,[1]Master!$1:$1,0)),"")</f>
        <v>37.25845410628019</v>
      </c>
      <c r="K285" s="283">
        <f>ROUND(J285*Order_Quote!$L$2,4)</f>
        <v>0</v>
      </c>
      <c r="L285" s="342"/>
      <c r="M285" s="248"/>
      <c r="N285" s="284">
        <f t="shared" si="4"/>
        <v>0</v>
      </c>
      <c r="O285" s="285"/>
    </row>
    <row r="286" spans="1:15" s="69" customFormat="1" ht="29.25" customHeight="1" x14ac:dyDescent="0.3">
      <c r="A286" s="29" t="str">
        <f>IF(L286&gt;0,COUNT($A$7:A285)+1,"")</f>
        <v/>
      </c>
      <c r="B286" s="428"/>
      <c r="C286" s="429"/>
      <c r="D286" s="282" t="s">
        <v>220</v>
      </c>
      <c r="E286" s="282">
        <v>29816840</v>
      </c>
      <c r="F286" s="281" t="s">
        <v>6037</v>
      </c>
      <c r="G286" s="381">
        <f>IFERROR(INDEX([1]Master!$1:$1048576,MATCH(D286,[1]Master!$B:$B,0),MATCH($H$5,[1]Master!$1:$1,0)),"")</f>
        <v>20</v>
      </c>
      <c r="H286" s="381">
        <f>IFERROR(INDEX([1]Master!$1:$1048576,MATCH(D286,[1]Master!$B:$B,0),MATCH($H$4,[1]Master!$1:$1,0)),"")</f>
        <v>450</v>
      </c>
      <c r="I286" s="365"/>
      <c r="J286" s="367">
        <f>IFERROR(INDEX([1]Master!$1:$1048576,MATCH(D286,[1]Master!$B:$B,0),MATCH($G$5,[1]Master!$1:$1,0)),"")</f>
        <v>85.857487922705317</v>
      </c>
      <c r="K286" s="283">
        <f>ROUND(J286*Order_Quote!$L$2,4)</f>
        <v>0</v>
      </c>
      <c r="L286" s="342"/>
      <c r="M286" s="248"/>
      <c r="N286" s="284">
        <f t="shared" si="4"/>
        <v>0</v>
      </c>
      <c r="O286" s="285"/>
    </row>
    <row r="287" spans="1:15" s="69" customFormat="1" ht="56.25" customHeight="1" x14ac:dyDescent="0.3">
      <c r="A287" s="29" t="str">
        <f>IF(L287&gt;0,COUNT($A$7:A286)+1,"")</f>
        <v/>
      </c>
      <c r="B287" s="417"/>
      <c r="C287" s="418"/>
      <c r="D287" s="282" t="s">
        <v>5339</v>
      </c>
      <c r="E287" s="282">
        <v>29812730</v>
      </c>
      <c r="F287" s="281" t="s">
        <v>6038</v>
      </c>
      <c r="G287" s="381">
        <f>IFERROR(INDEX([1]Master!$1:$1048576,MATCH(D287,[1]Master!$B:$B,0),MATCH($H$5,[1]Master!$1:$1,0)),"")</f>
        <v>25</v>
      </c>
      <c r="H287" s="381">
        <f>IFERROR(INDEX([1]Master!$1:$1048576,MATCH(D287,[1]Master!$B:$B,0),MATCH($H$4,[1]Master!$1:$1,0)),"")</f>
        <v>750</v>
      </c>
      <c r="I287" s="365">
        <v>25</v>
      </c>
      <c r="J287" s="367">
        <f>IFERROR(INDEX([1]Master!$1:$1048576,MATCH(D287,[1]Master!$B:$B,0),MATCH($G$5,[1]Master!$1:$1,0)),"")</f>
        <v>65.888888888888886</v>
      </c>
      <c r="K287" s="283">
        <f>ROUND(J287*Order_Quote!$L$2,4)</f>
        <v>0</v>
      </c>
      <c r="L287" s="342"/>
      <c r="M287" s="248"/>
      <c r="N287" s="284">
        <f t="shared" si="4"/>
        <v>0</v>
      </c>
      <c r="O287" s="285"/>
    </row>
    <row r="288" spans="1:15" s="69" customFormat="1" ht="21.75" customHeight="1" x14ac:dyDescent="0.3">
      <c r="A288" s="29" t="str">
        <f>IF(L288&gt;0,COUNT($A$7:A287)+1,"")</f>
        <v/>
      </c>
      <c r="B288" s="426"/>
      <c r="C288" s="427"/>
      <c r="D288" s="282" t="s">
        <v>221</v>
      </c>
      <c r="E288" s="282">
        <v>29812071</v>
      </c>
      <c r="F288" s="281" t="s">
        <v>686</v>
      </c>
      <c r="G288" s="381">
        <f>IFERROR(INDEX([1]Master!$1:$1048576,MATCH(D288,[1]Master!$B:$B,0),MATCH($H$5,[1]Master!$1:$1,0)),"")</f>
        <v>25</v>
      </c>
      <c r="H288" s="381">
        <f>IFERROR(INDEX([1]Master!$1:$1048576,MATCH(D288,[1]Master!$B:$B,0),MATCH($H$4,[1]Master!$1:$1,0)),"")</f>
        <v>600</v>
      </c>
      <c r="I288" s="365"/>
      <c r="J288" s="367">
        <f>IFERROR(INDEX([1]Master!$1:$1048576,MATCH(D288,[1]Master!$B:$B,0),MATCH($G$5,[1]Master!$1:$1,0)),"")</f>
        <v>35.265700483091784</v>
      </c>
      <c r="K288" s="283">
        <f>ROUND(J288*Order_Quote!$L$2,4)</f>
        <v>0</v>
      </c>
      <c r="L288" s="342"/>
      <c r="M288" s="248"/>
      <c r="N288" s="284">
        <f t="shared" si="4"/>
        <v>0</v>
      </c>
      <c r="O288" s="285"/>
    </row>
    <row r="289" spans="1:15" s="69" customFormat="1" ht="21.75" customHeight="1" x14ac:dyDescent="0.3">
      <c r="A289" s="29" t="str">
        <f>IF(L289&gt;0,COUNT($A$7:A288)+1,"")</f>
        <v/>
      </c>
      <c r="B289" s="428"/>
      <c r="C289" s="429"/>
      <c r="D289" s="282" t="s">
        <v>222</v>
      </c>
      <c r="E289" s="282">
        <v>29812012</v>
      </c>
      <c r="F289" s="281" t="s">
        <v>6039</v>
      </c>
      <c r="G289" s="381">
        <f>IFERROR(INDEX([1]Master!$1:$1048576,MATCH(D289,[1]Master!$B:$B,0),MATCH($H$5,[1]Master!$1:$1,0)),"")</f>
        <v>25</v>
      </c>
      <c r="H289" s="381" t="str">
        <f>IFERROR(INDEX([1]Master!$1:$1048576,MATCH(D289,[1]Master!$B:$B,0),MATCH($H$4,[1]Master!$1:$1,0)),"")</f>
        <v>-</v>
      </c>
      <c r="I289" s="365"/>
      <c r="J289" s="367">
        <f>IFERROR(INDEX([1]Master!$1:$1048576,MATCH(D289,[1]Master!$B:$B,0),MATCH($G$5,[1]Master!$1:$1,0)),"")</f>
        <v>52.487922705314006</v>
      </c>
      <c r="K289" s="283">
        <f>ROUND(J289*Order_Quote!$L$2,4)</f>
        <v>0</v>
      </c>
      <c r="L289" s="342"/>
      <c r="M289" s="248"/>
      <c r="N289" s="284">
        <f t="shared" si="4"/>
        <v>0</v>
      </c>
      <c r="O289" s="285"/>
    </row>
    <row r="290" spans="1:15" s="69" customFormat="1" ht="24.75" customHeight="1" x14ac:dyDescent="0.3">
      <c r="A290" s="29" t="str">
        <f>IF(L290&gt;0,COUNT($A$7:A289)+1,"")</f>
        <v/>
      </c>
      <c r="B290" s="426"/>
      <c r="C290" s="427"/>
      <c r="D290" s="282" t="s">
        <v>223</v>
      </c>
      <c r="E290" s="282">
        <v>29812020</v>
      </c>
      <c r="F290" s="281" t="s">
        <v>6040</v>
      </c>
      <c r="G290" s="381">
        <f>IFERROR(INDEX([1]Master!$1:$1048576,MATCH(D290,[1]Master!$B:$B,0),MATCH($H$5,[1]Master!$1:$1,0)),"")</f>
        <v>25</v>
      </c>
      <c r="H290" s="381" t="str">
        <f>IFERROR(INDEX([1]Master!$1:$1048576,MATCH(D290,[1]Master!$B:$B,0),MATCH($H$4,[1]Master!$1:$1,0)),"")</f>
        <v>-</v>
      </c>
      <c r="I290" s="365"/>
      <c r="J290" s="367">
        <f>IFERROR(INDEX([1]Master!$1:$1048576,MATCH(D290,[1]Master!$B:$B,0),MATCH($G$5,[1]Master!$1:$1,0)),"")</f>
        <v>43.957283950617288</v>
      </c>
      <c r="K290" s="283">
        <f>ROUND(J290*Order_Quote!$L$2,4)</f>
        <v>0</v>
      </c>
      <c r="L290" s="342"/>
      <c r="M290" s="248"/>
      <c r="N290" s="284">
        <f t="shared" si="4"/>
        <v>0</v>
      </c>
      <c r="O290" s="285"/>
    </row>
    <row r="291" spans="1:15" s="69" customFormat="1" ht="24.75" customHeight="1" x14ac:dyDescent="0.3">
      <c r="A291" s="29" t="str">
        <f>IF(L291&gt;0,COUNT($A$7:A290)+1,"")</f>
        <v/>
      </c>
      <c r="B291" s="428"/>
      <c r="C291" s="429"/>
      <c r="D291" s="282" t="s">
        <v>224</v>
      </c>
      <c r="E291" s="282">
        <v>29816352</v>
      </c>
      <c r="F291" s="281" t="s">
        <v>6041</v>
      </c>
      <c r="G291" s="381">
        <f>IFERROR(INDEX([1]Master!$1:$1048576,MATCH(D291,[1]Master!$B:$B,0),MATCH($H$5,[1]Master!$1:$1,0)),"")</f>
        <v>25</v>
      </c>
      <c r="H291" s="381" t="str">
        <f>IFERROR(INDEX([1]Master!$1:$1048576,MATCH(D291,[1]Master!$B:$B,0),MATCH($H$4,[1]Master!$1:$1,0)),"")</f>
        <v>-</v>
      </c>
      <c r="I291" s="365"/>
      <c r="J291" s="367">
        <f>IFERROR(INDEX([1]Master!$1:$1048576,MATCH(D291,[1]Master!$B:$B,0),MATCH($G$5,[1]Master!$1:$1,0)),"")</f>
        <v>77.093236714975845</v>
      </c>
      <c r="K291" s="283">
        <f>ROUND(J291*Order_Quote!$L$2,4)</f>
        <v>0</v>
      </c>
      <c r="L291" s="342"/>
      <c r="M291" s="248"/>
      <c r="N291" s="284">
        <f t="shared" si="4"/>
        <v>0</v>
      </c>
      <c r="O291" s="285"/>
    </row>
    <row r="292" spans="1:15" s="69" customFormat="1" ht="43.5" customHeight="1" x14ac:dyDescent="0.3">
      <c r="A292" s="29" t="str">
        <f>IF(L292&gt;0,COUNT($A$7:A291)+1,"")</f>
        <v/>
      </c>
      <c r="B292" s="417"/>
      <c r="C292" s="418"/>
      <c r="D292" s="282" t="s">
        <v>225</v>
      </c>
      <c r="E292" s="282">
        <v>29812039</v>
      </c>
      <c r="F292" s="281" t="s">
        <v>687</v>
      </c>
      <c r="G292" s="381">
        <f>IFERROR(INDEX([1]Master!$1:$1048576,MATCH(D292,[1]Master!$B:$B,0),MATCH($H$5,[1]Master!$1:$1,0)),"")</f>
        <v>25</v>
      </c>
      <c r="H292" s="381">
        <f>IFERROR(INDEX([1]Master!$1:$1048576,MATCH(D292,[1]Master!$B:$B,0),MATCH($H$4,[1]Master!$1:$1,0)),"")</f>
        <v>800</v>
      </c>
      <c r="I292" s="365"/>
      <c r="J292" s="367">
        <f>IFERROR(INDEX([1]Master!$1:$1048576,MATCH(D292,[1]Master!$B:$B,0),MATCH($G$5,[1]Master!$1:$1,0)),"")</f>
        <v>56.036680053547521</v>
      </c>
      <c r="K292" s="283">
        <f>ROUND(J292*Order_Quote!$L$2,4)</f>
        <v>0</v>
      </c>
      <c r="L292" s="342"/>
      <c r="M292" s="248"/>
      <c r="N292" s="284">
        <f t="shared" si="4"/>
        <v>0</v>
      </c>
      <c r="O292" s="285"/>
    </row>
    <row r="293" spans="1:15" s="52" customFormat="1" ht="19.5" customHeight="1" x14ac:dyDescent="0.3">
      <c r="A293" s="29" t="str">
        <f>IF(L293&gt;0,COUNT($A$7:A292)+1,"")</f>
        <v/>
      </c>
      <c r="B293" s="420"/>
      <c r="C293" s="421"/>
      <c r="D293" s="282" t="s">
        <v>5340</v>
      </c>
      <c r="E293" s="282">
        <v>29813213</v>
      </c>
      <c r="F293" s="281" t="s">
        <v>6042</v>
      </c>
      <c r="G293" s="381">
        <f>IFERROR(INDEX([1]Master!$1:$1048576,MATCH(D293,[1]Master!$B:$B,0),MATCH($H$5,[1]Master!$1:$1,0)),"")</f>
        <v>25</v>
      </c>
      <c r="H293" s="381" t="str">
        <f>IFERROR(INDEX([1]Master!$1:$1048576,MATCH(D293,[1]Master!$B:$B,0),MATCH($H$4,[1]Master!$1:$1,0)),"")</f>
        <v>-</v>
      </c>
      <c r="I293" s="365"/>
      <c r="J293" s="367">
        <f>IFERROR(INDEX([1]Master!$1:$1048576,MATCH(D293,[1]Master!$B:$B,0),MATCH($G$5,[1]Master!$1:$1,0)),"")</f>
        <v>102.50617283950618</v>
      </c>
      <c r="K293" s="283">
        <f>ROUND(J293*Order_Quote!$L$2,4)</f>
        <v>0</v>
      </c>
      <c r="L293" s="342"/>
      <c r="M293" s="248"/>
      <c r="N293" s="284">
        <f t="shared" si="4"/>
        <v>0</v>
      </c>
      <c r="O293" s="65"/>
    </row>
    <row r="294" spans="1:15" s="52" customFormat="1" ht="19.5" customHeight="1" x14ac:dyDescent="0.3">
      <c r="A294" s="29" t="str">
        <f>IF(L294&gt;0,COUNT($A$7:A293)+1,"")</f>
        <v/>
      </c>
      <c r="B294" s="422"/>
      <c r="C294" s="423"/>
      <c r="D294" s="282" t="s">
        <v>5366</v>
      </c>
      <c r="E294" s="282">
        <v>29813221</v>
      </c>
      <c r="F294" s="281" t="s">
        <v>5357</v>
      </c>
      <c r="G294" s="381">
        <f>IFERROR(INDEX([1]Master!$1:$1048576,MATCH(D294,[1]Master!$B:$B,0),MATCH($H$5,[1]Master!$1:$1,0)),"")</f>
        <v>25</v>
      </c>
      <c r="H294" s="381" t="str">
        <f>IFERROR(INDEX([1]Master!$1:$1048576,MATCH(D294,[1]Master!$B:$B,0),MATCH($H$4,[1]Master!$1:$1,0)),"")</f>
        <v>-</v>
      </c>
      <c r="I294" s="365"/>
      <c r="J294" s="367">
        <f>IFERROR(INDEX([1]Master!$1:$1048576,MATCH(D294,[1]Master!$B:$B,0),MATCH($G$5,[1]Master!$1:$1,0)),"")</f>
        <v>123.31333333333333</v>
      </c>
      <c r="K294" s="283">
        <f>ROUND(J294*Order_Quote!$L$2,4)</f>
        <v>0</v>
      </c>
      <c r="L294" s="342"/>
      <c r="M294" s="248"/>
      <c r="N294" s="284">
        <f t="shared" si="4"/>
        <v>0</v>
      </c>
      <c r="O294" s="65"/>
    </row>
    <row r="295" spans="1:15" ht="19.5" customHeight="1" x14ac:dyDescent="0.3">
      <c r="A295" s="29" t="str">
        <f>IF(L295&gt;0,COUNT($A$7:A294)+1,"")</f>
        <v/>
      </c>
      <c r="B295" s="420"/>
      <c r="C295" s="421"/>
      <c r="D295" s="282" t="s">
        <v>5341</v>
      </c>
      <c r="E295" s="282">
        <v>29813205</v>
      </c>
      <c r="F295" s="281" t="s">
        <v>6043</v>
      </c>
      <c r="G295" s="381">
        <f>IFERROR(INDEX([1]Master!$1:$1048576,MATCH(D295,[1]Master!$B:$B,0),MATCH($H$5,[1]Master!$1:$1,0)),"")</f>
        <v>25</v>
      </c>
      <c r="H295" s="381">
        <f>IFERROR(INDEX([1]Master!$1:$1048576,MATCH(D295,[1]Master!$B:$B,0),MATCH($H$4,[1]Master!$1:$1,0)),"")</f>
        <v>600</v>
      </c>
      <c r="I295" s="365"/>
      <c r="J295" s="367">
        <f>IFERROR(INDEX([1]Master!$1:$1048576,MATCH(D295,[1]Master!$B:$B,0),MATCH($G$5,[1]Master!$1:$1,0)),"")</f>
        <v>93.246913580246911</v>
      </c>
      <c r="K295" s="283">
        <f>ROUND(J295*Order_Quote!$L$2,4)</f>
        <v>0</v>
      </c>
      <c r="L295" s="342"/>
      <c r="M295" s="248"/>
      <c r="N295" s="284">
        <f t="shared" si="4"/>
        <v>0</v>
      </c>
      <c r="O295" s="65"/>
    </row>
    <row r="296" spans="1:15" ht="19.5" customHeight="1" x14ac:dyDescent="0.3">
      <c r="A296" s="29" t="str">
        <f>IF(L296&gt;0,COUNT($A$7:A295)+1,"")</f>
        <v/>
      </c>
      <c r="B296" s="422"/>
      <c r="C296" s="423"/>
      <c r="D296" s="282" t="s">
        <v>5365</v>
      </c>
      <c r="E296" s="282">
        <v>29813230</v>
      </c>
      <c r="F296" s="281" t="s">
        <v>5358</v>
      </c>
      <c r="G296" s="381">
        <f>IFERROR(INDEX([1]Master!$1:$1048576,MATCH(D296,[1]Master!$B:$B,0),MATCH($H$5,[1]Master!$1:$1,0)),"")</f>
        <v>6</v>
      </c>
      <c r="H296" s="381" t="str">
        <f>IFERROR(INDEX([1]Master!$1:$1048576,MATCH(D296,[1]Master!$B:$B,0),MATCH($H$4,[1]Master!$1:$1,0)),"")</f>
        <v>-</v>
      </c>
      <c r="I296" s="365"/>
      <c r="J296" s="367">
        <f>IFERROR(INDEX([1]Master!$1:$1048576,MATCH(D296,[1]Master!$B:$B,0),MATCH($G$5,[1]Master!$1:$1,0)),"")</f>
        <v>150.25890227576977</v>
      </c>
      <c r="K296" s="283">
        <f>ROUND(J296*Order_Quote!$L$2,4)</f>
        <v>0</v>
      </c>
      <c r="L296" s="342"/>
      <c r="M296" s="248"/>
      <c r="N296" s="284">
        <f t="shared" si="4"/>
        <v>0</v>
      </c>
      <c r="O296" s="65"/>
    </row>
    <row r="297" spans="1:15" ht="19.5" customHeight="1" x14ac:dyDescent="0.3">
      <c r="A297" s="29" t="str">
        <f>IF(L297&gt;0,COUNT($A$7:A296)+1,"")</f>
        <v/>
      </c>
      <c r="B297" s="420"/>
      <c r="C297" s="421"/>
      <c r="D297" s="282" t="s">
        <v>5364</v>
      </c>
      <c r="E297" s="282">
        <v>29812080</v>
      </c>
      <c r="F297" s="281" t="s">
        <v>6044</v>
      </c>
      <c r="G297" s="381">
        <f>IFERROR(INDEX([1]Master!$1:$1048576,MATCH(D297,[1]Master!$B:$B,0),MATCH($H$5,[1]Master!$1:$1,0)),"")</f>
        <v>25</v>
      </c>
      <c r="H297" s="381">
        <f>IFERROR(INDEX([1]Master!$1:$1048576,MATCH(D297,[1]Master!$B:$B,0),MATCH($H$4,[1]Master!$1:$1,0)),"")</f>
        <v>750</v>
      </c>
      <c r="I297" s="365"/>
      <c r="J297" s="367">
        <f>IFERROR(INDEX([1]Master!$1:$1048576,MATCH(D297,[1]Master!$B:$B,0),MATCH($G$5,[1]Master!$1:$1,0)),"")</f>
        <v>75.108165997322629</v>
      </c>
      <c r="K297" s="283">
        <f>ROUND(J297*Order_Quote!$L$2,4)</f>
        <v>0</v>
      </c>
      <c r="L297" s="342"/>
      <c r="M297" s="248"/>
      <c r="N297" s="284">
        <f t="shared" si="4"/>
        <v>0</v>
      </c>
      <c r="O297" s="65"/>
    </row>
    <row r="298" spans="1:15" ht="19.5" customHeight="1" thickBot="1" x14ac:dyDescent="0.35">
      <c r="A298" s="29" t="str">
        <f>IF(L298&gt;0,COUNT($A$7:A297)+1,"")</f>
        <v/>
      </c>
      <c r="B298" s="422"/>
      <c r="C298" s="423"/>
      <c r="D298" s="282" t="s">
        <v>5363</v>
      </c>
      <c r="E298" s="282">
        <v>29812047</v>
      </c>
      <c r="F298" s="281" t="s">
        <v>6045</v>
      </c>
      <c r="G298" s="381">
        <f>IFERROR(INDEX([1]Master!$1:$1048576,MATCH(D298,[1]Master!$B:$B,0),MATCH($H$5,[1]Master!$1:$1,0)),"")</f>
        <v>25</v>
      </c>
      <c r="H298" s="381">
        <f>IFERROR(INDEX([1]Master!$1:$1048576,MATCH(D298,[1]Master!$B:$B,0),MATCH($H$4,[1]Master!$1:$1,0)),"")</f>
        <v>750</v>
      </c>
      <c r="I298" s="365"/>
      <c r="J298" s="367">
        <f>IFERROR(INDEX([1]Master!$1:$1048576,MATCH(D298,[1]Master!$B:$B,0),MATCH($G$5,[1]Master!$1:$1,0)),"")</f>
        <v>64.935912420134002</v>
      </c>
      <c r="K298" s="283">
        <f>ROUND(J298*Order_Quote!$L$2,4)</f>
        <v>0</v>
      </c>
      <c r="L298" s="343"/>
      <c r="M298" s="248"/>
      <c r="N298" s="284">
        <f t="shared" si="4"/>
        <v>0</v>
      </c>
      <c r="O298" s="65"/>
    </row>
    <row r="299" spans="1:15" s="286" customFormat="1" ht="41.25" customHeight="1" x14ac:dyDescent="0.3">
      <c r="A299" s="29" t="str">
        <f>IF(L299&gt;0,COUNT($A$7:A298)+1,"")</f>
        <v/>
      </c>
      <c r="B299" s="417"/>
      <c r="C299" s="418"/>
      <c r="D299" s="282" t="s">
        <v>5362</v>
      </c>
      <c r="E299" s="282">
        <v>29812055</v>
      </c>
      <c r="F299" s="281" t="s">
        <v>6046</v>
      </c>
      <c r="G299" s="381">
        <f>IFERROR(INDEX([1]Master!$1:$1048576,MATCH(D299,[1]Master!$B:$B,0),MATCH($H$5,[1]Master!$1:$1,0)),"")</f>
        <v>20</v>
      </c>
      <c r="H299" s="381" t="str">
        <f>IFERROR(INDEX([1]Master!$1:$1048576,MATCH(D299,[1]Master!$B:$B,0),MATCH($H$4,[1]Master!$1:$1,0)),"")</f>
        <v>-</v>
      </c>
      <c r="I299" s="365">
        <v>20</v>
      </c>
      <c r="J299" s="367">
        <f>IFERROR(INDEX([1]Master!$1:$1048576,MATCH(D299,[1]Master!$B:$B,0),MATCH($G$5,[1]Master!$1:$1,0)),"")</f>
        <v>133.55555555555554</v>
      </c>
      <c r="K299" s="283">
        <f>ROUND(J299*Order_Quote!$L$2,4)</f>
        <v>0</v>
      </c>
      <c r="L299" s="239"/>
      <c r="M299" s="248"/>
      <c r="N299" s="284">
        <f t="shared" si="4"/>
        <v>0</v>
      </c>
      <c r="O299" s="285"/>
    </row>
    <row r="300" spans="1:15" s="286" customFormat="1" ht="41.25" customHeight="1" thickBot="1" x14ac:dyDescent="0.35">
      <c r="A300" s="29" t="str">
        <f>IF(L300&gt;0,COUNT($A$7:A299)+1,"")</f>
        <v/>
      </c>
      <c r="B300" s="417"/>
      <c r="C300" s="418"/>
      <c r="D300" s="282" t="s">
        <v>5356</v>
      </c>
      <c r="E300" s="282">
        <v>29812160</v>
      </c>
      <c r="F300" s="281" t="s">
        <v>6047</v>
      </c>
      <c r="G300" s="381">
        <f>IFERROR(INDEX([1]Master!$1:$1048576,MATCH(D300,[1]Master!$B:$B,0),MATCH($H$5,[1]Master!$1:$1,0)),"")</f>
        <v>20</v>
      </c>
      <c r="H300" s="381" t="str">
        <f>IFERROR(INDEX([1]Master!$1:$1048576,MATCH(D300,[1]Master!$B:$B,0),MATCH($H$4,[1]Master!$1:$1,0)),"")</f>
        <v>-</v>
      </c>
      <c r="I300" s="365"/>
      <c r="J300" s="367">
        <f>IFERROR(INDEX([1]Master!$1:$1048576,MATCH(D300,[1]Master!$B:$B,0),MATCH($G$5,[1]Master!$1:$1,0)),"")</f>
        <v>168.4613550963175</v>
      </c>
      <c r="K300" s="283">
        <f>ROUND(J300*Order_Quote!$L$2,4)</f>
        <v>0</v>
      </c>
      <c r="L300" s="287"/>
      <c r="M300" s="248"/>
      <c r="N300" s="284">
        <f t="shared" si="4"/>
        <v>0</v>
      </c>
      <c r="O300" s="285"/>
    </row>
    <row r="301" spans="1:15" x14ac:dyDescent="0.3">
      <c r="A301" s="27">
        <f>MAX(A8:A300)+1</f>
        <v>1</v>
      </c>
      <c r="B301" s="431"/>
      <c r="C301" s="431"/>
    </row>
    <row r="302" spans="1:15" hidden="1" x14ac:dyDescent="0.3">
      <c r="B302" s="431"/>
      <c r="C302" s="431"/>
    </row>
    <row r="303" spans="1:15" hidden="1" x14ac:dyDescent="0.3">
      <c r="B303" s="431"/>
      <c r="C303" s="431"/>
    </row>
    <row r="304" spans="1:15" hidden="1" x14ac:dyDescent="0.3">
      <c r="B304" s="431"/>
      <c r="C304" s="431"/>
    </row>
    <row r="305" spans="2:3" hidden="1" x14ac:dyDescent="0.3">
      <c r="B305" s="431"/>
      <c r="C305" s="431"/>
    </row>
    <row r="306" spans="2:3" hidden="1" x14ac:dyDescent="0.3">
      <c r="B306" s="431"/>
      <c r="C306" s="431"/>
    </row>
    <row r="307" spans="2:3" x14ac:dyDescent="0.3"/>
    <row r="308" spans="2:3" x14ac:dyDescent="0.3"/>
    <row r="309" spans="2:3" x14ac:dyDescent="0.3"/>
    <row r="310" spans="2:3" x14ac:dyDescent="0.3"/>
    <row r="311" spans="2:3" x14ac:dyDescent="0.3"/>
    <row r="312" spans="2:3" x14ac:dyDescent="0.3"/>
    <row r="313" spans="2:3" x14ac:dyDescent="0.3"/>
    <row r="314" spans="2:3" x14ac:dyDescent="0.3"/>
    <row r="315" spans="2:3" x14ac:dyDescent="0.3"/>
  </sheetData>
  <sheetProtection algorithmName="SHA-512" hashValue="Gon3haT+jaySpN2D/mwgkDjso2BfknslYd8oSl46KnOydsrsjbnrxcH5D4YFsMz22lCAJOMttbBbdrrNnoRWcA==" saltValue="VDdvmw/W9IR1tybqpxTo8Q==" spinCount="100000" sheet="1" objects="1" scenarios="1"/>
  <sortState xmlns:xlrd2="http://schemas.microsoft.com/office/spreadsheetml/2017/richdata2" ref="D8:J299">
    <sortCondition ref="D8"/>
  </sortState>
  <mergeCells count="88">
    <mergeCell ref="B75:C78"/>
    <mergeCell ref="B221:C221"/>
    <mergeCell ref="B262:C264"/>
    <mergeCell ref="B265:C269"/>
    <mergeCell ref="B232:C234"/>
    <mergeCell ref="B204:C206"/>
    <mergeCell ref="B207:C210"/>
    <mergeCell ref="B211:C215"/>
    <mergeCell ref="B216:C217"/>
    <mergeCell ref="B195:C199"/>
    <mergeCell ref="B202:C203"/>
    <mergeCell ref="B218:C220"/>
    <mergeCell ref="B222:C225"/>
    <mergeCell ref="B226:C231"/>
    <mergeCell ref="B178:C182"/>
    <mergeCell ref="B183:C185"/>
    <mergeCell ref="B299:C299"/>
    <mergeCell ref="B297:C298"/>
    <mergeCell ref="B295:C296"/>
    <mergeCell ref="B293:C294"/>
    <mergeCell ref="B292:C292"/>
    <mergeCell ref="B284:C284"/>
    <mergeCell ref="B285:C286"/>
    <mergeCell ref="B287:C287"/>
    <mergeCell ref="B288:C289"/>
    <mergeCell ref="B290:C291"/>
    <mergeCell ref="B276:C279"/>
    <mergeCell ref="B280:C283"/>
    <mergeCell ref="B270:C275"/>
    <mergeCell ref="B235:C236"/>
    <mergeCell ref="B237:C241"/>
    <mergeCell ref="B242:C247"/>
    <mergeCell ref="B248:C257"/>
    <mergeCell ref="B258:C261"/>
    <mergeCell ref="B186:C188"/>
    <mergeCell ref="B189:C190"/>
    <mergeCell ref="B191:C194"/>
    <mergeCell ref="B90:C95"/>
    <mergeCell ref="B123:C127"/>
    <mergeCell ref="B128:C132"/>
    <mergeCell ref="B133:C137"/>
    <mergeCell ref="B138:C142"/>
    <mergeCell ref="B173:C177"/>
    <mergeCell ref="B32:C33"/>
    <mergeCell ref="B34:C38"/>
    <mergeCell ref="B39:C43"/>
    <mergeCell ref="B61:C63"/>
    <mergeCell ref="B64:C68"/>
    <mergeCell ref="B44:C48"/>
    <mergeCell ref="B49:C54"/>
    <mergeCell ref="B55:C60"/>
    <mergeCell ref="B19:C24"/>
    <mergeCell ref="B30:C31"/>
    <mergeCell ref="B27:C28"/>
    <mergeCell ref="B25:C26"/>
    <mergeCell ref="B29:C29"/>
    <mergeCell ref="F1:I1"/>
    <mergeCell ref="B104:C107"/>
    <mergeCell ref="B306:C306"/>
    <mergeCell ref="B301:C301"/>
    <mergeCell ref="B302:C302"/>
    <mergeCell ref="B303:C303"/>
    <mergeCell ref="B304:C304"/>
    <mergeCell ref="B305:C305"/>
    <mergeCell ref="B143:C147"/>
    <mergeCell ref="B148:C148"/>
    <mergeCell ref="B149:C149"/>
    <mergeCell ref="B150:C150"/>
    <mergeCell ref="B151:C154"/>
    <mergeCell ref="B155:C158"/>
    <mergeCell ref="B159:C164"/>
    <mergeCell ref="B165:C172"/>
    <mergeCell ref="K2:L3"/>
    <mergeCell ref="B300:C300"/>
    <mergeCell ref="B81:C85"/>
    <mergeCell ref="B86:C89"/>
    <mergeCell ref="B69:C70"/>
    <mergeCell ref="B71:C74"/>
    <mergeCell ref="B109:C112"/>
    <mergeCell ref="B114:C114"/>
    <mergeCell ref="B115:C118"/>
    <mergeCell ref="B119:C122"/>
    <mergeCell ref="B79:C80"/>
    <mergeCell ref="B96:C96"/>
    <mergeCell ref="B97:C101"/>
    <mergeCell ref="B102:C103"/>
    <mergeCell ref="B8:C13"/>
    <mergeCell ref="B14:C18"/>
  </mergeCells>
  <dataValidations xWindow="901" yWindow="381" count="3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301:M65585 M1:M7 L6:L7 L1" xr:uid="{00000000-0002-0000-02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2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. " sqref="L8:M300" xr:uid="{00000000-0002-0000-0200-000002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r:id="rId1"/>
  <headerFooter>
    <oddFooter>&amp;L&amp;8V12112014&amp;CCopyright 2015
All rights reserved
For Tigre-ADS USA customer and rep use only&amp;R&amp;P</oddFooter>
  </headerFooter>
  <rowBreaks count="2" manualBreakCount="2">
    <brk id="74" max="16383" man="1"/>
    <brk id="20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F0"/>
    <pageSetUpPr fitToPage="1"/>
  </sheetPr>
  <dimension ref="A1:P127"/>
  <sheetViews>
    <sheetView showGridLines="0" zoomScaleNormal="100" workbookViewId="0">
      <pane ySplit="7" topLeftCell="A8" activePane="bottomLeft" state="frozen"/>
      <selection activeCell="N10" sqref="N10"/>
      <selection pane="bottomLeft" activeCell="F9" sqref="F9"/>
    </sheetView>
  </sheetViews>
  <sheetFormatPr defaultColWidth="0" defaultRowHeight="14.4" zeroHeight="1" x14ac:dyDescent="0.3"/>
  <cols>
    <col min="1" max="1" width="1.5546875" style="28" customWidth="1"/>
    <col min="2" max="3" width="9.109375" style="8" customWidth="1"/>
    <col min="4" max="4" width="12.44140625" style="51" bestFit="1" customWidth="1"/>
    <col min="5" max="5" width="10.44140625" style="51" bestFit="1" customWidth="1"/>
    <col min="6" max="6" width="51.109375" style="8" bestFit="1" customWidth="1"/>
    <col min="7" max="7" width="8.5546875" style="51" customWidth="1"/>
    <col min="8" max="8" width="8.5546875" style="51" bestFit="1" customWidth="1"/>
    <col min="9" max="9" width="4.109375" style="51" bestFit="1" customWidth="1"/>
    <col min="10" max="10" width="10.88671875" style="55" bestFit="1" customWidth="1"/>
    <col min="11" max="11" width="10.5546875" style="55" customWidth="1"/>
    <col min="12" max="12" width="9.5546875" style="8" customWidth="1"/>
    <col min="13" max="13" width="1.44140625" style="8" customWidth="1"/>
    <col min="14" max="14" width="11.5546875" style="51" bestFit="1" customWidth="1"/>
    <col min="15" max="15" width="2" style="8" customWidth="1"/>
    <col min="16" max="16" width="12.44140625" style="56" hidden="1" customWidth="1"/>
    <col min="17" max="16384" width="9.109375" style="8" hidden="1"/>
  </cols>
  <sheetData>
    <row r="1" spans="1:16" ht="18" x14ac:dyDescent="0.35">
      <c r="F1" s="430" t="s">
        <v>5620</v>
      </c>
      <c r="G1" s="430"/>
      <c r="H1" s="430"/>
      <c r="I1" s="430"/>
    </row>
    <row r="2" spans="1:16" ht="15.6" x14ac:dyDescent="0.3">
      <c r="D2" s="57"/>
      <c r="E2" s="58"/>
      <c r="K2" s="416" t="s">
        <v>5772</v>
      </c>
      <c r="L2" s="416"/>
    </row>
    <row r="3" spans="1:16" x14ac:dyDescent="0.3">
      <c r="K3" s="416"/>
      <c r="L3" s="416"/>
    </row>
    <row r="4" spans="1:16" ht="15.6" x14ac:dyDescent="0.3">
      <c r="D4" s="57"/>
      <c r="E4" s="59" t="s">
        <v>11161</v>
      </c>
      <c r="F4" s="60" t="s">
        <v>11159</v>
      </c>
      <c r="G4" s="61"/>
      <c r="H4" s="61"/>
      <c r="I4" s="305"/>
      <c r="J4" s="278"/>
    </row>
    <row r="5" spans="1:16" x14ac:dyDescent="0.3">
      <c r="E5" s="59"/>
      <c r="F5" s="62" t="s">
        <v>11157</v>
      </c>
      <c r="G5" s="63"/>
      <c r="H5" s="63"/>
      <c r="I5" s="306"/>
      <c r="J5" s="278"/>
    </row>
    <row r="6" spans="1:16" x14ac:dyDescent="0.3"/>
    <row r="7" spans="1:16" s="42" customFormat="1" ht="36" customHeight="1" thickBot="1" x14ac:dyDescent="0.35">
      <c r="A7" s="47"/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  <c r="P7" s="64"/>
    </row>
    <row r="8" spans="1:16" s="69" customFormat="1" ht="15.75" customHeight="1" x14ac:dyDescent="0.3">
      <c r="A8" s="279" t="str">
        <f>IF(L8&gt;0,COUNT($A$7:A7)+COUNT(DWV!$A$8:$A$300)+1,"")</f>
        <v/>
      </c>
      <c r="B8" s="434"/>
      <c r="C8" s="434"/>
      <c r="D8" s="282" t="s">
        <v>5621</v>
      </c>
      <c r="E8" s="282">
        <v>29816093</v>
      </c>
      <c r="F8" s="281" t="s">
        <v>5733</v>
      </c>
      <c r="G8" s="365">
        <v>8</v>
      </c>
      <c r="H8" s="365">
        <v>64</v>
      </c>
      <c r="I8" s="365" t="s">
        <v>5380</v>
      </c>
      <c r="J8" s="367">
        <v>65.116600000000005</v>
      </c>
      <c r="K8" s="283" t="e">
        <f>ROUND(J8*Order_Quote!#REF!,4)</f>
        <v>#REF!</v>
      </c>
      <c r="L8" s="288"/>
      <c r="M8" s="248"/>
      <c r="N8" s="284">
        <f>L8/G8</f>
        <v>0</v>
      </c>
      <c r="O8" s="296"/>
      <c r="P8" s="285"/>
    </row>
    <row r="9" spans="1:16" s="69" customFormat="1" x14ac:dyDescent="0.3">
      <c r="A9" s="279" t="str">
        <f>IF(L9&gt;0,COUNT($A$7:A8)+COUNT(DWV!$A$8:$A$300)+1,"")</f>
        <v/>
      </c>
      <c r="B9" s="434"/>
      <c r="C9" s="434"/>
      <c r="D9" s="282" t="s">
        <v>5622</v>
      </c>
      <c r="E9" s="282">
        <v>29816095</v>
      </c>
      <c r="F9" s="281" t="s">
        <v>5734</v>
      </c>
      <c r="G9" s="365">
        <v>1</v>
      </c>
      <c r="H9" s="365">
        <v>36</v>
      </c>
      <c r="I9" s="365" t="s">
        <v>5380</v>
      </c>
      <c r="J9" s="367">
        <v>159.88720000000001</v>
      </c>
      <c r="K9" s="283" t="e">
        <f>ROUND(J9*Order_Quote!#REF!,4)</f>
        <v>#REF!</v>
      </c>
      <c r="L9" s="239"/>
      <c r="M9" s="248"/>
      <c r="N9" s="284">
        <f t="shared" ref="N9:N72" si="0">L9/G9</f>
        <v>0</v>
      </c>
      <c r="O9" s="296"/>
      <c r="P9" s="285"/>
    </row>
    <row r="10" spans="1:16" s="69" customFormat="1" x14ac:dyDescent="0.3">
      <c r="A10" s="279" t="str">
        <f>IF(L10&gt;0,COUNT($A$7:A9)+COUNT(DWV!$A$8:$A$300)+1,"")</f>
        <v/>
      </c>
      <c r="B10" s="434"/>
      <c r="C10" s="434"/>
      <c r="D10" s="282" t="s">
        <v>5623</v>
      </c>
      <c r="E10" s="282">
        <v>29816097</v>
      </c>
      <c r="F10" s="281" t="s">
        <v>5735</v>
      </c>
      <c r="G10" s="365">
        <v>1</v>
      </c>
      <c r="H10" s="365">
        <v>21</v>
      </c>
      <c r="I10" s="365" t="s">
        <v>5380</v>
      </c>
      <c r="J10" s="367">
        <v>272.33359999999999</v>
      </c>
      <c r="K10" s="283" t="e">
        <f>ROUND(J10*Order_Quote!#REF!,4)</f>
        <v>#REF!</v>
      </c>
      <c r="L10" s="239"/>
      <c r="M10" s="248"/>
      <c r="N10" s="284">
        <f t="shared" si="0"/>
        <v>0</v>
      </c>
      <c r="O10" s="296"/>
      <c r="P10" s="285"/>
    </row>
    <row r="11" spans="1:16" s="69" customFormat="1" x14ac:dyDescent="0.3">
      <c r="A11" s="279" t="str">
        <f>IF(L11&gt;0,COUNT($A$7:A10)+COUNT(DWV!$A$8:$A$300)+1,"")</f>
        <v/>
      </c>
      <c r="B11" s="434"/>
      <c r="C11" s="434"/>
      <c r="D11" s="282" t="s">
        <v>6051</v>
      </c>
      <c r="E11" s="282">
        <v>29810060</v>
      </c>
      <c r="F11" s="281" t="s">
        <v>6053</v>
      </c>
      <c r="G11" s="365">
        <v>4</v>
      </c>
      <c r="H11" s="365" t="s">
        <v>6049</v>
      </c>
      <c r="I11" s="365" t="s">
        <v>5380</v>
      </c>
      <c r="J11" s="367">
        <v>115.27119999999999</v>
      </c>
      <c r="K11" s="283" t="e">
        <f>ROUND(J11*Order_Quote!#REF!,4)</f>
        <v>#REF!</v>
      </c>
      <c r="L11" s="239"/>
      <c r="M11" s="248"/>
      <c r="N11" s="284">
        <f t="shared" si="0"/>
        <v>0</v>
      </c>
      <c r="O11" s="296"/>
      <c r="P11" s="285"/>
    </row>
    <row r="12" spans="1:16" s="69" customFormat="1" x14ac:dyDescent="0.3">
      <c r="A12" s="279" t="str">
        <f>IF(L12&gt;0,COUNT($A$7:A11)+COUNT(DWV!$A$8:$A$300)+1,"")</f>
        <v/>
      </c>
      <c r="B12" s="434"/>
      <c r="C12" s="434"/>
      <c r="D12" s="282" t="s">
        <v>5624</v>
      </c>
      <c r="E12" s="282">
        <v>29810062</v>
      </c>
      <c r="F12" s="281" t="s">
        <v>6054</v>
      </c>
      <c r="G12" s="365">
        <v>2</v>
      </c>
      <c r="H12" s="365" t="s">
        <v>6049</v>
      </c>
      <c r="I12" s="365" t="s">
        <v>5380</v>
      </c>
      <c r="J12" s="367">
        <v>694.33759999999995</v>
      </c>
      <c r="K12" s="283" t="e">
        <f>ROUND(J12*Order_Quote!#REF!,4)</f>
        <v>#REF!</v>
      </c>
      <c r="L12" s="239"/>
      <c r="M12" s="248"/>
      <c r="N12" s="284">
        <f t="shared" si="0"/>
        <v>0</v>
      </c>
      <c r="O12" s="296"/>
      <c r="P12" s="285"/>
    </row>
    <row r="13" spans="1:16" s="69" customFormat="1" x14ac:dyDescent="0.3">
      <c r="A13" s="279" t="str">
        <f>IF(L13&gt;0,COUNT($A$7:A12)+COUNT(DWV!$A$8:$A$300)+1,"")</f>
        <v/>
      </c>
      <c r="B13" s="434"/>
      <c r="C13" s="434"/>
      <c r="D13" s="282" t="s">
        <v>5625</v>
      </c>
      <c r="E13" s="282">
        <v>29812578</v>
      </c>
      <c r="F13" s="297" t="s">
        <v>6055</v>
      </c>
      <c r="G13" s="365">
        <v>2</v>
      </c>
      <c r="H13" s="365" t="s">
        <v>6049</v>
      </c>
      <c r="I13" s="365" t="s">
        <v>5380</v>
      </c>
      <c r="J13" s="367">
        <v>963.22979999999995</v>
      </c>
      <c r="K13" s="283" t="e">
        <f>ROUND(J13*Order_Quote!#REF!,4)</f>
        <v>#REF!</v>
      </c>
      <c r="L13" s="239"/>
      <c r="M13" s="248"/>
      <c r="N13" s="284">
        <f t="shared" si="0"/>
        <v>0</v>
      </c>
      <c r="O13" s="296"/>
      <c r="P13" s="285"/>
    </row>
    <row r="14" spans="1:16" s="69" customFormat="1" x14ac:dyDescent="0.3">
      <c r="A14" s="279" t="str">
        <f>IF(L14&gt;0,COUNT($A$7:A13)+COUNT(DWV!$A$8:$A$300)+1,"")</f>
        <v/>
      </c>
      <c r="B14" s="434"/>
      <c r="C14" s="434"/>
      <c r="D14" s="282" t="s">
        <v>5626</v>
      </c>
      <c r="E14" s="282">
        <v>29816131</v>
      </c>
      <c r="F14" s="281" t="s">
        <v>6056</v>
      </c>
      <c r="G14" s="365">
        <v>2</v>
      </c>
      <c r="H14" s="365">
        <v>96</v>
      </c>
      <c r="I14" s="365" t="s">
        <v>5380</v>
      </c>
      <c r="J14" s="367">
        <v>98.626000000000005</v>
      </c>
      <c r="K14" s="283" t="e">
        <f>ROUND(J14*Order_Quote!#REF!,4)</f>
        <v>#REF!</v>
      </c>
      <c r="L14" s="239"/>
      <c r="M14" s="248"/>
      <c r="N14" s="284">
        <f t="shared" si="0"/>
        <v>0</v>
      </c>
      <c r="O14" s="296"/>
      <c r="P14" s="285"/>
    </row>
    <row r="15" spans="1:16" s="69" customFormat="1" x14ac:dyDescent="0.3">
      <c r="A15" s="279" t="str">
        <f>IF(L15&gt;0,COUNT($A$7:A14)+COUNT(DWV!$A$8:$A$300)+1,"")</f>
        <v/>
      </c>
      <c r="B15" s="434"/>
      <c r="C15" s="434"/>
      <c r="D15" s="282" t="s">
        <v>5627</v>
      </c>
      <c r="E15" s="282">
        <v>29816158</v>
      </c>
      <c r="F15" s="281" t="s">
        <v>6057</v>
      </c>
      <c r="G15" s="365">
        <v>2</v>
      </c>
      <c r="H15" s="365">
        <v>96</v>
      </c>
      <c r="I15" s="365" t="s">
        <v>5380</v>
      </c>
      <c r="J15" s="367">
        <v>120.5445</v>
      </c>
      <c r="K15" s="283" t="e">
        <f>ROUND(J15*Order_Quote!#REF!,4)</f>
        <v>#REF!</v>
      </c>
      <c r="L15" s="239"/>
      <c r="M15" s="248"/>
      <c r="N15" s="284">
        <f t="shared" si="0"/>
        <v>0</v>
      </c>
      <c r="O15" s="296"/>
      <c r="P15" s="285"/>
    </row>
    <row r="16" spans="1:16" s="69" customFormat="1" x14ac:dyDescent="0.3">
      <c r="A16" s="279" t="str">
        <f>IF(L16&gt;0,COUNT($A$7:A15)+COUNT(DWV!$A$8:$A$300)+1,"")</f>
        <v/>
      </c>
      <c r="B16" s="434"/>
      <c r="C16" s="434"/>
      <c r="D16" s="282" t="s">
        <v>5628</v>
      </c>
      <c r="E16" s="282">
        <v>29810063</v>
      </c>
      <c r="F16" s="281" t="s">
        <v>6058</v>
      </c>
      <c r="G16" s="365">
        <v>1</v>
      </c>
      <c r="H16" s="365">
        <v>36</v>
      </c>
      <c r="I16" s="365" t="s">
        <v>5380</v>
      </c>
      <c r="J16" s="367">
        <v>371.87920000000003</v>
      </c>
      <c r="K16" s="283" t="e">
        <f>ROUND(J16*Order_Quote!#REF!,4)</f>
        <v>#REF!</v>
      </c>
      <c r="L16" s="239"/>
      <c r="M16" s="248"/>
      <c r="N16" s="284">
        <f t="shared" si="0"/>
        <v>0</v>
      </c>
      <c r="O16" s="296"/>
      <c r="P16" s="285"/>
    </row>
    <row r="17" spans="1:16" s="69" customFormat="1" x14ac:dyDescent="0.3">
      <c r="A17" s="279" t="str">
        <f>IF(L17&gt;0,COUNT($A$7:A16)+COUNT(DWV!$A$8:$A$300)+1,"")</f>
        <v/>
      </c>
      <c r="B17" s="434"/>
      <c r="C17" s="434"/>
      <c r="D17" s="282" t="s">
        <v>5629</v>
      </c>
      <c r="E17" s="282">
        <v>29810064</v>
      </c>
      <c r="F17" s="281" t="s">
        <v>6059</v>
      </c>
      <c r="G17" s="365">
        <v>1</v>
      </c>
      <c r="H17" s="365">
        <v>36</v>
      </c>
      <c r="I17" s="365" t="s">
        <v>5380</v>
      </c>
      <c r="J17" s="367">
        <v>272.7208</v>
      </c>
      <c r="K17" s="283" t="e">
        <f>ROUND(J17*Order_Quote!#REF!,4)</f>
        <v>#REF!</v>
      </c>
      <c r="L17" s="239"/>
      <c r="M17" s="248"/>
      <c r="N17" s="284">
        <f t="shared" si="0"/>
        <v>0</v>
      </c>
      <c r="O17" s="296"/>
      <c r="P17" s="285"/>
    </row>
    <row r="18" spans="1:16" s="69" customFormat="1" x14ac:dyDescent="0.3">
      <c r="A18" s="279" t="str">
        <f>IF(L18&gt;0,COUNT($A$7:A17)+COUNT(DWV!$A$8:$A$300)+1,"")</f>
        <v/>
      </c>
      <c r="B18" s="434"/>
      <c r="C18" s="434"/>
      <c r="D18" s="282" t="s">
        <v>5630</v>
      </c>
      <c r="E18" s="282">
        <v>29810065</v>
      </c>
      <c r="F18" s="281" t="s">
        <v>6060</v>
      </c>
      <c r="G18" s="365">
        <v>1</v>
      </c>
      <c r="H18" s="365">
        <v>21</v>
      </c>
      <c r="I18" s="365" t="s">
        <v>5380</v>
      </c>
      <c r="J18" s="367">
        <v>477.1712</v>
      </c>
      <c r="K18" s="283" t="e">
        <f>ROUND(J18*Order_Quote!#REF!,4)</f>
        <v>#REF!</v>
      </c>
      <c r="L18" s="239"/>
      <c r="M18" s="248"/>
      <c r="N18" s="284">
        <f t="shared" si="0"/>
        <v>0</v>
      </c>
      <c r="O18" s="296"/>
      <c r="P18" s="285"/>
    </row>
    <row r="19" spans="1:16" s="69" customFormat="1" ht="15.75" customHeight="1" x14ac:dyDescent="0.3">
      <c r="A19" s="279" t="str">
        <f>IF(L19&gt;0,COUNT($A$7:A18)+COUNT(DWV!$A$8:$A$300)+1,"")</f>
        <v/>
      </c>
      <c r="B19" s="434"/>
      <c r="C19" s="434"/>
      <c r="D19" s="282" t="s">
        <v>5631</v>
      </c>
      <c r="E19" s="282">
        <v>29810397</v>
      </c>
      <c r="F19" s="281" t="s">
        <v>6061</v>
      </c>
      <c r="G19" s="365">
        <v>8</v>
      </c>
      <c r="H19" s="365">
        <v>112</v>
      </c>
      <c r="I19" s="365" t="s">
        <v>5380</v>
      </c>
      <c r="J19" s="367">
        <v>136.90860000000001</v>
      </c>
      <c r="K19" s="283" t="e">
        <f>ROUND(J19*Order_Quote!#REF!,4)</f>
        <v>#REF!</v>
      </c>
      <c r="L19" s="239"/>
      <c r="M19" s="248"/>
      <c r="N19" s="284">
        <f t="shared" si="0"/>
        <v>0</v>
      </c>
      <c r="O19" s="296"/>
      <c r="P19" s="285"/>
    </row>
    <row r="20" spans="1:16" s="69" customFormat="1" x14ac:dyDescent="0.3">
      <c r="A20" s="279" t="str">
        <f>IF(L20&gt;0,COUNT($A$7:A19)+COUNT(DWV!$A$8:$A$300)+1,"")</f>
        <v/>
      </c>
      <c r="B20" s="434"/>
      <c r="C20" s="434"/>
      <c r="D20" s="282" t="s">
        <v>5632</v>
      </c>
      <c r="E20" s="282">
        <v>29810066</v>
      </c>
      <c r="F20" s="281" t="s">
        <v>6062</v>
      </c>
      <c r="G20" s="365">
        <v>2</v>
      </c>
      <c r="H20" s="365" t="s">
        <v>6049</v>
      </c>
      <c r="I20" s="365" t="s">
        <v>5380</v>
      </c>
      <c r="J20" s="367">
        <v>619.43340000000001</v>
      </c>
      <c r="K20" s="283" t="e">
        <f>ROUND(J20*Order_Quote!#REF!,4)</f>
        <v>#REF!</v>
      </c>
      <c r="L20" s="239"/>
      <c r="M20" s="248"/>
      <c r="N20" s="284">
        <f t="shared" si="0"/>
        <v>0</v>
      </c>
      <c r="O20" s="296"/>
      <c r="P20" s="285"/>
    </row>
    <row r="21" spans="1:16" s="69" customFormat="1" x14ac:dyDescent="0.3">
      <c r="A21" s="279" t="str">
        <f>IF(L21&gt;0,COUNT($A$7:A20)+COUNT(DWV!$A$8:$A$300)+1,"")</f>
        <v/>
      </c>
      <c r="B21" s="434"/>
      <c r="C21" s="434"/>
      <c r="D21" s="282" t="s">
        <v>5633</v>
      </c>
      <c r="E21" s="282">
        <v>29810067</v>
      </c>
      <c r="F21" s="281" t="s">
        <v>6063</v>
      </c>
      <c r="G21" s="365">
        <v>2</v>
      </c>
      <c r="H21" s="365" t="s">
        <v>6049</v>
      </c>
      <c r="I21" s="365" t="s">
        <v>5380</v>
      </c>
      <c r="J21" s="367">
        <v>899.83590000000004</v>
      </c>
      <c r="K21" s="283" t="e">
        <f>ROUND(J21*Order_Quote!#REF!,4)</f>
        <v>#REF!</v>
      </c>
      <c r="L21" s="239"/>
      <c r="M21" s="248"/>
      <c r="N21" s="284">
        <f t="shared" si="0"/>
        <v>0</v>
      </c>
      <c r="O21" s="296"/>
      <c r="P21" s="285"/>
    </row>
    <row r="22" spans="1:16" s="69" customFormat="1" ht="41.25" customHeight="1" x14ac:dyDescent="0.3">
      <c r="A22" s="279" t="str">
        <f>IF(L22&gt;0,COUNT($A$7:A21)+COUNT(DWV!$A$8:$A$300)+1,"")</f>
        <v/>
      </c>
      <c r="B22" s="434"/>
      <c r="C22" s="434"/>
      <c r="D22" s="282" t="s">
        <v>5634</v>
      </c>
      <c r="E22" s="282">
        <v>29810389</v>
      </c>
      <c r="F22" s="281" t="s">
        <v>6064</v>
      </c>
      <c r="G22" s="365">
        <v>8</v>
      </c>
      <c r="H22" s="365">
        <v>112</v>
      </c>
      <c r="I22" s="365" t="s">
        <v>5380</v>
      </c>
      <c r="J22" s="367">
        <v>171.0538</v>
      </c>
      <c r="K22" s="283" t="e">
        <f>ROUND(J22*Order_Quote!#REF!,4)</f>
        <v>#REF!</v>
      </c>
      <c r="L22" s="239"/>
      <c r="M22" s="248"/>
      <c r="N22" s="284">
        <f t="shared" si="0"/>
        <v>0</v>
      </c>
      <c r="O22" s="296"/>
      <c r="P22" s="285"/>
    </row>
    <row r="23" spans="1:16" s="69" customFormat="1" x14ac:dyDescent="0.3">
      <c r="A23" s="279" t="str">
        <f>IF(L23&gt;0,COUNT($A$7:A22)+COUNT(DWV!$A$8:$A$300)+1,"")</f>
        <v/>
      </c>
      <c r="B23" s="434"/>
      <c r="C23" s="434"/>
      <c r="D23" s="282" t="s">
        <v>5635</v>
      </c>
      <c r="E23" s="282">
        <v>29814910</v>
      </c>
      <c r="F23" s="281" t="s">
        <v>6065</v>
      </c>
      <c r="G23" s="365">
        <v>12</v>
      </c>
      <c r="H23" s="365">
        <v>576</v>
      </c>
      <c r="I23" s="365" t="s">
        <v>5380</v>
      </c>
      <c r="J23" s="367">
        <v>110.2522</v>
      </c>
      <c r="K23" s="283" t="e">
        <f>ROUND(J23*Order_Quote!#REF!,4)</f>
        <v>#REF!</v>
      </c>
      <c r="L23" s="239"/>
      <c r="M23" s="248"/>
      <c r="N23" s="284">
        <f t="shared" si="0"/>
        <v>0</v>
      </c>
      <c r="O23" s="296"/>
      <c r="P23" s="285"/>
    </row>
    <row r="24" spans="1:16" s="69" customFormat="1" x14ac:dyDescent="0.3">
      <c r="A24" s="279" t="str">
        <f>IF(L24&gt;0,COUNT($A$7:A23)+COUNT(DWV!$A$8:$A$300)+1,"")</f>
        <v/>
      </c>
      <c r="B24" s="434"/>
      <c r="C24" s="434"/>
      <c r="D24" s="282" t="s">
        <v>5636</v>
      </c>
      <c r="E24" s="282">
        <v>29810068</v>
      </c>
      <c r="F24" s="281" t="s">
        <v>6066</v>
      </c>
      <c r="G24" s="365">
        <v>2</v>
      </c>
      <c r="H24" s="365" t="s">
        <v>6049</v>
      </c>
      <c r="I24" s="365" t="s">
        <v>5380</v>
      </c>
      <c r="J24" s="367">
        <v>218.75919999999999</v>
      </c>
      <c r="K24" s="283" t="e">
        <f>ROUND(J24*Order_Quote!#REF!,4)</f>
        <v>#REF!</v>
      </c>
      <c r="L24" s="239"/>
      <c r="M24" s="248"/>
      <c r="N24" s="284">
        <f t="shared" si="0"/>
        <v>0</v>
      </c>
      <c r="O24" s="296"/>
      <c r="P24" s="285"/>
    </row>
    <row r="25" spans="1:16" s="69" customFormat="1" x14ac:dyDescent="0.3">
      <c r="A25" s="279" t="str">
        <f>IF(L25&gt;0,COUNT($A$7:A24)+COUNT(DWV!$A$8:$A$300)+1,"")</f>
        <v/>
      </c>
      <c r="B25" s="434"/>
      <c r="C25" s="434"/>
      <c r="D25" s="282" t="s">
        <v>5637</v>
      </c>
      <c r="E25" s="282">
        <v>29818690</v>
      </c>
      <c r="F25" s="281" t="s">
        <v>6067</v>
      </c>
      <c r="G25" s="365">
        <v>2</v>
      </c>
      <c r="H25" s="365" t="s">
        <v>6049</v>
      </c>
      <c r="I25" s="365" t="s">
        <v>5380</v>
      </c>
      <c r="J25" s="367">
        <v>312.63630000000001</v>
      </c>
      <c r="K25" s="283" t="e">
        <f>ROUND(J25*Order_Quote!#REF!,4)</f>
        <v>#REF!</v>
      </c>
      <c r="L25" s="239"/>
      <c r="M25" s="248"/>
      <c r="N25" s="284">
        <f t="shared" si="0"/>
        <v>0</v>
      </c>
      <c r="O25" s="296"/>
      <c r="P25" s="285"/>
    </row>
    <row r="26" spans="1:16" s="69" customFormat="1" x14ac:dyDescent="0.3">
      <c r="A26" s="279" t="str">
        <f>IF(L26&gt;0,COUNT($A$7:A25)+COUNT(DWV!$A$8:$A$300)+1,"")</f>
        <v/>
      </c>
      <c r="B26" s="426"/>
      <c r="C26" s="427"/>
      <c r="D26" s="282" t="s">
        <v>5638</v>
      </c>
      <c r="E26" s="282">
        <v>29818401</v>
      </c>
      <c r="F26" s="281" t="s">
        <v>6068</v>
      </c>
      <c r="G26" s="365">
        <v>3</v>
      </c>
      <c r="H26" s="365">
        <v>144</v>
      </c>
      <c r="I26" s="365" t="s">
        <v>5380</v>
      </c>
      <c r="J26" s="367">
        <v>97.724000000000004</v>
      </c>
      <c r="K26" s="283" t="e">
        <f>ROUND(J26*Order_Quote!#REF!,4)</f>
        <v>#REF!</v>
      </c>
      <c r="L26" s="239"/>
      <c r="M26" s="248"/>
      <c r="N26" s="284">
        <f t="shared" si="0"/>
        <v>0</v>
      </c>
      <c r="O26" s="296"/>
      <c r="P26" s="285"/>
    </row>
    <row r="27" spans="1:16" s="69" customFormat="1" x14ac:dyDescent="0.3">
      <c r="A27" s="279" t="str">
        <f>IF(L27&gt;0,COUNT($A$7:A26)+COUNT(DWV!$A$8:$A$300)+1,"")</f>
        <v/>
      </c>
      <c r="B27" s="432"/>
      <c r="C27" s="433"/>
      <c r="D27" s="282" t="s">
        <v>5639</v>
      </c>
      <c r="E27" s="282">
        <v>29818410</v>
      </c>
      <c r="F27" s="281" t="s">
        <v>6069</v>
      </c>
      <c r="G27" s="365">
        <v>4</v>
      </c>
      <c r="H27" s="365">
        <v>120</v>
      </c>
      <c r="I27" s="365" t="s">
        <v>5380</v>
      </c>
      <c r="J27" s="367">
        <v>114.6758</v>
      </c>
      <c r="K27" s="283" t="e">
        <f>ROUND(J27*Order_Quote!#REF!,4)</f>
        <v>#REF!</v>
      </c>
      <c r="L27" s="239"/>
      <c r="M27" s="248"/>
      <c r="N27" s="284">
        <f t="shared" si="0"/>
        <v>0</v>
      </c>
      <c r="O27" s="296"/>
      <c r="P27" s="285"/>
    </row>
    <row r="28" spans="1:16" s="69" customFormat="1" x14ac:dyDescent="0.3">
      <c r="A28" s="279" t="str">
        <f>IF(L28&gt;0,COUNT($A$7:A27)+COUNT(DWV!$A$8:$A$300)+1,"")</f>
        <v/>
      </c>
      <c r="B28" s="432"/>
      <c r="C28" s="433"/>
      <c r="D28" s="282" t="s">
        <v>5640</v>
      </c>
      <c r="E28" s="282">
        <v>29810069</v>
      </c>
      <c r="F28" s="281" t="s">
        <v>6070</v>
      </c>
      <c r="G28" s="365">
        <v>2</v>
      </c>
      <c r="H28" s="365">
        <v>60</v>
      </c>
      <c r="I28" s="365" t="s">
        <v>5380</v>
      </c>
      <c r="J28" s="367">
        <v>296.6832</v>
      </c>
      <c r="K28" s="283" t="e">
        <f>ROUND(J28*Order_Quote!#REF!,4)</f>
        <v>#REF!</v>
      </c>
      <c r="L28" s="239"/>
      <c r="M28" s="248"/>
      <c r="N28" s="284">
        <f t="shared" si="0"/>
        <v>0</v>
      </c>
      <c r="O28" s="296"/>
      <c r="P28" s="285"/>
    </row>
    <row r="29" spans="1:16" s="69" customFormat="1" x14ac:dyDescent="0.3">
      <c r="A29" s="279" t="str">
        <f>IF(L29&gt;0,COUNT($A$7:A28)+COUNT(DWV!$A$8:$A$300)+1,"")</f>
        <v/>
      </c>
      <c r="B29" s="432"/>
      <c r="C29" s="433"/>
      <c r="D29" s="282" t="s">
        <v>5641</v>
      </c>
      <c r="E29" s="282">
        <v>29810070</v>
      </c>
      <c r="F29" s="281" t="s">
        <v>6071</v>
      </c>
      <c r="G29" s="365">
        <v>2</v>
      </c>
      <c r="H29" s="365">
        <v>60</v>
      </c>
      <c r="I29" s="365" t="s">
        <v>5380</v>
      </c>
      <c r="J29" s="367">
        <v>306.02879999999999</v>
      </c>
      <c r="K29" s="283" t="e">
        <f>ROUND(J29*Order_Quote!#REF!,4)</f>
        <v>#REF!</v>
      </c>
      <c r="L29" s="239"/>
      <c r="M29" s="248"/>
      <c r="N29" s="284">
        <f t="shared" si="0"/>
        <v>0</v>
      </c>
      <c r="O29" s="296"/>
      <c r="P29" s="285"/>
    </row>
    <row r="30" spans="1:16" s="69" customFormat="1" x14ac:dyDescent="0.3">
      <c r="A30" s="279" t="str">
        <f>IF(L30&gt;0,COUNT($A$7:A29)+COUNT(DWV!$A$8:$A$300)+1,"")</f>
        <v/>
      </c>
      <c r="B30" s="432"/>
      <c r="C30" s="433"/>
      <c r="D30" s="282" t="s">
        <v>5642</v>
      </c>
      <c r="E30" s="282">
        <v>29818444</v>
      </c>
      <c r="F30" s="281" t="s">
        <v>6072</v>
      </c>
      <c r="G30" s="365">
        <v>3</v>
      </c>
      <c r="H30" s="365">
        <v>90</v>
      </c>
      <c r="I30" s="365" t="s">
        <v>5380</v>
      </c>
      <c r="J30" s="367">
        <v>334.36989999999997</v>
      </c>
      <c r="K30" s="283" t="e">
        <f>ROUND(J30*Order_Quote!#REF!,4)</f>
        <v>#REF!</v>
      </c>
      <c r="L30" s="239"/>
      <c r="M30" s="248"/>
      <c r="N30" s="284">
        <f t="shared" si="0"/>
        <v>0</v>
      </c>
      <c r="O30" s="296"/>
      <c r="P30" s="285"/>
    </row>
    <row r="31" spans="1:16" s="69" customFormat="1" x14ac:dyDescent="0.3">
      <c r="A31" s="279" t="str">
        <f>IF(L31&gt;0,COUNT($A$7:A30)+COUNT(DWV!$A$8:$A$300)+1,"")</f>
        <v/>
      </c>
      <c r="B31" s="432"/>
      <c r="C31" s="433"/>
      <c r="D31" s="282" t="s">
        <v>5647</v>
      </c>
      <c r="E31" s="282">
        <v>29810076</v>
      </c>
      <c r="F31" s="281" t="s">
        <v>6073</v>
      </c>
      <c r="G31" s="365">
        <v>2</v>
      </c>
      <c r="H31" s="365">
        <v>42</v>
      </c>
      <c r="I31" s="365" t="s">
        <v>5380</v>
      </c>
      <c r="J31" s="367">
        <v>432.81920000000002</v>
      </c>
      <c r="K31" s="283" t="e">
        <f>ROUND(J31*Order_Quote!#REF!,4)</f>
        <v>#REF!</v>
      </c>
      <c r="L31" s="239"/>
      <c r="M31" s="248"/>
      <c r="N31" s="284">
        <f t="shared" si="0"/>
        <v>0</v>
      </c>
      <c r="O31" s="296"/>
      <c r="P31" s="285"/>
    </row>
    <row r="32" spans="1:16" s="69" customFormat="1" x14ac:dyDescent="0.3">
      <c r="A32" s="279" t="str">
        <f>IF(L32&gt;0,COUNT($A$7:A31)+COUNT(DWV!$A$8:$A$300)+1,"")</f>
        <v/>
      </c>
      <c r="B32" s="432"/>
      <c r="C32" s="433"/>
      <c r="D32" s="282" t="s">
        <v>5648</v>
      </c>
      <c r="E32" s="282">
        <v>29810077</v>
      </c>
      <c r="F32" s="281" t="s">
        <v>6074</v>
      </c>
      <c r="G32" s="365">
        <v>1</v>
      </c>
      <c r="H32" s="365">
        <v>42</v>
      </c>
      <c r="I32" s="365" t="s">
        <v>5380</v>
      </c>
      <c r="J32" s="367">
        <v>454.44080000000002</v>
      </c>
      <c r="K32" s="283" t="e">
        <f>ROUND(J32*Order_Quote!#REF!,4)</f>
        <v>#REF!</v>
      </c>
      <c r="L32" s="239"/>
      <c r="M32" s="248"/>
      <c r="N32" s="284">
        <f t="shared" si="0"/>
        <v>0</v>
      </c>
      <c r="O32" s="296"/>
      <c r="P32" s="285"/>
    </row>
    <row r="33" spans="1:16" s="69" customFormat="1" x14ac:dyDescent="0.3">
      <c r="A33" s="279" t="str">
        <f>IF(L33&gt;0,COUNT($A$7:A32)+COUNT(DWV!$A$8:$A$300)+1,"")</f>
        <v/>
      </c>
      <c r="B33" s="428"/>
      <c r="C33" s="429"/>
      <c r="D33" s="282" t="s">
        <v>5649</v>
      </c>
      <c r="E33" s="282">
        <v>29810078</v>
      </c>
      <c r="F33" s="281" t="s">
        <v>6075</v>
      </c>
      <c r="G33" s="365">
        <v>2</v>
      </c>
      <c r="H33" s="365">
        <v>60</v>
      </c>
      <c r="I33" s="365" t="s">
        <v>5380</v>
      </c>
      <c r="J33" s="367">
        <v>477.1712</v>
      </c>
      <c r="K33" s="283" t="e">
        <f>ROUND(J33*Order_Quote!#REF!,4)</f>
        <v>#REF!</v>
      </c>
      <c r="L33" s="239"/>
      <c r="M33" s="248"/>
      <c r="N33" s="284">
        <f t="shared" si="0"/>
        <v>0</v>
      </c>
      <c r="O33" s="296"/>
      <c r="P33" s="285"/>
    </row>
    <row r="34" spans="1:16" s="69" customFormat="1" ht="25.5" customHeight="1" x14ac:dyDescent="0.3">
      <c r="A34" s="279" t="str">
        <f>IF(L34&gt;0,COUNT($A$7:A33)+COUNT(DWV!$A$8:$A$300)+1,"")</f>
        <v/>
      </c>
      <c r="B34" s="426"/>
      <c r="C34" s="427"/>
      <c r="D34" s="282" t="s">
        <v>5643</v>
      </c>
      <c r="E34" s="282">
        <v>29810071</v>
      </c>
      <c r="F34" s="281" t="s">
        <v>6076</v>
      </c>
      <c r="G34" s="365">
        <v>4</v>
      </c>
      <c r="H34" s="365">
        <v>56</v>
      </c>
      <c r="I34" s="365" t="s">
        <v>5380</v>
      </c>
      <c r="J34" s="367">
        <v>641.69069999999999</v>
      </c>
      <c r="K34" s="283" t="e">
        <f>ROUND(J34*Order_Quote!#REF!,4)</f>
        <v>#REF!</v>
      </c>
      <c r="L34" s="239"/>
      <c r="M34" s="248"/>
      <c r="N34" s="284">
        <f t="shared" si="0"/>
        <v>0</v>
      </c>
      <c r="O34" s="296"/>
      <c r="P34" s="285"/>
    </row>
    <row r="35" spans="1:16" s="69" customFormat="1" ht="25.5" customHeight="1" x14ac:dyDescent="0.3">
      <c r="A35" s="279" t="str">
        <f>IF(L35&gt;0,COUNT($A$7:A34)+COUNT(DWV!$A$8:$A$300)+1,"")</f>
        <v/>
      </c>
      <c r="B35" s="428"/>
      <c r="C35" s="429"/>
      <c r="D35" s="282" t="s">
        <v>5644</v>
      </c>
      <c r="E35" s="282">
        <v>29810072</v>
      </c>
      <c r="F35" s="281" t="s">
        <v>6077</v>
      </c>
      <c r="G35" s="365">
        <v>1</v>
      </c>
      <c r="H35" s="365">
        <v>30</v>
      </c>
      <c r="I35" s="365" t="s">
        <v>5380</v>
      </c>
      <c r="J35" s="367">
        <v>932.14819999999997</v>
      </c>
      <c r="K35" s="283" t="e">
        <f>ROUND(J35*Order_Quote!#REF!,4)</f>
        <v>#REF!</v>
      </c>
      <c r="L35" s="239"/>
      <c r="M35" s="248"/>
      <c r="N35" s="284">
        <f t="shared" si="0"/>
        <v>0</v>
      </c>
      <c r="O35" s="296"/>
      <c r="P35" s="285"/>
    </row>
    <row r="36" spans="1:16" s="69" customFormat="1" ht="25.5" customHeight="1" x14ac:dyDescent="0.3">
      <c r="A36" s="279" t="str">
        <f>IF(L36&gt;0,COUNT($A$7:A35)+COUNT(DWV!$A$8:$A$300)+1,"")</f>
        <v/>
      </c>
      <c r="B36" s="426"/>
      <c r="C36" s="427"/>
      <c r="D36" s="282" t="s">
        <v>5645</v>
      </c>
      <c r="E36" s="282">
        <v>29810074</v>
      </c>
      <c r="F36" s="281" t="s">
        <v>6078</v>
      </c>
      <c r="G36" s="365">
        <v>1</v>
      </c>
      <c r="H36" s="365">
        <v>56</v>
      </c>
      <c r="I36" s="365" t="s">
        <v>5380</v>
      </c>
      <c r="J36" s="367">
        <v>944.23260000000005</v>
      </c>
      <c r="K36" s="283" t="e">
        <f>ROUND(J36*Order_Quote!#REF!,4)</f>
        <v>#REF!</v>
      </c>
      <c r="L36" s="239"/>
      <c r="M36" s="248"/>
      <c r="N36" s="284">
        <f t="shared" si="0"/>
        <v>0</v>
      </c>
      <c r="O36" s="296"/>
      <c r="P36" s="285"/>
    </row>
    <row r="37" spans="1:16" s="69" customFormat="1" ht="25.5" customHeight="1" x14ac:dyDescent="0.3">
      <c r="A37" s="279" t="str">
        <f>IF(L37&gt;0,COUNT($A$7:A36)+COUNT(DWV!$A$8:$A$300)+1,"")</f>
        <v/>
      </c>
      <c r="B37" s="432"/>
      <c r="C37" s="433"/>
      <c r="D37" s="282" t="s">
        <v>5646</v>
      </c>
      <c r="E37" s="282">
        <v>29810075</v>
      </c>
      <c r="F37" s="281" t="s">
        <v>6079</v>
      </c>
      <c r="G37" s="365">
        <v>1</v>
      </c>
      <c r="H37" s="365">
        <v>30</v>
      </c>
      <c r="I37" s="365" t="s">
        <v>5380</v>
      </c>
      <c r="J37" s="367">
        <v>1381.5752</v>
      </c>
      <c r="K37" s="283" t="e">
        <f>ROUND(J37*Order_Quote!#REF!,4)</f>
        <v>#REF!</v>
      </c>
      <c r="L37" s="239"/>
      <c r="M37" s="248"/>
      <c r="N37" s="284">
        <f t="shared" si="0"/>
        <v>0</v>
      </c>
      <c r="O37" s="296"/>
      <c r="P37" s="285"/>
    </row>
    <row r="38" spans="1:16" s="69" customFormat="1" x14ac:dyDescent="0.3">
      <c r="A38" s="279" t="str">
        <f>IF(L38&gt;0,COUNT($A$7:A37)+COUNT(DWV!$A$8:$A$300)+1,"")</f>
        <v/>
      </c>
      <c r="B38" s="426"/>
      <c r="C38" s="427"/>
      <c r="D38" s="282" t="s">
        <v>5650</v>
      </c>
      <c r="E38" s="282">
        <v>29811210</v>
      </c>
      <c r="F38" s="281" t="s">
        <v>5736</v>
      </c>
      <c r="G38" s="365">
        <v>3</v>
      </c>
      <c r="H38" s="365">
        <v>90</v>
      </c>
      <c r="I38" s="365" t="s">
        <v>5380</v>
      </c>
      <c r="J38" s="367">
        <v>176.5361</v>
      </c>
      <c r="K38" s="283" t="e">
        <f>ROUND(J38*Order_Quote!#REF!,4)</f>
        <v>#REF!</v>
      </c>
      <c r="L38" s="239"/>
      <c r="M38" s="248"/>
      <c r="N38" s="284">
        <f t="shared" si="0"/>
        <v>0</v>
      </c>
      <c r="O38" s="296"/>
      <c r="P38" s="285"/>
    </row>
    <row r="39" spans="1:16" s="69" customFormat="1" x14ac:dyDescent="0.3">
      <c r="A39" s="279" t="str">
        <f>IF(L39&gt;0,COUNT($A$7:A38)+COUNT(DWV!$A$8:$A$300)+1,"")</f>
        <v/>
      </c>
      <c r="B39" s="432"/>
      <c r="C39" s="433"/>
      <c r="D39" s="282" t="s">
        <v>5651</v>
      </c>
      <c r="E39" s="282">
        <v>29811229</v>
      </c>
      <c r="F39" s="281" t="s">
        <v>5737</v>
      </c>
      <c r="G39" s="365">
        <v>2</v>
      </c>
      <c r="H39" s="365" t="s">
        <v>6049</v>
      </c>
      <c r="I39" s="365" t="s">
        <v>5380</v>
      </c>
      <c r="J39" s="367">
        <v>294.44409999999999</v>
      </c>
      <c r="K39" s="283" t="e">
        <f>ROUND(J39*Order_Quote!#REF!,4)</f>
        <v>#REF!</v>
      </c>
      <c r="L39" s="239"/>
      <c r="M39" s="248"/>
      <c r="N39" s="284">
        <f t="shared" si="0"/>
        <v>0</v>
      </c>
      <c r="O39" s="296"/>
      <c r="P39" s="285"/>
    </row>
    <row r="40" spans="1:16" s="69" customFormat="1" x14ac:dyDescent="0.3">
      <c r="A40" s="279" t="str">
        <f>IF(L40&gt;0,COUNT($A$7:A39)+COUNT(DWV!$A$8:$A$300)+1,"")</f>
        <v/>
      </c>
      <c r="B40" s="432"/>
      <c r="C40" s="433"/>
      <c r="D40" s="282" t="s">
        <v>5652</v>
      </c>
      <c r="E40" s="282">
        <v>29811245</v>
      </c>
      <c r="F40" s="281" t="s">
        <v>5738</v>
      </c>
      <c r="G40" s="365">
        <v>2</v>
      </c>
      <c r="H40" s="365" t="s">
        <v>6049</v>
      </c>
      <c r="I40" s="365" t="s">
        <v>5380</v>
      </c>
      <c r="J40" s="367">
        <v>378.33499999999998</v>
      </c>
      <c r="K40" s="283" t="e">
        <f>ROUND(J40*Order_Quote!#REF!,4)</f>
        <v>#REF!</v>
      </c>
      <c r="L40" s="239"/>
      <c r="M40" s="248"/>
      <c r="N40" s="284">
        <f t="shared" si="0"/>
        <v>0</v>
      </c>
      <c r="O40" s="296"/>
      <c r="P40" s="285"/>
    </row>
    <row r="41" spans="1:16" s="69" customFormat="1" ht="19.5" customHeight="1" x14ac:dyDescent="0.3">
      <c r="A41" s="279" t="str">
        <f>IF(L41&gt;0,COUNT($A$7:A40)+COUNT(DWV!$A$8:$A$300)+1,"")</f>
        <v/>
      </c>
      <c r="B41" s="426"/>
      <c r="C41" s="427"/>
      <c r="D41" s="282" t="s">
        <v>5653</v>
      </c>
      <c r="E41" s="280">
        <v>29812284</v>
      </c>
      <c r="F41" s="281" t="s">
        <v>5739</v>
      </c>
      <c r="G41" s="365">
        <v>2</v>
      </c>
      <c r="H41" s="365" t="s">
        <v>6049</v>
      </c>
      <c r="I41" s="365" t="s">
        <v>5380</v>
      </c>
      <c r="J41" s="367">
        <v>248.35210000000001</v>
      </c>
      <c r="K41" s="283" t="e">
        <f>ROUND(J41*Order_Quote!#REF!,4)</f>
        <v>#REF!</v>
      </c>
      <c r="L41" s="239"/>
      <c r="M41" s="248"/>
      <c r="N41" s="284">
        <f t="shared" si="0"/>
        <v>0</v>
      </c>
      <c r="O41" s="296"/>
      <c r="P41" s="285"/>
    </row>
    <row r="42" spans="1:16" s="69" customFormat="1" ht="19.5" customHeight="1" x14ac:dyDescent="0.3">
      <c r="A42" s="279" t="str">
        <f>IF(L42&gt;0,COUNT($A$7:A41)+COUNT(DWV!$A$8:$A$300)+1,"")</f>
        <v/>
      </c>
      <c r="B42" s="432"/>
      <c r="C42" s="433"/>
      <c r="D42" s="282" t="s">
        <v>5654</v>
      </c>
      <c r="E42" s="282">
        <v>29812292</v>
      </c>
      <c r="F42" s="281" t="s">
        <v>5740</v>
      </c>
      <c r="G42" s="365">
        <v>2</v>
      </c>
      <c r="H42" s="365" t="s">
        <v>6049</v>
      </c>
      <c r="I42" s="365" t="s">
        <v>5380</v>
      </c>
      <c r="J42" s="367">
        <v>353.93020000000001</v>
      </c>
      <c r="K42" s="283" t="e">
        <f>ROUND(J42*Order_Quote!#REF!,4)</f>
        <v>#REF!</v>
      </c>
      <c r="L42" s="239"/>
      <c r="M42" s="248"/>
      <c r="N42" s="284">
        <f t="shared" si="0"/>
        <v>0</v>
      </c>
      <c r="O42" s="296"/>
      <c r="P42" s="285"/>
    </row>
    <row r="43" spans="1:16" s="69" customFormat="1" ht="43.5" customHeight="1" x14ac:dyDescent="0.3">
      <c r="A43" s="279" t="str">
        <f>IF(L43&gt;0,COUNT($A$7:A42)+COUNT(DWV!$A$8:$A$300)+1,"")</f>
        <v/>
      </c>
      <c r="B43" s="426"/>
      <c r="C43" s="427"/>
      <c r="D43" s="282" t="s">
        <v>5655</v>
      </c>
      <c r="E43" s="282">
        <v>29814775</v>
      </c>
      <c r="F43" s="281" t="s">
        <v>6080</v>
      </c>
      <c r="G43" s="365">
        <v>1</v>
      </c>
      <c r="H43" s="365" t="s">
        <v>6049</v>
      </c>
      <c r="I43" s="365" t="s">
        <v>5380</v>
      </c>
      <c r="J43" s="367">
        <v>270.86720000000003</v>
      </c>
      <c r="K43" s="283" t="e">
        <f>ROUND(J43*Order_Quote!#REF!,4)</f>
        <v>#REF!</v>
      </c>
      <c r="L43" s="239"/>
      <c r="M43" s="248"/>
      <c r="N43" s="284">
        <f t="shared" si="0"/>
        <v>0</v>
      </c>
      <c r="O43" s="296"/>
      <c r="P43" s="285"/>
    </row>
    <row r="44" spans="1:16" s="69" customFormat="1" ht="21.75" customHeight="1" x14ac:dyDescent="0.3">
      <c r="A44" s="279" t="str">
        <f>IF(L44&gt;0,COUNT($A$7:A43)+COUNT(DWV!$A$8:$A$300)+1,"")</f>
        <v/>
      </c>
      <c r="B44" s="434"/>
      <c r="C44" s="434"/>
      <c r="D44" s="282" t="s">
        <v>5656</v>
      </c>
      <c r="E44" s="282">
        <v>29810079</v>
      </c>
      <c r="F44" s="281" t="s">
        <v>6081</v>
      </c>
      <c r="G44" s="365">
        <v>8</v>
      </c>
      <c r="H44" s="365">
        <v>64</v>
      </c>
      <c r="I44" s="365" t="s">
        <v>5380</v>
      </c>
      <c r="J44" s="367">
        <v>120.61279999999999</v>
      </c>
      <c r="K44" s="283" t="e">
        <f>ROUND(J44*Order_Quote!#REF!,4)</f>
        <v>#REF!</v>
      </c>
      <c r="L44" s="239"/>
      <c r="M44" s="248"/>
      <c r="N44" s="284">
        <f t="shared" si="0"/>
        <v>0</v>
      </c>
      <c r="O44" s="296"/>
      <c r="P44" s="285"/>
    </row>
    <row r="45" spans="1:16" s="69" customFormat="1" ht="21.75" customHeight="1" x14ac:dyDescent="0.3">
      <c r="A45" s="279" t="str">
        <f>IF(L45&gt;0,COUNT($A$7:A44)+COUNT(DWV!$A$8:$A$300)+1,"")</f>
        <v/>
      </c>
      <c r="B45" s="434"/>
      <c r="C45" s="434"/>
      <c r="D45" s="282" t="s">
        <v>5657</v>
      </c>
      <c r="E45" s="282">
        <v>29810080</v>
      </c>
      <c r="F45" s="281" t="s">
        <v>6082</v>
      </c>
      <c r="G45" s="365">
        <v>1</v>
      </c>
      <c r="H45" s="365">
        <v>36</v>
      </c>
      <c r="I45" s="365" t="s">
        <v>5380</v>
      </c>
      <c r="J45" s="367">
        <v>242.70400000000001</v>
      </c>
      <c r="K45" s="283" t="e">
        <f>ROUND(J45*Order_Quote!#REF!,4)</f>
        <v>#REF!</v>
      </c>
      <c r="L45" s="239"/>
      <c r="M45" s="248"/>
      <c r="N45" s="284">
        <f t="shared" si="0"/>
        <v>0</v>
      </c>
      <c r="O45" s="296"/>
      <c r="P45" s="285"/>
    </row>
    <row r="46" spans="1:16" s="69" customFormat="1" x14ac:dyDescent="0.3">
      <c r="A46" s="279" t="str">
        <f>IF(L46&gt;0,COUNT($A$7:A45)+COUNT(DWV!$A$8:$A$300)+1,"")</f>
        <v/>
      </c>
      <c r="B46" s="434"/>
      <c r="C46" s="434"/>
      <c r="D46" s="282" t="s">
        <v>5658</v>
      </c>
      <c r="E46" s="282">
        <v>29814422</v>
      </c>
      <c r="F46" s="281" t="s">
        <v>6083</v>
      </c>
      <c r="G46" s="365">
        <v>2</v>
      </c>
      <c r="H46" s="365">
        <v>28</v>
      </c>
      <c r="I46" s="365" t="s">
        <v>5380</v>
      </c>
      <c r="J46" s="367">
        <v>142.01560000000001</v>
      </c>
      <c r="K46" s="283" t="e">
        <f>ROUND(J46*Order_Quote!#REF!,4)</f>
        <v>#REF!</v>
      </c>
      <c r="L46" s="239"/>
      <c r="M46" s="248"/>
      <c r="N46" s="284">
        <f t="shared" si="0"/>
        <v>0</v>
      </c>
      <c r="O46" s="296"/>
      <c r="P46" s="285"/>
    </row>
    <row r="47" spans="1:16" s="69" customFormat="1" x14ac:dyDescent="0.3">
      <c r="A47" s="279" t="str">
        <f>IF(L47&gt;0,COUNT($A$7:A46)+COUNT(DWV!$A$8:$A$300)+1,"")</f>
        <v/>
      </c>
      <c r="B47" s="434"/>
      <c r="C47" s="434"/>
      <c r="D47" s="282" t="s">
        <v>5659</v>
      </c>
      <c r="E47" s="282">
        <v>29811687</v>
      </c>
      <c r="F47" s="281" t="s">
        <v>6084</v>
      </c>
      <c r="G47" s="365">
        <v>1</v>
      </c>
      <c r="H47" s="365">
        <v>12</v>
      </c>
      <c r="I47" s="365" t="s">
        <v>5380</v>
      </c>
      <c r="J47" s="367">
        <v>429.1336</v>
      </c>
      <c r="K47" s="283" t="e">
        <f>ROUND(J47*Order_Quote!#REF!,4)</f>
        <v>#REF!</v>
      </c>
      <c r="L47" s="239"/>
      <c r="M47" s="248"/>
      <c r="N47" s="284">
        <f t="shared" si="0"/>
        <v>0</v>
      </c>
      <c r="O47" s="296"/>
      <c r="P47" s="285"/>
    </row>
    <row r="48" spans="1:16" s="69" customFormat="1" x14ac:dyDescent="0.3">
      <c r="A48" s="279" t="str">
        <f>IF(L48&gt;0,COUNT($A$7:A47)+COUNT(DWV!$A$8:$A$300)+1,"")</f>
        <v/>
      </c>
      <c r="B48" s="434"/>
      <c r="C48" s="434"/>
      <c r="D48" s="282" t="s">
        <v>5660</v>
      </c>
      <c r="E48" s="282">
        <v>29810081</v>
      </c>
      <c r="F48" s="281" t="s">
        <v>6085</v>
      </c>
      <c r="G48" s="365">
        <v>1</v>
      </c>
      <c r="H48" s="365">
        <v>5</v>
      </c>
      <c r="I48" s="365" t="s">
        <v>5380</v>
      </c>
      <c r="J48" s="367">
        <v>874.3338</v>
      </c>
      <c r="K48" s="283" t="e">
        <f>ROUND(J48*Order_Quote!#REF!,4)</f>
        <v>#REF!</v>
      </c>
      <c r="L48" s="239"/>
      <c r="M48" s="248"/>
      <c r="N48" s="284">
        <f t="shared" si="0"/>
        <v>0</v>
      </c>
      <c r="O48" s="296"/>
      <c r="P48" s="285"/>
    </row>
    <row r="49" spans="1:16" s="69" customFormat="1" x14ac:dyDescent="0.3">
      <c r="A49" s="279" t="str">
        <f>IF(L49&gt;0,COUNT($A$7:A48)+COUNT(DWV!$A$8:$A$300)+1,"")</f>
        <v/>
      </c>
      <c r="B49" s="426"/>
      <c r="C49" s="427"/>
      <c r="D49" s="282" t="s">
        <v>5661</v>
      </c>
      <c r="E49" s="282">
        <v>29813060</v>
      </c>
      <c r="F49" s="281" t="s">
        <v>6086</v>
      </c>
      <c r="G49" s="365">
        <v>2</v>
      </c>
      <c r="H49" s="365">
        <v>28</v>
      </c>
      <c r="I49" s="365" t="s">
        <v>5380</v>
      </c>
      <c r="J49" s="367">
        <v>239.64160000000001</v>
      </c>
      <c r="K49" s="283" t="e">
        <f>ROUND(J49*Order_Quote!#REF!,4)</f>
        <v>#REF!</v>
      </c>
      <c r="L49" s="239"/>
      <c r="M49" s="248"/>
      <c r="N49" s="284">
        <f t="shared" si="0"/>
        <v>0</v>
      </c>
      <c r="O49" s="296"/>
      <c r="P49" s="285"/>
    </row>
    <row r="50" spans="1:16" s="69" customFormat="1" x14ac:dyDescent="0.3">
      <c r="A50" s="279" t="str">
        <f>IF(L50&gt;0,COUNT($A$7:A49)+COUNT(DWV!$A$8:$A$300)+1,"")</f>
        <v/>
      </c>
      <c r="B50" s="432"/>
      <c r="C50" s="433"/>
      <c r="D50" s="282" t="s">
        <v>5662</v>
      </c>
      <c r="E50" s="282">
        <v>29813108</v>
      </c>
      <c r="F50" s="281" t="s">
        <v>6087</v>
      </c>
      <c r="G50" s="365">
        <v>1</v>
      </c>
      <c r="H50" s="365">
        <v>12</v>
      </c>
      <c r="I50" s="365" t="s">
        <v>5380</v>
      </c>
      <c r="J50" s="367">
        <v>427.30070000000001</v>
      </c>
      <c r="K50" s="283" t="e">
        <f>ROUND(J50*Order_Quote!#REF!,4)</f>
        <v>#REF!</v>
      </c>
      <c r="L50" s="239"/>
      <c r="M50" s="248"/>
      <c r="N50" s="284">
        <f t="shared" si="0"/>
        <v>0</v>
      </c>
      <c r="O50" s="296"/>
      <c r="P50" s="285"/>
    </row>
    <row r="51" spans="1:16" s="69" customFormat="1" x14ac:dyDescent="0.3">
      <c r="A51" s="279" t="str">
        <f>IF(L51&gt;0,COUNT($A$7:A50)+COUNT(DWV!$A$8:$A$300)+1,"")</f>
        <v/>
      </c>
      <c r="B51" s="432"/>
      <c r="C51" s="433"/>
      <c r="D51" s="282" t="s">
        <v>5663</v>
      </c>
      <c r="E51" s="282">
        <v>29810082</v>
      </c>
      <c r="F51" s="281" t="s">
        <v>6088</v>
      </c>
      <c r="G51" s="365">
        <v>1</v>
      </c>
      <c r="H51" s="365">
        <v>7</v>
      </c>
      <c r="I51" s="365" t="s">
        <v>5380</v>
      </c>
      <c r="J51" s="367">
        <v>1206.568</v>
      </c>
      <c r="K51" s="283" t="e">
        <f>ROUND(J51*Order_Quote!#REF!,4)</f>
        <v>#REF!</v>
      </c>
      <c r="L51" s="239"/>
      <c r="M51" s="248"/>
      <c r="N51" s="284">
        <f t="shared" si="0"/>
        <v>0</v>
      </c>
      <c r="O51" s="296"/>
      <c r="P51" s="285"/>
    </row>
    <row r="52" spans="1:16" s="69" customFormat="1" x14ac:dyDescent="0.3">
      <c r="A52" s="279" t="str">
        <f>IF(L52&gt;0,COUNT($A$7:A51)+COUNT(DWV!$A$8:$A$300)+1,"")</f>
        <v/>
      </c>
      <c r="B52" s="426"/>
      <c r="C52" s="427"/>
      <c r="D52" s="282" t="s">
        <v>5664</v>
      </c>
      <c r="E52" s="282">
        <v>29819289</v>
      </c>
      <c r="F52" s="281" t="s">
        <v>6089</v>
      </c>
      <c r="G52" s="365">
        <v>1</v>
      </c>
      <c r="H52" s="365">
        <v>36</v>
      </c>
      <c r="I52" s="365" t="s">
        <v>5380</v>
      </c>
      <c r="J52" s="367">
        <v>113.80159999999999</v>
      </c>
      <c r="K52" s="283" t="e">
        <f>ROUND(J52*Order_Quote!#REF!,4)</f>
        <v>#REF!</v>
      </c>
      <c r="L52" s="239"/>
      <c r="M52" s="248"/>
      <c r="N52" s="284">
        <f t="shared" si="0"/>
        <v>0</v>
      </c>
      <c r="O52" s="296"/>
      <c r="P52" s="285"/>
    </row>
    <row r="53" spans="1:16" s="69" customFormat="1" x14ac:dyDescent="0.3">
      <c r="A53" s="279" t="str">
        <f>IF(L53&gt;0,COUNT($A$7:A52)+COUNT(DWV!$A$8:$A$300)+1,"")</f>
        <v/>
      </c>
      <c r="B53" s="432"/>
      <c r="C53" s="433"/>
      <c r="D53" s="282" t="s">
        <v>5665</v>
      </c>
      <c r="E53" s="282">
        <v>29810083</v>
      </c>
      <c r="F53" s="281" t="s">
        <v>6090</v>
      </c>
      <c r="G53" s="365">
        <v>1</v>
      </c>
      <c r="H53" s="365">
        <v>21</v>
      </c>
      <c r="I53" s="365" t="s">
        <v>5380</v>
      </c>
      <c r="J53" s="367">
        <v>363.5104</v>
      </c>
      <c r="K53" s="283" t="e">
        <f>ROUND(J53*Order_Quote!#REF!,4)</f>
        <v>#REF!</v>
      </c>
      <c r="L53" s="239"/>
      <c r="M53" s="248"/>
      <c r="N53" s="284">
        <f t="shared" si="0"/>
        <v>0</v>
      </c>
      <c r="O53" s="296"/>
      <c r="P53" s="285"/>
    </row>
    <row r="54" spans="1:16" s="69" customFormat="1" x14ac:dyDescent="0.3">
      <c r="A54" s="279" t="str">
        <f>IF(L54&gt;0,COUNT($A$7:A53)+COUNT(DWV!$A$8:$A$300)+1,"")</f>
        <v/>
      </c>
      <c r="B54" s="432"/>
      <c r="C54" s="433"/>
      <c r="D54" s="282" t="s">
        <v>5666</v>
      </c>
      <c r="E54" s="282">
        <v>29810084</v>
      </c>
      <c r="F54" s="281" t="s">
        <v>6091</v>
      </c>
      <c r="G54" s="365">
        <v>1</v>
      </c>
      <c r="H54" s="365">
        <v>12</v>
      </c>
      <c r="I54" s="365" t="s">
        <v>5380</v>
      </c>
      <c r="J54" s="367">
        <v>550.22879999999998</v>
      </c>
      <c r="K54" s="283" t="e">
        <f>ROUND(J54*Order_Quote!#REF!,4)</f>
        <v>#REF!</v>
      </c>
      <c r="L54" s="239"/>
      <c r="M54" s="248"/>
      <c r="N54" s="284">
        <f t="shared" si="0"/>
        <v>0</v>
      </c>
      <c r="O54" s="296"/>
      <c r="P54" s="285"/>
    </row>
    <row r="55" spans="1:16" s="69" customFormat="1" x14ac:dyDescent="0.3">
      <c r="A55" s="279" t="str">
        <f>IF(L55&gt;0,COUNT($A$7:A54)+COUNT(DWV!$A$8:$A$300)+1,"")</f>
        <v/>
      </c>
      <c r="B55" s="426"/>
      <c r="C55" s="427"/>
      <c r="D55" s="282" t="s">
        <v>5667</v>
      </c>
      <c r="E55" s="282">
        <v>29819181</v>
      </c>
      <c r="F55" s="281" t="s">
        <v>6092</v>
      </c>
      <c r="G55" s="365">
        <v>1</v>
      </c>
      <c r="H55" s="365">
        <v>36</v>
      </c>
      <c r="I55" s="365" t="s">
        <v>5380</v>
      </c>
      <c r="J55" s="367">
        <v>123.508</v>
      </c>
      <c r="K55" s="283" t="e">
        <f>ROUND(J55*Order_Quote!#REF!,4)</f>
        <v>#REF!</v>
      </c>
      <c r="L55" s="239"/>
      <c r="M55" s="248"/>
      <c r="N55" s="284">
        <f t="shared" si="0"/>
        <v>0</v>
      </c>
      <c r="O55" s="296"/>
      <c r="P55" s="285"/>
    </row>
    <row r="56" spans="1:16" s="69" customFormat="1" x14ac:dyDescent="0.3">
      <c r="A56" s="279" t="str">
        <f>IF(L56&gt;0,COUNT($A$7:A55)+COUNT(DWV!$A$8:$A$300)+1,"")</f>
        <v/>
      </c>
      <c r="B56" s="432"/>
      <c r="C56" s="433"/>
      <c r="D56" s="282" t="s">
        <v>5668</v>
      </c>
      <c r="E56" s="282">
        <v>29810085</v>
      </c>
      <c r="F56" s="281" t="s">
        <v>6093</v>
      </c>
      <c r="G56" s="365">
        <v>1</v>
      </c>
      <c r="H56" s="365">
        <v>12</v>
      </c>
      <c r="I56" s="365" t="s">
        <v>5380</v>
      </c>
      <c r="J56" s="367">
        <v>363.83600000000001</v>
      </c>
      <c r="K56" s="283" t="e">
        <f>ROUND(J56*Order_Quote!#REF!,4)</f>
        <v>#REF!</v>
      </c>
      <c r="L56" s="239"/>
      <c r="M56" s="248"/>
      <c r="N56" s="284">
        <f t="shared" si="0"/>
        <v>0</v>
      </c>
      <c r="O56" s="296"/>
      <c r="P56" s="285"/>
    </row>
    <row r="57" spans="1:16" s="69" customFormat="1" x14ac:dyDescent="0.3">
      <c r="A57" s="279" t="str">
        <f>IF(L57&gt;0,COUNT($A$7:A56)+COUNT(DWV!$A$8:$A$300)+1,"")</f>
        <v/>
      </c>
      <c r="B57" s="432"/>
      <c r="C57" s="433"/>
      <c r="D57" s="282" t="s">
        <v>5669</v>
      </c>
      <c r="E57" s="282">
        <v>29814104</v>
      </c>
      <c r="F57" s="281" t="s">
        <v>6094</v>
      </c>
      <c r="G57" s="365">
        <v>1</v>
      </c>
      <c r="H57" s="365">
        <v>8</v>
      </c>
      <c r="I57" s="365" t="s">
        <v>5380</v>
      </c>
      <c r="J57" s="367">
        <v>533.12739999999997</v>
      </c>
      <c r="K57" s="283" t="e">
        <f>ROUND(J57*Order_Quote!#REF!,4)</f>
        <v>#REF!</v>
      </c>
      <c r="L57" s="239"/>
      <c r="M57" s="248"/>
      <c r="N57" s="284">
        <f t="shared" si="0"/>
        <v>0</v>
      </c>
      <c r="O57" s="296"/>
      <c r="P57" s="285"/>
    </row>
    <row r="58" spans="1:16" s="69" customFormat="1" x14ac:dyDescent="0.3">
      <c r="A58" s="279" t="str">
        <f>IF(L58&gt;0,COUNT($A$7:A57)+COUNT(DWV!$A$8:$A$300)+1,"")</f>
        <v/>
      </c>
      <c r="B58" s="426"/>
      <c r="C58" s="427"/>
      <c r="D58" s="282" t="s">
        <v>5670</v>
      </c>
      <c r="E58" s="282">
        <v>29810086</v>
      </c>
      <c r="F58" s="281" t="s">
        <v>6095</v>
      </c>
      <c r="G58" s="365">
        <v>2</v>
      </c>
      <c r="H58" s="365">
        <v>36</v>
      </c>
      <c r="I58" s="365" t="s">
        <v>5380</v>
      </c>
      <c r="J58" s="367">
        <v>197.0865</v>
      </c>
      <c r="K58" s="283" t="e">
        <f>ROUND(J58*Order_Quote!#REF!,4)</f>
        <v>#REF!</v>
      </c>
      <c r="L58" s="239"/>
      <c r="M58" s="248"/>
      <c r="N58" s="284">
        <f t="shared" si="0"/>
        <v>0</v>
      </c>
      <c r="O58" s="296"/>
      <c r="P58" s="285"/>
    </row>
    <row r="59" spans="1:16" s="69" customFormat="1" x14ac:dyDescent="0.3">
      <c r="A59" s="279" t="str">
        <f>IF(L59&gt;0,COUNT($A$7:A58)+COUNT(DWV!$A$8:$A$300)+1,"")</f>
        <v/>
      </c>
      <c r="B59" s="432"/>
      <c r="C59" s="433"/>
      <c r="D59" s="282" t="s">
        <v>5671</v>
      </c>
      <c r="E59" s="282">
        <v>29810087</v>
      </c>
      <c r="F59" s="281" t="s">
        <v>6096</v>
      </c>
      <c r="G59" s="365">
        <v>1</v>
      </c>
      <c r="H59" s="365">
        <v>24</v>
      </c>
      <c r="I59" s="365" t="s">
        <v>5380</v>
      </c>
      <c r="J59" s="367">
        <v>333.0607</v>
      </c>
      <c r="K59" s="283" t="e">
        <f>ROUND(J59*Order_Quote!#REF!,4)</f>
        <v>#REF!</v>
      </c>
      <c r="L59" s="239"/>
      <c r="M59" s="248"/>
      <c r="N59" s="284">
        <f t="shared" si="0"/>
        <v>0</v>
      </c>
      <c r="O59" s="296"/>
      <c r="P59" s="285"/>
    </row>
    <row r="60" spans="1:16" s="69" customFormat="1" ht="14.25" customHeight="1" x14ac:dyDescent="0.3">
      <c r="A60" s="279" t="str">
        <f>IF(L60&gt;0,COUNT($A$7:A59)+COUNT(DWV!$A$8:$A$300)+1,"")</f>
        <v/>
      </c>
      <c r="B60" s="432"/>
      <c r="C60" s="433"/>
      <c r="D60" s="282" t="s">
        <v>5672</v>
      </c>
      <c r="E60" s="282">
        <v>29810088</v>
      </c>
      <c r="F60" s="281" t="s">
        <v>6097</v>
      </c>
      <c r="G60" s="365">
        <v>1</v>
      </c>
      <c r="H60" s="365">
        <v>8</v>
      </c>
      <c r="I60" s="365" t="s">
        <v>5380</v>
      </c>
      <c r="J60" s="367">
        <v>532.9049</v>
      </c>
      <c r="K60" s="283" t="e">
        <f>ROUND(J60*Order_Quote!#REF!,4)</f>
        <v>#REF!</v>
      </c>
      <c r="L60" s="239"/>
      <c r="M60" s="248"/>
      <c r="N60" s="284">
        <f t="shared" si="0"/>
        <v>0</v>
      </c>
      <c r="O60" s="296"/>
      <c r="P60" s="285"/>
    </row>
    <row r="61" spans="1:16" s="69" customFormat="1" ht="37.5" customHeight="1" x14ac:dyDescent="0.3">
      <c r="A61" s="279" t="str">
        <f>IF(L61&gt;0,COUNT($A$7:A60)+COUNT(DWV!$A$8:$A$300)+1,"")</f>
        <v/>
      </c>
      <c r="B61" s="426"/>
      <c r="C61" s="427"/>
      <c r="D61" s="282" t="s">
        <v>5673</v>
      </c>
      <c r="E61" s="282">
        <v>29810089</v>
      </c>
      <c r="F61" s="281" t="s">
        <v>6098</v>
      </c>
      <c r="G61" s="365">
        <v>2</v>
      </c>
      <c r="H61" s="365">
        <v>36</v>
      </c>
      <c r="I61" s="365" t="s">
        <v>5380</v>
      </c>
      <c r="J61" s="367">
        <v>277.37</v>
      </c>
      <c r="K61" s="283" t="e">
        <f>ROUND(J61*Order_Quote!#REF!,4)</f>
        <v>#REF!</v>
      </c>
      <c r="L61" s="239"/>
      <c r="M61" s="248"/>
      <c r="N61" s="284">
        <f t="shared" si="0"/>
        <v>0</v>
      </c>
      <c r="O61" s="296"/>
      <c r="P61" s="285"/>
    </row>
    <row r="62" spans="1:16" s="69" customFormat="1" x14ac:dyDescent="0.3">
      <c r="A62" s="279" t="str">
        <f>IF(L62&gt;0,COUNT($A$7:A61)+COUNT(DWV!$A$8:$A$300)+1,"")</f>
        <v/>
      </c>
      <c r="B62" s="426"/>
      <c r="C62" s="427"/>
      <c r="D62" s="282" t="s">
        <v>5674</v>
      </c>
      <c r="E62" s="282">
        <v>29810090</v>
      </c>
      <c r="F62" s="281" t="s">
        <v>6099</v>
      </c>
      <c r="G62" s="365">
        <v>2</v>
      </c>
      <c r="H62" s="365">
        <v>28</v>
      </c>
      <c r="I62" s="365" t="s">
        <v>5380</v>
      </c>
      <c r="J62" s="367">
        <v>143.54640000000001</v>
      </c>
      <c r="K62" s="283" t="e">
        <f>ROUND(J62*Order_Quote!#REF!,4)</f>
        <v>#REF!</v>
      </c>
      <c r="L62" s="239"/>
      <c r="M62" s="248"/>
      <c r="N62" s="284">
        <f t="shared" si="0"/>
        <v>0</v>
      </c>
      <c r="O62" s="296"/>
      <c r="P62" s="285"/>
    </row>
    <row r="63" spans="1:16" s="69" customFormat="1" x14ac:dyDescent="0.3">
      <c r="A63" s="279" t="str">
        <f>IF(L63&gt;0,COUNT($A$7:A62)+COUNT(DWV!$A$8:$A$300)+1,"")</f>
        <v/>
      </c>
      <c r="B63" s="432"/>
      <c r="C63" s="433"/>
      <c r="D63" s="282" t="s">
        <v>5675</v>
      </c>
      <c r="E63" s="282">
        <v>29810091</v>
      </c>
      <c r="F63" s="281" t="s">
        <v>6100</v>
      </c>
      <c r="G63" s="365">
        <v>1</v>
      </c>
      <c r="H63" s="365">
        <v>16</v>
      </c>
      <c r="I63" s="365" t="s">
        <v>5380</v>
      </c>
      <c r="J63" s="367">
        <v>407.63569999999999</v>
      </c>
      <c r="K63" s="283" t="e">
        <f>ROUND(J63*Order_Quote!#REF!,4)</f>
        <v>#REF!</v>
      </c>
      <c r="L63" s="239"/>
      <c r="M63" s="248"/>
      <c r="N63" s="284">
        <f t="shared" si="0"/>
        <v>0</v>
      </c>
      <c r="O63" s="296"/>
      <c r="P63" s="285"/>
    </row>
    <row r="64" spans="1:16" s="69" customFormat="1" x14ac:dyDescent="0.3">
      <c r="A64" s="279" t="str">
        <f>IF(L64&gt;0,COUNT($A$7:A63)+COUNT(DWV!$A$8:$A$300)+1,"")</f>
        <v/>
      </c>
      <c r="B64" s="432"/>
      <c r="C64" s="433"/>
      <c r="D64" s="282" t="s">
        <v>5676</v>
      </c>
      <c r="E64" s="282">
        <v>29810092</v>
      </c>
      <c r="F64" s="281" t="s">
        <v>6101</v>
      </c>
      <c r="G64" s="365">
        <v>1</v>
      </c>
      <c r="H64" s="365">
        <v>12</v>
      </c>
      <c r="I64" s="365" t="s">
        <v>5380</v>
      </c>
      <c r="J64" s="367">
        <v>627.93050000000005</v>
      </c>
      <c r="K64" s="283" t="e">
        <f>ROUND(J64*Order_Quote!#REF!,4)</f>
        <v>#REF!</v>
      </c>
      <c r="L64" s="239"/>
      <c r="M64" s="248"/>
      <c r="N64" s="284">
        <f t="shared" si="0"/>
        <v>0</v>
      </c>
      <c r="O64" s="296"/>
      <c r="P64" s="285"/>
    </row>
    <row r="65" spans="1:16" s="69" customFormat="1" ht="21" customHeight="1" x14ac:dyDescent="0.3">
      <c r="A65" s="279" t="str">
        <f>IF(L65&gt;0,COUNT($A$7:A64)+COUNT(DWV!$A$8:$A$300)+1,"")</f>
        <v/>
      </c>
      <c r="B65" s="426"/>
      <c r="C65" s="427"/>
      <c r="D65" s="282" t="s">
        <v>5677</v>
      </c>
      <c r="E65" s="282">
        <v>29817081</v>
      </c>
      <c r="F65" s="281" t="s">
        <v>5741</v>
      </c>
      <c r="G65" s="365">
        <v>2</v>
      </c>
      <c r="H65" s="365">
        <v>16</v>
      </c>
      <c r="I65" s="365" t="s">
        <v>5380</v>
      </c>
      <c r="J65" s="367">
        <v>391.1071</v>
      </c>
      <c r="K65" s="283" t="e">
        <f>ROUND(J65*Order_Quote!#REF!,4)</f>
        <v>#REF!</v>
      </c>
      <c r="L65" s="239"/>
      <c r="M65" s="248"/>
      <c r="N65" s="284">
        <f t="shared" si="0"/>
        <v>0</v>
      </c>
      <c r="O65" s="296"/>
      <c r="P65" s="285"/>
    </row>
    <row r="66" spans="1:16" s="69" customFormat="1" ht="21" customHeight="1" x14ac:dyDescent="0.3">
      <c r="A66" s="279" t="str">
        <f>IF(L66&gt;0,COUNT($A$7:A65)+COUNT(DWV!$A$8:$A$300)+1,"")</f>
        <v/>
      </c>
      <c r="B66" s="432"/>
      <c r="C66" s="433"/>
      <c r="D66" s="282" t="s">
        <v>5678</v>
      </c>
      <c r="E66" s="282">
        <v>29810093</v>
      </c>
      <c r="F66" s="281" t="s">
        <v>5742</v>
      </c>
      <c r="G66" s="365">
        <v>1</v>
      </c>
      <c r="H66" s="365">
        <v>7</v>
      </c>
      <c r="I66" s="365" t="s">
        <v>5380</v>
      </c>
      <c r="J66" s="367">
        <v>1003.2406</v>
      </c>
      <c r="K66" s="283" t="e">
        <f>ROUND(J66*Order_Quote!#REF!,4)</f>
        <v>#REF!</v>
      </c>
      <c r="L66" s="239"/>
      <c r="M66" s="248"/>
      <c r="N66" s="284">
        <f t="shared" si="0"/>
        <v>0</v>
      </c>
      <c r="O66" s="296"/>
      <c r="P66" s="285"/>
    </row>
    <row r="67" spans="1:16" s="69" customFormat="1" ht="21" customHeight="1" x14ac:dyDescent="0.3">
      <c r="A67" s="279" t="str">
        <f>IF(L67&gt;0,COUNT($A$7:A66)+COUNT(DWV!$A$8:$A$300)+1,"")</f>
        <v/>
      </c>
      <c r="B67" s="432"/>
      <c r="C67" s="433"/>
      <c r="D67" s="282" t="s">
        <v>5679</v>
      </c>
      <c r="E67" s="282">
        <v>29810094</v>
      </c>
      <c r="F67" s="281" t="s">
        <v>5743</v>
      </c>
      <c r="G67" s="365">
        <v>1</v>
      </c>
      <c r="H67" s="365">
        <v>8</v>
      </c>
      <c r="I67" s="365" t="s">
        <v>5380</v>
      </c>
      <c r="J67" s="367">
        <v>1398.5953999999999</v>
      </c>
      <c r="K67" s="283" t="e">
        <f>ROUND(J67*Order_Quote!#REF!,4)</f>
        <v>#REF!</v>
      </c>
      <c r="L67" s="239"/>
      <c r="M67" s="248"/>
      <c r="N67" s="284">
        <f t="shared" si="0"/>
        <v>0</v>
      </c>
      <c r="O67" s="296"/>
      <c r="P67" s="285"/>
    </row>
    <row r="68" spans="1:16" s="69" customFormat="1" x14ac:dyDescent="0.3">
      <c r="A68" s="279" t="str">
        <f>IF(L68&gt;0,COUNT($A$7:A67)+COUNT(DWV!$A$8:$A$300)+1,"")</f>
        <v/>
      </c>
      <c r="B68" s="426"/>
      <c r="C68" s="427"/>
      <c r="D68" s="282" t="s">
        <v>5680</v>
      </c>
      <c r="E68" s="282">
        <v>29818215</v>
      </c>
      <c r="F68" s="281" t="s">
        <v>6102</v>
      </c>
      <c r="G68" s="365">
        <v>2</v>
      </c>
      <c r="H68" s="365" t="s">
        <v>6049</v>
      </c>
      <c r="I68" s="365" t="s">
        <v>5380</v>
      </c>
      <c r="J68" s="367">
        <v>327.32619999999997</v>
      </c>
      <c r="K68" s="283" t="e">
        <f>ROUND(J68*Order_Quote!#REF!,4)</f>
        <v>#REF!</v>
      </c>
      <c r="L68" s="239"/>
      <c r="M68" s="248"/>
      <c r="N68" s="284">
        <f t="shared" si="0"/>
        <v>0</v>
      </c>
      <c r="O68" s="296"/>
      <c r="P68" s="285"/>
    </row>
    <row r="69" spans="1:16" s="69" customFormat="1" x14ac:dyDescent="0.3">
      <c r="A69" s="279" t="str">
        <f>IF(L69&gt;0,COUNT($A$7:A68)+COUNT(DWV!$A$8:$A$300)+1,"")</f>
        <v/>
      </c>
      <c r="B69" s="432"/>
      <c r="C69" s="433"/>
      <c r="D69" s="282" t="s">
        <v>5681</v>
      </c>
      <c r="E69" s="282">
        <v>29818223</v>
      </c>
      <c r="F69" s="281" t="s">
        <v>6103</v>
      </c>
      <c r="G69" s="365">
        <v>2</v>
      </c>
      <c r="H69" s="365" t="s">
        <v>6049</v>
      </c>
      <c r="I69" s="365" t="s">
        <v>5380</v>
      </c>
      <c r="J69" s="367">
        <v>404.12689999999998</v>
      </c>
      <c r="K69" s="283" t="e">
        <f>ROUND(J69*Order_Quote!#REF!,4)</f>
        <v>#REF!</v>
      </c>
      <c r="L69" s="239"/>
      <c r="M69" s="248"/>
      <c r="N69" s="284">
        <f t="shared" si="0"/>
        <v>0</v>
      </c>
      <c r="O69" s="296"/>
      <c r="P69" s="285"/>
    </row>
    <row r="70" spans="1:16" s="69" customFormat="1" x14ac:dyDescent="0.3">
      <c r="A70" s="279" t="str">
        <f>IF(L70&gt;0,COUNT($A$7:A69)+COUNT(DWV!$A$8:$A$300)+1,"")</f>
        <v/>
      </c>
      <c r="B70" s="432"/>
      <c r="C70" s="433"/>
      <c r="D70" s="282" t="s">
        <v>5682</v>
      </c>
      <c r="E70" s="282">
        <v>28896939</v>
      </c>
      <c r="F70" s="281" t="s">
        <v>6104</v>
      </c>
      <c r="G70" s="365">
        <v>1</v>
      </c>
      <c r="H70" s="365" t="s">
        <v>6049</v>
      </c>
      <c r="I70" s="365" t="s">
        <v>6153</v>
      </c>
      <c r="J70" s="367">
        <v>637.55340000000001</v>
      </c>
      <c r="K70" s="283" t="e">
        <f>ROUND(J70*Order_Quote!#REF!,4)</f>
        <v>#REF!</v>
      </c>
      <c r="L70" s="239"/>
      <c r="M70" s="248"/>
      <c r="N70" s="284">
        <f t="shared" si="0"/>
        <v>0</v>
      </c>
      <c r="O70" s="296"/>
      <c r="P70" s="285"/>
    </row>
    <row r="71" spans="1:16" s="69" customFormat="1" x14ac:dyDescent="0.3">
      <c r="A71" s="279" t="str">
        <f>IF(L71&gt;0,COUNT($A$7:A70)+COUNT(DWV!$A$8:$A$300)+1,"")</f>
        <v/>
      </c>
      <c r="B71" s="432"/>
      <c r="C71" s="433"/>
      <c r="D71" s="282" t="s">
        <v>5683</v>
      </c>
      <c r="E71" s="282">
        <v>28896940</v>
      </c>
      <c r="F71" s="281" t="s">
        <v>6105</v>
      </c>
      <c r="G71" s="365">
        <v>1</v>
      </c>
      <c r="H71" s="365" t="s">
        <v>6049</v>
      </c>
      <c r="I71" s="365" t="s">
        <v>6153</v>
      </c>
      <c r="J71" s="367">
        <v>860.51900000000001</v>
      </c>
      <c r="K71" s="283" t="e">
        <f>ROUND(J71*Order_Quote!#REF!,4)</f>
        <v>#REF!</v>
      </c>
      <c r="L71" s="239"/>
      <c r="M71" s="248"/>
      <c r="N71" s="284">
        <f t="shared" si="0"/>
        <v>0</v>
      </c>
      <c r="O71" s="296"/>
      <c r="P71" s="285"/>
    </row>
    <row r="72" spans="1:16" s="69" customFormat="1" x14ac:dyDescent="0.3">
      <c r="A72" s="279" t="str">
        <f>IF(L72&gt;0,COUNT($A$7:A71)+COUNT(DWV!$A$8:$A$300)+1,"")</f>
        <v/>
      </c>
      <c r="B72" s="432"/>
      <c r="C72" s="433"/>
      <c r="D72" s="282" t="s">
        <v>5684</v>
      </c>
      <c r="E72" s="282">
        <v>28896941</v>
      </c>
      <c r="F72" s="281" t="s">
        <v>6106</v>
      </c>
      <c r="G72" s="365">
        <v>1</v>
      </c>
      <c r="H72" s="365" t="s">
        <v>6049</v>
      </c>
      <c r="I72" s="365" t="s">
        <v>6153</v>
      </c>
      <c r="J72" s="367">
        <v>687.59299999999996</v>
      </c>
      <c r="K72" s="283" t="e">
        <f>ROUND(J72*Order_Quote!#REF!,4)</f>
        <v>#REF!</v>
      </c>
      <c r="L72" s="239"/>
      <c r="M72" s="248"/>
      <c r="N72" s="284">
        <f t="shared" si="0"/>
        <v>0</v>
      </c>
      <c r="O72" s="296"/>
      <c r="P72" s="285"/>
    </row>
    <row r="73" spans="1:16" s="69" customFormat="1" x14ac:dyDescent="0.3">
      <c r="A73" s="279" t="str">
        <f>IF(L73&gt;0,COUNT($A$7:A72)+COUNT(DWV!$A$8:$A$300)+1,"")</f>
        <v/>
      </c>
      <c r="B73" s="432"/>
      <c r="C73" s="433"/>
      <c r="D73" s="282" t="s">
        <v>5685</v>
      </c>
      <c r="E73" s="282">
        <v>28896942</v>
      </c>
      <c r="F73" s="281" t="s">
        <v>6107</v>
      </c>
      <c r="G73" s="365">
        <v>1</v>
      </c>
      <c r="H73" s="365" t="s">
        <v>6049</v>
      </c>
      <c r="I73" s="365" t="s">
        <v>6153</v>
      </c>
      <c r="J73" s="367">
        <v>954.39239999999995</v>
      </c>
      <c r="K73" s="283" t="e">
        <f>ROUND(J73*Order_Quote!#REF!,4)</f>
        <v>#REF!</v>
      </c>
      <c r="L73" s="239"/>
      <c r="M73" s="248"/>
      <c r="N73" s="284">
        <f t="shared" ref="N73:N121" si="1">L73/G73</f>
        <v>0</v>
      </c>
      <c r="O73" s="296"/>
      <c r="P73" s="285"/>
    </row>
    <row r="74" spans="1:16" s="69" customFormat="1" x14ac:dyDescent="0.3">
      <c r="A74" s="279" t="str">
        <f>IF(L74&gt;0,COUNT($A$7:A73)+COUNT(DWV!$A$8:$A$300)+1,"")</f>
        <v/>
      </c>
      <c r="B74" s="432"/>
      <c r="C74" s="433"/>
      <c r="D74" s="282" t="s">
        <v>5686</v>
      </c>
      <c r="E74" s="282">
        <v>28896943</v>
      </c>
      <c r="F74" s="281" t="s">
        <v>6108</v>
      </c>
      <c r="G74" s="365">
        <v>1</v>
      </c>
      <c r="H74" s="365" t="s">
        <v>6049</v>
      </c>
      <c r="I74" s="365" t="s">
        <v>6153</v>
      </c>
      <c r="J74" s="367">
        <v>1150.8979999999999</v>
      </c>
      <c r="K74" s="283" t="e">
        <f>ROUND(J74*Order_Quote!#REF!,4)</f>
        <v>#REF!</v>
      </c>
      <c r="L74" s="239"/>
      <c r="M74" s="248"/>
      <c r="N74" s="284">
        <f t="shared" si="1"/>
        <v>0</v>
      </c>
      <c r="O74" s="296"/>
      <c r="P74" s="285"/>
    </row>
    <row r="75" spans="1:16" s="69" customFormat="1" ht="21.75" customHeight="1" x14ac:dyDescent="0.3">
      <c r="A75" s="279" t="str">
        <f>IF(L75&gt;0,COUNT($A$7:A74)+COUNT(DWV!$A$8:$A$300)+1,"")</f>
        <v/>
      </c>
      <c r="B75" s="426"/>
      <c r="C75" s="427"/>
      <c r="D75" s="282" t="s">
        <v>5687</v>
      </c>
      <c r="E75" s="282">
        <v>29810095</v>
      </c>
      <c r="F75" s="281" t="s">
        <v>6109</v>
      </c>
      <c r="G75" s="365">
        <v>2</v>
      </c>
      <c r="H75" s="365">
        <v>16</v>
      </c>
      <c r="I75" s="365" t="s">
        <v>5380</v>
      </c>
      <c r="J75" s="367">
        <v>396.67720000000003</v>
      </c>
      <c r="K75" s="283" t="e">
        <f>ROUND(J75*Order_Quote!#REF!,4)</f>
        <v>#REF!</v>
      </c>
      <c r="L75" s="239"/>
      <c r="M75" s="248"/>
      <c r="N75" s="284">
        <f t="shared" si="1"/>
        <v>0</v>
      </c>
      <c r="O75" s="296"/>
      <c r="P75" s="285"/>
    </row>
    <row r="76" spans="1:16" s="69" customFormat="1" ht="21.75" customHeight="1" x14ac:dyDescent="0.3">
      <c r="A76" s="279" t="str">
        <f>IF(L76&gt;0,COUNT($A$7:A75)+COUNT(DWV!$A$8:$A$300)+1,"")</f>
        <v/>
      </c>
      <c r="B76" s="432"/>
      <c r="C76" s="433"/>
      <c r="D76" s="282" t="s">
        <v>5688</v>
      </c>
      <c r="E76" s="282">
        <v>29810096</v>
      </c>
      <c r="F76" s="281" t="s">
        <v>6110</v>
      </c>
      <c r="G76" s="365">
        <v>1</v>
      </c>
      <c r="H76" s="365">
        <v>10</v>
      </c>
      <c r="I76" s="365" t="s">
        <v>5380</v>
      </c>
      <c r="J76" s="367">
        <v>1111.5418999999999</v>
      </c>
      <c r="K76" s="283" t="e">
        <f>ROUND(J76*Order_Quote!#REF!,4)</f>
        <v>#REF!</v>
      </c>
      <c r="L76" s="239"/>
      <c r="M76" s="248"/>
      <c r="N76" s="284">
        <f t="shared" si="1"/>
        <v>0</v>
      </c>
      <c r="O76" s="296"/>
      <c r="P76" s="285"/>
    </row>
    <row r="77" spans="1:16" s="69" customFormat="1" ht="21.75" customHeight="1" x14ac:dyDescent="0.3">
      <c r="A77" s="279" t="str">
        <f>IF(L77&gt;0,COUNT($A$7:A76)+COUNT(DWV!$A$8:$A$300)+1,"")</f>
        <v/>
      </c>
      <c r="B77" s="432"/>
      <c r="C77" s="433"/>
      <c r="D77" s="282" t="s">
        <v>5689</v>
      </c>
      <c r="E77" s="282">
        <v>29810097</v>
      </c>
      <c r="F77" s="281" t="s">
        <v>6111</v>
      </c>
      <c r="G77" s="365">
        <v>1</v>
      </c>
      <c r="H77" s="365">
        <v>8</v>
      </c>
      <c r="I77" s="365" t="s">
        <v>5380</v>
      </c>
      <c r="J77" s="367">
        <v>1664.8579999999999</v>
      </c>
      <c r="K77" s="283" t="e">
        <f>ROUND(J77*Order_Quote!#REF!,4)</f>
        <v>#REF!</v>
      </c>
      <c r="L77" s="239"/>
      <c r="M77" s="248"/>
      <c r="N77" s="284">
        <f t="shared" si="1"/>
        <v>0</v>
      </c>
      <c r="O77" s="296"/>
      <c r="P77" s="285"/>
    </row>
    <row r="78" spans="1:16" s="69" customFormat="1" x14ac:dyDescent="0.3">
      <c r="A78" s="279" t="str">
        <f>IF(L78&gt;0,COUNT($A$7:A77)+COUNT(DWV!$A$8:$A$300)+1,"")</f>
        <v/>
      </c>
      <c r="B78" s="426"/>
      <c r="C78" s="427"/>
      <c r="D78" s="282" t="s">
        <v>5690</v>
      </c>
      <c r="E78" s="282">
        <v>29810098</v>
      </c>
      <c r="F78" s="281" t="s">
        <v>6112</v>
      </c>
      <c r="G78" s="365">
        <v>2</v>
      </c>
      <c r="H78" s="365">
        <v>28</v>
      </c>
      <c r="I78" s="365" t="s">
        <v>5380</v>
      </c>
      <c r="J78" s="367">
        <v>281.26670000000001</v>
      </c>
      <c r="K78" s="283" t="e">
        <f>ROUND(J78*Order_Quote!#REF!,4)</f>
        <v>#REF!</v>
      </c>
      <c r="L78" s="239"/>
      <c r="M78" s="248"/>
      <c r="N78" s="284">
        <f t="shared" si="1"/>
        <v>0</v>
      </c>
      <c r="O78" s="296"/>
      <c r="P78" s="285"/>
    </row>
    <row r="79" spans="1:16" s="69" customFormat="1" x14ac:dyDescent="0.3">
      <c r="A79" s="279" t="str">
        <f>IF(L79&gt;0,COUNT($A$7:A78)+COUNT(DWV!$A$8:$A$300)+1,"")</f>
        <v/>
      </c>
      <c r="B79" s="432"/>
      <c r="C79" s="433"/>
      <c r="D79" s="282" t="s">
        <v>5691</v>
      </c>
      <c r="E79" s="282">
        <v>29817111</v>
      </c>
      <c r="F79" s="281" t="s">
        <v>6113</v>
      </c>
      <c r="G79" s="365">
        <v>1</v>
      </c>
      <c r="H79" s="365">
        <v>12</v>
      </c>
      <c r="I79" s="365" t="s">
        <v>5380</v>
      </c>
      <c r="J79" s="367">
        <v>524.31619999999998</v>
      </c>
      <c r="K79" s="283" t="e">
        <f>ROUND(J79*Order_Quote!#REF!,4)</f>
        <v>#REF!</v>
      </c>
      <c r="L79" s="239"/>
      <c r="M79" s="248"/>
      <c r="N79" s="284">
        <f t="shared" si="1"/>
        <v>0</v>
      </c>
      <c r="O79" s="296"/>
      <c r="P79" s="285"/>
    </row>
    <row r="80" spans="1:16" s="69" customFormat="1" x14ac:dyDescent="0.3">
      <c r="A80" s="279" t="str">
        <f>IF(L80&gt;0,COUNT($A$7:A79)+COUNT(DWV!$A$8:$A$300)+1,"")</f>
        <v/>
      </c>
      <c r="B80" s="428"/>
      <c r="C80" s="429"/>
      <c r="D80" s="282" t="s">
        <v>5692</v>
      </c>
      <c r="E80" s="282">
        <v>29810099</v>
      </c>
      <c r="F80" s="281" t="s">
        <v>6114</v>
      </c>
      <c r="G80" s="365">
        <v>1</v>
      </c>
      <c r="H80" s="365">
        <v>10</v>
      </c>
      <c r="I80" s="365" t="s">
        <v>5380</v>
      </c>
      <c r="J80" s="367">
        <v>871.63459999999998</v>
      </c>
      <c r="K80" s="283" t="e">
        <f>ROUND(J80*Order_Quote!#REF!,4)</f>
        <v>#REF!</v>
      </c>
      <c r="L80" s="239"/>
      <c r="M80" s="248"/>
      <c r="N80" s="284">
        <f t="shared" si="1"/>
        <v>0</v>
      </c>
      <c r="O80" s="296"/>
      <c r="P80" s="285"/>
    </row>
    <row r="81" spans="1:16" s="69" customFormat="1" x14ac:dyDescent="0.3">
      <c r="A81" s="279" t="str">
        <f>IF(L81&gt;0,COUNT($A$7:A80)+COUNT(DWV!$A$8:$A$300)+1,"")</f>
        <v/>
      </c>
      <c r="B81" s="298"/>
      <c r="C81" s="299"/>
      <c r="D81" s="282" t="s">
        <v>5693</v>
      </c>
      <c r="E81" s="282">
        <v>29810100</v>
      </c>
      <c r="F81" s="281" t="s">
        <v>6115</v>
      </c>
      <c r="G81" s="365">
        <v>2</v>
      </c>
      <c r="H81" s="365">
        <v>36</v>
      </c>
      <c r="I81" s="365" t="s">
        <v>5380</v>
      </c>
      <c r="J81" s="367">
        <v>86.908199999999994</v>
      </c>
      <c r="K81" s="283" t="e">
        <f>ROUND(J81*Order_Quote!#REF!,4)</f>
        <v>#REF!</v>
      </c>
      <c r="L81" s="239"/>
      <c r="M81" s="248"/>
      <c r="N81" s="284">
        <f t="shared" si="1"/>
        <v>0</v>
      </c>
      <c r="O81" s="296"/>
      <c r="P81" s="285"/>
    </row>
    <row r="82" spans="1:16" s="69" customFormat="1" x14ac:dyDescent="0.3">
      <c r="A82" s="279" t="str">
        <f>IF(L82&gt;0,COUNT($A$7:A81)+COUNT(DWV!$A$8:$A$300)+1,"")</f>
        <v/>
      </c>
      <c r="B82" s="300"/>
      <c r="C82" s="248"/>
      <c r="D82" s="282" t="s">
        <v>5694</v>
      </c>
      <c r="E82" s="282">
        <v>29810101</v>
      </c>
      <c r="F82" s="281" t="s">
        <v>6116</v>
      </c>
      <c r="G82" s="365">
        <v>2</v>
      </c>
      <c r="H82" s="365">
        <v>28</v>
      </c>
      <c r="I82" s="365" t="s">
        <v>5380</v>
      </c>
      <c r="J82" s="367">
        <v>112.3077</v>
      </c>
      <c r="K82" s="283" t="e">
        <f>ROUND(J82*Order_Quote!#REF!,4)</f>
        <v>#REF!</v>
      </c>
      <c r="L82" s="239"/>
      <c r="M82" s="248"/>
      <c r="N82" s="284">
        <f t="shared" si="1"/>
        <v>0</v>
      </c>
      <c r="O82" s="296"/>
      <c r="P82" s="285"/>
    </row>
    <row r="83" spans="1:16" s="69" customFormat="1" x14ac:dyDescent="0.3">
      <c r="A83" s="279" t="str">
        <f>IF(L83&gt;0,COUNT($A$7:A82)+COUNT(DWV!$A$8:$A$300)+1,"")</f>
        <v/>
      </c>
      <c r="B83" s="300"/>
      <c r="C83" s="248"/>
      <c r="D83" s="282" t="s">
        <v>5695</v>
      </c>
      <c r="E83" s="282">
        <v>29810102</v>
      </c>
      <c r="F83" s="281" t="s">
        <v>6117</v>
      </c>
      <c r="G83" s="365">
        <v>1</v>
      </c>
      <c r="H83" s="365">
        <v>12</v>
      </c>
      <c r="I83" s="365" t="s">
        <v>5380</v>
      </c>
      <c r="J83" s="367">
        <v>334.7627</v>
      </c>
      <c r="K83" s="283" t="e">
        <f>ROUND(J83*Order_Quote!#REF!,4)</f>
        <v>#REF!</v>
      </c>
      <c r="L83" s="239"/>
      <c r="M83" s="248"/>
      <c r="N83" s="284">
        <f t="shared" si="1"/>
        <v>0</v>
      </c>
      <c r="O83" s="296"/>
      <c r="P83" s="285"/>
    </row>
    <row r="84" spans="1:16" s="69" customFormat="1" x14ac:dyDescent="0.3">
      <c r="A84" s="279" t="str">
        <f>IF(L84&gt;0,COUNT($A$7:A83)+COUNT(DWV!$A$8:$A$300)+1,"")</f>
        <v/>
      </c>
      <c r="B84" s="300"/>
      <c r="C84" s="248"/>
      <c r="D84" s="282" t="s">
        <v>5696</v>
      </c>
      <c r="E84" s="282">
        <v>29810103</v>
      </c>
      <c r="F84" s="281" t="s">
        <v>6118</v>
      </c>
      <c r="G84" s="365">
        <v>1</v>
      </c>
      <c r="H84" s="365">
        <v>14</v>
      </c>
      <c r="I84" s="365" t="s">
        <v>5380</v>
      </c>
      <c r="J84" s="367">
        <v>411.9169</v>
      </c>
      <c r="K84" s="283" t="e">
        <f>ROUND(J84*Order_Quote!#REF!,4)</f>
        <v>#REF!</v>
      </c>
      <c r="L84" s="239"/>
      <c r="M84" s="248"/>
      <c r="N84" s="284">
        <f t="shared" si="1"/>
        <v>0</v>
      </c>
      <c r="O84" s="296"/>
      <c r="P84" s="285"/>
    </row>
    <row r="85" spans="1:16" s="69" customFormat="1" x14ac:dyDescent="0.3">
      <c r="A85" s="279" t="str">
        <f>IF(L85&gt;0,COUNT($A$7:A84)+COUNT(DWV!$A$8:$A$300)+1,"")</f>
        <v/>
      </c>
      <c r="B85" s="300"/>
      <c r="C85" s="248"/>
      <c r="D85" s="282" t="s">
        <v>5697</v>
      </c>
      <c r="E85" s="282">
        <v>29810104</v>
      </c>
      <c r="F85" s="281" t="s">
        <v>6119</v>
      </c>
      <c r="G85" s="365">
        <v>1</v>
      </c>
      <c r="H85" s="365">
        <v>12</v>
      </c>
      <c r="I85" s="365" t="s">
        <v>5380</v>
      </c>
      <c r="J85" s="367">
        <v>464.6798</v>
      </c>
      <c r="K85" s="283" t="e">
        <f>ROUND(J85*Order_Quote!#REF!,4)</f>
        <v>#REF!</v>
      </c>
      <c r="L85" s="239"/>
      <c r="M85" s="248"/>
      <c r="N85" s="284">
        <f t="shared" si="1"/>
        <v>0</v>
      </c>
      <c r="O85" s="296"/>
      <c r="P85" s="285"/>
    </row>
    <row r="86" spans="1:16" s="69" customFormat="1" x14ac:dyDescent="0.3">
      <c r="A86" s="279" t="str">
        <f>IF(L86&gt;0,COUNT($A$7:A85)+COUNT(DWV!$A$8:$A$300)+1,"")</f>
        <v/>
      </c>
      <c r="B86" s="300"/>
      <c r="C86" s="248"/>
      <c r="D86" s="282" t="s">
        <v>5698</v>
      </c>
      <c r="E86" s="282">
        <v>29810105</v>
      </c>
      <c r="F86" s="281" t="s">
        <v>6120</v>
      </c>
      <c r="G86" s="365">
        <v>1</v>
      </c>
      <c r="H86" s="365">
        <v>10</v>
      </c>
      <c r="I86" s="365" t="s">
        <v>5380</v>
      </c>
      <c r="J86" s="367">
        <v>452.59539999999998</v>
      </c>
      <c r="K86" s="283" t="e">
        <f>ROUND(J86*Order_Quote!#REF!,4)</f>
        <v>#REF!</v>
      </c>
      <c r="L86" s="239"/>
      <c r="M86" s="248"/>
      <c r="N86" s="284">
        <f t="shared" si="1"/>
        <v>0</v>
      </c>
      <c r="O86" s="296"/>
      <c r="P86" s="285"/>
    </row>
    <row r="87" spans="1:16" s="69" customFormat="1" x14ac:dyDescent="0.3">
      <c r="A87" s="279" t="str">
        <f>IF(L87&gt;0,COUNT($A$7:A86)+COUNT(DWV!$A$8:$A$300)+1,"")</f>
        <v/>
      </c>
      <c r="B87" s="300"/>
      <c r="C87" s="248"/>
      <c r="D87" s="282" t="s">
        <v>5699</v>
      </c>
      <c r="E87" s="282">
        <v>29810106</v>
      </c>
      <c r="F87" s="281" t="s">
        <v>6121</v>
      </c>
      <c r="G87" s="365">
        <v>1</v>
      </c>
      <c r="H87" s="365">
        <v>10</v>
      </c>
      <c r="I87" s="365" t="s">
        <v>5380</v>
      </c>
      <c r="J87" s="367">
        <v>516.82730000000004</v>
      </c>
      <c r="K87" s="283" t="e">
        <f>ROUND(J87*Order_Quote!#REF!,4)</f>
        <v>#REF!</v>
      </c>
      <c r="L87" s="239"/>
      <c r="M87" s="248"/>
      <c r="N87" s="284">
        <f t="shared" si="1"/>
        <v>0</v>
      </c>
      <c r="O87" s="296"/>
      <c r="P87" s="285"/>
    </row>
    <row r="88" spans="1:16" s="69" customFormat="1" x14ac:dyDescent="0.3">
      <c r="A88" s="279" t="str">
        <f>IF(L88&gt;0,COUNT($A$7:A87)+COUNT(DWV!$A$8:$A$300)+1,"")</f>
        <v/>
      </c>
      <c r="B88" s="300"/>
      <c r="C88" s="248"/>
      <c r="D88" s="282" t="s">
        <v>5700</v>
      </c>
      <c r="E88" s="282">
        <v>29810107</v>
      </c>
      <c r="F88" s="281" t="s">
        <v>6122</v>
      </c>
      <c r="G88" s="365">
        <v>1</v>
      </c>
      <c r="H88" s="365">
        <v>10</v>
      </c>
      <c r="I88" s="365" t="s">
        <v>5380</v>
      </c>
      <c r="J88" s="367">
        <v>594.41359999999997</v>
      </c>
      <c r="K88" s="283" t="e">
        <f>ROUND(J88*Order_Quote!#REF!,4)</f>
        <v>#REF!</v>
      </c>
      <c r="L88" s="239"/>
      <c r="M88" s="248"/>
      <c r="N88" s="284">
        <f t="shared" si="1"/>
        <v>0</v>
      </c>
      <c r="O88" s="296"/>
      <c r="P88" s="285"/>
    </row>
    <row r="89" spans="1:16" s="69" customFormat="1" ht="19.5" customHeight="1" x14ac:dyDescent="0.3">
      <c r="A89" s="279" t="str">
        <f>IF(L89&gt;0,COUNT($A$7:A88)+COUNT(DWV!$A$8:$A$300)+1,"")</f>
        <v/>
      </c>
      <c r="B89" s="301"/>
      <c r="C89" s="302"/>
      <c r="D89" s="282" t="s">
        <v>5701</v>
      </c>
      <c r="E89" s="282">
        <v>29810108</v>
      </c>
      <c r="F89" s="281" t="s">
        <v>6123</v>
      </c>
      <c r="G89" s="365">
        <v>1</v>
      </c>
      <c r="H89" s="365">
        <v>10</v>
      </c>
      <c r="I89" s="365" t="s">
        <v>5380</v>
      </c>
      <c r="J89" s="367">
        <v>709.27419999999995</v>
      </c>
      <c r="K89" s="283" t="e">
        <f>ROUND(J89*Order_Quote!#REF!,4)</f>
        <v>#REF!</v>
      </c>
      <c r="L89" s="239"/>
      <c r="M89" s="248"/>
      <c r="N89" s="284">
        <f t="shared" si="1"/>
        <v>0</v>
      </c>
      <c r="O89" s="296"/>
      <c r="P89" s="285"/>
    </row>
    <row r="90" spans="1:16" s="69" customFormat="1" ht="42.75" customHeight="1" x14ac:dyDescent="0.3">
      <c r="A90" s="279" t="str">
        <f>IF(L90&gt;0,COUNT($A$7:A89)+COUNT(DWV!$A$8:$A$300)+1,"")</f>
        <v/>
      </c>
      <c r="B90" s="426"/>
      <c r="C90" s="427"/>
      <c r="D90" s="282" t="s">
        <v>6052</v>
      </c>
      <c r="E90" s="282">
        <v>29819041</v>
      </c>
      <c r="F90" s="281" t="s">
        <v>6124</v>
      </c>
      <c r="G90" s="365">
        <v>1</v>
      </c>
      <c r="H90" s="365">
        <v>10</v>
      </c>
      <c r="I90" s="365" t="s">
        <v>5380</v>
      </c>
      <c r="J90" s="367">
        <v>210.25280000000001</v>
      </c>
      <c r="K90" s="283" t="e">
        <f>ROUND(J90*Order_Quote!#REF!,4)</f>
        <v>#REF!</v>
      </c>
      <c r="L90" s="239"/>
      <c r="M90" s="248"/>
      <c r="N90" s="284">
        <f t="shared" si="1"/>
        <v>0</v>
      </c>
      <c r="O90" s="296"/>
      <c r="P90" s="285"/>
    </row>
    <row r="91" spans="1:16" s="69" customFormat="1" x14ac:dyDescent="0.3">
      <c r="A91" s="279" t="str">
        <f>IF(L91&gt;0,COUNT($A$7:A90)+COUNT(DWV!$A$8:$A$300)+1,"")</f>
        <v/>
      </c>
      <c r="B91" s="426"/>
      <c r="C91" s="427"/>
      <c r="D91" s="282" t="s">
        <v>5702</v>
      </c>
      <c r="E91" s="282">
        <v>29810110</v>
      </c>
      <c r="F91" s="281" t="s">
        <v>6125</v>
      </c>
      <c r="G91" s="365">
        <v>1</v>
      </c>
      <c r="H91" s="365">
        <v>4</v>
      </c>
      <c r="I91" s="365" t="s">
        <v>5380</v>
      </c>
      <c r="J91" s="367">
        <v>397.30239999999998</v>
      </c>
      <c r="K91" s="283" t="e">
        <f>ROUND(J91*Order_Quote!#REF!,4)</f>
        <v>#REF!</v>
      </c>
      <c r="L91" s="239"/>
      <c r="M91" s="248"/>
      <c r="N91" s="284">
        <f t="shared" si="1"/>
        <v>0</v>
      </c>
      <c r="O91" s="296"/>
      <c r="P91" s="285"/>
    </row>
    <row r="92" spans="1:16" s="69" customFormat="1" x14ac:dyDescent="0.3">
      <c r="A92" s="279" t="str">
        <f>IF(L92&gt;0,COUNT($A$7:A91)+COUNT(DWV!$A$8:$A$300)+1,"")</f>
        <v/>
      </c>
      <c r="B92" s="432"/>
      <c r="C92" s="433"/>
      <c r="D92" s="282" t="s">
        <v>5703</v>
      </c>
      <c r="E92" s="282">
        <v>29810111</v>
      </c>
      <c r="F92" s="281" t="s">
        <v>6126</v>
      </c>
      <c r="G92" s="365">
        <v>1</v>
      </c>
      <c r="H92" s="365">
        <v>4</v>
      </c>
      <c r="I92" s="365" t="s">
        <v>5380</v>
      </c>
      <c r="J92" s="367">
        <v>1393.2864</v>
      </c>
      <c r="K92" s="283" t="e">
        <f>ROUND(J92*Order_Quote!#REF!,4)</f>
        <v>#REF!</v>
      </c>
      <c r="L92" s="239"/>
      <c r="M92" s="248"/>
      <c r="N92" s="284">
        <f t="shared" si="1"/>
        <v>0</v>
      </c>
      <c r="O92" s="296"/>
      <c r="P92" s="285"/>
    </row>
    <row r="93" spans="1:16" s="69" customFormat="1" x14ac:dyDescent="0.3">
      <c r="A93" s="279" t="str">
        <f>IF(L93&gt;0,COUNT($A$7:A92)+COUNT(DWV!$A$8:$A$300)+1,"")</f>
        <v/>
      </c>
      <c r="B93" s="428"/>
      <c r="C93" s="429"/>
      <c r="D93" s="282" t="s">
        <v>5704</v>
      </c>
      <c r="E93" s="282">
        <v>29810112</v>
      </c>
      <c r="F93" s="281" t="s">
        <v>6127</v>
      </c>
      <c r="G93" s="365">
        <v>1</v>
      </c>
      <c r="H93" s="365">
        <v>4</v>
      </c>
      <c r="I93" s="365" t="s">
        <v>5380</v>
      </c>
      <c r="J93" s="367">
        <v>1642.8984</v>
      </c>
      <c r="K93" s="283" t="e">
        <f>ROUND(J93*Order_Quote!#REF!,4)</f>
        <v>#REF!</v>
      </c>
      <c r="L93" s="239"/>
      <c r="M93" s="248"/>
      <c r="N93" s="284">
        <f t="shared" si="1"/>
        <v>0</v>
      </c>
      <c r="O93" s="296"/>
      <c r="P93" s="285"/>
    </row>
    <row r="94" spans="1:16" s="69" customFormat="1" ht="23.25" customHeight="1" x14ac:dyDescent="0.3">
      <c r="A94" s="279" t="str">
        <f>IF(L94&gt;0,COUNT($A$7:A93)+COUNT(DWV!$A$8:$A$300)+1,"")</f>
        <v/>
      </c>
      <c r="B94" s="426"/>
      <c r="C94" s="427"/>
      <c r="D94" s="282" t="s">
        <v>5705</v>
      </c>
      <c r="E94" s="282">
        <v>29810113</v>
      </c>
      <c r="F94" s="281" t="s">
        <v>6128</v>
      </c>
      <c r="G94" s="365">
        <v>2</v>
      </c>
      <c r="H94" s="365">
        <v>16</v>
      </c>
      <c r="I94" s="365" t="s">
        <v>5380</v>
      </c>
      <c r="J94" s="367">
        <v>231.4496</v>
      </c>
      <c r="K94" s="283" t="e">
        <f>ROUND(J94*Order_Quote!#REF!,4)</f>
        <v>#REF!</v>
      </c>
      <c r="L94" s="239"/>
      <c r="M94" s="248"/>
      <c r="N94" s="284">
        <f t="shared" si="1"/>
        <v>0</v>
      </c>
      <c r="O94" s="296"/>
      <c r="P94" s="285"/>
    </row>
    <row r="95" spans="1:16" s="69" customFormat="1" ht="23.25" customHeight="1" x14ac:dyDescent="0.3">
      <c r="A95" s="279" t="str">
        <f>IF(L95&gt;0,COUNT($A$7:A94)+COUNT(DWV!$A$8:$A$300)+1,"")</f>
        <v/>
      </c>
      <c r="B95" s="432"/>
      <c r="C95" s="433"/>
      <c r="D95" s="282" t="s">
        <v>5706</v>
      </c>
      <c r="E95" s="282">
        <v>29810114</v>
      </c>
      <c r="F95" s="281" t="s">
        <v>6129</v>
      </c>
      <c r="G95" s="365">
        <v>2</v>
      </c>
      <c r="H95" s="365">
        <v>16</v>
      </c>
      <c r="I95" s="365" t="s">
        <v>5380</v>
      </c>
      <c r="J95" s="367">
        <v>240.12559999999999</v>
      </c>
      <c r="K95" s="283" t="e">
        <f>ROUND(J95*Order_Quote!#REF!,4)</f>
        <v>#REF!</v>
      </c>
      <c r="L95" s="239"/>
      <c r="M95" s="248"/>
      <c r="N95" s="284">
        <f t="shared" si="1"/>
        <v>0</v>
      </c>
      <c r="O95" s="296"/>
      <c r="P95" s="285"/>
    </row>
    <row r="96" spans="1:16" s="69" customFormat="1" x14ac:dyDescent="0.3">
      <c r="A96" s="279" t="str">
        <f>IF(L96&gt;0,COUNT($A$7:A95)+COUNT(DWV!$A$8:$A$300)+1,"")</f>
        <v/>
      </c>
      <c r="B96" s="432"/>
      <c r="C96" s="433"/>
      <c r="D96" s="282" t="s">
        <v>5707</v>
      </c>
      <c r="E96" s="282">
        <v>29810115</v>
      </c>
      <c r="F96" s="281" t="s">
        <v>6130</v>
      </c>
      <c r="G96" s="365">
        <v>1</v>
      </c>
      <c r="H96" s="365">
        <v>8</v>
      </c>
      <c r="I96" s="365" t="s">
        <v>5380</v>
      </c>
      <c r="J96" s="367">
        <v>456.98140000000001</v>
      </c>
      <c r="K96" s="283" t="e">
        <f>ROUND(J96*Order_Quote!#REF!,4)</f>
        <v>#REF!</v>
      </c>
      <c r="L96" s="239"/>
      <c r="M96" s="248"/>
      <c r="N96" s="284">
        <f t="shared" si="1"/>
        <v>0</v>
      </c>
      <c r="O96" s="296"/>
      <c r="P96" s="285"/>
    </row>
    <row r="97" spans="1:16" s="69" customFormat="1" x14ac:dyDescent="0.3">
      <c r="A97" s="279" t="str">
        <f>IF(L97&gt;0,COUNT($A$7:A96)+COUNT(DWV!$A$8:$A$300)+1,"")</f>
        <v/>
      </c>
      <c r="B97" s="432"/>
      <c r="C97" s="433"/>
      <c r="D97" s="282" t="s">
        <v>5708</v>
      </c>
      <c r="E97" s="282">
        <v>29810116</v>
      </c>
      <c r="F97" s="281" t="s">
        <v>6131</v>
      </c>
      <c r="G97" s="365">
        <v>1</v>
      </c>
      <c r="H97" s="365">
        <v>12</v>
      </c>
      <c r="I97" s="365" t="s">
        <v>5380</v>
      </c>
      <c r="J97" s="367">
        <v>457.911</v>
      </c>
      <c r="K97" s="283" t="e">
        <f>ROUND(J97*Order_Quote!#REF!,4)</f>
        <v>#REF!</v>
      </c>
      <c r="L97" s="239"/>
      <c r="M97" s="248"/>
      <c r="N97" s="284">
        <f t="shared" si="1"/>
        <v>0</v>
      </c>
      <c r="O97" s="296"/>
      <c r="P97" s="285"/>
    </row>
    <row r="98" spans="1:16" s="69" customFormat="1" x14ac:dyDescent="0.3">
      <c r="A98" s="279" t="str">
        <f>IF(L98&gt;0,COUNT($A$7:A97)+COUNT(DWV!$A$8:$A$300)+1,"")</f>
        <v/>
      </c>
      <c r="B98" s="432"/>
      <c r="C98" s="433"/>
      <c r="D98" s="282" t="s">
        <v>5709</v>
      </c>
      <c r="E98" s="282">
        <v>29810118</v>
      </c>
      <c r="F98" s="281" t="s">
        <v>6132</v>
      </c>
      <c r="G98" s="365">
        <v>1</v>
      </c>
      <c r="H98" s="365">
        <v>8</v>
      </c>
      <c r="I98" s="365" t="s">
        <v>5380</v>
      </c>
      <c r="J98" s="367">
        <v>489.46480000000003</v>
      </c>
      <c r="K98" s="283" t="e">
        <f>ROUND(J98*Order_Quote!#REF!,4)</f>
        <v>#REF!</v>
      </c>
      <c r="L98" s="239"/>
      <c r="M98" s="248"/>
      <c r="N98" s="284">
        <f t="shared" si="1"/>
        <v>0</v>
      </c>
      <c r="O98" s="296"/>
      <c r="P98" s="285"/>
    </row>
    <row r="99" spans="1:16" s="69" customFormat="1" x14ac:dyDescent="0.3">
      <c r="A99" s="279" t="str">
        <f>IF(L99&gt;0,COUNT($A$7:A98)+COUNT(DWV!$A$8:$A$300)+1,"")</f>
        <v/>
      </c>
      <c r="B99" s="432"/>
      <c r="C99" s="433"/>
      <c r="D99" s="282" t="s">
        <v>5710</v>
      </c>
      <c r="E99" s="282">
        <v>29810119</v>
      </c>
      <c r="F99" s="281" t="s">
        <v>6133</v>
      </c>
      <c r="G99" s="365">
        <v>1</v>
      </c>
      <c r="H99" s="365">
        <v>8</v>
      </c>
      <c r="I99" s="365" t="s">
        <v>5380</v>
      </c>
      <c r="J99" s="367">
        <v>629.19119999999998</v>
      </c>
      <c r="K99" s="283" t="e">
        <f>ROUND(J99*Order_Quote!#REF!,4)</f>
        <v>#REF!</v>
      </c>
      <c r="L99" s="239"/>
      <c r="M99" s="248"/>
      <c r="N99" s="284">
        <f t="shared" si="1"/>
        <v>0</v>
      </c>
      <c r="O99" s="296"/>
      <c r="P99" s="285"/>
    </row>
    <row r="100" spans="1:16" s="69" customFormat="1" ht="20.25" customHeight="1" x14ac:dyDescent="0.3">
      <c r="A100" s="279" t="str">
        <f>IF(L100&gt;0,COUNT($A$7:A99)+COUNT(DWV!$A$8:$A$300)+1,"")</f>
        <v/>
      </c>
      <c r="B100" s="432"/>
      <c r="C100" s="433"/>
      <c r="D100" s="282" t="s">
        <v>5711</v>
      </c>
      <c r="E100" s="282">
        <v>29810120</v>
      </c>
      <c r="F100" s="281" t="s">
        <v>6134</v>
      </c>
      <c r="G100" s="365">
        <v>1</v>
      </c>
      <c r="H100" s="365">
        <v>8</v>
      </c>
      <c r="I100" s="365" t="s">
        <v>5380</v>
      </c>
      <c r="J100" s="367">
        <v>820.52959999999996</v>
      </c>
      <c r="K100" s="283" t="e">
        <f>ROUND(J100*Order_Quote!#REF!,4)</f>
        <v>#REF!</v>
      </c>
      <c r="L100" s="239"/>
      <c r="M100" s="248"/>
      <c r="N100" s="284">
        <f t="shared" si="1"/>
        <v>0</v>
      </c>
      <c r="O100" s="296"/>
      <c r="P100" s="285"/>
    </row>
    <row r="101" spans="1:16" s="69" customFormat="1" ht="20.25" customHeight="1" x14ac:dyDescent="0.3">
      <c r="A101" s="279" t="str">
        <f>IF(L101&gt;0,COUNT($A$7:A100)+COUNT(DWV!$A$8:$A$300)+1,"")</f>
        <v/>
      </c>
      <c r="B101" s="432"/>
      <c r="C101" s="433"/>
      <c r="D101" s="282" t="s">
        <v>5712</v>
      </c>
      <c r="E101" s="282">
        <v>29810121</v>
      </c>
      <c r="F101" s="281" t="s">
        <v>6135</v>
      </c>
      <c r="G101" s="365">
        <v>1</v>
      </c>
      <c r="H101" s="365">
        <v>4</v>
      </c>
      <c r="I101" s="365" t="s">
        <v>5380</v>
      </c>
      <c r="J101" s="367">
        <v>761.21759999999995</v>
      </c>
      <c r="K101" s="283" t="e">
        <f>ROUND(J101*Order_Quote!#REF!,4)</f>
        <v>#REF!</v>
      </c>
      <c r="L101" s="239"/>
      <c r="M101" s="248"/>
      <c r="N101" s="284">
        <f t="shared" si="1"/>
        <v>0</v>
      </c>
      <c r="O101" s="296"/>
      <c r="P101" s="285"/>
    </row>
    <row r="102" spans="1:16" s="69" customFormat="1" ht="20.25" customHeight="1" x14ac:dyDescent="0.3">
      <c r="A102" s="279" t="str">
        <f>IF(L102&gt;0,COUNT($A$7:A101)+COUNT(DWV!$A$8:$A$300)+1,"")</f>
        <v/>
      </c>
      <c r="B102" s="432"/>
      <c r="C102" s="433"/>
      <c r="D102" s="282" t="s">
        <v>5713</v>
      </c>
      <c r="E102" s="282">
        <v>29810122</v>
      </c>
      <c r="F102" s="281" t="s">
        <v>6136</v>
      </c>
      <c r="G102" s="365">
        <v>1</v>
      </c>
      <c r="H102" s="365">
        <v>4</v>
      </c>
      <c r="I102" s="365" t="s">
        <v>5380</v>
      </c>
      <c r="J102" s="367">
        <v>790.72400000000005</v>
      </c>
      <c r="K102" s="283" t="e">
        <f>ROUND(J102*Order_Quote!#REF!,4)</f>
        <v>#REF!</v>
      </c>
      <c r="L102" s="239"/>
      <c r="M102" s="248"/>
      <c r="N102" s="284">
        <f t="shared" si="1"/>
        <v>0</v>
      </c>
      <c r="O102" s="296"/>
      <c r="P102" s="285"/>
    </row>
    <row r="103" spans="1:16" s="69" customFormat="1" ht="20.25" customHeight="1" x14ac:dyDescent="0.3">
      <c r="A103" s="279" t="str">
        <f>IF(L103&gt;0,COUNT($A$7:A102)+COUNT(DWV!$A$8:$A$300)+1,"")</f>
        <v/>
      </c>
      <c r="B103" s="432"/>
      <c r="C103" s="433"/>
      <c r="D103" s="282" t="s">
        <v>5714</v>
      </c>
      <c r="E103" s="282">
        <v>29810123</v>
      </c>
      <c r="F103" s="281" t="s">
        <v>6137</v>
      </c>
      <c r="G103" s="365">
        <v>1</v>
      </c>
      <c r="H103" s="365">
        <v>6</v>
      </c>
      <c r="I103" s="365" t="s">
        <v>5380</v>
      </c>
      <c r="J103" s="367">
        <v>997.26880000000006</v>
      </c>
      <c r="K103" s="283" t="e">
        <f>ROUND(J103*Order_Quote!#REF!,4)</f>
        <v>#REF!</v>
      </c>
      <c r="L103" s="239"/>
      <c r="M103" s="248"/>
      <c r="N103" s="284">
        <f t="shared" si="1"/>
        <v>0</v>
      </c>
      <c r="O103" s="296"/>
      <c r="P103" s="285"/>
    </row>
    <row r="104" spans="1:16" s="69" customFormat="1" ht="20.25" customHeight="1" x14ac:dyDescent="0.3">
      <c r="A104" s="279" t="str">
        <f>IF(L104&gt;0,COUNT($A$7:A103)+COUNT(DWV!$A$8:$A$300)+1,"")</f>
        <v/>
      </c>
      <c r="B104" s="428"/>
      <c r="C104" s="429"/>
      <c r="D104" s="282" t="s">
        <v>5715</v>
      </c>
      <c r="E104" s="282">
        <v>29810124</v>
      </c>
      <c r="F104" s="281" t="s">
        <v>6138</v>
      </c>
      <c r="G104" s="365">
        <v>1</v>
      </c>
      <c r="H104" s="365">
        <v>6</v>
      </c>
      <c r="I104" s="365" t="s">
        <v>5380</v>
      </c>
      <c r="J104" s="367">
        <v>1428.5744</v>
      </c>
      <c r="K104" s="283" t="e">
        <f>ROUND(J104*Order_Quote!#REF!,4)</f>
        <v>#REF!</v>
      </c>
      <c r="L104" s="239"/>
      <c r="M104" s="248"/>
      <c r="N104" s="284">
        <f t="shared" si="1"/>
        <v>0</v>
      </c>
      <c r="O104" s="296"/>
      <c r="P104" s="285"/>
    </row>
    <row r="105" spans="1:16" s="69" customFormat="1" ht="21" customHeight="1" x14ac:dyDescent="0.3">
      <c r="A105" s="279" t="str">
        <f>IF(L105&gt;0,COUNT($A$7:A104)+COUNT(DWV!$A$8:$A$300)+1,"")</f>
        <v/>
      </c>
      <c r="B105" s="426"/>
      <c r="C105" s="427"/>
      <c r="D105" s="282" t="s">
        <v>5716</v>
      </c>
      <c r="E105" s="282">
        <v>29817570</v>
      </c>
      <c r="F105" s="281" t="s">
        <v>5744</v>
      </c>
      <c r="G105" s="365">
        <v>1</v>
      </c>
      <c r="H105" s="365">
        <v>12</v>
      </c>
      <c r="I105" s="365" t="s">
        <v>5380</v>
      </c>
      <c r="J105" s="367">
        <v>241.67439999999999</v>
      </c>
      <c r="K105" s="283" t="e">
        <f>ROUND(J105*Order_Quote!#REF!,4)</f>
        <v>#REF!</v>
      </c>
      <c r="L105" s="239"/>
      <c r="M105" s="248"/>
      <c r="N105" s="284">
        <f t="shared" si="1"/>
        <v>0</v>
      </c>
      <c r="O105" s="296"/>
      <c r="P105" s="285"/>
    </row>
    <row r="106" spans="1:16" s="69" customFormat="1" ht="21" customHeight="1" x14ac:dyDescent="0.3">
      <c r="A106" s="279" t="str">
        <f>IF(L106&gt;0,COUNT($A$7:A105)+COUNT(DWV!$A$8:$A$300)+1,"")</f>
        <v/>
      </c>
      <c r="B106" s="432"/>
      <c r="C106" s="433"/>
      <c r="D106" s="282" t="s">
        <v>5717</v>
      </c>
      <c r="E106" s="282">
        <v>29815429</v>
      </c>
      <c r="F106" s="281" t="s">
        <v>5745</v>
      </c>
      <c r="G106" s="365">
        <v>1</v>
      </c>
      <c r="H106" s="365">
        <v>6</v>
      </c>
      <c r="I106" s="365" t="s">
        <v>5380</v>
      </c>
      <c r="J106" s="367">
        <v>649.32360000000006</v>
      </c>
      <c r="K106" s="283" t="e">
        <f>ROUND(J106*Order_Quote!#REF!,4)</f>
        <v>#REF!</v>
      </c>
      <c r="L106" s="239"/>
      <c r="M106" s="248"/>
      <c r="N106" s="284">
        <f t="shared" si="1"/>
        <v>0</v>
      </c>
      <c r="O106" s="296"/>
      <c r="P106" s="285"/>
    </row>
    <row r="107" spans="1:16" s="69" customFormat="1" ht="21" customHeight="1" x14ac:dyDescent="0.3">
      <c r="A107" s="279" t="str">
        <f>IF(L107&gt;0,COUNT($A$7:A106)+COUNT(DWV!$A$8:$A$300)+1,"")</f>
        <v/>
      </c>
      <c r="B107" s="432"/>
      <c r="C107" s="433"/>
      <c r="D107" s="282" t="s">
        <v>5718</v>
      </c>
      <c r="E107" s="282">
        <v>29815410</v>
      </c>
      <c r="F107" s="281" t="s">
        <v>5746</v>
      </c>
      <c r="G107" s="365">
        <v>1</v>
      </c>
      <c r="H107" s="365">
        <v>4</v>
      </c>
      <c r="I107" s="365" t="s">
        <v>5380</v>
      </c>
      <c r="J107" s="367">
        <v>1054.799</v>
      </c>
      <c r="K107" s="283" t="e">
        <f>ROUND(J107*Order_Quote!#REF!,4)</f>
        <v>#REF!</v>
      </c>
      <c r="L107" s="239"/>
      <c r="M107" s="248"/>
      <c r="N107" s="284">
        <f t="shared" si="1"/>
        <v>0</v>
      </c>
      <c r="O107" s="296"/>
      <c r="P107" s="285"/>
    </row>
    <row r="108" spans="1:16" s="69" customFormat="1" x14ac:dyDescent="0.3">
      <c r="A108" s="279" t="str">
        <f>IF(L108&gt;0,COUNT($A$7:A107)+COUNT(DWV!$A$8:$A$300)+1,"")</f>
        <v/>
      </c>
      <c r="B108" s="426"/>
      <c r="C108" s="427"/>
      <c r="D108" s="282" t="s">
        <v>5719</v>
      </c>
      <c r="E108" s="282">
        <v>29810126</v>
      </c>
      <c r="F108" s="281" t="s">
        <v>6139</v>
      </c>
      <c r="G108" s="365">
        <v>3</v>
      </c>
      <c r="H108" s="365">
        <v>24</v>
      </c>
      <c r="I108" s="365" t="s">
        <v>5380</v>
      </c>
      <c r="J108" s="367">
        <v>232.77199999999999</v>
      </c>
      <c r="K108" s="283" t="e">
        <f>ROUND(J108*Order_Quote!#REF!,4)</f>
        <v>#REF!</v>
      </c>
      <c r="L108" s="239"/>
      <c r="M108" s="248"/>
      <c r="N108" s="284">
        <f t="shared" si="1"/>
        <v>0</v>
      </c>
      <c r="O108" s="296"/>
      <c r="P108" s="285"/>
    </row>
    <row r="109" spans="1:16" s="69" customFormat="1" x14ac:dyDescent="0.3">
      <c r="A109" s="279" t="str">
        <f>IF(L109&gt;0,COUNT($A$7:A108)+COUNT(DWV!$A$8:$A$300)+1,"")</f>
        <v/>
      </c>
      <c r="B109" s="432"/>
      <c r="C109" s="433"/>
      <c r="D109" s="282" t="s">
        <v>5720</v>
      </c>
      <c r="E109" s="282">
        <v>29818789</v>
      </c>
      <c r="F109" s="281" t="s">
        <v>6140</v>
      </c>
      <c r="G109" s="365">
        <v>2</v>
      </c>
      <c r="H109" s="365">
        <v>28</v>
      </c>
      <c r="I109" s="365" t="s">
        <v>5380</v>
      </c>
      <c r="J109" s="367">
        <v>213.2064</v>
      </c>
      <c r="K109" s="283" t="e">
        <f>ROUND(J109*Order_Quote!#REF!,4)</f>
        <v>#REF!</v>
      </c>
      <c r="L109" s="239"/>
      <c r="M109" s="248"/>
      <c r="N109" s="284">
        <f t="shared" si="1"/>
        <v>0</v>
      </c>
      <c r="O109" s="296"/>
      <c r="P109" s="285"/>
    </row>
    <row r="110" spans="1:16" s="69" customFormat="1" ht="19.5" customHeight="1" x14ac:dyDescent="0.3">
      <c r="A110" s="279" t="str">
        <f>IF(L110&gt;0,COUNT($A$7:A109)+COUNT(DWV!$A$8:$A$300)+1,"")</f>
        <v/>
      </c>
      <c r="B110" s="432"/>
      <c r="C110" s="433"/>
      <c r="D110" s="282" t="s">
        <v>5721</v>
      </c>
      <c r="E110" s="282">
        <v>29818797</v>
      </c>
      <c r="F110" s="281" t="s">
        <v>6141</v>
      </c>
      <c r="G110" s="365">
        <v>1</v>
      </c>
      <c r="H110" s="365">
        <v>14</v>
      </c>
      <c r="I110" s="365" t="s">
        <v>5380</v>
      </c>
      <c r="J110" s="367">
        <v>227.6824</v>
      </c>
      <c r="K110" s="283" t="e">
        <f>ROUND(J110*Order_Quote!#REF!,4)</f>
        <v>#REF!</v>
      </c>
      <c r="L110" s="239"/>
      <c r="M110" s="248"/>
      <c r="N110" s="284">
        <f t="shared" si="1"/>
        <v>0</v>
      </c>
      <c r="O110" s="296"/>
      <c r="P110" s="285"/>
    </row>
    <row r="111" spans="1:16" s="69" customFormat="1" ht="18.75" customHeight="1" x14ac:dyDescent="0.3">
      <c r="A111" s="279" t="str">
        <f>IF(L111&gt;0,COUNT($A$7:A110)+COUNT(DWV!$A$8:$A$300)+1,"")</f>
        <v/>
      </c>
      <c r="B111" s="432"/>
      <c r="C111" s="433"/>
      <c r="D111" s="282" t="s">
        <v>5722</v>
      </c>
      <c r="E111" s="282">
        <v>29810127</v>
      </c>
      <c r="F111" s="281" t="s">
        <v>6142</v>
      </c>
      <c r="G111" s="365">
        <v>1</v>
      </c>
      <c r="H111" s="365">
        <v>12</v>
      </c>
      <c r="I111" s="365" t="s">
        <v>5380</v>
      </c>
      <c r="J111" s="367">
        <v>373.39280000000002</v>
      </c>
      <c r="K111" s="283" t="e">
        <f>ROUND(J111*Order_Quote!#REF!,4)</f>
        <v>#REF!</v>
      </c>
      <c r="L111" s="239"/>
      <c r="M111" s="248"/>
      <c r="N111" s="284">
        <f t="shared" si="1"/>
        <v>0</v>
      </c>
      <c r="O111" s="296"/>
      <c r="P111" s="285"/>
    </row>
    <row r="112" spans="1:16" s="69" customFormat="1" ht="15" customHeight="1" x14ac:dyDescent="0.3">
      <c r="A112" s="279" t="str">
        <f>IF(L112&gt;0,COUNT($A$7:A111)+COUNT(DWV!$A$8:$A$300)+1,"")</f>
        <v/>
      </c>
      <c r="B112" s="432"/>
      <c r="C112" s="433"/>
      <c r="D112" s="282" t="s">
        <v>5723</v>
      </c>
      <c r="E112" s="282">
        <v>29810128</v>
      </c>
      <c r="F112" s="281" t="s">
        <v>6143</v>
      </c>
      <c r="G112" s="365">
        <v>1</v>
      </c>
      <c r="H112" s="365">
        <v>6</v>
      </c>
      <c r="I112" s="365" t="s">
        <v>5380</v>
      </c>
      <c r="J112" s="367">
        <v>761.39850000000001</v>
      </c>
      <c r="K112" s="283" t="e">
        <f>ROUND(J112*Order_Quote!#REF!,4)</f>
        <v>#REF!</v>
      </c>
      <c r="L112" s="239"/>
      <c r="M112" s="248"/>
      <c r="N112" s="284">
        <f t="shared" si="1"/>
        <v>0</v>
      </c>
      <c r="O112" s="296"/>
      <c r="P112" s="285"/>
    </row>
    <row r="113" spans="1:16" s="69" customFormat="1" ht="16.5" customHeight="1" x14ac:dyDescent="0.3">
      <c r="A113" s="279" t="str">
        <f>IF(L113&gt;0,COUNT($A$7:A112)+COUNT(DWV!$A$8:$A$300)+1,"")</f>
        <v/>
      </c>
      <c r="B113" s="432"/>
      <c r="C113" s="433"/>
      <c r="D113" s="282" t="s">
        <v>5724</v>
      </c>
      <c r="E113" s="282">
        <v>29810129</v>
      </c>
      <c r="F113" s="281" t="s">
        <v>6144</v>
      </c>
      <c r="G113" s="365">
        <v>1</v>
      </c>
      <c r="H113" s="365">
        <v>6</v>
      </c>
      <c r="I113" s="365" t="s">
        <v>5380</v>
      </c>
      <c r="J113" s="367">
        <v>573.13520000000005</v>
      </c>
      <c r="K113" s="283" t="e">
        <f>ROUND(J113*Order_Quote!#REF!,4)</f>
        <v>#REF!</v>
      </c>
      <c r="L113" s="239"/>
      <c r="M113" s="248"/>
      <c r="N113" s="284">
        <f t="shared" si="1"/>
        <v>0</v>
      </c>
      <c r="O113" s="296"/>
      <c r="P113" s="285"/>
    </row>
    <row r="114" spans="1:16" s="69" customFormat="1" x14ac:dyDescent="0.3">
      <c r="A114" s="279" t="str">
        <f>IF(L114&gt;0,COUNT($A$7:A113)+COUNT(DWV!$A$8:$A$300)+1,"")</f>
        <v/>
      </c>
      <c r="B114" s="432"/>
      <c r="C114" s="433"/>
      <c r="D114" s="282" t="s">
        <v>5725</v>
      </c>
      <c r="E114" s="282">
        <v>29810130</v>
      </c>
      <c r="F114" s="281" t="s">
        <v>6145</v>
      </c>
      <c r="G114" s="365">
        <v>1</v>
      </c>
      <c r="H114" s="365">
        <v>6</v>
      </c>
      <c r="I114" s="365" t="s">
        <v>5380</v>
      </c>
      <c r="J114" s="367">
        <v>578.3184</v>
      </c>
      <c r="K114" s="283" t="e">
        <f>ROUND(J114*Order_Quote!#REF!,4)</f>
        <v>#REF!</v>
      </c>
      <c r="L114" s="239"/>
      <c r="M114" s="248"/>
      <c r="N114" s="284">
        <f t="shared" si="1"/>
        <v>0</v>
      </c>
      <c r="O114" s="296"/>
      <c r="P114" s="285"/>
    </row>
    <row r="115" spans="1:16" s="69" customFormat="1" x14ac:dyDescent="0.3">
      <c r="A115" s="279" t="str">
        <f>IF(L115&gt;0,COUNT($A$7:A114)+COUNT(DWV!$A$8:$A$300)+1,"")</f>
        <v/>
      </c>
      <c r="B115" s="432"/>
      <c r="C115" s="433"/>
      <c r="D115" s="282" t="s">
        <v>5726</v>
      </c>
      <c r="E115" s="282">
        <v>29810131</v>
      </c>
      <c r="F115" s="281" t="s">
        <v>6146</v>
      </c>
      <c r="G115" s="365">
        <v>1</v>
      </c>
      <c r="H115" s="365">
        <v>6</v>
      </c>
      <c r="I115" s="365" t="s">
        <v>5380</v>
      </c>
      <c r="J115" s="367">
        <v>631.40880000000004</v>
      </c>
      <c r="K115" s="283" t="e">
        <f>ROUND(J115*Order_Quote!#REF!,4)</f>
        <v>#REF!</v>
      </c>
      <c r="L115" s="239"/>
      <c r="M115" s="248"/>
      <c r="N115" s="284">
        <f t="shared" si="1"/>
        <v>0</v>
      </c>
      <c r="O115" s="296"/>
      <c r="P115" s="285"/>
    </row>
    <row r="116" spans="1:16" s="69" customFormat="1" x14ac:dyDescent="0.3">
      <c r="A116" s="279" t="str">
        <f>IF(L116&gt;0,COUNT($A$7:A115)+COUNT(DWV!$A$8:$A$300)+1,"")</f>
        <v/>
      </c>
      <c r="B116" s="432"/>
      <c r="C116" s="433"/>
      <c r="D116" s="282" t="s">
        <v>5727</v>
      </c>
      <c r="E116" s="282">
        <v>29815798</v>
      </c>
      <c r="F116" s="281" t="s">
        <v>6147</v>
      </c>
      <c r="G116" s="365">
        <v>1</v>
      </c>
      <c r="H116" s="365">
        <v>12</v>
      </c>
      <c r="I116" s="365" t="s">
        <v>5380</v>
      </c>
      <c r="J116" s="367">
        <v>479.77550000000002</v>
      </c>
      <c r="K116" s="283" t="e">
        <f>ROUND(J116*Order_Quote!#REF!,4)</f>
        <v>#REF!</v>
      </c>
      <c r="L116" s="239"/>
      <c r="M116" s="248"/>
      <c r="N116" s="284">
        <f t="shared" si="1"/>
        <v>0</v>
      </c>
      <c r="O116" s="296"/>
      <c r="P116" s="285"/>
    </row>
    <row r="117" spans="1:16" s="69" customFormat="1" x14ac:dyDescent="0.3">
      <c r="A117" s="279" t="str">
        <f>IF(L117&gt;0,COUNT($A$7:A116)+COUNT(DWV!$A$8:$A$300)+1,"")</f>
        <v/>
      </c>
      <c r="B117" s="428"/>
      <c r="C117" s="429"/>
      <c r="D117" s="282" t="s">
        <v>5728</v>
      </c>
      <c r="E117" s="282">
        <v>29815780</v>
      </c>
      <c r="F117" s="281" t="s">
        <v>6148</v>
      </c>
      <c r="G117" s="365">
        <v>1</v>
      </c>
      <c r="H117" s="365">
        <v>10</v>
      </c>
      <c r="I117" s="365" t="s">
        <v>5380</v>
      </c>
      <c r="J117" s="367">
        <v>567.7441</v>
      </c>
      <c r="K117" s="283" t="e">
        <f>ROUND(J117*Order_Quote!#REF!,4)</f>
        <v>#REF!</v>
      </c>
      <c r="L117" s="239"/>
      <c r="M117" s="248"/>
      <c r="N117" s="284">
        <f t="shared" si="1"/>
        <v>0</v>
      </c>
      <c r="O117" s="296"/>
      <c r="P117" s="285"/>
    </row>
    <row r="118" spans="1:16" s="69" customFormat="1" ht="44.25" customHeight="1" x14ac:dyDescent="0.3">
      <c r="A118" s="279" t="str">
        <f>IF(L118&gt;0,COUNT($A$7:A117)+COUNT(DWV!$A$8:$A$300)+1,"")</f>
        <v/>
      </c>
      <c r="B118" s="426"/>
      <c r="C118" s="427"/>
      <c r="D118" s="282" t="s">
        <v>5729</v>
      </c>
      <c r="E118" s="282">
        <v>29810132</v>
      </c>
      <c r="F118" s="281" t="s">
        <v>6149</v>
      </c>
      <c r="G118" s="365">
        <v>1</v>
      </c>
      <c r="H118" s="365">
        <v>7</v>
      </c>
      <c r="I118" s="365" t="s">
        <v>5380</v>
      </c>
      <c r="J118" s="367">
        <v>218.8022</v>
      </c>
      <c r="K118" s="283" t="e">
        <f>ROUND(J118*Order_Quote!#REF!,4)</f>
        <v>#REF!</v>
      </c>
      <c r="L118" s="239"/>
      <c r="M118" s="248"/>
      <c r="N118" s="284">
        <f t="shared" si="1"/>
        <v>0</v>
      </c>
      <c r="O118" s="296"/>
      <c r="P118" s="285"/>
    </row>
    <row r="119" spans="1:16" s="69" customFormat="1" x14ac:dyDescent="0.3">
      <c r="A119" s="279" t="str">
        <f>IF(L119&gt;0,COUNT($A$7:A118)+COUNT(DWV!$A$8:$A$300)+1,"")</f>
        <v/>
      </c>
      <c r="B119" s="426"/>
      <c r="C119" s="427"/>
      <c r="D119" s="282" t="s">
        <v>5730</v>
      </c>
      <c r="E119" s="282">
        <v>29810134</v>
      </c>
      <c r="F119" s="281" t="s">
        <v>6150</v>
      </c>
      <c r="G119" s="365">
        <v>1</v>
      </c>
      <c r="H119" s="365">
        <v>7</v>
      </c>
      <c r="I119" s="365" t="s">
        <v>5380</v>
      </c>
      <c r="J119" s="367">
        <v>534.46289999999999</v>
      </c>
      <c r="K119" s="283" t="e">
        <f>ROUND(J119*Order_Quote!#REF!,4)</f>
        <v>#REF!</v>
      </c>
      <c r="L119" s="239"/>
      <c r="M119" s="248"/>
      <c r="N119" s="284">
        <f t="shared" si="1"/>
        <v>0</v>
      </c>
      <c r="O119" s="296"/>
      <c r="P119" s="285"/>
    </row>
    <row r="120" spans="1:16" s="69" customFormat="1" x14ac:dyDescent="0.3">
      <c r="A120" s="279" t="str">
        <f>IF(L120&gt;0,COUNT($A$7:A119)+COUNT(DWV!$A$8:$A$300)+1,"")</f>
        <v/>
      </c>
      <c r="B120" s="432"/>
      <c r="C120" s="433"/>
      <c r="D120" s="282" t="s">
        <v>5731</v>
      </c>
      <c r="E120" s="282">
        <v>29810135</v>
      </c>
      <c r="F120" s="281" t="s">
        <v>6151</v>
      </c>
      <c r="G120" s="365">
        <v>1</v>
      </c>
      <c r="H120" s="365">
        <v>3</v>
      </c>
      <c r="I120" s="365" t="s">
        <v>5380</v>
      </c>
      <c r="J120" s="367">
        <v>1348.8308</v>
      </c>
      <c r="K120" s="283" t="e">
        <f>ROUND(J120*Order_Quote!#REF!,4)</f>
        <v>#REF!</v>
      </c>
      <c r="L120" s="239"/>
      <c r="M120" s="248"/>
      <c r="N120" s="284">
        <f t="shared" si="1"/>
        <v>0</v>
      </c>
      <c r="O120" s="296"/>
      <c r="P120" s="285"/>
    </row>
    <row r="121" spans="1:16" s="69" customFormat="1" ht="15" thickBot="1" x14ac:dyDescent="0.35">
      <c r="A121" s="279" t="str">
        <f>IF(L121&gt;0,COUNT($A$7:A120)+COUNT(DWV!$A$8:$A$300)+1,"")</f>
        <v/>
      </c>
      <c r="B121" s="428"/>
      <c r="C121" s="429"/>
      <c r="D121" s="282" t="s">
        <v>5732</v>
      </c>
      <c r="E121" s="282">
        <v>29810136</v>
      </c>
      <c r="F121" s="281" t="s">
        <v>6152</v>
      </c>
      <c r="G121" s="365">
        <v>1</v>
      </c>
      <c r="H121" s="365">
        <v>1</v>
      </c>
      <c r="I121" s="365" t="s">
        <v>5380</v>
      </c>
      <c r="J121" s="367">
        <v>1838.635</v>
      </c>
      <c r="K121" s="283" t="e">
        <f>ROUND(J121*Order_Quote!#REF!,4)</f>
        <v>#REF!</v>
      </c>
      <c r="L121" s="287"/>
      <c r="M121" s="248"/>
      <c r="N121" s="284">
        <f t="shared" si="1"/>
        <v>0</v>
      </c>
      <c r="O121" s="296"/>
      <c r="P121" s="285"/>
    </row>
    <row r="122" spans="1:16" x14ac:dyDescent="0.3">
      <c r="A122" s="27">
        <f>MAX(A8:A121)+1</f>
        <v>1</v>
      </c>
      <c r="B122" s="431"/>
      <c r="C122" s="431"/>
    </row>
    <row r="123" spans="1:16" hidden="1" x14ac:dyDescent="0.3">
      <c r="B123" s="431"/>
      <c r="C123" s="431"/>
    </row>
    <row r="124" spans="1:16" hidden="1" x14ac:dyDescent="0.3">
      <c r="B124" s="431"/>
      <c r="C124" s="431"/>
    </row>
    <row r="125" spans="1:16" hidden="1" x14ac:dyDescent="0.3">
      <c r="B125" s="431"/>
      <c r="C125" s="431"/>
    </row>
    <row r="126" spans="1:16" s="51" customFormat="1" hidden="1" x14ac:dyDescent="0.3">
      <c r="A126" s="28"/>
      <c r="B126" s="431"/>
      <c r="C126" s="431"/>
      <c r="F126" s="8"/>
      <c r="J126" s="55"/>
      <c r="K126" s="55"/>
      <c r="L126" s="8"/>
      <c r="M126" s="8"/>
      <c r="O126" s="8"/>
      <c r="P126" s="56"/>
    </row>
    <row r="127" spans="1:16" s="51" customFormat="1" hidden="1" x14ac:dyDescent="0.3">
      <c r="A127" s="28"/>
      <c r="B127" s="431"/>
      <c r="C127" s="431"/>
      <c r="F127" s="8"/>
      <c r="J127" s="55"/>
      <c r="K127" s="55"/>
      <c r="L127" s="8"/>
      <c r="M127" s="8"/>
      <c r="O127" s="8"/>
      <c r="P127" s="56"/>
    </row>
  </sheetData>
  <sheetProtection algorithmName="SHA-512" hashValue="/EOk/Yk9nIuC3/DrRmUN+pSXARRuBola2349d223ZcTgFNsffSUezp7T3xHE8wOhz01EAqRp4voYTJyA5f7YOQ==" saltValue="vyCMwjfFrk5USxYkeBN0hQ==" spinCount="100000" sheet="1" objects="1" scenarios="1"/>
  <mergeCells count="39">
    <mergeCell ref="B34:C35"/>
    <mergeCell ref="F1:I1"/>
    <mergeCell ref="B19:C21"/>
    <mergeCell ref="B22:C22"/>
    <mergeCell ref="B23:C25"/>
    <mergeCell ref="B8:C10"/>
    <mergeCell ref="B11:C13"/>
    <mergeCell ref="B14:C18"/>
    <mergeCell ref="B49:C51"/>
    <mergeCell ref="B43:C43"/>
    <mergeCell ref="B44:C45"/>
    <mergeCell ref="B46:C48"/>
    <mergeCell ref="B36:C37"/>
    <mergeCell ref="B38:C40"/>
    <mergeCell ref="B41:C42"/>
    <mergeCell ref="B68:C74"/>
    <mergeCell ref="B75:C77"/>
    <mergeCell ref="B62:C64"/>
    <mergeCell ref="B65:C67"/>
    <mergeCell ref="B52:C54"/>
    <mergeCell ref="B55:C57"/>
    <mergeCell ref="B58:C60"/>
    <mergeCell ref="B61:C61"/>
    <mergeCell ref="K2:L3"/>
    <mergeCell ref="B126:C126"/>
    <mergeCell ref="B127:C127"/>
    <mergeCell ref="B26:C33"/>
    <mergeCell ref="B78:C80"/>
    <mergeCell ref="B94:C104"/>
    <mergeCell ref="B122:C122"/>
    <mergeCell ref="B123:C123"/>
    <mergeCell ref="B124:C124"/>
    <mergeCell ref="B125:C125"/>
    <mergeCell ref="B118:C118"/>
    <mergeCell ref="B119:C121"/>
    <mergeCell ref="B105:C107"/>
    <mergeCell ref="B108:C117"/>
    <mergeCell ref="B90:C90"/>
    <mergeCell ref="B91:C93"/>
  </mergeCells>
  <conditionalFormatting sqref="E72">
    <cfRule type="duplicateValues" dxfId="2" priority="4"/>
  </conditionalFormatting>
  <conditionalFormatting sqref="E75">
    <cfRule type="duplicateValues" dxfId="1" priority="3"/>
  </conditionalFormatting>
  <conditionalFormatting sqref="E99">
    <cfRule type="duplicateValues" dxfId="0" priority="2"/>
  </conditionalFormatting>
  <dataValidations count="3"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300-000000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22:M65406 M1:M7 L1 L6:L7" xr:uid="{00000000-0002-0000-0300-000001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. " sqref="L8:M121" xr:uid="{00000000-0002-0000-0300-000002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1:R602"/>
  <sheetViews>
    <sheetView showGridLines="0" zoomScaleNormal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4.4" zeroHeight="1" x14ac:dyDescent="0.3"/>
  <cols>
    <col min="1" max="1" width="2.109375" style="29" customWidth="1"/>
    <col min="2" max="3" width="9.109375" style="52" customWidth="1"/>
    <col min="4" max="4" width="12.44140625" style="70" bestFit="1" customWidth="1"/>
    <col min="5" max="5" width="10.88671875" style="70" customWidth="1"/>
    <col min="6" max="6" width="41.5546875" style="75" customWidth="1"/>
    <col min="7" max="7" width="8.5546875" style="70" bestFit="1" customWidth="1"/>
    <col min="8" max="8" width="10.5546875" style="218" bestFit="1" customWidth="1"/>
    <col min="9" max="9" width="4.109375" style="218" bestFit="1" customWidth="1"/>
    <col min="10" max="10" width="9.5546875" style="333" bestFit="1" customWidth="1"/>
    <col min="11" max="11" width="10.44140625" style="72" customWidth="1"/>
    <col min="12" max="12" width="9.44140625" style="52" bestFit="1" customWidth="1"/>
    <col min="13" max="13" width="1" style="52" customWidth="1"/>
    <col min="14" max="14" width="10.5546875" style="52" bestFit="1" customWidth="1"/>
    <col min="15" max="15" width="0.88671875" style="52" customWidth="1"/>
    <col min="16" max="16" width="9.109375" style="52" customWidth="1"/>
    <col min="17" max="17" width="2.109375" style="52" customWidth="1"/>
    <col min="18" max="18" width="0" style="73" hidden="1" customWidth="1"/>
    <col min="19" max="16384" width="9.109375" style="52" hidden="1"/>
  </cols>
  <sheetData>
    <row r="1" spans="1:18" ht="18" x14ac:dyDescent="0.35">
      <c r="F1" s="430" t="s">
        <v>5748</v>
      </c>
      <c r="G1" s="430"/>
      <c r="H1" s="430"/>
      <c r="I1" s="430"/>
    </row>
    <row r="2" spans="1:18" ht="15.75" customHeight="1" x14ac:dyDescent="0.3">
      <c r="D2" s="74"/>
      <c r="E2" s="58"/>
      <c r="K2" s="416" t="s">
        <v>5772</v>
      </c>
      <c r="L2" s="416"/>
    </row>
    <row r="3" spans="1:18" x14ac:dyDescent="0.3">
      <c r="D3" s="51"/>
      <c r="E3" s="51"/>
      <c r="K3" s="416"/>
      <c r="L3" s="416"/>
    </row>
    <row r="4" spans="1:18" x14ac:dyDescent="0.3">
      <c r="E4" s="76" t="s">
        <v>11211</v>
      </c>
      <c r="F4" s="60" t="s">
        <v>11204</v>
      </c>
      <c r="G4" s="304"/>
      <c r="H4" s="382" t="s">
        <v>11165</v>
      </c>
      <c r="I4" s="307"/>
      <c r="J4" s="334"/>
      <c r="K4" s="55"/>
      <c r="L4" s="8"/>
    </row>
    <row r="5" spans="1:18" x14ac:dyDescent="0.3">
      <c r="F5" s="62" t="s">
        <v>11202</v>
      </c>
      <c r="G5" s="379" t="s">
        <v>11203</v>
      </c>
      <c r="H5" s="383" t="s">
        <v>11164</v>
      </c>
      <c r="I5" s="308"/>
      <c r="J5" s="334"/>
      <c r="K5" s="55"/>
      <c r="L5" s="8"/>
    </row>
    <row r="6" spans="1:18" x14ac:dyDescent="0.3">
      <c r="F6" s="79"/>
      <c r="G6" s="77"/>
      <c r="H6" s="77"/>
      <c r="I6" s="77"/>
      <c r="J6" s="334"/>
      <c r="K6" s="55"/>
      <c r="L6" s="8"/>
    </row>
    <row r="7" spans="1:18" ht="36" customHeight="1" thickBot="1" x14ac:dyDescent="0.35"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335" t="s">
        <v>3775</v>
      </c>
      <c r="K7" s="201" t="s">
        <v>5754</v>
      </c>
      <c r="L7" s="202" t="s">
        <v>5766</v>
      </c>
      <c r="M7" s="203"/>
      <c r="N7" s="204" t="s">
        <v>5771</v>
      </c>
      <c r="O7" s="204"/>
      <c r="Q7" s="73"/>
      <c r="R7" s="52"/>
    </row>
    <row r="8" spans="1:18" ht="15" customHeight="1" x14ac:dyDescent="0.3">
      <c r="A8" s="29" t="str">
        <f>IF(L8&gt;0,COUNT($A$7:A7)+COUNT(DWV!$A$8:$A$300)+COUNT('Large Dia. DWV'!$A$8:$A$121)+1,"")</f>
        <v/>
      </c>
      <c r="B8" s="98"/>
      <c r="C8" s="177"/>
      <c r="D8" s="81" t="s">
        <v>3778</v>
      </c>
      <c r="E8" s="34">
        <v>22553520</v>
      </c>
      <c r="F8" s="82" t="s">
        <v>6154</v>
      </c>
      <c r="G8" s="381">
        <f>IFERROR(INDEX([1]Master!$1:$1048576,MATCH(D8,[1]Master!$B:$B,0),MATCH($H$5,[1]Master!$1:$1,0)),"")</f>
        <v>250</v>
      </c>
      <c r="H8" s="381" t="str">
        <f>IFERROR(INDEX([1]Master!$1:$1048576,MATCH(D8,[1]Master!$B:$B,0),MATCH($H$4,[1]Master!$1:$1,0)),"")</f>
        <v>-</v>
      </c>
      <c r="I8" s="81" t="s">
        <v>5380</v>
      </c>
      <c r="J8" s="367">
        <f>IFERROR(INDEX([1]Master!$1:$1048576,MATCH(D8,[1]Master!$B:$B,0),MATCH($G$5,[1]Master!$1:$1,0)),"")</f>
        <v>3.4528076463560331</v>
      </c>
      <c r="K8" s="235">
        <f>ROUND(J8*Order_Quote!$L$3,4)</f>
        <v>0</v>
      </c>
      <c r="L8" s="227"/>
      <c r="M8" s="231"/>
      <c r="N8" s="171">
        <f t="shared" ref="N8:N31" si="0">L8/G8</f>
        <v>0</v>
      </c>
      <c r="O8" s="80"/>
      <c r="Q8" s="73"/>
      <c r="R8" s="52"/>
    </row>
    <row r="9" spans="1:18" ht="15" customHeight="1" x14ac:dyDescent="0.3">
      <c r="A9" s="29" t="str">
        <f>IF(L9&gt;0,COUNT($A$7:A8)+COUNT(DWV!$A$8:$A$300)+COUNT('Large Dia. DWV'!$A$8:$A$121)+1,"")</f>
        <v/>
      </c>
      <c r="B9" s="424"/>
      <c r="C9" s="425"/>
      <c r="D9" s="3" t="s">
        <v>228</v>
      </c>
      <c r="E9" s="3">
        <v>22553500</v>
      </c>
      <c r="F9" s="5" t="s">
        <v>6155</v>
      </c>
      <c r="G9" s="381">
        <f>IFERROR(INDEX([1]Master!$1:$1048576,MATCH(D9,[1]Master!$B:$B,0),MATCH($H$5,[1]Master!$1:$1,0)),"")</f>
        <v>150</v>
      </c>
      <c r="H9" s="381">
        <f>IFERROR(INDEX([1]Master!$1:$1048576,MATCH(D9,[1]Master!$B:$B,0),MATCH($H$4,[1]Master!$1:$1,0)),"")</f>
        <v>12000</v>
      </c>
      <c r="I9" s="81" t="s">
        <v>5380</v>
      </c>
      <c r="J9" s="367">
        <f>IFERROR(INDEX([1]Master!$1:$1048576,MATCH(D9,[1]Master!$B:$B,0),MATCH($G$5,[1]Master!$1:$1,0)),"")</f>
        <v>1.0999999999999999</v>
      </c>
      <c r="K9" s="235">
        <f>ROUND(J9*Order_Quote!$L$3,4)</f>
        <v>0</v>
      </c>
      <c r="L9" s="228"/>
      <c r="M9" s="178"/>
      <c r="N9" s="171">
        <f t="shared" si="0"/>
        <v>0</v>
      </c>
      <c r="O9" s="80"/>
      <c r="Q9" s="73"/>
      <c r="R9" s="52"/>
    </row>
    <row r="10" spans="1:18" ht="15" customHeight="1" x14ac:dyDescent="0.3">
      <c r="A10" s="29" t="str">
        <f>IF(L10&gt;0,COUNT($A$7:A9)+COUNT(DWV!$A$8:$A$300)+COUNT('Large Dia. DWV'!$A$8:$A$121)+1,"")</f>
        <v/>
      </c>
      <c r="B10" s="424"/>
      <c r="C10" s="425"/>
      <c r="D10" s="3" t="s">
        <v>229</v>
      </c>
      <c r="E10" s="3">
        <v>22553526</v>
      </c>
      <c r="F10" s="5" t="s">
        <v>6156</v>
      </c>
      <c r="G10" s="381">
        <f>IFERROR(INDEX([1]Master!$1:$1048576,MATCH(D10,[1]Master!$B:$B,0),MATCH($H$5,[1]Master!$1:$1,0)),"")</f>
        <v>50</v>
      </c>
      <c r="H10" s="381">
        <f>IFERROR(INDEX([1]Master!$1:$1048576,MATCH(D10,[1]Master!$B:$B,0),MATCH($H$4,[1]Master!$1:$1,0)),"")</f>
        <v>7200</v>
      </c>
      <c r="I10" s="81" t="s">
        <v>5380</v>
      </c>
      <c r="J10" s="367">
        <f>IFERROR(INDEX([1]Master!$1:$1048576,MATCH(D10,[1]Master!$B:$B,0),MATCH($G$5,[1]Master!$1:$1,0)),"")</f>
        <v>1.2555555555555553</v>
      </c>
      <c r="K10" s="235">
        <f>ROUND(J10*Order_Quote!$L$3,4)</f>
        <v>0</v>
      </c>
      <c r="L10" s="228"/>
      <c r="M10" s="178"/>
      <c r="N10" s="171">
        <f t="shared" si="0"/>
        <v>0</v>
      </c>
      <c r="O10" s="80"/>
      <c r="Q10" s="73"/>
      <c r="R10" s="52"/>
    </row>
    <row r="11" spans="1:18" ht="15" customHeight="1" x14ac:dyDescent="0.3">
      <c r="A11" s="29" t="str">
        <f>IF(L11&gt;0,COUNT($A$7:A10)+COUNT(DWV!$A$8:$A$300)+COUNT('Large Dia. DWV'!$A$8:$A$121)+1,"")</f>
        <v/>
      </c>
      <c r="B11" s="424"/>
      <c r="C11" s="425"/>
      <c r="D11" s="3" t="s">
        <v>230</v>
      </c>
      <c r="E11" s="3">
        <v>22553550</v>
      </c>
      <c r="F11" s="5" t="s">
        <v>6157</v>
      </c>
      <c r="G11" s="381">
        <f>IFERROR(INDEX([1]Master!$1:$1048576,MATCH(D11,[1]Master!$B:$B,0),MATCH($H$5,[1]Master!$1:$1,0)),"")</f>
        <v>50</v>
      </c>
      <c r="H11" s="381">
        <f>IFERROR(INDEX([1]Master!$1:$1048576,MATCH(D11,[1]Master!$B:$B,0),MATCH($H$4,[1]Master!$1:$1,0)),"")</f>
        <v>4000</v>
      </c>
      <c r="I11" s="81" t="s">
        <v>5380</v>
      </c>
      <c r="J11" s="367">
        <f>IFERROR(INDEX([1]Master!$1:$1048576,MATCH(D11,[1]Master!$B:$B,0),MATCH($G$5,[1]Master!$1:$1,0)),"")</f>
        <v>2.3555555555555556</v>
      </c>
      <c r="K11" s="235">
        <f>ROUND(J11*Order_Quote!$L$3,4)</f>
        <v>0</v>
      </c>
      <c r="L11" s="228"/>
      <c r="M11" s="178"/>
      <c r="N11" s="171">
        <f t="shared" si="0"/>
        <v>0</v>
      </c>
      <c r="O11" s="80"/>
      <c r="Q11" s="73"/>
      <c r="R11" s="52"/>
    </row>
    <row r="12" spans="1:18" ht="15" customHeight="1" x14ac:dyDescent="0.3">
      <c r="A12" s="29" t="str">
        <f>IF(L12&gt;0,COUNT($A$7:A11)+COUNT(DWV!$A$8:$A$300)+COUNT('Large Dia. DWV'!$A$8:$A$121)+1,"")</f>
        <v/>
      </c>
      <c r="B12" s="424"/>
      <c r="C12" s="425"/>
      <c r="D12" s="3" t="s">
        <v>231</v>
      </c>
      <c r="E12" s="3">
        <v>22553577</v>
      </c>
      <c r="F12" s="5" t="s">
        <v>6158</v>
      </c>
      <c r="G12" s="381">
        <f>IFERROR(INDEX([1]Master!$1:$1048576,MATCH(D12,[1]Master!$B:$B,0),MATCH($H$5,[1]Master!$1:$1,0)),"")</f>
        <v>40</v>
      </c>
      <c r="H12" s="381">
        <f>IFERROR(INDEX([1]Master!$1:$1048576,MATCH(D12,[1]Master!$B:$B,0),MATCH($H$4,[1]Master!$1:$1,0)),"")</f>
        <v>2000</v>
      </c>
      <c r="I12" s="81" t="s">
        <v>5380</v>
      </c>
      <c r="J12" s="367">
        <f>IFERROR(INDEX([1]Master!$1:$1048576,MATCH(D12,[1]Master!$B:$B,0),MATCH($G$5,[1]Master!$1:$1,0)),"")</f>
        <v>3.6888888888888887</v>
      </c>
      <c r="K12" s="235">
        <f>ROUND(J12*Order_Quote!$L$3,4)</f>
        <v>0</v>
      </c>
      <c r="L12" s="228"/>
      <c r="M12" s="178"/>
      <c r="N12" s="171">
        <f t="shared" si="0"/>
        <v>0</v>
      </c>
      <c r="O12" s="80"/>
      <c r="Q12" s="73"/>
      <c r="R12" s="52"/>
    </row>
    <row r="13" spans="1:18" ht="15" customHeight="1" x14ac:dyDescent="0.3">
      <c r="A13" s="29" t="str">
        <f>IF(L13&gt;0,COUNT($A$7:A12)+COUNT(DWV!$A$8:$A$300)+COUNT('Large Dia. DWV'!$A$8:$A$121)+1,"")</f>
        <v/>
      </c>
      <c r="B13" s="424"/>
      <c r="C13" s="425"/>
      <c r="D13" s="3" t="s">
        <v>232</v>
      </c>
      <c r="E13" s="3">
        <v>22553585</v>
      </c>
      <c r="F13" s="5" t="s">
        <v>6159</v>
      </c>
      <c r="G13" s="381">
        <f>IFERROR(INDEX([1]Master!$1:$1048576,MATCH(D13,[1]Master!$B:$B,0),MATCH($H$5,[1]Master!$1:$1,0)),"")</f>
        <v>25</v>
      </c>
      <c r="H13" s="381">
        <f>IFERROR(INDEX([1]Master!$1:$1048576,MATCH(D13,[1]Master!$B:$B,0),MATCH($H$4,[1]Master!$1:$1,0)),"")</f>
        <v>1575</v>
      </c>
      <c r="I13" s="81" t="s">
        <v>5380</v>
      </c>
      <c r="J13" s="367">
        <f>IFERROR(INDEX([1]Master!$1:$1048576,MATCH(D13,[1]Master!$B:$B,0),MATCH($G$5,[1]Master!$1:$1,0)),"")</f>
        <v>4.4666666666666659</v>
      </c>
      <c r="K13" s="235">
        <f>ROUND(J13*Order_Quote!$L$3,4)</f>
        <v>0</v>
      </c>
      <c r="L13" s="228"/>
      <c r="M13" s="178"/>
      <c r="N13" s="171">
        <f t="shared" si="0"/>
        <v>0</v>
      </c>
      <c r="O13" s="80"/>
      <c r="Q13" s="73"/>
      <c r="R13" s="52"/>
    </row>
    <row r="14" spans="1:18" ht="15" customHeight="1" x14ac:dyDescent="0.3">
      <c r="A14" s="29" t="str">
        <f>IF(L14&gt;0,COUNT($A$7:A13)+COUNT(DWV!$A$8:$A$300)+COUNT('Large Dia. DWV'!$A$8:$A$121)+1,"")</f>
        <v/>
      </c>
      <c r="B14" s="424"/>
      <c r="C14" s="425"/>
      <c r="D14" s="3" t="s">
        <v>233</v>
      </c>
      <c r="E14" s="3">
        <v>22553615</v>
      </c>
      <c r="F14" s="5" t="s">
        <v>6160</v>
      </c>
      <c r="G14" s="381">
        <f>IFERROR(INDEX([1]Master!$1:$1048576,MATCH(D14,[1]Master!$B:$B,0),MATCH($H$5,[1]Master!$1:$1,0)),"")</f>
        <v>15</v>
      </c>
      <c r="H14" s="381">
        <f>IFERROR(INDEX([1]Master!$1:$1048576,MATCH(D14,[1]Master!$B:$B,0),MATCH($H$4,[1]Master!$1:$1,0)),"")</f>
        <v>1280</v>
      </c>
      <c r="I14" s="81" t="s">
        <v>5380</v>
      </c>
      <c r="J14" s="367">
        <f>IFERROR(INDEX([1]Master!$1:$1048576,MATCH(D14,[1]Master!$B:$B,0),MATCH($G$5,[1]Master!$1:$1,0)),"")</f>
        <v>6.4777777777777779</v>
      </c>
      <c r="K14" s="235">
        <f>ROUND(J14*Order_Quote!$L$3,4)</f>
        <v>0</v>
      </c>
      <c r="L14" s="228"/>
      <c r="M14" s="178"/>
      <c r="N14" s="171">
        <f t="shared" si="0"/>
        <v>0</v>
      </c>
      <c r="O14" s="80"/>
      <c r="Q14" s="73"/>
      <c r="R14" s="52"/>
    </row>
    <row r="15" spans="1:18" ht="15" customHeight="1" x14ac:dyDescent="0.3">
      <c r="A15" s="29" t="str">
        <f>IF(L15&gt;0,COUNT($A$7:A14)+COUNT(DWV!$A$8:$A$300)+COUNT('Large Dia. DWV'!$A$8:$A$121)+1,"")</f>
        <v/>
      </c>
      <c r="B15" s="424"/>
      <c r="C15" s="425"/>
      <c r="D15" s="3" t="s">
        <v>234</v>
      </c>
      <c r="E15" s="3">
        <v>22553631</v>
      </c>
      <c r="F15" s="5" t="s">
        <v>6161</v>
      </c>
      <c r="G15" s="381">
        <f>IFERROR(INDEX([1]Master!$1:$1048576,MATCH(D15,[1]Master!$B:$B,0),MATCH($H$5,[1]Master!$1:$1,0)),"")</f>
        <v>8</v>
      </c>
      <c r="H15" s="381" t="str">
        <f>IFERROR(INDEX([1]Master!$1:$1048576,MATCH(D15,[1]Master!$B:$B,0),MATCH($H$4,[1]Master!$1:$1,0)),"")</f>
        <v>-</v>
      </c>
      <c r="I15" s="81" t="s">
        <v>5380</v>
      </c>
      <c r="J15" s="367">
        <f>IFERROR(INDEX([1]Master!$1:$1048576,MATCH(D15,[1]Master!$B:$B,0),MATCH($G$5,[1]Master!$1:$1,0)),"")</f>
        <v>21.366666666666667</v>
      </c>
      <c r="K15" s="235">
        <f>ROUND(J15*Order_Quote!$L$3,4)</f>
        <v>0</v>
      </c>
      <c r="L15" s="228"/>
      <c r="M15" s="178"/>
      <c r="N15" s="171">
        <f t="shared" si="0"/>
        <v>0</v>
      </c>
      <c r="O15" s="80"/>
      <c r="Q15" s="73"/>
      <c r="R15" s="52"/>
    </row>
    <row r="16" spans="1:18" ht="15" customHeight="1" x14ac:dyDescent="0.3">
      <c r="A16" s="29" t="str">
        <f>IF(L16&gt;0,COUNT($A$7:A15)+COUNT(DWV!$A$8:$A$300)+COUNT('Large Dia. DWV'!$A$8:$A$121)+1,"")</f>
        <v/>
      </c>
      <c r="B16" s="424"/>
      <c r="C16" s="425"/>
      <c r="D16" s="3" t="s">
        <v>235</v>
      </c>
      <c r="E16" s="3">
        <v>22553658</v>
      </c>
      <c r="F16" s="5" t="s">
        <v>6162</v>
      </c>
      <c r="G16" s="381">
        <f>IFERROR(INDEX([1]Master!$1:$1048576,MATCH(D16,[1]Master!$B:$B,0),MATCH($H$5,[1]Master!$1:$1,0)),"")</f>
        <v>5</v>
      </c>
      <c r="H16" s="381" t="str">
        <f>IFERROR(INDEX([1]Master!$1:$1048576,MATCH(D16,[1]Master!$B:$B,0),MATCH($H$4,[1]Master!$1:$1,0)),"")</f>
        <v>-</v>
      </c>
      <c r="I16" s="81" t="s">
        <v>5380</v>
      </c>
      <c r="J16" s="367">
        <f>IFERROR(INDEX([1]Master!$1:$1048576,MATCH(D16,[1]Master!$B:$B,0),MATCH($G$5,[1]Master!$1:$1,0)),"")</f>
        <v>28.077777777777776</v>
      </c>
      <c r="K16" s="235">
        <f>ROUND(J16*Order_Quote!$L$3,4)</f>
        <v>0</v>
      </c>
      <c r="L16" s="228"/>
      <c r="M16" s="178"/>
      <c r="N16" s="171">
        <f t="shared" si="0"/>
        <v>0</v>
      </c>
      <c r="O16" s="80"/>
      <c r="Q16" s="73"/>
      <c r="R16" s="52"/>
    </row>
    <row r="17" spans="1:18" ht="15" customHeight="1" x14ac:dyDescent="0.3">
      <c r="A17" s="29" t="str">
        <f>IF(L17&gt;0,COUNT($A$7:A16)+COUNT(DWV!$A$8:$A$300)+COUNT('Large Dia. DWV'!$A$8:$A$121)+1,"")</f>
        <v/>
      </c>
      <c r="B17" s="424"/>
      <c r="C17" s="425"/>
      <c r="D17" s="3" t="s">
        <v>236</v>
      </c>
      <c r="E17" s="3">
        <v>22553674</v>
      </c>
      <c r="F17" s="5" t="s">
        <v>6163</v>
      </c>
      <c r="G17" s="381">
        <f>IFERROR(INDEX([1]Master!$1:$1048576,MATCH(D17,[1]Master!$B:$B,0),MATCH($H$5,[1]Master!$1:$1,0)),"")</f>
        <v>3</v>
      </c>
      <c r="H17" s="381" t="str">
        <f>IFERROR(INDEX([1]Master!$1:$1048576,MATCH(D17,[1]Master!$B:$B,0),MATCH($H$4,[1]Master!$1:$1,0)),"")</f>
        <v>-</v>
      </c>
      <c r="I17" s="81" t="s">
        <v>5380</v>
      </c>
      <c r="J17" s="367">
        <f>IFERROR(INDEX([1]Master!$1:$1048576,MATCH(D17,[1]Master!$B:$B,0),MATCH($G$5,[1]Master!$1:$1,0)),"")</f>
        <v>50.811111111111103</v>
      </c>
      <c r="K17" s="235">
        <f>ROUND(J17*Order_Quote!$L$3,4)</f>
        <v>0</v>
      </c>
      <c r="L17" s="228"/>
      <c r="M17" s="178"/>
      <c r="N17" s="171">
        <f t="shared" si="0"/>
        <v>0</v>
      </c>
      <c r="O17" s="80"/>
      <c r="Q17" s="73"/>
      <c r="R17" s="52"/>
    </row>
    <row r="18" spans="1:18" ht="15" customHeight="1" x14ac:dyDescent="0.3">
      <c r="A18" s="29" t="str">
        <f>IF(L18&gt;0,COUNT($A$7:A17)+COUNT(DWV!$A$8:$A$300)+COUNT('Large Dia. DWV'!$A$8:$A$121)+1,"")</f>
        <v/>
      </c>
      <c r="B18" s="67"/>
      <c r="C18" s="68"/>
      <c r="D18" s="81" t="s">
        <v>3779</v>
      </c>
      <c r="E18" s="34">
        <v>22553682</v>
      </c>
      <c r="F18" s="82" t="s">
        <v>6164</v>
      </c>
      <c r="G18" s="381">
        <f>IFERROR(INDEX([1]Master!$1:$1048576,MATCH(D18,[1]Master!$B:$B,0),MATCH($H$5,[1]Master!$1:$1,0)),"")</f>
        <v>1</v>
      </c>
      <c r="H18" s="381" t="str">
        <f>IFERROR(INDEX([1]Master!$1:$1048576,MATCH(D18,[1]Master!$B:$B,0),MATCH($H$4,[1]Master!$1:$1,0)),"")</f>
        <v>-</v>
      </c>
      <c r="I18" s="81" t="s">
        <v>5380</v>
      </c>
      <c r="J18" s="367">
        <f>IFERROR(INDEX([1]Master!$1:$1048576,MATCH(D18,[1]Master!$B:$B,0),MATCH($G$5,[1]Master!$1:$1,0)),"")</f>
        <v>125.36439665471923</v>
      </c>
      <c r="K18" s="235">
        <f>ROUND(J18*Order_Quote!$L$3,4)</f>
        <v>0</v>
      </c>
      <c r="L18" s="228"/>
      <c r="M18" s="178"/>
      <c r="N18" s="171">
        <f t="shared" si="0"/>
        <v>0</v>
      </c>
      <c r="O18" s="80"/>
      <c r="Q18" s="73"/>
      <c r="R18" s="52"/>
    </row>
    <row r="19" spans="1:18" ht="15" customHeight="1" x14ac:dyDescent="0.3">
      <c r="A19" s="29" t="str">
        <f>IF(L19&gt;0,COUNT($A$7:A18)+COUNT(DWV!$A$8:$A$300)+COUNT('Large Dia. DWV'!$A$8:$A$121)+1,"")</f>
        <v/>
      </c>
      <c r="B19" s="67"/>
      <c r="C19" s="68"/>
      <c r="D19" s="81" t="s">
        <v>3780</v>
      </c>
      <c r="E19" s="34">
        <v>22553690</v>
      </c>
      <c r="F19" s="82" t="s">
        <v>6165</v>
      </c>
      <c r="G19" s="381">
        <f>IFERROR(INDEX([1]Master!$1:$1048576,MATCH(D19,[1]Master!$B:$B,0),MATCH($H$5,[1]Master!$1:$1,0)),"")</f>
        <v>1</v>
      </c>
      <c r="H19" s="381" t="str">
        <f>IFERROR(INDEX([1]Master!$1:$1048576,MATCH(D19,[1]Master!$B:$B,0),MATCH($H$4,[1]Master!$1:$1,0)),"")</f>
        <v>-</v>
      </c>
      <c r="I19" s="81" t="s">
        <v>5380</v>
      </c>
      <c r="J19" s="367">
        <f>IFERROR(INDEX([1]Master!$1:$1048576,MATCH(D19,[1]Master!$B:$B,0),MATCH($G$5,[1]Master!$1:$1,0)),"")</f>
        <v>171.03333333333333</v>
      </c>
      <c r="K19" s="235">
        <f>ROUND(J19*Order_Quote!$L$3,4)</f>
        <v>0</v>
      </c>
      <c r="L19" s="228"/>
      <c r="M19" s="178"/>
      <c r="N19" s="171">
        <f t="shared" si="0"/>
        <v>0</v>
      </c>
      <c r="O19" s="80"/>
      <c r="Q19" s="73"/>
      <c r="R19" s="52"/>
    </row>
    <row r="20" spans="1:18" ht="15" customHeight="1" x14ac:dyDescent="0.3">
      <c r="A20" s="29" t="str">
        <f>IF(L20&gt;0,COUNT($A$7:A19)+COUNT(DWV!$A$8:$A$300)+COUNT('Large Dia. DWV'!$A$8:$A$121)+1,"")</f>
        <v/>
      </c>
      <c r="B20" s="181"/>
      <c r="C20" s="182"/>
      <c r="D20" s="81" t="s">
        <v>3781</v>
      </c>
      <c r="E20" s="34">
        <v>22553704</v>
      </c>
      <c r="F20" s="5" t="s">
        <v>6166</v>
      </c>
      <c r="G20" s="381">
        <f>IFERROR(INDEX([1]Master!$1:$1048576,MATCH(D20,[1]Master!$B:$B,0),MATCH($H$5,[1]Master!$1:$1,0)),"")</f>
        <v>2</v>
      </c>
      <c r="H20" s="381" t="str">
        <f>IFERROR(INDEX([1]Master!$1:$1048576,MATCH(D20,[1]Master!$B:$B,0),MATCH($H$4,[1]Master!$1:$1,0)),"")</f>
        <v>-</v>
      </c>
      <c r="I20" s="81" t="s">
        <v>5380</v>
      </c>
      <c r="J20" s="367">
        <f>IFERROR(INDEX([1]Master!$1:$1048576,MATCH(D20,[1]Master!$B:$B,0),MATCH($G$5,[1]Master!$1:$1,0)),"")</f>
        <v>396.64444444444445</v>
      </c>
      <c r="K20" s="235">
        <f>ROUND(J20*Order_Quote!$L$3,4)</f>
        <v>0</v>
      </c>
      <c r="L20" s="228"/>
      <c r="M20" s="178"/>
      <c r="N20" s="171">
        <f t="shared" si="0"/>
        <v>0</v>
      </c>
      <c r="O20" s="80"/>
      <c r="Q20" s="73"/>
      <c r="R20" s="52"/>
    </row>
    <row r="21" spans="1:18" ht="15" customHeight="1" x14ac:dyDescent="0.3">
      <c r="A21" s="29" t="str">
        <f>IF(L21&gt;0,COUNT($A$7:A20)+COUNT(DWV!$A$8:$A$300)+COUNT('Large Dia. DWV'!$A$8:$A$121)+1,"")</f>
        <v/>
      </c>
      <c r="B21" s="67"/>
      <c r="C21" s="68"/>
      <c r="D21" s="85" t="s">
        <v>3784</v>
      </c>
      <c r="E21" s="83">
        <v>22557159</v>
      </c>
      <c r="F21" s="84" t="s">
        <v>6167</v>
      </c>
      <c r="G21" s="381">
        <f>IFERROR(INDEX([1]Master!$1:$1048576,MATCH(D21,[1]Master!$B:$B,0),MATCH($H$5,[1]Master!$1:$1,0)),"")</f>
        <v>250</v>
      </c>
      <c r="H21" s="381" t="str">
        <f>IFERROR(INDEX([1]Master!$1:$1048576,MATCH(D21,[1]Master!$B:$B,0),MATCH($H$4,[1]Master!$1:$1,0)),"")</f>
        <v>-</v>
      </c>
      <c r="I21" s="81" t="s">
        <v>5380</v>
      </c>
      <c r="J21" s="367">
        <f>IFERROR(INDEX([1]Master!$1:$1048576,MATCH(D21,[1]Master!$B:$B,0),MATCH($G$5,[1]Master!$1:$1,0)),"")</f>
        <v>3.0704898446833928</v>
      </c>
      <c r="K21" s="235">
        <f>ROUND(J21*Order_Quote!$L$3,4)</f>
        <v>0</v>
      </c>
      <c r="L21" s="232"/>
      <c r="M21" s="178"/>
      <c r="N21" s="171">
        <f t="shared" si="0"/>
        <v>0</v>
      </c>
      <c r="O21" s="80"/>
      <c r="Q21" s="73"/>
      <c r="R21" s="52"/>
    </row>
    <row r="22" spans="1:18" ht="15" customHeight="1" x14ac:dyDescent="0.3">
      <c r="A22" s="29" t="str">
        <f>IF(L22&gt;0,COUNT($A$7:A21)+COUNT(DWV!$A$8:$A$300)+COUNT('Large Dia. DWV'!$A$8:$A$121)+1,"")</f>
        <v/>
      </c>
      <c r="B22" s="67"/>
      <c r="C22" s="68"/>
      <c r="D22" s="81" t="s">
        <v>3785</v>
      </c>
      <c r="E22" s="34">
        <v>22557165</v>
      </c>
      <c r="F22" s="82" t="s">
        <v>6168</v>
      </c>
      <c r="G22" s="381">
        <f>IFERROR(INDEX([1]Master!$1:$1048576,MATCH(D22,[1]Master!$B:$B,0),MATCH($H$5,[1]Master!$1:$1,0)),"")</f>
        <v>100</v>
      </c>
      <c r="H22" s="381" t="str">
        <f>IFERROR(INDEX([1]Master!$1:$1048576,MATCH(D22,[1]Master!$B:$B,0),MATCH($H$4,[1]Master!$1:$1,0)),"")</f>
        <v>-</v>
      </c>
      <c r="I22" s="81" t="s">
        <v>5380</v>
      </c>
      <c r="J22" s="367">
        <f>IFERROR(INDEX([1]Master!$1:$1048576,MATCH(D22,[1]Master!$B:$B,0),MATCH($G$5,[1]Master!$1:$1,0)),"")</f>
        <v>2.322222222222222</v>
      </c>
      <c r="K22" s="235">
        <f>ROUND(J22*Order_Quote!$L$3,4)</f>
        <v>0</v>
      </c>
      <c r="L22" s="228"/>
      <c r="M22" s="178"/>
      <c r="N22" s="171">
        <f t="shared" si="0"/>
        <v>0</v>
      </c>
      <c r="O22" s="80"/>
      <c r="Q22" s="73"/>
      <c r="R22" s="52"/>
    </row>
    <row r="23" spans="1:18" ht="15" customHeight="1" x14ac:dyDescent="0.3">
      <c r="A23" s="29" t="str">
        <f>IF(L23&gt;0,COUNT($A$7:A22)+COUNT(DWV!$A$8:$A$300)+COUNT('Large Dia. DWV'!$A$8:$A$121)+1,"")</f>
        <v/>
      </c>
      <c r="B23" s="67"/>
      <c r="C23" s="68"/>
      <c r="D23" s="81" t="s">
        <v>3786</v>
      </c>
      <c r="E23" s="34">
        <v>22557167</v>
      </c>
      <c r="F23" s="82" t="s">
        <v>6169</v>
      </c>
      <c r="G23" s="381">
        <f>IFERROR(INDEX([1]Master!$1:$1048576,MATCH(D23,[1]Master!$B:$B,0),MATCH($H$5,[1]Master!$1:$1,0)),"")</f>
        <v>100</v>
      </c>
      <c r="H23" s="381" t="str">
        <f>IFERROR(INDEX([1]Master!$1:$1048576,MATCH(D23,[1]Master!$B:$B,0),MATCH($H$4,[1]Master!$1:$1,0)),"")</f>
        <v>-</v>
      </c>
      <c r="I23" s="81" t="s">
        <v>5380</v>
      </c>
      <c r="J23" s="367">
        <f>IFERROR(INDEX([1]Master!$1:$1048576,MATCH(D23,[1]Master!$B:$B,0),MATCH($G$5,[1]Master!$1:$1,0)),"")</f>
        <v>2.1624850657108721</v>
      </c>
      <c r="K23" s="235">
        <f>ROUND(J23*Order_Quote!$L$3,4)</f>
        <v>0</v>
      </c>
      <c r="L23" s="228"/>
      <c r="M23" s="178"/>
      <c r="N23" s="171">
        <f t="shared" si="0"/>
        <v>0</v>
      </c>
      <c r="O23" s="80"/>
      <c r="Q23" s="73"/>
      <c r="R23" s="52"/>
    </row>
    <row r="24" spans="1:18" ht="15" customHeight="1" x14ac:dyDescent="0.3">
      <c r="A24" s="29" t="str">
        <f>IF(L24&gt;0,COUNT($A$7:A23)+COUNT(DWV!$A$8:$A$300)+COUNT('Large Dia. DWV'!$A$8:$A$121)+1,"")</f>
        <v/>
      </c>
      <c r="B24" s="67"/>
      <c r="C24" s="68"/>
      <c r="D24" s="81" t="s">
        <v>3787</v>
      </c>
      <c r="E24" s="34">
        <v>22557169</v>
      </c>
      <c r="F24" s="82" t="s">
        <v>6170</v>
      </c>
      <c r="G24" s="381">
        <f>IFERROR(INDEX([1]Master!$1:$1048576,MATCH(D24,[1]Master!$B:$B,0),MATCH($H$5,[1]Master!$1:$1,0)),"")</f>
        <v>100</v>
      </c>
      <c r="H24" s="381" t="str">
        <f>IFERROR(INDEX([1]Master!$1:$1048576,MATCH(D24,[1]Master!$B:$B,0),MATCH($H$4,[1]Master!$1:$1,0)),"")</f>
        <v>-</v>
      </c>
      <c r="I24" s="81" t="s">
        <v>5380</v>
      </c>
      <c r="J24" s="367">
        <f>IFERROR(INDEX([1]Master!$1:$1048576,MATCH(D24,[1]Master!$B:$B,0),MATCH($G$5,[1]Master!$1:$1,0)),"")</f>
        <v>2.1624850657108721</v>
      </c>
      <c r="K24" s="235">
        <f>ROUND(J24*Order_Quote!$L$3,4)</f>
        <v>0</v>
      </c>
      <c r="L24" s="228"/>
      <c r="M24" s="178"/>
      <c r="N24" s="171">
        <f t="shared" si="0"/>
        <v>0</v>
      </c>
      <c r="O24" s="80"/>
      <c r="Q24" s="73"/>
      <c r="R24" s="52"/>
    </row>
    <row r="25" spans="1:18" ht="15" customHeight="1" x14ac:dyDescent="0.3">
      <c r="A25" s="29" t="str">
        <f>IF(L25&gt;0,COUNT($A$7:A24)+COUNT(DWV!$A$8:$A$300)+COUNT('Large Dia. DWV'!$A$8:$A$121)+1,"")</f>
        <v/>
      </c>
      <c r="B25" s="67"/>
      <c r="C25" s="68"/>
      <c r="D25" s="3" t="s">
        <v>237</v>
      </c>
      <c r="E25" s="3">
        <v>22553739</v>
      </c>
      <c r="F25" s="5" t="s">
        <v>6171</v>
      </c>
      <c r="G25" s="381">
        <f>IFERROR(INDEX([1]Master!$1:$1048576,MATCH(D25,[1]Master!$B:$B,0),MATCH($H$5,[1]Master!$1:$1,0)),"")</f>
        <v>100</v>
      </c>
      <c r="H25" s="381" t="str">
        <f>IFERROR(INDEX([1]Master!$1:$1048576,MATCH(D25,[1]Master!$B:$B,0),MATCH($H$4,[1]Master!$1:$1,0)),"")</f>
        <v>-</v>
      </c>
      <c r="I25" s="81" t="s">
        <v>5380</v>
      </c>
      <c r="J25" s="367">
        <f>IFERROR(INDEX([1]Master!$1:$1048576,MATCH(D25,[1]Master!$B:$B,0),MATCH($G$5,[1]Master!$1:$1,0)),"")</f>
        <v>1.3777777777777778</v>
      </c>
      <c r="K25" s="235">
        <f>ROUND(J25*Order_Quote!$L$3,4)</f>
        <v>0</v>
      </c>
      <c r="L25" s="228"/>
      <c r="M25" s="178"/>
      <c r="N25" s="171">
        <f t="shared" si="0"/>
        <v>0</v>
      </c>
      <c r="O25" s="80"/>
      <c r="Q25" s="73"/>
      <c r="R25" s="52"/>
    </row>
    <row r="26" spans="1:18" ht="15" customHeight="1" x14ac:dyDescent="0.3">
      <c r="A26" s="29" t="str">
        <f>IF(L26&gt;0,COUNT($A$7:A25)+COUNT(DWV!$A$8:$A$300)+COUNT('Large Dia. DWV'!$A$8:$A$121)+1,"")</f>
        <v/>
      </c>
      <c r="B26" s="424"/>
      <c r="C26" s="425"/>
      <c r="D26" s="81" t="s">
        <v>3788</v>
      </c>
      <c r="E26" s="34">
        <v>22557173</v>
      </c>
      <c r="F26" s="82" t="s">
        <v>6172</v>
      </c>
      <c r="G26" s="381">
        <f>IFERROR(INDEX([1]Master!$1:$1048576,MATCH(D26,[1]Master!$B:$B,0),MATCH($H$5,[1]Master!$1:$1,0)),"")</f>
        <v>50</v>
      </c>
      <c r="H26" s="381" t="str">
        <f>IFERROR(INDEX([1]Master!$1:$1048576,MATCH(D26,[1]Master!$B:$B,0),MATCH($H$4,[1]Master!$1:$1,0)),"")</f>
        <v>-</v>
      </c>
      <c r="I26" s="81" t="s">
        <v>5380</v>
      </c>
      <c r="J26" s="367">
        <f>IFERROR(INDEX([1]Master!$1:$1048576,MATCH(D26,[1]Master!$B:$B,0),MATCH($G$5,[1]Master!$1:$1,0)),"")</f>
        <v>4.1555555555555559</v>
      </c>
      <c r="K26" s="235">
        <f>ROUND(J26*Order_Quote!$L$3,4)</f>
        <v>0</v>
      </c>
      <c r="L26" s="228"/>
      <c r="M26" s="178"/>
      <c r="N26" s="171">
        <f t="shared" si="0"/>
        <v>0</v>
      </c>
      <c r="O26" s="80"/>
      <c r="Q26" s="73"/>
      <c r="R26" s="52"/>
    </row>
    <row r="27" spans="1:18" ht="15" customHeight="1" x14ac:dyDescent="0.3">
      <c r="A27" s="29" t="str">
        <f>IF(L27&gt;0,COUNT($A$7:A26)+COUNT(DWV!$A$8:$A$300)+COUNT('Large Dia. DWV'!$A$8:$A$121)+1,"")</f>
        <v/>
      </c>
      <c r="B27" s="424"/>
      <c r="C27" s="425"/>
      <c r="D27" s="81" t="s">
        <v>4227</v>
      </c>
      <c r="E27" s="34">
        <v>22557175</v>
      </c>
      <c r="F27" s="82" t="s">
        <v>6173</v>
      </c>
      <c r="G27" s="381">
        <f>IFERROR(INDEX([1]Master!$1:$1048576,MATCH(D27,[1]Master!$B:$B,0),MATCH($H$5,[1]Master!$1:$1,0)),"")</f>
        <v>50</v>
      </c>
      <c r="H27" s="381" t="str">
        <f>IFERROR(INDEX([1]Master!$1:$1048576,MATCH(D27,[1]Master!$B:$B,0),MATCH($H$4,[1]Master!$1:$1,0)),"")</f>
        <v>-</v>
      </c>
      <c r="I27" s="81" t="s">
        <v>5380</v>
      </c>
      <c r="J27" s="367">
        <f>IFERROR(INDEX([1]Master!$1:$1048576,MATCH(D27,[1]Master!$B:$B,0),MATCH($G$5,[1]Master!$1:$1,0)),"")</f>
        <v>4.2413381123058542</v>
      </c>
      <c r="K27" s="235">
        <f>ROUND(J27*Order_Quote!$L$3,4)</f>
        <v>0</v>
      </c>
      <c r="L27" s="228"/>
      <c r="M27" s="178"/>
      <c r="N27" s="171">
        <f t="shared" si="0"/>
        <v>0</v>
      </c>
      <c r="O27" s="80"/>
      <c r="Q27" s="73"/>
      <c r="R27" s="52"/>
    </row>
    <row r="28" spans="1:18" ht="15" customHeight="1" x14ac:dyDescent="0.3">
      <c r="A28" s="29" t="str">
        <f>IF(L28&gt;0,COUNT($A$7:A27)+COUNT(DWV!$A$8:$A$300)+COUNT('Large Dia. DWV'!$A$8:$A$121)+1,"")</f>
        <v/>
      </c>
      <c r="B28" s="424"/>
      <c r="C28" s="425"/>
      <c r="D28" s="81" t="s">
        <v>4228</v>
      </c>
      <c r="E28" s="34">
        <v>22557177</v>
      </c>
      <c r="F28" s="82" t="s">
        <v>6174</v>
      </c>
      <c r="G28" s="381">
        <f>IFERROR(INDEX([1]Master!$1:$1048576,MATCH(D28,[1]Master!$B:$B,0),MATCH($H$5,[1]Master!$1:$1,0)),"")</f>
        <v>50</v>
      </c>
      <c r="H28" s="381" t="str">
        <f>IFERROR(INDEX([1]Master!$1:$1048576,MATCH(D28,[1]Master!$B:$B,0),MATCH($H$4,[1]Master!$1:$1,0)),"")</f>
        <v>-</v>
      </c>
      <c r="I28" s="81" t="s">
        <v>5380</v>
      </c>
      <c r="J28" s="367">
        <f>IFERROR(INDEX([1]Master!$1:$1048576,MATCH(D28,[1]Master!$B:$B,0),MATCH($G$5,[1]Master!$1:$1,0)),"")</f>
        <v>4.2413381123058542</v>
      </c>
      <c r="K28" s="235">
        <f>ROUND(J28*Order_Quote!$L$3,4)</f>
        <v>0</v>
      </c>
      <c r="L28" s="228"/>
      <c r="M28" s="178"/>
      <c r="N28" s="171">
        <f t="shared" si="0"/>
        <v>0</v>
      </c>
      <c r="O28" s="80"/>
      <c r="Q28" s="73"/>
      <c r="R28" s="52"/>
    </row>
    <row r="29" spans="1:18" ht="15" customHeight="1" x14ac:dyDescent="0.3">
      <c r="A29" s="29" t="str">
        <f>IF(L29&gt;0,COUNT($A$7:A28)+COUNT(DWV!$A$8:$A$300)+COUNT('Large Dia. DWV'!$A$8:$A$121)+1,"")</f>
        <v/>
      </c>
      <c r="B29" s="424"/>
      <c r="C29" s="425"/>
      <c r="D29" s="81" t="s">
        <v>4229</v>
      </c>
      <c r="E29" s="34">
        <v>22557179</v>
      </c>
      <c r="F29" s="82" t="s">
        <v>6175</v>
      </c>
      <c r="G29" s="381">
        <f>IFERROR(INDEX([1]Master!$1:$1048576,MATCH(D29,[1]Master!$B:$B,0),MATCH($H$5,[1]Master!$1:$1,0)),"")</f>
        <v>50</v>
      </c>
      <c r="H29" s="381" t="str">
        <f>IFERROR(INDEX([1]Master!$1:$1048576,MATCH(D29,[1]Master!$B:$B,0),MATCH($H$4,[1]Master!$1:$1,0)),"")</f>
        <v>-</v>
      </c>
      <c r="I29" s="81" t="s">
        <v>5380</v>
      </c>
      <c r="J29" s="367">
        <f>IFERROR(INDEX([1]Master!$1:$1048576,MATCH(D29,[1]Master!$B:$B,0),MATCH($G$5,[1]Master!$1:$1,0)),"")</f>
        <v>4.2413381123058542</v>
      </c>
      <c r="K29" s="235">
        <f>ROUND(J29*Order_Quote!$L$3,4)</f>
        <v>0</v>
      </c>
      <c r="L29" s="228"/>
      <c r="M29" s="178"/>
      <c r="N29" s="171">
        <f t="shared" si="0"/>
        <v>0</v>
      </c>
      <c r="O29" s="80"/>
      <c r="Q29" s="73"/>
      <c r="R29" s="52"/>
    </row>
    <row r="30" spans="1:18" ht="15" customHeight="1" x14ac:dyDescent="0.3">
      <c r="A30" s="29" t="str">
        <f>IF(L30&gt;0,COUNT($A$7:A29)+COUNT(DWV!$A$8:$A$300)+COUNT('Large Dia. DWV'!$A$8:$A$121)+1,"")</f>
        <v/>
      </c>
      <c r="B30" s="424"/>
      <c r="C30" s="425"/>
      <c r="D30" s="81" t="s">
        <v>4230</v>
      </c>
      <c r="E30" s="34">
        <v>22557181</v>
      </c>
      <c r="F30" s="82" t="s">
        <v>6176</v>
      </c>
      <c r="G30" s="381">
        <f>IFERROR(INDEX([1]Master!$1:$1048576,MATCH(D30,[1]Master!$B:$B,0),MATCH($H$5,[1]Master!$1:$1,0)),"")</f>
        <v>50</v>
      </c>
      <c r="H30" s="381" t="str">
        <f>IFERROR(INDEX([1]Master!$1:$1048576,MATCH(D30,[1]Master!$B:$B,0),MATCH($H$4,[1]Master!$1:$1,0)),"")</f>
        <v>-</v>
      </c>
      <c r="I30" s="81" t="s">
        <v>5380</v>
      </c>
      <c r="J30" s="367">
        <f>IFERROR(INDEX([1]Master!$1:$1048576,MATCH(D30,[1]Master!$B:$B,0),MATCH($G$5,[1]Master!$1:$1,0)),"")</f>
        <v>4.2413381123058542</v>
      </c>
      <c r="K30" s="235">
        <f>ROUND(J30*Order_Quote!$L$3,4)</f>
        <v>0</v>
      </c>
      <c r="L30" s="228"/>
      <c r="M30" s="178"/>
      <c r="N30" s="171">
        <f t="shared" si="0"/>
        <v>0</v>
      </c>
      <c r="O30" s="80"/>
      <c r="Q30" s="73"/>
      <c r="R30" s="52"/>
    </row>
    <row r="31" spans="1:18" ht="15" customHeight="1" x14ac:dyDescent="0.3">
      <c r="A31" s="29" t="str">
        <f>IF(L31&gt;0,COUNT($A$7:A30)+COUNT(DWV!$A$8:$A$300)+COUNT('Large Dia. DWV'!$A$8:$A$121)+1,"")</f>
        <v/>
      </c>
      <c r="B31" s="424"/>
      <c r="C31" s="425"/>
      <c r="D31" s="3" t="s">
        <v>238</v>
      </c>
      <c r="E31" s="3">
        <v>22553755</v>
      </c>
      <c r="F31" s="5" t="s">
        <v>6177</v>
      </c>
      <c r="G31" s="381">
        <f>IFERROR(INDEX([1]Master!$1:$1048576,MATCH(D31,[1]Master!$B:$B,0),MATCH($H$5,[1]Master!$1:$1,0)),"")</f>
        <v>50</v>
      </c>
      <c r="H31" s="381" t="str">
        <f>IFERROR(INDEX([1]Master!$1:$1048576,MATCH(D31,[1]Master!$B:$B,0),MATCH($H$4,[1]Master!$1:$1,0)),"")</f>
        <v>-</v>
      </c>
      <c r="I31" s="81" t="s">
        <v>5380</v>
      </c>
      <c r="J31" s="367">
        <f>IFERROR(INDEX([1]Master!$1:$1048576,MATCH(D31,[1]Master!$B:$B,0),MATCH($G$5,[1]Master!$1:$1,0)),"")</f>
        <v>2.4888888888888889</v>
      </c>
      <c r="K31" s="235">
        <f>ROUND(J31*Order_Quote!$L$3,4)</f>
        <v>0</v>
      </c>
      <c r="L31" s="228"/>
      <c r="M31" s="178"/>
      <c r="N31" s="171">
        <f t="shared" si="0"/>
        <v>0</v>
      </c>
      <c r="O31" s="80"/>
      <c r="Q31" s="73"/>
      <c r="R31" s="52"/>
    </row>
    <row r="32" spans="1:18" ht="15" customHeight="1" x14ac:dyDescent="0.3">
      <c r="A32" s="29" t="str">
        <f>IF(L32&gt;0,COUNT($A$7:A31)+COUNT(DWV!$A$8:$A$300)+COUNT('Large Dia. DWV'!$A$8:$A$121)+1,"")</f>
        <v/>
      </c>
      <c r="B32" s="424"/>
      <c r="C32" s="425"/>
      <c r="D32" s="3" t="s">
        <v>239</v>
      </c>
      <c r="E32" s="3">
        <v>22553771</v>
      </c>
      <c r="F32" s="5" t="s">
        <v>6178</v>
      </c>
      <c r="G32" s="381">
        <f>IFERROR(INDEX([1]Master!$1:$1048576,MATCH(D32,[1]Master!$B:$B,0),MATCH($H$5,[1]Master!$1:$1,0)),"")</f>
        <v>50</v>
      </c>
      <c r="H32" s="381" t="str">
        <f>IFERROR(INDEX([1]Master!$1:$1048576,MATCH(D32,[1]Master!$B:$B,0),MATCH($H$4,[1]Master!$1:$1,0)),"")</f>
        <v>-</v>
      </c>
      <c r="I32" s="81" t="s">
        <v>5380</v>
      </c>
      <c r="J32" s="367">
        <f>IFERROR(INDEX([1]Master!$1:$1048576,MATCH(D32,[1]Master!$B:$B,0),MATCH($G$5,[1]Master!$1:$1,0)),"")</f>
        <v>2.7</v>
      </c>
      <c r="K32" s="235">
        <f>ROUND(J32*Order_Quote!$L$3,4)</f>
        <v>0</v>
      </c>
      <c r="L32" s="228"/>
      <c r="M32" s="178"/>
      <c r="N32" s="171">
        <f t="shared" ref="N32:N95" si="1">L32/G32</f>
        <v>0</v>
      </c>
      <c r="O32" s="80"/>
      <c r="Q32" s="73"/>
      <c r="R32" s="52"/>
    </row>
    <row r="33" spans="1:18" ht="15" customHeight="1" x14ac:dyDescent="0.3">
      <c r="A33" s="29" t="str">
        <f>IF(L33&gt;0,COUNT($A$7:A32)+COUNT(DWV!$A$8:$A$300)+COUNT('Large Dia. DWV'!$A$8:$A$121)+1,"")</f>
        <v/>
      </c>
      <c r="B33" s="67"/>
      <c r="C33" s="68"/>
      <c r="D33" s="81" t="s">
        <v>4231</v>
      </c>
      <c r="E33" s="34">
        <v>22557187</v>
      </c>
      <c r="F33" s="82" t="s">
        <v>6179</v>
      </c>
      <c r="G33" s="381">
        <f>IFERROR(INDEX([1]Master!$1:$1048576,MATCH(D33,[1]Master!$B:$B,0),MATCH($H$5,[1]Master!$1:$1,0)),"")</f>
        <v>50</v>
      </c>
      <c r="H33" s="381" t="str">
        <f>IFERROR(INDEX([1]Master!$1:$1048576,MATCH(D33,[1]Master!$B:$B,0),MATCH($H$4,[1]Master!$1:$1,0)),"")</f>
        <v>-</v>
      </c>
      <c r="I33" s="81" t="s">
        <v>5380</v>
      </c>
      <c r="J33" s="367">
        <f>IFERROR(INDEX([1]Master!$1:$1048576,MATCH(D33,[1]Master!$B:$B,0),MATCH($G$5,[1]Master!$1:$1,0)),"")</f>
        <v>5.6750298685782559</v>
      </c>
      <c r="K33" s="235">
        <f>ROUND(J33*Order_Quote!$L$3,4)</f>
        <v>0</v>
      </c>
      <c r="L33" s="228"/>
      <c r="M33" s="178"/>
      <c r="N33" s="171">
        <f t="shared" si="1"/>
        <v>0</v>
      </c>
      <c r="O33" s="80"/>
      <c r="Q33" s="73"/>
      <c r="R33" s="52"/>
    </row>
    <row r="34" spans="1:18" ht="15" customHeight="1" x14ac:dyDescent="0.3">
      <c r="A34" s="29" t="str">
        <f>IF(L34&gt;0,COUNT($A$7:A33)+COUNT(DWV!$A$8:$A$300)+COUNT('Large Dia. DWV'!$A$8:$A$121)+1,"")</f>
        <v/>
      </c>
      <c r="B34" s="67"/>
      <c r="C34" s="68"/>
      <c r="D34" s="81" t="s">
        <v>4232</v>
      </c>
      <c r="E34" s="34">
        <v>22557190</v>
      </c>
      <c r="F34" s="82" t="s">
        <v>6180</v>
      </c>
      <c r="G34" s="381">
        <f>IFERROR(INDEX([1]Master!$1:$1048576,MATCH(D34,[1]Master!$B:$B,0),MATCH($H$5,[1]Master!$1:$1,0)),"")</f>
        <v>40</v>
      </c>
      <c r="H34" s="381" t="str">
        <f>IFERROR(INDEX([1]Master!$1:$1048576,MATCH(D34,[1]Master!$B:$B,0),MATCH($H$4,[1]Master!$1:$1,0)),"")</f>
        <v>-</v>
      </c>
      <c r="I34" s="81" t="s">
        <v>5380</v>
      </c>
      <c r="J34" s="367">
        <f>IFERROR(INDEX([1]Master!$1:$1048576,MATCH(D34,[1]Master!$B:$B,0),MATCH($G$5,[1]Master!$1:$1,0)),"")</f>
        <v>7.3357228195937862</v>
      </c>
      <c r="K34" s="235">
        <f>ROUND(J34*Order_Quote!$L$3,4)</f>
        <v>0</v>
      </c>
      <c r="L34" s="228"/>
      <c r="M34" s="178"/>
      <c r="N34" s="171">
        <f t="shared" si="1"/>
        <v>0</v>
      </c>
      <c r="O34" s="80"/>
      <c r="Q34" s="73"/>
      <c r="R34" s="52"/>
    </row>
    <row r="35" spans="1:18" ht="15" customHeight="1" x14ac:dyDescent="0.3">
      <c r="A35" s="29" t="str">
        <f>IF(L35&gt;0,COUNT($A$7:A34)+COUNT(DWV!$A$8:$A$300)+COUNT('Large Dia. DWV'!$A$8:$A$121)+1,"")</f>
        <v/>
      </c>
      <c r="B35" s="67"/>
      <c r="C35" s="68"/>
      <c r="D35" s="81" t="s">
        <v>4233</v>
      </c>
      <c r="E35" s="34">
        <v>22557192</v>
      </c>
      <c r="F35" s="82" t="s">
        <v>6181</v>
      </c>
      <c r="G35" s="381">
        <f>IFERROR(INDEX([1]Master!$1:$1048576,MATCH(D35,[1]Master!$B:$B,0),MATCH($H$5,[1]Master!$1:$1,0)),"")</f>
        <v>50</v>
      </c>
      <c r="H35" s="381" t="str">
        <f>IFERROR(INDEX([1]Master!$1:$1048576,MATCH(D35,[1]Master!$B:$B,0),MATCH($H$4,[1]Master!$1:$1,0)),"")</f>
        <v>-</v>
      </c>
      <c r="I35" s="81" t="s">
        <v>5380</v>
      </c>
      <c r="J35" s="367">
        <f>IFERROR(INDEX([1]Master!$1:$1048576,MATCH(D35,[1]Master!$B:$B,0),MATCH($G$5,[1]Master!$1:$1,0)),"")</f>
        <v>5.7825567502986859</v>
      </c>
      <c r="K35" s="235">
        <f>ROUND(J35*Order_Quote!$L$3,4)</f>
        <v>0</v>
      </c>
      <c r="L35" s="228"/>
      <c r="M35" s="178"/>
      <c r="N35" s="171">
        <f t="shared" si="1"/>
        <v>0</v>
      </c>
      <c r="O35" s="80"/>
      <c r="Q35" s="73"/>
      <c r="R35" s="52"/>
    </row>
    <row r="36" spans="1:18" ht="15" customHeight="1" x14ac:dyDescent="0.3">
      <c r="A36" s="29" t="str">
        <f>IF(L36&gt;0,COUNT($A$7:A35)+COUNT(DWV!$A$8:$A$300)+COUNT('Large Dia. DWV'!$A$8:$A$121)+1,"")</f>
        <v/>
      </c>
      <c r="B36" s="67"/>
      <c r="C36" s="68"/>
      <c r="D36" s="81" t="s">
        <v>4234</v>
      </c>
      <c r="E36" s="34">
        <v>22557194</v>
      </c>
      <c r="F36" s="82" t="s">
        <v>6182</v>
      </c>
      <c r="G36" s="381">
        <f>IFERROR(INDEX([1]Master!$1:$1048576,MATCH(D36,[1]Master!$B:$B,0),MATCH($H$5,[1]Master!$1:$1,0)),"")</f>
        <v>50</v>
      </c>
      <c r="H36" s="381" t="str">
        <f>IFERROR(INDEX([1]Master!$1:$1048576,MATCH(D36,[1]Master!$B:$B,0),MATCH($H$4,[1]Master!$1:$1,0)),"")</f>
        <v>-</v>
      </c>
      <c r="I36" s="81" t="s">
        <v>5380</v>
      </c>
      <c r="J36" s="367">
        <f>IFERROR(INDEX([1]Master!$1:$1048576,MATCH(D36,[1]Master!$B:$B,0),MATCH($G$5,[1]Master!$1:$1,0)),"")</f>
        <v>5.7825567502986859</v>
      </c>
      <c r="K36" s="235">
        <f>ROUND(J36*Order_Quote!$L$3,4)</f>
        <v>0</v>
      </c>
      <c r="L36" s="228"/>
      <c r="M36" s="178"/>
      <c r="N36" s="171">
        <f t="shared" si="1"/>
        <v>0</v>
      </c>
      <c r="O36" s="80"/>
      <c r="Q36" s="73"/>
      <c r="R36" s="52"/>
    </row>
    <row r="37" spans="1:18" ht="15" customHeight="1" x14ac:dyDescent="0.3">
      <c r="A37" s="29" t="str">
        <f>IF(L37&gt;0,COUNT($A$7:A36)+COUNT(DWV!$A$8:$A$300)+COUNT('Large Dia. DWV'!$A$8:$A$121)+1,"")</f>
        <v/>
      </c>
      <c r="B37" s="67"/>
      <c r="C37" s="68"/>
      <c r="D37" s="81" t="s">
        <v>4235</v>
      </c>
      <c r="E37" s="34">
        <v>22557196</v>
      </c>
      <c r="F37" s="82" t="s">
        <v>6183</v>
      </c>
      <c r="G37" s="381">
        <f>IFERROR(INDEX([1]Master!$1:$1048576,MATCH(D37,[1]Master!$B:$B,0),MATCH($H$5,[1]Master!$1:$1,0)),"")</f>
        <v>50</v>
      </c>
      <c r="H37" s="381" t="str">
        <f>IFERROR(INDEX([1]Master!$1:$1048576,MATCH(D37,[1]Master!$B:$B,0),MATCH($H$4,[1]Master!$1:$1,0)),"")</f>
        <v>-</v>
      </c>
      <c r="I37" s="81" t="s">
        <v>5380</v>
      </c>
      <c r="J37" s="367">
        <f>IFERROR(INDEX([1]Master!$1:$1048576,MATCH(D37,[1]Master!$B:$B,0),MATCH($G$5,[1]Master!$1:$1,0)),"")</f>
        <v>5.7825567502986859</v>
      </c>
      <c r="K37" s="235">
        <f>ROUND(J37*Order_Quote!$L$3,4)</f>
        <v>0</v>
      </c>
      <c r="L37" s="228"/>
      <c r="M37" s="178"/>
      <c r="N37" s="171">
        <f t="shared" si="1"/>
        <v>0</v>
      </c>
      <c r="O37" s="80"/>
      <c r="Q37" s="73"/>
      <c r="R37" s="52"/>
    </row>
    <row r="38" spans="1:18" ht="15" customHeight="1" x14ac:dyDescent="0.3">
      <c r="A38" s="29" t="str">
        <f>IF(L38&gt;0,COUNT($A$7:A37)+COUNT(DWV!$A$8:$A$300)+COUNT('Large Dia. DWV'!$A$8:$A$121)+1,"")</f>
        <v/>
      </c>
      <c r="B38" s="67"/>
      <c r="C38" s="68"/>
      <c r="D38" s="81" t="s">
        <v>4236</v>
      </c>
      <c r="E38" s="34">
        <v>22557198</v>
      </c>
      <c r="F38" s="82" t="s">
        <v>6184</v>
      </c>
      <c r="G38" s="381">
        <f>IFERROR(INDEX([1]Master!$1:$1048576,MATCH(D38,[1]Master!$B:$B,0),MATCH($H$5,[1]Master!$1:$1,0)),"")</f>
        <v>50</v>
      </c>
      <c r="H38" s="381" t="str">
        <f>IFERROR(INDEX([1]Master!$1:$1048576,MATCH(D38,[1]Master!$B:$B,0),MATCH($H$4,[1]Master!$1:$1,0)),"")</f>
        <v>-</v>
      </c>
      <c r="I38" s="81" t="s">
        <v>5380</v>
      </c>
      <c r="J38" s="367">
        <f>IFERROR(INDEX([1]Master!$1:$1048576,MATCH(D38,[1]Master!$B:$B,0),MATCH($G$5,[1]Master!$1:$1,0)),"")</f>
        <v>4.0333333333333332</v>
      </c>
      <c r="K38" s="235">
        <f>ROUND(J38*Order_Quote!$L$3,4)</f>
        <v>0</v>
      </c>
      <c r="L38" s="228"/>
      <c r="M38" s="178"/>
      <c r="N38" s="171">
        <f t="shared" si="1"/>
        <v>0</v>
      </c>
      <c r="O38" s="80"/>
      <c r="Q38" s="73"/>
      <c r="R38" s="52"/>
    </row>
    <row r="39" spans="1:18" ht="15" customHeight="1" x14ac:dyDescent="0.3">
      <c r="A39" s="29" t="str">
        <f>IF(L39&gt;0,COUNT($A$7:A38)+COUNT(DWV!$A$8:$A$300)+COUNT('Large Dia. DWV'!$A$8:$A$121)+1,"")</f>
        <v/>
      </c>
      <c r="B39" s="67"/>
      <c r="C39" s="68"/>
      <c r="D39" s="81" t="s">
        <v>4237</v>
      </c>
      <c r="E39" s="34">
        <v>22557200</v>
      </c>
      <c r="F39" s="82" t="s">
        <v>6185</v>
      </c>
      <c r="G39" s="381">
        <f>IFERROR(INDEX([1]Master!$1:$1048576,MATCH(D39,[1]Master!$B:$B,0),MATCH($H$5,[1]Master!$1:$1,0)),"")</f>
        <v>50</v>
      </c>
      <c r="H39" s="381" t="str">
        <f>IFERROR(INDEX([1]Master!$1:$1048576,MATCH(D39,[1]Master!$B:$B,0),MATCH($H$4,[1]Master!$1:$1,0)),"")</f>
        <v>-</v>
      </c>
      <c r="I39" s="81" t="s">
        <v>5380</v>
      </c>
      <c r="J39" s="367">
        <f>IFERROR(INDEX([1]Master!$1:$1048576,MATCH(D39,[1]Master!$B:$B,0),MATCH($G$5,[1]Master!$1:$1,0)),"")</f>
        <v>4.0333333333333332</v>
      </c>
      <c r="K39" s="235">
        <f>ROUND(J39*Order_Quote!$L$3,4)</f>
        <v>0</v>
      </c>
      <c r="L39" s="228"/>
      <c r="M39" s="178"/>
      <c r="N39" s="171">
        <f t="shared" si="1"/>
        <v>0</v>
      </c>
      <c r="O39" s="80"/>
      <c r="Q39" s="73"/>
      <c r="R39" s="52"/>
    </row>
    <row r="40" spans="1:18" ht="15" customHeight="1" x14ac:dyDescent="0.3">
      <c r="A40" s="29" t="str">
        <f>IF(L40&gt;0,COUNT($A$7:A39)+COUNT(DWV!$A$8:$A$300)+COUNT('Large Dia. DWV'!$A$8:$A$121)+1,"")</f>
        <v/>
      </c>
      <c r="B40" s="67"/>
      <c r="C40" s="68"/>
      <c r="D40" s="81" t="s">
        <v>4238</v>
      </c>
      <c r="E40" s="34">
        <v>22557203</v>
      </c>
      <c r="F40" s="82" t="s">
        <v>6186</v>
      </c>
      <c r="G40" s="381">
        <f>IFERROR(INDEX([1]Master!$1:$1048576,MATCH(D40,[1]Master!$B:$B,0),MATCH($H$5,[1]Master!$1:$1,0)),"")</f>
        <v>50</v>
      </c>
      <c r="H40" s="381" t="str">
        <f>IFERROR(INDEX([1]Master!$1:$1048576,MATCH(D40,[1]Master!$B:$B,0),MATCH($H$4,[1]Master!$1:$1,0)),"")</f>
        <v>-</v>
      </c>
      <c r="I40" s="81" t="s">
        <v>5380</v>
      </c>
      <c r="J40" s="367">
        <f>IFERROR(INDEX([1]Master!$1:$1048576,MATCH(D40,[1]Master!$B:$B,0),MATCH($G$5,[1]Master!$1:$1,0)),"")</f>
        <v>4.2777777777777777</v>
      </c>
      <c r="K40" s="235">
        <f>ROUND(J40*Order_Quote!$L$3,4)</f>
        <v>0</v>
      </c>
      <c r="L40" s="228"/>
      <c r="M40" s="178"/>
      <c r="N40" s="171">
        <f t="shared" si="1"/>
        <v>0</v>
      </c>
      <c r="O40" s="80"/>
      <c r="Q40" s="73"/>
      <c r="R40" s="52"/>
    </row>
    <row r="41" spans="1:18" ht="15" customHeight="1" x14ac:dyDescent="0.3">
      <c r="A41" s="29" t="str">
        <f>IF(L41&gt;0,COUNT($A$7:A40)+COUNT(DWV!$A$8:$A$300)+COUNT('Large Dia. DWV'!$A$8:$A$121)+1,"")</f>
        <v/>
      </c>
      <c r="B41" s="67"/>
      <c r="C41" s="68"/>
      <c r="D41" s="81" t="s">
        <v>4239</v>
      </c>
      <c r="E41" s="34">
        <v>22557205</v>
      </c>
      <c r="F41" s="82" t="s">
        <v>6187</v>
      </c>
      <c r="G41" s="381">
        <f>IFERROR(INDEX([1]Master!$1:$1048576,MATCH(D41,[1]Master!$B:$B,0),MATCH($H$5,[1]Master!$1:$1,0)),"")</f>
        <v>25</v>
      </c>
      <c r="H41" s="381" t="str">
        <f>IFERROR(INDEX([1]Master!$1:$1048576,MATCH(D41,[1]Master!$B:$B,0),MATCH($H$4,[1]Master!$1:$1,0)),"")</f>
        <v>-</v>
      </c>
      <c r="I41" s="81" t="s">
        <v>5380</v>
      </c>
      <c r="J41" s="367">
        <f>IFERROR(INDEX([1]Master!$1:$1048576,MATCH(D41,[1]Master!$B:$B,0),MATCH($G$5,[1]Master!$1:$1,0)),"")</f>
        <v>7.5029868578255678</v>
      </c>
      <c r="K41" s="235">
        <f>ROUND(J41*Order_Quote!$L$3,4)</f>
        <v>0</v>
      </c>
      <c r="L41" s="228"/>
      <c r="M41" s="178"/>
      <c r="N41" s="171">
        <f t="shared" si="1"/>
        <v>0</v>
      </c>
      <c r="O41" s="80"/>
      <c r="Q41" s="73"/>
      <c r="R41" s="52"/>
    </row>
    <row r="42" spans="1:18" ht="15" customHeight="1" x14ac:dyDescent="0.3">
      <c r="A42" s="29" t="str">
        <f>IF(L42&gt;0,COUNT($A$7:A41)+COUNT(DWV!$A$8:$A$300)+COUNT('Large Dia. DWV'!$A$8:$A$121)+1,"")</f>
        <v/>
      </c>
      <c r="B42" s="67"/>
      <c r="C42" s="68"/>
      <c r="D42" s="81" t="s">
        <v>4240</v>
      </c>
      <c r="E42" s="34">
        <v>22557207</v>
      </c>
      <c r="F42" s="82" t="s">
        <v>6188</v>
      </c>
      <c r="G42" s="381">
        <f>IFERROR(INDEX([1]Master!$1:$1048576,MATCH(D42,[1]Master!$B:$B,0),MATCH($H$5,[1]Master!$1:$1,0)),"")</f>
        <v>25</v>
      </c>
      <c r="H42" s="381" t="str">
        <f>IFERROR(INDEX([1]Master!$1:$1048576,MATCH(D42,[1]Master!$B:$B,0),MATCH($H$4,[1]Master!$1:$1,0)),"")</f>
        <v>-</v>
      </c>
      <c r="I42" s="81" t="s">
        <v>5380</v>
      </c>
      <c r="J42" s="367">
        <f>IFERROR(INDEX([1]Master!$1:$1048576,MATCH(D42,[1]Master!$B:$B,0),MATCH($G$5,[1]Master!$1:$1,0)),"")</f>
        <v>7.2162485065710866</v>
      </c>
      <c r="K42" s="235">
        <f>ROUND(J42*Order_Quote!$L$3,4)</f>
        <v>0</v>
      </c>
      <c r="L42" s="228"/>
      <c r="M42" s="178"/>
      <c r="N42" s="171">
        <f t="shared" si="1"/>
        <v>0</v>
      </c>
      <c r="O42" s="80"/>
      <c r="Q42" s="73"/>
      <c r="R42" s="52"/>
    </row>
    <row r="43" spans="1:18" ht="15" customHeight="1" x14ac:dyDescent="0.3">
      <c r="A43" s="29" t="str">
        <f>IF(L43&gt;0,COUNT($A$7:A42)+COUNT(DWV!$A$8:$A$300)+COUNT('Large Dia. DWV'!$A$8:$A$121)+1,"")</f>
        <v/>
      </c>
      <c r="B43" s="67"/>
      <c r="C43" s="68"/>
      <c r="D43" s="81" t="s">
        <v>4241</v>
      </c>
      <c r="E43" s="34">
        <v>22557209</v>
      </c>
      <c r="F43" s="82" t="s">
        <v>6189</v>
      </c>
      <c r="G43" s="381">
        <f>IFERROR(INDEX([1]Master!$1:$1048576,MATCH(D43,[1]Master!$B:$B,0),MATCH($H$5,[1]Master!$1:$1,0)),"")</f>
        <v>25</v>
      </c>
      <c r="H43" s="381" t="str">
        <f>IFERROR(INDEX([1]Master!$1:$1048576,MATCH(D43,[1]Master!$B:$B,0),MATCH($H$4,[1]Master!$1:$1,0)),"")</f>
        <v>-</v>
      </c>
      <c r="I43" s="81" t="s">
        <v>5380</v>
      </c>
      <c r="J43" s="367">
        <f>IFERROR(INDEX([1]Master!$1:$1048576,MATCH(D43,[1]Master!$B:$B,0),MATCH($G$5,[1]Master!$1:$1,0)),"")</f>
        <v>7.2162485065710866</v>
      </c>
      <c r="K43" s="235">
        <f>ROUND(J43*Order_Quote!$L$3,4)</f>
        <v>0</v>
      </c>
      <c r="L43" s="228"/>
      <c r="M43" s="178"/>
      <c r="N43" s="171">
        <f t="shared" si="1"/>
        <v>0</v>
      </c>
      <c r="O43" s="80"/>
      <c r="Q43" s="73"/>
      <c r="R43" s="52"/>
    </row>
    <row r="44" spans="1:18" ht="15" customHeight="1" x14ac:dyDescent="0.3">
      <c r="A44" s="29" t="str">
        <f>IF(L44&gt;0,COUNT($A$7:A43)+COUNT(DWV!$A$8:$A$300)+COUNT('Large Dia. DWV'!$A$8:$A$121)+1,"")</f>
        <v/>
      </c>
      <c r="B44" s="67"/>
      <c r="C44" s="68"/>
      <c r="D44" s="81" t="s">
        <v>4242</v>
      </c>
      <c r="E44" s="34">
        <v>22557211</v>
      </c>
      <c r="F44" s="82" t="s">
        <v>6190</v>
      </c>
      <c r="G44" s="381">
        <f>IFERROR(INDEX([1]Master!$1:$1048576,MATCH(D44,[1]Master!$B:$B,0),MATCH($H$5,[1]Master!$1:$1,0)),"")</f>
        <v>25</v>
      </c>
      <c r="H44" s="381" t="str">
        <f>IFERROR(INDEX([1]Master!$1:$1048576,MATCH(D44,[1]Master!$B:$B,0),MATCH($H$4,[1]Master!$1:$1,0)),"")</f>
        <v>-</v>
      </c>
      <c r="I44" s="81" t="s">
        <v>5380</v>
      </c>
      <c r="J44" s="367">
        <f>IFERROR(INDEX([1]Master!$1:$1048576,MATCH(D44,[1]Master!$B:$B,0),MATCH($G$5,[1]Master!$1:$1,0)),"")</f>
        <v>7.2162485065710866</v>
      </c>
      <c r="K44" s="235">
        <f>ROUND(J44*Order_Quote!$L$3,4)</f>
        <v>0</v>
      </c>
      <c r="L44" s="228"/>
      <c r="M44" s="178"/>
      <c r="N44" s="171">
        <f t="shared" si="1"/>
        <v>0</v>
      </c>
      <c r="O44" s="80"/>
      <c r="Q44" s="73"/>
      <c r="R44" s="52"/>
    </row>
    <row r="45" spans="1:18" ht="15" customHeight="1" x14ac:dyDescent="0.3">
      <c r="A45" s="29" t="str">
        <f>IF(L45&gt;0,COUNT($A$7:A44)+COUNT(DWV!$A$8:$A$300)+COUNT('Large Dia. DWV'!$A$8:$A$121)+1,"")</f>
        <v/>
      </c>
      <c r="B45" s="67"/>
      <c r="C45" s="68"/>
      <c r="D45" s="81" t="s">
        <v>4243</v>
      </c>
      <c r="E45" s="34">
        <v>22557213</v>
      </c>
      <c r="F45" s="82" t="s">
        <v>6191</v>
      </c>
      <c r="G45" s="381">
        <f>IFERROR(INDEX([1]Master!$1:$1048576,MATCH(D45,[1]Master!$B:$B,0),MATCH($H$5,[1]Master!$1:$1,0)),"")</f>
        <v>25</v>
      </c>
      <c r="H45" s="381" t="str">
        <f>IFERROR(INDEX([1]Master!$1:$1048576,MATCH(D45,[1]Master!$B:$B,0),MATCH($H$4,[1]Master!$1:$1,0)),"")</f>
        <v>-</v>
      </c>
      <c r="I45" s="81" t="s">
        <v>5380</v>
      </c>
      <c r="J45" s="367">
        <f>IFERROR(INDEX([1]Master!$1:$1048576,MATCH(D45,[1]Master!$B:$B,0),MATCH($G$5,[1]Master!$1:$1,0)),"")</f>
        <v>7.0555555555555554</v>
      </c>
      <c r="K45" s="235">
        <f>ROUND(J45*Order_Quote!$L$3,4)</f>
        <v>0</v>
      </c>
      <c r="L45" s="228"/>
      <c r="M45" s="178"/>
      <c r="N45" s="171">
        <f t="shared" si="1"/>
        <v>0</v>
      </c>
      <c r="O45" s="80"/>
      <c r="Q45" s="73"/>
      <c r="R45" s="52"/>
    </row>
    <row r="46" spans="1:18" ht="15" customHeight="1" x14ac:dyDescent="0.3">
      <c r="A46" s="29" t="str">
        <f>IF(L46&gt;0,COUNT($A$7:A45)+COUNT(DWV!$A$8:$A$300)+COUNT('Large Dia. DWV'!$A$8:$A$121)+1,"")</f>
        <v/>
      </c>
      <c r="B46" s="67"/>
      <c r="C46" s="68"/>
      <c r="D46" s="81" t="s">
        <v>4244</v>
      </c>
      <c r="E46" s="34">
        <v>22553801</v>
      </c>
      <c r="F46" s="82" t="s">
        <v>6192</v>
      </c>
      <c r="G46" s="381">
        <f>IFERROR(INDEX([1]Master!$1:$1048576,MATCH(D46,[1]Master!$B:$B,0),MATCH($H$5,[1]Master!$1:$1,0)),"")</f>
        <v>25</v>
      </c>
      <c r="H46" s="381" t="str">
        <f>IFERROR(INDEX([1]Master!$1:$1048576,MATCH(D46,[1]Master!$B:$B,0),MATCH($H$4,[1]Master!$1:$1,0)),"")</f>
        <v>-</v>
      </c>
      <c r="I46" s="81" t="s">
        <v>5380</v>
      </c>
      <c r="J46" s="367">
        <f>IFERROR(INDEX([1]Master!$1:$1048576,MATCH(D46,[1]Master!$B:$B,0),MATCH($G$5,[1]Master!$1:$1,0)),"")</f>
        <v>7.0555555555555554</v>
      </c>
      <c r="K46" s="235">
        <f>ROUND(J46*Order_Quote!$L$3,4)</f>
        <v>0</v>
      </c>
      <c r="L46" s="228"/>
      <c r="M46" s="178"/>
      <c r="N46" s="171">
        <f t="shared" si="1"/>
        <v>0</v>
      </c>
      <c r="O46" s="80"/>
      <c r="Q46" s="73"/>
      <c r="R46" s="52"/>
    </row>
    <row r="47" spans="1:18" ht="15" customHeight="1" x14ac:dyDescent="0.3">
      <c r="A47" s="29" t="str">
        <f>IF(L47&gt;0,COUNT($A$7:A46)+COUNT(DWV!$A$8:$A$300)+COUNT('Large Dia. DWV'!$A$8:$A$121)+1,"")</f>
        <v/>
      </c>
      <c r="B47" s="67"/>
      <c r="C47" s="68"/>
      <c r="D47" s="81" t="s">
        <v>4245</v>
      </c>
      <c r="E47" s="34">
        <v>22557217</v>
      </c>
      <c r="F47" s="82" t="s">
        <v>6193</v>
      </c>
      <c r="G47" s="381">
        <f>IFERROR(INDEX([1]Master!$1:$1048576,MATCH(D47,[1]Master!$B:$B,0),MATCH($H$5,[1]Master!$1:$1,0)),"")</f>
        <v>25</v>
      </c>
      <c r="H47" s="381" t="str">
        <f>IFERROR(INDEX([1]Master!$1:$1048576,MATCH(D47,[1]Master!$B:$B,0),MATCH($H$4,[1]Master!$1:$1,0)),"")</f>
        <v>-</v>
      </c>
      <c r="I47" s="81" t="s">
        <v>5380</v>
      </c>
      <c r="J47" s="367">
        <f>IFERROR(INDEX([1]Master!$1:$1048576,MATCH(D47,[1]Master!$B:$B,0),MATCH($G$5,[1]Master!$1:$1,0)),"")</f>
        <v>7.0555555555555554</v>
      </c>
      <c r="K47" s="235">
        <f>ROUND(J47*Order_Quote!$L$3,4)</f>
        <v>0</v>
      </c>
      <c r="L47" s="228"/>
      <c r="M47" s="178"/>
      <c r="N47" s="171">
        <f t="shared" si="1"/>
        <v>0</v>
      </c>
      <c r="O47" s="80"/>
      <c r="Q47" s="73"/>
      <c r="R47" s="52"/>
    </row>
    <row r="48" spans="1:18" ht="15" customHeight="1" x14ac:dyDescent="0.3">
      <c r="A48" s="29" t="str">
        <f>IF(L48&gt;0,COUNT($A$7:A47)+COUNT(DWV!$A$8:$A$300)+COUNT('Large Dia. DWV'!$A$8:$A$121)+1,"")</f>
        <v/>
      </c>
      <c r="B48" s="67"/>
      <c r="C48" s="68"/>
      <c r="D48" s="81" t="s">
        <v>4246</v>
      </c>
      <c r="E48" s="34">
        <v>22557219</v>
      </c>
      <c r="F48" s="82" t="s">
        <v>6194</v>
      </c>
      <c r="G48" s="381">
        <f>IFERROR(INDEX([1]Master!$1:$1048576,MATCH(D48,[1]Master!$B:$B,0),MATCH($H$5,[1]Master!$1:$1,0)),"")</f>
        <v>25</v>
      </c>
      <c r="H48" s="381" t="str">
        <f>IFERROR(INDEX([1]Master!$1:$1048576,MATCH(D48,[1]Master!$B:$B,0),MATCH($H$4,[1]Master!$1:$1,0)),"")</f>
        <v>-</v>
      </c>
      <c r="I48" s="81" t="s">
        <v>5380</v>
      </c>
      <c r="J48" s="367">
        <f>IFERROR(INDEX([1]Master!$1:$1048576,MATCH(D48,[1]Master!$B:$B,0),MATCH($G$5,[1]Master!$1:$1,0)),"")</f>
        <v>7.2162485065710866</v>
      </c>
      <c r="K48" s="235">
        <f>ROUND(J48*Order_Quote!$L$3,4)</f>
        <v>0</v>
      </c>
      <c r="L48" s="228"/>
      <c r="M48" s="178"/>
      <c r="N48" s="171">
        <f t="shared" si="1"/>
        <v>0</v>
      </c>
      <c r="O48" s="80"/>
      <c r="Q48" s="73"/>
      <c r="R48" s="52"/>
    </row>
    <row r="49" spans="1:18" ht="15" customHeight="1" x14ac:dyDescent="0.3">
      <c r="A49" s="29" t="str">
        <f>IF(L49&gt;0,COUNT($A$7:A48)+COUNT(DWV!$A$8:$A$300)+COUNT('Large Dia. DWV'!$A$8:$A$121)+1,"")</f>
        <v/>
      </c>
      <c r="B49" s="67"/>
      <c r="C49" s="68"/>
      <c r="D49" s="81" t="s">
        <v>4247</v>
      </c>
      <c r="E49" s="34">
        <v>22557220</v>
      </c>
      <c r="F49" s="82" t="s">
        <v>6195</v>
      </c>
      <c r="G49" s="381">
        <f>IFERROR(INDEX([1]Master!$1:$1048576,MATCH(D49,[1]Master!$B:$B,0),MATCH($H$5,[1]Master!$1:$1,0)),"")</f>
        <v>20</v>
      </c>
      <c r="H49" s="381" t="str">
        <f>IFERROR(INDEX([1]Master!$1:$1048576,MATCH(D49,[1]Master!$B:$B,0),MATCH($H$4,[1]Master!$1:$1,0)),"")</f>
        <v>-</v>
      </c>
      <c r="I49" s="81" t="s">
        <v>5380</v>
      </c>
      <c r="J49" s="367">
        <f>IFERROR(INDEX([1]Master!$1:$1048576,MATCH(D49,[1]Master!$B:$B,0),MATCH($G$5,[1]Master!$1:$1,0)),"")</f>
        <v>10.298685782556749</v>
      </c>
      <c r="K49" s="235">
        <f>ROUND(J49*Order_Quote!$L$3,4)</f>
        <v>0</v>
      </c>
      <c r="L49" s="228"/>
      <c r="M49" s="178"/>
      <c r="N49" s="171">
        <f t="shared" si="1"/>
        <v>0</v>
      </c>
      <c r="O49" s="80"/>
      <c r="Q49" s="73"/>
      <c r="R49" s="52"/>
    </row>
    <row r="50" spans="1:18" ht="15" customHeight="1" x14ac:dyDescent="0.3">
      <c r="A50" s="29" t="str">
        <f>IF(L50&gt;0,COUNT($A$7:A49)+COUNT(DWV!$A$8:$A$300)+COUNT('Large Dia. DWV'!$A$8:$A$121)+1,"")</f>
        <v/>
      </c>
      <c r="B50" s="67"/>
      <c r="C50" s="68"/>
      <c r="D50" s="81" t="s">
        <v>4248</v>
      </c>
      <c r="E50" s="34">
        <v>22557222</v>
      </c>
      <c r="F50" s="82" t="s">
        <v>6196</v>
      </c>
      <c r="G50" s="381">
        <f>IFERROR(INDEX([1]Master!$1:$1048576,MATCH(D50,[1]Master!$B:$B,0),MATCH($H$5,[1]Master!$1:$1,0)),"")</f>
        <v>25</v>
      </c>
      <c r="H50" s="381" t="str">
        <f>IFERROR(INDEX([1]Master!$1:$1048576,MATCH(D50,[1]Master!$B:$B,0),MATCH($H$4,[1]Master!$1:$1,0)),"")</f>
        <v>-</v>
      </c>
      <c r="I50" s="81" t="s">
        <v>5380</v>
      </c>
      <c r="J50" s="367">
        <f>IFERROR(INDEX([1]Master!$1:$1048576,MATCH(D50,[1]Master!$B:$B,0),MATCH($G$5,[1]Master!$1:$1,0)),"")</f>
        <v>10.298685782556749</v>
      </c>
      <c r="K50" s="235">
        <f>ROUND(J50*Order_Quote!$L$3,4)</f>
        <v>0</v>
      </c>
      <c r="L50" s="228"/>
      <c r="M50" s="178"/>
      <c r="N50" s="171">
        <f t="shared" si="1"/>
        <v>0</v>
      </c>
      <c r="O50" s="80"/>
      <c r="Q50" s="73"/>
      <c r="R50" s="52"/>
    </row>
    <row r="51" spans="1:18" ht="15" customHeight="1" x14ac:dyDescent="0.3">
      <c r="A51" s="29" t="str">
        <f>IF(L51&gt;0,COUNT($A$7:A50)+COUNT(DWV!$A$8:$A$300)+COUNT('Large Dia. DWV'!$A$8:$A$121)+1,"")</f>
        <v/>
      </c>
      <c r="B51" s="67"/>
      <c r="C51" s="68"/>
      <c r="D51" s="81" t="s">
        <v>4249</v>
      </c>
      <c r="E51" s="34">
        <v>22557224</v>
      </c>
      <c r="F51" s="82" t="s">
        <v>6197</v>
      </c>
      <c r="G51" s="381">
        <f>IFERROR(INDEX([1]Master!$1:$1048576,MATCH(D51,[1]Master!$B:$B,0),MATCH($H$5,[1]Master!$1:$1,0)),"")</f>
        <v>25</v>
      </c>
      <c r="H51" s="381" t="str">
        <f>IFERROR(INDEX([1]Master!$1:$1048576,MATCH(D51,[1]Master!$B:$B,0),MATCH($H$4,[1]Master!$1:$1,0)),"")</f>
        <v>-</v>
      </c>
      <c r="I51" s="81" t="s">
        <v>5380</v>
      </c>
      <c r="J51" s="367">
        <f>IFERROR(INDEX([1]Master!$1:$1048576,MATCH(D51,[1]Master!$B:$B,0),MATCH($G$5,[1]Master!$1:$1,0)),"")</f>
        <v>10.298685782556749</v>
      </c>
      <c r="K51" s="235">
        <f>ROUND(J51*Order_Quote!$L$3,4)</f>
        <v>0</v>
      </c>
      <c r="L51" s="228"/>
      <c r="M51" s="178"/>
      <c r="N51" s="171">
        <f t="shared" si="1"/>
        <v>0</v>
      </c>
      <c r="O51" s="80"/>
      <c r="Q51" s="73"/>
      <c r="R51" s="52"/>
    </row>
    <row r="52" spans="1:18" ht="15" customHeight="1" x14ac:dyDescent="0.3">
      <c r="A52" s="29" t="str">
        <f>IF(L52&gt;0,COUNT($A$7:A51)+COUNT(DWV!$A$8:$A$300)+COUNT('Large Dia. DWV'!$A$8:$A$121)+1,"")</f>
        <v/>
      </c>
      <c r="B52" s="67"/>
      <c r="C52" s="68"/>
      <c r="D52" s="81" t="s">
        <v>4250</v>
      </c>
      <c r="E52" s="34">
        <v>22553836</v>
      </c>
      <c r="F52" s="82" t="s">
        <v>6198</v>
      </c>
      <c r="G52" s="381">
        <f>IFERROR(INDEX([1]Master!$1:$1048576,MATCH(D52,[1]Master!$B:$B,0),MATCH($H$5,[1]Master!$1:$1,0)),"")</f>
        <v>20</v>
      </c>
      <c r="H52" s="381" t="str">
        <f>IFERROR(INDEX([1]Master!$1:$1048576,MATCH(D52,[1]Master!$B:$B,0),MATCH($H$4,[1]Master!$1:$1,0)),"")</f>
        <v>-</v>
      </c>
      <c r="I52" s="81" t="s">
        <v>5380</v>
      </c>
      <c r="J52" s="367">
        <f>IFERROR(INDEX([1]Master!$1:$1048576,MATCH(D52,[1]Master!$B:$B,0),MATCH($G$5,[1]Master!$1:$1,0)),"")</f>
        <v>7.0848267622461165</v>
      </c>
      <c r="K52" s="235">
        <f>ROUND(J52*Order_Quote!$L$3,4)</f>
        <v>0</v>
      </c>
      <c r="L52" s="228"/>
      <c r="M52" s="178"/>
      <c r="N52" s="171">
        <f t="shared" si="1"/>
        <v>0</v>
      </c>
      <c r="O52" s="80"/>
      <c r="Q52" s="73"/>
      <c r="R52" s="52"/>
    </row>
    <row r="53" spans="1:18" ht="15" customHeight="1" x14ac:dyDescent="0.3">
      <c r="A53" s="29" t="str">
        <f>IF(L53&gt;0,COUNT($A$7:A52)+COUNT(DWV!$A$8:$A$300)+COUNT('Large Dia. DWV'!$A$8:$A$121)+1,"")</f>
        <v/>
      </c>
      <c r="B53" s="67"/>
      <c r="C53" s="68"/>
      <c r="D53" s="81" t="s">
        <v>4251</v>
      </c>
      <c r="E53" s="34">
        <v>22557130</v>
      </c>
      <c r="F53" s="82" t="s">
        <v>6199</v>
      </c>
      <c r="G53" s="381">
        <f>IFERROR(INDEX([1]Master!$1:$1048576,MATCH(D53,[1]Master!$B:$B,0),MATCH($H$5,[1]Master!$1:$1,0)),"")</f>
        <v>20</v>
      </c>
      <c r="H53" s="381" t="str">
        <f>IFERROR(INDEX([1]Master!$1:$1048576,MATCH(D53,[1]Master!$B:$B,0),MATCH($H$4,[1]Master!$1:$1,0)),"")</f>
        <v>-</v>
      </c>
      <c r="I53" s="81" t="s">
        <v>5380</v>
      </c>
      <c r="J53" s="367">
        <f>IFERROR(INDEX([1]Master!$1:$1048576,MATCH(D53,[1]Master!$B:$B,0),MATCH($G$5,[1]Master!$1:$1,0)),"")</f>
        <v>6.9333333333333336</v>
      </c>
      <c r="K53" s="235">
        <f>ROUND(J53*Order_Quote!$L$3,4)</f>
        <v>0</v>
      </c>
      <c r="L53" s="228"/>
      <c r="M53" s="178"/>
      <c r="N53" s="171">
        <f t="shared" si="1"/>
        <v>0</v>
      </c>
      <c r="O53" s="80"/>
      <c r="Q53" s="73"/>
      <c r="R53" s="52"/>
    </row>
    <row r="54" spans="1:18" ht="15" customHeight="1" x14ac:dyDescent="0.3">
      <c r="A54" s="29" t="str">
        <f>IF(L54&gt;0,COUNT($A$7:A53)+COUNT(DWV!$A$8:$A$300)+COUNT('Large Dia. DWV'!$A$8:$A$121)+1,"")</f>
        <v/>
      </c>
      <c r="B54" s="67"/>
      <c r="C54" s="68"/>
      <c r="D54" s="81" t="s">
        <v>4252</v>
      </c>
      <c r="E54" s="34">
        <v>22553844</v>
      </c>
      <c r="F54" s="82" t="s">
        <v>6200</v>
      </c>
      <c r="G54" s="381">
        <f>IFERROR(INDEX([1]Master!$1:$1048576,MATCH(D54,[1]Master!$B:$B,0),MATCH($H$5,[1]Master!$1:$1,0)),"")</f>
        <v>15</v>
      </c>
      <c r="H54" s="381" t="str">
        <f>IFERROR(INDEX([1]Master!$1:$1048576,MATCH(D54,[1]Master!$B:$B,0),MATCH($H$4,[1]Master!$1:$1,0)),"")</f>
        <v>-</v>
      </c>
      <c r="I54" s="81" t="s">
        <v>5380</v>
      </c>
      <c r="J54" s="367">
        <f>IFERROR(INDEX([1]Master!$1:$1048576,MATCH(D54,[1]Master!$B:$B,0),MATCH($G$5,[1]Master!$1:$1,0)),"")</f>
        <v>6.9333333333333336</v>
      </c>
      <c r="K54" s="235">
        <f>ROUND(J54*Order_Quote!$L$3,4)</f>
        <v>0</v>
      </c>
      <c r="L54" s="228"/>
      <c r="M54" s="178"/>
      <c r="N54" s="171">
        <f t="shared" si="1"/>
        <v>0</v>
      </c>
      <c r="O54" s="80"/>
      <c r="Q54" s="73"/>
      <c r="R54" s="52"/>
    </row>
    <row r="55" spans="1:18" ht="15" customHeight="1" x14ac:dyDescent="0.3">
      <c r="A55" s="29" t="str">
        <f>IF(L55&gt;0,COUNT($A$7:A54)+COUNT(DWV!$A$8:$A$300)+COUNT('Large Dia. DWV'!$A$8:$A$121)+1,"")</f>
        <v/>
      </c>
      <c r="B55" s="67"/>
      <c r="C55" s="68"/>
      <c r="D55" s="81" t="s">
        <v>4253</v>
      </c>
      <c r="E55" s="34">
        <v>22553846</v>
      </c>
      <c r="F55" s="82" t="s">
        <v>6201</v>
      </c>
      <c r="G55" s="381">
        <f>IFERROR(INDEX([1]Master!$1:$1048576,MATCH(D55,[1]Master!$B:$B,0),MATCH($H$5,[1]Master!$1:$1,0)),"")</f>
        <v>15</v>
      </c>
      <c r="H55" s="381" t="str">
        <f>IFERROR(INDEX([1]Master!$1:$1048576,MATCH(D55,[1]Master!$B:$B,0),MATCH($H$4,[1]Master!$1:$1,0)),"")</f>
        <v>-</v>
      </c>
      <c r="I55" s="81" t="s">
        <v>5380</v>
      </c>
      <c r="J55" s="367">
        <f>IFERROR(INDEX([1]Master!$1:$1048576,MATCH(D55,[1]Master!$B:$B,0),MATCH($G$5,[1]Master!$1:$1,0)),"")</f>
        <v>6.9666666666666659</v>
      </c>
      <c r="K55" s="235">
        <f>ROUND(J55*Order_Quote!$L$3,4)</f>
        <v>0</v>
      </c>
      <c r="L55" s="228"/>
      <c r="M55" s="178"/>
      <c r="N55" s="171">
        <f t="shared" si="1"/>
        <v>0</v>
      </c>
      <c r="O55" s="80"/>
      <c r="Q55" s="73"/>
      <c r="R55" s="52"/>
    </row>
    <row r="56" spans="1:18" ht="15" customHeight="1" x14ac:dyDescent="0.3">
      <c r="A56" s="29" t="str">
        <f>IF(L56&gt;0,COUNT($A$7:A55)+COUNT(DWV!$A$8:$A$300)+COUNT('Large Dia. DWV'!$A$8:$A$121)+1,"")</f>
        <v/>
      </c>
      <c r="B56" s="67"/>
      <c r="C56" s="68"/>
      <c r="D56" s="81" t="s">
        <v>4254</v>
      </c>
      <c r="E56" s="34">
        <v>22557157</v>
      </c>
      <c r="F56" s="82" t="s">
        <v>6202</v>
      </c>
      <c r="G56" s="381">
        <f>IFERROR(INDEX([1]Master!$1:$1048576,MATCH(D56,[1]Master!$B:$B,0),MATCH($H$5,[1]Master!$1:$1,0)),"")</f>
        <v>10</v>
      </c>
      <c r="H56" s="381" t="str">
        <f>IFERROR(INDEX([1]Master!$1:$1048576,MATCH(D56,[1]Master!$B:$B,0),MATCH($H$4,[1]Master!$1:$1,0)),"")</f>
        <v>-</v>
      </c>
      <c r="I56" s="81" t="s">
        <v>5380</v>
      </c>
      <c r="J56" s="367">
        <f>IFERROR(INDEX([1]Master!$1:$1048576,MATCH(D56,[1]Master!$B:$B,0),MATCH($G$5,[1]Master!$1:$1,0)),"")</f>
        <v>6.9666666666666659</v>
      </c>
      <c r="K56" s="235">
        <f>ROUND(J56*Order_Quote!$L$3,4)</f>
        <v>0</v>
      </c>
      <c r="L56" s="228"/>
      <c r="M56" s="178"/>
      <c r="N56" s="171">
        <f t="shared" si="1"/>
        <v>0</v>
      </c>
      <c r="O56" s="80"/>
      <c r="Q56" s="73"/>
      <c r="R56" s="52"/>
    </row>
    <row r="57" spans="1:18" ht="15" customHeight="1" x14ac:dyDescent="0.3">
      <c r="A57" s="29" t="str">
        <f>IF(L57&gt;0,COUNT($A$7:A56)+COUNT(DWV!$A$8:$A$300)+COUNT('Large Dia. DWV'!$A$8:$A$121)+1,"")</f>
        <v/>
      </c>
      <c r="B57" s="67"/>
      <c r="C57" s="68"/>
      <c r="D57" s="81" t="s">
        <v>4255</v>
      </c>
      <c r="E57" s="34">
        <v>22553850</v>
      </c>
      <c r="F57" s="82" t="s">
        <v>6203</v>
      </c>
      <c r="G57" s="381">
        <f>IFERROR(INDEX([1]Master!$1:$1048576,MATCH(D57,[1]Master!$B:$B,0),MATCH($H$5,[1]Master!$1:$1,0)),"")</f>
        <v>10</v>
      </c>
      <c r="H57" s="381" t="str">
        <f>IFERROR(INDEX([1]Master!$1:$1048576,MATCH(D57,[1]Master!$B:$B,0),MATCH($H$4,[1]Master!$1:$1,0)),"")</f>
        <v>-</v>
      </c>
      <c r="I57" s="81" t="s">
        <v>5380</v>
      </c>
      <c r="J57" s="367">
        <f>IFERROR(INDEX([1]Master!$1:$1048576,MATCH(D57,[1]Master!$B:$B,0),MATCH($G$5,[1]Master!$1:$1,0)),"")</f>
        <v>21.78016726403823</v>
      </c>
      <c r="K57" s="235">
        <f>ROUND(J57*Order_Quote!$L$3,4)</f>
        <v>0</v>
      </c>
      <c r="L57" s="228"/>
      <c r="M57" s="178"/>
      <c r="N57" s="171">
        <f t="shared" si="1"/>
        <v>0</v>
      </c>
      <c r="O57" s="80"/>
      <c r="Q57" s="73"/>
      <c r="R57" s="52"/>
    </row>
    <row r="58" spans="1:18" ht="15" customHeight="1" x14ac:dyDescent="0.3">
      <c r="A58" s="29" t="str">
        <f>IF(L58&gt;0,COUNT($A$7:A57)+COUNT(DWV!$A$8:$A$300)+COUNT('Large Dia. DWV'!$A$8:$A$121)+1,"")</f>
        <v/>
      </c>
      <c r="B58" s="67"/>
      <c r="C58" s="68"/>
      <c r="D58" s="81" t="s">
        <v>4256</v>
      </c>
      <c r="E58" s="34">
        <v>22553852</v>
      </c>
      <c r="F58" s="82" t="s">
        <v>6204</v>
      </c>
      <c r="G58" s="381">
        <f>IFERROR(INDEX([1]Master!$1:$1048576,MATCH(D58,[1]Master!$B:$B,0),MATCH($H$5,[1]Master!$1:$1,0)),"")</f>
        <v>10</v>
      </c>
      <c r="H58" s="381" t="str">
        <f>IFERROR(INDEX([1]Master!$1:$1048576,MATCH(D58,[1]Master!$B:$B,0),MATCH($H$4,[1]Master!$1:$1,0)),"")</f>
        <v>-</v>
      </c>
      <c r="I58" s="81" t="s">
        <v>5380</v>
      </c>
      <c r="J58" s="367">
        <f>IFERROR(INDEX([1]Master!$1:$1048576,MATCH(D58,[1]Master!$B:$B,0),MATCH($G$5,[1]Master!$1:$1,0)),"")</f>
        <v>21.78016726403823</v>
      </c>
      <c r="K58" s="235">
        <f>ROUND(J58*Order_Quote!$L$3,4)</f>
        <v>0</v>
      </c>
      <c r="L58" s="228"/>
      <c r="M58" s="178"/>
      <c r="N58" s="171">
        <f t="shared" si="1"/>
        <v>0</v>
      </c>
      <c r="O58" s="80"/>
      <c r="Q58" s="73"/>
      <c r="R58" s="52"/>
    </row>
    <row r="59" spans="1:18" ht="15" customHeight="1" x14ac:dyDescent="0.3">
      <c r="A59" s="29" t="str">
        <f>IF(L59&gt;0,COUNT($A$7:A58)+COUNT(DWV!$A$8:$A$300)+COUNT('Large Dia. DWV'!$A$8:$A$121)+1,"")</f>
        <v/>
      </c>
      <c r="B59" s="67"/>
      <c r="C59" s="68"/>
      <c r="D59" s="81" t="s">
        <v>4257</v>
      </c>
      <c r="E59" s="34">
        <v>22553854</v>
      </c>
      <c r="F59" s="82" t="s">
        <v>6205</v>
      </c>
      <c r="G59" s="381">
        <f>IFERROR(INDEX([1]Master!$1:$1048576,MATCH(D59,[1]Master!$B:$B,0),MATCH($H$5,[1]Master!$1:$1,0)),"")</f>
        <v>10</v>
      </c>
      <c r="H59" s="381" t="str">
        <f>IFERROR(INDEX([1]Master!$1:$1048576,MATCH(D59,[1]Master!$B:$B,0),MATCH($H$4,[1]Master!$1:$1,0)),"")</f>
        <v>-</v>
      </c>
      <c r="I59" s="81" t="s">
        <v>5380</v>
      </c>
      <c r="J59" s="367">
        <f>IFERROR(INDEX([1]Master!$1:$1048576,MATCH(D59,[1]Master!$B:$B,0),MATCH($G$5,[1]Master!$1:$1,0)),"")</f>
        <v>21.78016726403823</v>
      </c>
      <c r="K59" s="235">
        <f>ROUND(J59*Order_Quote!$L$3,4)</f>
        <v>0</v>
      </c>
      <c r="L59" s="228"/>
      <c r="M59" s="178"/>
      <c r="N59" s="171">
        <f t="shared" si="1"/>
        <v>0</v>
      </c>
      <c r="O59" s="80"/>
      <c r="Q59" s="73"/>
      <c r="R59" s="52"/>
    </row>
    <row r="60" spans="1:18" ht="15" customHeight="1" x14ac:dyDescent="0.3">
      <c r="A60" s="29" t="str">
        <f>IF(L60&gt;0,COUNT($A$7:A59)+COUNT(DWV!$A$8:$A$300)+COUNT('Large Dia. DWV'!$A$8:$A$121)+1,"")</f>
        <v/>
      </c>
      <c r="B60" s="67"/>
      <c r="C60" s="68"/>
      <c r="D60" s="81" t="s">
        <v>4258</v>
      </c>
      <c r="E60" s="34">
        <v>22553856</v>
      </c>
      <c r="F60" s="82" t="s">
        <v>6206</v>
      </c>
      <c r="G60" s="381">
        <f>IFERROR(INDEX([1]Master!$1:$1048576,MATCH(D60,[1]Master!$B:$B,0),MATCH($H$5,[1]Master!$1:$1,0)),"")</f>
        <v>10</v>
      </c>
      <c r="H60" s="381" t="str">
        <f>IFERROR(INDEX([1]Master!$1:$1048576,MATCH(D60,[1]Master!$B:$B,0),MATCH($H$4,[1]Master!$1:$1,0)),"")</f>
        <v>-</v>
      </c>
      <c r="I60" s="81" t="s">
        <v>5380</v>
      </c>
      <c r="J60" s="367">
        <f>IFERROR(INDEX([1]Master!$1:$1048576,MATCH(D60,[1]Master!$B:$B,0),MATCH($G$5,[1]Master!$1:$1,0)),"")</f>
        <v>21.78016726403823</v>
      </c>
      <c r="K60" s="235">
        <f>ROUND(J60*Order_Quote!$L$3,4)</f>
        <v>0</v>
      </c>
      <c r="L60" s="228"/>
      <c r="M60" s="178"/>
      <c r="N60" s="171">
        <f t="shared" si="1"/>
        <v>0</v>
      </c>
      <c r="O60" s="80"/>
      <c r="Q60" s="73"/>
      <c r="R60" s="52"/>
    </row>
    <row r="61" spans="1:18" ht="15" customHeight="1" x14ac:dyDescent="0.3">
      <c r="A61" s="29" t="str">
        <f>IF(L61&gt;0,COUNT($A$7:A60)+COUNT(DWV!$A$8:$A$300)+COUNT('Large Dia. DWV'!$A$8:$A$121)+1,"")</f>
        <v/>
      </c>
      <c r="B61" s="67"/>
      <c r="C61" s="68"/>
      <c r="D61" s="81" t="s">
        <v>4259</v>
      </c>
      <c r="E61" s="34">
        <v>22553858</v>
      </c>
      <c r="F61" s="82" t="s">
        <v>6207</v>
      </c>
      <c r="G61" s="381">
        <f>IFERROR(INDEX([1]Master!$1:$1048576,MATCH(D61,[1]Master!$B:$B,0),MATCH($H$5,[1]Master!$1:$1,0)),"")</f>
        <v>10</v>
      </c>
      <c r="H61" s="381" t="str">
        <f>IFERROR(INDEX([1]Master!$1:$1048576,MATCH(D61,[1]Master!$B:$B,0),MATCH($H$4,[1]Master!$1:$1,0)),"")</f>
        <v>-</v>
      </c>
      <c r="I61" s="81" t="s">
        <v>5380</v>
      </c>
      <c r="J61" s="367">
        <f>IFERROR(INDEX([1]Master!$1:$1048576,MATCH(D61,[1]Master!$B:$B,0),MATCH($G$5,[1]Master!$1:$1,0)),"")</f>
        <v>21.78016726403823</v>
      </c>
      <c r="K61" s="235">
        <f>ROUND(J61*Order_Quote!$L$3,4)</f>
        <v>0</v>
      </c>
      <c r="L61" s="228"/>
      <c r="M61" s="178"/>
      <c r="N61" s="171">
        <f t="shared" si="1"/>
        <v>0</v>
      </c>
      <c r="O61" s="80"/>
      <c r="Q61" s="73"/>
      <c r="R61" s="52"/>
    </row>
    <row r="62" spans="1:18" ht="15" customHeight="1" x14ac:dyDescent="0.3">
      <c r="A62" s="29" t="str">
        <f>IF(L62&gt;0,COUNT($A$7:A61)+COUNT(DWV!$A$8:$A$300)+COUNT('Large Dia. DWV'!$A$8:$A$121)+1,"")</f>
        <v/>
      </c>
      <c r="B62" s="67"/>
      <c r="C62" s="68"/>
      <c r="D62" s="81" t="s">
        <v>4260</v>
      </c>
      <c r="E62" s="34">
        <v>22553860</v>
      </c>
      <c r="F62" s="82" t="s">
        <v>6208</v>
      </c>
      <c r="G62" s="381">
        <f>IFERROR(INDEX([1]Master!$1:$1048576,MATCH(D62,[1]Master!$B:$B,0),MATCH($H$5,[1]Master!$1:$1,0)),"")</f>
        <v>10</v>
      </c>
      <c r="H62" s="381" t="str">
        <f>IFERROR(INDEX([1]Master!$1:$1048576,MATCH(D62,[1]Master!$B:$B,0),MATCH($H$4,[1]Master!$1:$1,0)),"")</f>
        <v>-</v>
      </c>
      <c r="I62" s="81" t="s">
        <v>5380</v>
      </c>
      <c r="J62" s="367">
        <f>IFERROR(INDEX([1]Master!$1:$1048576,MATCH(D62,[1]Master!$B:$B,0),MATCH($G$5,[1]Master!$1:$1,0)),"")</f>
        <v>21.78016726403823</v>
      </c>
      <c r="K62" s="235">
        <f>ROUND(J62*Order_Quote!$L$3,4)</f>
        <v>0</v>
      </c>
      <c r="L62" s="228"/>
      <c r="M62" s="178"/>
      <c r="N62" s="171">
        <f t="shared" si="1"/>
        <v>0</v>
      </c>
      <c r="O62" s="80"/>
      <c r="Q62" s="73"/>
      <c r="R62" s="52"/>
    </row>
    <row r="63" spans="1:18" ht="15" customHeight="1" x14ac:dyDescent="0.3">
      <c r="A63" s="29" t="str">
        <f>IF(L63&gt;0,COUNT($A$7:A62)+COUNT(DWV!$A$8:$A$300)+COUNT('Large Dia. DWV'!$A$8:$A$121)+1,"")</f>
        <v/>
      </c>
      <c r="B63" s="67"/>
      <c r="C63" s="68"/>
      <c r="D63" s="81" t="s">
        <v>4261</v>
      </c>
      <c r="E63" s="34">
        <v>22553862</v>
      </c>
      <c r="F63" s="82" t="s">
        <v>6209</v>
      </c>
      <c r="G63" s="381">
        <f>IFERROR(INDEX([1]Master!$1:$1048576,MATCH(D63,[1]Master!$B:$B,0),MATCH($H$5,[1]Master!$1:$1,0)),"")</f>
        <v>5</v>
      </c>
      <c r="H63" s="381" t="str">
        <f>IFERROR(INDEX([1]Master!$1:$1048576,MATCH(D63,[1]Master!$B:$B,0),MATCH($H$4,[1]Master!$1:$1,0)),"")</f>
        <v>-</v>
      </c>
      <c r="I63" s="81" t="s">
        <v>5380</v>
      </c>
      <c r="J63" s="367">
        <f>IFERROR(INDEX([1]Master!$1:$1048576,MATCH(D63,[1]Master!$B:$B,0),MATCH($G$5,[1]Master!$1:$1,0)),"")</f>
        <v>31.218637992831539</v>
      </c>
      <c r="K63" s="235">
        <f>ROUND(J63*Order_Quote!$L$3,4)</f>
        <v>0</v>
      </c>
      <c r="L63" s="228"/>
      <c r="M63" s="178"/>
      <c r="N63" s="171">
        <f t="shared" si="1"/>
        <v>0</v>
      </c>
      <c r="O63" s="80"/>
      <c r="Q63" s="73"/>
      <c r="R63" s="52"/>
    </row>
    <row r="64" spans="1:18" ht="15" customHeight="1" x14ac:dyDescent="0.3">
      <c r="A64" s="29" t="str">
        <f>IF(L64&gt;0,COUNT($A$7:A63)+COUNT(DWV!$A$8:$A$300)+COUNT('Large Dia. DWV'!$A$8:$A$121)+1,"")</f>
        <v/>
      </c>
      <c r="B64" s="67"/>
      <c r="C64" s="68"/>
      <c r="D64" s="81" t="s">
        <v>4262</v>
      </c>
      <c r="E64" s="34">
        <v>22553864</v>
      </c>
      <c r="F64" s="82" t="s">
        <v>6210</v>
      </c>
      <c r="G64" s="381">
        <f>IFERROR(INDEX([1]Master!$1:$1048576,MATCH(D64,[1]Master!$B:$B,0),MATCH($H$5,[1]Master!$1:$1,0)),"")</f>
        <v>5</v>
      </c>
      <c r="H64" s="381" t="str">
        <f>IFERROR(INDEX([1]Master!$1:$1048576,MATCH(D64,[1]Master!$B:$B,0),MATCH($H$4,[1]Master!$1:$1,0)),"")</f>
        <v>-</v>
      </c>
      <c r="I64" s="81" t="s">
        <v>5380</v>
      </c>
      <c r="J64" s="367">
        <f>IFERROR(INDEX([1]Master!$1:$1048576,MATCH(D64,[1]Master!$B:$B,0),MATCH($G$5,[1]Master!$1:$1,0)),"")</f>
        <v>31.218637992831539</v>
      </c>
      <c r="K64" s="235">
        <f>ROUND(J64*Order_Quote!$L$3,4)</f>
        <v>0</v>
      </c>
      <c r="L64" s="228"/>
      <c r="M64" s="178"/>
      <c r="N64" s="171">
        <f t="shared" si="1"/>
        <v>0</v>
      </c>
      <c r="O64" s="80"/>
      <c r="Q64" s="73"/>
      <c r="R64" s="52"/>
    </row>
    <row r="65" spans="1:18" ht="15" customHeight="1" x14ac:dyDescent="0.3">
      <c r="A65" s="29" t="str">
        <f>IF(L65&gt;0,COUNT($A$7:A64)+COUNT(DWV!$A$8:$A$300)+COUNT('Large Dia. DWV'!$A$8:$A$121)+1,"")</f>
        <v/>
      </c>
      <c r="B65" s="67"/>
      <c r="C65" s="68"/>
      <c r="D65" s="81" t="s">
        <v>4263</v>
      </c>
      <c r="E65" s="34">
        <v>22553866</v>
      </c>
      <c r="F65" s="82" t="s">
        <v>6211</v>
      </c>
      <c r="G65" s="381">
        <f>IFERROR(INDEX([1]Master!$1:$1048576,MATCH(D65,[1]Master!$B:$B,0),MATCH($H$5,[1]Master!$1:$1,0)),"")</f>
        <v>5</v>
      </c>
      <c r="H65" s="381" t="str">
        <f>IFERROR(INDEX([1]Master!$1:$1048576,MATCH(D65,[1]Master!$B:$B,0),MATCH($H$4,[1]Master!$1:$1,0)),"")</f>
        <v>-</v>
      </c>
      <c r="I65" s="81" t="s">
        <v>5380</v>
      </c>
      <c r="J65" s="367">
        <f>IFERROR(INDEX([1]Master!$1:$1048576,MATCH(D65,[1]Master!$B:$B,0),MATCH($G$5,[1]Master!$1:$1,0)),"")</f>
        <v>31.218637992831539</v>
      </c>
      <c r="K65" s="235">
        <f>ROUND(J65*Order_Quote!$L$3,4)</f>
        <v>0</v>
      </c>
      <c r="L65" s="228"/>
      <c r="M65" s="178"/>
      <c r="N65" s="171">
        <f t="shared" si="1"/>
        <v>0</v>
      </c>
      <c r="O65" s="80"/>
      <c r="Q65" s="73"/>
      <c r="R65" s="52"/>
    </row>
    <row r="66" spans="1:18" ht="15" customHeight="1" x14ac:dyDescent="0.3">
      <c r="A66" s="29" t="str">
        <f>IF(L66&gt;0,COUNT($A$7:A65)+COUNT(DWV!$A$8:$A$300)+COUNT('Large Dia. DWV'!$A$8:$A$121)+1,"")</f>
        <v/>
      </c>
      <c r="B66" s="67"/>
      <c r="C66" s="68"/>
      <c r="D66" s="81" t="s">
        <v>4264</v>
      </c>
      <c r="E66" s="34">
        <v>22553907</v>
      </c>
      <c r="F66" s="82" t="s">
        <v>6212</v>
      </c>
      <c r="G66" s="381">
        <f>IFERROR(INDEX([1]Master!$1:$1048576,MATCH(D66,[1]Master!$B:$B,0),MATCH($H$5,[1]Master!$1:$1,0)),"")</f>
        <v>5</v>
      </c>
      <c r="H66" s="381" t="str">
        <f>IFERROR(INDEX([1]Master!$1:$1048576,MATCH(D66,[1]Master!$B:$B,0),MATCH($H$4,[1]Master!$1:$1,0)),"")</f>
        <v>-</v>
      </c>
      <c r="I66" s="81" t="s">
        <v>5380</v>
      </c>
      <c r="J66" s="367">
        <f>IFERROR(INDEX([1]Master!$1:$1048576,MATCH(D66,[1]Master!$B:$B,0),MATCH($G$5,[1]Master!$1:$1,0)),"")</f>
        <v>29.653524492234169</v>
      </c>
      <c r="K66" s="235">
        <f>ROUND(J66*Order_Quote!$L$3,4)</f>
        <v>0</v>
      </c>
      <c r="L66" s="228"/>
      <c r="M66" s="178"/>
      <c r="N66" s="171">
        <f t="shared" si="1"/>
        <v>0</v>
      </c>
      <c r="O66" s="80"/>
      <c r="Q66" s="73"/>
      <c r="R66" s="52"/>
    </row>
    <row r="67" spans="1:18" ht="15" customHeight="1" x14ac:dyDescent="0.3">
      <c r="A67" s="29" t="str">
        <f>IF(L67&gt;0,COUNT($A$7:A66)+COUNT(DWV!$A$8:$A$300)+COUNT('Large Dia. DWV'!$A$8:$A$121)+1,"")</f>
        <v/>
      </c>
      <c r="B67" s="67"/>
      <c r="C67" s="68"/>
      <c r="D67" s="81" t="s">
        <v>4265</v>
      </c>
      <c r="E67" s="34">
        <v>22553868</v>
      </c>
      <c r="F67" s="82" t="s">
        <v>6213</v>
      </c>
      <c r="G67" s="381">
        <f>IFERROR(INDEX([1]Master!$1:$1048576,MATCH(D67,[1]Master!$B:$B,0),MATCH($H$5,[1]Master!$1:$1,0)),"")</f>
        <v>5</v>
      </c>
      <c r="H67" s="381" t="str">
        <f>IFERROR(INDEX([1]Master!$1:$1048576,MATCH(D67,[1]Master!$B:$B,0),MATCH($H$4,[1]Master!$1:$1,0)),"")</f>
        <v>-</v>
      </c>
      <c r="I67" s="81" t="s">
        <v>5380</v>
      </c>
      <c r="J67" s="367">
        <f>IFERROR(INDEX([1]Master!$1:$1048576,MATCH(D67,[1]Master!$B:$B,0),MATCH($G$5,[1]Master!$1:$1,0)),"")</f>
        <v>31.218637992831539</v>
      </c>
      <c r="K67" s="235">
        <f>ROUND(J67*Order_Quote!$L$3,4)</f>
        <v>0</v>
      </c>
      <c r="L67" s="228"/>
      <c r="M67" s="178"/>
      <c r="N67" s="171">
        <f t="shared" si="1"/>
        <v>0</v>
      </c>
      <c r="O67" s="80"/>
      <c r="Q67" s="73"/>
      <c r="R67" s="52"/>
    </row>
    <row r="68" spans="1:18" ht="15" customHeight="1" x14ac:dyDescent="0.3">
      <c r="A68" s="29" t="str">
        <f>IF(L68&gt;0,COUNT($A$7:A67)+COUNT(DWV!$A$8:$A$300)+COUNT('Large Dia. DWV'!$A$8:$A$121)+1,"")</f>
        <v/>
      </c>
      <c r="B68" s="67"/>
      <c r="C68" s="68"/>
      <c r="D68" s="81" t="s">
        <v>4266</v>
      </c>
      <c r="E68" s="34">
        <v>22553870</v>
      </c>
      <c r="F68" s="82" t="s">
        <v>6214</v>
      </c>
      <c r="G68" s="381">
        <f>IFERROR(INDEX([1]Master!$1:$1048576,MATCH(D68,[1]Master!$B:$B,0),MATCH($H$5,[1]Master!$1:$1,0)),"")</f>
        <v>5</v>
      </c>
      <c r="H68" s="381" t="str">
        <f>IFERROR(INDEX([1]Master!$1:$1048576,MATCH(D68,[1]Master!$B:$B,0),MATCH($H$4,[1]Master!$1:$1,0)),"")</f>
        <v>-</v>
      </c>
      <c r="I68" s="81" t="s">
        <v>5380</v>
      </c>
      <c r="J68" s="367">
        <f>IFERROR(INDEX([1]Master!$1:$1048576,MATCH(D68,[1]Master!$B:$B,0),MATCH($G$5,[1]Master!$1:$1,0)),"")</f>
        <v>30.5</v>
      </c>
      <c r="K68" s="235">
        <f>ROUND(J68*Order_Quote!$L$3,4)</f>
        <v>0</v>
      </c>
      <c r="L68" s="228"/>
      <c r="M68" s="178"/>
      <c r="N68" s="171">
        <f t="shared" si="1"/>
        <v>0</v>
      </c>
      <c r="O68" s="80"/>
      <c r="Q68" s="73"/>
      <c r="R68" s="52"/>
    </row>
    <row r="69" spans="1:18" ht="15" customHeight="1" x14ac:dyDescent="0.3">
      <c r="A69" s="29" t="str">
        <f>IF(L69&gt;0,COUNT($A$7:A68)+COUNT(DWV!$A$8:$A$300)+COUNT('Large Dia. DWV'!$A$8:$A$121)+1,"")</f>
        <v/>
      </c>
      <c r="B69" s="67"/>
      <c r="C69" s="68"/>
      <c r="D69" s="81" t="s">
        <v>4267</v>
      </c>
      <c r="E69" s="34">
        <v>22553872</v>
      </c>
      <c r="F69" s="82" t="s">
        <v>6215</v>
      </c>
      <c r="G69" s="381">
        <f>IFERROR(INDEX([1]Master!$1:$1048576,MATCH(D69,[1]Master!$B:$B,0),MATCH($H$5,[1]Master!$1:$1,0)),"")</f>
        <v>5</v>
      </c>
      <c r="H69" s="381" t="str">
        <f>IFERROR(INDEX([1]Master!$1:$1048576,MATCH(D69,[1]Master!$B:$B,0),MATCH($H$4,[1]Master!$1:$1,0)),"")</f>
        <v>-</v>
      </c>
      <c r="I69" s="81" t="s">
        <v>5380</v>
      </c>
      <c r="J69" s="367">
        <f>IFERROR(INDEX([1]Master!$1:$1048576,MATCH(D69,[1]Master!$B:$B,0),MATCH($G$5,[1]Master!$1:$1,0)),"")</f>
        <v>53.524492234169642</v>
      </c>
      <c r="K69" s="235">
        <f>ROUND(J69*Order_Quote!$L$3,4)</f>
        <v>0</v>
      </c>
      <c r="L69" s="228"/>
      <c r="M69" s="178"/>
      <c r="N69" s="171">
        <f t="shared" si="1"/>
        <v>0</v>
      </c>
      <c r="O69" s="80"/>
      <c r="Q69" s="73"/>
      <c r="R69" s="52"/>
    </row>
    <row r="70" spans="1:18" ht="15" customHeight="1" x14ac:dyDescent="0.3">
      <c r="A70" s="29" t="str">
        <f>IF(L70&gt;0,COUNT($A$7:A69)+COUNT(DWV!$A$8:$A$300)+COUNT('Large Dia. DWV'!$A$8:$A$121)+1,"")</f>
        <v/>
      </c>
      <c r="B70" s="67"/>
      <c r="C70" s="68"/>
      <c r="D70" s="81" t="s">
        <v>4268</v>
      </c>
      <c r="E70" s="34">
        <v>22553874</v>
      </c>
      <c r="F70" s="82" t="s">
        <v>6216</v>
      </c>
      <c r="G70" s="381">
        <f>IFERROR(INDEX([1]Master!$1:$1048576,MATCH(D70,[1]Master!$B:$B,0),MATCH($H$5,[1]Master!$1:$1,0)),"")</f>
        <v>5</v>
      </c>
      <c r="H70" s="381" t="str">
        <f>IFERROR(INDEX([1]Master!$1:$1048576,MATCH(D70,[1]Master!$B:$B,0),MATCH($H$4,[1]Master!$1:$1,0)),"")</f>
        <v>-</v>
      </c>
      <c r="I70" s="81" t="s">
        <v>5380</v>
      </c>
      <c r="J70" s="367">
        <f>IFERROR(INDEX([1]Master!$1:$1048576,MATCH(D70,[1]Master!$B:$B,0),MATCH($G$5,[1]Master!$1:$1,0)),"")</f>
        <v>51.899641577060926</v>
      </c>
      <c r="K70" s="235">
        <f>ROUND(J70*Order_Quote!$L$3,4)</f>
        <v>0</v>
      </c>
      <c r="L70" s="228"/>
      <c r="M70" s="178"/>
      <c r="N70" s="171">
        <f t="shared" si="1"/>
        <v>0</v>
      </c>
      <c r="O70" s="80"/>
      <c r="Q70" s="73"/>
      <c r="R70" s="52"/>
    </row>
    <row r="71" spans="1:18" ht="15" customHeight="1" x14ac:dyDescent="0.3">
      <c r="A71" s="29" t="str">
        <f>IF(L71&gt;0,COUNT($A$7:A70)+COUNT(DWV!$A$8:$A$300)+COUNT('Large Dia. DWV'!$A$8:$A$121)+1,"")</f>
        <v/>
      </c>
      <c r="B71" s="67"/>
      <c r="C71" s="68"/>
      <c r="D71" s="81" t="s">
        <v>4269</v>
      </c>
      <c r="E71" s="34">
        <v>22553876</v>
      </c>
      <c r="F71" s="82" t="s">
        <v>6215</v>
      </c>
      <c r="G71" s="381">
        <f>IFERROR(INDEX([1]Master!$1:$1048576,MATCH(D71,[1]Master!$B:$B,0),MATCH($H$5,[1]Master!$1:$1,0)),"")</f>
        <v>4</v>
      </c>
      <c r="H71" s="381" t="str">
        <f>IFERROR(INDEX([1]Master!$1:$1048576,MATCH(D71,[1]Master!$B:$B,0),MATCH($H$4,[1]Master!$1:$1,0)),"")</f>
        <v>-</v>
      </c>
      <c r="I71" s="81" t="s">
        <v>5380</v>
      </c>
      <c r="J71" s="367">
        <f>IFERROR(INDEX([1]Master!$1:$1048576,MATCH(D71,[1]Master!$B:$B,0),MATCH($G$5,[1]Master!$1:$1,0)),"")</f>
        <v>51.899641577060926</v>
      </c>
      <c r="K71" s="235">
        <f>ROUND(J71*Order_Quote!$L$3,4)</f>
        <v>0</v>
      </c>
      <c r="L71" s="228"/>
      <c r="M71" s="178"/>
      <c r="N71" s="171">
        <f t="shared" si="1"/>
        <v>0</v>
      </c>
      <c r="O71" s="80"/>
      <c r="Q71" s="73"/>
      <c r="R71" s="52"/>
    </row>
    <row r="72" spans="1:18" ht="15" customHeight="1" x14ac:dyDescent="0.3">
      <c r="A72" s="29" t="str">
        <f>IF(L72&gt;0,COUNT($A$7:A71)+COUNT(DWV!$A$8:$A$300)+COUNT('Large Dia. DWV'!$A$8:$A$121)+1,"")</f>
        <v/>
      </c>
      <c r="B72" s="67"/>
      <c r="C72" s="68"/>
      <c r="D72" s="81" t="s">
        <v>4270</v>
      </c>
      <c r="E72" s="34">
        <v>22553881</v>
      </c>
      <c r="F72" s="82" t="s">
        <v>6217</v>
      </c>
      <c r="G72" s="381">
        <f>IFERROR(INDEX([1]Master!$1:$1048576,MATCH(D72,[1]Master!$B:$B,0),MATCH($H$5,[1]Master!$1:$1,0)),"")</f>
        <v>3</v>
      </c>
      <c r="H72" s="381" t="str">
        <f>IFERROR(INDEX([1]Master!$1:$1048576,MATCH(D72,[1]Master!$B:$B,0),MATCH($H$4,[1]Master!$1:$1,0)),"")</f>
        <v>-</v>
      </c>
      <c r="I72" s="81" t="s">
        <v>5380</v>
      </c>
      <c r="J72" s="367">
        <f>IFERROR(INDEX([1]Master!$1:$1048576,MATCH(D72,[1]Master!$B:$B,0),MATCH($G$5,[1]Master!$1:$1,0)),"")</f>
        <v>50.811111111111103</v>
      </c>
      <c r="K72" s="235">
        <f>ROUND(J72*Order_Quote!$L$3,4)</f>
        <v>0</v>
      </c>
      <c r="L72" s="228"/>
      <c r="M72" s="178"/>
      <c r="N72" s="171">
        <f t="shared" si="1"/>
        <v>0</v>
      </c>
      <c r="O72" s="80"/>
      <c r="Q72" s="73"/>
      <c r="R72" s="52"/>
    </row>
    <row r="73" spans="1:18" ht="15" customHeight="1" x14ac:dyDescent="0.3">
      <c r="A73" s="29" t="str">
        <f>IF(L73&gt;0,COUNT($A$7:A72)+COUNT(DWV!$A$8:$A$300)+COUNT('Large Dia. DWV'!$A$8:$A$121)+1,"")</f>
        <v/>
      </c>
      <c r="B73" s="67"/>
      <c r="C73" s="68"/>
      <c r="D73" s="81" t="s">
        <v>4271</v>
      </c>
      <c r="E73" s="34">
        <v>22553879</v>
      </c>
      <c r="F73" s="82" t="s">
        <v>6218</v>
      </c>
      <c r="G73" s="381">
        <f>IFERROR(INDEX([1]Master!$1:$1048576,MATCH(D73,[1]Master!$B:$B,0),MATCH($H$5,[1]Master!$1:$1,0)),"")</f>
        <v>3</v>
      </c>
      <c r="H73" s="381" t="str">
        <f>IFERROR(INDEX([1]Master!$1:$1048576,MATCH(D73,[1]Master!$B:$B,0),MATCH($H$4,[1]Master!$1:$1,0)),"")</f>
        <v>-</v>
      </c>
      <c r="I73" s="81" t="s">
        <v>5380</v>
      </c>
      <c r="J73" s="367">
        <f>IFERROR(INDEX([1]Master!$1:$1048576,MATCH(D73,[1]Master!$B:$B,0),MATCH($G$5,[1]Master!$1:$1,0)),"")</f>
        <v>50.811111111111103</v>
      </c>
      <c r="K73" s="235">
        <f>ROUND(J73*Order_Quote!$L$3,4)</f>
        <v>0</v>
      </c>
      <c r="L73" s="228"/>
      <c r="M73" s="178"/>
      <c r="N73" s="171">
        <f t="shared" si="1"/>
        <v>0</v>
      </c>
      <c r="O73" s="80"/>
      <c r="Q73" s="73"/>
      <c r="R73" s="52"/>
    </row>
    <row r="74" spans="1:18" ht="15" customHeight="1" x14ac:dyDescent="0.3">
      <c r="A74" s="29" t="str">
        <f>IF(L74&gt;0,COUNT($A$7:A73)+COUNT(DWV!$A$8:$A$300)+COUNT('Large Dia. DWV'!$A$8:$A$121)+1,"")</f>
        <v/>
      </c>
      <c r="B74" s="67"/>
      <c r="C74" s="68"/>
      <c r="D74" s="81" t="s">
        <v>4272</v>
      </c>
      <c r="E74" s="34">
        <v>22553883</v>
      </c>
      <c r="F74" s="82" t="s">
        <v>6219</v>
      </c>
      <c r="G74" s="381">
        <f>IFERROR(INDEX([1]Master!$1:$1048576,MATCH(D74,[1]Master!$B:$B,0),MATCH($H$5,[1]Master!$1:$1,0)),"")</f>
        <v>2</v>
      </c>
      <c r="H74" s="381" t="str">
        <f>IFERROR(INDEX([1]Master!$1:$1048576,MATCH(D74,[1]Master!$B:$B,0),MATCH($H$4,[1]Master!$1:$1,0)),"")</f>
        <v>-</v>
      </c>
      <c r="I74" s="81" t="s">
        <v>5380</v>
      </c>
      <c r="J74" s="367">
        <f>IFERROR(INDEX([1]Master!$1:$1048576,MATCH(D74,[1]Master!$B:$B,0),MATCH($G$5,[1]Master!$1:$1,0)),"")</f>
        <v>121.70848267622461</v>
      </c>
      <c r="K74" s="235">
        <f>ROUND(J74*Order_Quote!$L$3,4)</f>
        <v>0</v>
      </c>
      <c r="L74" s="228"/>
      <c r="M74" s="178"/>
      <c r="N74" s="171">
        <f t="shared" si="1"/>
        <v>0</v>
      </c>
      <c r="O74" s="80"/>
      <c r="Q74" s="73"/>
      <c r="R74" s="52"/>
    </row>
    <row r="75" spans="1:18" ht="15" customHeight="1" x14ac:dyDescent="0.3">
      <c r="A75" s="29" t="str">
        <f>IF(L75&gt;0,COUNT($A$7:A74)+COUNT(DWV!$A$8:$A$300)+COUNT('Large Dia. DWV'!$A$8:$A$121)+1,"")</f>
        <v/>
      </c>
      <c r="B75" s="67"/>
      <c r="C75" s="68"/>
      <c r="D75" s="81" t="s">
        <v>4273</v>
      </c>
      <c r="E75" s="34">
        <v>22553885</v>
      </c>
      <c r="F75" s="82" t="s">
        <v>6220</v>
      </c>
      <c r="G75" s="381">
        <f>IFERROR(INDEX([1]Master!$1:$1048576,MATCH(D75,[1]Master!$B:$B,0),MATCH($H$5,[1]Master!$1:$1,0)),"")</f>
        <v>2</v>
      </c>
      <c r="H75" s="381" t="str">
        <f>IFERROR(INDEX([1]Master!$1:$1048576,MATCH(D75,[1]Master!$B:$B,0),MATCH($H$4,[1]Master!$1:$1,0)),"")</f>
        <v>-</v>
      </c>
      <c r="I75" s="81" t="s">
        <v>5380</v>
      </c>
      <c r="J75" s="367">
        <f>IFERROR(INDEX([1]Master!$1:$1048576,MATCH(D75,[1]Master!$B:$B,0),MATCH($G$5,[1]Master!$1:$1,0)),"")</f>
        <v>121.70848267622461</v>
      </c>
      <c r="K75" s="235">
        <f>ROUND(J75*Order_Quote!$L$3,4)</f>
        <v>0</v>
      </c>
      <c r="L75" s="228"/>
      <c r="M75" s="178"/>
      <c r="N75" s="171">
        <f t="shared" si="1"/>
        <v>0</v>
      </c>
      <c r="O75" s="80"/>
      <c r="Q75" s="73"/>
      <c r="R75" s="52"/>
    </row>
    <row r="76" spans="1:18" ht="15" customHeight="1" x14ac:dyDescent="0.3">
      <c r="A76" s="29" t="str">
        <f>IF(L76&gt;0,COUNT($A$7:A75)+COUNT(DWV!$A$8:$A$300)+COUNT('Large Dia. DWV'!$A$8:$A$121)+1,"")</f>
        <v/>
      </c>
      <c r="B76" s="67"/>
      <c r="C76" s="68"/>
      <c r="D76" s="81" t="s">
        <v>4274</v>
      </c>
      <c r="E76" s="34">
        <v>22553887</v>
      </c>
      <c r="F76" s="82" t="s">
        <v>6221</v>
      </c>
      <c r="G76" s="381">
        <f>IFERROR(INDEX([1]Master!$1:$1048576,MATCH(D76,[1]Master!$B:$B,0),MATCH($H$5,[1]Master!$1:$1,0)),"")</f>
        <v>2</v>
      </c>
      <c r="H76" s="381" t="str">
        <f>IFERROR(INDEX([1]Master!$1:$1048576,MATCH(D76,[1]Master!$B:$B,0),MATCH($H$4,[1]Master!$1:$1,0)),"")</f>
        <v>-</v>
      </c>
      <c r="I76" s="81" t="s">
        <v>5380</v>
      </c>
      <c r="J76" s="367">
        <f>IFERROR(INDEX([1]Master!$1:$1048576,MATCH(D76,[1]Master!$B:$B,0),MATCH($G$5,[1]Master!$1:$1,0)),"")</f>
        <v>121.70848267622461</v>
      </c>
      <c r="K76" s="235">
        <f>ROUND(J76*Order_Quote!$L$3,4)</f>
        <v>0</v>
      </c>
      <c r="L76" s="228"/>
      <c r="M76" s="178"/>
      <c r="N76" s="171">
        <f t="shared" si="1"/>
        <v>0</v>
      </c>
      <c r="O76" s="80"/>
      <c r="Q76" s="73"/>
      <c r="R76" s="52"/>
    </row>
    <row r="77" spans="1:18" ht="15" customHeight="1" x14ac:dyDescent="0.3">
      <c r="A77" s="29" t="str">
        <f>IF(L77&gt;0,COUNT($A$7:A76)+COUNT(DWV!$A$8:$A$300)+COUNT('Large Dia. DWV'!$A$8:$A$121)+1,"")</f>
        <v/>
      </c>
      <c r="B77" s="67"/>
      <c r="C77" s="68"/>
      <c r="D77" s="81" t="s">
        <v>4275</v>
      </c>
      <c r="E77" s="34">
        <v>22553889</v>
      </c>
      <c r="F77" s="82" t="s">
        <v>6222</v>
      </c>
      <c r="G77" s="381">
        <f>IFERROR(INDEX([1]Master!$1:$1048576,MATCH(D77,[1]Master!$B:$B,0),MATCH($H$5,[1]Master!$1:$1,0)),"")</f>
        <v>2</v>
      </c>
      <c r="H77" s="381" t="str">
        <f>IFERROR(INDEX([1]Master!$1:$1048576,MATCH(D77,[1]Master!$B:$B,0),MATCH($H$4,[1]Master!$1:$1,0)),"")</f>
        <v>-</v>
      </c>
      <c r="I77" s="81" t="s">
        <v>5380</v>
      </c>
      <c r="J77" s="367">
        <f>IFERROR(INDEX([1]Master!$1:$1048576,MATCH(D77,[1]Master!$B:$B,0),MATCH($G$5,[1]Master!$1:$1,0)),"")</f>
        <v>174.70728793309436</v>
      </c>
      <c r="K77" s="235">
        <f>ROUND(J77*Order_Quote!$L$3,4)</f>
        <v>0</v>
      </c>
      <c r="L77" s="228"/>
      <c r="M77" s="178"/>
      <c r="N77" s="171">
        <f t="shared" si="1"/>
        <v>0</v>
      </c>
      <c r="O77" s="80"/>
      <c r="Q77" s="73"/>
      <c r="R77" s="52"/>
    </row>
    <row r="78" spans="1:18" ht="15" customHeight="1" x14ac:dyDescent="0.3">
      <c r="A78" s="29" t="str">
        <f>IF(L78&gt;0,COUNT($A$7:A77)+COUNT(DWV!$A$8:$A$300)+COUNT('Large Dia. DWV'!$A$8:$A$121)+1,"")</f>
        <v/>
      </c>
      <c r="B78" s="67"/>
      <c r="C78" s="68"/>
      <c r="D78" s="81" t="s">
        <v>4276</v>
      </c>
      <c r="E78" s="34">
        <v>22553891</v>
      </c>
      <c r="F78" s="82" t="s">
        <v>6223</v>
      </c>
      <c r="G78" s="381">
        <f>IFERROR(INDEX([1]Master!$1:$1048576,MATCH(D78,[1]Master!$B:$B,0),MATCH($H$5,[1]Master!$1:$1,0)),"")</f>
        <v>2</v>
      </c>
      <c r="H78" s="381" t="str">
        <f>IFERROR(INDEX([1]Master!$1:$1048576,MATCH(D78,[1]Master!$B:$B,0),MATCH($H$4,[1]Master!$1:$1,0)),"")</f>
        <v>-</v>
      </c>
      <c r="I78" s="81" t="s">
        <v>5380</v>
      </c>
      <c r="J78" s="367">
        <f>IFERROR(INDEX([1]Master!$1:$1048576,MATCH(D78,[1]Master!$B:$B,0),MATCH($G$5,[1]Master!$1:$1,0)),"")</f>
        <v>174.70728793309436</v>
      </c>
      <c r="K78" s="235">
        <f>ROUND(J78*Order_Quote!$L$3,4)</f>
        <v>0</v>
      </c>
      <c r="L78" s="228"/>
      <c r="M78" s="178"/>
      <c r="N78" s="171">
        <f t="shared" si="1"/>
        <v>0</v>
      </c>
      <c r="O78" s="80"/>
      <c r="Q78" s="73"/>
      <c r="R78" s="52"/>
    </row>
    <row r="79" spans="1:18" ht="15" customHeight="1" x14ac:dyDescent="0.3">
      <c r="A79" s="29" t="str">
        <f>IF(L79&gt;0,COUNT($A$7:A78)+COUNT(DWV!$A$8:$A$300)+COUNT('Large Dia. DWV'!$A$8:$A$121)+1,"")</f>
        <v/>
      </c>
      <c r="B79" s="67"/>
      <c r="C79" s="68"/>
      <c r="D79" s="81" t="s">
        <v>4277</v>
      </c>
      <c r="E79" s="34">
        <v>22553893</v>
      </c>
      <c r="F79" s="82" t="s">
        <v>6224</v>
      </c>
      <c r="G79" s="381">
        <f>IFERROR(INDEX([1]Master!$1:$1048576,MATCH(D79,[1]Master!$B:$B,0),MATCH($H$5,[1]Master!$1:$1,0)),"")</f>
        <v>2</v>
      </c>
      <c r="H79" s="381" t="str">
        <f>IFERROR(INDEX([1]Master!$1:$1048576,MATCH(D79,[1]Master!$B:$B,0),MATCH($H$4,[1]Master!$1:$1,0)),"")</f>
        <v>-</v>
      </c>
      <c r="I79" s="81" t="s">
        <v>5380</v>
      </c>
      <c r="J79" s="367">
        <f>IFERROR(INDEX([1]Master!$1:$1048576,MATCH(D79,[1]Master!$B:$B,0),MATCH($G$5,[1]Master!$1:$1,0)),"")</f>
        <v>171.03333333333333</v>
      </c>
      <c r="K79" s="235">
        <f>ROUND(J79*Order_Quote!$L$3,4)</f>
        <v>0</v>
      </c>
      <c r="L79" s="228"/>
      <c r="M79" s="178"/>
      <c r="N79" s="171">
        <f t="shared" si="1"/>
        <v>0</v>
      </c>
      <c r="O79" s="80"/>
      <c r="Q79" s="73"/>
      <c r="R79" s="52"/>
    </row>
    <row r="80" spans="1:18" ht="15" customHeight="1" x14ac:dyDescent="0.3">
      <c r="A80" s="29" t="str">
        <f>IF(L80&gt;0,COUNT($A$7:A79)+COUNT(DWV!$A$8:$A$300)+COUNT('Large Dia. DWV'!$A$8:$A$121)+1,"")</f>
        <v/>
      </c>
      <c r="B80" s="67"/>
      <c r="C80" s="68"/>
      <c r="D80" s="81" t="s">
        <v>4278</v>
      </c>
      <c r="E80" s="34">
        <v>22553895</v>
      </c>
      <c r="F80" s="82" t="s">
        <v>6225</v>
      </c>
      <c r="G80" s="381">
        <f>IFERROR(INDEX([1]Master!$1:$1048576,MATCH(D80,[1]Master!$B:$B,0),MATCH($H$5,[1]Master!$1:$1,0)),"")</f>
        <v>2</v>
      </c>
      <c r="H80" s="381" t="str">
        <f>IFERROR(INDEX([1]Master!$1:$1048576,MATCH(D80,[1]Master!$B:$B,0),MATCH($H$4,[1]Master!$1:$1,0)),"")</f>
        <v>-</v>
      </c>
      <c r="I80" s="81" t="s">
        <v>5380</v>
      </c>
      <c r="J80" s="367">
        <f>IFERROR(INDEX([1]Master!$1:$1048576,MATCH(D80,[1]Master!$B:$B,0),MATCH($G$5,[1]Master!$1:$1,0)),"")</f>
        <v>423.11827956989242</v>
      </c>
      <c r="K80" s="235">
        <f>ROUND(J80*Order_Quote!$L$3,4)</f>
        <v>0</v>
      </c>
      <c r="L80" s="228"/>
      <c r="M80" s="178"/>
      <c r="N80" s="171">
        <f t="shared" si="1"/>
        <v>0</v>
      </c>
      <c r="O80" s="80"/>
      <c r="Q80" s="73"/>
      <c r="R80" s="52"/>
    </row>
    <row r="81" spans="1:18" ht="15" customHeight="1" x14ac:dyDescent="0.3">
      <c r="A81" s="29" t="str">
        <f>IF(L81&gt;0,COUNT($A$7:A80)+COUNT(DWV!$A$8:$A$300)+COUNT('Large Dia. DWV'!$A$8:$A$121)+1,"")</f>
        <v/>
      </c>
      <c r="B81" s="67"/>
      <c r="C81" s="68"/>
      <c r="D81" s="81" t="s">
        <v>4279</v>
      </c>
      <c r="E81" s="34">
        <v>22553897</v>
      </c>
      <c r="F81" s="82" t="s">
        <v>6226</v>
      </c>
      <c r="G81" s="381">
        <f>IFERROR(INDEX([1]Master!$1:$1048576,MATCH(D81,[1]Master!$B:$B,0),MATCH($H$5,[1]Master!$1:$1,0)),"")</f>
        <v>2</v>
      </c>
      <c r="H81" s="381" t="str">
        <f>IFERROR(INDEX([1]Master!$1:$1048576,MATCH(D81,[1]Master!$B:$B,0),MATCH($H$4,[1]Master!$1:$1,0)),"")</f>
        <v>-</v>
      </c>
      <c r="I81" s="81" t="s">
        <v>5380</v>
      </c>
      <c r="J81" s="367">
        <f>IFERROR(INDEX([1]Master!$1:$1048576,MATCH(D81,[1]Master!$B:$B,0),MATCH($G$5,[1]Master!$1:$1,0)),"")</f>
        <v>405.17323775388286</v>
      </c>
      <c r="K81" s="235">
        <f>ROUND(J81*Order_Quote!$L$3,4)</f>
        <v>0</v>
      </c>
      <c r="L81" s="228"/>
      <c r="M81" s="178"/>
      <c r="N81" s="171">
        <f t="shared" si="1"/>
        <v>0</v>
      </c>
      <c r="O81" s="80"/>
      <c r="Q81" s="73"/>
      <c r="R81" s="52"/>
    </row>
    <row r="82" spans="1:18" ht="15" customHeight="1" x14ac:dyDescent="0.3">
      <c r="A82" s="29" t="str">
        <f>IF(L82&gt;0,COUNT($A$7:A81)+COUNT(DWV!$A$8:$A$300)+COUNT('Large Dia. DWV'!$A$8:$A$121)+1,"")</f>
        <v/>
      </c>
      <c r="B82" s="67"/>
      <c r="C82" s="68"/>
      <c r="D82" s="81" t="s">
        <v>4280</v>
      </c>
      <c r="E82" s="34">
        <v>22553899</v>
      </c>
      <c r="F82" s="82" t="s">
        <v>6227</v>
      </c>
      <c r="G82" s="381">
        <f>IFERROR(INDEX([1]Master!$1:$1048576,MATCH(D82,[1]Master!$B:$B,0),MATCH($H$5,[1]Master!$1:$1,0)),"")</f>
        <v>2</v>
      </c>
      <c r="H82" s="381" t="str">
        <f>IFERROR(INDEX([1]Master!$1:$1048576,MATCH(D82,[1]Master!$B:$B,0),MATCH($H$4,[1]Master!$1:$1,0)),"")</f>
        <v>-</v>
      </c>
      <c r="I82" s="81" t="s">
        <v>5380</v>
      </c>
      <c r="J82" s="367">
        <f>IFERROR(INDEX([1]Master!$1:$1048576,MATCH(D82,[1]Master!$B:$B,0),MATCH($G$5,[1]Master!$1:$1,0)),"")</f>
        <v>405.17323775388286</v>
      </c>
      <c r="K82" s="235">
        <f>ROUND(J82*Order_Quote!$L$3,4)</f>
        <v>0</v>
      </c>
      <c r="L82" s="228"/>
      <c r="M82" s="178"/>
      <c r="N82" s="171">
        <f t="shared" si="1"/>
        <v>0</v>
      </c>
      <c r="O82" s="80"/>
      <c r="Q82" s="73"/>
      <c r="R82" s="52"/>
    </row>
    <row r="83" spans="1:18" ht="15" customHeight="1" x14ac:dyDescent="0.3">
      <c r="A83" s="29" t="str">
        <f>IF(L83&gt;0,COUNT($A$7:A82)+COUNT(DWV!$A$8:$A$300)+COUNT('Large Dia. DWV'!$A$8:$A$121)+1,"")</f>
        <v/>
      </c>
      <c r="B83" s="181"/>
      <c r="C83" s="182"/>
      <c r="D83" s="81" t="s">
        <v>4281</v>
      </c>
      <c r="E83" s="34">
        <v>22553901</v>
      </c>
      <c r="F83" s="82" t="s">
        <v>6228</v>
      </c>
      <c r="G83" s="381">
        <f>IFERROR(INDEX([1]Master!$1:$1048576,MATCH(D83,[1]Master!$B:$B,0),MATCH($H$5,[1]Master!$1:$1,0)),"")</f>
        <v>2</v>
      </c>
      <c r="H83" s="381" t="str">
        <f>IFERROR(INDEX([1]Master!$1:$1048576,MATCH(D83,[1]Master!$B:$B,0),MATCH($H$4,[1]Master!$1:$1,0)),"")</f>
        <v>-</v>
      </c>
      <c r="I83" s="81" t="s">
        <v>5380</v>
      </c>
      <c r="J83" s="367">
        <f>IFERROR(INDEX([1]Master!$1:$1048576,MATCH(D83,[1]Master!$B:$B,0),MATCH($G$5,[1]Master!$1:$1,0)),"")</f>
        <v>405.17323775388286</v>
      </c>
      <c r="K83" s="235">
        <f>ROUND(J83*Order_Quote!$L$3,4)</f>
        <v>0</v>
      </c>
      <c r="L83" s="228"/>
      <c r="M83" s="178"/>
      <c r="N83" s="171">
        <f t="shared" si="1"/>
        <v>0</v>
      </c>
      <c r="O83" s="80"/>
      <c r="Q83" s="73"/>
      <c r="R83" s="52"/>
    </row>
    <row r="84" spans="1:18" ht="15" customHeight="1" x14ac:dyDescent="0.3">
      <c r="A84" s="29" t="str">
        <f>IF(L84&gt;0,COUNT($A$7:A83)+COUNT(DWV!$A$8:$A$300)+COUNT('Large Dia. DWV'!$A$8:$A$121)+1,"")</f>
        <v/>
      </c>
      <c r="B84" s="424"/>
      <c r="C84" s="425"/>
      <c r="D84" s="11" t="s">
        <v>240</v>
      </c>
      <c r="E84" s="11">
        <v>22553518</v>
      </c>
      <c r="F84" s="13" t="s">
        <v>6229</v>
      </c>
      <c r="G84" s="381">
        <f>IFERROR(INDEX([1]Master!$1:$1048576,MATCH(D84,[1]Master!$B:$B,0),MATCH($H$5,[1]Master!$1:$1,0)),"")</f>
        <v>150</v>
      </c>
      <c r="H84" s="381">
        <f>IFERROR(INDEX([1]Master!$1:$1048576,MATCH(D84,[1]Master!$B:$B,0),MATCH($H$4,[1]Master!$1:$1,0)),"")</f>
        <v>12000</v>
      </c>
      <c r="I84" s="81" t="s">
        <v>5380</v>
      </c>
      <c r="J84" s="367">
        <f>IFERROR(INDEX([1]Master!$1:$1048576,MATCH(D84,[1]Master!$B:$B,0),MATCH($G$5,[1]Master!$1:$1,0)),"")</f>
        <v>1.4555555555555555</v>
      </c>
      <c r="K84" s="235">
        <f>ROUND(J84*Order_Quote!$L$3,4)</f>
        <v>0</v>
      </c>
      <c r="L84" s="232"/>
      <c r="M84" s="178"/>
      <c r="N84" s="171">
        <f t="shared" si="1"/>
        <v>0</v>
      </c>
      <c r="O84" s="80"/>
      <c r="Q84" s="73"/>
      <c r="R84" s="52"/>
    </row>
    <row r="85" spans="1:18" ht="15" customHeight="1" x14ac:dyDescent="0.3">
      <c r="A85" s="29" t="str">
        <f>IF(L85&gt;0,COUNT($A$7:A84)+COUNT(DWV!$A$8:$A$300)+COUNT('Large Dia. DWV'!$A$8:$A$121)+1,"")</f>
        <v/>
      </c>
      <c r="B85" s="424"/>
      <c r="C85" s="425"/>
      <c r="D85" s="3" t="s">
        <v>241</v>
      </c>
      <c r="E85" s="3">
        <v>22553542</v>
      </c>
      <c r="F85" s="5" t="s">
        <v>6230</v>
      </c>
      <c r="G85" s="381">
        <f>IFERROR(INDEX([1]Master!$1:$1048576,MATCH(D85,[1]Master!$B:$B,0),MATCH($H$5,[1]Master!$1:$1,0)),"")</f>
        <v>100</v>
      </c>
      <c r="H85" s="381">
        <f>IFERROR(INDEX([1]Master!$1:$1048576,MATCH(D85,[1]Master!$B:$B,0),MATCH($H$4,[1]Master!$1:$1,0)),"")</f>
        <v>7200</v>
      </c>
      <c r="I85" s="81" t="s">
        <v>5380</v>
      </c>
      <c r="J85" s="367">
        <f>IFERROR(INDEX([1]Master!$1:$1048576,MATCH(D85,[1]Master!$B:$B,0),MATCH($G$5,[1]Master!$1:$1,0)),"")</f>
        <v>2.2444444444444445</v>
      </c>
      <c r="K85" s="235">
        <f>ROUND(J85*Order_Quote!$L$3,4)</f>
        <v>0</v>
      </c>
      <c r="L85" s="228"/>
      <c r="M85" s="178"/>
      <c r="N85" s="171">
        <f t="shared" si="1"/>
        <v>0</v>
      </c>
      <c r="O85" s="80"/>
      <c r="Q85" s="73"/>
      <c r="R85" s="52"/>
    </row>
    <row r="86" spans="1:18" ht="15" customHeight="1" x14ac:dyDescent="0.3">
      <c r="A86" s="29" t="str">
        <f>IF(L86&gt;0,COUNT($A$7:A85)+COUNT(DWV!$A$8:$A$300)+COUNT('Large Dia. DWV'!$A$8:$A$121)+1,"")</f>
        <v/>
      </c>
      <c r="B86" s="424"/>
      <c r="C86" s="425"/>
      <c r="D86" s="3" t="s">
        <v>242</v>
      </c>
      <c r="E86" s="3">
        <v>22553569</v>
      </c>
      <c r="F86" s="5" t="s">
        <v>6231</v>
      </c>
      <c r="G86" s="381">
        <f>IFERROR(INDEX([1]Master!$1:$1048576,MATCH(D86,[1]Master!$B:$B,0),MATCH($H$5,[1]Master!$1:$1,0)),"")</f>
        <v>50</v>
      </c>
      <c r="H86" s="381" t="str">
        <f>IFERROR(INDEX([1]Master!$1:$1048576,MATCH(D86,[1]Master!$B:$B,0),MATCH($H$4,[1]Master!$1:$1,0)),"")</f>
        <v>-</v>
      </c>
      <c r="I86" s="81" t="s">
        <v>5380</v>
      </c>
      <c r="J86" s="367">
        <f>IFERROR(INDEX([1]Master!$1:$1048576,MATCH(D86,[1]Master!$B:$B,0),MATCH($G$5,[1]Master!$1:$1,0)),"")</f>
        <v>4.1777777777777771</v>
      </c>
      <c r="K86" s="235">
        <f>ROUND(J86*Order_Quote!$L$3,4)</f>
        <v>0</v>
      </c>
      <c r="L86" s="228"/>
      <c r="M86" s="178"/>
      <c r="N86" s="171">
        <f t="shared" si="1"/>
        <v>0</v>
      </c>
      <c r="O86" s="80"/>
      <c r="Q86" s="73"/>
      <c r="R86" s="52"/>
    </row>
    <row r="87" spans="1:18" ht="15" customHeight="1" x14ac:dyDescent="0.3">
      <c r="A87" s="29" t="str">
        <f>IF(L87&gt;0,COUNT($A$7:A86)+COUNT(DWV!$A$8:$A$300)+COUNT('Large Dia. DWV'!$A$8:$A$121)+1,"")</f>
        <v/>
      </c>
      <c r="B87" s="67"/>
      <c r="C87" s="68"/>
      <c r="D87" s="81" t="s">
        <v>3789</v>
      </c>
      <c r="E87" s="34">
        <v>22553575</v>
      </c>
      <c r="F87" s="82" t="s">
        <v>6232</v>
      </c>
      <c r="G87" s="381">
        <f>IFERROR(INDEX([1]Master!$1:$1048576,MATCH(D87,[1]Master!$B:$B,0),MATCH($H$5,[1]Master!$1:$1,0)),"")</f>
        <v>25</v>
      </c>
      <c r="H87" s="381" t="str">
        <f>IFERROR(INDEX([1]Master!$1:$1048576,MATCH(D87,[1]Master!$B:$B,0),MATCH($H$4,[1]Master!$1:$1,0)),"")</f>
        <v>-</v>
      </c>
      <c r="I87" s="81" t="s">
        <v>5380</v>
      </c>
      <c r="J87" s="367">
        <f>IFERROR(INDEX([1]Master!$1:$1048576,MATCH(D87,[1]Master!$B:$B,0),MATCH($G$5,[1]Master!$1:$1,0)),"")</f>
        <v>6.6222222222222218</v>
      </c>
      <c r="K87" s="235">
        <f>ROUND(J87*Order_Quote!$L$3,4)</f>
        <v>0</v>
      </c>
      <c r="L87" s="228"/>
      <c r="M87" s="178"/>
      <c r="N87" s="171">
        <f t="shared" si="1"/>
        <v>0</v>
      </c>
      <c r="O87" s="80"/>
      <c r="Q87" s="73"/>
      <c r="R87" s="52"/>
    </row>
    <row r="88" spans="1:18" ht="15" customHeight="1" x14ac:dyDescent="0.3">
      <c r="A88" s="29" t="str">
        <f>IF(L88&gt;0,COUNT($A$7:A87)+COUNT(DWV!$A$8:$A$300)+COUNT('Large Dia. DWV'!$A$8:$A$121)+1,"")</f>
        <v/>
      </c>
      <c r="B88" s="67"/>
      <c r="C88" s="68"/>
      <c r="D88" s="81" t="s">
        <v>3790</v>
      </c>
      <c r="E88" s="34">
        <v>22553579</v>
      </c>
      <c r="F88" s="82" t="s">
        <v>6232</v>
      </c>
      <c r="G88" s="381">
        <f>IFERROR(INDEX([1]Master!$1:$1048576,MATCH(D88,[1]Master!$B:$B,0),MATCH($H$5,[1]Master!$1:$1,0)),"")</f>
        <v>25</v>
      </c>
      <c r="H88" s="381" t="str">
        <f>IFERROR(INDEX([1]Master!$1:$1048576,MATCH(D88,[1]Master!$B:$B,0),MATCH($H$4,[1]Master!$1:$1,0)),"")</f>
        <v>-</v>
      </c>
      <c r="I88" s="81" t="s">
        <v>5380</v>
      </c>
      <c r="J88" s="367">
        <f>IFERROR(INDEX([1]Master!$1:$1048576,MATCH(D88,[1]Master!$B:$B,0),MATCH($G$5,[1]Master!$1:$1,0)),"")</f>
        <v>8.6111111111111107</v>
      </c>
      <c r="K88" s="235">
        <f>ROUND(J88*Order_Quote!$L$3,4)</f>
        <v>0</v>
      </c>
      <c r="L88" s="228"/>
      <c r="M88" s="178"/>
      <c r="N88" s="171">
        <f t="shared" si="1"/>
        <v>0</v>
      </c>
      <c r="O88" s="80"/>
      <c r="Q88" s="73"/>
      <c r="R88" s="52"/>
    </row>
    <row r="89" spans="1:18" ht="15" customHeight="1" x14ac:dyDescent="0.3">
      <c r="A89" s="29" t="str">
        <f>IF(L89&gt;0,COUNT($A$7:A88)+COUNT(DWV!$A$8:$A$300)+COUNT('Large Dia. DWV'!$A$8:$A$121)+1,"")</f>
        <v/>
      </c>
      <c r="B89" s="67"/>
      <c r="C89" s="68"/>
      <c r="D89" s="81" t="s">
        <v>3791</v>
      </c>
      <c r="E89" s="34">
        <v>22553595</v>
      </c>
      <c r="F89" s="82" t="s">
        <v>6233</v>
      </c>
      <c r="G89" s="381">
        <f>IFERROR(INDEX([1]Master!$1:$1048576,MATCH(D89,[1]Master!$B:$B,0),MATCH($H$5,[1]Master!$1:$1,0)),"")</f>
        <v>15</v>
      </c>
      <c r="H89" s="381" t="str">
        <f>IFERROR(INDEX([1]Master!$1:$1048576,MATCH(D89,[1]Master!$B:$B,0),MATCH($H$4,[1]Master!$1:$1,0)),"")</f>
        <v>-</v>
      </c>
      <c r="I89" s="81" t="s">
        <v>5380</v>
      </c>
      <c r="J89" s="367">
        <f>IFERROR(INDEX([1]Master!$1:$1048576,MATCH(D89,[1]Master!$B:$B,0),MATCH($G$5,[1]Master!$1:$1,0)),"")</f>
        <v>10.977777777777778</v>
      </c>
      <c r="K89" s="235">
        <f>ROUND(J89*Order_Quote!$L$3,4)</f>
        <v>0</v>
      </c>
      <c r="L89" s="228"/>
      <c r="M89" s="178"/>
      <c r="N89" s="171">
        <f t="shared" si="1"/>
        <v>0</v>
      </c>
      <c r="O89" s="80"/>
      <c r="Q89" s="73"/>
      <c r="R89" s="52"/>
    </row>
    <row r="90" spans="1:18" ht="15" customHeight="1" x14ac:dyDescent="0.3">
      <c r="A90" s="29" t="str">
        <f>IF(L90&gt;0,COUNT($A$7:A89)+COUNT(DWV!$A$8:$A$300)+COUNT('Large Dia. DWV'!$A$8:$A$121)+1,"")</f>
        <v/>
      </c>
      <c r="B90" s="67"/>
      <c r="C90" s="68"/>
      <c r="D90" s="81" t="s">
        <v>3792</v>
      </c>
      <c r="E90" s="34">
        <v>22553633</v>
      </c>
      <c r="F90" s="82" t="s">
        <v>6234</v>
      </c>
      <c r="G90" s="381">
        <f>IFERROR(INDEX([1]Master!$1:$1048576,MATCH(D90,[1]Master!$B:$B,0),MATCH($H$5,[1]Master!$1:$1,0)),"")</f>
        <v>8</v>
      </c>
      <c r="H90" s="381" t="str">
        <f>IFERROR(INDEX([1]Master!$1:$1048576,MATCH(D90,[1]Master!$B:$B,0),MATCH($H$4,[1]Master!$1:$1,0)),"")</f>
        <v>-</v>
      </c>
      <c r="I90" s="81" t="s">
        <v>5380</v>
      </c>
      <c r="J90" s="367">
        <f>IFERROR(INDEX([1]Master!$1:$1048576,MATCH(D90,[1]Master!$B:$B,0),MATCH($G$5,[1]Master!$1:$1,0)),"")</f>
        <v>33.894862604540023</v>
      </c>
      <c r="K90" s="235">
        <f>ROUND(J90*Order_Quote!$L$3,4)</f>
        <v>0</v>
      </c>
      <c r="L90" s="228"/>
      <c r="M90" s="178"/>
      <c r="N90" s="171">
        <f t="shared" si="1"/>
        <v>0</v>
      </c>
      <c r="O90" s="80"/>
      <c r="Q90" s="73"/>
      <c r="R90" s="52"/>
    </row>
    <row r="91" spans="1:18" ht="15" customHeight="1" x14ac:dyDescent="0.3">
      <c r="A91" s="29" t="str">
        <f>IF(L91&gt;0,COUNT($A$7:A90)+COUNT(DWV!$A$8:$A$300)+COUNT('Large Dia. DWV'!$A$8:$A$121)+1,"")</f>
        <v/>
      </c>
      <c r="B91" s="67"/>
      <c r="C91" s="68"/>
      <c r="D91" s="81" t="s">
        <v>3793</v>
      </c>
      <c r="E91" s="34">
        <v>22553660</v>
      </c>
      <c r="F91" s="82" t="s">
        <v>6235</v>
      </c>
      <c r="G91" s="381">
        <f>IFERROR(INDEX([1]Master!$1:$1048576,MATCH(D91,[1]Master!$B:$B,0),MATCH($H$5,[1]Master!$1:$1,0)),"")</f>
        <v>5</v>
      </c>
      <c r="H91" s="381" t="str">
        <f>IFERROR(INDEX([1]Master!$1:$1048576,MATCH(D91,[1]Master!$B:$B,0),MATCH($H$4,[1]Master!$1:$1,0)),"")</f>
        <v>-</v>
      </c>
      <c r="I91" s="81" t="s">
        <v>5380</v>
      </c>
      <c r="J91" s="367">
        <f>IFERROR(INDEX([1]Master!$1:$1048576,MATCH(D91,[1]Master!$B:$B,0),MATCH($G$5,[1]Master!$1:$1,0)),"")</f>
        <v>43.189964157706086</v>
      </c>
      <c r="K91" s="235">
        <f>ROUND(J91*Order_Quote!$L$3,4)</f>
        <v>0</v>
      </c>
      <c r="L91" s="228"/>
      <c r="M91" s="178"/>
      <c r="N91" s="171">
        <f t="shared" si="1"/>
        <v>0</v>
      </c>
      <c r="O91" s="80"/>
      <c r="Q91" s="73"/>
      <c r="R91" s="52"/>
    </row>
    <row r="92" spans="1:18" ht="15" customHeight="1" x14ac:dyDescent="0.3">
      <c r="A92" s="29" t="str">
        <f>IF(L92&gt;0,COUNT($A$7:A91)+COUNT(DWV!$A$8:$A$300)+COUNT('Large Dia. DWV'!$A$8:$A$121)+1,"")</f>
        <v/>
      </c>
      <c r="B92" s="181"/>
      <c r="C92" s="182"/>
      <c r="D92" s="81" t="s">
        <v>3794</v>
      </c>
      <c r="E92" s="34">
        <v>22553668</v>
      </c>
      <c r="F92" s="82" t="s">
        <v>6236</v>
      </c>
      <c r="G92" s="381">
        <f>IFERROR(INDEX([1]Master!$1:$1048576,MATCH(D92,[1]Master!$B:$B,0),MATCH($H$5,[1]Master!$1:$1,0)),"")</f>
        <v>3</v>
      </c>
      <c r="H92" s="381" t="str">
        <f>IFERROR(INDEX([1]Master!$1:$1048576,MATCH(D92,[1]Master!$B:$B,0),MATCH($H$4,[1]Master!$1:$1,0)),"")</f>
        <v>-</v>
      </c>
      <c r="I92" s="81" t="s">
        <v>5380</v>
      </c>
      <c r="J92" s="367">
        <f>IFERROR(INDEX([1]Master!$1:$1048576,MATCH(D92,[1]Master!$B:$B,0),MATCH($G$5,[1]Master!$1:$1,0)),"")</f>
        <v>65.997610513739545</v>
      </c>
      <c r="K92" s="235">
        <f>ROUND(J92*Order_Quote!$L$3,4)</f>
        <v>0</v>
      </c>
      <c r="L92" s="228"/>
      <c r="M92" s="178"/>
      <c r="N92" s="171">
        <f t="shared" si="1"/>
        <v>0</v>
      </c>
      <c r="O92" s="80"/>
      <c r="Q92" s="73"/>
      <c r="R92" s="52"/>
    </row>
    <row r="93" spans="1:18" ht="15" customHeight="1" x14ac:dyDescent="0.3">
      <c r="A93" s="29" t="str">
        <f>IF(L93&gt;0,COUNT($A$7:A92)+COUNT(DWV!$A$8:$A$300)+COUNT('Large Dia. DWV'!$A$8:$A$121)+1,"")</f>
        <v/>
      </c>
      <c r="B93" s="67"/>
      <c r="C93" s="68"/>
      <c r="D93" s="85" t="s">
        <v>3795</v>
      </c>
      <c r="E93" s="83">
        <v>22554988</v>
      </c>
      <c r="F93" s="84" t="s">
        <v>6237</v>
      </c>
      <c r="G93" s="381">
        <f>IFERROR(INDEX([1]Master!$1:$1048576,MATCH(D93,[1]Master!$B:$B,0),MATCH($H$5,[1]Master!$1:$1,0)),"")</f>
        <v>250</v>
      </c>
      <c r="H93" s="381" t="str">
        <f>IFERROR(INDEX([1]Master!$1:$1048576,MATCH(D93,[1]Master!$B:$B,0),MATCH($H$4,[1]Master!$1:$1,0)),"")</f>
        <v>-</v>
      </c>
      <c r="I93" s="81" t="s">
        <v>5380</v>
      </c>
      <c r="J93" s="367">
        <f>IFERROR(INDEX([1]Master!$1:$1048576,MATCH(D93,[1]Master!$B:$B,0),MATCH($G$5,[1]Master!$1:$1,0)),"")</f>
        <v>3.0943847072879329</v>
      </c>
      <c r="K93" s="235">
        <f>ROUND(J93*Order_Quote!$L$3,4)</f>
        <v>0</v>
      </c>
      <c r="L93" s="232"/>
      <c r="M93" s="178"/>
      <c r="N93" s="171">
        <f t="shared" si="1"/>
        <v>0</v>
      </c>
      <c r="O93" s="80"/>
      <c r="Q93" s="73"/>
      <c r="R93" s="52"/>
    </row>
    <row r="94" spans="1:18" ht="15" customHeight="1" x14ac:dyDescent="0.3">
      <c r="A94" s="29" t="str">
        <f>IF(L94&gt;0,COUNT($A$7:A93)+COUNT(DWV!$A$8:$A$300)+COUNT('Large Dia. DWV'!$A$8:$A$121)+1,"")</f>
        <v/>
      </c>
      <c r="B94" s="67"/>
      <c r="C94" s="68"/>
      <c r="D94" s="81" t="s">
        <v>3796</v>
      </c>
      <c r="E94" s="34">
        <v>22554990</v>
      </c>
      <c r="F94" s="82" t="s">
        <v>6238</v>
      </c>
      <c r="G94" s="381">
        <f>IFERROR(INDEX([1]Master!$1:$1048576,MATCH(D94,[1]Master!$B:$B,0),MATCH($H$5,[1]Master!$1:$1,0)),"")</f>
        <v>250</v>
      </c>
      <c r="H94" s="381" t="str">
        <f>IFERROR(INDEX([1]Master!$1:$1048576,MATCH(D94,[1]Master!$B:$B,0),MATCH($H$4,[1]Master!$1:$1,0)),"")</f>
        <v>-</v>
      </c>
      <c r="I94" s="81" t="s">
        <v>5380</v>
      </c>
      <c r="J94" s="367">
        <f>IFERROR(INDEX([1]Master!$1:$1048576,MATCH(D94,[1]Master!$B:$B,0),MATCH($G$5,[1]Master!$1:$1,0)),"")</f>
        <v>3.1780167264038233</v>
      </c>
      <c r="K94" s="235">
        <f>ROUND(J94*Order_Quote!$L$3,4)</f>
        <v>0</v>
      </c>
      <c r="L94" s="228"/>
      <c r="M94" s="178"/>
      <c r="N94" s="171">
        <f t="shared" si="1"/>
        <v>0</v>
      </c>
      <c r="O94" s="80"/>
      <c r="Q94" s="73"/>
      <c r="R94" s="52"/>
    </row>
    <row r="95" spans="1:18" ht="15" customHeight="1" x14ac:dyDescent="0.3">
      <c r="A95" s="29" t="str">
        <f>IF(L95&gt;0,COUNT($A$7:A94)+COUNT(DWV!$A$8:$A$300)+COUNT('Large Dia. DWV'!$A$8:$A$121)+1,"")</f>
        <v/>
      </c>
      <c r="B95" s="67"/>
      <c r="C95" s="68"/>
      <c r="D95" s="81" t="s">
        <v>3797</v>
      </c>
      <c r="E95" s="34">
        <v>22554992</v>
      </c>
      <c r="F95" s="82" t="s">
        <v>6239</v>
      </c>
      <c r="G95" s="381">
        <f>IFERROR(INDEX([1]Master!$1:$1048576,MATCH(D95,[1]Master!$B:$B,0),MATCH($H$5,[1]Master!$1:$1,0)),"")</f>
        <v>150</v>
      </c>
      <c r="H95" s="381" t="str">
        <f>IFERROR(INDEX([1]Master!$1:$1048576,MATCH(D95,[1]Master!$B:$B,0),MATCH($H$4,[1]Master!$1:$1,0)),"")</f>
        <v>-</v>
      </c>
      <c r="I95" s="81" t="s">
        <v>5380</v>
      </c>
      <c r="J95" s="367">
        <f>IFERROR(INDEX([1]Master!$1:$1048576,MATCH(D95,[1]Master!$B:$B,0),MATCH($G$5,[1]Master!$1:$1,0)),"")</f>
        <v>3.1780167264038233</v>
      </c>
      <c r="K95" s="235">
        <f>ROUND(J95*Order_Quote!$L$3,4)</f>
        <v>0</v>
      </c>
      <c r="L95" s="228"/>
      <c r="M95" s="178"/>
      <c r="N95" s="171">
        <f t="shared" si="1"/>
        <v>0</v>
      </c>
      <c r="O95" s="80"/>
      <c r="Q95" s="73"/>
      <c r="R95" s="52"/>
    </row>
    <row r="96" spans="1:18" ht="15" customHeight="1" x14ac:dyDescent="0.3">
      <c r="A96" s="29" t="str">
        <f>IF(L96&gt;0,COUNT($A$7:A95)+COUNT(DWV!$A$8:$A$300)+COUNT('Large Dia. DWV'!$A$8:$A$121)+1,"")</f>
        <v/>
      </c>
      <c r="B96" s="67"/>
      <c r="C96" s="68"/>
      <c r="D96" s="81" t="s">
        <v>3798</v>
      </c>
      <c r="E96" s="34">
        <v>22554994</v>
      </c>
      <c r="F96" s="82" t="s">
        <v>6240</v>
      </c>
      <c r="G96" s="381">
        <f>IFERROR(INDEX([1]Master!$1:$1048576,MATCH(D96,[1]Master!$B:$B,0),MATCH($H$5,[1]Master!$1:$1,0)),"")</f>
        <v>150</v>
      </c>
      <c r="H96" s="381" t="str">
        <f>IFERROR(INDEX([1]Master!$1:$1048576,MATCH(D96,[1]Master!$B:$B,0),MATCH($H$4,[1]Master!$1:$1,0)),"")</f>
        <v>-</v>
      </c>
      <c r="I96" s="81" t="s">
        <v>5380</v>
      </c>
      <c r="J96" s="367">
        <f>IFERROR(INDEX([1]Master!$1:$1048576,MATCH(D96,[1]Master!$B:$B,0),MATCH($G$5,[1]Master!$1:$1,0)),"")</f>
        <v>3.1780167264038233</v>
      </c>
      <c r="K96" s="235">
        <f>ROUND(J96*Order_Quote!$L$3,4)</f>
        <v>0</v>
      </c>
      <c r="L96" s="228"/>
      <c r="M96" s="178"/>
      <c r="N96" s="171">
        <f t="shared" ref="N96:N159" si="2">L96/G96</f>
        <v>0</v>
      </c>
      <c r="O96" s="80"/>
      <c r="Q96" s="73"/>
      <c r="R96" s="52"/>
    </row>
    <row r="97" spans="1:18" ht="15" customHeight="1" x14ac:dyDescent="0.3">
      <c r="A97" s="29" t="str">
        <f>IF(L97&gt;0,COUNT($A$7:A96)+COUNT(DWV!$A$8:$A$300)+COUNT('Large Dia. DWV'!$A$8:$A$121)+1,"")</f>
        <v/>
      </c>
      <c r="B97" s="67"/>
      <c r="C97" s="68"/>
      <c r="D97" s="81" t="s">
        <v>3799</v>
      </c>
      <c r="E97" s="34">
        <v>22554996</v>
      </c>
      <c r="F97" s="82" t="s">
        <v>6241</v>
      </c>
      <c r="G97" s="381">
        <f>IFERROR(INDEX([1]Master!$1:$1048576,MATCH(D97,[1]Master!$B:$B,0),MATCH($H$5,[1]Master!$1:$1,0)),"")</f>
        <v>150</v>
      </c>
      <c r="H97" s="381" t="str">
        <f>IFERROR(INDEX([1]Master!$1:$1048576,MATCH(D97,[1]Master!$B:$B,0),MATCH($H$4,[1]Master!$1:$1,0)),"")</f>
        <v>-</v>
      </c>
      <c r="I97" s="81" t="s">
        <v>5380</v>
      </c>
      <c r="J97" s="367">
        <f>IFERROR(INDEX([1]Master!$1:$1048576,MATCH(D97,[1]Master!$B:$B,0),MATCH($G$5,[1]Master!$1:$1,0)),"")</f>
        <v>2.2222222222222223</v>
      </c>
      <c r="K97" s="235">
        <f>ROUND(J97*Order_Quote!$L$3,4)</f>
        <v>0</v>
      </c>
      <c r="L97" s="228"/>
      <c r="M97" s="178"/>
      <c r="N97" s="171">
        <f t="shared" si="2"/>
        <v>0</v>
      </c>
      <c r="O97" s="80"/>
      <c r="Q97" s="73"/>
      <c r="R97" s="52"/>
    </row>
    <row r="98" spans="1:18" ht="15" customHeight="1" x14ac:dyDescent="0.3">
      <c r="A98" s="29" t="str">
        <f>IF(L98&gt;0,COUNT($A$7:A97)+COUNT(DWV!$A$8:$A$300)+COUNT('Large Dia. DWV'!$A$8:$A$121)+1,"")</f>
        <v/>
      </c>
      <c r="B98" s="67"/>
      <c r="C98" s="68"/>
      <c r="D98" s="81" t="s">
        <v>3800</v>
      </c>
      <c r="E98" s="34">
        <v>22554998</v>
      </c>
      <c r="F98" s="82" t="s">
        <v>6242</v>
      </c>
      <c r="G98" s="381">
        <f>IFERROR(INDEX([1]Master!$1:$1048576,MATCH(D98,[1]Master!$B:$B,0),MATCH($H$5,[1]Master!$1:$1,0)),"")</f>
        <v>150</v>
      </c>
      <c r="H98" s="381" t="str">
        <f>IFERROR(INDEX([1]Master!$1:$1048576,MATCH(D98,[1]Master!$B:$B,0),MATCH($H$4,[1]Master!$1:$1,0)),"")</f>
        <v>-</v>
      </c>
      <c r="I98" s="81" t="s">
        <v>5380</v>
      </c>
      <c r="J98" s="367">
        <f>IFERROR(INDEX([1]Master!$1:$1048576,MATCH(D98,[1]Master!$B:$B,0),MATCH($G$5,[1]Master!$1:$1,0)),"")</f>
        <v>2.2222222222222223</v>
      </c>
      <c r="K98" s="235">
        <f>ROUND(J98*Order_Quote!$L$3,4)</f>
        <v>0</v>
      </c>
      <c r="L98" s="228"/>
      <c r="M98" s="178"/>
      <c r="N98" s="171">
        <f t="shared" si="2"/>
        <v>0</v>
      </c>
      <c r="O98" s="80"/>
      <c r="Q98" s="73"/>
      <c r="R98" s="52"/>
    </row>
    <row r="99" spans="1:18" ht="15" customHeight="1" x14ac:dyDescent="0.3">
      <c r="A99" s="29" t="str">
        <f>IF(L99&gt;0,COUNT($A$7:A98)+COUNT(DWV!$A$8:$A$300)+COUNT('Large Dia. DWV'!$A$8:$A$121)+1,"")</f>
        <v/>
      </c>
      <c r="B99" s="67"/>
      <c r="C99" s="68"/>
      <c r="D99" s="81" t="s">
        <v>3801</v>
      </c>
      <c r="E99" s="34">
        <v>22555006</v>
      </c>
      <c r="F99" s="82" t="s">
        <v>6243</v>
      </c>
      <c r="G99" s="381">
        <f>IFERROR(INDEX([1]Master!$1:$1048576,MATCH(D99,[1]Master!$B:$B,0),MATCH($H$5,[1]Master!$1:$1,0)),"")</f>
        <v>100</v>
      </c>
      <c r="H99" s="381" t="str">
        <f>IFERROR(INDEX([1]Master!$1:$1048576,MATCH(D99,[1]Master!$B:$B,0),MATCH($H$4,[1]Master!$1:$1,0)),"")</f>
        <v>-</v>
      </c>
      <c r="I99" s="81" t="s">
        <v>5380</v>
      </c>
      <c r="J99" s="367">
        <f>IFERROR(INDEX([1]Master!$1:$1048576,MATCH(D99,[1]Master!$B:$B,0),MATCH($G$5,[1]Master!$1:$1,0)),"")</f>
        <v>1.9333333333333333</v>
      </c>
      <c r="K99" s="235">
        <f>ROUND(J99*Order_Quote!$L$3,4)</f>
        <v>0</v>
      </c>
      <c r="L99" s="228"/>
      <c r="M99" s="178"/>
      <c r="N99" s="171">
        <f t="shared" si="2"/>
        <v>0</v>
      </c>
      <c r="O99" s="80"/>
      <c r="Q99" s="73"/>
      <c r="R99" s="52"/>
    </row>
    <row r="100" spans="1:18" ht="15" customHeight="1" x14ac:dyDescent="0.3">
      <c r="A100" s="29" t="str">
        <f>IF(L100&gt;0,COUNT($A$7:A99)+COUNT(DWV!$A$8:$A$300)+COUNT('Large Dia. DWV'!$A$8:$A$121)+1,"")</f>
        <v/>
      </c>
      <c r="B100" s="67"/>
      <c r="C100" s="68"/>
      <c r="D100" s="81" t="s">
        <v>3802</v>
      </c>
      <c r="E100" s="34">
        <v>22555008</v>
      </c>
      <c r="F100" s="82" t="s">
        <v>6244</v>
      </c>
      <c r="G100" s="381">
        <f>IFERROR(INDEX([1]Master!$1:$1048576,MATCH(D100,[1]Master!$B:$B,0),MATCH($H$5,[1]Master!$1:$1,0)),"")</f>
        <v>50</v>
      </c>
      <c r="H100" s="381" t="str">
        <f>IFERROR(INDEX([1]Master!$1:$1048576,MATCH(D100,[1]Master!$B:$B,0),MATCH($H$4,[1]Master!$1:$1,0)),"")</f>
        <v>-</v>
      </c>
      <c r="I100" s="81" t="s">
        <v>5380</v>
      </c>
      <c r="J100" s="367">
        <f>IFERROR(INDEX([1]Master!$1:$1048576,MATCH(D100,[1]Master!$B:$B,0),MATCH($G$5,[1]Master!$1:$1,0)),"")</f>
        <v>4.2413381123058542</v>
      </c>
      <c r="K100" s="235">
        <f>ROUND(J100*Order_Quote!$L$3,4)</f>
        <v>0</v>
      </c>
      <c r="L100" s="228"/>
      <c r="M100" s="178"/>
      <c r="N100" s="171">
        <f t="shared" si="2"/>
        <v>0</v>
      </c>
      <c r="O100" s="80"/>
      <c r="Q100" s="73"/>
      <c r="R100" s="52"/>
    </row>
    <row r="101" spans="1:18" ht="15" customHeight="1" x14ac:dyDescent="0.3">
      <c r="A101" s="29" t="str">
        <f>IF(L101&gt;0,COUNT($A$7:A100)+COUNT(DWV!$A$8:$A$300)+COUNT('Large Dia. DWV'!$A$8:$A$121)+1,"")</f>
        <v/>
      </c>
      <c r="B101" s="67"/>
      <c r="C101" s="68"/>
      <c r="D101" s="81" t="s">
        <v>3803</v>
      </c>
      <c r="E101" s="34">
        <v>22555010</v>
      </c>
      <c r="F101" s="82" t="s">
        <v>6245</v>
      </c>
      <c r="G101" s="381">
        <f>IFERROR(INDEX([1]Master!$1:$1048576,MATCH(D101,[1]Master!$B:$B,0),MATCH($H$5,[1]Master!$1:$1,0)),"")</f>
        <v>50</v>
      </c>
      <c r="H101" s="381" t="str">
        <f>IFERROR(INDEX([1]Master!$1:$1048576,MATCH(D101,[1]Master!$B:$B,0),MATCH($H$4,[1]Master!$1:$1,0)),"")</f>
        <v>-</v>
      </c>
      <c r="I101" s="81" t="s">
        <v>5380</v>
      </c>
      <c r="J101" s="367">
        <f>IFERROR(INDEX([1]Master!$1:$1048576,MATCH(D101,[1]Master!$B:$B,0),MATCH($G$5,[1]Master!$1:$1,0)),"")</f>
        <v>4.2413381123058542</v>
      </c>
      <c r="K101" s="235">
        <f>ROUND(J101*Order_Quote!$L$3,4)</f>
        <v>0</v>
      </c>
      <c r="L101" s="228"/>
      <c r="M101" s="178"/>
      <c r="N101" s="171">
        <f t="shared" si="2"/>
        <v>0</v>
      </c>
      <c r="O101" s="80"/>
      <c r="Q101" s="73"/>
      <c r="R101" s="52"/>
    </row>
    <row r="102" spans="1:18" ht="15" customHeight="1" x14ac:dyDescent="0.3">
      <c r="A102" s="29" t="str">
        <f>IF(L102&gt;0,COUNT($A$7:A101)+COUNT(DWV!$A$8:$A$300)+COUNT('Large Dia. DWV'!$A$8:$A$121)+1,"")</f>
        <v/>
      </c>
      <c r="B102" s="67"/>
      <c r="C102" s="68"/>
      <c r="D102" s="81" t="s">
        <v>3804</v>
      </c>
      <c r="E102" s="34">
        <v>22555012</v>
      </c>
      <c r="F102" s="82" t="s">
        <v>6246</v>
      </c>
      <c r="G102" s="381">
        <f>IFERROR(INDEX([1]Master!$1:$1048576,MATCH(D102,[1]Master!$B:$B,0),MATCH($H$5,[1]Master!$1:$1,0)),"")</f>
        <v>100</v>
      </c>
      <c r="H102" s="381" t="str">
        <f>IFERROR(INDEX([1]Master!$1:$1048576,MATCH(D102,[1]Master!$B:$B,0),MATCH($H$4,[1]Master!$1:$1,0)),"")</f>
        <v>-</v>
      </c>
      <c r="I102" s="81" t="s">
        <v>5380</v>
      </c>
      <c r="J102" s="367">
        <f>IFERROR(INDEX([1]Master!$1:$1048576,MATCH(D102,[1]Master!$B:$B,0),MATCH($G$5,[1]Master!$1:$1,0)),"")</f>
        <v>4.2413381123058542</v>
      </c>
      <c r="K102" s="235">
        <f>ROUND(J102*Order_Quote!$L$3,4)</f>
        <v>0</v>
      </c>
      <c r="L102" s="228"/>
      <c r="M102" s="178"/>
      <c r="N102" s="171">
        <f t="shared" si="2"/>
        <v>0</v>
      </c>
      <c r="O102" s="80"/>
      <c r="Q102" s="73"/>
      <c r="R102" s="52"/>
    </row>
    <row r="103" spans="1:18" ht="15" customHeight="1" x14ac:dyDescent="0.3">
      <c r="A103" s="29" t="str">
        <f>IF(L103&gt;0,COUNT($A$7:A102)+COUNT(DWV!$A$8:$A$300)+COUNT('Large Dia. DWV'!$A$8:$A$121)+1,"")</f>
        <v/>
      </c>
      <c r="B103" s="67"/>
      <c r="C103" s="68"/>
      <c r="D103" s="81" t="s">
        <v>3805</v>
      </c>
      <c r="E103" s="34">
        <v>22555014</v>
      </c>
      <c r="F103" s="82" t="s">
        <v>6247</v>
      </c>
      <c r="G103" s="381">
        <f>IFERROR(INDEX([1]Master!$1:$1048576,MATCH(D103,[1]Master!$B:$B,0),MATCH($H$5,[1]Master!$1:$1,0)),"")</f>
        <v>100</v>
      </c>
      <c r="H103" s="381" t="str">
        <f>IFERROR(INDEX([1]Master!$1:$1048576,MATCH(D103,[1]Master!$B:$B,0),MATCH($H$4,[1]Master!$1:$1,0)),"")</f>
        <v>-</v>
      </c>
      <c r="I103" s="81" t="s">
        <v>5380</v>
      </c>
      <c r="J103" s="367">
        <f>IFERROR(INDEX([1]Master!$1:$1048576,MATCH(D103,[1]Master!$B:$B,0),MATCH($G$5,[1]Master!$1:$1,0)),"")</f>
        <v>4.2413381123058542</v>
      </c>
      <c r="K103" s="235">
        <f>ROUND(J103*Order_Quote!$L$3,4)</f>
        <v>0</v>
      </c>
      <c r="L103" s="228"/>
      <c r="M103" s="178"/>
      <c r="N103" s="171">
        <f t="shared" si="2"/>
        <v>0</v>
      </c>
      <c r="O103" s="80"/>
      <c r="Q103" s="73"/>
      <c r="R103" s="52"/>
    </row>
    <row r="104" spans="1:18" ht="15" customHeight="1" x14ac:dyDescent="0.3">
      <c r="A104" s="29" t="str">
        <f>IF(L104&gt;0,COUNT($A$7:A103)+COUNT(DWV!$A$8:$A$300)+COUNT('Large Dia. DWV'!$A$8:$A$121)+1,"")</f>
        <v/>
      </c>
      <c r="B104" s="67"/>
      <c r="C104" s="68"/>
      <c r="D104" s="81" t="s">
        <v>3806</v>
      </c>
      <c r="E104" s="34">
        <v>22555016</v>
      </c>
      <c r="F104" s="82" t="s">
        <v>6248</v>
      </c>
      <c r="G104" s="381">
        <f>IFERROR(INDEX([1]Master!$1:$1048576,MATCH(D104,[1]Master!$B:$B,0),MATCH($H$5,[1]Master!$1:$1,0)),"")</f>
        <v>50</v>
      </c>
      <c r="H104" s="381" t="str">
        <f>IFERROR(INDEX([1]Master!$1:$1048576,MATCH(D104,[1]Master!$B:$B,0),MATCH($H$4,[1]Master!$1:$1,0)),"")</f>
        <v>-</v>
      </c>
      <c r="I104" s="81" t="s">
        <v>5380</v>
      </c>
      <c r="J104" s="367">
        <f>IFERROR(INDEX([1]Master!$1:$1048576,MATCH(D104,[1]Master!$B:$B,0),MATCH($G$5,[1]Master!$1:$1,0)),"")</f>
        <v>4.2413381123058542</v>
      </c>
      <c r="K104" s="235">
        <f>ROUND(J104*Order_Quote!$L$3,4)</f>
        <v>0</v>
      </c>
      <c r="L104" s="228"/>
      <c r="M104" s="178"/>
      <c r="N104" s="171">
        <f t="shared" si="2"/>
        <v>0</v>
      </c>
      <c r="O104" s="80"/>
      <c r="Q104" s="73"/>
      <c r="R104" s="52"/>
    </row>
    <row r="105" spans="1:18" ht="15" customHeight="1" x14ac:dyDescent="0.3">
      <c r="A105" s="29" t="str">
        <f>IF(L105&gt;0,COUNT($A$7:A104)+COUNT(DWV!$A$8:$A$300)+COUNT('Large Dia. DWV'!$A$8:$A$121)+1,"")</f>
        <v/>
      </c>
      <c r="B105" s="67"/>
      <c r="C105" s="68"/>
      <c r="D105" s="81" t="s">
        <v>3807</v>
      </c>
      <c r="E105" s="34">
        <v>22555018</v>
      </c>
      <c r="F105" s="82" t="s">
        <v>6249</v>
      </c>
      <c r="G105" s="381">
        <f>IFERROR(INDEX([1]Master!$1:$1048576,MATCH(D105,[1]Master!$B:$B,0),MATCH($H$5,[1]Master!$1:$1,0)),"")</f>
        <v>50</v>
      </c>
      <c r="H105" s="381" t="str">
        <f>IFERROR(INDEX([1]Master!$1:$1048576,MATCH(D105,[1]Master!$B:$B,0),MATCH($H$4,[1]Master!$1:$1,0)),"")</f>
        <v>-</v>
      </c>
      <c r="I105" s="81" t="s">
        <v>5380</v>
      </c>
      <c r="J105" s="367">
        <f>IFERROR(INDEX([1]Master!$1:$1048576,MATCH(D105,[1]Master!$B:$B,0),MATCH($G$5,[1]Master!$1:$1,0)),"")</f>
        <v>2.9</v>
      </c>
      <c r="K105" s="235">
        <f>ROUND(J105*Order_Quote!$L$3,4)</f>
        <v>0</v>
      </c>
      <c r="L105" s="228"/>
      <c r="M105" s="178"/>
      <c r="N105" s="171">
        <f t="shared" si="2"/>
        <v>0</v>
      </c>
      <c r="O105" s="80"/>
      <c r="Q105" s="73"/>
      <c r="R105" s="52"/>
    </row>
    <row r="106" spans="1:18" ht="15" customHeight="1" x14ac:dyDescent="0.3">
      <c r="A106" s="29" t="str">
        <f>IF(L106&gt;0,COUNT($A$7:A105)+COUNT(DWV!$A$8:$A$300)+COUNT('Large Dia. DWV'!$A$8:$A$121)+1,"")</f>
        <v/>
      </c>
      <c r="B106" s="67"/>
      <c r="C106" s="68"/>
      <c r="D106" s="81" t="s">
        <v>3808</v>
      </c>
      <c r="E106" s="34">
        <v>22555020</v>
      </c>
      <c r="F106" s="82" t="s">
        <v>6250</v>
      </c>
      <c r="G106" s="381">
        <f>IFERROR(INDEX([1]Master!$1:$1048576,MATCH(D106,[1]Master!$B:$B,0),MATCH($H$5,[1]Master!$1:$1,0)),"")</f>
        <v>50</v>
      </c>
      <c r="H106" s="381" t="str">
        <f>IFERROR(INDEX([1]Master!$1:$1048576,MATCH(D106,[1]Master!$B:$B,0),MATCH($H$4,[1]Master!$1:$1,0)),"")</f>
        <v>-</v>
      </c>
      <c r="I106" s="81" t="s">
        <v>5380</v>
      </c>
      <c r="J106" s="367">
        <f>IFERROR(INDEX([1]Master!$1:$1048576,MATCH(D106,[1]Master!$B:$B,0),MATCH($G$5,[1]Master!$1:$1,0)),"")</f>
        <v>4.1555555555555559</v>
      </c>
      <c r="K106" s="235">
        <f>ROUND(J106*Order_Quote!$L$3,4)</f>
        <v>0</v>
      </c>
      <c r="L106" s="228"/>
      <c r="M106" s="178"/>
      <c r="N106" s="171">
        <f t="shared" si="2"/>
        <v>0</v>
      </c>
      <c r="O106" s="80"/>
      <c r="Q106" s="73"/>
      <c r="R106" s="52"/>
    </row>
    <row r="107" spans="1:18" ht="15" customHeight="1" x14ac:dyDescent="0.3">
      <c r="A107" s="29" t="str">
        <f>IF(L107&gt;0,COUNT($A$7:A106)+COUNT(DWV!$A$8:$A$300)+COUNT('Large Dia. DWV'!$A$8:$A$121)+1,"")</f>
        <v/>
      </c>
      <c r="B107" s="67"/>
      <c r="C107" s="68"/>
      <c r="D107" s="81" t="s">
        <v>3809</v>
      </c>
      <c r="E107" s="34">
        <v>22555022</v>
      </c>
      <c r="F107" s="82" t="s">
        <v>6251</v>
      </c>
      <c r="G107" s="381">
        <f>IFERROR(INDEX([1]Master!$1:$1048576,MATCH(D107,[1]Master!$B:$B,0),MATCH($H$5,[1]Master!$1:$1,0)),"")</f>
        <v>50</v>
      </c>
      <c r="H107" s="381" t="str">
        <f>IFERROR(INDEX([1]Master!$1:$1048576,MATCH(D107,[1]Master!$B:$B,0),MATCH($H$4,[1]Master!$1:$1,0)),"")</f>
        <v>-</v>
      </c>
      <c r="I107" s="81" t="s">
        <v>5380</v>
      </c>
      <c r="J107" s="367">
        <f>IFERROR(INDEX([1]Master!$1:$1048576,MATCH(D107,[1]Master!$B:$B,0),MATCH($G$5,[1]Master!$1:$1,0)),"")</f>
        <v>6.7622461170848265</v>
      </c>
      <c r="K107" s="235">
        <f>ROUND(J107*Order_Quote!$L$3,4)</f>
        <v>0</v>
      </c>
      <c r="L107" s="228"/>
      <c r="M107" s="178"/>
      <c r="N107" s="171">
        <f t="shared" si="2"/>
        <v>0</v>
      </c>
      <c r="O107" s="80"/>
      <c r="Q107" s="73"/>
      <c r="R107" s="52"/>
    </row>
    <row r="108" spans="1:18" ht="15" customHeight="1" x14ac:dyDescent="0.3">
      <c r="A108" s="29" t="str">
        <f>IF(L108&gt;0,COUNT($A$7:A107)+COUNT(DWV!$A$8:$A$300)+COUNT('Large Dia. DWV'!$A$8:$A$121)+1,"")</f>
        <v/>
      </c>
      <c r="B108" s="67"/>
      <c r="C108" s="68"/>
      <c r="D108" s="81" t="s">
        <v>3810</v>
      </c>
      <c r="E108" s="34">
        <v>22555024</v>
      </c>
      <c r="F108" s="82" t="s">
        <v>6252</v>
      </c>
      <c r="G108" s="381">
        <f>IFERROR(INDEX([1]Master!$1:$1048576,MATCH(D108,[1]Master!$B:$B,0),MATCH($H$5,[1]Master!$1:$1,0)),"")</f>
        <v>50</v>
      </c>
      <c r="H108" s="381" t="str">
        <f>IFERROR(INDEX([1]Master!$1:$1048576,MATCH(D108,[1]Master!$B:$B,0),MATCH($H$4,[1]Master!$1:$1,0)),"")</f>
        <v>-</v>
      </c>
      <c r="I108" s="81" t="s">
        <v>5380</v>
      </c>
      <c r="J108" s="367">
        <f>IFERROR(INDEX([1]Master!$1:$1048576,MATCH(D108,[1]Master!$B:$B,0),MATCH($G$5,[1]Master!$1:$1,0)),"")</f>
        <v>6.7622461170848265</v>
      </c>
      <c r="K108" s="235">
        <f>ROUND(J108*Order_Quote!$L$3,4)</f>
        <v>0</v>
      </c>
      <c r="L108" s="228"/>
      <c r="M108" s="178"/>
      <c r="N108" s="171">
        <f t="shared" si="2"/>
        <v>0</v>
      </c>
      <c r="O108" s="80"/>
      <c r="Q108" s="73"/>
      <c r="R108" s="52"/>
    </row>
    <row r="109" spans="1:18" ht="15" customHeight="1" x14ac:dyDescent="0.3">
      <c r="A109" s="29" t="str">
        <f>IF(L109&gt;0,COUNT($A$7:A108)+COUNT(DWV!$A$8:$A$300)+COUNT('Large Dia. DWV'!$A$8:$A$121)+1,"")</f>
        <v/>
      </c>
      <c r="B109" s="67"/>
      <c r="C109" s="68"/>
      <c r="D109" s="81" t="s">
        <v>3811</v>
      </c>
      <c r="E109" s="34">
        <v>22555026</v>
      </c>
      <c r="F109" s="82" t="s">
        <v>6253</v>
      </c>
      <c r="G109" s="381">
        <f>IFERROR(INDEX([1]Master!$1:$1048576,MATCH(D109,[1]Master!$B:$B,0),MATCH($H$5,[1]Master!$1:$1,0)),"")</f>
        <v>50</v>
      </c>
      <c r="H109" s="381" t="str">
        <f>IFERROR(INDEX([1]Master!$1:$1048576,MATCH(D109,[1]Master!$B:$B,0),MATCH($H$4,[1]Master!$1:$1,0)),"")</f>
        <v>-</v>
      </c>
      <c r="I109" s="81" t="s">
        <v>5380</v>
      </c>
      <c r="J109" s="367">
        <f>IFERROR(INDEX([1]Master!$1:$1048576,MATCH(D109,[1]Master!$B:$B,0),MATCH($G$5,[1]Master!$1:$1,0)),"")</f>
        <v>6.7622461170848265</v>
      </c>
      <c r="K109" s="235">
        <f>ROUND(J109*Order_Quote!$L$3,4)</f>
        <v>0</v>
      </c>
      <c r="L109" s="228"/>
      <c r="M109" s="178"/>
      <c r="N109" s="171">
        <f t="shared" si="2"/>
        <v>0</v>
      </c>
      <c r="O109" s="80"/>
      <c r="Q109" s="73"/>
      <c r="R109" s="52"/>
    </row>
    <row r="110" spans="1:18" ht="15" customHeight="1" x14ac:dyDescent="0.3">
      <c r="A110" s="29" t="str">
        <f>IF(L110&gt;0,COUNT($A$7:A109)+COUNT(DWV!$A$8:$A$300)+COUNT('Large Dia. DWV'!$A$8:$A$121)+1,"")</f>
        <v/>
      </c>
      <c r="B110" s="67"/>
      <c r="C110" s="68"/>
      <c r="D110" s="81" t="s">
        <v>3812</v>
      </c>
      <c r="E110" s="34">
        <v>22555028</v>
      </c>
      <c r="F110" s="82" t="s">
        <v>6254</v>
      </c>
      <c r="G110" s="381">
        <f>IFERROR(INDEX([1]Master!$1:$1048576,MATCH(D110,[1]Master!$B:$B,0),MATCH($H$5,[1]Master!$1:$1,0)),"")</f>
        <v>50</v>
      </c>
      <c r="H110" s="381" t="str">
        <f>IFERROR(INDEX([1]Master!$1:$1048576,MATCH(D110,[1]Master!$B:$B,0),MATCH($H$4,[1]Master!$1:$1,0)),"")</f>
        <v>-</v>
      </c>
      <c r="I110" s="81" t="s">
        <v>5380</v>
      </c>
      <c r="J110" s="367">
        <f>IFERROR(INDEX([1]Master!$1:$1048576,MATCH(D110,[1]Master!$B:$B,0),MATCH($G$5,[1]Master!$1:$1,0)),"")</f>
        <v>6.7622461170848265</v>
      </c>
      <c r="K110" s="235">
        <f>ROUND(J110*Order_Quote!$L$3,4)</f>
        <v>0</v>
      </c>
      <c r="L110" s="228"/>
      <c r="M110" s="178"/>
      <c r="N110" s="171">
        <f t="shared" si="2"/>
        <v>0</v>
      </c>
      <c r="O110" s="80"/>
      <c r="Q110" s="73"/>
      <c r="R110" s="52"/>
    </row>
    <row r="111" spans="1:18" ht="15" customHeight="1" x14ac:dyDescent="0.3">
      <c r="A111" s="29" t="str">
        <f>IF(L111&gt;0,COUNT($A$7:A110)+COUNT(DWV!$A$8:$A$300)+COUNT('Large Dia. DWV'!$A$8:$A$121)+1,"")</f>
        <v/>
      </c>
      <c r="B111" s="67"/>
      <c r="C111" s="68"/>
      <c r="D111" s="81" t="s">
        <v>3813</v>
      </c>
      <c r="E111" s="34">
        <v>22555030</v>
      </c>
      <c r="F111" s="82" t="s">
        <v>6255</v>
      </c>
      <c r="G111" s="381">
        <f>IFERROR(INDEX([1]Master!$1:$1048576,MATCH(D111,[1]Master!$B:$B,0),MATCH($H$5,[1]Master!$1:$1,0)),"")</f>
        <v>50</v>
      </c>
      <c r="H111" s="381" t="str">
        <f>IFERROR(INDEX([1]Master!$1:$1048576,MATCH(D111,[1]Master!$B:$B,0),MATCH($H$4,[1]Master!$1:$1,0)),"")</f>
        <v>-</v>
      </c>
      <c r="I111" s="81" t="s">
        <v>5380</v>
      </c>
      <c r="J111" s="367">
        <f>IFERROR(INDEX([1]Master!$1:$1048576,MATCH(D111,[1]Master!$B:$B,0),MATCH($G$5,[1]Master!$1:$1,0)),"")</f>
        <v>6.9333333333333336</v>
      </c>
      <c r="K111" s="235">
        <f>ROUND(J111*Order_Quote!$L$3,4)</f>
        <v>0</v>
      </c>
      <c r="L111" s="228"/>
      <c r="M111" s="178"/>
      <c r="N111" s="171">
        <f t="shared" si="2"/>
        <v>0</v>
      </c>
      <c r="O111" s="80"/>
      <c r="Q111" s="73"/>
      <c r="R111" s="52"/>
    </row>
    <row r="112" spans="1:18" ht="15" customHeight="1" x14ac:dyDescent="0.3">
      <c r="A112" s="29" t="str">
        <f>IF(L112&gt;0,COUNT($A$7:A111)+COUNT(DWV!$A$8:$A$300)+COUNT('Large Dia. DWV'!$A$8:$A$121)+1,"")</f>
        <v/>
      </c>
      <c r="B112" s="67"/>
      <c r="C112" s="68"/>
      <c r="D112" s="81" t="s">
        <v>3814</v>
      </c>
      <c r="E112" s="34">
        <v>22555032</v>
      </c>
      <c r="F112" s="82" t="s">
        <v>6256</v>
      </c>
      <c r="G112" s="381">
        <f>IFERROR(INDEX([1]Master!$1:$1048576,MATCH(D112,[1]Master!$B:$B,0),MATCH($H$5,[1]Master!$1:$1,0)),"")</f>
        <v>50</v>
      </c>
      <c r="H112" s="381" t="str">
        <f>IFERROR(INDEX([1]Master!$1:$1048576,MATCH(D112,[1]Master!$B:$B,0),MATCH($H$4,[1]Master!$1:$1,0)),"")</f>
        <v>-</v>
      </c>
      <c r="I112" s="81" t="s">
        <v>5380</v>
      </c>
      <c r="J112" s="367">
        <f>IFERROR(INDEX([1]Master!$1:$1048576,MATCH(D112,[1]Master!$B:$B,0),MATCH($G$5,[1]Master!$1:$1,0)),"")</f>
        <v>6.9333333333333336</v>
      </c>
      <c r="K112" s="235">
        <f>ROUND(J112*Order_Quote!$L$3,4)</f>
        <v>0</v>
      </c>
      <c r="L112" s="228"/>
      <c r="M112" s="178"/>
      <c r="N112" s="171">
        <f t="shared" si="2"/>
        <v>0</v>
      </c>
      <c r="O112" s="80"/>
      <c r="Q112" s="73"/>
      <c r="R112" s="52"/>
    </row>
    <row r="113" spans="1:18" ht="15" customHeight="1" x14ac:dyDescent="0.3">
      <c r="A113" s="29" t="str">
        <f>IF(L113&gt;0,COUNT($A$7:A112)+COUNT(DWV!$A$8:$A$300)+COUNT('Large Dia. DWV'!$A$8:$A$121)+1,"")</f>
        <v/>
      </c>
      <c r="B113" s="67"/>
      <c r="C113" s="68"/>
      <c r="D113" s="81" t="s">
        <v>3815</v>
      </c>
      <c r="E113" s="34">
        <v>22555034</v>
      </c>
      <c r="F113" s="82" t="s">
        <v>6257</v>
      </c>
      <c r="G113" s="381">
        <f>IFERROR(INDEX([1]Master!$1:$1048576,MATCH(D113,[1]Master!$B:$B,0),MATCH($H$5,[1]Master!$1:$1,0)),"")</f>
        <v>25</v>
      </c>
      <c r="H113" s="381" t="str">
        <f>IFERROR(INDEX([1]Master!$1:$1048576,MATCH(D113,[1]Master!$B:$B,0),MATCH($H$4,[1]Master!$1:$1,0)),"")</f>
        <v>-</v>
      </c>
      <c r="I113" s="81" t="s">
        <v>5380</v>
      </c>
      <c r="J113" s="367">
        <f>IFERROR(INDEX([1]Master!$1:$1048576,MATCH(D113,[1]Master!$B:$B,0),MATCH($G$5,[1]Master!$1:$1,0)),"")</f>
        <v>7.0848267622461165</v>
      </c>
      <c r="K113" s="235">
        <f>ROUND(J113*Order_Quote!$L$3,4)</f>
        <v>0</v>
      </c>
      <c r="L113" s="228"/>
      <c r="M113" s="178"/>
      <c r="N113" s="171">
        <f t="shared" si="2"/>
        <v>0</v>
      </c>
      <c r="O113" s="80"/>
      <c r="Q113" s="73"/>
      <c r="R113" s="52"/>
    </row>
    <row r="114" spans="1:18" ht="15" customHeight="1" x14ac:dyDescent="0.3">
      <c r="A114" s="29" t="str">
        <f>IF(L114&gt;0,COUNT($A$7:A113)+COUNT(DWV!$A$8:$A$300)+COUNT('Large Dia. DWV'!$A$8:$A$121)+1,"")</f>
        <v/>
      </c>
      <c r="B114" s="67"/>
      <c r="C114" s="68"/>
      <c r="D114" s="81" t="s">
        <v>3816</v>
      </c>
      <c r="E114" s="34">
        <v>22555036</v>
      </c>
      <c r="F114" s="82" t="s">
        <v>6258</v>
      </c>
      <c r="G114" s="381">
        <f>IFERROR(INDEX([1]Master!$1:$1048576,MATCH(D114,[1]Master!$B:$B,0),MATCH($H$5,[1]Master!$1:$1,0)),"")</f>
        <v>25</v>
      </c>
      <c r="H114" s="381" t="str">
        <f>IFERROR(INDEX([1]Master!$1:$1048576,MATCH(D114,[1]Master!$B:$B,0),MATCH($H$4,[1]Master!$1:$1,0)),"")</f>
        <v>-</v>
      </c>
      <c r="I114" s="81" t="s">
        <v>5380</v>
      </c>
      <c r="J114" s="367">
        <f>IFERROR(INDEX([1]Master!$1:$1048576,MATCH(D114,[1]Master!$B:$B,0),MATCH($G$5,[1]Master!$1:$1,0)),"")</f>
        <v>8.6140979689366795</v>
      </c>
      <c r="K114" s="235">
        <f>ROUND(J114*Order_Quote!$L$3,4)</f>
        <v>0</v>
      </c>
      <c r="L114" s="228"/>
      <c r="M114" s="178"/>
      <c r="N114" s="171">
        <f t="shared" si="2"/>
        <v>0</v>
      </c>
      <c r="O114" s="80"/>
      <c r="Q114" s="73"/>
      <c r="R114" s="52"/>
    </row>
    <row r="115" spans="1:18" ht="15" customHeight="1" x14ac:dyDescent="0.3">
      <c r="A115" s="29" t="str">
        <f>IF(L115&gt;0,COUNT($A$7:A114)+COUNT(DWV!$A$8:$A$300)+COUNT('Large Dia. DWV'!$A$8:$A$121)+1,"")</f>
        <v/>
      </c>
      <c r="B115" s="67"/>
      <c r="C115" s="68"/>
      <c r="D115" s="81" t="s">
        <v>3817</v>
      </c>
      <c r="E115" s="34">
        <v>22555038</v>
      </c>
      <c r="F115" s="82" t="s">
        <v>6259</v>
      </c>
      <c r="G115" s="381">
        <f>IFERROR(INDEX([1]Master!$1:$1048576,MATCH(D115,[1]Master!$B:$B,0),MATCH($H$5,[1]Master!$1:$1,0)),"")</f>
        <v>50</v>
      </c>
      <c r="H115" s="381" t="str">
        <f>IFERROR(INDEX([1]Master!$1:$1048576,MATCH(D115,[1]Master!$B:$B,0),MATCH($H$4,[1]Master!$1:$1,0)),"")</f>
        <v>-</v>
      </c>
      <c r="I115" s="81" t="s">
        <v>5380</v>
      </c>
      <c r="J115" s="367">
        <f>IFERROR(INDEX([1]Master!$1:$1048576,MATCH(D115,[1]Master!$B:$B,0),MATCH($G$5,[1]Master!$1:$1,0)),"")</f>
        <v>8.3512544802867374</v>
      </c>
      <c r="K115" s="235">
        <f>ROUND(J115*Order_Quote!$L$3,4)</f>
        <v>0</v>
      </c>
      <c r="L115" s="228"/>
      <c r="M115" s="178"/>
      <c r="N115" s="171">
        <f t="shared" si="2"/>
        <v>0</v>
      </c>
      <c r="O115" s="80"/>
      <c r="Q115" s="73"/>
      <c r="R115" s="52"/>
    </row>
    <row r="116" spans="1:18" ht="15" customHeight="1" x14ac:dyDescent="0.3">
      <c r="A116" s="29" t="str">
        <f>IF(L116&gt;0,COUNT($A$7:A115)+COUNT(DWV!$A$8:$A$300)+COUNT('Large Dia. DWV'!$A$8:$A$121)+1,"")</f>
        <v/>
      </c>
      <c r="B116" s="67"/>
      <c r="C116" s="68"/>
      <c r="D116" s="81" t="s">
        <v>3818</v>
      </c>
      <c r="E116" s="34">
        <v>22555040</v>
      </c>
      <c r="F116" s="82" t="s">
        <v>6260</v>
      </c>
      <c r="G116" s="381">
        <f>IFERROR(INDEX([1]Master!$1:$1048576,MATCH(D116,[1]Master!$B:$B,0),MATCH($H$5,[1]Master!$1:$1,0)),"")</f>
        <v>25</v>
      </c>
      <c r="H116" s="381" t="str">
        <f>IFERROR(INDEX([1]Master!$1:$1048576,MATCH(D116,[1]Master!$B:$B,0),MATCH($H$4,[1]Master!$1:$1,0)),"")</f>
        <v>-</v>
      </c>
      <c r="I116" s="81" t="s">
        <v>5380</v>
      </c>
      <c r="J116" s="367">
        <f>IFERROR(INDEX([1]Master!$1:$1048576,MATCH(D116,[1]Master!$B:$B,0),MATCH($G$5,[1]Master!$1:$1,0)),"")</f>
        <v>8.3512544802867374</v>
      </c>
      <c r="K116" s="235">
        <f>ROUND(J116*Order_Quote!$L$3,4)</f>
        <v>0</v>
      </c>
      <c r="L116" s="228"/>
      <c r="M116" s="178"/>
      <c r="N116" s="171">
        <f t="shared" si="2"/>
        <v>0</v>
      </c>
      <c r="O116" s="80"/>
      <c r="Q116" s="73"/>
      <c r="R116" s="52"/>
    </row>
    <row r="117" spans="1:18" ht="15" customHeight="1" x14ac:dyDescent="0.3">
      <c r="A117" s="29" t="str">
        <f>IF(L117&gt;0,COUNT($A$7:A116)+COUNT(DWV!$A$8:$A$300)+COUNT('Large Dia. DWV'!$A$8:$A$121)+1,"")</f>
        <v/>
      </c>
      <c r="B117" s="67"/>
      <c r="C117" s="68"/>
      <c r="D117" s="81" t="s">
        <v>3819</v>
      </c>
      <c r="E117" s="34">
        <v>22555042</v>
      </c>
      <c r="F117" s="82" t="s">
        <v>6261</v>
      </c>
      <c r="G117" s="381">
        <f>IFERROR(INDEX([1]Master!$1:$1048576,MATCH(D117,[1]Master!$B:$B,0),MATCH($H$5,[1]Master!$1:$1,0)),"")</f>
        <v>25</v>
      </c>
      <c r="H117" s="381" t="str">
        <f>IFERROR(INDEX([1]Master!$1:$1048576,MATCH(D117,[1]Master!$B:$B,0),MATCH($H$4,[1]Master!$1:$1,0)),"")</f>
        <v>-</v>
      </c>
      <c r="I117" s="81" t="s">
        <v>5380</v>
      </c>
      <c r="J117" s="367">
        <f>IFERROR(INDEX([1]Master!$1:$1048576,MATCH(D117,[1]Master!$B:$B,0),MATCH($G$5,[1]Master!$1:$1,0)),"")</f>
        <v>8.3512544802867374</v>
      </c>
      <c r="K117" s="235">
        <f>ROUND(J117*Order_Quote!$L$3,4)</f>
        <v>0</v>
      </c>
      <c r="L117" s="228"/>
      <c r="M117" s="178"/>
      <c r="N117" s="171">
        <f t="shared" si="2"/>
        <v>0</v>
      </c>
      <c r="O117" s="80"/>
      <c r="Q117" s="73"/>
      <c r="R117" s="52"/>
    </row>
    <row r="118" spans="1:18" ht="15" customHeight="1" x14ac:dyDescent="0.3">
      <c r="A118" s="29" t="str">
        <f>IF(L118&gt;0,COUNT($A$7:A117)+COUNT(DWV!$A$8:$A$300)+COUNT('Large Dia. DWV'!$A$8:$A$121)+1,"")</f>
        <v/>
      </c>
      <c r="B118" s="67"/>
      <c r="C118" s="68"/>
      <c r="D118" s="81" t="s">
        <v>3820</v>
      </c>
      <c r="E118" s="34">
        <v>22555044</v>
      </c>
      <c r="F118" s="82" t="s">
        <v>6262</v>
      </c>
      <c r="G118" s="381">
        <f>IFERROR(INDEX([1]Master!$1:$1048576,MATCH(D118,[1]Master!$B:$B,0),MATCH($H$5,[1]Master!$1:$1,0)),"")</f>
        <v>50</v>
      </c>
      <c r="H118" s="381" t="str">
        <f>IFERROR(INDEX([1]Master!$1:$1048576,MATCH(D118,[1]Master!$B:$B,0),MATCH($H$4,[1]Master!$1:$1,0)),"")</f>
        <v>-</v>
      </c>
      <c r="I118" s="81" t="s">
        <v>5380</v>
      </c>
      <c r="J118" s="367">
        <f>IFERROR(INDEX([1]Master!$1:$1048576,MATCH(D118,[1]Master!$B:$B,0),MATCH($G$5,[1]Master!$1:$1,0)),"")</f>
        <v>8.655555555555555</v>
      </c>
      <c r="K118" s="235">
        <f>ROUND(J118*Order_Quote!$L$3,4)</f>
        <v>0</v>
      </c>
      <c r="L118" s="228"/>
      <c r="M118" s="178"/>
      <c r="N118" s="171">
        <f t="shared" si="2"/>
        <v>0</v>
      </c>
      <c r="O118" s="80"/>
      <c r="Q118" s="73"/>
      <c r="R118" s="52"/>
    </row>
    <row r="119" spans="1:18" ht="15" customHeight="1" x14ac:dyDescent="0.3">
      <c r="A119" s="29" t="str">
        <f>IF(L119&gt;0,COUNT($A$7:A118)+COUNT(DWV!$A$8:$A$300)+COUNT('Large Dia. DWV'!$A$8:$A$121)+1,"")</f>
        <v/>
      </c>
      <c r="B119" s="67"/>
      <c r="C119" s="68"/>
      <c r="D119" s="81" t="s">
        <v>3821</v>
      </c>
      <c r="E119" s="34">
        <v>22553810</v>
      </c>
      <c r="F119" s="82" t="s">
        <v>6263</v>
      </c>
      <c r="G119" s="381">
        <f>IFERROR(INDEX([1]Master!$1:$1048576,MATCH(D119,[1]Master!$B:$B,0),MATCH($H$5,[1]Master!$1:$1,0)),"")</f>
        <v>50</v>
      </c>
      <c r="H119" s="381" t="str">
        <f>IFERROR(INDEX([1]Master!$1:$1048576,MATCH(D119,[1]Master!$B:$B,0),MATCH($H$4,[1]Master!$1:$1,0)),"")</f>
        <v>-</v>
      </c>
      <c r="I119" s="81" t="s">
        <v>5380</v>
      </c>
      <c r="J119" s="367">
        <f>IFERROR(INDEX([1]Master!$1:$1048576,MATCH(D119,[1]Master!$B:$B,0),MATCH($G$5,[1]Master!$1:$1,0)),"")</f>
        <v>8.6111111111111107</v>
      </c>
      <c r="K119" s="235">
        <f>ROUND(J119*Order_Quote!$L$3,4)</f>
        <v>0</v>
      </c>
      <c r="L119" s="228"/>
      <c r="M119" s="178"/>
      <c r="N119" s="171">
        <f t="shared" si="2"/>
        <v>0</v>
      </c>
      <c r="O119" s="80"/>
      <c r="Q119" s="73"/>
      <c r="R119" s="52"/>
    </row>
    <row r="120" spans="1:18" ht="15" customHeight="1" x14ac:dyDescent="0.3">
      <c r="A120" s="29" t="str">
        <f>IF(L120&gt;0,COUNT($A$7:A119)+COUNT(DWV!$A$8:$A$300)+COUNT('Large Dia. DWV'!$A$8:$A$121)+1,"")</f>
        <v/>
      </c>
      <c r="B120" s="67"/>
      <c r="C120" s="68"/>
      <c r="D120" s="81" t="s">
        <v>3822</v>
      </c>
      <c r="E120" s="34">
        <v>22555049</v>
      </c>
      <c r="F120" s="82" t="s">
        <v>6264</v>
      </c>
      <c r="G120" s="381">
        <f>IFERROR(INDEX([1]Master!$1:$1048576,MATCH(D120,[1]Master!$B:$B,0),MATCH($H$5,[1]Master!$1:$1,0)),"")</f>
        <v>25</v>
      </c>
      <c r="H120" s="381" t="str">
        <f>IFERROR(INDEX([1]Master!$1:$1048576,MATCH(D120,[1]Master!$B:$B,0),MATCH($H$4,[1]Master!$1:$1,0)),"")</f>
        <v>-</v>
      </c>
      <c r="I120" s="81" t="s">
        <v>5380</v>
      </c>
      <c r="J120" s="367">
        <f>IFERROR(INDEX([1]Master!$1:$1048576,MATCH(D120,[1]Master!$B:$B,0),MATCH($G$5,[1]Master!$1:$1,0)),"")</f>
        <v>8.655555555555555</v>
      </c>
      <c r="K120" s="235">
        <f>ROUND(J120*Order_Quote!$L$3,4)</f>
        <v>0</v>
      </c>
      <c r="L120" s="228"/>
      <c r="M120" s="178"/>
      <c r="N120" s="171">
        <f t="shared" si="2"/>
        <v>0</v>
      </c>
      <c r="O120" s="80"/>
      <c r="Q120" s="73"/>
      <c r="R120" s="52"/>
    </row>
    <row r="121" spans="1:18" ht="15" customHeight="1" x14ac:dyDescent="0.3">
      <c r="A121" s="29" t="str">
        <f>IF(L121&gt;0,COUNT($A$7:A120)+COUNT(DWV!$A$8:$A$300)+COUNT('Large Dia. DWV'!$A$8:$A$121)+1,"")</f>
        <v/>
      </c>
      <c r="B121" s="67"/>
      <c r="C121" s="68"/>
      <c r="D121" s="81" t="s">
        <v>3823</v>
      </c>
      <c r="E121" s="34">
        <v>22555051</v>
      </c>
      <c r="F121" s="82" t="s">
        <v>6265</v>
      </c>
      <c r="G121" s="381">
        <f>IFERROR(INDEX([1]Master!$1:$1048576,MATCH(D121,[1]Master!$B:$B,0),MATCH($H$5,[1]Master!$1:$1,0)),"")</f>
        <v>25</v>
      </c>
      <c r="H121" s="381" t="str">
        <f>IFERROR(INDEX([1]Master!$1:$1048576,MATCH(D121,[1]Master!$B:$B,0),MATCH($H$4,[1]Master!$1:$1,0)),"")</f>
        <v>-</v>
      </c>
      <c r="I121" s="81" t="s">
        <v>5380</v>
      </c>
      <c r="J121" s="367">
        <f>IFERROR(INDEX([1]Master!$1:$1048576,MATCH(D121,[1]Master!$B:$B,0),MATCH($G$5,[1]Master!$1:$1,0)),"")</f>
        <v>8.3512544802867374</v>
      </c>
      <c r="K121" s="235">
        <f>ROUND(J121*Order_Quote!$L$3,4)</f>
        <v>0</v>
      </c>
      <c r="L121" s="228"/>
      <c r="M121" s="178"/>
      <c r="N121" s="171">
        <f t="shared" si="2"/>
        <v>0</v>
      </c>
      <c r="O121" s="80"/>
      <c r="Q121" s="73"/>
      <c r="R121" s="52"/>
    </row>
    <row r="122" spans="1:18" ht="15" customHeight="1" x14ac:dyDescent="0.3">
      <c r="A122" s="29" t="str">
        <f>IF(L122&gt;0,COUNT($A$7:A121)+COUNT(DWV!$A$8:$A$300)+COUNT('Large Dia. DWV'!$A$8:$A$121)+1,"")</f>
        <v/>
      </c>
      <c r="B122" s="67"/>
      <c r="C122" s="68"/>
      <c r="D122" s="81" t="s">
        <v>3824</v>
      </c>
      <c r="E122" s="34">
        <v>22555053</v>
      </c>
      <c r="F122" s="82" t="s">
        <v>6266</v>
      </c>
      <c r="G122" s="381">
        <f>IFERROR(INDEX([1]Master!$1:$1048576,MATCH(D122,[1]Master!$B:$B,0),MATCH($H$5,[1]Master!$1:$1,0)),"")</f>
        <v>25</v>
      </c>
      <c r="H122" s="381" t="str">
        <f>IFERROR(INDEX([1]Master!$1:$1048576,MATCH(D122,[1]Master!$B:$B,0),MATCH($H$4,[1]Master!$1:$1,0)),"")</f>
        <v>-</v>
      </c>
      <c r="I122" s="81" t="s">
        <v>5380</v>
      </c>
      <c r="J122" s="367">
        <f>IFERROR(INDEX([1]Master!$1:$1048576,MATCH(D122,[1]Master!$B:$B,0),MATCH($G$5,[1]Master!$1:$1,0)),"")</f>
        <v>14.946236559139784</v>
      </c>
      <c r="K122" s="235">
        <f>ROUND(J122*Order_Quote!$L$3,4)</f>
        <v>0</v>
      </c>
      <c r="L122" s="228"/>
      <c r="M122" s="178"/>
      <c r="N122" s="171">
        <f t="shared" si="2"/>
        <v>0</v>
      </c>
      <c r="O122" s="80"/>
      <c r="Q122" s="73"/>
      <c r="R122" s="52"/>
    </row>
    <row r="123" spans="1:18" ht="15" customHeight="1" x14ac:dyDescent="0.3">
      <c r="A123" s="29" t="str">
        <f>IF(L123&gt;0,COUNT($A$7:A122)+COUNT(DWV!$A$8:$A$300)+COUNT('Large Dia. DWV'!$A$8:$A$121)+1,"")</f>
        <v/>
      </c>
      <c r="B123" s="67"/>
      <c r="C123" s="68"/>
      <c r="D123" s="81" t="s">
        <v>3825</v>
      </c>
      <c r="E123" s="34">
        <v>22555055</v>
      </c>
      <c r="F123" s="82" t="s">
        <v>6267</v>
      </c>
      <c r="G123" s="381">
        <f>IFERROR(INDEX([1]Master!$1:$1048576,MATCH(D123,[1]Master!$B:$B,0),MATCH($H$5,[1]Master!$1:$1,0)),"")</f>
        <v>25</v>
      </c>
      <c r="H123" s="381" t="str">
        <f>IFERROR(INDEX([1]Master!$1:$1048576,MATCH(D123,[1]Master!$B:$B,0),MATCH($H$4,[1]Master!$1:$1,0)),"")</f>
        <v>-</v>
      </c>
      <c r="I123" s="81" t="s">
        <v>5380</v>
      </c>
      <c r="J123" s="367">
        <f>IFERROR(INDEX([1]Master!$1:$1048576,MATCH(D123,[1]Master!$B:$B,0),MATCH($G$5,[1]Master!$1:$1,0)),"")</f>
        <v>10.513739545997611</v>
      </c>
      <c r="K123" s="235">
        <f>ROUND(J123*Order_Quote!$L$3,4)</f>
        <v>0</v>
      </c>
      <c r="L123" s="228"/>
      <c r="M123" s="178"/>
      <c r="N123" s="171">
        <f t="shared" si="2"/>
        <v>0</v>
      </c>
      <c r="O123" s="80"/>
      <c r="Q123" s="73"/>
      <c r="R123" s="52"/>
    </row>
    <row r="124" spans="1:18" ht="15" customHeight="1" x14ac:dyDescent="0.3">
      <c r="A124" s="29" t="str">
        <f>IF(L124&gt;0,COUNT($A$7:A123)+COUNT(DWV!$A$8:$A$300)+COUNT('Large Dia. DWV'!$A$8:$A$121)+1,"")</f>
        <v/>
      </c>
      <c r="B124" s="67"/>
      <c r="C124" s="68"/>
      <c r="D124" s="81" t="s">
        <v>3826</v>
      </c>
      <c r="E124" s="34">
        <v>22555057</v>
      </c>
      <c r="F124" s="82" t="s">
        <v>11156</v>
      </c>
      <c r="G124" s="381">
        <f>IFERROR(INDEX([1]Master!$1:$1048576,MATCH(D124,[1]Master!$B:$B,0),MATCH($H$5,[1]Master!$1:$1,0)),"")</f>
        <v>25</v>
      </c>
      <c r="H124" s="381" t="str">
        <f>IFERROR(INDEX([1]Master!$1:$1048576,MATCH(D124,[1]Master!$B:$B,0),MATCH($H$4,[1]Master!$1:$1,0)),"")</f>
        <v>-</v>
      </c>
      <c r="I124" s="81" t="s">
        <v>5380</v>
      </c>
      <c r="J124" s="367">
        <f>IFERROR(INDEX([1]Master!$1:$1048576,MATCH(D124,[1]Master!$B:$B,0),MATCH($G$5,[1]Master!$1:$1,0)),"")</f>
        <v>10.513739545997611</v>
      </c>
      <c r="K124" s="235">
        <f>ROUND(J124*Order_Quote!$L$3,4)</f>
        <v>0</v>
      </c>
      <c r="L124" s="228"/>
      <c r="M124" s="178"/>
      <c r="N124" s="171">
        <f t="shared" si="2"/>
        <v>0</v>
      </c>
      <c r="O124" s="80"/>
      <c r="Q124" s="73"/>
      <c r="R124" s="52"/>
    </row>
    <row r="125" spans="1:18" ht="15" customHeight="1" x14ac:dyDescent="0.3">
      <c r="A125" s="29" t="str">
        <f>IF(L125&gt;0,COUNT($A$7:A124)+COUNT(DWV!$A$8:$A$300)+COUNT('Large Dia. DWV'!$A$8:$A$121)+1,"")</f>
        <v/>
      </c>
      <c r="B125" s="67"/>
      <c r="C125" s="68"/>
      <c r="D125" s="81" t="s">
        <v>3827</v>
      </c>
      <c r="E125" s="34">
        <v>22555308</v>
      </c>
      <c r="F125" s="82" t="s">
        <v>6269</v>
      </c>
      <c r="G125" s="381">
        <f>IFERROR(INDEX([1]Master!$1:$1048576,MATCH(D125,[1]Master!$B:$B,0),MATCH($H$5,[1]Master!$1:$1,0)),"")</f>
        <v>20</v>
      </c>
      <c r="H125" s="381" t="str">
        <f>IFERROR(INDEX([1]Master!$1:$1048576,MATCH(D125,[1]Master!$B:$B,0),MATCH($H$4,[1]Master!$1:$1,0)),"")</f>
        <v>-</v>
      </c>
      <c r="I125" s="81" t="s">
        <v>5380</v>
      </c>
      <c r="J125" s="367">
        <f>IFERROR(INDEX([1]Master!$1:$1048576,MATCH(D125,[1]Master!$B:$B,0),MATCH($G$5,[1]Master!$1:$1,0)),"")</f>
        <v>10.513739545997611</v>
      </c>
      <c r="K125" s="235">
        <f>ROUND(J125*Order_Quote!$L$3,4)</f>
        <v>0</v>
      </c>
      <c r="L125" s="228"/>
      <c r="M125" s="178"/>
      <c r="N125" s="171">
        <f t="shared" si="2"/>
        <v>0</v>
      </c>
      <c r="O125" s="80"/>
      <c r="Q125" s="73"/>
      <c r="R125" s="52"/>
    </row>
    <row r="126" spans="1:18" ht="15" customHeight="1" x14ac:dyDescent="0.3">
      <c r="A126" s="29" t="str">
        <f>IF(L126&gt;0,COUNT($A$7:A125)+COUNT(DWV!$A$8:$A$300)+COUNT('Large Dia. DWV'!$A$8:$A$121)+1,"")</f>
        <v/>
      </c>
      <c r="B126" s="67"/>
      <c r="C126" s="68"/>
      <c r="D126" s="81" t="s">
        <v>3828</v>
      </c>
      <c r="E126" s="34">
        <v>22555310</v>
      </c>
      <c r="F126" s="82" t="s">
        <v>6270</v>
      </c>
      <c r="G126" s="381">
        <f>IFERROR(INDEX([1]Master!$1:$1048576,MATCH(D126,[1]Master!$B:$B,0),MATCH($H$5,[1]Master!$1:$1,0)),"")</f>
        <v>20</v>
      </c>
      <c r="H126" s="381" t="str">
        <f>IFERROR(INDEX([1]Master!$1:$1048576,MATCH(D126,[1]Master!$B:$B,0),MATCH($H$4,[1]Master!$1:$1,0)),"")</f>
        <v>-</v>
      </c>
      <c r="I126" s="81" t="s">
        <v>5380</v>
      </c>
      <c r="J126" s="367">
        <f>IFERROR(INDEX([1]Master!$1:$1048576,MATCH(D126,[1]Master!$B:$B,0),MATCH($G$5,[1]Master!$1:$1,0)),"")</f>
        <v>10.513739545997611</v>
      </c>
      <c r="K126" s="235">
        <f>ROUND(J126*Order_Quote!$L$3,4)</f>
        <v>0</v>
      </c>
      <c r="L126" s="228"/>
      <c r="M126" s="178"/>
      <c r="N126" s="171">
        <f t="shared" si="2"/>
        <v>0</v>
      </c>
      <c r="O126" s="80"/>
      <c r="Q126" s="73"/>
      <c r="R126" s="52"/>
    </row>
    <row r="127" spans="1:18" ht="15" customHeight="1" x14ac:dyDescent="0.3">
      <c r="A127" s="29" t="str">
        <f>IF(L127&gt;0,COUNT($A$7:A126)+COUNT(DWV!$A$8:$A$300)+COUNT('Large Dia. DWV'!$A$8:$A$121)+1,"")</f>
        <v/>
      </c>
      <c r="B127" s="67"/>
      <c r="C127" s="68"/>
      <c r="D127" s="81" t="s">
        <v>3829</v>
      </c>
      <c r="E127" s="34">
        <v>22555312</v>
      </c>
      <c r="F127" s="82" t="s">
        <v>6268</v>
      </c>
      <c r="G127" s="381">
        <f>IFERROR(INDEX([1]Master!$1:$1048576,MATCH(D127,[1]Master!$B:$B,0),MATCH($H$5,[1]Master!$1:$1,0)),"")</f>
        <v>15</v>
      </c>
      <c r="H127" s="381" t="str">
        <f>IFERROR(INDEX([1]Master!$1:$1048576,MATCH(D127,[1]Master!$B:$B,0),MATCH($H$4,[1]Master!$1:$1,0)),"")</f>
        <v>-</v>
      </c>
      <c r="I127" s="81" t="s">
        <v>5380</v>
      </c>
      <c r="J127" s="367">
        <f>IFERROR(INDEX([1]Master!$1:$1048576,MATCH(D127,[1]Master!$B:$B,0),MATCH($G$5,[1]Master!$1:$1,0)),"")</f>
        <v>10.888888888888889</v>
      </c>
      <c r="K127" s="235">
        <f>ROUND(J127*Order_Quote!$L$3,4)</f>
        <v>0</v>
      </c>
      <c r="L127" s="228"/>
      <c r="M127" s="178"/>
      <c r="N127" s="171">
        <f t="shared" si="2"/>
        <v>0</v>
      </c>
      <c r="O127" s="80"/>
      <c r="Q127" s="73"/>
      <c r="R127" s="52"/>
    </row>
    <row r="128" spans="1:18" ht="15" customHeight="1" x14ac:dyDescent="0.3">
      <c r="A128" s="29" t="str">
        <f>IF(L128&gt;0,COUNT($A$7:A127)+COUNT(DWV!$A$8:$A$300)+COUNT('Large Dia. DWV'!$A$8:$A$121)+1,"")</f>
        <v/>
      </c>
      <c r="B128" s="67"/>
      <c r="C128" s="68"/>
      <c r="D128" s="81" t="s">
        <v>3830</v>
      </c>
      <c r="E128" s="34">
        <v>22555314</v>
      </c>
      <c r="F128" s="82" t="s">
        <v>6271</v>
      </c>
      <c r="G128" s="381">
        <f>IFERROR(INDEX([1]Master!$1:$1048576,MATCH(D128,[1]Master!$B:$B,0),MATCH($H$5,[1]Master!$1:$1,0)),"")</f>
        <v>15</v>
      </c>
      <c r="H128" s="381" t="str">
        <f>IFERROR(INDEX([1]Master!$1:$1048576,MATCH(D128,[1]Master!$B:$B,0),MATCH($H$4,[1]Master!$1:$1,0)),"")</f>
        <v>-</v>
      </c>
      <c r="I128" s="81" t="s">
        <v>5380</v>
      </c>
      <c r="J128" s="367">
        <f>IFERROR(INDEX([1]Master!$1:$1048576,MATCH(D128,[1]Master!$B:$B,0),MATCH($G$5,[1]Master!$1:$1,0)),"")</f>
        <v>10.513739545997611</v>
      </c>
      <c r="K128" s="235">
        <f>ROUND(J128*Order_Quote!$L$3,4)</f>
        <v>0</v>
      </c>
      <c r="L128" s="228"/>
      <c r="M128" s="178"/>
      <c r="N128" s="171">
        <f t="shared" si="2"/>
        <v>0</v>
      </c>
      <c r="O128" s="80"/>
      <c r="Q128" s="73"/>
      <c r="R128" s="52"/>
    </row>
    <row r="129" spans="1:18" ht="15" customHeight="1" x14ac:dyDescent="0.3">
      <c r="A129" s="29" t="str">
        <f>IF(L129&gt;0,COUNT($A$7:A128)+COUNT(DWV!$A$8:$A$300)+COUNT('Large Dia. DWV'!$A$8:$A$121)+1,"")</f>
        <v/>
      </c>
      <c r="B129" s="67"/>
      <c r="C129" s="68"/>
      <c r="D129" s="81" t="s">
        <v>3831</v>
      </c>
      <c r="E129" s="34">
        <v>22555316</v>
      </c>
      <c r="F129" s="82" t="s">
        <v>6272</v>
      </c>
      <c r="G129" s="381">
        <f>IFERROR(INDEX([1]Master!$1:$1048576,MATCH(D129,[1]Master!$B:$B,0),MATCH($H$5,[1]Master!$1:$1,0)),"")</f>
        <v>10</v>
      </c>
      <c r="H129" s="381" t="str">
        <f>IFERROR(INDEX([1]Master!$1:$1048576,MATCH(D129,[1]Master!$B:$B,0),MATCH($H$4,[1]Master!$1:$1,0)),"")</f>
        <v>-</v>
      </c>
      <c r="I129" s="81" t="s">
        <v>5380</v>
      </c>
      <c r="J129" s="367">
        <f>IFERROR(INDEX([1]Master!$1:$1048576,MATCH(D129,[1]Master!$B:$B,0),MATCH($G$5,[1]Master!$1:$1,0)),"")</f>
        <v>10.513739545997611</v>
      </c>
      <c r="K129" s="235">
        <f>ROUND(J129*Order_Quote!$L$3,4)</f>
        <v>0</v>
      </c>
      <c r="L129" s="228"/>
      <c r="M129" s="178"/>
      <c r="N129" s="171">
        <f t="shared" si="2"/>
        <v>0</v>
      </c>
      <c r="O129" s="80"/>
      <c r="Q129" s="73"/>
      <c r="R129" s="52"/>
    </row>
    <row r="130" spans="1:18" ht="15" customHeight="1" x14ac:dyDescent="0.3">
      <c r="A130" s="29" t="str">
        <f>IF(L130&gt;0,COUNT($A$7:A129)+COUNT(DWV!$A$8:$A$300)+COUNT('Large Dia. DWV'!$A$8:$A$121)+1,"")</f>
        <v/>
      </c>
      <c r="B130" s="67"/>
      <c r="C130" s="68"/>
      <c r="D130" s="81" t="s">
        <v>3832</v>
      </c>
      <c r="E130" s="34">
        <v>22555318</v>
      </c>
      <c r="F130" s="82" t="s">
        <v>6273</v>
      </c>
      <c r="G130" s="381">
        <f>IFERROR(INDEX([1]Master!$1:$1048576,MATCH(D130,[1]Master!$B:$B,0),MATCH($H$5,[1]Master!$1:$1,0)),"")</f>
        <v>10</v>
      </c>
      <c r="H130" s="381" t="str">
        <f>IFERROR(INDEX([1]Master!$1:$1048576,MATCH(D130,[1]Master!$B:$B,0),MATCH($H$4,[1]Master!$1:$1,0)),"")</f>
        <v>-</v>
      </c>
      <c r="I130" s="81" t="s">
        <v>5380</v>
      </c>
      <c r="J130" s="367">
        <f>IFERROR(INDEX([1]Master!$1:$1048576,MATCH(D130,[1]Master!$B:$B,0),MATCH($G$5,[1]Master!$1:$1,0)),"")</f>
        <v>23.930704898446834</v>
      </c>
      <c r="K130" s="235">
        <f>ROUND(J130*Order_Quote!$L$3,4)</f>
        <v>0</v>
      </c>
      <c r="L130" s="228"/>
      <c r="M130" s="178"/>
      <c r="N130" s="171">
        <f t="shared" si="2"/>
        <v>0</v>
      </c>
      <c r="O130" s="80"/>
      <c r="Q130" s="73"/>
      <c r="R130" s="52"/>
    </row>
    <row r="131" spans="1:18" ht="15" customHeight="1" x14ac:dyDescent="0.3">
      <c r="A131" s="29" t="str">
        <f>IF(L131&gt;0,COUNT($A$7:A130)+COUNT(DWV!$A$8:$A$300)+COUNT('Large Dia. DWV'!$A$8:$A$121)+1,"")</f>
        <v/>
      </c>
      <c r="B131" s="67"/>
      <c r="C131" s="68"/>
      <c r="D131" s="81" t="s">
        <v>3833</v>
      </c>
      <c r="E131" s="34">
        <v>22555320</v>
      </c>
      <c r="F131" s="82" t="s">
        <v>6274</v>
      </c>
      <c r="G131" s="381">
        <f>IFERROR(INDEX([1]Master!$1:$1048576,MATCH(D131,[1]Master!$B:$B,0),MATCH($H$5,[1]Master!$1:$1,0)),"")</f>
        <v>10</v>
      </c>
      <c r="H131" s="381" t="str">
        <f>IFERROR(INDEX([1]Master!$1:$1048576,MATCH(D131,[1]Master!$B:$B,0),MATCH($H$4,[1]Master!$1:$1,0)),"")</f>
        <v>-</v>
      </c>
      <c r="I131" s="81" t="s">
        <v>5380</v>
      </c>
      <c r="J131" s="367">
        <f>IFERROR(INDEX([1]Master!$1:$1048576,MATCH(D131,[1]Master!$B:$B,0),MATCH($G$5,[1]Master!$1:$1,0)),"")</f>
        <v>23.930704898446834</v>
      </c>
      <c r="K131" s="235">
        <f>ROUND(J131*Order_Quote!$L$3,4)</f>
        <v>0</v>
      </c>
      <c r="L131" s="228"/>
      <c r="M131" s="178"/>
      <c r="N131" s="171">
        <f t="shared" si="2"/>
        <v>0</v>
      </c>
      <c r="O131" s="80"/>
      <c r="Q131" s="73"/>
      <c r="R131" s="52"/>
    </row>
    <row r="132" spans="1:18" ht="15" customHeight="1" x14ac:dyDescent="0.3">
      <c r="A132" s="29" t="str">
        <f>IF(L132&gt;0,COUNT($A$7:A131)+COUNT(DWV!$A$8:$A$300)+COUNT('Large Dia. DWV'!$A$8:$A$121)+1,"")</f>
        <v/>
      </c>
      <c r="B132" s="67"/>
      <c r="C132" s="68"/>
      <c r="D132" s="81" t="s">
        <v>3834</v>
      </c>
      <c r="E132" s="34">
        <v>22555322</v>
      </c>
      <c r="F132" s="82" t="s">
        <v>6275</v>
      </c>
      <c r="G132" s="381">
        <f>IFERROR(INDEX([1]Master!$1:$1048576,MATCH(D132,[1]Master!$B:$B,0),MATCH($H$5,[1]Master!$1:$1,0)),"")</f>
        <v>10</v>
      </c>
      <c r="H132" s="381" t="str">
        <f>IFERROR(INDEX([1]Master!$1:$1048576,MATCH(D132,[1]Master!$B:$B,0),MATCH($H$4,[1]Master!$1:$1,0)),"")</f>
        <v>-</v>
      </c>
      <c r="I132" s="81" t="s">
        <v>5380</v>
      </c>
      <c r="J132" s="367">
        <f>IFERROR(INDEX([1]Master!$1:$1048576,MATCH(D132,[1]Master!$B:$B,0),MATCH($G$5,[1]Master!$1:$1,0)),"")</f>
        <v>23.930704898446834</v>
      </c>
      <c r="K132" s="235">
        <f>ROUND(J132*Order_Quote!$L$3,4)</f>
        <v>0</v>
      </c>
      <c r="L132" s="228"/>
      <c r="M132" s="178"/>
      <c r="N132" s="171">
        <f t="shared" si="2"/>
        <v>0</v>
      </c>
      <c r="O132" s="80"/>
      <c r="Q132" s="73"/>
      <c r="R132" s="52"/>
    </row>
    <row r="133" spans="1:18" ht="15" customHeight="1" x14ac:dyDescent="0.3">
      <c r="A133" s="29" t="str">
        <f>IF(L133&gt;0,COUNT($A$7:A132)+COUNT(DWV!$A$8:$A$300)+COUNT('Large Dia. DWV'!$A$8:$A$121)+1,"")</f>
        <v/>
      </c>
      <c r="B133" s="67"/>
      <c r="C133" s="68"/>
      <c r="D133" s="81" t="s">
        <v>3835</v>
      </c>
      <c r="E133" s="34">
        <v>22555324</v>
      </c>
      <c r="F133" s="82" t="s">
        <v>6276</v>
      </c>
      <c r="G133" s="381">
        <f>IFERROR(INDEX([1]Master!$1:$1048576,MATCH(D133,[1]Master!$B:$B,0),MATCH($H$5,[1]Master!$1:$1,0)),"")</f>
        <v>10</v>
      </c>
      <c r="H133" s="381" t="str">
        <f>IFERROR(INDEX([1]Master!$1:$1048576,MATCH(D133,[1]Master!$B:$B,0),MATCH($H$4,[1]Master!$1:$1,0)),"")</f>
        <v>-</v>
      </c>
      <c r="I133" s="81" t="s">
        <v>5380</v>
      </c>
      <c r="J133" s="367">
        <f>IFERROR(INDEX([1]Master!$1:$1048576,MATCH(D133,[1]Master!$B:$B,0),MATCH($G$5,[1]Master!$1:$1,0)),"")</f>
        <v>23.930704898446834</v>
      </c>
      <c r="K133" s="235">
        <f>ROUND(J133*Order_Quote!$L$3,4)</f>
        <v>0</v>
      </c>
      <c r="L133" s="228"/>
      <c r="M133" s="178"/>
      <c r="N133" s="171">
        <f t="shared" si="2"/>
        <v>0</v>
      </c>
      <c r="O133" s="80"/>
      <c r="Q133" s="73"/>
      <c r="R133" s="52"/>
    </row>
    <row r="134" spans="1:18" ht="15" customHeight="1" x14ac:dyDescent="0.3">
      <c r="A134" s="29" t="str">
        <f>IF(L134&gt;0,COUNT($A$7:A133)+COUNT(DWV!$A$8:$A$300)+COUNT('Large Dia. DWV'!$A$8:$A$121)+1,"")</f>
        <v/>
      </c>
      <c r="B134" s="67"/>
      <c r="C134" s="68"/>
      <c r="D134" s="81" t="s">
        <v>3836</v>
      </c>
      <c r="E134" s="34">
        <v>22555326</v>
      </c>
      <c r="F134" s="82" t="s">
        <v>6277</v>
      </c>
      <c r="G134" s="381">
        <f>IFERROR(INDEX([1]Master!$1:$1048576,MATCH(D134,[1]Master!$B:$B,0),MATCH($H$5,[1]Master!$1:$1,0)),"")</f>
        <v>10</v>
      </c>
      <c r="H134" s="381" t="str">
        <f>IFERROR(INDEX([1]Master!$1:$1048576,MATCH(D134,[1]Master!$B:$B,0),MATCH($H$4,[1]Master!$1:$1,0)),"")</f>
        <v>-</v>
      </c>
      <c r="I134" s="81" t="s">
        <v>5380</v>
      </c>
      <c r="J134" s="367">
        <f>IFERROR(INDEX([1]Master!$1:$1048576,MATCH(D134,[1]Master!$B:$B,0),MATCH($G$5,[1]Master!$1:$1,0)),"")</f>
        <v>23.930704898446834</v>
      </c>
      <c r="K134" s="235">
        <f>ROUND(J134*Order_Quote!$L$3,4)</f>
        <v>0</v>
      </c>
      <c r="L134" s="228"/>
      <c r="M134" s="178"/>
      <c r="N134" s="171">
        <f t="shared" si="2"/>
        <v>0</v>
      </c>
      <c r="O134" s="80"/>
      <c r="Q134" s="73"/>
      <c r="R134" s="52"/>
    </row>
    <row r="135" spans="1:18" ht="15" customHeight="1" x14ac:dyDescent="0.3">
      <c r="A135" s="29" t="str">
        <f>IF(L135&gt;0,COUNT($A$7:A134)+COUNT(DWV!$A$8:$A$300)+COUNT('Large Dia. DWV'!$A$8:$A$121)+1,"")</f>
        <v/>
      </c>
      <c r="B135" s="67"/>
      <c r="C135" s="68"/>
      <c r="D135" s="81" t="s">
        <v>3837</v>
      </c>
      <c r="E135" s="34">
        <v>22555328</v>
      </c>
      <c r="F135" s="82" t="s">
        <v>6278</v>
      </c>
      <c r="G135" s="381">
        <f>IFERROR(INDEX([1]Master!$1:$1048576,MATCH(D135,[1]Master!$B:$B,0),MATCH($H$5,[1]Master!$1:$1,0)),"")</f>
        <v>10</v>
      </c>
      <c r="H135" s="381" t="str">
        <f>IFERROR(INDEX([1]Master!$1:$1048576,MATCH(D135,[1]Master!$B:$B,0),MATCH($H$4,[1]Master!$1:$1,0)),"")</f>
        <v>-</v>
      </c>
      <c r="I135" s="81" t="s">
        <v>5380</v>
      </c>
      <c r="J135" s="367">
        <f>IFERROR(INDEX([1]Master!$1:$1048576,MATCH(D135,[1]Master!$B:$B,0),MATCH($G$5,[1]Master!$1:$1,0)),"")</f>
        <v>23.930704898446834</v>
      </c>
      <c r="K135" s="235">
        <f>ROUND(J135*Order_Quote!$L$3,4)</f>
        <v>0</v>
      </c>
      <c r="L135" s="228"/>
      <c r="M135" s="178"/>
      <c r="N135" s="171">
        <f t="shared" si="2"/>
        <v>0</v>
      </c>
      <c r="O135" s="80"/>
      <c r="Q135" s="73"/>
      <c r="R135" s="52"/>
    </row>
    <row r="136" spans="1:18" ht="15" customHeight="1" x14ac:dyDescent="0.3">
      <c r="A136" s="29" t="str">
        <f>IF(L136&gt;0,COUNT($A$7:A135)+COUNT(DWV!$A$8:$A$300)+COUNT('Large Dia. DWV'!$A$8:$A$121)+1,"")</f>
        <v/>
      </c>
      <c r="B136" s="67"/>
      <c r="C136" s="68"/>
      <c r="D136" s="81" t="s">
        <v>3838</v>
      </c>
      <c r="E136" s="34">
        <v>22555330</v>
      </c>
      <c r="F136" s="82" t="s">
        <v>6279</v>
      </c>
      <c r="G136" s="381">
        <f>IFERROR(INDEX([1]Master!$1:$1048576,MATCH(D136,[1]Master!$B:$B,0),MATCH($H$5,[1]Master!$1:$1,0)),"")</f>
        <v>5</v>
      </c>
      <c r="H136" s="381" t="str">
        <f>IFERROR(INDEX([1]Master!$1:$1048576,MATCH(D136,[1]Master!$B:$B,0),MATCH($H$4,[1]Master!$1:$1,0)),"")</f>
        <v>-</v>
      </c>
      <c r="I136" s="81" t="s">
        <v>5380</v>
      </c>
      <c r="J136" s="367">
        <f>IFERROR(INDEX([1]Master!$1:$1048576,MATCH(D136,[1]Master!$B:$B,0),MATCH($G$5,[1]Master!$1:$1,0)),"")</f>
        <v>34.205495818399037</v>
      </c>
      <c r="K136" s="235">
        <f>ROUND(J136*Order_Quote!$L$3,4)</f>
        <v>0</v>
      </c>
      <c r="L136" s="228"/>
      <c r="M136" s="178"/>
      <c r="N136" s="171">
        <f t="shared" si="2"/>
        <v>0</v>
      </c>
      <c r="O136" s="80"/>
      <c r="Q136" s="73"/>
      <c r="R136" s="52"/>
    </row>
    <row r="137" spans="1:18" ht="15" customHeight="1" x14ac:dyDescent="0.3">
      <c r="A137" s="29" t="str">
        <f>IF(L137&gt;0,COUNT($A$7:A136)+COUNT(DWV!$A$8:$A$300)+COUNT('Large Dia. DWV'!$A$8:$A$121)+1,"")</f>
        <v/>
      </c>
      <c r="B137" s="67"/>
      <c r="C137" s="68"/>
      <c r="D137" s="81" t="s">
        <v>3839</v>
      </c>
      <c r="E137" s="34">
        <v>22555332</v>
      </c>
      <c r="F137" s="82" t="s">
        <v>6280</v>
      </c>
      <c r="G137" s="381">
        <f>IFERROR(INDEX([1]Master!$1:$1048576,MATCH(D137,[1]Master!$B:$B,0),MATCH($H$5,[1]Master!$1:$1,0)),"")</f>
        <v>5</v>
      </c>
      <c r="H137" s="381" t="str">
        <f>IFERROR(INDEX([1]Master!$1:$1048576,MATCH(D137,[1]Master!$B:$B,0),MATCH($H$4,[1]Master!$1:$1,0)),"")</f>
        <v>-</v>
      </c>
      <c r="I137" s="81" t="s">
        <v>5380</v>
      </c>
      <c r="J137" s="367">
        <f>IFERROR(INDEX([1]Master!$1:$1048576,MATCH(D137,[1]Master!$B:$B,0),MATCH($G$5,[1]Master!$1:$1,0)),"")</f>
        <v>34.205495818399037</v>
      </c>
      <c r="K137" s="235">
        <f>ROUND(J137*Order_Quote!$L$3,4)</f>
        <v>0</v>
      </c>
      <c r="L137" s="228"/>
      <c r="M137" s="178"/>
      <c r="N137" s="171">
        <f t="shared" si="2"/>
        <v>0</v>
      </c>
      <c r="O137" s="80"/>
      <c r="Q137" s="73"/>
      <c r="R137" s="52"/>
    </row>
    <row r="138" spans="1:18" ht="15" customHeight="1" x14ac:dyDescent="0.3">
      <c r="A138" s="29" t="str">
        <f>IF(L138&gt;0,COUNT($A$7:A137)+COUNT(DWV!$A$8:$A$300)+COUNT('Large Dia. DWV'!$A$8:$A$121)+1,"")</f>
        <v/>
      </c>
      <c r="B138" s="67"/>
      <c r="C138" s="68"/>
      <c r="D138" s="81" t="s">
        <v>3840</v>
      </c>
      <c r="E138" s="34">
        <v>22555334</v>
      </c>
      <c r="F138" s="82" t="s">
        <v>6281</v>
      </c>
      <c r="G138" s="381">
        <f>IFERROR(INDEX([1]Master!$1:$1048576,MATCH(D138,[1]Master!$B:$B,0),MATCH($H$5,[1]Master!$1:$1,0)),"")</f>
        <v>5</v>
      </c>
      <c r="H138" s="381" t="str">
        <f>IFERROR(INDEX([1]Master!$1:$1048576,MATCH(D138,[1]Master!$B:$B,0),MATCH($H$4,[1]Master!$1:$1,0)),"")</f>
        <v>-</v>
      </c>
      <c r="I138" s="81" t="s">
        <v>5380</v>
      </c>
      <c r="J138" s="367">
        <f>IFERROR(INDEX([1]Master!$1:$1048576,MATCH(D138,[1]Master!$B:$B,0),MATCH($G$5,[1]Master!$1:$1,0)),"")</f>
        <v>34.205495818399037</v>
      </c>
      <c r="K138" s="235">
        <f>ROUND(J138*Order_Quote!$L$3,4)</f>
        <v>0</v>
      </c>
      <c r="L138" s="228"/>
      <c r="M138" s="178"/>
      <c r="N138" s="171">
        <f t="shared" si="2"/>
        <v>0</v>
      </c>
      <c r="O138" s="80"/>
      <c r="Q138" s="73"/>
      <c r="R138" s="52"/>
    </row>
    <row r="139" spans="1:18" ht="15" customHeight="1" x14ac:dyDescent="0.3">
      <c r="A139" s="29" t="str">
        <f>IF(L139&gt;0,COUNT($A$7:A138)+COUNT(DWV!$A$8:$A$300)+COUNT('Large Dia. DWV'!$A$8:$A$121)+1,"")</f>
        <v/>
      </c>
      <c r="B139" s="67"/>
      <c r="C139" s="68"/>
      <c r="D139" s="81" t="s">
        <v>3841</v>
      </c>
      <c r="E139" s="34">
        <v>22555336</v>
      </c>
      <c r="F139" s="82" t="s">
        <v>6282</v>
      </c>
      <c r="G139" s="381">
        <f>IFERROR(INDEX([1]Master!$1:$1048576,MATCH(D139,[1]Master!$B:$B,0),MATCH($H$5,[1]Master!$1:$1,0)),"")</f>
        <v>5</v>
      </c>
      <c r="H139" s="381" t="str">
        <f>IFERROR(INDEX([1]Master!$1:$1048576,MATCH(D139,[1]Master!$B:$B,0),MATCH($H$4,[1]Master!$1:$1,0)),"")</f>
        <v>-</v>
      </c>
      <c r="I139" s="81" t="s">
        <v>5380</v>
      </c>
      <c r="J139" s="367">
        <f>IFERROR(INDEX([1]Master!$1:$1048576,MATCH(D139,[1]Master!$B:$B,0),MATCH($G$5,[1]Master!$1:$1,0)),"")</f>
        <v>34.205495818399037</v>
      </c>
      <c r="K139" s="235">
        <f>ROUND(J139*Order_Quote!$L$3,4)</f>
        <v>0</v>
      </c>
      <c r="L139" s="228"/>
      <c r="M139" s="178"/>
      <c r="N139" s="171">
        <f t="shared" si="2"/>
        <v>0</v>
      </c>
      <c r="O139" s="80"/>
      <c r="Q139" s="73"/>
      <c r="R139" s="52"/>
    </row>
    <row r="140" spans="1:18" ht="15" customHeight="1" x14ac:dyDescent="0.3">
      <c r="A140" s="29" t="str">
        <f>IF(L140&gt;0,COUNT($A$7:A139)+COUNT(DWV!$A$8:$A$300)+COUNT('Large Dia. DWV'!$A$8:$A$121)+1,"")</f>
        <v/>
      </c>
      <c r="B140" s="67"/>
      <c r="C140" s="68"/>
      <c r="D140" s="81" t="s">
        <v>3842</v>
      </c>
      <c r="E140" s="34">
        <v>22555338</v>
      </c>
      <c r="F140" s="82" t="s">
        <v>6283</v>
      </c>
      <c r="G140" s="381">
        <f>IFERROR(INDEX([1]Master!$1:$1048576,MATCH(D140,[1]Master!$B:$B,0),MATCH($H$5,[1]Master!$1:$1,0)),"")</f>
        <v>5</v>
      </c>
      <c r="H140" s="381" t="str">
        <f>IFERROR(INDEX([1]Master!$1:$1048576,MATCH(D140,[1]Master!$B:$B,0),MATCH($H$4,[1]Master!$1:$1,0)),"")</f>
        <v>-</v>
      </c>
      <c r="I140" s="81" t="s">
        <v>5380</v>
      </c>
      <c r="J140" s="367">
        <f>IFERROR(INDEX([1]Master!$1:$1048576,MATCH(D140,[1]Master!$B:$B,0),MATCH($G$5,[1]Master!$1:$1,0)),"")</f>
        <v>34.205495818399037</v>
      </c>
      <c r="K140" s="235">
        <f>ROUND(J140*Order_Quote!$L$3,4)</f>
        <v>0</v>
      </c>
      <c r="L140" s="228"/>
      <c r="M140" s="178"/>
      <c r="N140" s="171">
        <f t="shared" si="2"/>
        <v>0</v>
      </c>
      <c r="O140" s="80"/>
      <c r="Q140" s="73"/>
      <c r="R140" s="52"/>
    </row>
    <row r="141" spans="1:18" ht="15" customHeight="1" x14ac:dyDescent="0.3">
      <c r="A141" s="29" t="str">
        <f>IF(L141&gt;0,COUNT($A$7:A140)+COUNT(DWV!$A$8:$A$300)+COUNT('Large Dia. DWV'!$A$8:$A$121)+1,"")</f>
        <v/>
      </c>
      <c r="B141" s="67"/>
      <c r="C141" s="68"/>
      <c r="D141" s="81" t="s">
        <v>3843</v>
      </c>
      <c r="E141" s="34">
        <v>22555340</v>
      </c>
      <c r="F141" s="82" t="s">
        <v>6284</v>
      </c>
      <c r="G141" s="381">
        <f>IFERROR(INDEX([1]Master!$1:$1048576,MATCH(D141,[1]Master!$B:$B,0),MATCH($H$5,[1]Master!$1:$1,0)),"")</f>
        <v>5</v>
      </c>
      <c r="H141" s="381" t="str">
        <f>IFERROR(INDEX([1]Master!$1:$1048576,MATCH(D141,[1]Master!$B:$B,0),MATCH($H$4,[1]Master!$1:$1,0)),"")</f>
        <v>-</v>
      </c>
      <c r="I141" s="81" t="s">
        <v>5380</v>
      </c>
      <c r="J141" s="367">
        <f>IFERROR(INDEX([1]Master!$1:$1048576,MATCH(D141,[1]Master!$B:$B,0),MATCH($G$5,[1]Master!$1:$1,0)),"")</f>
        <v>57.144563918757456</v>
      </c>
      <c r="K141" s="235">
        <f>ROUND(J141*Order_Quote!$L$3,4)</f>
        <v>0</v>
      </c>
      <c r="L141" s="228"/>
      <c r="M141" s="178"/>
      <c r="N141" s="171">
        <f t="shared" si="2"/>
        <v>0</v>
      </c>
      <c r="O141" s="80"/>
      <c r="Q141" s="73"/>
      <c r="R141" s="52"/>
    </row>
    <row r="142" spans="1:18" ht="15" customHeight="1" x14ac:dyDescent="0.3">
      <c r="A142" s="29" t="str">
        <f>IF(L142&gt;0,COUNT($A$7:A141)+COUNT(DWV!$A$8:$A$300)+COUNT('Large Dia. DWV'!$A$8:$A$121)+1,"")</f>
        <v/>
      </c>
      <c r="B142" s="67"/>
      <c r="C142" s="68"/>
      <c r="D142" s="81" t="s">
        <v>3844</v>
      </c>
      <c r="E142" s="34">
        <v>22555342</v>
      </c>
      <c r="F142" s="82" t="s">
        <v>6285</v>
      </c>
      <c r="G142" s="381">
        <f>IFERROR(INDEX([1]Master!$1:$1048576,MATCH(D142,[1]Master!$B:$B,0),MATCH($H$5,[1]Master!$1:$1,0)),"")</f>
        <v>5</v>
      </c>
      <c r="H142" s="381" t="str">
        <f>IFERROR(INDEX([1]Master!$1:$1048576,MATCH(D142,[1]Master!$B:$B,0),MATCH($H$4,[1]Master!$1:$1,0)),"")</f>
        <v>-</v>
      </c>
      <c r="I142" s="81" t="s">
        <v>5380</v>
      </c>
      <c r="J142" s="367">
        <f>IFERROR(INDEX([1]Master!$1:$1048576,MATCH(D142,[1]Master!$B:$B,0),MATCH($G$5,[1]Master!$1:$1,0)),"")</f>
        <v>57.144563918757456</v>
      </c>
      <c r="K142" s="235">
        <f>ROUND(J142*Order_Quote!$L$3,4)</f>
        <v>0</v>
      </c>
      <c r="L142" s="228"/>
      <c r="M142" s="178"/>
      <c r="N142" s="171">
        <f t="shared" si="2"/>
        <v>0</v>
      </c>
      <c r="O142" s="80"/>
      <c r="Q142" s="73"/>
      <c r="R142" s="52"/>
    </row>
    <row r="143" spans="1:18" ht="15" customHeight="1" x14ac:dyDescent="0.3">
      <c r="A143" s="29" t="str">
        <f>IF(L143&gt;0,COUNT($A$7:A142)+COUNT(DWV!$A$8:$A$300)+COUNT('Large Dia. DWV'!$A$8:$A$121)+1,"")</f>
        <v/>
      </c>
      <c r="B143" s="67"/>
      <c r="C143" s="68"/>
      <c r="D143" s="81" t="s">
        <v>3845</v>
      </c>
      <c r="E143" s="34">
        <v>22555344</v>
      </c>
      <c r="F143" s="82" t="s">
        <v>6286</v>
      </c>
      <c r="G143" s="381">
        <f>IFERROR(INDEX([1]Master!$1:$1048576,MATCH(D143,[1]Master!$B:$B,0),MATCH($H$5,[1]Master!$1:$1,0)),"")</f>
        <v>4</v>
      </c>
      <c r="H143" s="381" t="str">
        <f>IFERROR(INDEX([1]Master!$1:$1048576,MATCH(D143,[1]Master!$B:$B,0),MATCH($H$4,[1]Master!$1:$1,0)),"")</f>
        <v>-</v>
      </c>
      <c r="I143" s="81" t="s">
        <v>5380</v>
      </c>
      <c r="J143" s="367">
        <f>IFERROR(INDEX([1]Master!$1:$1048576,MATCH(D143,[1]Master!$B:$B,0),MATCH($G$5,[1]Master!$1:$1,0)),"")</f>
        <v>57.144563918757456</v>
      </c>
      <c r="K143" s="235">
        <f>ROUND(J143*Order_Quote!$L$3,4)</f>
        <v>0</v>
      </c>
      <c r="L143" s="228"/>
      <c r="M143" s="178"/>
      <c r="N143" s="171">
        <f t="shared" si="2"/>
        <v>0</v>
      </c>
      <c r="O143" s="80"/>
      <c r="Q143" s="73"/>
      <c r="R143" s="52"/>
    </row>
    <row r="144" spans="1:18" ht="15" customHeight="1" x14ac:dyDescent="0.3">
      <c r="A144" s="29" t="str">
        <f>IF(L144&gt;0,COUNT($A$7:A143)+COUNT(DWV!$A$8:$A$300)+COUNT('Large Dia. DWV'!$A$8:$A$121)+1,"")</f>
        <v/>
      </c>
      <c r="B144" s="67"/>
      <c r="C144" s="68"/>
      <c r="D144" s="81" t="s">
        <v>3846</v>
      </c>
      <c r="E144" s="34">
        <v>22555346</v>
      </c>
      <c r="F144" s="82" t="s">
        <v>6287</v>
      </c>
      <c r="G144" s="381">
        <f>IFERROR(INDEX([1]Master!$1:$1048576,MATCH(D144,[1]Master!$B:$B,0),MATCH($H$5,[1]Master!$1:$1,0)),"")</f>
        <v>3</v>
      </c>
      <c r="H144" s="381" t="str">
        <f>IFERROR(INDEX([1]Master!$1:$1048576,MATCH(D144,[1]Master!$B:$B,0),MATCH($H$4,[1]Master!$1:$1,0)),"")</f>
        <v>-</v>
      </c>
      <c r="I144" s="81" t="s">
        <v>5380</v>
      </c>
      <c r="J144" s="367">
        <f>IFERROR(INDEX([1]Master!$1:$1048576,MATCH(D144,[1]Master!$B:$B,0),MATCH($G$5,[1]Master!$1:$1,0)),"")</f>
        <v>57.144563918757456</v>
      </c>
      <c r="K144" s="235">
        <f>ROUND(J144*Order_Quote!$L$3,4)</f>
        <v>0</v>
      </c>
      <c r="L144" s="228"/>
      <c r="M144" s="178"/>
      <c r="N144" s="171">
        <f t="shared" si="2"/>
        <v>0</v>
      </c>
      <c r="O144" s="80"/>
      <c r="Q144" s="73"/>
      <c r="R144" s="52"/>
    </row>
    <row r="145" spans="1:18" ht="15" customHeight="1" x14ac:dyDescent="0.3">
      <c r="A145" s="29" t="str">
        <f>IF(L145&gt;0,COUNT($A$7:A144)+COUNT(DWV!$A$8:$A$300)+COUNT('Large Dia. DWV'!$A$8:$A$121)+1,"")</f>
        <v/>
      </c>
      <c r="B145" s="67"/>
      <c r="C145" s="68"/>
      <c r="D145" s="81" t="s">
        <v>3847</v>
      </c>
      <c r="E145" s="34">
        <v>22555348</v>
      </c>
      <c r="F145" s="82" t="s">
        <v>6288</v>
      </c>
      <c r="G145" s="381">
        <f>IFERROR(INDEX([1]Master!$1:$1048576,MATCH(D145,[1]Master!$B:$B,0),MATCH($H$5,[1]Master!$1:$1,0)),"")</f>
        <v>3</v>
      </c>
      <c r="H145" s="381" t="str">
        <f>IFERROR(INDEX([1]Master!$1:$1048576,MATCH(D145,[1]Master!$B:$B,0),MATCH($H$4,[1]Master!$1:$1,0)),"")</f>
        <v>-</v>
      </c>
      <c r="I145" s="81" t="s">
        <v>5380</v>
      </c>
      <c r="J145" s="367">
        <f>IFERROR(INDEX([1]Master!$1:$1048576,MATCH(D145,[1]Master!$B:$B,0),MATCH($G$5,[1]Master!$1:$1,0)),"")</f>
        <v>57.144563918757456</v>
      </c>
      <c r="K145" s="235">
        <f>ROUND(J145*Order_Quote!$L$3,4)</f>
        <v>0</v>
      </c>
      <c r="L145" s="228"/>
      <c r="M145" s="178"/>
      <c r="N145" s="171">
        <f t="shared" si="2"/>
        <v>0</v>
      </c>
      <c r="O145" s="80"/>
      <c r="Q145" s="73"/>
      <c r="R145" s="52"/>
    </row>
    <row r="146" spans="1:18" ht="15" customHeight="1" x14ac:dyDescent="0.3">
      <c r="A146" s="29" t="str">
        <f>IF(L146&gt;0,COUNT($A$7:A145)+COUNT(DWV!$A$8:$A$300)+COUNT('Large Dia. DWV'!$A$8:$A$121)+1,"")</f>
        <v/>
      </c>
      <c r="B146" s="67"/>
      <c r="C146" s="68"/>
      <c r="D146" s="81" t="s">
        <v>3848</v>
      </c>
      <c r="E146" s="34">
        <v>22555350</v>
      </c>
      <c r="F146" s="82" t="s">
        <v>6289</v>
      </c>
      <c r="G146" s="381">
        <f>IFERROR(INDEX([1]Master!$1:$1048576,MATCH(D146,[1]Master!$B:$B,0),MATCH($H$5,[1]Master!$1:$1,0)),"")</f>
        <v>2</v>
      </c>
      <c r="H146" s="381" t="str">
        <f>IFERROR(INDEX([1]Master!$1:$1048576,MATCH(D146,[1]Master!$B:$B,0),MATCH($H$4,[1]Master!$1:$1,0)),"")</f>
        <v>-</v>
      </c>
      <c r="I146" s="81" t="s">
        <v>5380</v>
      </c>
      <c r="J146" s="367">
        <f>IFERROR(INDEX([1]Master!$1:$1048576,MATCH(D146,[1]Master!$B:$B,0),MATCH($G$5,[1]Master!$1:$1,0)),"")</f>
        <v>149.29510155316603</v>
      </c>
      <c r="K146" s="235">
        <f>ROUND(J146*Order_Quote!$L$3,4)</f>
        <v>0</v>
      </c>
      <c r="L146" s="228"/>
      <c r="M146" s="178"/>
      <c r="N146" s="171">
        <f t="shared" si="2"/>
        <v>0</v>
      </c>
      <c r="O146" s="80"/>
      <c r="Q146" s="73"/>
      <c r="R146" s="52"/>
    </row>
    <row r="147" spans="1:18" ht="15" customHeight="1" x14ac:dyDescent="0.3">
      <c r="A147" s="29" t="str">
        <f>IF(L147&gt;0,COUNT($A$7:A146)+COUNT(DWV!$A$8:$A$300)+COUNT('Large Dia. DWV'!$A$8:$A$121)+1,"")</f>
        <v/>
      </c>
      <c r="B147" s="67"/>
      <c r="C147" s="68"/>
      <c r="D147" s="81" t="s">
        <v>3849</v>
      </c>
      <c r="E147" s="34">
        <v>22555352</v>
      </c>
      <c r="F147" s="82" t="s">
        <v>6290</v>
      </c>
      <c r="G147" s="381">
        <f>IFERROR(INDEX([1]Master!$1:$1048576,MATCH(D147,[1]Master!$B:$B,0),MATCH($H$5,[1]Master!$1:$1,0)),"")</f>
        <v>2</v>
      </c>
      <c r="H147" s="381" t="str">
        <f>IFERROR(INDEX([1]Master!$1:$1048576,MATCH(D147,[1]Master!$B:$B,0),MATCH($H$4,[1]Master!$1:$1,0)),"")</f>
        <v>-</v>
      </c>
      <c r="I147" s="81" t="s">
        <v>5380</v>
      </c>
      <c r="J147" s="367">
        <f>IFERROR(INDEX([1]Master!$1:$1048576,MATCH(D147,[1]Master!$B:$B,0),MATCH($G$5,[1]Master!$1:$1,0)),"")</f>
        <v>149.29510155316603</v>
      </c>
      <c r="K147" s="235">
        <f>ROUND(J147*Order_Quote!$L$3,4)</f>
        <v>0</v>
      </c>
      <c r="L147" s="228"/>
      <c r="M147" s="178"/>
      <c r="N147" s="171">
        <f t="shared" si="2"/>
        <v>0</v>
      </c>
      <c r="O147" s="80"/>
      <c r="Q147" s="73"/>
      <c r="R147" s="52"/>
    </row>
    <row r="148" spans="1:18" ht="15" customHeight="1" x14ac:dyDescent="0.3">
      <c r="A148" s="29" t="str">
        <f>IF(L148&gt;0,COUNT($A$7:A147)+COUNT(DWV!$A$8:$A$300)+COUNT('Large Dia. DWV'!$A$8:$A$121)+1,"")</f>
        <v/>
      </c>
      <c r="B148" s="67"/>
      <c r="C148" s="68"/>
      <c r="D148" s="81" t="s">
        <v>3850</v>
      </c>
      <c r="E148" s="34">
        <v>22555354</v>
      </c>
      <c r="F148" s="82" t="s">
        <v>6291</v>
      </c>
      <c r="G148" s="381">
        <f>IFERROR(INDEX([1]Master!$1:$1048576,MATCH(D148,[1]Master!$B:$B,0),MATCH($H$5,[1]Master!$1:$1,0)),"")</f>
        <v>2</v>
      </c>
      <c r="H148" s="381" t="str">
        <f>IFERROR(INDEX([1]Master!$1:$1048576,MATCH(D148,[1]Master!$B:$B,0),MATCH($H$4,[1]Master!$1:$1,0)),"")</f>
        <v>-</v>
      </c>
      <c r="I148" s="81" t="s">
        <v>5380</v>
      </c>
      <c r="J148" s="367">
        <f>IFERROR(INDEX([1]Master!$1:$1048576,MATCH(D148,[1]Master!$B:$B,0),MATCH($G$5,[1]Master!$1:$1,0)),"")</f>
        <v>149.29510155316603</v>
      </c>
      <c r="K148" s="235">
        <f>ROUND(J148*Order_Quote!$L$3,4)</f>
        <v>0</v>
      </c>
      <c r="L148" s="228"/>
      <c r="M148" s="178"/>
      <c r="N148" s="171">
        <f t="shared" si="2"/>
        <v>0</v>
      </c>
      <c r="O148" s="80"/>
      <c r="Q148" s="73"/>
      <c r="R148" s="52"/>
    </row>
    <row r="149" spans="1:18" ht="15" customHeight="1" x14ac:dyDescent="0.3">
      <c r="A149" s="29" t="str">
        <f>IF(L149&gt;0,COUNT($A$7:A148)+COUNT(DWV!$A$8:$A$300)+COUNT('Large Dia. DWV'!$A$8:$A$121)+1,"")</f>
        <v/>
      </c>
      <c r="B149" s="67"/>
      <c r="C149" s="68"/>
      <c r="D149" s="81" t="s">
        <v>3851</v>
      </c>
      <c r="E149" s="34">
        <v>22555356</v>
      </c>
      <c r="F149" s="82" t="s">
        <v>6292</v>
      </c>
      <c r="G149" s="381">
        <f>IFERROR(INDEX([1]Master!$1:$1048576,MATCH(D149,[1]Master!$B:$B,0),MATCH($H$5,[1]Master!$1:$1,0)),"")</f>
        <v>2</v>
      </c>
      <c r="H149" s="381" t="str">
        <f>IFERROR(INDEX([1]Master!$1:$1048576,MATCH(D149,[1]Master!$B:$B,0),MATCH($H$4,[1]Master!$1:$1,0)),"")</f>
        <v>-</v>
      </c>
      <c r="I149" s="81" t="s">
        <v>5380</v>
      </c>
      <c r="J149" s="367">
        <f>IFERROR(INDEX([1]Master!$1:$1048576,MATCH(D149,[1]Master!$B:$B,0),MATCH($G$5,[1]Master!$1:$1,0)),"")</f>
        <v>193.70370370370367</v>
      </c>
      <c r="K149" s="235">
        <f>ROUND(J149*Order_Quote!$L$3,4)</f>
        <v>0</v>
      </c>
      <c r="L149" s="228"/>
      <c r="M149" s="178"/>
      <c r="N149" s="171">
        <f t="shared" si="2"/>
        <v>0</v>
      </c>
      <c r="O149" s="80"/>
      <c r="Q149" s="73"/>
      <c r="R149" s="52"/>
    </row>
    <row r="150" spans="1:18" ht="15" customHeight="1" x14ac:dyDescent="0.3">
      <c r="A150" s="29" t="str">
        <f>IF(L150&gt;0,COUNT($A$7:A149)+COUNT(DWV!$A$8:$A$300)+COUNT('Large Dia. DWV'!$A$8:$A$121)+1,"")</f>
        <v/>
      </c>
      <c r="B150" s="67"/>
      <c r="C150" s="68"/>
      <c r="D150" s="81" t="s">
        <v>3852</v>
      </c>
      <c r="E150" s="34">
        <v>22555359</v>
      </c>
      <c r="F150" s="82" t="s">
        <v>6293</v>
      </c>
      <c r="G150" s="381">
        <f>IFERROR(INDEX([1]Master!$1:$1048576,MATCH(D150,[1]Master!$B:$B,0),MATCH($H$5,[1]Master!$1:$1,0)),"")</f>
        <v>2</v>
      </c>
      <c r="H150" s="381" t="str">
        <f>IFERROR(INDEX([1]Master!$1:$1048576,MATCH(D150,[1]Master!$B:$B,0),MATCH($H$4,[1]Master!$1:$1,0)),"")</f>
        <v>-</v>
      </c>
      <c r="I150" s="81" t="s">
        <v>5380</v>
      </c>
      <c r="J150" s="367">
        <f>IFERROR(INDEX([1]Master!$1:$1048576,MATCH(D150,[1]Master!$B:$B,0),MATCH($G$5,[1]Master!$1:$1,0)),"")</f>
        <v>193.70370370370367</v>
      </c>
      <c r="K150" s="235">
        <f>ROUND(J150*Order_Quote!$L$3,4)</f>
        <v>0</v>
      </c>
      <c r="L150" s="228"/>
      <c r="M150" s="178"/>
      <c r="N150" s="171">
        <f t="shared" si="2"/>
        <v>0</v>
      </c>
      <c r="O150" s="80"/>
      <c r="Q150" s="73"/>
      <c r="R150" s="52"/>
    </row>
    <row r="151" spans="1:18" ht="15" customHeight="1" x14ac:dyDescent="0.3">
      <c r="A151" s="29" t="str">
        <f>IF(L151&gt;0,COUNT($A$7:A150)+COUNT(DWV!$A$8:$A$300)+COUNT('Large Dia. DWV'!$A$8:$A$121)+1,"")</f>
        <v/>
      </c>
      <c r="B151" s="67"/>
      <c r="C151" s="68"/>
      <c r="D151" s="81" t="s">
        <v>3853</v>
      </c>
      <c r="E151" s="34">
        <v>22555361</v>
      </c>
      <c r="F151" s="82" t="s">
        <v>6294</v>
      </c>
      <c r="G151" s="381">
        <f>IFERROR(INDEX([1]Master!$1:$1048576,MATCH(D151,[1]Master!$B:$B,0),MATCH($H$5,[1]Master!$1:$1,0)),"")</f>
        <v>2</v>
      </c>
      <c r="H151" s="381" t="str">
        <f>IFERROR(INDEX([1]Master!$1:$1048576,MATCH(D151,[1]Master!$B:$B,0),MATCH($H$4,[1]Master!$1:$1,0)),"")</f>
        <v>-</v>
      </c>
      <c r="I151" s="81" t="s">
        <v>5380</v>
      </c>
      <c r="J151" s="367">
        <f>IFERROR(INDEX([1]Master!$1:$1048576,MATCH(D151,[1]Master!$B:$B,0),MATCH($G$5,[1]Master!$1:$1,0)),"")</f>
        <v>193.70370370370367</v>
      </c>
      <c r="K151" s="235">
        <f>ROUND(J151*Order_Quote!$L$3,4)</f>
        <v>0</v>
      </c>
      <c r="L151" s="228"/>
      <c r="M151" s="178"/>
      <c r="N151" s="171">
        <f t="shared" si="2"/>
        <v>0</v>
      </c>
      <c r="O151" s="80"/>
      <c r="Q151" s="73"/>
      <c r="R151" s="52"/>
    </row>
    <row r="152" spans="1:18" ht="15" customHeight="1" x14ac:dyDescent="0.3">
      <c r="A152" s="29" t="str">
        <f>IF(L152&gt;0,COUNT($A$7:A151)+COUNT(DWV!$A$8:$A$300)+COUNT('Large Dia. DWV'!$A$8:$A$121)+1,"")</f>
        <v/>
      </c>
      <c r="B152" s="67"/>
      <c r="C152" s="68"/>
      <c r="D152" s="81" t="s">
        <v>3854</v>
      </c>
      <c r="E152" s="34">
        <v>22555363</v>
      </c>
      <c r="F152" s="82" t="s">
        <v>6295</v>
      </c>
      <c r="G152" s="381">
        <f>IFERROR(INDEX([1]Master!$1:$1048576,MATCH(D152,[1]Master!$B:$B,0),MATCH($H$5,[1]Master!$1:$1,0)),"")</f>
        <v>2</v>
      </c>
      <c r="H152" s="381" t="str">
        <f>IFERROR(INDEX([1]Master!$1:$1048576,MATCH(D152,[1]Master!$B:$B,0),MATCH($H$4,[1]Master!$1:$1,0)),"")</f>
        <v>-</v>
      </c>
      <c r="I152" s="81" t="s">
        <v>5380</v>
      </c>
      <c r="J152" s="367">
        <f>IFERROR(INDEX([1]Master!$1:$1048576,MATCH(D152,[1]Master!$B:$B,0),MATCH($G$5,[1]Master!$1:$1,0)),"")</f>
        <v>418.87694145758661</v>
      </c>
      <c r="K152" s="235">
        <f>ROUND(J152*Order_Quote!$L$3,4)</f>
        <v>0</v>
      </c>
      <c r="L152" s="228"/>
      <c r="M152" s="178"/>
      <c r="N152" s="171">
        <f t="shared" si="2"/>
        <v>0</v>
      </c>
      <c r="O152" s="80"/>
      <c r="Q152" s="73"/>
      <c r="R152" s="52"/>
    </row>
    <row r="153" spans="1:18" ht="15" customHeight="1" x14ac:dyDescent="0.3">
      <c r="A153" s="29" t="str">
        <f>IF(L153&gt;0,COUNT($A$7:A152)+COUNT(DWV!$A$8:$A$300)+COUNT('Large Dia. DWV'!$A$8:$A$121)+1,"")</f>
        <v/>
      </c>
      <c r="B153" s="67"/>
      <c r="C153" s="68"/>
      <c r="D153" s="81" t="s">
        <v>3855</v>
      </c>
      <c r="E153" s="34">
        <v>22555365</v>
      </c>
      <c r="F153" s="82" t="s">
        <v>6296</v>
      </c>
      <c r="G153" s="381">
        <f>IFERROR(INDEX([1]Master!$1:$1048576,MATCH(D153,[1]Master!$B:$B,0),MATCH($H$5,[1]Master!$1:$1,0)),"")</f>
        <v>2</v>
      </c>
      <c r="H153" s="381" t="str">
        <f>IFERROR(INDEX([1]Master!$1:$1048576,MATCH(D153,[1]Master!$B:$B,0),MATCH($H$4,[1]Master!$1:$1,0)),"")</f>
        <v>-</v>
      </c>
      <c r="I153" s="81" t="s">
        <v>5380</v>
      </c>
      <c r="J153" s="367">
        <f>IFERROR(INDEX([1]Master!$1:$1048576,MATCH(D153,[1]Master!$B:$B,0),MATCH($G$5,[1]Master!$1:$1,0)),"")</f>
        <v>418.87694145758661</v>
      </c>
      <c r="K153" s="235">
        <f>ROUND(J153*Order_Quote!$L$3,4)</f>
        <v>0</v>
      </c>
      <c r="L153" s="228"/>
      <c r="M153" s="178"/>
      <c r="N153" s="171">
        <f t="shared" si="2"/>
        <v>0</v>
      </c>
      <c r="O153" s="80"/>
      <c r="Q153" s="73"/>
      <c r="R153" s="52"/>
    </row>
    <row r="154" spans="1:18" ht="15" customHeight="1" x14ac:dyDescent="0.3">
      <c r="A154" s="29" t="str">
        <f>IF(L154&gt;0,COUNT($A$7:A153)+COUNT(DWV!$A$8:$A$300)+COUNT('Large Dia. DWV'!$A$8:$A$121)+1,"")</f>
        <v/>
      </c>
      <c r="B154" s="181"/>
      <c r="C154" s="182"/>
      <c r="D154" s="81" t="s">
        <v>3856</v>
      </c>
      <c r="E154" s="34">
        <v>22555367</v>
      </c>
      <c r="F154" s="82" t="s">
        <v>6297</v>
      </c>
      <c r="G154" s="381">
        <f>IFERROR(INDEX([1]Master!$1:$1048576,MATCH(D154,[1]Master!$B:$B,0),MATCH($H$5,[1]Master!$1:$1,0)),"")</f>
        <v>2</v>
      </c>
      <c r="H154" s="381" t="str">
        <f>IFERROR(INDEX([1]Master!$1:$1048576,MATCH(D154,[1]Master!$B:$B,0),MATCH($H$4,[1]Master!$1:$1,0)),"")</f>
        <v>-</v>
      </c>
      <c r="I154" s="81" t="s">
        <v>5380</v>
      </c>
      <c r="J154" s="367">
        <f>IFERROR(INDEX([1]Master!$1:$1048576,MATCH(D154,[1]Master!$B:$B,0),MATCH($G$5,[1]Master!$1:$1,0)),"")</f>
        <v>418.87694145758661</v>
      </c>
      <c r="K154" s="235">
        <f>ROUND(J154*Order_Quote!$L$3,4)</f>
        <v>0</v>
      </c>
      <c r="L154" s="228"/>
      <c r="M154" s="178"/>
      <c r="N154" s="171">
        <f t="shared" si="2"/>
        <v>0</v>
      </c>
      <c r="O154" s="80"/>
      <c r="Q154" s="73"/>
      <c r="R154" s="52"/>
    </row>
    <row r="155" spans="1:18" ht="15" customHeight="1" x14ac:dyDescent="0.3">
      <c r="A155" s="29" t="str">
        <f>IF(L155&gt;0,COUNT($A$7:A154)+COUNT(DWV!$A$8:$A$300)+COUNT('Large Dia. DWV'!$A$8:$A$121)+1,"")</f>
        <v/>
      </c>
      <c r="B155" s="67"/>
      <c r="C155" s="68"/>
      <c r="D155" s="85" t="s">
        <v>3857</v>
      </c>
      <c r="E155" s="83">
        <v>22555502</v>
      </c>
      <c r="F155" s="84" t="s">
        <v>6298</v>
      </c>
      <c r="G155" s="381">
        <f>IFERROR(INDEX([1]Master!$1:$1048576,MATCH(D155,[1]Master!$B:$B,0),MATCH($H$5,[1]Master!$1:$1,0)),"")</f>
        <v>100</v>
      </c>
      <c r="H155" s="381" t="str">
        <f>IFERROR(INDEX([1]Master!$1:$1048576,MATCH(D155,[1]Master!$B:$B,0),MATCH($H$4,[1]Master!$1:$1,0)),"")</f>
        <v>-</v>
      </c>
      <c r="I155" s="81" t="s">
        <v>5380</v>
      </c>
      <c r="J155" s="367">
        <f>IFERROR(INDEX([1]Master!$1:$1048576,MATCH(D155,[1]Master!$B:$B,0),MATCH($G$5,[1]Master!$1:$1,0)),"")</f>
        <v>4.0979689366786136</v>
      </c>
      <c r="K155" s="235">
        <f>ROUND(J155*Order_Quote!$L$3,4)</f>
        <v>0</v>
      </c>
      <c r="L155" s="232"/>
      <c r="M155" s="178"/>
      <c r="N155" s="171">
        <f t="shared" si="2"/>
        <v>0</v>
      </c>
      <c r="O155" s="80"/>
      <c r="Q155" s="73"/>
      <c r="R155" s="52"/>
    </row>
    <row r="156" spans="1:18" ht="15" customHeight="1" x14ac:dyDescent="0.3">
      <c r="A156" s="29" t="str">
        <f>IF(L156&gt;0,COUNT($A$7:A155)+COUNT(DWV!$A$8:$A$300)+COUNT('Large Dia. DWV'!$A$8:$A$121)+1,"")</f>
        <v/>
      </c>
      <c r="B156" s="67"/>
      <c r="C156" s="68"/>
      <c r="D156" s="81" t="s">
        <v>3858</v>
      </c>
      <c r="E156" s="34">
        <v>22555504</v>
      </c>
      <c r="F156" s="82" t="s">
        <v>6299</v>
      </c>
      <c r="G156" s="381">
        <f>IFERROR(INDEX([1]Master!$1:$1048576,MATCH(D156,[1]Master!$B:$B,0),MATCH($H$5,[1]Master!$1:$1,0)),"")</f>
        <v>100</v>
      </c>
      <c r="H156" s="381" t="str">
        <f>IFERROR(INDEX([1]Master!$1:$1048576,MATCH(D156,[1]Master!$B:$B,0),MATCH($H$4,[1]Master!$1:$1,0)),"")</f>
        <v>-</v>
      </c>
      <c r="I156" s="81" t="s">
        <v>5380</v>
      </c>
      <c r="J156" s="367">
        <f>IFERROR(INDEX([1]Master!$1:$1048576,MATCH(D156,[1]Master!$B:$B,0),MATCH($G$5,[1]Master!$1:$1,0)),"")</f>
        <v>6.4277180406212651</v>
      </c>
      <c r="K156" s="235">
        <f>ROUND(J156*Order_Quote!$L$3,4)</f>
        <v>0</v>
      </c>
      <c r="L156" s="228"/>
      <c r="M156" s="178"/>
      <c r="N156" s="171">
        <f t="shared" si="2"/>
        <v>0</v>
      </c>
      <c r="O156" s="80"/>
      <c r="Q156" s="73"/>
      <c r="R156" s="52"/>
    </row>
    <row r="157" spans="1:18" ht="15" customHeight="1" x14ac:dyDescent="0.3">
      <c r="A157" s="29" t="str">
        <f>IF(L157&gt;0,COUNT($A$7:A156)+COUNT(DWV!$A$8:$A$300)+COUNT('Large Dia. DWV'!$A$8:$A$121)+1,"")</f>
        <v/>
      </c>
      <c r="B157" s="67"/>
      <c r="C157" s="68"/>
      <c r="D157" s="81" t="s">
        <v>3859</v>
      </c>
      <c r="E157" s="34">
        <v>22555506</v>
      </c>
      <c r="F157" s="82" t="s">
        <v>6300</v>
      </c>
      <c r="G157" s="381">
        <f>IFERROR(INDEX([1]Master!$1:$1048576,MATCH(D157,[1]Master!$B:$B,0),MATCH($H$5,[1]Master!$1:$1,0)),"")</f>
        <v>50</v>
      </c>
      <c r="H157" s="381" t="str">
        <f>IFERROR(INDEX([1]Master!$1:$1048576,MATCH(D157,[1]Master!$B:$B,0),MATCH($H$4,[1]Master!$1:$1,0)),"")</f>
        <v>-</v>
      </c>
      <c r="I157" s="81" t="s">
        <v>5380</v>
      </c>
      <c r="J157" s="367">
        <f>IFERROR(INDEX([1]Master!$1:$1048576,MATCH(D157,[1]Master!$B:$B,0),MATCH($G$5,[1]Master!$1:$1,0)),"")</f>
        <v>8.8888888888888893</v>
      </c>
      <c r="K157" s="235">
        <f>ROUND(J157*Order_Quote!$L$3,4)</f>
        <v>0</v>
      </c>
      <c r="L157" s="228"/>
      <c r="M157" s="178"/>
      <c r="N157" s="171">
        <f t="shared" si="2"/>
        <v>0</v>
      </c>
      <c r="O157" s="80"/>
      <c r="Q157" s="73"/>
      <c r="R157" s="52"/>
    </row>
    <row r="158" spans="1:18" ht="15" customHeight="1" x14ac:dyDescent="0.3">
      <c r="A158" s="29" t="str">
        <f>IF(L158&gt;0,COUNT($A$7:A157)+COUNT(DWV!$A$8:$A$300)+COUNT('Large Dia. DWV'!$A$8:$A$121)+1,"")</f>
        <v/>
      </c>
      <c r="B158" s="67"/>
      <c r="C158" s="68"/>
      <c r="D158" s="81" t="s">
        <v>3860</v>
      </c>
      <c r="E158" s="34">
        <v>22555508</v>
      </c>
      <c r="F158" s="82" t="s">
        <v>6301</v>
      </c>
      <c r="G158" s="381">
        <f>IFERROR(INDEX([1]Master!$1:$1048576,MATCH(D158,[1]Master!$B:$B,0),MATCH($H$5,[1]Master!$1:$1,0)),"")</f>
        <v>25</v>
      </c>
      <c r="H158" s="381" t="str">
        <f>IFERROR(INDEX([1]Master!$1:$1048576,MATCH(D158,[1]Master!$B:$B,0),MATCH($H$4,[1]Master!$1:$1,0)),"")</f>
        <v>-</v>
      </c>
      <c r="I158" s="81" t="s">
        <v>5380</v>
      </c>
      <c r="J158" s="367">
        <f>IFERROR(INDEX([1]Master!$1:$1048576,MATCH(D158,[1]Master!$B:$B,0),MATCH($G$5,[1]Master!$1:$1,0)),"")</f>
        <v>12.317801672640382</v>
      </c>
      <c r="K158" s="235">
        <f>ROUND(J158*Order_Quote!$L$3,4)</f>
        <v>0</v>
      </c>
      <c r="L158" s="228"/>
      <c r="M158" s="178"/>
      <c r="N158" s="171">
        <f t="shared" si="2"/>
        <v>0</v>
      </c>
      <c r="O158" s="80"/>
      <c r="Q158" s="73"/>
      <c r="R158" s="52"/>
    </row>
    <row r="159" spans="1:18" ht="15" customHeight="1" x14ac:dyDescent="0.3">
      <c r="A159" s="29" t="str">
        <f>IF(L159&gt;0,COUNT($A$7:A158)+COUNT(DWV!$A$8:$A$300)+COUNT('Large Dia. DWV'!$A$8:$A$121)+1,"")</f>
        <v/>
      </c>
      <c r="B159" s="67"/>
      <c r="C159" s="68"/>
      <c r="D159" s="81" t="s">
        <v>3861</v>
      </c>
      <c r="E159" s="34">
        <v>22555510</v>
      </c>
      <c r="F159" s="82" t="s">
        <v>6302</v>
      </c>
      <c r="G159" s="381">
        <f>IFERROR(INDEX([1]Master!$1:$1048576,MATCH(D159,[1]Master!$B:$B,0),MATCH($H$5,[1]Master!$1:$1,0)),"")</f>
        <v>25</v>
      </c>
      <c r="H159" s="381" t="str">
        <f>IFERROR(INDEX([1]Master!$1:$1048576,MATCH(D159,[1]Master!$B:$B,0),MATCH($H$4,[1]Master!$1:$1,0)),"")</f>
        <v>-</v>
      </c>
      <c r="I159" s="81" t="s">
        <v>5380</v>
      </c>
      <c r="J159" s="367">
        <f>IFERROR(INDEX([1]Master!$1:$1048576,MATCH(D159,[1]Master!$B:$B,0),MATCH($G$5,[1]Master!$1:$1,0)),"")</f>
        <v>12.68817204301075</v>
      </c>
      <c r="K159" s="235">
        <f>ROUND(J159*Order_Quote!$L$3,4)</f>
        <v>0</v>
      </c>
      <c r="L159" s="228"/>
      <c r="M159" s="178"/>
      <c r="N159" s="171">
        <f t="shared" si="2"/>
        <v>0</v>
      </c>
      <c r="O159" s="80"/>
      <c r="Q159" s="73"/>
      <c r="R159" s="52"/>
    </row>
    <row r="160" spans="1:18" ht="15" customHeight="1" x14ac:dyDescent="0.3">
      <c r="A160" s="29" t="str">
        <f>IF(L160&gt;0,COUNT($A$7:A159)+COUNT(DWV!$A$8:$A$300)+COUNT('Large Dia. DWV'!$A$8:$A$121)+1,"")</f>
        <v/>
      </c>
      <c r="B160" s="181"/>
      <c r="C160" s="182"/>
      <c r="D160" s="81" t="s">
        <v>3862</v>
      </c>
      <c r="E160" s="34">
        <v>22555512</v>
      </c>
      <c r="F160" s="82" t="s">
        <v>6303</v>
      </c>
      <c r="G160" s="381">
        <f>IFERROR(INDEX([1]Master!$1:$1048576,MATCH(D160,[1]Master!$B:$B,0),MATCH($H$5,[1]Master!$1:$1,0)),"")</f>
        <v>15</v>
      </c>
      <c r="H160" s="381" t="str">
        <f>IFERROR(INDEX([1]Master!$1:$1048576,MATCH(D160,[1]Master!$B:$B,0),MATCH($H$4,[1]Master!$1:$1,0)),"")</f>
        <v>-</v>
      </c>
      <c r="I160" s="81" t="s">
        <v>5380</v>
      </c>
      <c r="J160" s="367">
        <f>IFERROR(INDEX([1]Master!$1:$1048576,MATCH(D160,[1]Master!$B:$B,0),MATCH($G$5,[1]Master!$1:$1,0)),"")</f>
        <v>16.810035842293907</v>
      </c>
      <c r="K160" s="235">
        <f>ROUND(J160*Order_Quote!$L$3,4)</f>
        <v>0</v>
      </c>
      <c r="L160" s="228"/>
      <c r="M160" s="178"/>
      <c r="N160" s="171">
        <f t="shared" ref="N160:N223" si="3">L160/G160</f>
        <v>0</v>
      </c>
      <c r="O160" s="80"/>
      <c r="Q160" s="73"/>
      <c r="R160" s="52"/>
    </row>
    <row r="161" spans="1:18" ht="15" customHeight="1" x14ac:dyDescent="0.3">
      <c r="A161" s="29" t="str">
        <f>IF(L161&gt;0,COUNT($A$7:A160)+COUNT(DWV!$A$8:$A$300)+COUNT('Large Dia. DWV'!$A$8:$A$121)+1,"")</f>
        <v/>
      </c>
      <c r="B161" s="67"/>
      <c r="C161" s="68"/>
      <c r="D161" s="85" t="s">
        <v>3868</v>
      </c>
      <c r="E161" s="83">
        <v>22557908</v>
      </c>
      <c r="F161" s="84" t="s">
        <v>6304</v>
      </c>
      <c r="G161" s="381">
        <f>IFERROR(INDEX([1]Master!$1:$1048576,MATCH(D161,[1]Master!$B:$B,0),MATCH($H$5,[1]Master!$1:$1,0)),"")</f>
        <v>250</v>
      </c>
      <c r="H161" s="381" t="str">
        <f>IFERROR(INDEX([1]Master!$1:$1048576,MATCH(D161,[1]Master!$B:$B,0),MATCH($H$4,[1]Master!$1:$1,0)),"")</f>
        <v>-</v>
      </c>
      <c r="I161" s="81" t="s">
        <v>5380</v>
      </c>
      <c r="J161" s="367">
        <f>IFERROR(INDEX([1]Master!$1:$1048576,MATCH(D161,[1]Master!$B:$B,0),MATCH($G$5,[1]Master!$1:$1,0)),"")</f>
        <v>4.492234169653524</v>
      </c>
      <c r="K161" s="235">
        <f>ROUND(J161*Order_Quote!$L$3,4)</f>
        <v>0</v>
      </c>
      <c r="L161" s="232"/>
      <c r="M161" s="178"/>
      <c r="N161" s="171">
        <f t="shared" si="3"/>
        <v>0</v>
      </c>
      <c r="O161" s="80"/>
      <c r="Q161" s="73"/>
      <c r="R161" s="52"/>
    </row>
    <row r="162" spans="1:18" ht="15" customHeight="1" x14ac:dyDescent="0.3">
      <c r="A162" s="29" t="str">
        <f>IF(L162&gt;0,COUNT($A$7:A161)+COUNT(DWV!$A$8:$A$300)+COUNT('Large Dia. DWV'!$A$8:$A$121)+1,"")</f>
        <v/>
      </c>
      <c r="B162" s="424"/>
      <c r="C162" s="425"/>
      <c r="D162" s="3" t="s">
        <v>243</v>
      </c>
      <c r="E162" s="3">
        <v>22553356</v>
      </c>
      <c r="F162" s="5" t="s">
        <v>6305</v>
      </c>
      <c r="G162" s="381">
        <f>IFERROR(INDEX([1]Master!$1:$1048576,MATCH(D162,[1]Master!$B:$B,0),MATCH($H$5,[1]Master!$1:$1,0)),"")</f>
        <v>250</v>
      </c>
      <c r="H162" s="381">
        <f>IFERROR(INDEX([1]Master!$1:$1048576,MATCH(D162,[1]Master!$B:$B,0),MATCH($H$4,[1]Master!$1:$1,0)),"")</f>
        <v>15000</v>
      </c>
      <c r="I162" s="81" t="s">
        <v>5380</v>
      </c>
      <c r="J162" s="367">
        <f>IFERROR(INDEX([1]Master!$1:$1048576,MATCH(D162,[1]Master!$B:$B,0),MATCH($G$5,[1]Master!$1:$1,0)),"")</f>
        <v>0.87777777777777777</v>
      </c>
      <c r="K162" s="235">
        <f>ROUND(J162*Order_Quote!$L$3,4)</f>
        <v>0</v>
      </c>
      <c r="L162" s="228"/>
      <c r="M162" s="178"/>
      <c r="N162" s="171">
        <f t="shared" si="3"/>
        <v>0</v>
      </c>
      <c r="O162" s="80"/>
      <c r="Q162" s="73"/>
      <c r="R162" s="52"/>
    </row>
    <row r="163" spans="1:18" ht="15" customHeight="1" x14ac:dyDescent="0.3">
      <c r="A163" s="29" t="str">
        <f>IF(L163&gt;0,COUNT($A$7:A162)+COUNT(DWV!$A$8:$A$300)+COUNT('Large Dia. DWV'!$A$8:$A$121)+1,"")</f>
        <v/>
      </c>
      <c r="B163" s="424"/>
      <c r="C163" s="425"/>
      <c r="D163" s="3" t="s">
        <v>244</v>
      </c>
      <c r="E163" s="3">
        <v>22553372</v>
      </c>
      <c r="F163" s="5" t="s">
        <v>6306</v>
      </c>
      <c r="G163" s="381">
        <f>IFERROR(INDEX([1]Master!$1:$1048576,MATCH(D163,[1]Master!$B:$B,0),MATCH($H$5,[1]Master!$1:$1,0)),"")</f>
        <v>50</v>
      </c>
      <c r="H163" s="381">
        <f>IFERROR(INDEX([1]Master!$1:$1048576,MATCH(D163,[1]Master!$B:$B,0),MATCH($H$4,[1]Master!$1:$1,0)),"")</f>
        <v>9000</v>
      </c>
      <c r="I163" s="81" t="s">
        <v>5380</v>
      </c>
      <c r="J163" s="367">
        <f>IFERROR(INDEX([1]Master!$1:$1048576,MATCH(D163,[1]Master!$B:$B,0),MATCH($G$5,[1]Master!$1:$1,0)),"")</f>
        <v>0.97777777777777775</v>
      </c>
      <c r="K163" s="235">
        <f>ROUND(J163*Order_Quote!$L$3,4)</f>
        <v>0</v>
      </c>
      <c r="L163" s="228"/>
      <c r="M163" s="178"/>
      <c r="N163" s="171">
        <f t="shared" si="3"/>
        <v>0</v>
      </c>
      <c r="O163" s="80"/>
      <c r="Q163" s="73"/>
      <c r="R163" s="52"/>
    </row>
    <row r="164" spans="1:18" ht="15" customHeight="1" x14ac:dyDescent="0.3">
      <c r="A164" s="29" t="str">
        <f>IF(L164&gt;0,COUNT($A$7:A163)+COUNT(DWV!$A$8:$A$300)+COUNT('Large Dia. DWV'!$A$8:$A$121)+1,"")</f>
        <v/>
      </c>
      <c r="B164" s="424"/>
      <c r="C164" s="425"/>
      <c r="D164" s="3" t="s">
        <v>245</v>
      </c>
      <c r="E164" s="3">
        <v>22553240</v>
      </c>
      <c r="F164" s="5" t="s">
        <v>6307</v>
      </c>
      <c r="G164" s="381">
        <f>IFERROR(INDEX([1]Master!$1:$1048576,MATCH(D164,[1]Master!$B:$B,0),MATCH($H$5,[1]Master!$1:$1,0)),"")</f>
        <v>50</v>
      </c>
      <c r="H164" s="381" t="str">
        <f>IFERROR(INDEX([1]Master!$1:$1048576,MATCH(D164,[1]Master!$B:$B,0),MATCH($H$4,[1]Master!$1:$1,0)),"")</f>
        <v>-</v>
      </c>
      <c r="I164" s="81" t="s">
        <v>5380</v>
      </c>
      <c r="J164" s="367">
        <f>IFERROR(INDEX([1]Master!$1:$1048576,MATCH(D164,[1]Master!$B:$B,0),MATCH($G$5,[1]Master!$1:$1,0)),"")</f>
        <v>1.7777777777777779</v>
      </c>
      <c r="K164" s="235">
        <f>ROUND(J164*Order_Quote!$L$3,4)</f>
        <v>0</v>
      </c>
      <c r="L164" s="228"/>
      <c r="M164" s="178"/>
      <c r="N164" s="171">
        <f t="shared" si="3"/>
        <v>0</v>
      </c>
      <c r="O164" s="80"/>
      <c r="Q164" s="73"/>
      <c r="R164" s="52"/>
    </row>
    <row r="165" spans="1:18" ht="15" customHeight="1" x14ac:dyDescent="0.3">
      <c r="A165" s="29" t="str">
        <f>IF(L165&gt;0,COUNT($A$7:A164)+COUNT(DWV!$A$8:$A$300)+COUNT('Large Dia. DWV'!$A$8:$A$121)+1,"")</f>
        <v/>
      </c>
      <c r="B165" s="424"/>
      <c r="C165" s="425"/>
      <c r="D165" s="3" t="s">
        <v>246</v>
      </c>
      <c r="E165" s="3">
        <v>22553100</v>
      </c>
      <c r="F165" s="5" t="s">
        <v>6308</v>
      </c>
      <c r="G165" s="381">
        <f>IFERROR(INDEX([1]Master!$1:$1048576,MATCH(D165,[1]Master!$B:$B,0),MATCH($H$5,[1]Master!$1:$1,0)),"")</f>
        <v>50</v>
      </c>
      <c r="H165" s="381" t="str">
        <f>IFERROR(INDEX([1]Master!$1:$1048576,MATCH(D165,[1]Master!$B:$B,0),MATCH($H$4,[1]Master!$1:$1,0)),"")</f>
        <v>-</v>
      </c>
      <c r="I165" s="81" t="s">
        <v>5380</v>
      </c>
      <c r="J165" s="367">
        <f>IFERROR(INDEX([1]Master!$1:$1048576,MATCH(D165,[1]Master!$B:$B,0),MATCH($G$5,[1]Master!$1:$1,0)),"")</f>
        <v>3.1111111111111107</v>
      </c>
      <c r="K165" s="235">
        <f>ROUND(J165*Order_Quote!$L$3,4)</f>
        <v>0</v>
      </c>
      <c r="L165" s="228"/>
      <c r="M165" s="178"/>
      <c r="N165" s="171">
        <f t="shared" si="3"/>
        <v>0</v>
      </c>
      <c r="O165" s="80"/>
      <c r="Q165" s="73"/>
      <c r="R165" s="52"/>
    </row>
    <row r="166" spans="1:18" ht="15" customHeight="1" x14ac:dyDescent="0.3">
      <c r="A166" s="29" t="str">
        <f>IF(L166&gt;0,COUNT($A$7:A165)+COUNT(DWV!$A$8:$A$300)+COUNT('Large Dia. DWV'!$A$8:$A$121)+1,"")</f>
        <v/>
      </c>
      <c r="B166" s="424"/>
      <c r="C166" s="425"/>
      <c r="D166" s="3" t="s">
        <v>247</v>
      </c>
      <c r="E166" s="3">
        <v>22553119</v>
      </c>
      <c r="F166" s="5" t="s">
        <v>6309</v>
      </c>
      <c r="G166" s="381">
        <f>IFERROR(INDEX([1]Master!$1:$1048576,MATCH(D166,[1]Master!$B:$B,0),MATCH($H$5,[1]Master!$1:$1,0)),"")</f>
        <v>50</v>
      </c>
      <c r="H166" s="381" t="str">
        <f>IFERROR(INDEX([1]Master!$1:$1048576,MATCH(D166,[1]Master!$B:$B,0),MATCH($H$4,[1]Master!$1:$1,0)),"")</f>
        <v>-</v>
      </c>
      <c r="I166" s="81" t="s">
        <v>5380</v>
      </c>
      <c r="J166" s="367">
        <f>IFERROR(INDEX([1]Master!$1:$1048576,MATCH(D166,[1]Master!$B:$B,0),MATCH($G$5,[1]Master!$1:$1,0)),"")</f>
        <v>3.3555555555555556</v>
      </c>
      <c r="K166" s="235">
        <f>ROUND(J166*Order_Quote!$L$3,4)</f>
        <v>0</v>
      </c>
      <c r="L166" s="228"/>
      <c r="M166" s="178"/>
      <c r="N166" s="171">
        <f t="shared" si="3"/>
        <v>0</v>
      </c>
      <c r="O166" s="80"/>
      <c r="Q166" s="73"/>
      <c r="R166" s="52"/>
    </row>
    <row r="167" spans="1:18" ht="15" customHeight="1" x14ac:dyDescent="0.3">
      <c r="A167" s="29" t="str">
        <f>IF(L167&gt;0,COUNT($A$7:A166)+COUNT(DWV!$A$8:$A$300)+COUNT('Large Dia. DWV'!$A$8:$A$121)+1,"")</f>
        <v/>
      </c>
      <c r="B167" s="424"/>
      <c r="C167" s="425"/>
      <c r="D167" s="3" t="s">
        <v>248</v>
      </c>
      <c r="E167" s="3">
        <v>22553127</v>
      </c>
      <c r="F167" s="5" t="s">
        <v>6310</v>
      </c>
      <c r="G167" s="381">
        <f>IFERROR(INDEX([1]Master!$1:$1048576,MATCH(D167,[1]Master!$B:$B,0),MATCH($H$5,[1]Master!$1:$1,0)),"")</f>
        <v>20</v>
      </c>
      <c r="H167" s="381" t="str">
        <f>IFERROR(INDEX([1]Master!$1:$1048576,MATCH(D167,[1]Master!$B:$B,0),MATCH($H$4,[1]Master!$1:$1,0)),"")</f>
        <v>-</v>
      </c>
      <c r="I167" s="81" t="s">
        <v>5380</v>
      </c>
      <c r="J167" s="367">
        <f>IFERROR(INDEX([1]Master!$1:$1048576,MATCH(D167,[1]Master!$B:$B,0),MATCH($G$5,[1]Master!$1:$1,0)),"")</f>
        <v>5.2777777777777777</v>
      </c>
      <c r="K167" s="235">
        <f>ROUND(J167*Order_Quote!$L$3,4)</f>
        <v>0</v>
      </c>
      <c r="L167" s="228"/>
      <c r="M167" s="178"/>
      <c r="N167" s="171">
        <f t="shared" si="3"/>
        <v>0</v>
      </c>
      <c r="O167" s="80"/>
      <c r="Q167" s="73"/>
      <c r="R167" s="52"/>
    </row>
    <row r="168" spans="1:18" ht="15" customHeight="1" x14ac:dyDescent="0.3">
      <c r="A168" s="29" t="str">
        <f>IF(L168&gt;0,COUNT($A$7:A167)+COUNT(DWV!$A$8:$A$300)+COUNT('Large Dia. DWV'!$A$8:$A$121)+1,"")</f>
        <v/>
      </c>
      <c r="B168" s="424"/>
      <c r="C168" s="425"/>
      <c r="D168" s="3" t="s">
        <v>249</v>
      </c>
      <c r="E168" s="3">
        <v>22553135</v>
      </c>
      <c r="F168" s="5" t="s">
        <v>6311</v>
      </c>
      <c r="G168" s="381">
        <f>IFERROR(INDEX([1]Master!$1:$1048576,MATCH(D168,[1]Master!$B:$B,0),MATCH($H$5,[1]Master!$1:$1,0)),"")</f>
        <v>10</v>
      </c>
      <c r="H168" s="381" t="str">
        <f>IFERROR(INDEX([1]Master!$1:$1048576,MATCH(D168,[1]Master!$B:$B,0),MATCH($H$4,[1]Master!$1:$1,0)),"")</f>
        <v>-</v>
      </c>
      <c r="I168" s="81" t="s">
        <v>5380</v>
      </c>
      <c r="J168" s="367">
        <f>IFERROR(INDEX([1]Master!$1:$1048576,MATCH(D168,[1]Master!$B:$B,0),MATCH($G$5,[1]Master!$1:$1,0)),"")</f>
        <v>16</v>
      </c>
      <c r="K168" s="235">
        <f>ROUND(J168*Order_Quote!$L$3,4)</f>
        <v>0</v>
      </c>
      <c r="L168" s="228"/>
      <c r="M168" s="178"/>
      <c r="N168" s="171">
        <f t="shared" si="3"/>
        <v>0</v>
      </c>
      <c r="O168" s="80"/>
      <c r="Q168" s="73"/>
      <c r="R168" s="52"/>
    </row>
    <row r="169" spans="1:18" ht="15" customHeight="1" x14ac:dyDescent="0.3">
      <c r="A169" s="29" t="str">
        <f>IF(L169&gt;0,COUNT($A$7:A168)+COUNT(DWV!$A$8:$A$300)+COUNT('Large Dia. DWV'!$A$8:$A$121)+1,"")</f>
        <v/>
      </c>
      <c r="B169" s="424"/>
      <c r="C169" s="425"/>
      <c r="D169" s="3" t="s">
        <v>250</v>
      </c>
      <c r="E169" s="3">
        <v>22553143</v>
      </c>
      <c r="F169" s="5" t="s">
        <v>6312</v>
      </c>
      <c r="G169" s="381">
        <f>IFERROR(INDEX([1]Master!$1:$1048576,MATCH(D169,[1]Master!$B:$B,0),MATCH($H$5,[1]Master!$1:$1,0)),"")</f>
        <v>8</v>
      </c>
      <c r="H169" s="381" t="str">
        <f>IFERROR(INDEX([1]Master!$1:$1048576,MATCH(D169,[1]Master!$B:$B,0),MATCH($H$4,[1]Master!$1:$1,0)),"")</f>
        <v>-</v>
      </c>
      <c r="I169" s="81" t="s">
        <v>5380</v>
      </c>
      <c r="J169" s="367">
        <f>IFERROR(INDEX([1]Master!$1:$1048576,MATCH(D169,[1]Master!$B:$B,0),MATCH($G$5,[1]Master!$1:$1,0)),"")</f>
        <v>19.144444444444446</v>
      </c>
      <c r="K169" s="235">
        <f>ROUND(J169*Order_Quote!$L$3,4)</f>
        <v>0</v>
      </c>
      <c r="L169" s="228"/>
      <c r="M169" s="178"/>
      <c r="N169" s="171">
        <f t="shared" si="3"/>
        <v>0</v>
      </c>
      <c r="O169" s="80"/>
      <c r="Q169" s="73"/>
      <c r="R169" s="52"/>
    </row>
    <row r="170" spans="1:18" ht="15" customHeight="1" x14ac:dyDescent="0.3">
      <c r="A170" s="29" t="str">
        <f>IF(L170&gt;0,COUNT($A$7:A169)+COUNT(DWV!$A$8:$A$300)+COUNT('Large Dia. DWV'!$A$8:$A$121)+1,"")</f>
        <v/>
      </c>
      <c r="B170" s="424"/>
      <c r="C170" s="425"/>
      <c r="D170" s="3" t="s">
        <v>251</v>
      </c>
      <c r="E170" s="3">
        <v>22553151</v>
      </c>
      <c r="F170" s="5" t="s">
        <v>6313</v>
      </c>
      <c r="G170" s="381">
        <f>IFERROR(INDEX([1]Master!$1:$1048576,MATCH(D170,[1]Master!$B:$B,0),MATCH($H$5,[1]Master!$1:$1,0)),"")</f>
        <v>3</v>
      </c>
      <c r="H170" s="381" t="str">
        <f>IFERROR(INDEX([1]Master!$1:$1048576,MATCH(D170,[1]Master!$B:$B,0),MATCH($H$4,[1]Master!$1:$1,0)),"")</f>
        <v>-</v>
      </c>
      <c r="I170" s="81" t="s">
        <v>5380</v>
      </c>
      <c r="J170" s="367">
        <f>IFERROR(INDEX([1]Master!$1:$1048576,MATCH(D170,[1]Master!$B:$B,0),MATCH($G$5,[1]Master!$1:$1,0)),"")</f>
        <v>34.222222222222221</v>
      </c>
      <c r="K170" s="235">
        <f>ROUND(J170*Order_Quote!$L$3,4)</f>
        <v>0</v>
      </c>
      <c r="L170" s="228"/>
      <c r="M170" s="178"/>
      <c r="N170" s="171">
        <f t="shared" si="3"/>
        <v>0</v>
      </c>
      <c r="O170" s="80"/>
      <c r="Q170" s="73"/>
      <c r="R170" s="52"/>
    </row>
    <row r="171" spans="1:18" ht="15" customHeight="1" x14ac:dyDescent="0.3">
      <c r="A171" s="29" t="str">
        <f>IF(L171&gt;0,COUNT($A$7:A170)+COUNT(DWV!$A$8:$A$300)+COUNT('Large Dia. DWV'!$A$8:$A$121)+1,"")</f>
        <v/>
      </c>
      <c r="B171" s="67"/>
      <c r="C171" s="68"/>
      <c r="D171" s="81" t="s">
        <v>3869</v>
      </c>
      <c r="E171" s="34">
        <v>22557949</v>
      </c>
      <c r="F171" s="82" t="s">
        <v>6314</v>
      </c>
      <c r="G171" s="381">
        <f>IFERROR(INDEX([1]Master!$1:$1048576,MATCH(D171,[1]Master!$B:$B,0),MATCH($H$5,[1]Master!$1:$1,0)),"")</f>
        <v>2</v>
      </c>
      <c r="H171" s="381" t="str">
        <f>IFERROR(INDEX([1]Master!$1:$1048576,MATCH(D171,[1]Master!$B:$B,0),MATCH($H$4,[1]Master!$1:$1,0)),"")</f>
        <v>-</v>
      </c>
      <c r="I171" s="81" t="s">
        <v>5380</v>
      </c>
      <c r="J171" s="367">
        <f>IFERROR(INDEX([1]Master!$1:$1048576,MATCH(D171,[1]Master!$B:$B,0),MATCH($G$5,[1]Master!$1:$1,0)),"")</f>
        <v>90.346475507765831</v>
      </c>
      <c r="K171" s="235">
        <f>ROUND(J171*Order_Quote!$L$3,4)</f>
        <v>0</v>
      </c>
      <c r="L171" s="228"/>
      <c r="M171" s="178"/>
      <c r="N171" s="171">
        <f t="shared" si="3"/>
        <v>0</v>
      </c>
      <c r="O171" s="80"/>
      <c r="Q171" s="73"/>
      <c r="R171" s="52"/>
    </row>
    <row r="172" spans="1:18" ht="15" customHeight="1" x14ac:dyDescent="0.3">
      <c r="A172" s="29" t="str">
        <f>IF(L172&gt;0,COUNT($A$7:A171)+COUNT(DWV!$A$8:$A$300)+COUNT('Large Dia. DWV'!$A$8:$A$121)+1,"")</f>
        <v/>
      </c>
      <c r="B172" s="67"/>
      <c r="C172" s="68"/>
      <c r="D172" s="81" t="s">
        <v>3870</v>
      </c>
      <c r="E172" s="34">
        <v>22557955</v>
      </c>
      <c r="F172" s="82" t="s">
        <v>6315</v>
      </c>
      <c r="G172" s="381">
        <f>IFERROR(INDEX([1]Master!$1:$1048576,MATCH(D172,[1]Master!$B:$B,0),MATCH($H$5,[1]Master!$1:$1,0)),"")</f>
        <v>1</v>
      </c>
      <c r="H172" s="381" t="str">
        <f>IFERROR(INDEX([1]Master!$1:$1048576,MATCH(D172,[1]Master!$B:$B,0),MATCH($H$4,[1]Master!$1:$1,0)),"")</f>
        <v>-</v>
      </c>
      <c r="I172" s="81" t="s">
        <v>5380</v>
      </c>
      <c r="J172" s="367">
        <f>IFERROR(INDEX([1]Master!$1:$1048576,MATCH(D172,[1]Master!$B:$B,0),MATCH($G$5,[1]Master!$1:$1,0)),"")</f>
        <v>108.85555555555555</v>
      </c>
      <c r="K172" s="235">
        <f>ROUND(J172*Order_Quote!$L$3,4)</f>
        <v>0</v>
      </c>
      <c r="L172" s="228"/>
      <c r="M172" s="178"/>
      <c r="N172" s="171">
        <f t="shared" si="3"/>
        <v>0</v>
      </c>
      <c r="O172" s="80"/>
      <c r="Q172" s="73"/>
      <c r="R172" s="52"/>
    </row>
    <row r="173" spans="1:18" ht="15" customHeight="1" x14ac:dyDescent="0.3">
      <c r="A173" s="29" t="str">
        <f>IF(L173&gt;0,COUNT($A$7:A172)+COUNT(DWV!$A$8:$A$300)+COUNT('Large Dia. DWV'!$A$8:$A$121)+1,"")</f>
        <v/>
      </c>
      <c r="B173" s="181"/>
      <c r="C173" s="182"/>
      <c r="D173" s="81" t="s">
        <v>3871</v>
      </c>
      <c r="E173" s="34">
        <v>22557957</v>
      </c>
      <c r="F173" s="82" t="s">
        <v>6316</v>
      </c>
      <c r="G173" s="381">
        <f>IFERROR(INDEX([1]Master!$1:$1048576,MATCH(D173,[1]Master!$B:$B,0),MATCH($H$5,[1]Master!$1:$1,0)),"")</f>
        <v>2</v>
      </c>
      <c r="H173" s="381" t="str">
        <f>IFERROR(INDEX([1]Master!$1:$1048576,MATCH(D173,[1]Master!$B:$B,0),MATCH($H$4,[1]Master!$1:$1,0)),"")</f>
        <v>-</v>
      </c>
      <c r="I173" s="81" t="s">
        <v>5380</v>
      </c>
      <c r="J173" s="367">
        <f>IFERROR(INDEX([1]Master!$1:$1048576,MATCH(D173,[1]Master!$B:$B,0),MATCH($G$5,[1]Master!$1:$1,0)),"")</f>
        <v>280.27777777777777</v>
      </c>
      <c r="K173" s="235">
        <f>ROUND(J173*Order_Quote!$L$3,4)</f>
        <v>0</v>
      </c>
      <c r="L173" s="228"/>
      <c r="M173" s="178"/>
      <c r="N173" s="171">
        <f t="shared" si="3"/>
        <v>0</v>
      </c>
      <c r="O173" s="80"/>
      <c r="Q173" s="73"/>
      <c r="R173" s="52"/>
    </row>
    <row r="174" spans="1:18" ht="15" customHeight="1" x14ac:dyDescent="0.3">
      <c r="A174" s="29" t="str">
        <f>IF(L174&gt;0,COUNT($A$7:A173)+COUNT(DWV!$A$8:$A$300)+COUNT('Large Dia. DWV'!$A$8:$A$121)+1,"")</f>
        <v/>
      </c>
      <c r="B174" s="67"/>
      <c r="C174" s="68"/>
      <c r="D174" s="85" t="s">
        <v>3863</v>
      </c>
      <c r="E174" s="83">
        <v>22558439</v>
      </c>
      <c r="F174" s="84" t="s">
        <v>6317</v>
      </c>
      <c r="G174" s="381">
        <f>IFERROR(INDEX([1]Master!$1:$1048576,MATCH(D174,[1]Master!$B:$B,0),MATCH($H$5,[1]Master!$1:$1,0)),"")</f>
        <v>200</v>
      </c>
      <c r="H174" s="381" t="str">
        <f>IFERROR(INDEX([1]Master!$1:$1048576,MATCH(D174,[1]Master!$B:$B,0),MATCH($H$4,[1]Master!$1:$1,0)),"")</f>
        <v>-</v>
      </c>
      <c r="I174" s="81" t="s">
        <v>5380</v>
      </c>
      <c r="J174" s="367">
        <f>IFERROR(INDEX([1]Master!$1:$1048576,MATCH(D174,[1]Master!$B:$B,0),MATCH($G$5,[1]Master!$1:$1,0)),"")</f>
        <v>1.7666666666666666</v>
      </c>
      <c r="K174" s="235">
        <f>ROUND(J174*Order_Quote!$L$3,4)</f>
        <v>0</v>
      </c>
      <c r="L174" s="232"/>
      <c r="M174" s="178"/>
      <c r="N174" s="171">
        <f t="shared" si="3"/>
        <v>0</v>
      </c>
      <c r="O174" s="80"/>
      <c r="Q174" s="73"/>
      <c r="R174" s="52"/>
    </row>
    <row r="175" spans="1:18" ht="15" customHeight="1" x14ac:dyDescent="0.3">
      <c r="A175" s="29" t="str">
        <f>IF(L175&gt;0,COUNT($A$7:A174)+COUNT(DWV!$A$8:$A$300)+COUNT('Large Dia. DWV'!$A$8:$A$121)+1,"")</f>
        <v/>
      </c>
      <c r="B175" s="67"/>
      <c r="C175" s="68"/>
      <c r="D175" s="81" t="s">
        <v>3864</v>
      </c>
      <c r="E175" s="34">
        <v>22558457</v>
      </c>
      <c r="F175" s="82" t="s">
        <v>6318</v>
      </c>
      <c r="G175" s="381">
        <f>IFERROR(INDEX([1]Master!$1:$1048576,MATCH(D175,[1]Master!$B:$B,0),MATCH($H$5,[1]Master!$1:$1,0)),"")</f>
        <v>100</v>
      </c>
      <c r="H175" s="381" t="str">
        <f>IFERROR(INDEX([1]Master!$1:$1048576,MATCH(D175,[1]Master!$B:$B,0),MATCH($H$4,[1]Master!$1:$1,0)),"")</f>
        <v>-</v>
      </c>
      <c r="I175" s="81" t="s">
        <v>5380</v>
      </c>
      <c r="J175" s="367">
        <f>IFERROR(INDEX([1]Master!$1:$1048576,MATCH(D175,[1]Master!$B:$B,0),MATCH($G$5,[1]Master!$1:$1,0)),"")</f>
        <v>2.6444444444444444</v>
      </c>
      <c r="K175" s="235">
        <f>ROUND(J175*Order_Quote!$L$3,4)</f>
        <v>0</v>
      </c>
      <c r="L175" s="228"/>
      <c r="M175" s="178"/>
      <c r="N175" s="171">
        <f t="shared" si="3"/>
        <v>0</v>
      </c>
      <c r="O175" s="80"/>
      <c r="Q175" s="73"/>
      <c r="R175" s="52"/>
    </row>
    <row r="176" spans="1:18" ht="15" customHeight="1" x14ac:dyDescent="0.3">
      <c r="A176" s="29" t="str">
        <f>IF(L176&gt;0,COUNT($A$7:A175)+COUNT(DWV!$A$8:$A$300)+COUNT('Large Dia. DWV'!$A$8:$A$121)+1,"")</f>
        <v/>
      </c>
      <c r="B176" s="67"/>
      <c r="C176" s="68"/>
      <c r="D176" s="81" t="s">
        <v>3865</v>
      </c>
      <c r="E176" s="34">
        <v>22558465</v>
      </c>
      <c r="F176" s="82" t="s">
        <v>6319</v>
      </c>
      <c r="G176" s="381">
        <f>IFERROR(INDEX([1]Master!$1:$1048576,MATCH(D176,[1]Master!$B:$B,0),MATCH($H$5,[1]Master!$1:$1,0)),"")</f>
        <v>50</v>
      </c>
      <c r="H176" s="381" t="str">
        <f>IFERROR(INDEX([1]Master!$1:$1048576,MATCH(D176,[1]Master!$B:$B,0),MATCH($H$4,[1]Master!$1:$1,0)),"")</f>
        <v>-</v>
      </c>
      <c r="I176" s="81" t="s">
        <v>5380</v>
      </c>
      <c r="J176" s="367">
        <f>IFERROR(INDEX([1]Master!$1:$1048576,MATCH(D176,[1]Master!$B:$B,0),MATCH($G$5,[1]Master!$1:$1,0)),"")</f>
        <v>3.1222222222222222</v>
      </c>
      <c r="K176" s="235">
        <f>ROUND(J176*Order_Quote!$L$3,4)</f>
        <v>0</v>
      </c>
      <c r="L176" s="228"/>
      <c r="M176" s="178"/>
      <c r="N176" s="171">
        <f t="shared" si="3"/>
        <v>0</v>
      </c>
      <c r="O176" s="80"/>
      <c r="Q176" s="73"/>
      <c r="R176" s="52"/>
    </row>
    <row r="177" spans="1:18" ht="15" customHeight="1" x14ac:dyDescent="0.3">
      <c r="A177" s="29" t="str">
        <f>IF(L177&gt;0,COUNT($A$7:A176)+COUNT(DWV!$A$8:$A$300)+COUNT('Large Dia. DWV'!$A$8:$A$121)+1,"")</f>
        <v/>
      </c>
      <c r="B177" s="67"/>
      <c r="C177" s="68"/>
      <c r="D177" s="81" t="s">
        <v>3866</v>
      </c>
      <c r="E177" s="34">
        <v>22558500</v>
      </c>
      <c r="F177" s="82" t="s">
        <v>6320</v>
      </c>
      <c r="G177" s="381">
        <f>IFERROR(INDEX([1]Master!$1:$1048576,MATCH(D177,[1]Master!$B:$B,0),MATCH($H$5,[1]Master!$1:$1,0)),"")</f>
        <v>50</v>
      </c>
      <c r="H177" s="381" t="str">
        <f>IFERROR(INDEX([1]Master!$1:$1048576,MATCH(D177,[1]Master!$B:$B,0),MATCH($H$4,[1]Master!$1:$1,0)),"")</f>
        <v>-</v>
      </c>
      <c r="I177" s="81" t="s">
        <v>5380</v>
      </c>
      <c r="J177" s="367">
        <f>IFERROR(INDEX([1]Master!$1:$1048576,MATCH(D177,[1]Master!$B:$B,0),MATCH($G$5,[1]Master!$1:$1,0)),"")</f>
        <v>5.1015531660692943</v>
      </c>
      <c r="K177" s="235">
        <f>ROUND(J177*Order_Quote!$L$3,4)</f>
        <v>0</v>
      </c>
      <c r="L177" s="228"/>
      <c r="M177" s="178"/>
      <c r="N177" s="171">
        <f t="shared" si="3"/>
        <v>0</v>
      </c>
      <c r="O177" s="80"/>
      <c r="Q177" s="73"/>
      <c r="R177" s="52"/>
    </row>
    <row r="178" spans="1:18" ht="15" customHeight="1" x14ac:dyDescent="0.3">
      <c r="A178" s="29" t="str">
        <f>IF(L178&gt;0,COUNT($A$7:A177)+COUNT(DWV!$A$8:$A$300)+COUNT('Large Dia. DWV'!$A$8:$A$121)+1,"")</f>
        <v/>
      </c>
      <c r="B178" s="181"/>
      <c r="C178" s="182"/>
      <c r="D178" s="81" t="s">
        <v>3867</v>
      </c>
      <c r="E178" s="34">
        <v>22558538</v>
      </c>
      <c r="F178" s="82" t="s">
        <v>6321</v>
      </c>
      <c r="G178" s="381">
        <f>IFERROR(INDEX([1]Master!$1:$1048576,MATCH(D178,[1]Master!$B:$B,0),MATCH($H$5,[1]Master!$1:$1,0)),"")</f>
        <v>25</v>
      </c>
      <c r="H178" s="381" t="str">
        <f>IFERROR(INDEX([1]Master!$1:$1048576,MATCH(D178,[1]Master!$B:$B,0),MATCH($H$4,[1]Master!$1:$1,0)),"")</f>
        <v>-</v>
      </c>
      <c r="I178" s="81" t="s">
        <v>5380</v>
      </c>
      <c r="J178" s="367">
        <f>IFERROR(INDEX([1]Master!$1:$1048576,MATCH(D178,[1]Master!$B:$B,0),MATCH($G$5,[1]Master!$1:$1,0)),"")</f>
        <v>13.787335722819591</v>
      </c>
      <c r="K178" s="235">
        <f>ROUND(J178*Order_Quote!$L$3,4)</f>
        <v>0</v>
      </c>
      <c r="L178" s="228"/>
      <c r="M178" s="178"/>
      <c r="N178" s="171">
        <f t="shared" si="3"/>
        <v>0</v>
      </c>
      <c r="O178" s="80"/>
      <c r="Q178" s="73"/>
      <c r="R178" s="52"/>
    </row>
    <row r="179" spans="1:18" ht="15" customHeight="1" x14ac:dyDescent="0.3">
      <c r="A179" s="29" t="str">
        <f>IF(L179&gt;0,COUNT($A$7:A178)+COUNT(DWV!$A$8:$A$300)+COUNT('Large Dia. DWV'!$A$8:$A$121)+1,"")</f>
        <v/>
      </c>
      <c r="B179" s="424"/>
      <c r="C179" s="425"/>
      <c r="D179" s="11" t="s">
        <v>252</v>
      </c>
      <c r="E179" s="11">
        <v>22553208</v>
      </c>
      <c r="F179" s="13" t="s">
        <v>6322</v>
      </c>
      <c r="G179" s="381">
        <f>IFERROR(INDEX([1]Master!$1:$1048576,MATCH(D179,[1]Master!$B:$B,0),MATCH($H$5,[1]Master!$1:$1,0)),"")</f>
        <v>250</v>
      </c>
      <c r="H179" s="381" t="str">
        <f>IFERROR(INDEX([1]Master!$1:$1048576,MATCH(D179,[1]Master!$B:$B,0),MATCH($H$4,[1]Master!$1:$1,0)),"")</f>
        <v>-</v>
      </c>
      <c r="I179" s="81" t="s">
        <v>5380</v>
      </c>
      <c r="J179" s="367">
        <f>IFERROR(INDEX([1]Master!$1:$1048576,MATCH(D179,[1]Master!$B:$B,0),MATCH($G$5,[1]Master!$1:$1,0)),"")</f>
        <v>1.0999999999999999</v>
      </c>
      <c r="K179" s="235">
        <f>ROUND(J179*Order_Quote!$L$3,4)</f>
        <v>0</v>
      </c>
      <c r="L179" s="232"/>
      <c r="M179" s="178"/>
      <c r="N179" s="171">
        <f t="shared" si="3"/>
        <v>0</v>
      </c>
      <c r="O179" s="80"/>
      <c r="Q179" s="73"/>
      <c r="R179" s="52"/>
    </row>
    <row r="180" spans="1:18" ht="15" customHeight="1" x14ac:dyDescent="0.3">
      <c r="A180" s="29" t="str">
        <f>IF(L180&gt;0,COUNT($A$7:A179)+COUNT(DWV!$A$8:$A$300)+COUNT('Large Dia. DWV'!$A$8:$A$121)+1,"")</f>
        <v/>
      </c>
      <c r="B180" s="424"/>
      <c r="C180" s="425"/>
      <c r="D180" s="3" t="s">
        <v>253</v>
      </c>
      <c r="E180" s="3">
        <v>22553224</v>
      </c>
      <c r="F180" s="5" t="s">
        <v>6323</v>
      </c>
      <c r="G180" s="381">
        <f>IFERROR(INDEX([1]Master!$1:$1048576,MATCH(D180,[1]Master!$B:$B,0),MATCH($H$5,[1]Master!$1:$1,0)),"")</f>
        <v>150</v>
      </c>
      <c r="H180" s="381" t="str">
        <f>IFERROR(INDEX([1]Master!$1:$1048576,MATCH(D180,[1]Master!$B:$B,0),MATCH($H$4,[1]Master!$1:$1,0)),"")</f>
        <v>-</v>
      </c>
      <c r="I180" s="81" t="s">
        <v>5380</v>
      </c>
      <c r="J180" s="367">
        <f>IFERROR(INDEX([1]Master!$1:$1048576,MATCH(D180,[1]Master!$B:$B,0),MATCH($G$5,[1]Master!$1:$1,0)),"")</f>
        <v>1.2555555555555553</v>
      </c>
      <c r="K180" s="235">
        <f>ROUND(J180*Order_Quote!$L$3,4)</f>
        <v>0</v>
      </c>
      <c r="L180" s="228"/>
      <c r="M180" s="178"/>
      <c r="N180" s="171">
        <f t="shared" si="3"/>
        <v>0</v>
      </c>
      <c r="O180" s="80"/>
      <c r="Q180" s="73"/>
      <c r="R180" s="52"/>
    </row>
    <row r="181" spans="1:18" ht="15" customHeight="1" x14ac:dyDescent="0.3">
      <c r="A181" s="29" t="str">
        <f>IF(L181&gt;0,COUNT($A$7:A180)+COUNT(DWV!$A$8:$A$300)+COUNT('Large Dia. DWV'!$A$8:$A$121)+1,"")</f>
        <v/>
      </c>
      <c r="B181" s="424"/>
      <c r="C181" s="425"/>
      <c r="D181" s="3" t="s">
        <v>254</v>
      </c>
      <c r="E181" s="3">
        <v>22553232</v>
      </c>
      <c r="F181" s="5" t="s">
        <v>6324</v>
      </c>
      <c r="G181" s="381">
        <f>IFERROR(INDEX([1]Master!$1:$1048576,MATCH(D181,[1]Master!$B:$B,0),MATCH($H$5,[1]Master!$1:$1,0)),"")</f>
        <v>50</v>
      </c>
      <c r="H181" s="381" t="str">
        <f>IFERROR(INDEX([1]Master!$1:$1048576,MATCH(D181,[1]Master!$B:$B,0),MATCH($H$4,[1]Master!$1:$1,0)),"")</f>
        <v>-</v>
      </c>
      <c r="I181" s="81" t="s">
        <v>5380</v>
      </c>
      <c r="J181" s="367">
        <f>IFERROR(INDEX([1]Master!$1:$1048576,MATCH(D181,[1]Master!$B:$B,0),MATCH($G$5,[1]Master!$1:$1,0)),"")</f>
        <v>2.3666666666666667</v>
      </c>
      <c r="K181" s="235">
        <f>ROUND(J181*Order_Quote!$L$3,4)</f>
        <v>0</v>
      </c>
      <c r="L181" s="228"/>
      <c r="M181" s="178"/>
      <c r="N181" s="171">
        <f t="shared" si="3"/>
        <v>0</v>
      </c>
      <c r="O181" s="80"/>
      <c r="Q181" s="73"/>
      <c r="R181" s="52"/>
    </row>
    <row r="182" spans="1:18" ht="15" customHeight="1" x14ac:dyDescent="0.3">
      <c r="A182" s="29" t="str">
        <f>IF(L182&gt;0,COUNT($A$7:A181)+COUNT(DWV!$A$8:$A$300)+COUNT('Large Dia. DWV'!$A$8:$A$121)+1,"")</f>
        <v/>
      </c>
      <c r="B182" s="67"/>
      <c r="C182" s="68"/>
      <c r="D182" s="81" t="s">
        <v>3874</v>
      </c>
      <c r="E182" s="34">
        <v>22557831</v>
      </c>
      <c r="F182" s="82" t="s">
        <v>6325</v>
      </c>
      <c r="G182" s="381">
        <f>IFERROR(INDEX([1]Master!$1:$1048576,MATCH(D182,[1]Master!$B:$B,0),MATCH($H$5,[1]Master!$1:$1,0)),"")</f>
        <v>50</v>
      </c>
      <c r="H182" s="381" t="str">
        <f>IFERROR(INDEX([1]Master!$1:$1048576,MATCH(D182,[1]Master!$B:$B,0),MATCH($H$4,[1]Master!$1:$1,0)),"")</f>
        <v>-</v>
      </c>
      <c r="I182" s="81" t="s">
        <v>5380</v>
      </c>
      <c r="J182" s="367">
        <f>IFERROR(INDEX([1]Master!$1:$1048576,MATCH(D182,[1]Master!$B:$B,0),MATCH($G$5,[1]Master!$1:$1,0)),"")</f>
        <v>3.7222222222222223</v>
      </c>
      <c r="K182" s="235">
        <f>ROUND(J182*Order_Quote!$L$3,4)</f>
        <v>0</v>
      </c>
      <c r="L182" s="228"/>
      <c r="M182" s="178"/>
      <c r="N182" s="171">
        <f t="shared" si="3"/>
        <v>0</v>
      </c>
      <c r="O182" s="80"/>
      <c r="Q182" s="73"/>
      <c r="R182" s="52"/>
    </row>
    <row r="183" spans="1:18" ht="15" customHeight="1" x14ac:dyDescent="0.3">
      <c r="A183" s="29" t="str">
        <f>IF(L183&gt;0,COUNT($A$7:A182)+COUNT(DWV!$A$8:$A$300)+COUNT('Large Dia. DWV'!$A$8:$A$121)+1,"")</f>
        <v/>
      </c>
      <c r="B183" s="67"/>
      <c r="C183" s="68"/>
      <c r="D183" s="81" t="s">
        <v>3875</v>
      </c>
      <c r="E183" s="34">
        <v>22557840</v>
      </c>
      <c r="F183" s="82" t="s">
        <v>6326</v>
      </c>
      <c r="G183" s="381">
        <f>IFERROR(INDEX([1]Master!$1:$1048576,MATCH(D183,[1]Master!$B:$B,0),MATCH($H$5,[1]Master!$1:$1,0)),"")</f>
        <v>25</v>
      </c>
      <c r="H183" s="381" t="str">
        <f>IFERROR(INDEX([1]Master!$1:$1048576,MATCH(D183,[1]Master!$B:$B,0),MATCH($H$4,[1]Master!$1:$1,0)),"")</f>
        <v>-</v>
      </c>
      <c r="I183" s="81" t="s">
        <v>5380</v>
      </c>
      <c r="J183" s="367">
        <f>IFERROR(INDEX([1]Master!$1:$1048576,MATCH(D183,[1]Master!$B:$B,0),MATCH($G$5,[1]Master!$1:$1,0)),"")</f>
        <v>4.3888888888888893</v>
      </c>
      <c r="K183" s="235">
        <f>ROUND(J183*Order_Quote!$L$3,4)</f>
        <v>0</v>
      </c>
      <c r="L183" s="228"/>
      <c r="M183" s="178"/>
      <c r="N183" s="171">
        <f t="shared" si="3"/>
        <v>0</v>
      </c>
      <c r="O183" s="80"/>
      <c r="Q183" s="73"/>
      <c r="R183" s="52"/>
    </row>
    <row r="184" spans="1:18" ht="15" customHeight="1" x14ac:dyDescent="0.3">
      <c r="A184" s="29" t="str">
        <f>IF(L184&gt;0,COUNT($A$7:A183)+COUNT(DWV!$A$8:$A$300)+COUNT('Large Dia. DWV'!$A$8:$A$121)+1,"")</f>
        <v/>
      </c>
      <c r="B184" s="67"/>
      <c r="C184" s="68"/>
      <c r="D184" s="81" t="s">
        <v>3876</v>
      </c>
      <c r="E184" s="34">
        <v>22557858</v>
      </c>
      <c r="F184" s="82" t="s">
        <v>6327</v>
      </c>
      <c r="G184" s="381">
        <f>IFERROR(INDEX([1]Master!$1:$1048576,MATCH(D184,[1]Master!$B:$B,0),MATCH($H$5,[1]Master!$1:$1,0)),"")</f>
        <v>25</v>
      </c>
      <c r="H184" s="381" t="str">
        <f>IFERROR(INDEX([1]Master!$1:$1048576,MATCH(D184,[1]Master!$B:$B,0),MATCH($H$4,[1]Master!$1:$1,0)),"")</f>
        <v>-</v>
      </c>
      <c r="I184" s="81" t="s">
        <v>5380</v>
      </c>
      <c r="J184" s="367">
        <f>IFERROR(INDEX([1]Master!$1:$1048576,MATCH(D184,[1]Master!$B:$B,0),MATCH($G$5,[1]Master!$1:$1,0)),"")</f>
        <v>11.299999999999999</v>
      </c>
      <c r="K184" s="235">
        <f>ROUND(J184*Order_Quote!$L$3,4)</f>
        <v>0</v>
      </c>
      <c r="L184" s="228"/>
      <c r="M184" s="178"/>
      <c r="N184" s="171">
        <f t="shared" si="3"/>
        <v>0</v>
      </c>
      <c r="O184" s="80"/>
      <c r="Q184" s="73"/>
      <c r="R184" s="52"/>
    </row>
    <row r="185" spans="1:18" ht="15" customHeight="1" x14ac:dyDescent="0.3">
      <c r="A185" s="29" t="str">
        <f>IF(L185&gt;0,COUNT($A$7:A184)+COUNT(DWV!$A$8:$A$300)+COUNT('Large Dia. DWV'!$A$8:$A$121)+1,"")</f>
        <v/>
      </c>
      <c r="B185" s="67"/>
      <c r="C185" s="68"/>
      <c r="D185" s="81" t="s">
        <v>3877</v>
      </c>
      <c r="E185" s="34">
        <v>22557866</v>
      </c>
      <c r="F185" s="82" t="s">
        <v>6328</v>
      </c>
      <c r="G185" s="381">
        <f>IFERROR(INDEX([1]Master!$1:$1048576,MATCH(D185,[1]Master!$B:$B,0),MATCH($H$5,[1]Master!$1:$1,0)),"")</f>
        <v>10</v>
      </c>
      <c r="H185" s="381" t="str">
        <f>IFERROR(INDEX([1]Master!$1:$1048576,MATCH(D185,[1]Master!$B:$B,0),MATCH($H$4,[1]Master!$1:$1,0)),"")</f>
        <v>-</v>
      </c>
      <c r="I185" s="81" t="s">
        <v>5380</v>
      </c>
      <c r="J185" s="367">
        <f>IFERROR(INDEX([1]Master!$1:$1048576,MATCH(D185,[1]Master!$B:$B,0),MATCH($G$5,[1]Master!$1:$1,0)),"")</f>
        <v>28.387096774193544</v>
      </c>
      <c r="K185" s="235">
        <f>ROUND(J185*Order_Quote!$L$3,4)</f>
        <v>0</v>
      </c>
      <c r="L185" s="228"/>
      <c r="M185" s="178"/>
      <c r="N185" s="171">
        <f t="shared" si="3"/>
        <v>0</v>
      </c>
      <c r="O185" s="80"/>
      <c r="Q185" s="73"/>
      <c r="R185" s="52"/>
    </row>
    <row r="186" spans="1:18" ht="15" customHeight="1" x14ac:dyDescent="0.3">
      <c r="A186" s="29" t="str">
        <f>IF(L186&gt;0,COUNT($A$7:A185)+COUNT(DWV!$A$8:$A$300)+COUNT('Large Dia. DWV'!$A$8:$A$121)+1,"")</f>
        <v/>
      </c>
      <c r="B186" s="67"/>
      <c r="C186" s="68"/>
      <c r="D186" s="81" t="s">
        <v>3878</v>
      </c>
      <c r="E186" s="34">
        <v>22557874</v>
      </c>
      <c r="F186" s="82" t="s">
        <v>6329</v>
      </c>
      <c r="G186" s="381">
        <f>IFERROR(INDEX([1]Master!$1:$1048576,MATCH(D186,[1]Master!$B:$B,0),MATCH($H$5,[1]Master!$1:$1,0)),"")</f>
        <v>10</v>
      </c>
      <c r="H186" s="381" t="str">
        <f>IFERROR(INDEX([1]Master!$1:$1048576,MATCH(D186,[1]Master!$B:$B,0),MATCH($H$4,[1]Master!$1:$1,0)),"")</f>
        <v>-</v>
      </c>
      <c r="I186" s="81" t="s">
        <v>5380</v>
      </c>
      <c r="J186" s="367">
        <f>IFERROR(INDEX([1]Master!$1:$1048576,MATCH(D186,[1]Master!$B:$B,0),MATCH($G$5,[1]Master!$1:$1,0)),"")</f>
        <v>42.556750298685778</v>
      </c>
      <c r="K186" s="235">
        <f>ROUND(J186*Order_Quote!$L$3,4)</f>
        <v>0</v>
      </c>
      <c r="L186" s="228"/>
      <c r="M186" s="178"/>
      <c r="N186" s="171">
        <f t="shared" si="3"/>
        <v>0</v>
      </c>
      <c r="O186" s="80"/>
      <c r="Q186" s="73"/>
      <c r="R186" s="52"/>
    </row>
    <row r="187" spans="1:18" ht="15" customHeight="1" x14ac:dyDescent="0.3">
      <c r="A187" s="29" t="str">
        <f>IF(L187&gt;0,COUNT($A$7:A186)+COUNT(DWV!$A$8:$A$300)+COUNT('Large Dia. DWV'!$A$8:$A$121)+1,"")</f>
        <v/>
      </c>
      <c r="B187" s="181"/>
      <c r="C187" s="182"/>
      <c r="D187" s="81" t="s">
        <v>3879</v>
      </c>
      <c r="E187" s="34">
        <v>22557882</v>
      </c>
      <c r="F187" s="82" t="s">
        <v>6330</v>
      </c>
      <c r="G187" s="381">
        <f>IFERROR(INDEX([1]Master!$1:$1048576,MATCH(D187,[1]Master!$B:$B,0),MATCH($H$5,[1]Master!$1:$1,0)),"")</f>
        <v>5</v>
      </c>
      <c r="H187" s="381" t="str">
        <f>IFERROR(INDEX([1]Master!$1:$1048576,MATCH(D187,[1]Master!$B:$B,0),MATCH($H$4,[1]Master!$1:$1,0)),"")</f>
        <v>-</v>
      </c>
      <c r="I187" s="81" t="s">
        <v>5380</v>
      </c>
      <c r="J187" s="367">
        <f>IFERROR(INDEX([1]Master!$1:$1048576,MATCH(D187,[1]Master!$B:$B,0),MATCH($G$5,[1]Master!$1:$1,0)),"")</f>
        <v>64.504181600955789</v>
      </c>
      <c r="K187" s="235">
        <f>ROUND(J187*Order_Quote!$L$3,4)</f>
        <v>0</v>
      </c>
      <c r="L187" s="228"/>
      <c r="M187" s="178"/>
      <c r="N187" s="171">
        <f t="shared" si="3"/>
        <v>0</v>
      </c>
      <c r="O187" s="80"/>
      <c r="Q187" s="73"/>
      <c r="R187" s="52"/>
    </row>
    <row r="188" spans="1:18" ht="15" customHeight="1" x14ac:dyDescent="0.3">
      <c r="A188" s="29" t="str">
        <f>IF(L188&gt;0,COUNT($A$7:A187)+COUNT(DWV!$A$8:$A$300)+COUNT('Large Dia. DWV'!$A$8:$A$121)+1,"")</f>
        <v/>
      </c>
      <c r="B188" s="67"/>
      <c r="C188" s="68"/>
      <c r="D188" s="85" t="s">
        <v>3880</v>
      </c>
      <c r="E188" s="83">
        <v>22558200</v>
      </c>
      <c r="F188" s="84" t="s">
        <v>6331</v>
      </c>
      <c r="G188" s="381">
        <f>IFERROR(INDEX([1]Master!$1:$1048576,MATCH(D188,[1]Master!$B:$B,0),MATCH($H$5,[1]Master!$1:$1,0)),"")</f>
        <v>200</v>
      </c>
      <c r="H188" s="381" t="str">
        <f>IFERROR(INDEX([1]Master!$1:$1048576,MATCH(D188,[1]Master!$B:$B,0),MATCH($H$4,[1]Master!$1:$1,0)),"")</f>
        <v>-</v>
      </c>
      <c r="I188" s="81" t="s">
        <v>5380</v>
      </c>
      <c r="J188" s="367">
        <f>IFERROR(INDEX([1]Master!$1:$1048576,MATCH(D188,[1]Master!$B:$B,0),MATCH($G$5,[1]Master!$1:$1,0)),"")</f>
        <v>1.3111111111111111</v>
      </c>
      <c r="K188" s="235">
        <f>ROUND(J188*Order_Quote!$L$3,4)</f>
        <v>0</v>
      </c>
      <c r="L188" s="232"/>
      <c r="M188" s="178"/>
      <c r="N188" s="171">
        <f t="shared" si="3"/>
        <v>0</v>
      </c>
      <c r="O188" s="80"/>
      <c r="Q188" s="73"/>
      <c r="R188" s="52"/>
    </row>
    <row r="189" spans="1:18" ht="15" customHeight="1" x14ac:dyDescent="0.3">
      <c r="A189" s="29" t="str">
        <f>IF(L189&gt;0,COUNT($A$7:A188)+COUNT(DWV!$A$8:$A$300)+COUNT('Large Dia. DWV'!$A$8:$A$121)+1,"")</f>
        <v/>
      </c>
      <c r="B189" s="67"/>
      <c r="C189" s="68"/>
      <c r="D189" s="81" t="s">
        <v>3881</v>
      </c>
      <c r="E189" s="34">
        <v>22558226</v>
      </c>
      <c r="F189" s="82" t="s">
        <v>6332</v>
      </c>
      <c r="G189" s="381">
        <f>IFERROR(INDEX([1]Master!$1:$1048576,MATCH(D189,[1]Master!$B:$B,0),MATCH($H$5,[1]Master!$1:$1,0)),"")</f>
        <v>100</v>
      </c>
      <c r="H189" s="381" t="str">
        <f>IFERROR(INDEX([1]Master!$1:$1048576,MATCH(D189,[1]Master!$B:$B,0),MATCH($H$4,[1]Master!$1:$1,0)),"")</f>
        <v>-</v>
      </c>
      <c r="I189" s="81" t="s">
        <v>5380</v>
      </c>
      <c r="J189" s="367">
        <f>IFERROR(INDEX([1]Master!$1:$1048576,MATCH(D189,[1]Master!$B:$B,0),MATCH($G$5,[1]Master!$1:$1,0)),"")</f>
        <v>3.4222222222222221</v>
      </c>
      <c r="K189" s="235">
        <f>ROUND(J189*Order_Quote!$L$3,4)</f>
        <v>0</v>
      </c>
      <c r="L189" s="228"/>
      <c r="M189" s="178"/>
      <c r="N189" s="171">
        <f t="shared" si="3"/>
        <v>0</v>
      </c>
      <c r="O189" s="80"/>
      <c r="Q189" s="73"/>
      <c r="R189" s="52"/>
    </row>
    <row r="190" spans="1:18" ht="15" customHeight="1" x14ac:dyDescent="0.3">
      <c r="A190" s="29" t="str">
        <f>IF(L190&gt;0,COUNT($A$7:A189)+COUNT(DWV!$A$8:$A$300)+COUNT('Large Dia. DWV'!$A$8:$A$121)+1,"")</f>
        <v/>
      </c>
      <c r="B190" s="67"/>
      <c r="C190" s="68"/>
      <c r="D190" s="81" t="s">
        <v>3882</v>
      </c>
      <c r="E190" s="34">
        <v>22558234</v>
      </c>
      <c r="F190" s="82" t="s">
        <v>6333</v>
      </c>
      <c r="G190" s="381">
        <f>IFERROR(INDEX([1]Master!$1:$1048576,MATCH(D190,[1]Master!$B:$B,0),MATCH($H$5,[1]Master!$1:$1,0)),"")</f>
        <v>50</v>
      </c>
      <c r="H190" s="381" t="str">
        <f>IFERROR(INDEX([1]Master!$1:$1048576,MATCH(D190,[1]Master!$B:$B,0),MATCH($H$4,[1]Master!$1:$1,0)),"")</f>
        <v>-</v>
      </c>
      <c r="I190" s="81" t="s">
        <v>5380</v>
      </c>
      <c r="J190" s="367">
        <f>IFERROR(INDEX([1]Master!$1:$1048576,MATCH(D190,[1]Master!$B:$B,0),MATCH($G$5,[1]Master!$1:$1,0)),"")</f>
        <v>3.6</v>
      </c>
      <c r="K190" s="235">
        <f>ROUND(J190*Order_Quote!$L$3,4)</f>
        <v>0</v>
      </c>
      <c r="L190" s="228"/>
      <c r="M190" s="178"/>
      <c r="N190" s="171">
        <f t="shared" si="3"/>
        <v>0</v>
      </c>
      <c r="O190" s="80"/>
      <c r="Q190" s="73"/>
      <c r="R190" s="52"/>
    </row>
    <row r="191" spans="1:18" ht="15" customHeight="1" x14ac:dyDescent="0.3">
      <c r="A191" s="29" t="str">
        <f>IF(L191&gt;0,COUNT($A$7:A190)+COUNT(DWV!$A$8:$A$300)+COUNT('Large Dia. DWV'!$A$8:$A$121)+1,"")</f>
        <v/>
      </c>
      <c r="B191" s="67"/>
      <c r="C191" s="68"/>
      <c r="D191" s="81" t="s">
        <v>3883</v>
      </c>
      <c r="E191" s="34">
        <v>22558250</v>
      </c>
      <c r="F191" s="82" t="s">
        <v>6334</v>
      </c>
      <c r="G191" s="381">
        <f>IFERROR(INDEX([1]Master!$1:$1048576,MATCH(D191,[1]Master!$B:$B,0),MATCH($H$5,[1]Master!$1:$1,0)),"")</f>
        <v>50</v>
      </c>
      <c r="H191" s="381" t="str">
        <f>IFERROR(INDEX([1]Master!$1:$1048576,MATCH(D191,[1]Master!$B:$B,0),MATCH($H$4,[1]Master!$1:$1,0)),"")</f>
        <v>-</v>
      </c>
      <c r="I191" s="81" t="s">
        <v>5380</v>
      </c>
      <c r="J191" s="367">
        <f>IFERROR(INDEX([1]Master!$1:$1048576,MATCH(D191,[1]Master!$B:$B,0),MATCH($G$5,[1]Master!$1:$1,0)),"")</f>
        <v>5.3524492234169658</v>
      </c>
      <c r="K191" s="235">
        <f>ROUND(J191*Order_Quote!$L$3,4)</f>
        <v>0</v>
      </c>
      <c r="L191" s="228"/>
      <c r="M191" s="178"/>
      <c r="N191" s="171">
        <f t="shared" si="3"/>
        <v>0</v>
      </c>
      <c r="O191" s="80"/>
      <c r="Q191" s="73"/>
      <c r="R191" s="52"/>
    </row>
    <row r="192" spans="1:18" ht="15" customHeight="1" x14ac:dyDescent="0.3">
      <c r="A192" s="29" t="str">
        <f>IF(L192&gt;0,COUNT($A$7:A191)+COUNT(DWV!$A$8:$A$300)+COUNT('Large Dia. DWV'!$A$8:$A$121)+1,"")</f>
        <v/>
      </c>
      <c r="B192" s="181"/>
      <c r="C192" s="182"/>
      <c r="D192" s="81" t="s">
        <v>3884</v>
      </c>
      <c r="E192" s="34">
        <v>22558269</v>
      </c>
      <c r="F192" s="82" t="s">
        <v>6335</v>
      </c>
      <c r="G192" s="381">
        <f>IFERROR(INDEX([1]Master!$1:$1048576,MATCH(D192,[1]Master!$B:$B,0),MATCH($H$5,[1]Master!$1:$1,0)),"")</f>
        <v>25</v>
      </c>
      <c r="H192" s="381" t="str">
        <f>IFERROR(INDEX([1]Master!$1:$1048576,MATCH(D192,[1]Master!$B:$B,0),MATCH($H$4,[1]Master!$1:$1,0)),"")</f>
        <v>-</v>
      </c>
      <c r="I192" s="81" t="s">
        <v>5380</v>
      </c>
      <c r="J192" s="367">
        <f>IFERROR(INDEX([1]Master!$1:$1048576,MATCH(D192,[1]Master!$B:$B,0),MATCH($G$5,[1]Master!$1:$1,0)),"")</f>
        <v>8.9008363201911571</v>
      </c>
      <c r="K192" s="235">
        <f>ROUND(J192*Order_Quote!$L$3,4)</f>
        <v>0</v>
      </c>
      <c r="L192" s="228"/>
      <c r="M192" s="178"/>
      <c r="N192" s="171">
        <f t="shared" si="3"/>
        <v>0</v>
      </c>
      <c r="O192" s="80"/>
      <c r="Q192" s="73"/>
      <c r="R192" s="52"/>
    </row>
    <row r="193" spans="1:18" ht="15" customHeight="1" x14ac:dyDescent="0.3">
      <c r="A193" s="29" t="str">
        <f>IF(L193&gt;0,COUNT($A$7:A192)+COUNT(DWV!$A$8:$A$300)+COUNT('Large Dia. DWV'!$A$8:$A$121)+1,"")</f>
        <v/>
      </c>
      <c r="B193" s="67"/>
      <c r="C193" s="68"/>
      <c r="D193" s="85" t="s">
        <v>3885</v>
      </c>
      <c r="E193" s="83">
        <v>22557700</v>
      </c>
      <c r="F193" s="84" t="s">
        <v>6336</v>
      </c>
      <c r="G193" s="381">
        <f>IFERROR(INDEX([1]Master!$1:$1048576,MATCH(D193,[1]Master!$B:$B,0),MATCH($H$5,[1]Master!$1:$1,0)),"")</f>
        <v>250</v>
      </c>
      <c r="H193" s="381" t="str">
        <f>IFERROR(INDEX([1]Master!$1:$1048576,MATCH(D193,[1]Master!$B:$B,0),MATCH($H$4,[1]Master!$1:$1,0)),"")</f>
        <v>-</v>
      </c>
      <c r="I193" s="81" t="s">
        <v>5380</v>
      </c>
      <c r="J193" s="367">
        <f>IFERROR(INDEX([1]Master!$1:$1048576,MATCH(D193,[1]Master!$B:$B,0),MATCH($G$5,[1]Master!$1:$1,0)),"")</f>
        <v>2.1222222222222222</v>
      </c>
      <c r="K193" s="235">
        <f>ROUND(J193*Order_Quote!$L$3,4)</f>
        <v>0</v>
      </c>
      <c r="L193" s="232"/>
      <c r="M193" s="178"/>
      <c r="N193" s="171">
        <f t="shared" si="3"/>
        <v>0</v>
      </c>
      <c r="O193" s="80"/>
      <c r="Q193" s="73"/>
      <c r="R193" s="52"/>
    </row>
    <row r="194" spans="1:18" ht="15" customHeight="1" x14ac:dyDescent="0.3">
      <c r="A194" s="29" t="str">
        <f>IF(L194&gt;0,COUNT($A$7:A193)+COUNT(DWV!$A$8:$A$300)+COUNT('Large Dia. DWV'!$A$8:$A$121)+1,"")</f>
        <v/>
      </c>
      <c r="B194" s="67"/>
      <c r="C194" s="68"/>
      <c r="D194" s="81" t="s">
        <v>3886</v>
      </c>
      <c r="E194" s="34">
        <v>22557718</v>
      </c>
      <c r="F194" s="82" t="s">
        <v>6337</v>
      </c>
      <c r="G194" s="381">
        <f>IFERROR(INDEX([1]Master!$1:$1048576,MATCH(D194,[1]Master!$B:$B,0),MATCH($H$5,[1]Master!$1:$1,0)),"")</f>
        <v>100</v>
      </c>
      <c r="H194" s="381" t="str">
        <f>IFERROR(INDEX([1]Master!$1:$1048576,MATCH(D194,[1]Master!$B:$B,0),MATCH($H$4,[1]Master!$1:$1,0)),"")</f>
        <v>-</v>
      </c>
      <c r="I194" s="81" t="s">
        <v>5380</v>
      </c>
      <c r="J194" s="367">
        <f>IFERROR(INDEX([1]Master!$1:$1048576,MATCH(D194,[1]Master!$B:$B,0),MATCH($G$5,[1]Master!$1:$1,0)),"")</f>
        <v>3.1222222222222222</v>
      </c>
      <c r="K194" s="235">
        <f>ROUND(J194*Order_Quote!$L$3,4)</f>
        <v>0</v>
      </c>
      <c r="L194" s="228"/>
      <c r="M194" s="178"/>
      <c r="N194" s="171">
        <f t="shared" si="3"/>
        <v>0</v>
      </c>
      <c r="O194" s="80"/>
      <c r="Q194" s="73"/>
      <c r="R194" s="52"/>
    </row>
    <row r="195" spans="1:18" ht="15" customHeight="1" x14ac:dyDescent="0.3">
      <c r="A195" s="29" t="str">
        <f>IF(L195&gt;0,COUNT($A$7:A194)+COUNT(DWV!$A$8:$A$300)+COUNT('Large Dia. DWV'!$A$8:$A$121)+1,"")</f>
        <v/>
      </c>
      <c r="B195" s="67"/>
      <c r="C195" s="68"/>
      <c r="D195" s="81" t="s">
        <v>3887</v>
      </c>
      <c r="E195" s="34">
        <v>22557726</v>
      </c>
      <c r="F195" s="82" t="s">
        <v>6338</v>
      </c>
      <c r="G195" s="381">
        <f>IFERROR(INDEX([1]Master!$1:$1048576,MATCH(D195,[1]Master!$B:$B,0),MATCH($H$5,[1]Master!$1:$1,0)),"")</f>
        <v>50</v>
      </c>
      <c r="H195" s="381" t="str">
        <f>IFERROR(INDEX([1]Master!$1:$1048576,MATCH(D195,[1]Master!$B:$B,0),MATCH($H$4,[1]Master!$1:$1,0)),"")</f>
        <v>-</v>
      </c>
      <c r="I195" s="81" t="s">
        <v>5380</v>
      </c>
      <c r="J195" s="367">
        <f>IFERROR(INDEX([1]Master!$1:$1048576,MATCH(D195,[1]Master!$B:$B,0),MATCH($G$5,[1]Master!$1:$1,0)),"")</f>
        <v>6.7</v>
      </c>
      <c r="K195" s="235">
        <f>ROUND(J195*Order_Quote!$L$3,4)</f>
        <v>0</v>
      </c>
      <c r="L195" s="228"/>
      <c r="M195" s="178"/>
      <c r="N195" s="171">
        <f t="shared" si="3"/>
        <v>0</v>
      </c>
      <c r="O195" s="80"/>
      <c r="Q195" s="73"/>
      <c r="R195" s="52"/>
    </row>
    <row r="196" spans="1:18" ht="15" customHeight="1" x14ac:dyDescent="0.3">
      <c r="A196" s="29" t="str">
        <f>IF(L196&gt;0,COUNT($A$7:A195)+COUNT(DWV!$A$8:$A$300)+COUNT('Large Dia. DWV'!$A$8:$A$121)+1,"")</f>
        <v/>
      </c>
      <c r="B196" s="67"/>
      <c r="C196" s="68"/>
      <c r="D196" s="81" t="s">
        <v>3888</v>
      </c>
      <c r="E196" s="34">
        <v>22557734</v>
      </c>
      <c r="F196" s="82" t="s">
        <v>6339</v>
      </c>
      <c r="G196" s="381">
        <f>IFERROR(INDEX([1]Master!$1:$1048576,MATCH(D196,[1]Master!$B:$B,0),MATCH($H$5,[1]Master!$1:$1,0)),"")</f>
        <v>50</v>
      </c>
      <c r="H196" s="381" t="str">
        <f>IFERROR(INDEX([1]Master!$1:$1048576,MATCH(D196,[1]Master!$B:$B,0),MATCH($H$4,[1]Master!$1:$1,0)),"")</f>
        <v>-</v>
      </c>
      <c r="I196" s="81" t="s">
        <v>5380</v>
      </c>
      <c r="J196" s="367">
        <f>IFERROR(INDEX([1]Master!$1:$1048576,MATCH(D196,[1]Master!$B:$B,0),MATCH($G$5,[1]Master!$1:$1,0)),"")</f>
        <v>7.3237753882915166</v>
      </c>
      <c r="K196" s="235">
        <f>ROUND(J196*Order_Quote!$L$3,4)</f>
        <v>0</v>
      </c>
      <c r="L196" s="228"/>
      <c r="M196" s="178"/>
      <c r="N196" s="171">
        <f t="shared" si="3"/>
        <v>0</v>
      </c>
      <c r="O196" s="80"/>
      <c r="Q196" s="73"/>
      <c r="R196" s="52"/>
    </row>
    <row r="197" spans="1:18" ht="15" customHeight="1" x14ac:dyDescent="0.3">
      <c r="A197" s="29" t="str">
        <f>IF(L197&gt;0,COUNT($A$7:A196)+COUNT(DWV!$A$8:$A$300)+COUNT('Large Dia. DWV'!$A$8:$A$121)+1,"")</f>
        <v/>
      </c>
      <c r="B197" s="67"/>
      <c r="C197" s="68"/>
      <c r="D197" s="81" t="s">
        <v>3889</v>
      </c>
      <c r="E197" s="34">
        <v>22557742</v>
      </c>
      <c r="F197" s="82" t="s">
        <v>6340</v>
      </c>
      <c r="G197" s="381">
        <f>IFERROR(INDEX([1]Master!$1:$1048576,MATCH(D197,[1]Master!$B:$B,0),MATCH($H$5,[1]Master!$1:$1,0)),"")</f>
        <v>25</v>
      </c>
      <c r="H197" s="381" t="str">
        <f>IFERROR(INDEX([1]Master!$1:$1048576,MATCH(D197,[1]Master!$B:$B,0),MATCH($H$4,[1]Master!$1:$1,0)),"")</f>
        <v>-</v>
      </c>
      <c r="I197" s="81" t="s">
        <v>5380</v>
      </c>
      <c r="J197" s="367">
        <f>IFERROR(INDEX([1]Master!$1:$1048576,MATCH(D197,[1]Master!$B:$B,0),MATCH($G$5,[1]Master!$1:$1,0)),"")</f>
        <v>9.2592592592592577</v>
      </c>
      <c r="K197" s="235">
        <f>ROUND(J197*Order_Quote!$L$3,4)</f>
        <v>0</v>
      </c>
      <c r="L197" s="228"/>
      <c r="M197" s="178"/>
      <c r="N197" s="171">
        <f t="shared" si="3"/>
        <v>0</v>
      </c>
      <c r="O197" s="80"/>
      <c r="Q197" s="73"/>
      <c r="R197" s="52"/>
    </row>
    <row r="198" spans="1:18" ht="15" customHeight="1" x14ac:dyDescent="0.3">
      <c r="A198" s="29" t="str">
        <f>IF(L198&gt;0,COUNT($A$7:A197)+COUNT(DWV!$A$8:$A$300)+COUNT('Large Dia. DWV'!$A$8:$A$121)+1,"")</f>
        <v/>
      </c>
      <c r="B198" s="181"/>
      <c r="C198" s="182"/>
      <c r="D198" s="81" t="s">
        <v>3890</v>
      </c>
      <c r="E198" s="34">
        <v>22557750</v>
      </c>
      <c r="F198" s="82" t="s">
        <v>6341</v>
      </c>
      <c r="G198" s="381">
        <f>IFERROR(INDEX([1]Master!$1:$1048576,MATCH(D198,[1]Master!$B:$B,0),MATCH($H$5,[1]Master!$1:$1,0)),"")</f>
        <v>25</v>
      </c>
      <c r="H198" s="381" t="str">
        <f>IFERROR(INDEX([1]Master!$1:$1048576,MATCH(D198,[1]Master!$B:$B,0),MATCH($H$4,[1]Master!$1:$1,0)),"")</f>
        <v>-</v>
      </c>
      <c r="I198" s="81" t="s">
        <v>5380</v>
      </c>
      <c r="J198" s="367">
        <f>IFERROR(INDEX([1]Master!$1:$1048576,MATCH(D198,[1]Master!$B:$B,0),MATCH($G$5,[1]Master!$1:$1,0)),"")</f>
        <v>14.038231780167262</v>
      </c>
      <c r="K198" s="235">
        <f>ROUND(J198*Order_Quote!$L$3,4)</f>
        <v>0</v>
      </c>
      <c r="L198" s="228"/>
      <c r="M198" s="178"/>
      <c r="N198" s="171">
        <f t="shared" si="3"/>
        <v>0</v>
      </c>
      <c r="O198" s="80"/>
      <c r="Q198" s="73"/>
      <c r="R198" s="52"/>
    </row>
    <row r="199" spans="1:18" ht="15" customHeight="1" x14ac:dyDescent="0.3">
      <c r="A199" s="29" t="str">
        <f>IF(L199&gt;0,COUNT($A$7:A198)+COUNT(DWV!$A$8:$A$300)+COUNT('Large Dia. DWV'!$A$8:$A$121)+1,"")</f>
        <v/>
      </c>
      <c r="B199" s="67"/>
      <c r="C199" s="68"/>
      <c r="D199" s="85" t="s">
        <v>3891</v>
      </c>
      <c r="E199" s="83">
        <v>22556626</v>
      </c>
      <c r="F199" s="84" t="s">
        <v>6342</v>
      </c>
      <c r="G199" s="381">
        <f>IFERROR(INDEX([1]Master!$1:$1048576,MATCH(D199,[1]Master!$B:$B,0),MATCH($H$5,[1]Master!$1:$1,0)),"")</f>
        <v>250</v>
      </c>
      <c r="H199" s="381" t="str">
        <f>IFERROR(INDEX([1]Master!$1:$1048576,MATCH(D199,[1]Master!$B:$B,0),MATCH($H$4,[1]Master!$1:$1,0)),"")</f>
        <v>-</v>
      </c>
      <c r="I199" s="81" t="s">
        <v>5380</v>
      </c>
      <c r="J199" s="367">
        <f>IFERROR(INDEX([1]Master!$1:$1048576,MATCH(D199,[1]Master!$B:$B,0),MATCH($G$5,[1]Master!$1:$1,0)),"")</f>
        <v>2.4777777777777779</v>
      </c>
      <c r="K199" s="235">
        <f>ROUND(J199*Order_Quote!$L$3,4)</f>
        <v>0</v>
      </c>
      <c r="L199" s="232"/>
      <c r="M199" s="178"/>
      <c r="N199" s="171">
        <f t="shared" si="3"/>
        <v>0</v>
      </c>
      <c r="O199" s="80"/>
      <c r="Q199" s="73"/>
      <c r="R199" s="52"/>
    </row>
    <row r="200" spans="1:18" ht="15" customHeight="1" x14ac:dyDescent="0.3">
      <c r="A200" s="29" t="str">
        <f>IF(L200&gt;0,COUNT($A$7:A199)+COUNT(DWV!$A$8:$A$300)+COUNT('Large Dia. DWV'!$A$8:$A$121)+1,"")</f>
        <v/>
      </c>
      <c r="B200" s="67"/>
      <c r="C200" s="68"/>
      <c r="D200" s="81" t="s">
        <v>3892</v>
      </c>
      <c r="E200" s="34">
        <v>22555219</v>
      </c>
      <c r="F200" s="82" t="s">
        <v>6343</v>
      </c>
      <c r="G200" s="381">
        <f>IFERROR(INDEX([1]Master!$1:$1048576,MATCH(D200,[1]Master!$B:$B,0),MATCH($H$5,[1]Master!$1:$1,0)),"")</f>
        <v>150</v>
      </c>
      <c r="H200" s="381" t="str">
        <f>IFERROR(INDEX([1]Master!$1:$1048576,MATCH(D200,[1]Master!$B:$B,0),MATCH($H$4,[1]Master!$1:$1,0)),"")</f>
        <v>-</v>
      </c>
      <c r="I200" s="81" t="s">
        <v>5380</v>
      </c>
      <c r="J200" s="367">
        <f>IFERROR(INDEX([1]Master!$1:$1048576,MATCH(D200,[1]Master!$B:$B,0),MATCH($G$5,[1]Master!$1:$1,0)),"")</f>
        <v>3.0444444444444447</v>
      </c>
      <c r="K200" s="235">
        <f>ROUND(J200*Order_Quote!$L$3,4)</f>
        <v>0</v>
      </c>
      <c r="L200" s="228"/>
      <c r="M200" s="178"/>
      <c r="N200" s="171">
        <f t="shared" si="3"/>
        <v>0</v>
      </c>
      <c r="O200" s="80"/>
      <c r="Q200" s="73"/>
      <c r="R200" s="52"/>
    </row>
    <row r="201" spans="1:18" ht="15" customHeight="1" x14ac:dyDescent="0.3">
      <c r="A201" s="29" t="str">
        <f>IF(L201&gt;0,COUNT($A$7:A200)+COUNT(DWV!$A$8:$A$300)+COUNT('Large Dia. DWV'!$A$8:$A$121)+1,"")</f>
        <v/>
      </c>
      <c r="B201" s="67"/>
      <c r="C201" s="68"/>
      <c r="D201" s="81" t="s">
        <v>3893</v>
      </c>
      <c r="E201" s="34">
        <v>22556622</v>
      </c>
      <c r="F201" s="82" t="s">
        <v>6344</v>
      </c>
      <c r="G201" s="381">
        <f>IFERROR(INDEX([1]Master!$1:$1048576,MATCH(D201,[1]Master!$B:$B,0),MATCH($H$5,[1]Master!$1:$1,0)),"")</f>
        <v>50</v>
      </c>
      <c r="H201" s="381" t="str">
        <f>IFERROR(INDEX([1]Master!$1:$1048576,MATCH(D201,[1]Master!$B:$B,0),MATCH($H$4,[1]Master!$1:$1,0)),"")</f>
        <v>-</v>
      </c>
      <c r="I201" s="81" t="s">
        <v>5380</v>
      </c>
      <c r="J201" s="367">
        <f>IFERROR(INDEX([1]Master!$1:$1048576,MATCH(D201,[1]Master!$B:$B,0),MATCH($G$5,[1]Master!$1:$1,0)),"")</f>
        <v>5.2444444444444445</v>
      </c>
      <c r="K201" s="235">
        <f>ROUND(J201*Order_Quote!$L$3,4)</f>
        <v>0</v>
      </c>
      <c r="L201" s="228"/>
      <c r="M201" s="178"/>
      <c r="N201" s="171">
        <f t="shared" si="3"/>
        <v>0</v>
      </c>
      <c r="O201" s="80"/>
      <c r="Q201" s="73"/>
      <c r="R201" s="52"/>
    </row>
    <row r="202" spans="1:18" ht="15" customHeight="1" x14ac:dyDescent="0.3">
      <c r="A202" s="29" t="str">
        <f>IF(L202&gt;0,COUNT($A$7:A201)+COUNT(DWV!$A$8:$A$300)+COUNT('Large Dia. DWV'!$A$8:$A$121)+1,"")</f>
        <v/>
      </c>
      <c r="B202" s="67"/>
      <c r="C202" s="68"/>
      <c r="D202" s="81" t="s">
        <v>3894</v>
      </c>
      <c r="E202" s="34">
        <v>22556630</v>
      </c>
      <c r="F202" s="82" t="s">
        <v>6345</v>
      </c>
      <c r="G202" s="381">
        <f>IFERROR(INDEX([1]Master!$1:$1048576,MATCH(D202,[1]Master!$B:$B,0),MATCH($H$5,[1]Master!$1:$1,0)),"")</f>
        <v>50</v>
      </c>
      <c r="H202" s="381" t="str">
        <f>IFERROR(INDEX([1]Master!$1:$1048576,MATCH(D202,[1]Master!$B:$B,0),MATCH($H$4,[1]Master!$1:$1,0)),"")</f>
        <v>-</v>
      </c>
      <c r="I202" s="81" t="s">
        <v>5380</v>
      </c>
      <c r="J202" s="367">
        <f>IFERROR(INDEX([1]Master!$1:$1048576,MATCH(D202,[1]Master!$B:$B,0),MATCH($G$5,[1]Master!$1:$1,0)),"")</f>
        <v>6.7111111111111112</v>
      </c>
      <c r="K202" s="235">
        <f>ROUND(J202*Order_Quote!$L$3,4)</f>
        <v>0</v>
      </c>
      <c r="L202" s="228"/>
      <c r="M202" s="178"/>
      <c r="N202" s="171">
        <f t="shared" si="3"/>
        <v>0</v>
      </c>
      <c r="O202" s="80"/>
      <c r="Q202" s="73"/>
      <c r="R202" s="52"/>
    </row>
    <row r="203" spans="1:18" ht="15" customHeight="1" x14ac:dyDescent="0.3">
      <c r="A203" s="29" t="str">
        <f>IF(L203&gt;0,COUNT($A$7:A202)+COUNT(DWV!$A$8:$A$300)+COUNT('Large Dia. DWV'!$A$8:$A$121)+1,"")</f>
        <v/>
      </c>
      <c r="B203" s="67"/>
      <c r="C203" s="68"/>
      <c r="D203" s="81" t="s">
        <v>3895</v>
      </c>
      <c r="E203" s="34">
        <v>22556649</v>
      </c>
      <c r="F203" s="82" t="s">
        <v>6346</v>
      </c>
      <c r="G203" s="381">
        <f>IFERROR(INDEX([1]Master!$1:$1048576,MATCH(D203,[1]Master!$B:$B,0),MATCH($H$5,[1]Master!$1:$1,0)),"")</f>
        <v>50</v>
      </c>
      <c r="H203" s="381" t="str">
        <f>IFERROR(INDEX([1]Master!$1:$1048576,MATCH(D203,[1]Master!$B:$B,0),MATCH($H$4,[1]Master!$1:$1,0)),"")</f>
        <v>-</v>
      </c>
      <c r="I203" s="81" t="s">
        <v>5380</v>
      </c>
      <c r="J203" s="367">
        <f>IFERROR(INDEX([1]Master!$1:$1048576,MATCH(D203,[1]Master!$B:$B,0),MATCH($G$5,[1]Master!$1:$1,0)),"")</f>
        <v>6.9333333333333336</v>
      </c>
      <c r="K203" s="235">
        <f>ROUND(J203*Order_Quote!$L$3,4)</f>
        <v>0</v>
      </c>
      <c r="L203" s="228"/>
      <c r="M203" s="178"/>
      <c r="N203" s="171">
        <f t="shared" si="3"/>
        <v>0</v>
      </c>
      <c r="O203" s="80"/>
      <c r="Q203" s="73"/>
      <c r="R203" s="52"/>
    </row>
    <row r="204" spans="1:18" ht="15" customHeight="1" x14ac:dyDescent="0.3">
      <c r="A204" s="29" t="str">
        <f>IF(L204&gt;0,COUNT($A$7:A203)+COUNT(DWV!$A$8:$A$300)+COUNT('Large Dia. DWV'!$A$8:$A$121)+1,"")</f>
        <v/>
      </c>
      <c r="B204" s="181"/>
      <c r="C204" s="182"/>
      <c r="D204" s="81" t="s">
        <v>3896</v>
      </c>
      <c r="E204" s="34">
        <v>22556657</v>
      </c>
      <c r="F204" s="82" t="s">
        <v>6347</v>
      </c>
      <c r="G204" s="381">
        <f>IFERROR(INDEX([1]Master!$1:$1048576,MATCH(D204,[1]Master!$B:$B,0),MATCH($H$5,[1]Master!$1:$1,0)),"")</f>
        <v>20</v>
      </c>
      <c r="H204" s="381" t="str">
        <f>IFERROR(INDEX([1]Master!$1:$1048576,MATCH(D204,[1]Master!$B:$B,0),MATCH($H$4,[1]Master!$1:$1,0)),"")</f>
        <v>-</v>
      </c>
      <c r="I204" s="81" t="s">
        <v>5380</v>
      </c>
      <c r="J204" s="367">
        <f>IFERROR(INDEX([1]Master!$1:$1048576,MATCH(D204,[1]Master!$B:$B,0),MATCH($G$5,[1]Master!$1:$1,0)),"")</f>
        <v>13.377777777777776</v>
      </c>
      <c r="K204" s="235">
        <f>ROUND(J204*Order_Quote!$L$3,4)</f>
        <v>0</v>
      </c>
      <c r="L204" s="228"/>
      <c r="M204" s="178"/>
      <c r="N204" s="171">
        <f t="shared" si="3"/>
        <v>0</v>
      </c>
      <c r="O204" s="80"/>
      <c r="Q204" s="73"/>
      <c r="R204" s="52"/>
    </row>
    <row r="205" spans="1:18" ht="15" customHeight="1" x14ac:dyDescent="0.3">
      <c r="A205" s="29" t="str">
        <f>IF(L205&gt;0,COUNT($A$7:A204)+COUNT(DWV!$A$8:$A$300)+COUNT('Large Dia. DWV'!$A$8:$A$121)+1,"")</f>
        <v/>
      </c>
      <c r="B205" s="67"/>
      <c r="C205" s="68"/>
      <c r="D205" s="85" t="s">
        <v>3897</v>
      </c>
      <c r="E205" s="83">
        <v>22556412</v>
      </c>
      <c r="F205" s="84" t="s">
        <v>6348</v>
      </c>
      <c r="G205" s="381">
        <f>IFERROR(INDEX([1]Master!$1:$1048576,MATCH(D205,[1]Master!$B:$B,0),MATCH($H$5,[1]Master!$1:$1,0)),"")</f>
        <v>250</v>
      </c>
      <c r="H205" s="381" t="str">
        <f>IFERROR(INDEX([1]Master!$1:$1048576,MATCH(D205,[1]Master!$B:$B,0),MATCH($H$4,[1]Master!$1:$1,0)),"")</f>
        <v>-</v>
      </c>
      <c r="I205" s="81" t="s">
        <v>5380</v>
      </c>
      <c r="J205" s="367">
        <f>IFERROR(INDEX([1]Master!$1:$1048576,MATCH(D205,[1]Master!$B:$B,0),MATCH($G$5,[1]Master!$1:$1,0)),"")</f>
        <v>3.8470728793309439</v>
      </c>
      <c r="K205" s="235">
        <f>ROUND(J205*Order_Quote!$L$3,4)</f>
        <v>0</v>
      </c>
      <c r="L205" s="232"/>
      <c r="M205" s="178"/>
      <c r="N205" s="171">
        <f t="shared" si="3"/>
        <v>0</v>
      </c>
      <c r="O205" s="80"/>
      <c r="Q205" s="73"/>
      <c r="R205" s="52"/>
    </row>
    <row r="206" spans="1:18" ht="15" customHeight="1" x14ac:dyDescent="0.3">
      <c r="A206" s="29" t="str">
        <f>IF(L206&gt;0,COUNT($A$7:A205)+COUNT(DWV!$A$8:$A$300)+COUNT('Large Dia. DWV'!$A$8:$A$121)+1,"")</f>
        <v/>
      </c>
      <c r="B206" s="67"/>
      <c r="C206" s="68"/>
      <c r="D206" s="81" t="s">
        <v>3898</v>
      </c>
      <c r="E206" s="34">
        <v>22556414</v>
      </c>
      <c r="F206" s="82" t="s">
        <v>6349</v>
      </c>
      <c r="G206" s="381">
        <f>IFERROR(INDEX([1]Master!$1:$1048576,MATCH(D206,[1]Master!$B:$B,0),MATCH($H$5,[1]Master!$1:$1,0)),"")</f>
        <v>250</v>
      </c>
      <c r="H206" s="381" t="str">
        <f>IFERROR(INDEX([1]Master!$1:$1048576,MATCH(D206,[1]Master!$B:$B,0),MATCH($H$4,[1]Master!$1:$1,0)),"")</f>
        <v>-</v>
      </c>
      <c r="I206" s="81" t="s">
        <v>5380</v>
      </c>
      <c r="J206" s="367">
        <f>IFERROR(INDEX([1]Master!$1:$1048576,MATCH(D206,[1]Master!$B:$B,0),MATCH($G$5,[1]Master!$1:$1,0)),"")</f>
        <v>3.8470728793309439</v>
      </c>
      <c r="K206" s="235">
        <f>ROUND(J206*Order_Quote!$L$3,4)</f>
        <v>0</v>
      </c>
      <c r="L206" s="228"/>
      <c r="M206" s="178"/>
      <c r="N206" s="171">
        <f t="shared" si="3"/>
        <v>0</v>
      </c>
      <c r="O206" s="80"/>
      <c r="Q206" s="73"/>
      <c r="R206" s="52"/>
    </row>
    <row r="207" spans="1:18" ht="15" customHeight="1" x14ac:dyDescent="0.3">
      <c r="A207" s="29" t="str">
        <f>IF(L207&gt;0,COUNT($A$7:A206)+COUNT(DWV!$A$8:$A$300)+COUNT('Large Dia. DWV'!$A$8:$A$121)+1,"")</f>
        <v/>
      </c>
      <c r="B207" s="67"/>
      <c r="C207" s="68"/>
      <c r="D207" s="81" t="s">
        <v>3899</v>
      </c>
      <c r="E207" s="34">
        <v>22556416</v>
      </c>
      <c r="F207" s="82" t="s">
        <v>6350</v>
      </c>
      <c r="G207" s="381">
        <f>IFERROR(INDEX([1]Master!$1:$1048576,MATCH(D207,[1]Master!$B:$B,0),MATCH($H$5,[1]Master!$1:$1,0)),"")</f>
        <v>50</v>
      </c>
      <c r="H207" s="381" t="str">
        <f>IFERROR(INDEX([1]Master!$1:$1048576,MATCH(D207,[1]Master!$B:$B,0),MATCH($H$4,[1]Master!$1:$1,0)),"")</f>
        <v>-</v>
      </c>
      <c r="I207" s="81" t="s">
        <v>5380</v>
      </c>
      <c r="J207" s="367">
        <f>IFERROR(INDEX([1]Master!$1:$1048576,MATCH(D207,[1]Master!$B:$B,0),MATCH($G$5,[1]Master!$1:$1,0)),"")</f>
        <v>6.6905615292712053</v>
      </c>
      <c r="K207" s="235">
        <f>ROUND(J207*Order_Quote!$L$3,4)</f>
        <v>0</v>
      </c>
      <c r="L207" s="228"/>
      <c r="M207" s="178"/>
      <c r="N207" s="171">
        <f t="shared" si="3"/>
        <v>0</v>
      </c>
      <c r="O207" s="80"/>
      <c r="Q207" s="73"/>
      <c r="R207" s="52"/>
    </row>
    <row r="208" spans="1:18" ht="15" customHeight="1" x14ac:dyDescent="0.3">
      <c r="A208" s="29" t="str">
        <f>IF(L208&gt;0,COUNT($A$7:A207)+COUNT(DWV!$A$8:$A$300)+COUNT('Large Dia. DWV'!$A$8:$A$121)+1,"")</f>
        <v/>
      </c>
      <c r="B208" s="67"/>
      <c r="C208" s="68"/>
      <c r="D208" s="81" t="s">
        <v>3900</v>
      </c>
      <c r="E208" s="34">
        <v>22556418</v>
      </c>
      <c r="F208" s="82" t="s">
        <v>6351</v>
      </c>
      <c r="G208" s="381">
        <f>IFERROR(INDEX([1]Master!$1:$1048576,MATCH(D208,[1]Master!$B:$B,0),MATCH($H$5,[1]Master!$1:$1,0)),"")</f>
        <v>100</v>
      </c>
      <c r="H208" s="381" t="str">
        <f>IFERROR(INDEX([1]Master!$1:$1048576,MATCH(D208,[1]Master!$B:$B,0),MATCH($H$4,[1]Master!$1:$1,0)),"")</f>
        <v>-</v>
      </c>
      <c r="I208" s="81" t="s">
        <v>5380</v>
      </c>
      <c r="J208" s="367">
        <f>IFERROR(INDEX([1]Master!$1:$1048576,MATCH(D208,[1]Master!$B:$B,0),MATCH($G$5,[1]Master!$1:$1,0)),"")</f>
        <v>6.6905615292712053</v>
      </c>
      <c r="K208" s="235">
        <f>ROUND(J208*Order_Quote!$L$3,4)</f>
        <v>0</v>
      </c>
      <c r="L208" s="228"/>
      <c r="M208" s="178"/>
      <c r="N208" s="171">
        <f t="shared" si="3"/>
        <v>0</v>
      </c>
      <c r="O208" s="80"/>
      <c r="Q208" s="73"/>
      <c r="R208" s="52"/>
    </row>
    <row r="209" spans="1:18" ht="15" customHeight="1" x14ac:dyDescent="0.3">
      <c r="A209" s="29" t="str">
        <f>IF(L209&gt;0,COUNT($A$7:A208)+COUNT(DWV!$A$8:$A$300)+COUNT('Large Dia. DWV'!$A$8:$A$121)+1,"")</f>
        <v/>
      </c>
      <c r="B209" s="181"/>
      <c r="C209" s="182"/>
      <c r="D209" s="81" t="s">
        <v>3901</v>
      </c>
      <c r="E209" s="34">
        <v>22556420</v>
      </c>
      <c r="F209" s="82" t="s">
        <v>6352</v>
      </c>
      <c r="G209" s="381">
        <f>IFERROR(INDEX([1]Master!$1:$1048576,MATCH(D209,[1]Master!$B:$B,0),MATCH($H$5,[1]Master!$1:$1,0)),"")</f>
        <v>50</v>
      </c>
      <c r="H209" s="381" t="str">
        <f>IFERROR(INDEX([1]Master!$1:$1048576,MATCH(D209,[1]Master!$B:$B,0),MATCH($H$4,[1]Master!$1:$1,0)),"")</f>
        <v>-</v>
      </c>
      <c r="I209" s="81" t="s">
        <v>5380</v>
      </c>
      <c r="J209" s="367">
        <f>IFERROR(INDEX([1]Master!$1:$1048576,MATCH(D209,[1]Master!$B:$B,0),MATCH($G$5,[1]Master!$1:$1,0)),"")</f>
        <v>6.6905615292712053</v>
      </c>
      <c r="K209" s="235">
        <f>ROUND(J209*Order_Quote!$L$3,4)</f>
        <v>0</v>
      </c>
      <c r="L209" s="228"/>
      <c r="M209" s="178"/>
      <c r="N209" s="171">
        <f t="shared" si="3"/>
        <v>0</v>
      </c>
      <c r="O209" s="80"/>
      <c r="Q209" s="73"/>
      <c r="R209" s="52"/>
    </row>
    <row r="210" spans="1:18" ht="15" customHeight="1" x14ac:dyDescent="0.3">
      <c r="A210" s="29" t="str">
        <f>IF(L210&gt;0,COUNT($A$7:A209)+COUNT(DWV!$A$8:$A$300)+COUNT('Large Dia. DWV'!$A$8:$A$121)+1,"")</f>
        <v/>
      </c>
      <c r="B210" s="67"/>
      <c r="C210" s="68"/>
      <c r="D210" s="85" t="s">
        <v>3902</v>
      </c>
      <c r="E210" s="83">
        <v>22556674</v>
      </c>
      <c r="F210" s="84" t="s">
        <v>6353</v>
      </c>
      <c r="G210" s="381">
        <f>IFERROR(INDEX([1]Master!$1:$1048576,MATCH(D210,[1]Master!$B:$B,0),MATCH($H$5,[1]Master!$1:$1,0)),"")</f>
        <v>250</v>
      </c>
      <c r="H210" s="381" t="str">
        <f>IFERROR(INDEX([1]Master!$1:$1048576,MATCH(D210,[1]Master!$B:$B,0),MATCH($H$4,[1]Master!$1:$1,0)),"")</f>
        <v>-</v>
      </c>
      <c r="I210" s="81" t="s">
        <v>5380</v>
      </c>
      <c r="J210" s="367">
        <f>IFERROR(INDEX([1]Master!$1:$1048576,MATCH(D210,[1]Master!$B:$B,0),MATCH($G$5,[1]Master!$1:$1,0)),"")</f>
        <v>1.9222222222222221</v>
      </c>
      <c r="K210" s="235">
        <f>ROUND(J210*Order_Quote!$L$3,4)</f>
        <v>0</v>
      </c>
      <c r="L210" s="232"/>
      <c r="M210" s="178"/>
      <c r="N210" s="171">
        <f t="shared" si="3"/>
        <v>0</v>
      </c>
      <c r="O210" s="80"/>
      <c r="Q210" s="73"/>
      <c r="R210" s="52"/>
    </row>
    <row r="211" spans="1:18" ht="15" customHeight="1" x14ac:dyDescent="0.3">
      <c r="A211" s="29" t="str">
        <f>IF(L211&gt;0,COUNT($A$7:A210)+COUNT(DWV!$A$8:$A$300)+COUNT('Large Dia. DWV'!$A$8:$A$121)+1,"")</f>
        <v/>
      </c>
      <c r="B211" s="67"/>
      <c r="C211" s="68"/>
      <c r="D211" s="81" t="s">
        <v>3903</v>
      </c>
      <c r="E211" s="34">
        <v>22556673</v>
      </c>
      <c r="F211" s="82" t="s">
        <v>6354</v>
      </c>
      <c r="G211" s="381">
        <f>IFERROR(INDEX([1]Master!$1:$1048576,MATCH(D211,[1]Master!$B:$B,0),MATCH($H$5,[1]Master!$1:$1,0)),"")</f>
        <v>150</v>
      </c>
      <c r="H211" s="381" t="str">
        <f>IFERROR(INDEX([1]Master!$1:$1048576,MATCH(D211,[1]Master!$B:$B,0),MATCH($H$4,[1]Master!$1:$1,0)),"")</f>
        <v>-</v>
      </c>
      <c r="I211" s="81" t="s">
        <v>5380</v>
      </c>
      <c r="J211" s="367">
        <f>IFERROR(INDEX([1]Master!$1:$1048576,MATCH(D211,[1]Master!$B:$B,0),MATCH($G$5,[1]Master!$1:$1,0)),"")</f>
        <v>2.2444444444444445</v>
      </c>
      <c r="K211" s="235">
        <f>ROUND(J211*Order_Quote!$L$3,4)</f>
        <v>0</v>
      </c>
      <c r="L211" s="228"/>
      <c r="M211" s="178"/>
      <c r="N211" s="171">
        <f t="shared" si="3"/>
        <v>0</v>
      </c>
      <c r="O211" s="80"/>
      <c r="Q211" s="73"/>
      <c r="R211" s="52"/>
    </row>
    <row r="212" spans="1:18" ht="15" customHeight="1" x14ac:dyDescent="0.3">
      <c r="A212" s="29" t="str">
        <f>IF(L212&gt;0,COUNT($A$7:A211)+COUNT(DWV!$A$8:$A$300)+COUNT('Large Dia. DWV'!$A$8:$A$121)+1,"")</f>
        <v/>
      </c>
      <c r="B212" s="67"/>
      <c r="C212" s="68"/>
      <c r="D212" s="81" t="s">
        <v>3904</v>
      </c>
      <c r="E212" s="34">
        <v>22556676</v>
      </c>
      <c r="F212" s="82" t="s">
        <v>6355</v>
      </c>
      <c r="G212" s="381">
        <f>IFERROR(INDEX([1]Master!$1:$1048576,MATCH(D212,[1]Master!$B:$B,0),MATCH($H$5,[1]Master!$1:$1,0)),"")</f>
        <v>50</v>
      </c>
      <c r="H212" s="381" t="str">
        <f>IFERROR(INDEX([1]Master!$1:$1048576,MATCH(D212,[1]Master!$B:$B,0),MATCH($H$4,[1]Master!$1:$1,0)),"")</f>
        <v>-</v>
      </c>
      <c r="I212" s="81" t="s">
        <v>5380</v>
      </c>
      <c r="J212" s="367">
        <f>IFERROR(INDEX([1]Master!$1:$1048576,MATCH(D212,[1]Master!$B:$B,0),MATCH($G$5,[1]Master!$1:$1,0)),"")</f>
        <v>3.7666666666666666</v>
      </c>
      <c r="K212" s="235">
        <f>ROUND(J212*Order_Quote!$L$3,4)</f>
        <v>0</v>
      </c>
      <c r="L212" s="228"/>
      <c r="M212" s="178"/>
      <c r="N212" s="171">
        <f t="shared" si="3"/>
        <v>0</v>
      </c>
      <c r="O212" s="80"/>
      <c r="Q212" s="73"/>
      <c r="R212" s="52"/>
    </row>
    <row r="213" spans="1:18" ht="15" customHeight="1" x14ac:dyDescent="0.3">
      <c r="A213" s="29" t="str">
        <f>IF(L213&gt;0,COUNT($A$7:A212)+COUNT(DWV!$A$8:$A$300)+COUNT('Large Dia. DWV'!$A$8:$A$121)+1,"")</f>
        <v/>
      </c>
      <c r="B213" s="67"/>
      <c r="C213" s="68"/>
      <c r="D213" s="81" t="s">
        <v>3905</v>
      </c>
      <c r="E213" s="34">
        <v>22556677</v>
      </c>
      <c r="F213" s="82" t="s">
        <v>6356</v>
      </c>
      <c r="G213" s="381">
        <f>IFERROR(INDEX([1]Master!$1:$1048576,MATCH(D213,[1]Master!$B:$B,0),MATCH($H$5,[1]Master!$1:$1,0)),"")</f>
        <v>50</v>
      </c>
      <c r="H213" s="381" t="str">
        <f>IFERROR(INDEX([1]Master!$1:$1048576,MATCH(D213,[1]Master!$B:$B,0),MATCH($H$4,[1]Master!$1:$1,0)),"")</f>
        <v>-</v>
      </c>
      <c r="I213" s="81" t="s">
        <v>5380</v>
      </c>
      <c r="J213" s="367">
        <f>IFERROR(INDEX([1]Master!$1:$1048576,MATCH(D213,[1]Master!$B:$B,0),MATCH($G$5,[1]Master!$1:$1,0)),"")</f>
        <v>5.2777777777777777</v>
      </c>
      <c r="K213" s="235">
        <f>ROUND(J213*Order_Quote!$L$3,4)</f>
        <v>0</v>
      </c>
      <c r="L213" s="228"/>
      <c r="M213" s="178"/>
      <c r="N213" s="171">
        <f t="shared" si="3"/>
        <v>0</v>
      </c>
      <c r="O213" s="80"/>
      <c r="Q213" s="73"/>
      <c r="R213" s="52"/>
    </row>
    <row r="214" spans="1:18" ht="15" customHeight="1" x14ac:dyDescent="0.3">
      <c r="A214" s="29" t="str">
        <f>IF(L214&gt;0,COUNT($A$7:A213)+COUNT(DWV!$A$8:$A$300)+COUNT('Large Dia. DWV'!$A$8:$A$121)+1,"")</f>
        <v/>
      </c>
      <c r="B214" s="67"/>
      <c r="C214" s="68"/>
      <c r="D214" s="81" t="s">
        <v>3906</v>
      </c>
      <c r="E214" s="34">
        <v>22556678</v>
      </c>
      <c r="F214" s="82" t="s">
        <v>6357</v>
      </c>
      <c r="G214" s="381">
        <f>IFERROR(INDEX([1]Master!$1:$1048576,MATCH(D214,[1]Master!$B:$B,0),MATCH($H$5,[1]Master!$1:$1,0)),"")</f>
        <v>25</v>
      </c>
      <c r="H214" s="381" t="str">
        <f>IFERROR(INDEX([1]Master!$1:$1048576,MATCH(D214,[1]Master!$B:$B,0),MATCH($H$4,[1]Master!$1:$1,0)),"")</f>
        <v>-</v>
      </c>
      <c r="I214" s="81" t="s">
        <v>5380</v>
      </c>
      <c r="J214" s="367">
        <f>IFERROR(INDEX([1]Master!$1:$1048576,MATCH(D214,[1]Master!$B:$B,0),MATCH($G$5,[1]Master!$1:$1,0)),"")</f>
        <v>5.4888888888888889</v>
      </c>
      <c r="K214" s="235">
        <f>ROUND(J214*Order_Quote!$L$3,4)</f>
        <v>0</v>
      </c>
      <c r="L214" s="228"/>
      <c r="M214" s="178"/>
      <c r="N214" s="171">
        <f t="shared" si="3"/>
        <v>0</v>
      </c>
      <c r="O214" s="80"/>
      <c r="Q214" s="73"/>
      <c r="R214" s="52"/>
    </row>
    <row r="215" spans="1:18" ht="15" customHeight="1" x14ac:dyDescent="0.3">
      <c r="A215" s="29" t="str">
        <f>IF(L215&gt;0,COUNT($A$7:A214)+COUNT(DWV!$A$8:$A$300)+COUNT('Large Dia. DWV'!$A$8:$A$121)+1,"")</f>
        <v/>
      </c>
      <c r="B215" s="181"/>
      <c r="C215" s="182"/>
      <c r="D215" s="81" t="s">
        <v>3907</v>
      </c>
      <c r="E215" s="34">
        <v>22556679</v>
      </c>
      <c r="F215" s="82" t="s">
        <v>6358</v>
      </c>
      <c r="G215" s="381">
        <f>IFERROR(INDEX([1]Master!$1:$1048576,MATCH(D215,[1]Master!$B:$B,0),MATCH($H$5,[1]Master!$1:$1,0)),"")</f>
        <v>20</v>
      </c>
      <c r="H215" s="381" t="str">
        <f>IFERROR(INDEX([1]Master!$1:$1048576,MATCH(D215,[1]Master!$B:$B,0),MATCH($H$4,[1]Master!$1:$1,0)),"")</f>
        <v>-</v>
      </c>
      <c r="I215" s="81" t="s">
        <v>5380</v>
      </c>
      <c r="J215" s="367">
        <f>IFERROR(INDEX([1]Master!$1:$1048576,MATCH(D215,[1]Master!$B:$B,0),MATCH($G$5,[1]Master!$1:$1,0)),"")</f>
        <v>13.522222222222222</v>
      </c>
      <c r="K215" s="235">
        <f>ROUND(J215*Order_Quote!$L$3,4)</f>
        <v>0</v>
      </c>
      <c r="L215" s="228"/>
      <c r="M215" s="178"/>
      <c r="N215" s="171">
        <f t="shared" si="3"/>
        <v>0</v>
      </c>
      <c r="O215" s="80"/>
      <c r="Q215" s="73"/>
      <c r="R215" s="52"/>
    </row>
    <row r="216" spans="1:18" ht="15" customHeight="1" x14ac:dyDescent="0.3">
      <c r="A216" s="29" t="str">
        <f>IF(L216&gt;0,COUNT($A$7:A215)+COUNT(DWV!$A$8:$A$300)+COUNT('Large Dia. DWV'!$A$8:$A$121)+1,"")</f>
        <v/>
      </c>
      <c r="B216" s="67"/>
      <c r="C216" s="68"/>
      <c r="D216" s="85" t="s">
        <v>3908</v>
      </c>
      <c r="E216" s="83">
        <v>22556661</v>
      </c>
      <c r="F216" s="84" t="s">
        <v>6359</v>
      </c>
      <c r="G216" s="381">
        <f>IFERROR(INDEX([1]Master!$1:$1048576,MATCH(D216,[1]Master!$B:$B,0),MATCH($H$5,[1]Master!$1:$1,0)),"")</f>
        <v>250</v>
      </c>
      <c r="H216" s="381" t="str">
        <f>IFERROR(INDEX([1]Master!$1:$1048576,MATCH(D216,[1]Master!$B:$B,0),MATCH($H$4,[1]Master!$1:$1,0)),"")</f>
        <v>-</v>
      </c>
      <c r="I216" s="81" t="s">
        <v>5380</v>
      </c>
      <c r="J216" s="367">
        <f>IFERROR(INDEX([1]Master!$1:$1048576,MATCH(D216,[1]Master!$B:$B,0),MATCH($G$5,[1]Master!$1:$1,0)),"")</f>
        <v>2.8195937873357222</v>
      </c>
      <c r="K216" s="235">
        <f>ROUND(J216*Order_Quote!$L$3,4)</f>
        <v>0</v>
      </c>
      <c r="L216" s="232"/>
      <c r="M216" s="178"/>
      <c r="N216" s="171">
        <f t="shared" si="3"/>
        <v>0</v>
      </c>
      <c r="O216" s="80"/>
      <c r="Q216" s="73"/>
      <c r="R216" s="52"/>
    </row>
    <row r="217" spans="1:18" ht="15" customHeight="1" x14ac:dyDescent="0.3">
      <c r="A217" s="29" t="str">
        <f>IF(L217&gt;0,COUNT($A$7:A216)+COUNT(DWV!$A$8:$A$300)+COUNT('Large Dia. DWV'!$A$8:$A$121)+1,"")</f>
        <v/>
      </c>
      <c r="B217" s="67"/>
      <c r="C217" s="68"/>
      <c r="D217" s="81" t="s">
        <v>3909</v>
      </c>
      <c r="E217" s="34">
        <v>22556663</v>
      </c>
      <c r="F217" s="82" t="s">
        <v>6360</v>
      </c>
      <c r="G217" s="381">
        <f>IFERROR(INDEX([1]Master!$1:$1048576,MATCH(D217,[1]Master!$B:$B,0),MATCH($H$5,[1]Master!$1:$1,0)),"")</f>
        <v>250</v>
      </c>
      <c r="H217" s="381" t="str">
        <f>IFERROR(INDEX([1]Master!$1:$1048576,MATCH(D217,[1]Master!$B:$B,0),MATCH($H$4,[1]Master!$1:$1,0)),"")</f>
        <v>-</v>
      </c>
      <c r="I217" s="81" t="s">
        <v>5380</v>
      </c>
      <c r="J217" s="367">
        <f>IFERROR(INDEX([1]Master!$1:$1048576,MATCH(D217,[1]Master!$B:$B,0),MATCH($G$5,[1]Master!$1:$1,0)),"")</f>
        <v>2.8195937873357222</v>
      </c>
      <c r="K217" s="235">
        <f>ROUND(J217*Order_Quote!$L$3,4)</f>
        <v>0</v>
      </c>
      <c r="L217" s="228"/>
      <c r="M217" s="178"/>
      <c r="N217" s="171">
        <f t="shared" si="3"/>
        <v>0</v>
      </c>
      <c r="O217" s="80"/>
      <c r="Q217" s="73"/>
      <c r="R217" s="52"/>
    </row>
    <row r="218" spans="1:18" ht="15" customHeight="1" x14ac:dyDescent="0.3">
      <c r="A218" s="29" t="str">
        <f>IF(L218&gt;0,COUNT($A$7:A217)+COUNT(DWV!$A$8:$A$300)+COUNT('Large Dia. DWV'!$A$8:$A$121)+1,"")</f>
        <v/>
      </c>
      <c r="B218" s="67"/>
      <c r="C218" s="68"/>
      <c r="D218" s="81" t="s">
        <v>3910</v>
      </c>
      <c r="E218" s="34">
        <v>22556664</v>
      </c>
      <c r="F218" s="82" t="s">
        <v>6361</v>
      </c>
      <c r="G218" s="381">
        <f>IFERROR(INDEX([1]Master!$1:$1048576,MATCH(D218,[1]Master!$B:$B,0),MATCH($H$5,[1]Master!$1:$1,0)),"")</f>
        <v>100</v>
      </c>
      <c r="H218" s="381" t="str">
        <f>IFERROR(INDEX([1]Master!$1:$1048576,MATCH(D218,[1]Master!$B:$B,0),MATCH($H$4,[1]Master!$1:$1,0)),"")</f>
        <v>-</v>
      </c>
      <c r="I218" s="81" t="s">
        <v>5380</v>
      </c>
      <c r="J218" s="367">
        <f>IFERROR(INDEX([1]Master!$1:$1048576,MATCH(D218,[1]Master!$B:$B,0),MATCH($G$5,[1]Master!$1:$1,0)),"")</f>
        <v>4.7670250896057356</v>
      </c>
      <c r="K218" s="235">
        <f>ROUND(J218*Order_Quote!$L$3,4)</f>
        <v>0</v>
      </c>
      <c r="L218" s="228"/>
      <c r="M218" s="178"/>
      <c r="N218" s="171">
        <f t="shared" si="3"/>
        <v>0</v>
      </c>
      <c r="O218" s="80"/>
      <c r="Q218" s="73"/>
      <c r="R218" s="52"/>
    </row>
    <row r="219" spans="1:18" ht="15" customHeight="1" x14ac:dyDescent="0.3">
      <c r="A219" s="29" t="str">
        <f>IF(L219&gt;0,COUNT($A$7:A218)+COUNT(DWV!$A$8:$A$300)+COUNT('Large Dia. DWV'!$A$8:$A$121)+1,"")</f>
        <v/>
      </c>
      <c r="B219" s="67"/>
      <c r="C219" s="68"/>
      <c r="D219" s="81" t="s">
        <v>3911</v>
      </c>
      <c r="E219" s="34">
        <v>22556667</v>
      </c>
      <c r="F219" s="82" t="s">
        <v>6362</v>
      </c>
      <c r="G219" s="381">
        <f>IFERROR(INDEX([1]Master!$1:$1048576,MATCH(D219,[1]Master!$B:$B,0),MATCH($H$5,[1]Master!$1:$1,0)),"")</f>
        <v>100</v>
      </c>
      <c r="H219" s="381" t="str">
        <f>IFERROR(INDEX([1]Master!$1:$1048576,MATCH(D219,[1]Master!$B:$B,0),MATCH($H$4,[1]Master!$1:$1,0)),"")</f>
        <v>-</v>
      </c>
      <c r="I219" s="81" t="s">
        <v>5380</v>
      </c>
      <c r="J219" s="367">
        <f>IFERROR(INDEX([1]Master!$1:$1048576,MATCH(D219,[1]Master!$B:$B,0),MATCH($G$5,[1]Master!$1:$1,0)),"")</f>
        <v>4.7670250896057356</v>
      </c>
      <c r="K219" s="235">
        <f>ROUND(J219*Order_Quote!$L$3,4)</f>
        <v>0</v>
      </c>
      <c r="L219" s="228"/>
      <c r="M219" s="178"/>
      <c r="N219" s="171">
        <f t="shared" si="3"/>
        <v>0</v>
      </c>
      <c r="O219" s="80"/>
      <c r="Q219" s="73"/>
      <c r="R219" s="52"/>
    </row>
    <row r="220" spans="1:18" ht="15" customHeight="1" x14ac:dyDescent="0.3">
      <c r="A220" s="29" t="str">
        <f>IF(L220&gt;0,COUNT($A$7:A219)+COUNT(DWV!$A$8:$A$300)+COUNT('Large Dia. DWV'!$A$8:$A$121)+1,"")</f>
        <v/>
      </c>
      <c r="B220" s="181"/>
      <c r="C220" s="182"/>
      <c r="D220" s="81" t="s">
        <v>3912</v>
      </c>
      <c r="E220" s="34">
        <v>22556665</v>
      </c>
      <c r="F220" s="82" t="s">
        <v>6363</v>
      </c>
      <c r="G220" s="381">
        <f>IFERROR(INDEX([1]Master!$1:$1048576,MATCH(D220,[1]Master!$B:$B,0),MATCH($H$5,[1]Master!$1:$1,0)),"")</f>
        <v>50</v>
      </c>
      <c r="H220" s="381" t="str">
        <f>IFERROR(INDEX([1]Master!$1:$1048576,MATCH(D220,[1]Master!$B:$B,0),MATCH($H$4,[1]Master!$1:$1,0)),"")</f>
        <v>-</v>
      </c>
      <c r="I220" s="81" t="s">
        <v>5380</v>
      </c>
      <c r="J220" s="367">
        <f>IFERROR(INDEX([1]Master!$1:$1048576,MATCH(D220,[1]Master!$B:$B,0),MATCH($G$5,[1]Master!$1:$1,0)),"")</f>
        <v>4.7670250896057356</v>
      </c>
      <c r="K220" s="235">
        <f>ROUND(J220*Order_Quote!$L$3,4)</f>
        <v>0</v>
      </c>
      <c r="L220" s="228"/>
      <c r="M220" s="178"/>
      <c r="N220" s="171">
        <f t="shared" si="3"/>
        <v>0</v>
      </c>
      <c r="O220" s="80"/>
      <c r="Q220" s="73"/>
      <c r="R220" s="52"/>
    </row>
    <row r="221" spans="1:18" ht="15" customHeight="1" x14ac:dyDescent="0.3">
      <c r="A221" s="29" t="str">
        <f>IF(L221&gt;0,COUNT($A$7:A220)+COUNT(DWV!$A$8:$A$300)+COUNT('Large Dia. DWV'!$A$8:$A$121)+1,"")</f>
        <v/>
      </c>
      <c r="B221" s="67"/>
      <c r="C221" s="68"/>
      <c r="D221" s="85" t="s">
        <v>3913</v>
      </c>
      <c r="E221" s="83">
        <v>22556624</v>
      </c>
      <c r="F221" s="84" t="s">
        <v>6364</v>
      </c>
      <c r="G221" s="381">
        <f>IFERROR(INDEX([1]Master!$1:$1048576,MATCH(D221,[1]Master!$B:$B,0),MATCH($H$5,[1]Master!$1:$1,0)),"")</f>
        <v>250</v>
      </c>
      <c r="H221" s="381" t="str">
        <f>IFERROR(INDEX([1]Master!$1:$1048576,MATCH(D221,[1]Master!$B:$B,0),MATCH($H$4,[1]Master!$1:$1,0)),"")</f>
        <v>-</v>
      </c>
      <c r="I221" s="81" t="s">
        <v>5380</v>
      </c>
      <c r="J221" s="367">
        <f>IFERROR(INDEX([1]Master!$1:$1048576,MATCH(D221,[1]Master!$B:$B,0),MATCH($G$5,[1]Master!$1:$1,0)),"")</f>
        <v>2.4492234169653524</v>
      </c>
      <c r="K221" s="235">
        <f>ROUND(J221*Order_Quote!$L$3,4)</f>
        <v>0</v>
      </c>
      <c r="L221" s="232"/>
      <c r="M221" s="178"/>
      <c r="N221" s="171">
        <f t="shared" si="3"/>
        <v>0</v>
      </c>
      <c r="O221" s="80"/>
      <c r="Q221" s="73"/>
      <c r="R221" s="52"/>
    </row>
    <row r="222" spans="1:18" ht="15" customHeight="1" x14ac:dyDescent="0.3">
      <c r="A222" s="29" t="str">
        <f>IF(L222&gt;0,COUNT($A$7:A221)+COUNT(DWV!$A$8:$A$300)+COUNT('Large Dia. DWV'!$A$8:$A$121)+1,"")</f>
        <v/>
      </c>
      <c r="B222" s="67"/>
      <c r="C222" s="68"/>
      <c r="D222" s="81" t="s">
        <v>3914</v>
      </c>
      <c r="E222" s="34">
        <v>22556592</v>
      </c>
      <c r="F222" s="82" t="s">
        <v>6365</v>
      </c>
      <c r="G222" s="381">
        <f>IFERROR(INDEX([1]Master!$1:$1048576,MATCH(D222,[1]Master!$B:$B,0),MATCH($H$5,[1]Master!$1:$1,0)),"")</f>
        <v>200</v>
      </c>
      <c r="H222" s="381" t="str">
        <f>IFERROR(INDEX([1]Master!$1:$1048576,MATCH(D222,[1]Master!$B:$B,0),MATCH($H$4,[1]Master!$1:$1,0)),"")</f>
        <v>-</v>
      </c>
      <c r="I222" s="81" t="s">
        <v>5380</v>
      </c>
      <c r="J222" s="367">
        <f>IFERROR(INDEX([1]Master!$1:$1048576,MATCH(D222,[1]Master!$B:$B,0),MATCH($G$5,[1]Master!$1:$1,0)),"")</f>
        <v>2.9510155316606927</v>
      </c>
      <c r="K222" s="235">
        <f>ROUND(J222*Order_Quote!$L$3,4)</f>
        <v>0</v>
      </c>
      <c r="L222" s="228"/>
      <c r="M222" s="178"/>
      <c r="N222" s="171">
        <f t="shared" si="3"/>
        <v>0</v>
      </c>
      <c r="O222" s="80"/>
      <c r="Q222" s="73"/>
      <c r="R222" s="52"/>
    </row>
    <row r="223" spans="1:18" ht="15" customHeight="1" x14ac:dyDescent="0.3">
      <c r="A223" s="29" t="str">
        <f>IF(L223&gt;0,COUNT($A$7:A222)+COUNT(DWV!$A$8:$A$300)+COUNT('Large Dia. DWV'!$A$8:$A$121)+1,"")</f>
        <v/>
      </c>
      <c r="B223" s="67"/>
      <c r="C223" s="68"/>
      <c r="D223" s="81" t="s">
        <v>3915</v>
      </c>
      <c r="E223" s="34">
        <v>22556618</v>
      </c>
      <c r="F223" s="82" t="s">
        <v>6366</v>
      </c>
      <c r="G223" s="381">
        <f>IFERROR(INDEX([1]Master!$1:$1048576,MATCH(D223,[1]Master!$B:$B,0),MATCH($H$5,[1]Master!$1:$1,0)),"")</f>
        <v>50</v>
      </c>
      <c r="H223" s="381" t="str">
        <f>IFERROR(INDEX([1]Master!$1:$1048576,MATCH(D223,[1]Master!$B:$B,0),MATCH($H$4,[1]Master!$1:$1,0)),"")</f>
        <v>-</v>
      </c>
      <c r="I223" s="81" t="s">
        <v>5380</v>
      </c>
      <c r="J223" s="367">
        <f>IFERROR(INDEX([1]Master!$1:$1048576,MATCH(D223,[1]Master!$B:$B,0),MATCH($G$5,[1]Master!$1:$1,0)),"")</f>
        <v>5.1254480286738344</v>
      </c>
      <c r="K223" s="235">
        <f>ROUND(J223*Order_Quote!$L$3,4)</f>
        <v>0</v>
      </c>
      <c r="L223" s="228"/>
      <c r="M223" s="178"/>
      <c r="N223" s="171">
        <f t="shared" si="3"/>
        <v>0</v>
      </c>
      <c r="O223" s="80"/>
      <c r="Q223" s="73"/>
      <c r="R223" s="52"/>
    </row>
    <row r="224" spans="1:18" ht="15" customHeight="1" x14ac:dyDescent="0.3">
      <c r="A224" s="29" t="str">
        <f>IF(L224&gt;0,COUNT($A$7:A223)+COUNT(DWV!$A$8:$A$300)+COUNT('Large Dia. DWV'!$A$8:$A$121)+1,"")</f>
        <v/>
      </c>
      <c r="B224" s="67"/>
      <c r="C224" s="68"/>
      <c r="D224" s="81" t="s">
        <v>3916</v>
      </c>
      <c r="E224" s="34">
        <v>22556628</v>
      </c>
      <c r="F224" s="82" t="s">
        <v>6367</v>
      </c>
      <c r="G224" s="381">
        <f>IFERROR(INDEX([1]Master!$1:$1048576,MATCH(D224,[1]Master!$B:$B,0),MATCH($H$5,[1]Master!$1:$1,0)),"")</f>
        <v>50</v>
      </c>
      <c r="H224" s="381" t="str">
        <f>IFERROR(INDEX([1]Master!$1:$1048576,MATCH(D224,[1]Master!$B:$B,0),MATCH($H$4,[1]Master!$1:$1,0)),"")</f>
        <v>-</v>
      </c>
      <c r="I224" s="81" t="s">
        <v>5380</v>
      </c>
      <c r="J224" s="367">
        <f>IFERROR(INDEX([1]Master!$1:$1048576,MATCH(D224,[1]Master!$B:$B,0),MATCH($G$5,[1]Master!$1:$1,0)),"")</f>
        <v>6.1887694145758658</v>
      </c>
      <c r="K224" s="235">
        <f>ROUND(J224*Order_Quote!$L$3,4)</f>
        <v>0</v>
      </c>
      <c r="L224" s="228"/>
      <c r="M224" s="178"/>
      <c r="N224" s="171">
        <f t="shared" ref="N224:N287" si="4">L224/G224</f>
        <v>0</v>
      </c>
      <c r="O224" s="80"/>
      <c r="Q224" s="73"/>
      <c r="R224" s="52"/>
    </row>
    <row r="225" spans="1:18" ht="15" customHeight="1" x14ac:dyDescent="0.3">
      <c r="A225" s="29" t="str">
        <f>IF(L225&gt;0,COUNT($A$7:A224)+COUNT(DWV!$A$8:$A$300)+COUNT('Large Dia. DWV'!$A$8:$A$121)+1,"")</f>
        <v/>
      </c>
      <c r="B225" s="67"/>
      <c r="C225" s="68"/>
      <c r="D225" s="81" t="s">
        <v>3917</v>
      </c>
      <c r="E225" s="34">
        <v>22556646</v>
      </c>
      <c r="F225" s="82" t="s">
        <v>6368</v>
      </c>
      <c r="G225" s="381">
        <f>IFERROR(INDEX([1]Master!$1:$1048576,MATCH(D225,[1]Master!$B:$B,0),MATCH($H$5,[1]Master!$1:$1,0)),"")</f>
        <v>50</v>
      </c>
      <c r="H225" s="381" t="str">
        <f>IFERROR(INDEX([1]Master!$1:$1048576,MATCH(D225,[1]Master!$B:$B,0),MATCH($H$4,[1]Master!$1:$1,0)),"")</f>
        <v>-</v>
      </c>
      <c r="I225" s="81" t="s">
        <v>5380</v>
      </c>
      <c r="J225" s="367">
        <f>IFERROR(INDEX([1]Master!$1:$1048576,MATCH(D225,[1]Master!$B:$B,0),MATCH($G$5,[1]Master!$1:$1,0)),"")</f>
        <v>7.2162485065710866</v>
      </c>
      <c r="K225" s="235">
        <f>ROUND(J225*Order_Quote!$L$3,4)</f>
        <v>0</v>
      </c>
      <c r="L225" s="228"/>
      <c r="M225" s="178"/>
      <c r="N225" s="171">
        <f t="shared" si="4"/>
        <v>0</v>
      </c>
      <c r="O225" s="80"/>
      <c r="Q225" s="73"/>
      <c r="R225" s="52"/>
    </row>
    <row r="226" spans="1:18" ht="15" customHeight="1" x14ac:dyDescent="0.3">
      <c r="A226" s="29" t="str">
        <f>IF(L226&gt;0,COUNT($A$7:A225)+COUNT(DWV!$A$8:$A$300)+COUNT('Large Dia. DWV'!$A$8:$A$121)+1,"")</f>
        <v/>
      </c>
      <c r="B226" s="181"/>
      <c r="C226" s="182"/>
      <c r="D226" s="81" t="s">
        <v>3918</v>
      </c>
      <c r="E226" s="34">
        <v>22556655</v>
      </c>
      <c r="F226" s="82" t="s">
        <v>6369</v>
      </c>
      <c r="G226" s="381">
        <f>IFERROR(INDEX([1]Master!$1:$1048576,MATCH(D226,[1]Master!$B:$B,0),MATCH($H$5,[1]Master!$1:$1,0)),"")</f>
        <v>20</v>
      </c>
      <c r="H226" s="381" t="str">
        <f>IFERROR(INDEX([1]Master!$1:$1048576,MATCH(D226,[1]Master!$B:$B,0),MATCH($H$4,[1]Master!$1:$1,0)),"")</f>
        <v>-</v>
      </c>
      <c r="I226" s="81" t="s">
        <v>5380</v>
      </c>
      <c r="J226" s="367">
        <f>IFERROR(INDEX([1]Master!$1:$1048576,MATCH(D226,[1]Master!$B:$B,0),MATCH($G$5,[1]Master!$1:$1,0)),"")</f>
        <v>12.64038231780167</v>
      </c>
      <c r="K226" s="235">
        <f>ROUND(J226*Order_Quote!$L$3,4)</f>
        <v>0</v>
      </c>
      <c r="L226" s="228"/>
      <c r="M226" s="178"/>
      <c r="N226" s="171">
        <f t="shared" si="4"/>
        <v>0</v>
      </c>
      <c r="O226" s="80"/>
      <c r="Q226" s="73"/>
      <c r="R226" s="52"/>
    </row>
    <row r="227" spans="1:18" ht="15" customHeight="1" x14ac:dyDescent="0.3">
      <c r="A227" s="29" t="str">
        <f>IF(L227&gt;0,COUNT($A$7:A226)+COUNT(DWV!$A$8:$A$300)+COUNT('Large Dia. DWV'!$A$8:$A$121)+1,"")</f>
        <v/>
      </c>
      <c r="B227" s="67"/>
      <c r="C227" s="68"/>
      <c r="D227" s="85" t="s">
        <v>3919</v>
      </c>
      <c r="E227" s="83">
        <v>22557558</v>
      </c>
      <c r="F227" s="84" t="s">
        <v>6370</v>
      </c>
      <c r="G227" s="381">
        <f>IFERROR(INDEX([1]Master!$1:$1048576,MATCH(D227,[1]Master!$B:$B,0),MATCH($H$5,[1]Master!$1:$1,0)),"")</f>
        <v>250</v>
      </c>
      <c r="H227" s="381" t="str">
        <f>IFERROR(INDEX([1]Master!$1:$1048576,MATCH(D227,[1]Master!$B:$B,0),MATCH($H$4,[1]Master!$1:$1,0)),"")</f>
        <v>-</v>
      </c>
      <c r="I227" s="81" t="s">
        <v>5380</v>
      </c>
      <c r="J227" s="367">
        <f>IFERROR(INDEX([1]Master!$1:$1048576,MATCH(D227,[1]Master!$B:$B,0),MATCH($G$5,[1]Master!$1:$1,0)),"")</f>
        <v>2.4444444444444446</v>
      </c>
      <c r="K227" s="235">
        <f>ROUND(J227*Order_Quote!$L$3,4)</f>
        <v>0</v>
      </c>
      <c r="L227" s="232"/>
      <c r="M227" s="178"/>
      <c r="N227" s="171">
        <f t="shared" si="4"/>
        <v>0</v>
      </c>
      <c r="O227" s="80"/>
      <c r="Q227" s="73"/>
      <c r="R227" s="52"/>
    </row>
    <row r="228" spans="1:18" ht="15" customHeight="1" x14ac:dyDescent="0.3">
      <c r="A228" s="29" t="str">
        <f>IF(L228&gt;0,COUNT($A$7:A227)+COUNT(DWV!$A$8:$A$300)+COUNT('Large Dia. DWV'!$A$8:$A$121)+1,"")</f>
        <v/>
      </c>
      <c r="B228" s="67"/>
      <c r="C228" s="68"/>
      <c r="D228" s="81" t="s">
        <v>3920</v>
      </c>
      <c r="E228" s="34">
        <v>22557560</v>
      </c>
      <c r="F228" s="82" t="s">
        <v>6371</v>
      </c>
      <c r="G228" s="381">
        <f>IFERROR(INDEX([1]Master!$1:$1048576,MATCH(D228,[1]Master!$B:$B,0),MATCH($H$5,[1]Master!$1:$1,0)),"")</f>
        <v>250</v>
      </c>
      <c r="H228" s="381" t="str">
        <f>IFERROR(INDEX([1]Master!$1:$1048576,MATCH(D228,[1]Master!$B:$B,0),MATCH($H$4,[1]Master!$1:$1,0)),"")</f>
        <v>-</v>
      </c>
      <c r="I228" s="81" t="s">
        <v>5380</v>
      </c>
      <c r="J228" s="367">
        <f>IFERROR(INDEX([1]Master!$1:$1048576,MATCH(D228,[1]Master!$B:$B,0),MATCH($G$5,[1]Master!$1:$1,0)),"")</f>
        <v>2.1863799283154117</v>
      </c>
      <c r="K228" s="235">
        <f>ROUND(J228*Order_Quote!$L$3,4)</f>
        <v>0</v>
      </c>
      <c r="L228" s="228"/>
      <c r="M228" s="178"/>
      <c r="N228" s="171">
        <f t="shared" si="4"/>
        <v>0</v>
      </c>
      <c r="O228" s="80"/>
      <c r="Q228" s="73"/>
      <c r="R228" s="52"/>
    </row>
    <row r="229" spans="1:18" ht="15" customHeight="1" x14ac:dyDescent="0.3">
      <c r="A229" s="29" t="str">
        <f>IF(L229&gt;0,COUNT($A$7:A228)+COUNT(DWV!$A$8:$A$300)+COUNT('Large Dia. DWV'!$A$8:$A$121)+1,"")</f>
        <v/>
      </c>
      <c r="B229" s="67"/>
      <c r="C229" s="68"/>
      <c r="D229" s="81" t="s">
        <v>3921</v>
      </c>
      <c r="E229" s="34">
        <v>22557562</v>
      </c>
      <c r="F229" s="82" t="s">
        <v>6372</v>
      </c>
      <c r="G229" s="381">
        <f>IFERROR(INDEX([1]Master!$1:$1048576,MATCH(D229,[1]Master!$B:$B,0),MATCH($H$5,[1]Master!$1:$1,0)),"")</f>
        <v>200</v>
      </c>
      <c r="H229" s="381" t="str">
        <f>IFERROR(INDEX([1]Master!$1:$1048576,MATCH(D229,[1]Master!$B:$B,0),MATCH($H$4,[1]Master!$1:$1,0)),"")</f>
        <v>-</v>
      </c>
      <c r="I229" s="81" t="s">
        <v>5380</v>
      </c>
      <c r="J229" s="367">
        <f>IFERROR(INDEX([1]Master!$1:$1048576,MATCH(D229,[1]Master!$B:$B,0),MATCH($G$5,[1]Master!$1:$1,0)),"")</f>
        <v>3.1222222222222222</v>
      </c>
      <c r="K229" s="235">
        <f>ROUND(J229*Order_Quote!$L$3,4)</f>
        <v>0</v>
      </c>
      <c r="L229" s="228"/>
      <c r="M229" s="178"/>
      <c r="N229" s="171">
        <f t="shared" si="4"/>
        <v>0</v>
      </c>
      <c r="O229" s="80"/>
      <c r="Q229" s="73"/>
      <c r="R229" s="52"/>
    </row>
    <row r="230" spans="1:18" ht="15" customHeight="1" x14ac:dyDescent="0.3">
      <c r="A230" s="29" t="str">
        <f>IF(L230&gt;0,COUNT($A$7:A229)+COUNT(DWV!$A$8:$A$300)+COUNT('Large Dia. DWV'!$A$8:$A$121)+1,"")</f>
        <v/>
      </c>
      <c r="B230" s="67"/>
      <c r="C230" s="68"/>
      <c r="D230" s="81" t="s">
        <v>3922</v>
      </c>
      <c r="E230" s="34">
        <v>22557564</v>
      </c>
      <c r="F230" s="82" t="s">
        <v>6373</v>
      </c>
      <c r="G230" s="381">
        <f>IFERROR(INDEX([1]Master!$1:$1048576,MATCH(D230,[1]Master!$B:$B,0),MATCH($H$5,[1]Master!$1:$1,0)),"")</f>
        <v>250</v>
      </c>
      <c r="H230" s="381" t="str">
        <f>IFERROR(INDEX([1]Master!$1:$1048576,MATCH(D230,[1]Master!$B:$B,0),MATCH($H$4,[1]Master!$1:$1,0)),"")</f>
        <v>-</v>
      </c>
      <c r="I230" s="81" t="s">
        <v>5380</v>
      </c>
      <c r="J230" s="367">
        <f>IFERROR(INDEX([1]Master!$1:$1048576,MATCH(D230,[1]Master!$B:$B,0),MATCH($G$5,[1]Master!$1:$1,0)),"")</f>
        <v>2.6284348864994027</v>
      </c>
      <c r="K230" s="235">
        <f>ROUND(J230*Order_Quote!$L$3,4)</f>
        <v>0</v>
      </c>
      <c r="L230" s="228"/>
      <c r="M230" s="178"/>
      <c r="N230" s="171">
        <f t="shared" si="4"/>
        <v>0</v>
      </c>
      <c r="O230" s="80"/>
      <c r="Q230" s="73"/>
      <c r="R230" s="52"/>
    </row>
    <row r="231" spans="1:18" ht="15" customHeight="1" x14ac:dyDescent="0.3">
      <c r="A231" s="29" t="str">
        <f>IF(L231&gt;0,COUNT($A$7:A230)+COUNT(DWV!$A$8:$A$300)+COUNT('Large Dia. DWV'!$A$8:$A$121)+1,"")</f>
        <v/>
      </c>
      <c r="B231" s="67"/>
      <c r="C231" s="68"/>
      <c r="D231" s="81" t="s">
        <v>3923</v>
      </c>
      <c r="E231" s="34">
        <v>22557566</v>
      </c>
      <c r="F231" s="82" t="s">
        <v>6374</v>
      </c>
      <c r="G231" s="381">
        <f>IFERROR(INDEX([1]Master!$1:$1048576,MATCH(D231,[1]Master!$B:$B,0),MATCH($H$5,[1]Master!$1:$1,0)),"")</f>
        <v>100</v>
      </c>
      <c r="H231" s="381" t="str">
        <f>IFERROR(INDEX([1]Master!$1:$1048576,MATCH(D231,[1]Master!$B:$B,0),MATCH($H$4,[1]Master!$1:$1,0)),"")</f>
        <v>-</v>
      </c>
      <c r="I231" s="81" t="s">
        <v>5380</v>
      </c>
      <c r="J231" s="367">
        <f>IFERROR(INDEX([1]Master!$1:$1048576,MATCH(D231,[1]Master!$B:$B,0),MATCH($G$5,[1]Master!$1:$1,0)),"")</f>
        <v>5.5197132616487457</v>
      </c>
      <c r="K231" s="235">
        <f>ROUND(J231*Order_Quote!$L$3,4)</f>
        <v>0</v>
      </c>
      <c r="L231" s="228"/>
      <c r="M231" s="178"/>
      <c r="N231" s="171">
        <f t="shared" si="4"/>
        <v>0</v>
      </c>
      <c r="O231" s="80"/>
      <c r="Q231" s="73"/>
      <c r="R231" s="52"/>
    </row>
    <row r="232" spans="1:18" ht="15" customHeight="1" x14ac:dyDescent="0.3">
      <c r="A232" s="29" t="str">
        <f>IF(L232&gt;0,COUNT($A$7:A231)+COUNT(DWV!$A$8:$A$300)+COUNT('Large Dia. DWV'!$A$8:$A$121)+1,"")</f>
        <v/>
      </c>
      <c r="B232" s="67"/>
      <c r="C232" s="68"/>
      <c r="D232" s="81" t="s">
        <v>3924</v>
      </c>
      <c r="E232" s="34">
        <v>22557568</v>
      </c>
      <c r="F232" s="82" t="s">
        <v>6375</v>
      </c>
      <c r="G232" s="381">
        <f>IFERROR(INDEX([1]Master!$1:$1048576,MATCH(D232,[1]Master!$B:$B,0),MATCH($H$5,[1]Master!$1:$1,0)),"")</f>
        <v>100</v>
      </c>
      <c r="H232" s="381" t="str">
        <f>IFERROR(INDEX([1]Master!$1:$1048576,MATCH(D232,[1]Master!$B:$B,0),MATCH($H$4,[1]Master!$1:$1,0)),"")</f>
        <v>-</v>
      </c>
      <c r="I232" s="81" t="s">
        <v>5380</v>
      </c>
      <c r="J232" s="367">
        <f>IFERROR(INDEX([1]Master!$1:$1048576,MATCH(D232,[1]Master!$B:$B,0),MATCH($G$5,[1]Master!$1:$1,0)),"")</f>
        <v>4.6236559139784941</v>
      </c>
      <c r="K232" s="235">
        <f>ROUND(J232*Order_Quote!$L$3,4)</f>
        <v>0</v>
      </c>
      <c r="L232" s="228"/>
      <c r="M232" s="178"/>
      <c r="N232" s="171">
        <f t="shared" si="4"/>
        <v>0</v>
      </c>
      <c r="O232" s="80"/>
      <c r="Q232" s="73"/>
      <c r="R232" s="52"/>
    </row>
    <row r="233" spans="1:18" ht="15" customHeight="1" x14ac:dyDescent="0.3">
      <c r="A233" s="29" t="str">
        <f>IF(L233&gt;0,COUNT($A$7:A232)+COUNT(DWV!$A$8:$A$300)+COUNT('Large Dia. DWV'!$A$8:$A$121)+1,"")</f>
        <v/>
      </c>
      <c r="B233" s="67"/>
      <c r="C233" s="68"/>
      <c r="D233" s="81" t="s">
        <v>3925</v>
      </c>
      <c r="E233" s="34">
        <v>22557570</v>
      </c>
      <c r="F233" s="82" t="s">
        <v>6376</v>
      </c>
      <c r="G233" s="381">
        <f>IFERROR(INDEX([1]Master!$1:$1048576,MATCH(D233,[1]Master!$B:$B,0),MATCH($H$5,[1]Master!$1:$1,0)),"")</f>
        <v>50</v>
      </c>
      <c r="H233" s="381" t="str">
        <f>IFERROR(INDEX([1]Master!$1:$1048576,MATCH(D233,[1]Master!$B:$B,0),MATCH($H$4,[1]Master!$1:$1,0)),"")</f>
        <v>-</v>
      </c>
      <c r="I233" s="81" t="s">
        <v>5380</v>
      </c>
      <c r="J233" s="367">
        <f>IFERROR(INDEX([1]Master!$1:$1048576,MATCH(D233,[1]Master!$B:$B,0),MATCH($G$5,[1]Master!$1:$1,0)),"")</f>
        <v>6.8458781362007164</v>
      </c>
      <c r="K233" s="235">
        <f>ROUND(J233*Order_Quote!$L$3,4)</f>
        <v>0</v>
      </c>
      <c r="L233" s="228"/>
      <c r="M233" s="178"/>
      <c r="N233" s="171">
        <f t="shared" si="4"/>
        <v>0</v>
      </c>
      <c r="O233" s="80"/>
      <c r="Q233" s="73"/>
      <c r="R233" s="52"/>
    </row>
    <row r="234" spans="1:18" ht="15" customHeight="1" x14ac:dyDescent="0.3">
      <c r="A234" s="29" t="str">
        <f>IF(L234&gt;0,COUNT($A$7:A233)+COUNT(DWV!$A$8:$A$300)+COUNT('Large Dia. DWV'!$A$8:$A$121)+1,"")</f>
        <v/>
      </c>
      <c r="B234" s="67"/>
      <c r="C234" s="68"/>
      <c r="D234" s="81" t="s">
        <v>3926</v>
      </c>
      <c r="E234" s="34">
        <v>22557572</v>
      </c>
      <c r="F234" s="82" t="s">
        <v>6377</v>
      </c>
      <c r="G234" s="381">
        <f>IFERROR(INDEX([1]Master!$1:$1048576,MATCH(D234,[1]Master!$B:$B,0),MATCH($H$5,[1]Master!$1:$1,0)),"")</f>
        <v>25</v>
      </c>
      <c r="H234" s="381" t="str">
        <f>IFERROR(INDEX([1]Master!$1:$1048576,MATCH(D234,[1]Master!$B:$B,0),MATCH($H$4,[1]Master!$1:$1,0)),"")</f>
        <v>-</v>
      </c>
      <c r="I234" s="81" t="s">
        <v>5380</v>
      </c>
      <c r="J234" s="367">
        <f>IFERROR(INDEX([1]Master!$1:$1048576,MATCH(D234,[1]Master!$B:$B,0),MATCH($G$5,[1]Master!$1:$1,0)),"")</f>
        <v>7.4313022700119467</v>
      </c>
      <c r="K234" s="235">
        <f>ROUND(J234*Order_Quote!$L$3,4)</f>
        <v>0</v>
      </c>
      <c r="L234" s="228"/>
      <c r="M234" s="178"/>
      <c r="N234" s="171">
        <f t="shared" si="4"/>
        <v>0</v>
      </c>
      <c r="O234" s="80"/>
      <c r="Q234" s="73"/>
      <c r="R234" s="52"/>
    </row>
    <row r="235" spans="1:18" ht="15" customHeight="1" x14ac:dyDescent="0.3">
      <c r="A235" s="29" t="str">
        <f>IF(L235&gt;0,COUNT($A$7:A234)+COUNT(DWV!$A$8:$A$300)+COUNT('Large Dia. DWV'!$A$8:$A$121)+1,"")</f>
        <v/>
      </c>
      <c r="B235" s="181"/>
      <c r="C235" s="182"/>
      <c r="D235" s="81" t="s">
        <v>3927</v>
      </c>
      <c r="E235" s="34">
        <v>22557574</v>
      </c>
      <c r="F235" s="82" t="s">
        <v>6378</v>
      </c>
      <c r="G235" s="381">
        <f>IFERROR(INDEX([1]Master!$1:$1048576,MATCH(D235,[1]Master!$B:$B,0),MATCH($H$5,[1]Master!$1:$1,0)),"")</f>
        <v>20</v>
      </c>
      <c r="H235" s="381" t="str">
        <f>IFERROR(INDEX([1]Master!$1:$1048576,MATCH(D235,[1]Master!$B:$B,0),MATCH($H$4,[1]Master!$1:$1,0)),"")</f>
        <v>-</v>
      </c>
      <c r="I235" s="81" t="s">
        <v>5380</v>
      </c>
      <c r="J235" s="367">
        <f>IFERROR(INDEX([1]Master!$1:$1048576,MATCH(D235,[1]Master!$B:$B,0),MATCH($G$5,[1]Master!$1:$1,0)),"")</f>
        <v>13.309438470728793</v>
      </c>
      <c r="K235" s="235">
        <f>ROUND(J235*Order_Quote!$L$3,4)</f>
        <v>0</v>
      </c>
      <c r="L235" s="228"/>
      <c r="M235" s="178"/>
      <c r="N235" s="171">
        <f t="shared" si="4"/>
        <v>0</v>
      </c>
      <c r="O235" s="80"/>
      <c r="Q235" s="73"/>
      <c r="R235" s="52"/>
    </row>
    <row r="236" spans="1:18" ht="15" customHeight="1" x14ac:dyDescent="0.3">
      <c r="A236" s="29" t="str">
        <f>IF(L236&gt;0,COUNT($A$7:A235)+COUNT(DWV!$A$8:$A$300)+COUNT('Large Dia. DWV'!$A$8:$A$121)+1,"")</f>
        <v/>
      </c>
      <c r="B236" s="420"/>
      <c r="C236" s="421"/>
      <c r="D236" s="85" t="s">
        <v>3928</v>
      </c>
      <c r="E236" s="83">
        <v>22559605</v>
      </c>
      <c r="F236" s="84" t="s">
        <v>6379</v>
      </c>
      <c r="G236" s="381">
        <f>IFERROR(INDEX([1]Master!$1:$1048576,MATCH(D236,[1]Master!$B:$B,0),MATCH($H$5,[1]Master!$1:$1,0)),"")</f>
        <v>100</v>
      </c>
      <c r="H236" s="381" t="str">
        <f>IFERROR(INDEX([1]Master!$1:$1048576,MATCH(D236,[1]Master!$B:$B,0),MATCH($H$4,[1]Master!$1:$1,0)),"")</f>
        <v>-</v>
      </c>
      <c r="I236" s="81" t="s">
        <v>5380</v>
      </c>
      <c r="J236" s="367">
        <f>IFERROR(INDEX([1]Master!$1:$1048576,MATCH(D236,[1]Master!$B:$B,0),MATCH($G$5,[1]Master!$1:$1,0)),"")</f>
        <v>4.7444444444444436</v>
      </c>
      <c r="K236" s="235">
        <f>ROUND(J236*Order_Quote!$L$3,4)</f>
        <v>0</v>
      </c>
      <c r="L236" s="232"/>
      <c r="M236" s="178"/>
      <c r="N236" s="171">
        <f t="shared" si="4"/>
        <v>0</v>
      </c>
      <c r="O236" s="80"/>
      <c r="Q236" s="73"/>
      <c r="R236" s="52"/>
    </row>
    <row r="237" spans="1:18" ht="15" customHeight="1" x14ac:dyDescent="0.3">
      <c r="A237" s="29" t="str">
        <f>IF(L237&gt;0,COUNT($A$7:A236)+COUNT(DWV!$A$8:$A$300)+COUNT('Large Dia. DWV'!$A$8:$A$121)+1,"")</f>
        <v/>
      </c>
      <c r="B237" s="424"/>
      <c r="C237" s="425"/>
      <c r="D237" s="81" t="s">
        <v>3929</v>
      </c>
      <c r="E237" s="34">
        <v>22559621</v>
      </c>
      <c r="F237" s="82" t="s">
        <v>6380</v>
      </c>
      <c r="G237" s="381">
        <f>IFERROR(INDEX([1]Master!$1:$1048576,MATCH(D237,[1]Master!$B:$B,0),MATCH($H$5,[1]Master!$1:$1,0)),"")</f>
        <v>100</v>
      </c>
      <c r="H237" s="381" t="str">
        <f>IFERROR(INDEX([1]Master!$1:$1048576,MATCH(D237,[1]Master!$B:$B,0),MATCH($H$4,[1]Master!$1:$1,0)),"")</f>
        <v>-</v>
      </c>
      <c r="I237" s="81" t="s">
        <v>5380</v>
      </c>
      <c r="J237" s="367">
        <f>IFERROR(INDEX([1]Master!$1:$1048576,MATCH(D237,[1]Master!$B:$B,0),MATCH($G$5,[1]Master!$1:$1,0)),"")</f>
        <v>6.1529271206690561</v>
      </c>
      <c r="K237" s="235">
        <f>ROUND(J237*Order_Quote!$L$3,4)</f>
        <v>0</v>
      </c>
      <c r="L237" s="228"/>
      <c r="M237" s="178"/>
      <c r="N237" s="171">
        <f t="shared" si="4"/>
        <v>0</v>
      </c>
      <c r="O237" s="80"/>
      <c r="Q237" s="73"/>
      <c r="R237" s="52"/>
    </row>
    <row r="238" spans="1:18" ht="15" customHeight="1" x14ac:dyDescent="0.3">
      <c r="A238" s="29" t="str">
        <f>IF(L238&gt;0,COUNT($A$7:A237)+COUNT(DWV!$A$8:$A$300)+COUNT('Large Dia. DWV'!$A$8:$A$121)+1,"")</f>
        <v/>
      </c>
      <c r="B238" s="422"/>
      <c r="C238" s="423"/>
      <c r="D238" s="81" t="s">
        <v>3930</v>
      </c>
      <c r="E238" s="34">
        <v>22559648</v>
      </c>
      <c r="F238" s="82" t="s">
        <v>6381</v>
      </c>
      <c r="G238" s="381">
        <f>IFERROR(INDEX([1]Master!$1:$1048576,MATCH(D238,[1]Master!$B:$B,0),MATCH($H$5,[1]Master!$1:$1,0)),"")</f>
        <v>50</v>
      </c>
      <c r="H238" s="381" t="str">
        <f>IFERROR(INDEX([1]Master!$1:$1048576,MATCH(D238,[1]Master!$B:$B,0),MATCH($H$4,[1]Master!$1:$1,0)),"")</f>
        <v>-</v>
      </c>
      <c r="I238" s="81" t="s">
        <v>5380</v>
      </c>
      <c r="J238" s="367">
        <f>IFERROR(INDEX([1]Master!$1:$1048576,MATCH(D238,[1]Master!$B:$B,0),MATCH($G$5,[1]Master!$1:$1,0)),"")</f>
        <v>8.0884109916367972</v>
      </c>
      <c r="K238" s="235">
        <f>ROUND(J238*Order_Quote!$L$3,4)</f>
        <v>0</v>
      </c>
      <c r="L238" s="228"/>
      <c r="M238" s="178"/>
      <c r="N238" s="171">
        <f t="shared" si="4"/>
        <v>0</v>
      </c>
      <c r="O238" s="80"/>
      <c r="Q238" s="73"/>
      <c r="R238" s="52"/>
    </row>
    <row r="239" spans="1:18" ht="15" customHeight="1" x14ac:dyDescent="0.3">
      <c r="A239" s="29" t="str">
        <f>IF(L239&gt;0,COUNT($A$7:A238)+COUNT(DWV!$A$8:$A$300)+COUNT('Large Dia. DWV'!$A$8:$A$121)+1,"")</f>
        <v/>
      </c>
      <c r="B239" s="67"/>
      <c r="C239" s="68"/>
      <c r="D239" s="85" t="s">
        <v>3931</v>
      </c>
      <c r="E239" s="83">
        <v>22559550</v>
      </c>
      <c r="F239" s="84" t="s">
        <v>6382</v>
      </c>
      <c r="G239" s="381">
        <f>IFERROR(INDEX([1]Master!$1:$1048576,MATCH(D239,[1]Master!$B:$B,0),MATCH($H$5,[1]Master!$1:$1,0)),"")</f>
        <v>100</v>
      </c>
      <c r="H239" s="381" t="str">
        <f>IFERROR(INDEX([1]Master!$1:$1048576,MATCH(D239,[1]Master!$B:$B,0),MATCH($H$4,[1]Master!$1:$1,0)),"")</f>
        <v>-</v>
      </c>
      <c r="I239" s="81" t="s">
        <v>5380</v>
      </c>
      <c r="J239" s="367">
        <f>IFERROR(INDEX([1]Master!$1:$1048576,MATCH(D239,[1]Master!$B:$B,0),MATCH($G$5,[1]Master!$1:$1,0)),"")</f>
        <v>4.7431302270011955</v>
      </c>
      <c r="K239" s="235">
        <f>ROUND(J239*Order_Quote!$L$3,4)</f>
        <v>0</v>
      </c>
      <c r="L239" s="232"/>
      <c r="M239" s="178"/>
      <c r="N239" s="171">
        <f t="shared" si="4"/>
        <v>0</v>
      </c>
      <c r="O239" s="80"/>
      <c r="Q239" s="73"/>
      <c r="R239" s="52"/>
    </row>
    <row r="240" spans="1:18" ht="15" customHeight="1" x14ac:dyDescent="0.3">
      <c r="A240" s="29" t="str">
        <f>IF(L240&gt;0,COUNT($A$7:A239)+COUNT(DWV!$A$8:$A$300)+COUNT('Large Dia. DWV'!$A$8:$A$121)+1,"")</f>
        <v/>
      </c>
      <c r="B240" s="67"/>
      <c r="C240" s="68"/>
      <c r="D240" s="81" t="s">
        <v>3932</v>
      </c>
      <c r="E240" s="34">
        <v>22559556</v>
      </c>
      <c r="F240" s="82" t="s">
        <v>6383</v>
      </c>
      <c r="G240" s="381">
        <f>IFERROR(INDEX([1]Master!$1:$1048576,MATCH(D240,[1]Master!$B:$B,0),MATCH($H$5,[1]Master!$1:$1,0)),"")</f>
        <v>100</v>
      </c>
      <c r="H240" s="381" t="str">
        <f>IFERROR(INDEX([1]Master!$1:$1048576,MATCH(D240,[1]Master!$B:$B,0),MATCH($H$4,[1]Master!$1:$1,0)),"")</f>
        <v>-</v>
      </c>
      <c r="I240" s="81" t="s">
        <v>5380</v>
      </c>
      <c r="J240" s="367">
        <f>IFERROR(INDEX([1]Master!$1:$1048576,MATCH(D240,[1]Master!$B:$B,0),MATCH($G$5,[1]Master!$1:$1,0)),"")</f>
        <v>5.0896057347670247</v>
      </c>
      <c r="K240" s="235">
        <f>ROUND(J240*Order_Quote!$L$3,4)</f>
        <v>0</v>
      </c>
      <c r="L240" s="228"/>
      <c r="M240" s="178"/>
      <c r="N240" s="171">
        <f t="shared" si="4"/>
        <v>0</v>
      </c>
      <c r="O240" s="80"/>
      <c r="Q240" s="73"/>
      <c r="R240" s="52"/>
    </row>
    <row r="241" spans="1:18" ht="15" customHeight="1" x14ac:dyDescent="0.3">
      <c r="A241" s="29" t="str">
        <f>IF(L241&gt;0,COUNT($A$7:A240)+COUNT(DWV!$A$8:$A$300)+COUNT('Large Dia. DWV'!$A$8:$A$121)+1,"")</f>
        <v/>
      </c>
      <c r="B241" s="67"/>
      <c r="C241" s="68"/>
      <c r="D241" s="81" t="s">
        <v>3933</v>
      </c>
      <c r="E241" s="34">
        <v>22559573</v>
      </c>
      <c r="F241" s="82" t="s">
        <v>6384</v>
      </c>
      <c r="G241" s="381">
        <f>IFERROR(INDEX([1]Master!$1:$1048576,MATCH(D241,[1]Master!$B:$B,0),MATCH($H$5,[1]Master!$1:$1,0)),"")</f>
        <v>100</v>
      </c>
      <c r="H241" s="381" t="str">
        <f>IFERROR(INDEX([1]Master!$1:$1048576,MATCH(D241,[1]Master!$B:$B,0),MATCH($H$4,[1]Master!$1:$1,0)),"")</f>
        <v>-</v>
      </c>
      <c r="I241" s="81" t="s">
        <v>5380</v>
      </c>
      <c r="J241" s="367">
        <f>IFERROR(INDEX([1]Master!$1:$1048576,MATCH(D241,[1]Master!$B:$B,0),MATCH($G$5,[1]Master!$1:$1,0)),"")</f>
        <v>6</v>
      </c>
      <c r="K241" s="235">
        <f>ROUND(J241*Order_Quote!$L$3,4)</f>
        <v>0</v>
      </c>
      <c r="L241" s="228"/>
      <c r="M241" s="178"/>
      <c r="N241" s="171">
        <f t="shared" si="4"/>
        <v>0</v>
      </c>
      <c r="O241" s="80"/>
      <c r="Q241" s="73"/>
      <c r="R241" s="52"/>
    </row>
    <row r="242" spans="1:18" ht="15" customHeight="1" x14ac:dyDescent="0.3">
      <c r="A242" s="29" t="str">
        <f>IF(L242&gt;0,COUNT($A$7:A241)+COUNT(DWV!$A$8:$A$300)+COUNT('Large Dia. DWV'!$A$8:$A$121)+1,"")</f>
        <v/>
      </c>
      <c r="B242" s="67"/>
      <c r="C242" s="68"/>
      <c r="D242" s="81" t="s">
        <v>3934</v>
      </c>
      <c r="E242" s="34">
        <v>22559561</v>
      </c>
      <c r="F242" s="82" t="s">
        <v>6385</v>
      </c>
      <c r="G242" s="381">
        <f>IFERROR(INDEX([1]Master!$1:$1048576,MATCH(D242,[1]Master!$B:$B,0),MATCH($H$5,[1]Master!$1:$1,0)),"")</f>
        <v>50</v>
      </c>
      <c r="H242" s="381" t="str">
        <f>IFERROR(INDEX([1]Master!$1:$1048576,MATCH(D242,[1]Master!$B:$B,0),MATCH($H$4,[1]Master!$1:$1,0)),"")</f>
        <v>-</v>
      </c>
      <c r="I242" s="81" t="s">
        <v>5380</v>
      </c>
      <c r="J242" s="367">
        <f>IFERROR(INDEX([1]Master!$1:$1048576,MATCH(D242,[1]Master!$B:$B,0),MATCH($G$5,[1]Master!$1:$1,0)),"")</f>
        <v>8.040621266427717</v>
      </c>
      <c r="K242" s="235">
        <f>ROUND(J242*Order_Quote!$L$3,4)</f>
        <v>0</v>
      </c>
      <c r="L242" s="228"/>
      <c r="M242" s="178"/>
      <c r="N242" s="171">
        <f t="shared" si="4"/>
        <v>0</v>
      </c>
      <c r="O242" s="80"/>
      <c r="Q242" s="73"/>
      <c r="R242" s="52"/>
    </row>
    <row r="243" spans="1:18" ht="15" customHeight="1" x14ac:dyDescent="0.3">
      <c r="A243" s="29" t="str">
        <f>IF(L243&gt;0,COUNT($A$7:A242)+COUNT(DWV!$A$8:$A$300)+COUNT('Large Dia. DWV'!$A$8:$A$121)+1,"")</f>
        <v/>
      </c>
      <c r="B243" s="181"/>
      <c r="C243" s="182"/>
      <c r="D243" s="81" t="s">
        <v>3935</v>
      </c>
      <c r="E243" s="34">
        <v>22559567</v>
      </c>
      <c r="F243" s="82" t="s">
        <v>6386</v>
      </c>
      <c r="G243" s="381">
        <f>IFERROR(INDEX([1]Master!$1:$1048576,MATCH(D243,[1]Master!$B:$B,0),MATCH($H$5,[1]Master!$1:$1,0)),"")</f>
        <v>50</v>
      </c>
      <c r="H243" s="381" t="str">
        <f>IFERROR(INDEX([1]Master!$1:$1048576,MATCH(D243,[1]Master!$B:$B,0),MATCH($H$4,[1]Master!$1:$1,0)),"")</f>
        <v>-</v>
      </c>
      <c r="I243" s="81" t="s">
        <v>5380</v>
      </c>
      <c r="J243" s="367">
        <f>IFERROR(INDEX([1]Master!$1:$1048576,MATCH(D243,[1]Master!$B:$B,0),MATCH($G$5,[1]Master!$1:$1,0)),"")</f>
        <v>8.6140979689366795</v>
      </c>
      <c r="K243" s="235">
        <f>ROUND(J243*Order_Quote!$L$3,4)</f>
        <v>0</v>
      </c>
      <c r="L243" s="228"/>
      <c r="M243" s="178"/>
      <c r="N243" s="171">
        <f t="shared" si="4"/>
        <v>0</v>
      </c>
      <c r="O243" s="80"/>
      <c r="Q243" s="73"/>
      <c r="R243" s="52"/>
    </row>
    <row r="244" spans="1:18" ht="15" customHeight="1" x14ac:dyDescent="0.3">
      <c r="A244" s="29" t="str">
        <f>IF(L244&gt;0,COUNT($A$7:A243)+COUNT(DWV!$A$8:$A$300)+COUNT('Large Dia. DWV'!$A$8:$A$121)+1,"")</f>
        <v/>
      </c>
      <c r="B244" s="424"/>
      <c r="C244" s="425"/>
      <c r="D244" s="11" t="s">
        <v>255</v>
      </c>
      <c r="E244" s="11">
        <v>22552902</v>
      </c>
      <c r="F244" s="13" t="s">
        <v>6387</v>
      </c>
      <c r="G244" s="381">
        <f>IFERROR(INDEX([1]Master!$1:$1048576,MATCH(D244,[1]Master!$B:$B,0),MATCH($H$5,[1]Master!$1:$1,0)),"")</f>
        <v>250</v>
      </c>
      <c r="H244" s="381">
        <f>IFERROR(INDEX([1]Master!$1:$1048576,MATCH(D244,[1]Master!$B:$B,0),MATCH($H$4,[1]Master!$1:$1,0)),"")</f>
        <v>17500</v>
      </c>
      <c r="I244" s="81" t="s">
        <v>5380</v>
      </c>
      <c r="J244" s="367">
        <f>IFERROR(INDEX([1]Master!$1:$1048576,MATCH(D244,[1]Master!$B:$B,0),MATCH($G$5,[1]Master!$1:$1,0)),"")</f>
        <v>1.4555555555555555</v>
      </c>
      <c r="K244" s="235">
        <f>ROUND(J244*Order_Quote!$L$3,4)</f>
        <v>0</v>
      </c>
      <c r="L244" s="232"/>
      <c r="M244" s="178"/>
      <c r="N244" s="171">
        <f t="shared" si="4"/>
        <v>0</v>
      </c>
      <c r="O244" s="80"/>
      <c r="Q244" s="73"/>
      <c r="R244" s="52"/>
    </row>
    <row r="245" spans="1:18" ht="15" customHeight="1" x14ac:dyDescent="0.3">
      <c r="A245" s="29" t="str">
        <f>IF(L245&gt;0,COUNT($A$7:A244)+COUNT(DWV!$A$8:$A$300)+COUNT('Large Dia. DWV'!$A$8:$A$121)+1,"")</f>
        <v/>
      </c>
      <c r="B245" s="424"/>
      <c r="C245" s="425"/>
      <c r="D245" s="3" t="s">
        <v>256</v>
      </c>
      <c r="E245" s="3">
        <v>22552929</v>
      </c>
      <c r="F245" s="5" t="s">
        <v>6388</v>
      </c>
      <c r="G245" s="381">
        <f>IFERROR(INDEX([1]Master!$1:$1048576,MATCH(D245,[1]Master!$B:$B,0),MATCH($H$5,[1]Master!$1:$1,0)),"")</f>
        <v>100</v>
      </c>
      <c r="H245" s="381">
        <f>IFERROR(INDEX([1]Master!$1:$1048576,MATCH(D245,[1]Master!$B:$B,0),MATCH($H$4,[1]Master!$1:$1,0)),"")</f>
        <v>14400</v>
      </c>
      <c r="I245" s="81" t="s">
        <v>5380</v>
      </c>
      <c r="J245" s="367">
        <f>IFERROR(INDEX([1]Master!$1:$1048576,MATCH(D245,[1]Master!$B:$B,0),MATCH($G$5,[1]Master!$1:$1,0)),"")</f>
        <v>2.2555555555555551</v>
      </c>
      <c r="K245" s="235">
        <f>ROUND(J245*Order_Quote!$L$3,4)</f>
        <v>0</v>
      </c>
      <c r="L245" s="228"/>
      <c r="M245" s="178"/>
      <c r="N245" s="171">
        <f t="shared" si="4"/>
        <v>0</v>
      </c>
      <c r="O245" s="80"/>
      <c r="Q245" s="73"/>
      <c r="R245" s="52"/>
    </row>
    <row r="246" spans="1:18" ht="15" customHeight="1" x14ac:dyDescent="0.3">
      <c r="A246" s="29" t="str">
        <f>IF(L246&gt;0,COUNT($A$7:A245)+COUNT(DWV!$A$8:$A$300)+COUNT('Large Dia. DWV'!$A$8:$A$121)+1,"")</f>
        <v/>
      </c>
      <c r="B246" s="424"/>
      <c r="C246" s="425"/>
      <c r="D246" s="3" t="s">
        <v>257</v>
      </c>
      <c r="E246" s="3">
        <v>22552945</v>
      </c>
      <c r="F246" s="5" t="s">
        <v>6389</v>
      </c>
      <c r="G246" s="381">
        <f>IFERROR(INDEX([1]Master!$1:$1048576,MATCH(D246,[1]Master!$B:$B,0),MATCH($H$5,[1]Master!$1:$1,0)),"")</f>
        <v>100</v>
      </c>
      <c r="H246" s="381">
        <f>IFERROR(INDEX([1]Master!$1:$1048576,MATCH(D246,[1]Master!$B:$B,0),MATCH($H$4,[1]Master!$1:$1,0)),"")</f>
        <v>7200</v>
      </c>
      <c r="I246" s="81" t="s">
        <v>5380</v>
      </c>
      <c r="J246" s="367">
        <f>IFERROR(INDEX([1]Master!$1:$1048576,MATCH(D246,[1]Master!$B:$B,0),MATCH($G$5,[1]Master!$1:$1,0)),"")</f>
        <v>2.7</v>
      </c>
      <c r="K246" s="235">
        <f>ROUND(J246*Order_Quote!$L$3,4)</f>
        <v>0</v>
      </c>
      <c r="L246" s="228"/>
      <c r="M246" s="178"/>
      <c r="N246" s="171">
        <f t="shared" si="4"/>
        <v>0</v>
      </c>
      <c r="O246" s="80"/>
      <c r="Q246" s="73"/>
      <c r="R246" s="52"/>
    </row>
    <row r="247" spans="1:18" ht="15" customHeight="1" x14ac:dyDescent="0.3">
      <c r="A247" s="29" t="str">
        <f>IF(L247&gt;0,COUNT($A$7:A246)+COUNT(DWV!$A$8:$A$300)+COUNT('Large Dia. DWV'!$A$8:$A$121)+1,"")</f>
        <v/>
      </c>
      <c r="B247" s="424"/>
      <c r="C247" s="425"/>
      <c r="D247" s="3" t="s">
        <v>258</v>
      </c>
      <c r="E247" s="3">
        <v>22552953</v>
      </c>
      <c r="F247" s="5" t="s">
        <v>6390</v>
      </c>
      <c r="G247" s="381">
        <f>IFERROR(INDEX([1]Master!$1:$1048576,MATCH(D247,[1]Master!$B:$B,0),MATCH($H$5,[1]Master!$1:$1,0)),"")</f>
        <v>50</v>
      </c>
      <c r="H247" s="381">
        <f>IFERROR(INDEX([1]Master!$1:$1048576,MATCH(D247,[1]Master!$B:$B,0),MATCH($H$4,[1]Master!$1:$1,0)),"")</f>
        <v>3600</v>
      </c>
      <c r="I247" s="81" t="s">
        <v>5380</v>
      </c>
      <c r="J247" s="367">
        <f>IFERROR(INDEX([1]Master!$1:$1048576,MATCH(D247,[1]Master!$B:$B,0),MATCH($G$5,[1]Master!$1:$1,0)),"")</f>
        <v>3.7666666666666666</v>
      </c>
      <c r="K247" s="235">
        <f>ROUND(J247*Order_Quote!$L$3,4)</f>
        <v>0</v>
      </c>
      <c r="L247" s="228"/>
      <c r="M247" s="178"/>
      <c r="N247" s="171">
        <f t="shared" si="4"/>
        <v>0</v>
      </c>
      <c r="O247" s="80"/>
      <c r="Q247" s="73"/>
      <c r="R247" s="52"/>
    </row>
    <row r="248" spans="1:18" ht="15" customHeight="1" x14ac:dyDescent="0.3">
      <c r="A248" s="29" t="str">
        <f>IF(L248&gt;0,COUNT($A$7:A247)+COUNT(DWV!$A$8:$A$300)+COUNT('Large Dia. DWV'!$A$8:$A$121)+1,"")</f>
        <v/>
      </c>
      <c r="B248" s="424"/>
      <c r="C248" s="425"/>
      <c r="D248" s="3" t="s">
        <v>259</v>
      </c>
      <c r="E248" s="3">
        <v>22552961</v>
      </c>
      <c r="F248" s="5" t="s">
        <v>6391</v>
      </c>
      <c r="G248" s="381">
        <f>IFERROR(INDEX([1]Master!$1:$1048576,MATCH(D248,[1]Master!$B:$B,0),MATCH($H$5,[1]Master!$1:$1,0)),"")</f>
        <v>50</v>
      </c>
      <c r="H248" s="381">
        <f>IFERROR(INDEX([1]Master!$1:$1048576,MATCH(D248,[1]Master!$B:$B,0),MATCH($H$4,[1]Master!$1:$1,0)),"")</f>
        <v>3200</v>
      </c>
      <c r="I248" s="81" t="s">
        <v>5380</v>
      </c>
      <c r="J248" s="367">
        <f>IFERROR(INDEX([1]Master!$1:$1048576,MATCH(D248,[1]Master!$B:$B,0),MATCH($G$5,[1]Master!$1:$1,0)),"")</f>
        <v>4.7111111111111112</v>
      </c>
      <c r="K248" s="235">
        <f>ROUND(J248*Order_Quote!$L$3,4)</f>
        <v>0</v>
      </c>
      <c r="L248" s="228"/>
      <c r="M248" s="178"/>
      <c r="N248" s="171">
        <f t="shared" si="4"/>
        <v>0</v>
      </c>
      <c r="O248" s="80"/>
      <c r="Q248" s="73"/>
      <c r="R248" s="52"/>
    </row>
    <row r="249" spans="1:18" ht="15" customHeight="1" x14ac:dyDescent="0.3">
      <c r="A249" s="29" t="str">
        <f>IF(L249&gt;0,COUNT($A$7:A248)+COUNT(DWV!$A$8:$A$300)+COUNT('Large Dia. DWV'!$A$8:$A$121)+1,"")</f>
        <v/>
      </c>
      <c r="B249" s="424"/>
      <c r="C249" s="425"/>
      <c r="D249" s="3" t="s">
        <v>260</v>
      </c>
      <c r="E249" s="3">
        <v>22552970</v>
      </c>
      <c r="F249" s="5" t="s">
        <v>6392</v>
      </c>
      <c r="G249" s="381">
        <f>IFERROR(INDEX([1]Master!$1:$1048576,MATCH(D249,[1]Master!$B:$B,0),MATCH($H$5,[1]Master!$1:$1,0)),"")</f>
        <v>20</v>
      </c>
      <c r="H249" s="381">
        <f>IFERROR(INDEX([1]Master!$1:$1048576,MATCH(D249,[1]Master!$B:$B,0),MATCH($H$4,[1]Master!$1:$1,0)),"")</f>
        <v>1440</v>
      </c>
      <c r="I249" s="81" t="s">
        <v>5380</v>
      </c>
      <c r="J249" s="367">
        <f>IFERROR(INDEX([1]Master!$1:$1048576,MATCH(D249,[1]Master!$B:$B,0),MATCH($G$5,[1]Master!$1:$1,0)),"")</f>
        <v>6.155555555555555</v>
      </c>
      <c r="K249" s="235">
        <f>ROUND(J249*Order_Quote!$L$3,4)</f>
        <v>0</v>
      </c>
      <c r="L249" s="228"/>
      <c r="M249" s="178"/>
      <c r="N249" s="171">
        <f t="shared" si="4"/>
        <v>0</v>
      </c>
      <c r="O249" s="80"/>
      <c r="Q249" s="73"/>
      <c r="R249" s="52"/>
    </row>
    <row r="250" spans="1:18" ht="15" customHeight="1" x14ac:dyDescent="0.3">
      <c r="A250" s="29" t="str">
        <f>IF(L250&gt;0,COUNT($A$7:A249)+COUNT(DWV!$A$8:$A$300)+COUNT('Large Dia. DWV'!$A$8:$A$121)+1,"")</f>
        <v/>
      </c>
      <c r="B250" s="424"/>
      <c r="C250" s="425"/>
      <c r="D250" s="3" t="s">
        <v>261</v>
      </c>
      <c r="E250" s="3">
        <v>22552988</v>
      </c>
      <c r="F250" s="5" t="s">
        <v>6393</v>
      </c>
      <c r="G250" s="381">
        <f>IFERROR(INDEX([1]Master!$1:$1048576,MATCH(D250,[1]Master!$B:$B,0),MATCH($H$5,[1]Master!$1:$1,0)),"")</f>
        <v>10</v>
      </c>
      <c r="H250" s="381" t="str">
        <f>IFERROR(INDEX([1]Master!$1:$1048576,MATCH(D250,[1]Master!$B:$B,0),MATCH($H$4,[1]Master!$1:$1,0)),"")</f>
        <v>-</v>
      </c>
      <c r="I250" s="81" t="s">
        <v>5380</v>
      </c>
      <c r="J250" s="367">
        <f>IFERROR(INDEX([1]Master!$1:$1048576,MATCH(D250,[1]Master!$B:$B,0),MATCH($G$5,[1]Master!$1:$1,0)),"")</f>
        <v>16.033333333333331</v>
      </c>
      <c r="K250" s="235">
        <f>ROUND(J250*Order_Quote!$L$3,4)</f>
        <v>0</v>
      </c>
      <c r="L250" s="228"/>
      <c r="M250" s="178"/>
      <c r="N250" s="171">
        <f t="shared" si="4"/>
        <v>0</v>
      </c>
      <c r="O250" s="80"/>
      <c r="Q250" s="73"/>
      <c r="R250" s="52"/>
    </row>
    <row r="251" spans="1:18" ht="15" customHeight="1" x14ac:dyDescent="0.3">
      <c r="A251" s="29" t="str">
        <f>IF(L251&gt;0,COUNT($A$7:A250)+COUNT(DWV!$A$8:$A$300)+COUNT('Large Dia. DWV'!$A$8:$A$121)+1,"")</f>
        <v/>
      </c>
      <c r="B251" s="424"/>
      <c r="C251" s="425"/>
      <c r="D251" s="3" t="s">
        <v>262</v>
      </c>
      <c r="E251" s="3">
        <v>22552996</v>
      </c>
      <c r="F251" s="5" t="s">
        <v>6394</v>
      </c>
      <c r="G251" s="381">
        <f>IFERROR(INDEX([1]Master!$1:$1048576,MATCH(D251,[1]Master!$B:$B,0),MATCH($H$5,[1]Master!$1:$1,0)),"")</f>
        <v>8</v>
      </c>
      <c r="H251" s="381" t="str">
        <f>IFERROR(INDEX([1]Master!$1:$1048576,MATCH(D251,[1]Master!$B:$B,0),MATCH($H$4,[1]Master!$1:$1,0)),"")</f>
        <v>-</v>
      </c>
      <c r="I251" s="81" t="s">
        <v>5380</v>
      </c>
      <c r="J251" s="367">
        <f>IFERROR(INDEX([1]Master!$1:$1048576,MATCH(D251,[1]Master!$B:$B,0),MATCH($G$5,[1]Master!$1:$1,0)),"")</f>
        <v>24.866666666666664</v>
      </c>
      <c r="K251" s="235">
        <f>ROUND(J251*Order_Quote!$L$3,4)</f>
        <v>0</v>
      </c>
      <c r="L251" s="228"/>
      <c r="M251" s="178"/>
      <c r="N251" s="171">
        <f t="shared" si="4"/>
        <v>0</v>
      </c>
      <c r="O251" s="80"/>
      <c r="Q251" s="73"/>
      <c r="R251" s="52"/>
    </row>
    <row r="252" spans="1:18" ht="15" customHeight="1" x14ac:dyDescent="0.3">
      <c r="A252" s="29" t="str">
        <f>IF(L252&gt;0,COUNT($A$7:A251)+COUNT(DWV!$A$8:$A$300)+COUNT('Large Dia. DWV'!$A$8:$A$121)+1,"")</f>
        <v/>
      </c>
      <c r="B252" s="424"/>
      <c r="C252" s="425"/>
      <c r="D252" s="3" t="s">
        <v>263</v>
      </c>
      <c r="E252" s="3">
        <v>22553003</v>
      </c>
      <c r="F252" s="5" t="s">
        <v>6395</v>
      </c>
      <c r="G252" s="381">
        <f>IFERROR(INDEX([1]Master!$1:$1048576,MATCH(D252,[1]Master!$B:$B,0),MATCH($H$5,[1]Master!$1:$1,0)),"")</f>
        <v>3</v>
      </c>
      <c r="H252" s="381" t="str">
        <f>IFERROR(INDEX([1]Master!$1:$1048576,MATCH(D252,[1]Master!$B:$B,0),MATCH($H$4,[1]Master!$1:$1,0)),"")</f>
        <v>-</v>
      </c>
      <c r="I252" s="81" t="s">
        <v>5380</v>
      </c>
      <c r="J252" s="367">
        <f>IFERROR(INDEX([1]Master!$1:$1048576,MATCH(D252,[1]Master!$B:$B,0),MATCH($G$5,[1]Master!$1:$1,0)),"")</f>
        <v>44.588888888888889</v>
      </c>
      <c r="K252" s="235">
        <f>ROUND(J252*Order_Quote!$L$3,4)</f>
        <v>0</v>
      </c>
      <c r="L252" s="228"/>
      <c r="M252" s="178"/>
      <c r="N252" s="171">
        <f t="shared" si="4"/>
        <v>0</v>
      </c>
      <c r="O252" s="80"/>
      <c r="Q252" s="73"/>
      <c r="R252" s="52"/>
    </row>
    <row r="253" spans="1:18" ht="15" customHeight="1" x14ac:dyDescent="0.3">
      <c r="A253" s="29" t="str">
        <f>IF(L253&gt;0,COUNT($A$7:A252)+COUNT(DWV!$A$8:$A$300)+COUNT('Large Dia. DWV'!$A$8:$A$121)+1,"")</f>
        <v/>
      </c>
      <c r="B253" s="67"/>
      <c r="C253" s="68"/>
      <c r="D253" s="81" t="s">
        <v>3936</v>
      </c>
      <c r="E253" s="34">
        <v>22553054</v>
      </c>
      <c r="F253" s="82" t="s">
        <v>6396</v>
      </c>
      <c r="G253" s="381">
        <f>IFERROR(INDEX([1]Master!$1:$1048576,MATCH(D253,[1]Master!$B:$B,0),MATCH($H$5,[1]Master!$1:$1,0)),"")</f>
        <v>2</v>
      </c>
      <c r="H253" s="381" t="str">
        <f>IFERROR(INDEX([1]Master!$1:$1048576,MATCH(D253,[1]Master!$B:$B,0),MATCH($H$4,[1]Master!$1:$1,0)),"")</f>
        <v>-</v>
      </c>
      <c r="I253" s="81" t="s">
        <v>5380</v>
      </c>
      <c r="J253" s="367">
        <f>IFERROR(INDEX([1]Master!$1:$1048576,MATCH(D253,[1]Master!$B:$B,0),MATCH($G$5,[1]Master!$1:$1,0)),"")</f>
        <v>90.346475507765831</v>
      </c>
      <c r="K253" s="235">
        <f>ROUND(J253*Order_Quote!$L$3,4)</f>
        <v>0</v>
      </c>
      <c r="L253" s="228"/>
      <c r="M253" s="178"/>
      <c r="N253" s="171">
        <f t="shared" si="4"/>
        <v>0</v>
      </c>
      <c r="O253" s="80"/>
      <c r="Q253" s="73"/>
      <c r="R253" s="52"/>
    </row>
    <row r="254" spans="1:18" ht="15" customHeight="1" x14ac:dyDescent="0.3">
      <c r="A254" s="29" t="str">
        <f>IF(L254&gt;0,COUNT($A$7:A253)+COUNT(DWV!$A$8:$A$300)+COUNT('Large Dia. DWV'!$A$8:$A$121)+1,"")</f>
        <v/>
      </c>
      <c r="B254" s="67"/>
      <c r="C254" s="68"/>
      <c r="D254" s="81" t="s">
        <v>3937</v>
      </c>
      <c r="E254" s="34">
        <v>22553062</v>
      </c>
      <c r="F254" s="82" t="s">
        <v>6397</v>
      </c>
      <c r="G254" s="381">
        <f>IFERROR(INDEX([1]Master!$1:$1048576,MATCH(D254,[1]Master!$B:$B,0),MATCH($H$5,[1]Master!$1:$1,0)),"")</f>
        <v>2</v>
      </c>
      <c r="H254" s="381" t="str">
        <f>IFERROR(INDEX([1]Master!$1:$1048576,MATCH(D254,[1]Master!$B:$B,0),MATCH($H$4,[1]Master!$1:$1,0)),"")</f>
        <v>-</v>
      </c>
      <c r="I254" s="81" t="s">
        <v>5380</v>
      </c>
      <c r="J254" s="367">
        <f>IFERROR(INDEX([1]Master!$1:$1048576,MATCH(D254,[1]Master!$B:$B,0),MATCH($G$5,[1]Master!$1:$1,0)),"")</f>
        <v>110.16666666666667</v>
      </c>
      <c r="K254" s="235">
        <f>ROUND(J254*Order_Quote!$L$3,4)</f>
        <v>0</v>
      </c>
      <c r="L254" s="228"/>
      <c r="M254" s="178"/>
      <c r="N254" s="171">
        <f t="shared" si="4"/>
        <v>0</v>
      </c>
      <c r="O254" s="80"/>
      <c r="Q254" s="73"/>
      <c r="R254" s="52"/>
    </row>
    <row r="255" spans="1:18" ht="15" customHeight="1" x14ac:dyDescent="0.3">
      <c r="A255" s="29" t="str">
        <f>IF(L255&gt;0,COUNT($A$7:A254)+COUNT(DWV!$A$8:$A$300)+COUNT('Large Dia. DWV'!$A$8:$A$121)+1,"")</f>
        <v/>
      </c>
      <c r="B255" s="181"/>
      <c r="C255" s="182"/>
      <c r="D255" s="81" t="s">
        <v>3938</v>
      </c>
      <c r="E255" s="34">
        <v>22553089</v>
      </c>
      <c r="F255" s="82" t="s">
        <v>6398</v>
      </c>
      <c r="G255" s="381">
        <f>IFERROR(INDEX([1]Master!$1:$1048576,MATCH(D255,[1]Master!$B:$B,0),MATCH($H$5,[1]Master!$1:$1,0)),"")</f>
        <v>2</v>
      </c>
      <c r="H255" s="381" t="str">
        <f>IFERROR(INDEX([1]Master!$1:$1048576,MATCH(D255,[1]Master!$B:$B,0),MATCH($H$4,[1]Master!$1:$1,0)),"")</f>
        <v>-</v>
      </c>
      <c r="I255" s="81" t="s">
        <v>5380</v>
      </c>
      <c r="J255" s="367">
        <f>IFERROR(INDEX([1]Master!$1:$1048576,MATCH(D255,[1]Master!$B:$B,0),MATCH($G$5,[1]Master!$1:$1,0)),"")</f>
        <v>264.9444444444444</v>
      </c>
      <c r="K255" s="235">
        <f>ROUND(J255*Order_Quote!$L$3,4)</f>
        <v>0</v>
      </c>
      <c r="L255" s="228"/>
      <c r="M255" s="178"/>
      <c r="N255" s="171">
        <f t="shared" si="4"/>
        <v>0</v>
      </c>
      <c r="O255" s="80"/>
      <c r="Q255" s="73"/>
      <c r="R255" s="52"/>
    </row>
    <row r="256" spans="1:18" ht="15" customHeight="1" x14ac:dyDescent="0.3">
      <c r="A256" s="29" t="str">
        <f>IF(L256&gt;0,COUNT($A$7:A255)+COUNT(DWV!$A$8:$A$300)+COUNT('Large Dia. DWV'!$A$8:$A$121)+1,"")</f>
        <v/>
      </c>
      <c r="B256" s="67"/>
      <c r="C256" s="68"/>
      <c r="D256" s="85" t="s">
        <v>3941</v>
      </c>
      <c r="E256" s="83">
        <v>22556705</v>
      </c>
      <c r="F256" s="84" t="s">
        <v>6399</v>
      </c>
      <c r="G256" s="381">
        <f>IFERROR(INDEX([1]Master!$1:$1048576,MATCH(D256,[1]Master!$B:$B,0),MATCH($H$5,[1]Master!$1:$1,0)),"")</f>
        <v>100</v>
      </c>
      <c r="H256" s="381" t="str">
        <f>IFERROR(INDEX([1]Master!$1:$1048576,MATCH(D256,[1]Master!$B:$B,0),MATCH($H$4,[1]Master!$1:$1,0)),"")</f>
        <v>-</v>
      </c>
      <c r="I256" s="81" t="s">
        <v>5380</v>
      </c>
      <c r="J256" s="367">
        <f>IFERROR(INDEX([1]Master!$1:$1048576,MATCH(D256,[1]Master!$B:$B,0),MATCH($G$5,[1]Master!$1:$1,0)),"")</f>
        <v>3.3555555555555556</v>
      </c>
      <c r="K256" s="235">
        <f>ROUND(J256*Order_Quote!$L$3,4)</f>
        <v>0</v>
      </c>
      <c r="L256" s="232"/>
      <c r="M256" s="178"/>
      <c r="N256" s="171">
        <f t="shared" si="4"/>
        <v>0</v>
      </c>
      <c r="O256" s="80"/>
      <c r="Q256" s="73"/>
      <c r="R256" s="52"/>
    </row>
    <row r="257" spans="1:18" ht="15" customHeight="1" x14ac:dyDescent="0.3">
      <c r="A257" s="29" t="str">
        <f>IF(L257&gt;0,COUNT($A$7:A256)+COUNT(DWV!$A$8:$A$300)+COUNT('Large Dia. DWV'!$A$8:$A$121)+1,"")</f>
        <v/>
      </c>
      <c r="B257" s="67"/>
      <c r="C257" s="68"/>
      <c r="D257" s="81" t="s">
        <v>3942</v>
      </c>
      <c r="E257" s="34">
        <v>22556707</v>
      </c>
      <c r="F257" s="82" t="s">
        <v>6400</v>
      </c>
      <c r="G257" s="381">
        <f>IFERROR(INDEX([1]Master!$1:$1048576,MATCH(D257,[1]Master!$B:$B,0),MATCH($H$5,[1]Master!$1:$1,0)),"")</f>
        <v>50</v>
      </c>
      <c r="H257" s="381" t="str">
        <f>IFERROR(INDEX([1]Master!$1:$1048576,MATCH(D257,[1]Master!$B:$B,0),MATCH($H$4,[1]Master!$1:$1,0)),"")</f>
        <v>-</v>
      </c>
      <c r="I257" s="81" t="s">
        <v>5380</v>
      </c>
      <c r="J257" s="367">
        <f>IFERROR(INDEX([1]Master!$1:$1048576,MATCH(D257,[1]Master!$B:$B,0),MATCH($G$5,[1]Master!$1:$1,0)),"")</f>
        <v>5.5666666666666664</v>
      </c>
      <c r="K257" s="235">
        <f>ROUND(J257*Order_Quote!$L$3,4)</f>
        <v>0</v>
      </c>
      <c r="L257" s="228"/>
      <c r="M257" s="178"/>
      <c r="N257" s="171">
        <f t="shared" si="4"/>
        <v>0</v>
      </c>
      <c r="O257" s="80"/>
      <c r="Q257" s="73"/>
      <c r="R257" s="52"/>
    </row>
    <row r="258" spans="1:18" ht="15" customHeight="1" x14ac:dyDescent="0.3">
      <c r="A258" s="29" t="str">
        <f>IF(L258&gt;0,COUNT($A$7:A257)+COUNT(DWV!$A$8:$A$300)+COUNT('Large Dia. DWV'!$A$8:$A$121)+1,"")</f>
        <v/>
      </c>
      <c r="B258" s="67"/>
      <c r="C258" s="68"/>
      <c r="D258" s="81" t="s">
        <v>3943</v>
      </c>
      <c r="E258" s="88">
        <v>22556711</v>
      </c>
      <c r="F258" s="82" t="s">
        <v>6401</v>
      </c>
      <c r="G258" s="381">
        <f>IFERROR(INDEX([1]Master!$1:$1048576,MATCH(D258,[1]Master!$B:$B,0),MATCH($H$5,[1]Master!$1:$1,0)),"")</f>
        <v>25</v>
      </c>
      <c r="H258" s="381" t="str">
        <f>IFERROR(INDEX([1]Master!$1:$1048576,MATCH(D258,[1]Master!$B:$B,0),MATCH($H$4,[1]Master!$1:$1,0)),"")</f>
        <v>-</v>
      </c>
      <c r="I258" s="81" t="s">
        <v>5380</v>
      </c>
      <c r="J258" s="367">
        <f>IFERROR(INDEX([1]Master!$1:$1048576,MATCH(D258,[1]Master!$B:$B,0),MATCH($G$5,[1]Master!$1:$1,0)),"")</f>
        <v>6.9333333333333336</v>
      </c>
      <c r="K258" s="235">
        <f>ROUND(J258*Order_Quote!$L$3,4)</f>
        <v>0</v>
      </c>
      <c r="L258" s="228"/>
      <c r="M258" s="178"/>
      <c r="N258" s="171">
        <f t="shared" si="4"/>
        <v>0</v>
      </c>
      <c r="O258" s="80"/>
      <c r="Q258" s="73"/>
      <c r="R258" s="52"/>
    </row>
    <row r="259" spans="1:18" ht="15" customHeight="1" x14ac:dyDescent="0.3">
      <c r="A259" s="29" t="str">
        <f>IF(L259&gt;0,COUNT($A$7:A258)+COUNT(DWV!$A$8:$A$300)+COUNT('Large Dia. DWV'!$A$8:$A$121)+1,"")</f>
        <v/>
      </c>
      <c r="B259" s="67"/>
      <c r="C259" s="68"/>
      <c r="D259" s="81" t="s">
        <v>3944</v>
      </c>
      <c r="E259" s="34">
        <v>22556713</v>
      </c>
      <c r="F259" s="82" t="s">
        <v>6402</v>
      </c>
      <c r="G259" s="381">
        <f>IFERROR(INDEX([1]Master!$1:$1048576,MATCH(D259,[1]Master!$B:$B,0),MATCH($H$5,[1]Master!$1:$1,0)),"")</f>
        <v>25</v>
      </c>
      <c r="H259" s="381" t="str">
        <f>IFERROR(INDEX([1]Master!$1:$1048576,MATCH(D259,[1]Master!$B:$B,0),MATCH($H$4,[1]Master!$1:$1,0)),"")</f>
        <v>-</v>
      </c>
      <c r="I259" s="81" t="s">
        <v>5380</v>
      </c>
      <c r="J259" s="367">
        <f>IFERROR(INDEX([1]Master!$1:$1048576,MATCH(D259,[1]Master!$B:$B,0),MATCH($G$5,[1]Master!$1:$1,0)),"")</f>
        <v>9.155555555555555</v>
      </c>
      <c r="K259" s="235">
        <f>ROUND(J259*Order_Quote!$L$3,4)</f>
        <v>0</v>
      </c>
      <c r="L259" s="228"/>
      <c r="M259" s="178"/>
      <c r="N259" s="171">
        <f t="shared" si="4"/>
        <v>0</v>
      </c>
      <c r="O259" s="80"/>
      <c r="Q259" s="73"/>
      <c r="R259" s="52"/>
    </row>
    <row r="260" spans="1:18" ht="15" customHeight="1" x14ac:dyDescent="0.3">
      <c r="A260" s="29" t="str">
        <f>IF(L260&gt;0,COUNT($A$7:A259)+COUNT(DWV!$A$8:$A$300)+COUNT('Large Dia. DWV'!$A$8:$A$121)+1,"")</f>
        <v/>
      </c>
      <c r="B260" s="67"/>
      <c r="C260" s="68"/>
      <c r="D260" s="81" t="s">
        <v>3945</v>
      </c>
      <c r="E260" s="34">
        <v>22556715</v>
      </c>
      <c r="F260" s="82" t="s">
        <v>6403</v>
      </c>
      <c r="G260" s="381">
        <f>IFERROR(INDEX([1]Master!$1:$1048576,MATCH(D260,[1]Master!$B:$B,0),MATCH($H$5,[1]Master!$1:$1,0)),"")</f>
        <v>15</v>
      </c>
      <c r="H260" s="381" t="str">
        <f>IFERROR(INDEX([1]Master!$1:$1048576,MATCH(D260,[1]Master!$B:$B,0),MATCH($H$4,[1]Master!$1:$1,0)),"")</f>
        <v>-</v>
      </c>
      <c r="I260" s="81" t="s">
        <v>5380</v>
      </c>
      <c r="J260" s="367">
        <f>IFERROR(INDEX([1]Master!$1:$1048576,MATCH(D260,[1]Master!$B:$B,0),MATCH($G$5,[1]Master!$1:$1,0)),"")</f>
        <v>10.388888888888888</v>
      </c>
      <c r="K260" s="235">
        <f>ROUND(J260*Order_Quote!$L$3,4)</f>
        <v>0</v>
      </c>
      <c r="L260" s="228"/>
      <c r="M260" s="178"/>
      <c r="N260" s="171">
        <f t="shared" si="4"/>
        <v>0</v>
      </c>
      <c r="O260" s="80"/>
      <c r="Q260" s="73"/>
      <c r="R260" s="52"/>
    </row>
    <row r="261" spans="1:18" ht="15" customHeight="1" x14ac:dyDescent="0.3">
      <c r="A261" s="29" t="str">
        <f>IF(L261&gt;0,COUNT($A$7:A260)+COUNT(DWV!$A$8:$A$300)+COUNT('Large Dia. DWV'!$A$8:$A$121)+1,"")</f>
        <v/>
      </c>
      <c r="B261" s="181"/>
      <c r="C261" s="182"/>
      <c r="D261" s="81" t="s">
        <v>3946</v>
      </c>
      <c r="E261" s="34">
        <v>22556720</v>
      </c>
      <c r="F261" s="82" t="s">
        <v>6404</v>
      </c>
      <c r="G261" s="381">
        <f>IFERROR(INDEX([1]Master!$1:$1048576,MATCH(D261,[1]Master!$B:$B,0),MATCH($H$5,[1]Master!$1:$1,0)),"")</f>
        <v>10</v>
      </c>
      <c r="H261" s="381" t="str">
        <f>IFERROR(INDEX([1]Master!$1:$1048576,MATCH(D261,[1]Master!$B:$B,0),MATCH($H$4,[1]Master!$1:$1,0)),"")</f>
        <v>-</v>
      </c>
      <c r="I261" s="81" t="s">
        <v>5380</v>
      </c>
      <c r="J261" s="367">
        <f>IFERROR(INDEX([1]Master!$1:$1048576,MATCH(D261,[1]Master!$B:$B,0),MATCH($G$5,[1]Master!$1:$1,0)),"")</f>
        <v>15.31111111111111</v>
      </c>
      <c r="K261" s="235">
        <f>ROUND(J261*Order_Quote!$L$3,4)</f>
        <v>0</v>
      </c>
      <c r="L261" s="228"/>
      <c r="M261" s="178"/>
      <c r="N261" s="171">
        <f t="shared" si="4"/>
        <v>0</v>
      </c>
      <c r="O261" s="80"/>
      <c r="Q261" s="73"/>
      <c r="R261" s="52"/>
    </row>
    <row r="262" spans="1:18" ht="15" customHeight="1" x14ac:dyDescent="0.3">
      <c r="A262" s="29" t="str">
        <f>IF(L262&gt;0,COUNT($A$7:A261)+COUNT(DWV!$A$8:$A$300)+COUNT('Large Dia. DWV'!$A$8:$A$121)+1,"")</f>
        <v/>
      </c>
      <c r="B262" s="420"/>
      <c r="C262" s="421"/>
      <c r="D262" s="85" t="s">
        <v>3947</v>
      </c>
      <c r="E262" s="83">
        <v>22557629</v>
      </c>
      <c r="F262" s="84" t="s">
        <v>6405</v>
      </c>
      <c r="G262" s="381">
        <f>IFERROR(INDEX([1]Master!$1:$1048576,MATCH(D262,[1]Master!$B:$B,0),MATCH($H$5,[1]Master!$1:$1,0)),"")</f>
        <v>50</v>
      </c>
      <c r="H262" s="381" t="str">
        <f>IFERROR(INDEX([1]Master!$1:$1048576,MATCH(D262,[1]Master!$B:$B,0),MATCH($H$4,[1]Master!$1:$1,0)),"")</f>
        <v>-</v>
      </c>
      <c r="I262" s="81" t="s">
        <v>5380</v>
      </c>
      <c r="J262" s="367">
        <f>IFERROR(INDEX([1]Master!$1:$1048576,MATCH(D262,[1]Master!$B:$B,0),MATCH($G$5,[1]Master!$1:$1,0)),"")</f>
        <v>2.7598566308243728</v>
      </c>
      <c r="K262" s="235">
        <f>ROUND(J262*Order_Quote!$L$3,4)</f>
        <v>0</v>
      </c>
      <c r="L262" s="232"/>
      <c r="M262" s="178"/>
      <c r="N262" s="171">
        <f t="shared" si="4"/>
        <v>0</v>
      </c>
      <c r="O262" s="80"/>
      <c r="Q262" s="73"/>
      <c r="R262" s="52"/>
    </row>
    <row r="263" spans="1:18" ht="15" customHeight="1" x14ac:dyDescent="0.3">
      <c r="A263" s="29" t="str">
        <f>IF(L263&gt;0,COUNT($A$7:A262)+COUNT(DWV!$A$8:$A$300)+COUNT('Large Dia. DWV'!$A$8:$A$121)+1,"")</f>
        <v/>
      </c>
      <c r="B263" s="424"/>
      <c r="C263" s="425"/>
      <c r="D263" s="81" t="s">
        <v>3948</v>
      </c>
      <c r="E263" s="34">
        <v>22557637</v>
      </c>
      <c r="F263" s="82" t="s">
        <v>6406</v>
      </c>
      <c r="G263" s="381">
        <f>IFERROR(INDEX([1]Master!$1:$1048576,MATCH(D263,[1]Master!$B:$B,0),MATCH($H$5,[1]Master!$1:$1,0)),"")</f>
        <v>50</v>
      </c>
      <c r="H263" s="381" t="str">
        <f>IFERROR(INDEX([1]Master!$1:$1048576,MATCH(D263,[1]Master!$B:$B,0),MATCH($H$4,[1]Master!$1:$1,0)),"")</f>
        <v>-</v>
      </c>
      <c r="I263" s="81" t="s">
        <v>5380</v>
      </c>
      <c r="J263" s="367">
        <f>IFERROR(INDEX([1]Master!$1:$1048576,MATCH(D263,[1]Master!$B:$B,0),MATCH($G$5,[1]Master!$1:$1,0)),"")</f>
        <v>3.8470728793309439</v>
      </c>
      <c r="K263" s="235">
        <f>ROUND(J263*Order_Quote!$L$3,4)</f>
        <v>0</v>
      </c>
      <c r="L263" s="228"/>
      <c r="M263" s="178"/>
      <c r="N263" s="171">
        <f t="shared" si="4"/>
        <v>0</v>
      </c>
      <c r="O263" s="80"/>
      <c r="Q263" s="73"/>
      <c r="R263" s="52"/>
    </row>
    <row r="264" spans="1:18" ht="15" customHeight="1" x14ac:dyDescent="0.3">
      <c r="A264" s="29" t="str">
        <f>IF(L264&gt;0,COUNT($A$7:A263)+COUNT(DWV!$A$8:$A$300)+COUNT('Large Dia. DWV'!$A$8:$A$121)+1,"")</f>
        <v/>
      </c>
      <c r="B264" s="424"/>
      <c r="C264" s="425"/>
      <c r="D264" s="81" t="s">
        <v>3949</v>
      </c>
      <c r="E264" s="34">
        <v>22557645</v>
      </c>
      <c r="F264" s="82" t="s">
        <v>6407</v>
      </c>
      <c r="G264" s="381">
        <f>IFERROR(INDEX([1]Master!$1:$1048576,MATCH(D264,[1]Master!$B:$B,0),MATCH($H$5,[1]Master!$1:$1,0)),"")</f>
        <v>50</v>
      </c>
      <c r="H264" s="381" t="str">
        <f>IFERROR(INDEX([1]Master!$1:$1048576,MATCH(D264,[1]Master!$B:$B,0),MATCH($H$4,[1]Master!$1:$1,0)),"")</f>
        <v>-</v>
      </c>
      <c r="I264" s="81" t="s">
        <v>5380</v>
      </c>
      <c r="J264" s="367">
        <f>IFERROR(INDEX([1]Master!$1:$1048576,MATCH(D264,[1]Master!$B:$B,0),MATCH($G$5,[1]Master!$1:$1,0)),"")</f>
        <v>4.814814814814814</v>
      </c>
      <c r="K264" s="235">
        <f>ROUND(J264*Order_Quote!$L$3,4)</f>
        <v>0</v>
      </c>
      <c r="L264" s="228"/>
      <c r="M264" s="178"/>
      <c r="N264" s="171">
        <f t="shared" si="4"/>
        <v>0</v>
      </c>
      <c r="O264" s="80"/>
      <c r="Q264" s="73"/>
      <c r="R264" s="52"/>
    </row>
    <row r="265" spans="1:18" ht="15" customHeight="1" x14ac:dyDescent="0.3">
      <c r="A265" s="29" t="str">
        <f>IF(L265&gt;0,COUNT($A$7:A264)+COUNT(DWV!$A$8:$A$300)+COUNT('Large Dia. DWV'!$A$8:$A$121)+1,"")</f>
        <v/>
      </c>
      <c r="B265" s="422"/>
      <c r="C265" s="423"/>
      <c r="D265" s="81" t="s">
        <v>3950</v>
      </c>
      <c r="E265" s="34">
        <v>22557653</v>
      </c>
      <c r="F265" s="82" t="s">
        <v>6408</v>
      </c>
      <c r="G265" s="381">
        <f>IFERROR(INDEX([1]Master!$1:$1048576,MATCH(D265,[1]Master!$B:$B,0),MATCH($H$5,[1]Master!$1:$1,0)),"")</f>
        <v>20</v>
      </c>
      <c r="H265" s="381" t="str">
        <f>IFERROR(INDEX([1]Master!$1:$1048576,MATCH(D265,[1]Master!$B:$B,0),MATCH($H$4,[1]Master!$1:$1,0)),"")</f>
        <v>-</v>
      </c>
      <c r="I265" s="81" t="s">
        <v>5380</v>
      </c>
      <c r="J265" s="367">
        <f>IFERROR(INDEX([1]Master!$1:$1048576,MATCH(D265,[1]Master!$B:$B,0),MATCH($G$5,[1]Master!$1:$1,0)),"")</f>
        <v>6.2843488649940253</v>
      </c>
      <c r="K265" s="235">
        <f>ROUND(J265*Order_Quote!$L$3,4)</f>
        <v>0</v>
      </c>
      <c r="L265" s="228"/>
      <c r="M265" s="178"/>
      <c r="N265" s="171">
        <f t="shared" si="4"/>
        <v>0</v>
      </c>
      <c r="O265" s="80"/>
      <c r="Q265" s="73"/>
      <c r="R265" s="52"/>
    </row>
    <row r="266" spans="1:18" ht="15" customHeight="1" x14ac:dyDescent="0.3">
      <c r="A266" s="29" t="str">
        <f>IF(L266&gt;0,COUNT($A$7:A265)+COUNT(DWV!$A$8:$A$300)+COUNT('Large Dia. DWV'!$A$8:$A$121)+1,"")</f>
        <v/>
      </c>
      <c r="B266" s="424"/>
      <c r="C266" s="425"/>
      <c r="D266" s="11" t="s">
        <v>264</v>
      </c>
      <c r="E266" s="11">
        <v>22553364</v>
      </c>
      <c r="F266" s="13" t="s">
        <v>6409</v>
      </c>
      <c r="G266" s="381">
        <f>IFERROR(INDEX([1]Master!$1:$1048576,MATCH(D266,[1]Master!$B:$B,0),MATCH($H$5,[1]Master!$1:$1,0)),"")</f>
        <v>50</v>
      </c>
      <c r="H266" s="381" t="str">
        <f>IFERROR(INDEX([1]Master!$1:$1048576,MATCH(D266,[1]Master!$B:$B,0),MATCH($H$4,[1]Master!$1:$1,0)),"")</f>
        <v>-</v>
      </c>
      <c r="I266" s="81" t="s">
        <v>5380</v>
      </c>
      <c r="J266" s="367">
        <f>IFERROR(INDEX([1]Master!$1:$1048576,MATCH(D266,[1]Master!$B:$B,0),MATCH($G$5,[1]Master!$1:$1,0)),"")</f>
        <v>0.56666666666666665</v>
      </c>
      <c r="K266" s="235">
        <f>ROUND(J266*Order_Quote!$L$3,4)</f>
        <v>0</v>
      </c>
      <c r="L266" s="232"/>
      <c r="M266" s="178"/>
      <c r="N266" s="171">
        <f t="shared" si="4"/>
        <v>0</v>
      </c>
      <c r="O266" s="80"/>
      <c r="Q266" s="73"/>
      <c r="R266" s="52"/>
    </row>
    <row r="267" spans="1:18" ht="15" customHeight="1" x14ac:dyDescent="0.3">
      <c r="A267" s="29" t="str">
        <f>IF(L267&gt;0,COUNT($A$7:A266)+COUNT(DWV!$A$8:$A$300)+COUNT('Large Dia. DWV'!$A$8:$A$121)+1,"")</f>
        <v/>
      </c>
      <c r="B267" s="424"/>
      <c r="C267" s="425"/>
      <c r="D267" s="81" t="s">
        <v>3956</v>
      </c>
      <c r="E267" s="34">
        <v>22553374</v>
      </c>
      <c r="F267" s="82" t="s">
        <v>6410</v>
      </c>
      <c r="G267" s="381">
        <f>IFERROR(INDEX([1]Master!$1:$1048576,MATCH(D267,[1]Master!$B:$B,0),MATCH($H$5,[1]Master!$1:$1,0)),"")</f>
        <v>250</v>
      </c>
      <c r="H267" s="381" t="str">
        <f>IFERROR(INDEX([1]Master!$1:$1048576,MATCH(D267,[1]Master!$B:$B,0),MATCH($H$4,[1]Master!$1:$1,0)),"")</f>
        <v>-</v>
      </c>
      <c r="I267" s="81" t="s">
        <v>5380</v>
      </c>
      <c r="J267" s="367">
        <f>IFERROR(INDEX([1]Master!$1:$1048576,MATCH(D267,[1]Master!$B:$B,0),MATCH($G$5,[1]Master!$1:$1,0)),"")</f>
        <v>0.57347670250896055</v>
      </c>
      <c r="K267" s="235">
        <f>ROUND(J267*Order_Quote!$L$3,4)</f>
        <v>0</v>
      </c>
      <c r="L267" s="228"/>
      <c r="M267" s="178"/>
      <c r="N267" s="171">
        <f t="shared" si="4"/>
        <v>0</v>
      </c>
      <c r="O267" s="80"/>
      <c r="Q267" s="73"/>
      <c r="R267" s="52"/>
    </row>
    <row r="268" spans="1:18" ht="15" customHeight="1" x14ac:dyDescent="0.3">
      <c r="A268" s="29" t="str">
        <f>IF(L268&gt;0,COUNT($A$7:A267)+COUNT(DWV!$A$8:$A$300)+COUNT('Large Dia. DWV'!$A$8:$A$121)+1,"")</f>
        <v/>
      </c>
      <c r="B268" s="424"/>
      <c r="C268" s="425"/>
      <c r="D268" s="3" t="s">
        <v>265</v>
      </c>
      <c r="E268" s="3">
        <v>22553380</v>
      </c>
      <c r="F268" s="5" t="s">
        <v>6411</v>
      </c>
      <c r="G268" s="381">
        <f>IFERROR(INDEX([1]Master!$1:$1048576,MATCH(D268,[1]Master!$B:$B,0),MATCH($H$5,[1]Master!$1:$1,0)),"")</f>
        <v>100</v>
      </c>
      <c r="H268" s="381">
        <f>IFERROR(INDEX([1]Master!$1:$1048576,MATCH(D268,[1]Master!$B:$B,0),MATCH($H$4,[1]Master!$1:$1,0)),"")</f>
        <v>14400</v>
      </c>
      <c r="I268" s="81" t="s">
        <v>5380</v>
      </c>
      <c r="J268" s="367">
        <f>IFERROR(INDEX([1]Master!$1:$1048576,MATCH(D268,[1]Master!$B:$B,0),MATCH($G$5,[1]Master!$1:$1,0)),"")</f>
        <v>0.78888888888888886</v>
      </c>
      <c r="K268" s="235">
        <f>ROUND(J268*Order_Quote!$L$3,4)</f>
        <v>0</v>
      </c>
      <c r="L268" s="228"/>
      <c r="M268" s="178"/>
      <c r="N268" s="171">
        <f t="shared" si="4"/>
        <v>0</v>
      </c>
      <c r="O268" s="80"/>
      <c r="Q268" s="73"/>
      <c r="R268" s="52"/>
    </row>
    <row r="269" spans="1:18" ht="15" customHeight="1" x14ac:dyDescent="0.3">
      <c r="A269" s="29" t="str">
        <f>IF(L269&gt;0,COUNT($A$7:A268)+COUNT(DWV!$A$8:$A$300)+COUNT('Large Dia. DWV'!$A$8:$A$121)+1,"")</f>
        <v/>
      </c>
      <c r="B269" s="424"/>
      <c r="C269" s="425"/>
      <c r="D269" s="3" t="s">
        <v>266</v>
      </c>
      <c r="E269" s="3">
        <v>22553399</v>
      </c>
      <c r="F269" s="5" t="s">
        <v>6412</v>
      </c>
      <c r="G269" s="381">
        <f>IFERROR(INDEX([1]Master!$1:$1048576,MATCH(D269,[1]Master!$B:$B,0),MATCH($H$5,[1]Master!$1:$1,0)),"")</f>
        <v>100</v>
      </c>
      <c r="H269" s="381" t="str">
        <f>IFERROR(INDEX([1]Master!$1:$1048576,MATCH(D269,[1]Master!$B:$B,0),MATCH($H$4,[1]Master!$1:$1,0)),"")</f>
        <v>-</v>
      </c>
      <c r="I269" s="81" t="s">
        <v>5380</v>
      </c>
      <c r="J269" s="367">
        <f>IFERROR(INDEX([1]Master!$1:$1048576,MATCH(D269,[1]Master!$B:$B,0),MATCH($G$5,[1]Master!$1:$1,0)),"")</f>
        <v>1.4</v>
      </c>
      <c r="K269" s="235">
        <f>ROUND(J269*Order_Quote!$L$3,4)</f>
        <v>0</v>
      </c>
      <c r="L269" s="228"/>
      <c r="M269" s="178"/>
      <c r="N269" s="171">
        <f t="shared" si="4"/>
        <v>0</v>
      </c>
      <c r="O269" s="80"/>
      <c r="Q269" s="73"/>
      <c r="R269" s="52"/>
    </row>
    <row r="270" spans="1:18" ht="15" customHeight="1" x14ac:dyDescent="0.3">
      <c r="A270" s="29" t="str">
        <f>IF(L270&gt;0,COUNT($A$7:A269)+COUNT(DWV!$A$8:$A$300)+COUNT('Large Dia. DWV'!$A$8:$A$121)+1,"")</f>
        <v/>
      </c>
      <c r="B270" s="424"/>
      <c r="C270" s="425"/>
      <c r="D270" s="3" t="s">
        <v>267</v>
      </c>
      <c r="E270" s="3">
        <v>22553402</v>
      </c>
      <c r="F270" s="5" t="s">
        <v>6413</v>
      </c>
      <c r="G270" s="381">
        <f>IFERROR(INDEX([1]Master!$1:$1048576,MATCH(D270,[1]Master!$B:$B,0),MATCH($H$5,[1]Master!$1:$1,0)),"")</f>
        <v>50</v>
      </c>
      <c r="H270" s="381">
        <f>IFERROR(INDEX([1]Master!$1:$1048576,MATCH(D270,[1]Master!$B:$B,0),MATCH($H$4,[1]Master!$1:$1,0)),"")</f>
        <v>6000</v>
      </c>
      <c r="I270" s="81" t="s">
        <v>5380</v>
      </c>
      <c r="J270" s="367">
        <f>IFERROR(INDEX([1]Master!$1:$1048576,MATCH(D270,[1]Master!$B:$B,0),MATCH($G$5,[1]Master!$1:$1,0)),"")</f>
        <v>1.9222222222222221</v>
      </c>
      <c r="K270" s="235">
        <f>ROUND(J270*Order_Quote!$L$3,4)</f>
        <v>0</v>
      </c>
      <c r="L270" s="228"/>
      <c r="M270" s="178"/>
      <c r="N270" s="171">
        <f t="shared" si="4"/>
        <v>0</v>
      </c>
      <c r="O270" s="80"/>
      <c r="Q270" s="73"/>
      <c r="R270" s="52"/>
    </row>
    <row r="271" spans="1:18" ht="15" customHeight="1" x14ac:dyDescent="0.3">
      <c r="A271" s="29" t="str">
        <f>IF(L271&gt;0,COUNT($A$7:A270)+COUNT(DWV!$A$8:$A$300)+COUNT('Large Dia. DWV'!$A$8:$A$121)+1,"")</f>
        <v/>
      </c>
      <c r="B271" s="424"/>
      <c r="C271" s="425"/>
      <c r="D271" s="3" t="s">
        <v>268</v>
      </c>
      <c r="E271" s="3">
        <v>22553410</v>
      </c>
      <c r="F271" s="5" t="s">
        <v>6414</v>
      </c>
      <c r="G271" s="381">
        <f>IFERROR(INDEX([1]Master!$1:$1048576,MATCH(D271,[1]Master!$B:$B,0),MATCH($H$5,[1]Master!$1:$1,0)),"")</f>
        <v>50</v>
      </c>
      <c r="H271" s="381">
        <f>IFERROR(INDEX([1]Master!$1:$1048576,MATCH(D271,[1]Master!$B:$B,0),MATCH($H$4,[1]Master!$1:$1,0)),"")</f>
        <v>4500</v>
      </c>
      <c r="I271" s="81" t="s">
        <v>5380</v>
      </c>
      <c r="J271" s="367">
        <f>IFERROR(INDEX([1]Master!$1:$1048576,MATCH(D271,[1]Master!$B:$B,0),MATCH($G$5,[1]Master!$1:$1,0)),"")</f>
        <v>2.0555555555555558</v>
      </c>
      <c r="K271" s="235">
        <f>ROUND(J271*Order_Quote!$L$3,4)</f>
        <v>0</v>
      </c>
      <c r="L271" s="228"/>
      <c r="M271" s="178"/>
      <c r="N271" s="171">
        <f t="shared" si="4"/>
        <v>0</v>
      </c>
      <c r="O271" s="80"/>
      <c r="Q271" s="73"/>
      <c r="R271" s="52"/>
    </row>
    <row r="272" spans="1:18" ht="15" customHeight="1" x14ac:dyDescent="0.3">
      <c r="A272" s="29" t="str">
        <f>IF(L272&gt;0,COUNT($A$7:A271)+COUNT(DWV!$A$8:$A$300)+COUNT('Large Dia. DWV'!$A$8:$A$121)+1,"")</f>
        <v/>
      </c>
      <c r="B272" s="424"/>
      <c r="C272" s="425"/>
      <c r="D272" s="3" t="s">
        <v>269</v>
      </c>
      <c r="E272" s="3">
        <v>22553429</v>
      </c>
      <c r="F272" s="5" t="s">
        <v>6415</v>
      </c>
      <c r="G272" s="381">
        <f>IFERROR(INDEX([1]Master!$1:$1048576,MATCH(D272,[1]Master!$B:$B,0),MATCH($H$5,[1]Master!$1:$1,0)),"")</f>
        <v>25</v>
      </c>
      <c r="H272" s="381">
        <f>IFERROR(INDEX([1]Master!$1:$1048576,MATCH(D272,[1]Master!$B:$B,0),MATCH($H$4,[1]Master!$1:$1,0)),"")</f>
        <v>2400</v>
      </c>
      <c r="I272" s="81" t="s">
        <v>5380</v>
      </c>
      <c r="J272" s="367">
        <f>IFERROR(INDEX([1]Master!$1:$1048576,MATCH(D272,[1]Master!$B:$B,0),MATCH($G$5,[1]Master!$1:$1,0)),"")</f>
        <v>3.1333333333333329</v>
      </c>
      <c r="K272" s="235">
        <f>ROUND(J272*Order_Quote!$L$3,4)</f>
        <v>0</v>
      </c>
      <c r="L272" s="228"/>
      <c r="M272" s="178"/>
      <c r="N272" s="171">
        <f t="shared" si="4"/>
        <v>0</v>
      </c>
      <c r="O272" s="80"/>
      <c r="Q272" s="73"/>
      <c r="R272" s="52"/>
    </row>
    <row r="273" spans="1:18" ht="15" customHeight="1" x14ac:dyDescent="0.3">
      <c r="A273" s="29" t="str">
        <f>IF(L273&gt;0,COUNT($A$7:A272)+COUNT(DWV!$A$8:$A$300)+COUNT('Large Dia. DWV'!$A$8:$A$121)+1,"")</f>
        <v/>
      </c>
      <c r="B273" s="424"/>
      <c r="C273" s="425"/>
      <c r="D273" s="3" t="s">
        <v>270</v>
      </c>
      <c r="E273" s="3">
        <v>22553437</v>
      </c>
      <c r="F273" s="5" t="s">
        <v>6416</v>
      </c>
      <c r="G273" s="381">
        <f>IFERROR(INDEX([1]Master!$1:$1048576,MATCH(D273,[1]Master!$B:$B,0),MATCH($H$5,[1]Master!$1:$1,0)),"")</f>
        <v>25</v>
      </c>
      <c r="H273" s="381" t="str">
        <f>IFERROR(INDEX([1]Master!$1:$1048576,MATCH(D273,[1]Master!$B:$B,0),MATCH($H$4,[1]Master!$1:$1,0)),"")</f>
        <v>-</v>
      </c>
      <c r="I273" s="81" t="s">
        <v>5380</v>
      </c>
      <c r="J273" s="367">
        <f>IFERROR(INDEX([1]Master!$1:$1048576,MATCH(D273,[1]Master!$B:$B,0),MATCH($G$5,[1]Master!$1:$1,0)),"")</f>
        <v>6.9666666666666659</v>
      </c>
      <c r="K273" s="235">
        <f>ROUND(J273*Order_Quote!$L$3,4)</f>
        <v>0</v>
      </c>
      <c r="L273" s="228"/>
      <c r="M273" s="178"/>
      <c r="N273" s="171">
        <f t="shared" si="4"/>
        <v>0</v>
      </c>
      <c r="O273" s="80"/>
      <c r="Q273" s="73"/>
      <c r="R273" s="52"/>
    </row>
    <row r="274" spans="1:18" ht="15" customHeight="1" x14ac:dyDescent="0.3">
      <c r="A274" s="29" t="str">
        <f>IF(L274&gt;0,COUNT($A$7:A273)+COUNT(DWV!$A$8:$A$300)+COUNT('Large Dia. DWV'!$A$8:$A$121)+1,"")</f>
        <v/>
      </c>
      <c r="B274" s="424"/>
      <c r="C274" s="425"/>
      <c r="D274" s="3" t="s">
        <v>271</v>
      </c>
      <c r="E274" s="3">
        <v>22553445</v>
      </c>
      <c r="F274" s="5" t="s">
        <v>6417</v>
      </c>
      <c r="G274" s="381">
        <f>IFERROR(INDEX([1]Master!$1:$1048576,MATCH(D274,[1]Master!$B:$B,0),MATCH($H$5,[1]Master!$1:$1,0)),"")</f>
        <v>10</v>
      </c>
      <c r="H274" s="381" t="str">
        <f>IFERROR(INDEX([1]Master!$1:$1048576,MATCH(D274,[1]Master!$B:$B,0),MATCH($H$4,[1]Master!$1:$1,0)),"")</f>
        <v>-</v>
      </c>
      <c r="I274" s="81" t="s">
        <v>5380</v>
      </c>
      <c r="J274" s="367">
        <f>IFERROR(INDEX([1]Master!$1:$1048576,MATCH(D274,[1]Master!$B:$B,0),MATCH($G$5,[1]Master!$1:$1,0)),"")</f>
        <v>10.911111111111111</v>
      </c>
      <c r="K274" s="235">
        <f>ROUND(J274*Order_Quote!$L$3,4)</f>
        <v>0</v>
      </c>
      <c r="L274" s="228"/>
      <c r="M274" s="178"/>
      <c r="N274" s="171">
        <f t="shared" si="4"/>
        <v>0</v>
      </c>
      <c r="O274" s="80"/>
      <c r="Q274" s="73"/>
      <c r="R274" s="52"/>
    </row>
    <row r="275" spans="1:18" ht="15" customHeight="1" x14ac:dyDescent="0.3">
      <c r="A275" s="29" t="str">
        <f>IF(L275&gt;0,COUNT($A$7:A274)+COUNT(DWV!$A$8:$A$300)+COUNT('Large Dia. DWV'!$A$8:$A$121)+1,"")</f>
        <v/>
      </c>
      <c r="B275" s="424"/>
      <c r="C275" s="425"/>
      <c r="D275" s="3" t="s">
        <v>272</v>
      </c>
      <c r="E275" s="3">
        <v>22553453</v>
      </c>
      <c r="F275" s="5" t="s">
        <v>6418</v>
      </c>
      <c r="G275" s="381">
        <f>IFERROR(INDEX([1]Master!$1:$1048576,MATCH(D275,[1]Master!$B:$B,0),MATCH($H$5,[1]Master!$1:$1,0)),"")</f>
        <v>6</v>
      </c>
      <c r="H275" s="381" t="str">
        <f>IFERROR(INDEX([1]Master!$1:$1048576,MATCH(D275,[1]Master!$B:$B,0),MATCH($H$4,[1]Master!$1:$1,0)),"")</f>
        <v>-</v>
      </c>
      <c r="I275" s="81" t="s">
        <v>5380</v>
      </c>
      <c r="J275" s="367">
        <f>IFERROR(INDEX([1]Master!$1:$1048576,MATCH(D275,[1]Master!$B:$B,0),MATCH($G$5,[1]Master!$1:$1,0)),"")</f>
        <v>15.8</v>
      </c>
      <c r="K275" s="235">
        <f>ROUND(J275*Order_Quote!$L$3,4)</f>
        <v>0</v>
      </c>
      <c r="L275" s="228"/>
      <c r="M275" s="178"/>
      <c r="N275" s="171">
        <f t="shared" si="4"/>
        <v>0</v>
      </c>
      <c r="O275" s="80"/>
      <c r="Q275" s="73"/>
      <c r="R275" s="52"/>
    </row>
    <row r="276" spans="1:18" ht="15" customHeight="1" x14ac:dyDescent="0.3">
      <c r="A276" s="29" t="str">
        <f>IF(L276&gt;0,COUNT($A$7:A275)+COUNT(DWV!$A$8:$A$300)+COUNT('Large Dia. DWV'!$A$8:$A$121)+1,"")</f>
        <v/>
      </c>
      <c r="B276" s="67"/>
      <c r="C276" s="68"/>
      <c r="D276" s="81" t="s">
        <v>3951</v>
      </c>
      <c r="E276" s="88">
        <v>22553455</v>
      </c>
      <c r="F276" s="82" t="s">
        <v>6419</v>
      </c>
      <c r="G276" s="381">
        <f>IFERROR(INDEX([1]Master!$1:$1048576,MATCH(D276,[1]Master!$B:$B,0),MATCH($H$5,[1]Master!$1:$1,0)),"")</f>
        <v>5</v>
      </c>
      <c r="H276" s="381" t="str">
        <f>IFERROR(INDEX([1]Master!$1:$1048576,MATCH(D276,[1]Master!$B:$B,0),MATCH($H$4,[1]Master!$1:$1,0)),"")</f>
        <v>-</v>
      </c>
      <c r="I276" s="81" t="s">
        <v>5380</v>
      </c>
      <c r="J276" s="367">
        <f>IFERROR(INDEX([1]Master!$1:$1048576,MATCH(D276,[1]Master!$B:$B,0),MATCH($G$5,[1]Master!$1:$1,0)),"")</f>
        <v>29.378733572281956</v>
      </c>
      <c r="K276" s="235">
        <f>ROUND(J276*Order_Quote!$L$3,4)</f>
        <v>0</v>
      </c>
      <c r="L276" s="228"/>
      <c r="M276" s="178"/>
      <c r="N276" s="171">
        <f t="shared" si="4"/>
        <v>0</v>
      </c>
      <c r="O276" s="80"/>
      <c r="Q276" s="73"/>
      <c r="R276" s="52"/>
    </row>
    <row r="277" spans="1:18" ht="15" customHeight="1" x14ac:dyDescent="0.3">
      <c r="A277" s="29" t="str">
        <f>IF(L277&gt;0,COUNT($A$7:A276)+COUNT(DWV!$A$8:$A$300)+COUNT('Large Dia. DWV'!$A$8:$A$121)+1,"")</f>
        <v/>
      </c>
      <c r="B277" s="67"/>
      <c r="C277" s="68"/>
      <c r="D277" s="81" t="s">
        <v>3952</v>
      </c>
      <c r="E277" s="88">
        <v>22556884</v>
      </c>
      <c r="F277" s="82" t="s">
        <v>6420</v>
      </c>
      <c r="G277" s="381">
        <f>IFERROR(INDEX([1]Master!$1:$1048576,MATCH(D277,[1]Master!$B:$B,0),MATCH($H$5,[1]Master!$1:$1,0)),"")</f>
        <v>4</v>
      </c>
      <c r="H277" s="381" t="str">
        <f>IFERROR(INDEX([1]Master!$1:$1048576,MATCH(D277,[1]Master!$B:$B,0),MATCH($H$4,[1]Master!$1:$1,0)),"")</f>
        <v>-</v>
      </c>
      <c r="I277" s="81" t="s">
        <v>5380</v>
      </c>
      <c r="J277" s="367">
        <f>IFERROR(INDEX([1]Master!$1:$1048576,MATCH(D277,[1]Master!$B:$B,0),MATCH($G$5,[1]Master!$1:$1,0)),"")</f>
        <v>49.677777777777777</v>
      </c>
      <c r="K277" s="235">
        <f>ROUND(J277*Order_Quote!$L$3,4)</f>
        <v>0</v>
      </c>
      <c r="L277" s="228"/>
      <c r="M277" s="178"/>
      <c r="N277" s="171">
        <f t="shared" si="4"/>
        <v>0</v>
      </c>
      <c r="O277" s="80"/>
      <c r="Q277" s="73"/>
      <c r="R277" s="52"/>
    </row>
    <row r="278" spans="1:18" ht="15" customHeight="1" x14ac:dyDescent="0.3">
      <c r="A278" s="29" t="str">
        <f>IF(L278&gt;0,COUNT($A$7:A277)+COUNT(DWV!$A$8:$A$300)+COUNT('Large Dia. DWV'!$A$8:$A$121)+1,"")</f>
        <v/>
      </c>
      <c r="B278" s="181"/>
      <c r="C278" s="182"/>
      <c r="D278" s="81" t="s">
        <v>3953</v>
      </c>
      <c r="E278" s="88">
        <v>22553472</v>
      </c>
      <c r="F278" s="82" t="s">
        <v>6421</v>
      </c>
      <c r="G278" s="381">
        <f>IFERROR(INDEX([1]Master!$1:$1048576,MATCH(D278,[1]Master!$B:$B,0),MATCH($H$5,[1]Master!$1:$1,0)),"")</f>
        <v>5</v>
      </c>
      <c r="H278" s="381" t="str">
        <f>IFERROR(INDEX([1]Master!$1:$1048576,MATCH(D278,[1]Master!$B:$B,0),MATCH($H$4,[1]Master!$1:$1,0)),"")</f>
        <v>-</v>
      </c>
      <c r="I278" s="81" t="s">
        <v>5380</v>
      </c>
      <c r="J278" s="367">
        <f>IFERROR(INDEX([1]Master!$1:$1048576,MATCH(D278,[1]Master!$B:$B,0),MATCH($G$5,[1]Master!$1:$1,0)),"")</f>
        <v>92.75555555555556</v>
      </c>
      <c r="K278" s="235">
        <f>ROUND(J278*Order_Quote!$L$3,4)</f>
        <v>0</v>
      </c>
      <c r="L278" s="228"/>
      <c r="M278" s="178"/>
      <c r="N278" s="171">
        <f t="shared" si="4"/>
        <v>0</v>
      </c>
      <c r="O278" s="80"/>
      <c r="Q278" s="73"/>
      <c r="R278" s="52"/>
    </row>
    <row r="279" spans="1:18" ht="15" customHeight="1" x14ac:dyDescent="0.3">
      <c r="A279" s="29" t="str">
        <f>IF(L279&gt;0,COUNT($A$7:A278)+COUNT(DWV!$A$8:$A$300)+COUNT('Large Dia. DWV'!$A$8:$A$121)+1,"")</f>
        <v/>
      </c>
      <c r="B279" s="420"/>
      <c r="C279" s="421"/>
      <c r="D279" s="85" t="s">
        <v>3957</v>
      </c>
      <c r="E279" s="83">
        <v>22558910</v>
      </c>
      <c r="F279" s="84" t="s">
        <v>6422</v>
      </c>
      <c r="G279" s="381">
        <f>IFERROR(INDEX([1]Master!$1:$1048576,MATCH(D279,[1]Master!$B:$B,0),MATCH($H$5,[1]Master!$1:$1,0)),"")</f>
        <v>50</v>
      </c>
      <c r="H279" s="381" t="str">
        <f>IFERROR(INDEX([1]Master!$1:$1048576,MATCH(D279,[1]Master!$B:$B,0),MATCH($H$4,[1]Master!$1:$1,0)),"")</f>
        <v>-</v>
      </c>
      <c r="I279" s="81" t="s">
        <v>5380</v>
      </c>
      <c r="J279" s="367">
        <f>IFERROR(INDEX([1]Master!$1:$1048576,MATCH(D279,[1]Master!$B:$B,0),MATCH($G$5,[1]Master!$1:$1,0)),"")</f>
        <v>1.6606929510155313</v>
      </c>
      <c r="K279" s="235">
        <f>ROUND(J279*Order_Quote!$L$3,4)</f>
        <v>0</v>
      </c>
      <c r="L279" s="232"/>
      <c r="M279" s="178"/>
      <c r="N279" s="171">
        <f t="shared" si="4"/>
        <v>0</v>
      </c>
      <c r="O279" s="80"/>
      <c r="Q279" s="73"/>
      <c r="R279" s="52"/>
    </row>
    <row r="280" spans="1:18" ht="15" customHeight="1" x14ac:dyDescent="0.3">
      <c r="A280" s="29" t="str">
        <f>IF(L280&gt;0,COUNT($A$7:A279)+COUNT(DWV!$A$8:$A$300)+COUNT('Large Dia. DWV'!$A$8:$A$121)+1,"")</f>
        <v/>
      </c>
      <c r="B280" s="424"/>
      <c r="C280" s="425"/>
      <c r="D280" s="81" t="s">
        <v>3958</v>
      </c>
      <c r="E280" s="34">
        <v>22558912</v>
      </c>
      <c r="F280" s="82" t="s">
        <v>6423</v>
      </c>
      <c r="G280" s="381">
        <f>IFERROR(INDEX([1]Master!$1:$1048576,MATCH(D280,[1]Master!$B:$B,0),MATCH($H$5,[1]Master!$1:$1,0)),"")</f>
        <v>50</v>
      </c>
      <c r="H280" s="381" t="str">
        <f>IFERROR(INDEX([1]Master!$1:$1048576,MATCH(D280,[1]Master!$B:$B,0),MATCH($H$4,[1]Master!$1:$1,0)),"")</f>
        <v>-</v>
      </c>
      <c r="I280" s="81" t="s">
        <v>5380</v>
      </c>
      <c r="J280" s="367">
        <f>IFERROR(INDEX([1]Master!$1:$1048576,MATCH(D280,[1]Master!$B:$B,0),MATCH($G$5,[1]Master!$1:$1,0)),"")</f>
        <v>1.7682198327359617</v>
      </c>
      <c r="K280" s="235">
        <f>ROUND(J280*Order_Quote!$L$3,4)</f>
        <v>0</v>
      </c>
      <c r="L280" s="228"/>
      <c r="M280" s="178"/>
      <c r="N280" s="171">
        <f t="shared" si="4"/>
        <v>0</v>
      </c>
      <c r="O280" s="80"/>
      <c r="Q280" s="73"/>
      <c r="R280" s="52"/>
    </row>
    <row r="281" spans="1:18" ht="15" customHeight="1" x14ac:dyDescent="0.3">
      <c r="A281" s="29" t="str">
        <f>IF(L281&gt;0,COUNT($A$7:A280)+COUNT(DWV!$A$8:$A$300)+COUNT('Large Dia. DWV'!$A$8:$A$121)+1,"")</f>
        <v/>
      </c>
      <c r="B281" s="422"/>
      <c r="C281" s="423"/>
      <c r="D281" s="81" t="s">
        <v>3959</v>
      </c>
      <c r="E281" s="34">
        <v>22558914</v>
      </c>
      <c r="F281" s="82" t="s">
        <v>6424</v>
      </c>
      <c r="G281" s="381">
        <f>IFERROR(INDEX([1]Master!$1:$1048576,MATCH(D281,[1]Master!$B:$B,0),MATCH($H$5,[1]Master!$1:$1,0)),"")</f>
        <v>25</v>
      </c>
      <c r="H281" s="381" t="str">
        <f>IFERROR(INDEX([1]Master!$1:$1048576,MATCH(D281,[1]Master!$B:$B,0),MATCH($H$4,[1]Master!$1:$1,0)),"")</f>
        <v>-</v>
      </c>
      <c r="I281" s="81" t="s">
        <v>5380</v>
      </c>
      <c r="J281" s="367">
        <f>IFERROR(INDEX([1]Master!$1:$1048576,MATCH(D281,[1]Master!$B:$B,0),MATCH($G$5,[1]Master!$1:$1,0)),"")</f>
        <v>2.7837514934289129</v>
      </c>
      <c r="K281" s="235">
        <f>ROUND(J281*Order_Quote!$L$3,4)</f>
        <v>0</v>
      </c>
      <c r="L281" s="228"/>
      <c r="M281" s="178"/>
      <c r="N281" s="171">
        <f t="shared" si="4"/>
        <v>0</v>
      </c>
      <c r="O281" s="80"/>
      <c r="Q281" s="73"/>
      <c r="R281" s="52"/>
    </row>
    <row r="282" spans="1:18" ht="15" customHeight="1" x14ac:dyDescent="0.3">
      <c r="A282" s="29" t="str">
        <f>IF(L282&gt;0,COUNT($A$7:A281)+COUNT(DWV!$A$8:$A$300)+COUNT('Large Dia. DWV'!$A$8:$A$121)+1,"")</f>
        <v/>
      </c>
      <c r="B282" s="67"/>
      <c r="C282" s="68"/>
      <c r="D282" s="85" t="s">
        <v>3960</v>
      </c>
      <c r="E282" s="83">
        <v>22556878</v>
      </c>
      <c r="F282" s="84" t="s">
        <v>6425</v>
      </c>
      <c r="G282" s="381">
        <f>IFERROR(INDEX([1]Master!$1:$1048576,MATCH(D282,[1]Master!$B:$B,0),MATCH($H$5,[1]Master!$1:$1,0)),"")</f>
        <v>100</v>
      </c>
      <c r="H282" s="381" t="str">
        <f>IFERROR(INDEX([1]Master!$1:$1048576,MATCH(D282,[1]Master!$B:$B,0),MATCH($H$4,[1]Master!$1:$1,0)),"")</f>
        <v>-</v>
      </c>
      <c r="I282" s="81" t="s">
        <v>5380</v>
      </c>
      <c r="J282" s="367">
        <f>IFERROR(INDEX([1]Master!$1:$1048576,MATCH(D282,[1]Master!$B:$B,0),MATCH($G$5,[1]Master!$1:$1,0)),"")</f>
        <v>1.4555555555555555</v>
      </c>
      <c r="K282" s="235">
        <f>ROUND(J282*Order_Quote!$L$3,4)</f>
        <v>0</v>
      </c>
      <c r="L282" s="232"/>
      <c r="M282" s="178"/>
      <c r="N282" s="171">
        <f t="shared" si="4"/>
        <v>0</v>
      </c>
      <c r="O282" s="80"/>
      <c r="Q282" s="73"/>
      <c r="R282" s="52"/>
    </row>
    <row r="283" spans="1:18" ht="15" customHeight="1" x14ac:dyDescent="0.3">
      <c r="A283" s="29" t="str">
        <f>IF(L283&gt;0,COUNT($A$7:A282)+COUNT(DWV!$A$8:$A$300)+COUNT('Large Dia. DWV'!$A$8:$A$121)+1,"")</f>
        <v/>
      </c>
      <c r="B283" s="67"/>
      <c r="C283" s="68"/>
      <c r="D283" s="81" t="s">
        <v>3961</v>
      </c>
      <c r="E283" s="34">
        <v>22556880</v>
      </c>
      <c r="F283" s="82" t="s">
        <v>6426</v>
      </c>
      <c r="G283" s="381">
        <f>IFERROR(INDEX([1]Master!$1:$1048576,MATCH(D283,[1]Master!$B:$B,0),MATCH($H$5,[1]Master!$1:$1,0)),"")</f>
        <v>40</v>
      </c>
      <c r="H283" s="381" t="str">
        <f>IFERROR(INDEX([1]Master!$1:$1048576,MATCH(D283,[1]Master!$B:$B,0),MATCH($H$4,[1]Master!$1:$1,0)),"")</f>
        <v>-</v>
      </c>
      <c r="I283" s="81" t="s">
        <v>5380</v>
      </c>
      <c r="J283" s="367">
        <f>IFERROR(INDEX([1]Master!$1:$1048576,MATCH(D283,[1]Master!$B:$B,0),MATCH($G$5,[1]Master!$1:$1,0)),"")</f>
        <v>2.5328554360812428</v>
      </c>
      <c r="K283" s="235">
        <f>ROUND(J283*Order_Quote!$L$3,4)</f>
        <v>0</v>
      </c>
      <c r="L283" s="228"/>
      <c r="M283" s="178"/>
      <c r="N283" s="171">
        <f t="shared" si="4"/>
        <v>0</v>
      </c>
      <c r="O283" s="80"/>
      <c r="Q283" s="73"/>
      <c r="R283" s="52"/>
    </row>
    <row r="284" spans="1:18" ht="15" customHeight="1" x14ac:dyDescent="0.3">
      <c r="A284" s="29" t="str">
        <f>IF(L284&gt;0,COUNT($A$7:A283)+COUNT(DWV!$A$8:$A$300)+COUNT('Large Dia. DWV'!$A$8:$A$121)+1,"")</f>
        <v/>
      </c>
      <c r="B284" s="67"/>
      <c r="C284" s="68"/>
      <c r="D284" s="81" t="s">
        <v>3962</v>
      </c>
      <c r="E284" s="34">
        <v>22554824</v>
      </c>
      <c r="F284" s="82" t="s">
        <v>6427</v>
      </c>
      <c r="G284" s="381">
        <f>IFERROR(INDEX([1]Master!$1:$1048576,MATCH(D284,[1]Master!$B:$B,0),MATCH($H$5,[1]Master!$1:$1,0)),"")</f>
        <v>40</v>
      </c>
      <c r="H284" s="381" t="str">
        <f>IFERROR(INDEX([1]Master!$1:$1048576,MATCH(D284,[1]Master!$B:$B,0),MATCH($H$4,[1]Master!$1:$1,0)),"")</f>
        <v>-</v>
      </c>
      <c r="I284" s="81" t="s">
        <v>5380</v>
      </c>
      <c r="J284" s="367">
        <f>IFERROR(INDEX([1]Master!$1:$1048576,MATCH(D284,[1]Master!$B:$B,0),MATCH($G$5,[1]Master!$1:$1,0)),"")</f>
        <v>2.4777777777777779</v>
      </c>
      <c r="K284" s="235">
        <f>ROUND(J284*Order_Quote!$L$3,4)</f>
        <v>0</v>
      </c>
      <c r="L284" s="228"/>
      <c r="M284" s="178"/>
      <c r="N284" s="171">
        <f t="shared" si="4"/>
        <v>0</v>
      </c>
      <c r="O284" s="80"/>
      <c r="Q284" s="73"/>
      <c r="R284" s="52"/>
    </row>
    <row r="285" spans="1:18" ht="15" customHeight="1" x14ac:dyDescent="0.3">
      <c r="A285" s="29" t="str">
        <f>IF(L285&gt;0,COUNT($A$7:A284)+COUNT(DWV!$A$8:$A$300)+COUNT('Large Dia. DWV'!$A$8:$A$121)+1,"")</f>
        <v/>
      </c>
      <c r="B285" s="67"/>
      <c r="C285" s="68"/>
      <c r="D285" s="81" t="s">
        <v>3963</v>
      </c>
      <c r="E285" s="34">
        <v>22554832</v>
      </c>
      <c r="F285" s="82" t="s">
        <v>6428</v>
      </c>
      <c r="G285" s="381">
        <f>IFERROR(INDEX([1]Master!$1:$1048576,MATCH(D285,[1]Master!$B:$B,0),MATCH($H$5,[1]Master!$1:$1,0)),"")</f>
        <v>20</v>
      </c>
      <c r="H285" s="381" t="str">
        <f>IFERROR(INDEX([1]Master!$1:$1048576,MATCH(D285,[1]Master!$B:$B,0),MATCH($H$4,[1]Master!$1:$1,0)),"")</f>
        <v>-</v>
      </c>
      <c r="I285" s="81" t="s">
        <v>5380</v>
      </c>
      <c r="J285" s="367">
        <f>IFERROR(INDEX([1]Master!$1:$1048576,MATCH(D285,[1]Master!$B:$B,0),MATCH($G$5,[1]Master!$1:$1,0)),"")</f>
        <v>4.2413381123058542</v>
      </c>
      <c r="K285" s="235">
        <f>ROUND(J285*Order_Quote!$L$3,4)</f>
        <v>0</v>
      </c>
      <c r="L285" s="228"/>
      <c r="M285" s="178"/>
      <c r="N285" s="171">
        <f t="shared" si="4"/>
        <v>0</v>
      </c>
      <c r="O285" s="80"/>
      <c r="Q285" s="73"/>
      <c r="R285" s="52"/>
    </row>
    <row r="286" spans="1:18" ht="15" customHeight="1" x14ac:dyDescent="0.3">
      <c r="A286" s="29" t="str">
        <f>IF(L286&gt;0,COUNT($A$7:A285)+COUNT(DWV!$A$8:$A$300)+COUNT('Large Dia. DWV'!$A$8:$A$121)+1,"")</f>
        <v/>
      </c>
      <c r="B286" s="67"/>
      <c r="C286" s="68"/>
      <c r="D286" s="81" t="s">
        <v>3964</v>
      </c>
      <c r="E286" s="34">
        <v>22554837</v>
      </c>
      <c r="F286" s="82" t="s">
        <v>6429</v>
      </c>
      <c r="G286" s="381">
        <f>IFERROR(INDEX([1]Master!$1:$1048576,MATCH(D286,[1]Master!$B:$B,0),MATCH($H$5,[1]Master!$1:$1,0)),"")</f>
        <v>20</v>
      </c>
      <c r="H286" s="381" t="str">
        <f>IFERROR(INDEX([1]Master!$1:$1048576,MATCH(D286,[1]Master!$B:$B,0),MATCH($H$4,[1]Master!$1:$1,0)),"")</f>
        <v>-</v>
      </c>
      <c r="I286" s="81" t="s">
        <v>5380</v>
      </c>
      <c r="J286" s="367">
        <f>IFERROR(INDEX([1]Master!$1:$1048576,MATCH(D286,[1]Master!$B:$B,0),MATCH($G$5,[1]Master!$1:$1,0)),"")</f>
        <v>4.2413381123058542</v>
      </c>
      <c r="K286" s="235">
        <f>ROUND(J286*Order_Quote!$L$3,4)</f>
        <v>0</v>
      </c>
      <c r="L286" s="228"/>
      <c r="M286" s="178"/>
      <c r="N286" s="171">
        <f t="shared" si="4"/>
        <v>0</v>
      </c>
      <c r="O286" s="80"/>
      <c r="Q286" s="73"/>
      <c r="R286" s="52"/>
    </row>
    <row r="287" spans="1:18" ht="15" customHeight="1" x14ac:dyDescent="0.3">
      <c r="A287" s="29" t="str">
        <f>IF(L287&gt;0,COUNT($A$7:A286)+COUNT(DWV!$A$8:$A$300)+COUNT('Large Dia. DWV'!$A$8:$A$121)+1,"")</f>
        <v/>
      </c>
      <c r="B287" s="67"/>
      <c r="C287" s="68"/>
      <c r="D287" s="81" t="s">
        <v>3965</v>
      </c>
      <c r="E287" s="34">
        <v>22554840</v>
      </c>
      <c r="F287" s="82" t="s">
        <v>6430</v>
      </c>
      <c r="G287" s="381">
        <f>IFERROR(INDEX([1]Master!$1:$1048576,MATCH(D287,[1]Master!$B:$B,0),MATCH($H$5,[1]Master!$1:$1,0)),"")</f>
        <v>20</v>
      </c>
      <c r="H287" s="381" t="str">
        <f>IFERROR(INDEX([1]Master!$1:$1048576,MATCH(D287,[1]Master!$B:$B,0),MATCH($H$4,[1]Master!$1:$1,0)),"")</f>
        <v>-</v>
      </c>
      <c r="I287" s="81" t="s">
        <v>5380</v>
      </c>
      <c r="J287" s="367">
        <f>IFERROR(INDEX([1]Master!$1:$1048576,MATCH(D287,[1]Master!$B:$B,0),MATCH($G$5,[1]Master!$1:$1,0)),"")</f>
        <v>4.492234169653524</v>
      </c>
      <c r="K287" s="235">
        <f>ROUND(J287*Order_Quote!$L$3,4)</f>
        <v>0</v>
      </c>
      <c r="L287" s="228"/>
      <c r="M287" s="178"/>
      <c r="N287" s="171">
        <f t="shared" si="4"/>
        <v>0</v>
      </c>
      <c r="O287" s="80"/>
      <c r="Q287" s="73"/>
      <c r="R287" s="52"/>
    </row>
    <row r="288" spans="1:18" ht="15" customHeight="1" x14ac:dyDescent="0.3">
      <c r="A288" s="29" t="str">
        <f>IF(L288&gt;0,COUNT($A$7:A287)+COUNT(DWV!$A$8:$A$300)+COUNT('Large Dia. DWV'!$A$8:$A$121)+1,"")</f>
        <v/>
      </c>
      <c r="B288" s="67"/>
      <c r="C288" s="68"/>
      <c r="D288" s="81" t="s">
        <v>3966</v>
      </c>
      <c r="E288" s="34">
        <v>22554859</v>
      </c>
      <c r="F288" s="82" t="s">
        <v>6431</v>
      </c>
      <c r="G288" s="381">
        <f>IFERROR(INDEX([1]Master!$1:$1048576,MATCH(D288,[1]Master!$B:$B,0),MATCH($H$5,[1]Master!$1:$1,0)),"")</f>
        <v>30</v>
      </c>
      <c r="H288" s="381" t="str">
        <f>IFERROR(INDEX([1]Master!$1:$1048576,MATCH(D288,[1]Master!$B:$B,0),MATCH($H$4,[1]Master!$1:$1,0)),"")</f>
        <v>-</v>
      </c>
      <c r="I288" s="81" t="s">
        <v>5380</v>
      </c>
      <c r="J288" s="367">
        <f>IFERROR(INDEX([1]Master!$1:$1048576,MATCH(D288,[1]Master!$B:$B,0),MATCH($G$5,[1]Master!$1:$1,0)),"")</f>
        <v>4.492234169653524</v>
      </c>
      <c r="K288" s="235">
        <f>ROUND(J288*Order_Quote!$L$3,4)</f>
        <v>0</v>
      </c>
      <c r="L288" s="228"/>
      <c r="M288" s="178"/>
      <c r="N288" s="171">
        <f t="shared" ref="N288:N352" si="5">L288/G288</f>
        <v>0</v>
      </c>
      <c r="O288" s="80"/>
      <c r="Q288" s="73"/>
      <c r="R288" s="52"/>
    </row>
    <row r="289" spans="1:18" ht="15" customHeight="1" x14ac:dyDescent="0.3">
      <c r="A289" s="29" t="str">
        <f>IF(L289&gt;0,COUNT($A$7:A288)+COUNT(DWV!$A$8:$A$300)+COUNT('Large Dia. DWV'!$A$8:$A$121)+1,"")</f>
        <v/>
      </c>
      <c r="B289" s="67"/>
      <c r="C289" s="68"/>
      <c r="D289" s="81" t="s">
        <v>3967</v>
      </c>
      <c r="E289" s="34">
        <v>22554867</v>
      </c>
      <c r="F289" s="82" t="s">
        <v>6432</v>
      </c>
      <c r="G289" s="381">
        <f>IFERROR(INDEX([1]Master!$1:$1048576,MATCH(D289,[1]Master!$B:$B,0),MATCH($H$5,[1]Master!$1:$1,0)),"")</f>
        <v>30</v>
      </c>
      <c r="H289" s="381" t="str">
        <f>IFERROR(INDEX([1]Master!$1:$1048576,MATCH(D289,[1]Master!$B:$B,0),MATCH($H$4,[1]Master!$1:$1,0)),"")</f>
        <v>-</v>
      </c>
      <c r="I289" s="81" t="s">
        <v>5380</v>
      </c>
      <c r="J289" s="367">
        <f>IFERROR(INDEX([1]Master!$1:$1048576,MATCH(D289,[1]Master!$B:$B,0),MATCH($G$5,[1]Master!$1:$1,0)),"")</f>
        <v>7.1565113500597368</v>
      </c>
      <c r="K289" s="235">
        <f>ROUND(J289*Order_Quote!$L$3,4)</f>
        <v>0</v>
      </c>
      <c r="L289" s="228"/>
      <c r="M289" s="178"/>
      <c r="N289" s="171">
        <f t="shared" si="5"/>
        <v>0</v>
      </c>
      <c r="O289" s="80"/>
      <c r="Q289" s="73"/>
      <c r="R289" s="52"/>
    </row>
    <row r="290" spans="1:18" ht="15" customHeight="1" x14ac:dyDescent="0.3">
      <c r="A290" s="29" t="str">
        <f>IF(L290&gt;0,COUNT($A$7:A289)+COUNT(DWV!$A$8:$A$300)+COUNT('Large Dia. DWV'!$A$8:$A$121)+1,"")</f>
        <v/>
      </c>
      <c r="B290" s="181"/>
      <c r="C290" s="182"/>
      <c r="D290" s="81" t="s">
        <v>3968</v>
      </c>
      <c r="E290" s="34">
        <v>22556860</v>
      </c>
      <c r="F290" s="82" t="s">
        <v>6433</v>
      </c>
      <c r="G290" s="381">
        <f>IFERROR(INDEX([1]Master!$1:$1048576,MATCH(D290,[1]Master!$B:$B,0),MATCH($H$5,[1]Master!$1:$1,0)),"")</f>
        <v>30</v>
      </c>
      <c r="H290" s="381" t="str">
        <f>IFERROR(INDEX([1]Master!$1:$1048576,MATCH(D290,[1]Master!$B:$B,0),MATCH($H$4,[1]Master!$1:$1,0)),"")</f>
        <v>-</v>
      </c>
      <c r="I290" s="81" t="s">
        <v>5380</v>
      </c>
      <c r="J290" s="367">
        <f>IFERROR(INDEX([1]Master!$1:$1048576,MATCH(D290,[1]Master!$B:$B,0),MATCH($G$5,[1]Master!$1:$1,0)),"")</f>
        <v>7.1565113500597368</v>
      </c>
      <c r="K290" s="235">
        <f>ROUND(J290*Order_Quote!$L$3,4)</f>
        <v>0</v>
      </c>
      <c r="L290" s="228"/>
      <c r="M290" s="178"/>
      <c r="N290" s="171">
        <f t="shared" si="5"/>
        <v>0</v>
      </c>
      <c r="O290" s="80"/>
      <c r="Q290" s="73"/>
      <c r="R290" s="52"/>
    </row>
    <row r="291" spans="1:18" ht="15" customHeight="1" x14ac:dyDescent="0.3">
      <c r="A291" s="29" t="str">
        <f>IF(L291&gt;0,COUNT($A$7:A290)+COUNT(DWV!$A$8:$A$300)+COUNT('Large Dia. DWV'!$A$8:$A$121)+1,"")</f>
        <v/>
      </c>
      <c r="B291" s="67"/>
      <c r="C291" s="68"/>
      <c r="D291" s="85" t="s">
        <v>3974</v>
      </c>
      <c r="E291" s="83">
        <v>22555391</v>
      </c>
      <c r="F291" s="84" t="s">
        <v>6434</v>
      </c>
      <c r="G291" s="381">
        <f>IFERROR(INDEX([1]Master!$1:$1048576,MATCH(D291,[1]Master!$B:$B,0),MATCH($H$5,[1]Master!$1:$1,0)),"")</f>
        <v>250</v>
      </c>
      <c r="H291" s="381" t="str">
        <f>IFERROR(INDEX([1]Master!$1:$1048576,MATCH(D291,[1]Master!$B:$B,0),MATCH($H$4,[1]Master!$1:$1,0)),"")</f>
        <v>-</v>
      </c>
      <c r="I291" s="81" t="s">
        <v>5380</v>
      </c>
      <c r="J291" s="367">
        <f>IFERROR(INDEX([1]Master!$1:$1048576,MATCH(D291,[1]Master!$B:$B,0),MATCH($G$5,[1]Master!$1:$1,0)),"")</f>
        <v>1.8040621266427717</v>
      </c>
      <c r="K291" s="235">
        <f>ROUND(J291*Order_Quote!$L$3,4)</f>
        <v>0</v>
      </c>
      <c r="L291" s="232"/>
      <c r="M291" s="178"/>
      <c r="N291" s="171">
        <f t="shared" si="5"/>
        <v>0</v>
      </c>
      <c r="O291" s="80"/>
      <c r="Q291" s="73"/>
      <c r="R291" s="52"/>
    </row>
    <row r="292" spans="1:18" ht="15" customHeight="1" x14ac:dyDescent="0.3">
      <c r="A292" s="29" t="str">
        <f>IF(L292&gt;0,COUNT($A$7:A291)+COUNT(DWV!$A$8:$A$300)+COUNT('Large Dia. DWV'!$A$8:$A$121)+1,"")</f>
        <v/>
      </c>
      <c r="B292" s="67"/>
      <c r="C292" s="68"/>
      <c r="D292" s="81" t="s">
        <v>5381</v>
      </c>
      <c r="E292" s="34">
        <v>22558005</v>
      </c>
      <c r="F292" s="82" t="s">
        <v>6435</v>
      </c>
      <c r="G292" s="381">
        <f>IFERROR(INDEX([1]Master!$1:$1048576,MATCH(D292,[1]Master!$B:$B,0),MATCH($H$5,[1]Master!$1:$1,0)),"")</f>
        <v>250</v>
      </c>
      <c r="H292" s="381" t="str">
        <f>IFERROR(INDEX([1]Master!$1:$1048576,MATCH(D292,[1]Master!$B:$B,0),MATCH($H$4,[1]Master!$1:$1,0)),"")</f>
        <v>-</v>
      </c>
      <c r="I292" s="81" t="s">
        <v>5380</v>
      </c>
      <c r="J292" s="367">
        <f>IFERROR(INDEX([1]Master!$1:$1048576,MATCH(D292,[1]Master!$B:$B,0),MATCH($G$5,[1]Master!$1:$1,0)),"")</f>
        <v>1.1888888888888889</v>
      </c>
      <c r="K292" s="235">
        <f>ROUND(J292*Order_Quote!$L$3,4)</f>
        <v>0</v>
      </c>
      <c r="L292" s="228"/>
      <c r="M292" s="178"/>
      <c r="N292" s="171">
        <f t="shared" si="5"/>
        <v>0</v>
      </c>
      <c r="O292" s="80"/>
      <c r="Q292" s="73"/>
      <c r="R292" s="52"/>
    </row>
    <row r="293" spans="1:18" ht="15" customHeight="1" x14ac:dyDescent="0.3">
      <c r="B293" s="330"/>
      <c r="C293" s="331"/>
      <c r="D293" s="81" t="s">
        <v>11200</v>
      </c>
      <c r="E293" s="34">
        <v>22554138</v>
      </c>
      <c r="F293" s="82" t="s">
        <v>11135</v>
      </c>
      <c r="G293" s="381">
        <f>IFERROR(INDEX([1]Master!$1:$1048576,MATCH(D293,[1]Master!$B:$B,0),MATCH($H$5,[1]Master!$1:$1,0)),"")</f>
        <v>250</v>
      </c>
      <c r="H293" s="381" t="str">
        <f>IFERROR(INDEX([1]Master!$1:$1048576,MATCH(D293,[1]Master!$B:$B,0),MATCH($H$4,[1]Master!$1:$1,0)),"")</f>
        <v>-</v>
      </c>
      <c r="I293" s="81"/>
      <c r="J293" s="367">
        <f>IFERROR(INDEX([1]Master!$1:$1048576,MATCH(D293,[1]Master!$B:$B,0),MATCH($G$5,[1]Master!$1:$1,0)),"")</f>
        <v>2.1027479091995218</v>
      </c>
      <c r="K293" s="235">
        <f>ROUND(J293*Order_Quote!$L$3,4)</f>
        <v>0</v>
      </c>
      <c r="L293" s="228"/>
      <c r="M293" s="178"/>
      <c r="N293" s="171">
        <f t="shared" si="5"/>
        <v>0</v>
      </c>
      <c r="O293" s="80"/>
      <c r="Q293" s="73"/>
      <c r="R293" s="52"/>
    </row>
    <row r="294" spans="1:18" ht="15" customHeight="1" x14ac:dyDescent="0.3">
      <c r="A294" s="29" t="str">
        <f>IF(L294&gt;0,COUNT($A$7:A292)+COUNT(DWV!$A$8:$A$300)+COUNT('Large Dia. DWV'!$A$8:$A$121)+1,"")</f>
        <v/>
      </c>
      <c r="B294" s="67"/>
      <c r="C294" s="68"/>
      <c r="D294" s="81" t="s">
        <v>3975</v>
      </c>
      <c r="E294" s="34">
        <v>22555393</v>
      </c>
      <c r="F294" s="82" t="s">
        <v>6436</v>
      </c>
      <c r="G294" s="381">
        <f>IFERROR(INDEX([1]Master!$1:$1048576,MATCH(D294,[1]Master!$B:$B,0),MATCH($H$5,[1]Master!$1:$1,0)),"")</f>
        <v>250</v>
      </c>
      <c r="H294" s="381" t="str">
        <f>IFERROR(INDEX([1]Master!$1:$1048576,MATCH(D294,[1]Master!$B:$B,0),MATCH($H$4,[1]Master!$1:$1,0)),"")</f>
        <v>-</v>
      </c>
      <c r="I294" s="81" t="s">
        <v>5380</v>
      </c>
      <c r="J294" s="367">
        <f>IFERROR(INDEX([1]Master!$1:$1048576,MATCH(D294,[1]Master!$B:$B,0),MATCH($G$5,[1]Master!$1:$1,0)),"")</f>
        <v>2.7240143369175622</v>
      </c>
      <c r="K294" s="235">
        <f>ROUND(J294*Order_Quote!$L$3,4)</f>
        <v>0</v>
      </c>
      <c r="L294" s="228"/>
      <c r="M294" s="178"/>
      <c r="N294" s="171">
        <f t="shared" si="5"/>
        <v>0</v>
      </c>
      <c r="O294" s="80"/>
      <c r="Q294" s="73"/>
      <c r="R294" s="52"/>
    </row>
    <row r="295" spans="1:18" ht="15" customHeight="1" x14ac:dyDescent="0.3">
      <c r="A295" s="29" t="str">
        <f>IF(L295&gt;0,COUNT($A$7:A294)+COUNT(DWV!$A$8:$A$300)+COUNT('Large Dia. DWV'!$A$8:$A$121)+1,"")</f>
        <v/>
      </c>
      <c r="B295" s="67"/>
      <c r="C295" s="68"/>
      <c r="D295" s="81" t="s">
        <v>3976</v>
      </c>
      <c r="E295" s="34">
        <v>22555395</v>
      </c>
      <c r="F295" s="82" t="s">
        <v>6437</v>
      </c>
      <c r="G295" s="381">
        <f>IFERROR(INDEX([1]Master!$1:$1048576,MATCH(D295,[1]Master!$B:$B,0),MATCH($H$5,[1]Master!$1:$1,0)),"")</f>
        <v>100</v>
      </c>
      <c r="H295" s="381" t="str">
        <f>IFERROR(INDEX([1]Master!$1:$1048576,MATCH(D295,[1]Master!$B:$B,0),MATCH($H$4,[1]Master!$1:$1,0)),"")</f>
        <v>-</v>
      </c>
      <c r="I295" s="81" t="s">
        <v>5380</v>
      </c>
      <c r="J295" s="367">
        <f>IFERROR(INDEX([1]Master!$1:$1048576,MATCH(D295,[1]Master!$B:$B,0),MATCH($G$5,[1]Master!$1:$1,0)),"")</f>
        <v>3.9187574671445633</v>
      </c>
      <c r="K295" s="235">
        <f>ROUND(J295*Order_Quote!$L$3,4)</f>
        <v>0</v>
      </c>
      <c r="L295" s="228"/>
      <c r="M295" s="178"/>
      <c r="N295" s="171">
        <f t="shared" si="5"/>
        <v>0</v>
      </c>
      <c r="O295" s="80"/>
      <c r="Q295" s="73"/>
      <c r="R295" s="52"/>
    </row>
    <row r="296" spans="1:18" ht="15" customHeight="1" x14ac:dyDescent="0.3">
      <c r="A296" s="29" t="str">
        <f>IF(L296&gt;0,COUNT($A$7:A295)+COUNT(DWV!$A$8:$A$300)+COUNT('Large Dia. DWV'!$A$8:$A$121)+1,"")</f>
        <v/>
      </c>
      <c r="B296" s="67"/>
      <c r="C296" s="68"/>
      <c r="D296" s="81" t="s">
        <v>3977</v>
      </c>
      <c r="E296" s="34">
        <v>22555397</v>
      </c>
      <c r="F296" s="82" t="s">
        <v>6438</v>
      </c>
      <c r="G296" s="381">
        <f>IFERROR(INDEX([1]Master!$1:$1048576,MATCH(D296,[1]Master!$B:$B,0),MATCH($H$5,[1]Master!$1:$1,0)),"")</f>
        <v>50</v>
      </c>
      <c r="H296" s="381" t="str">
        <f>IFERROR(INDEX([1]Master!$1:$1048576,MATCH(D296,[1]Master!$B:$B,0),MATCH($H$4,[1]Master!$1:$1,0)),"")</f>
        <v>-</v>
      </c>
      <c r="I296" s="81" t="s">
        <v>5380</v>
      </c>
      <c r="J296" s="367">
        <f>IFERROR(INDEX([1]Master!$1:$1048576,MATCH(D296,[1]Master!$B:$B,0),MATCH($G$5,[1]Master!$1:$1,0)),"")</f>
        <v>4.1218637992831546</v>
      </c>
      <c r="K296" s="235">
        <f>ROUND(J296*Order_Quote!$L$3,4)</f>
        <v>0</v>
      </c>
      <c r="L296" s="228"/>
      <c r="M296" s="178"/>
      <c r="N296" s="171">
        <f t="shared" si="5"/>
        <v>0</v>
      </c>
      <c r="O296" s="80"/>
      <c r="Q296" s="73"/>
      <c r="R296" s="52"/>
    </row>
    <row r="297" spans="1:18" ht="15" customHeight="1" x14ac:dyDescent="0.3">
      <c r="A297" s="29" t="str">
        <f>IF(L297&gt;0,COUNT($A$7:A296)+COUNT(DWV!$A$8:$A$300)+COUNT('Large Dia. DWV'!$A$8:$A$121)+1,"")</f>
        <v/>
      </c>
      <c r="B297" s="67"/>
      <c r="C297" s="68"/>
      <c r="D297" s="81" t="s">
        <v>3978</v>
      </c>
      <c r="E297" s="34">
        <v>22555399</v>
      </c>
      <c r="F297" s="82" t="s">
        <v>6439</v>
      </c>
      <c r="G297" s="381">
        <f>IFERROR(INDEX([1]Master!$1:$1048576,MATCH(D297,[1]Master!$B:$B,0),MATCH($H$5,[1]Master!$1:$1,0)),"")</f>
        <v>50</v>
      </c>
      <c r="H297" s="381" t="str">
        <f>IFERROR(INDEX([1]Master!$1:$1048576,MATCH(D297,[1]Master!$B:$B,0),MATCH($H$4,[1]Master!$1:$1,0)),"")</f>
        <v>-</v>
      </c>
      <c r="I297" s="81" t="s">
        <v>5380</v>
      </c>
      <c r="J297" s="367">
        <f>IFERROR(INDEX([1]Master!$1:$1048576,MATCH(D297,[1]Master!$B:$B,0),MATCH($G$5,[1]Master!$1:$1,0)),"")</f>
        <v>12.007168458781361</v>
      </c>
      <c r="K297" s="235">
        <f>ROUND(J297*Order_Quote!$L$3,4)</f>
        <v>0</v>
      </c>
      <c r="L297" s="228"/>
      <c r="M297" s="178"/>
      <c r="N297" s="171">
        <f t="shared" si="5"/>
        <v>0</v>
      </c>
      <c r="O297" s="80"/>
      <c r="Q297" s="73"/>
      <c r="R297" s="52"/>
    </row>
    <row r="298" spans="1:18" ht="15" customHeight="1" x14ac:dyDescent="0.3">
      <c r="A298" s="29" t="str">
        <f>IF(L298&gt;0,COUNT($A$7:A297)+COUNT(DWV!$A$8:$A$300)+COUNT('Large Dia. DWV'!$A$8:$A$121)+1,"")</f>
        <v/>
      </c>
      <c r="B298" s="181"/>
      <c r="C298" s="182"/>
      <c r="D298" s="81" t="s">
        <v>3979</v>
      </c>
      <c r="E298" s="34">
        <v>22555401</v>
      </c>
      <c r="F298" s="82" t="s">
        <v>6440</v>
      </c>
      <c r="G298" s="381">
        <f>IFERROR(INDEX([1]Master!$1:$1048576,MATCH(D298,[1]Master!$B:$B,0),MATCH($H$5,[1]Master!$1:$1,0)),"")</f>
        <v>50</v>
      </c>
      <c r="H298" s="381" t="str">
        <f>IFERROR(INDEX([1]Master!$1:$1048576,MATCH(D298,[1]Master!$B:$B,0),MATCH($H$4,[1]Master!$1:$1,0)),"")</f>
        <v>-</v>
      </c>
      <c r="I298" s="81" t="s">
        <v>5380</v>
      </c>
      <c r="J298" s="367">
        <f>IFERROR(INDEX([1]Master!$1:$1048576,MATCH(D298,[1]Master!$B:$B,0),MATCH($G$5,[1]Master!$1:$1,0)),"")</f>
        <v>23.715651135005974</v>
      </c>
      <c r="K298" s="235">
        <f>ROUND(J298*Order_Quote!$L$3,4)</f>
        <v>0</v>
      </c>
      <c r="L298" s="228"/>
      <c r="M298" s="178"/>
      <c r="N298" s="171">
        <f t="shared" si="5"/>
        <v>0</v>
      </c>
      <c r="O298" s="80"/>
      <c r="Q298" s="73"/>
      <c r="R298" s="52"/>
    </row>
    <row r="299" spans="1:18" ht="31.5" customHeight="1" x14ac:dyDescent="0.3">
      <c r="A299" s="29" t="str">
        <f>IF(L299&gt;0,COUNT($A$7:A298)+COUNT(DWV!$A$8:$A$300)+COUNT('Large Dia. DWV'!$A$8:$A$121)+1,"")</f>
        <v/>
      </c>
      <c r="B299" s="67"/>
      <c r="C299" s="68"/>
      <c r="D299" s="85" t="s">
        <v>3980</v>
      </c>
      <c r="E299" s="83">
        <v>22559976</v>
      </c>
      <c r="F299" s="84" t="s">
        <v>6441</v>
      </c>
      <c r="G299" s="381">
        <f>IFERROR(INDEX([1]Master!$1:$1048576,MATCH(D299,[1]Master!$B:$B,0),MATCH($H$5,[1]Master!$1:$1,0)),"")</f>
        <v>10</v>
      </c>
      <c r="H299" s="381" t="str">
        <f>IFERROR(INDEX([1]Master!$1:$1048576,MATCH(D299,[1]Master!$B:$B,0),MATCH($H$4,[1]Master!$1:$1,0)),"")</f>
        <v>-</v>
      </c>
      <c r="I299" s="81" t="s">
        <v>5380</v>
      </c>
      <c r="J299" s="367">
        <f>IFERROR(INDEX([1]Master!$1:$1048576,MATCH(D299,[1]Master!$B:$B,0),MATCH($G$5,[1]Master!$1:$1,0)),"")</f>
        <v>38.172043010752681</v>
      </c>
      <c r="K299" s="235">
        <f>ROUND(J299*Order_Quote!$L$3,4)</f>
        <v>0</v>
      </c>
      <c r="L299" s="232"/>
      <c r="M299" s="178"/>
      <c r="N299" s="171">
        <f t="shared" si="5"/>
        <v>0</v>
      </c>
      <c r="O299" s="80"/>
      <c r="Q299" s="73"/>
      <c r="R299" s="52"/>
    </row>
    <row r="300" spans="1:18" ht="31.5" customHeight="1" x14ac:dyDescent="0.3">
      <c r="A300" s="29" t="str">
        <f>IF(L300&gt;0,COUNT($A$7:A299)+COUNT(DWV!$A$8:$A$300)+COUNT('Large Dia. DWV'!$A$8:$A$121)+1,"")</f>
        <v/>
      </c>
      <c r="B300" s="181"/>
      <c r="C300" s="182"/>
      <c r="D300" s="81" t="s">
        <v>3981</v>
      </c>
      <c r="E300" s="34">
        <v>22559980</v>
      </c>
      <c r="F300" s="82" t="s">
        <v>6442</v>
      </c>
      <c r="G300" s="381">
        <f>IFERROR(INDEX([1]Master!$1:$1048576,MATCH(D300,[1]Master!$B:$B,0),MATCH($H$5,[1]Master!$1:$1,0)),"")</f>
        <v>4</v>
      </c>
      <c r="H300" s="381" t="str">
        <f>IFERROR(INDEX([1]Master!$1:$1048576,MATCH(D300,[1]Master!$B:$B,0),MATCH($H$4,[1]Master!$1:$1,0)),"")</f>
        <v>-</v>
      </c>
      <c r="I300" s="81" t="s">
        <v>5380</v>
      </c>
      <c r="J300" s="367">
        <f>IFERROR(INDEX([1]Master!$1:$1048576,MATCH(D300,[1]Master!$B:$B,0),MATCH($G$5,[1]Master!$1:$1,0)),"")</f>
        <v>38.55436081242533</v>
      </c>
      <c r="K300" s="235">
        <f>ROUND(J300*Order_Quote!$L$3,4)</f>
        <v>0</v>
      </c>
      <c r="L300" s="228"/>
      <c r="M300" s="178"/>
      <c r="N300" s="171">
        <f t="shared" si="5"/>
        <v>0</v>
      </c>
      <c r="O300" s="80"/>
      <c r="Q300" s="73"/>
      <c r="R300" s="52"/>
    </row>
    <row r="301" spans="1:18" ht="15" customHeight="1" x14ac:dyDescent="0.3">
      <c r="A301" s="29" t="str">
        <f>IF(L301&gt;0,COUNT($A$7:A300)+COUNT(DWV!$A$8:$A$300)+COUNT('Large Dia. DWV'!$A$8:$A$121)+1,"")</f>
        <v/>
      </c>
      <c r="B301" s="67"/>
      <c r="C301" s="68"/>
      <c r="D301" s="85" t="s">
        <v>3984</v>
      </c>
      <c r="E301" s="83">
        <v>22559109</v>
      </c>
      <c r="F301" s="84" t="s">
        <v>6443</v>
      </c>
      <c r="G301" s="381">
        <f>IFERROR(INDEX([1]Master!$1:$1048576,MATCH(D301,[1]Master!$B:$B,0),MATCH($H$5,[1]Master!$1:$1,0)),"")</f>
        <v>250</v>
      </c>
      <c r="H301" s="381" t="str">
        <f>IFERROR(INDEX([1]Master!$1:$1048576,MATCH(D301,[1]Master!$B:$B,0),MATCH($H$4,[1]Master!$1:$1,0)),"")</f>
        <v>-</v>
      </c>
      <c r="I301" s="81" t="s">
        <v>5380</v>
      </c>
      <c r="J301" s="367">
        <f>IFERROR(INDEX([1]Master!$1:$1048576,MATCH(D301,[1]Master!$B:$B,0),MATCH($G$5,[1]Master!$1:$1,0)),"")</f>
        <v>5.4360812425328549</v>
      </c>
      <c r="K301" s="235">
        <f>ROUND(J301*Order_Quote!$L$3,4)</f>
        <v>0</v>
      </c>
      <c r="L301" s="232"/>
      <c r="M301" s="178"/>
      <c r="N301" s="171">
        <f t="shared" si="5"/>
        <v>0</v>
      </c>
      <c r="O301" s="80"/>
      <c r="Q301" s="73"/>
      <c r="R301" s="52"/>
    </row>
    <row r="302" spans="1:18" ht="15" customHeight="1" x14ac:dyDescent="0.3">
      <c r="A302" s="29" t="str">
        <f>IF(L302&gt;0,COUNT($A$7:A301)+COUNT(DWV!$A$8:$A$300)+COUNT('Large Dia. DWV'!$A$8:$A$121)+1,"")</f>
        <v/>
      </c>
      <c r="B302" s="67"/>
      <c r="C302" s="68"/>
      <c r="D302" s="81" t="s">
        <v>3985</v>
      </c>
      <c r="E302" s="34">
        <v>22559117</v>
      </c>
      <c r="F302" s="82" t="s">
        <v>6444</v>
      </c>
      <c r="G302" s="381">
        <f>IFERROR(INDEX([1]Master!$1:$1048576,MATCH(D302,[1]Master!$B:$B,0),MATCH($H$5,[1]Master!$1:$1,0)),"")</f>
        <v>250</v>
      </c>
      <c r="H302" s="381" t="str">
        <f>IFERROR(INDEX([1]Master!$1:$1048576,MATCH(D302,[1]Master!$B:$B,0),MATCH($H$4,[1]Master!$1:$1,0)),"")</f>
        <v>-</v>
      </c>
      <c r="I302" s="81" t="s">
        <v>5380</v>
      </c>
      <c r="J302" s="367">
        <f>IFERROR(INDEX([1]Master!$1:$1048576,MATCH(D302,[1]Master!$B:$B,0),MATCH($G$5,[1]Master!$1:$1,0)),"")</f>
        <v>5.4360812425328549</v>
      </c>
      <c r="K302" s="235">
        <f>ROUND(J302*Order_Quote!$L$3,4)</f>
        <v>0</v>
      </c>
      <c r="L302" s="228"/>
      <c r="M302" s="178"/>
      <c r="N302" s="171">
        <f t="shared" si="5"/>
        <v>0</v>
      </c>
      <c r="O302" s="80"/>
      <c r="Q302" s="73"/>
      <c r="R302" s="52"/>
    </row>
    <row r="303" spans="1:18" ht="15" customHeight="1" x14ac:dyDescent="0.3">
      <c r="A303" s="29" t="str">
        <f>IF(L303&gt;0,COUNT($A$7:A302)+COUNT(DWV!$A$8:$A$300)+COUNT('Large Dia. DWV'!$A$8:$A$121)+1,"")</f>
        <v/>
      </c>
      <c r="B303" s="67"/>
      <c r="C303" s="68"/>
      <c r="D303" s="81" t="s">
        <v>3986</v>
      </c>
      <c r="E303" s="34">
        <v>22559125</v>
      </c>
      <c r="F303" s="82" t="s">
        <v>6445</v>
      </c>
      <c r="G303" s="381">
        <f>IFERROR(INDEX([1]Master!$1:$1048576,MATCH(D303,[1]Master!$B:$B,0),MATCH($H$5,[1]Master!$1:$1,0)),"")</f>
        <v>250</v>
      </c>
      <c r="H303" s="381" t="str">
        <f>IFERROR(INDEX([1]Master!$1:$1048576,MATCH(D303,[1]Master!$B:$B,0),MATCH($H$4,[1]Master!$1:$1,0)),"")</f>
        <v>-</v>
      </c>
      <c r="I303" s="81" t="s">
        <v>5380</v>
      </c>
      <c r="J303" s="367">
        <f>IFERROR(INDEX([1]Master!$1:$1048576,MATCH(D303,[1]Master!$B:$B,0),MATCH($G$5,[1]Master!$1:$1,0)),"")</f>
        <v>1.4336917562724014</v>
      </c>
      <c r="K303" s="235">
        <f>ROUND(J303*Order_Quote!$L$3,4)</f>
        <v>0</v>
      </c>
      <c r="L303" s="228"/>
      <c r="M303" s="178"/>
      <c r="N303" s="171">
        <f t="shared" si="5"/>
        <v>0</v>
      </c>
      <c r="O303" s="80"/>
      <c r="Q303" s="73"/>
      <c r="R303" s="52"/>
    </row>
    <row r="304" spans="1:18" ht="15" customHeight="1" x14ac:dyDescent="0.3">
      <c r="A304" s="29" t="str">
        <f>IF(L304&gt;0,COUNT($A$7:A303)+COUNT(DWV!$A$8:$A$300)+COUNT('Large Dia. DWV'!$A$8:$A$121)+1,"")</f>
        <v/>
      </c>
      <c r="B304" s="67"/>
      <c r="C304" s="68"/>
      <c r="D304" s="81" t="s">
        <v>3987</v>
      </c>
      <c r="E304" s="34">
        <v>22559133</v>
      </c>
      <c r="F304" s="82" t="s">
        <v>6446</v>
      </c>
      <c r="G304" s="381">
        <f>IFERROR(INDEX([1]Master!$1:$1048576,MATCH(D304,[1]Master!$B:$B,0),MATCH($H$5,[1]Master!$1:$1,0)),"")</f>
        <v>250</v>
      </c>
      <c r="H304" s="381" t="str">
        <f>IFERROR(INDEX([1]Master!$1:$1048576,MATCH(D304,[1]Master!$B:$B,0),MATCH($H$4,[1]Master!$1:$1,0)),"")</f>
        <v>-</v>
      </c>
      <c r="I304" s="81" t="s">
        <v>5380</v>
      </c>
      <c r="J304" s="367">
        <f>IFERROR(INDEX([1]Master!$1:$1048576,MATCH(D304,[1]Master!$B:$B,0),MATCH($G$5,[1]Master!$1:$1,0)),"")</f>
        <v>1.6129032258064515</v>
      </c>
      <c r="K304" s="235">
        <f>ROUND(J304*Order_Quote!$L$3,4)</f>
        <v>0</v>
      </c>
      <c r="L304" s="228"/>
      <c r="M304" s="178"/>
      <c r="N304" s="171">
        <f t="shared" si="5"/>
        <v>0</v>
      </c>
      <c r="O304" s="80"/>
      <c r="Q304" s="73"/>
      <c r="R304" s="52"/>
    </row>
    <row r="305" spans="1:18" ht="15" customHeight="1" x14ac:dyDescent="0.3">
      <c r="A305" s="29" t="str">
        <f>IF(L305&gt;0,COUNT($A$7:A304)+COUNT(DWV!$A$8:$A$300)+COUNT('Large Dia. DWV'!$A$8:$A$121)+1,"")</f>
        <v/>
      </c>
      <c r="B305" s="67"/>
      <c r="C305" s="68"/>
      <c r="D305" s="81" t="s">
        <v>3988</v>
      </c>
      <c r="E305" s="34">
        <v>22559141</v>
      </c>
      <c r="F305" s="82" t="s">
        <v>6447</v>
      </c>
      <c r="G305" s="381">
        <f>IFERROR(INDEX([1]Master!$1:$1048576,MATCH(D305,[1]Master!$B:$B,0),MATCH($H$5,[1]Master!$1:$1,0)),"")</f>
        <v>100</v>
      </c>
      <c r="H305" s="381" t="str">
        <f>IFERROR(INDEX([1]Master!$1:$1048576,MATCH(D305,[1]Master!$B:$B,0),MATCH($H$4,[1]Master!$1:$1,0)),"")</f>
        <v>-</v>
      </c>
      <c r="I305" s="81" t="s">
        <v>5380</v>
      </c>
      <c r="J305" s="367">
        <f>IFERROR(INDEX([1]Master!$1:$1048576,MATCH(D305,[1]Master!$B:$B,0),MATCH($G$5,[1]Master!$1:$1,0)),"")</f>
        <v>2.7956989247311821</v>
      </c>
      <c r="K305" s="235">
        <f>ROUND(J305*Order_Quote!$L$3,4)</f>
        <v>0</v>
      </c>
      <c r="L305" s="228"/>
      <c r="M305" s="178"/>
      <c r="N305" s="171">
        <f t="shared" si="5"/>
        <v>0</v>
      </c>
      <c r="O305" s="80"/>
      <c r="Q305" s="73"/>
      <c r="R305" s="52"/>
    </row>
    <row r="306" spans="1:18" ht="15" customHeight="1" x14ac:dyDescent="0.3">
      <c r="A306" s="29" t="str">
        <f>IF(L306&gt;0,COUNT($A$7:A305)+COUNT(DWV!$A$8:$A$300)+COUNT('Large Dia. DWV'!$A$8:$A$121)+1,"")</f>
        <v/>
      </c>
      <c r="B306" s="67"/>
      <c r="C306" s="68"/>
      <c r="D306" s="81" t="s">
        <v>3989</v>
      </c>
      <c r="E306" s="34">
        <v>22559150</v>
      </c>
      <c r="F306" s="82" t="s">
        <v>6448</v>
      </c>
      <c r="G306" s="381">
        <f>IFERROR(INDEX([1]Master!$1:$1048576,MATCH(D306,[1]Master!$B:$B,0),MATCH($H$5,[1]Master!$1:$1,0)),"")</f>
        <v>50</v>
      </c>
      <c r="H306" s="381" t="str">
        <f>IFERROR(INDEX([1]Master!$1:$1048576,MATCH(D306,[1]Master!$B:$B,0),MATCH($H$4,[1]Master!$1:$1,0)),"")</f>
        <v>-</v>
      </c>
      <c r="I306" s="81" t="s">
        <v>5380</v>
      </c>
      <c r="J306" s="367">
        <f>IFERROR(INDEX([1]Master!$1:$1048576,MATCH(D306,[1]Master!$B:$B,0),MATCH($G$5,[1]Master!$1:$1,0)),"")</f>
        <v>3.440860215053763</v>
      </c>
      <c r="K306" s="235">
        <f>ROUND(J306*Order_Quote!$L$3,4)</f>
        <v>0</v>
      </c>
      <c r="L306" s="228"/>
      <c r="M306" s="178"/>
      <c r="N306" s="171">
        <f t="shared" si="5"/>
        <v>0</v>
      </c>
      <c r="O306" s="80"/>
      <c r="Q306" s="73"/>
      <c r="R306" s="52"/>
    </row>
    <row r="307" spans="1:18" ht="15" customHeight="1" x14ac:dyDescent="0.3">
      <c r="A307" s="29" t="str">
        <f>IF(L307&gt;0,COUNT($A$7:A306)+COUNT(DWV!$A$8:$A$300)+COUNT('Large Dia. DWV'!$A$8:$A$121)+1,"")</f>
        <v/>
      </c>
      <c r="B307" s="67"/>
      <c r="C307" s="68"/>
      <c r="D307" s="81" t="s">
        <v>3990</v>
      </c>
      <c r="E307" s="34">
        <v>22559168</v>
      </c>
      <c r="F307" s="82" t="s">
        <v>5383</v>
      </c>
      <c r="G307" s="381">
        <f>IFERROR(INDEX([1]Master!$1:$1048576,MATCH(D307,[1]Master!$B:$B,0),MATCH($H$5,[1]Master!$1:$1,0)),"")</f>
        <v>50</v>
      </c>
      <c r="H307" s="381" t="str">
        <f>IFERROR(INDEX([1]Master!$1:$1048576,MATCH(D307,[1]Master!$B:$B,0),MATCH($H$4,[1]Master!$1:$1,0)),"")</f>
        <v>-</v>
      </c>
      <c r="I307" s="81" t="s">
        <v>5380</v>
      </c>
      <c r="J307" s="367">
        <f>IFERROR(INDEX([1]Master!$1:$1048576,MATCH(D307,[1]Master!$B:$B,0),MATCH($G$5,[1]Master!$1:$1,0)),"")</f>
        <v>4.599761051373954</v>
      </c>
      <c r="K307" s="235">
        <f>ROUND(J307*Order_Quote!$L$3,4)</f>
        <v>0</v>
      </c>
      <c r="L307" s="228"/>
      <c r="M307" s="178"/>
      <c r="N307" s="171">
        <f t="shared" si="5"/>
        <v>0</v>
      </c>
      <c r="O307" s="80"/>
      <c r="Q307" s="73"/>
      <c r="R307" s="52"/>
    </row>
    <row r="308" spans="1:18" ht="15" customHeight="1" x14ac:dyDescent="0.3">
      <c r="A308" s="29" t="str">
        <f>IF(L308&gt;0,COUNT($A$7:A307)+COUNT(DWV!$A$8:$A$300)+COUNT('Large Dia. DWV'!$A$8:$A$121)+1,"")</f>
        <v/>
      </c>
      <c r="B308" s="181"/>
      <c r="C308" s="182"/>
      <c r="D308" s="81" t="s">
        <v>3991</v>
      </c>
      <c r="E308" s="34">
        <v>22559176</v>
      </c>
      <c r="F308" s="82" t="s">
        <v>6449</v>
      </c>
      <c r="G308" s="381">
        <f>IFERROR(INDEX([1]Master!$1:$1048576,MATCH(D308,[1]Master!$B:$B,0),MATCH($H$5,[1]Master!$1:$1,0)),"")</f>
        <v>25</v>
      </c>
      <c r="H308" s="381" t="str">
        <f>IFERROR(INDEX([1]Master!$1:$1048576,MATCH(D308,[1]Master!$B:$B,0),MATCH($H$4,[1]Master!$1:$1,0)),"")</f>
        <v>-</v>
      </c>
      <c r="I308" s="81" t="s">
        <v>5380</v>
      </c>
      <c r="J308" s="367">
        <f>IFERROR(INDEX([1]Master!$1:$1048576,MATCH(D308,[1]Master!$B:$B,0),MATCH($G$5,[1]Master!$1:$1,0)),"")</f>
        <v>5.6750298685782559</v>
      </c>
      <c r="K308" s="235">
        <f>ROUND(J308*Order_Quote!$L$3,4)</f>
        <v>0</v>
      </c>
      <c r="L308" s="228"/>
      <c r="M308" s="178"/>
      <c r="N308" s="171">
        <f t="shared" si="5"/>
        <v>0</v>
      </c>
      <c r="O308" s="80"/>
      <c r="Q308" s="73"/>
      <c r="R308" s="52"/>
    </row>
    <row r="309" spans="1:18" ht="47.25" customHeight="1" x14ac:dyDescent="0.3">
      <c r="A309" s="29" t="str">
        <f>IF(L309&gt;0,COUNT($A$7:A308)+COUNT(DWV!$A$8:$A$300)+COUNT('Large Dia. DWV'!$A$8:$A$121)+1,"")</f>
        <v/>
      </c>
      <c r="B309" s="435"/>
      <c r="C309" s="436"/>
      <c r="D309" s="85" t="s">
        <v>3992</v>
      </c>
      <c r="E309" s="83">
        <v>22559998</v>
      </c>
      <c r="F309" s="84" t="s">
        <v>6450</v>
      </c>
      <c r="G309" s="381">
        <f>IFERROR(INDEX([1]Master!$1:$1048576,MATCH(D309,[1]Master!$B:$B,0),MATCH($H$5,[1]Master!$1:$1,0)),"")</f>
        <v>500</v>
      </c>
      <c r="H309" s="381" t="str">
        <f>IFERROR(INDEX([1]Master!$1:$1048576,MATCH(D309,[1]Master!$B:$B,0),MATCH($H$4,[1]Master!$1:$1,0)),"")</f>
        <v>-</v>
      </c>
      <c r="I309" s="81" t="s">
        <v>5380</v>
      </c>
      <c r="J309" s="367">
        <f>IFERROR(INDEX([1]Master!$1:$1048576,MATCH(D309,[1]Master!$B:$B,0),MATCH($G$5,[1]Master!$1:$1,0)),"")</f>
        <v>1.6487455197132614</v>
      </c>
      <c r="K309" s="235">
        <f>ROUND(J309*Order_Quote!$L$3,4)</f>
        <v>0</v>
      </c>
      <c r="L309" s="232"/>
      <c r="M309" s="178"/>
      <c r="N309" s="171">
        <f t="shared" si="5"/>
        <v>0</v>
      </c>
      <c r="O309" s="80"/>
      <c r="Q309" s="73"/>
      <c r="R309" s="52"/>
    </row>
    <row r="310" spans="1:18" ht="15" customHeight="1" x14ac:dyDescent="0.3">
      <c r="A310" s="29" t="str">
        <f>IF(L310&gt;0,COUNT($A$7:A309)+COUNT(DWV!$A$8:$A$300)+COUNT('Large Dia. DWV'!$A$8:$A$121)+1,"")</f>
        <v/>
      </c>
      <c r="B310" s="67"/>
      <c r="C310" s="68"/>
      <c r="D310" s="85" t="s">
        <v>3993</v>
      </c>
      <c r="E310" s="83">
        <v>22552023</v>
      </c>
      <c r="F310" s="84" t="s">
        <v>6451</v>
      </c>
      <c r="G310" s="381">
        <f>IFERROR(INDEX([1]Master!$1:$1048576,MATCH(D310,[1]Master!$B:$B,0),MATCH($H$5,[1]Master!$1:$1,0)),"")</f>
        <v>250</v>
      </c>
      <c r="H310" s="381" t="str">
        <f>IFERROR(INDEX([1]Master!$1:$1048576,MATCH(D310,[1]Master!$B:$B,0),MATCH($H$4,[1]Master!$1:$1,0)),"")</f>
        <v>-</v>
      </c>
      <c r="I310" s="81" t="s">
        <v>5380</v>
      </c>
      <c r="J310" s="367">
        <f>IFERROR(INDEX([1]Master!$1:$1048576,MATCH(D310,[1]Master!$B:$B,0),MATCH($G$5,[1]Master!$1:$1,0)),"")</f>
        <v>3.3094384707287934</v>
      </c>
      <c r="K310" s="235">
        <f>ROUND(J310*Order_Quote!$L$3,4)</f>
        <v>0</v>
      </c>
      <c r="L310" s="232"/>
      <c r="M310" s="178"/>
      <c r="N310" s="171">
        <f t="shared" si="5"/>
        <v>0</v>
      </c>
      <c r="O310" s="80"/>
      <c r="Q310" s="73"/>
      <c r="R310" s="52"/>
    </row>
    <row r="311" spans="1:18" ht="15" customHeight="1" x14ac:dyDescent="0.3">
      <c r="A311" s="29" t="str">
        <f>IF(L311&gt;0,COUNT($A$7:A310)+COUNT(DWV!$A$8:$A$300)+COUNT('Large Dia. DWV'!$A$8:$A$121)+1,"")</f>
        <v/>
      </c>
      <c r="B311" s="424"/>
      <c r="C311" s="425"/>
      <c r="D311" s="3" t="s">
        <v>273</v>
      </c>
      <c r="E311" s="3">
        <v>22552015</v>
      </c>
      <c r="F311" s="5" t="s">
        <v>6452</v>
      </c>
      <c r="G311" s="381">
        <f>IFERROR(INDEX([1]Master!$1:$1048576,MATCH(D311,[1]Master!$B:$B,0),MATCH($H$5,[1]Master!$1:$1,0)),"")</f>
        <v>250</v>
      </c>
      <c r="H311" s="381">
        <f>IFERROR(INDEX([1]Master!$1:$1048576,MATCH(D311,[1]Master!$B:$B,0),MATCH($H$4,[1]Master!$1:$1,0)),"")</f>
        <v>25600</v>
      </c>
      <c r="I311" s="81" t="s">
        <v>5380</v>
      </c>
      <c r="J311" s="367">
        <f>IFERROR(INDEX([1]Master!$1:$1048576,MATCH(D311,[1]Master!$B:$B,0),MATCH($G$5,[1]Master!$1:$1,0)),"")</f>
        <v>0.97777777777777775</v>
      </c>
      <c r="K311" s="235">
        <f>ROUND(J311*Order_Quote!$L$3,4)</f>
        <v>0</v>
      </c>
      <c r="L311" s="228"/>
      <c r="M311" s="178"/>
      <c r="N311" s="171">
        <f t="shared" si="5"/>
        <v>0</v>
      </c>
      <c r="O311" s="80"/>
      <c r="Q311" s="73"/>
      <c r="R311" s="52"/>
    </row>
    <row r="312" spans="1:18" ht="15" customHeight="1" x14ac:dyDescent="0.3">
      <c r="A312" s="29" t="str">
        <f>IF(L312&gt;0,COUNT($A$7:A311)+COUNT(DWV!$A$8:$A$300)+COUNT('Large Dia. DWV'!$A$8:$A$121)+1,"")</f>
        <v/>
      </c>
      <c r="B312" s="424"/>
      <c r="C312" s="425"/>
      <c r="D312" s="3" t="s">
        <v>274</v>
      </c>
      <c r="E312" s="3">
        <v>22552040</v>
      </c>
      <c r="F312" s="5" t="s">
        <v>6453</v>
      </c>
      <c r="G312" s="381">
        <f>IFERROR(INDEX([1]Master!$1:$1048576,MATCH(D312,[1]Master!$B:$B,0),MATCH($H$5,[1]Master!$1:$1,0)),"")</f>
        <v>100</v>
      </c>
      <c r="H312" s="381">
        <f>IFERROR(INDEX([1]Master!$1:$1048576,MATCH(D312,[1]Master!$B:$B,0),MATCH($H$4,[1]Master!$1:$1,0)),"")</f>
        <v>14400</v>
      </c>
      <c r="I312" s="81" t="s">
        <v>5380</v>
      </c>
      <c r="J312" s="367">
        <f>IFERROR(INDEX([1]Master!$1:$1048576,MATCH(D312,[1]Master!$B:$B,0),MATCH($G$5,[1]Master!$1:$1,0)),"")</f>
        <v>1.2555555555555553</v>
      </c>
      <c r="K312" s="235">
        <f>ROUND(J312*Order_Quote!$L$3,4)</f>
        <v>0</v>
      </c>
      <c r="L312" s="228"/>
      <c r="M312" s="178"/>
      <c r="N312" s="171">
        <f t="shared" si="5"/>
        <v>0</v>
      </c>
      <c r="O312" s="80"/>
      <c r="Q312" s="73"/>
      <c r="R312" s="52"/>
    </row>
    <row r="313" spans="1:18" ht="15" customHeight="1" x14ac:dyDescent="0.3">
      <c r="A313" s="29" t="str">
        <f>IF(L313&gt;0,COUNT($A$7:A312)+COUNT(DWV!$A$8:$A$300)+COUNT('Large Dia. DWV'!$A$8:$A$121)+1,"")</f>
        <v/>
      </c>
      <c r="B313" s="424"/>
      <c r="C313" s="425"/>
      <c r="D313" s="3" t="s">
        <v>275</v>
      </c>
      <c r="E313" s="3">
        <v>22552058</v>
      </c>
      <c r="F313" s="5" t="s">
        <v>6454</v>
      </c>
      <c r="G313" s="381">
        <f>IFERROR(INDEX([1]Master!$1:$1048576,MATCH(D313,[1]Master!$B:$B,0),MATCH($H$5,[1]Master!$1:$1,0)),"")</f>
        <v>100</v>
      </c>
      <c r="H313" s="381">
        <f>IFERROR(INDEX([1]Master!$1:$1048576,MATCH(D313,[1]Master!$B:$B,0),MATCH($H$4,[1]Master!$1:$1,0)),"")</f>
        <v>9000</v>
      </c>
      <c r="I313" s="81" t="s">
        <v>5380</v>
      </c>
      <c r="J313" s="367">
        <f>IFERROR(INDEX([1]Master!$1:$1048576,MATCH(D313,[1]Master!$B:$B,0),MATCH($G$5,[1]Master!$1:$1,0)),"")</f>
        <v>1.4555555555555555</v>
      </c>
      <c r="K313" s="235">
        <f>ROUND(J313*Order_Quote!$L$3,4)</f>
        <v>0</v>
      </c>
      <c r="L313" s="228"/>
      <c r="M313" s="178"/>
      <c r="N313" s="171">
        <f t="shared" si="5"/>
        <v>0</v>
      </c>
      <c r="O313" s="80"/>
      <c r="Q313" s="73"/>
      <c r="R313" s="52"/>
    </row>
    <row r="314" spans="1:18" ht="15" customHeight="1" x14ac:dyDescent="0.3">
      <c r="A314" s="29" t="str">
        <f>IF(L314&gt;0,COUNT($A$7:A313)+COUNT(DWV!$A$8:$A$300)+COUNT('Large Dia. DWV'!$A$8:$A$121)+1,"")</f>
        <v/>
      </c>
      <c r="B314" s="424"/>
      <c r="C314" s="425"/>
      <c r="D314" s="3" t="s">
        <v>276</v>
      </c>
      <c r="E314" s="3">
        <v>22552066</v>
      </c>
      <c r="F314" s="5" t="s">
        <v>6455</v>
      </c>
      <c r="G314" s="381">
        <f>IFERROR(INDEX([1]Master!$1:$1048576,MATCH(D314,[1]Master!$B:$B,0),MATCH($H$5,[1]Master!$1:$1,0)),"")</f>
        <v>50</v>
      </c>
      <c r="H314" s="381">
        <f>IFERROR(INDEX([1]Master!$1:$1048576,MATCH(D314,[1]Master!$B:$B,0),MATCH($H$4,[1]Master!$1:$1,0)),"")</f>
        <v>6000</v>
      </c>
      <c r="I314" s="81" t="s">
        <v>5380</v>
      </c>
      <c r="J314" s="367">
        <f>IFERROR(INDEX([1]Master!$1:$1048576,MATCH(D314,[1]Master!$B:$B,0),MATCH($G$5,[1]Master!$1:$1,0)),"")</f>
        <v>2.2555555555555551</v>
      </c>
      <c r="K314" s="235">
        <f>ROUND(J314*Order_Quote!$L$3,4)</f>
        <v>0</v>
      </c>
      <c r="L314" s="228"/>
      <c r="M314" s="178"/>
      <c r="N314" s="171">
        <f t="shared" si="5"/>
        <v>0</v>
      </c>
      <c r="O314" s="80"/>
      <c r="Q314" s="73"/>
      <c r="R314" s="52"/>
    </row>
    <row r="315" spans="1:18" ht="15" customHeight="1" x14ac:dyDescent="0.3">
      <c r="A315" s="29" t="str">
        <f>IF(L315&gt;0,COUNT($A$7:A314)+COUNT(DWV!$A$8:$A$300)+COUNT('Large Dia. DWV'!$A$8:$A$121)+1,"")</f>
        <v/>
      </c>
      <c r="B315" s="424"/>
      <c r="C315" s="425"/>
      <c r="D315" s="3" t="s">
        <v>277</v>
      </c>
      <c r="E315" s="3">
        <v>22552074</v>
      </c>
      <c r="F315" s="5" t="s">
        <v>6456</v>
      </c>
      <c r="G315" s="381">
        <f>IFERROR(INDEX([1]Master!$1:$1048576,MATCH(D315,[1]Master!$B:$B,0),MATCH($H$5,[1]Master!$1:$1,0)),"")</f>
        <v>50</v>
      </c>
      <c r="H315" s="381">
        <f>IFERROR(INDEX([1]Master!$1:$1048576,MATCH(D315,[1]Master!$B:$B,0),MATCH($H$4,[1]Master!$1:$1,0)),"")</f>
        <v>4500</v>
      </c>
      <c r="I315" s="81" t="s">
        <v>5380</v>
      </c>
      <c r="J315" s="367">
        <f>IFERROR(INDEX([1]Master!$1:$1048576,MATCH(D315,[1]Master!$B:$B,0),MATCH($G$5,[1]Master!$1:$1,0)),"")</f>
        <v>2.5666666666666669</v>
      </c>
      <c r="K315" s="235">
        <f>ROUND(J315*Order_Quote!$L$3,4)</f>
        <v>0</v>
      </c>
      <c r="L315" s="228"/>
      <c r="M315" s="178"/>
      <c r="N315" s="171">
        <f t="shared" si="5"/>
        <v>0</v>
      </c>
      <c r="O315" s="80"/>
      <c r="Q315" s="73"/>
      <c r="R315" s="52"/>
    </row>
    <row r="316" spans="1:18" ht="15" customHeight="1" x14ac:dyDescent="0.3">
      <c r="A316" s="29" t="str">
        <f>IF(L316&gt;0,COUNT($A$7:A315)+COUNT(DWV!$A$8:$A$300)+COUNT('Large Dia. DWV'!$A$8:$A$121)+1,"")</f>
        <v/>
      </c>
      <c r="B316" s="424"/>
      <c r="C316" s="425"/>
      <c r="D316" s="3" t="s">
        <v>278</v>
      </c>
      <c r="E316" s="3">
        <v>22552082</v>
      </c>
      <c r="F316" s="5" t="s">
        <v>6457</v>
      </c>
      <c r="G316" s="381">
        <f>IFERROR(INDEX([1]Master!$1:$1048576,MATCH(D316,[1]Master!$B:$B,0),MATCH($H$5,[1]Master!$1:$1,0)),"")</f>
        <v>25</v>
      </c>
      <c r="H316" s="381">
        <f>IFERROR(INDEX([1]Master!$1:$1048576,MATCH(D316,[1]Master!$B:$B,0),MATCH($H$4,[1]Master!$1:$1,0)),"")</f>
        <v>2400</v>
      </c>
      <c r="I316" s="81" t="s">
        <v>5380</v>
      </c>
      <c r="J316" s="367">
        <f>IFERROR(INDEX([1]Master!$1:$1048576,MATCH(D316,[1]Master!$B:$B,0),MATCH($G$5,[1]Master!$1:$1,0)),"")</f>
        <v>3.4555555555555553</v>
      </c>
      <c r="K316" s="235">
        <f>ROUND(J316*Order_Quote!$L$3,4)</f>
        <v>0</v>
      </c>
      <c r="L316" s="228"/>
      <c r="M316" s="178"/>
      <c r="N316" s="171">
        <f t="shared" si="5"/>
        <v>0</v>
      </c>
      <c r="O316" s="80"/>
      <c r="Q316" s="73"/>
      <c r="R316" s="52"/>
    </row>
    <row r="317" spans="1:18" ht="15" customHeight="1" x14ac:dyDescent="0.3">
      <c r="A317" s="29" t="str">
        <f>IF(L317&gt;0,COUNT($A$7:A316)+COUNT(DWV!$A$8:$A$300)+COUNT('Large Dia. DWV'!$A$8:$A$121)+1,"")</f>
        <v/>
      </c>
      <c r="B317" s="424"/>
      <c r="C317" s="425"/>
      <c r="D317" s="3" t="s">
        <v>279</v>
      </c>
      <c r="E317" s="3">
        <v>22552090</v>
      </c>
      <c r="F317" s="5" t="s">
        <v>6458</v>
      </c>
      <c r="G317" s="381">
        <f>IFERROR(INDEX([1]Master!$1:$1048576,MATCH(D317,[1]Master!$B:$B,0),MATCH($H$5,[1]Master!$1:$1,0)),"")</f>
        <v>15</v>
      </c>
      <c r="H317" s="381" t="str">
        <f>IFERROR(INDEX([1]Master!$1:$1048576,MATCH(D317,[1]Master!$B:$B,0),MATCH($H$4,[1]Master!$1:$1,0)),"")</f>
        <v>-</v>
      </c>
      <c r="I317" s="81" t="s">
        <v>5380</v>
      </c>
      <c r="J317" s="367">
        <f>IFERROR(INDEX([1]Master!$1:$1048576,MATCH(D317,[1]Master!$B:$B,0),MATCH($G$5,[1]Master!$1:$1,0)),"")</f>
        <v>8.7555555555555546</v>
      </c>
      <c r="K317" s="235">
        <f>ROUND(J317*Order_Quote!$L$3,4)</f>
        <v>0</v>
      </c>
      <c r="L317" s="228"/>
      <c r="M317" s="178"/>
      <c r="N317" s="171">
        <f t="shared" si="5"/>
        <v>0</v>
      </c>
      <c r="O317" s="80"/>
      <c r="Q317" s="73"/>
      <c r="R317" s="52"/>
    </row>
    <row r="318" spans="1:18" ht="15" customHeight="1" x14ac:dyDescent="0.3">
      <c r="A318" s="29" t="str">
        <f>IF(L318&gt;0,COUNT($A$7:A317)+COUNT(DWV!$A$8:$A$300)+COUNT('Large Dia. DWV'!$A$8:$A$121)+1,"")</f>
        <v/>
      </c>
      <c r="B318" s="424"/>
      <c r="C318" s="425"/>
      <c r="D318" s="3" t="s">
        <v>280</v>
      </c>
      <c r="E318" s="3">
        <v>22552104</v>
      </c>
      <c r="F318" s="5" t="s">
        <v>6459</v>
      </c>
      <c r="G318" s="381">
        <f>IFERROR(INDEX([1]Master!$1:$1048576,MATCH(D318,[1]Master!$B:$B,0),MATCH($H$5,[1]Master!$1:$1,0)),"")</f>
        <v>10</v>
      </c>
      <c r="H318" s="381" t="str">
        <f>IFERROR(INDEX([1]Master!$1:$1048576,MATCH(D318,[1]Master!$B:$B,0),MATCH($H$4,[1]Master!$1:$1,0)),"")</f>
        <v>-</v>
      </c>
      <c r="I318" s="81" t="s">
        <v>5380</v>
      </c>
      <c r="J318" s="367">
        <f>IFERROR(INDEX([1]Master!$1:$1048576,MATCH(D318,[1]Master!$B:$B,0),MATCH($G$5,[1]Master!$1:$1,0)),"")</f>
        <v>11.733333333333334</v>
      </c>
      <c r="K318" s="235">
        <f>ROUND(J318*Order_Quote!$L$3,4)</f>
        <v>0</v>
      </c>
      <c r="L318" s="228"/>
      <c r="M318" s="178"/>
      <c r="N318" s="171">
        <f t="shared" si="5"/>
        <v>0</v>
      </c>
      <c r="O318" s="80"/>
      <c r="Q318" s="73"/>
      <c r="R318" s="52"/>
    </row>
    <row r="319" spans="1:18" ht="15" customHeight="1" x14ac:dyDescent="0.3">
      <c r="A319" s="29" t="str">
        <f>IF(L319&gt;0,COUNT($A$7:A318)+COUNT(DWV!$A$8:$A$300)+COUNT('Large Dia. DWV'!$A$8:$A$121)+1,"")</f>
        <v/>
      </c>
      <c r="B319" s="422"/>
      <c r="C319" s="423"/>
      <c r="D319" s="3" t="s">
        <v>281</v>
      </c>
      <c r="E319" s="3">
        <v>22552112</v>
      </c>
      <c r="F319" s="5" t="s">
        <v>6460</v>
      </c>
      <c r="G319" s="381">
        <f>IFERROR(INDEX([1]Master!$1:$1048576,MATCH(D319,[1]Master!$B:$B,0),MATCH($H$5,[1]Master!$1:$1,0)),"")</f>
        <v>5</v>
      </c>
      <c r="H319" s="381" t="str">
        <f>IFERROR(INDEX([1]Master!$1:$1048576,MATCH(D319,[1]Master!$B:$B,0),MATCH($H$4,[1]Master!$1:$1,0)),"")</f>
        <v>-</v>
      </c>
      <c r="I319" s="81" t="s">
        <v>5380</v>
      </c>
      <c r="J319" s="367">
        <f>IFERROR(INDEX([1]Master!$1:$1048576,MATCH(D319,[1]Master!$B:$B,0),MATCH($G$5,[1]Master!$1:$1,0)),"")</f>
        <v>19.544444444444444</v>
      </c>
      <c r="K319" s="235">
        <f>ROUND(J319*Order_Quote!$L$3,4)</f>
        <v>0</v>
      </c>
      <c r="L319" s="228"/>
      <c r="M319" s="178"/>
      <c r="N319" s="171">
        <f t="shared" si="5"/>
        <v>0</v>
      </c>
      <c r="O319" s="80"/>
      <c r="Q319" s="73"/>
      <c r="R319" s="52"/>
    </row>
    <row r="320" spans="1:18" ht="15" customHeight="1" x14ac:dyDescent="0.3">
      <c r="A320" s="29" t="str">
        <f>IF(L320&gt;0,COUNT($A$7:A319)+COUNT(DWV!$A$8:$A$300)+COUNT('Large Dia. DWV'!$A$8:$A$121)+1,"")</f>
        <v/>
      </c>
      <c r="B320" s="67"/>
      <c r="C320" s="68"/>
      <c r="D320" s="81" t="s">
        <v>3994</v>
      </c>
      <c r="E320" s="34">
        <v>22552122</v>
      </c>
      <c r="F320" s="82" t="s">
        <v>6461</v>
      </c>
      <c r="G320" s="381">
        <f>IFERROR(INDEX([1]Master!$1:$1048576,MATCH(D320,[1]Master!$B:$B,0),MATCH($H$5,[1]Master!$1:$1,0)),"")</f>
        <v>250</v>
      </c>
      <c r="H320" s="381" t="str">
        <f>IFERROR(INDEX([1]Master!$1:$1048576,MATCH(D320,[1]Master!$B:$B,0),MATCH($H$4,[1]Master!$1:$1,0)),"")</f>
        <v>-</v>
      </c>
      <c r="I320" s="81" t="s">
        <v>5380</v>
      </c>
      <c r="J320" s="367">
        <f>IFERROR(INDEX([1]Master!$1:$1048576,MATCH(D320,[1]Master!$B:$B,0),MATCH($G$5,[1]Master!$1:$1,0)),"")</f>
        <v>1.8040621266427717</v>
      </c>
      <c r="K320" s="235">
        <f>ROUND(J320*Order_Quote!$L$3,4)</f>
        <v>0</v>
      </c>
      <c r="L320" s="228"/>
      <c r="M320" s="178"/>
      <c r="N320" s="171">
        <f t="shared" si="5"/>
        <v>0</v>
      </c>
      <c r="O320" s="80"/>
      <c r="Q320" s="73"/>
      <c r="R320" s="52"/>
    </row>
    <row r="321" spans="1:18" ht="15" customHeight="1" x14ac:dyDescent="0.3">
      <c r="A321" s="29" t="str">
        <f>IF(L321&gt;0,COUNT($A$7:A320)+COUNT(DWV!$A$8:$A$300)+COUNT('Large Dia. DWV'!$A$8:$A$121)+1,"")</f>
        <v/>
      </c>
      <c r="B321" s="67"/>
      <c r="C321" s="68"/>
      <c r="D321" s="81" t="s">
        <v>3995</v>
      </c>
      <c r="E321" s="34">
        <v>22552124</v>
      </c>
      <c r="F321" s="82" t="s">
        <v>6462</v>
      </c>
      <c r="G321" s="381">
        <f>IFERROR(INDEX([1]Master!$1:$1048576,MATCH(D321,[1]Master!$B:$B,0),MATCH($H$5,[1]Master!$1:$1,0)),"")</f>
        <v>250</v>
      </c>
      <c r="H321" s="381" t="str">
        <f>IFERROR(INDEX([1]Master!$1:$1048576,MATCH(D321,[1]Master!$B:$B,0),MATCH($H$4,[1]Master!$1:$1,0)),"")</f>
        <v>-</v>
      </c>
      <c r="I321" s="81" t="s">
        <v>5380</v>
      </c>
      <c r="J321" s="367">
        <f>IFERROR(INDEX([1]Master!$1:$1048576,MATCH(D321,[1]Master!$B:$B,0),MATCH($G$5,[1]Master!$1:$1,0)),"")</f>
        <v>1.8040621266427717</v>
      </c>
      <c r="K321" s="235">
        <f>ROUND(J321*Order_Quote!$L$3,4)</f>
        <v>0</v>
      </c>
      <c r="L321" s="228"/>
      <c r="M321" s="178"/>
      <c r="N321" s="171">
        <f t="shared" si="5"/>
        <v>0</v>
      </c>
      <c r="O321" s="80"/>
      <c r="Q321" s="73"/>
      <c r="R321" s="52"/>
    </row>
    <row r="322" spans="1:18" ht="15" customHeight="1" x14ac:dyDescent="0.3">
      <c r="A322" s="29" t="str">
        <f>IF(L322&gt;0,COUNT($A$7:A321)+COUNT(DWV!$A$8:$A$300)+COUNT('Large Dia. DWV'!$A$8:$A$121)+1,"")</f>
        <v/>
      </c>
      <c r="B322" s="67"/>
      <c r="C322" s="68"/>
      <c r="D322" s="81" t="s">
        <v>3996</v>
      </c>
      <c r="E322" s="34">
        <v>22552126</v>
      </c>
      <c r="F322" s="82" t="s">
        <v>6463</v>
      </c>
      <c r="G322" s="381">
        <f>IFERROR(INDEX([1]Master!$1:$1048576,MATCH(D322,[1]Master!$B:$B,0),MATCH($H$5,[1]Master!$1:$1,0)),"")</f>
        <v>250</v>
      </c>
      <c r="H322" s="381" t="str">
        <f>IFERROR(INDEX([1]Master!$1:$1048576,MATCH(D322,[1]Master!$B:$B,0),MATCH($H$4,[1]Master!$1:$1,0)),"")</f>
        <v>-</v>
      </c>
      <c r="I322" s="81" t="s">
        <v>5380</v>
      </c>
      <c r="J322" s="367">
        <f>IFERROR(INDEX([1]Master!$1:$1048576,MATCH(D322,[1]Master!$B:$B,0),MATCH($G$5,[1]Master!$1:$1,0)),"")</f>
        <v>1.8040621266427717</v>
      </c>
      <c r="K322" s="235">
        <f>ROUND(J322*Order_Quote!$L$3,4)</f>
        <v>0</v>
      </c>
      <c r="L322" s="228"/>
      <c r="M322" s="178"/>
      <c r="N322" s="171">
        <f t="shared" si="5"/>
        <v>0</v>
      </c>
      <c r="O322" s="80"/>
      <c r="Q322" s="73"/>
      <c r="R322" s="52"/>
    </row>
    <row r="323" spans="1:18" ht="15" customHeight="1" x14ac:dyDescent="0.3">
      <c r="A323" s="29" t="str">
        <f>IF(L323&gt;0,COUNT($A$7:A322)+COUNT(DWV!$A$8:$A$300)+COUNT('Large Dia. DWV'!$A$8:$A$121)+1,"")</f>
        <v/>
      </c>
      <c r="B323" s="67"/>
      <c r="C323" s="68"/>
      <c r="D323" s="81" t="s">
        <v>3997</v>
      </c>
      <c r="E323" s="34">
        <v>22552128</v>
      </c>
      <c r="F323" s="82" t="s">
        <v>6464</v>
      </c>
      <c r="G323" s="381">
        <f>IFERROR(INDEX([1]Master!$1:$1048576,MATCH(D323,[1]Master!$B:$B,0),MATCH($H$5,[1]Master!$1:$1,0)),"")</f>
        <v>250</v>
      </c>
      <c r="H323" s="381" t="str">
        <f>IFERROR(INDEX([1]Master!$1:$1048576,MATCH(D323,[1]Master!$B:$B,0),MATCH($H$4,[1]Master!$1:$1,0)),"")</f>
        <v>-</v>
      </c>
      <c r="I323" s="81" t="s">
        <v>5380</v>
      </c>
      <c r="J323" s="367">
        <f>IFERROR(INDEX([1]Master!$1:$1048576,MATCH(D323,[1]Master!$B:$B,0),MATCH($G$5,[1]Master!$1:$1,0)),"")</f>
        <v>1.8040621266427717</v>
      </c>
      <c r="K323" s="235">
        <f>ROUND(J323*Order_Quote!$L$3,4)</f>
        <v>0</v>
      </c>
      <c r="L323" s="228"/>
      <c r="M323" s="178"/>
      <c r="N323" s="171">
        <f t="shared" si="5"/>
        <v>0</v>
      </c>
      <c r="O323" s="80"/>
      <c r="Q323" s="73"/>
      <c r="R323" s="52"/>
    </row>
    <row r="324" spans="1:18" ht="15" customHeight="1" x14ac:dyDescent="0.3">
      <c r="A324" s="29" t="str">
        <f>IF(L324&gt;0,COUNT($A$7:A323)+COUNT(DWV!$A$8:$A$300)+COUNT('Large Dia. DWV'!$A$8:$A$121)+1,"")</f>
        <v/>
      </c>
      <c r="B324" s="67"/>
      <c r="C324" s="68"/>
      <c r="D324" s="81" t="s">
        <v>3998</v>
      </c>
      <c r="E324" s="34">
        <v>22552130</v>
      </c>
      <c r="F324" s="82" t="s">
        <v>6465</v>
      </c>
      <c r="G324" s="381">
        <f>IFERROR(INDEX([1]Master!$1:$1048576,MATCH(D324,[1]Master!$B:$B,0),MATCH($H$5,[1]Master!$1:$1,0)),"")</f>
        <v>250</v>
      </c>
      <c r="H324" s="381" t="str">
        <f>IFERROR(INDEX([1]Master!$1:$1048576,MATCH(D324,[1]Master!$B:$B,0),MATCH($H$4,[1]Master!$1:$1,0)),"")</f>
        <v>-</v>
      </c>
      <c r="I324" s="81" t="s">
        <v>5380</v>
      </c>
      <c r="J324" s="367">
        <f>IFERROR(INDEX([1]Master!$1:$1048576,MATCH(D324,[1]Master!$B:$B,0),MATCH($G$5,[1]Master!$1:$1,0)),"")</f>
        <v>1.7666666666666666</v>
      </c>
      <c r="K324" s="235">
        <f>ROUND(J324*Order_Quote!$L$3,4)</f>
        <v>0</v>
      </c>
      <c r="L324" s="228"/>
      <c r="M324" s="178"/>
      <c r="N324" s="171">
        <f t="shared" si="5"/>
        <v>0</v>
      </c>
      <c r="O324" s="80"/>
      <c r="Q324" s="73"/>
      <c r="R324" s="52"/>
    </row>
    <row r="325" spans="1:18" ht="15" customHeight="1" x14ac:dyDescent="0.3">
      <c r="A325" s="29" t="str">
        <f>IF(L325&gt;0,COUNT($A$7:A324)+COUNT(DWV!$A$8:$A$300)+COUNT('Large Dia. DWV'!$A$8:$A$121)+1,"")</f>
        <v/>
      </c>
      <c r="B325" s="67"/>
      <c r="C325" s="68"/>
      <c r="D325" s="81" t="s">
        <v>3999</v>
      </c>
      <c r="E325" s="34">
        <v>22552132</v>
      </c>
      <c r="F325" s="82" t="s">
        <v>6466</v>
      </c>
      <c r="G325" s="381">
        <f>IFERROR(INDEX([1]Master!$1:$1048576,MATCH(D325,[1]Master!$B:$B,0),MATCH($H$5,[1]Master!$1:$1,0)),"")</f>
        <v>100</v>
      </c>
      <c r="H325" s="381" t="str">
        <f>IFERROR(INDEX([1]Master!$1:$1048576,MATCH(D325,[1]Master!$B:$B,0),MATCH($H$4,[1]Master!$1:$1,0)),"")</f>
        <v>-</v>
      </c>
      <c r="I325" s="81" t="s">
        <v>5380</v>
      </c>
      <c r="J325" s="367">
        <f>IFERROR(INDEX([1]Master!$1:$1048576,MATCH(D325,[1]Master!$B:$B,0),MATCH($G$5,[1]Master!$1:$1,0)),"")</f>
        <v>2.4014336917562722</v>
      </c>
      <c r="K325" s="235">
        <f>ROUND(J325*Order_Quote!$L$3,4)</f>
        <v>0</v>
      </c>
      <c r="L325" s="228"/>
      <c r="M325" s="178"/>
      <c r="N325" s="171">
        <f t="shared" si="5"/>
        <v>0</v>
      </c>
      <c r="O325" s="80"/>
      <c r="Q325" s="73"/>
      <c r="R325" s="52"/>
    </row>
    <row r="326" spans="1:18" ht="15" customHeight="1" x14ac:dyDescent="0.3">
      <c r="A326" s="29" t="str">
        <f>IF(L326&gt;0,COUNT($A$7:A325)+COUNT(DWV!$A$8:$A$300)+COUNT('Large Dia. DWV'!$A$8:$A$121)+1,"")</f>
        <v/>
      </c>
      <c r="B326" s="67"/>
      <c r="C326" s="68"/>
      <c r="D326" s="81" t="s">
        <v>4000</v>
      </c>
      <c r="E326" s="34">
        <v>22552134</v>
      </c>
      <c r="F326" s="82" t="s">
        <v>6467</v>
      </c>
      <c r="G326" s="381">
        <f>IFERROR(INDEX([1]Master!$1:$1048576,MATCH(D326,[1]Master!$B:$B,0),MATCH($H$5,[1]Master!$1:$1,0)),"")</f>
        <v>100</v>
      </c>
      <c r="H326" s="381" t="str">
        <f>IFERROR(INDEX([1]Master!$1:$1048576,MATCH(D326,[1]Master!$B:$B,0),MATCH($H$4,[1]Master!$1:$1,0)),"")</f>
        <v>-</v>
      </c>
      <c r="I326" s="81" t="s">
        <v>5380</v>
      </c>
      <c r="J326" s="367">
        <f>IFERROR(INDEX([1]Master!$1:$1048576,MATCH(D326,[1]Master!$B:$B,0),MATCH($G$5,[1]Master!$1:$1,0)),"")</f>
        <v>2.4014336917562722</v>
      </c>
      <c r="K326" s="235">
        <f>ROUND(J326*Order_Quote!$L$3,4)</f>
        <v>0</v>
      </c>
      <c r="L326" s="228"/>
      <c r="M326" s="178"/>
      <c r="N326" s="171">
        <f t="shared" si="5"/>
        <v>0</v>
      </c>
      <c r="O326" s="80"/>
      <c r="Q326" s="73"/>
      <c r="R326" s="52"/>
    </row>
    <row r="327" spans="1:18" ht="15" customHeight="1" x14ac:dyDescent="0.3">
      <c r="A327" s="29" t="str">
        <f>IF(L327&gt;0,COUNT($A$7:A326)+COUNT(DWV!$A$8:$A$300)+COUNT('Large Dia. DWV'!$A$8:$A$121)+1,"")</f>
        <v/>
      </c>
      <c r="B327" s="67"/>
      <c r="C327" s="68"/>
      <c r="D327" s="81" t="s">
        <v>4001</v>
      </c>
      <c r="E327" s="34">
        <v>22552136</v>
      </c>
      <c r="F327" s="82" t="s">
        <v>6468</v>
      </c>
      <c r="G327" s="381">
        <f>IFERROR(INDEX([1]Master!$1:$1048576,MATCH(D327,[1]Master!$B:$B,0),MATCH($H$5,[1]Master!$1:$1,0)),"")</f>
        <v>100</v>
      </c>
      <c r="H327" s="381" t="str">
        <f>IFERROR(INDEX([1]Master!$1:$1048576,MATCH(D327,[1]Master!$B:$B,0),MATCH($H$4,[1]Master!$1:$1,0)),"")</f>
        <v>-</v>
      </c>
      <c r="I327" s="81" t="s">
        <v>5380</v>
      </c>
      <c r="J327" s="367">
        <f>IFERROR(INDEX([1]Master!$1:$1048576,MATCH(D327,[1]Master!$B:$B,0),MATCH($G$5,[1]Master!$1:$1,0)),"")</f>
        <v>2.3666666666666667</v>
      </c>
      <c r="K327" s="235">
        <f>ROUND(J327*Order_Quote!$L$3,4)</f>
        <v>0</v>
      </c>
      <c r="L327" s="228"/>
      <c r="M327" s="178"/>
      <c r="N327" s="171">
        <f t="shared" si="5"/>
        <v>0</v>
      </c>
      <c r="O327" s="80"/>
      <c r="Q327" s="73"/>
      <c r="R327" s="52"/>
    </row>
    <row r="328" spans="1:18" ht="15" customHeight="1" x14ac:dyDescent="0.3">
      <c r="A328" s="29" t="str">
        <f>IF(L328&gt;0,COUNT($A$7:A327)+COUNT(DWV!$A$8:$A$300)+COUNT('Large Dia. DWV'!$A$8:$A$121)+1,"")</f>
        <v/>
      </c>
      <c r="B328" s="67"/>
      <c r="C328" s="68"/>
      <c r="D328" s="81" t="s">
        <v>4002</v>
      </c>
      <c r="E328" s="34">
        <v>22552139</v>
      </c>
      <c r="F328" s="82" t="s">
        <v>6469</v>
      </c>
      <c r="G328" s="381">
        <f>IFERROR(INDEX([1]Master!$1:$1048576,MATCH(D328,[1]Master!$B:$B,0),MATCH($H$5,[1]Master!$1:$1,0)),"")</f>
        <v>50</v>
      </c>
      <c r="H328" s="381" t="str">
        <f>IFERROR(INDEX([1]Master!$1:$1048576,MATCH(D328,[1]Master!$B:$B,0),MATCH($H$4,[1]Master!$1:$1,0)),"")</f>
        <v>-</v>
      </c>
      <c r="I328" s="81" t="s">
        <v>5380</v>
      </c>
      <c r="J328" s="367">
        <f>IFERROR(INDEX([1]Master!$1:$1048576,MATCH(D328,[1]Master!$B:$B,0),MATCH($G$5,[1]Master!$1:$1,0)),"")</f>
        <v>4.814814814814814</v>
      </c>
      <c r="K328" s="235">
        <f>ROUND(J328*Order_Quote!$L$3,4)</f>
        <v>0</v>
      </c>
      <c r="L328" s="228"/>
      <c r="M328" s="178"/>
      <c r="N328" s="171">
        <f t="shared" si="5"/>
        <v>0</v>
      </c>
      <c r="O328" s="80"/>
      <c r="Q328" s="73"/>
      <c r="R328" s="52"/>
    </row>
    <row r="329" spans="1:18" ht="15" customHeight="1" x14ac:dyDescent="0.3">
      <c r="A329" s="29" t="str">
        <f>IF(L329&gt;0,COUNT($A$7:A328)+COUNT(DWV!$A$8:$A$300)+COUNT('Large Dia. DWV'!$A$8:$A$121)+1,"")</f>
        <v/>
      </c>
      <c r="B329" s="67"/>
      <c r="C329" s="68"/>
      <c r="D329" s="81" t="s">
        <v>4003</v>
      </c>
      <c r="E329" s="34">
        <v>22552141</v>
      </c>
      <c r="F329" s="82" t="s">
        <v>6470</v>
      </c>
      <c r="G329" s="381">
        <f>IFERROR(INDEX([1]Master!$1:$1048576,MATCH(D329,[1]Master!$B:$B,0),MATCH($H$5,[1]Master!$1:$1,0)),"")</f>
        <v>50</v>
      </c>
      <c r="H329" s="381" t="str">
        <f>IFERROR(INDEX([1]Master!$1:$1048576,MATCH(D329,[1]Master!$B:$B,0),MATCH($H$4,[1]Master!$1:$1,0)),"")</f>
        <v>-</v>
      </c>
      <c r="I329" s="81" t="s">
        <v>5380</v>
      </c>
      <c r="J329" s="367">
        <f>IFERROR(INDEX([1]Master!$1:$1048576,MATCH(D329,[1]Master!$B:$B,0),MATCH($G$5,[1]Master!$1:$1,0)),"")</f>
        <v>4.814814814814814</v>
      </c>
      <c r="K329" s="235">
        <f>ROUND(J329*Order_Quote!$L$3,4)</f>
        <v>0</v>
      </c>
      <c r="L329" s="228"/>
      <c r="M329" s="178"/>
      <c r="N329" s="171">
        <f t="shared" si="5"/>
        <v>0</v>
      </c>
      <c r="O329" s="80"/>
      <c r="Q329" s="73"/>
      <c r="R329" s="52"/>
    </row>
    <row r="330" spans="1:18" ht="15" customHeight="1" x14ac:dyDescent="0.3">
      <c r="A330" s="29" t="str">
        <f>IF(L330&gt;0,COUNT($A$7:A329)+COUNT(DWV!$A$8:$A$300)+COUNT('Large Dia. DWV'!$A$8:$A$121)+1,"")</f>
        <v/>
      </c>
      <c r="B330" s="67"/>
      <c r="C330" s="68"/>
      <c r="D330" s="81" t="s">
        <v>4004</v>
      </c>
      <c r="E330" s="34">
        <v>22552143</v>
      </c>
      <c r="F330" s="82" t="s">
        <v>6471</v>
      </c>
      <c r="G330" s="381">
        <f>IFERROR(INDEX([1]Master!$1:$1048576,MATCH(D330,[1]Master!$B:$B,0),MATCH($H$5,[1]Master!$1:$1,0)),"")</f>
        <v>50</v>
      </c>
      <c r="H330" s="381" t="str">
        <f>IFERROR(INDEX([1]Master!$1:$1048576,MATCH(D330,[1]Master!$B:$B,0),MATCH($H$4,[1]Master!$1:$1,0)),"")</f>
        <v>-</v>
      </c>
      <c r="I330" s="81" t="s">
        <v>5380</v>
      </c>
      <c r="J330" s="367">
        <f>IFERROR(INDEX([1]Master!$1:$1048576,MATCH(D330,[1]Master!$B:$B,0),MATCH($G$5,[1]Master!$1:$1,0)),"")</f>
        <v>4.814814814814814</v>
      </c>
      <c r="K330" s="235">
        <f>ROUND(J330*Order_Quote!$L$3,4)</f>
        <v>0</v>
      </c>
      <c r="L330" s="228"/>
      <c r="M330" s="178"/>
      <c r="N330" s="171">
        <f t="shared" si="5"/>
        <v>0</v>
      </c>
      <c r="O330" s="80"/>
      <c r="Q330" s="73"/>
      <c r="R330" s="52"/>
    </row>
    <row r="331" spans="1:18" ht="15" customHeight="1" x14ac:dyDescent="0.3">
      <c r="A331" s="29" t="str">
        <f>IF(L331&gt;0,COUNT($A$7:A330)+COUNT(DWV!$A$8:$A$300)+COUNT('Large Dia. DWV'!$A$8:$A$121)+1,"")</f>
        <v/>
      </c>
      <c r="B331" s="67"/>
      <c r="C331" s="68"/>
      <c r="D331" s="81" t="s">
        <v>4005</v>
      </c>
      <c r="E331" s="34">
        <v>22552145</v>
      </c>
      <c r="F331" s="82" t="s">
        <v>6472</v>
      </c>
      <c r="G331" s="381">
        <f>IFERROR(INDEX([1]Master!$1:$1048576,MATCH(D331,[1]Master!$B:$B,0),MATCH($H$5,[1]Master!$1:$1,0)),"")</f>
        <v>50</v>
      </c>
      <c r="H331" s="381" t="str">
        <f>IFERROR(INDEX([1]Master!$1:$1048576,MATCH(D331,[1]Master!$B:$B,0),MATCH($H$4,[1]Master!$1:$1,0)),"")</f>
        <v>-</v>
      </c>
      <c r="I331" s="81" t="s">
        <v>5380</v>
      </c>
      <c r="J331" s="367">
        <f>IFERROR(INDEX([1]Master!$1:$1048576,MATCH(D331,[1]Master!$B:$B,0),MATCH($G$5,[1]Master!$1:$1,0)),"")</f>
        <v>4.814814814814814</v>
      </c>
      <c r="K331" s="235">
        <f>ROUND(J331*Order_Quote!$L$3,4)</f>
        <v>0</v>
      </c>
      <c r="L331" s="228"/>
      <c r="M331" s="178"/>
      <c r="N331" s="171">
        <f t="shared" si="5"/>
        <v>0</v>
      </c>
      <c r="O331" s="80"/>
      <c r="Q331" s="73"/>
      <c r="R331" s="52"/>
    </row>
    <row r="332" spans="1:18" ht="15" customHeight="1" x14ac:dyDescent="0.3">
      <c r="A332" s="29" t="str">
        <f>IF(L332&gt;0,COUNT($A$7:A331)+COUNT(DWV!$A$8:$A$300)+COUNT('Large Dia. DWV'!$A$8:$A$121)+1,"")</f>
        <v/>
      </c>
      <c r="B332" s="181"/>
      <c r="C332" s="182"/>
      <c r="D332" s="81" t="s">
        <v>4006</v>
      </c>
      <c r="E332" s="34">
        <v>22552147</v>
      </c>
      <c r="F332" s="82" t="s">
        <v>6473</v>
      </c>
      <c r="G332" s="381">
        <f>IFERROR(INDEX([1]Master!$1:$1048576,MATCH(D332,[1]Master!$B:$B,0),MATCH($H$5,[1]Master!$1:$1,0)),"")</f>
        <v>25</v>
      </c>
      <c r="H332" s="381" t="str">
        <f>IFERROR(INDEX([1]Master!$1:$1048576,MATCH(D332,[1]Master!$B:$B,0),MATCH($H$4,[1]Master!$1:$1,0)),"")</f>
        <v>-</v>
      </c>
      <c r="I332" s="81" t="s">
        <v>5380</v>
      </c>
      <c r="J332" s="367">
        <f>IFERROR(INDEX([1]Master!$1:$1048576,MATCH(D332,[1]Master!$B:$B,0),MATCH($G$5,[1]Master!$1:$1,0)),"")</f>
        <v>4.814814814814814</v>
      </c>
      <c r="K332" s="235">
        <f>ROUND(J332*Order_Quote!$L$3,4)</f>
        <v>0</v>
      </c>
      <c r="L332" s="228"/>
      <c r="M332" s="178"/>
      <c r="N332" s="171">
        <f t="shared" si="5"/>
        <v>0</v>
      </c>
      <c r="O332" s="80"/>
      <c r="Q332" s="73"/>
      <c r="R332" s="52"/>
    </row>
    <row r="333" spans="1:18" ht="15" customHeight="1" x14ac:dyDescent="0.3">
      <c r="A333" s="29" t="str">
        <f>IF(L333&gt;0,COUNT($A$7:A332)+COUNT(DWV!$A$8:$A$300)+COUNT('Large Dia. DWV'!$A$8:$A$121)+1,"")</f>
        <v/>
      </c>
      <c r="B333" s="67"/>
      <c r="C333" s="68"/>
      <c r="D333" s="85" t="s">
        <v>4025</v>
      </c>
      <c r="E333" s="83">
        <v>22552228</v>
      </c>
      <c r="F333" s="84" t="s">
        <v>6474</v>
      </c>
      <c r="G333" s="381">
        <f>IFERROR(INDEX([1]Master!$1:$1048576,MATCH(D333,[1]Master!$B:$B,0),MATCH($H$5,[1]Master!$1:$1,0)),"")</f>
        <v>250</v>
      </c>
      <c r="H333" s="381" t="str">
        <f>IFERROR(INDEX([1]Master!$1:$1048576,MATCH(D333,[1]Master!$B:$B,0),MATCH($H$4,[1]Master!$1:$1,0)),"")</f>
        <v>-</v>
      </c>
      <c r="I333" s="81" t="s">
        <v>5380</v>
      </c>
      <c r="J333" s="367">
        <f>IFERROR(INDEX([1]Master!$1:$1048576,MATCH(D333,[1]Master!$B:$B,0),MATCH($G$5,[1]Master!$1:$1,0)),"")</f>
        <v>3.0704898446833928</v>
      </c>
      <c r="K333" s="235">
        <f>ROUND(J333*Order_Quote!$L$3,4)</f>
        <v>0</v>
      </c>
      <c r="L333" s="232"/>
      <c r="M333" s="178"/>
      <c r="N333" s="171">
        <f t="shared" si="5"/>
        <v>0</v>
      </c>
      <c r="O333" s="80"/>
      <c r="Q333" s="73"/>
      <c r="R333" s="52"/>
    </row>
    <row r="334" spans="1:18" ht="15" customHeight="1" x14ac:dyDescent="0.3">
      <c r="A334" s="29" t="str">
        <f>IF(L334&gt;0,COUNT($A$7:A333)+COUNT(DWV!$A$8:$A$300)+COUNT('Large Dia. DWV'!$A$8:$A$121)+1,"")</f>
        <v/>
      </c>
      <c r="B334" s="424"/>
      <c r="C334" s="425"/>
      <c r="D334" s="3" t="s">
        <v>282</v>
      </c>
      <c r="E334" s="3">
        <v>22552210</v>
      </c>
      <c r="F334" s="5" t="s">
        <v>6475</v>
      </c>
      <c r="G334" s="381">
        <f>IFERROR(INDEX([1]Master!$1:$1048576,MATCH(D334,[1]Master!$B:$B,0),MATCH($H$5,[1]Master!$1:$1,0)),"")</f>
        <v>250</v>
      </c>
      <c r="H334" s="381">
        <f>IFERROR(INDEX([1]Master!$1:$1048576,MATCH(D334,[1]Master!$B:$B,0),MATCH($H$4,[1]Master!$1:$1,0)),"")</f>
        <v>25600</v>
      </c>
      <c r="I334" s="81" t="s">
        <v>5380</v>
      </c>
      <c r="J334" s="367">
        <f>IFERROR(INDEX([1]Master!$1:$1048576,MATCH(D334,[1]Master!$B:$B,0),MATCH($G$5,[1]Master!$1:$1,0)),"")</f>
        <v>0.78888888888888886</v>
      </c>
      <c r="K334" s="235">
        <f>ROUND(J334*Order_Quote!$L$3,4)</f>
        <v>0</v>
      </c>
      <c r="L334" s="228"/>
      <c r="M334" s="178"/>
      <c r="N334" s="171">
        <f t="shared" si="5"/>
        <v>0</v>
      </c>
      <c r="O334" s="80"/>
      <c r="Q334" s="73"/>
      <c r="R334" s="52"/>
    </row>
    <row r="335" spans="1:18" ht="15" customHeight="1" x14ac:dyDescent="0.3">
      <c r="A335" s="29" t="str">
        <f>IF(L335&gt;0,COUNT($A$7:A334)+COUNT(DWV!$A$8:$A$300)+COUNT('Large Dia. DWV'!$A$8:$A$121)+1,"")</f>
        <v/>
      </c>
      <c r="B335" s="424"/>
      <c r="C335" s="425"/>
      <c r="D335" s="3" t="s">
        <v>283</v>
      </c>
      <c r="E335" s="3">
        <v>22552236</v>
      </c>
      <c r="F335" s="5" t="s">
        <v>6476</v>
      </c>
      <c r="G335" s="381">
        <f>IFERROR(INDEX([1]Master!$1:$1048576,MATCH(D335,[1]Master!$B:$B,0),MATCH($H$5,[1]Master!$1:$1,0)),"")</f>
        <v>150</v>
      </c>
      <c r="H335" s="381">
        <f>IFERROR(INDEX([1]Master!$1:$1048576,MATCH(D335,[1]Master!$B:$B,0),MATCH($H$4,[1]Master!$1:$1,0)),"")</f>
        <v>21600</v>
      </c>
      <c r="I335" s="81" t="s">
        <v>5380</v>
      </c>
      <c r="J335" s="367">
        <f>IFERROR(INDEX([1]Master!$1:$1048576,MATCH(D335,[1]Master!$B:$B,0),MATCH($G$5,[1]Master!$1:$1,0)),"")</f>
        <v>0.88888888888888895</v>
      </c>
      <c r="K335" s="235">
        <f>ROUND(J335*Order_Quote!$L$3,4)</f>
        <v>0</v>
      </c>
      <c r="L335" s="228"/>
      <c r="M335" s="178"/>
      <c r="N335" s="171">
        <f t="shared" si="5"/>
        <v>0</v>
      </c>
      <c r="O335" s="80"/>
      <c r="Q335" s="73"/>
      <c r="R335" s="52"/>
    </row>
    <row r="336" spans="1:18" ht="15" customHeight="1" x14ac:dyDescent="0.3">
      <c r="A336" s="29" t="str">
        <f>IF(L336&gt;0,COUNT($A$7:A335)+COUNT(DWV!$A$8:$A$300)+COUNT('Large Dia. DWV'!$A$8:$A$121)+1,"")</f>
        <v/>
      </c>
      <c r="B336" s="424"/>
      <c r="C336" s="425"/>
      <c r="D336" s="3" t="s">
        <v>284</v>
      </c>
      <c r="E336" s="3">
        <v>22552252</v>
      </c>
      <c r="F336" s="5" t="s">
        <v>6477</v>
      </c>
      <c r="G336" s="381">
        <f>IFERROR(INDEX([1]Master!$1:$1048576,MATCH(D336,[1]Master!$B:$B,0),MATCH($H$5,[1]Master!$1:$1,0)),"")</f>
        <v>100</v>
      </c>
      <c r="H336" s="381" t="str">
        <f>IFERROR(INDEX([1]Master!$1:$1048576,MATCH(D336,[1]Master!$B:$B,0),MATCH($H$4,[1]Master!$1:$1,0)),"")</f>
        <v>-</v>
      </c>
      <c r="I336" s="81" t="s">
        <v>5380</v>
      </c>
      <c r="J336" s="367">
        <f>IFERROR(INDEX([1]Master!$1:$1048576,MATCH(D336,[1]Master!$B:$B,0),MATCH($G$5,[1]Master!$1:$1,0)),"")</f>
        <v>1.5777777777777777</v>
      </c>
      <c r="K336" s="235">
        <f>ROUND(J336*Order_Quote!$L$3,4)</f>
        <v>0</v>
      </c>
      <c r="L336" s="228"/>
      <c r="M336" s="178"/>
      <c r="N336" s="171">
        <f t="shared" si="5"/>
        <v>0</v>
      </c>
      <c r="O336" s="80"/>
      <c r="Q336" s="73"/>
      <c r="R336" s="52"/>
    </row>
    <row r="337" spans="1:18" ht="15" customHeight="1" x14ac:dyDescent="0.3">
      <c r="A337" s="29" t="str">
        <f>IF(L337&gt;0,COUNT($A$7:A336)+COUNT(DWV!$A$8:$A$300)+COUNT('Large Dia. DWV'!$A$8:$A$121)+1,"")</f>
        <v/>
      </c>
      <c r="B337" s="424"/>
      <c r="C337" s="425"/>
      <c r="D337" s="3" t="s">
        <v>285</v>
      </c>
      <c r="E337" s="3">
        <v>22552260</v>
      </c>
      <c r="F337" s="5" t="s">
        <v>6478</v>
      </c>
      <c r="G337" s="381">
        <f>IFERROR(INDEX([1]Master!$1:$1048576,MATCH(D337,[1]Master!$B:$B,0),MATCH($H$5,[1]Master!$1:$1,0)),"")</f>
        <v>50</v>
      </c>
      <c r="H337" s="381">
        <f>IFERROR(INDEX([1]Master!$1:$1048576,MATCH(D337,[1]Master!$B:$B,0),MATCH($H$4,[1]Master!$1:$1,0)),"")</f>
        <v>8750</v>
      </c>
      <c r="I337" s="81" t="s">
        <v>5380</v>
      </c>
      <c r="J337" s="367">
        <f>IFERROR(INDEX([1]Master!$1:$1048576,MATCH(D337,[1]Master!$B:$B,0),MATCH($G$5,[1]Master!$1:$1,0)),"")</f>
        <v>1.9222222222222221</v>
      </c>
      <c r="K337" s="235">
        <f>ROUND(J337*Order_Quote!$L$3,4)</f>
        <v>0</v>
      </c>
      <c r="L337" s="228"/>
      <c r="M337" s="178"/>
      <c r="N337" s="171">
        <f t="shared" si="5"/>
        <v>0</v>
      </c>
      <c r="O337" s="80"/>
      <c r="Q337" s="73"/>
      <c r="R337" s="52"/>
    </row>
    <row r="338" spans="1:18" ht="15" customHeight="1" x14ac:dyDescent="0.3">
      <c r="A338" s="29" t="str">
        <f>IF(L338&gt;0,COUNT($A$7:A337)+COUNT(DWV!$A$8:$A$300)+COUNT('Large Dia. DWV'!$A$8:$A$121)+1,"")</f>
        <v/>
      </c>
      <c r="B338" s="424"/>
      <c r="C338" s="425"/>
      <c r="D338" s="3" t="s">
        <v>286</v>
      </c>
      <c r="E338" s="3">
        <v>22552279</v>
      </c>
      <c r="F338" s="5" t="s">
        <v>6479</v>
      </c>
      <c r="G338" s="381">
        <f>IFERROR(INDEX([1]Master!$1:$1048576,MATCH(D338,[1]Master!$B:$B,0),MATCH($H$5,[1]Master!$1:$1,0)),"")</f>
        <v>50</v>
      </c>
      <c r="H338" s="381">
        <f>IFERROR(INDEX([1]Master!$1:$1048576,MATCH(D338,[1]Master!$B:$B,0),MATCH($H$4,[1]Master!$1:$1,0)),"")</f>
        <v>6000</v>
      </c>
      <c r="I338" s="81" t="s">
        <v>5380</v>
      </c>
      <c r="J338" s="367">
        <f>IFERROR(INDEX([1]Master!$1:$1048576,MATCH(D338,[1]Master!$B:$B,0),MATCH($G$5,[1]Master!$1:$1,0)),"")</f>
        <v>2.5666666666666669</v>
      </c>
      <c r="K338" s="235">
        <f>ROUND(J338*Order_Quote!$L$3,4)</f>
        <v>0</v>
      </c>
      <c r="L338" s="228"/>
      <c r="M338" s="178"/>
      <c r="N338" s="171">
        <f t="shared" si="5"/>
        <v>0</v>
      </c>
      <c r="O338" s="80"/>
      <c r="Q338" s="73"/>
      <c r="R338" s="52"/>
    </row>
    <row r="339" spans="1:18" ht="15" customHeight="1" x14ac:dyDescent="0.3">
      <c r="A339" s="29" t="str">
        <f>IF(L339&gt;0,COUNT($A$7:A338)+COUNT(DWV!$A$8:$A$300)+COUNT('Large Dia. DWV'!$A$8:$A$121)+1,"")</f>
        <v/>
      </c>
      <c r="B339" s="424"/>
      <c r="C339" s="425"/>
      <c r="D339" s="3" t="s">
        <v>287</v>
      </c>
      <c r="E339" s="3">
        <v>22552287</v>
      </c>
      <c r="F339" s="5" t="s">
        <v>6480</v>
      </c>
      <c r="G339" s="381">
        <f>IFERROR(INDEX([1]Master!$1:$1048576,MATCH(D339,[1]Master!$B:$B,0),MATCH($H$5,[1]Master!$1:$1,0)),"")</f>
        <v>25</v>
      </c>
      <c r="H339" s="381">
        <f>IFERROR(INDEX([1]Master!$1:$1048576,MATCH(D339,[1]Master!$B:$B,0),MATCH($H$4,[1]Master!$1:$1,0)),"")</f>
        <v>3600</v>
      </c>
      <c r="I339" s="81" t="s">
        <v>5380</v>
      </c>
      <c r="J339" s="367">
        <f>IFERROR(INDEX([1]Master!$1:$1048576,MATCH(D339,[1]Master!$B:$B,0),MATCH($G$5,[1]Master!$1:$1,0)),"")</f>
        <v>3.3777777777777778</v>
      </c>
      <c r="K339" s="235">
        <f>ROUND(J339*Order_Quote!$L$3,4)</f>
        <v>0</v>
      </c>
      <c r="L339" s="228"/>
      <c r="M339" s="178"/>
      <c r="N339" s="171">
        <f t="shared" si="5"/>
        <v>0</v>
      </c>
      <c r="O339" s="80"/>
      <c r="Q339" s="73"/>
      <c r="R339" s="52"/>
    </row>
    <row r="340" spans="1:18" ht="15" customHeight="1" x14ac:dyDescent="0.3">
      <c r="A340" s="29" t="str">
        <f>IF(L340&gt;0,COUNT($A$7:A339)+COUNT(DWV!$A$8:$A$300)+COUNT('Large Dia. DWV'!$A$8:$A$121)+1,"")</f>
        <v/>
      </c>
      <c r="B340" s="424"/>
      <c r="C340" s="425"/>
      <c r="D340" s="3" t="s">
        <v>288</v>
      </c>
      <c r="E340" s="3">
        <v>22556525</v>
      </c>
      <c r="F340" s="5" t="s">
        <v>6481</v>
      </c>
      <c r="G340" s="381">
        <f>IFERROR(INDEX([1]Master!$1:$1048576,MATCH(D340,[1]Master!$B:$B,0),MATCH($H$5,[1]Master!$1:$1,0)),"")</f>
        <v>25</v>
      </c>
      <c r="H340" s="381" t="str">
        <f>IFERROR(INDEX([1]Master!$1:$1048576,MATCH(D340,[1]Master!$B:$B,0),MATCH($H$4,[1]Master!$1:$1,0)),"")</f>
        <v>-</v>
      </c>
      <c r="I340" s="81" t="s">
        <v>5380</v>
      </c>
      <c r="J340" s="367">
        <f>IFERROR(INDEX([1]Master!$1:$1048576,MATCH(D340,[1]Master!$B:$B,0),MATCH($G$5,[1]Master!$1:$1,0)),"")</f>
        <v>9.9333333333333318</v>
      </c>
      <c r="K340" s="235">
        <f>ROUND(J340*Order_Quote!$L$3,4)</f>
        <v>0</v>
      </c>
      <c r="L340" s="228"/>
      <c r="M340" s="178"/>
      <c r="N340" s="171">
        <f t="shared" si="5"/>
        <v>0</v>
      </c>
      <c r="O340" s="80"/>
      <c r="Q340" s="73"/>
      <c r="R340" s="52"/>
    </row>
    <row r="341" spans="1:18" ht="15" customHeight="1" x14ac:dyDescent="0.3">
      <c r="A341" s="29" t="str">
        <f>IF(L341&gt;0,COUNT($A$7:A340)+COUNT(DWV!$A$8:$A$300)+COUNT('Large Dia. DWV'!$A$8:$A$121)+1,"")</f>
        <v/>
      </c>
      <c r="B341" s="424"/>
      <c r="C341" s="425"/>
      <c r="D341" s="3" t="s">
        <v>289</v>
      </c>
      <c r="E341" s="3">
        <v>22556533</v>
      </c>
      <c r="F341" s="5" t="s">
        <v>6482</v>
      </c>
      <c r="G341" s="381">
        <f>IFERROR(INDEX([1]Master!$1:$1048576,MATCH(D341,[1]Master!$B:$B,0),MATCH($H$5,[1]Master!$1:$1,0)),"")</f>
        <v>16</v>
      </c>
      <c r="H341" s="381" t="str">
        <f>IFERROR(INDEX([1]Master!$1:$1048576,MATCH(D341,[1]Master!$B:$B,0),MATCH($H$4,[1]Master!$1:$1,0)),"")</f>
        <v>-</v>
      </c>
      <c r="I341" s="81" t="s">
        <v>5380</v>
      </c>
      <c r="J341" s="367">
        <f>IFERROR(INDEX([1]Master!$1:$1048576,MATCH(D341,[1]Master!$B:$B,0),MATCH($G$5,[1]Master!$1:$1,0)),"")</f>
        <v>14.544444444444444</v>
      </c>
      <c r="K341" s="235">
        <f>ROUND(J341*Order_Quote!$L$3,4)</f>
        <v>0</v>
      </c>
      <c r="L341" s="228"/>
      <c r="M341" s="178"/>
      <c r="N341" s="171">
        <f t="shared" si="5"/>
        <v>0</v>
      </c>
      <c r="O341" s="80"/>
      <c r="Q341" s="73"/>
      <c r="R341" s="52"/>
    </row>
    <row r="342" spans="1:18" ht="15" customHeight="1" x14ac:dyDescent="0.3">
      <c r="A342" s="29" t="str">
        <f>IF(L342&gt;0,COUNT($A$7:A341)+COUNT(DWV!$A$8:$A$300)+COUNT('Large Dia. DWV'!$A$8:$A$121)+1,"")</f>
        <v/>
      </c>
      <c r="B342" s="422"/>
      <c r="C342" s="423"/>
      <c r="D342" s="3" t="s">
        <v>290</v>
      </c>
      <c r="E342" s="3">
        <v>22556541</v>
      </c>
      <c r="F342" s="5" t="s">
        <v>6483</v>
      </c>
      <c r="G342" s="381">
        <f>IFERROR(INDEX([1]Master!$1:$1048576,MATCH(D342,[1]Master!$B:$B,0),MATCH($H$5,[1]Master!$1:$1,0)),"")</f>
        <v>12</v>
      </c>
      <c r="H342" s="381" t="str">
        <f>IFERROR(INDEX([1]Master!$1:$1048576,MATCH(D342,[1]Master!$B:$B,0),MATCH($H$4,[1]Master!$1:$1,0)),"")</f>
        <v>-</v>
      </c>
      <c r="I342" s="81" t="s">
        <v>5380</v>
      </c>
      <c r="J342" s="367">
        <f>IFERROR(INDEX([1]Master!$1:$1048576,MATCH(D342,[1]Master!$B:$B,0),MATCH($G$5,[1]Master!$1:$1,0)),"")</f>
        <v>18.566666666666666</v>
      </c>
      <c r="K342" s="235">
        <f>ROUND(J342*Order_Quote!$L$3,4)</f>
        <v>0</v>
      </c>
      <c r="L342" s="228"/>
      <c r="M342" s="178"/>
      <c r="N342" s="171">
        <f t="shared" si="5"/>
        <v>0</v>
      </c>
      <c r="O342" s="80"/>
      <c r="Q342" s="73"/>
      <c r="R342" s="52"/>
    </row>
    <row r="343" spans="1:18" ht="15" customHeight="1" x14ac:dyDescent="0.3">
      <c r="A343" s="29" t="str">
        <f>IF(L343&gt;0,COUNT($A$7:A342)+COUNT(DWV!$A$8:$A$300)+COUNT('Large Dia. DWV'!$A$8:$A$121)+1,"")</f>
        <v/>
      </c>
      <c r="B343" s="67"/>
      <c r="C343" s="68"/>
      <c r="D343" s="85" t="s">
        <v>4007</v>
      </c>
      <c r="E343" s="83">
        <v>22557289</v>
      </c>
      <c r="F343" s="84" t="s">
        <v>6484</v>
      </c>
      <c r="G343" s="381">
        <f>IFERROR(INDEX([1]Master!$1:$1048576,MATCH(D343,[1]Master!$B:$B,0),MATCH($H$5,[1]Master!$1:$1,0)),"")</f>
        <v>250</v>
      </c>
      <c r="H343" s="381" t="str">
        <f>IFERROR(INDEX([1]Master!$1:$1048576,MATCH(D343,[1]Master!$B:$B,0),MATCH($H$4,[1]Master!$1:$1,0)),"")</f>
        <v>-</v>
      </c>
      <c r="I343" s="81" t="s">
        <v>5380</v>
      </c>
      <c r="J343" s="367">
        <f>IFERROR(INDEX([1]Master!$1:$1048576,MATCH(D343,[1]Master!$B:$B,0),MATCH($G$5,[1]Master!$1:$1,0)),"")</f>
        <v>4.8267622461170845</v>
      </c>
      <c r="K343" s="235">
        <f>ROUND(J343*Order_Quote!$L$3,4)</f>
        <v>0</v>
      </c>
      <c r="L343" s="232"/>
      <c r="M343" s="178"/>
      <c r="N343" s="171">
        <f t="shared" si="5"/>
        <v>0</v>
      </c>
      <c r="O343" s="80"/>
      <c r="Q343" s="73"/>
      <c r="R343" s="52"/>
    </row>
    <row r="344" spans="1:18" ht="15" customHeight="1" x14ac:dyDescent="0.3">
      <c r="A344" s="29" t="str">
        <f>IF(L344&gt;0,COUNT($A$7:A343)+COUNT(DWV!$A$8:$A$300)+COUNT('Large Dia. DWV'!$A$8:$A$121)+1,"")</f>
        <v/>
      </c>
      <c r="B344" s="67"/>
      <c r="C344" s="68"/>
      <c r="D344" s="81" t="s">
        <v>4008</v>
      </c>
      <c r="E344" s="34">
        <v>22557291</v>
      </c>
      <c r="F344" s="82" t="s">
        <v>6485</v>
      </c>
      <c r="G344" s="381">
        <f>IFERROR(INDEX([1]Master!$1:$1048576,MATCH(D344,[1]Master!$B:$B,0),MATCH($H$5,[1]Master!$1:$1,0)),"")</f>
        <v>250</v>
      </c>
      <c r="H344" s="381" t="str">
        <f>IFERROR(INDEX([1]Master!$1:$1048576,MATCH(D344,[1]Master!$B:$B,0),MATCH($H$4,[1]Master!$1:$1,0)),"")</f>
        <v>-</v>
      </c>
      <c r="I344" s="81" t="s">
        <v>5380</v>
      </c>
      <c r="J344" s="367">
        <f>IFERROR(INDEX([1]Master!$1:$1048576,MATCH(D344,[1]Master!$B:$B,0),MATCH($G$5,[1]Master!$1:$1,0)),"")</f>
        <v>4.8267622461170845</v>
      </c>
      <c r="K344" s="235">
        <f>ROUND(J344*Order_Quote!$L$3,4)</f>
        <v>0</v>
      </c>
      <c r="L344" s="228"/>
      <c r="M344" s="178"/>
      <c r="N344" s="171">
        <f t="shared" si="5"/>
        <v>0</v>
      </c>
      <c r="O344" s="80"/>
      <c r="Q344" s="73"/>
      <c r="R344" s="52"/>
    </row>
    <row r="345" spans="1:18" ht="15" customHeight="1" x14ac:dyDescent="0.3">
      <c r="A345" s="29" t="str">
        <f>IF(L345&gt;0,COUNT($A$7:A344)+COUNT(DWV!$A$8:$A$300)+COUNT('Large Dia. DWV'!$A$8:$A$121)+1,"")</f>
        <v/>
      </c>
      <c r="B345" s="67"/>
      <c r="C345" s="68"/>
      <c r="D345" s="81" t="s">
        <v>4009</v>
      </c>
      <c r="E345" s="34">
        <v>22558293</v>
      </c>
      <c r="F345" s="82" t="s">
        <v>6486</v>
      </c>
      <c r="G345" s="381">
        <f>IFERROR(INDEX([1]Master!$1:$1048576,MATCH(D345,[1]Master!$B:$B,0),MATCH($H$5,[1]Master!$1:$1,0)),"")</f>
        <v>250</v>
      </c>
      <c r="H345" s="381" t="str">
        <f>IFERROR(INDEX([1]Master!$1:$1048576,MATCH(D345,[1]Master!$B:$B,0),MATCH($H$4,[1]Master!$1:$1,0)),"")</f>
        <v>-</v>
      </c>
      <c r="I345" s="81" t="s">
        <v>5380</v>
      </c>
      <c r="J345" s="367">
        <f>IFERROR(INDEX([1]Master!$1:$1048576,MATCH(D345,[1]Master!$B:$B,0),MATCH($G$5,[1]Master!$1:$1,0)),"")</f>
        <v>4.8267622461170845</v>
      </c>
      <c r="K345" s="235">
        <f>ROUND(J345*Order_Quote!$L$3,4)</f>
        <v>0</v>
      </c>
      <c r="L345" s="228"/>
      <c r="M345" s="178"/>
      <c r="N345" s="171">
        <f t="shared" si="5"/>
        <v>0</v>
      </c>
      <c r="O345" s="80"/>
      <c r="Q345" s="73"/>
      <c r="R345" s="52"/>
    </row>
    <row r="346" spans="1:18" ht="15" customHeight="1" x14ac:dyDescent="0.3">
      <c r="A346" s="29" t="str">
        <f>IF(L346&gt;0,COUNT($A$7:A345)+COUNT(DWV!$A$8:$A$300)+COUNT('Large Dia. DWV'!$A$8:$A$121)+1,"")</f>
        <v/>
      </c>
      <c r="B346" s="67"/>
      <c r="C346" s="68"/>
      <c r="D346" s="81" t="s">
        <v>4010</v>
      </c>
      <c r="E346" s="34">
        <v>22557295</v>
      </c>
      <c r="F346" s="82" t="s">
        <v>6487</v>
      </c>
      <c r="G346" s="381">
        <f>IFERROR(INDEX([1]Master!$1:$1048576,MATCH(D346,[1]Master!$B:$B,0),MATCH($H$5,[1]Master!$1:$1,0)),"")</f>
        <v>250</v>
      </c>
      <c r="H346" s="381" t="str">
        <f>IFERROR(INDEX([1]Master!$1:$1048576,MATCH(D346,[1]Master!$B:$B,0),MATCH($H$4,[1]Master!$1:$1,0)),"")</f>
        <v>-</v>
      </c>
      <c r="I346" s="81" t="s">
        <v>5380</v>
      </c>
      <c r="J346" s="367">
        <f>IFERROR(INDEX([1]Master!$1:$1048576,MATCH(D346,[1]Master!$B:$B,0),MATCH($G$5,[1]Master!$1:$1,0)),"")</f>
        <v>4.8267622461170845</v>
      </c>
      <c r="K346" s="235">
        <f>ROUND(J346*Order_Quote!$L$3,4)</f>
        <v>0</v>
      </c>
      <c r="L346" s="228"/>
      <c r="M346" s="178"/>
      <c r="N346" s="171">
        <f t="shared" si="5"/>
        <v>0</v>
      </c>
      <c r="O346" s="80"/>
      <c r="Q346" s="73"/>
      <c r="R346" s="52"/>
    </row>
    <row r="347" spans="1:18" ht="15" customHeight="1" x14ac:dyDescent="0.3">
      <c r="A347" s="29" t="str">
        <f>IF(L347&gt;0,COUNT($A$7:A346)+COUNT(DWV!$A$8:$A$300)+COUNT('Large Dia. DWV'!$A$8:$A$121)+1,"")</f>
        <v/>
      </c>
      <c r="B347" s="67"/>
      <c r="C347" s="68"/>
      <c r="D347" s="81" t="s">
        <v>4011</v>
      </c>
      <c r="E347" s="34">
        <v>22552268</v>
      </c>
      <c r="F347" s="82" t="s">
        <v>6488</v>
      </c>
      <c r="G347" s="381">
        <f>IFERROR(INDEX([1]Master!$1:$1048576,MATCH(D347,[1]Master!$B:$B,0),MATCH($H$5,[1]Master!$1:$1,0)),"")</f>
        <v>3</v>
      </c>
      <c r="H347" s="381" t="str">
        <f>IFERROR(INDEX([1]Master!$1:$1048576,MATCH(D347,[1]Master!$B:$B,0),MATCH($H$4,[1]Master!$1:$1,0)),"")</f>
        <v>-</v>
      </c>
      <c r="I347" s="81" t="s">
        <v>5380</v>
      </c>
      <c r="J347" s="367">
        <f>IFERROR(INDEX([1]Master!$1:$1048576,MATCH(D347,[1]Master!$B:$B,0),MATCH($G$5,[1]Master!$1:$1,0)),"")</f>
        <v>48.411111111111111</v>
      </c>
      <c r="K347" s="235">
        <f>ROUND(J347*Order_Quote!$L$3,4)</f>
        <v>0</v>
      </c>
      <c r="L347" s="228"/>
      <c r="M347" s="178"/>
      <c r="N347" s="171">
        <f t="shared" si="5"/>
        <v>0</v>
      </c>
      <c r="O347" s="80"/>
      <c r="Q347" s="73"/>
      <c r="R347" s="52"/>
    </row>
    <row r="348" spans="1:18" ht="15" customHeight="1" x14ac:dyDescent="0.3">
      <c r="A348" s="29" t="str">
        <f>IF(L348&gt;0,COUNT($A$7:A347)+COUNT(DWV!$A$8:$A$300)+COUNT('Large Dia. DWV'!$A$8:$A$121)+1,"")</f>
        <v/>
      </c>
      <c r="B348" s="67"/>
      <c r="C348" s="68"/>
      <c r="D348" s="81" t="s">
        <v>4012</v>
      </c>
      <c r="E348" s="34">
        <v>22557297</v>
      </c>
      <c r="F348" s="82" t="s">
        <v>6489</v>
      </c>
      <c r="G348" s="381">
        <f>IFERROR(INDEX([1]Master!$1:$1048576,MATCH(D348,[1]Master!$B:$B,0),MATCH($H$5,[1]Master!$1:$1,0)),"")</f>
        <v>250</v>
      </c>
      <c r="H348" s="381" t="str">
        <f>IFERROR(INDEX([1]Master!$1:$1048576,MATCH(D348,[1]Master!$B:$B,0),MATCH($H$4,[1]Master!$1:$1,0)),"")</f>
        <v>-</v>
      </c>
      <c r="I348" s="81" t="s">
        <v>5380</v>
      </c>
      <c r="J348" s="367">
        <f>IFERROR(INDEX([1]Master!$1:$1048576,MATCH(D348,[1]Master!$B:$B,0),MATCH($G$5,[1]Master!$1:$1,0)),"")</f>
        <v>4.8267622461170845</v>
      </c>
      <c r="K348" s="235">
        <f>ROUND(J348*Order_Quote!$L$3,4)</f>
        <v>0</v>
      </c>
      <c r="L348" s="228"/>
      <c r="M348" s="178"/>
      <c r="N348" s="171">
        <f t="shared" si="5"/>
        <v>0</v>
      </c>
      <c r="O348" s="80"/>
      <c r="Q348" s="73"/>
      <c r="R348" s="52"/>
    </row>
    <row r="349" spans="1:18" ht="15" customHeight="1" x14ac:dyDescent="0.3">
      <c r="A349" s="29" t="str">
        <f>IF(L349&gt;0,COUNT($A$7:A348)+COUNT(DWV!$A$8:$A$300)+COUNT('Large Dia. DWV'!$A$8:$A$121)+1,"")</f>
        <v/>
      </c>
      <c r="B349" s="67"/>
      <c r="C349" s="68"/>
      <c r="D349" s="81" t="s">
        <v>4013</v>
      </c>
      <c r="E349" s="34">
        <v>22557300</v>
      </c>
      <c r="F349" s="82" t="s">
        <v>6490</v>
      </c>
      <c r="G349" s="381">
        <f>IFERROR(INDEX([1]Master!$1:$1048576,MATCH(D349,[1]Master!$B:$B,0),MATCH($H$5,[1]Master!$1:$1,0)),"")</f>
        <v>250</v>
      </c>
      <c r="H349" s="381" t="str">
        <f>IFERROR(INDEX([1]Master!$1:$1048576,MATCH(D349,[1]Master!$B:$B,0),MATCH($H$4,[1]Master!$1:$1,0)),"")</f>
        <v>-</v>
      </c>
      <c r="I349" s="81" t="s">
        <v>5380</v>
      </c>
      <c r="J349" s="367">
        <f>IFERROR(INDEX([1]Master!$1:$1048576,MATCH(D349,[1]Master!$B:$B,0),MATCH($G$5,[1]Master!$1:$1,0)),"")</f>
        <v>1.6129032258064515</v>
      </c>
      <c r="K349" s="235">
        <f>ROUND(J349*Order_Quote!$L$3,4)</f>
        <v>0</v>
      </c>
      <c r="L349" s="228"/>
      <c r="M349" s="178"/>
      <c r="N349" s="171">
        <f t="shared" si="5"/>
        <v>0</v>
      </c>
      <c r="O349" s="80"/>
      <c r="Q349" s="73"/>
      <c r="R349" s="52"/>
    </row>
    <row r="350" spans="1:18" ht="15" customHeight="1" x14ac:dyDescent="0.3">
      <c r="A350" s="29" t="str">
        <f>IF(L350&gt;0,COUNT($A$7:A349)+COUNT(DWV!$A$8:$A$300)+COUNT('Large Dia. DWV'!$A$8:$A$121)+1,"")</f>
        <v/>
      </c>
      <c r="B350" s="67"/>
      <c r="C350" s="68"/>
      <c r="D350" s="81" t="s">
        <v>4014</v>
      </c>
      <c r="E350" s="34">
        <v>22557302</v>
      </c>
      <c r="F350" s="82" t="s">
        <v>6491</v>
      </c>
      <c r="G350" s="381">
        <f>IFERROR(INDEX([1]Master!$1:$1048576,MATCH(D350,[1]Master!$B:$B,0),MATCH($H$5,[1]Master!$1:$1,0)),"")</f>
        <v>250</v>
      </c>
      <c r="H350" s="381" t="str">
        <f>IFERROR(INDEX([1]Master!$1:$1048576,MATCH(D350,[1]Master!$B:$B,0),MATCH($H$4,[1]Master!$1:$1,0)),"")</f>
        <v>-</v>
      </c>
      <c r="I350" s="81" t="s">
        <v>5380</v>
      </c>
      <c r="J350" s="367">
        <f>IFERROR(INDEX([1]Master!$1:$1048576,MATCH(D350,[1]Master!$B:$B,0),MATCH($G$5,[1]Master!$1:$1,0)),"")</f>
        <v>1.5777777777777777</v>
      </c>
      <c r="K350" s="235">
        <f>ROUND(J350*Order_Quote!$L$3,4)</f>
        <v>0</v>
      </c>
      <c r="L350" s="228"/>
      <c r="M350" s="178"/>
      <c r="N350" s="171">
        <f t="shared" si="5"/>
        <v>0</v>
      </c>
      <c r="O350" s="80"/>
      <c r="Q350" s="73"/>
      <c r="R350" s="52"/>
    </row>
    <row r="351" spans="1:18" ht="15" customHeight="1" x14ac:dyDescent="0.3">
      <c r="A351" s="29" t="str">
        <f>IF(L351&gt;0,COUNT($A$7:A350)+COUNT(DWV!$A$8:$A$300)+COUNT('Large Dia. DWV'!$A$8:$A$121)+1,"")</f>
        <v/>
      </c>
      <c r="B351" s="67"/>
      <c r="C351" s="68"/>
      <c r="D351" s="81" t="s">
        <v>4015</v>
      </c>
      <c r="E351" s="34">
        <v>22557304</v>
      </c>
      <c r="F351" s="82" t="s">
        <v>6492</v>
      </c>
      <c r="G351" s="381">
        <f>IFERROR(INDEX([1]Master!$1:$1048576,MATCH(D351,[1]Master!$B:$B,0),MATCH($H$5,[1]Master!$1:$1,0)),"")</f>
        <v>100</v>
      </c>
      <c r="H351" s="381" t="str">
        <f>IFERROR(INDEX([1]Master!$1:$1048576,MATCH(D351,[1]Master!$B:$B,0),MATCH($H$4,[1]Master!$1:$1,0)),"")</f>
        <v>-</v>
      </c>
      <c r="I351" s="81" t="s">
        <v>5380</v>
      </c>
      <c r="J351" s="367">
        <f>IFERROR(INDEX([1]Master!$1:$1048576,MATCH(D351,[1]Master!$B:$B,0),MATCH($G$5,[1]Master!$1:$1,0)),"")</f>
        <v>5.2210274790919957</v>
      </c>
      <c r="K351" s="235">
        <f>ROUND(J351*Order_Quote!$L$3,4)</f>
        <v>0</v>
      </c>
      <c r="L351" s="228"/>
      <c r="M351" s="178"/>
      <c r="N351" s="171">
        <f t="shared" si="5"/>
        <v>0</v>
      </c>
      <c r="O351" s="80"/>
      <c r="Q351" s="73"/>
      <c r="R351" s="52"/>
    </row>
    <row r="352" spans="1:18" ht="15" customHeight="1" x14ac:dyDescent="0.3">
      <c r="A352" s="29" t="str">
        <f>IF(L352&gt;0,COUNT($A$7:A351)+COUNT(DWV!$A$8:$A$300)+COUNT('Large Dia. DWV'!$A$8:$A$121)+1,"")</f>
        <v/>
      </c>
      <c r="B352" s="67"/>
      <c r="C352" s="68"/>
      <c r="D352" s="81" t="s">
        <v>4016</v>
      </c>
      <c r="E352" s="34">
        <v>22552270</v>
      </c>
      <c r="F352" s="82" t="s">
        <v>6493</v>
      </c>
      <c r="G352" s="381">
        <f>IFERROR(INDEX([1]Master!$1:$1048576,MATCH(D352,[1]Master!$B:$B,0),MATCH($H$5,[1]Master!$1:$1,0)),"")</f>
        <v>4</v>
      </c>
      <c r="H352" s="381" t="str">
        <f>IFERROR(INDEX([1]Master!$1:$1048576,MATCH(D352,[1]Master!$B:$B,0),MATCH($H$4,[1]Master!$1:$1,0)),"")</f>
        <v>-</v>
      </c>
      <c r="I352" s="81" t="s">
        <v>5380</v>
      </c>
      <c r="J352" s="367">
        <f>IFERROR(INDEX([1]Master!$1:$1048576,MATCH(D352,[1]Master!$B:$B,0),MATCH($G$5,[1]Master!$1:$1,0)),"")</f>
        <v>224.71923536439664</v>
      </c>
      <c r="K352" s="235">
        <f>ROUND(J352*Order_Quote!$L$3,4)</f>
        <v>0</v>
      </c>
      <c r="L352" s="228"/>
      <c r="M352" s="178"/>
      <c r="N352" s="171">
        <f t="shared" si="5"/>
        <v>0</v>
      </c>
      <c r="O352" s="80"/>
      <c r="Q352" s="73"/>
      <c r="R352" s="52"/>
    </row>
    <row r="353" spans="1:18" ht="15" customHeight="1" x14ac:dyDescent="0.3">
      <c r="A353" s="29" t="str">
        <f>IF(L353&gt;0,COUNT($A$7:A352)+COUNT(DWV!$A$8:$A$300)+COUNT('Large Dia. DWV'!$A$8:$A$121)+1,"")</f>
        <v/>
      </c>
      <c r="B353" s="67"/>
      <c r="C353" s="68"/>
      <c r="D353" s="81" t="s">
        <v>4017</v>
      </c>
      <c r="E353" s="34">
        <v>22557306</v>
      </c>
      <c r="F353" s="82" t="s">
        <v>6494</v>
      </c>
      <c r="G353" s="381">
        <f>IFERROR(INDEX([1]Master!$1:$1048576,MATCH(D353,[1]Master!$B:$B,0),MATCH($H$5,[1]Master!$1:$1,0)),"")</f>
        <v>250</v>
      </c>
      <c r="H353" s="381" t="str">
        <f>IFERROR(INDEX([1]Master!$1:$1048576,MATCH(D353,[1]Master!$B:$B,0),MATCH($H$4,[1]Master!$1:$1,0)),"")</f>
        <v>-</v>
      </c>
      <c r="I353" s="81" t="s">
        <v>5380</v>
      </c>
      <c r="J353" s="367">
        <f>IFERROR(INDEX([1]Master!$1:$1048576,MATCH(D353,[1]Master!$B:$B,0),MATCH($G$5,[1]Master!$1:$1,0)),"")</f>
        <v>4.2532855436081238</v>
      </c>
      <c r="K353" s="235">
        <f>ROUND(J353*Order_Quote!$L$3,4)</f>
        <v>0</v>
      </c>
      <c r="L353" s="228"/>
      <c r="M353" s="178"/>
      <c r="N353" s="171">
        <f t="shared" ref="N353:N416" si="6">L353/G353</f>
        <v>0</v>
      </c>
      <c r="O353" s="80"/>
      <c r="Q353" s="73"/>
      <c r="R353" s="52"/>
    </row>
    <row r="354" spans="1:18" ht="15" customHeight="1" x14ac:dyDescent="0.3">
      <c r="A354" s="29" t="str">
        <f>IF(L354&gt;0,COUNT($A$7:A353)+COUNT(DWV!$A$8:$A$300)+COUNT('Large Dia. DWV'!$A$8:$A$121)+1,"")</f>
        <v/>
      </c>
      <c r="B354" s="67"/>
      <c r="C354" s="68"/>
      <c r="D354" s="81" t="s">
        <v>4018</v>
      </c>
      <c r="E354" s="34">
        <v>22557308</v>
      </c>
      <c r="F354" s="82" t="s">
        <v>6495</v>
      </c>
      <c r="G354" s="381">
        <f>IFERROR(INDEX([1]Master!$1:$1048576,MATCH(D354,[1]Master!$B:$B,0),MATCH($H$5,[1]Master!$1:$1,0)),"")</f>
        <v>250</v>
      </c>
      <c r="H354" s="381" t="str">
        <f>IFERROR(INDEX([1]Master!$1:$1048576,MATCH(D354,[1]Master!$B:$B,0),MATCH($H$4,[1]Master!$1:$1,0)),"")</f>
        <v>-</v>
      </c>
      <c r="I354" s="81" t="s">
        <v>5380</v>
      </c>
      <c r="J354" s="367">
        <f>IFERROR(INDEX([1]Master!$1:$1048576,MATCH(D354,[1]Master!$B:$B,0),MATCH($G$5,[1]Master!$1:$1,0)),"")</f>
        <v>4.2532855436081238</v>
      </c>
      <c r="K354" s="235">
        <f>ROUND(J354*Order_Quote!$L$3,4)</f>
        <v>0</v>
      </c>
      <c r="L354" s="228"/>
      <c r="M354" s="178"/>
      <c r="N354" s="171">
        <f t="shared" si="6"/>
        <v>0</v>
      </c>
      <c r="O354" s="80"/>
      <c r="Q354" s="73"/>
      <c r="R354" s="52"/>
    </row>
    <row r="355" spans="1:18" ht="15" customHeight="1" x14ac:dyDescent="0.3">
      <c r="A355" s="29" t="str">
        <f>IF(L355&gt;0,COUNT($A$7:A354)+COUNT(DWV!$A$8:$A$300)+COUNT('Large Dia. DWV'!$A$8:$A$121)+1,"")</f>
        <v/>
      </c>
      <c r="B355" s="67"/>
      <c r="C355" s="68"/>
      <c r="D355" s="176" t="s">
        <v>4019</v>
      </c>
      <c r="E355" s="89">
        <v>22552297</v>
      </c>
      <c r="F355" s="90" t="s">
        <v>6496</v>
      </c>
      <c r="G355" s="381">
        <f>IFERROR(INDEX([1]Master!$1:$1048576,MATCH(D355,[1]Master!$B:$B,0),MATCH($H$5,[1]Master!$1:$1,0)),"")</f>
        <v>250</v>
      </c>
      <c r="H355" s="381" t="str">
        <f>IFERROR(INDEX([1]Master!$1:$1048576,MATCH(D355,[1]Master!$B:$B,0),MATCH($H$4,[1]Master!$1:$1,0)),"")</f>
        <v>-</v>
      </c>
      <c r="I355" s="81" t="s">
        <v>5380</v>
      </c>
      <c r="J355" s="367">
        <f>IFERROR(INDEX([1]Master!$1:$1048576,MATCH(D355,[1]Master!$B:$B,0),MATCH($G$5,[1]Master!$1:$1,0)),"")</f>
        <v>1.4555555555555555</v>
      </c>
      <c r="K355" s="235">
        <f>ROUND(J355*Order_Quote!$L$3,4)</f>
        <v>0</v>
      </c>
      <c r="L355" s="228"/>
      <c r="M355" s="178"/>
      <c r="N355" s="171">
        <f t="shared" si="6"/>
        <v>0</v>
      </c>
      <c r="O355" s="80"/>
      <c r="Q355" s="73"/>
      <c r="R355" s="52"/>
    </row>
    <row r="356" spans="1:18" ht="15" customHeight="1" x14ac:dyDescent="0.3">
      <c r="A356" s="29" t="str">
        <f>IF(L356&gt;0,COUNT($A$7:A355)+COUNT(DWV!$A$8:$A$300)+COUNT('Large Dia. DWV'!$A$8:$A$121)+1,"")</f>
        <v/>
      </c>
      <c r="B356" s="67"/>
      <c r="C356" s="68"/>
      <c r="D356" s="176" t="s">
        <v>4020</v>
      </c>
      <c r="E356" s="89">
        <v>22552295</v>
      </c>
      <c r="F356" s="90" t="s">
        <v>6497</v>
      </c>
      <c r="G356" s="381">
        <f>IFERROR(INDEX([1]Master!$1:$1048576,MATCH(D356,[1]Master!$B:$B,0),MATCH($H$5,[1]Master!$1:$1,0)),"")</f>
        <v>100</v>
      </c>
      <c r="H356" s="381" t="str">
        <f>IFERROR(INDEX([1]Master!$1:$1048576,MATCH(D356,[1]Master!$B:$B,0),MATCH($H$4,[1]Master!$1:$1,0)),"")</f>
        <v>-</v>
      </c>
      <c r="I356" s="81" t="s">
        <v>5380</v>
      </c>
      <c r="J356" s="367">
        <f>IFERROR(INDEX([1]Master!$1:$1048576,MATCH(D356,[1]Master!$B:$B,0),MATCH($G$5,[1]Master!$1:$1,0)),"")</f>
        <v>2.2444444444444445</v>
      </c>
      <c r="K356" s="235">
        <f>ROUND(J356*Order_Quote!$L$3,4)</f>
        <v>0</v>
      </c>
      <c r="L356" s="228"/>
      <c r="M356" s="178"/>
      <c r="N356" s="171">
        <f t="shared" si="6"/>
        <v>0</v>
      </c>
      <c r="O356" s="80"/>
      <c r="Q356" s="73"/>
      <c r="R356" s="52"/>
    </row>
    <row r="357" spans="1:18" ht="15" customHeight="1" x14ac:dyDescent="0.3">
      <c r="A357" s="29" t="str">
        <f>IF(L357&gt;0,COUNT($A$7:A356)+COUNT(DWV!$A$8:$A$300)+COUNT('Large Dia. DWV'!$A$8:$A$121)+1,"")</f>
        <v/>
      </c>
      <c r="B357" s="67"/>
      <c r="C357" s="68"/>
      <c r="D357" s="176" t="s">
        <v>4021</v>
      </c>
      <c r="E357" s="89">
        <v>22557226</v>
      </c>
      <c r="F357" s="90" t="s">
        <v>6498</v>
      </c>
      <c r="G357" s="381">
        <f>IFERROR(INDEX([1]Master!$1:$1048576,MATCH(D357,[1]Master!$B:$B,0),MATCH($H$5,[1]Master!$1:$1,0)),"")</f>
        <v>100</v>
      </c>
      <c r="H357" s="381" t="str">
        <f>IFERROR(INDEX([1]Master!$1:$1048576,MATCH(D357,[1]Master!$B:$B,0),MATCH($H$4,[1]Master!$1:$1,0)),"")</f>
        <v>-</v>
      </c>
      <c r="I357" s="81" t="s">
        <v>5380</v>
      </c>
      <c r="J357" s="367">
        <f>IFERROR(INDEX([1]Master!$1:$1048576,MATCH(D357,[1]Master!$B:$B,0),MATCH($G$5,[1]Master!$1:$1,0)),"")</f>
        <v>3.8351254480286734</v>
      </c>
      <c r="K357" s="235">
        <f>ROUND(J357*Order_Quote!$L$3,4)</f>
        <v>0</v>
      </c>
      <c r="L357" s="228"/>
      <c r="M357" s="178"/>
      <c r="N357" s="171">
        <f t="shared" si="6"/>
        <v>0</v>
      </c>
      <c r="O357" s="80"/>
      <c r="Q357" s="73"/>
      <c r="R357" s="52"/>
    </row>
    <row r="358" spans="1:18" ht="15" customHeight="1" x14ac:dyDescent="0.3">
      <c r="A358" s="29" t="str">
        <f>IF(L358&gt;0,COUNT($A$7:A357)+COUNT(DWV!$A$8:$A$300)+COUNT('Large Dia. DWV'!$A$8:$A$121)+1,"")</f>
        <v/>
      </c>
      <c r="B358" s="67"/>
      <c r="C358" s="68"/>
      <c r="D358" s="176" t="s">
        <v>4022</v>
      </c>
      <c r="E358" s="89">
        <v>22557230</v>
      </c>
      <c r="F358" s="90" t="s">
        <v>6499</v>
      </c>
      <c r="G358" s="381">
        <f>IFERROR(INDEX([1]Master!$1:$1048576,MATCH(D358,[1]Master!$B:$B,0),MATCH($H$5,[1]Master!$1:$1,0)),"")</f>
        <v>200</v>
      </c>
      <c r="H358" s="381" t="str">
        <f>IFERROR(INDEX([1]Master!$1:$1048576,MATCH(D358,[1]Master!$B:$B,0),MATCH($H$4,[1]Master!$1:$1,0)),"")</f>
        <v>-</v>
      </c>
      <c r="I358" s="81" t="s">
        <v>5380</v>
      </c>
      <c r="J358" s="367">
        <f>IFERROR(INDEX([1]Master!$1:$1048576,MATCH(D358,[1]Master!$B:$B,0),MATCH($G$5,[1]Master!$1:$1,0)),"")</f>
        <v>4.844444444444445</v>
      </c>
      <c r="K358" s="235">
        <f>ROUND(J358*Order_Quote!$L$3,4)</f>
        <v>0</v>
      </c>
      <c r="L358" s="228"/>
      <c r="M358" s="178"/>
      <c r="N358" s="171">
        <f t="shared" si="6"/>
        <v>0</v>
      </c>
      <c r="O358" s="80"/>
      <c r="Q358" s="73"/>
      <c r="R358" s="52"/>
    </row>
    <row r="359" spans="1:18" ht="15" customHeight="1" x14ac:dyDescent="0.3">
      <c r="A359" s="29" t="str">
        <f>IF(L359&gt;0,COUNT($A$7:A358)+COUNT(DWV!$A$8:$A$300)+COUNT('Large Dia. DWV'!$A$8:$A$121)+1,"")</f>
        <v/>
      </c>
      <c r="B359" s="67"/>
      <c r="C359" s="68"/>
      <c r="D359" s="176" t="s">
        <v>4023</v>
      </c>
      <c r="E359" s="89">
        <v>22557286</v>
      </c>
      <c r="F359" s="90" t="s">
        <v>6500</v>
      </c>
      <c r="G359" s="381">
        <f>IFERROR(INDEX([1]Master!$1:$1048576,MATCH(D359,[1]Master!$B:$B,0),MATCH($H$5,[1]Master!$1:$1,0)),"")</f>
        <v>50</v>
      </c>
      <c r="H359" s="381" t="str">
        <f>IFERROR(INDEX([1]Master!$1:$1048576,MATCH(D359,[1]Master!$B:$B,0),MATCH($H$4,[1]Master!$1:$1,0)),"")</f>
        <v>-</v>
      </c>
      <c r="I359" s="81" t="s">
        <v>5380</v>
      </c>
      <c r="J359" s="367">
        <f>IFERROR(INDEX([1]Master!$1:$1048576,MATCH(D359,[1]Master!$B:$B,0),MATCH($G$5,[1]Master!$1:$1,0)),"")</f>
        <v>5.2777777777777777</v>
      </c>
      <c r="K359" s="235">
        <f>ROUND(J359*Order_Quote!$L$3,4)</f>
        <v>0</v>
      </c>
      <c r="L359" s="228"/>
      <c r="M359" s="178"/>
      <c r="N359" s="171">
        <f t="shared" si="6"/>
        <v>0</v>
      </c>
      <c r="O359" s="80"/>
      <c r="Q359" s="73"/>
      <c r="R359" s="52"/>
    </row>
    <row r="360" spans="1:18" ht="15" customHeight="1" x14ac:dyDescent="0.3">
      <c r="A360" s="29" t="str">
        <f>IF(L360&gt;0,COUNT($A$7:A359)+COUNT(DWV!$A$8:$A$300)+COUNT('Large Dia. DWV'!$A$8:$A$121)+1,"")</f>
        <v/>
      </c>
      <c r="B360" s="67"/>
      <c r="C360" s="68"/>
      <c r="D360" s="176" t="s">
        <v>4024</v>
      </c>
      <c r="E360" s="89">
        <v>22557234</v>
      </c>
      <c r="F360" s="90" t="s">
        <v>6501</v>
      </c>
      <c r="G360" s="381">
        <f>IFERROR(INDEX([1]Master!$1:$1048576,MATCH(D360,[1]Master!$B:$B,0),MATCH($H$5,[1]Master!$1:$1,0)),"")</f>
        <v>100</v>
      </c>
      <c r="H360" s="381" t="str">
        <f>IFERROR(INDEX([1]Master!$1:$1048576,MATCH(D360,[1]Master!$B:$B,0),MATCH($H$4,[1]Master!$1:$1,0)),"")</f>
        <v>-</v>
      </c>
      <c r="I360" s="81" t="s">
        <v>5380</v>
      </c>
      <c r="J360" s="367">
        <f>IFERROR(INDEX([1]Master!$1:$1048576,MATCH(D360,[1]Master!$B:$B,0),MATCH($G$5,[1]Master!$1:$1,0)),"")</f>
        <v>5.9222222222222225</v>
      </c>
      <c r="K360" s="235">
        <f>ROUND(J360*Order_Quote!$L$3,4)</f>
        <v>0</v>
      </c>
      <c r="L360" s="228"/>
      <c r="M360" s="178"/>
      <c r="N360" s="171">
        <f t="shared" si="6"/>
        <v>0</v>
      </c>
      <c r="O360" s="80"/>
      <c r="Q360" s="73"/>
      <c r="R360" s="52"/>
    </row>
    <row r="361" spans="1:18" ht="15" customHeight="1" x14ac:dyDescent="0.3">
      <c r="A361" s="29" t="str">
        <f>IF(L361&gt;0,COUNT($A$7:A360)+COUNT(DWV!$A$8:$A$300)+COUNT('Large Dia. DWV'!$A$8:$A$121)+1,"")</f>
        <v/>
      </c>
      <c r="B361" s="67"/>
      <c r="C361" s="68"/>
      <c r="D361" s="176" t="s">
        <v>4026</v>
      </c>
      <c r="E361" s="89">
        <v>22557280</v>
      </c>
      <c r="F361" s="90" t="s">
        <v>6502</v>
      </c>
      <c r="G361" s="381">
        <f>IFERROR(INDEX([1]Master!$1:$1048576,MATCH(D361,[1]Master!$B:$B,0),MATCH($H$5,[1]Master!$1:$1,0)),"")</f>
        <v>125</v>
      </c>
      <c r="H361" s="381" t="str">
        <f>IFERROR(INDEX([1]Master!$1:$1048576,MATCH(D361,[1]Master!$B:$B,0),MATCH($H$4,[1]Master!$1:$1,0)),"")</f>
        <v>-</v>
      </c>
      <c r="I361" s="81" t="s">
        <v>5380</v>
      </c>
      <c r="J361" s="367">
        <f>IFERROR(INDEX([1]Master!$1:$1048576,MATCH(D361,[1]Master!$B:$B,0),MATCH($G$5,[1]Master!$1:$1,0)),"")</f>
        <v>5.9222222222222225</v>
      </c>
      <c r="K361" s="235">
        <f>ROUND(J361*Order_Quote!$L$3,4)</f>
        <v>0</v>
      </c>
      <c r="L361" s="228"/>
      <c r="M361" s="178"/>
      <c r="N361" s="171">
        <f t="shared" si="6"/>
        <v>0</v>
      </c>
      <c r="O361" s="80"/>
      <c r="Q361" s="73"/>
      <c r="R361" s="52"/>
    </row>
    <row r="362" spans="1:18" ht="15" customHeight="1" x14ac:dyDescent="0.3">
      <c r="A362" s="29" t="str">
        <f>IF(L362&gt;0,COUNT($A$7:A361)+COUNT(DWV!$A$8:$A$300)+COUNT('Large Dia. DWV'!$A$8:$A$121)+1,"")</f>
        <v/>
      </c>
      <c r="B362" s="67"/>
      <c r="C362" s="68"/>
      <c r="D362" s="176" t="s">
        <v>4027</v>
      </c>
      <c r="E362" s="89">
        <v>22557282</v>
      </c>
      <c r="F362" s="90" t="s">
        <v>6503</v>
      </c>
      <c r="G362" s="381">
        <f>IFERROR(INDEX([1]Master!$1:$1048576,MATCH(D362,[1]Master!$B:$B,0),MATCH($H$5,[1]Master!$1:$1,0)),"")</f>
        <v>125</v>
      </c>
      <c r="H362" s="381" t="str">
        <f>IFERROR(INDEX([1]Master!$1:$1048576,MATCH(D362,[1]Master!$B:$B,0),MATCH($H$4,[1]Master!$1:$1,0)),"")</f>
        <v>-</v>
      </c>
      <c r="I362" s="81" t="s">
        <v>5380</v>
      </c>
      <c r="J362" s="367">
        <f>IFERROR(INDEX([1]Master!$1:$1048576,MATCH(D362,[1]Master!$B:$B,0),MATCH($G$5,[1]Master!$1:$1,0)),"")</f>
        <v>7.0848267622461165</v>
      </c>
      <c r="K362" s="235">
        <f>ROUND(J362*Order_Quote!$L$3,4)</f>
        <v>0</v>
      </c>
      <c r="L362" s="228"/>
      <c r="M362" s="178"/>
      <c r="N362" s="171">
        <f t="shared" si="6"/>
        <v>0</v>
      </c>
      <c r="O362" s="80"/>
      <c r="Q362" s="73"/>
      <c r="R362" s="52"/>
    </row>
    <row r="363" spans="1:18" ht="15" customHeight="1" x14ac:dyDescent="0.3">
      <c r="A363" s="29" t="str">
        <f>IF(L363&gt;0,COUNT($A$7:A362)+COUNT(DWV!$A$8:$A$300)+COUNT('Large Dia. DWV'!$A$8:$A$121)+1,"")</f>
        <v/>
      </c>
      <c r="B363" s="67"/>
      <c r="C363" s="68"/>
      <c r="D363" s="176" t="s">
        <v>4028</v>
      </c>
      <c r="E363" s="89">
        <v>22557284</v>
      </c>
      <c r="F363" s="90" t="s">
        <v>6504</v>
      </c>
      <c r="G363" s="381">
        <f>IFERROR(INDEX([1]Master!$1:$1048576,MATCH(D363,[1]Master!$B:$B,0),MATCH($H$5,[1]Master!$1:$1,0)),"")</f>
        <v>125</v>
      </c>
      <c r="H363" s="381" t="str">
        <f>IFERROR(INDEX([1]Master!$1:$1048576,MATCH(D363,[1]Master!$B:$B,0),MATCH($H$4,[1]Master!$1:$1,0)),"")</f>
        <v>-</v>
      </c>
      <c r="I363" s="81" t="s">
        <v>5380</v>
      </c>
      <c r="J363" s="367">
        <f>IFERROR(INDEX([1]Master!$1:$1048576,MATCH(D363,[1]Master!$B:$B,0),MATCH($G$5,[1]Master!$1:$1,0)),"")</f>
        <v>5.4838709677419342</v>
      </c>
      <c r="K363" s="235">
        <f>ROUND(J363*Order_Quote!$L$3,4)</f>
        <v>0</v>
      </c>
      <c r="L363" s="228"/>
      <c r="M363" s="178"/>
      <c r="N363" s="171">
        <f t="shared" si="6"/>
        <v>0</v>
      </c>
      <c r="O363" s="80"/>
      <c r="Q363" s="73"/>
      <c r="R363" s="52"/>
    </row>
    <row r="364" spans="1:18" ht="15" customHeight="1" x14ac:dyDescent="0.3">
      <c r="A364" s="29" t="str">
        <f>IF(L364&gt;0,COUNT($A$7:A363)+COUNT(DWV!$A$8:$A$300)+COUNT('Large Dia. DWV'!$A$8:$A$121)+1,"")</f>
        <v/>
      </c>
      <c r="B364" s="67"/>
      <c r="C364" s="68"/>
      <c r="D364" s="176" t="s">
        <v>4029</v>
      </c>
      <c r="E364" s="89">
        <v>22557238</v>
      </c>
      <c r="F364" s="90" t="s">
        <v>6505</v>
      </c>
      <c r="G364" s="381">
        <f>IFERROR(INDEX([1]Master!$1:$1048576,MATCH(D364,[1]Master!$B:$B,0),MATCH($H$5,[1]Master!$1:$1,0)),"")</f>
        <v>50</v>
      </c>
      <c r="H364" s="381" t="str">
        <f>IFERROR(INDEX([1]Master!$1:$1048576,MATCH(D364,[1]Master!$B:$B,0),MATCH($H$4,[1]Master!$1:$1,0)),"")</f>
        <v>-</v>
      </c>
      <c r="I364" s="81" t="s">
        <v>5380</v>
      </c>
      <c r="J364" s="367">
        <f>IFERROR(INDEX([1]Master!$1:$1048576,MATCH(D364,[1]Master!$B:$B,0),MATCH($G$5,[1]Master!$1:$1,0)),"")</f>
        <v>7.1555555555555559</v>
      </c>
      <c r="K364" s="235">
        <f>ROUND(J364*Order_Quote!$L$3,4)</f>
        <v>0</v>
      </c>
      <c r="L364" s="228"/>
      <c r="M364" s="178"/>
      <c r="N364" s="171">
        <f t="shared" si="6"/>
        <v>0</v>
      </c>
      <c r="O364" s="80"/>
      <c r="Q364" s="73"/>
      <c r="R364" s="52"/>
    </row>
    <row r="365" spans="1:18" ht="15" customHeight="1" x14ac:dyDescent="0.3">
      <c r="A365" s="29" t="str">
        <f>IF(L365&gt;0,COUNT($A$7:A364)+COUNT(DWV!$A$8:$A$300)+COUNT('Large Dia. DWV'!$A$8:$A$121)+1,"")</f>
        <v/>
      </c>
      <c r="B365" s="67"/>
      <c r="C365" s="68"/>
      <c r="D365" s="176" t="s">
        <v>4030</v>
      </c>
      <c r="E365" s="89">
        <v>22557246</v>
      </c>
      <c r="F365" s="90" t="s">
        <v>6506</v>
      </c>
      <c r="G365" s="381">
        <f>IFERROR(INDEX([1]Master!$1:$1048576,MATCH(D365,[1]Master!$B:$B,0),MATCH($H$5,[1]Master!$1:$1,0)),"")</f>
        <v>50</v>
      </c>
      <c r="H365" s="381" t="str">
        <f>IFERROR(INDEX([1]Master!$1:$1048576,MATCH(D365,[1]Master!$B:$B,0),MATCH($H$4,[1]Master!$1:$1,0)),"")</f>
        <v>-</v>
      </c>
      <c r="I365" s="81" t="s">
        <v>5380</v>
      </c>
      <c r="J365" s="367">
        <f>IFERROR(INDEX([1]Master!$1:$1048576,MATCH(D365,[1]Master!$B:$B,0),MATCH($G$5,[1]Master!$1:$1,0)),"")</f>
        <v>7.1555555555555559</v>
      </c>
      <c r="K365" s="235">
        <f>ROUND(J365*Order_Quote!$L$3,4)</f>
        <v>0</v>
      </c>
      <c r="L365" s="228"/>
      <c r="M365" s="178"/>
      <c r="N365" s="171">
        <f t="shared" si="6"/>
        <v>0</v>
      </c>
      <c r="O365" s="80"/>
      <c r="Q365" s="73"/>
      <c r="R365" s="52"/>
    </row>
    <row r="366" spans="1:18" ht="15" customHeight="1" x14ac:dyDescent="0.3">
      <c r="A366" s="29" t="str">
        <f>IF(L366&gt;0,COUNT($A$7:A365)+COUNT(DWV!$A$8:$A$300)+COUNT('Large Dia. DWV'!$A$8:$A$121)+1,"")</f>
        <v/>
      </c>
      <c r="B366" s="67"/>
      <c r="C366" s="68"/>
      <c r="D366" s="176" t="s">
        <v>4031</v>
      </c>
      <c r="E366" s="89">
        <v>22557254</v>
      </c>
      <c r="F366" s="90" t="s">
        <v>6507</v>
      </c>
      <c r="G366" s="381">
        <f>IFERROR(INDEX([1]Master!$1:$1048576,MATCH(D366,[1]Master!$B:$B,0),MATCH($H$5,[1]Master!$1:$1,0)),"")</f>
        <v>50</v>
      </c>
      <c r="H366" s="381" t="str">
        <f>IFERROR(INDEX([1]Master!$1:$1048576,MATCH(D366,[1]Master!$B:$B,0),MATCH($H$4,[1]Master!$1:$1,0)),"")</f>
        <v>-</v>
      </c>
      <c r="I366" s="81" t="s">
        <v>5380</v>
      </c>
      <c r="J366" s="367">
        <f>IFERROR(INDEX([1]Master!$1:$1048576,MATCH(D366,[1]Master!$B:$B,0),MATCH($G$5,[1]Master!$1:$1,0)),"")</f>
        <v>8.3393070489844678</v>
      </c>
      <c r="K366" s="235">
        <f>ROUND(J366*Order_Quote!$L$3,4)</f>
        <v>0</v>
      </c>
      <c r="L366" s="228"/>
      <c r="M366" s="178"/>
      <c r="N366" s="171">
        <f t="shared" si="6"/>
        <v>0</v>
      </c>
      <c r="O366" s="80"/>
      <c r="Q366" s="73"/>
      <c r="R366" s="52"/>
    </row>
    <row r="367" spans="1:18" ht="15" customHeight="1" x14ac:dyDescent="0.3">
      <c r="A367" s="29" t="str">
        <f>IF(L367&gt;0,COUNT($A$7:A366)+COUNT(DWV!$A$8:$A$300)+COUNT('Large Dia. DWV'!$A$8:$A$121)+1,"")</f>
        <v/>
      </c>
      <c r="B367" s="67"/>
      <c r="C367" s="68"/>
      <c r="D367" s="176" t="s">
        <v>4032</v>
      </c>
      <c r="E367" s="89">
        <v>22557256</v>
      </c>
      <c r="F367" s="90" t="s">
        <v>6508</v>
      </c>
      <c r="G367" s="381">
        <f>IFERROR(INDEX([1]Master!$1:$1048576,MATCH(D367,[1]Master!$B:$B,0),MATCH($H$5,[1]Master!$1:$1,0)),"")</f>
        <v>50</v>
      </c>
      <c r="H367" s="381" t="str">
        <f>IFERROR(INDEX([1]Master!$1:$1048576,MATCH(D367,[1]Master!$B:$B,0),MATCH($H$4,[1]Master!$1:$1,0)),"")</f>
        <v>-</v>
      </c>
      <c r="I367" s="81" t="s">
        <v>5380</v>
      </c>
      <c r="J367" s="367">
        <f>IFERROR(INDEX([1]Master!$1:$1048576,MATCH(D367,[1]Master!$B:$B,0),MATCH($G$5,[1]Master!$1:$1,0)),"")</f>
        <v>8.3393070489844678</v>
      </c>
      <c r="K367" s="235">
        <f>ROUND(J367*Order_Quote!$L$3,4)</f>
        <v>0</v>
      </c>
      <c r="L367" s="228"/>
      <c r="M367" s="178"/>
      <c r="N367" s="171">
        <f t="shared" si="6"/>
        <v>0</v>
      </c>
      <c r="O367" s="80"/>
      <c r="Q367" s="73"/>
      <c r="R367" s="52"/>
    </row>
    <row r="368" spans="1:18" ht="15" customHeight="1" x14ac:dyDescent="0.3">
      <c r="A368" s="29" t="str">
        <f>IF(L368&gt;0,COUNT($A$7:A367)+COUNT(DWV!$A$8:$A$300)+COUNT('Large Dia. DWV'!$A$8:$A$121)+1,"")</f>
        <v/>
      </c>
      <c r="B368" s="67"/>
      <c r="C368" s="68"/>
      <c r="D368" s="176" t="s">
        <v>4033</v>
      </c>
      <c r="E368" s="89">
        <v>22557258</v>
      </c>
      <c r="F368" s="90" t="s">
        <v>6509</v>
      </c>
      <c r="G368" s="381">
        <f>IFERROR(INDEX([1]Master!$1:$1048576,MATCH(D368,[1]Master!$B:$B,0),MATCH($H$5,[1]Master!$1:$1,0)),"")</f>
        <v>50</v>
      </c>
      <c r="H368" s="381" t="str">
        <f>IFERROR(INDEX([1]Master!$1:$1048576,MATCH(D368,[1]Master!$B:$B,0),MATCH($H$4,[1]Master!$1:$1,0)),"")</f>
        <v>-</v>
      </c>
      <c r="I368" s="81" t="s">
        <v>5380</v>
      </c>
      <c r="J368" s="367">
        <f>IFERROR(INDEX([1]Master!$1:$1048576,MATCH(D368,[1]Master!$B:$B,0),MATCH($G$5,[1]Master!$1:$1,0)),"")</f>
        <v>8.3393070489844678</v>
      </c>
      <c r="K368" s="235">
        <f>ROUND(J368*Order_Quote!$L$3,4)</f>
        <v>0</v>
      </c>
      <c r="L368" s="228"/>
      <c r="M368" s="178"/>
      <c r="N368" s="171">
        <f t="shared" si="6"/>
        <v>0</v>
      </c>
      <c r="O368" s="80"/>
      <c r="Q368" s="73"/>
      <c r="R368" s="52"/>
    </row>
    <row r="369" spans="1:18" ht="15" customHeight="1" x14ac:dyDescent="0.3">
      <c r="A369" s="29" t="str">
        <f>IF(L369&gt;0,COUNT($A$7:A368)+COUNT(DWV!$A$8:$A$300)+COUNT('Large Dia. DWV'!$A$8:$A$121)+1,"")</f>
        <v/>
      </c>
      <c r="B369" s="67"/>
      <c r="C369" s="68"/>
      <c r="D369" s="81" t="s">
        <v>4034</v>
      </c>
      <c r="E369" s="34">
        <v>22557262</v>
      </c>
      <c r="F369" s="82" t="s">
        <v>6510</v>
      </c>
      <c r="G369" s="381">
        <f>IFERROR(INDEX([1]Master!$1:$1048576,MATCH(D369,[1]Master!$B:$B,0),MATCH($H$5,[1]Master!$1:$1,0)),"")</f>
        <v>25</v>
      </c>
      <c r="H369" s="381" t="str">
        <f>IFERROR(INDEX([1]Master!$1:$1048576,MATCH(D369,[1]Master!$B:$B,0),MATCH($H$4,[1]Master!$1:$1,0)),"")</f>
        <v>-</v>
      </c>
      <c r="I369" s="81" t="s">
        <v>5380</v>
      </c>
      <c r="J369" s="367">
        <f>IFERROR(INDEX([1]Master!$1:$1048576,MATCH(D369,[1]Master!$B:$B,0),MATCH($G$5,[1]Master!$1:$1,0)),"")</f>
        <v>12.974910394265232</v>
      </c>
      <c r="K369" s="235">
        <f>ROUND(J369*Order_Quote!$L$3,4)</f>
        <v>0</v>
      </c>
      <c r="L369" s="228"/>
      <c r="M369" s="178"/>
      <c r="N369" s="171">
        <f t="shared" si="6"/>
        <v>0</v>
      </c>
      <c r="O369" s="80"/>
      <c r="Q369" s="73"/>
      <c r="R369" s="52"/>
    </row>
    <row r="370" spans="1:18" ht="15" customHeight="1" x14ac:dyDescent="0.3">
      <c r="A370" s="29" t="str">
        <f>IF(L370&gt;0,COUNT($A$7:A369)+COUNT(DWV!$A$8:$A$300)+COUNT('Large Dia. DWV'!$A$8:$A$121)+1,"")</f>
        <v/>
      </c>
      <c r="B370" s="67"/>
      <c r="C370" s="68"/>
      <c r="D370" s="81" t="s">
        <v>4035</v>
      </c>
      <c r="E370" s="34">
        <v>22557264</v>
      </c>
      <c r="F370" s="82" t="s">
        <v>6511</v>
      </c>
      <c r="G370" s="381">
        <f>IFERROR(INDEX([1]Master!$1:$1048576,MATCH(D370,[1]Master!$B:$B,0),MATCH($H$5,[1]Master!$1:$1,0)),"")</f>
        <v>25</v>
      </c>
      <c r="H370" s="381" t="str">
        <f>IFERROR(INDEX([1]Master!$1:$1048576,MATCH(D370,[1]Master!$B:$B,0),MATCH($H$4,[1]Master!$1:$1,0)),"")</f>
        <v>-</v>
      </c>
      <c r="I370" s="81" t="s">
        <v>5380</v>
      </c>
      <c r="J370" s="367">
        <f>IFERROR(INDEX([1]Master!$1:$1048576,MATCH(D370,[1]Master!$B:$B,0),MATCH($G$5,[1]Master!$1:$1,0)),"")</f>
        <v>12.974910394265232</v>
      </c>
      <c r="K370" s="235">
        <f>ROUND(J370*Order_Quote!$L$3,4)</f>
        <v>0</v>
      </c>
      <c r="L370" s="228"/>
      <c r="M370" s="178"/>
      <c r="N370" s="171">
        <f t="shared" si="6"/>
        <v>0</v>
      </c>
      <c r="O370" s="80"/>
      <c r="Q370" s="73"/>
      <c r="R370" s="52"/>
    </row>
    <row r="371" spans="1:18" ht="15" customHeight="1" x14ac:dyDescent="0.3">
      <c r="A371" s="29" t="str">
        <f>IF(L371&gt;0,COUNT($A$7:A370)+COUNT(DWV!$A$8:$A$300)+COUNT('Large Dia. DWV'!$A$8:$A$121)+1,"")</f>
        <v/>
      </c>
      <c r="B371" s="67"/>
      <c r="C371" s="68"/>
      <c r="D371" s="81" t="s">
        <v>4036</v>
      </c>
      <c r="E371" s="34">
        <v>22557266</v>
      </c>
      <c r="F371" s="82" t="s">
        <v>6512</v>
      </c>
      <c r="G371" s="381">
        <f>IFERROR(INDEX([1]Master!$1:$1048576,MATCH(D371,[1]Master!$B:$B,0),MATCH($H$5,[1]Master!$1:$1,0)),"")</f>
        <v>25</v>
      </c>
      <c r="H371" s="381" t="str">
        <f>IFERROR(INDEX([1]Master!$1:$1048576,MATCH(D371,[1]Master!$B:$B,0),MATCH($H$4,[1]Master!$1:$1,0)),"")</f>
        <v>-</v>
      </c>
      <c r="I371" s="81" t="s">
        <v>5380</v>
      </c>
      <c r="J371" s="367">
        <f>IFERROR(INDEX([1]Master!$1:$1048576,MATCH(D371,[1]Master!$B:$B,0),MATCH($G$5,[1]Master!$1:$1,0)),"")</f>
        <v>12.974910394265232</v>
      </c>
      <c r="K371" s="235">
        <f>ROUND(J371*Order_Quote!$L$3,4)</f>
        <v>0</v>
      </c>
      <c r="L371" s="228"/>
      <c r="M371" s="178"/>
      <c r="N371" s="171">
        <f t="shared" si="6"/>
        <v>0</v>
      </c>
      <c r="O371" s="80"/>
      <c r="Q371" s="73"/>
      <c r="R371" s="52"/>
    </row>
    <row r="372" spans="1:18" ht="15" customHeight="1" x14ac:dyDescent="0.3">
      <c r="A372" s="29" t="str">
        <f>IF(L372&gt;0,COUNT($A$7:A371)+COUNT(DWV!$A$8:$A$300)+COUNT('Large Dia. DWV'!$A$8:$A$121)+1,"")</f>
        <v/>
      </c>
      <c r="B372" s="67"/>
      <c r="C372" s="68"/>
      <c r="D372" s="81" t="s">
        <v>4037</v>
      </c>
      <c r="E372" s="34">
        <v>22557268</v>
      </c>
      <c r="F372" s="82" t="s">
        <v>6513</v>
      </c>
      <c r="G372" s="381">
        <f>IFERROR(INDEX([1]Master!$1:$1048576,MATCH(D372,[1]Master!$B:$B,0),MATCH($H$5,[1]Master!$1:$1,0)),"")</f>
        <v>25</v>
      </c>
      <c r="H372" s="381" t="str">
        <f>IFERROR(INDEX([1]Master!$1:$1048576,MATCH(D372,[1]Master!$B:$B,0),MATCH($H$4,[1]Master!$1:$1,0)),"")</f>
        <v>-</v>
      </c>
      <c r="I372" s="81" t="s">
        <v>5380</v>
      </c>
      <c r="J372" s="367">
        <f>IFERROR(INDEX([1]Master!$1:$1048576,MATCH(D372,[1]Master!$B:$B,0),MATCH($G$5,[1]Master!$1:$1,0)),"")</f>
        <v>12.974910394265232</v>
      </c>
      <c r="K372" s="235">
        <f>ROUND(J372*Order_Quote!$L$3,4)</f>
        <v>0</v>
      </c>
      <c r="L372" s="228"/>
      <c r="M372" s="178"/>
      <c r="N372" s="171">
        <f t="shared" si="6"/>
        <v>0</v>
      </c>
      <c r="O372" s="80"/>
      <c r="Q372" s="73"/>
      <c r="R372" s="52"/>
    </row>
    <row r="373" spans="1:18" ht="15" customHeight="1" x14ac:dyDescent="0.3">
      <c r="A373" s="29" t="str">
        <f>IF(L373&gt;0,COUNT($A$7:A372)+COUNT(DWV!$A$8:$A$300)+COUNT('Large Dia. DWV'!$A$8:$A$121)+1,"")</f>
        <v/>
      </c>
      <c r="B373" s="67"/>
      <c r="C373" s="68"/>
      <c r="D373" s="81" t="s">
        <v>4038</v>
      </c>
      <c r="E373" s="34">
        <v>22557270</v>
      </c>
      <c r="F373" s="82" t="s">
        <v>6514</v>
      </c>
      <c r="G373" s="381">
        <f>IFERROR(INDEX([1]Master!$1:$1048576,MATCH(D373,[1]Master!$B:$B,0),MATCH($H$5,[1]Master!$1:$1,0)),"")</f>
        <v>25</v>
      </c>
      <c r="H373" s="381" t="str">
        <f>IFERROR(INDEX([1]Master!$1:$1048576,MATCH(D373,[1]Master!$B:$B,0),MATCH($H$4,[1]Master!$1:$1,0)),"")</f>
        <v>-</v>
      </c>
      <c r="I373" s="81" t="s">
        <v>5380</v>
      </c>
      <c r="J373" s="367">
        <f>IFERROR(INDEX([1]Master!$1:$1048576,MATCH(D373,[1]Master!$B:$B,0),MATCH($G$5,[1]Master!$1:$1,0)),"")</f>
        <v>12.974910394265232</v>
      </c>
      <c r="K373" s="235">
        <f>ROUND(J373*Order_Quote!$L$3,4)</f>
        <v>0</v>
      </c>
      <c r="L373" s="228"/>
      <c r="M373" s="178"/>
      <c r="N373" s="171">
        <f t="shared" si="6"/>
        <v>0</v>
      </c>
      <c r="O373" s="80"/>
      <c r="Q373" s="73"/>
      <c r="R373" s="52"/>
    </row>
    <row r="374" spans="1:18" ht="15" customHeight="1" x14ac:dyDescent="0.3">
      <c r="A374" s="29" t="str">
        <f>IF(L374&gt;0,COUNT($A$7:A373)+COUNT(DWV!$A$8:$A$300)+COUNT('Large Dia. DWV'!$A$8:$A$121)+1,"")</f>
        <v/>
      </c>
      <c r="B374" s="67"/>
      <c r="C374" s="68"/>
      <c r="D374" s="81" t="s">
        <v>4039</v>
      </c>
      <c r="E374" s="34">
        <v>22557272</v>
      </c>
      <c r="F374" s="82" t="s">
        <v>6515</v>
      </c>
      <c r="G374" s="381">
        <f>IFERROR(INDEX([1]Master!$1:$1048576,MATCH(D374,[1]Master!$B:$B,0),MATCH($H$5,[1]Master!$1:$1,0)),"")</f>
        <v>25</v>
      </c>
      <c r="H374" s="381" t="str">
        <f>IFERROR(INDEX([1]Master!$1:$1048576,MATCH(D374,[1]Master!$B:$B,0),MATCH($H$4,[1]Master!$1:$1,0)),"")</f>
        <v>-</v>
      </c>
      <c r="I374" s="81" t="s">
        <v>5380</v>
      </c>
      <c r="J374" s="367">
        <f>IFERROR(INDEX([1]Master!$1:$1048576,MATCH(D374,[1]Master!$B:$B,0),MATCH($G$5,[1]Master!$1:$1,0)),"")</f>
        <v>12.974910394265232</v>
      </c>
      <c r="K374" s="235">
        <f>ROUND(J374*Order_Quote!$L$3,4)</f>
        <v>0</v>
      </c>
      <c r="L374" s="228"/>
      <c r="M374" s="178"/>
      <c r="N374" s="171">
        <f t="shared" si="6"/>
        <v>0</v>
      </c>
      <c r="O374" s="80"/>
      <c r="Q374" s="73"/>
      <c r="R374" s="52"/>
    </row>
    <row r="375" spans="1:18" ht="15" customHeight="1" x14ac:dyDescent="0.3">
      <c r="A375" s="29" t="str">
        <f>IF(L375&gt;0,COUNT($A$7:A374)+COUNT(DWV!$A$8:$A$300)+COUNT('Large Dia. DWV'!$A$8:$A$121)+1,"")</f>
        <v/>
      </c>
      <c r="B375" s="67"/>
      <c r="C375" s="68"/>
      <c r="D375" s="81" t="s">
        <v>4040</v>
      </c>
      <c r="E375" s="34">
        <v>22557274</v>
      </c>
      <c r="F375" s="82" t="s">
        <v>6516</v>
      </c>
      <c r="G375" s="381">
        <f>IFERROR(INDEX([1]Master!$1:$1048576,MATCH(D375,[1]Master!$B:$B,0),MATCH($H$5,[1]Master!$1:$1,0)),"")</f>
        <v>25</v>
      </c>
      <c r="H375" s="381" t="str">
        <f>IFERROR(INDEX([1]Master!$1:$1048576,MATCH(D375,[1]Master!$B:$B,0),MATCH($H$4,[1]Master!$1:$1,0)),"")</f>
        <v>-</v>
      </c>
      <c r="I375" s="81" t="s">
        <v>5380</v>
      </c>
      <c r="J375" s="367">
        <f>IFERROR(INDEX([1]Master!$1:$1048576,MATCH(D375,[1]Master!$B:$B,0),MATCH($G$5,[1]Master!$1:$1,0)),"")</f>
        <v>15.949820788530465</v>
      </c>
      <c r="K375" s="235">
        <f>ROUND(J375*Order_Quote!$L$3,4)</f>
        <v>0</v>
      </c>
      <c r="L375" s="228"/>
      <c r="M375" s="178"/>
      <c r="N375" s="171">
        <f t="shared" si="6"/>
        <v>0</v>
      </c>
      <c r="O375" s="80"/>
      <c r="Q375" s="73"/>
      <c r="R375" s="52"/>
    </row>
    <row r="376" spans="1:18" ht="15" customHeight="1" x14ac:dyDescent="0.3">
      <c r="A376" s="29" t="str">
        <f>IF(L376&gt;0,COUNT($A$7:A375)+COUNT(DWV!$A$8:$A$300)+COUNT('Large Dia. DWV'!$A$8:$A$121)+1,"")</f>
        <v/>
      </c>
      <c r="B376" s="67"/>
      <c r="C376" s="68"/>
      <c r="D376" s="176" t="s">
        <v>4041</v>
      </c>
      <c r="E376" s="89">
        <v>22557276</v>
      </c>
      <c r="F376" s="90" t="s">
        <v>6517</v>
      </c>
      <c r="G376" s="381">
        <f>IFERROR(INDEX([1]Master!$1:$1048576,MATCH(D376,[1]Master!$B:$B,0),MATCH($H$5,[1]Master!$1:$1,0)),"")</f>
        <v>6</v>
      </c>
      <c r="H376" s="381" t="str">
        <f>IFERROR(INDEX([1]Master!$1:$1048576,MATCH(D376,[1]Master!$B:$B,0),MATCH($H$4,[1]Master!$1:$1,0)),"")</f>
        <v>-</v>
      </c>
      <c r="I376" s="81" t="s">
        <v>5380</v>
      </c>
      <c r="J376" s="367">
        <f>IFERROR(INDEX([1]Master!$1:$1048576,MATCH(D376,[1]Master!$B:$B,0),MATCH($G$5,[1]Master!$1:$1,0)),"")</f>
        <v>25.113500597371562</v>
      </c>
      <c r="K376" s="235">
        <f>ROUND(J376*Order_Quote!$L$3,4)</f>
        <v>0</v>
      </c>
      <c r="L376" s="228"/>
      <c r="M376" s="178"/>
      <c r="N376" s="171">
        <f t="shared" si="6"/>
        <v>0</v>
      </c>
      <c r="O376" s="80"/>
      <c r="Q376" s="73"/>
      <c r="R376" s="52"/>
    </row>
    <row r="377" spans="1:18" ht="15" customHeight="1" x14ac:dyDescent="0.3">
      <c r="A377" s="29" t="str">
        <f>IF(L377&gt;0,COUNT($A$7:A376)+COUNT(DWV!$A$8:$A$300)+COUNT('Large Dia. DWV'!$A$8:$A$121)+1,"")</f>
        <v/>
      </c>
      <c r="B377" s="181"/>
      <c r="C377" s="182"/>
      <c r="D377" s="176" t="s">
        <v>4042</v>
      </c>
      <c r="E377" s="89">
        <v>22557278</v>
      </c>
      <c r="F377" s="90" t="s">
        <v>6518</v>
      </c>
      <c r="G377" s="381">
        <f>IFERROR(INDEX([1]Master!$1:$1048576,MATCH(D377,[1]Master!$B:$B,0),MATCH($H$5,[1]Master!$1:$1,0)),"")</f>
        <v>10</v>
      </c>
      <c r="H377" s="381" t="str">
        <f>IFERROR(INDEX([1]Master!$1:$1048576,MATCH(D377,[1]Master!$B:$B,0),MATCH($H$4,[1]Master!$1:$1,0)),"")</f>
        <v>-</v>
      </c>
      <c r="I377" s="81" t="s">
        <v>5380</v>
      </c>
      <c r="J377" s="367">
        <f>IFERROR(INDEX([1]Master!$1:$1048576,MATCH(D377,[1]Master!$B:$B,0),MATCH($G$5,[1]Master!$1:$1,0)),"")</f>
        <v>26.415770609318994</v>
      </c>
      <c r="K377" s="235">
        <f>ROUND(J377*Order_Quote!$L$3,4)</f>
        <v>0</v>
      </c>
      <c r="L377" s="228"/>
      <c r="M377" s="178"/>
      <c r="N377" s="171">
        <f t="shared" si="6"/>
        <v>0</v>
      </c>
      <c r="O377" s="80"/>
      <c r="Q377" s="73"/>
      <c r="R377" s="52"/>
    </row>
    <row r="378" spans="1:18" ht="15" customHeight="1" x14ac:dyDescent="0.3">
      <c r="A378" s="29" t="str">
        <f>IF(L378&gt;0,COUNT($A$7:A377)+COUNT(DWV!$A$8:$A$300)+COUNT('Large Dia. DWV'!$A$8:$A$121)+1,"")</f>
        <v/>
      </c>
      <c r="B378" s="67"/>
      <c r="C378" s="68"/>
      <c r="D378" s="85" t="s">
        <v>4043</v>
      </c>
      <c r="E378" s="83">
        <v>22552635</v>
      </c>
      <c r="F378" s="84" t="s">
        <v>6519</v>
      </c>
      <c r="G378" s="381">
        <f>IFERROR(INDEX([1]Master!$1:$1048576,MATCH(D378,[1]Master!$B:$B,0),MATCH($H$5,[1]Master!$1:$1,0)),"")</f>
        <v>500</v>
      </c>
      <c r="H378" s="381" t="str">
        <f>IFERROR(INDEX([1]Master!$1:$1048576,MATCH(D378,[1]Master!$B:$B,0),MATCH($H$4,[1]Master!$1:$1,0)),"")</f>
        <v>-</v>
      </c>
      <c r="I378" s="81" t="s">
        <v>5380</v>
      </c>
      <c r="J378" s="367">
        <f>IFERROR(INDEX([1]Master!$1:$1048576,MATCH(D378,[1]Master!$B:$B,0),MATCH($G$5,[1]Master!$1:$1,0)),"")</f>
        <v>1.6965352449223414</v>
      </c>
      <c r="K378" s="235">
        <f>ROUND(J378*Order_Quote!$L$3,4)</f>
        <v>0</v>
      </c>
      <c r="L378" s="232"/>
      <c r="M378" s="178"/>
      <c r="N378" s="171">
        <f t="shared" si="6"/>
        <v>0</v>
      </c>
      <c r="O378" s="80"/>
      <c r="Q378" s="73"/>
      <c r="R378" s="52"/>
    </row>
    <row r="379" spans="1:18" ht="15" customHeight="1" x14ac:dyDescent="0.3">
      <c r="A379" s="29" t="str">
        <f>IF(L379&gt;0,COUNT($A$7:A378)+COUNT(DWV!$A$8:$A$300)+COUNT('Large Dia. DWV'!$A$8:$A$121)+1,"")</f>
        <v/>
      </c>
      <c r="B379" s="67"/>
      <c r="C379" s="68"/>
      <c r="D379" s="81" t="s">
        <v>4044</v>
      </c>
      <c r="E379" s="34">
        <v>22552637</v>
      </c>
      <c r="F379" s="82" t="s">
        <v>6520</v>
      </c>
      <c r="G379" s="381">
        <f>IFERROR(INDEX([1]Master!$1:$1048576,MATCH(D379,[1]Master!$B:$B,0),MATCH($H$5,[1]Master!$1:$1,0)),"")</f>
        <v>500</v>
      </c>
      <c r="H379" s="381" t="str">
        <f>IFERROR(INDEX([1]Master!$1:$1048576,MATCH(D379,[1]Master!$B:$B,0),MATCH($H$4,[1]Master!$1:$1,0)),"")</f>
        <v>-</v>
      </c>
      <c r="I379" s="81" t="s">
        <v>5380</v>
      </c>
      <c r="J379" s="367">
        <f>IFERROR(INDEX([1]Master!$1:$1048576,MATCH(D379,[1]Master!$B:$B,0),MATCH($G$5,[1]Master!$1:$1,0)),"")</f>
        <v>1.6965352449223414</v>
      </c>
      <c r="K379" s="235">
        <f>ROUND(J379*Order_Quote!$L$3,4)</f>
        <v>0</v>
      </c>
      <c r="L379" s="228"/>
      <c r="M379" s="178"/>
      <c r="N379" s="171">
        <f t="shared" si="6"/>
        <v>0</v>
      </c>
      <c r="O379" s="80"/>
      <c r="Q379" s="73"/>
      <c r="R379" s="52"/>
    </row>
    <row r="380" spans="1:18" ht="15" customHeight="1" x14ac:dyDescent="0.3">
      <c r="A380" s="29" t="str">
        <f>IF(L380&gt;0,COUNT($A$7:A379)+COUNT(DWV!$A$8:$A$300)+COUNT('Large Dia. DWV'!$A$8:$A$121)+1,"")</f>
        <v/>
      </c>
      <c r="B380" s="424"/>
      <c r="C380" s="425"/>
      <c r="D380" s="3" t="s">
        <v>302</v>
      </c>
      <c r="E380" s="3">
        <v>22552309</v>
      </c>
      <c r="F380" s="5" t="s">
        <v>6521</v>
      </c>
      <c r="G380" s="381">
        <f>IFERROR(INDEX([1]Master!$1:$1048576,MATCH(D380,[1]Master!$B:$B,0),MATCH($H$5,[1]Master!$1:$1,0)),"")</f>
        <v>250</v>
      </c>
      <c r="H380" s="381">
        <f>IFERROR(INDEX([1]Master!$1:$1048576,MATCH(D380,[1]Master!$B:$B,0),MATCH($H$4,[1]Master!$1:$1,0)),"")</f>
        <v>25600</v>
      </c>
      <c r="I380" s="81" t="s">
        <v>5380</v>
      </c>
      <c r="J380" s="367">
        <f>IFERROR(INDEX([1]Master!$1:$1048576,MATCH(D380,[1]Master!$B:$B,0),MATCH($G$5,[1]Master!$1:$1,0)),"")</f>
        <v>0.92222222222222217</v>
      </c>
      <c r="K380" s="235">
        <f>ROUND(J380*Order_Quote!$L$3,4)</f>
        <v>0</v>
      </c>
      <c r="L380" s="228"/>
      <c r="M380" s="178"/>
      <c r="N380" s="171">
        <f t="shared" si="6"/>
        <v>0</v>
      </c>
      <c r="O380" s="80"/>
      <c r="Q380" s="73"/>
      <c r="R380" s="52"/>
    </row>
    <row r="381" spans="1:18" ht="15" customHeight="1" x14ac:dyDescent="0.3">
      <c r="A381" s="29" t="str">
        <f>IF(L381&gt;0,COUNT($A$7:A380)+COUNT(DWV!$A$8:$A$300)+COUNT('Large Dia. DWV'!$A$8:$A$121)+1,"")</f>
        <v/>
      </c>
      <c r="B381" s="424"/>
      <c r="C381" s="425"/>
      <c r="D381" s="3" t="s">
        <v>303</v>
      </c>
      <c r="E381" s="3">
        <v>22552325</v>
      </c>
      <c r="F381" s="5" t="s">
        <v>6522</v>
      </c>
      <c r="G381" s="381">
        <f>IFERROR(INDEX([1]Master!$1:$1048576,MATCH(D381,[1]Master!$B:$B,0),MATCH($H$5,[1]Master!$1:$1,0)),"")</f>
        <v>250</v>
      </c>
      <c r="H381" s="381">
        <f>IFERROR(INDEX([1]Master!$1:$1048576,MATCH(D381,[1]Master!$B:$B,0),MATCH($H$4,[1]Master!$1:$1,0)),"")</f>
        <v>17500</v>
      </c>
      <c r="I381" s="81" t="s">
        <v>5380</v>
      </c>
      <c r="J381" s="367">
        <f>IFERROR(INDEX([1]Master!$1:$1048576,MATCH(D381,[1]Master!$B:$B,0),MATCH($G$5,[1]Master!$1:$1,0)),"")</f>
        <v>1.6555555555555554</v>
      </c>
      <c r="K381" s="235">
        <f>ROUND(J381*Order_Quote!$L$3,4)</f>
        <v>0</v>
      </c>
      <c r="L381" s="228"/>
      <c r="M381" s="178"/>
      <c r="N381" s="171">
        <f t="shared" si="6"/>
        <v>0</v>
      </c>
      <c r="O381" s="80"/>
      <c r="Q381" s="73"/>
      <c r="R381" s="52"/>
    </row>
    <row r="382" spans="1:18" ht="15" customHeight="1" x14ac:dyDescent="0.3">
      <c r="A382" s="29" t="str">
        <f>IF(L382&gt;0,COUNT($A$7:A381)+COUNT(DWV!$A$8:$A$300)+COUNT('Large Dia. DWV'!$A$8:$A$121)+1,"")</f>
        <v/>
      </c>
      <c r="B382" s="424"/>
      <c r="C382" s="425"/>
      <c r="D382" s="3" t="s">
        <v>304</v>
      </c>
      <c r="E382" s="3">
        <v>22552341</v>
      </c>
      <c r="F382" s="5" t="s">
        <v>6523</v>
      </c>
      <c r="G382" s="381">
        <f>IFERROR(INDEX([1]Master!$1:$1048576,MATCH(D382,[1]Master!$B:$B,0),MATCH($H$5,[1]Master!$1:$1,0)),"")</f>
        <v>250</v>
      </c>
      <c r="H382" s="381">
        <f>IFERROR(INDEX([1]Master!$1:$1048576,MATCH(D382,[1]Master!$B:$B,0),MATCH($H$4,[1]Master!$1:$1,0)),"")</f>
        <v>17500</v>
      </c>
      <c r="I382" s="81" t="s">
        <v>5380</v>
      </c>
      <c r="J382" s="367">
        <f>IFERROR(INDEX([1]Master!$1:$1048576,MATCH(D382,[1]Master!$B:$B,0),MATCH($G$5,[1]Master!$1:$1,0)),"")</f>
        <v>1.6555555555555554</v>
      </c>
      <c r="K382" s="235">
        <f>ROUND(J382*Order_Quote!$L$3,4)</f>
        <v>0</v>
      </c>
      <c r="L382" s="228"/>
      <c r="M382" s="178"/>
      <c r="N382" s="171">
        <f t="shared" si="6"/>
        <v>0</v>
      </c>
      <c r="O382" s="80"/>
      <c r="Q382" s="73"/>
      <c r="R382" s="52"/>
    </row>
    <row r="383" spans="1:18" ht="15" customHeight="1" x14ac:dyDescent="0.3">
      <c r="A383" s="29" t="str">
        <f>IF(L383&gt;0,COUNT($A$7:A382)+COUNT(DWV!$A$8:$A$300)+COUNT('Large Dia. DWV'!$A$8:$A$121)+1,"")</f>
        <v/>
      </c>
      <c r="B383" s="424"/>
      <c r="C383" s="425"/>
      <c r="D383" s="3" t="s">
        <v>305</v>
      </c>
      <c r="E383" s="3">
        <v>22552350</v>
      </c>
      <c r="F383" s="5" t="s">
        <v>6524</v>
      </c>
      <c r="G383" s="381">
        <f>IFERROR(INDEX([1]Master!$1:$1048576,MATCH(D383,[1]Master!$B:$B,0),MATCH($H$5,[1]Master!$1:$1,0)),"")</f>
        <v>150</v>
      </c>
      <c r="H383" s="381">
        <f>IFERROR(INDEX([1]Master!$1:$1048576,MATCH(D383,[1]Master!$B:$B,0),MATCH($H$4,[1]Master!$1:$1,0)),"")</f>
        <v>11200</v>
      </c>
      <c r="I383" s="81" t="s">
        <v>5380</v>
      </c>
      <c r="J383" s="367">
        <f>IFERROR(INDEX([1]Master!$1:$1048576,MATCH(D383,[1]Master!$B:$B,0),MATCH($G$5,[1]Master!$1:$1,0)),"")</f>
        <v>2.2939068100358422</v>
      </c>
      <c r="K383" s="235">
        <f>ROUND(J383*Order_Quote!$L$3,4)</f>
        <v>0</v>
      </c>
      <c r="L383" s="228"/>
      <c r="M383" s="178"/>
      <c r="N383" s="171">
        <f t="shared" si="6"/>
        <v>0</v>
      </c>
      <c r="O383" s="80"/>
      <c r="Q383" s="73"/>
      <c r="R383" s="52"/>
    </row>
    <row r="384" spans="1:18" ht="15" customHeight="1" x14ac:dyDescent="0.3">
      <c r="A384" s="29" t="str">
        <f>IF(L384&gt;0,COUNT($A$7:A383)+COUNT(DWV!$A$8:$A$300)+COUNT('Large Dia. DWV'!$A$8:$A$121)+1,"")</f>
        <v/>
      </c>
      <c r="B384" s="424"/>
      <c r="C384" s="425"/>
      <c r="D384" s="3" t="s">
        <v>306</v>
      </c>
      <c r="E384" s="3">
        <v>22552368</v>
      </c>
      <c r="F384" s="5" t="s">
        <v>6525</v>
      </c>
      <c r="G384" s="381">
        <f>IFERROR(INDEX([1]Master!$1:$1048576,MATCH(D384,[1]Master!$B:$B,0),MATCH($H$5,[1]Master!$1:$1,0)),"")</f>
        <v>150</v>
      </c>
      <c r="H384" s="381">
        <f>IFERROR(INDEX([1]Master!$1:$1048576,MATCH(D384,[1]Master!$B:$B,0),MATCH($H$4,[1]Master!$1:$1,0)),"")</f>
        <v>11200</v>
      </c>
      <c r="I384" s="81" t="s">
        <v>5380</v>
      </c>
      <c r="J384" s="367">
        <f>IFERROR(INDEX([1]Master!$1:$1048576,MATCH(D384,[1]Master!$B:$B,0),MATCH($G$5,[1]Master!$1:$1,0)),"")</f>
        <v>2.411111111111111</v>
      </c>
      <c r="K384" s="235">
        <f>ROUND(J384*Order_Quote!$L$3,4)</f>
        <v>0</v>
      </c>
      <c r="L384" s="228"/>
      <c r="M384" s="178"/>
      <c r="N384" s="171">
        <f t="shared" si="6"/>
        <v>0</v>
      </c>
      <c r="O384" s="80"/>
      <c r="Q384" s="73"/>
      <c r="R384" s="52"/>
    </row>
    <row r="385" spans="1:18" ht="15" customHeight="1" x14ac:dyDescent="0.3">
      <c r="A385" s="29" t="str">
        <f>IF(L385&gt;0,COUNT($A$7:A384)+COUNT(DWV!$A$8:$A$300)+COUNT('Large Dia. DWV'!$A$8:$A$121)+1,"")</f>
        <v/>
      </c>
      <c r="B385" s="424"/>
      <c r="C385" s="425"/>
      <c r="D385" s="3" t="s">
        <v>307</v>
      </c>
      <c r="E385" s="3">
        <v>22552376</v>
      </c>
      <c r="F385" s="5" t="s">
        <v>6526</v>
      </c>
      <c r="G385" s="381">
        <f>IFERROR(INDEX([1]Master!$1:$1048576,MATCH(D385,[1]Master!$B:$B,0),MATCH($H$5,[1]Master!$1:$1,0)),"")</f>
        <v>150</v>
      </c>
      <c r="H385" s="381">
        <f>IFERROR(INDEX([1]Master!$1:$1048576,MATCH(D385,[1]Master!$B:$B,0),MATCH($H$4,[1]Master!$1:$1,0)),"")</f>
        <v>11200</v>
      </c>
      <c r="I385" s="81" t="s">
        <v>5380</v>
      </c>
      <c r="J385" s="367">
        <f>IFERROR(INDEX([1]Master!$1:$1048576,MATCH(D385,[1]Master!$B:$B,0),MATCH($G$5,[1]Master!$1:$1,0)),"")</f>
        <v>2.2444444444444445</v>
      </c>
      <c r="K385" s="235">
        <f>ROUND(J385*Order_Quote!$L$3,4)</f>
        <v>0</v>
      </c>
      <c r="L385" s="228"/>
      <c r="M385" s="178"/>
      <c r="N385" s="171">
        <f t="shared" si="6"/>
        <v>0</v>
      </c>
      <c r="O385" s="80"/>
      <c r="Q385" s="73"/>
      <c r="R385" s="52"/>
    </row>
    <row r="386" spans="1:18" ht="15" customHeight="1" x14ac:dyDescent="0.3">
      <c r="A386" s="29" t="str">
        <f>IF(L386&gt;0,COUNT($A$7:A385)+COUNT(DWV!$A$8:$A$300)+COUNT('Large Dia. DWV'!$A$8:$A$121)+1,"")</f>
        <v/>
      </c>
      <c r="B386" s="424"/>
      <c r="C386" s="425"/>
      <c r="D386" s="81" t="s">
        <v>4045</v>
      </c>
      <c r="E386" s="34">
        <v>22552632</v>
      </c>
      <c r="F386" s="82" t="s">
        <v>6527</v>
      </c>
      <c r="G386" s="381">
        <f>IFERROR(INDEX([1]Master!$1:$1048576,MATCH(D386,[1]Master!$B:$B,0),MATCH($H$5,[1]Master!$1:$1,0)),"")</f>
        <v>100</v>
      </c>
      <c r="H386" s="381" t="str">
        <f>IFERROR(INDEX([1]Master!$1:$1048576,MATCH(D386,[1]Master!$B:$B,0),MATCH($H$4,[1]Master!$1:$1,0)),"")</f>
        <v>-</v>
      </c>
      <c r="I386" s="81" t="s">
        <v>5380</v>
      </c>
      <c r="J386" s="367">
        <f>IFERROR(INDEX([1]Master!$1:$1048576,MATCH(D386,[1]Master!$B:$B,0),MATCH($G$5,[1]Master!$1:$1,0)),"")</f>
        <v>2.3777777777777778</v>
      </c>
      <c r="K386" s="235">
        <f>ROUND(J386*Order_Quote!$L$3,4)</f>
        <v>0</v>
      </c>
      <c r="L386" s="228"/>
      <c r="M386" s="178"/>
      <c r="N386" s="171">
        <f t="shared" si="6"/>
        <v>0</v>
      </c>
      <c r="O386" s="80"/>
      <c r="Q386" s="73"/>
      <c r="R386" s="52"/>
    </row>
    <row r="387" spans="1:18" ht="15" customHeight="1" x14ac:dyDescent="0.3">
      <c r="A387" s="29" t="str">
        <f>IF(L387&gt;0,COUNT($A$7:A386)+COUNT(DWV!$A$8:$A$300)+COUNT('Large Dia. DWV'!$A$8:$A$121)+1,"")</f>
        <v/>
      </c>
      <c r="B387" s="424"/>
      <c r="C387" s="425"/>
      <c r="D387" s="3" t="s">
        <v>308</v>
      </c>
      <c r="E387" s="3">
        <v>22552384</v>
      </c>
      <c r="F387" s="5" t="s">
        <v>6528</v>
      </c>
      <c r="G387" s="381">
        <f>IFERROR(INDEX([1]Master!$1:$1048576,MATCH(D387,[1]Master!$B:$B,0),MATCH($H$5,[1]Master!$1:$1,0)),"")</f>
        <v>100</v>
      </c>
      <c r="H387" s="381">
        <f>IFERROR(INDEX([1]Master!$1:$1048576,MATCH(D387,[1]Master!$B:$B,0),MATCH($H$4,[1]Master!$1:$1,0)),"")</f>
        <v>7500</v>
      </c>
      <c r="I387" s="81" t="s">
        <v>5380</v>
      </c>
      <c r="J387" s="367">
        <f>IFERROR(INDEX([1]Master!$1:$1048576,MATCH(D387,[1]Master!$B:$B,0),MATCH($G$5,[1]Master!$1:$1,0)),"")</f>
        <v>2.3777777777777778</v>
      </c>
      <c r="K387" s="235">
        <f>ROUND(J387*Order_Quote!$L$3,4)</f>
        <v>0</v>
      </c>
      <c r="L387" s="228"/>
      <c r="M387" s="178"/>
      <c r="N387" s="171">
        <f t="shared" si="6"/>
        <v>0</v>
      </c>
      <c r="O387" s="80"/>
      <c r="Q387" s="73"/>
      <c r="R387" s="52"/>
    </row>
    <row r="388" spans="1:18" ht="15" customHeight="1" x14ac:dyDescent="0.3">
      <c r="A388" s="29" t="str">
        <f>IF(L388&gt;0,COUNT($A$7:A387)+COUNT(DWV!$A$8:$A$300)+COUNT('Large Dia. DWV'!$A$8:$A$121)+1,"")</f>
        <v/>
      </c>
      <c r="B388" s="424"/>
      <c r="C388" s="425"/>
      <c r="D388" s="3" t="s">
        <v>309</v>
      </c>
      <c r="E388" s="3">
        <v>22552392</v>
      </c>
      <c r="F388" s="5" t="s">
        <v>6529</v>
      </c>
      <c r="G388" s="381">
        <f>IFERROR(INDEX([1]Master!$1:$1048576,MATCH(D388,[1]Master!$B:$B,0),MATCH($H$5,[1]Master!$1:$1,0)),"")</f>
        <v>100</v>
      </c>
      <c r="H388" s="381">
        <f>IFERROR(INDEX([1]Master!$1:$1048576,MATCH(D388,[1]Master!$B:$B,0),MATCH($H$4,[1]Master!$1:$1,0)),"")</f>
        <v>7500</v>
      </c>
      <c r="I388" s="81" t="s">
        <v>5380</v>
      </c>
      <c r="J388" s="367">
        <f>IFERROR(INDEX([1]Master!$1:$1048576,MATCH(D388,[1]Master!$B:$B,0),MATCH($G$5,[1]Master!$1:$1,0)),"")</f>
        <v>2.3777777777777778</v>
      </c>
      <c r="K388" s="235">
        <f>ROUND(J388*Order_Quote!$L$3,4)</f>
        <v>0</v>
      </c>
      <c r="L388" s="228"/>
      <c r="M388" s="178"/>
      <c r="N388" s="171">
        <f t="shared" si="6"/>
        <v>0</v>
      </c>
      <c r="O388" s="80"/>
      <c r="Q388" s="73"/>
      <c r="R388" s="52"/>
    </row>
    <row r="389" spans="1:18" ht="15" customHeight="1" x14ac:dyDescent="0.3">
      <c r="A389" s="29" t="str">
        <f>IF(L389&gt;0,COUNT($A$7:A388)+COUNT(DWV!$A$8:$A$300)+COUNT('Large Dia. DWV'!$A$8:$A$121)+1,"")</f>
        <v/>
      </c>
      <c r="B389" s="424"/>
      <c r="C389" s="425"/>
      <c r="D389" s="3" t="s">
        <v>310</v>
      </c>
      <c r="E389" s="3">
        <v>22552406</v>
      </c>
      <c r="F389" s="5" t="s">
        <v>6530</v>
      </c>
      <c r="G389" s="381">
        <f>IFERROR(INDEX([1]Master!$1:$1048576,MATCH(D389,[1]Master!$B:$B,0),MATCH($H$5,[1]Master!$1:$1,0)),"")</f>
        <v>100</v>
      </c>
      <c r="H389" s="381">
        <f>IFERROR(INDEX([1]Master!$1:$1048576,MATCH(D389,[1]Master!$B:$B,0),MATCH($H$4,[1]Master!$1:$1,0)),"")</f>
        <v>7500</v>
      </c>
      <c r="I389" s="81" t="s">
        <v>5380</v>
      </c>
      <c r="J389" s="367">
        <f>IFERROR(INDEX([1]Master!$1:$1048576,MATCH(D389,[1]Master!$B:$B,0),MATCH($G$5,[1]Master!$1:$1,0)),"")</f>
        <v>2.3777777777777778</v>
      </c>
      <c r="K389" s="235">
        <f>ROUND(J389*Order_Quote!$L$3,4)</f>
        <v>0</v>
      </c>
      <c r="L389" s="228"/>
      <c r="M389" s="178"/>
      <c r="N389" s="171">
        <f t="shared" si="6"/>
        <v>0</v>
      </c>
      <c r="O389" s="80"/>
      <c r="Q389" s="73"/>
      <c r="R389" s="52"/>
    </row>
    <row r="390" spans="1:18" ht="15" customHeight="1" x14ac:dyDescent="0.3">
      <c r="A390" s="29" t="str">
        <f>IF(L390&gt;0,COUNT($A$7:A389)+COUNT(DWV!$A$8:$A$300)+COUNT('Large Dia. DWV'!$A$8:$A$121)+1,"")</f>
        <v/>
      </c>
      <c r="B390" s="424"/>
      <c r="C390" s="425"/>
      <c r="D390" s="3" t="s">
        <v>311</v>
      </c>
      <c r="E390" s="3">
        <v>22556010</v>
      </c>
      <c r="F390" s="5" t="s">
        <v>6531</v>
      </c>
      <c r="G390" s="381">
        <f>IFERROR(INDEX([1]Master!$1:$1048576,MATCH(D390,[1]Master!$B:$B,0),MATCH($H$5,[1]Master!$1:$1,0)),"")</f>
        <v>50</v>
      </c>
      <c r="H390" s="381" t="str">
        <f>IFERROR(INDEX([1]Master!$1:$1048576,MATCH(D390,[1]Master!$B:$B,0),MATCH($H$4,[1]Master!$1:$1,0)),"")</f>
        <v>-</v>
      </c>
      <c r="I390" s="81" t="s">
        <v>5380</v>
      </c>
      <c r="J390" s="367">
        <f>IFERROR(INDEX([1]Master!$1:$1048576,MATCH(D390,[1]Master!$B:$B,0),MATCH($G$5,[1]Master!$1:$1,0)),"")</f>
        <v>4.0023894862604541</v>
      </c>
      <c r="K390" s="235">
        <f>ROUND(J390*Order_Quote!$L$3,4)</f>
        <v>0</v>
      </c>
      <c r="L390" s="228"/>
      <c r="M390" s="178"/>
      <c r="N390" s="171">
        <f t="shared" si="6"/>
        <v>0</v>
      </c>
      <c r="O390" s="80"/>
      <c r="Q390" s="73"/>
      <c r="R390" s="52"/>
    </row>
    <row r="391" spans="1:18" ht="15" customHeight="1" x14ac:dyDescent="0.3">
      <c r="A391" s="29" t="str">
        <f>IF(L391&gt;0,COUNT($A$7:A390)+COUNT(DWV!$A$8:$A$300)+COUNT('Large Dia. DWV'!$A$8:$A$121)+1,"")</f>
        <v/>
      </c>
      <c r="B391" s="424"/>
      <c r="C391" s="425"/>
      <c r="D391" s="3" t="s">
        <v>312</v>
      </c>
      <c r="E391" s="3">
        <v>22556029</v>
      </c>
      <c r="F391" s="5" t="s">
        <v>6532</v>
      </c>
      <c r="G391" s="381">
        <f>IFERROR(INDEX([1]Master!$1:$1048576,MATCH(D391,[1]Master!$B:$B,0),MATCH($H$5,[1]Master!$1:$1,0)),"")</f>
        <v>50</v>
      </c>
      <c r="H391" s="381">
        <f>IFERROR(INDEX([1]Master!$1:$1048576,MATCH(D391,[1]Master!$B:$B,0),MATCH($H$4,[1]Master!$1:$1,0)),"")</f>
        <v>5120</v>
      </c>
      <c r="I391" s="81" t="s">
        <v>5380</v>
      </c>
      <c r="J391" s="367">
        <f>IFERROR(INDEX([1]Master!$1:$1048576,MATCH(D391,[1]Master!$B:$B,0),MATCH($G$5,[1]Master!$1:$1,0)),"")</f>
        <v>3.9222222222222221</v>
      </c>
      <c r="K391" s="235">
        <f>ROUND(J391*Order_Quote!$L$3,4)</f>
        <v>0</v>
      </c>
      <c r="L391" s="228"/>
      <c r="M391" s="178"/>
      <c r="N391" s="171">
        <f t="shared" si="6"/>
        <v>0</v>
      </c>
      <c r="O391" s="80"/>
      <c r="Q391" s="73"/>
      <c r="R391" s="52"/>
    </row>
    <row r="392" spans="1:18" ht="15" customHeight="1" x14ac:dyDescent="0.3">
      <c r="A392" s="29" t="str">
        <f>IF(L392&gt;0,COUNT($A$7:A391)+COUNT(DWV!$A$8:$A$300)+COUNT('Large Dia. DWV'!$A$8:$A$121)+1,"")</f>
        <v/>
      </c>
      <c r="B392" s="424"/>
      <c r="C392" s="425"/>
      <c r="D392" s="3" t="s">
        <v>313</v>
      </c>
      <c r="E392" s="3">
        <v>22552414</v>
      </c>
      <c r="F392" s="5" t="s">
        <v>6533</v>
      </c>
      <c r="G392" s="381">
        <f>IFERROR(INDEX([1]Master!$1:$1048576,MATCH(D392,[1]Master!$B:$B,0),MATCH($H$5,[1]Master!$1:$1,0)),"")</f>
        <v>50</v>
      </c>
      <c r="H392" s="381">
        <f>IFERROR(INDEX([1]Master!$1:$1048576,MATCH(D392,[1]Master!$B:$B,0),MATCH($H$4,[1]Master!$1:$1,0)),"")</f>
        <v>5120</v>
      </c>
      <c r="I392" s="81" t="s">
        <v>5380</v>
      </c>
      <c r="J392" s="367">
        <f>IFERROR(INDEX([1]Master!$1:$1048576,MATCH(D392,[1]Master!$B:$B,0),MATCH($G$5,[1]Master!$1:$1,0)),"")</f>
        <v>3.9222222222222221</v>
      </c>
      <c r="K392" s="235">
        <f>ROUND(J392*Order_Quote!$L$3,4)</f>
        <v>0</v>
      </c>
      <c r="L392" s="228"/>
      <c r="M392" s="178"/>
      <c r="N392" s="171">
        <f t="shared" si="6"/>
        <v>0</v>
      </c>
      <c r="O392" s="80"/>
      <c r="Q392" s="73"/>
      <c r="R392" s="52"/>
    </row>
    <row r="393" spans="1:18" ht="15" customHeight="1" x14ac:dyDescent="0.3">
      <c r="A393" s="29" t="str">
        <f>IF(L393&gt;0,COUNT($A$7:A392)+COUNT(DWV!$A$8:$A$300)+COUNT('Large Dia. DWV'!$A$8:$A$121)+1,"")</f>
        <v/>
      </c>
      <c r="B393" s="424"/>
      <c r="C393" s="425"/>
      <c r="D393" s="3" t="s">
        <v>314</v>
      </c>
      <c r="E393" s="3">
        <v>22552422</v>
      </c>
      <c r="F393" s="5" t="s">
        <v>6534</v>
      </c>
      <c r="G393" s="381">
        <f>IFERROR(INDEX([1]Master!$1:$1048576,MATCH(D393,[1]Master!$B:$B,0),MATCH($H$5,[1]Master!$1:$1,0)),"")</f>
        <v>50</v>
      </c>
      <c r="H393" s="381">
        <f>IFERROR(INDEX([1]Master!$1:$1048576,MATCH(D393,[1]Master!$B:$B,0),MATCH($H$4,[1]Master!$1:$1,0)),"")</f>
        <v>5120</v>
      </c>
      <c r="I393" s="81" t="s">
        <v>5380</v>
      </c>
      <c r="J393" s="367">
        <f>IFERROR(INDEX([1]Master!$1:$1048576,MATCH(D393,[1]Master!$B:$B,0),MATCH($G$5,[1]Master!$1:$1,0)),"")</f>
        <v>3.9444444444444442</v>
      </c>
      <c r="K393" s="235">
        <f>ROUND(J393*Order_Quote!$L$3,4)</f>
        <v>0</v>
      </c>
      <c r="L393" s="228"/>
      <c r="M393" s="178"/>
      <c r="N393" s="171">
        <f t="shared" si="6"/>
        <v>0</v>
      </c>
      <c r="O393" s="80"/>
      <c r="Q393" s="73"/>
      <c r="R393" s="52"/>
    </row>
    <row r="394" spans="1:18" ht="15" customHeight="1" x14ac:dyDescent="0.3">
      <c r="A394" s="29" t="str">
        <f>IF(L394&gt;0,COUNT($A$7:A393)+COUNT(DWV!$A$8:$A$300)+COUNT('Large Dia. DWV'!$A$8:$A$121)+1,"")</f>
        <v/>
      </c>
      <c r="B394" s="424"/>
      <c r="C394" s="425"/>
      <c r="D394" s="3" t="s">
        <v>315</v>
      </c>
      <c r="E394" s="3">
        <v>22552430</v>
      </c>
      <c r="F394" s="5" t="s">
        <v>6535</v>
      </c>
      <c r="G394" s="381">
        <f>IFERROR(INDEX([1]Master!$1:$1048576,MATCH(D394,[1]Master!$B:$B,0),MATCH($H$5,[1]Master!$1:$1,0)),"")</f>
        <v>50</v>
      </c>
      <c r="H394" s="381">
        <f>IFERROR(INDEX([1]Master!$1:$1048576,MATCH(D394,[1]Master!$B:$B,0),MATCH($H$4,[1]Master!$1:$1,0)),"")</f>
        <v>5120</v>
      </c>
      <c r="I394" s="81" t="s">
        <v>5380</v>
      </c>
      <c r="J394" s="367">
        <f>IFERROR(INDEX([1]Master!$1:$1048576,MATCH(D394,[1]Master!$B:$B,0),MATCH($G$5,[1]Master!$1:$1,0)),"")</f>
        <v>3.9222222222222221</v>
      </c>
      <c r="K394" s="235">
        <f>ROUND(J394*Order_Quote!$L$3,4)</f>
        <v>0</v>
      </c>
      <c r="L394" s="228"/>
      <c r="M394" s="178"/>
      <c r="N394" s="171">
        <f t="shared" si="6"/>
        <v>0</v>
      </c>
      <c r="O394" s="80"/>
      <c r="Q394" s="73"/>
      <c r="R394" s="52"/>
    </row>
    <row r="395" spans="1:18" ht="15" customHeight="1" x14ac:dyDescent="0.3">
      <c r="A395" s="29" t="str">
        <f>IF(L395&gt;0,COUNT($A$7:A394)+COUNT(DWV!$A$8:$A$300)+COUNT('Large Dia. DWV'!$A$8:$A$121)+1,"")</f>
        <v/>
      </c>
      <c r="B395" s="424"/>
      <c r="C395" s="425"/>
      <c r="D395" s="81" t="s">
        <v>4046</v>
      </c>
      <c r="E395" s="34">
        <v>22552639</v>
      </c>
      <c r="F395" s="82" t="s">
        <v>6536</v>
      </c>
      <c r="G395" s="381">
        <f>IFERROR(INDEX([1]Master!$1:$1048576,MATCH(D395,[1]Master!$B:$B,0),MATCH($H$5,[1]Master!$1:$1,0)),"")</f>
        <v>25</v>
      </c>
      <c r="H395" s="381" t="str">
        <f>IFERROR(INDEX([1]Master!$1:$1048576,MATCH(D395,[1]Master!$B:$B,0),MATCH($H$4,[1]Master!$1:$1,0)),"")</f>
        <v>-</v>
      </c>
      <c r="I395" s="81" t="s">
        <v>5380</v>
      </c>
      <c r="J395" s="367">
        <f>IFERROR(INDEX([1]Master!$1:$1048576,MATCH(D395,[1]Master!$B:$B,0),MATCH($G$5,[1]Master!$1:$1,0)),"")</f>
        <v>6.4396654719235356</v>
      </c>
      <c r="K395" s="235">
        <f>ROUND(J395*Order_Quote!$L$3,4)</f>
        <v>0</v>
      </c>
      <c r="L395" s="228"/>
      <c r="M395" s="178"/>
      <c r="N395" s="171">
        <f t="shared" si="6"/>
        <v>0</v>
      </c>
      <c r="O395" s="80"/>
      <c r="Q395" s="73"/>
      <c r="R395" s="52"/>
    </row>
    <row r="396" spans="1:18" ht="15" customHeight="1" x14ac:dyDescent="0.3">
      <c r="A396" s="29" t="str">
        <f>IF(L396&gt;0,COUNT($A$7:A395)+COUNT(DWV!$A$8:$A$300)+COUNT('Large Dia. DWV'!$A$8:$A$121)+1,"")</f>
        <v/>
      </c>
      <c r="B396" s="424"/>
      <c r="C396" s="425"/>
      <c r="D396" s="81" t="s">
        <v>4047</v>
      </c>
      <c r="E396" s="34">
        <v>22552641</v>
      </c>
      <c r="F396" s="82" t="s">
        <v>6537</v>
      </c>
      <c r="G396" s="381">
        <f>IFERROR(INDEX([1]Master!$1:$1048576,MATCH(D396,[1]Master!$B:$B,0),MATCH($H$5,[1]Master!$1:$1,0)),"")</f>
        <v>25</v>
      </c>
      <c r="H396" s="381" t="str">
        <f>IFERROR(INDEX([1]Master!$1:$1048576,MATCH(D396,[1]Master!$B:$B,0),MATCH($H$4,[1]Master!$1:$1,0)),"")</f>
        <v>-</v>
      </c>
      <c r="I396" s="81" t="s">
        <v>5380</v>
      </c>
      <c r="J396" s="367">
        <f>IFERROR(INDEX([1]Master!$1:$1048576,MATCH(D396,[1]Master!$B:$B,0),MATCH($G$5,[1]Master!$1:$1,0)),"")</f>
        <v>6.4396654719235356</v>
      </c>
      <c r="K396" s="235">
        <f>ROUND(J396*Order_Quote!$L$3,4)</f>
        <v>0</v>
      </c>
      <c r="L396" s="228"/>
      <c r="M396" s="178"/>
      <c r="N396" s="171">
        <f t="shared" si="6"/>
        <v>0</v>
      </c>
      <c r="O396" s="80"/>
      <c r="Q396" s="73"/>
      <c r="R396" s="52"/>
    </row>
    <row r="397" spans="1:18" ht="15" customHeight="1" x14ac:dyDescent="0.3">
      <c r="A397" s="29" t="str">
        <f>IF(L397&gt;0,COUNT($A$7:A396)+COUNT(DWV!$A$8:$A$300)+COUNT('Large Dia. DWV'!$A$8:$A$121)+1,"")</f>
        <v/>
      </c>
      <c r="B397" s="424"/>
      <c r="C397" s="425"/>
      <c r="D397" s="81" t="s">
        <v>4048</v>
      </c>
      <c r="E397" s="34">
        <v>22552643</v>
      </c>
      <c r="F397" s="82" t="s">
        <v>6538</v>
      </c>
      <c r="G397" s="381">
        <f>IFERROR(INDEX([1]Master!$1:$1048576,MATCH(D397,[1]Master!$B:$B,0),MATCH($H$5,[1]Master!$1:$1,0)),"")</f>
        <v>25</v>
      </c>
      <c r="H397" s="381" t="str">
        <f>IFERROR(INDEX([1]Master!$1:$1048576,MATCH(D397,[1]Master!$B:$B,0),MATCH($H$4,[1]Master!$1:$1,0)),"")</f>
        <v>-</v>
      </c>
      <c r="I397" s="81" t="s">
        <v>5380</v>
      </c>
      <c r="J397" s="367">
        <f>IFERROR(INDEX([1]Master!$1:$1048576,MATCH(D397,[1]Master!$B:$B,0),MATCH($G$5,[1]Master!$1:$1,0)),"")</f>
        <v>6.4396654719235356</v>
      </c>
      <c r="K397" s="235">
        <f>ROUND(J397*Order_Quote!$L$3,4)</f>
        <v>0</v>
      </c>
      <c r="L397" s="228"/>
      <c r="M397" s="178"/>
      <c r="N397" s="171">
        <f t="shared" si="6"/>
        <v>0</v>
      </c>
      <c r="O397" s="80"/>
      <c r="Q397" s="73"/>
      <c r="R397" s="52"/>
    </row>
    <row r="398" spans="1:18" ht="15" customHeight="1" x14ac:dyDescent="0.3">
      <c r="A398" s="29" t="str">
        <f>IF(L398&gt;0,COUNT($A$7:A397)+COUNT(DWV!$A$8:$A$300)+COUNT('Large Dia. DWV'!$A$8:$A$121)+1,"")</f>
        <v/>
      </c>
      <c r="B398" s="424"/>
      <c r="C398" s="425"/>
      <c r="D398" s="3" t="s">
        <v>316</v>
      </c>
      <c r="E398" s="3">
        <v>22556126</v>
      </c>
      <c r="F398" s="5" t="s">
        <v>6539</v>
      </c>
      <c r="G398" s="381">
        <f>IFERROR(INDEX([1]Master!$1:$1048576,MATCH(D398,[1]Master!$B:$B,0),MATCH($H$5,[1]Master!$1:$1,0)),"")</f>
        <v>25</v>
      </c>
      <c r="H398" s="381" t="str">
        <f>IFERROR(INDEX([1]Master!$1:$1048576,MATCH(D398,[1]Master!$B:$B,0),MATCH($H$4,[1]Master!$1:$1,0)),"")</f>
        <v>-</v>
      </c>
      <c r="I398" s="81" t="s">
        <v>5380</v>
      </c>
      <c r="J398" s="367">
        <f>IFERROR(INDEX([1]Master!$1:$1048576,MATCH(D398,[1]Master!$B:$B,0),MATCH($G$5,[1]Master!$1:$1,0)),"")</f>
        <v>6.4396654719235356</v>
      </c>
      <c r="K398" s="235">
        <f>ROUND(J398*Order_Quote!$L$3,4)</f>
        <v>0</v>
      </c>
      <c r="L398" s="228"/>
      <c r="M398" s="178"/>
      <c r="N398" s="171">
        <f t="shared" si="6"/>
        <v>0</v>
      </c>
      <c r="O398" s="80"/>
      <c r="Q398" s="73"/>
      <c r="R398" s="52"/>
    </row>
    <row r="399" spans="1:18" ht="15" customHeight="1" x14ac:dyDescent="0.3">
      <c r="A399" s="29" t="str">
        <f>IF(L399&gt;0,COUNT($A$7:A398)+COUNT(DWV!$A$8:$A$300)+COUNT('Large Dia. DWV'!$A$8:$A$121)+1,"")</f>
        <v/>
      </c>
      <c r="B399" s="424"/>
      <c r="C399" s="425"/>
      <c r="D399" s="3" t="s">
        <v>317</v>
      </c>
      <c r="E399" s="3">
        <v>22556142</v>
      </c>
      <c r="F399" s="5" t="s">
        <v>6540</v>
      </c>
      <c r="G399" s="381">
        <f>IFERROR(INDEX([1]Master!$1:$1048576,MATCH(D399,[1]Master!$B:$B,0),MATCH($H$5,[1]Master!$1:$1,0)),"")</f>
        <v>25</v>
      </c>
      <c r="H399" s="381" t="str">
        <f>IFERROR(INDEX([1]Master!$1:$1048576,MATCH(D399,[1]Master!$B:$B,0),MATCH($H$4,[1]Master!$1:$1,0)),"")</f>
        <v>-</v>
      </c>
      <c r="I399" s="81" t="s">
        <v>5380</v>
      </c>
      <c r="J399" s="367">
        <f>IFERROR(INDEX([1]Master!$1:$1048576,MATCH(D399,[1]Master!$B:$B,0),MATCH($G$5,[1]Master!$1:$1,0)),"")</f>
        <v>6.4396654719235356</v>
      </c>
      <c r="K399" s="235">
        <f>ROUND(J399*Order_Quote!$L$3,4)</f>
        <v>0</v>
      </c>
      <c r="L399" s="228"/>
      <c r="M399" s="178"/>
      <c r="N399" s="171">
        <f t="shared" si="6"/>
        <v>0</v>
      </c>
      <c r="O399" s="80"/>
      <c r="Q399" s="73"/>
      <c r="R399" s="52"/>
    </row>
    <row r="400" spans="1:18" ht="15" customHeight="1" x14ac:dyDescent="0.3">
      <c r="A400" s="29" t="str">
        <f>IF(L400&gt;0,COUNT($A$7:A399)+COUNT(DWV!$A$8:$A$300)+COUNT('Large Dia. DWV'!$A$8:$A$121)+1,"")</f>
        <v/>
      </c>
      <c r="B400" s="424"/>
      <c r="C400" s="425"/>
      <c r="D400" s="3" t="s">
        <v>318</v>
      </c>
      <c r="E400" s="3">
        <v>22556037</v>
      </c>
      <c r="F400" s="5" t="s">
        <v>6541</v>
      </c>
      <c r="G400" s="381">
        <f>IFERROR(INDEX([1]Master!$1:$1048576,MATCH(D400,[1]Master!$B:$B,0),MATCH($H$5,[1]Master!$1:$1,0)),"")</f>
        <v>25</v>
      </c>
      <c r="H400" s="381" t="str">
        <f>IFERROR(INDEX([1]Master!$1:$1048576,MATCH(D400,[1]Master!$B:$B,0),MATCH($H$4,[1]Master!$1:$1,0)),"")</f>
        <v>-</v>
      </c>
      <c r="I400" s="81" t="s">
        <v>5380</v>
      </c>
      <c r="J400" s="367">
        <f>IFERROR(INDEX([1]Master!$1:$1048576,MATCH(D400,[1]Master!$B:$B,0),MATCH($G$5,[1]Master!$1:$1,0)),"")</f>
        <v>6.3444444444444441</v>
      </c>
      <c r="K400" s="235">
        <f>ROUND(J400*Order_Quote!$L$3,4)</f>
        <v>0</v>
      </c>
      <c r="L400" s="228"/>
      <c r="M400" s="178"/>
      <c r="N400" s="171">
        <f t="shared" si="6"/>
        <v>0</v>
      </c>
      <c r="O400" s="80"/>
      <c r="Q400" s="73"/>
      <c r="R400" s="52"/>
    </row>
    <row r="401" spans="1:18" ht="15" customHeight="1" x14ac:dyDescent="0.3">
      <c r="A401" s="29" t="str">
        <f>IF(L401&gt;0,COUNT($A$7:A400)+COUNT(DWV!$A$8:$A$300)+COUNT('Large Dia. DWV'!$A$8:$A$121)+1,"")</f>
        <v/>
      </c>
      <c r="B401" s="424"/>
      <c r="C401" s="425"/>
      <c r="D401" s="81" t="s">
        <v>4049</v>
      </c>
      <c r="E401" s="34">
        <v>22552645</v>
      </c>
      <c r="F401" s="82" t="s">
        <v>6542</v>
      </c>
      <c r="G401" s="381">
        <f>IFERROR(INDEX([1]Master!$1:$1048576,MATCH(D401,[1]Master!$B:$B,0),MATCH($H$5,[1]Master!$1:$1,0)),"")</f>
        <v>25</v>
      </c>
      <c r="H401" s="381" t="str">
        <f>IFERROR(INDEX([1]Master!$1:$1048576,MATCH(D401,[1]Master!$B:$B,0),MATCH($H$4,[1]Master!$1:$1,0)),"")</f>
        <v>-</v>
      </c>
      <c r="I401" s="81" t="s">
        <v>5380</v>
      </c>
      <c r="J401" s="367">
        <f>IFERROR(INDEX([1]Master!$1:$1048576,MATCH(D401,[1]Master!$B:$B,0),MATCH($G$5,[1]Master!$1:$1,0)),"")</f>
        <v>9.4862604540023909</v>
      </c>
      <c r="K401" s="235">
        <f>ROUND(J401*Order_Quote!$L$3,4)</f>
        <v>0</v>
      </c>
      <c r="L401" s="228"/>
      <c r="M401" s="178"/>
      <c r="N401" s="171">
        <f t="shared" si="6"/>
        <v>0</v>
      </c>
      <c r="O401" s="80"/>
      <c r="Q401" s="73"/>
      <c r="R401" s="52"/>
    </row>
    <row r="402" spans="1:18" ht="15" customHeight="1" x14ac:dyDescent="0.3">
      <c r="A402" s="29" t="str">
        <f>IF(L402&gt;0,COUNT($A$7:A401)+COUNT(DWV!$A$8:$A$300)+COUNT('Large Dia. DWV'!$A$8:$A$121)+1,"")</f>
        <v/>
      </c>
      <c r="B402" s="424"/>
      <c r="C402" s="425"/>
      <c r="D402" s="81" t="s">
        <v>4050</v>
      </c>
      <c r="E402" s="34">
        <v>22552647</v>
      </c>
      <c r="F402" s="82" t="s">
        <v>6543</v>
      </c>
      <c r="G402" s="381">
        <f>IFERROR(INDEX([1]Master!$1:$1048576,MATCH(D402,[1]Master!$B:$B,0),MATCH($H$5,[1]Master!$1:$1,0)),"")</f>
        <v>25</v>
      </c>
      <c r="H402" s="381" t="str">
        <f>IFERROR(INDEX([1]Master!$1:$1048576,MATCH(D402,[1]Master!$B:$B,0),MATCH($H$4,[1]Master!$1:$1,0)),"")</f>
        <v>-</v>
      </c>
      <c r="I402" s="81" t="s">
        <v>5380</v>
      </c>
      <c r="J402" s="367">
        <f>IFERROR(INDEX([1]Master!$1:$1048576,MATCH(D402,[1]Master!$B:$B,0),MATCH($G$5,[1]Master!$1:$1,0)),"")</f>
        <v>9.4862604540023909</v>
      </c>
      <c r="K402" s="235">
        <f>ROUND(J402*Order_Quote!$L$3,4)</f>
        <v>0</v>
      </c>
      <c r="L402" s="228"/>
      <c r="M402" s="178"/>
      <c r="N402" s="171">
        <f t="shared" si="6"/>
        <v>0</v>
      </c>
      <c r="O402" s="80"/>
      <c r="Q402" s="73"/>
      <c r="R402" s="52"/>
    </row>
    <row r="403" spans="1:18" ht="15" customHeight="1" x14ac:dyDescent="0.3">
      <c r="A403" s="29" t="str">
        <f>IF(L403&gt;0,COUNT($A$7:A402)+COUNT(DWV!$A$8:$A$300)+COUNT('Large Dia. DWV'!$A$8:$A$121)+1,"")</f>
        <v/>
      </c>
      <c r="B403" s="424"/>
      <c r="C403" s="425"/>
      <c r="D403" s="81" t="s">
        <v>4051</v>
      </c>
      <c r="E403" s="34">
        <v>22552649</v>
      </c>
      <c r="F403" s="82" t="s">
        <v>6544</v>
      </c>
      <c r="G403" s="381">
        <f>IFERROR(INDEX([1]Master!$1:$1048576,MATCH(D403,[1]Master!$B:$B,0),MATCH($H$5,[1]Master!$1:$1,0)),"")</f>
        <v>25</v>
      </c>
      <c r="H403" s="381" t="str">
        <f>IFERROR(INDEX([1]Master!$1:$1048576,MATCH(D403,[1]Master!$B:$B,0),MATCH($H$4,[1]Master!$1:$1,0)),"")</f>
        <v>-</v>
      </c>
      <c r="I403" s="81" t="s">
        <v>5380</v>
      </c>
      <c r="J403" s="367">
        <f>IFERROR(INDEX([1]Master!$1:$1048576,MATCH(D403,[1]Master!$B:$B,0),MATCH($G$5,[1]Master!$1:$1,0)),"")</f>
        <v>9.9111111111111114</v>
      </c>
      <c r="K403" s="235">
        <f>ROUND(J403*Order_Quote!$L$3,4)</f>
        <v>0</v>
      </c>
      <c r="L403" s="228"/>
      <c r="M403" s="178"/>
      <c r="N403" s="171">
        <f t="shared" si="6"/>
        <v>0</v>
      </c>
      <c r="O403" s="80"/>
      <c r="Q403" s="73"/>
      <c r="R403" s="52"/>
    </row>
    <row r="404" spans="1:18" ht="15" customHeight="1" x14ac:dyDescent="0.3">
      <c r="A404" s="29" t="str">
        <f>IF(L404&gt;0,COUNT($A$7:A403)+COUNT(DWV!$A$8:$A$300)+COUNT('Large Dia. DWV'!$A$8:$A$121)+1,"")</f>
        <v/>
      </c>
      <c r="B404" s="424"/>
      <c r="C404" s="425"/>
      <c r="D404" s="81" t="s">
        <v>4052</v>
      </c>
      <c r="E404" s="34">
        <v>22552651</v>
      </c>
      <c r="F404" s="82" t="s">
        <v>6545</v>
      </c>
      <c r="G404" s="381">
        <f>IFERROR(INDEX([1]Master!$1:$1048576,MATCH(D404,[1]Master!$B:$B,0),MATCH($H$5,[1]Master!$1:$1,0)),"")</f>
        <v>25</v>
      </c>
      <c r="H404" s="381" t="str">
        <f>IFERROR(INDEX([1]Master!$1:$1048576,MATCH(D404,[1]Master!$B:$B,0),MATCH($H$4,[1]Master!$1:$1,0)),"")</f>
        <v>-</v>
      </c>
      <c r="I404" s="81" t="s">
        <v>5380</v>
      </c>
      <c r="J404" s="367">
        <f>IFERROR(INDEX([1]Master!$1:$1048576,MATCH(D404,[1]Master!$B:$B,0),MATCH($G$5,[1]Master!$1:$1,0)),"")</f>
        <v>9.4862604540023909</v>
      </c>
      <c r="K404" s="235">
        <f>ROUND(J404*Order_Quote!$L$3,4)</f>
        <v>0</v>
      </c>
      <c r="L404" s="228"/>
      <c r="M404" s="178"/>
      <c r="N404" s="171">
        <f t="shared" si="6"/>
        <v>0</v>
      </c>
      <c r="O404" s="80"/>
      <c r="Q404" s="73"/>
      <c r="R404" s="52"/>
    </row>
    <row r="405" spans="1:18" ht="15" customHeight="1" x14ac:dyDescent="0.3">
      <c r="A405" s="29" t="str">
        <f>IF(L405&gt;0,COUNT($A$7:A404)+COUNT(DWV!$A$8:$A$300)+COUNT('Large Dia. DWV'!$A$8:$A$121)+1,"")</f>
        <v/>
      </c>
      <c r="B405" s="424"/>
      <c r="C405" s="425"/>
      <c r="D405" s="81" t="s">
        <v>4053</v>
      </c>
      <c r="E405" s="88">
        <v>22556223</v>
      </c>
      <c r="F405" s="82" t="s">
        <v>6546</v>
      </c>
      <c r="G405" s="381">
        <f>IFERROR(INDEX([1]Master!$1:$1048576,MATCH(D405,[1]Master!$B:$B,0),MATCH($H$5,[1]Master!$1:$1,0)),"")</f>
        <v>25</v>
      </c>
      <c r="H405" s="381" t="str">
        <f>IFERROR(INDEX([1]Master!$1:$1048576,MATCH(D405,[1]Master!$B:$B,0),MATCH($H$4,[1]Master!$1:$1,0)),"")</f>
        <v>-</v>
      </c>
      <c r="I405" s="81" t="s">
        <v>5380</v>
      </c>
      <c r="J405" s="367">
        <f>IFERROR(INDEX([1]Master!$1:$1048576,MATCH(D405,[1]Master!$B:$B,0),MATCH($G$5,[1]Master!$1:$1,0)),"")</f>
        <v>9.4862604540023909</v>
      </c>
      <c r="K405" s="235">
        <f>ROUND(J405*Order_Quote!$L$3,4)</f>
        <v>0</v>
      </c>
      <c r="L405" s="228"/>
      <c r="M405" s="178"/>
      <c r="N405" s="171">
        <f t="shared" si="6"/>
        <v>0</v>
      </c>
      <c r="O405" s="80"/>
      <c r="Q405" s="73"/>
      <c r="R405" s="52"/>
    </row>
    <row r="406" spans="1:18" ht="15" customHeight="1" x14ac:dyDescent="0.3">
      <c r="A406" s="29" t="str">
        <f>IF(L406&gt;0,COUNT($A$7:A405)+COUNT(DWV!$A$8:$A$300)+COUNT('Large Dia. DWV'!$A$8:$A$121)+1,"")</f>
        <v/>
      </c>
      <c r="B406" s="424"/>
      <c r="C406" s="425"/>
      <c r="D406" s="3" t="s">
        <v>319</v>
      </c>
      <c r="E406" s="3">
        <v>22556231</v>
      </c>
      <c r="F406" s="5" t="s">
        <v>6547</v>
      </c>
      <c r="G406" s="381">
        <f>IFERROR(INDEX([1]Master!$1:$1048576,MATCH(D406,[1]Master!$B:$B,0),MATCH($H$5,[1]Master!$1:$1,0)),"")</f>
        <v>25</v>
      </c>
      <c r="H406" s="381" t="str">
        <f>IFERROR(INDEX([1]Master!$1:$1048576,MATCH(D406,[1]Master!$B:$B,0),MATCH($H$4,[1]Master!$1:$1,0)),"")</f>
        <v>-</v>
      </c>
      <c r="I406" s="81" t="s">
        <v>5380</v>
      </c>
      <c r="J406" s="367">
        <f>IFERROR(INDEX([1]Master!$1:$1048576,MATCH(D406,[1]Master!$B:$B,0),MATCH($G$5,[1]Master!$1:$1,0)),"")</f>
        <v>9.3333333333333339</v>
      </c>
      <c r="K406" s="235">
        <f>ROUND(J406*Order_Quote!$L$3,4)</f>
        <v>0</v>
      </c>
      <c r="L406" s="228"/>
      <c r="M406" s="178"/>
      <c r="N406" s="171">
        <f t="shared" si="6"/>
        <v>0</v>
      </c>
      <c r="O406" s="80"/>
      <c r="Q406" s="73"/>
      <c r="R406" s="52"/>
    </row>
    <row r="407" spans="1:18" ht="15" customHeight="1" x14ac:dyDescent="0.3">
      <c r="A407" s="29" t="str">
        <f>IF(L407&gt;0,COUNT($A$7:A406)+COUNT(DWV!$A$8:$A$300)+COUNT('Large Dia. DWV'!$A$8:$A$121)+1,"")</f>
        <v/>
      </c>
      <c r="B407" s="424"/>
      <c r="C407" s="425"/>
      <c r="D407" s="3" t="s">
        <v>320</v>
      </c>
      <c r="E407" s="3">
        <v>22556045</v>
      </c>
      <c r="F407" s="5" t="s">
        <v>6548</v>
      </c>
      <c r="G407" s="381">
        <f>IFERROR(INDEX([1]Master!$1:$1048576,MATCH(D407,[1]Master!$B:$B,0),MATCH($H$5,[1]Master!$1:$1,0)),"")</f>
        <v>25</v>
      </c>
      <c r="H407" s="381">
        <f>IFERROR(INDEX([1]Master!$1:$1048576,MATCH(D407,[1]Master!$B:$B,0),MATCH($H$4,[1]Master!$1:$1,0)),"")</f>
        <v>1800</v>
      </c>
      <c r="I407" s="81" t="s">
        <v>5380</v>
      </c>
      <c r="J407" s="367">
        <f>IFERROR(INDEX([1]Master!$1:$1048576,MATCH(D407,[1]Master!$B:$B,0),MATCH($G$5,[1]Master!$1:$1,0)),"")</f>
        <v>9.2888888888888879</v>
      </c>
      <c r="K407" s="235">
        <f>ROUND(J407*Order_Quote!$L$3,4)</f>
        <v>0</v>
      </c>
      <c r="L407" s="228"/>
      <c r="M407" s="178"/>
      <c r="N407" s="171">
        <f t="shared" si="6"/>
        <v>0</v>
      </c>
      <c r="O407" s="80"/>
      <c r="Q407" s="73"/>
      <c r="R407" s="52"/>
    </row>
    <row r="408" spans="1:18" ht="15" customHeight="1" x14ac:dyDescent="0.3">
      <c r="A408" s="29" t="str">
        <f>IF(L408&gt;0,COUNT($A$7:A407)+COUNT(DWV!$A$8:$A$300)+COUNT('Large Dia. DWV'!$A$8:$A$121)+1,"")</f>
        <v/>
      </c>
      <c r="B408" s="424"/>
      <c r="C408" s="425"/>
      <c r="D408" s="3" t="s">
        <v>321</v>
      </c>
      <c r="E408" s="3">
        <v>22556320</v>
      </c>
      <c r="F408" s="5" t="s">
        <v>6549</v>
      </c>
      <c r="G408" s="381">
        <f>IFERROR(INDEX([1]Master!$1:$1048576,MATCH(D408,[1]Master!$B:$B,0),MATCH($H$5,[1]Master!$1:$1,0)),"")</f>
        <v>10</v>
      </c>
      <c r="H408" s="381" t="str">
        <f>IFERROR(INDEX([1]Master!$1:$1048576,MATCH(D408,[1]Master!$B:$B,0),MATCH($H$4,[1]Master!$1:$1,0)),"")</f>
        <v>-</v>
      </c>
      <c r="I408" s="81" t="s">
        <v>5380</v>
      </c>
      <c r="J408" s="367">
        <f>IFERROR(INDEX([1]Master!$1:$1048576,MATCH(D408,[1]Master!$B:$B,0),MATCH($G$5,[1]Master!$1:$1,0)),"")</f>
        <v>20.766666666666669</v>
      </c>
      <c r="K408" s="235">
        <f>ROUND(J408*Order_Quote!$L$3,4)</f>
        <v>0</v>
      </c>
      <c r="L408" s="228"/>
      <c r="M408" s="178"/>
      <c r="N408" s="171">
        <f t="shared" si="6"/>
        <v>0</v>
      </c>
      <c r="O408" s="80"/>
      <c r="Q408" s="73"/>
      <c r="R408" s="52"/>
    </row>
    <row r="409" spans="1:18" ht="15" customHeight="1" x14ac:dyDescent="0.3">
      <c r="A409" s="29" t="str">
        <f>IF(L409&gt;0,COUNT($A$7:A408)+COUNT(DWV!$A$8:$A$300)+COUNT('Large Dia. DWV'!$A$8:$A$121)+1,"")</f>
        <v/>
      </c>
      <c r="B409" s="424"/>
      <c r="C409" s="425"/>
      <c r="D409" s="81" t="s">
        <v>4054</v>
      </c>
      <c r="E409" s="34">
        <v>22552653</v>
      </c>
      <c r="F409" s="82" t="s">
        <v>6550</v>
      </c>
      <c r="G409" s="381">
        <f>IFERROR(INDEX([1]Master!$1:$1048576,MATCH(D409,[1]Master!$B:$B,0),MATCH($H$5,[1]Master!$1:$1,0)),"")</f>
        <v>10</v>
      </c>
      <c r="H409" s="381" t="str">
        <f>IFERROR(INDEX([1]Master!$1:$1048576,MATCH(D409,[1]Master!$B:$B,0),MATCH($H$4,[1]Master!$1:$1,0)),"")</f>
        <v>-</v>
      </c>
      <c r="I409" s="81" t="s">
        <v>5380</v>
      </c>
      <c r="J409" s="367">
        <f>IFERROR(INDEX([1]Master!$1:$1048576,MATCH(D409,[1]Master!$B:$B,0),MATCH($G$5,[1]Master!$1:$1,0)),"")</f>
        <v>21.218637992831543</v>
      </c>
      <c r="K409" s="235">
        <f>ROUND(J409*Order_Quote!$L$3,4)</f>
        <v>0</v>
      </c>
      <c r="L409" s="228"/>
      <c r="M409" s="178"/>
      <c r="N409" s="171">
        <f t="shared" si="6"/>
        <v>0</v>
      </c>
      <c r="O409" s="80"/>
      <c r="Q409" s="73"/>
      <c r="R409" s="52"/>
    </row>
    <row r="410" spans="1:18" ht="15" customHeight="1" x14ac:dyDescent="0.3">
      <c r="A410" s="29" t="str">
        <f>IF(L410&gt;0,COUNT($A$7:A409)+COUNT(DWV!$A$8:$A$300)+COUNT('Large Dia. DWV'!$A$8:$A$121)+1,"")</f>
        <v/>
      </c>
      <c r="B410" s="424"/>
      <c r="C410" s="425"/>
      <c r="D410" s="3" t="s">
        <v>322</v>
      </c>
      <c r="E410" s="3">
        <v>22556339</v>
      </c>
      <c r="F410" s="5" t="s">
        <v>6551</v>
      </c>
      <c r="G410" s="381">
        <f>IFERROR(INDEX([1]Master!$1:$1048576,MATCH(D410,[1]Master!$B:$B,0),MATCH($H$5,[1]Master!$1:$1,0)),"")</f>
        <v>10</v>
      </c>
      <c r="H410" s="381" t="str">
        <f>IFERROR(INDEX([1]Master!$1:$1048576,MATCH(D410,[1]Master!$B:$B,0),MATCH($H$4,[1]Master!$1:$1,0)),"")</f>
        <v>-</v>
      </c>
      <c r="I410" s="81" t="s">
        <v>5380</v>
      </c>
      <c r="J410" s="367">
        <f>IFERROR(INDEX([1]Master!$1:$1048576,MATCH(D410,[1]Master!$B:$B,0),MATCH($G$5,[1]Master!$1:$1,0)),"")</f>
        <v>20.766666666666669</v>
      </c>
      <c r="K410" s="235">
        <f>ROUND(J410*Order_Quote!$L$3,4)</f>
        <v>0</v>
      </c>
      <c r="L410" s="228"/>
      <c r="M410" s="178"/>
      <c r="N410" s="171">
        <f t="shared" si="6"/>
        <v>0</v>
      </c>
      <c r="O410" s="80"/>
      <c r="Q410" s="73"/>
      <c r="R410" s="52"/>
    </row>
    <row r="411" spans="1:18" ht="15" customHeight="1" x14ac:dyDescent="0.3">
      <c r="A411" s="29" t="str">
        <f>IF(L411&gt;0,COUNT($A$7:A410)+COUNT(DWV!$A$8:$A$300)+COUNT('Large Dia. DWV'!$A$8:$A$121)+1,"")</f>
        <v/>
      </c>
      <c r="B411" s="67"/>
      <c r="C411" s="68"/>
      <c r="D411" s="81" t="s">
        <v>4055</v>
      </c>
      <c r="E411" s="34">
        <v>22552655</v>
      </c>
      <c r="F411" s="82" t="s">
        <v>6552</v>
      </c>
      <c r="G411" s="381">
        <f>IFERROR(INDEX([1]Master!$1:$1048576,MATCH(D411,[1]Master!$B:$B,0),MATCH($H$5,[1]Master!$1:$1,0)),"")</f>
        <v>5</v>
      </c>
      <c r="H411" s="381" t="str">
        <f>IFERROR(INDEX([1]Master!$1:$1048576,MATCH(D411,[1]Master!$B:$B,0),MATCH($H$4,[1]Master!$1:$1,0)),"")</f>
        <v>-</v>
      </c>
      <c r="I411" s="81" t="s">
        <v>5380</v>
      </c>
      <c r="J411" s="367">
        <f>IFERROR(INDEX([1]Master!$1:$1048576,MATCH(D411,[1]Master!$B:$B,0),MATCH($G$5,[1]Master!$1:$1,0)),"")</f>
        <v>29.84468339307049</v>
      </c>
      <c r="K411" s="235">
        <f>ROUND(J411*Order_Quote!$L$3,4)</f>
        <v>0</v>
      </c>
      <c r="L411" s="228"/>
      <c r="M411" s="178"/>
      <c r="N411" s="171">
        <f t="shared" si="6"/>
        <v>0</v>
      </c>
      <c r="O411" s="80"/>
      <c r="Q411" s="73"/>
      <c r="R411" s="52"/>
    </row>
    <row r="412" spans="1:18" ht="15" customHeight="1" x14ac:dyDescent="0.3">
      <c r="A412" s="29" t="str">
        <f>IF(L412&gt;0,COUNT($A$7:A411)+COUNT(DWV!$A$8:$A$300)+COUNT('Large Dia. DWV'!$A$8:$A$121)+1,"")</f>
        <v/>
      </c>
      <c r="B412" s="67"/>
      <c r="C412" s="68"/>
      <c r="D412" s="81" t="s">
        <v>4056</v>
      </c>
      <c r="E412" s="34">
        <v>22552657</v>
      </c>
      <c r="F412" s="82" t="s">
        <v>6553</v>
      </c>
      <c r="G412" s="381">
        <f>IFERROR(INDEX([1]Master!$1:$1048576,MATCH(D412,[1]Master!$B:$B,0),MATCH($H$5,[1]Master!$1:$1,0)),"")</f>
        <v>5</v>
      </c>
      <c r="H412" s="381" t="str">
        <f>IFERROR(INDEX([1]Master!$1:$1048576,MATCH(D412,[1]Master!$B:$B,0),MATCH($H$4,[1]Master!$1:$1,0)),"")</f>
        <v>-</v>
      </c>
      <c r="I412" s="81" t="s">
        <v>5380</v>
      </c>
      <c r="J412" s="367">
        <f>IFERROR(INDEX([1]Master!$1:$1048576,MATCH(D412,[1]Master!$B:$B,0),MATCH($G$5,[1]Master!$1:$1,0)),"")</f>
        <v>29.84468339307049</v>
      </c>
      <c r="K412" s="235">
        <f>ROUND(J412*Order_Quote!$L$3,4)</f>
        <v>0</v>
      </c>
      <c r="L412" s="228"/>
      <c r="M412" s="178"/>
      <c r="N412" s="171">
        <f t="shared" si="6"/>
        <v>0</v>
      </c>
      <c r="O412" s="80"/>
      <c r="Q412" s="73"/>
      <c r="R412" s="52"/>
    </row>
    <row r="413" spans="1:18" ht="15" customHeight="1" x14ac:dyDescent="0.3">
      <c r="A413" s="29" t="str">
        <f>IF(L413&gt;0,COUNT($A$7:A412)+COUNT(DWV!$A$8:$A$300)+COUNT('Large Dia. DWV'!$A$8:$A$121)+1,"")</f>
        <v/>
      </c>
      <c r="B413" s="67"/>
      <c r="C413" s="68"/>
      <c r="D413" s="81" t="s">
        <v>4057</v>
      </c>
      <c r="E413" s="34">
        <v>22552659</v>
      </c>
      <c r="F413" s="82" t="s">
        <v>6554</v>
      </c>
      <c r="G413" s="381">
        <f>IFERROR(INDEX([1]Master!$1:$1048576,MATCH(D413,[1]Master!$B:$B,0),MATCH($H$5,[1]Master!$1:$1,0)),"")</f>
        <v>5</v>
      </c>
      <c r="H413" s="381" t="str">
        <f>IFERROR(INDEX([1]Master!$1:$1048576,MATCH(D413,[1]Master!$B:$B,0),MATCH($H$4,[1]Master!$1:$1,0)),"")</f>
        <v>-</v>
      </c>
      <c r="I413" s="81" t="s">
        <v>5380</v>
      </c>
      <c r="J413" s="367">
        <f>IFERROR(INDEX([1]Master!$1:$1048576,MATCH(D413,[1]Master!$B:$B,0),MATCH($G$5,[1]Master!$1:$1,0)),"")</f>
        <v>29.84468339307049</v>
      </c>
      <c r="K413" s="235">
        <f>ROUND(J413*Order_Quote!$L$3,4)</f>
        <v>0</v>
      </c>
      <c r="L413" s="228"/>
      <c r="M413" s="178"/>
      <c r="N413" s="171">
        <f t="shared" si="6"/>
        <v>0</v>
      </c>
      <c r="O413" s="80"/>
      <c r="Q413" s="73"/>
      <c r="R413" s="52"/>
    </row>
    <row r="414" spans="1:18" ht="15" customHeight="1" x14ac:dyDescent="0.3">
      <c r="A414" s="29" t="str">
        <f>IF(L414&gt;0,COUNT($A$7:A413)+COUNT(DWV!$A$8:$A$300)+COUNT('Large Dia. DWV'!$A$8:$A$121)+1,"")</f>
        <v/>
      </c>
      <c r="B414" s="67"/>
      <c r="C414" s="68"/>
      <c r="D414" s="81" t="s">
        <v>4058</v>
      </c>
      <c r="E414" s="34">
        <v>22552660</v>
      </c>
      <c r="F414" s="82" t="s">
        <v>6555</v>
      </c>
      <c r="G414" s="381">
        <f>IFERROR(INDEX([1]Master!$1:$1048576,MATCH(D414,[1]Master!$B:$B,0),MATCH($H$5,[1]Master!$1:$1,0)),"")</f>
        <v>5</v>
      </c>
      <c r="H414" s="381" t="str">
        <f>IFERROR(INDEX([1]Master!$1:$1048576,MATCH(D414,[1]Master!$B:$B,0),MATCH($H$4,[1]Master!$1:$1,0)),"")</f>
        <v>-</v>
      </c>
      <c r="I414" s="81" t="s">
        <v>5380</v>
      </c>
      <c r="J414" s="367">
        <f>IFERROR(INDEX([1]Master!$1:$1048576,MATCH(D414,[1]Master!$B:$B,0),MATCH($G$5,[1]Master!$1:$1,0)),"")</f>
        <v>29.84468339307049</v>
      </c>
      <c r="K414" s="235">
        <f>ROUND(J414*Order_Quote!$L$3,4)</f>
        <v>0</v>
      </c>
      <c r="L414" s="228"/>
      <c r="M414" s="178"/>
      <c r="N414" s="171">
        <f t="shared" si="6"/>
        <v>0</v>
      </c>
      <c r="O414" s="80"/>
      <c r="Q414" s="73"/>
      <c r="R414" s="52"/>
    </row>
    <row r="415" spans="1:18" ht="15" customHeight="1" x14ac:dyDescent="0.3">
      <c r="A415" s="29" t="str">
        <f>IF(L415&gt;0,COUNT($A$7:A414)+COUNT(DWV!$A$8:$A$300)+COUNT('Large Dia. DWV'!$A$8:$A$121)+1,"")</f>
        <v/>
      </c>
      <c r="B415" s="67"/>
      <c r="C415" s="68"/>
      <c r="D415" s="81" t="s">
        <v>4059</v>
      </c>
      <c r="E415" s="34">
        <v>22552662</v>
      </c>
      <c r="F415" s="82" t="s">
        <v>6556</v>
      </c>
      <c r="G415" s="381">
        <f>IFERROR(INDEX([1]Master!$1:$1048576,MATCH(D415,[1]Master!$B:$B,0),MATCH($H$5,[1]Master!$1:$1,0)),"")</f>
        <v>2</v>
      </c>
      <c r="H415" s="381" t="str">
        <f>IFERROR(INDEX([1]Master!$1:$1048576,MATCH(D415,[1]Master!$B:$B,0),MATCH($H$4,[1]Master!$1:$1,0)),"")</f>
        <v>-</v>
      </c>
      <c r="I415" s="81" t="s">
        <v>5380</v>
      </c>
      <c r="J415" s="367">
        <f>IFERROR(INDEX([1]Master!$1:$1048576,MATCH(D415,[1]Master!$B:$B,0),MATCH($G$5,[1]Master!$1:$1,0)),"")</f>
        <v>52.568697729988052</v>
      </c>
      <c r="K415" s="235">
        <f>ROUND(J415*Order_Quote!$L$3,4)</f>
        <v>0</v>
      </c>
      <c r="L415" s="228"/>
      <c r="M415" s="178"/>
      <c r="N415" s="171">
        <f t="shared" si="6"/>
        <v>0</v>
      </c>
      <c r="O415" s="80"/>
      <c r="Q415" s="73"/>
      <c r="R415" s="52"/>
    </row>
    <row r="416" spans="1:18" ht="15" customHeight="1" x14ac:dyDescent="0.3">
      <c r="A416" s="29" t="str">
        <f>IF(L416&gt;0,COUNT($A$7:A415)+COUNT(DWV!$A$8:$A$300)+COUNT('Large Dia. DWV'!$A$8:$A$121)+1,"")</f>
        <v/>
      </c>
      <c r="B416" s="67"/>
      <c r="C416" s="68"/>
      <c r="D416" s="81" t="s">
        <v>4060</v>
      </c>
      <c r="E416" s="34">
        <v>22552664</v>
      </c>
      <c r="F416" s="82" t="s">
        <v>6557</v>
      </c>
      <c r="G416" s="381">
        <f>IFERROR(INDEX([1]Master!$1:$1048576,MATCH(D416,[1]Master!$B:$B,0),MATCH($H$5,[1]Master!$1:$1,0)),"")</f>
        <v>4</v>
      </c>
      <c r="H416" s="381" t="str">
        <f>IFERROR(INDEX([1]Master!$1:$1048576,MATCH(D416,[1]Master!$B:$B,0),MATCH($H$4,[1]Master!$1:$1,0)),"")</f>
        <v>-</v>
      </c>
      <c r="I416" s="81" t="s">
        <v>5380</v>
      </c>
      <c r="J416" s="367">
        <f>IFERROR(INDEX([1]Master!$1:$1048576,MATCH(D416,[1]Master!$B:$B,0),MATCH($G$5,[1]Master!$1:$1,0)),"")</f>
        <v>52.568697729988052</v>
      </c>
      <c r="K416" s="235">
        <f>ROUND(J416*Order_Quote!$L$3,4)</f>
        <v>0</v>
      </c>
      <c r="L416" s="228"/>
      <c r="M416" s="178"/>
      <c r="N416" s="171">
        <f t="shared" si="6"/>
        <v>0</v>
      </c>
      <c r="O416" s="80"/>
      <c r="Q416" s="73"/>
      <c r="R416" s="52"/>
    </row>
    <row r="417" spans="1:18" ht="15" customHeight="1" x14ac:dyDescent="0.3">
      <c r="A417" s="29" t="str">
        <f>IF(L417&gt;0,COUNT($A$7:A416)+COUNT(DWV!$A$8:$A$300)+COUNT('Large Dia. DWV'!$A$8:$A$121)+1,"")</f>
        <v/>
      </c>
      <c r="B417" s="67"/>
      <c r="C417" s="68"/>
      <c r="D417" s="81" t="s">
        <v>4061</v>
      </c>
      <c r="E417" s="34">
        <v>22556371</v>
      </c>
      <c r="F417" s="82" t="s">
        <v>6558</v>
      </c>
      <c r="G417" s="381">
        <f>IFERROR(INDEX([1]Master!$1:$1048576,MATCH(D417,[1]Master!$B:$B,0),MATCH($H$5,[1]Master!$1:$1,0)),"")</f>
        <v>4</v>
      </c>
      <c r="H417" s="381" t="str">
        <f>IFERROR(INDEX([1]Master!$1:$1048576,MATCH(D417,[1]Master!$B:$B,0),MATCH($H$4,[1]Master!$1:$1,0)),"")</f>
        <v>-</v>
      </c>
      <c r="I417" s="81" t="s">
        <v>5380</v>
      </c>
      <c r="J417" s="367">
        <f>IFERROR(INDEX([1]Master!$1:$1048576,MATCH(D417,[1]Master!$B:$B,0),MATCH($G$5,[1]Master!$1:$1,0)),"")</f>
        <v>52.568697729988052</v>
      </c>
      <c r="K417" s="235">
        <f>ROUND(J417*Order_Quote!$L$3,4)</f>
        <v>0</v>
      </c>
      <c r="L417" s="228"/>
      <c r="M417" s="178"/>
      <c r="N417" s="171">
        <f t="shared" ref="N417:N480" si="7">L417/G417</f>
        <v>0</v>
      </c>
      <c r="O417" s="80"/>
      <c r="Q417" s="73"/>
      <c r="R417" s="52"/>
    </row>
    <row r="418" spans="1:18" ht="15" customHeight="1" x14ac:dyDescent="0.3">
      <c r="A418" s="29" t="str">
        <f>IF(L418&gt;0,COUNT($A$7:A417)+COUNT(DWV!$A$8:$A$300)+COUNT('Large Dia. DWV'!$A$8:$A$121)+1,"")</f>
        <v/>
      </c>
      <c r="B418" s="67"/>
      <c r="C418" s="68"/>
      <c r="D418" s="81" t="s">
        <v>4062</v>
      </c>
      <c r="E418" s="34">
        <v>22556380</v>
      </c>
      <c r="F418" s="82" t="s">
        <v>6559</v>
      </c>
      <c r="G418" s="381">
        <f>IFERROR(INDEX([1]Master!$1:$1048576,MATCH(D418,[1]Master!$B:$B,0),MATCH($H$5,[1]Master!$1:$1,0)),"")</f>
        <v>4</v>
      </c>
      <c r="H418" s="381" t="str">
        <f>IFERROR(INDEX([1]Master!$1:$1048576,MATCH(D418,[1]Master!$B:$B,0),MATCH($H$4,[1]Master!$1:$1,0)),"")</f>
        <v>-</v>
      </c>
      <c r="I418" s="81" t="s">
        <v>5380</v>
      </c>
      <c r="J418" s="367">
        <f>IFERROR(INDEX([1]Master!$1:$1048576,MATCH(D418,[1]Master!$B:$B,0),MATCH($G$5,[1]Master!$1:$1,0)),"")</f>
        <v>51.466666666666669</v>
      </c>
      <c r="K418" s="235">
        <f>ROUND(J418*Order_Quote!$L$3,4)</f>
        <v>0</v>
      </c>
      <c r="L418" s="228"/>
      <c r="M418" s="178"/>
      <c r="N418" s="171">
        <f t="shared" si="7"/>
        <v>0</v>
      </c>
      <c r="O418" s="80"/>
      <c r="Q418" s="73"/>
      <c r="R418" s="52"/>
    </row>
    <row r="419" spans="1:18" ht="15" customHeight="1" x14ac:dyDescent="0.3">
      <c r="A419" s="29" t="str">
        <f>IF(L419&gt;0,COUNT($A$7:A418)+COUNT(DWV!$A$8:$A$300)+COUNT('Large Dia. DWV'!$A$8:$A$121)+1,"")</f>
        <v/>
      </c>
      <c r="B419" s="67"/>
      <c r="C419" s="68"/>
      <c r="D419" s="81" t="s">
        <v>4063</v>
      </c>
      <c r="E419" s="34">
        <v>22552666</v>
      </c>
      <c r="F419" s="82" t="s">
        <v>6560</v>
      </c>
      <c r="G419" s="381">
        <f>IFERROR(INDEX([1]Master!$1:$1048576,MATCH(D419,[1]Master!$B:$B,0),MATCH($H$5,[1]Master!$1:$1,0)),"")</f>
        <v>4</v>
      </c>
      <c r="H419" s="381" t="str">
        <f>IFERROR(INDEX([1]Master!$1:$1048576,MATCH(D419,[1]Master!$B:$B,0),MATCH($H$4,[1]Master!$1:$1,0)),"")</f>
        <v>-</v>
      </c>
      <c r="I419" s="81" t="s">
        <v>5380</v>
      </c>
      <c r="J419" s="367">
        <f>IFERROR(INDEX([1]Master!$1:$1048576,MATCH(D419,[1]Master!$B:$B,0),MATCH($G$5,[1]Master!$1:$1,0)),"")</f>
        <v>52.568697729988052</v>
      </c>
      <c r="K419" s="235">
        <f>ROUND(J419*Order_Quote!$L$3,4)</f>
        <v>0</v>
      </c>
      <c r="L419" s="228"/>
      <c r="M419" s="178"/>
      <c r="N419" s="171">
        <f t="shared" si="7"/>
        <v>0</v>
      </c>
      <c r="O419" s="80"/>
      <c r="Q419" s="73"/>
      <c r="R419" s="52"/>
    </row>
    <row r="420" spans="1:18" ht="15" customHeight="1" x14ac:dyDescent="0.3">
      <c r="A420" s="29" t="str">
        <f>IF(L420&gt;0,COUNT($A$7:A419)+COUNT(DWV!$A$8:$A$300)+COUNT('Large Dia. DWV'!$A$8:$A$121)+1,"")</f>
        <v/>
      </c>
      <c r="B420" s="67"/>
      <c r="C420" s="68"/>
      <c r="D420" s="81" t="s">
        <v>4064</v>
      </c>
      <c r="E420" s="34">
        <v>22552668</v>
      </c>
      <c r="F420" s="82" t="s">
        <v>6561</v>
      </c>
      <c r="G420" s="381">
        <f>IFERROR(INDEX([1]Master!$1:$1048576,MATCH(D420,[1]Master!$B:$B,0),MATCH($H$5,[1]Master!$1:$1,0)),"")</f>
        <v>2</v>
      </c>
      <c r="H420" s="381" t="str">
        <f>IFERROR(INDEX([1]Master!$1:$1048576,MATCH(D420,[1]Master!$B:$B,0),MATCH($H$4,[1]Master!$1:$1,0)),"")</f>
        <v>-</v>
      </c>
      <c r="I420" s="81" t="s">
        <v>5380</v>
      </c>
      <c r="J420" s="367">
        <f>IFERROR(INDEX([1]Master!$1:$1048576,MATCH(D420,[1]Master!$B:$B,0),MATCH($G$5,[1]Master!$1:$1,0)),"")</f>
        <v>183.2258064516129</v>
      </c>
      <c r="K420" s="235">
        <f>ROUND(J420*Order_Quote!$L$3,4)</f>
        <v>0</v>
      </c>
      <c r="L420" s="228"/>
      <c r="M420" s="178"/>
      <c r="N420" s="171">
        <f t="shared" si="7"/>
        <v>0</v>
      </c>
      <c r="O420" s="80"/>
      <c r="Q420" s="73"/>
      <c r="R420" s="52"/>
    </row>
    <row r="421" spans="1:18" ht="15" customHeight="1" x14ac:dyDescent="0.3">
      <c r="A421" s="29" t="str">
        <f>IF(L421&gt;0,COUNT($A$7:A420)+COUNT(DWV!$A$8:$A$300)+COUNT('Large Dia. DWV'!$A$8:$A$121)+1,"")</f>
        <v/>
      </c>
      <c r="B421" s="67"/>
      <c r="C421" s="68"/>
      <c r="D421" s="81" t="s">
        <v>4065</v>
      </c>
      <c r="E421" s="34">
        <v>22552670</v>
      </c>
      <c r="F421" s="82" t="s">
        <v>6562</v>
      </c>
      <c r="G421" s="381">
        <f>IFERROR(INDEX([1]Master!$1:$1048576,MATCH(D421,[1]Master!$B:$B,0),MATCH($H$5,[1]Master!$1:$1,0)),"")</f>
        <v>2</v>
      </c>
      <c r="H421" s="381" t="str">
        <f>IFERROR(INDEX([1]Master!$1:$1048576,MATCH(D421,[1]Master!$B:$B,0),MATCH($H$4,[1]Master!$1:$1,0)),"")</f>
        <v>-</v>
      </c>
      <c r="I421" s="81" t="s">
        <v>5380</v>
      </c>
      <c r="J421" s="367">
        <f>IFERROR(INDEX([1]Master!$1:$1048576,MATCH(D421,[1]Master!$B:$B,0),MATCH($G$5,[1]Master!$1:$1,0)),"")</f>
        <v>183.2258064516129</v>
      </c>
      <c r="K421" s="235">
        <f>ROUND(J421*Order_Quote!$L$3,4)</f>
        <v>0</v>
      </c>
      <c r="L421" s="228"/>
      <c r="M421" s="178"/>
      <c r="N421" s="171">
        <f t="shared" si="7"/>
        <v>0</v>
      </c>
      <c r="O421" s="80"/>
      <c r="Q421" s="73"/>
      <c r="R421" s="52"/>
    </row>
    <row r="422" spans="1:18" ht="15" customHeight="1" x14ac:dyDescent="0.3">
      <c r="A422" s="29" t="str">
        <f>IF(L422&gt;0,COUNT($A$7:A421)+COUNT(DWV!$A$8:$A$300)+COUNT('Large Dia. DWV'!$A$8:$A$121)+1,"")</f>
        <v/>
      </c>
      <c r="B422" s="67"/>
      <c r="C422" s="68"/>
      <c r="D422" s="81" t="s">
        <v>4066</v>
      </c>
      <c r="E422" s="34">
        <v>22552672</v>
      </c>
      <c r="F422" s="82" t="s">
        <v>6563</v>
      </c>
      <c r="G422" s="381">
        <f>IFERROR(INDEX([1]Master!$1:$1048576,MATCH(D422,[1]Master!$B:$B,0),MATCH($H$5,[1]Master!$1:$1,0)),"")</f>
        <v>2</v>
      </c>
      <c r="H422" s="381" t="str">
        <f>IFERROR(INDEX([1]Master!$1:$1048576,MATCH(D422,[1]Master!$B:$B,0),MATCH($H$4,[1]Master!$1:$1,0)),"")</f>
        <v>-</v>
      </c>
      <c r="I422" s="81" t="s">
        <v>5380</v>
      </c>
      <c r="J422" s="367">
        <f>IFERROR(INDEX([1]Master!$1:$1048576,MATCH(D422,[1]Master!$B:$B,0),MATCH($G$5,[1]Master!$1:$1,0)),"")</f>
        <v>183.2258064516129</v>
      </c>
      <c r="K422" s="235">
        <f>ROUND(J422*Order_Quote!$L$3,4)</f>
        <v>0</v>
      </c>
      <c r="L422" s="228"/>
      <c r="M422" s="178"/>
      <c r="N422" s="171">
        <f t="shared" si="7"/>
        <v>0</v>
      </c>
      <c r="O422" s="80"/>
      <c r="Q422" s="73"/>
      <c r="R422" s="52"/>
    </row>
    <row r="423" spans="1:18" ht="15" customHeight="1" x14ac:dyDescent="0.3">
      <c r="A423" s="29" t="str">
        <f>IF(L423&gt;0,COUNT($A$7:A422)+COUNT(DWV!$A$8:$A$300)+COUNT('Large Dia. DWV'!$A$8:$A$121)+1,"")</f>
        <v/>
      </c>
      <c r="B423" s="67"/>
      <c r="C423" s="68"/>
      <c r="D423" s="81" t="s">
        <v>4067</v>
      </c>
      <c r="E423" s="34">
        <v>22552674</v>
      </c>
      <c r="F423" s="82" t="s">
        <v>6564</v>
      </c>
      <c r="G423" s="381">
        <f>IFERROR(INDEX([1]Master!$1:$1048576,MATCH(D423,[1]Master!$B:$B,0),MATCH($H$5,[1]Master!$1:$1,0)),"")</f>
        <v>2</v>
      </c>
      <c r="H423" s="381" t="str">
        <f>IFERROR(INDEX([1]Master!$1:$1048576,MATCH(D423,[1]Master!$B:$B,0),MATCH($H$4,[1]Master!$1:$1,0)),"")</f>
        <v>-</v>
      </c>
      <c r="I423" s="81" t="s">
        <v>5380</v>
      </c>
      <c r="J423" s="367">
        <f>IFERROR(INDEX([1]Master!$1:$1048576,MATCH(D423,[1]Master!$B:$B,0),MATCH($G$5,[1]Master!$1:$1,0)),"")</f>
        <v>179.34444444444443</v>
      </c>
      <c r="K423" s="235">
        <f>ROUND(J423*Order_Quote!$L$3,4)</f>
        <v>0</v>
      </c>
      <c r="L423" s="228"/>
      <c r="M423" s="178"/>
      <c r="N423" s="171">
        <f t="shared" si="7"/>
        <v>0</v>
      </c>
      <c r="O423" s="80"/>
      <c r="Q423" s="73"/>
      <c r="R423" s="52"/>
    </row>
    <row r="424" spans="1:18" ht="15" customHeight="1" x14ac:dyDescent="0.3">
      <c r="A424" s="29" t="str">
        <f>IF(L424&gt;0,COUNT($A$7:A423)+COUNT(DWV!$A$8:$A$300)+COUNT('Large Dia. DWV'!$A$8:$A$121)+1,"")</f>
        <v/>
      </c>
      <c r="B424" s="67"/>
      <c r="C424" s="68"/>
      <c r="D424" s="81" t="s">
        <v>4068</v>
      </c>
      <c r="E424" s="34">
        <v>22552676</v>
      </c>
      <c r="F424" s="82" t="s">
        <v>6565</v>
      </c>
      <c r="G424" s="381">
        <f>IFERROR(INDEX([1]Master!$1:$1048576,MATCH(D424,[1]Master!$B:$B,0),MATCH($H$5,[1]Master!$1:$1,0)),"")</f>
        <v>2</v>
      </c>
      <c r="H424" s="381" t="str">
        <f>IFERROR(INDEX([1]Master!$1:$1048576,MATCH(D424,[1]Master!$B:$B,0),MATCH($H$4,[1]Master!$1:$1,0)),"")</f>
        <v>-</v>
      </c>
      <c r="I424" s="81" t="s">
        <v>5380</v>
      </c>
      <c r="J424" s="367">
        <f>IFERROR(INDEX([1]Master!$1:$1048576,MATCH(D424,[1]Master!$B:$B,0),MATCH($G$5,[1]Master!$1:$1,0)),"")</f>
        <v>183.2258064516129</v>
      </c>
      <c r="K424" s="235">
        <f>ROUND(J424*Order_Quote!$L$3,4)</f>
        <v>0</v>
      </c>
      <c r="L424" s="228"/>
      <c r="M424" s="178"/>
      <c r="N424" s="171">
        <f t="shared" si="7"/>
        <v>0</v>
      </c>
      <c r="O424" s="80"/>
      <c r="Q424" s="73"/>
      <c r="R424" s="52"/>
    </row>
    <row r="425" spans="1:18" ht="15" customHeight="1" x14ac:dyDescent="0.3">
      <c r="A425" s="29" t="str">
        <f>IF(L425&gt;0,COUNT($A$7:A424)+COUNT(DWV!$A$8:$A$300)+COUNT('Large Dia. DWV'!$A$8:$A$121)+1,"")</f>
        <v/>
      </c>
      <c r="B425" s="181"/>
      <c r="C425" s="182"/>
      <c r="D425" s="81" t="s">
        <v>4069</v>
      </c>
      <c r="E425" s="34">
        <v>22552678</v>
      </c>
      <c r="F425" s="82" t="s">
        <v>6566</v>
      </c>
      <c r="G425" s="381">
        <f>IFERROR(INDEX([1]Master!$1:$1048576,MATCH(D425,[1]Master!$B:$B,0),MATCH($H$5,[1]Master!$1:$1,0)),"")</f>
        <v>2</v>
      </c>
      <c r="H425" s="381" t="str">
        <f>IFERROR(INDEX([1]Master!$1:$1048576,MATCH(D425,[1]Master!$B:$B,0),MATCH($H$4,[1]Master!$1:$1,0)),"")</f>
        <v>-</v>
      </c>
      <c r="I425" s="81" t="s">
        <v>5380</v>
      </c>
      <c r="J425" s="367">
        <f>IFERROR(INDEX([1]Master!$1:$1048576,MATCH(D425,[1]Master!$B:$B,0),MATCH($G$5,[1]Master!$1:$1,0)),"")</f>
        <v>179.34444444444443</v>
      </c>
      <c r="K425" s="235">
        <f>ROUND(J425*Order_Quote!$L$3,4)</f>
        <v>0</v>
      </c>
      <c r="L425" s="228"/>
      <c r="M425" s="178"/>
      <c r="N425" s="171">
        <f t="shared" si="7"/>
        <v>0</v>
      </c>
      <c r="O425" s="80"/>
      <c r="Q425" s="73"/>
      <c r="R425" s="52"/>
    </row>
    <row r="426" spans="1:18" ht="15" customHeight="1" x14ac:dyDescent="0.3">
      <c r="A426" s="29" t="str">
        <f>IF(L426&gt;0,COUNT($A$7:A425)+COUNT(DWV!$A$8:$A$300)+COUNT('Large Dia. DWV'!$A$8:$A$121)+1,"")</f>
        <v/>
      </c>
      <c r="B426" s="67"/>
      <c r="C426" s="68"/>
      <c r="D426" s="85" t="s">
        <v>4077</v>
      </c>
      <c r="E426" s="83">
        <v>22554152</v>
      </c>
      <c r="F426" s="84" t="s">
        <v>6567</v>
      </c>
      <c r="G426" s="381">
        <f>IFERROR(INDEX([1]Master!$1:$1048576,MATCH(D426,[1]Master!$B:$B,0),MATCH($H$5,[1]Master!$1:$1,0)),"")</f>
        <v>250</v>
      </c>
      <c r="H426" s="381" t="str">
        <f>IFERROR(INDEX([1]Master!$1:$1048576,MATCH(D426,[1]Master!$B:$B,0),MATCH($H$4,[1]Master!$1:$1,0)),"")</f>
        <v>-</v>
      </c>
      <c r="I426" s="81" t="s">
        <v>5380</v>
      </c>
      <c r="J426" s="367">
        <f>IFERROR(INDEX([1]Master!$1:$1048576,MATCH(D426,[1]Master!$B:$B,0),MATCH($G$5,[1]Master!$1:$1,0)),"")</f>
        <v>1.9593787335722817</v>
      </c>
      <c r="K426" s="235">
        <f>ROUND(J426*Order_Quote!$L$3,4)</f>
        <v>0</v>
      </c>
      <c r="L426" s="232"/>
      <c r="M426" s="178"/>
      <c r="N426" s="171">
        <f t="shared" si="7"/>
        <v>0</v>
      </c>
      <c r="O426" s="80"/>
      <c r="Q426" s="73"/>
      <c r="R426" s="52"/>
    </row>
    <row r="427" spans="1:18" ht="15" customHeight="1" x14ac:dyDescent="0.3">
      <c r="A427" s="29" t="str">
        <f>IF(L427&gt;0,COUNT($A$7:A426)+COUNT(DWV!$A$8:$A$300)+COUNT('Large Dia. DWV'!$A$8:$A$121)+1,"")</f>
        <v/>
      </c>
      <c r="B427" s="67"/>
      <c r="C427" s="68"/>
      <c r="D427" s="81" t="s">
        <v>4078</v>
      </c>
      <c r="E427" s="34">
        <v>22554154</v>
      </c>
      <c r="F427" s="82" t="s">
        <v>6568</v>
      </c>
      <c r="G427" s="381">
        <f>IFERROR(INDEX([1]Master!$1:$1048576,MATCH(D427,[1]Master!$B:$B,0),MATCH($H$5,[1]Master!$1:$1,0)),"")</f>
        <v>250</v>
      </c>
      <c r="H427" s="381" t="str">
        <f>IFERROR(INDEX([1]Master!$1:$1048576,MATCH(D427,[1]Master!$B:$B,0),MATCH($H$4,[1]Master!$1:$1,0)),"")</f>
        <v>-</v>
      </c>
      <c r="I427" s="81" t="s">
        <v>5380</v>
      </c>
      <c r="J427" s="367">
        <f>IFERROR(INDEX([1]Master!$1:$1048576,MATCH(D427,[1]Master!$B:$B,0),MATCH($G$5,[1]Master!$1:$1,0)),"")</f>
        <v>1.9593787335722817</v>
      </c>
      <c r="K427" s="235">
        <f>ROUND(J427*Order_Quote!$L$3,4)</f>
        <v>0</v>
      </c>
      <c r="L427" s="228"/>
      <c r="M427" s="178"/>
      <c r="N427" s="171">
        <f t="shared" si="7"/>
        <v>0</v>
      </c>
      <c r="O427" s="80"/>
      <c r="Q427" s="73"/>
      <c r="R427" s="52"/>
    </row>
    <row r="428" spans="1:18" ht="15" customHeight="1" x14ac:dyDescent="0.3">
      <c r="A428" s="29" t="str">
        <f>IF(L428&gt;0,COUNT($A$7:A427)+COUNT(DWV!$A$8:$A$300)+COUNT('Large Dia. DWV'!$A$8:$A$121)+1,"")</f>
        <v/>
      </c>
      <c r="B428" s="67"/>
      <c r="C428" s="68"/>
      <c r="D428" s="81" t="s">
        <v>4079</v>
      </c>
      <c r="E428" s="34">
        <v>22554156</v>
      </c>
      <c r="F428" s="82" t="s">
        <v>6569</v>
      </c>
      <c r="G428" s="381">
        <f>IFERROR(INDEX([1]Master!$1:$1048576,MATCH(D428,[1]Master!$B:$B,0),MATCH($H$5,[1]Master!$1:$1,0)),"")</f>
        <v>250</v>
      </c>
      <c r="H428" s="381" t="str">
        <f>IFERROR(INDEX([1]Master!$1:$1048576,MATCH(D428,[1]Master!$B:$B,0),MATCH($H$4,[1]Master!$1:$1,0)),"")</f>
        <v>-</v>
      </c>
      <c r="I428" s="81" t="s">
        <v>5380</v>
      </c>
      <c r="J428" s="367">
        <f>IFERROR(INDEX([1]Master!$1:$1048576,MATCH(D428,[1]Master!$B:$B,0),MATCH($G$5,[1]Master!$1:$1,0)),"")</f>
        <v>1.9593787335722817</v>
      </c>
      <c r="K428" s="235">
        <f>ROUND(J428*Order_Quote!$L$3,4)</f>
        <v>0</v>
      </c>
      <c r="L428" s="228"/>
      <c r="M428" s="178"/>
      <c r="N428" s="171">
        <f t="shared" si="7"/>
        <v>0</v>
      </c>
      <c r="O428" s="80"/>
      <c r="Q428" s="73"/>
      <c r="R428" s="52"/>
    </row>
    <row r="429" spans="1:18" ht="15" customHeight="1" x14ac:dyDescent="0.3">
      <c r="A429" s="29" t="str">
        <f>IF(L429&gt;0,COUNT($A$7:A428)+COUNT(DWV!$A$8:$A$300)+COUNT('Large Dia. DWV'!$A$8:$A$121)+1,"")</f>
        <v/>
      </c>
      <c r="B429" s="67"/>
      <c r="C429" s="68"/>
      <c r="D429" s="81" t="s">
        <v>4080</v>
      </c>
      <c r="E429" s="34">
        <v>22554157</v>
      </c>
      <c r="F429" s="82" t="s">
        <v>6570</v>
      </c>
      <c r="G429" s="381">
        <f>IFERROR(INDEX([1]Master!$1:$1048576,MATCH(D429,[1]Master!$B:$B,0),MATCH($H$5,[1]Master!$1:$1,0)),"")</f>
        <v>250</v>
      </c>
      <c r="H429" s="381" t="str">
        <f>IFERROR(INDEX([1]Master!$1:$1048576,MATCH(D429,[1]Master!$B:$B,0),MATCH($H$4,[1]Master!$1:$1,0)),"")</f>
        <v>-</v>
      </c>
      <c r="I429" s="81" t="s">
        <v>5380</v>
      </c>
      <c r="J429" s="367">
        <f>IFERROR(INDEX([1]Master!$1:$1048576,MATCH(D429,[1]Master!$B:$B,0),MATCH($G$5,[1]Master!$1:$1,0)),"")</f>
        <v>1.9593787335722817</v>
      </c>
      <c r="K429" s="235">
        <f>ROUND(J429*Order_Quote!$L$3,4)</f>
        <v>0</v>
      </c>
      <c r="L429" s="228"/>
      <c r="M429" s="178"/>
      <c r="N429" s="171">
        <f t="shared" si="7"/>
        <v>0</v>
      </c>
      <c r="O429" s="80"/>
      <c r="Q429" s="73"/>
      <c r="R429" s="52"/>
    </row>
    <row r="430" spans="1:18" ht="15" customHeight="1" x14ac:dyDescent="0.3">
      <c r="A430" s="29" t="str">
        <f>IF(L430&gt;0,COUNT($A$7:A429)+COUNT(DWV!$A$8:$A$300)+COUNT('Large Dia. DWV'!$A$8:$A$121)+1,"")</f>
        <v/>
      </c>
      <c r="B430" s="67"/>
      <c r="C430" s="68"/>
      <c r="D430" s="81" t="s">
        <v>4081</v>
      </c>
      <c r="E430" s="34">
        <v>22554160</v>
      </c>
      <c r="F430" s="82" t="s">
        <v>6571</v>
      </c>
      <c r="G430" s="381">
        <f>IFERROR(INDEX([1]Master!$1:$1048576,MATCH(D430,[1]Master!$B:$B,0),MATCH($H$5,[1]Master!$1:$1,0)),"")</f>
        <v>250</v>
      </c>
      <c r="H430" s="381" t="str">
        <f>IFERROR(INDEX([1]Master!$1:$1048576,MATCH(D430,[1]Master!$B:$B,0),MATCH($H$4,[1]Master!$1:$1,0)),"")</f>
        <v>-</v>
      </c>
      <c r="I430" s="81" t="s">
        <v>5380</v>
      </c>
      <c r="J430" s="367">
        <f>IFERROR(INDEX([1]Master!$1:$1048576,MATCH(D430,[1]Master!$B:$B,0),MATCH($G$5,[1]Master!$1:$1,0)),"")</f>
        <v>1.9593787335722817</v>
      </c>
      <c r="K430" s="235">
        <f>ROUND(J430*Order_Quote!$L$3,4)</f>
        <v>0</v>
      </c>
      <c r="L430" s="228"/>
      <c r="M430" s="178"/>
      <c r="N430" s="171">
        <f t="shared" si="7"/>
        <v>0</v>
      </c>
      <c r="O430" s="80"/>
      <c r="Q430" s="73"/>
      <c r="R430" s="52"/>
    </row>
    <row r="431" spans="1:18" ht="15" customHeight="1" x14ac:dyDescent="0.3">
      <c r="A431" s="29" t="str">
        <f>IF(L431&gt;0,COUNT($A$7:A430)+COUNT(DWV!$A$8:$A$300)+COUNT('Large Dia. DWV'!$A$8:$A$121)+1,"")</f>
        <v/>
      </c>
      <c r="B431" s="424"/>
      <c r="C431" s="425"/>
      <c r="D431" s="3" t="s">
        <v>291</v>
      </c>
      <c r="E431" s="3">
        <v>22552449</v>
      </c>
      <c r="F431" s="5" t="s">
        <v>6572</v>
      </c>
      <c r="G431" s="381">
        <f>IFERROR(INDEX([1]Master!$1:$1048576,MATCH(D431,[1]Master!$B:$B,0),MATCH($H$5,[1]Master!$1:$1,0)),"")</f>
        <v>500</v>
      </c>
      <c r="H431" s="381" t="str">
        <f>IFERROR(INDEX([1]Master!$1:$1048576,MATCH(D431,[1]Master!$B:$B,0),MATCH($H$4,[1]Master!$1:$1,0)),"")</f>
        <v>-</v>
      </c>
      <c r="I431" s="81" t="s">
        <v>5380</v>
      </c>
      <c r="J431" s="367">
        <f>IFERROR(INDEX([1]Master!$1:$1048576,MATCH(D431,[1]Master!$B:$B,0),MATCH($G$5,[1]Master!$1:$1,0)),"")</f>
        <v>1.4555555555555555</v>
      </c>
      <c r="K431" s="235">
        <f>ROUND(J431*Order_Quote!$L$3,4)</f>
        <v>0</v>
      </c>
      <c r="L431" s="228"/>
      <c r="M431" s="178"/>
      <c r="N431" s="171">
        <f t="shared" si="7"/>
        <v>0</v>
      </c>
      <c r="O431" s="80"/>
      <c r="Q431" s="73"/>
      <c r="R431" s="52"/>
    </row>
    <row r="432" spans="1:18" ht="15" customHeight="1" x14ac:dyDescent="0.3">
      <c r="A432" s="29" t="str">
        <f>IF(L432&gt;0,COUNT($A$7:A431)+COUNT(DWV!$A$8:$A$300)+COUNT('Large Dia. DWV'!$A$8:$A$121)+1,"")</f>
        <v/>
      </c>
      <c r="B432" s="424"/>
      <c r="C432" s="425"/>
      <c r="D432" s="81" t="s">
        <v>4082</v>
      </c>
      <c r="E432" s="34">
        <v>22554162</v>
      </c>
      <c r="F432" s="82" t="s">
        <v>6573</v>
      </c>
      <c r="G432" s="381">
        <f>IFERROR(INDEX([1]Master!$1:$1048576,MATCH(D432,[1]Master!$B:$B,0),MATCH($H$5,[1]Master!$1:$1,0)),"")</f>
        <v>250</v>
      </c>
      <c r="H432" s="381" t="str">
        <f>IFERROR(INDEX([1]Master!$1:$1048576,MATCH(D432,[1]Master!$B:$B,0),MATCH($H$4,[1]Master!$1:$1,0)),"")</f>
        <v>-</v>
      </c>
      <c r="I432" s="81" t="s">
        <v>5380</v>
      </c>
      <c r="J432" s="367">
        <f>IFERROR(INDEX([1]Master!$1:$1048576,MATCH(D432,[1]Master!$B:$B,0),MATCH($G$5,[1]Master!$1:$1,0)),"")</f>
        <v>2.4014336917562722</v>
      </c>
      <c r="K432" s="235">
        <f>ROUND(J432*Order_Quote!$L$3,4)</f>
        <v>0</v>
      </c>
      <c r="L432" s="228"/>
      <c r="M432" s="178"/>
      <c r="N432" s="171">
        <f t="shared" si="7"/>
        <v>0</v>
      </c>
      <c r="O432" s="80"/>
      <c r="Q432" s="73"/>
      <c r="R432" s="52"/>
    </row>
    <row r="433" spans="1:18" ht="15" customHeight="1" x14ac:dyDescent="0.3">
      <c r="A433" s="29" t="str">
        <f>IF(L433&gt;0,COUNT($A$7:A432)+COUNT(DWV!$A$8:$A$300)+COUNT('Large Dia. DWV'!$A$8:$A$121)+1,"")</f>
        <v/>
      </c>
      <c r="B433" s="424"/>
      <c r="C433" s="425"/>
      <c r="D433" s="81" t="s">
        <v>4083</v>
      </c>
      <c r="E433" s="88">
        <v>22554164</v>
      </c>
      <c r="F433" s="82" t="s">
        <v>6574</v>
      </c>
      <c r="G433" s="381">
        <f>IFERROR(INDEX([1]Master!$1:$1048576,MATCH(D433,[1]Master!$B:$B,0),MATCH($H$5,[1]Master!$1:$1,0)),"")</f>
        <v>250</v>
      </c>
      <c r="H433" s="381" t="str">
        <f>IFERROR(INDEX([1]Master!$1:$1048576,MATCH(D433,[1]Master!$B:$B,0),MATCH($H$4,[1]Master!$1:$1,0)),"")</f>
        <v>-</v>
      </c>
      <c r="I433" s="81" t="s">
        <v>5380</v>
      </c>
      <c r="J433" s="367">
        <f>IFERROR(INDEX([1]Master!$1:$1048576,MATCH(D433,[1]Master!$B:$B,0),MATCH($G$5,[1]Master!$1:$1,0)),"")</f>
        <v>2.4014336917562722</v>
      </c>
      <c r="K433" s="235">
        <f>ROUND(J433*Order_Quote!$L$3,4)</f>
        <v>0</v>
      </c>
      <c r="L433" s="228"/>
      <c r="M433" s="178"/>
      <c r="N433" s="171">
        <f t="shared" si="7"/>
        <v>0</v>
      </c>
      <c r="O433" s="80"/>
      <c r="Q433" s="73"/>
      <c r="R433" s="52"/>
    </row>
    <row r="434" spans="1:18" ht="15" customHeight="1" x14ac:dyDescent="0.3">
      <c r="A434" s="29" t="str">
        <f>IF(L434&gt;0,COUNT($A$7:A433)+COUNT(DWV!$A$8:$A$300)+COUNT('Large Dia. DWV'!$A$8:$A$121)+1,"")</f>
        <v/>
      </c>
      <c r="B434" s="424"/>
      <c r="C434" s="425"/>
      <c r="D434" s="3" t="s">
        <v>292</v>
      </c>
      <c r="E434" s="3">
        <v>22552453</v>
      </c>
      <c r="F434" s="5" t="s">
        <v>6575</v>
      </c>
      <c r="G434" s="381">
        <f>IFERROR(INDEX([1]Master!$1:$1048576,MATCH(D434,[1]Master!$B:$B,0),MATCH($H$5,[1]Master!$1:$1,0)),"")</f>
        <v>250</v>
      </c>
      <c r="H434" s="381" t="str">
        <f>IFERROR(INDEX([1]Master!$1:$1048576,MATCH(D434,[1]Master!$B:$B,0),MATCH($H$4,[1]Master!$1:$1,0)),"")</f>
        <v>-</v>
      </c>
      <c r="I434" s="81" t="s">
        <v>5380</v>
      </c>
      <c r="J434" s="367">
        <f>IFERROR(INDEX([1]Master!$1:$1048576,MATCH(D434,[1]Master!$B:$B,0),MATCH($G$5,[1]Master!$1:$1,0)),"")</f>
        <v>2.3555555555555556</v>
      </c>
      <c r="K434" s="235">
        <f>ROUND(J434*Order_Quote!$L$3,4)</f>
        <v>0</v>
      </c>
      <c r="L434" s="228"/>
      <c r="M434" s="178"/>
      <c r="N434" s="171">
        <f t="shared" si="7"/>
        <v>0</v>
      </c>
      <c r="O434" s="80"/>
      <c r="Q434" s="73"/>
      <c r="R434" s="52"/>
    </row>
    <row r="435" spans="1:18" ht="15" customHeight="1" x14ac:dyDescent="0.3">
      <c r="A435" s="29" t="str">
        <f>IF(L435&gt;0,COUNT($A$7:A434)+COUNT(DWV!$A$8:$A$300)+COUNT('Large Dia. DWV'!$A$8:$A$121)+1,"")</f>
        <v/>
      </c>
      <c r="B435" s="424"/>
      <c r="C435" s="425"/>
      <c r="D435" s="3" t="s">
        <v>293</v>
      </c>
      <c r="E435" s="3">
        <v>22552465</v>
      </c>
      <c r="F435" s="5" t="s">
        <v>6576</v>
      </c>
      <c r="G435" s="381">
        <f>IFERROR(INDEX([1]Master!$1:$1048576,MATCH(D435,[1]Master!$B:$B,0),MATCH($H$5,[1]Master!$1:$1,0)),"")</f>
        <v>250</v>
      </c>
      <c r="H435" s="381" t="str">
        <f>IFERROR(INDEX([1]Master!$1:$1048576,MATCH(D435,[1]Master!$B:$B,0),MATCH($H$4,[1]Master!$1:$1,0)),"")</f>
        <v>-</v>
      </c>
      <c r="I435" s="81" t="s">
        <v>5380</v>
      </c>
      <c r="J435" s="367">
        <f>IFERROR(INDEX([1]Master!$1:$1048576,MATCH(D435,[1]Master!$B:$B,0),MATCH($G$5,[1]Master!$1:$1,0)),"")</f>
        <v>2.3555555555555556</v>
      </c>
      <c r="K435" s="235">
        <f>ROUND(J435*Order_Quote!$L$3,4)</f>
        <v>0</v>
      </c>
      <c r="L435" s="228"/>
      <c r="M435" s="178"/>
      <c r="N435" s="171">
        <f t="shared" si="7"/>
        <v>0</v>
      </c>
      <c r="O435" s="80"/>
      <c r="Q435" s="73"/>
      <c r="R435" s="52"/>
    </row>
    <row r="436" spans="1:18" ht="15" customHeight="1" x14ac:dyDescent="0.3">
      <c r="A436" s="29" t="str">
        <f>IF(L436&gt;0,COUNT($A$7:A435)+COUNT(DWV!$A$8:$A$300)+COUNT('Large Dia. DWV'!$A$8:$A$121)+1,"")</f>
        <v/>
      </c>
      <c r="B436" s="424"/>
      <c r="C436" s="425"/>
      <c r="D436" s="3" t="s">
        <v>294</v>
      </c>
      <c r="E436" s="3">
        <v>22552511</v>
      </c>
      <c r="F436" s="5" t="s">
        <v>6577</v>
      </c>
      <c r="G436" s="381">
        <f>IFERROR(INDEX([1]Master!$1:$1048576,MATCH(D436,[1]Master!$B:$B,0),MATCH($H$5,[1]Master!$1:$1,0)),"")</f>
        <v>150</v>
      </c>
      <c r="H436" s="381" t="str">
        <f>IFERROR(INDEX([1]Master!$1:$1048576,MATCH(D436,[1]Master!$B:$B,0),MATCH($H$4,[1]Master!$1:$1,0)),"")</f>
        <v>-</v>
      </c>
      <c r="I436" s="81" t="s">
        <v>5380</v>
      </c>
      <c r="J436" s="367">
        <f>IFERROR(INDEX([1]Master!$1:$1048576,MATCH(D436,[1]Master!$B:$B,0),MATCH($G$5,[1]Master!$1:$1,0)),"")</f>
        <v>3.6111111111111112</v>
      </c>
      <c r="K436" s="235">
        <f>ROUND(J436*Order_Quote!$L$3,4)</f>
        <v>0</v>
      </c>
      <c r="L436" s="228"/>
      <c r="M436" s="178"/>
      <c r="N436" s="171">
        <f t="shared" si="7"/>
        <v>0</v>
      </c>
      <c r="O436" s="80"/>
      <c r="Q436" s="73"/>
      <c r="R436" s="52"/>
    </row>
    <row r="437" spans="1:18" ht="15" customHeight="1" x14ac:dyDescent="0.3">
      <c r="A437" s="29" t="str">
        <f>IF(L437&gt;0,COUNT($A$7:A436)+COUNT(DWV!$A$8:$A$300)+COUNT('Large Dia. DWV'!$A$8:$A$121)+1,"")</f>
        <v/>
      </c>
      <c r="B437" s="424"/>
      <c r="C437" s="425"/>
      <c r="D437" s="3" t="s">
        <v>295</v>
      </c>
      <c r="E437" s="3">
        <v>22552520</v>
      </c>
      <c r="F437" s="5" t="s">
        <v>6578</v>
      </c>
      <c r="G437" s="381">
        <f>IFERROR(INDEX([1]Master!$1:$1048576,MATCH(D437,[1]Master!$B:$B,0),MATCH($H$5,[1]Master!$1:$1,0)),"")</f>
        <v>150</v>
      </c>
      <c r="H437" s="381" t="str">
        <f>IFERROR(INDEX([1]Master!$1:$1048576,MATCH(D437,[1]Master!$B:$B,0),MATCH($H$4,[1]Master!$1:$1,0)),"")</f>
        <v>-</v>
      </c>
      <c r="I437" s="81" t="s">
        <v>5380</v>
      </c>
      <c r="J437" s="367">
        <f>IFERROR(INDEX([1]Master!$1:$1048576,MATCH(D437,[1]Master!$B:$B,0),MATCH($G$5,[1]Master!$1:$1,0)),"")</f>
        <v>3.6</v>
      </c>
      <c r="K437" s="235">
        <f>ROUND(J437*Order_Quote!$L$3,4)</f>
        <v>0</v>
      </c>
      <c r="L437" s="228"/>
      <c r="M437" s="178"/>
      <c r="N437" s="171">
        <f t="shared" si="7"/>
        <v>0</v>
      </c>
      <c r="O437" s="80"/>
      <c r="Q437" s="73"/>
      <c r="R437" s="52"/>
    </row>
    <row r="438" spans="1:18" ht="15" customHeight="1" x14ac:dyDescent="0.3">
      <c r="A438" s="29" t="str">
        <f>IF(L438&gt;0,COUNT($A$7:A437)+COUNT(DWV!$A$8:$A$300)+COUNT('Large Dia. DWV'!$A$8:$A$121)+1,"")</f>
        <v/>
      </c>
      <c r="B438" s="424"/>
      <c r="C438" s="425"/>
      <c r="D438" s="3" t="s">
        <v>296</v>
      </c>
      <c r="E438" s="3">
        <v>22552538</v>
      </c>
      <c r="F438" s="5" t="s">
        <v>6579</v>
      </c>
      <c r="G438" s="381">
        <f>IFERROR(INDEX([1]Master!$1:$1048576,MATCH(D438,[1]Master!$B:$B,0),MATCH($H$5,[1]Master!$1:$1,0)),"")</f>
        <v>25</v>
      </c>
      <c r="H438" s="381" t="str">
        <f>IFERROR(INDEX([1]Master!$1:$1048576,MATCH(D438,[1]Master!$B:$B,0),MATCH($H$4,[1]Master!$1:$1,0)),"")</f>
        <v>-</v>
      </c>
      <c r="I438" s="81" t="s">
        <v>5380</v>
      </c>
      <c r="J438" s="367">
        <f>IFERROR(INDEX([1]Master!$1:$1048576,MATCH(D438,[1]Master!$B:$B,0),MATCH($G$5,[1]Master!$1:$1,0)),"")</f>
        <v>3.6</v>
      </c>
      <c r="K438" s="235">
        <f>ROUND(J438*Order_Quote!$L$3,4)</f>
        <v>0</v>
      </c>
      <c r="L438" s="228"/>
      <c r="M438" s="178"/>
      <c r="N438" s="171">
        <f t="shared" si="7"/>
        <v>0</v>
      </c>
      <c r="O438" s="80"/>
      <c r="Q438" s="73"/>
      <c r="R438" s="52"/>
    </row>
    <row r="439" spans="1:18" ht="15" customHeight="1" x14ac:dyDescent="0.3">
      <c r="A439" s="29" t="str">
        <f>IF(L439&gt;0,COUNT($A$7:A438)+COUNT(DWV!$A$8:$A$300)+COUNT('Large Dia. DWV'!$A$8:$A$121)+1,"")</f>
        <v/>
      </c>
      <c r="B439" s="424"/>
      <c r="C439" s="425"/>
      <c r="D439" s="81" t="s">
        <v>4084</v>
      </c>
      <c r="E439" s="88">
        <v>22554140</v>
      </c>
      <c r="F439" s="82" t="s">
        <v>6580</v>
      </c>
      <c r="G439" s="381">
        <f>IFERROR(INDEX([1]Master!$1:$1048576,MATCH(D439,[1]Master!$B:$B,0),MATCH($H$5,[1]Master!$1:$1,0)),"")</f>
        <v>100</v>
      </c>
      <c r="H439" s="381" t="str">
        <f>IFERROR(INDEX([1]Master!$1:$1048576,MATCH(D439,[1]Master!$B:$B,0),MATCH($H$4,[1]Master!$1:$1,0)),"")</f>
        <v>-</v>
      </c>
      <c r="I439" s="81" t="s">
        <v>5380</v>
      </c>
      <c r="J439" s="367">
        <f>IFERROR(INDEX([1]Master!$1:$1048576,MATCH(D439,[1]Master!$B:$B,0),MATCH($G$5,[1]Master!$1:$1,0)),"")</f>
        <v>4.1555555555555559</v>
      </c>
      <c r="K439" s="235">
        <f>ROUND(J439*Order_Quote!$L$3,4)</f>
        <v>0</v>
      </c>
      <c r="L439" s="228"/>
      <c r="M439" s="178"/>
      <c r="N439" s="171">
        <f t="shared" si="7"/>
        <v>0</v>
      </c>
      <c r="O439" s="80"/>
      <c r="Q439" s="73"/>
      <c r="R439" s="52"/>
    </row>
    <row r="440" spans="1:18" ht="15" customHeight="1" x14ac:dyDescent="0.3">
      <c r="A440" s="29" t="str">
        <f>IF(L440&gt;0,COUNT($A$7:A439)+COUNT(DWV!$A$8:$A$300)+COUNT('Large Dia. DWV'!$A$8:$A$121)+1,"")</f>
        <v/>
      </c>
      <c r="B440" s="424"/>
      <c r="C440" s="425"/>
      <c r="D440" s="3" t="s">
        <v>297</v>
      </c>
      <c r="E440" s="3">
        <v>22552546</v>
      </c>
      <c r="F440" s="5" t="s">
        <v>6581</v>
      </c>
      <c r="G440" s="381">
        <f>IFERROR(INDEX([1]Master!$1:$1048576,MATCH(D440,[1]Master!$B:$B,0),MATCH($H$5,[1]Master!$1:$1,0)),"")</f>
        <v>100</v>
      </c>
      <c r="H440" s="381" t="str">
        <f>IFERROR(INDEX([1]Master!$1:$1048576,MATCH(D440,[1]Master!$B:$B,0),MATCH($H$4,[1]Master!$1:$1,0)),"")</f>
        <v>-</v>
      </c>
      <c r="I440" s="81" t="s">
        <v>5380</v>
      </c>
      <c r="J440" s="367">
        <f>IFERROR(INDEX([1]Master!$1:$1048576,MATCH(D440,[1]Master!$B:$B,0),MATCH($G$5,[1]Master!$1:$1,0)),"")</f>
        <v>4.1555555555555559</v>
      </c>
      <c r="K440" s="235">
        <f>ROUND(J440*Order_Quote!$L$3,4)</f>
        <v>0</v>
      </c>
      <c r="L440" s="228"/>
      <c r="M440" s="178"/>
      <c r="N440" s="171">
        <f t="shared" si="7"/>
        <v>0</v>
      </c>
      <c r="O440" s="80"/>
      <c r="Q440" s="73"/>
      <c r="R440" s="52"/>
    </row>
    <row r="441" spans="1:18" ht="15" customHeight="1" x14ac:dyDescent="0.3">
      <c r="A441" s="29" t="str">
        <f>IF(L441&gt;0,COUNT($A$7:A440)+COUNT(DWV!$A$8:$A$300)+COUNT('Large Dia. DWV'!$A$8:$A$121)+1,"")</f>
        <v/>
      </c>
      <c r="B441" s="424"/>
      <c r="C441" s="425"/>
      <c r="D441" s="3" t="s">
        <v>298</v>
      </c>
      <c r="E441" s="3">
        <v>22552554</v>
      </c>
      <c r="F441" s="5" t="s">
        <v>6582</v>
      </c>
      <c r="G441" s="381">
        <f>IFERROR(INDEX([1]Master!$1:$1048576,MATCH(D441,[1]Master!$B:$B,0),MATCH($H$5,[1]Master!$1:$1,0)),"")</f>
        <v>100</v>
      </c>
      <c r="H441" s="381" t="str">
        <f>IFERROR(INDEX([1]Master!$1:$1048576,MATCH(D441,[1]Master!$B:$B,0),MATCH($H$4,[1]Master!$1:$1,0)),"")</f>
        <v>-</v>
      </c>
      <c r="I441" s="81" t="s">
        <v>5380</v>
      </c>
      <c r="J441" s="367">
        <f>IFERROR(INDEX([1]Master!$1:$1048576,MATCH(D441,[1]Master!$B:$B,0),MATCH($G$5,[1]Master!$1:$1,0)),"")</f>
        <v>4.1555555555555559</v>
      </c>
      <c r="K441" s="235">
        <f>ROUND(J441*Order_Quote!$L$3,4)</f>
        <v>0</v>
      </c>
      <c r="L441" s="228"/>
      <c r="M441" s="178"/>
      <c r="N441" s="171">
        <f t="shared" si="7"/>
        <v>0</v>
      </c>
      <c r="O441" s="80"/>
      <c r="Q441" s="73"/>
      <c r="R441" s="52"/>
    </row>
    <row r="442" spans="1:18" ht="15" customHeight="1" x14ac:dyDescent="0.3">
      <c r="A442" s="29" t="str">
        <f>IF(L442&gt;0,COUNT($A$7:A441)+COUNT(DWV!$A$8:$A$300)+COUNT('Large Dia. DWV'!$A$8:$A$121)+1,"")</f>
        <v/>
      </c>
      <c r="B442" s="424"/>
      <c r="C442" s="425"/>
      <c r="D442" s="3" t="s">
        <v>299</v>
      </c>
      <c r="E442" s="3">
        <v>22552562</v>
      </c>
      <c r="F442" s="5" t="s">
        <v>6583</v>
      </c>
      <c r="G442" s="381">
        <f>IFERROR(INDEX([1]Master!$1:$1048576,MATCH(D442,[1]Master!$B:$B,0),MATCH($H$5,[1]Master!$1:$1,0)),"")</f>
        <v>100</v>
      </c>
      <c r="H442" s="381" t="str">
        <f>IFERROR(INDEX([1]Master!$1:$1048576,MATCH(D442,[1]Master!$B:$B,0),MATCH($H$4,[1]Master!$1:$1,0)),"")</f>
        <v>-</v>
      </c>
      <c r="I442" s="81" t="s">
        <v>5380</v>
      </c>
      <c r="J442" s="367">
        <f>IFERROR(INDEX([1]Master!$1:$1048576,MATCH(D442,[1]Master!$B:$B,0),MATCH($G$5,[1]Master!$1:$1,0)),"")</f>
        <v>4.1555555555555559</v>
      </c>
      <c r="K442" s="235">
        <f>ROUND(J442*Order_Quote!$L$3,4)</f>
        <v>0</v>
      </c>
      <c r="L442" s="228"/>
      <c r="M442" s="178"/>
      <c r="N442" s="171">
        <f t="shared" si="7"/>
        <v>0</v>
      </c>
      <c r="O442" s="80"/>
      <c r="Q442" s="73"/>
      <c r="R442" s="52"/>
    </row>
    <row r="443" spans="1:18" ht="15" customHeight="1" x14ac:dyDescent="0.3">
      <c r="A443" s="29" t="str">
        <f>IF(L443&gt;0,COUNT($A$7:A442)+COUNT(DWV!$A$8:$A$300)+COUNT('Large Dia. DWV'!$A$8:$A$121)+1,"")</f>
        <v/>
      </c>
      <c r="B443" s="424"/>
      <c r="C443" s="425"/>
      <c r="D443" s="81" t="s">
        <v>4085</v>
      </c>
      <c r="E443" s="88">
        <v>22554158</v>
      </c>
      <c r="F443" s="82" t="s">
        <v>6584</v>
      </c>
      <c r="G443" s="381">
        <f>IFERROR(INDEX([1]Master!$1:$1048576,MATCH(D443,[1]Master!$B:$B,0),MATCH($H$5,[1]Master!$1:$1,0)),"")</f>
        <v>50</v>
      </c>
      <c r="H443" s="381" t="str">
        <f>IFERROR(INDEX([1]Master!$1:$1048576,MATCH(D443,[1]Master!$B:$B,0),MATCH($H$4,[1]Master!$1:$1,0)),"")</f>
        <v>-</v>
      </c>
      <c r="I443" s="81" t="s">
        <v>5380</v>
      </c>
      <c r="J443" s="367">
        <f>IFERROR(INDEX([1]Master!$1:$1048576,MATCH(D443,[1]Master!$B:$B,0),MATCH($G$5,[1]Master!$1:$1,0)),"")</f>
        <v>5.5666666666666664</v>
      </c>
      <c r="K443" s="235">
        <f>ROUND(J443*Order_Quote!$L$3,4)</f>
        <v>0</v>
      </c>
      <c r="L443" s="228"/>
      <c r="M443" s="178"/>
      <c r="N443" s="171">
        <f t="shared" si="7"/>
        <v>0</v>
      </c>
      <c r="O443" s="80"/>
      <c r="Q443" s="73"/>
      <c r="R443" s="52"/>
    </row>
    <row r="444" spans="1:18" ht="15" customHeight="1" x14ac:dyDescent="0.3">
      <c r="A444" s="29" t="str">
        <f>IF(L444&gt;0,COUNT($A$7:A443)+COUNT(DWV!$A$8:$A$300)+COUNT('Large Dia. DWV'!$A$8:$A$121)+1,"")</f>
        <v/>
      </c>
      <c r="B444" s="424"/>
      <c r="C444" s="425"/>
      <c r="D444" s="3" t="s">
        <v>300</v>
      </c>
      <c r="E444" s="3">
        <v>22552600</v>
      </c>
      <c r="F444" s="5" t="s">
        <v>6585</v>
      </c>
      <c r="G444" s="381">
        <f>IFERROR(INDEX([1]Master!$1:$1048576,MATCH(D444,[1]Master!$B:$B,0),MATCH($H$5,[1]Master!$1:$1,0)),"")</f>
        <v>50</v>
      </c>
      <c r="H444" s="381" t="str">
        <f>IFERROR(INDEX([1]Master!$1:$1048576,MATCH(D444,[1]Master!$B:$B,0),MATCH($H$4,[1]Master!$1:$1,0)),"")</f>
        <v>-</v>
      </c>
      <c r="I444" s="81" t="s">
        <v>5380</v>
      </c>
      <c r="J444" s="367">
        <f>IFERROR(INDEX([1]Master!$1:$1048576,MATCH(D444,[1]Master!$B:$B,0),MATCH($G$5,[1]Master!$1:$1,0)),"")</f>
        <v>5.5666666666666664</v>
      </c>
      <c r="K444" s="235">
        <f>ROUND(J444*Order_Quote!$L$3,4)</f>
        <v>0</v>
      </c>
      <c r="L444" s="228"/>
      <c r="M444" s="178"/>
      <c r="N444" s="171">
        <f t="shared" si="7"/>
        <v>0</v>
      </c>
      <c r="O444" s="80"/>
      <c r="Q444" s="73"/>
      <c r="R444" s="52"/>
    </row>
    <row r="445" spans="1:18" ht="15" customHeight="1" x14ac:dyDescent="0.3">
      <c r="A445" s="29" t="str">
        <f>IF(L445&gt;0,COUNT($A$7:A444)+COUNT(DWV!$A$8:$A$300)+COUNT('Large Dia. DWV'!$A$8:$A$121)+1,"")</f>
        <v/>
      </c>
      <c r="B445" s="424"/>
      <c r="C445" s="425"/>
      <c r="D445" s="81" t="s">
        <v>4086</v>
      </c>
      <c r="E445" s="34">
        <v>22554166</v>
      </c>
      <c r="F445" s="82" t="s">
        <v>6586</v>
      </c>
      <c r="G445" s="381">
        <f>IFERROR(INDEX([1]Master!$1:$1048576,MATCH(D445,[1]Master!$B:$B,0),MATCH($H$5,[1]Master!$1:$1,0)),"")</f>
        <v>50</v>
      </c>
      <c r="H445" s="381" t="str">
        <f>IFERROR(INDEX([1]Master!$1:$1048576,MATCH(D445,[1]Master!$B:$B,0),MATCH($H$4,[1]Master!$1:$1,0)),"")</f>
        <v>-</v>
      </c>
      <c r="I445" s="81" t="s">
        <v>5380</v>
      </c>
      <c r="J445" s="367">
        <f>IFERROR(INDEX([1]Master!$1:$1048576,MATCH(D445,[1]Master!$B:$B,0),MATCH($G$5,[1]Master!$1:$1,0)),"")</f>
        <v>5.6</v>
      </c>
      <c r="K445" s="235">
        <f>ROUND(J445*Order_Quote!$L$3,4)</f>
        <v>0</v>
      </c>
      <c r="L445" s="228"/>
      <c r="M445" s="178"/>
      <c r="N445" s="171">
        <f t="shared" si="7"/>
        <v>0</v>
      </c>
      <c r="O445" s="80"/>
      <c r="Q445" s="73"/>
      <c r="R445" s="52"/>
    </row>
    <row r="446" spans="1:18" ht="15" customHeight="1" x14ac:dyDescent="0.3">
      <c r="A446" s="29" t="str">
        <f>IF(L446&gt;0,COUNT($A$7:A445)+COUNT(DWV!$A$8:$A$300)+COUNT('Large Dia. DWV'!$A$8:$A$121)+1,"")</f>
        <v/>
      </c>
      <c r="B446" s="424"/>
      <c r="C446" s="425"/>
      <c r="D446" s="81" t="s">
        <v>4087</v>
      </c>
      <c r="E446" s="34">
        <v>22552631</v>
      </c>
      <c r="F446" s="82" t="s">
        <v>6587</v>
      </c>
      <c r="G446" s="381">
        <f>IFERROR(INDEX([1]Master!$1:$1048576,MATCH(D446,[1]Master!$B:$B,0),MATCH($H$5,[1]Master!$1:$1,0)),"")</f>
        <v>50</v>
      </c>
      <c r="H446" s="381" t="str">
        <f>IFERROR(INDEX([1]Master!$1:$1048576,MATCH(D446,[1]Master!$B:$B,0),MATCH($H$4,[1]Master!$1:$1,0)),"")</f>
        <v>-</v>
      </c>
      <c r="I446" s="81" t="s">
        <v>5380</v>
      </c>
      <c r="J446" s="367">
        <f>IFERROR(INDEX([1]Master!$1:$1048576,MATCH(D446,[1]Master!$B:$B,0),MATCH($G$5,[1]Master!$1:$1,0)),"")</f>
        <v>5.6989247311827942</v>
      </c>
      <c r="K446" s="235">
        <f>ROUND(J446*Order_Quote!$L$3,4)</f>
        <v>0</v>
      </c>
      <c r="L446" s="228"/>
      <c r="M446" s="178"/>
      <c r="N446" s="171">
        <f t="shared" si="7"/>
        <v>0</v>
      </c>
      <c r="O446" s="80"/>
      <c r="Q446" s="73"/>
      <c r="R446" s="52"/>
    </row>
    <row r="447" spans="1:18" ht="15" customHeight="1" x14ac:dyDescent="0.3">
      <c r="A447" s="29" t="str">
        <f>IF(L447&gt;0,COUNT($A$7:A446)+COUNT(DWV!$A$8:$A$300)+COUNT('Large Dia. DWV'!$A$8:$A$121)+1,"")</f>
        <v/>
      </c>
      <c r="B447" s="424"/>
      <c r="C447" s="425"/>
      <c r="D447" s="3" t="s">
        <v>301</v>
      </c>
      <c r="E447" s="3">
        <v>22552630</v>
      </c>
      <c r="F447" s="5" t="s">
        <v>6588</v>
      </c>
      <c r="G447" s="381">
        <f>IFERROR(INDEX([1]Master!$1:$1048576,MATCH(D447,[1]Master!$B:$B,0),MATCH($H$5,[1]Master!$1:$1,0)),"")</f>
        <v>50</v>
      </c>
      <c r="H447" s="381">
        <f>IFERROR(INDEX([1]Master!$1:$1048576,MATCH(D447,[1]Master!$B:$B,0),MATCH($H$4,[1]Master!$1:$1,0)),"")</f>
        <v>5120</v>
      </c>
      <c r="I447" s="81" t="s">
        <v>5380</v>
      </c>
      <c r="J447" s="367">
        <f>IFERROR(INDEX([1]Master!$1:$1048576,MATCH(D447,[1]Master!$B:$B,0),MATCH($G$5,[1]Master!$1:$1,0)),"")</f>
        <v>5.6</v>
      </c>
      <c r="K447" s="235">
        <f>ROUND(J447*Order_Quote!$L$3,4)</f>
        <v>0</v>
      </c>
      <c r="L447" s="228"/>
      <c r="M447" s="178"/>
      <c r="N447" s="171">
        <f t="shared" si="7"/>
        <v>0</v>
      </c>
      <c r="O447" s="80"/>
      <c r="Q447" s="73"/>
      <c r="R447" s="52"/>
    </row>
    <row r="448" spans="1:18" ht="15" customHeight="1" x14ac:dyDescent="0.3">
      <c r="A448" s="29" t="str">
        <f>IF(L448&gt;0,COUNT($A$7:A447)+COUNT(DWV!$A$8:$A$300)+COUNT('Large Dia. DWV'!$A$8:$A$121)+1,"")</f>
        <v/>
      </c>
      <c r="B448" s="67"/>
      <c r="C448" s="68"/>
      <c r="D448" s="81" t="s">
        <v>4088</v>
      </c>
      <c r="E448" s="34">
        <v>22554148</v>
      </c>
      <c r="F448" s="82" t="s">
        <v>6589</v>
      </c>
      <c r="G448" s="381">
        <f>IFERROR(INDEX([1]Master!$1:$1048576,MATCH(D448,[1]Master!$B:$B,0),MATCH($H$5,[1]Master!$1:$1,0)),"")</f>
        <v>25</v>
      </c>
      <c r="H448" s="381" t="str">
        <f>IFERROR(INDEX([1]Master!$1:$1048576,MATCH(D448,[1]Master!$B:$B,0),MATCH($H$4,[1]Master!$1:$1,0)),"")</f>
        <v>-</v>
      </c>
      <c r="I448" s="81" t="s">
        <v>5380</v>
      </c>
      <c r="J448" s="367">
        <f>IFERROR(INDEX([1]Master!$1:$1048576,MATCH(D448,[1]Master!$B:$B,0),MATCH($G$5,[1]Master!$1:$1,0)),"")</f>
        <v>8.255675029868577</v>
      </c>
      <c r="K448" s="235">
        <f>ROUND(J448*Order_Quote!$L$3,4)</f>
        <v>0</v>
      </c>
      <c r="L448" s="228"/>
      <c r="M448" s="178"/>
      <c r="N448" s="171">
        <f t="shared" si="7"/>
        <v>0</v>
      </c>
      <c r="O448" s="80"/>
      <c r="Q448" s="73"/>
      <c r="R448" s="52"/>
    </row>
    <row r="449" spans="1:18" ht="15" customHeight="1" x14ac:dyDescent="0.3">
      <c r="A449" s="29" t="str">
        <f>IF(L449&gt;0,COUNT($A$7:A448)+COUNT(DWV!$A$8:$A$300)+COUNT('Large Dia. DWV'!$A$8:$A$121)+1,"")</f>
        <v/>
      </c>
      <c r="B449" s="67"/>
      <c r="C449" s="68"/>
      <c r="D449" s="81" t="s">
        <v>4089</v>
      </c>
      <c r="E449" s="34">
        <v>22554167</v>
      </c>
      <c r="F449" s="82" t="s">
        <v>6590</v>
      </c>
      <c r="G449" s="381">
        <f>IFERROR(INDEX([1]Master!$1:$1048576,MATCH(D449,[1]Master!$B:$B,0),MATCH($H$5,[1]Master!$1:$1,0)),"")</f>
        <v>25</v>
      </c>
      <c r="H449" s="381" t="str">
        <f>IFERROR(INDEX([1]Master!$1:$1048576,MATCH(D449,[1]Master!$B:$B,0),MATCH($H$4,[1]Master!$1:$1,0)),"")</f>
        <v>-</v>
      </c>
      <c r="I449" s="81" t="s">
        <v>5380</v>
      </c>
      <c r="J449" s="367">
        <f>IFERROR(INDEX([1]Master!$1:$1048576,MATCH(D449,[1]Master!$B:$B,0),MATCH($G$5,[1]Master!$1:$1,0)),"")</f>
        <v>8.255675029868577</v>
      </c>
      <c r="K449" s="235">
        <f>ROUND(J449*Order_Quote!$L$3,4)</f>
        <v>0</v>
      </c>
      <c r="L449" s="228"/>
      <c r="M449" s="178"/>
      <c r="N449" s="171">
        <f t="shared" si="7"/>
        <v>0</v>
      </c>
      <c r="O449" s="80"/>
      <c r="Q449" s="73"/>
      <c r="R449" s="52"/>
    </row>
    <row r="450" spans="1:18" ht="15" customHeight="1" x14ac:dyDescent="0.3">
      <c r="A450" s="29" t="str">
        <f>IF(L450&gt;0,COUNT($A$7:A449)+COUNT(DWV!$A$8:$A$300)+COUNT('Large Dia. DWV'!$A$8:$A$121)+1,"")</f>
        <v/>
      </c>
      <c r="B450" s="67"/>
      <c r="C450" s="68"/>
      <c r="D450" s="81" t="s">
        <v>4090</v>
      </c>
      <c r="E450" s="34">
        <v>22554168</v>
      </c>
      <c r="F450" s="82" t="s">
        <v>6591</v>
      </c>
      <c r="G450" s="381">
        <f>IFERROR(INDEX([1]Master!$1:$1048576,MATCH(D450,[1]Master!$B:$B,0),MATCH($H$5,[1]Master!$1:$1,0)),"")</f>
        <v>25</v>
      </c>
      <c r="H450" s="381" t="str">
        <f>IFERROR(INDEX([1]Master!$1:$1048576,MATCH(D450,[1]Master!$B:$B,0),MATCH($H$4,[1]Master!$1:$1,0)),"")</f>
        <v>-</v>
      </c>
      <c r="I450" s="81" t="s">
        <v>5380</v>
      </c>
      <c r="J450" s="367">
        <f>IFERROR(INDEX([1]Master!$1:$1048576,MATCH(D450,[1]Master!$B:$B,0),MATCH($G$5,[1]Master!$1:$1,0)),"")</f>
        <v>8.255675029868577</v>
      </c>
      <c r="K450" s="235">
        <f>ROUND(J450*Order_Quote!$L$3,4)</f>
        <v>0</v>
      </c>
      <c r="L450" s="228"/>
      <c r="M450" s="178"/>
      <c r="N450" s="171">
        <f t="shared" si="7"/>
        <v>0</v>
      </c>
      <c r="O450" s="80"/>
      <c r="Q450" s="73"/>
      <c r="R450" s="52"/>
    </row>
    <row r="451" spans="1:18" ht="15" customHeight="1" x14ac:dyDescent="0.3">
      <c r="A451" s="29" t="str">
        <f>IF(L451&gt;0,COUNT($A$7:A450)+COUNT(DWV!$A$8:$A$300)+COUNT('Large Dia. DWV'!$A$8:$A$121)+1,"")</f>
        <v/>
      </c>
      <c r="B451" s="67"/>
      <c r="C451" s="68"/>
      <c r="D451" s="81" t="s">
        <v>4091</v>
      </c>
      <c r="E451" s="34">
        <v>22554144</v>
      </c>
      <c r="F451" s="82" t="s">
        <v>6592</v>
      </c>
      <c r="G451" s="381">
        <f>IFERROR(INDEX([1]Master!$1:$1048576,MATCH(D451,[1]Master!$B:$B,0),MATCH($H$5,[1]Master!$1:$1,0)),"")</f>
        <v>25</v>
      </c>
      <c r="H451" s="381" t="str">
        <f>IFERROR(INDEX([1]Master!$1:$1048576,MATCH(D451,[1]Master!$B:$B,0),MATCH($H$4,[1]Master!$1:$1,0)),"")</f>
        <v>-</v>
      </c>
      <c r="I451" s="81" t="s">
        <v>5380</v>
      </c>
      <c r="J451" s="367">
        <f>IFERROR(INDEX([1]Master!$1:$1048576,MATCH(D451,[1]Master!$B:$B,0),MATCH($G$5,[1]Master!$1:$1,0)),"")</f>
        <v>8.255675029868577</v>
      </c>
      <c r="K451" s="235">
        <f>ROUND(J451*Order_Quote!$L$3,4)</f>
        <v>0</v>
      </c>
      <c r="L451" s="228"/>
      <c r="M451" s="178"/>
      <c r="N451" s="171">
        <f t="shared" si="7"/>
        <v>0</v>
      </c>
      <c r="O451" s="80"/>
      <c r="Q451" s="73"/>
      <c r="R451" s="52"/>
    </row>
    <row r="452" spans="1:18" ht="15" customHeight="1" x14ac:dyDescent="0.3">
      <c r="A452" s="29" t="str">
        <f>IF(L452&gt;0,COUNT($A$7:A451)+COUNT(DWV!$A$8:$A$300)+COUNT('Large Dia. DWV'!$A$8:$A$121)+1,"")</f>
        <v/>
      </c>
      <c r="B452" s="67"/>
      <c r="C452" s="68"/>
      <c r="D452" s="81" t="s">
        <v>4092</v>
      </c>
      <c r="E452" s="34">
        <v>22554146</v>
      </c>
      <c r="F452" s="82" t="s">
        <v>6593</v>
      </c>
      <c r="G452" s="381">
        <f>IFERROR(INDEX([1]Master!$1:$1048576,MATCH(D452,[1]Master!$B:$B,0),MATCH($H$5,[1]Master!$1:$1,0)),"")</f>
        <v>25</v>
      </c>
      <c r="H452" s="381" t="str">
        <f>IFERROR(INDEX([1]Master!$1:$1048576,MATCH(D452,[1]Master!$B:$B,0),MATCH($H$4,[1]Master!$1:$1,0)),"")</f>
        <v>-</v>
      </c>
      <c r="I452" s="81" t="s">
        <v>5380</v>
      </c>
      <c r="J452" s="367">
        <f>IFERROR(INDEX([1]Master!$1:$1048576,MATCH(D452,[1]Master!$B:$B,0),MATCH($G$5,[1]Master!$1:$1,0)),"")</f>
        <v>8.255675029868577</v>
      </c>
      <c r="K452" s="235">
        <f>ROUND(J452*Order_Quote!$L$3,4)</f>
        <v>0</v>
      </c>
      <c r="L452" s="228"/>
      <c r="M452" s="178"/>
      <c r="N452" s="171">
        <f t="shared" si="7"/>
        <v>0</v>
      </c>
      <c r="O452" s="80"/>
      <c r="Q452" s="73"/>
      <c r="R452" s="52"/>
    </row>
    <row r="453" spans="1:18" ht="15" customHeight="1" x14ac:dyDescent="0.3">
      <c r="A453" s="29" t="str">
        <f>IF(L453&gt;0,COUNT($A$7:A452)+COUNT(DWV!$A$8:$A$300)+COUNT('Large Dia. DWV'!$A$8:$A$121)+1,"")</f>
        <v/>
      </c>
      <c r="B453" s="67"/>
      <c r="C453" s="68"/>
      <c r="D453" s="81" t="s">
        <v>4093</v>
      </c>
      <c r="E453" s="34">
        <v>22554170</v>
      </c>
      <c r="F453" s="82" t="s">
        <v>6594</v>
      </c>
      <c r="G453" s="381">
        <f>IFERROR(INDEX([1]Master!$1:$1048576,MATCH(D453,[1]Master!$B:$B,0),MATCH($H$5,[1]Master!$1:$1,0)),"")</f>
        <v>25</v>
      </c>
      <c r="H453" s="381" t="str">
        <f>IFERROR(INDEX([1]Master!$1:$1048576,MATCH(D453,[1]Master!$B:$B,0),MATCH($H$4,[1]Master!$1:$1,0)),"")</f>
        <v>-</v>
      </c>
      <c r="I453" s="81" t="s">
        <v>5380</v>
      </c>
      <c r="J453" s="367">
        <f>IFERROR(INDEX([1]Master!$1:$1048576,MATCH(D453,[1]Master!$B:$B,0),MATCH($G$5,[1]Master!$1:$1,0)),"")</f>
        <v>8.255675029868577</v>
      </c>
      <c r="K453" s="235">
        <f>ROUND(J453*Order_Quote!$L$3,4)</f>
        <v>0</v>
      </c>
      <c r="L453" s="228"/>
      <c r="M453" s="178"/>
      <c r="N453" s="171">
        <f t="shared" si="7"/>
        <v>0</v>
      </c>
      <c r="O453" s="80"/>
      <c r="Q453" s="73"/>
      <c r="R453" s="52"/>
    </row>
    <row r="454" spans="1:18" ht="15" customHeight="1" x14ac:dyDescent="0.3">
      <c r="A454" s="29" t="str">
        <f>IF(L454&gt;0,COUNT($A$7:A453)+COUNT(DWV!$A$8:$A$300)+COUNT('Large Dia. DWV'!$A$8:$A$121)+1,"")</f>
        <v/>
      </c>
      <c r="B454" s="67"/>
      <c r="C454" s="68"/>
      <c r="D454" s="81" t="s">
        <v>4094</v>
      </c>
      <c r="E454" s="34">
        <v>22554172</v>
      </c>
      <c r="F454" s="82" t="s">
        <v>6595</v>
      </c>
      <c r="G454" s="381">
        <f>IFERROR(INDEX([1]Master!$1:$1048576,MATCH(D454,[1]Master!$B:$B,0),MATCH($H$5,[1]Master!$1:$1,0)),"")</f>
        <v>25</v>
      </c>
      <c r="H454" s="381" t="str">
        <f>IFERROR(INDEX([1]Master!$1:$1048576,MATCH(D454,[1]Master!$B:$B,0),MATCH($H$4,[1]Master!$1:$1,0)),"")</f>
        <v>-</v>
      </c>
      <c r="I454" s="81" t="s">
        <v>5380</v>
      </c>
      <c r="J454" s="367">
        <f>IFERROR(INDEX([1]Master!$1:$1048576,MATCH(D454,[1]Master!$B:$B,0),MATCH($G$5,[1]Master!$1:$1,0)),"")</f>
        <v>9.4862604540023909</v>
      </c>
      <c r="K454" s="235">
        <f>ROUND(J454*Order_Quote!$L$3,4)</f>
        <v>0</v>
      </c>
      <c r="L454" s="228"/>
      <c r="M454" s="178"/>
      <c r="N454" s="171">
        <f t="shared" si="7"/>
        <v>0</v>
      </c>
      <c r="O454" s="80"/>
      <c r="Q454" s="73"/>
      <c r="R454" s="52"/>
    </row>
    <row r="455" spans="1:18" ht="15" customHeight="1" x14ac:dyDescent="0.3">
      <c r="A455" s="29" t="str">
        <f>IF(L455&gt;0,COUNT($A$7:A454)+COUNT(DWV!$A$8:$A$300)+COUNT('Large Dia. DWV'!$A$8:$A$121)+1,"")</f>
        <v/>
      </c>
      <c r="B455" s="67"/>
      <c r="C455" s="68"/>
      <c r="D455" s="81" t="s">
        <v>4095</v>
      </c>
      <c r="E455" s="34">
        <v>22554174</v>
      </c>
      <c r="F455" s="82" t="s">
        <v>6596</v>
      </c>
      <c r="G455" s="381">
        <f>IFERROR(INDEX([1]Master!$1:$1048576,MATCH(D455,[1]Master!$B:$B,0),MATCH($H$5,[1]Master!$1:$1,0)),"")</f>
        <v>25</v>
      </c>
      <c r="H455" s="381" t="str">
        <f>IFERROR(INDEX([1]Master!$1:$1048576,MATCH(D455,[1]Master!$B:$B,0),MATCH($H$4,[1]Master!$1:$1,0)),"")</f>
        <v>-</v>
      </c>
      <c r="I455" s="81" t="s">
        <v>5380</v>
      </c>
      <c r="J455" s="367">
        <f>IFERROR(INDEX([1]Master!$1:$1048576,MATCH(D455,[1]Master!$B:$B,0),MATCH($G$5,[1]Master!$1:$1,0)),"")</f>
        <v>9.4862604540023909</v>
      </c>
      <c r="K455" s="235">
        <f>ROUND(J455*Order_Quote!$L$3,4)</f>
        <v>0</v>
      </c>
      <c r="L455" s="228"/>
      <c r="M455" s="178"/>
      <c r="N455" s="171">
        <f t="shared" si="7"/>
        <v>0</v>
      </c>
      <c r="O455" s="80"/>
      <c r="Q455" s="73"/>
      <c r="R455" s="52"/>
    </row>
    <row r="456" spans="1:18" ht="15" customHeight="1" x14ac:dyDescent="0.3">
      <c r="A456" s="29" t="str">
        <f>IF(L456&gt;0,COUNT($A$7:A455)+COUNT(DWV!$A$8:$A$300)+COUNT('Large Dia. DWV'!$A$8:$A$121)+1,"")</f>
        <v/>
      </c>
      <c r="B456" s="67"/>
      <c r="C456" s="68"/>
      <c r="D456" s="81" t="s">
        <v>4096</v>
      </c>
      <c r="E456" s="34">
        <v>22554176</v>
      </c>
      <c r="F456" s="82" t="s">
        <v>6597</v>
      </c>
      <c r="G456" s="381">
        <f>IFERROR(INDEX([1]Master!$1:$1048576,MATCH(D456,[1]Master!$B:$B,0),MATCH($H$5,[1]Master!$1:$1,0)),"")</f>
        <v>25</v>
      </c>
      <c r="H456" s="381" t="str">
        <f>IFERROR(INDEX([1]Master!$1:$1048576,MATCH(D456,[1]Master!$B:$B,0),MATCH($H$4,[1]Master!$1:$1,0)),"")</f>
        <v>-</v>
      </c>
      <c r="I456" s="81" t="s">
        <v>5380</v>
      </c>
      <c r="J456" s="367">
        <f>IFERROR(INDEX([1]Master!$1:$1048576,MATCH(D456,[1]Master!$B:$B,0),MATCH($G$5,[1]Master!$1:$1,0)),"")</f>
        <v>9.4862604540023909</v>
      </c>
      <c r="K456" s="235">
        <f>ROUND(J456*Order_Quote!$L$3,4)</f>
        <v>0</v>
      </c>
      <c r="L456" s="228"/>
      <c r="M456" s="178"/>
      <c r="N456" s="171">
        <f t="shared" si="7"/>
        <v>0</v>
      </c>
      <c r="O456" s="80"/>
      <c r="Q456" s="73"/>
      <c r="R456" s="52"/>
    </row>
    <row r="457" spans="1:18" ht="15" customHeight="1" x14ac:dyDescent="0.3">
      <c r="A457" s="29" t="str">
        <f>IF(L457&gt;0,COUNT($A$7:A456)+COUNT(DWV!$A$8:$A$300)+COUNT('Large Dia. DWV'!$A$8:$A$121)+1,"")</f>
        <v/>
      </c>
      <c r="B457" s="67"/>
      <c r="C457" s="68"/>
      <c r="D457" s="81" t="s">
        <v>4097</v>
      </c>
      <c r="E457" s="34">
        <v>22554178</v>
      </c>
      <c r="F457" s="82" t="s">
        <v>6598</v>
      </c>
      <c r="G457" s="381">
        <f>IFERROR(INDEX([1]Master!$1:$1048576,MATCH(D457,[1]Master!$B:$B,0),MATCH($H$5,[1]Master!$1:$1,0)),"")</f>
        <v>25</v>
      </c>
      <c r="H457" s="381" t="str">
        <f>IFERROR(INDEX([1]Master!$1:$1048576,MATCH(D457,[1]Master!$B:$B,0),MATCH($H$4,[1]Master!$1:$1,0)),"")</f>
        <v>-</v>
      </c>
      <c r="I457" s="81" t="s">
        <v>5380</v>
      </c>
      <c r="J457" s="367">
        <f>IFERROR(INDEX([1]Master!$1:$1048576,MATCH(D457,[1]Master!$B:$B,0),MATCH($G$5,[1]Master!$1:$1,0)),"")</f>
        <v>9.4862604540023909</v>
      </c>
      <c r="K457" s="235">
        <f>ROUND(J457*Order_Quote!$L$3,4)</f>
        <v>0</v>
      </c>
      <c r="L457" s="228"/>
      <c r="M457" s="178"/>
      <c r="N457" s="171">
        <f t="shared" si="7"/>
        <v>0</v>
      </c>
      <c r="O457" s="80"/>
      <c r="Q457" s="73"/>
      <c r="R457" s="52"/>
    </row>
    <row r="458" spans="1:18" ht="15" customHeight="1" x14ac:dyDescent="0.3">
      <c r="A458" s="29" t="str">
        <f>IF(L458&gt;0,COUNT($A$7:A457)+COUNT(DWV!$A$8:$A$300)+COUNT('Large Dia. DWV'!$A$8:$A$121)+1,"")</f>
        <v/>
      </c>
      <c r="B458" s="67"/>
      <c r="C458" s="68"/>
      <c r="D458" s="81" t="s">
        <v>4098</v>
      </c>
      <c r="E458" s="34">
        <v>22554180</v>
      </c>
      <c r="F458" s="82" t="s">
        <v>6599</v>
      </c>
      <c r="G458" s="381">
        <f>IFERROR(INDEX([1]Master!$1:$1048576,MATCH(D458,[1]Master!$B:$B,0),MATCH($H$5,[1]Master!$1:$1,0)),"")</f>
        <v>25</v>
      </c>
      <c r="H458" s="381" t="str">
        <f>IFERROR(INDEX([1]Master!$1:$1048576,MATCH(D458,[1]Master!$B:$B,0),MATCH($H$4,[1]Master!$1:$1,0)),"")</f>
        <v>-</v>
      </c>
      <c r="I458" s="81" t="s">
        <v>5380</v>
      </c>
      <c r="J458" s="367">
        <f>IFERROR(INDEX([1]Master!$1:$1048576,MATCH(D458,[1]Master!$B:$B,0),MATCH($G$5,[1]Master!$1:$1,0)),"")</f>
        <v>9.4862604540023909</v>
      </c>
      <c r="K458" s="235">
        <f>ROUND(J458*Order_Quote!$L$3,4)</f>
        <v>0</v>
      </c>
      <c r="L458" s="228"/>
      <c r="M458" s="178"/>
      <c r="N458" s="171">
        <f t="shared" si="7"/>
        <v>0</v>
      </c>
      <c r="O458" s="80"/>
      <c r="Q458" s="73"/>
      <c r="R458" s="52"/>
    </row>
    <row r="459" spans="1:18" ht="15" customHeight="1" x14ac:dyDescent="0.3">
      <c r="A459" s="29" t="str">
        <f>IF(L459&gt;0,COUNT($A$7:A458)+COUNT(DWV!$A$8:$A$300)+COUNT('Large Dia. DWV'!$A$8:$A$121)+1,"")</f>
        <v/>
      </c>
      <c r="B459" s="67"/>
      <c r="C459" s="68"/>
      <c r="D459" s="81" t="s">
        <v>4099</v>
      </c>
      <c r="E459" s="34">
        <v>22554182</v>
      </c>
      <c r="F459" s="82" t="s">
        <v>6600</v>
      </c>
      <c r="G459" s="381">
        <f>IFERROR(INDEX([1]Master!$1:$1048576,MATCH(D459,[1]Master!$B:$B,0),MATCH($H$5,[1]Master!$1:$1,0)),"")</f>
        <v>25</v>
      </c>
      <c r="H459" s="381" t="str">
        <f>IFERROR(INDEX([1]Master!$1:$1048576,MATCH(D459,[1]Master!$B:$B,0),MATCH($H$4,[1]Master!$1:$1,0)),"")</f>
        <v>-</v>
      </c>
      <c r="I459" s="81" t="s">
        <v>5380</v>
      </c>
      <c r="J459" s="367">
        <f>IFERROR(INDEX([1]Master!$1:$1048576,MATCH(D459,[1]Master!$B:$B,0),MATCH($G$5,[1]Master!$1:$1,0)),"")</f>
        <v>8.844444444444445</v>
      </c>
      <c r="K459" s="235">
        <f>ROUND(J459*Order_Quote!$L$3,4)</f>
        <v>0</v>
      </c>
      <c r="L459" s="228"/>
      <c r="M459" s="178"/>
      <c r="N459" s="171">
        <f t="shared" si="7"/>
        <v>0</v>
      </c>
      <c r="O459" s="80"/>
      <c r="Q459" s="73"/>
      <c r="R459" s="52"/>
    </row>
    <row r="460" spans="1:18" ht="15" customHeight="1" x14ac:dyDescent="0.3">
      <c r="A460" s="29" t="str">
        <f>IF(L460&gt;0,COUNT($A$7:A459)+COUNT(DWV!$A$8:$A$300)+COUNT('Large Dia. DWV'!$A$8:$A$121)+1,"")</f>
        <v/>
      </c>
      <c r="B460" s="67"/>
      <c r="C460" s="68"/>
      <c r="D460" s="81" t="s">
        <v>4100</v>
      </c>
      <c r="E460" s="34">
        <v>22554184</v>
      </c>
      <c r="F460" s="82" t="s">
        <v>6601</v>
      </c>
      <c r="G460" s="381">
        <f>IFERROR(INDEX([1]Master!$1:$1048576,MATCH(D460,[1]Master!$B:$B,0),MATCH($H$5,[1]Master!$1:$1,0)),"")</f>
        <v>25</v>
      </c>
      <c r="H460" s="381" t="str">
        <f>IFERROR(INDEX([1]Master!$1:$1048576,MATCH(D460,[1]Master!$B:$B,0),MATCH($H$4,[1]Master!$1:$1,0)),"")</f>
        <v>-</v>
      </c>
      <c r="I460" s="81" t="s">
        <v>5380</v>
      </c>
      <c r="J460" s="367">
        <f>IFERROR(INDEX([1]Master!$1:$1048576,MATCH(D460,[1]Master!$B:$B,0),MATCH($G$5,[1]Master!$1:$1,0)),"")</f>
        <v>9.3333333333333339</v>
      </c>
      <c r="K460" s="235">
        <f>ROUND(J460*Order_Quote!$L$3,4)</f>
        <v>0</v>
      </c>
      <c r="L460" s="228"/>
      <c r="M460" s="178"/>
      <c r="N460" s="171">
        <f t="shared" si="7"/>
        <v>0</v>
      </c>
      <c r="O460" s="80"/>
      <c r="Q460" s="73"/>
      <c r="R460" s="52"/>
    </row>
    <row r="461" spans="1:18" ht="15" customHeight="1" x14ac:dyDescent="0.3">
      <c r="A461" s="29" t="str">
        <f>IF(L461&gt;0,COUNT($A$7:A460)+COUNT(DWV!$A$8:$A$300)+COUNT('Large Dia. DWV'!$A$8:$A$121)+1,"")</f>
        <v/>
      </c>
      <c r="B461" s="67"/>
      <c r="C461" s="68"/>
      <c r="D461" s="81" t="s">
        <v>4101</v>
      </c>
      <c r="E461" s="34">
        <v>22554186</v>
      </c>
      <c r="F461" s="82" t="s">
        <v>6602</v>
      </c>
      <c r="G461" s="381">
        <f>IFERROR(INDEX([1]Master!$1:$1048576,MATCH(D461,[1]Master!$B:$B,0),MATCH($H$5,[1]Master!$1:$1,0)),"")</f>
        <v>10</v>
      </c>
      <c r="H461" s="381" t="str">
        <f>IFERROR(INDEX([1]Master!$1:$1048576,MATCH(D461,[1]Master!$B:$B,0),MATCH($H$4,[1]Master!$1:$1,0)),"")</f>
        <v>-</v>
      </c>
      <c r="I461" s="81" t="s">
        <v>5380</v>
      </c>
      <c r="J461" s="367">
        <f>IFERROR(INDEX([1]Master!$1:$1048576,MATCH(D461,[1]Master!$B:$B,0),MATCH($G$5,[1]Master!$1:$1,0)),"")</f>
        <v>21.182795698924728</v>
      </c>
      <c r="K461" s="235">
        <f>ROUND(J461*Order_Quote!$L$3,4)</f>
        <v>0</v>
      </c>
      <c r="L461" s="228"/>
      <c r="M461" s="178"/>
      <c r="N461" s="171">
        <f t="shared" si="7"/>
        <v>0</v>
      </c>
      <c r="O461" s="80"/>
      <c r="Q461" s="73"/>
      <c r="R461" s="52"/>
    </row>
    <row r="462" spans="1:18" ht="15" customHeight="1" x14ac:dyDescent="0.3">
      <c r="A462" s="29" t="str">
        <f>IF(L462&gt;0,COUNT($A$7:A461)+COUNT(DWV!$A$8:$A$300)+COUNT('Large Dia. DWV'!$A$8:$A$121)+1,"")</f>
        <v/>
      </c>
      <c r="B462" s="67"/>
      <c r="C462" s="68"/>
      <c r="D462" s="81" t="s">
        <v>4102</v>
      </c>
      <c r="E462" s="34">
        <v>22554188</v>
      </c>
      <c r="F462" s="82" t="s">
        <v>6603</v>
      </c>
      <c r="G462" s="381">
        <f>IFERROR(INDEX([1]Master!$1:$1048576,MATCH(D462,[1]Master!$B:$B,0),MATCH($H$5,[1]Master!$1:$1,0)),"")</f>
        <v>10</v>
      </c>
      <c r="H462" s="381" t="str">
        <f>IFERROR(INDEX([1]Master!$1:$1048576,MATCH(D462,[1]Master!$B:$B,0),MATCH($H$4,[1]Master!$1:$1,0)),"")</f>
        <v>-</v>
      </c>
      <c r="I462" s="81" t="s">
        <v>5380</v>
      </c>
      <c r="J462" s="367">
        <f>IFERROR(INDEX([1]Master!$1:$1048576,MATCH(D462,[1]Master!$B:$B,0),MATCH($G$5,[1]Master!$1:$1,0)),"")</f>
        <v>21.182795698924728</v>
      </c>
      <c r="K462" s="235">
        <f>ROUND(J462*Order_Quote!$L$3,4)</f>
        <v>0</v>
      </c>
      <c r="L462" s="228"/>
      <c r="M462" s="178"/>
      <c r="N462" s="171">
        <f t="shared" si="7"/>
        <v>0</v>
      </c>
      <c r="O462" s="80"/>
      <c r="Q462" s="73"/>
      <c r="R462" s="52"/>
    </row>
    <row r="463" spans="1:18" ht="15" customHeight="1" x14ac:dyDescent="0.3">
      <c r="A463" s="29" t="str">
        <f>IF(L463&gt;0,COUNT($A$7:A462)+COUNT(DWV!$A$8:$A$300)+COUNT('Large Dia. DWV'!$A$8:$A$121)+1,"")</f>
        <v/>
      </c>
      <c r="B463" s="67"/>
      <c r="C463" s="68"/>
      <c r="D463" s="81" t="s">
        <v>4103</v>
      </c>
      <c r="E463" s="34">
        <v>22554190</v>
      </c>
      <c r="F463" s="82" t="s">
        <v>6604</v>
      </c>
      <c r="G463" s="381">
        <f>IFERROR(INDEX([1]Master!$1:$1048576,MATCH(D463,[1]Master!$B:$B,0),MATCH($H$5,[1]Master!$1:$1,0)),"")</f>
        <v>10</v>
      </c>
      <c r="H463" s="381" t="str">
        <f>IFERROR(INDEX([1]Master!$1:$1048576,MATCH(D463,[1]Master!$B:$B,0),MATCH($H$4,[1]Master!$1:$1,0)),"")</f>
        <v>-</v>
      </c>
      <c r="I463" s="81" t="s">
        <v>5380</v>
      </c>
      <c r="J463" s="367">
        <f>IFERROR(INDEX([1]Master!$1:$1048576,MATCH(D463,[1]Master!$B:$B,0),MATCH($G$5,[1]Master!$1:$1,0)),"")</f>
        <v>21.182795698924728</v>
      </c>
      <c r="K463" s="235">
        <f>ROUND(J463*Order_Quote!$L$3,4)</f>
        <v>0</v>
      </c>
      <c r="L463" s="228"/>
      <c r="M463" s="178"/>
      <c r="N463" s="171">
        <f t="shared" si="7"/>
        <v>0</v>
      </c>
      <c r="O463" s="80"/>
      <c r="Q463" s="73"/>
      <c r="R463" s="52"/>
    </row>
    <row r="464" spans="1:18" ht="15" customHeight="1" x14ac:dyDescent="0.3">
      <c r="A464" s="29" t="str">
        <f>IF(L464&gt;0,COUNT($A$7:A463)+COUNT(DWV!$A$8:$A$300)+COUNT('Large Dia. DWV'!$A$8:$A$121)+1,"")</f>
        <v/>
      </c>
      <c r="B464" s="67"/>
      <c r="C464" s="68"/>
      <c r="D464" s="81" t="s">
        <v>4104</v>
      </c>
      <c r="E464" s="34">
        <v>22554192</v>
      </c>
      <c r="F464" s="82" t="s">
        <v>6605</v>
      </c>
      <c r="G464" s="381">
        <f>IFERROR(INDEX([1]Master!$1:$1048576,MATCH(D464,[1]Master!$B:$B,0),MATCH($H$5,[1]Master!$1:$1,0)),"")</f>
        <v>10</v>
      </c>
      <c r="H464" s="381" t="str">
        <f>IFERROR(INDEX([1]Master!$1:$1048576,MATCH(D464,[1]Master!$B:$B,0),MATCH($H$4,[1]Master!$1:$1,0)),"")</f>
        <v>-</v>
      </c>
      <c r="I464" s="81" t="s">
        <v>5380</v>
      </c>
      <c r="J464" s="367">
        <f>IFERROR(INDEX([1]Master!$1:$1048576,MATCH(D464,[1]Master!$B:$B,0),MATCH($G$5,[1]Master!$1:$1,0)),"")</f>
        <v>21.182795698924728</v>
      </c>
      <c r="K464" s="235">
        <f>ROUND(J464*Order_Quote!$L$3,4)</f>
        <v>0</v>
      </c>
      <c r="L464" s="228"/>
      <c r="M464" s="178"/>
      <c r="N464" s="171">
        <f t="shared" si="7"/>
        <v>0</v>
      </c>
      <c r="O464" s="80"/>
      <c r="Q464" s="73"/>
      <c r="R464" s="52"/>
    </row>
    <row r="465" spans="1:18" ht="15" customHeight="1" x14ac:dyDescent="0.3">
      <c r="A465" s="29" t="str">
        <f>IF(L465&gt;0,COUNT($A$7:A464)+COUNT(DWV!$A$8:$A$300)+COUNT('Large Dia. DWV'!$A$8:$A$121)+1,"")</f>
        <v/>
      </c>
      <c r="B465" s="67"/>
      <c r="C465" s="68"/>
      <c r="D465" s="81" t="s">
        <v>4105</v>
      </c>
      <c r="E465" s="34">
        <v>22554194</v>
      </c>
      <c r="F465" s="82" t="s">
        <v>6606</v>
      </c>
      <c r="G465" s="381">
        <f>IFERROR(INDEX([1]Master!$1:$1048576,MATCH(D465,[1]Master!$B:$B,0),MATCH($H$5,[1]Master!$1:$1,0)),"")</f>
        <v>10</v>
      </c>
      <c r="H465" s="381" t="str">
        <f>IFERROR(INDEX([1]Master!$1:$1048576,MATCH(D465,[1]Master!$B:$B,0),MATCH($H$4,[1]Master!$1:$1,0)),"")</f>
        <v>-</v>
      </c>
      <c r="I465" s="81" t="s">
        <v>5380</v>
      </c>
      <c r="J465" s="367">
        <f>IFERROR(INDEX([1]Master!$1:$1048576,MATCH(D465,[1]Master!$B:$B,0),MATCH($G$5,[1]Master!$1:$1,0)),"")</f>
        <v>21.182795698924728</v>
      </c>
      <c r="K465" s="235">
        <f>ROUND(J465*Order_Quote!$L$3,4)</f>
        <v>0</v>
      </c>
      <c r="L465" s="228"/>
      <c r="M465" s="178"/>
      <c r="N465" s="171">
        <f t="shared" si="7"/>
        <v>0</v>
      </c>
      <c r="O465" s="80"/>
      <c r="Q465" s="73"/>
      <c r="R465" s="52"/>
    </row>
    <row r="466" spans="1:18" ht="15" customHeight="1" x14ac:dyDescent="0.3">
      <c r="A466" s="29" t="str">
        <f>IF(L466&gt;0,COUNT($A$7:A465)+COUNT(DWV!$A$8:$A$300)+COUNT('Large Dia. DWV'!$A$8:$A$121)+1,"")</f>
        <v/>
      </c>
      <c r="B466" s="67"/>
      <c r="C466" s="68"/>
      <c r="D466" s="81" t="s">
        <v>4106</v>
      </c>
      <c r="E466" s="34">
        <v>22554196</v>
      </c>
      <c r="F466" s="82" t="s">
        <v>6607</v>
      </c>
      <c r="G466" s="381">
        <f>IFERROR(INDEX([1]Master!$1:$1048576,MATCH(D466,[1]Master!$B:$B,0),MATCH($H$5,[1]Master!$1:$1,0)),"")</f>
        <v>10</v>
      </c>
      <c r="H466" s="381" t="str">
        <f>IFERROR(INDEX([1]Master!$1:$1048576,MATCH(D466,[1]Master!$B:$B,0),MATCH($H$4,[1]Master!$1:$1,0)),"")</f>
        <v>-</v>
      </c>
      <c r="I466" s="81" t="s">
        <v>5380</v>
      </c>
      <c r="J466" s="367">
        <f>IFERROR(INDEX([1]Master!$1:$1048576,MATCH(D466,[1]Master!$B:$B,0),MATCH($G$5,[1]Master!$1:$1,0)),"")</f>
        <v>20.844444444444445</v>
      </c>
      <c r="K466" s="235">
        <f>ROUND(J466*Order_Quote!$L$3,4)</f>
        <v>0</v>
      </c>
      <c r="L466" s="228"/>
      <c r="M466" s="178"/>
      <c r="N466" s="171">
        <f t="shared" si="7"/>
        <v>0</v>
      </c>
      <c r="O466" s="80"/>
      <c r="Q466" s="73"/>
      <c r="R466" s="52"/>
    </row>
    <row r="467" spans="1:18" ht="15" customHeight="1" x14ac:dyDescent="0.3">
      <c r="A467" s="29" t="str">
        <f>IF(L467&gt;0,COUNT($A$7:A466)+COUNT(DWV!$A$8:$A$300)+COUNT('Large Dia. DWV'!$A$8:$A$121)+1,"")</f>
        <v/>
      </c>
      <c r="B467" s="67"/>
      <c r="C467" s="68"/>
      <c r="D467" s="81" t="s">
        <v>4107</v>
      </c>
      <c r="E467" s="34">
        <v>22554198</v>
      </c>
      <c r="F467" s="82" t="s">
        <v>6608</v>
      </c>
      <c r="G467" s="381">
        <f>IFERROR(INDEX([1]Master!$1:$1048576,MATCH(D467,[1]Master!$B:$B,0),MATCH($H$5,[1]Master!$1:$1,0)),"")</f>
        <v>10</v>
      </c>
      <c r="H467" s="381" t="str">
        <f>IFERROR(INDEX([1]Master!$1:$1048576,MATCH(D467,[1]Master!$B:$B,0),MATCH($H$4,[1]Master!$1:$1,0)),"")</f>
        <v>-</v>
      </c>
      <c r="I467" s="81" t="s">
        <v>5380</v>
      </c>
      <c r="J467" s="367">
        <f>IFERROR(INDEX([1]Master!$1:$1048576,MATCH(D467,[1]Master!$B:$B,0),MATCH($G$5,[1]Master!$1:$1,0)),"")</f>
        <v>21.182795698924728</v>
      </c>
      <c r="K467" s="235">
        <f>ROUND(J467*Order_Quote!$L$3,4)</f>
        <v>0</v>
      </c>
      <c r="L467" s="228"/>
      <c r="M467" s="178"/>
      <c r="N467" s="171">
        <f t="shared" si="7"/>
        <v>0</v>
      </c>
      <c r="O467" s="80"/>
      <c r="Q467" s="73"/>
      <c r="R467" s="52"/>
    </row>
    <row r="468" spans="1:18" ht="15" customHeight="1" x14ac:dyDescent="0.3">
      <c r="A468" s="29" t="str">
        <f>IF(L468&gt;0,COUNT($A$7:A467)+COUNT(DWV!$A$8:$A$300)+COUNT('Large Dia. DWV'!$A$8:$A$121)+1,"")</f>
        <v/>
      </c>
      <c r="B468" s="181"/>
      <c r="C468" s="182"/>
      <c r="D468" s="81" t="s">
        <v>4108</v>
      </c>
      <c r="E468" s="34">
        <v>22554200</v>
      </c>
      <c r="F468" s="82" t="s">
        <v>6609</v>
      </c>
      <c r="G468" s="381">
        <f>IFERROR(INDEX([1]Master!$1:$1048576,MATCH(D468,[1]Master!$B:$B,0),MATCH($H$5,[1]Master!$1:$1,0)),"")</f>
        <v>10</v>
      </c>
      <c r="H468" s="381" t="str">
        <f>IFERROR(INDEX([1]Master!$1:$1048576,MATCH(D468,[1]Master!$B:$B,0),MATCH($H$4,[1]Master!$1:$1,0)),"")</f>
        <v>-</v>
      </c>
      <c r="I468" s="81" t="s">
        <v>5380</v>
      </c>
      <c r="J468" s="367">
        <f>IFERROR(INDEX([1]Master!$1:$1048576,MATCH(D468,[1]Master!$B:$B,0),MATCH($G$5,[1]Master!$1:$1,0)),"")</f>
        <v>20.844444444444445</v>
      </c>
      <c r="K468" s="235">
        <f>ROUND(J468*Order_Quote!$L$3,4)</f>
        <v>0</v>
      </c>
      <c r="L468" s="228"/>
      <c r="M468" s="178"/>
      <c r="N468" s="171">
        <f t="shared" si="7"/>
        <v>0</v>
      </c>
      <c r="O468" s="80"/>
      <c r="Q468" s="73"/>
      <c r="R468" s="52"/>
    </row>
    <row r="469" spans="1:18" ht="15" customHeight="1" x14ac:dyDescent="0.3">
      <c r="A469" s="29" t="str">
        <f>IF(L469&gt;0,COUNT($A$7:A468)+COUNT(DWV!$A$8:$A$300)+COUNT('Large Dia. DWV'!$A$8:$A$121)+1,"")</f>
        <v/>
      </c>
      <c r="B469" s="67"/>
      <c r="C469" s="68"/>
      <c r="D469" s="85" t="s">
        <v>4109</v>
      </c>
      <c r="E469" s="83">
        <v>22555626</v>
      </c>
      <c r="F469" s="84" t="s">
        <v>6610</v>
      </c>
      <c r="G469" s="381">
        <f>IFERROR(INDEX([1]Master!$1:$1048576,MATCH(D469,[1]Master!$B:$B,0),MATCH($H$5,[1]Master!$1:$1,0)),"")</f>
        <v>500</v>
      </c>
      <c r="H469" s="381" t="str">
        <f>IFERROR(INDEX([1]Master!$1:$1048576,MATCH(D469,[1]Master!$B:$B,0),MATCH($H$4,[1]Master!$1:$1,0)),"")</f>
        <v>-</v>
      </c>
      <c r="I469" s="81" t="s">
        <v>5380</v>
      </c>
      <c r="J469" s="367">
        <f>IFERROR(INDEX([1]Master!$1:$1048576,MATCH(D469,[1]Master!$B:$B,0),MATCH($G$5,[1]Master!$1:$1,0)),"")</f>
        <v>4.2413381123058542</v>
      </c>
      <c r="K469" s="235">
        <f>ROUND(J469*Order_Quote!$L$3,4)</f>
        <v>0</v>
      </c>
      <c r="L469" s="232"/>
      <c r="M469" s="178"/>
      <c r="N469" s="171">
        <f t="shared" si="7"/>
        <v>0</v>
      </c>
      <c r="O469" s="80"/>
      <c r="Q469" s="73"/>
      <c r="R469" s="52"/>
    </row>
    <row r="470" spans="1:18" ht="15" customHeight="1" x14ac:dyDescent="0.3">
      <c r="A470" s="29" t="str">
        <f>IF(L470&gt;0,COUNT($A$7:A469)+COUNT(DWV!$A$8:$A$300)+COUNT('Large Dia. DWV'!$A$8:$A$121)+1,"")</f>
        <v/>
      </c>
      <c r="B470" s="67"/>
      <c r="C470" s="68"/>
      <c r="D470" s="81" t="s">
        <v>4110</v>
      </c>
      <c r="E470" s="34">
        <v>22555634</v>
      </c>
      <c r="F470" s="82" t="s">
        <v>6611</v>
      </c>
      <c r="G470" s="381">
        <f>IFERROR(INDEX([1]Master!$1:$1048576,MATCH(D470,[1]Master!$B:$B,0),MATCH($H$5,[1]Master!$1:$1,0)),"")</f>
        <v>500</v>
      </c>
      <c r="H470" s="381" t="str">
        <f>IFERROR(INDEX([1]Master!$1:$1048576,MATCH(D470,[1]Master!$B:$B,0),MATCH($H$4,[1]Master!$1:$1,0)),"")</f>
        <v>-</v>
      </c>
      <c r="I470" s="81" t="s">
        <v>5380</v>
      </c>
      <c r="J470" s="367">
        <f>IFERROR(INDEX([1]Master!$1:$1048576,MATCH(D470,[1]Master!$B:$B,0),MATCH($G$5,[1]Master!$1:$1,0)),"")</f>
        <v>4.2413381123058542</v>
      </c>
      <c r="K470" s="235">
        <f>ROUND(J470*Order_Quote!$L$3,4)</f>
        <v>0</v>
      </c>
      <c r="L470" s="228"/>
      <c r="M470" s="178"/>
      <c r="N470" s="171">
        <f t="shared" si="7"/>
        <v>0</v>
      </c>
      <c r="O470" s="80"/>
      <c r="Q470" s="73"/>
      <c r="R470" s="52"/>
    </row>
    <row r="471" spans="1:18" ht="15" customHeight="1" x14ac:dyDescent="0.3">
      <c r="A471" s="29" t="str">
        <f>IF(L471&gt;0,COUNT($A$7:A470)+COUNT(DWV!$A$8:$A$300)+COUNT('Large Dia. DWV'!$A$8:$A$121)+1,"")</f>
        <v/>
      </c>
      <c r="B471" s="67"/>
      <c r="C471" s="68"/>
      <c r="D471" s="81" t="s">
        <v>4111</v>
      </c>
      <c r="E471" s="34">
        <v>22555642</v>
      </c>
      <c r="F471" s="82" t="s">
        <v>6612</v>
      </c>
      <c r="G471" s="381">
        <f>IFERROR(INDEX([1]Master!$1:$1048576,MATCH(D471,[1]Master!$B:$B,0),MATCH($H$5,[1]Master!$1:$1,0)),"")</f>
        <v>250</v>
      </c>
      <c r="H471" s="381" t="str">
        <f>IFERROR(INDEX([1]Master!$1:$1048576,MATCH(D471,[1]Master!$B:$B,0),MATCH($H$4,[1]Master!$1:$1,0)),"")</f>
        <v>-</v>
      </c>
      <c r="I471" s="81" t="s">
        <v>5380</v>
      </c>
      <c r="J471" s="367">
        <f>IFERROR(INDEX([1]Master!$1:$1048576,MATCH(D471,[1]Master!$B:$B,0),MATCH($G$5,[1]Master!$1:$1,0)),"")</f>
        <v>4.2413381123058542</v>
      </c>
      <c r="K471" s="235">
        <f>ROUND(J471*Order_Quote!$L$3,4)</f>
        <v>0</v>
      </c>
      <c r="L471" s="228"/>
      <c r="M471" s="178"/>
      <c r="N471" s="171">
        <f t="shared" si="7"/>
        <v>0</v>
      </c>
      <c r="O471" s="80"/>
      <c r="Q471" s="73"/>
      <c r="R471" s="52"/>
    </row>
    <row r="472" spans="1:18" ht="15" customHeight="1" x14ac:dyDescent="0.3">
      <c r="A472" s="29" t="str">
        <f>IF(L472&gt;0,COUNT($A$7:A471)+COUNT(DWV!$A$8:$A$300)+COUNT('Large Dia. DWV'!$A$8:$A$121)+1,"")</f>
        <v/>
      </c>
      <c r="B472" s="67"/>
      <c r="C472" s="68"/>
      <c r="D472" s="81" t="s">
        <v>4112</v>
      </c>
      <c r="E472" s="34">
        <v>22555650</v>
      </c>
      <c r="F472" s="82" t="s">
        <v>6613</v>
      </c>
      <c r="G472" s="381">
        <f>IFERROR(INDEX([1]Master!$1:$1048576,MATCH(D472,[1]Master!$B:$B,0),MATCH($H$5,[1]Master!$1:$1,0)),"")</f>
        <v>250</v>
      </c>
      <c r="H472" s="381" t="str">
        <f>IFERROR(INDEX([1]Master!$1:$1048576,MATCH(D472,[1]Master!$B:$B,0),MATCH($H$4,[1]Master!$1:$1,0)),"")</f>
        <v>-</v>
      </c>
      <c r="I472" s="81" t="s">
        <v>5380</v>
      </c>
      <c r="J472" s="367">
        <f>IFERROR(INDEX([1]Master!$1:$1048576,MATCH(D472,[1]Master!$B:$B,0),MATCH($G$5,[1]Master!$1:$1,0)),"")</f>
        <v>4.2413381123058542</v>
      </c>
      <c r="K472" s="235">
        <f>ROUND(J472*Order_Quote!$L$3,4)</f>
        <v>0</v>
      </c>
      <c r="L472" s="228"/>
      <c r="M472" s="178"/>
      <c r="N472" s="171">
        <f t="shared" si="7"/>
        <v>0</v>
      </c>
      <c r="O472" s="80"/>
      <c r="Q472" s="73"/>
      <c r="R472" s="52"/>
    </row>
    <row r="473" spans="1:18" ht="15" customHeight="1" x14ac:dyDescent="0.3">
      <c r="A473" s="29" t="str">
        <f>IF(L473&gt;0,COUNT($A$7:A472)+COUNT(DWV!$A$8:$A$300)+COUNT('Large Dia. DWV'!$A$8:$A$121)+1,"")</f>
        <v/>
      </c>
      <c r="B473" s="67"/>
      <c r="C473" s="68"/>
      <c r="D473" s="81" t="s">
        <v>4113</v>
      </c>
      <c r="E473" s="34">
        <v>22555669</v>
      </c>
      <c r="F473" s="82" t="s">
        <v>6614</v>
      </c>
      <c r="G473" s="381">
        <f>IFERROR(INDEX([1]Master!$1:$1048576,MATCH(D473,[1]Master!$B:$B,0),MATCH($H$5,[1]Master!$1:$1,0)),"")</f>
        <v>500</v>
      </c>
      <c r="H473" s="381" t="str">
        <f>IFERROR(INDEX([1]Master!$1:$1048576,MATCH(D473,[1]Master!$B:$B,0),MATCH($H$4,[1]Master!$1:$1,0)),"")</f>
        <v>-</v>
      </c>
      <c r="I473" s="81" t="s">
        <v>5380</v>
      </c>
      <c r="J473" s="367">
        <f>IFERROR(INDEX([1]Master!$1:$1048576,MATCH(D473,[1]Master!$B:$B,0),MATCH($G$5,[1]Master!$1:$1,0)),"")</f>
        <v>4.2413381123058542</v>
      </c>
      <c r="K473" s="235">
        <f>ROUND(J473*Order_Quote!$L$3,4)</f>
        <v>0</v>
      </c>
      <c r="L473" s="228"/>
      <c r="M473" s="178"/>
      <c r="N473" s="171">
        <f t="shared" si="7"/>
        <v>0</v>
      </c>
      <c r="O473" s="80"/>
      <c r="Q473" s="73"/>
      <c r="R473" s="52"/>
    </row>
    <row r="474" spans="1:18" ht="15" customHeight="1" x14ac:dyDescent="0.3">
      <c r="A474" s="29" t="str">
        <f>IF(L474&gt;0,COUNT($A$7:A473)+COUNT(DWV!$A$8:$A$300)+COUNT('Large Dia. DWV'!$A$8:$A$121)+1,"")</f>
        <v/>
      </c>
      <c r="B474" s="67"/>
      <c r="C474" s="68"/>
      <c r="D474" s="81" t="s">
        <v>4114</v>
      </c>
      <c r="E474" s="34">
        <v>22555677</v>
      </c>
      <c r="F474" s="82" t="s">
        <v>6615</v>
      </c>
      <c r="G474" s="381">
        <f>IFERROR(INDEX([1]Master!$1:$1048576,MATCH(D474,[1]Master!$B:$B,0),MATCH($H$5,[1]Master!$1:$1,0)),"")</f>
        <v>500</v>
      </c>
      <c r="H474" s="381" t="str">
        <f>IFERROR(INDEX([1]Master!$1:$1048576,MATCH(D474,[1]Master!$B:$B,0),MATCH($H$4,[1]Master!$1:$1,0)),"")</f>
        <v>-</v>
      </c>
      <c r="I474" s="81" t="s">
        <v>5380</v>
      </c>
      <c r="J474" s="367">
        <f>IFERROR(INDEX([1]Master!$1:$1048576,MATCH(D474,[1]Master!$B:$B,0),MATCH($G$5,[1]Master!$1:$1,0)),"")</f>
        <v>4.2413381123058542</v>
      </c>
      <c r="K474" s="235">
        <f>ROUND(J474*Order_Quote!$L$3,4)</f>
        <v>0</v>
      </c>
      <c r="L474" s="228"/>
      <c r="M474" s="178"/>
      <c r="N474" s="171">
        <f t="shared" si="7"/>
        <v>0</v>
      </c>
      <c r="O474" s="80"/>
      <c r="Q474" s="73"/>
      <c r="R474" s="52"/>
    </row>
    <row r="475" spans="1:18" ht="15" customHeight="1" x14ac:dyDescent="0.3">
      <c r="A475" s="29" t="str">
        <f>IF(L475&gt;0,COUNT($A$7:A474)+COUNT(DWV!$A$8:$A$300)+COUNT('Large Dia. DWV'!$A$8:$A$121)+1,"")</f>
        <v/>
      </c>
      <c r="B475" s="67"/>
      <c r="C475" s="68"/>
      <c r="D475" s="81" t="s">
        <v>4115</v>
      </c>
      <c r="E475" s="34">
        <v>22555685</v>
      </c>
      <c r="F475" s="82" t="s">
        <v>6616</v>
      </c>
      <c r="G475" s="381">
        <f>IFERROR(INDEX([1]Master!$1:$1048576,MATCH(D475,[1]Master!$B:$B,0),MATCH($H$5,[1]Master!$1:$1,0)),"")</f>
        <v>500</v>
      </c>
      <c r="H475" s="381" t="str">
        <f>IFERROR(INDEX([1]Master!$1:$1048576,MATCH(D475,[1]Master!$B:$B,0),MATCH($H$4,[1]Master!$1:$1,0)),"")</f>
        <v>-</v>
      </c>
      <c r="I475" s="81" t="s">
        <v>5380</v>
      </c>
      <c r="J475" s="367">
        <f>IFERROR(INDEX([1]Master!$1:$1048576,MATCH(D475,[1]Master!$B:$B,0),MATCH($G$5,[1]Master!$1:$1,0)),"")</f>
        <v>2.6164874551971322</v>
      </c>
      <c r="K475" s="235">
        <f>ROUND(J475*Order_Quote!$L$3,4)</f>
        <v>0</v>
      </c>
      <c r="L475" s="228"/>
      <c r="M475" s="178"/>
      <c r="N475" s="171">
        <f t="shared" si="7"/>
        <v>0</v>
      </c>
      <c r="O475" s="80"/>
      <c r="Q475" s="73"/>
      <c r="R475" s="52"/>
    </row>
    <row r="476" spans="1:18" ht="15" customHeight="1" x14ac:dyDescent="0.3">
      <c r="A476" s="29" t="str">
        <f>IF(L476&gt;0,COUNT($A$7:A475)+COUNT(DWV!$A$8:$A$300)+COUNT('Large Dia. DWV'!$A$8:$A$121)+1,"")</f>
        <v/>
      </c>
      <c r="B476" s="67"/>
      <c r="C476" s="68"/>
      <c r="D476" s="81" t="s">
        <v>4116</v>
      </c>
      <c r="E476" s="34">
        <v>22555693</v>
      </c>
      <c r="F476" s="82" t="s">
        <v>6617</v>
      </c>
      <c r="G476" s="381">
        <f>IFERROR(INDEX([1]Master!$1:$1048576,MATCH(D476,[1]Master!$B:$B,0),MATCH($H$5,[1]Master!$1:$1,0)),"")</f>
        <v>250</v>
      </c>
      <c r="H476" s="381" t="str">
        <f>IFERROR(INDEX([1]Master!$1:$1048576,MATCH(D476,[1]Master!$B:$B,0),MATCH($H$4,[1]Master!$1:$1,0)),"")</f>
        <v>-</v>
      </c>
      <c r="I476" s="81" t="s">
        <v>5380</v>
      </c>
      <c r="J476" s="367">
        <f>IFERROR(INDEX([1]Master!$1:$1048576,MATCH(D476,[1]Master!$B:$B,0),MATCH($G$5,[1]Master!$1:$1,0)),"")</f>
        <v>2.6164874551971322</v>
      </c>
      <c r="K476" s="235">
        <f>ROUND(J476*Order_Quote!$L$3,4)</f>
        <v>0</v>
      </c>
      <c r="L476" s="228"/>
      <c r="M476" s="178"/>
      <c r="N476" s="171">
        <f t="shared" si="7"/>
        <v>0</v>
      </c>
      <c r="O476" s="80"/>
      <c r="Q476" s="73"/>
      <c r="R476" s="52"/>
    </row>
    <row r="477" spans="1:18" ht="15" customHeight="1" x14ac:dyDescent="0.3">
      <c r="A477" s="29" t="str">
        <f>IF(L477&gt;0,COUNT($A$7:A476)+COUNT(DWV!$A$8:$A$300)+COUNT('Large Dia. DWV'!$A$8:$A$121)+1,"")</f>
        <v/>
      </c>
      <c r="B477" s="67"/>
      <c r="C477" s="68"/>
      <c r="D477" s="81" t="s">
        <v>4117</v>
      </c>
      <c r="E477" s="34">
        <v>22555707</v>
      </c>
      <c r="F477" s="82" t="s">
        <v>6618</v>
      </c>
      <c r="G477" s="381">
        <f>IFERROR(INDEX([1]Master!$1:$1048576,MATCH(D477,[1]Master!$B:$B,0),MATCH($H$5,[1]Master!$1:$1,0)),"")</f>
        <v>500</v>
      </c>
      <c r="H477" s="381" t="str">
        <f>IFERROR(INDEX([1]Master!$1:$1048576,MATCH(D477,[1]Master!$B:$B,0),MATCH($H$4,[1]Master!$1:$1,0)),"")</f>
        <v>-</v>
      </c>
      <c r="I477" s="81" t="s">
        <v>5380</v>
      </c>
      <c r="J477" s="367">
        <f>IFERROR(INDEX([1]Master!$1:$1048576,MATCH(D477,[1]Master!$B:$B,0),MATCH($G$5,[1]Master!$1:$1,0)),"")</f>
        <v>2.5666666666666669</v>
      </c>
      <c r="K477" s="235">
        <f>ROUND(J477*Order_Quote!$L$3,4)</f>
        <v>0</v>
      </c>
      <c r="L477" s="228"/>
      <c r="M477" s="178"/>
      <c r="N477" s="171">
        <f t="shared" si="7"/>
        <v>0</v>
      </c>
      <c r="O477" s="80"/>
      <c r="Q477" s="73"/>
      <c r="R477" s="52"/>
    </row>
    <row r="478" spans="1:18" ht="15" customHeight="1" x14ac:dyDescent="0.3">
      <c r="A478" s="29" t="str">
        <f>IF(L478&gt;0,COUNT($A$7:A477)+COUNT(DWV!$A$8:$A$300)+COUNT('Large Dia. DWV'!$A$8:$A$121)+1,"")</f>
        <v/>
      </c>
      <c r="B478" s="67"/>
      <c r="C478" s="68"/>
      <c r="D478" s="81" t="s">
        <v>4118</v>
      </c>
      <c r="E478" s="34">
        <v>22555715</v>
      </c>
      <c r="F478" s="82" t="s">
        <v>6619</v>
      </c>
      <c r="G478" s="381">
        <f>IFERROR(INDEX([1]Master!$1:$1048576,MATCH(D478,[1]Master!$B:$B,0),MATCH($H$5,[1]Master!$1:$1,0)),"")</f>
        <v>250</v>
      </c>
      <c r="H478" s="381" t="str">
        <f>IFERROR(INDEX([1]Master!$1:$1048576,MATCH(D478,[1]Master!$B:$B,0),MATCH($H$4,[1]Master!$1:$1,0)),"")</f>
        <v>-</v>
      </c>
      <c r="I478" s="81" t="s">
        <v>5380</v>
      </c>
      <c r="J478" s="367">
        <f>IFERROR(INDEX([1]Master!$1:$1048576,MATCH(D478,[1]Master!$B:$B,0),MATCH($G$5,[1]Master!$1:$1,0)),"")</f>
        <v>3.6798088410991632</v>
      </c>
      <c r="K478" s="235">
        <f>ROUND(J478*Order_Quote!$L$3,4)</f>
        <v>0</v>
      </c>
      <c r="L478" s="228"/>
      <c r="M478" s="178"/>
      <c r="N478" s="171">
        <f t="shared" si="7"/>
        <v>0</v>
      </c>
      <c r="O478" s="80"/>
      <c r="Q478" s="73"/>
      <c r="R478" s="52"/>
    </row>
    <row r="479" spans="1:18" ht="15" customHeight="1" x14ac:dyDescent="0.3">
      <c r="A479" s="29" t="str">
        <f>IF(L479&gt;0,COUNT($A$7:A478)+COUNT(DWV!$A$8:$A$300)+COUNT('Large Dia. DWV'!$A$8:$A$121)+1,"")</f>
        <v/>
      </c>
      <c r="B479" s="67"/>
      <c r="C479" s="68"/>
      <c r="D479" s="81" t="s">
        <v>4119</v>
      </c>
      <c r="E479" s="34">
        <v>22555740</v>
      </c>
      <c r="F479" s="82" t="s">
        <v>6620</v>
      </c>
      <c r="G479" s="381">
        <f>IFERROR(INDEX([1]Master!$1:$1048576,MATCH(D479,[1]Master!$B:$B,0),MATCH($H$5,[1]Master!$1:$1,0)),"")</f>
        <v>250</v>
      </c>
      <c r="H479" s="381" t="str">
        <f>IFERROR(INDEX([1]Master!$1:$1048576,MATCH(D479,[1]Master!$B:$B,0),MATCH($H$4,[1]Master!$1:$1,0)),"")</f>
        <v>-</v>
      </c>
      <c r="I479" s="81" t="s">
        <v>5380</v>
      </c>
      <c r="J479" s="367">
        <f>IFERROR(INDEX([1]Master!$1:$1048576,MATCH(D479,[1]Master!$B:$B,0),MATCH($G$5,[1]Master!$1:$1,0)),"")</f>
        <v>3.6798088410991632</v>
      </c>
      <c r="K479" s="235">
        <f>ROUND(J479*Order_Quote!$L$3,4)</f>
        <v>0</v>
      </c>
      <c r="L479" s="228"/>
      <c r="M479" s="178"/>
      <c r="N479" s="171">
        <f t="shared" si="7"/>
        <v>0</v>
      </c>
      <c r="O479" s="80"/>
      <c r="Q479" s="73"/>
      <c r="R479" s="52"/>
    </row>
    <row r="480" spans="1:18" ht="15" customHeight="1" x14ac:dyDescent="0.3">
      <c r="A480" s="29" t="str">
        <f>IF(L480&gt;0,COUNT($A$7:A479)+COUNT(DWV!$A$8:$A$300)+COUNT('Large Dia. DWV'!$A$8:$A$121)+1,"")</f>
        <v/>
      </c>
      <c r="B480" s="67"/>
      <c r="C480" s="68"/>
      <c r="D480" s="81" t="s">
        <v>4120</v>
      </c>
      <c r="E480" s="34">
        <v>22555723</v>
      </c>
      <c r="F480" s="82" t="s">
        <v>6621</v>
      </c>
      <c r="G480" s="381">
        <f>IFERROR(INDEX([1]Master!$1:$1048576,MATCH(D480,[1]Master!$B:$B,0),MATCH($H$5,[1]Master!$1:$1,0)),"")</f>
        <v>250</v>
      </c>
      <c r="H480" s="381" t="str">
        <f>IFERROR(INDEX([1]Master!$1:$1048576,MATCH(D480,[1]Master!$B:$B,0),MATCH($H$4,[1]Master!$1:$1,0)),"")</f>
        <v>-</v>
      </c>
      <c r="I480" s="81" t="s">
        <v>5380</v>
      </c>
      <c r="J480" s="367">
        <f>IFERROR(INDEX([1]Master!$1:$1048576,MATCH(D480,[1]Master!$B:$B,0),MATCH($G$5,[1]Master!$1:$1,0)),"")</f>
        <v>3.6798088410991632</v>
      </c>
      <c r="K480" s="235">
        <f>ROUND(J480*Order_Quote!$L$3,4)</f>
        <v>0</v>
      </c>
      <c r="L480" s="228"/>
      <c r="M480" s="178"/>
      <c r="N480" s="171">
        <f t="shared" si="7"/>
        <v>0</v>
      </c>
      <c r="O480" s="80"/>
      <c r="Q480" s="73"/>
      <c r="R480" s="52"/>
    </row>
    <row r="481" spans="1:18" ht="15" customHeight="1" x14ac:dyDescent="0.3">
      <c r="A481" s="29" t="str">
        <f>IF(L481&gt;0,COUNT($A$7:A480)+COUNT(DWV!$A$8:$A$300)+COUNT('Large Dia. DWV'!$A$8:$A$121)+1,"")</f>
        <v/>
      </c>
      <c r="B481" s="67"/>
      <c r="C481" s="68"/>
      <c r="D481" s="81" t="s">
        <v>4121</v>
      </c>
      <c r="E481" s="34">
        <v>22555731</v>
      </c>
      <c r="F481" s="82" t="s">
        <v>6622</v>
      </c>
      <c r="G481" s="381">
        <f>IFERROR(INDEX([1]Master!$1:$1048576,MATCH(D481,[1]Master!$B:$B,0),MATCH($H$5,[1]Master!$1:$1,0)),"")</f>
        <v>250</v>
      </c>
      <c r="H481" s="381" t="str">
        <f>IFERROR(INDEX([1]Master!$1:$1048576,MATCH(D481,[1]Master!$B:$B,0),MATCH($H$4,[1]Master!$1:$1,0)),"")</f>
        <v>-</v>
      </c>
      <c r="I481" s="81" t="s">
        <v>5380</v>
      </c>
      <c r="J481" s="367">
        <f>IFERROR(INDEX([1]Master!$1:$1048576,MATCH(D481,[1]Master!$B:$B,0),MATCH($G$5,[1]Master!$1:$1,0)),"")</f>
        <v>3.6</v>
      </c>
      <c r="K481" s="235">
        <f>ROUND(J481*Order_Quote!$L$3,4)</f>
        <v>0</v>
      </c>
      <c r="L481" s="228"/>
      <c r="M481" s="178"/>
      <c r="N481" s="171">
        <f t="shared" ref="N481:N544" si="8">L481/G481</f>
        <v>0</v>
      </c>
      <c r="O481" s="80"/>
      <c r="Q481" s="73"/>
      <c r="R481" s="52"/>
    </row>
    <row r="482" spans="1:18" ht="15" customHeight="1" x14ac:dyDescent="0.3">
      <c r="A482" s="29" t="str">
        <f>IF(L482&gt;0,COUNT($A$7:A481)+COUNT(DWV!$A$8:$A$300)+COUNT('Large Dia. DWV'!$A$8:$A$121)+1,"")</f>
        <v/>
      </c>
      <c r="B482" s="67"/>
      <c r="C482" s="68"/>
      <c r="D482" s="81" t="s">
        <v>4122</v>
      </c>
      <c r="E482" s="34">
        <v>22555758</v>
      </c>
      <c r="F482" s="82" t="s">
        <v>6623</v>
      </c>
      <c r="G482" s="381">
        <f>IFERROR(INDEX([1]Master!$1:$1048576,MATCH(D482,[1]Master!$B:$B,0),MATCH($H$5,[1]Master!$1:$1,0)),"")</f>
        <v>150</v>
      </c>
      <c r="H482" s="381" t="str">
        <f>IFERROR(INDEX([1]Master!$1:$1048576,MATCH(D482,[1]Master!$B:$B,0),MATCH($H$4,[1]Master!$1:$1,0)),"")</f>
        <v>-</v>
      </c>
      <c r="I482" s="81" t="s">
        <v>5380</v>
      </c>
      <c r="J482" s="367">
        <f>IFERROR(INDEX([1]Master!$1:$1048576,MATCH(D482,[1]Master!$B:$B,0),MATCH($G$5,[1]Master!$1:$1,0)),"")</f>
        <v>5.4838709677419342</v>
      </c>
      <c r="K482" s="235">
        <f>ROUND(J482*Order_Quote!$L$3,4)</f>
        <v>0</v>
      </c>
      <c r="L482" s="228"/>
      <c r="M482" s="178"/>
      <c r="N482" s="171">
        <f t="shared" si="8"/>
        <v>0</v>
      </c>
      <c r="O482" s="80"/>
      <c r="Q482" s="73"/>
      <c r="R482" s="52"/>
    </row>
    <row r="483" spans="1:18" ht="15" customHeight="1" x14ac:dyDescent="0.3">
      <c r="A483" s="29" t="str">
        <f>IF(L483&gt;0,COUNT($A$7:A482)+COUNT(DWV!$A$8:$A$300)+COUNT('Large Dia. DWV'!$A$8:$A$121)+1,"")</f>
        <v/>
      </c>
      <c r="B483" s="67"/>
      <c r="C483" s="68"/>
      <c r="D483" s="81" t="s">
        <v>4123</v>
      </c>
      <c r="E483" s="34">
        <v>22555766</v>
      </c>
      <c r="F483" s="82" t="s">
        <v>6624</v>
      </c>
      <c r="G483" s="381">
        <f>IFERROR(INDEX([1]Master!$1:$1048576,MATCH(D483,[1]Master!$B:$B,0),MATCH($H$5,[1]Master!$1:$1,0)),"")</f>
        <v>150</v>
      </c>
      <c r="H483" s="381" t="str">
        <f>IFERROR(INDEX([1]Master!$1:$1048576,MATCH(D483,[1]Master!$B:$B,0),MATCH($H$4,[1]Master!$1:$1,0)),"")</f>
        <v>-</v>
      </c>
      <c r="I483" s="81" t="s">
        <v>5380</v>
      </c>
      <c r="J483" s="367">
        <f>IFERROR(INDEX([1]Master!$1:$1048576,MATCH(D483,[1]Master!$B:$B,0),MATCH($G$5,[1]Master!$1:$1,0)),"")</f>
        <v>5.3888888888888884</v>
      </c>
      <c r="K483" s="235">
        <f>ROUND(J483*Order_Quote!$L$3,4)</f>
        <v>0</v>
      </c>
      <c r="L483" s="228"/>
      <c r="M483" s="178"/>
      <c r="N483" s="171">
        <f t="shared" si="8"/>
        <v>0</v>
      </c>
      <c r="O483" s="80"/>
      <c r="Q483" s="73"/>
      <c r="R483" s="52"/>
    </row>
    <row r="484" spans="1:18" ht="15" customHeight="1" x14ac:dyDescent="0.3">
      <c r="A484" s="29" t="str">
        <f>IF(L484&gt;0,COUNT($A$7:A483)+COUNT(DWV!$A$8:$A$300)+COUNT('Large Dia. DWV'!$A$8:$A$121)+1,"")</f>
        <v/>
      </c>
      <c r="B484" s="67"/>
      <c r="C484" s="68"/>
      <c r="D484" s="81" t="s">
        <v>4124</v>
      </c>
      <c r="E484" s="34">
        <v>22555774</v>
      </c>
      <c r="F484" s="82" t="s">
        <v>6625</v>
      </c>
      <c r="G484" s="381">
        <f>IFERROR(INDEX([1]Master!$1:$1048576,MATCH(D484,[1]Master!$B:$B,0),MATCH($H$5,[1]Master!$1:$1,0)),"")</f>
        <v>150</v>
      </c>
      <c r="H484" s="381" t="str">
        <f>IFERROR(INDEX([1]Master!$1:$1048576,MATCH(D484,[1]Master!$B:$B,0),MATCH($H$4,[1]Master!$1:$1,0)),"")</f>
        <v>-</v>
      </c>
      <c r="I484" s="81" t="s">
        <v>5380</v>
      </c>
      <c r="J484" s="367">
        <f>IFERROR(INDEX([1]Master!$1:$1048576,MATCH(D484,[1]Master!$B:$B,0),MATCH($G$5,[1]Master!$1:$1,0)),"")</f>
        <v>5.3888888888888884</v>
      </c>
      <c r="K484" s="235">
        <f>ROUND(J484*Order_Quote!$L$3,4)</f>
        <v>0</v>
      </c>
      <c r="L484" s="228"/>
      <c r="M484" s="178"/>
      <c r="N484" s="171">
        <f t="shared" si="8"/>
        <v>0</v>
      </c>
      <c r="O484" s="80"/>
      <c r="Q484" s="73"/>
      <c r="R484" s="52"/>
    </row>
    <row r="485" spans="1:18" ht="15" customHeight="1" x14ac:dyDescent="0.3">
      <c r="A485" s="29" t="str">
        <f>IF(L485&gt;0,COUNT($A$7:A484)+COUNT(DWV!$A$8:$A$300)+COUNT('Large Dia. DWV'!$A$8:$A$121)+1,"")</f>
        <v/>
      </c>
      <c r="B485" s="67"/>
      <c r="C485" s="68"/>
      <c r="D485" s="81" t="s">
        <v>4125</v>
      </c>
      <c r="E485" s="34">
        <v>22555782</v>
      </c>
      <c r="F485" s="82" t="s">
        <v>6626</v>
      </c>
      <c r="G485" s="381">
        <f>IFERROR(INDEX([1]Master!$1:$1048576,MATCH(D485,[1]Master!$B:$B,0),MATCH($H$5,[1]Master!$1:$1,0)),"")</f>
        <v>100</v>
      </c>
      <c r="H485" s="381" t="str">
        <f>IFERROR(INDEX([1]Master!$1:$1048576,MATCH(D485,[1]Master!$B:$B,0),MATCH($H$4,[1]Master!$1:$1,0)),"")</f>
        <v>-</v>
      </c>
      <c r="I485" s="81" t="s">
        <v>5380</v>
      </c>
      <c r="J485" s="367">
        <f>IFERROR(INDEX([1]Master!$1:$1048576,MATCH(D485,[1]Master!$B:$B,0),MATCH($G$5,[1]Master!$1:$1,0)),"")</f>
        <v>6.6308243727598555</v>
      </c>
      <c r="K485" s="235">
        <f>ROUND(J485*Order_Quote!$L$3,4)</f>
        <v>0</v>
      </c>
      <c r="L485" s="228"/>
      <c r="M485" s="178"/>
      <c r="N485" s="171">
        <f t="shared" si="8"/>
        <v>0</v>
      </c>
      <c r="O485" s="80"/>
      <c r="Q485" s="73"/>
      <c r="R485" s="52"/>
    </row>
    <row r="486" spans="1:18" ht="15" customHeight="1" x14ac:dyDescent="0.3">
      <c r="A486" s="29" t="str">
        <f>IF(L486&gt;0,COUNT($A$7:A485)+COUNT(DWV!$A$8:$A$300)+COUNT('Large Dia. DWV'!$A$8:$A$121)+1,"")</f>
        <v/>
      </c>
      <c r="B486" s="67"/>
      <c r="C486" s="68"/>
      <c r="D486" s="81" t="s">
        <v>4126</v>
      </c>
      <c r="E486" s="34">
        <v>22555790</v>
      </c>
      <c r="F486" s="82" t="s">
        <v>6627</v>
      </c>
      <c r="G486" s="381">
        <f>IFERROR(INDEX([1]Master!$1:$1048576,MATCH(D486,[1]Master!$B:$B,0),MATCH($H$5,[1]Master!$1:$1,0)),"")</f>
        <v>100</v>
      </c>
      <c r="H486" s="381" t="str">
        <f>IFERROR(INDEX([1]Master!$1:$1048576,MATCH(D486,[1]Master!$B:$B,0),MATCH($H$4,[1]Master!$1:$1,0)),"")</f>
        <v>-</v>
      </c>
      <c r="I486" s="81" t="s">
        <v>5380</v>
      </c>
      <c r="J486" s="367">
        <f>IFERROR(INDEX([1]Master!$1:$1048576,MATCH(D486,[1]Master!$B:$B,0),MATCH($G$5,[1]Master!$1:$1,0)),"")</f>
        <v>6.4777777777777779</v>
      </c>
      <c r="K486" s="235">
        <f>ROUND(J486*Order_Quote!$L$3,4)</f>
        <v>0</v>
      </c>
      <c r="L486" s="228"/>
      <c r="M486" s="178"/>
      <c r="N486" s="171">
        <f t="shared" si="8"/>
        <v>0</v>
      </c>
      <c r="O486" s="80"/>
      <c r="Q486" s="73"/>
      <c r="R486" s="52"/>
    </row>
    <row r="487" spans="1:18" ht="15" customHeight="1" x14ac:dyDescent="0.3">
      <c r="A487" s="29" t="str">
        <f>IF(L487&gt;0,COUNT($A$7:A486)+COUNT(DWV!$A$8:$A$300)+COUNT('Large Dia. DWV'!$A$8:$A$121)+1,"")</f>
        <v/>
      </c>
      <c r="B487" s="67"/>
      <c r="C487" s="68"/>
      <c r="D487" s="81" t="s">
        <v>4127</v>
      </c>
      <c r="E487" s="34">
        <v>22555804</v>
      </c>
      <c r="F487" s="82" t="s">
        <v>6628</v>
      </c>
      <c r="G487" s="381">
        <f>IFERROR(INDEX([1]Master!$1:$1048576,MATCH(D487,[1]Master!$B:$B,0),MATCH($H$5,[1]Master!$1:$1,0)),"")</f>
        <v>100</v>
      </c>
      <c r="H487" s="381" t="str">
        <f>IFERROR(INDEX([1]Master!$1:$1048576,MATCH(D487,[1]Master!$B:$B,0),MATCH($H$4,[1]Master!$1:$1,0)),"")</f>
        <v>-</v>
      </c>
      <c r="I487" s="81" t="s">
        <v>5380</v>
      </c>
      <c r="J487" s="367">
        <f>IFERROR(INDEX([1]Master!$1:$1048576,MATCH(D487,[1]Master!$B:$B,0),MATCH($G$5,[1]Master!$1:$1,0)),"")</f>
        <v>6.4777777777777779</v>
      </c>
      <c r="K487" s="235">
        <f>ROUND(J487*Order_Quote!$L$3,4)</f>
        <v>0</v>
      </c>
      <c r="L487" s="228"/>
      <c r="M487" s="178"/>
      <c r="N487" s="171">
        <f t="shared" si="8"/>
        <v>0</v>
      </c>
      <c r="O487" s="80"/>
      <c r="Q487" s="73"/>
      <c r="R487" s="52"/>
    </row>
    <row r="488" spans="1:18" ht="15" customHeight="1" x14ac:dyDescent="0.3">
      <c r="A488" s="29" t="str">
        <f>IF(L488&gt;0,COUNT($A$7:A487)+COUNT(DWV!$A$8:$A$300)+COUNT('Large Dia. DWV'!$A$8:$A$121)+1,"")</f>
        <v/>
      </c>
      <c r="B488" s="67"/>
      <c r="C488" s="68"/>
      <c r="D488" s="81" t="s">
        <v>4128</v>
      </c>
      <c r="E488" s="34">
        <v>22555812</v>
      </c>
      <c r="F488" s="82" t="s">
        <v>6629</v>
      </c>
      <c r="G488" s="381">
        <f>IFERROR(INDEX([1]Master!$1:$1048576,MATCH(D488,[1]Master!$B:$B,0),MATCH($H$5,[1]Master!$1:$1,0)),"")</f>
        <v>100</v>
      </c>
      <c r="H488" s="381" t="str">
        <f>IFERROR(INDEX([1]Master!$1:$1048576,MATCH(D488,[1]Master!$B:$B,0),MATCH($H$4,[1]Master!$1:$1,0)),"")</f>
        <v>-</v>
      </c>
      <c r="I488" s="81" t="s">
        <v>5380</v>
      </c>
      <c r="J488" s="367">
        <f>IFERROR(INDEX([1]Master!$1:$1048576,MATCH(D488,[1]Master!$B:$B,0),MATCH($G$5,[1]Master!$1:$1,0)),"")</f>
        <v>6.4777777777777779</v>
      </c>
      <c r="K488" s="235">
        <f>ROUND(J488*Order_Quote!$L$3,4)</f>
        <v>0</v>
      </c>
      <c r="L488" s="228"/>
      <c r="M488" s="178"/>
      <c r="N488" s="171">
        <f t="shared" si="8"/>
        <v>0</v>
      </c>
      <c r="O488" s="80"/>
      <c r="Q488" s="73"/>
      <c r="R488" s="52"/>
    </row>
    <row r="489" spans="1:18" ht="15" customHeight="1" x14ac:dyDescent="0.3">
      <c r="A489" s="29" t="str">
        <f>IF(L489&gt;0,COUNT($A$7:A488)+COUNT(DWV!$A$8:$A$300)+COUNT('Large Dia. DWV'!$A$8:$A$121)+1,"")</f>
        <v/>
      </c>
      <c r="B489" s="181"/>
      <c r="C489" s="182"/>
      <c r="D489" s="81" t="s">
        <v>4129</v>
      </c>
      <c r="E489" s="34">
        <v>22555820</v>
      </c>
      <c r="F489" s="82" t="s">
        <v>6630</v>
      </c>
      <c r="G489" s="381">
        <f>IFERROR(INDEX([1]Master!$1:$1048576,MATCH(D489,[1]Master!$B:$B,0),MATCH($H$5,[1]Master!$1:$1,0)),"")</f>
        <v>50</v>
      </c>
      <c r="H489" s="381" t="str">
        <f>IFERROR(INDEX([1]Master!$1:$1048576,MATCH(D489,[1]Master!$B:$B,0),MATCH($H$4,[1]Master!$1:$1,0)),"")</f>
        <v>-</v>
      </c>
      <c r="I489" s="81" t="s">
        <v>5380</v>
      </c>
      <c r="J489" s="367">
        <f>IFERROR(INDEX([1]Master!$1:$1048576,MATCH(D489,[1]Master!$B:$B,0),MATCH($G$5,[1]Master!$1:$1,0)),"")</f>
        <v>6.9333333333333336</v>
      </c>
      <c r="K489" s="235">
        <f>ROUND(J489*Order_Quote!$L$3,4)</f>
        <v>0</v>
      </c>
      <c r="L489" s="228"/>
      <c r="M489" s="178"/>
      <c r="N489" s="171">
        <f t="shared" si="8"/>
        <v>0</v>
      </c>
      <c r="O489" s="80"/>
      <c r="Q489" s="73"/>
      <c r="R489" s="52"/>
    </row>
    <row r="490" spans="1:18" ht="15" customHeight="1" x14ac:dyDescent="0.3">
      <c r="A490" s="29" t="str">
        <f>IF(L490&gt;0,COUNT($A$7:A489)+COUNT(DWV!$A$8:$A$300)+COUNT('Large Dia. DWV'!$A$8:$A$121)+1,"")</f>
        <v/>
      </c>
      <c r="B490" s="424"/>
      <c r="C490" s="425"/>
      <c r="D490" s="11" t="s">
        <v>323</v>
      </c>
      <c r="E490" s="11">
        <v>22552716</v>
      </c>
      <c r="F490" s="13" t="s">
        <v>6631</v>
      </c>
      <c r="G490" s="381">
        <f>IFERROR(INDEX([1]Master!$1:$1048576,MATCH(D490,[1]Master!$B:$B,0),MATCH($H$5,[1]Master!$1:$1,0)),"")</f>
        <v>250</v>
      </c>
      <c r="H490" s="381">
        <f>IFERROR(INDEX([1]Master!$1:$1048576,MATCH(D490,[1]Master!$B:$B,0),MATCH($H$4,[1]Master!$1:$1,0)),"")</f>
        <v>25600</v>
      </c>
      <c r="I490" s="81" t="s">
        <v>5380</v>
      </c>
      <c r="J490" s="367">
        <f>IFERROR(INDEX([1]Master!$1:$1048576,MATCH(D490,[1]Master!$B:$B,0),MATCH($G$5,[1]Master!$1:$1,0)),"")</f>
        <v>0.78888888888888886</v>
      </c>
      <c r="K490" s="235">
        <f>ROUND(J490*Order_Quote!$L$3,4)</f>
        <v>0</v>
      </c>
      <c r="L490" s="232"/>
      <c r="M490" s="178"/>
      <c r="N490" s="171">
        <f t="shared" si="8"/>
        <v>0</v>
      </c>
      <c r="O490" s="80"/>
      <c r="Q490" s="73"/>
      <c r="R490" s="52"/>
    </row>
    <row r="491" spans="1:18" ht="15" customHeight="1" x14ac:dyDescent="0.3">
      <c r="A491" s="29" t="str">
        <f>IF(L491&gt;0,COUNT($A$7:A490)+COUNT(DWV!$A$8:$A$300)+COUNT('Large Dia. DWV'!$A$8:$A$121)+1,"")</f>
        <v/>
      </c>
      <c r="B491" s="424"/>
      <c r="C491" s="425"/>
      <c r="D491" s="3" t="s">
        <v>324</v>
      </c>
      <c r="E491" s="3">
        <v>22552732</v>
      </c>
      <c r="F491" s="5" t="s">
        <v>6632</v>
      </c>
      <c r="G491" s="381">
        <f>IFERROR(INDEX([1]Master!$1:$1048576,MATCH(D491,[1]Master!$B:$B,0),MATCH($H$5,[1]Master!$1:$1,0)),"")</f>
        <v>200</v>
      </c>
      <c r="H491" s="381">
        <f>IFERROR(INDEX([1]Master!$1:$1048576,MATCH(D491,[1]Master!$B:$B,0),MATCH($H$4,[1]Master!$1:$1,0)),"")</f>
        <v>28800</v>
      </c>
      <c r="I491" s="81" t="s">
        <v>5380</v>
      </c>
      <c r="J491" s="367">
        <f>IFERROR(INDEX([1]Master!$1:$1048576,MATCH(D491,[1]Master!$B:$B,0),MATCH($G$5,[1]Master!$1:$1,0)),"")</f>
        <v>0.92222222222222217</v>
      </c>
      <c r="K491" s="235">
        <f>ROUND(J491*Order_Quote!$L$3,4)</f>
        <v>0</v>
      </c>
      <c r="L491" s="228"/>
      <c r="M491" s="178"/>
      <c r="N491" s="171">
        <f t="shared" si="8"/>
        <v>0</v>
      </c>
      <c r="O491" s="80"/>
      <c r="Q491" s="73"/>
      <c r="R491" s="52"/>
    </row>
    <row r="492" spans="1:18" ht="15" customHeight="1" x14ac:dyDescent="0.3">
      <c r="A492" s="29" t="str">
        <f>IF(L492&gt;0,COUNT($A$7:A491)+COUNT(DWV!$A$8:$A$300)+COUNT('Large Dia. DWV'!$A$8:$A$121)+1,"")</f>
        <v/>
      </c>
      <c r="B492" s="424"/>
      <c r="C492" s="425"/>
      <c r="D492" s="3" t="s">
        <v>325</v>
      </c>
      <c r="E492" s="3">
        <v>22552759</v>
      </c>
      <c r="F492" s="5" t="s">
        <v>6633</v>
      </c>
      <c r="G492" s="381">
        <f>IFERROR(INDEX([1]Master!$1:$1048576,MATCH(D492,[1]Master!$B:$B,0),MATCH($H$5,[1]Master!$1:$1,0)),"")</f>
        <v>250</v>
      </c>
      <c r="H492" s="381" t="str">
        <f>IFERROR(INDEX([1]Master!$1:$1048576,MATCH(D492,[1]Master!$B:$B,0),MATCH($H$4,[1]Master!$1:$1,0)),"")</f>
        <v>-</v>
      </c>
      <c r="I492" s="81" t="s">
        <v>5380</v>
      </c>
      <c r="J492" s="367">
        <f>IFERROR(INDEX([1]Master!$1:$1048576,MATCH(D492,[1]Master!$B:$B,0),MATCH($G$5,[1]Master!$1:$1,0)),"")</f>
        <v>1.4555555555555555</v>
      </c>
      <c r="K492" s="235">
        <f>ROUND(J492*Order_Quote!$L$3,4)</f>
        <v>0</v>
      </c>
      <c r="L492" s="228"/>
      <c r="M492" s="178"/>
      <c r="N492" s="171">
        <f t="shared" si="8"/>
        <v>0</v>
      </c>
      <c r="O492" s="80"/>
      <c r="Q492" s="73"/>
      <c r="R492" s="52"/>
    </row>
    <row r="493" spans="1:18" ht="15" customHeight="1" x14ac:dyDescent="0.3">
      <c r="A493" s="29" t="str">
        <f>IF(L493&gt;0,COUNT($A$7:A492)+COUNT(DWV!$A$8:$A$300)+COUNT('Large Dia. DWV'!$A$8:$A$121)+1,"")</f>
        <v/>
      </c>
      <c r="B493" s="424"/>
      <c r="C493" s="425"/>
      <c r="D493" s="3" t="s">
        <v>326</v>
      </c>
      <c r="E493" s="3">
        <v>22552767</v>
      </c>
      <c r="F493" s="5" t="s">
        <v>6634</v>
      </c>
      <c r="G493" s="381">
        <f>IFERROR(INDEX([1]Master!$1:$1048576,MATCH(D493,[1]Master!$B:$B,0),MATCH($H$5,[1]Master!$1:$1,0)),"")</f>
        <v>125</v>
      </c>
      <c r="H493" s="381">
        <f>IFERROR(INDEX([1]Master!$1:$1048576,MATCH(D493,[1]Master!$B:$B,0),MATCH($H$4,[1]Master!$1:$1,0)),"")</f>
        <v>8700</v>
      </c>
      <c r="I493" s="81" t="s">
        <v>5380</v>
      </c>
      <c r="J493" s="367">
        <f>IFERROR(INDEX([1]Master!$1:$1048576,MATCH(D493,[1]Master!$B:$B,0),MATCH($G$5,[1]Master!$1:$1,0)),"")</f>
        <v>2.0555555555555558</v>
      </c>
      <c r="K493" s="235">
        <f>ROUND(J493*Order_Quote!$L$3,4)</f>
        <v>0</v>
      </c>
      <c r="L493" s="228"/>
      <c r="M493" s="178"/>
      <c r="N493" s="171">
        <f t="shared" si="8"/>
        <v>0</v>
      </c>
      <c r="O493" s="80"/>
      <c r="Q493" s="73"/>
      <c r="R493" s="52"/>
    </row>
    <row r="494" spans="1:18" ht="15" customHeight="1" x14ac:dyDescent="0.3">
      <c r="A494" s="29" t="str">
        <f>IF(L494&gt;0,COUNT($A$7:A493)+COUNT(DWV!$A$8:$A$300)+COUNT('Large Dia. DWV'!$A$8:$A$121)+1,"")</f>
        <v/>
      </c>
      <c r="B494" s="424"/>
      <c r="C494" s="425"/>
      <c r="D494" s="3" t="s">
        <v>327</v>
      </c>
      <c r="E494" s="3">
        <v>22552775</v>
      </c>
      <c r="F494" s="5" t="s">
        <v>6635</v>
      </c>
      <c r="G494" s="381">
        <f>IFERROR(INDEX([1]Master!$1:$1048576,MATCH(D494,[1]Master!$B:$B,0),MATCH($H$5,[1]Master!$1:$1,0)),"")</f>
        <v>50</v>
      </c>
      <c r="H494" s="381">
        <f>IFERROR(INDEX([1]Master!$1:$1048576,MATCH(D494,[1]Master!$B:$B,0),MATCH($H$4,[1]Master!$1:$1,0)),"")</f>
        <v>6000</v>
      </c>
      <c r="I494" s="81" t="s">
        <v>5380</v>
      </c>
      <c r="J494" s="367">
        <f>IFERROR(INDEX([1]Master!$1:$1048576,MATCH(D494,[1]Master!$B:$B,0),MATCH($G$5,[1]Master!$1:$1,0)),"")</f>
        <v>2.2444444444444445</v>
      </c>
      <c r="K494" s="235">
        <f>ROUND(J494*Order_Quote!$L$3,4)</f>
        <v>0</v>
      </c>
      <c r="L494" s="228"/>
      <c r="M494" s="178"/>
      <c r="N494" s="171">
        <f t="shared" si="8"/>
        <v>0</v>
      </c>
      <c r="O494" s="80"/>
      <c r="Q494" s="73"/>
      <c r="R494" s="52"/>
    </row>
    <row r="495" spans="1:18" ht="15" customHeight="1" x14ac:dyDescent="0.3">
      <c r="A495" s="29" t="str">
        <f>IF(L495&gt;0,COUNT($A$7:A494)+COUNT(DWV!$A$8:$A$300)+COUNT('Large Dia. DWV'!$A$8:$A$121)+1,"")</f>
        <v/>
      </c>
      <c r="B495" s="424"/>
      <c r="C495" s="425"/>
      <c r="D495" s="3" t="s">
        <v>328</v>
      </c>
      <c r="E495" s="3">
        <v>22552783</v>
      </c>
      <c r="F495" s="5" t="s">
        <v>6636</v>
      </c>
      <c r="G495" s="381">
        <f>IFERROR(INDEX([1]Master!$1:$1048576,MATCH(D495,[1]Master!$B:$B,0),MATCH($H$5,[1]Master!$1:$1,0)),"")</f>
        <v>50</v>
      </c>
      <c r="H495" s="381">
        <f>IFERROR(INDEX([1]Master!$1:$1048576,MATCH(D495,[1]Master!$B:$B,0),MATCH($H$4,[1]Master!$1:$1,0)),"")</f>
        <v>4480</v>
      </c>
      <c r="I495" s="81" t="s">
        <v>5380</v>
      </c>
      <c r="J495" s="367">
        <f>IFERROR(INDEX([1]Master!$1:$1048576,MATCH(D495,[1]Master!$B:$B,0),MATCH($G$5,[1]Master!$1:$1,0)),"")</f>
        <v>2.7222222222222223</v>
      </c>
      <c r="K495" s="235">
        <f>ROUND(J495*Order_Quote!$L$3,4)</f>
        <v>0</v>
      </c>
      <c r="L495" s="228"/>
      <c r="M495" s="178"/>
      <c r="N495" s="171">
        <f t="shared" si="8"/>
        <v>0</v>
      </c>
      <c r="O495" s="80"/>
      <c r="Q495" s="73"/>
      <c r="R495" s="52"/>
    </row>
    <row r="496" spans="1:18" ht="15" customHeight="1" x14ac:dyDescent="0.3">
      <c r="A496" s="29" t="str">
        <f>IF(L496&gt;0,COUNT($A$7:A495)+COUNT(DWV!$A$8:$A$300)+COUNT('Large Dia. DWV'!$A$8:$A$121)+1,"")</f>
        <v/>
      </c>
      <c r="B496" s="424"/>
      <c r="C496" s="425"/>
      <c r="D496" s="81" t="s">
        <v>4130</v>
      </c>
      <c r="E496" s="88">
        <v>22552791</v>
      </c>
      <c r="F496" s="82" t="s">
        <v>6637</v>
      </c>
      <c r="G496" s="381">
        <f>IFERROR(INDEX([1]Master!$1:$1048576,MATCH(D496,[1]Master!$B:$B,0),MATCH($H$5,[1]Master!$1:$1,0)),"")</f>
        <v>25</v>
      </c>
      <c r="H496" s="381" t="str">
        <f>IFERROR(INDEX([1]Master!$1:$1048576,MATCH(D496,[1]Master!$B:$B,0),MATCH($H$4,[1]Master!$1:$1,0)),"")</f>
        <v>-</v>
      </c>
      <c r="I496" s="81" t="s">
        <v>5380</v>
      </c>
      <c r="J496" s="367">
        <f>IFERROR(INDEX([1]Master!$1:$1048576,MATCH(D496,[1]Master!$B:$B,0),MATCH($G$5,[1]Master!$1:$1,0)),"")</f>
        <v>8.6111111111111107</v>
      </c>
      <c r="K496" s="235">
        <f>ROUND(J496*Order_Quote!$L$3,4)</f>
        <v>0</v>
      </c>
      <c r="L496" s="228"/>
      <c r="M496" s="178"/>
      <c r="N496" s="171">
        <f t="shared" si="8"/>
        <v>0</v>
      </c>
      <c r="O496" s="80"/>
      <c r="Q496" s="73"/>
      <c r="R496" s="52"/>
    </row>
    <row r="497" spans="1:18" ht="15" customHeight="1" x14ac:dyDescent="0.3">
      <c r="A497" s="29" t="str">
        <f>IF(L497&gt;0,COUNT($A$7:A496)+COUNT(DWV!$A$8:$A$300)+COUNT('Large Dia. DWV'!$A$8:$A$121)+1,"")</f>
        <v/>
      </c>
      <c r="B497" s="424"/>
      <c r="C497" s="425"/>
      <c r="D497" s="3" t="s">
        <v>329</v>
      </c>
      <c r="E497" s="3">
        <v>22552805</v>
      </c>
      <c r="F497" s="5" t="s">
        <v>6638</v>
      </c>
      <c r="G497" s="381">
        <f>IFERROR(INDEX([1]Master!$1:$1048576,MATCH(D497,[1]Master!$B:$B,0),MATCH($H$5,[1]Master!$1:$1,0)),"")</f>
        <v>15</v>
      </c>
      <c r="H497" s="381" t="str">
        <f>IFERROR(INDEX([1]Master!$1:$1048576,MATCH(D497,[1]Master!$B:$B,0),MATCH($H$4,[1]Master!$1:$1,0)),"")</f>
        <v>-</v>
      </c>
      <c r="I497" s="81" t="s">
        <v>5380</v>
      </c>
      <c r="J497" s="367">
        <f>IFERROR(INDEX([1]Master!$1:$1048576,MATCH(D497,[1]Master!$B:$B,0),MATCH($G$5,[1]Master!$1:$1,0)),"")</f>
        <v>9.3888888888888875</v>
      </c>
      <c r="K497" s="235">
        <f>ROUND(J497*Order_Quote!$L$3,4)</f>
        <v>0</v>
      </c>
      <c r="L497" s="228"/>
      <c r="M497" s="178"/>
      <c r="N497" s="171">
        <f t="shared" si="8"/>
        <v>0</v>
      </c>
      <c r="O497" s="80"/>
      <c r="Q497" s="73"/>
      <c r="R497" s="52"/>
    </row>
    <row r="498" spans="1:18" ht="15" customHeight="1" x14ac:dyDescent="0.3">
      <c r="A498" s="29" t="str">
        <f>IF(L498&gt;0,COUNT($A$7:A497)+COUNT(DWV!$A$8:$A$300)+COUNT('Large Dia. DWV'!$A$8:$A$121)+1,"")</f>
        <v/>
      </c>
      <c r="B498" s="424"/>
      <c r="C498" s="425"/>
      <c r="D498" s="3" t="s">
        <v>330</v>
      </c>
      <c r="E498" s="3">
        <v>22552821</v>
      </c>
      <c r="F498" s="5" t="s">
        <v>6639</v>
      </c>
      <c r="G498" s="381">
        <f>IFERROR(INDEX([1]Master!$1:$1048576,MATCH(D498,[1]Master!$B:$B,0),MATCH($H$5,[1]Master!$1:$1,0)),"")</f>
        <v>9</v>
      </c>
      <c r="H498" s="381" t="str">
        <f>IFERROR(INDEX([1]Master!$1:$1048576,MATCH(D498,[1]Master!$B:$B,0),MATCH($H$4,[1]Master!$1:$1,0)),"")</f>
        <v>-</v>
      </c>
      <c r="I498" s="81" t="s">
        <v>5380</v>
      </c>
      <c r="J498" s="367">
        <f>IFERROR(INDEX([1]Master!$1:$1048576,MATCH(D498,[1]Master!$B:$B,0),MATCH($G$5,[1]Master!$1:$1,0)),"")</f>
        <v>21.366666666666667</v>
      </c>
      <c r="K498" s="235">
        <f>ROUND(J498*Order_Quote!$L$3,4)</f>
        <v>0</v>
      </c>
      <c r="L498" s="228"/>
      <c r="M498" s="178"/>
      <c r="N498" s="171">
        <f t="shared" si="8"/>
        <v>0</v>
      </c>
      <c r="O498" s="80"/>
      <c r="Q498" s="73"/>
      <c r="R498" s="52"/>
    </row>
    <row r="499" spans="1:18" ht="15" customHeight="1" x14ac:dyDescent="0.3">
      <c r="A499" s="29" t="str">
        <f>IF(L499&gt;0,COUNT($A$7:A498)+COUNT(DWV!$A$8:$A$300)+COUNT('Large Dia. DWV'!$A$8:$A$121)+1,"")</f>
        <v/>
      </c>
      <c r="B499" s="67"/>
      <c r="C499" s="68"/>
      <c r="D499" s="81" t="s">
        <v>4131</v>
      </c>
      <c r="E499" s="34">
        <v>22552830</v>
      </c>
      <c r="F499" s="82" t="s">
        <v>6640</v>
      </c>
      <c r="G499" s="381">
        <f>IFERROR(INDEX([1]Master!$1:$1048576,MATCH(D499,[1]Master!$B:$B,0),MATCH($H$5,[1]Master!$1:$1,0)),"")</f>
        <v>5</v>
      </c>
      <c r="H499" s="381" t="str">
        <f>IFERROR(INDEX([1]Master!$1:$1048576,MATCH(D499,[1]Master!$B:$B,0),MATCH($H$4,[1]Master!$1:$1,0)),"")</f>
        <v>-</v>
      </c>
      <c r="I499" s="81" t="s">
        <v>5380</v>
      </c>
      <c r="J499" s="367">
        <f>IFERROR(INDEX([1]Master!$1:$1048576,MATCH(D499,[1]Master!$B:$B,0),MATCH($G$5,[1]Master!$1:$1,0)),"")</f>
        <v>36.690561529271207</v>
      </c>
      <c r="K499" s="235">
        <f>ROUND(J499*Order_Quote!$L$3,4)</f>
        <v>0</v>
      </c>
      <c r="L499" s="228"/>
      <c r="M499" s="178"/>
      <c r="N499" s="171">
        <f t="shared" si="8"/>
        <v>0</v>
      </c>
      <c r="O499" s="80"/>
      <c r="Q499" s="73"/>
      <c r="R499" s="52"/>
    </row>
    <row r="500" spans="1:18" ht="15" customHeight="1" x14ac:dyDescent="0.3">
      <c r="A500" s="29" t="str">
        <f>IF(L500&gt;0,COUNT($A$7:A499)+COUNT(DWV!$A$8:$A$300)+COUNT('Large Dia. DWV'!$A$8:$A$121)+1,"")</f>
        <v/>
      </c>
      <c r="B500" s="67"/>
      <c r="C500" s="68"/>
      <c r="D500" s="81" t="s">
        <v>4132</v>
      </c>
      <c r="E500" s="88">
        <v>22552848</v>
      </c>
      <c r="F500" s="82" t="s">
        <v>6641</v>
      </c>
      <c r="G500" s="381">
        <f>IFERROR(INDEX([1]Master!$1:$1048576,MATCH(D500,[1]Master!$B:$B,0),MATCH($H$5,[1]Master!$1:$1,0)),"")</f>
        <v>3</v>
      </c>
      <c r="H500" s="381" t="str">
        <f>IFERROR(INDEX([1]Master!$1:$1048576,MATCH(D500,[1]Master!$B:$B,0),MATCH($H$4,[1]Master!$1:$1,0)),"")</f>
        <v>-</v>
      </c>
      <c r="I500" s="81" t="s">
        <v>5380</v>
      </c>
      <c r="J500" s="367">
        <f>IFERROR(INDEX([1]Master!$1:$1048576,MATCH(D500,[1]Master!$B:$B,0),MATCH($G$5,[1]Master!$1:$1,0)),"")</f>
        <v>51.25555555555556</v>
      </c>
      <c r="K500" s="235">
        <f>ROUND(J500*Order_Quote!$L$3,4)</f>
        <v>0</v>
      </c>
      <c r="L500" s="228"/>
      <c r="M500" s="178"/>
      <c r="N500" s="171">
        <f t="shared" si="8"/>
        <v>0</v>
      </c>
      <c r="O500" s="80"/>
      <c r="Q500" s="73"/>
      <c r="R500" s="52"/>
    </row>
    <row r="501" spans="1:18" ht="15" customHeight="1" x14ac:dyDescent="0.3">
      <c r="A501" s="29" t="str">
        <f>IF(L501&gt;0,COUNT($A$7:A500)+COUNT(DWV!$A$8:$A$300)+COUNT('Large Dia. DWV'!$A$8:$A$121)+1,"")</f>
        <v/>
      </c>
      <c r="B501" s="181"/>
      <c r="C501" s="182"/>
      <c r="D501" s="81" t="s">
        <v>4133</v>
      </c>
      <c r="E501" s="34">
        <v>22552856</v>
      </c>
      <c r="F501" s="82" t="s">
        <v>6642</v>
      </c>
      <c r="G501" s="381">
        <f>IFERROR(INDEX([1]Master!$1:$1048576,MATCH(D501,[1]Master!$B:$B,0),MATCH($H$5,[1]Master!$1:$1,0)),"")</f>
        <v>2</v>
      </c>
      <c r="H501" s="381" t="str">
        <f>IFERROR(INDEX([1]Master!$1:$1048576,MATCH(D501,[1]Master!$B:$B,0),MATCH($H$4,[1]Master!$1:$1,0)),"")</f>
        <v>-</v>
      </c>
      <c r="I501" s="81" t="s">
        <v>5380</v>
      </c>
      <c r="J501" s="367">
        <f>IFERROR(INDEX([1]Master!$1:$1048576,MATCH(D501,[1]Master!$B:$B,0),MATCH($G$5,[1]Master!$1:$1,0)),"")</f>
        <v>128.74444444444444</v>
      </c>
      <c r="K501" s="235">
        <f>ROUND(J501*Order_Quote!$L$3,4)</f>
        <v>0</v>
      </c>
      <c r="L501" s="228"/>
      <c r="M501" s="178"/>
      <c r="N501" s="171">
        <f t="shared" si="8"/>
        <v>0</v>
      </c>
      <c r="O501" s="80"/>
      <c r="Q501" s="73"/>
      <c r="R501" s="52"/>
    </row>
    <row r="502" spans="1:18" ht="15" customHeight="1" x14ac:dyDescent="0.3">
      <c r="A502" s="29" t="str">
        <f>IF(L502&gt;0,COUNT($A$7:A501)+COUNT(DWV!$A$8:$A$300)+COUNT('Large Dia. DWV'!$A$8:$A$121)+1,"")</f>
        <v/>
      </c>
      <c r="B502" s="420"/>
      <c r="C502" s="421"/>
      <c r="D502" s="3" t="s">
        <v>331</v>
      </c>
      <c r="E502" s="3">
        <v>22550837</v>
      </c>
      <c r="F502" s="5" t="s">
        <v>6643</v>
      </c>
      <c r="G502" s="381">
        <f>IFERROR(INDEX([1]Master!$1:$1048576,MATCH(D502,[1]Master!$B:$B,0),MATCH($H$5,[1]Master!$1:$1,0)),"")</f>
        <v>250</v>
      </c>
      <c r="H502" s="381">
        <f>IFERROR(INDEX([1]Master!$1:$1048576,MATCH(D502,[1]Master!$B:$B,0),MATCH($H$4,[1]Master!$1:$1,0)),"")</f>
        <v>25600</v>
      </c>
      <c r="I502" s="81" t="s">
        <v>5380</v>
      </c>
      <c r="J502" s="367">
        <f>IFERROR(INDEX([1]Master!$1:$1048576,MATCH(D502,[1]Master!$B:$B,0),MATCH($G$5,[1]Master!$1:$1,0)),"")</f>
        <v>1.6555555555555554</v>
      </c>
      <c r="K502" s="235">
        <f>ROUND(J502*Order_Quote!$L$3,4)</f>
        <v>0</v>
      </c>
      <c r="L502" s="228"/>
      <c r="M502" s="178"/>
      <c r="N502" s="171">
        <f t="shared" si="8"/>
        <v>0</v>
      </c>
      <c r="O502" s="80"/>
      <c r="Q502" s="73"/>
      <c r="R502" s="52"/>
    </row>
    <row r="503" spans="1:18" ht="15" customHeight="1" x14ac:dyDescent="0.3">
      <c r="A503" s="29" t="str">
        <f>IF(L503&gt;0,COUNT($A$7:A502)+COUNT(DWV!$A$8:$A$300)+COUNT('Large Dia. DWV'!$A$8:$A$121)+1,"")</f>
        <v/>
      </c>
      <c r="B503" s="424"/>
      <c r="C503" s="425"/>
      <c r="D503" s="3" t="s">
        <v>332</v>
      </c>
      <c r="E503" s="3">
        <v>22550845</v>
      </c>
      <c r="F503" s="5" t="s">
        <v>6644</v>
      </c>
      <c r="G503" s="381">
        <f>IFERROR(INDEX([1]Master!$1:$1048576,MATCH(D503,[1]Master!$B:$B,0),MATCH($H$5,[1]Master!$1:$1,0)),"")</f>
        <v>250</v>
      </c>
      <c r="H503" s="381">
        <f>IFERROR(INDEX([1]Master!$1:$1048576,MATCH(D503,[1]Master!$B:$B,0),MATCH($H$4,[1]Master!$1:$1,0)),"")</f>
        <v>25600</v>
      </c>
      <c r="I503" s="81" t="s">
        <v>5380</v>
      </c>
      <c r="J503" s="367">
        <f>IFERROR(INDEX([1]Master!$1:$1048576,MATCH(D503,[1]Master!$B:$B,0),MATCH($G$5,[1]Master!$1:$1,0)),"")</f>
        <v>1.9222222222222221</v>
      </c>
      <c r="K503" s="235">
        <f>ROUND(J503*Order_Quote!$L$3,4)</f>
        <v>0</v>
      </c>
      <c r="L503" s="228"/>
      <c r="M503" s="178"/>
      <c r="N503" s="171">
        <f t="shared" si="8"/>
        <v>0</v>
      </c>
      <c r="O503" s="80"/>
      <c r="Q503" s="73"/>
      <c r="R503" s="52"/>
    </row>
    <row r="504" spans="1:18" ht="15" customHeight="1" x14ac:dyDescent="0.3">
      <c r="A504" s="29" t="str">
        <f>IF(L504&gt;0,COUNT($A$7:A503)+COUNT(DWV!$A$8:$A$300)+COUNT('Large Dia. DWV'!$A$8:$A$121)+1,"")</f>
        <v/>
      </c>
      <c r="B504" s="424"/>
      <c r="C504" s="425"/>
      <c r="D504" s="3" t="s">
        <v>333</v>
      </c>
      <c r="E504" s="3">
        <v>22550853</v>
      </c>
      <c r="F504" s="5" t="s">
        <v>6645</v>
      </c>
      <c r="G504" s="381">
        <f>IFERROR(INDEX([1]Master!$1:$1048576,MATCH(D504,[1]Master!$B:$B,0),MATCH($H$5,[1]Master!$1:$1,0)),"")</f>
        <v>250</v>
      </c>
      <c r="H504" s="381">
        <f>IFERROR(INDEX([1]Master!$1:$1048576,MATCH(D504,[1]Master!$B:$B,0),MATCH($H$4,[1]Master!$1:$1,0)),"")</f>
        <v>15000</v>
      </c>
      <c r="I504" s="81" t="s">
        <v>5380</v>
      </c>
      <c r="J504" s="367">
        <f>IFERROR(INDEX([1]Master!$1:$1048576,MATCH(D504,[1]Master!$B:$B,0),MATCH($G$5,[1]Master!$1:$1,0)),"")</f>
        <v>2.9</v>
      </c>
      <c r="K504" s="235">
        <f>ROUND(J504*Order_Quote!$L$3,4)</f>
        <v>0</v>
      </c>
      <c r="L504" s="228"/>
      <c r="M504" s="178"/>
      <c r="N504" s="171">
        <f t="shared" si="8"/>
        <v>0</v>
      </c>
      <c r="O504" s="80"/>
      <c r="Q504" s="73"/>
      <c r="R504" s="52"/>
    </row>
    <row r="505" spans="1:18" ht="15" customHeight="1" x14ac:dyDescent="0.3">
      <c r="A505" s="29" t="str">
        <f>IF(L505&gt;0,COUNT($A$7:A504)+COUNT(DWV!$A$8:$A$300)+COUNT('Large Dia. DWV'!$A$8:$A$121)+1,"")</f>
        <v/>
      </c>
      <c r="B505" s="424"/>
      <c r="C505" s="425"/>
      <c r="D505" s="3" t="s">
        <v>3773</v>
      </c>
      <c r="E505" s="3">
        <v>22553933</v>
      </c>
      <c r="F505" s="5" t="s">
        <v>6646</v>
      </c>
      <c r="G505" s="381">
        <f>IFERROR(INDEX([1]Master!$1:$1048576,MATCH(D505,[1]Master!$B:$B,0),MATCH($H$5,[1]Master!$1:$1,0)),"")</f>
        <v>125</v>
      </c>
      <c r="H505" s="381" t="str">
        <f>IFERROR(INDEX([1]Master!$1:$1048576,MATCH(D505,[1]Master!$B:$B,0),MATCH($H$4,[1]Master!$1:$1,0)),"")</f>
        <v>-</v>
      </c>
      <c r="I505" s="81" t="s">
        <v>5380</v>
      </c>
      <c r="J505" s="367">
        <f>IFERROR(INDEX([1]Master!$1:$1048576,MATCH(D505,[1]Master!$B:$B,0),MATCH($G$5,[1]Master!$1:$1,0)),"")</f>
        <v>3.4555555555555553</v>
      </c>
      <c r="K505" s="235">
        <f>ROUND(J505*Order_Quote!$L$3,4)</f>
        <v>0</v>
      </c>
      <c r="L505" s="228"/>
      <c r="M505" s="178"/>
      <c r="N505" s="171">
        <f t="shared" si="8"/>
        <v>0</v>
      </c>
      <c r="O505" s="80"/>
      <c r="Q505" s="73"/>
      <c r="R505" s="52"/>
    </row>
    <row r="506" spans="1:18" ht="15" customHeight="1" x14ac:dyDescent="0.3">
      <c r="A506" s="29" t="str">
        <f>IF(L506&gt;0,COUNT($A$7:A505)+COUNT(DWV!$A$8:$A$300)+COUNT('Large Dia. DWV'!$A$8:$A$121)+1,"")</f>
        <v/>
      </c>
      <c r="B506" s="424"/>
      <c r="C506" s="425"/>
      <c r="D506" s="3" t="s">
        <v>3774</v>
      </c>
      <c r="E506" s="3">
        <v>22553941</v>
      </c>
      <c r="F506" s="5" t="s">
        <v>6647</v>
      </c>
      <c r="G506" s="381">
        <f>IFERROR(INDEX([1]Master!$1:$1048576,MATCH(D506,[1]Master!$B:$B,0),MATCH($H$5,[1]Master!$1:$1,0)),"")</f>
        <v>50</v>
      </c>
      <c r="H506" s="381" t="str">
        <f>IFERROR(INDEX([1]Master!$1:$1048576,MATCH(D506,[1]Master!$B:$B,0),MATCH($H$4,[1]Master!$1:$1,0)),"")</f>
        <v>-</v>
      </c>
      <c r="I506" s="81" t="s">
        <v>5380</v>
      </c>
      <c r="J506" s="367">
        <f>IFERROR(INDEX([1]Master!$1:$1048576,MATCH(D506,[1]Master!$B:$B,0),MATCH($G$5,[1]Master!$1:$1,0)),"")</f>
        <v>3.6</v>
      </c>
      <c r="K506" s="235">
        <f>ROUND(J506*Order_Quote!$L$3,4)</f>
        <v>0</v>
      </c>
      <c r="L506" s="228"/>
      <c r="M506" s="178"/>
      <c r="N506" s="171">
        <f t="shared" si="8"/>
        <v>0</v>
      </c>
      <c r="O506" s="80"/>
      <c r="Q506" s="73"/>
      <c r="R506" s="52"/>
    </row>
    <row r="507" spans="1:18" ht="15" customHeight="1" x14ac:dyDescent="0.3">
      <c r="A507" s="29" t="str">
        <f>IF(L507&gt;0,COUNT($A$7:A506)+COUNT(DWV!$A$8:$A$300)+COUNT('Large Dia. DWV'!$A$8:$A$121)+1,"")</f>
        <v/>
      </c>
      <c r="B507" s="424"/>
      <c r="C507" s="425"/>
      <c r="D507" s="3" t="s">
        <v>5382</v>
      </c>
      <c r="E507" s="3">
        <v>22550888</v>
      </c>
      <c r="F507" s="5" t="s">
        <v>6648</v>
      </c>
      <c r="G507" s="381">
        <f>IFERROR(INDEX([1]Master!$1:$1048576,MATCH(D507,[1]Master!$B:$B,0),MATCH($H$5,[1]Master!$1:$1,0)),"")</f>
        <v>50</v>
      </c>
      <c r="H507" s="381" t="str">
        <f>IFERROR(INDEX([1]Master!$1:$1048576,MATCH(D507,[1]Master!$B:$B,0),MATCH($H$4,[1]Master!$1:$1,0)),"")</f>
        <v>-</v>
      </c>
      <c r="I507" s="81" t="s">
        <v>5380</v>
      </c>
      <c r="J507" s="367">
        <f>IFERROR(INDEX([1]Master!$1:$1048576,MATCH(D507,[1]Master!$B:$B,0),MATCH($G$5,[1]Master!$1:$1,0)),"")</f>
        <v>6.3777777777777782</v>
      </c>
      <c r="K507" s="235">
        <f>ROUND(J507*Order_Quote!$L$3,4)</f>
        <v>0</v>
      </c>
      <c r="L507" s="228"/>
      <c r="M507" s="178"/>
      <c r="N507" s="171">
        <f t="shared" si="8"/>
        <v>0</v>
      </c>
      <c r="O507" s="80"/>
      <c r="Q507" s="73"/>
      <c r="R507" s="52"/>
    </row>
    <row r="508" spans="1:18" ht="15" customHeight="1" x14ac:dyDescent="0.3">
      <c r="A508" s="29" t="str">
        <f>IF(L508&gt;0,COUNT($A$7:A507)+COUNT(DWV!$A$8:$A$300)+COUNT('Large Dia. DWV'!$A$8:$A$121)+1,"")</f>
        <v/>
      </c>
      <c r="B508" s="424"/>
      <c r="C508" s="425"/>
      <c r="D508" s="3" t="s">
        <v>334</v>
      </c>
      <c r="E508" s="3">
        <v>22550870</v>
      </c>
      <c r="F508" s="5" t="s">
        <v>6649</v>
      </c>
      <c r="G508" s="381">
        <f>IFERROR(INDEX([1]Master!$1:$1048576,MATCH(D508,[1]Master!$B:$B,0),MATCH($H$5,[1]Master!$1:$1,0)),"")</f>
        <v>25</v>
      </c>
      <c r="H508" s="381" t="str">
        <f>IFERROR(INDEX([1]Master!$1:$1048576,MATCH(D508,[1]Master!$B:$B,0),MATCH($H$4,[1]Master!$1:$1,0)),"")</f>
        <v>-</v>
      </c>
      <c r="I508" s="81" t="s">
        <v>5380</v>
      </c>
      <c r="J508" s="367">
        <f>IFERROR(INDEX([1]Master!$1:$1048576,MATCH(D508,[1]Master!$B:$B,0),MATCH($G$5,[1]Master!$1:$1,0)),"")</f>
        <v>9.5937873357228174</v>
      </c>
      <c r="K508" s="235">
        <f>ROUND(J508*Order_Quote!$L$3,4)</f>
        <v>0</v>
      </c>
      <c r="L508" s="228"/>
      <c r="M508" s="178"/>
      <c r="N508" s="171">
        <f t="shared" si="8"/>
        <v>0</v>
      </c>
      <c r="O508" s="80"/>
      <c r="Q508" s="73"/>
      <c r="R508" s="52"/>
    </row>
    <row r="509" spans="1:18" ht="15" customHeight="1" x14ac:dyDescent="0.3">
      <c r="A509" s="29" t="str">
        <f>IF(L509&gt;0,COUNT($A$7:A508)+COUNT(DWV!$A$8:$A$300)+COUNT('Large Dia. DWV'!$A$8:$A$121)+1,"")</f>
        <v/>
      </c>
      <c r="B509" s="424"/>
      <c r="C509" s="425"/>
      <c r="D509" s="3" t="s">
        <v>335</v>
      </c>
      <c r="E509" s="3">
        <v>22550896</v>
      </c>
      <c r="F509" s="5" t="s">
        <v>6650</v>
      </c>
      <c r="G509" s="381">
        <f>IFERROR(INDEX([1]Master!$1:$1048576,MATCH(D509,[1]Master!$B:$B,0),MATCH($H$5,[1]Master!$1:$1,0)),"")</f>
        <v>15</v>
      </c>
      <c r="H509" s="381" t="str">
        <f>IFERROR(INDEX([1]Master!$1:$1048576,MATCH(D509,[1]Master!$B:$B,0),MATCH($H$4,[1]Master!$1:$1,0)),"")</f>
        <v>-</v>
      </c>
      <c r="I509" s="81" t="s">
        <v>5380</v>
      </c>
      <c r="J509" s="367">
        <f>IFERROR(INDEX([1]Master!$1:$1048576,MATCH(D509,[1]Master!$B:$B,0),MATCH($G$5,[1]Master!$1:$1,0)),"")</f>
        <v>12.556750298685781</v>
      </c>
      <c r="K509" s="235">
        <f>ROUND(J509*Order_Quote!$L$3,4)</f>
        <v>0</v>
      </c>
      <c r="L509" s="228"/>
      <c r="M509" s="178"/>
      <c r="N509" s="171">
        <f t="shared" si="8"/>
        <v>0</v>
      </c>
      <c r="O509" s="80"/>
      <c r="Q509" s="73"/>
      <c r="R509" s="52"/>
    </row>
    <row r="510" spans="1:18" ht="15" customHeight="1" x14ac:dyDescent="0.3">
      <c r="A510" s="29" t="str">
        <f>IF(L510&gt;0,COUNT($A$7:A509)+COUNT(DWV!$A$8:$A$300)+COUNT('Large Dia. DWV'!$A$8:$A$121)+1,"")</f>
        <v/>
      </c>
      <c r="B510" s="422"/>
      <c r="C510" s="423"/>
      <c r="D510" s="3" t="s">
        <v>336</v>
      </c>
      <c r="E510" s="3">
        <v>22550942</v>
      </c>
      <c r="F510" s="5" t="s">
        <v>6651</v>
      </c>
      <c r="G510" s="381">
        <f>IFERROR(INDEX([1]Master!$1:$1048576,MATCH(D510,[1]Master!$B:$B,0),MATCH($H$5,[1]Master!$1:$1,0)),"")</f>
        <v>9</v>
      </c>
      <c r="H510" s="381" t="str">
        <f>IFERROR(INDEX([1]Master!$1:$1048576,MATCH(D510,[1]Master!$B:$B,0),MATCH($H$4,[1]Master!$1:$1,0)),"")</f>
        <v>-</v>
      </c>
      <c r="I510" s="81" t="s">
        <v>5380</v>
      </c>
      <c r="J510" s="367">
        <f>IFERROR(INDEX([1]Master!$1:$1048576,MATCH(D510,[1]Master!$B:$B,0),MATCH($G$5,[1]Master!$1:$1,0)),"")</f>
        <v>22.031063321385901</v>
      </c>
      <c r="K510" s="235">
        <f>ROUND(J510*Order_Quote!$L$3,4)</f>
        <v>0</v>
      </c>
      <c r="L510" s="228"/>
      <c r="M510" s="178"/>
      <c r="N510" s="171">
        <f t="shared" si="8"/>
        <v>0</v>
      </c>
      <c r="O510" s="80"/>
      <c r="Q510" s="73"/>
      <c r="R510" s="52"/>
    </row>
    <row r="511" spans="1:18" ht="15" customHeight="1" x14ac:dyDescent="0.3">
      <c r="A511" s="29" t="str">
        <f>IF(L511&gt;0,COUNT($A$7:A510)+COUNT(DWV!$A$8:$A$300)+COUNT('Large Dia. DWV'!$A$8:$A$121)+1,"")</f>
        <v/>
      </c>
      <c r="B511" s="67"/>
      <c r="C511" s="68"/>
      <c r="D511" s="85" t="s">
        <v>4136</v>
      </c>
      <c r="E511" s="83">
        <v>22551163</v>
      </c>
      <c r="F511" s="84" t="s">
        <v>6652</v>
      </c>
      <c r="G511" s="381">
        <f>IFERROR(INDEX([1]Master!$1:$1048576,MATCH(D511,[1]Master!$B:$B,0),MATCH($H$5,[1]Master!$1:$1,0)),"")</f>
        <v>250</v>
      </c>
      <c r="H511" s="381" t="str">
        <f>IFERROR(INDEX([1]Master!$1:$1048576,MATCH(D511,[1]Master!$B:$B,0),MATCH($H$4,[1]Master!$1:$1,0)),"")</f>
        <v>-</v>
      </c>
      <c r="I511" s="81" t="s">
        <v>5380</v>
      </c>
      <c r="J511" s="367">
        <f>IFERROR(INDEX([1]Master!$1:$1048576,MATCH(D511,[1]Master!$B:$B,0),MATCH($G$5,[1]Master!$1:$1,0)),"")</f>
        <v>1.9222222222222221</v>
      </c>
      <c r="K511" s="235">
        <f>ROUND(J511*Order_Quote!$L$3,4)</f>
        <v>0</v>
      </c>
      <c r="L511" s="232"/>
      <c r="M511" s="178"/>
      <c r="N511" s="171">
        <f t="shared" si="8"/>
        <v>0</v>
      </c>
      <c r="O511" s="80"/>
      <c r="Q511" s="73"/>
      <c r="R511" s="52"/>
    </row>
    <row r="512" spans="1:18" ht="15" customHeight="1" x14ac:dyDescent="0.3">
      <c r="A512" s="29" t="str">
        <f>IF(L512&gt;0,COUNT($A$7:A511)+COUNT(DWV!$A$8:$A$300)+COUNT('Large Dia. DWV'!$A$8:$A$121)+1,"")</f>
        <v/>
      </c>
      <c r="B512" s="67"/>
      <c r="C512" s="68"/>
      <c r="D512" s="81" t="s">
        <v>4137</v>
      </c>
      <c r="E512" s="34">
        <v>22551165</v>
      </c>
      <c r="F512" s="82" t="s">
        <v>6653</v>
      </c>
      <c r="G512" s="381">
        <f>IFERROR(INDEX([1]Master!$1:$1048576,MATCH(D512,[1]Master!$B:$B,0),MATCH($H$5,[1]Master!$1:$1,0)),"")</f>
        <v>250</v>
      </c>
      <c r="H512" s="381" t="str">
        <f>IFERROR(INDEX([1]Master!$1:$1048576,MATCH(D512,[1]Master!$B:$B,0),MATCH($H$4,[1]Master!$1:$1,0)),"")</f>
        <v>-</v>
      </c>
      <c r="I512" s="81" t="s">
        <v>5380</v>
      </c>
      <c r="J512" s="367">
        <f>IFERROR(INDEX([1]Master!$1:$1048576,MATCH(D512,[1]Master!$B:$B,0),MATCH($G$5,[1]Master!$1:$1,0)),"")</f>
        <v>2.2444444444444445</v>
      </c>
      <c r="K512" s="235">
        <f>ROUND(J512*Order_Quote!$L$3,4)</f>
        <v>0</v>
      </c>
      <c r="L512" s="228"/>
      <c r="M512" s="178"/>
      <c r="N512" s="171">
        <f t="shared" si="8"/>
        <v>0</v>
      </c>
      <c r="O512" s="80"/>
      <c r="Q512" s="73"/>
      <c r="R512" s="52"/>
    </row>
    <row r="513" spans="1:18" ht="15" customHeight="1" x14ac:dyDescent="0.3">
      <c r="A513" s="29" t="str">
        <f>IF(L513&gt;0,COUNT($A$7:A512)+COUNT(DWV!$A$8:$A$300)+COUNT('Large Dia. DWV'!$A$8:$A$121)+1,"")</f>
        <v/>
      </c>
      <c r="B513" s="119"/>
      <c r="C513" s="178"/>
      <c r="D513" s="81" t="s">
        <v>4138</v>
      </c>
      <c r="E513" s="34">
        <v>22551167</v>
      </c>
      <c r="F513" s="82" t="s">
        <v>6654</v>
      </c>
      <c r="G513" s="381">
        <f>IFERROR(INDEX([1]Master!$1:$1048576,MATCH(D513,[1]Master!$B:$B,0),MATCH($H$5,[1]Master!$1:$1,0)),"")</f>
        <v>250</v>
      </c>
      <c r="H513" s="381" t="str">
        <f>IFERROR(INDEX([1]Master!$1:$1048576,MATCH(D513,[1]Master!$B:$B,0),MATCH($H$4,[1]Master!$1:$1,0)),"")</f>
        <v>-</v>
      </c>
      <c r="I513" s="81" t="s">
        <v>5380</v>
      </c>
      <c r="J513" s="367">
        <f>IFERROR(INDEX([1]Master!$1:$1048576,MATCH(D513,[1]Master!$B:$B,0),MATCH($G$5,[1]Master!$1:$1,0)),"")</f>
        <v>2.7</v>
      </c>
      <c r="K513" s="235">
        <f>ROUND(J513*Order_Quote!$L$3,4)</f>
        <v>0</v>
      </c>
      <c r="L513" s="228"/>
      <c r="M513" s="178"/>
      <c r="N513" s="171">
        <f t="shared" si="8"/>
        <v>0</v>
      </c>
      <c r="O513" s="80"/>
      <c r="Q513" s="73"/>
      <c r="R513" s="52"/>
    </row>
    <row r="514" spans="1:18" ht="15" customHeight="1" x14ac:dyDescent="0.3">
      <c r="A514" s="29" t="str">
        <f>IF(L514&gt;0,COUNT($A$7:A513)+COUNT(DWV!$A$8:$A$300)+COUNT('Large Dia. DWV'!$A$8:$A$121)+1,"")</f>
        <v/>
      </c>
      <c r="B514" s="119"/>
      <c r="C514" s="178"/>
      <c r="D514" s="81" t="s">
        <v>4139</v>
      </c>
      <c r="E514" s="34">
        <v>22551175</v>
      </c>
      <c r="F514" s="82" t="s">
        <v>6655</v>
      </c>
      <c r="G514" s="381">
        <f>IFERROR(INDEX([1]Master!$1:$1048576,MATCH(D514,[1]Master!$B:$B,0),MATCH($H$5,[1]Master!$1:$1,0)),"")</f>
        <v>125</v>
      </c>
      <c r="H514" s="381" t="str">
        <f>IFERROR(INDEX([1]Master!$1:$1048576,MATCH(D514,[1]Master!$B:$B,0),MATCH($H$4,[1]Master!$1:$1,0)),"")</f>
        <v>-</v>
      </c>
      <c r="I514" s="81" t="s">
        <v>5380</v>
      </c>
      <c r="J514" s="367">
        <f>IFERROR(INDEX([1]Master!$1:$1048576,MATCH(D514,[1]Master!$B:$B,0),MATCH($G$5,[1]Master!$1:$1,0)),"")</f>
        <v>3.6798088410991632</v>
      </c>
      <c r="K514" s="235">
        <f>ROUND(J514*Order_Quote!$L$3,4)</f>
        <v>0</v>
      </c>
      <c r="L514" s="228"/>
      <c r="M514" s="178"/>
      <c r="N514" s="171">
        <f t="shared" si="8"/>
        <v>0</v>
      </c>
      <c r="O514" s="80"/>
      <c r="Q514" s="73"/>
      <c r="R514" s="52"/>
    </row>
    <row r="515" spans="1:18" ht="15" customHeight="1" x14ac:dyDescent="0.3">
      <c r="A515" s="29" t="str">
        <f>IF(L515&gt;0,COUNT($A$7:A514)+COUNT(DWV!$A$8:$A$300)+COUNT('Large Dia. DWV'!$A$8:$A$121)+1,"")</f>
        <v/>
      </c>
      <c r="B515" s="119"/>
      <c r="C515" s="178"/>
      <c r="D515" s="81" t="s">
        <v>4140</v>
      </c>
      <c r="E515" s="34">
        <v>22551177</v>
      </c>
      <c r="F515" s="82" t="s">
        <v>6656</v>
      </c>
      <c r="G515" s="381">
        <f>IFERROR(INDEX([1]Master!$1:$1048576,MATCH(D515,[1]Master!$B:$B,0),MATCH($H$5,[1]Master!$1:$1,0)),"")</f>
        <v>50</v>
      </c>
      <c r="H515" s="381" t="str">
        <f>IFERROR(INDEX([1]Master!$1:$1048576,MATCH(D515,[1]Master!$B:$B,0),MATCH($H$4,[1]Master!$1:$1,0)),"")</f>
        <v>-</v>
      </c>
      <c r="I515" s="81" t="s">
        <v>5380</v>
      </c>
      <c r="J515" s="367">
        <f>IFERROR(INDEX([1]Master!$1:$1048576,MATCH(D515,[1]Master!$B:$B,0),MATCH($G$5,[1]Master!$1:$1,0)),"")</f>
        <v>4.5999999999999996</v>
      </c>
      <c r="K515" s="235">
        <f>ROUND(J515*Order_Quote!$L$3,4)</f>
        <v>0</v>
      </c>
      <c r="L515" s="228"/>
      <c r="M515" s="178"/>
      <c r="N515" s="171">
        <f t="shared" si="8"/>
        <v>0</v>
      </c>
      <c r="O515" s="80"/>
      <c r="Q515" s="73"/>
      <c r="R515" s="52"/>
    </row>
    <row r="516" spans="1:18" ht="15" customHeight="1" x14ac:dyDescent="0.3">
      <c r="A516" s="29" t="str">
        <f>IF(L516&gt;0,COUNT($A$7:A515)+COUNT(DWV!$A$8:$A$300)+COUNT('Large Dia. DWV'!$A$8:$A$121)+1,"")</f>
        <v/>
      </c>
      <c r="B516" s="119"/>
      <c r="C516" s="178"/>
      <c r="D516" s="81" t="s">
        <v>4141</v>
      </c>
      <c r="E516" s="34">
        <v>22551179</v>
      </c>
      <c r="F516" s="82" t="s">
        <v>6657</v>
      </c>
      <c r="G516" s="381">
        <f>IFERROR(INDEX([1]Master!$1:$1048576,MATCH(D516,[1]Master!$B:$B,0),MATCH($H$5,[1]Master!$1:$1,0)),"")</f>
        <v>50</v>
      </c>
      <c r="H516" s="381" t="str">
        <f>IFERROR(INDEX([1]Master!$1:$1048576,MATCH(D516,[1]Master!$B:$B,0),MATCH($H$4,[1]Master!$1:$1,0)),"")</f>
        <v>-</v>
      </c>
      <c r="I516" s="81" t="s">
        <v>5380</v>
      </c>
      <c r="J516" s="367">
        <f>IFERROR(INDEX([1]Master!$1:$1048576,MATCH(D516,[1]Master!$B:$B,0),MATCH($G$5,[1]Master!$1:$1,0)),"")</f>
        <v>5.677777777777778</v>
      </c>
      <c r="K516" s="235">
        <f>ROUND(J516*Order_Quote!$L$3,4)</f>
        <v>0</v>
      </c>
      <c r="L516" s="228"/>
      <c r="M516" s="178"/>
      <c r="N516" s="171">
        <f t="shared" si="8"/>
        <v>0</v>
      </c>
      <c r="O516" s="80"/>
      <c r="Q516" s="73"/>
      <c r="R516" s="52"/>
    </row>
    <row r="517" spans="1:18" ht="15" customHeight="1" x14ac:dyDescent="0.3">
      <c r="A517" s="29" t="str">
        <f>IF(L517&gt;0,COUNT($A$7:A516)+COUNT(DWV!$A$8:$A$300)+COUNT('Large Dia. DWV'!$A$8:$A$121)+1,"")</f>
        <v/>
      </c>
      <c r="B517" s="119"/>
      <c r="C517" s="178"/>
      <c r="D517" s="81" t="s">
        <v>4142</v>
      </c>
      <c r="E517" s="34">
        <v>22551181</v>
      </c>
      <c r="F517" s="82" t="s">
        <v>6658</v>
      </c>
      <c r="G517" s="381">
        <f>IFERROR(INDEX([1]Master!$1:$1048576,MATCH(D517,[1]Master!$B:$B,0),MATCH($H$5,[1]Master!$1:$1,0)),"")</f>
        <v>25</v>
      </c>
      <c r="H517" s="381" t="str">
        <f>IFERROR(INDEX([1]Master!$1:$1048576,MATCH(D517,[1]Master!$B:$B,0),MATCH($H$4,[1]Master!$1:$1,0)),"")</f>
        <v>-</v>
      </c>
      <c r="I517" s="81" t="s">
        <v>5380</v>
      </c>
      <c r="J517" s="367">
        <f>IFERROR(INDEX([1]Master!$1:$1048576,MATCH(D517,[1]Master!$B:$B,0),MATCH($G$5,[1]Master!$1:$1,0)),"")</f>
        <v>9.9522102747909198</v>
      </c>
      <c r="K517" s="235">
        <f>ROUND(J517*Order_Quote!$L$3,4)</f>
        <v>0</v>
      </c>
      <c r="L517" s="228"/>
      <c r="M517" s="178"/>
      <c r="N517" s="171">
        <f t="shared" si="8"/>
        <v>0</v>
      </c>
      <c r="O517" s="80"/>
      <c r="Q517" s="73"/>
      <c r="R517" s="52"/>
    </row>
    <row r="518" spans="1:18" ht="15" customHeight="1" x14ac:dyDescent="0.3">
      <c r="A518" s="29" t="str">
        <f>IF(L518&gt;0,COUNT($A$7:A517)+COUNT(DWV!$A$8:$A$300)+COUNT('Large Dia. DWV'!$A$8:$A$121)+1,"")</f>
        <v/>
      </c>
      <c r="B518" s="119"/>
      <c r="C518" s="178"/>
      <c r="D518" s="81" t="s">
        <v>4143</v>
      </c>
      <c r="E518" s="34">
        <v>22551183</v>
      </c>
      <c r="F518" s="82" t="s">
        <v>6659</v>
      </c>
      <c r="G518" s="381">
        <f>IFERROR(INDEX([1]Master!$1:$1048576,MATCH(D518,[1]Master!$B:$B,0),MATCH($H$5,[1]Master!$1:$1,0)),"")</f>
        <v>25</v>
      </c>
      <c r="H518" s="381" t="str">
        <f>IFERROR(INDEX([1]Master!$1:$1048576,MATCH(D518,[1]Master!$B:$B,0),MATCH($H$4,[1]Master!$1:$1,0)),"")</f>
        <v>-</v>
      </c>
      <c r="I518" s="81" t="s">
        <v>5380</v>
      </c>
      <c r="J518" s="367">
        <f>IFERROR(INDEX([1]Master!$1:$1048576,MATCH(D518,[1]Master!$B:$B,0),MATCH($G$5,[1]Master!$1:$1,0)),"")</f>
        <v>13.118279569892472</v>
      </c>
      <c r="K518" s="235">
        <f>ROUND(J518*Order_Quote!$L$3,4)</f>
        <v>0</v>
      </c>
      <c r="L518" s="228"/>
      <c r="M518" s="178"/>
      <c r="N518" s="171">
        <f t="shared" si="8"/>
        <v>0</v>
      </c>
      <c r="O518" s="80"/>
      <c r="Q518" s="73"/>
      <c r="R518" s="52"/>
    </row>
    <row r="519" spans="1:18" ht="15" customHeight="1" x14ac:dyDescent="0.3">
      <c r="A519" s="29" t="str">
        <f>IF(L519&gt;0,COUNT($A$7:A518)+COUNT(DWV!$A$8:$A$300)+COUNT('Large Dia. DWV'!$A$8:$A$121)+1,"")</f>
        <v/>
      </c>
      <c r="B519" s="87"/>
      <c r="C519" s="179"/>
      <c r="D519" s="81" t="s">
        <v>4144</v>
      </c>
      <c r="E519" s="34">
        <v>22551185</v>
      </c>
      <c r="F519" s="82" t="s">
        <v>6660</v>
      </c>
      <c r="G519" s="381">
        <f>IFERROR(INDEX([1]Master!$1:$1048576,MATCH(D519,[1]Master!$B:$B,0),MATCH($H$5,[1]Master!$1:$1,0)),"")</f>
        <v>10</v>
      </c>
      <c r="H519" s="381" t="str">
        <f>IFERROR(INDEX([1]Master!$1:$1048576,MATCH(D519,[1]Master!$B:$B,0),MATCH($H$4,[1]Master!$1:$1,0)),"")</f>
        <v>-</v>
      </c>
      <c r="I519" s="81" t="s">
        <v>5380</v>
      </c>
      <c r="J519" s="367">
        <f>IFERROR(INDEX([1]Master!$1:$1048576,MATCH(D519,[1]Master!$B:$B,0),MATCH($G$5,[1]Master!$1:$1,0)),"")</f>
        <v>29.701314217443247</v>
      </c>
      <c r="K519" s="235">
        <f>ROUND(J519*Order_Quote!$L$3,4)</f>
        <v>0</v>
      </c>
      <c r="L519" s="228"/>
      <c r="M519" s="178"/>
      <c r="N519" s="171">
        <f t="shared" si="8"/>
        <v>0</v>
      </c>
      <c r="O519" s="80"/>
      <c r="Q519" s="73"/>
      <c r="R519" s="52"/>
    </row>
    <row r="520" spans="1:18" ht="15" customHeight="1" x14ac:dyDescent="0.3">
      <c r="A520" s="29" t="str">
        <f>IF(L520&gt;0,COUNT($A$7:A519)+COUNT(DWV!$A$8:$A$300)+COUNT('Large Dia. DWV'!$A$8:$A$121)+1,"")</f>
        <v/>
      </c>
      <c r="B520" s="119"/>
      <c r="C520" s="178"/>
      <c r="D520" s="85" t="s">
        <v>4145</v>
      </c>
      <c r="E520" s="83">
        <v>22551152</v>
      </c>
      <c r="F520" s="84" t="s">
        <v>6661</v>
      </c>
      <c r="G520" s="381">
        <f>IFERROR(INDEX([1]Master!$1:$1048576,MATCH(D520,[1]Master!$B:$B,0),MATCH($H$5,[1]Master!$1:$1,0)),"")</f>
        <v>500</v>
      </c>
      <c r="H520" s="381" t="str">
        <f>IFERROR(INDEX([1]Master!$1:$1048576,MATCH(D520,[1]Master!$B:$B,0),MATCH($H$4,[1]Master!$1:$1,0)),"")</f>
        <v>-</v>
      </c>
      <c r="I520" s="81" t="s">
        <v>5380</v>
      </c>
      <c r="J520" s="367">
        <f>IFERROR(INDEX([1]Master!$1:$1048576,MATCH(D520,[1]Master!$B:$B,0),MATCH($G$5,[1]Master!$1:$1,0)),"")</f>
        <v>1.6487455197132614</v>
      </c>
      <c r="K520" s="235">
        <f>ROUND(J520*Order_Quote!$L$3,4)</f>
        <v>0</v>
      </c>
      <c r="L520" s="232"/>
      <c r="M520" s="178"/>
      <c r="N520" s="171">
        <f t="shared" si="8"/>
        <v>0</v>
      </c>
      <c r="O520" s="80"/>
      <c r="Q520" s="73"/>
      <c r="R520" s="52"/>
    </row>
    <row r="521" spans="1:18" ht="15" customHeight="1" x14ac:dyDescent="0.3">
      <c r="A521" s="29" t="str">
        <f>IF(L521&gt;0,COUNT($A$7:A520)+COUNT(DWV!$A$8:$A$300)+COUNT('Large Dia. DWV'!$A$8:$A$121)+1,"")</f>
        <v/>
      </c>
      <c r="B521" s="119"/>
      <c r="C521" s="178"/>
      <c r="D521" s="81" t="s">
        <v>4146</v>
      </c>
      <c r="E521" s="34">
        <v>22551154</v>
      </c>
      <c r="F521" s="82" t="s">
        <v>6662</v>
      </c>
      <c r="G521" s="381">
        <f>IFERROR(INDEX([1]Master!$1:$1048576,MATCH(D521,[1]Master!$B:$B,0),MATCH($H$5,[1]Master!$1:$1,0)),"")</f>
        <v>500</v>
      </c>
      <c r="H521" s="381" t="str">
        <f>IFERROR(INDEX([1]Master!$1:$1048576,MATCH(D521,[1]Master!$B:$B,0),MATCH($H$4,[1]Master!$1:$1,0)),"")</f>
        <v>-</v>
      </c>
      <c r="I521" s="81" t="s">
        <v>5380</v>
      </c>
      <c r="J521" s="367">
        <f>IFERROR(INDEX([1]Master!$1:$1048576,MATCH(D521,[1]Master!$B:$B,0),MATCH($G$5,[1]Master!$1:$1,0)),"")</f>
        <v>2.5209080047789723</v>
      </c>
      <c r="K521" s="235">
        <f>ROUND(J521*Order_Quote!$L$3,4)</f>
        <v>0</v>
      </c>
      <c r="L521" s="228"/>
      <c r="M521" s="178"/>
      <c r="N521" s="171">
        <f t="shared" si="8"/>
        <v>0</v>
      </c>
      <c r="O521" s="80"/>
      <c r="Q521" s="73"/>
      <c r="R521" s="52"/>
    </row>
    <row r="522" spans="1:18" ht="15" customHeight="1" x14ac:dyDescent="0.3">
      <c r="A522" s="29" t="str">
        <f>IF(L522&gt;0,COUNT($A$7:A521)+COUNT(DWV!$A$8:$A$300)+COUNT('Large Dia. DWV'!$A$8:$A$121)+1,"")</f>
        <v/>
      </c>
      <c r="B522" s="119"/>
      <c r="C522" s="178"/>
      <c r="D522" s="81" t="s">
        <v>4147</v>
      </c>
      <c r="E522" s="34">
        <v>22551109</v>
      </c>
      <c r="F522" s="82" t="s">
        <v>6663</v>
      </c>
      <c r="G522" s="381">
        <f>IFERROR(INDEX([1]Master!$1:$1048576,MATCH(D522,[1]Master!$B:$B,0),MATCH($H$5,[1]Master!$1:$1,0)),"")</f>
        <v>250</v>
      </c>
      <c r="H522" s="381" t="str">
        <f>IFERROR(INDEX([1]Master!$1:$1048576,MATCH(D522,[1]Master!$B:$B,0),MATCH($H$4,[1]Master!$1:$1,0)),"")</f>
        <v>-</v>
      </c>
      <c r="I522" s="81" t="s">
        <v>5380</v>
      </c>
      <c r="J522" s="367">
        <f>IFERROR(INDEX([1]Master!$1:$1048576,MATCH(D522,[1]Master!$B:$B,0),MATCH($G$5,[1]Master!$1:$1,0)),"")</f>
        <v>2.3777777777777778</v>
      </c>
      <c r="K522" s="235">
        <f>ROUND(J522*Order_Quote!$L$3,4)</f>
        <v>0</v>
      </c>
      <c r="L522" s="228"/>
      <c r="M522" s="178"/>
      <c r="N522" s="171">
        <f t="shared" si="8"/>
        <v>0</v>
      </c>
      <c r="O522" s="80"/>
      <c r="Q522" s="73"/>
      <c r="R522" s="52"/>
    </row>
    <row r="523" spans="1:18" ht="15" customHeight="1" x14ac:dyDescent="0.3">
      <c r="A523" s="29" t="str">
        <f>IF(L523&gt;0,COUNT($A$7:A522)+COUNT(DWV!$A$8:$A$300)+COUNT('Large Dia. DWV'!$A$8:$A$121)+1,"")</f>
        <v/>
      </c>
      <c r="B523" s="119"/>
      <c r="C523" s="178"/>
      <c r="D523" s="81" t="s">
        <v>4148</v>
      </c>
      <c r="E523" s="34">
        <v>22551116</v>
      </c>
      <c r="F523" s="82" t="s">
        <v>6664</v>
      </c>
      <c r="G523" s="381">
        <f>IFERROR(INDEX([1]Master!$1:$1048576,MATCH(D523,[1]Master!$B:$B,0),MATCH($H$5,[1]Master!$1:$1,0)),"")</f>
        <v>500</v>
      </c>
      <c r="H523" s="381" t="str">
        <f>IFERROR(INDEX([1]Master!$1:$1048576,MATCH(D523,[1]Master!$B:$B,0),MATCH($H$4,[1]Master!$1:$1,0)),"")</f>
        <v>-</v>
      </c>
      <c r="I523" s="81" t="s">
        <v>5380</v>
      </c>
      <c r="J523" s="367">
        <f>IFERROR(INDEX([1]Master!$1:$1048576,MATCH(D523,[1]Master!$B:$B,0),MATCH($G$5,[1]Master!$1:$1,0)),"")</f>
        <v>2.5444444444444443</v>
      </c>
      <c r="K523" s="235">
        <f>ROUND(J523*Order_Quote!$L$3,4)</f>
        <v>0</v>
      </c>
      <c r="L523" s="228"/>
      <c r="M523" s="178"/>
      <c r="N523" s="171">
        <f t="shared" si="8"/>
        <v>0</v>
      </c>
      <c r="O523" s="80"/>
      <c r="Q523" s="73"/>
      <c r="R523" s="52"/>
    </row>
    <row r="524" spans="1:18" ht="15" customHeight="1" x14ac:dyDescent="0.3">
      <c r="A524" s="29" t="str">
        <f>IF(L524&gt;0,COUNT($A$7:A523)+COUNT(DWV!$A$8:$A$300)+COUNT('Large Dia. DWV'!$A$8:$A$121)+1,"")</f>
        <v/>
      </c>
      <c r="B524" s="119"/>
      <c r="C524" s="178"/>
      <c r="D524" s="81" t="s">
        <v>4149</v>
      </c>
      <c r="E524" s="34">
        <v>22551124</v>
      </c>
      <c r="F524" s="82" t="s">
        <v>6665</v>
      </c>
      <c r="G524" s="381">
        <f>IFERROR(INDEX([1]Master!$1:$1048576,MATCH(D524,[1]Master!$B:$B,0),MATCH($H$5,[1]Master!$1:$1,0)),"")</f>
        <v>250</v>
      </c>
      <c r="H524" s="381" t="str">
        <f>IFERROR(INDEX([1]Master!$1:$1048576,MATCH(D524,[1]Master!$B:$B,0),MATCH($H$4,[1]Master!$1:$1,0)),"")</f>
        <v>-</v>
      </c>
      <c r="I524" s="81" t="s">
        <v>5380</v>
      </c>
      <c r="J524" s="367">
        <f>IFERROR(INDEX([1]Master!$1:$1048576,MATCH(D524,[1]Master!$B:$B,0),MATCH($G$5,[1]Master!$1:$1,0)),"")</f>
        <v>4.1555555555555559</v>
      </c>
      <c r="K524" s="235">
        <f>ROUND(J524*Order_Quote!$L$3,4)</f>
        <v>0</v>
      </c>
      <c r="L524" s="228"/>
      <c r="M524" s="178"/>
      <c r="N524" s="171">
        <f t="shared" si="8"/>
        <v>0</v>
      </c>
      <c r="O524" s="80"/>
      <c r="Q524" s="73"/>
      <c r="R524" s="52"/>
    </row>
    <row r="525" spans="1:18" ht="15" customHeight="1" x14ac:dyDescent="0.3">
      <c r="A525" s="29" t="str">
        <f>IF(L525&gt;0,COUNT($A$7:A524)+COUNT(DWV!$A$8:$A$300)+COUNT('Large Dia. DWV'!$A$8:$A$121)+1,"")</f>
        <v/>
      </c>
      <c r="B525" s="119"/>
      <c r="C525" s="178"/>
      <c r="D525" s="81" t="s">
        <v>4150</v>
      </c>
      <c r="E525" s="34">
        <v>22551132</v>
      </c>
      <c r="F525" s="82" t="s">
        <v>6666</v>
      </c>
      <c r="G525" s="381">
        <f>IFERROR(INDEX([1]Master!$1:$1048576,MATCH(D525,[1]Master!$B:$B,0),MATCH($H$5,[1]Master!$1:$1,0)),"")</f>
        <v>125</v>
      </c>
      <c r="H525" s="381" t="str">
        <f>IFERROR(INDEX([1]Master!$1:$1048576,MATCH(D525,[1]Master!$B:$B,0),MATCH($H$4,[1]Master!$1:$1,0)),"")</f>
        <v>-</v>
      </c>
      <c r="I525" s="81" t="s">
        <v>5380</v>
      </c>
      <c r="J525" s="367">
        <f>IFERROR(INDEX([1]Master!$1:$1048576,MATCH(D525,[1]Master!$B:$B,0),MATCH($G$5,[1]Master!$1:$1,0)),"")</f>
        <v>4.3777777777777773</v>
      </c>
      <c r="K525" s="235">
        <f>ROUND(J525*Order_Quote!$L$3,4)</f>
        <v>0</v>
      </c>
      <c r="L525" s="228"/>
      <c r="M525" s="178"/>
      <c r="N525" s="171">
        <f t="shared" si="8"/>
        <v>0</v>
      </c>
      <c r="O525" s="80"/>
      <c r="Q525" s="73"/>
      <c r="R525" s="52"/>
    </row>
    <row r="526" spans="1:18" ht="15" customHeight="1" x14ac:dyDescent="0.3">
      <c r="A526" s="29" t="str">
        <f>IF(L526&gt;0,COUNT($A$7:A525)+COUNT(DWV!$A$8:$A$300)+COUNT('Large Dia. DWV'!$A$8:$A$121)+1,"")</f>
        <v/>
      </c>
      <c r="B526" s="119"/>
      <c r="C526" s="178"/>
      <c r="D526" s="81" t="s">
        <v>4151</v>
      </c>
      <c r="E526" s="34">
        <v>22551140</v>
      </c>
      <c r="F526" s="82" t="s">
        <v>6667</v>
      </c>
      <c r="G526" s="381">
        <f>IFERROR(INDEX([1]Master!$1:$1048576,MATCH(D526,[1]Master!$B:$B,0),MATCH($H$5,[1]Master!$1:$1,0)),"")</f>
        <v>125</v>
      </c>
      <c r="H526" s="381" t="str">
        <f>IFERROR(INDEX([1]Master!$1:$1048576,MATCH(D526,[1]Master!$B:$B,0),MATCH($H$4,[1]Master!$1:$1,0)),"")</f>
        <v>-</v>
      </c>
      <c r="I526" s="81" t="s">
        <v>5380</v>
      </c>
      <c r="J526" s="367">
        <f>IFERROR(INDEX([1]Master!$1:$1048576,MATCH(D526,[1]Master!$B:$B,0),MATCH($G$5,[1]Master!$1:$1,0)),"")</f>
        <v>4.6888888888888882</v>
      </c>
      <c r="K526" s="235">
        <f>ROUND(J526*Order_Quote!$L$3,4)</f>
        <v>0</v>
      </c>
      <c r="L526" s="228"/>
      <c r="M526" s="178"/>
      <c r="N526" s="171">
        <f t="shared" si="8"/>
        <v>0</v>
      </c>
      <c r="O526" s="80"/>
      <c r="Q526" s="73"/>
      <c r="R526" s="52"/>
    </row>
    <row r="527" spans="1:18" ht="15" customHeight="1" x14ac:dyDescent="0.3">
      <c r="A527" s="29" t="str">
        <f>IF(L527&gt;0,COUNT($A$7:A526)+COUNT(DWV!$A$8:$A$300)+COUNT('Large Dia. DWV'!$A$8:$A$121)+1,"")</f>
        <v/>
      </c>
      <c r="B527" s="119"/>
      <c r="C527" s="178"/>
      <c r="D527" s="81" t="s">
        <v>4152</v>
      </c>
      <c r="E527" s="34">
        <v>22551142</v>
      </c>
      <c r="F527" s="82" t="s">
        <v>6668</v>
      </c>
      <c r="G527" s="381">
        <f>IFERROR(INDEX([1]Master!$1:$1048576,MATCH(D527,[1]Master!$B:$B,0),MATCH($H$5,[1]Master!$1:$1,0)),"")</f>
        <v>50</v>
      </c>
      <c r="H527" s="381" t="str">
        <f>IFERROR(INDEX([1]Master!$1:$1048576,MATCH(D527,[1]Master!$B:$B,0),MATCH($H$4,[1]Master!$1:$1,0)),"")</f>
        <v>-</v>
      </c>
      <c r="I527" s="81" t="s">
        <v>5380</v>
      </c>
      <c r="J527" s="367">
        <f>IFERROR(INDEX([1]Master!$1:$1048576,MATCH(D527,[1]Master!$B:$B,0),MATCH($G$5,[1]Master!$1:$1,0)),"")</f>
        <v>6.0555555555555554</v>
      </c>
      <c r="K527" s="235">
        <f>ROUND(J527*Order_Quote!$L$3,4)</f>
        <v>0</v>
      </c>
      <c r="L527" s="228"/>
      <c r="M527" s="178"/>
      <c r="N527" s="171">
        <f t="shared" si="8"/>
        <v>0</v>
      </c>
      <c r="O527" s="80"/>
      <c r="Q527" s="73"/>
      <c r="R527" s="52"/>
    </row>
    <row r="528" spans="1:18" ht="15" customHeight="1" x14ac:dyDescent="0.3">
      <c r="A528" s="29" t="str">
        <f>IF(L528&gt;0,COUNT($A$7:A527)+COUNT(DWV!$A$8:$A$300)+COUNT('Large Dia. DWV'!$A$8:$A$121)+1,"")</f>
        <v/>
      </c>
      <c r="B528" s="119"/>
      <c r="C528" s="178"/>
      <c r="D528" s="81" t="s">
        <v>4153</v>
      </c>
      <c r="E528" s="34">
        <v>22551144</v>
      </c>
      <c r="F528" s="82" t="s">
        <v>6669</v>
      </c>
      <c r="G528" s="381">
        <f>IFERROR(INDEX([1]Master!$1:$1048576,MATCH(D528,[1]Master!$B:$B,0),MATCH($H$5,[1]Master!$1:$1,0)),"")</f>
        <v>25</v>
      </c>
      <c r="H528" s="381" t="str">
        <f>IFERROR(INDEX([1]Master!$1:$1048576,MATCH(D528,[1]Master!$B:$B,0),MATCH($H$4,[1]Master!$1:$1,0)),"")</f>
        <v>-</v>
      </c>
      <c r="I528" s="81" t="s">
        <v>5380</v>
      </c>
      <c r="J528" s="367">
        <f>IFERROR(INDEX([1]Master!$1:$1048576,MATCH(D528,[1]Master!$B:$B,0),MATCH($G$5,[1]Master!$1:$1,0)),"")</f>
        <v>8.6021505376344081</v>
      </c>
      <c r="K528" s="235">
        <f>ROUND(J528*Order_Quote!$L$3,4)</f>
        <v>0</v>
      </c>
      <c r="L528" s="228"/>
      <c r="M528" s="178"/>
      <c r="N528" s="171">
        <f t="shared" si="8"/>
        <v>0</v>
      </c>
      <c r="O528" s="80"/>
      <c r="Q528" s="73"/>
      <c r="R528" s="52"/>
    </row>
    <row r="529" spans="1:18" ht="15" customHeight="1" x14ac:dyDescent="0.3">
      <c r="A529" s="29" t="str">
        <f>IF(L529&gt;0,COUNT($A$7:A528)+COUNT(DWV!$A$8:$A$300)+COUNT('Large Dia. DWV'!$A$8:$A$121)+1,"")</f>
        <v/>
      </c>
      <c r="B529" s="119"/>
      <c r="C529" s="178"/>
      <c r="D529" s="81" t="s">
        <v>4154</v>
      </c>
      <c r="E529" s="34">
        <v>22551146</v>
      </c>
      <c r="F529" s="82" t="s">
        <v>6670</v>
      </c>
      <c r="G529" s="381">
        <f>IFERROR(INDEX([1]Master!$1:$1048576,MATCH(D529,[1]Master!$B:$B,0),MATCH($H$5,[1]Master!$1:$1,0)),"")</f>
        <v>25</v>
      </c>
      <c r="H529" s="381" t="str">
        <f>IFERROR(INDEX([1]Master!$1:$1048576,MATCH(D529,[1]Master!$B:$B,0),MATCH($H$4,[1]Master!$1:$1,0)),"")</f>
        <v>-</v>
      </c>
      <c r="I529" s="81" t="s">
        <v>5380</v>
      </c>
      <c r="J529" s="367">
        <f>IFERROR(INDEX([1]Master!$1:$1048576,MATCH(D529,[1]Master!$B:$B,0),MATCH($G$5,[1]Master!$1:$1,0)),"")</f>
        <v>13.010752688172042</v>
      </c>
      <c r="K529" s="235">
        <f>ROUND(J529*Order_Quote!$L$3,4)</f>
        <v>0</v>
      </c>
      <c r="L529" s="228"/>
      <c r="M529" s="178"/>
      <c r="N529" s="171">
        <f t="shared" si="8"/>
        <v>0</v>
      </c>
      <c r="O529" s="80"/>
      <c r="Q529" s="73"/>
      <c r="R529" s="52"/>
    </row>
    <row r="530" spans="1:18" ht="15" customHeight="1" x14ac:dyDescent="0.3">
      <c r="A530" s="29" t="str">
        <f>IF(L530&gt;0,COUNT($A$7:A529)+COUNT(DWV!$A$8:$A$300)+COUNT('Large Dia. DWV'!$A$8:$A$121)+1,"")</f>
        <v/>
      </c>
      <c r="B530" s="87"/>
      <c r="C530" s="179"/>
      <c r="D530" s="81" t="s">
        <v>4155</v>
      </c>
      <c r="E530" s="34">
        <v>22551148</v>
      </c>
      <c r="F530" s="82" t="s">
        <v>6671</v>
      </c>
      <c r="G530" s="381">
        <f>IFERROR(INDEX([1]Master!$1:$1048576,MATCH(D530,[1]Master!$B:$B,0),MATCH($H$5,[1]Master!$1:$1,0)),"")</f>
        <v>10</v>
      </c>
      <c r="H530" s="381" t="str">
        <f>IFERROR(INDEX([1]Master!$1:$1048576,MATCH(D530,[1]Master!$B:$B,0),MATCH($H$4,[1]Master!$1:$1,0)),"")</f>
        <v>-</v>
      </c>
      <c r="I530" s="81" t="s">
        <v>5380</v>
      </c>
      <c r="J530" s="367">
        <f>IFERROR(INDEX([1]Master!$1:$1048576,MATCH(D530,[1]Master!$B:$B,0),MATCH($G$5,[1]Master!$1:$1,0)),"")</f>
        <v>29.366786140979684</v>
      </c>
      <c r="K530" s="235">
        <f>ROUND(J530*Order_Quote!$L$3,4)</f>
        <v>0</v>
      </c>
      <c r="L530" s="228"/>
      <c r="M530" s="178"/>
      <c r="N530" s="171">
        <f t="shared" si="8"/>
        <v>0</v>
      </c>
      <c r="O530" s="80"/>
      <c r="Q530" s="73"/>
      <c r="R530" s="52"/>
    </row>
    <row r="531" spans="1:18" ht="15" customHeight="1" x14ac:dyDescent="0.3">
      <c r="A531" s="29" t="str">
        <f>IF(L531&gt;0,COUNT($A$7:A530)+COUNT(DWV!$A$8:$A$300)+COUNT('Large Dia. DWV'!$A$8:$A$121)+1,"")</f>
        <v/>
      </c>
      <c r="B531" s="119"/>
      <c r="C531" s="178"/>
      <c r="D531" s="85" t="s">
        <v>4156</v>
      </c>
      <c r="E531" s="83">
        <v>22557408</v>
      </c>
      <c r="F531" s="84" t="s">
        <v>6672</v>
      </c>
      <c r="G531" s="381">
        <f>IFERROR(INDEX([1]Master!$1:$1048576,MATCH(D531,[1]Master!$B:$B,0),MATCH($H$5,[1]Master!$1:$1,0)),"")</f>
        <v>50</v>
      </c>
      <c r="H531" s="381" t="str">
        <f>IFERROR(INDEX([1]Master!$1:$1048576,MATCH(D531,[1]Master!$B:$B,0),MATCH($H$4,[1]Master!$1:$1,0)),"")</f>
        <v>-</v>
      </c>
      <c r="I531" s="81" t="s">
        <v>5380</v>
      </c>
      <c r="J531" s="367">
        <f>IFERROR(INDEX([1]Master!$1:$1048576,MATCH(D531,[1]Master!$B:$B,0),MATCH($G$5,[1]Master!$1:$1,0)),"")</f>
        <v>8.7933094384707289</v>
      </c>
      <c r="K531" s="235">
        <f>ROUND(J531*Order_Quote!$L$3,4)</f>
        <v>0</v>
      </c>
      <c r="L531" s="232"/>
      <c r="M531" s="178"/>
      <c r="N531" s="171">
        <f t="shared" si="8"/>
        <v>0</v>
      </c>
      <c r="O531" s="80"/>
      <c r="Q531" s="73"/>
      <c r="R531" s="52"/>
    </row>
    <row r="532" spans="1:18" ht="15" customHeight="1" x14ac:dyDescent="0.3">
      <c r="A532" s="29" t="str">
        <f>IF(L532&gt;0,COUNT($A$7:A531)+COUNT(DWV!$A$8:$A$300)+COUNT('Large Dia. DWV'!$A$8:$A$121)+1,"")</f>
        <v/>
      </c>
      <c r="B532" s="119"/>
      <c r="C532" s="178"/>
      <c r="D532" s="81" t="s">
        <v>4157</v>
      </c>
      <c r="E532" s="88">
        <v>22557416</v>
      </c>
      <c r="F532" s="82" t="s">
        <v>6673</v>
      </c>
      <c r="G532" s="381">
        <f>IFERROR(INDEX([1]Master!$1:$1048576,MATCH(D532,[1]Master!$B:$B,0),MATCH($H$5,[1]Master!$1:$1,0)),"")</f>
        <v>50</v>
      </c>
      <c r="H532" s="381" t="str">
        <f>IFERROR(INDEX([1]Master!$1:$1048576,MATCH(D532,[1]Master!$B:$B,0),MATCH($H$4,[1]Master!$1:$1,0)),"")</f>
        <v>-</v>
      </c>
      <c r="I532" s="81" t="s">
        <v>5380</v>
      </c>
      <c r="J532" s="367">
        <f>IFERROR(INDEX([1]Master!$1:$1048576,MATCH(D532,[1]Master!$B:$B,0),MATCH($G$5,[1]Master!$1:$1,0)),"")</f>
        <v>9.9999999999999982</v>
      </c>
      <c r="K532" s="235">
        <f>ROUND(J532*Order_Quote!$L$3,4)</f>
        <v>0</v>
      </c>
      <c r="L532" s="228"/>
      <c r="M532" s="178"/>
      <c r="N532" s="171">
        <f t="shared" si="8"/>
        <v>0</v>
      </c>
      <c r="O532" s="80"/>
      <c r="Q532" s="73"/>
      <c r="R532" s="52"/>
    </row>
    <row r="533" spans="1:18" ht="15" customHeight="1" x14ac:dyDescent="0.3">
      <c r="A533" s="29" t="str">
        <f>IF(L533&gt;0,COUNT($A$7:A532)+COUNT(DWV!$A$8:$A$300)+COUNT('Large Dia. DWV'!$A$8:$A$121)+1,"")</f>
        <v/>
      </c>
      <c r="B533" s="119"/>
      <c r="C533" s="178"/>
      <c r="D533" s="81" t="s">
        <v>4158</v>
      </c>
      <c r="E533" s="34">
        <v>22557424</v>
      </c>
      <c r="F533" s="82" t="s">
        <v>6674</v>
      </c>
      <c r="G533" s="381">
        <f>IFERROR(INDEX([1]Master!$1:$1048576,MATCH(D533,[1]Master!$B:$B,0),MATCH($H$5,[1]Master!$1:$1,0)),"")</f>
        <v>18</v>
      </c>
      <c r="H533" s="381" t="str">
        <f>IFERROR(INDEX([1]Master!$1:$1048576,MATCH(D533,[1]Master!$B:$B,0),MATCH($H$4,[1]Master!$1:$1,0)),"")</f>
        <v>-</v>
      </c>
      <c r="I533" s="81" t="s">
        <v>5380</v>
      </c>
      <c r="J533" s="367">
        <f>IFERROR(INDEX([1]Master!$1:$1048576,MATCH(D533,[1]Master!$B:$B,0),MATCH($G$5,[1]Master!$1:$1,0)),"")</f>
        <v>10.298685782556749</v>
      </c>
      <c r="K533" s="235">
        <f>ROUND(J533*Order_Quote!$L$3,4)</f>
        <v>0</v>
      </c>
      <c r="L533" s="228"/>
      <c r="M533" s="178"/>
      <c r="N533" s="171">
        <f t="shared" si="8"/>
        <v>0</v>
      </c>
      <c r="O533" s="80"/>
      <c r="Q533" s="73"/>
      <c r="R533" s="52"/>
    </row>
    <row r="534" spans="1:18" ht="15" customHeight="1" x14ac:dyDescent="0.3">
      <c r="A534" s="29" t="str">
        <f>IF(L534&gt;0,COUNT($A$7:A533)+COUNT(DWV!$A$8:$A$300)+COUNT('Large Dia. DWV'!$A$8:$A$121)+1,"")</f>
        <v/>
      </c>
      <c r="B534" s="119"/>
      <c r="C534" s="178"/>
      <c r="D534" s="81" t="s">
        <v>4159</v>
      </c>
      <c r="E534" s="34">
        <v>22557432</v>
      </c>
      <c r="F534" s="82" t="s">
        <v>6675</v>
      </c>
      <c r="G534" s="381">
        <f>IFERROR(INDEX([1]Master!$1:$1048576,MATCH(D534,[1]Master!$B:$B,0),MATCH($H$5,[1]Master!$1:$1,0)),"")</f>
        <v>10</v>
      </c>
      <c r="H534" s="381" t="str">
        <f>IFERROR(INDEX([1]Master!$1:$1048576,MATCH(D534,[1]Master!$B:$B,0),MATCH($H$4,[1]Master!$1:$1,0)),"")</f>
        <v>-</v>
      </c>
      <c r="I534" s="81" t="s">
        <v>5380</v>
      </c>
      <c r="J534" s="367">
        <f>IFERROR(INDEX([1]Master!$1:$1048576,MATCH(D534,[1]Master!$B:$B,0),MATCH($G$5,[1]Master!$1:$1,0)),"")</f>
        <v>33.178016726403818</v>
      </c>
      <c r="K534" s="235">
        <f>ROUND(J534*Order_Quote!$L$3,4)</f>
        <v>0</v>
      </c>
      <c r="L534" s="228"/>
      <c r="M534" s="178"/>
      <c r="N534" s="171">
        <f t="shared" si="8"/>
        <v>0</v>
      </c>
      <c r="O534" s="80"/>
      <c r="Q534" s="73"/>
      <c r="R534" s="52"/>
    </row>
    <row r="535" spans="1:18" ht="15" customHeight="1" x14ac:dyDescent="0.3">
      <c r="A535" s="29" t="str">
        <f>IF(L535&gt;0,COUNT($A$7:A534)+COUNT(DWV!$A$8:$A$300)+COUNT('Large Dia. DWV'!$A$8:$A$121)+1,"")</f>
        <v/>
      </c>
      <c r="B535" s="119"/>
      <c r="C535" s="178"/>
      <c r="D535" s="81" t="s">
        <v>4160</v>
      </c>
      <c r="E535" s="34">
        <v>22557440</v>
      </c>
      <c r="F535" s="82" t="s">
        <v>6676</v>
      </c>
      <c r="G535" s="381">
        <f>IFERROR(INDEX([1]Master!$1:$1048576,MATCH(D535,[1]Master!$B:$B,0),MATCH($H$5,[1]Master!$1:$1,0)),"")</f>
        <v>10</v>
      </c>
      <c r="H535" s="381" t="str">
        <f>IFERROR(INDEX([1]Master!$1:$1048576,MATCH(D535,[1]Master!$B:$B,0),MATCH($H$4,[1]Master!$1:$1,0)),"")</f>
        <v>-</v>
      </c>
      <c r="I535" s="81" t="s">
        <v>5380</v>
      </c>
      <c r="J535" s="367">
        <f>IFERROR(INDEX([1]Master!$1:$1048576,MATCH(D535,[1]Master!$B:$B,0),MATCH($G$5,[1]Master!$1:$1,0)),"")</f>
        <v>34.432497013142175</v>
      </c>
      <c r="K535" s="235">
        <f>ROUND(J535*Order_Quote!$L$3,4)</f>
        <v>0</v>
      </c>
      <c r="L535" s="228"/>
      <c r="M535" s="178"/>
      <c r="N535" s="171">
        <f t="shared" si="8"/>
        <v>0</v>
      </c>
      <c r="O535" s="80"/>
      <c r="Q535" s="73"/>
      <c r="R535" s="52"/>
    </row>
    <row r="536" spans="1:18" ht="15" customHeight="1" x14ac:dyDescent="0.3">
      <c r="A536" s="29" t="str">
        <f>IF(L536&gt;0,COUNT($A$7:A535)+COUNT(DWV!$A$8:$A$300)+COUNT('Large Dia. DWV'!$A$8:$A$121)+1,"")</f>
        <v/>
      </c>
      <c r="B536" s="119"/>
      <c r="C536" s="178"/>
      <c r="D536" s="81" t="s">
        <v>4161</v>
      </c>
      <c r="E536" s="34">
        <v>22557459</v>
      </c>
      <c r="F536" s="82" t="s">
        <v>6677</v>
      </c>
      <c r="G536" s="381">
        <f>IFERROR(INDEX([1]Master!$1:$1048576,MATCH(D536,[1]Master!$B:$B,0),MATCH($H$5,[1]Master!$1:$1,0)),"")</f>
        <v>16</v>
      </c>
      <c r="H536" s="381" t="str">
        <f>IFERROR(INDEX([1]Master!$1:$1048576,MATCH(D536,[1]Master!$B:$B,0),MATCH($H$4,[1]Master!$1:$1,0)),"")</f>
        <v>-</v>
      </c>
      <c r="I536" s="81" t="s">
        <v>5380</v>
      </c>
      <c r="J536" s="367">
        <f>IFERROR(INDEX([1]Master!$1:$1048576,MATCH(D536,[1]Master!$B:$B,0),MATCH($G$5,[1]Master!$1:$1,0)),"")</f>
        <v>46.606929510155318</v>
      </c>
      <c r="K536" s="235">
        <f>ROUND(J536*Order_Quote!$L$3,4)</f>
        <v>0</v>
      </c>
      <c r="L536" s="228"/>
      <c r="M536" s="178"/>
      <c r="N536" s="171">
        <f t="shared" si="8"/>
        <v>0</v>
      </c>
      <c r="O536" s="80"/>
      <c r="Q536" s="73"/>
      <c r="R536" s="52"/>
    </row>
    <row r="537" spans="1:18" ht="15" customHeight="1" x14ac:dyDescent="0.3">
      <c r="A537" s="29" t="str">
        <f>IF(L537&gt;0,COUNT($A$7:A536)+COUNT(DWV!$A$8:$A$300)+COUNT('Large Dia. DWV'!$A$8:$A$121)+1,"")</f>
        <v/>
      </c>
      <c r="B537" s="119"/>
      <c r="C537" s="178"/>
      <c r="D537" s="81" t="s">
        <v>4162</v>
      </c>
      <c r="E537" s="34">
        <v>22557467</v>
      </c>
      <c r="F537" s="82" t="s">
        <v>6678</v>
      </c>
      <c r="G537" s="381">
        <f>IFERROR(INDEX([1]Master!$1:$1048576,MATCH(D537,[1]Master!$B:$B,0),MATCH($H$5,[1]Master!$1:$1,0)),"")</f>
        <v>3</v>
      </c>
      <c r="H537" s="381" t="str">
        <f>IFERROR(INDEX([1]Master!$1:$1048576,MATCH(D537,[1]Master!$B:$B,0),MATCH($H$4,[1]Master!$1:$1,0)),"")</f>
        <v>-</v>
      </c>
      <c r="I537" s="81" t="s">
        <v>5380</v>
      </c>
      <c r="J537" s="367">
        <f>IFERROR(INDEX([1]Master!$1:$1048576,MATCH(D537,[1]Master!$B:$B,0),MATCH($G$5,[1]Master!$1:$1,0)),"")</f>
        <v>65.232974910394262</v>
      </c>
      <c r="K537" s="235">
        <f>ROUND(J537*Order_Quote!$L$3,4)</f>
        <v>0</v>
      </c>
      <c r="L537" s="228"/>
      <c r="M537" s="178"/>
      <c r="N537" s="171">
        <f t="shared" si="8"/>
        <v>0</v>
      </c>
      <c r="O537" s="80"/>
      <c r="Q537" s="73"/>
      <c r="R537" s="52"/>
    </row>
    <row r="538" spans="1:18" ht="15" customHeight="1" x14ac:dyDescent="0.3">
      <c r="A538" s="29" t="str">
        <f>IF(L538&gt;0,COUNT($A$7:A537)+COUNT(DWV!$A$8:$A$300)+COUNT('Large Dia. DWV'!$A$8:$A$121)+1,"")</f>
        <v/>
      </c>
      <c r="B538" s="119"/>
      <c r="C538" s="178"/>
      <c r="D538" s="81" t="s">
        <v>4163</v>
      </c>
      <c r="E538" s="34">
        <v>22557475</v>
      </c>
      <c r="F538" s="82" t="s">
        <v>6679</v>
      </c>
      <c r="G538" s="381">
        <f>IFERROR(INDEX([1]Master!$1:$1048576,MATCH(D538,[1]Master!$B:$B,0),MATCH($H$5,[1]Master!$1:$1,0)),"")</f>
        <v>3</v>
      </c>
      <c r="H538" s="381" t="str">
        <f>IFERROR(INDEX([1]Master!$1:$1048576,MATCH(D538,[1]Master!$B:$B,0),MATCH($H$4,[1]Master!$1:$1,0)),"")</f>
        <v>-</v>
      </c>
      <c r="I538" s="81" t="s">
        <v>5380</v>
      </c>
      <c r="J538" s="367">
        <f>IFERROR(INDEX([1]Master!$1:$1048576,MATCH(D538,[1]Master!$B:$B,0),MATCH($G$5,[1]Master!$1:$1,0)),"")</f>
        <v>104.19354838709677</v>
      </c>
      <c r="K538" s="235">
        <f>ROUND(J538*Order_Quote!$L$3,4)</f>
        <v>0</v>
      </c>
      <c r="L538" s="228"/>
      <c r="M538" s="178"/>
      <c r="N538" s="171">
        <f t="shared" si="8"/>
        <v>0</v>
      </c>
      <c r="O538" s="80"/>
      <c r="Q538" s="73"/>
      <c r="R538" s="52"/>
    </row>
    <row r="539" spans="1:18" ht="15" customHeight="1" x14ac:dyDescent="0.3">
      <c r="A539" s="29" t="str">
        <f>IF(L539&gt;0,COUNT($A$7:A538)+COUNT(DWV!$A$8:$A$300)+COUNT('Large Dia. DWV'!$A$8:$A$121)+1,"")</f>
        <v/>
      </c>
      <c r="B539" s="87"/>
      <c r="C539" s="179"/>
      <c r="D539" s="81" t="s">
        <v>4164</v>
      </c>
      <c r="E539" s="34">
        <v>22557483</v>
      </c>
      <c r="F539" s="82" t="s">
        <v>6680</v>
      </c>
      <c r="G539" s="381">
        <f>IFERROR(INDEX([1]Master!$1:$1048576,MATCH(D539,[1]Master!$B:$B,0),MATCH($H$5,[1]Master!$1:$1,0)),"")</f>
        <v>2</v>
      </c>
      <c r="H539" s="381" t="str">
        <f>IFERROR(INDEX([1]Master!$1:$1048576,MATCH(D539,[1]Master!$B:$B,0),MATCH($H$4,[1]Master!$1:$1,0)),"")</f>
        <v>-</v>
      </c>
      <c r="I539" s="81" t="s">
        <v>5380</v>
      </c>
      <c r="J539" s="367">
        <f>IFERROR(INDEX([1]Master!$1:$1048576,MATCH(D539,[1]Master!$B:$B,0),MATCH($G$5,[1]Master!$1:$1,0)),"")</f>
        <v>144.27718040621266</v>
      </c>
      <c r="K539" s="235">
        <f>ROUND(J539*Order_Quote!$L$3,4)</f>
        <v>0</v>
      </c>
      <c r="L539" s="228"/>
      <c r="M539" s="178"/>
      <c r="N539" s="171">
        <f t="shared" si="8"/>
        <v>0</v>
      </c>
      <c r="O539" s="80"/>
      <c r="Q539" s="73"/>
      <c r="R539" s="52"/>
    </row>
    <row r="540" spans="1:18" ht="15" customHeight="1" x14ac:dyDescent="0.3">
      <c r="A540" s="29" t="str">
        <f>IF(L540&gt;0,COUNT($A$7:A539)+COUNT(DWV!$A$8:$A$300)+COUNT('Large Dia. DWV'!$A$8:$A$121)+1,"")</f>
        <v/>
      </c>
      <c r="B540" s="119"/>
      <c r="C540" s="178"/>
      <c r="D540" s="85" t="s">
        <v>4165</v>
      </c>
      <c r="E540" s="83">
        <v>22557536</v>
      </c>
      <c r="F540" s="84" t="s">
        <v>6681</v>
      </c>
      <c r="G540" s="381">
        <f>IFERROR(INDEX([1]Master!$1:$1048576,MATCH(D540,[1]Master!$B:$B,0),MATCH($H$5,[1]Master!$1:$1,0)),"")</f>
        <v>50</v>
      </c>
      <c r="H540" s="381" t="str">
        <f>IFERROR(INDEX([1]Master!$1:$1048576,MATCH(D540,[1]Master!$B:$B,0),MATCH($H$4,[1]Master!$1:$1,0)),"")</f>
        <v>-</v>
      </c>
      <c r="I540" s="81" t="s">
        <v>5380</v>
      </c>
      <c r="J540" s="367">
        <f>IFERROR(INDEX([1]Master!$1:$1048576,MATCH(D540,[1]Master!$B:$B,0),MATCH($G$5,[1]Master!$1:$1,0)),"")</f>
        <v>9.8327359617682202</v>
      </c>
      <c r="K540" s="235">
        <f>ROUND(J540*Order_Quote!$L$3,4)</f>
        <v>0</v>
      </c>
      <c r="L540" s="232"/>
      <c r="M540" s="178"/>
      <c r="N540" s="171">
        <f t="shared" si="8"/>
        <v>0</v>
      </c>
      <c r="O540" s="80"/>
      <c r="Q540" s="73"/>
      <c r="R540" s="52"/>
    </row>
    <row r="541" spans="1:18" ht="15" customHeight="1" x14ac:dyDescent="0.3">
      <c r="A541" s="29" t="str">
        <f>IF(L541&gt;0,COUNT($A$7:A540)+COUNT(DWV!$A$8:$A$300)+COUNT('Large Dia. DWV'!$A$8:$A$121)+1,"")</f>
        <v/>
      </c>
      <c r="B541" s="119"/>
      <c r="C541" s="178"/>
      <c r="D541" s="81" t="s">
        <v>4166</v>
      </c>
      <c r="E541" s="34">
        <v>22557538</v>
      </c>
      <c r="F541" s="82" t="s">
        <v>6682</v>
      </c>
      <c r="G541" s="381">
        <f>IFERROR(INDEX([1]Master!$1:$1048576,MATCH(D541,[1]Master!$B:$B,0),MATCH($H$5,[1]Master!$1:$1,0)),"")</f>
        <v>50</v>
      </c>
      <c r="H541" s="381" t="str">
        <f>IFERROR(INDEX([1]Master!$1:$1048576,MATCH(D541,[1]Master!$B:$B,0),MATCH($H$4,[1]Master!$1:$1,0)),"")</f>
        <v>-</v>
      </c>
      <c r="I541" s="81" t="s">
        <v>5380</v>
      </c>
      <c r="J541" s="367">
        <f>IFERROR(INDEX([1]Master!$1:$1048576,MATCH(D541,[1]Master!$B:$B,0),MATCH($G$5,[1]Master!$1:$1,0)),"")</f>
        <v>16.439665471923533</v>
      </c>
      <c r="K541" s="235">
        <f>ROUND(J541*Order_Quote!$L$3,4)</f>
        <v>0</v>
      </c>
      <c r="L541" s="228"/>
      <c r="M541" s="178"/>
      <c r="N541" s="171">
        <f t="shared" si="8"/>
        <v>0</v>
      </c>
      <c r="O541" s="80"/>
      <c r="Q541" s="73"/>
      <c r="R541" s="52"/>
    </row>
    <row r="542" spans="1:18" ht="15" customHeight="1" x14ac:dyDescent="0.3">
      <c r="A542" s="29" t="str">
        <f>IF(L542&gt;0,COUNT($A$7:A541)+COUNT(DWV!$A$8:$A$300)+COUNT('Large Dia. DWV'!$A$8:$A$121)+1,"")</f>
        <v/>
      </c>
      <c r="B542" s="119"/>
      <c r="C542" s="178"/>
      <c r="D542" s="81" t="s">
        <v>4167</v>
      </c>
      <c r="E542" s="34">
        <v>22557540</v>
      </c>
      <c r="F542" s="82" t="s">
        <v>6683</v>
      </c>
      <c r="G542" s="381">
        <f>IFERROR(INDEX([1]Master!$1:$1048576,MATCH(D542,[1]Master!$B:$B,0),MATCH($H$5,[1]Master!$1:$1,0)),"")</f>
        <v>18</v>
      </c>
      <c r="H542" s="381" t="str">
        <f>IFERROR(INDEX([1]Master!$1:$1048576,MATCH(D542,[1]Master!$B:$B,0),MATCH($H$4,[1]Master!$1:$1,0)),"")</f>
        <v>-</v>
      </c>
      <c r="I542" s="81" t="s">
        <v>5380</v>
      </c>
      <c r="J542" s="367">
        <f>IFERROR(INDEX([1]Master!$1:$1048576,MATCH(D542,[1]Master!$B:$B,0),MATCH($G$5,[1]Master!$1:$1,0)),"")</f>
        <v>22.461170848267621</v>
      </c>
      <c r="K542" s="235">
        <f>ROUND(J542*Order_Quote!$L$3,4)</f>
        <v>0</v>
      </c>
      <c r="L542" s="228"/>
      <c r="M542" s="178"/>
      <c r="N542" s="171">
        <f t="shared" si="8"/>
        <v>0</v>
      </c>
      <c r="O542" s="80"/>
      <c r="Q542" s="73"/>
      <c r="R542" s="52"/>
    </row>
    <row r="543" spans="1:18" ht="15" customHeight="1" x14ac:dyDescent="0.3">
      <c r="A543" s="29" t="str">
        <f>IF(L543&gt;0,COUNT($A$7:A542)+COUNT(DWV!$A$8:$A$300)+COUNT('Large Dia. DWV'!$A$8:$A$121)+1,"")</f>
        <v/>
      </c>
      <c r="B543" s="119"/>
      <c r="C543" s="178"/>
      <c r="D543" s="81" t="s">
        <v>4168</v>
      </c>
      <c r="E543" s="34">
        <v>22557542</v>
      </c>
      <c r="F543" s="82" t="s">
        <v>6684</v>
      </c>
      <c r="G543" s="381">
        <f>IFERROR(INDEX([1]Master!$1:$1048576,MATCH(D543,[1]Master!$B:$B,0),MATCH($H$5,[1]Master!$1:$1,0)),"")</f>
        <v>10</v>
      </c>
      <c r="H543" s="381" t="str">
        <f>IFERROR(INDEX([1]Master!$1:$1048576,MATCH(D543,[1]Master!$B:$B,0),MATCH($H$4,[1]Master!$1:$1,0)),"")</f>
        <v>-</v>
      </c>
      <c r="I543" s="81" t="s">
        <v>5380</v>
      </c>
      <c r="J543" s="367">
        <f>IFERROR(INDEX([1]Master!$1:$1048576,MATCH(D543,[1]Master!$B:$B,0),MATCH($G$5,[1]Master!$1:$1,0)),"")</f>
        <v>38.55436081242533</v>
      </c>
      <c r="K543" s="235">
        <f>ROUND(J543*Order_Quote!$L$3,4)</f>
        <v>0</v>
      </c>
      <c r="L543" s="228"/>
      <c r="M543" s="178"/>
      <c r="N543" s="171">
        <f t="shared" si="8"/>
        <v>0</v>
      </c>
      <c r="O543" s="80"/>
      <c r="Q543" s="73"/>
      <c r="R543" s="52"/>
    </row>
    <row r="544" spans="1:18" ht="15" customHeight="1" x14ac:dyDescent="0.3">
      <c r="A544" s="29" t="str">
        <f>IF(L544&gt;0,COUNT($A$7:A543)+COUNT(DWV!$A$8:$A$300)+COUNT('Large Dia. DWV'!$A$8:$A$121)+1,"")</f>
        <v/>
      </c>
      <c r="B544" s="119"/>
      <c r="C544" s="178"/>
      <c r="D544" s="81" t="s">
        <v>4169</v>
      </c>
      <c r="E544" s="34">
        <v>22557544</v>
      </c>
      <c r="F544" s="82" t="s">
        <v>6685</v>
      </c>
      <c r="G544" s="381">
        <f>IFERROR(INDEX([1]Master!$1:$1048576,MATCH(D544,[1]Master!$B:$B,0),MATCH($H$5,[1]Master!$1:$1,0)),"")</f>
        <v>10</v>
      </c>
      <c r="H544" s="381" t="str">
        <f>IFERROR(INDEX([1]Master!$1:$1048576,MATCH(D544,[1]Master!$B:$B,0),MATCH($H$4,[1]Master!$1:$1,0)),"")</f>
        <v>-</v>
      </c>
      <c r="I544" s="81" t="s">
        <v>5380</v>
      </c>
      <c r="J544" s="367">
        <f>IFERROR(INDEX([1]Master!$1:$1048576,MATCH(D544,[1]Master!$B:$B,0),MATCH($G$5,[1]Master!$1:$1,0)),"")</f>
        <v>39.41457586618877</v>
      </c>
      <c r="K544" s="235">
        <f>ROUND(J544*Order_Quote!$L$3,4)</f>
        <v>0</v>
      </c>
      <c r="L544" s="228"/>
      <c r="M544" s="178"/>
      <c r="N544" s="171">
        <f t="shared" si="8"/>
        <v>0</v>
      </c>
      <c r="O544" s="80"/>
      <c r="Q544" s="73"/>
      <c r="R544" s="52"/>
    </row>
    <row r="545" spans="1:18" ht="15" customHeight="1" x14ac:dyDescent="0.3">
      <c r="A545" s="29" t="str">
        <f>IF(L545&gt;0,COUNT($A$7:A544)+COUNT(DWV!$A$8:$A$300)+COUNT('Large Dia. DWV'!$A$8:$A$121)+1,"")</f>
        <v/>
      </c>
      <c r="B545" s="119"/>
      <c r="C545" s="178"/>
      <c r="D545" s="81" t="s">
        <v>4170</v>
      </c>
      <c r="E545" s="34">
        <v>22557546</v>
      </c>
      <c r="F545" s="82" t="s">
        <v>6686</v>
      </c>
      <c r="G545" s="381">
        <f>IFERROR(INDEX([1]Master!$1:$1048576,MATCH(D545,[1]Master!$B:$B,0),MATCH($H$5,[1]Master!$1:$1,0)),"")</f>
        <v>16</v>
      </c>
      <c r="H545" s="381" t="str">
        <f>IFERROR(INDEX([1]Master!$1:$1048576,MATCH(D545,[1]Master!$B:$B,0),MATCH($H$4,[1]Master!$1:$1,0)),"")</f>
        <v>-</v>
      </c>
      <c r="I545" s="81" t="s">
        <v>5380</v>
      </c>
      <c r="J545" s="367">
        <f>IFERROR(INDEX([1]Master!$1:$1048576,MATCH(D545,[1]Master!$B:$B,0),MATCH($G$5,[1]Master!$1:$1,0)),"")</f>
        <v>48.375149342891277</v>
      </c>
      <c r="K545" s="235">
        <f>ROUND(J545*Order_Quote!$L$3,4)</f>
        <v>0</v>
      </c>
      <c r="L545" s="228"/>
      <c r="M545" s="178"/>
      <c r="N545" s="171">
        <f t="shared" ref="N545:N601" si="9">L545/G545</f>
        <v>0</v>
      </c>
      <c r="O545" s="80"/>
      <c r="Q545" s="73"/>
      <c r="R545" s="52"/>
    </row>
    <row r="546" spans="1:18" ht="15" customHeight="1" x14ac:dyDescent="0.3">
      <c r="A546" s="29" t="str">
        <f>IF(L546&gt;0,COUNT($A$7:A545)+COUNT(DWV!$A$8:$A$300)+COUNT('Large Dia. DWV'!$A$8:$A$121)+1,"")</f>
        <v/>
      </c>
      <c r="B546" s="119"/>
      <c r="C546" s="178"/>
      <c r="D546" s="81" t="s">
        <v>4171</v>
      </c>
      <c r="E546" s="34">
        <v>22557548</v>
      </c>
      <c r="F546" s="82" t="s">
        <v>6687</v>
      </c>
      <c r="G546" s="381">
        <f>IFERROR(INDEX([1]Master!$1:$1048576,MATCH(D546,[1]Master!$B:$B,0),MATCH($H$5,[1]Master!$1:$1,0)),"")</f>
        <v>3</v>
      </c>
      <c r="H546" s="381" t="str">
        <f>IFERROR(INDEX([1]Master!$1:$1048576,MATCH(D546,[1]Master!$B:$B,0),MATCH($H$4,[1]Master!$1:$1,0)),"")</f>
        <v>-</v>
      </c>
      <c r="I546" s="81" t="s">
        <v>5380</v>
      </c>
      <c r="J546" s="367">
        <f>IFERROR(INDEX([1]Master!$1:$1048576,MATCH(D546,[1]Master!$B:$B,0),MATCH($G$5,[1]Master!$1:$1,0)),"")</f>
        <v>68.900836320191161</v>
      </c>
      <c r="K546" s="235">
        <f>ROUND(J546*Order_Quote!$L$3,4)</f>
        <v>0</v>
      </c>
      <c r="L546" s="228"/>
      <c r="M546" s="178"/>
      <c r="N546" s="171">
        <f t="shared" si="9"/>
        <v>0</v>
      </c>
      <c r="O546" s="80"/>
      <c r="Q546" s="73"/>
      <c r="R546" s="52"/>
    </row>
    <row r="547" spans="1:18" ht="15" customHeight="1" x14ac:dyDescent="0.3">
      <c r="A547" s="29" t="str">
        <f>IF(L547&gt;0,COUNT($A$7:A546)+COUNT(DWV!$A$8:$A$300)+COUNT('Large Dia. DWV'!$A$8:$A$121)+1,"")</f>
        <v/>
      </c>
      <c r="B547" s="119"/>
      <c r="C547" s="178"/>
      <c r="D547" s="81" t="s">
        <v>4172</v>
      </c>
      <c r="E547" s="34">
        <v>22557550</v>
      </c>
      <c r="F547" s="82" t="s">
        <v>6688</v>
      </c>
      <c r="G547" s="381">
        <f>IFERROR(INDEX([1]Master!$1:$1048576,MATCH(D547,[1]Master!$B:$B,0),MATCH($H$5,[1]Master!$1:$1,0)),"")</f>
        <v>3</v>
      </c>
      <c r="H547" s="381" t="str">
        <f>IFERROR(INDEX([1]Master!$1:$1048576,MATCH(D547,[1]Master!$B:$B,0),MATCH($H$4,[1]Master!$1:$1,0)),"")</f>
        <v>-</v>
      </c>
      <c r="I547" s="81" t="s">
        <v>5380</v>
      </c>
      <c r="J547" s="367">
        <f>IFERROR(INDEX([1]Master!$1:$1048576,MATCH(D547,[1]Master!$B:$B,0),MATCH($G$5,[1]Master!$1:$1,0)),"")</f>
        <v>110.60931899641577</v>
      </c>
      <c r="K547" s="235">
        <f>ROUND(J547*Order_Quote!$L$3,4)</f>
        <v>0</v>
      </c>
      <c r="L547" s="228"/>
      <c r="M547" s="178"/>
      <c r="N547" s="171">
        <f t="shared" si="9"/>
        <v>0</v>
      </c>
      <c r="O547" s="80"/>
      <c r="Q547" s="73"/>
      <c r="R547" s="52"/>
    </row>
    <row r="548" spans="1:18" ht="15" customHeight="1" x14ac:dyDescent="0.3">
      <c r="A548" s="29" t="str">
        <f>IF(L548&gt;0,COUNT($A$7:A547)+COUNT(DWV!$A$8:$A$300)+COUNT('Large Dia. DWV'!$A$8:$A$121)+1,"")</f>
        <v/>
      </c>
      <c r="B548" s="87"/>
      <c r="C548" s="179"/>
      <c r="D548" s="81" t="s">
        <v>4173</v>
      </c>
      <c r="E548" s="34">
        <v>22557552</v>
      </c>
      <c r="F548" s="82" t="s">
        <v>6689</v>
      </c>
      <c r="G548" s="381">
        <f>IFERROR(INDEX([1]Master!$1:$1048576,MATCH(D548,[1]Master!$B:$B,0),MATCH($H$5,[1]Master!$1:$1,0)),"")</f>
        <v>2</v>
      </c>
      <c r="H548" s="381" t="str">
        <f>IFERROR(INDEX([1]Master!$1:$1048576,MATCH(D548,[1]Master!$B:$B,0),MATCH($H$4,[1]Master!$1:$1,0)),"")</f>
        <v>-</v>
      </c>
      <c r="I548" s="81" t="s">
        <v>5380</v>
      </c>
      <c r="J548" s="367">
        <f>IFERROR(INDEX([1]Master!$1:$1048576,MATCH(D548,[1]Master!$B:$B,0),MATCH($G$5,[1]Master!$1:$1,0)),"")</f>
        <v>146.7741935483871</v>
      </c>
      <c r="K548" s="235">
        <f>ROUND(J548*Order_Quote!$L$3,4)</f>
        <v>0</v>
      </c>
      <c r="L548" s="228"/>
      <c r="M548" s="178"/>
      <c r="N548" s="171">
        <f t="shared" si="9"/>
        <v>0</v>
      </c>
      <c r="O548" s="80"/>
      <c r="Q548" s="73"/>
      <c r="R548" s="52"/>
    </row>
    <row r="549" spans="1:18" ht="15" customHeight="1" x14ac:dyDescent="0.3">
      <c r="A549" s="29" t="str">
        <f>IF(L549&gt;0,COUNT($A$7:A548)+COUNT(DWV!$A$8:$A$300)+COUNT('Large Dia. DWV'!$A$8:$A$121)+1,"")</f>
        <v/>
      </c>
      <c r="B549" s="119"/>
      <c r="C549" s="178"/>
      <c r="D549" s="85" t="s">
        <v>4174</v>
      </c>
      <c r="E549" s="83">
        <v>22557509</v>
      </c>
      <c r="F549" s="84" t="s">
        <v>6690</v>
      </c>
      <c r="G549" s="381">
        <f>IFERROR(INDEX([1]Master!$1:$1048576,MATCH(D549,[1]Master!$B:$B,0),MATCH($H$5,[1]Master!$1:$1,0)),"")</f>
        <v>50</v>
      </c>
      <c r="H549" s="381" t="str">
        <f>IFERROR(INDEX([1]Master!$1:$1048576,MATCH(D549,[1]Master!$B:$B,0),MATCH($H$4,[1]Master!$1:$1,0)),"")</f>
        <v>-</v>
      </c>
      <c r="I549" s="81" t="s">
        <v>5380</v>
      </c>
      <c r="J549" s="367">
        <f>IFERROR(INDEX([1]Master!$1:$1048576,MATCH(D549,[1]Master!$B:$B,0),MATCH($G$5,[1]Master!$1:$1,0)),"")</f>
        <v>9.3189964157706093</v>
      </c>
      <c r="K549" s="235">
        <f>ROUND(J549*Order_Quote!$L$3,4)</f>
        <v>0</v>
      </c>
      <c r="L549" s="232"/>
      <c r="M549" s="178"/>
      <c r="N549" s="171">
        <f t="shared" si="9"/>
        <v>0</v>
      </c>
      <c r="O549" s="80"/>
      <c r="Q549" s="73"/>
      <c r="R549" s="52"/>
    </row>
    <row r="550" spans="1:18" ht="15" customHeight="1" x14ac:dyDescent="0.3">
      <c r="A550" s="29" t="str">
        <f>IF(L550&gt;0,COUNT($A$7:A549)+COUNT(DWV!$A$8:$A$300)+COUNT('Large Dia. DWV'!$A$8:$A$121)+1,"")</f>
        <v/>
      </c>
      <c r="B550" s="119"/>
      <c r="C550" s="178"/>
      <c r="D550" s="81" t="s">
        <v>4175</v>
      </c>
      <c r="E550" s="34">
        <v>22557511</v>
      </c>
      <c r="F550" s="82" t="s">
        <v>6691</v>
      </c>
      <c r="G550" s="381">
        <f>IFERROR(INDEX([1]Master!$1:$1048576,MATCH(D550,[1]Master!$B:$B,0),MATCH($H$5,[1]Master!$1:$1,0)),"")</f>
        <v>50</v>
      </c>
      <c r="H550" s="381" t="str">
        <f>IFERROR(INDEX([1]Master!$1:$1048576,MATCH(D550,[1]Master!$B:$B,0),MATCH($H$4,[1]Master!$1:$1,0)),"")</f>
        <v>-</v>
      </c>
      <c r="I550" s="81" t="s">
        <v>5380</v>
      </c>
      <c r="J550" s="367">
        <f>IFERROR(INDEX([1]Master!$1:$1048576,MATCH(D550,[1]Master!$B:$B,0),MATCH($G$5,[1]Master!$1:$1,0)),"")</f>
        <v>13.309438470728793</v>
      </c>
      <c r="K550" s="235">
        <f>ROUND(J550*Order_Quote!$L$3,4)</f>
        <v>0</v>
      </c>
      <c r="L550" s="228"/>
      <c r="M550" s="178"/>
      <c r="N550" s="171">
        <f t="shared" si="9"/>
        <v>0</v>
      </c>
      <c r="O550" s="80"/>
      <c r="Q550" s="73"/>
      <c r="R550" s="52"/>
    </row>
    <row r="551" spans="1:18" ht="15" customHeight="1" x14ac:dyDescent="0.3">
      <c r="A551" s="29" t="str">
        <f>IF(L551&gt;0,COUNT($A$7:A550)+COUNT(DWV!$A$8:$A$300)+COUNT('Large Dia. DWV'!$A$8:$A$121)+1,"")</f>
        <v/>
      </c>
      <c r="B551" s="119"/>
      <c r="C551" s="178"/>
      <c r="D551" s="81" t="s">
        <v>4176</v>
      </c>
      <c r="E551" s="34">
        <v>22557513</v>
      </c>
      <c r="F551" s="82" t="s">
        <v>6692</v>
      </c>
      <c r="G551" s="381">
        <f>IFERROR(INDEX([1]Master!$1:$1048576,MATCH(D551,[1]Master!$B:$B,0),MATCH($H$5,[1]Master!$1:$1,0)),"")</f>
        <v>18</v>
      </c>
      <c r="H551" s="381" t="str">
        <f>IFERROR(INDEX([1]Master!$1:$1048576,MATCH(D551,[1]Master!$B:$B,0),MATCH($H$4,[1]Master!$1:$1,0)),"")</f>
        <v>-</v>
      </c>
      <c r="I551" s="81" t="s">
        <v>5380</v>
      </c>
      <c r="J551" s="367">
        <f>IFERROR(INDEX([1]Master!$1:$1048576,MATCH(D551,[1]Master!$B:$B,0),MATCH($G$5,[1]Master!$1:$1,0)),"")</f>
        <v>16.403823178016726</v>
      </c>
      <c r="K551" s="235">
        <f>ROUND(J551*Order_Quote!$L$3,4)</f>
        <v>0</v>
      </c>
      <c r="L551" s="228"/>
      <c r="M551" s="178"/>
      <c r="N551" s="171">
        <f t="shared" si="9"/>
        <v>0</v>
      </c>
      <c r="O551" s="80"/>
      <c r="Q551" s="73"/>
      <c r="R551" s="52"/>
    </row>
    <row r="552" spans="1:18" ht="15" customHeight="1" x14ac:dyDescent="0.3">
      <c r="A552" s="29" t="str">
        <f>IF(L552&gt;0,COUNT($A$7:A551)+COUNT(DWV!$A$8:$A$300)+COUNT('Large Dia. DWV'!$A$8:$A$121)+1,"")</f>
        <v/>
      </c>
      <c r="B552" s="119"/>
      <c r="C552" s="178"/>
      <c r="D552" s="81" t="s">
        <v>4177</v>
      </c>
      <c r="E552" s="34">
        <v>22557515</v>
      </c>
      <c r="F552" s="82" t="s">
        <v>6693</v>
      </c>
      <c r="G552" s="381">
        <f>IFERROR(INDEX([1]Master!$1:$1048576,MATCH(D552,[1]Master!$B:$B,0),MATCH($H$5,[1]Master!$1:$1,0)),"")</f>
        <v>10</v>
      </c>
      <c r="H552" s="381" t="str">
        <f>IFERROR(INDEX([1]Master!$1:$1048576,MATCH(D552,[1]Master!$B:$B,0),MATCH($H$4,[1]Master!$1:$1,0)),"")</f>
        <v>-</v>
      </c>
      <c r="I552" s="81" t="s">
        <v>5380</v>
      </c>
      <c r="J552" s="367">
        <f>IFERROR(INDEX([1]Master!$1:$1048576,MATCH(D552,[1]Master!$B:$B,0),MATCH($G$5,[1]Master!$1:$1,0)),"")</f>
        <v>35.949820788530467</v>
      </c>
      <c r="K552" s="235">
        <f>ROUND(J552*Order_Quote!$L$3,4)</f>
        <v>0</v>
      </c>
      <c r="L552" s="228"/>
      <c r="M552" s="178"/>
      <c r="N552" s="171">
        <f t="shared" si="9"/>
        <v>0</v>
      </c>
      <c r="O552" s="80"/>
      <c r="Q552" s="73"/>
      <c r="R552" s="52"/>
    </row>
    <row r="553" spans="1:18" ht="15" customHeight="1" x14ac:dyDescent="0.3">
      <c r="A553" s="29" t="str">
        <f>IF(L553&gt;0,COUNT($A$7:A552)+COUNT(DWV!$A$8:$A$300)+COUNT('Large Dia. DWV'!$A$8:$A$121)+1,"")</f>
        <v/>
      </c>
      <c r="B553" s="119"/>
      <c r="C553" s="178"/>
      <c r="D553" s="81" t="s">
        <v>4178</v>
      </c>
      <c r="E553" s="34">
        <v>22557517</v>
      </c>
      <c r="F553" s="82" t="s">
        <v>6694</v>
      </c>
      <c r="G553" s="381">
        <f>IFERROR(INDEX([1]Master!$1:$1048576,MATCH(D553,[1]Master!$B:$B,0),MATCH($H$5,[1]Master!$1:$1,0)),"")</f>
        <v>10</v>
      </c>
      <c r="H553" s="381" t="str">
        <f>IFERROR(INDEX([1]Master!$1:$1048576,MATCH(D553,[1]Master!$B:$B,0),MATCH($H$4,[1]Master!$1:$1,0)),"")</f>
        <v>-</v>
      </c>
      <c r="I553" s="81" t="s">
        <v>5380</v>
      </c>
      <c r="J553" s="367">
        <f>IFERROR(INDEX([1]Master!$1:$1048576,MATCH(D553,[1]Master!$B:$B,0),MATCH($G$5,[1]Master!$1:$1,0)),"")</f>
        <v>37.120669056152927</v>
      </c>
      <c r="K553" s="235">
        <f>ROUND(J553*Order_Quote!$L$3,4)</f>
        <v>0</v>
      </c>
      <c r="L553" s="228"/>
      <c r="M553" s="178"/>
      <c r="N553" s="171">
        <f t="shared" si="9"/>
        <v>0</v>
      </c>
      <c r="O553" s="80"/>
      <c r="Q553" s="73"/>
      <c r="R553" s="52"/>
    </row>
    <row r="554" spans="1:18" ht="15" customHeight="1" x14ac:dyDescent="0.3">
      <c r="A554" s="29" t="str">
        <f>IF(L554&gt;0,COUNT($A$7:A553)+COUNT(DWV!$A$8:$A$300)+COUNT('Large Dia. DWV'!$A$8:$A$121)+1,"")</f>
        <v/>
      </c>
      <c r="B554" s="119"/>
      <c r="C554" s="178"/>
      <c r="D554" s="81" t="s">
        <v>4179</v>
      </c>
      <c r="E554" s="34">
        <v>22557519</v>
      </c>
      <c r="F554" s="82" t="s">
        <v>6695</v>
      </c>
      <c r="G554" s="381">
        <f>IFERROR(INDEX([1]Master!$1:$1048576,MATCH(D554,[1]Master!$B:$B,0),MATCH($H$5,[1]Master!$1:$1,0)),"")</f>
        <v>16</v>
      </c>
      <c r="H554" s="381" t="str">
        <f>IFERROR(INDEX([1]Master!$1:$1048576,MATCH(D554,[1]Master!$B:$B,0),MATCH($H$4,[1]Master!$1:$1,0)),"")</f>
        <v>-</v>
      </c>
      <c r="I554" s="81" t="s">
        <v>5380</v>
      </c>
      <c r="J554" s="367">
        <f>IFERROR(INDEX([1]Master!$1:$1048576,MATCH(D554,[1]Master!$B:$B,0),MATCH($G$5,[1]Master!$1:$1,0)),"")</f>
        <v>47.622461170848268</v>
      </c>
      <c r="K554" s="235">
        <f>ROUND(J554*Order_Quote!$L$3,4)</f>
        <v>0</v>
      </c>
      <c r="L554" s="228"/>
      <c r="M554" s="178"/>
      <c r="N554" s="171">
        <f t="shared" si="9"/>
        <v>0</v>
      </c>
      <c r="O554" s="80"/>
      <c r="Q554" s="73"/>
      <c r="R554" s="52"/>
    </row>
    <row r="555" spans="1:18" ht="15" customHeight="1" x14ac:dyDescent="0.3">
      <c r="A555" s="29" t="str">
        <f>IF(L555&gt;0,COUNT($A$7:A554)+COUNT(DWV!$A$8:$A$300)+COUNT('Large Dia. DWV'!$A$8:$A$121)+1,"")</f>
        <v/>
      </c>
      <c r="B555" s="119"/>
      <c r="C555" s="178"/>
      <c r="D555" s="81" t="s">
        <v>4180</v>
      </c>
      <c r="E555" s="34">
        <v>22557521</v>
      </c>
      <c r="F555" s="82" t="s">
        <v>6696</v>
      </c>
      <c r="G555" s="381">
        <f>IFERROR(INDEX([1]Master!$1:$1048576,MATCH(D555,[1]Master!$B:$B,0),MATCH($H$5,[1]Master!$1:$1,0)),"")</f>
        <v>3</v>
      </c>
      <c r="H555" s="381" t="str">
        <f>IFERROR(INDEX([1]Master!$1:$1048576,MATCH(D555,[1]Master!$B:$B,0),MATCH($H$4,[1]Master!$1:$1,0)),"")</f>
        <v>-</v>
      </c>
      <c r="I555" s="81" t="s">
        <v>5380</v>
      </c>
      <c r="J555" s="367">
        <f>IFERROR(INDEX([1]Master!$1:$1048576,MATCH(D555,[1]Master!$B:$B,0),MATCH($G$5,[1]Master!$1:$1,0)),"")</f>
        <v>70.238948626045399</v>
      </c>
      <c r="K555" s="235">
        <f>ROUND(J555*Order_Quote!$L$3,4)</f>
        <v>0</v>
      </c>
      <c r="L555" s="228"/>
      <c r="M555" s="178"/>
      <c r="N555" s="171">
        <f t="shared" si="9"/>
        <v>0</v>
      </c>
      <c r="O555" s="80"/>
      <c r="Q555" s="73"/>
      <c r="R555" s="52"/>
    </row>
    <row r="556" spans="1:18" ht="15" customHeight="1" x14ac:dyDescent="0.3">
      <c r="A556" s="29" t="str">
        <f>IF(L556&gt;0,COUNT($A$7:A555)+COUNT(DWV!$A$8:$A$300)+COUNT('Large Dia. DWV'!$A$8:$A$121)+1,"")</f>
        <v/>
      </c>
      <c r="B556" s="87"/>
      <c r="C556" s="179"/>
      <c r="D556" s="81" t="s">
        <v>4181</v>
      </c>
      <c r="E556" s="34">
        <v>22557523</v>
      </c>
      <c r="F556" s="82" t="s">
        <v>6697</v>
      </c>
      <c r="G556" s="381">
        <f>IFERROR(INDEX([1]Master!$1:$1048576,MATCH(D556,[1]Master!$B:$B,0),MATCH($H$5,[1]Master!$1:$1,0)),"")</f>
        <v>3</v>
      </c>
      <c r="H556" s="381" t="str">
        <f>IFERROR(INDEX([1]Master!$1:$1048576,MATCH(D556,[1]Master!$B:$B,0),MATCH($H$4,[1]Master!$1:$1,0)),"")</f>
        <v>-</v>
      </c>
      <c r="I556" s="81" t="s">
        <v>5380</v>
      </c>
      <c r="J556" s="367">
        <f>IFERROR(INDEX([1]Master!$1:$1048576,MATCH(D556,[1]Master!$B:$B,0),MATCH($G$5,[1]Master!$1:$1,0)),"")</f>
        <v>87.025089605734777</v>
      </c>
      <c r="K556" s="235">
        <f>ROUND(J556*Order_Quote!$L$3,4)</f>
        <v>0</v>
      </c>
      <c r="L556" s="228"/>
      <c r="M556" s="178"/>
      <c r="N556" s="171">
        <f t="shared" si="9"/>
        <v>0</v>
      </c>
      <c r="O556" s="80"/>
      <c r="Q556" s="73"/>
      <c r="R556" s="52"/>
    </row>
    <row r="557" spans="1:18" ht="15" customHeight="1" x14ac:dyDescent="0.3">
      <c r="A557" s="29" t="str">
        <f>IF(L557&gt;0,COUNT($A$7:A556)+COUNT(DWV!$A$8:$A$300)+COUNT('Large Dia. DWV'!$A$8:$A$121)+1,"")</f>
        <v/>
      </c>
      <c r="B557" s="119"/>
      <c r="C557" s="178"/>
      <c r="D557" s="85" t="s">
        <v>4182</v>
      </c>
      <c r="E557" s="83">
        <v>22559733</v>
      </c>
      <c r="F557" s="84" t="s">
        <v>6698</v>
      </c>
      <c r="G557" s="381">
        <f>IFERROR(INDEX([1]Master!$1:$1048576,MATCH(D557,[1]Master!$B:$B,0),MATCH($H$5,[1]Master!$1:$1,0)),"")</f>
        <v>250</v>
      </c>
      <c r="H557" s="381" t="str">
        <f>IFERROR(INDEX([1]Master!$1:$1048576,MATCH(D557,[1]Master!$B:$B,0),MATCH($H$4,[1]Master!$1:$1,0)),"")</f>
        <v>-</v>
      </c>
      <c r="I557" s="81" t="s">
        <v>5380</v>
      </c>
      <c r="J557" s="367">
        <f>IFERROR(INDEX([1]Master!$1:$1048576,MATCH(D557,[1]Master!$B:$B,0),MATCH($G$5,[1]Master!$1:$1,0)),"")</f>
        <v>2.0071684587813619</v>
      </c>
      <c r="K557" s="235">
        <f>ROUND(J557*Order_Quote!$L$3,4)</f>
        <v>0</v>
      </c>
      <c r="L557" s="232"/>
      <c r="M557" s="178"/>
      <c r="N557" s="171">
        <f t="shared" si="9"/>
        <v>0</v>
      </c>
      <c r="O557" s="80"/>
      <c r="Q557" s="73"/>
      <c r="R557" s="52"/>
    </row>
    <row r="558" spans="1:18" ht="15" customHeight="1" x14ac:dyDescent="0.3">
      <c r="A558" s="29" t="str">
        <f>IF(L558&gt;0,COUNT($A$7:A557)+COUNT(DWV!$A$8:$A$300)+COUNT('Large Dia. DWV'!$A$8:$A$121)+1,"")</f>
        <v/>
      </c>
      <c r="B558" s="119"/>
      <c r="C558" s="178"/>
      <c r="D558" s="81" t="s">
        <v>4183</v>
      </c>
      <c r="E558" s="34">
        <v>22559735</v>
      </c>
      <c r="F558" s="82" t="s">
        <v>6699</v>
      </c>
      <c r="G558" s="381">
        <f>IFERROR(INDEX([1]Master!$1:$1048576,MATCH(D558,[1]Master!$B:$B,0),MATCH($H$5,[1]Master!$1:$1,0)),"")</f>
        <v>100</v>
      </c>
      <c r="H558" s="381" t="str">
        <f>IFERROR(INDEX([1]Master!$1:$1048576,MATCH(D558,[1]Master!$B:$B,0),MATCH($H$4,[1]Master!$1:$1,0)),"")</f>
        <v>-</v>
      </c>
      <c r="I558" s="81" t="s">
        <v>5380</v>
      </c>
      <c r="J558" s="367">
        <f>IFERROR(INDEX([1]Master!$1:$1048576,MATCH(D558,[1]Master!$B:$B,0),MATCH($G$5,[1]Master!$1:$1,0)),"")</f>
        <v>2.2222222222222223</v>
      </c>
      <c r="K558" s="235">
        <f>ROUND(J558*Order_Quote!$L$3,4)</f>
        <v>0</v>
      </c>
      <c r="L558" s="228"/>
      <c r="M558" s="178"/>
      <c r="N558" s="171">
        <f t="shared" si="9"/>
        <v>0</v>
      </c>
      <c r="O558" s="80"/>
      <c r="Q558" s="73"/>
      <c r="R558" s="52"/>
    </row>
    <row r="559" spans="1:18" ht="15" customHeight="1" x14ac:dyDescent="0.3">
      <c r="A559" s="29" t="str">
        <f>IF(L559&gt;0,COUNT($A$7:A558)+COUNT(DWV!$A$8:$A$300)+COUNT('Large Dia. DWV'!$A$8:$A$121)+1,"")</f>
        <v/>
      </c>
      <c r="B559" s="119"/>
      <c r="C559" s="178"/>
      <c r="D559" s="81" t="s">
        <v>4184</v>
      </c>
      <c r="E559" s="34">
        <v>22559737</v>
      </c>
      <c r="F559" s="82" t="s">
        <v>6700</v>
      </c>
      <c r="G559" s="381">
        <f>IFERROR(INDEX([1]Master!$1:$1048576,MATCH(D559,[1]Master!$B:$B,0),MATCH($H$5,[1]Master!$1:$1,0)),"")</f>
        <v>45</v>
      </c>
      <c r="H559" s="381" t="str">
        <f>IFERROR(INDEX([1]Master!$1:$1048576,MATCH(D559,[1]Master!$B:$B,0),MATCH($H$4,[1]Master!$1:$1,0)),"")</f>
        <v>-</v>
      </c>
      <c r="I559" s="81" t="s">
        <v>5380</v>
      </c>
      <c r="J559" s="367">
        <f>IFERROR(INDEX([1]Master!$1:$1048576,MATCH(D559,[1]Master!$B:$B,0),MATCH($G$5,[1]Master!$1:$1,0)),"")</f>
        <v>4.2532855436081238</v>
      </c>
      <c r="K559" s="235">
        <f>ROUND(J559*Order_Quote!$L$3,4)</f>
        <v>0</v>
      </c>
      <c r="L559" s="228"/>
      <c r="M559" s="178"/>
      <c r="N559" s="171">
        <f t="shared" si="9"/>
        <v>0</v>
      </c>
      <c r="O559" s="80"/>
      <c r="Q559" s="73"/>
      <c r="R559" s="52"/>
    </row>
    <row r="560" spans="1:18" ht="15" customHeight="1" x14ac:dyDescent="0.3">
      <c r="A560" s="29" t="str">
        <f>IF(L560&gt;0,COUNT($A$7:A559)+COUNT(DWV!$A$8:$A$300)+COUNT('Large Dia. DWV'!$A$8:$A$121)+1,"")</f>
        <v/>
      </c>
      <c r="B560" s="119"/>
      <c r="C560" s="178"/>
      <c r="D560" s="81" t="s">
        <v>4185</v>
      </c>
      <c r="E560" s="34">
        <v>22559740</v>
      </c>
      <c r="F560" s="82" t="s">
        <v>6701</v>
      </c>
      <c r="G560" s="381">
        <f>IFERROR(INDEX([1]Master!$1:$1048576,MATCH(D560,[1]Master!$B:$B,0),MATCH($H$5,[1]Master!$1:$1,0)),"")</f>
        <v>25</v>
      </c>
      <c r="H560" s="381" t="str">
        <f>IFERROR(INDEX([1]Master!$1:$1048576,MATCH(D560,[1]Master!$B:$B,0),MATCH($H$4,[1]Master!$1:$1,0)),"")</f>
        <v>-</v>
      </c>
      <c r="I560" s="81" t="s">
        <v>5380</v>
      </c>
      <c r="J560" s="367">
        <f>IFERROR(INDEX([1]Master!$1:$1048576,MATCH(D560,[1]Master!$B:$B,0),MATCH($G$5,[1]Master!$1:$1,0)),"")</f>
        <v>6.6308243727598555</v>
      </c>
      <c r="K560" s="235">
        <f>ROUND(J560*Order_Quote!$L$3,4)</f>
        <v>0</v>
      </c>
      <c r="L560" s="228"/>
      <c r="M560" s="178"/>
      <c r="N560" s="171">
        <f t="shared" si="9"/>
        <v>0</v>
      </c>
      <c r="O560" s="80"/>
      <c r="Q560" s="73"/>
      <c r="R560" s="52"/>
    </row>
    <row r="561" spans="1:18" ht="15" customHeight="1" x14ac:dyDescent="0.3">
      <c r="A561" s="29" t="str">
        <f>IF(L561&gt;0,COUNT($A$7:A560)+COUNT(DWV!$A$8:$A$300)+COUNT('Large Dia. DWV'!$A$8:$A$121)+1,"")</f>
        <v/>
      </c>
      <c r="B561" s="119"/>
      <c r="C561" s="178"/>
      <c r="D561" s="81" t="s">
        <v>4186</v>
      </c>
      <c r="E561" s="34">
        <v>22559743</v>
      </c>
      <c r="F561" s="82" t="s">
        <v>6702</v>
      </c>
      <c r="G561" s="381">
        <f>IFERROR(INDEX([1]Master!$1:$1048576,MATCH(D561,[1]Master!$B:$B,0),MATCH($H$5,[1]Master!$1:$1,0)),"")</f>
        <v>25</v>
      </c>
      <c r="H561" s="381" t="str">
        <f>IFERROR(INDEX([1]Master!$1:$1048576,MATCH(D561,[1]Master!$B:$B,0),MATCH($H$4,[1]Master!$1:$1,0)),"")</f>
        <v>-</v>
      </c>
      <c r="I561" s="81" t="s">
        <v>5380</v>
      </c>
      <c r="J561" s="367">
        <f>IFERROR(INDEX([1]Master!$1:$1048576,MATCH(D561,[1]Master!$B:$B,0),MATCH($G$5,[1]Master!$1:$1,0)),"")</f>
        <v>8.040621266427717</v>
      </c>
      <c r="K561" s="235">
        <f>ROUND(J561*Order_Quote!$L$3,4)</f>
        <v>0</v>
      </c>
      <c r="L561" s="228"/>
      <c r="M561" s="178"/>
      <c r="N561" s="171">
        <f t="shared" si="9"/>
        <v>0</v>
      </c>
      <c r="O561" s="80"/>
      <c r="Q561" s="73"/>
      <c r="R561" s="52"/>
    </row>
    <row r="562" spans="1:18" ht="15" customHeight="1" x14ac:dyDescent="0.3">
      <c r="A562" s="29" t="str">
        <f>IF(L562&gt;0,COUNT($A$7:A561)+COUNT(DWV!$A$8:$A$300)+COUNT('Large Dia. DWV'!$A$8:$A$121)+1,"")</f>
        <v/>
      </c>
      <c r="B562" s="119"/>
      <c r="C562" s="178"/>
      <c r="D562" s="81" t="s">
        <v>4187</v>
      </c>
      <c r="E562" s="34">
        <v>22559745</v>
      </c>
      <c r="F562" s="82" t="s">
        <v>6703</v>
      </c>
      <c r="G562" s="381">
        <f>IFERROR(INDEX([1]Master!$1:$1048576,MATCH(D562,[1]Master!$B:$B,0),MATCH($H$5,[1]Master!$1:$1,0)),"")</f>
        <v>20</v>
      </c>
      <c r="H562" s="381" t="str">
        <f>IFERROR(INDEX([1]Master!$1:$1048576,MATCH(D562,[1]Master!$B:$B,0),MATCH($H$4,[1]Master!$1:$1,0)),"")</f>
        <v>-</v>
      </c>
      <c r="I562" s="81" t="s">
        <v>5380</v>
      </c>
      <c r="J562" s="367">
        <f>IFERROR(INDEX([1]Master!$1:$1048576,MATCH(D562,[1]Master!$B:$B,0),MATCH($G$5,[1]Master!$1:$1,0)),"")</f>
        <v>11.744324970131421</v>
      </c>
      <c r="K562" s="235">
        <f>ROUND(J562*Order_Quote!$L$3,4)</f>
        <v>0</v>
      </c>
      <c r="L562" s="228"/>
      <c r="M562" s="178"/>
      <c r="N562" s="171">
        <f t="shared" si="9"/>
        <v>0</v>
      </c>
      <c r="O562" s="80"/>
      <c r="Q562" s="73"/>
      <c r="R562" s="52"/>
    </row>
    <row r="563" spans="1:18" ht="15" customHeight="1" x14ac:dyDescent="0.3">
      <c r="A563" s="29" t="str">
        <f>IF(L563&gt;0,COUNT($A$7:A562)+COUNT(DWV!$A$8:$A$300)+COUNT('Large Dia. DWV'!$A$8:$A$121)+1,"")</f>
        <v/>
      </c>
      <c r="B563" s="119"/>
      <c r="C563" s="178"/>
      <c r="D563" s="81" t="s">
        <v>4188</v>
      </c>
      <c r="E563" s="34">
        <v>22559747</v>
      </c>
      <c r="F563" s="82" t="s">
        <v>6704</v>
      </c>
      <c r="G563" s="381">
        <f>IFERROR(INDEX([1]Master!$1:$1048576,MATCH(D563,[1]Master!$B:$B,0),MATCH($H$5,[1]Master!$1:$1,0)),"")</f>
        <v>5</v>
      </c>
      <c r="H563" s="381" t="str">
        <f>IFERROR(INDEX([1]Master!$1:$1048576,MATCH(D563,[1]Master!$B:$B,0),MATCH($H$4,[1]Master!$1:$1,0)),"")</f>
        <v>-</v>
      </c>
      <c r="I563" s="81" t="s">
        <v>5380</v>
      </c>
      <c r="J563" s="367">
        <f>IFERROR(INDEX([1]Master!$1:$1048576,MATCH(D563,[1]Master!$B:$B,0),MATCH($G$5,[1]Master!$1:$1,0)),"")</f>
        <v>43.751493428912774</v>
      </c>
      <c r="K563" s="235">
        <f>ROUND(J563*Order_Quote!$L$3,4)</f>
        <v>0</v>
      </c>
      <c r="L563" s="228"/>
      <c r="M563" s="178"/>
      <c r="N563" s="171">
        <f t="shared" si="9"/>
        <v>0</v>
      </c>
      <c r="O563" s="80"/>
      <c r="Q563" s="73"/>
      <c r="R563" s="52"/>
    </row>
    <row r="564" spans="1:18" ht="15" customHeight="1" x14ac:dyDescent="0.3">
      <c r="A564" s="29" t="str">
        <f>IF(L564&gt;0,COUNT($A$7:A563)+COUNT(DWV!$A$8:$A$300)+COUNT('Large Dia. DWV'!$A$8:$A$121)+1,"")</f>
        <v/>
      </c>
      <c r="B564" s="119"/>
      <c r="C564" s="178"/>
      <c r="D564" s="81" t="s">
        <v>4189</v>
      </c>
      <c r="E564" s="34">
        <v>22559750</v>
      </c>
      <c r="F564" s="82" t="s">
        <v>6705</v>
      </c>
      <c r="G564" s="381">
        <f>IFERROR(INDEX([1]Master!$1:$1048576,MATCH(D564,[1]Master!$B:$B,0),MATCH($H$5,[1]Master!$1:$1,0)),"")</f>
        <v>5</v>
      </c>
      <c r="H564" s="381" t="str">
        <f>IFERROR(INDEX([1]Master!$1:$1048576,MATCH(D564,[1]Master!$B:$B,0),MATCH($H$4,[1]Master!$1:$1,0)),"")</f>
        <v>-</v>
      </c>
      <c r="I564" s="81" t="s">
        <v>5380</v>
      </c>
      <c r="J564" s="367">
        <f>IFERROR(INDEX([1]Master!$1:$1048576,MATCH(D564,[1]Master!$B:$B,0),MATCH($G$5,[1]Master!$1:$1,0)),"")</f>
        <v>62.401433691756267</v>
      </c>
      <c r="K564" s="235">
        <f>ROUND(J564*Order_Quote!$L$3,4)</f>
        <v>0</v>
      </c>
      <c r="L564" s="228"/>
      <c r="M564" s="178"/>
      <c r="N564" s="171">
        <f t="shared" si="9"/>
        <v>0</v>
      </c>
      <c r="O564" s="80"/>
      <c r="Q564" s="73"/>
      <c r="R564" s="52"/>
    </row>
    <row r="565" spans="1:18" ht="15" customHeight="1" x14ac:dyDescent="0.3">
      <c r="A565" s="29" t="str">
        <f>IF(L565&gt;0,COUNT($A$7:A564)+COUNT(DWV!$A$8:$A$300)+COUNT('Large Dia. DWV'!$A$8:$A$121)+1,"")</f>
        <v/>
      </c>
      <c r="B565" s="119"/>
      <c r="C565" s="178"/>
      <c r="D565" s="81" t="s">
        <v>4190</v>
      </c>
      <c r="E565" s="34">
        <v>22559753</v>
      </c>
      <c r="F565" s="82" t="s">
        <v>6706</v>
      </c>
      <c r="G565" s="381">
        <f>IFERROR(INDEX([1]Master!$1:$1048576,MATCH(D565,[1]Master!$B:$B,0),MATCH($H$5,[1]Master!$1:$1,0)),"")</f>
        <v>3</v>
      </c>
      <c r="H565" s="381" t="str">
        <f>IFERROR(INDEX([1]Master!$1:$1048576,MATCH(D565,[1]Master!$B:$B,0),MATCH($H$4,[1]Master!$1:$1,0)),"")</f>
        <v>-</v>
      </c>
      <c r="I565" s="81" t="s">
        <v>5380</v>
      </c>
      <c r="J565" s="367">
        <f>IFERROR(INDEX([1]Master!$1:$1048576,MATCH(D565,[1]Master!$B:$B,0),MATCH($G$5,[1]Master!$1:$1,0)),"")</f>
        <v>103.96654719235363</v>
      </c>
      <c r="K565" s="235">
        <f>ROUND(J565*Order_Quote!$L$3,4)</f>
        <v>0</v>
      </c>
      <c r="L565" s="228"/>
      <c r="M565" s="178"/>
      <c r="N565" s="171">
        <f t="shared" si="9"/>
        <v>0</v>
      </c>
      <c r="O565" s="80"/>
      <c r="Q565" s="73"/>
      <c r="R565" s="52"/>
    </row>
    <row r="566" spans="1:18" ht="15" customHeight="1" x14ac:dyDescent="0.3">
      <c r="A566" s="29" t="str">
        <f>IF(L566&gt;0,COUNT($A$7:A565)+COUNT(DWV!$A$8:$A$300)+COUNT('Large Dia. DWV'!$A$8:$A$121)+1,"")</f>
        <v/>
      </c>
      <c r="B566" s="119"/>
      <c r="C566" s="178"/>
      <c r="D566" s="81" t="s">
        <v>4191</v>
      </c>
      <c r="E566" s="34">
        <v>22559756</v>
      </c>
      <c r="F566" s="82" t="s">
        <v>6707</v>
      </c>
      <c r="G566" s="381">
        <f>IFERROR(INDEX([1]Master!$1:$1048576,MATCH(D566,[1]Master!$B:$B,0),MATCH($H$5,[1]Master!$1:$1,0)),"")</f>
        <v>125</v>
      </c>
      <c r="H566" s="381" t="str">
        <f>IFERROR(INDEX([1]Master!$1:$1048576,MATCH(D566,[1]Master!$B:$B,0),MATCH($H$4,[1]Master!$1:$1,0)),"")</f>
        <v>-</v>
      </c>
      <c r="I566" s="81" t="s">
        <v>5380</v>
      </c>
      <c r="J566" s="367">
        <f>IFERROR(INDEX([1]Master!$1:$1048576,MATCH(D566,[1]Master!$B:$B,0),MATCH($G$5,[1]Master!$1:$1,0)),"")</f>
        <v>2.6045400238948626</v>
      </c>
      <c r="K566" s="235">
        <f>ROUND(J566*Order_Quote!$L$3,4)</f>
        <v>0</v>
      </c>
      <c r="L566" s="228"/>
      <c r="M566" s="178"/>
      <c r="N566" s="171">
        <f t="shared" si="9"/>
        <v>0</v>
      </c>
      <c r="O566" s="80"/>
      <c r="Q566" s="73"/>
      <c r="R566" s="52"/>
    </row>
    <row r="567" spans="1:18" ht="15" customHeight="1" x14ac:dyDescent="0.3">
      <c r="A567" s="29" t="str">
        <f>IF(L567&gt;0,COUNT($A$7:A566)+COUNT(DWV!$A$8:$A$300)+COUNT('Large Dia. DWV'!$A$8:$A$121)+1,"")</f>
        <v/>
      </c>
      <c r="B567" s="87"/>
      <c r="C567" s="179"/>
      <c r="D567" s="81" t="s">
        <v>4192</v>
      </c>
      <c r="E567" s="34">
        <v>22559759</v>
      </c>
      <c r="F567" s="82" t="s">
        <v>6708</v>
      </c>
      <c r="G567" s="381">
        <f>IFERROR(INDEX([1]Master!$1:$1048576,MATCH(D567,[1]Master!$B:$B,0),MATCH($H$5,[1]Master!$1:$1,0)),"")</f>
        <v>70</v>
      </c>
      <c r="H567" s="381" t="str">
        <f>IFERROR(INDEX([1]Master!$1:$1048576,MATCH(D567,[1]Master!$B:$B,0),MATCH($H$4,[1]Master!$1:$1,0)),"")</f>
        <v>-</v>
      </c>
      <c r="I567" s="81" t="s">
        <v>5380</v>
      </c>
      <c r="J567" s="367">
        <f>IFERROR(INDEX([1]Master!$1:$1048576,MATCH(D567,[1]Master!$B:$B,0),MATCH($G$5,[1]Master!$1:$1,0)),"")</f>
        <v>4.2532855436081238</v>
      </c>
      <c r="K567" s="235">
        <f>ROUND(J567*Order_Quote!$L$3,4)</f>
        <v>0</v>
      </c>
      <c r="L567" s="228"/>
      <c r="M567" s="178"/>
      <c r="N567" s="171">
        <f t="shared" si="9"/>
        <v>0</v>
      </c>
      <c r="O567" s="80"/>
      <c r="Q567" s="73"/>
      <c r="R567" s="52"/>
    </row>
    <row r="568" spans="1:18" ht="15" customHeight="1" x14ac:dyDescent="0.3">
      <c r="A568" s="29" t="str">
        <f>IF(L568&gt;0,COUNT($A$7:A567)+COUNT(DWV!$A$8:$A$300)+COUNT('Large Dia. DWV'!$A$8:$A$121)+1,"")</f>
        <v/>
      </c>
      <c r="B568" s="119"/>
      <c r="C568" s="178"/>
      <c r="D568" s="85" t="s">
        <v>4193</v>
      </c>
      <c r="E568" s="83">
        <v>22559778</v>
      </c>
      <c r="F568" s="84" t="s">
        <v>6709</v>
      </c>
      <c r="G568" s="381">
        <f>IFERROR(INDEX([1]Master!$1:$1048576,MATCH(D568,[1]Master!$B:$B,0),MATCH($H$5,[1]Master!$1:$1,0)),"")</f>
        <v>250</v>
      </c>
      <c r="H568" s="381" t="str">
        <f>IFERROR(INDEX([1]Master!$1:$1048576,MATCH(D568,[1]Master!$B:$B,0),MATCH($H$4,[1]Master!$1:$1,0)),"")</f>
        <v>-</v>
      </c>
      <c r="I568" s="81" t="s">
        <v>5380</v>
      </c>
      <c r="J568" s="367">
        <f>IFERROR(INDEX([1]Master!$1:$1048576,MATCH(D568,[1]Master!$B:$B,0),MATCH($G$5,[1]Master!$1:$1,0)),"")</f>
        <v>2.6045400238948626</v>
      </c>
      <c r="K568" s="235">
        <f>ROUND(J568*Order_Quote!$L$3,4)</f>
        <v>0</v>
      </c>
      <c r="L568" s="232"/>
      <c r="M568" s="178"/>
      <c r="N568" s="171">
        <f t="shared" si="9"/>
        <v>0</v>
      </c>
      <c r="O568" s="80"/>
      <c r="Q568" s="73"/>
      <c r="R568" s="52"/>
    </row>
    <row r="569" spans="1:18" ht="15" customHeight="1" x14ac:dyDescent="0.3">
      <c r="A569" s="29" t="str">
        <f>IF(L569&gt;0,COUNT($A$7:A568)+COUNT(DWV!$A$8:$A$300)+COUNT('Large Dia. DWV'!$A$8:$A$121)+1,"")</f>
        <v/>
      </c>
      <c r="B569" s="119"/>
      <c r="C569" s="178"/>
      <c r="D569" s="81" t="s">
        <v>4194</v>
      </c>
      <c r="E569" s="34">
        <v>22559780</v>
      </c>
      <c r="F569" s="82" t="s">
        <v>6710</v>
      </c>
      <c r="G569" s="381">
        <f>IFERROR(INDEX([1]Master!$1:$1048576,MATCH(D569,[1]Master!$B:$B,0),MATCH($H$5,[1]Master!$1:$1,0)),"")</f>
        <v>200</v>
      </c>
      <c r="H569" s="381" t="str">
        <f>IFERROR(INDEX([1]Master!$1:$1048576,MATCH(D569,[1]Master!$B:$B,0),MATCH($H$4,[1]Master!$1:$1,0)),"")</f>
        <v>-</v>
      </c>
      <c r="I569" s="81" t="s">
        <v>5380</v>
      </c>
      <c r="J569" s="367">
        <f>IFERROR(INDEX([1]Master!$1:$1048576,MATCH(D569,[1]Master!$B:$B,0),MATCH($G$5,[1]Master!$1:$1,0)),"")</f>
        <v>4.0979689366786136</v>
      </c>
      <c r="K569" s="235">
        <f>ROUND(J569*Order_Quote!$L$3,4)</f>
        <v>0</v>
      </c>
      <c r="L569" s="228"/>
      <c r="M569" s="178"/>
      <c r="N569" s="171">
        <f t="shared" si="9"/>
        <v>0</v>
      </c>
      <c r="O569" s="80"/>
      <c r="Q569" s="73"/>
      <c r="R569" s="52"/>
    </row>
    <row r="570" spans="1:18" ht="15" customHeight="1" x14ac:dyDescent="0.3">
      <c r="A570" s="29" t="str">
        <f>IF(L570&gt;0,COUNT($A$7:A569)+COUNT(DWV!$A$8:$A$300)+COUNT('Large Dia. DWV'!$A$8:$A$121)+1,"")</f>
        <v/>
      </c>
      <c r="B570" s="119"/>
      <c r="C570" s="178"/>
      <c r="D570" s="81" t="s">
        <v>4195</v>
      </c>
      <c r="E570" s="34">
        <v>22559782</v>
      </c>
      <c r="F570" s="82" t="s">
        <v>6711</v>
      </c>
      <c r="G570" s="381">
        <f>IFERROR(INDEX([1]Master!$1:$1048576,MATCH(D570,[1]Master!$B:$B,0),MATCH($H$5,[1]Master!$1:$1,0)),"")</f>
        <v>45</v>
      </c>
      <c r="H570" s="381" t="str">
        <f>IFERROR(INDEX([1]Master!$1:$1048576,MATCH(D570,[1]Master!$B:$B,0),MATCH($H$4,[1]Master!$1:$1,0)),"")</f>
        <v>-</v>
      </c>
      <c r="I570" s="81" t="s">
        <v>5380</v>
      </c>
      <c r="J570" s="367">
        <f>IFERROR(INDEX([1]Master!$1:$1048576,MATCH(D570,[1]Master!$B:$B,0),MATCH($G$5,[1]Master!$1:$1,0)),"")</f>
        <v>7.5029868578255678</v>
      </c>
      <c r="K570" s="235">
        <f>ROUND(J570*Order_Quote!$L$3,4)</f>
        <v>0</v>
      </c>
      <c r="L570" s="228"/>
      <c r="M570" s="178"/>
      <c r="N570" s="171">
        <f t="shared" si="9"/>
        <v>0</v>
      </c>
      <c r="O570" s="80"/>
      <c r="Q570" s="73"/>
      <c r="R570" s="52"/>
    </row>
    <row r="571" spans="1:18" ht="15" customHeight="1" x14ac:dyDescent="0.3">
      <c r="A571" s="29" t="str">
        <f>IF(L571&gt;0,COUNT($A$7:A570)+COUNT(DWV!$A$8:$A$300)+COUNT('Large Dia. DWV'!$A$8:$A$121)+1,"")</f>
        <v/>
      </c>
      <c r="B571" s="119"/>
      <c r="C571" s="178"/>
      <c r="D571" s="81" t="s">
        <v>4196</v>
      </c>
      <c r="E571" s="34">
        <v>22559784</v>
      </c>
      <c r="F571" s="82" t="s">
        <v>6712</v>
      </c>
      <c r="G571" s="381">
        <f>IFERROR(INDEX([1]Master!$1:$1048576,MATCH(D571,[1]Master!$B:$B,0),MATCH($H$5,[1]Master!$1:$1,0)),"")</f>
        <v>125</v>
      </c>
      <c r="H571" s="381" t="str">
        <f>IFERROR(INDEX([1]Master!$1:$1048576,MATCH(D571,[1]Master!$B:$B,0),MATCH($H$4,[1]Master!$1:$1,0)),"")</f>
        <v>-</v>
      </c>
      <c r="I571" s="81" t="s">
        <v>5380</v>
      </c>
      <c r="J571" s="367">
        <f>IFERROR(INDEX([1]Master!$1:$1048576,MATCH(D571,[1]Master!$B:$B,0),MATCH($G$5,[1]Master!$1:$1,0)),"")</f>
        <v>6.4396654719235356</v>
      </c>
      <c r="K571" s="235">
        <f>ROUND(J571*Order_Quote!$L$3,4)</f>
        <v>0</v>
      </c>
      <c r="L571" s="228"/>
      <c r="M571" s="178"/>
      <c r="N571" s="171">
        <f t="shared" si="9"/>
        <v>0</v>
      </c>
      <c r="O571" s="80"/>
      <c r="Q571" s="73"/>
      <c r="R571" s="52"/>
    </row>
    <row r="572" spans="1:18" ht="15" customHeight="1" x14ac:dyDescent="0.3">
      <c r="A572" s="29" t="str">
        <f>IF(L572&gt;0,COUNT($A$7:A571)+COUNT(DWV!$A$8:$A$300)+COUNT('Large Dia. DWV'!$A$8:$A$121)+1,"")</f>
        <v/>
      </c>
      <c r="B572" s="119"/>
      <c r="C572" s="178"/>
      <c r="D572" s="81" t="s">
        <v>4197</v>
      </c>
      <c r="E572" s="34">
        <v>22559786</v>
      </c>
      <c r="F572" s="82" t="s">
        <v>6713</v>
      </c>
      <c r="G572" s="381">
        <f>IFERROR(INDEX([1]Master!$1:$1048576,MATCH(D572,[1]Master!$B:$B,0),MATCH($H$5,[1]Master!$1:$1,0)),"")</f>
        <v>125</v>
      </c>
      <c r="H572" s="381" t="str">
        <f>IFERROR(INDEX([1]Master!$1:$1048576,MATCH(D572,[1]Master!$B:$B,0),MATCH($H$4,[1]Master!$1:$1,0)),"")</f>
        <v>-</v>
      </c>
      <c r="I572" s="81" t="s">
        <v>5380</v>
      </c>
      <c r="J572" s="367">
        <f>IFERROR(INDEX([1]Master!$1:$1048576,MATCH(D572,[1]Master!$B:$B,0),MATCH($G$5,[1]Master!$1:$1,0)),"")</f>
        <v>6.4396654719235356</v>
      </c>
      <c r="K572" s="235">
        <f>ROUND(J572*Order_Quote!$L$3,4)</f>
        <v>0</v>
      </c>
      <c r="L572" s="228"/>
      <c r="M572" s="178"/>
      <c r="N572" s="171">
        <f t="shared" si="9"/>
        <v>0</v>
      </c>
      <c r="O572" s="80"/>
      <c r="Q572" s="73"/>
      <c r="R572" s="52"/>
    </row>
    <row r="573" spans="1:18" ht="15" customHeight="1" x14ac:dyDescent="0.3">
      <c r="A573" s="29" t="str">
        <f>IF(L573&gt;0,COUNT($A$7:A572)+COUNT(DWV!$A$8:$A$300)+COUNT('Large Dia. DWV'!$A$8:$A$121)+1,"")</f>
        <v/>
      </c>
      <c r="B573" s="119"/>
      <c r="C573" s="178"/>
      <c r="D573" s="81" t="s">
        <v>4198</v>
      </c>
      <c r="E573" s="34">
        <v>22559788</v>
      </c>
      <c r="F573" s="82" t="s">
        <v>6714</v>
      </c>
      <c r="G573" s="381">
        <f>IFERROR(INDEX([1]Master!$1:$1048576,MATCH(D573,[1]Master!$B:$B,0),MATCH($H$5,[1]Master!$1:$1,0)),"")</f>
        <v>125</v>
      </c>
      <c r="H573" s="381" t="str">
        <f>IFERROR(INDEX([1]Master!$1:$1048576,MATCH(D573,[1]Master!$B:$B,0),MATCH($H$4,[1]Master!$1:$1,0)),"")</f>
        <v>-</v>
      </c>
      <c r="I573" s="81" t="s">
        <v>5380</v>
      </c>
      <c r="J573" s="367">
        <f>IFERROR(INDEX([1]Master!$1:$1048576,MATCH(D573,[1]Master!$B:$B,0),MATCH($G$5,[1]Master!$1:$1,0)),"")</f>
        <v>3.440860215053763</v>
      </c>
      <c r="K573" s="235">
        <f>ROUND(J573*Order_Quote!$L$3,4)</f>
        <v>0</v>
      </c>
      <c r="L573" s="228"/>
      <c r="M573" s="178"/>
      <c r="N573" s="171">
        <f t="shared" si="9"/>
        <v>0</v>
      </c>
      <c r="O573" s="80"/>
      <c r="Q573" s="73"/>
      <c r="R573" s="52"/>
    </row>
    <row r="574" spans="1:18" ht="15" customHeight="1" x14ac:dyDescent="0.3">
      <c r="A574" s="29" t="str">
        <f>IF(L574&gt;0,COUNT($A$7:A573)+COUNT(DWV!$A$8:$A$300)+COUNT('Large Dia. DWV'!$A$8:$A$121)+1,"")</f>
        <v/>
      </c>
      <c r="B574" s="87"/>
      <c r="C574" s="179"/>
      <c r="D574" s="81" t="s">
        <v>4199</v>
      </c>
      <c r="E574" s="34">
        <v>22559796</v>
      </c>
      <c r="F574" s="82" t="s">
        <v>6715</v>
      </c>
      <c r="G574" s="381">
        <f>IFERROR(INDEX([1]Master!$1:$1048576,MATCH(D574,[1]Master!$B:$B,0),MATCH($H$5,[1]Master!$1:$1,0)),"")</f>
        <v>70</v>
      </c>
      <c r="H574" s="381" t="str">
        <f>IFERROR(INDEX([1]Master!$1:$1048576,MATCH(D574,[1]Master!$B:$B,0),MATCH($H$4,[1]Master!$1:$1,0)),"")</f>
        <v>-</v>
      </c>
      <c r="I574" s="81" t="s">
        <v>5380</v>
      </c>
      <c r="J574" s="367">
        <f>IFERROR(INDEX([1]Master!$1:$1048576,MATCH(D574,[1]Master!$B:$B,0),MATCH($G$5,[1]Master!$1:$1,0)),"")</f>
        <v>6.2007168458781363</v>
      </c>
      <c r="K574" s="235">
        <f>ROUND(J574*Order_Quote!$L$3,4)</f>
        <v>0</v>
      </c>
      <c r="L574" s="228"/>
      <c r="M574" s="178"/>
      <c r="N574" s="171">
        <f t="shared" si="9"/>
        <v>0</v>
      </c>
      <c r="O574" s="80"/>
      <c r="Q574" s="73"/>
      <c r="R574" s="52"/>
    </row>
    <row r="575" spans="1:18" ht="28.5" customHeight="1" x14ac:dyDescent="0.3">
      <c r="A575" s="29" t="str">
        <f>IF(L575&gt;0,COUNT($A$7:A574)+COUNT(DWV!$A$8:$A$300)+COUNT('Large Dia. DWV'!$A$8:$A$121)+1,"")</f>
        <v/>
      </c>
      <c r="B575" s="420"/>
      <c r="C575" s="421"/>
      <c r="D575" s="85" t="s">
        <v>4200</v>
      </c>
      <c r="E575" s="83">
        <v>22559768</v>
      </c>
      <c r="F575" s="84" t="s">
        <v>6716</v>
      </c>
      <c r="G575" s="381">
        <f>IFERROR(INDEX([1]Master!$1:$1048576,MATCH(D575,[1]Master!$B:$B,0),MATCH($H$5,[1]Master!$1:$1,0)),"")</f>
        <v>45</v>
      </c>
      <c r="H575" s="381" t="str">
        <f>IFERROR(INDEX([1]Master!$1:$1048576,MATCH(D575,[1]Master!$B:$B,0),MATCH($H$4,[1]Master!$1:$1,0)),"")</f>
        <v>-</v>
      </c>
      <c r="I575" s="81" t="s">
        <v>5380</v>
      </c>
      <c r="J575" s="367">
        <f>IFERROR(INDEX([1]Master!$1:$1048576,MATCH(D575,[1]Master!$B:$B,0),MATCH($G$5,[1]Master!$1:$1,0)),"")</f>
        <v>12.735961768219831</v>
      </c>
      <c r="K575" s="235">
        <f>ROUND(J575*Order_Quote!$L$3,4)</f>
        <v>0</v>
      </c>
      <c r="L575" s="232"/>
      <c r="M575" s="178"/>
      <c r="N575" s="171">
        <f t="shared" si="9"/>
        <v>0</v>
      </c>
      <c r="O575" s="80"/>
      <c r="Q575" s="73"/>
      <c r="R575" s="52"/>
    </row>
    <row r="576" spans="1:18" ht="28.5" customHeight="1" x14ac:dyDescent="0.3">
      <c r="A576" s="29" t="str">
        <f>IF(L576&gt;0,COUNT($A$7:A575)+COUNT(DWV!$A$8:$A$300)+COUNT('Large Dia. DWV'!$A$8:$A$121)+1,"")</f>
        <v/>
      </c>
      <c r="B576" s="422"/>
      <c r="C576" s="423"/>
      <c r="D576" s="81" t="s">
        <v>4201</v>
      </c>
      <c r="E576" s="34">
        <v>22559770</v>
      </c>
      <c r="F576" s="82" t="s">
        <v>6717</v>
      </c>
      <c r="G576" s="381">
        <f>IFERROR(INDEX([1]Master!$1:$1048576,MATCH(D576,[1]Master!$B:$B,0),MATCH($H$5,[1]Master!$1:$1,0)),"")</f>
        <v>50</v>
      </c>
      <c r="H576" s="381" t="str">
        <f>IFERROR(INDEX([1]Master!$1:$1048576,MATCH(D576,[1]Master!$B:$B,0),MATCH($H$4,[1]Master!$1:$1,0)),"")</f>
        <v>-</v>
      </c>
      <c r="I576" s="81" t="s">
        <v>5380</v>
      </c>
      <c r="J576" s="367">
        <f>IFERROR(INDEX([1]Master!$1:$1048576,MATCH(D576,[1]Master!$B:$B,0),MATCH($G$5,[1]Master!$1:$1,0)),"")</f>
        <v>12.735961768219831</v>
      </c>
      <c r="K576" s="235">
        <f>ROUND(J576*Order_Quote!$L$3,4)</f>
        <v>0</v>
      </c>
      <c r="L576" s="228"/>
      <c r="M576" s="178"/>
      <c r="N576" s="171">
        <f t="shared" si="9"/>
        <v>0</v>
      </c>
      <c r="O576" s="80"/>
      <c r="Q576" s="73"/>
      <c r="R576" s="52"/>
    </row>
    <row r="577" spans="1:18" ht="21" customHeight="1" x14ac:dyDescent="0.3">
      <c r="A577" s="29" t="str">
        <f>IF(L577&gt;0,COUNT($A$7:A576)+COUNT(DWV!$A$8:$A$300)+COUNT('Large Dia. DWV'!$A$8:$A$121)+1,"")</f>
        <v/>
      </c>
      <c r="B577" s="420"/>
      <c r="C577" s="421"/>
      <c r="D577" s="85" t="s">
        <v>4202</v>
      </c>
      <c r="E577" s="83">
        <v>22558970</v>
      </c>
      <c r="F577" s="84" t="s">
        <v>6718</v>
      </c>
      <c r="G577" s="381">
        <f>IFERROR(INDEX([1]Master!$1:$1048576,MATCH(D577,[1]Master!$B:$B,0),MATCH($H$5,[1]Master!$1:$1,0)),"")</f>
        <v>50</v>
      </c>
      <c r="H577" s="381" t="str">
        <f>IFERROR(INDEX([1]Master!$1:$1048576,MATCH(D577,[1]Master!$B:$B,0),MATCH($H$4,[1]Master!$1:$1,0)),"")</f>
        <v>-</v>
      </c>
      <c r="I577" s="81" t="s">
        <v>5380</v>
      </c>
      <c r="J577" s="367">
        <f>IFERROR(INDEX([1]Master!$1:$1048576,MATCH(D577,[1]Master!$B:$B,0),MATCH($G$5,[1]Master!$1:$1,0)),"")</f>
        <v>4.7909199522102748</v>
      </c>
      <c r="K577" s="235">
        <f>ROUND(J577*Order_Quote!$L$3,4)</f>
        <v>0</v>
      </c>
      <c r="L577" s="232"/>
      <c r="M577" s="178"/>
      <c r="N577" s="171">
        <f t="shared" si="9"/>
        <v>0</v>
      </c>
      <c r="O577" s="80"/>
      <c r="Q577" s="73"/>
      <c r="R577" s="52"/>
    </row>
    <row r="578" spans="1:18" ht="21" customHeight="1" x14ac:dyDescent="0.3">
      <c r="A578" s="29" t="str">
        <f>IF(L578&gt;0,COUNT($A$7:A577)+COUNT(DWV!$A$8:$A$300)+COUNT('Large Dia. DWV'!$A$8:$A$121)+1,"")</f>
        <v/>
      </c>
      <c r="B578" s="422"/>
      <c r="C578" s="423"/>
      <c r="D578" s="81" t="s">
        <v>4203</v>
      </c>
      <c r="E578" s="34">
        <v>22558972</v>
      </c>
      <c r="F578" s="82" t="s">
        <v>6719</v>
      </c>
      <c r="G578" s="381">
        <f>IFERROR(INDEX([1]Master!$1:$1048576,MATCH(D578,[1]Master!$B:$B,0),MATCH($H$5,[1]Master!$1:$1,0)),"")</f>
        <v>25</v>
      </c>
      <c r="H578" s="381" t="str">
        <f>IFERROR(INDEX([1]Master!$1:$1048576,MATCH(D578,[1]Master!$B:$B,0),MATCH($H$4,[1]Master!$1:$1,0)),"")</f>
        <v>-</v>
      </c>
      <c r="I578" s="81" t="s">
        <v>5380</v>
      </c>
      <c r="J578" s="367">
        <f>IFERROR(INDEX([1]Master!$1:$1048576,MATCH(D578,[1]Master!$B:$B,0),MATCH($G$5,[1]Master!$1:$1,0)),"")</f>
        <v>7.9689366786140976</v>
      </c>
      <c r="K578" s="235">
        <f>ROUND(J578*Order_Quote!$L$3,4)</f>
        <v>0</v>
      </c>
      <c r="L578" s="228"/>
      <c r="M578" s="178"/>
      <c r="N578" s="171">
        <f t="shared" si="9"/>
        <v>0</v>
      </c>
      <c r="O578" s="80"/>
      <c r="Q578" s="73"/>
      <c r="R578" s="52"/>
    </row>
    <row r="579" spans="1:18" ht="15" customHeight="1" x14ac:dyDescent="0.3">
      <c r="A579" s="29" t="str">
        <f>IF(L579&gt;0,COUNT($A$7:A578)+COUNT(DWV!$A$8:$A$300)+COUNT('Large Dia. DWV'!$A$8:$A$121)+1,"")</f>
        <v/>
      </c>
      <c r="B579" s="420"/>
      <c r="C579" s="421"/>
      <c r="D579" s="85" t="s">
        <v>4204</v>
      </c>
      <c r="E579" s="83">
        <v>22558980</v>
      </c>
      <c r="F579" s="84" t="s">
        <v>6720</v>
      </c>
      <c r="G579" s="381">
        <f>IFERROR(INDEX([1]Master!$1:$1048576,MATCH(D579,[1]Master!$B:$B,0),MATCH($H$5,[1]Master!$1:$1,0)),"")</f>
        <v>50</v>
      </c>
      <c r="H579" s="381" t="str">
        <f>IFERROR(INDEX([1]Master!$1:$1048576,MATCH(D579,[1]Master!$B:$B,0),MATCH($H$4,[1]Master!$1:$1,0)),"")</f>
        <v>-</v>
      </c>
      <c r="I579" s="81" t="s">
        <v>5380</v>
      </c>
      <c r="J579" s="367">
        <f>IFERROR(INDEX([1]Master!$1:$1048576,MATCH(D579,[1]Master!$B:$B,0),MATCH($G$5,[1]Master!$1:$1,0)),"")</f>
        <v>9.283154121863797</v>
      </c>
      <c r="K579" s="235">
        <f>ROUND(J579*Order_Quote!$L$3,4)</f>
        <v>0</v>
      </c>
      <c r="L579" s="232"/>
      <c r="M579" s="178"/>
      <c r="N579" s="171">
        <f t="shared" si="9"/>
        <v>0</v>
      </c>
      <c r="O579" s="80"/>
      <c r="Q579" s="73"/>
      <c r="R579" s="52"/>
    </row>
    <row r="580" spans="1:18" ht="15" customHeight="1" x14ac:dyDescent="0.3">
      <c r="A580" s="29" t="str">
        <f>IF(L580&gt;0,COUNT($A$7:A579)+COUNT(DWV!$A$8:$A$300)+COUNT('Large Dia. DWV'!$A$8:$A$121)+1,"")</f>
        <v/>
      </c>
      <c r="B580" s="424"/>
      <c r="C580" s="425"/>
      <c r="D580" s="81" t="s">
        <v>4205</v>
      </c>
      <c r="E580" s="34">
        <v>22558982</v>
      </c>
      <c r="F580" s="82" t="s">
        <v>6721</v>
      </c>
      <c r="G580" s="381">
        <f>IFERROR(INDEX([1]Master!$1:$1048576,MATCH(D580,[1]Master!$B:$B,0),MATCH($H$5,[1]Master!$1:$1,0)),"")</f>
        <v>50</v>
      </c>
      <c r="H580" s="381" t="str">
        <f>IFERROR(INDEX([1]Master!$1:$1048576,MATCH(D580,[1]Master!$B:$B,0),MATCH($H$4,[1]Master!$1:$1,0)),"")</f>
        <v>-</v>
      </c>
      <c r="I580" s="81" t="s">
        <v>5380</v>
      </c>
      <c r="J580" s="367">
        <f>IFERROR(INDEX([1]Master!$1:$1048576,MATCH(D580,[1]Master!$B:$B,0),MATCH($G$5,[1]Master!$1:$1,0)),"")</f>
        <v>9.283154121863797</v>
      </c>
      <c r="K580" s="235">
        <f>ROUND(J580*Order_Quote!$L$3,4)</f>
        <v>0</v>
      </c>
      <c r="L580" s="228"/>
      <c r="M580" s="178"/>
      <c r="N580" s="171">
        <f t="shared" si="9"/>
        <v>0</v>
      </c>
      <c r="O580" s="80"/>
      <c r="Q580" s="73"/>
      <c r="R580" s="52"/>
    </row>
    <row r="581" spans="1:18" ht="15" customHeight="1" x14ac:dyDescent="0.3">
      <c r="A581" s="29" t="str">
        <f>IF(L581&gt;0,COUNT($A$7:A580)+COUNT(DWV!$A$8:$A$300)+COUNT('Large Dia. DWV'!$A$8:$A$121)+1,"")</f>
        <v/>
      </c>
      <c r="B581" s="422"/>
      <c r="C581" s="423"/>
      <c r="D581" s="81" t="s">
        <v>4206</v>
      </c>
      <c r="E581" s="34">
        <v>22558984</v>
      </c>
      <c r="F581" s="82" t="s">
        <v>6722</v>
      </c>
      <c r="G581" s="381">
        <f>IFERROR(INDEX([1]Master!$1:$1048576,MATCH(D581,[1]Master!$B:$B,0),MATCH($H$5,[1]Master!$1:$1,0)),"")</f>
        <v>50</v>
      </c>
      <c r="H581" s="381" t="str">
        <f>IFERROR(INDEX([1]Master!$1:$1048576,MATCH(D581,[1]Master!$B:$B,0),MATCH($H$4,[1]Master!$1:$1,0)),"")</f>
        <v>-</v>
      </c>
      <c r="I581" s="81" t="s">
        <v>5380</v>
      </c>
      <c r="J581" s="367">
        <f>IFERROR(INDEX([1]Master!$1:$1048576,MATCH(D581,[1]Master!$B:$B,0),MATCH($G$5,[1]Master!$1:$1,0)),"")</f>
        <v>9.283154121863797</v>
      </c>
      <c r="K581" s="235">
        <f>ROUND(J581*Order_Quote!$L$3,4)</f>
        <v>0</v>
      </c>
      <c r="L581" s="228"/>
      <c r="M581" s="178"/>
      <c r="N581" s="171">
        <f t="shared" si="9"/>
        <v>0</v>
      </c>
      <c r="O581" s="80"/>
      <c r="Q581" s="73"/>
      <c r="R581" s="52"/>
    </row>
    <row r="582" spans="1:18" ht="15" customHeight="1" x14ac:dyDescent="0.3">
      <c r="A582" s="29" t="str">
        <f>IF(L582&gt;0,COUNT($A$7:A581)+COUNT(DWV!$A$8:$A$300)+COUNT('Large Dia. DWV'!$A$8:$A$121)+1,"")</f>
        <v/>
      </c>
      <c r="B582" s="420"/>
      <c r="C582" s="421"/>
      <c r="D582" s="85" t="s">
        <v>4207</v>
      </c>
      <c r="E582" s="91">
        <v>22559877</v>
      </c>
      <c r="F582" s="84" t="s">
        <v>6723</v>
      </c>
      <c r="G582" s="381">
        <f>IFERROR(INDEX([1]Master!$1:$1048576,MATCH(D582,[1]Master!$B:$B,0),MATCH($H$5,[1]Master!$1:$1,0)),"")</f>
        <v>8</v>
      </c>
      <c r="H582" s="381" t="str">
        <f>IFERROR(INDEX([1]Master!$1:$1048576,MATCH(D582,[1]Master!$B:$B,0),MATCH($H$4,[1]Master!$1:$1,0)),"")</f>
        <v>-</v>
      </c>
      <c r="I582" s="81" t="s">
        <v>5380</v>
      </c>
      <c r="J582" s="367">
        <f>IFERROR(INDEX([1]Master!$1:$1048576,MATCH(D582,[1]Master!$B:$B,0),MATCH($G$5,[1]Master!$1:$1,0)),"")</f>
        <v>49.964157706093189</v>
      </c>
      <c r="K582" s="235">
        <f>ROUND(J582*Order_Quote!$L$3,4)</f>
        <v>0</v>
      </c>
      <c r="L582" s="232"/>
      <c r="M582" s="178"/>
      <c r="N582" s="171">
        <f t="shared" si="9"/>
        <v>0</v>
      </c>
      <c r="O582" s="80"/>
      <c r="Q582" s="73"/>
      <c r="R582" s="52"/>
    </row>
    <row r="583" spans="1:18" ht="15" customHeight="1" x14ac:dyDescent="0.3">
      <c r="A583" s="29" t="str">
        <f>IF(L583&gt;0,COUNT($A$7:A582)+COUNT(DWV!$A$8:$A$300)+COUNT('Large Dia. DWV'!$A$8:$A$121)+1,"")</f>
        <v/>
      </c>
      <c r="B583" s="424"/>
      <c r="C583" s="425"/>
      <c r="D583" s="81" t="s">
        <v>4208</v>
      </c>
      <c r="E583" s="34">
        <v>22559893</v>
      </c>
      <c r="F583" s="82" t="s">
        <v>6724</v>
      </c>
      <c r="G583" s="381">
        <f>IFERROR(INDEX([1]Master!$1:$1048576,MATCH(D583,[1]Master!$B:$B,0),MATCH($H$5,[1]Master!$1:$1,0)),"")</f>
        <v>2</v>
      </c>
      <c r="H583" s="381" t="str">
        <f>IFERROR(INDEX([1]Master!$1:$1048576,MATCH(D583,[1]Master!$B:$B,0),MATCH($H$4,[1]Master!$1:$1,0)),"")</f>
        <v>-</v>
      </c>
      <c r="I583" s="81" t="s">
        <v>5380</v>
      </c>
      <c r="J583" s="367">
        <f>IFERROR(INDEX([1]Master!$1:$1048576,MATCH(D583,[1]Master!$B:$B,0),MATCH($G$5,[1]Master!$1:$1,0)),"")</f>
        <v>158.74551971326164</v>
      </c>
      <c r="K583" s="235">
        <f>ROUND(J583*Order_Quote!$L$3,4)</f>
        <v>0</v>
      </c>
      <c r="L583" s="228"/>
      <c r="M583" s="178"/>
      <c r="N583" s="171">
        <f t="shared" si="9"/>
        <v>0</v>
      </c>
      <c r="O583" s="80"/>
      <c r="Q583" s="73"/>
      <c r="R583" s="52"/>
    </row>
    <row r="584" spans="1:18" ht="15" customHeight="1" x14ac:dyDescent="0.3">
      <c r="A584" s="29" t="str">
        <f>IF(L584&gt;0,COUNT($A$7:A583)+COUNT(DWV!$A$8:$A$300)+COUNT('Large Dia. DWV'!$A$8:$A$121)+1,"")</f>
        <v/>
      </c>
      <c r="B584" s="422"/>
      <c r="C584" s="423"/>
      <c r="D584" s="81" t="s">
        <v>4209</v>
      </c>
      <c r="E584" s="34">
        <v>22559899</v>
      </c>
      <c r="F584" s="82" t="s">
        <v>6725</v>
      </c>
      <c r="G584" s="381">
        <f>IFERROR(INDEX([1]Master!$1:$1048576,MATCH(D584,[1]Master!$B:$B,0),MATCH($H$5,[1]Master!$1:$1,0)),"")</f>
        <v>1</v>
      </c>
      <c r="H584" s="381" t="str">
        <f>IFERROR(INDEX([1]Master!$1:$1048576,MATCH(D584,[1]Master!$B:$B,0),MATCH($H$4,[1]Master!$1:$1,0)),"")</f>
        <v>-</v>
      </c>
      <c r="I584" s="81" t="s">
        <v>5380</v>
      </c>
      <c r="J584" s="367">
        <f>IFERROR(INDEX([1]Master!$1:$1048576,MATCH(D584,[1]Master!$B:$B,0),MATCH($G$5,[1]Master!$1:$1,0)),"")</f>
        <v>335.86618876941452</v>
      </c>
      <c r="K584" s="235">
        <f>ROUND(J584*Order_Quote!$L$3,4)</f>
        <v>0</v>
      </c>
      <c r="L584" s="228"/>
      <c r="M584" s="178"/>
      <c r="N584" s="171">
        <f t="shared" si="9"/>
        <v>0</v>
      </c>
      <c r="O584" s="80"/>
      <c r="Q584" s="73"/>
      <c r="R584" s="52"/>
    </row>
    <row r="585" spans="1:18" ht="15" customHeight="1" x14ac:dyDescent="0.3">
      <c r="A585" s="29" t="str">
        <f>IF(L585&gt;0,COUNT($A$7:A584)+COUNT(DWV!$A$8:$A$300)+COUNT('Large Dia. DWV'!$A$8:$A$121)+1,"")</f>
        <v/>
      </c>
      <c r="B585" s="119"/>
      <c r="C585" s="178"/>
      <c r="D585" s="85" t="s">
        <v>4210</v>
      </c>
      <c r="E585" s="83">
        <v>22558803</v>
      </c>
      <c r="F585" s="84" t="s">
        <v>6726</v>
      </c>
      <c r="G585" s="381">
        <f>IFERROR(INDEX([1]Master!$1:$1048576,MATCH(D585,[1]Master!$B:$B,0),MATCH($H$5,[1]Master!$1:$1,0)),"")</f>
        <v>250</v>
      </c>
      <c r="H585" s="381" t="str">
        <f>IFERROR(INDEX([1]Master!$1:$1048576,MATCH(D585,[1]Master!$B:$B,0),MATCH($H$4,[1]Master!$1:$1,0)),"")</f>
        <v>-</v>
      </c>
      <c r="I585" s="81" t="s">
        <v>5380</v>
      </c>
      <c r="J585" s="367">
        <f>IFERROR(INDEX([1]Master!$1:$1048576,MATCH(D585,[1]Master!$B:$B,0),MATCH($G$5,[1]Master!$1:$1,0)),"")</f>
        <v>1.123058542413381</v>
      </c>
      <c r="K585" s="235">
        <f>ROUND(J585*Order_Quote!$L$3,4)</f>
        <v>0</v>
      </c>
      <c r="L585" s="232"/>
      <c r="M585" s="178"/>
      <c r="N585" s="171">
        <f t="shared" si="9"/>
        <v>0</v>
      </c>
      <c r="O585" s="80"/>
      <c r="Q585" s="73"/>
      <c r="R585" s="52"/>
    </row>
    <row r="586" spans="1:18" ht="15" customHeight="1" x14ac:dyDescent="0.3">
      <c r="A586" s="29" t="str">
        <f>IF(L586&gt;0,COUNT($A$7:A585)+COUNT(DWV!$A$8:$A$300)+COUNT('Large Dia. DWV'!$A$8:$A$121)+1,"")</f>
        <v/>
      </c>
      <c r="B586" s="119"/>
      <c r="C586" s="178"/>
      <c r="D586" s="81" t="s">
        <v>4211</v>
      </c>
      <c r="E586" s="34">
        <v>22558811</v>
      </c>
      <c r="F586" s="82" t="s">
        <v>6727</v>
      </c>
      <c r="G586" s="381">
        <f>IFERROR(INDEX([1]Master!$1:$1048576,MATCH(D586,[1]Master!$B:$B,0),MATCH($H$5,[1]Master!$1:$1,0)),"")</f>
        <v>250</v>
      </c>
      <c r="H586" s="381" t="str">
        <f>IFERROR(INDEX([1]Master!$1:$1048576,MATCH(D586,[1]Master!$B:$B,0),MATCH($H$4,[1]Master!$1:$1,0)),"")</f>
        <v>-</v>
      </c>
      <c r="I586" s="81" t="s">
        <v>5380</v>
      </c>
      <c r="J586" s="367">
        <f>IFERROR(INDEX([1]Master!$1:$1048576,MATCH(D586,[1]Master!$B:$B,0),MATCH($G$5,[1]Master!$1:$1,0)),"")</f>
        <v>1.3261648745519714</v>
      </c>
      <c r="K586" s="235">
        <f>ROUND(J586*Order_Quote!$L$3,4)</f>
        <v>0</v>
      </c>
      <c r="L586" s="228"/>
      <c r="M586" s="178"/>
      <c r="N586" s="171">
        <f t="shared" si="9"/>
        <v>0</v>
      </c>
      <c r="O586" s="80"/>
      <c r="Q586" s="73"/>
      <c r="R586" s="52"/>
    </row>
    <row r="587" spans="1:18" ht="15" customHeight="1" x14ac:dyDescent="0.3">
      <c r="A587" s="29" t="str">
        <f>IF(L587&gt;0,COUNT($A$7:A586)+COUNT(DWV!$A$8:$A$300)+COUNT('Large Dia. DWV'!$A$8:$A$121)+1,"")</f>
        <v/>
      </c>
      <c r="B587" s="119"/>
      <c r="C587" s="178"/>
      <c r="D587" s="81" t="s">
        <v>4212</v>
      </c>
      <c r="E587" s="34">
        <v>22558933</v>
      </c>
      <c r="F587" s="82" t="s">
        <v>6728</v>
      </c>
      <c r="G587" s="381">
        <f>IFERROR(INDEX([1]Master!$1:$1048576,MATCH(D587,[1]Master!$B:$B,0),MATCH($H$5,[1]Master!$1:$1,0)),"")</f>
        <v>100</v>
      </c>
      <c r="H587" s="381" t="str">
        <f>IFERROR(INDEX([1]Master!$1:$1048576,MATCH(D587,[1]Master!$B:$B,0),MATCH($H$4,[1]Master!$1:$1,0)),"")</f>
        <v>-</v>
      </c>
      <c r="I587" s="81" t="s">
        <v>5380</v>
      </c>
      <c r="J587" s="367">
        <f>IFERROR(INDEX([1]Master!$1:$1048576,MATCH(D587,[1]Master!$B:$B,0),MATCH($G$5,[1]Master!$1:$1,0)),"")</f>
        <v>2.1146953405017919</v>
      </c>
      <c r="K587" s="235">
        <f>ROUND(J587*Order_Quote!$L$3,4)</f>
        <v>0</v>
      </c>
      <c r="L587" s="228"/>
      <c r="M587" s="178"/>
      <c r="N587" s="171">
        <f t="shared" si="9"/>
        <v>0</v>
      </c>
      <c r="O587" s="80"/>
      <c r="Q587" s="73"/>
      <c r="R587" s="52"/>
    </row>
    <row r="588" spans="1:18" ht="15" customHeight="1" x14ac:dyDescent="0.3">
      <c r="A588" s="29" t="str">
        <f>IF(L588&gt;0,COUNT($A$7:A587)+COUNT(DWV!$A$8:$A$300)+COUNT('Large Dia. DWV'!$A$8:$A$121)+1,"")</f>
        <v/>
      </c>
      <c r="B588" s="119"/>
      <c r="C588" s="178"/>
      <c r="D588" s="81" t="s">
        <v>4213</v>
      </c>
      <c r="E588" s="34">
        <v>22558846</v>
      </c>
      <c r="F588" s="82" t="s">
        <v>6729</v>
      </c>
      <c r="G588" s="381">
        <f>IFERROR(INDEX([1]Master!$1:$1048576,MATCH(D588,[1]Master!$B:$B,0),MATCH($H$5,[1]Master!$1:$1,0)),"")</f>
        <v>50</v>
      </c>
      <c r="H588" s="381" t="str">
        <f>IFERROR(INDEX([1]Master!$1:$1048576,MATCH(D588,[1]Master!$B:$B,0),MATCH($H$4,[1]Master!$1:$1,0)),"")</f>
        <v>-</v>
      </c>
      <c r="I588" s="81" t="s">
        <v>5380</v>
      </c>
      <c r="J588" s="367">
        <f>IFERROR(INDEX([1]Master!$1:$1048576,MATCH(D588,[1]Master!$B:$B,0),MATCH($G$5,[1]Master!$1:$1,0)),"")</f>
        <v>2.9510155316606927</v>
      </c>
      <c r="K588" s="235">
        <f>ROUND(J588*Order_Quote!$L$3,4)</f>
        <v>0</v>
      </c>
      <c r="L588" s="228"/>
      <c r="M588" s="178"/>
      <c r="N588" s="171">
        <f t="shared" si="9"/>
        <v>0</v>
      </c>
      <c r="O588" s="80"/>
      <c r="Q588" s="73"/>
      <c r="R588" s="52"/>
    </row>
    <row r="589" spans="1:18" ht="15" customHeight="1" x14ac:dyDescent="0.3">
      <c r="A589" s="29" t="str">
        <f>IF(L589&gt;0,COUNT($A$7:A588)+COUNT(DWV!$A$8:$A$300)+COUNT('Large Dia. DWV'!$A$8:$A$121)+1,"")</f>
        <v/>
      </c>
      <c r="B589" s="119"/>
      <c r="C589" s="178"/>
      <c r="D589" s="81" t="s">
        <v>4214</v>
      </c>
      <c r="E589" s="34">
        <v>22558854</v>
      </c>
      <c r="F589" s="82" t="s">
        <v>6730</v>
      </c>
      <c r="G589" s="381">
        <f>IFERROR(INDEX([1]Master!$1:$1048576,MATCH(D589,[1]Master!$B:$B,0),MATCH($H$5,[1]Master!$1:$1,0)),"")</f>
        <v>50</v>
      </c>
      <c r="H589" s="381" t="str">
        <f>IFERROR(INDEX([1]Master!$1:$1048576,MATCH(D589,[1]Master!$B:$B,0),MATCH($H$4,[1]Master!$1:$1,0)),"")</f>
        <v>-</v>
      </c>
      <c r="I589" s="81" t="s">
        <v>5380</v>
      </c>
      <c r="J589" s="367">
        <f>IFERROR(INDEX([1]Master!$1:$1048576,MATCH(D589,[1]Master!$B:$B,0),MATCH($G$5,[1]Master!$1:$1,0)),"")</f>
        <v>3.6559139784946231</v>
      </c>
      <c r="K589" s="235">
        <f>ROUND(J589*Order_Quote!$L$3,4)</f>
        <v>0</v>
      </c>
      <c r="L589" s="228"/>
      <c r="M589" s="178"/>
      <c r="N589" s="171">
        <f t="shared" si="9"/>
        <v>0</v>
      </c>
      <c r="O589" s="80"/>
      <c r="Q589" s="73"/>
      <c r="R589" s="52"/>
    </row>
    <row r="590" spans="1:18" ht="15" customHeight="1" x14ac:dyDescent="0.3">
      <c r="A590" s="29" t="str">
        <f>IF(L590&gt;0,COUNT($A$7:A589)+COUNT(DWV!$A$8:$A$300)+COUNT('Large Dia. DWV'!$A$8:$A$121)+1,"")</f>
        <v/>
      </c>
      <c r="B590" s="119"/>
      <c r="C590" s="178"/>
      <c r="D590" s="81" t="s">
        <v>4215</v>
      </c>
      <c r="E590" s="34">
        <v>22558939</v>
      </c>
      <c r="F590" s="82" t="s">
        <v>6731</v>
      </c>
      <c r="G590" s="381">
        <f>IFERROR(INDEX([1]Master!$1:$1048576,MATCH(D590,[1]Master!$B:$B,0),MATCH($H$5,[1]Master!$1:$1,0)),"")</f>
        <v>25</v>
      </c>
      <c r="H590" s="381" t="str">
        <f>IFERROR(INDEX([1]Master!$1:$1048576,MATCH(D590,[1]Master!$B:$B,0),MATCH($H$4,[1]Master!$1:$1,0)),"")</f>
        <v>-</v>
      </c>
      <c r="I590" s="81" t="s">
        <v>5380</v>
      </c>
      <c r="J590" s="367">
        <f>IFERROR(INDEX([1]Master!$1:$1048576,MATCH(D590,[1]Master!$B:$B,0),MATCH($G$5,[1]Master!$1:$1,0)),"")</f>
        <v>5.3524492234169658</v>
      </c>
      <c r="K590" s="235">
        <f>ROUND(J590*Order_Quote!$L$3,4)</f>
        <v>0</v>
      </c>
      <c r="L590" s="228"/>
      <c r="M590" s="178"/>
      <c r="N590" s="171">
        <f t="shared" si="9"/>
        <v>0</v>
      </c>
      <c r="O590" s="80"/>
      <c r="Q590" s="73"/>
      <c r="R590" s="52"/>
    </row>
    <row r="591" spans="1:18" ht="15" customHeight="1" x14ac:dyDescent="0.3">
      <c r="A591" s="29" t="str">
        <f>IF(L591&gt;0,COUNT($A$7:A590)+COUNT(DWV!$A$8:$A$300)+COUNT('Large Dia. DWV'!$A$8:$A$121)+1,"")</f>
        <v/>
      </c>
      <c r="B591" s="119"/>
      <c r="C591" s="178"/>
      <c r="D591" s="81" t="s">
        <v>4216</v>
      </c>
      <c r="E591" s="34">
        <v>22558870</v>
      </c>
      <c r="F591" s="82" t="s">
        <v>6732</v>
      </c>
      <c r="G591" s="381">
        <f>IFERROR(INDEX([1]Master!$1:$1048576,MATCH(D591,[1]Master!$B:$B,0),MATCH($H$5,[1]Master!$1:$1,0)),"")</f>
        <v>15</v>
      </c>
      <c r="H591" s="381" t="str">
        <f>IFERROR(INDEX([1]Master!$1:$1048576,MATCH(D591,[1]Master!$B:$B,0),MATCH($H$4,[1]Master!$1:$1,0)),"")</f>
        <v>-</v>
      </c>
      <c r="I591" s="81" t="s">
        <v>5380</v>
      </c>
      <c r="J591" s="367">
        <f>IFERROR(INDEX([1]Master!$1:$1048576,MATCH(D591,[1]Master!$B:$B,0),MATCH($G$5,[1]Master!$1:$1,0)),"")</f>
        <v>6.1887694145758658</v>
      </c>
      <c r="K591" s="235">
        <f>ROUND(J591*Order_Quote!$L$3,4)</f>
        <v>0</v>
      </c>
      <c r="L591" s="228"/>
      <c r="M591" s="178"/>
      <c r="N591" s="171">
        <f t="shared" si="9"/>
        <v>0</v>
      </c>
      <c r="O591" s="80"/>
      <c r="Q591" s="73"/>
      <c r="R591" s="52"/>
    </row>
    <row r="592" spans="1:18" ht="15" customHeight="1" x14ac:dyDescent="0.3">
      <c r="A592" s="29" t="str">
        <f>IF(L592&gt;0,COUNT($A$7:A591)+COUNT(DWV!$A$8:$A$300)+COUNT('Large Dia. DWV'!$A$8:$A$121)+1,"")</f>
        <v/>
      </c>
      <c r="B592" s="119"/>
      <c r="C592" s="178"/>
      <c r="D592" s="81" t="s">
        <v>4217</v>
      </c>
      <c r="E592" s="34">
        <v>22558943</v>
      </c>
      <c r="F592" s="82" t="s">
        <v>6733</v>
      </c>
      <c r="G592" s="381">
        <f>IFERROR(INDEX([1]Master!$1:$1048576,MATCH(D592,[1]Master!$B:$B,0),MATCH($H$5,[1]Master!$1:$1,0)),"")</f>
        <v>10</v>
      </c>
      <c r="H592" s="381" t="str">
        <f>IFERROR(INDEX([1]Master!$1:$1048576,MATCH(D592,[1]Master!$B:$B,0),MATCH($H$4,[1]Master!$1:$1,0)),"")</f>
        <v>-</v>
      </c>
      <c r="I592" s="81" t="s">
        <v>5380</v>
      </c>
      <c r="J592" s="367">
        <f>IFERROR(INDEX([1]Master!$1:$1048576,MATCH(D592,[1]Master!$B:$B,0),MATCH($G$5,[1]Master!$1:$1,0)),"")</f>
        <v>18.183990442054959</v>
      </c>
      <c r="K592" s="235">
        <f>ROUND(J592*Order_Quote!$L$3,4)</f>
        <v>0</v>
      </c>
      <c r="L592" s="228"/>
      <c r="M592" s="178"/>
      <c r="N592" s="171">
        <f t="shared" si="9"/>
        <v>0</v>
      </c>
      <c r="O592" s="80"/>
      <c r="Q592" s="73"/>
      <c r="R592" s="52"/>
    </row>
    <row r="593" spans="1:18" ht="15" customHeight="1" x14ac:dyDescent="0.3">
      <c r="A593" s="29" t="str">
        <f>IF(L593&gt;0,COUNT($A$7:A592)+COUNT(DWV!$A$8:$A$300)+COUNT('Large Dia. DWV'!$A$8:$A$121)+1,"")</f>
        <v/>
      </c>
      <c r="B593" s="119"/>
      <c r="C593" s="178"/>
      <c r="D593" s="81" t="s">
        <v>4218</v>
      </c>
      <c r="E593" s="34">
        <v>22558945</v>
      </c>
      <c r="F593" s="82" t="s">
        <v>6734</v>
      </c>
      <c r="G593" s="381">
        <f>IFERROR(INDEX([1]Master!$1:$1048576,MATCH(D593,[1]Master!$B:$B,0),MATCH($H$5,[1]Master!$1:$1,0)),"")</f>
        <v>6</v>
      </c>
      <c r="H593" s="381" t="str">
        <f>IFERROR(INDEX([1]Master!$1:$1048576,MATCH(D593,[1]Master!$B:$B,0),MATCH($H$4,[1]Master!$1:$1,0)),"")</f>
        <v>-</v>
      </c>
      <c r="I593" s="81" t="s">
        <v>5380</v>
      </c>
      <c r="J593" s="367">
        <f>IFERROR(INDEX([1]Master!$1:$1048576,MATCH(D593,[1]Master!$B:$B,0),MATCH($G$5,[1]Master!$1:$1,0)),"")</f>
        <v>30.191158900836321</v>
      </c>
      <c r="K593" s="235">
        <f>ROUND(J593*Order_Quote!$L$3,4)</f>
        <v>0</v>
      </c>
      <c r="L593" s="228"/>
      <c r="M593" s="178"/>
      <c r="N593" s="171">
        <f t="shared" si="9"/>
        <v>0</v>
      </c>
      <c r="O593" s="80"/>
      <c r="Q593" s="73"/>
      <c r="R593" s="52"/>
    </row>
    <row r="594" spans="1:18" ht="15" customHeight="1" x14ac:dyDescent="0.3">
      <c r="A594" s="29" t="str">
        <f>IF(L594&gt;0,COUNT($A$7:A593)+COUNT(DWV!$A$8:$A$300)+COUNT('Large Dia. DWV'!$A$8:$A$121)+1,"")</f>
        <v/>
      </c>
      <c r="B594" s="87"/>
      <c r="C594" s="179"/>
      <c r="D594" s="81" t="s">
        <v>4219</v>
      </c>
      <c r="E594" s="34">
        <v>22558900</v>
      </c>
      <c r="F594" s="82" t="s">
        <v>6735</v>
      </c>
      <c r="G594" s="381">
        <f>IFERROR(INDEX([1]Master!$1:$1048576,MATCH(D594,[1]Master!$B:$B,0),MATCH($H$5,[1]Master!$1:$1,0)),"")</f>
        <v>50</v>
      </c>
      <c r="H594" s="381" t="str">
        <f>IFERROR(INDEX([1]Master!$1:$1048576,MATCH(D594,[1]Master!$B:$B,0),MATCH($H$4,[1]Master!$1:$1,0)),"")</f>
        <v>-</v>
      </c>
      <c r="I594" s="81" t="s">
        <v>5380</v>
      </c>
      <c r="J594" s="367">
        <f>IFERROR(INDEX([1]Master!$1:$1048576,MATCH(D594,[1]Master!$B:$B,0),MATCH($G$5,[1]Master!$1:$1,0)),"")</f>
        <v>6.0812425328554358</v>
      </c>
      <c r="K594" s="235">
        <f>ROUND(J594*Order_Quote!$L$3,4)</f>
        <v>0</v>
      </c>
      <c r="L594" s="228"/>
      <c r="M594" s="178"/>
      <c r="N594" s="171">
        <f t="shared" si="9"/>
        <v>0</v>
      </c>
      <c r="O594" s="80"/>
      <c r="Q594" s="73"/>
      <c r="R594" s="52"/>
    </row>
    <row r="595" spans="1:18" ht="15" customHeight="1" x14ac:dyDescent="0.3">
      <c r="A595" s="29" t="str">
        <f>IF(L595&gt;0,COUNT($A$7:A594)+COUNT(DWV!$A$8:$A$300)+COUNT('Large Dia. DWV'!$A$8:$A$121)+1,"")</f>
        <v/>
      </c>
      <c r="B595" s="119"/>
      <c r="C595" s="178"/>
      <c r="D595" s="85" t="s">
        <v>4220</v>
      </c>
      <c r="E595" s="83">
        <v>22558716</v>
      </c>
      <c r="F595" s="84" t="s">
        <v>6736</v>
      </c>
      <c r="G595" s="381">
        <f>IFERROR(INDEX([1]Master!$1:$1048576,MATCH(D595,[1]Master!$B:$B,0),MATCH($H$5,[1]Master!$1:$1,0)),"")</f>
        <v>25</v>
      </c>
      <c r="H595" s="381" t="str">
        <f>IFERROR(INDEX([1]Master!$1:$1048576,MATCH(D595,[1]Master!$B:$B,0),MATCH($H$4,[1]Master!$1:$1,0)),"")</f>
        <v>-</v>
      </c>
      <c r="I595" s="81" t="s">
        <v>5380</v>
      </c>
      <c r="J595" s="367">
        <f>IFERROR(INDEX([1]Master!$1:$1048576,MATCH(D595,[1]Master!$B:$B,0),MATCH($G$5,[1]Master!$1:$1,0)),"")</f>
        <v>5.4838709677419342</v>
      </c>
      <c r="K595" s="235">
        <f>ROUND(J595*Order_Quote!$L$3,4)</f>
        <v>0</v>
      </c>
      <c r="L595" s="232"/>
      <c r="M595" s="178"/>
      <c r="N595" s="171">
        <f t="shared" si="9"/>
        <v>0</v>
      </c>
      <c r="O595" s="80"/>
      <c r="Q595" s="73"/>
      <c r="R595" s="52"/>
    </row>
    <row r="596" spans="1:18" ht="15" customHeight="1" x14ac:dyDescent="0.3">
      <c r="A596" s="29" t="str">
        <f>IF(L596&gt;0,COUNT($A$7:A595)+COUNT(DWV!$A$8:$A$300)+COUNT('Large Dia. DWV'!$A$8:$A$121)+1,"")</f>
        <v/>
      </c>
      <c r="B596" s="119"/>
      <c r="C596" s="178"/>
      <c r="D596" s="81" t="s">
        <v>4221</v>
      </c>
      <c r="E596" s="34">
        <v>22558722</v>
      </c>
      <c r="F596" s="82" t="s">
        <v>6737</v>
      </c>
      <c r="G596" s="381">
        <f>IFERROR(INDEX([1]Master!$1:$1048576,MATCH(D596,[1]Master!$B:$B,0),MATCH($H$5,[1]Master!$1:$1,0)),"")</f>
        <v>15</v>
      </c>
      <c r="H596" s="381" t="str">
        <f>IFERROR(INDEX([1]Master!$1:$1048576,MATCH(D596,[1]Master!$B:$B,0),MATCH($H$4,[1]Master!$1:$1,0)),"")</f>
        <v>-</v>
      </c>
      <c r="I596" s="81" t="s">
        <v>5380</v>
      </c>
      <c r="J596" s="367">
        <f>IFERROR(INDEX([1]Master!$1:$1048576,MATCH(D596,[1]Master!$B:$B,0),MATCH($G$5,[1]Master!$1:$1,0)),"")</f>
        <v>9.0681003584229369</v>
      </c>
      <c r="K596" s="235">
        <f>ROUND(J596*Order_Quote!$L$3,4)</f>
        <v>0</v>
      </c>
      <c r="L596" s="228"/>
      <c r="M596" s="178"/>
      <c r="N596" s="171">
        <f t="shared" si="9"/>
        <v>0</v>
      </c>
      <c r="O596" s="80"/>
      <c r="Q596" s="73"/>
      <c r="R596" s="52"/>
    </row>
    <row r="597" spans="1:18" ht="15" customHeight="1" x14ac:dyDescent="0.3">
      <c r="A597" s="29" t="str">
        <f>IF(L597&gt;0,COUNT($A$7:A596)+COUNT(DWV!$A$8:$A$300)+COUNT('Large Dia. DWV'!$A$8:$A$121)+1,"")</f>
        <v/>
      </c>
      <c r="B597" s="119"/>
      <c r="C597" s="178"/>
      <c r="D597" s="81" t="s">
        <v>4222</v>
      </c>
      <c r="E597" s="34">
        <v>22558724</v>
      </c>
      <c r="F597" s="82" t="s">
        <v>6738</v>
      </c>
      <c r="G597" s="381">
        <f>IFERROR(INDEX([1]Master!$1:$1048576,MATCH(D597,[1]Master!$B:$B,0),MATCH($H$5,[1]Master!$1:$1,0)),"")</f>
        <v>10</v>
      </c>
      <c r="H597" s="381" t="str">
        <f>IFERROR(INDEX([1]Master!$1:$1048576,MATCH(D597,[1]Master!$B:$B,0),MATCH($H$4,[1]Master!$1:$1,0)),"")</f>
        <v>-</v>
      </c>
      <c r="I597" s="81" t="s">
        <v>5380</v>
      </c>
      <c r="J597" s="367">
        <f>IFERROR(INDEX([1]Master!$1:$1048576,MATCH(D597,[1]Master!$B:$B,0),MATCH($G$5,[1]Master!$1:$1,0)),"")</f>
        <v>11.66069295101553</v>
      </c>
      <c r="K597" s="235">
        <f>ROUND(J597*Order_Quote!$L$3,4)</f>
        <v>0</v>
      </c>
      <c r="L597" s="228"/>
      <c r="M597" s="178"/>
      <c r="N597" s="171">
        <f t="shared" si="9"/>
        <v>0</v>
      </c>
      <c r="O597" s="80"/>
      <c r="Q597" s="73"/>
      <c r="R597" s="52"/>
    </row>
    <row r="598" spans="1:18" ht="15" customHeight="1" x14ac:dyDescent="0.3">
      <c r="A598" s="29" t="str">
        <f>IF(L598&gt;0,COUNT($A$7:A597)+COUNT(DWV!$A$8:$A$300)+COUNT('Large Dia. DWV'!$A$8:$A$121)+1,"")</f>
        <v/>
      </c>
      <c r="B598" s="119"/>
      <c r="C598" s="178"/>
      <c r="D598" s="81" t="s">
        <v>4223</v>
      </c>
      <c r="E598" s="34">
        <v>22558730</v>
      </c>
      <c r="F598" s="82" t="s">
        <v>6739</v>
      </c>
      <c r="G598" s="381">
        <f>IFERROR(INDEX([1]Master!$1:$1048576,MATCH(D598,[1]Master!$B:$B,0),MATCH($H$5,[1]Master!$1:$1,0)),"")</f>
        <v>8</v>
      </c>
      <c r="H598" s="381" t="str">
        <f>IFERROR(INDEX([1]Master!$1:$1048576,MATCH(D598,[1]Master!$B:$B,0),MATCH($H$4,[1]Master!$1:$1,0)),"")</f>
        <v>-</v>
      </c>
      <c r="I598" s="81" t="s">
        <v>5380</v>
      </c>
      <c r="J598" s="367">
        <f>IFERROR(INDEX([1]Master!$1:$1048576,MATCH(D598,[1]Master!$B:$B,0),MATCH($G$5,[1]Master!$1:$1,0)),"")</f>
        <v>17.574671445639186</v>
      </c>
      <c r="K598" s="235">
        <f>ROUND(J598*Order_Quote!$L$3,4)</f>
        <v>0</v>
      </c>
      <c r="L598" s="228"/>
      <c r="M598" s="178"/>
      <c r="N598" s="171">
        <f t="shared" si="9"/>
        <v>0</v>
      </c>
      <c r="O598" s="80"/>
      <c r="Q598" s="73"/>
      <c r="R598" s="52"/>
    </row>
    <row r="599" spans="1:18" ht="15" customHeight="1" x14ac:dyDescent="0.3">
      <c r="A599" s="29" t="str">
        <f>IF(L599&gt;0,COUNT($A$7:A598)+COUNT(DWV!$A$8:$A$300)+COUNT('Large Dia. DWV'!$A$8:$A$121)+1,"")</f>
        <v/>
      </c>
      <c r="B599" s="87"/>
      <c r="C599" s="179"/>
      <c r="D599" s="81" t="s">
        <v>4224</v>
      </c>
      <c r="E599" s="34">
        <v>22558732</v>
      </c>
      <c r="F599" s="82" t="s">
        <v>6740</v>
      </c>
      <c r="G599" s="381">
        <f>IFERROR(INDEX([1]Master!$1:$1048576,MATCH(D599,[1]Master!$B:$B,0),MATCH($H$5,[1]Master!$1:$1,0)),"")</f>
        <v>6</v>
      </c>
      <c r="H599" s="381" t="str">
        <f>IFERROR(INDEX([1]Master!$1:$1048576,MATCH(D599,[1]Master!$B:$B,0),MATCH($H$4,[1]Master!$1:$1,0)),"")</f>
        <v>-</v>
      </c>
      <c r="I599" s="81" t="s">
        <v>5380</v>
      </c>
      <c r="J599" s="367">
        <f>IFERROR(INDEX([1]Master!$1:$1048576,MATCH(D599,[1]Master!$B:$B,0),MATCH($G$5,[1]Master!$1:$1,0)),"")</f>
        <v>35.292712066905615</v>
      </c>
      <c r="K599" s="235">
        <f>ROUND(J599*Order_Quote!$L$3,4)</f>
        <v>0</v>
      </c>
      <c r="L599" s="337"/>
      <c r="M599" s="178"/>
      <c r="N599" s="171">
        <f t="shared" si="9"/>
        <v>0</v>
      </c>
      <c r="O599" s="80"/>
      <c r="Q599" s="73"/>
      <c r="R599" s="52"/>
    </row>
    <row r="600" spans="1:18" ht="30.75" customHeight="1" x14ac:dyDescent="0.3">
      <c r="A600" s="29" t="str">
        <f>IF(L600&gt;0,COUNT($A$7:A599)+COUNT(DWV!$A$8:$A$300)+COUNT('Large Dia. DWV'!$A$8:$A$121)+1,"")</f>
        <v/>
      </c>
      <c r="B600" s="340"/>
      <c r="C600" s="341"/>
      <c r="D600" s="81" t="s">
        <v>11152</v>
      </c>
      <c r="E600" s="338">
        <v>22550839</v>
      </c>
      <c r="F600" s="339" t="s">
        <v>11154</v>
      </c>
      <c r="G600" s="381">
        <f>IFERROR(INDEX([1]Master!$1:$1048576,MATCH(D600,[1]Master!$B:$B,0),MATCH($H$5,[1]Master!$1:$1,0)),"")</f>
        <v>50</v>
      </c>
      <c r="H600" s="381">
        <f>IFERROR(INDEX([1]Master!$1:$1048576,MATCH(D600,[1]Master!$B:$B,0),MATCH($H$4,[1]Master!$1:$1,0)),"")</f>
        <v>3000</v>
      </c>
      <c r="I600" s="81"/>
      <c r="J600" s="367">
        <f>IFERROR(INDEX([1]Master!$1:$1048576,MATCH(D600,[1]Master!$B:$B,0),MATCH($G$5,[1]Master!$1:$1,0)),"")</f>
        <v>7.6111111111111107</v>
      </c>
      <c r="K600" s="235">
        <f>ROUND(J600*Order_Quote!$L$3,4)</f>
        <v>0</v>
      </c>
      <c r="L600" s="337"/>
      <c r="M600" s="178"/>
      <c r="N600" s="171">
        <f t="shared" si="9"/>
        <v>0</v>
      </c>
      <c r="O600" s="80"/>
      <c r="Q600" s="73"/>
      <c r="R600" s="52"/>
    </row>
    <row r="601" spans="1:18" ht="38.25" customHeight="1" thickBot="1" x14ac:dyDescent="0.35">
      <c r="A601" s="29" t="str">
        <f>IF(L601&gt;0,COUNT($A$7:A600)+COUNT(DWV!$A$8:$A$300)+COUNT('Large Dia. DWV'!$A$8:$A$121)+1,"")</f>
        <v/>
      </c>
      <c r="B601" s="87"/>
      <c r="C601" s="179"/>
      <c r="D601" s="336" t="s">
        <v>11153</v>
      </c>
      <c r="E601" s="338">
        <v>22550838</v>
      </c>
      <c r="F601" s="339" t="s">
        <v>11155</v>
      </c>
      <c r="G601" s="381">
        <f>IFERROR(INDEX([1]Master!$1:$1048576,MATCH(D601,[1]Master!$B:$B,0),MATCH($H$5,[1]Master!$1:$1,0)),"")</f>
        <v>50</v>
      </c>
      <c r="H601" s="381">
        <f>IFERROR(INDEX([1]Master!$1:$1048576,MATCH(D601,[1]Master!$B:$B,0),MATCH($H$4,[1]Master!$1:$1,0)),"")</f>
        <v>3000</v>
      </c>
      <c r="I601" s="81"/>
      <c r="J601" s="367">
        <f>IFERROR(INDEX([1]Master!$1:$1048576,MATCH(D601,[1]Master!$B:$B,0),MATCH($G$5,[1]Master!$1:$1,0)),"")</f>
        <v>7.6111111111111107</v>
      </c>
      <c r="K601" s="235">
        <f>ROUND(J601*Order_Quote!$L$3,4)</f>
        <v>0</v>
      </c>
      <c r="L601" s="229"/>
      <c r="M601" s="178"/>
      <c r="N601" s="171">
        <f t="shared" si="9"/>
        <v>0</v>
      </c>
      <c r="O601" s="80"/>
      <c r="Q601" s="73"/>
      <c r="R601" s="52"/>
    </row>
    <row r="602" spans="1:18" x14ac:dyDescent="0.3">
      <c r="A602" s="27">
        <f>MAX(A8:A601)+1</f>
        <v>1</v>
      </c>
    </row>
  </sheetData>
  <sheetProtection algorithmName="SHA-512" hashValue="bqz0ndrEMjDx/cRS4fegzIgobNcgefdXqqVWUsdhvb8uFvocCEt7tWjoHAxbhwTzAb8nNHn9aYLXO/apZAym4Q==" saltValue="qH6h5HOR3qpAQK8LiU+UQw==" spinCount="100000" sheet="1" objects="1" scenarios="1"/>
  <mergeCells count="23">
    <mergeCell ref="F1:I1"/>
    <mergeCell ref="B575:C576"/>
    <mergeCell ref="B577:C578"/>
    <mergeCell ref="B579:C581"/>
    <mergeCell ref="B582:C584"/>
    <mergeCell ref="B262:C265"/>
    <mergeCell ref="B279:C281"/>
    <mergeCell ref="K2:L3"/>
    <mergeCell ref="B179:C181"/>
    <mergeCell ref="B490:C498"/>
    <mergeCell ref="B502:C510"/>
    <mergeCell ref="B244:C252"/>
    <mergeCell ref="B266:C275"/>
    <mergeCell ref="B311:C319"/>
    <mergeCell ref="B334:C342"/>
    <mergeCell ref="B431:C447"/>
    <mergeCell ref="B380:C410"/>
    <mergeCell ref="B236:C238"/>
    <mergeCell ref="B309:C309"/>
    <mergeCell ref="B9:C17"/>
    <mergeCell ref="B26:C32"/>
    <mergeCell ref="B84:C86"/>
    <mergeCell ref="B162:C170"/>
  </mergeCells>
  <dataValidations xWindow="849" yWindow="381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602:L65889 M8 M1:M6 L1 M513:M65889" xr:uid="{00000000-0002-0000-04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4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L26 M9:M26 M31:M512 L31:L601" xr:uid="{00000000-0002-0000-04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400-000003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O35"/>
  <sheetViews>
    <sheetView showGridLines="0" zoomScaleNormal="100" workbookViewId="0">
      <pane ySplit="7" topLeftCell="A8" activePane="bottomLeft" state="frozen"/>
      <selection activeCell="N10" sqref="N10"/>
      <selection pane="bottomLeft" activeCell="F8" sqref="F8"/>
    </sheetView>
  </sheetViews>
  <sheetFormatPr defaultColWidth="0" defaultRowHeight="14.4" zeroHeight="1" x14ac:dyDescent="0.3"/>
  <cols>
    <col min="1" max="1" width="2.109375" style="29" customWidth="1"/>
    <col min="2" max="3" width="9.109375" style="52" customWidth="1"/>
    <col min="4" max="4" width="12.44140625" style="70" bestFit="1" customWidth="1"/>
    <col min="5" max="5" width="10.5546875" style="70" customWidth="1"/>
    <col min="6" max="6" width="49.44140625" style="75" customWidth="1"/>
    <col min="7" max="7" width="8.5546875" style="70" bestFit="1" customWidth="1"/>
    <col min="8" max="8" width="8.5546875" style="218" customWidth="1"/>
    <col min="9" max="9" width="4.109375" style="218" bestFit="1" customWidth="1"/>
    <col min="10" max="10" width="10.88671875" style="71" bestFit="1" customWidth="1"/>
    <col min="11" max="11" width="10.44140625" style="72" customWidth="1"/>
    <col min="12" max="12" width="9.5546875" style="52" customWidth="1"/>
    <col min="13" max="13" width="1.109375" style="52" customWidth="1"/>
    <col min="14" max="14" width="12.5546875" style="52" bestFit="1" customWidth="1"/>
    <col min="15" max="15" width="1.5546875" style="52" customWidth="1"/>
    <col min="16" max="16384" width="9.109375" style="52" hidden="1"/>
  </cols>
  <sheetData>
    <row r="1" spans="1:14" ht="18" x14ac:dyDescent="0.35">
      <c r="F1" s="430" t="s">
        <v>5758</v>
      </c>
      <c r="G1" s="430"/>
      <c r="H1" s="430"/>
      <c r="I1" s="430"/>
    </row>
    <row r="2" spans="1:14" ht="15.6" x14ac:dyDescent="0.3">
      <c r="D2" s="74"/>
      <c r="E2" s="58"/>
      <c r="K2" s="416" t="s">
        <v>5772</v>
      </c>
      <c r="L2" s="416"/>
    </row>
    <row r="3" spans="1:14" x14ac:dyDescent="0.3">
      <c r="D3" s="51"/>
      <c r="E3" s="51"/>
      <c r="K3" s="416"/>
      <c r="L3" s="416"/>
    </row>
    <row r="4" spans="1:14" x14ac:dyDescent="0.3">
      <c r="E4" s="92" t="s">
        <v>11162</v>
      </c>
      <c r="F4" s="60" t="s">
        <v>11158</v>
      </c>
      <c r="G4" s="304"/>
      <c r="H4" s="304"/>
      <c r="I4" s="307"/>
      <c r="J4" s="78"/>
      <c r="K4" s="55"/>
      <c r="L4" s="8"/>
    </row>
    <row r="5" spans="1:14" x14ac:dyDescent="0.3">
      <c r="F5" s="62" t="s">
        <v>11157</v>
      </c>
      <c r="G5" s="303"/>
      <c r="H5" s="303"/>
      <c r="I5" s="308"/>
      <c r="J5" s="78"/>
      <c r="K5" s="55"/>
      <c r="L5" s="8"/>
    </row>
    <row r="6" spans="1:14" x14ac:dyDescent="0.3">
      <c r="F6" s="79"/>
      <c r="G6" s="77"/>
      <c r="H6" s="77"/>
      <c r="I6" s="77"/>
      <c r="J6" s="78"/>
      <c r="K6" s="55"/>
      <c r="L6" s="8"/>
    </row>
    <row r="7" spans="1:14" ht="36" customHeight="1" thickBot="1" x14ac:dyDescent="0.35"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</row>
    <row r="8" spans="1:14" ht="21" customHeight="1" x14ac:dyDescent="0.3">
      <c r="A8" s="29" t="str">
        <f>IF(L8&gt;0,COUNT($A$7:A7)+COUNT(DWV!$A$8:$A$300)+COUNT('Large Dia. DWV'!$A$8:$A$121)+COUNT('SCH40'!$A$8:$A$601)+1,"")</f>
        <v/>
      </c>
      <c r="B8" s="419"/>
      <c r="C8" s="419"/>
      <c r="D8" s="81" t="s">
        <v>3782</v>
      </c>
      <c r="E8" s="34">
        <v>22553712</v>
      </c>
      <c r="F8" s="5" t="s">
        <v>6741</v>
      </c>
      <c r="G8" s="81">
        <v>1</v>
      </c>
      <c r="H8" s="81" t="s">
        <v>6049</v>
      </c>
      <c r="I8" s="81" t="s">
        <v>5380</v>
      </c>
      <c r="J8" s="366">
        <v>1014.13</v>
      </c>
      <c r="K8" s="235" t="e">
        <f>ROUND(J8*Order_Quote!#REF!,4)</f>
        <v>#REF!</v>
      </c>
      <c r="L8" s="227"/>
      <c r="M8" s="178"/>
      <c r="N8" s="171">
        <f t="shared" ref="N8:N34" si="0">L8/G8</f>
        <v>0</v>
      </c>
    </row>
    <row r="9" spans="1:14" ht="21" customHeight="1" x14ac:dyDescent="0.3">
      <c r="A9" s="29" t="str">
        <f>IF(L9&gt;0,COUNT($A$7:A8)+COUNT(DWV!$A$8:$A$300)+COUNT('Large Dia. DWV'!$A$8:$A$121)+COUNT('SCH40'!$A$8:$A$601)+1,"")</f>
        <v/>
      </c>
      <c r="B9" s="419"/>
      <c r="C9" s="419"/>
      <c r="D9" s="81" t="s">
        <v>3783</v>
      </c>
      <c r="E9" s="34">
        <v>22553720</v>
      </c>
      <c r="F9" s="5" t="s">
        <v>6742</v>
      </c>
      <c r="G9" s="81">
        <v>1</v>
      </c>
      <c r="H9" s="81" t="s">
        <v>6049</v>
      </c>
      <c r="I9" s="81" t="s">
        <v>5380</v>
      </c>
      <c r="J9" s="366">
        <v>1498.41</v>
      </c>
      <c r="K9" s="235" t="e">
        <f>ROUND(J9*Order_Quote!#REF!,4)</f>
        <v>#REF!</v>
      </c>
      <c r="L9" s="228"/>
      <c r="M9" s="178"/>
      <c r="N9" s="171">
        <f t="shared" si="0"/>
        <v>0</v>
      </c>
    </row>
    <row r="10" spans="1:14" ht="21" customHeight="1" x14ac:dyDescent="0.3">
      <c r="A10" s="29" t="str">
        <f>IF(L10&gt;0,COUNT($A$7:A9)+COUNT(DWV!$A$8:$A$300)+COUNT('Large Dia. DWV'!$A$8:$A$121)+COUNT('SCH40'!$A$8:$A$601)+1,"")</f>
        <v/>
      </c>
      <c r="B10" s="419"/>
      <c r="C10" s="419"/>
      <c r="D10" s="85" t="s">
        <v>4225</v>
      </c>
      <c r="E10" s="83">
        <v>22553903</v>
      </c>
      <c r="F10" s="84" t="s">
        <v>6743</v>
      </c>
      <c r="G10" s="81">
        <v>1</v>
      </c>
      <c r="H10" s="81" t="s">
        <v>6049</v>
      </c>
      <c r="I10" s="81" t="s">
        <v>5380</v>
      </c>
      <c r="J10" s="366">
        <v>1004.57</v>
      </c>
      <c r="K10" s="236" t="e">
        <f>ROUND(J10*Order_Quote!#REF!,4)</f>
        <v>#REF!</v>
      </c>
      <c r="L10" s="232"/>
      <c r="M10" s="178"/>
      <c r="N10" s="180">
        <f t="shared" si="0"/>
        <v>0</v>
      </c>
    </row>
    <row r="11" spans="1:14" ht="21" customHeight="1" x14ac:dyDescent="0.3">
      <c r="A11" s="29" t="str">
        <f>IF(L11&gt;0,COUNT($A$7:A10)+COUNT(DWV!$A$8:$A$300)+COUNT('Large Dia. DWV'!$A$8:$A$121)+COUNT('SCH40'!$A$8:$A$601)+1,"")</f>
        <v/>
      </c>
      <c r="B11" s="419"/>
      <c r="C11" s="419"/>
      <c r="D11" s="81" t="s">
        <v>4226</v>
      </c>
      <c r="E11" s="34">
        <v>22553905</v>
      </c>
      <c r="F11" s="82" t="s">
        <v>6744</v>
      </c>
      <c r="G11" s="81">
        <v>1</v>
      </c>
      <c r="H11" s="81" t="s">
        <v>6049</v>
      </c>
      <c r="I11" s="81" t="s">
        <v>5380</v>
      </c>
      <c r="J11" s="366">
        <v>1071.8</v>
      </c>
      <c r="K11" s="235" t="e">
        <f>ROUND(J11*Order_Quote!#REF!,4)</f>
        <v>#REF!</v>
      </c>
      <c r="L11" s="228"/>
      <c r="M11" s="178"/>
      <c r="N11" s="171">
        <f t="shared" si="0"/>
        <v>0</v>
      </c>
    </row>
    <row r="12" spans="1:14" ht="21" customHeight="1" x14ac:dyDescent="0.3">
      <c r="A12" s="29" t="str">
        <f>IF(L12&gt;0,COUNT($A$7:A11)+COUNT(DWV!$A$8:$A$300)+COUNT('Large Dia. DWV'!$A$8:$A$121)+COUNT('SCH40'!$A$8:$A$601)+1,"")</f>
        <v/>
      </c>
      <c r="B12" s="419"/>
      <c r="C12" s="419"/>
      <c r="D12" s="81" t="s">
        <v>3872</v>
      </c>
      <c r="E12" s="34">
        <v>22557963</v>
      </c>
      <c r="F12" s="82" t="s">
        <v>6745</v>
      </c>
      <c r="G12" s="81">
        <v>1</v>
      </c>
      <c r="H12" s="81" t="s">
        <v>6049</v>
      </c>
      <c r="I12" s="81" t="s">
        <v>5380</v>
      </c>
      <c r="J12" s="366">
        <v>814.65</v>
      </c>
      <c r="K12" s="235" t="e">
        <f>ROUND(J12*Order_Quote!#REF!,4)</f>
        <v>#REF!</v>
      </c>
      <c r="L12" s="232"/>
      <c r="M12" s="178"/>
      <c r="N12" s="171">
        <f t="shared" si="0"/>
        <v>0</v>
      </c>
    </row>
    <row r="13" spans="1:14" ht="21" customHeight="1" x14ac:dyDescent="0.3">
      <c r="A13" s="29" t="str">
        <f>IF(L13&gt;0,COUNT($A$7:A12)+COUNT(DWV!$A$8:$A$300)+COUNT('Large Dia. DWV'!$A$8:$A$121)+COUNT('SCH40'!$A$8:$A$601)+1,"")</f>
        <v/>
      </c>
      <c r="B13" s="419"/>
      <c r="C13" s="419"/>
      <c r="D13" s="81" t="s">
        <v>3873</v>
      </c>
      <c r="E13" s="34">
        <v>22557965</v>
      </c>
      <c r="F13" s="82" t="s">
        <v>6746</v>
      </c>
      <c r="G13" s="81">
        <v>1</v>
      </c>
      <c r="H13" s="81" t="s">
        <v>6049</v>
      </c>
      <c r="I13" s="81" t="s">
        <v>5380</v>
      </c>
      <c r="J13" s="366">
        <v>1092.6199999999999</v>
      </c>
      <c r="K13" s="235" t="e">
        <f>ROUND(J13*Order_Quote!#REF!,4)</f>
        <v>#REF!</v>
      </c>
      <c r="L13" s="228"/>
      <c r="M13" s="178"/>
      <c r="N13" s="171">
        <f t="shared" si="0"/>
        <v>0</v>
      </c>
    </row>
    <row r="14" spans="1:14" ht="21" customHeight="1" x14ac:dyDescent="0.3">
      <c r="A14" s="29" t="str">
        <f>IF(L14&gt;0,COUNT($A$7:A13)+COUNT(DWV!$A$8:$A$300)+COUNT('Large Dia. DWV'!$A$8:$A$121)+COUNT('SCH40'!$A$8:$A$601)+1,"")</f>
        <v/>
      </c>
      <c r="B14" s="419"/>
      <c r="C14" s="419"/>
      <c r="D14" s="81" t="s">
        <v>3939</v>
      </c>
      <c r="E14" s="34">
        <v>22553097</v>
      </c>
      <c r="F14" s="82" t="s">
        <v>6747</v>
      </c>
      <c r="G14" s="81">
        <v>1</v>
      </c>
      <c r="H14" s="81" t="s">
        <v>6049</v>
      </c>
      <c r="I14" s="81" t="s">
        <v>5380</v>
      </c>
      <c r="J14" s="366">
        <v>532.21</v>
      </c>
      <c r="K14" s="236" t="e">
        <f>ROUND(J14*Order_Quote!#REF!,4)</f>
        <v>#REF!</v>
      </c>
      <c r="L14" s="232"/>
      <c r="M14" s="178"/>
      <c r="N14" s="180">
        <f t="shared" si="0"/>
        <v>0</v>
      </c>
    </row>
    <row r="15" spans="1:14" ht="21" customHeight="1" x14ac:dyDescent="0.3">
      <c r="A15" s="29" t="str">
        <f>IF(L15&gt;0,COUNT($A$7:A14)+COUNT(DWV!$A$8:$A$300)+COUNT('Large Dia. DWV'!$A$8:$A$121)+COUNT('SCH40'!$A$8:$A$601)+1,"")</f>
        <v/>
      </c>
      <c r="B15" s="419"/>
      <c r="C15" s="419"/>
      <c r="D15" s="81" t="s">
        <v>3940</v>
      </c>
      <c r="E15" s="34">
        <v>22556410</v>
      </c>
      <c r="F15" s="82" t="s">
        <v>6748</v>
      </c>
      <c r="G15" s="81">
        <v>1</v>
      </c>
      <c r="H15" s="81" t="s">
        <v>6049</v>
      </c>
      <c r="I15" s="81" t="s">
        <v>5380</v>
      </c>
      <c r="J15" s="366">
        <v>788.67</v>
      </c>
      <c r="K15" s="235" t="e">
        <f>ROUND(J15*Order_Quote!#REF!,4)</f>
        <v>#REF!</v>
      </c>
      <c r="L15" s="228"/>
      <c r="M15" s="178"/>
      <c r="N15" s="171">
        <f t="shared" si="0"/>
        <v>0</v>
      </c>
    </row>
    <row r="16" spans="1:14" ht="21" customHeight="1" x14ac:dyDescent="0.3">
      <c r="A16" s="29" t="str">
        <f>IF(L16&gt;0,COUNT($A$7:A15)+COUNT(DWV!$A$8:$A$300)+COUNT('Large Dia. DWV'!$A$8:$A$121)+COUNT('SCH40'!$A$8:$A$601)+1,"")</f>
        <v/>
      </c>
      <c r="B16" s="419"/>
      <c r="C16" s="419"/>
      <c r="D16" s="81" t="s">
        <v>3954</v>
      </c>
      <c r="E16" s="34">
        <v>22553496</v>
      </c>
      <c r="F16" s="82" t="s">
        <v>6749</v>
      </c>
      <c r="G16" s="81">
        <v>1</v>
      </c>
      <c r="H16" s="81" t="s">
        <v>6049</v>
      </c>
      <c r="I16" s="81" t="s">
        <v>5380</v>
      </c>
      <c r="J16" s="366">
        <v>208.59</v>
      </c>
      <c r="K16" s="235" t="e">
        <f>ROUND(J16*Order_Quote!#REF!,4)</f>
        <v>#REF!</v>
      </c>
      <c r="L16" s="232"/>
      <c r="M16" s="178"/>
      <c r="N16" s="171">
        <f t="shared" si="0"/>
        <v>0</v>
      </c>
    </row>
    <row r="17" spans="1:14" ht="21" customHeight="1" x14ac:dyDescent="0.3">
      <c r="A17" s="29" t="str">
        <f>IF(L17&gt;0,COUNT($A$7:A16)+COUNT(DWV!$A$8:$A$300)+COUNT('Large Dia. DWV'!$A$8:$A$121)+COUNT('SCH40'!$A$8:$A$601)+1,"")</f>
        <v/>
      </c>
      <c r="B17" s="419"/>
      <c r="C17" s="419"/>
      <c r="D17" s="81" t="s">
        <v>3955</v>
      </c>
      <c r="E17" s="34">
        <v>22553488</v>
      </c>
      <c r="F17" s="82" t="s">
        <v>6750</v>
      </c>
      <c r="G17" s="81">
        <v>2</v>
      </c>
      <c r="H17" s="81" t="s">
        <v>6049</v>
      </c>
      <c r="I17" s="81" t="s">
        <v>5380</v>
      </c>
      <c r="J17" s="366">
        <v>570.5</v>
      </c>
      <c r="K17" s="235" t="e">
        <f>ROUND(J17*Order_Quote!#REF!,4)</f>
        <v>#REF!</v>
      </c>
      <c r="L17" s="228"/>
      <c r="M17" s="178"/>
      <c r="N17" s="171">
        <f t="shared" si="0"/>
        <v>0</v>
      </c>
    </row>
    <row r="18" spans="1:14" ht="15" customHeight="1" x14ac:dyDescent="0.3">
      <c r="A18" s="29" t="str">
        <f>IF(L18&gt;0,COUNT($A$7:A17)+COUNT(DWV!$A$8:$A$300)+COUNT('Large Dia. DWV'!$A$8:$A$121)+COUNT('SCH40'!$A$8:$A$601)+1,"")</f>
        <v/>
      </c>
      <c r="B18" s="419"/>
      <c r="C18" s="419"/>
      <c r="D18" s="81" t="s">
        <v>3969</v>
      </c>
      <c r="E18" s="34">
        <v>22554875</v>
      </c>
      <c r="F18" s="82" t="s">
        <v>6751</v>
      </c>
      <c r="G18" s="81">
        <v>2</v>
      </c>
      <c r="H18" s="81" t="s">
        <v>6049</v>
      </c>
      <c r="I18" s="81" t="s">
        <v>5380</v>
      </c>
      <c r="J18" s="366">
        <v>588.78</v>
      </c>
      <c r="K18" s="236" t="e">
        <f>ROUND(J18*Order_Quote!#REF!,4)</f>
        <v>#REF!</v>
      </c>
      <c r="L18" s="232"/>
      <c r="M18" s="178"/>
      <c r="N18" s="180">
        <f t="shared" si="0"/>
        <v>0</v>
      </c>
    </row>
    <row r="19" spans="1:14" ht="15" customHeight="1" x14ac:dyDescent="0.3">
      <c r="A19" s="29" t="str">
        <f>IF(L19&gt;0,COUNT($A$7:A18)+COUNT(DWV!$A$8:$A$300)+COUNT('Large Dia. DWV'!$A$8:$A$121)+COUNT('SCH40'!$A$8:$A$601)+1,"")</f>
        <v/>
      </c>
      <c r="B19" s="419"/>
      <c r="C19" s="419"/>
      <c r="D19" s="81" t="s">
        <v>3970</v>
      </c>
      <c r="E19" s="34">
        <v>22554883</v>
      </c>
      <c r="F19" s="82" t="s">
        <v>6752</v>
      </c>
      <c r="G19" s="81">
        <v>2</v>
      </c>
      <c r="H19" s="81" t="s">
        <v>6049</v>
      </c>
      <c r="I19" s="81" t="s">
        <v>5380</v>
      </c>
      <c r="J19" s="366">
        <v>588.78</v>
      </c>
      <c r="K19" s="235" t="e">
        <f>ROUND(J19*Order_Quote!#REF!,4)</f>
        <v>#REF!</v>
      </c>
      <c r="L19" s="228"/>
      <c r="M19" s="178"/>
      <c r="N19" s="171">
        <f t="shared" si="0"/>
        <v>0</v>
      </c>
    </row>
    <row r="20" spans="1:14" ht="15" customHeight="1" x14ac:dyDescent="0.3">
      <c r="A20" s="29" t="str">
        <f>IF(L20&gt;0,COUNT($A$7:A19)+COUNT(DWV!$A$8:$A$300)+COUNT('Large Dia. DWV'!$A$8:$A$121)+COUNT('SCH40'!$A$8:$A$601)+1,"")</f>
        <v/>
      </c>
      <c r="B20" s="419"/>
      <c r="C20" s="419"/>
      <c r="D20" s="81" t="s">
        <v>3971</v>
      </c>
      <c r="E20" s="34">
        <v>22554891</v>
      </c>
      <c r="F20" s="82" t="s">
        <v>6753</v>
      </c>
      <c r="G20" s="81">
        <v>2</v>
      </c>
      <c r="H20" s="81" t="s">
        <v>6049</v>
      </c>
      <c r="I20" s="81" t="s">
        <v>5380</v>
      </c>
      <c r="J20" s="366">
        <v>670.38</v>
      </c>
      <c r="K20" s="235" t="e">
        <f>ROUND(J20*Order_Quote!#REF!,4)</f>
        <v>#REF!</v>
      </c>
      <c r="L20" s="228"/>
      <c r="M20" s="178"/>
      <c r="N20" s="171">
        <f t="shared" si="0"/>
        <v>0</v>
      </c>
    </row>
    <row r="21" spans="1:14" ht="15" customHeight="1" x14ac:dyDescent="0.3">
      <c r="A21" s="29" t="str">
        <f>IF(L21&gt;0,COUNT($A$7:A20)+COUNT(DWV!$A$8:$A$300)+COUNT('Large Dia. DWV'!$A$8:$A$121)+COUNT('SCH40'!$A$8:$A$601)+1,"")</f>
        <v/>
      </c>
      <c r="B21" s="419"/>
      <c r="C21" s="419"/>
      <c r="D21" s="81" t="s">
        <v>3972</v>
      </c>
      <c r="E21" s="34">
        <v>22554905</v>
      </c>
      <c r="F21" s="82" t="s">
        <v>6754</v>
      </c>
      <c r="G21" s="81">
        <v>2</v>
      </c>
      <c r="H21" s="81" t="s">
        <v>6049</v>
      </c>
      <c r="I21" s="81" t="s">
        <v>5380</v>
      </c>
      <c r="J21" s="366">
        <v>670.38</v>
      </c>
      <c r="K21" s="235" t="e">
        <f>ROUND(J21*Order_Quote!#REF!,4)</f>
        <v>#REF!</v>
      </c>
      <c r="L21" s="228"/>
      <c r="M21" s="178"/>
      <c r="N21" s="171">
        <f t="shared" si="0"/>
        <v>0</v>
      </c>
    </row>
    <row r="22" spans="1:14" ht="15" customHeight="1" x14ac:dyDescent="0.3">
      <c r="A22" s="29" t="str">
        <f>IF(L22&gt;0,COUNT($A$7:A21)+COUNT(DWV!$A$8:$A$300)+COUNT('Large Dia. DWV'!$A$8:$A$121)+COUNT('SCH40'!$A$8:$A$601)+1,"")</f>
        <v/>
      </c>
      <c r="B22" s="419"/>
      <c r="C22" s="419"/>
      <c r="D22" s="81" t="s">
        <v>3973</v>
      </c>
      <c r="E22" s="34">
        <v>22554913</v>
      </c>
      <c r="F22" s="82" t="s">
        <v>6755</v>
      </c>
      <c r="G22" s="81">
        <v>2</v>
      </c>
      <c r="H22" s="81" t="s">
        <v>6049</v>
      </c>
      <c r="I22" s="81" t="s">
        <v>5380</v>
      </c>
      <c r="J22" s="366">
        <v>670.38</v>
      </c>
      <c r="K22" s="236" t="e">
        <f>ROUND(J22*Order_Quote!#REF!,4)</f>
        <v>#REF!</v>
      </c>
      <c r="L22" s="228"/>
      <c r="M22" s="178"/>
      <c r="N22" s="180">
        <f t="shared" si="0"/>
        <v>0</v>
      </c>
    </row>
    <row r="23" spans="1:14" ht="15" customHeight="1" x14ac:dyDescent="0.3">
      <c r="A23" s="29" t="str">
        <f>IF(L23&gt;0,COUNT($A$7:A22)+COUNT(DWV!$A$8:$A$300)+COUNT('Large Dia. DWV'!$A$8:$A$121)+COUNT('SCH40'!$A$8:$A$601)+1,"")</f>
        <v/>
      </c>
      <c r="B23" s="419"/>
      <c r="C23" s="419"/>
      <c r="D23" s="81" t="s">
        <v>5384</v>
      </c>
      <c r="E23" s="81">
        <v>22559982</v>
      </c>
      <c r="F23" s="82" t="s">
        <v>6756</v>
      </c>
      <c r="G23" s="81">
        <v>2</v>
      </c>
      <c r="H23" s="81" t="s">
        <v>6049</v>
      </c>
      <c r="I23" s="81" t="s">
        <v>5380</v>
      </c>
      <c r="J23" s="366">
        <v>35.880000000000003</v>
      </c>
      <c r="K23" s="235" t="e">
        <f>ROUND(J23*Order_Quote!#REF!,4)</f>
        <v>#REF!</v>
      </c>
      <c r="L23" s="232"/>
      <c r="M23" s="178"/>
      <c r="N23" s="171">
        <f t="shared" si="0"/>
        <v>0</v>
      </c>
    </row>
    <row r="24" spans="1:14" ht="15" customHeight="1" x14ac:dyDescent="0.3">
      <c r="A24" s="29" t="str">
        <f>IF(L24&gt;0,COUNT($A$7:A23)+COUNT(DWV!$A$8:$A$300)+COUNT('Large Dia. DWV'!$A$8:$A$121)+COUNT('SCH40'!$A$8:$A$601)+1,"")</f>
        <v/>
      </c>
      <c r="B24" s="419"/>
      <c r="C24" s="419"/>
      <c r="D24" s="81" t="s">
        <v>3982</v>
      </c>
      <c r="E24" s="34">
        <v>22559984</v>
      </c>
      <c r="F24" s="82" t="s">
        <v>6757</v>
      </c>
      <c r="G24" s="81">
        <v>1</v>
      </c>
      <c r="H24" s="81" t="s">
        <v>6049</v>
      </c>
      <c r="I24" s="81" t="s">
        <v>5380</v>
      </c>
      <c r="J24" s="366">
        <v>270.69</v>
      </c>
      <c r="K24" s="235" t="e">
        <f>ROUND(J24*Order_Quote!#REF!,4)</f>
        <v>#REF!</v>
      </c>
      <c r="L24" s="228"/>
      <c r="M24" s="178"/>
      <c r="N24" s="171">
        <f t="shared" si="0"/>
        <v>0</v>
      </c>
    </row>
    <row r="25" spans="1:14" ht="15" customHeight="1" x14ac:dyDescent="0.3">
      <c r="A25" s="29" t="str">
        <f>IF(L25&gt;0,COUNT($A$7:A24)+COUNT(DWV!$A$8:$A$300)+COUNT('Large Dia. DWV'!$A$8:$A$121)+COUNT('SCH40'!$A$8:$A$601)+1,"")</f>
        <v/>
      </c>
      <c r="B25" s="419"/>
      <c r="C25" s="419"/>
      <c r="D25" s="81" t="s">
        <v>3983</v>
      </c>
      <c r="E25" s="34">
        <v>22559986</v>
      </c>
      <c r="F25" s="82" t="s">
        <v>6758</v>
      </c>
      <c r="G25" s="81">
        <v>1</v>
      </c>
      <c r="H25" s="81" t="s">
        <v>6049</v>
      </c>
      <c r="I25" s="81" t="s">
        <v>5380</v>
      </c>
      <c r="J25" s="366">
        <v>333.4</v>
      </c>
      <c r="K25" s="235" t="e">
        <f>ROUND(J25*Order_Quote!#REF!,4)</f>
        <v>#REF!</v>
      </c>
      <c r="L25" s="228"/>
      <c r="M25" s="178"/>
      <c r="N25" s="171">
        <f t="shared" si="0"/>
        <v>0</v>
      </c>
    </row>
    <row r="26" spans="1:14" ht="15" customHeight="1" x14ac:dyDescent="0.3">
      <c r="A26" s="29" t="str">
        <f>IF(L26&gt;0,COUNT($A$7:A25)+COUNT(DWV!$A$8:$A$300)+COUNT('Large Dia. DWV'!$A$8:$A$121)+COUNT('SCH40'!$A$8:$A$601)+1,"")</f>
        <v/>
      </c>
      <c r="B26" s="419"/>
      <c r="C26" s="419"/>
      <c r="D26" s="81" t="s">
        <v>4070</v>
      </c>
      <c r="E26" s="81">
        <v>22552680</v>
      </c>
      <c r="F26" s="82" t="s">
        <v>6759</v>
      </c>
      <c r="G26" s="81">
        <v>1</v>
      </c>
      <c r="H26" s="81" t="s">
        <v>6049</v>
      </c>
      <c r="I26" s="81" t="s">
        <v>5380</v>
      </c>
      <c r="J26" s="366">
        <v>269.48</v>
      </c>
      <c r="K26" s="236" t="e">
        <f>ROUND(J26*Order_Quote!#REF!,4)</f>
        <v>#REF!</v>
      </c>
      <c r="L26" s="232"/>
      <c r="M26" s="178"/>
      <c r="N26" s="180">
        <f t="shared" si="0"/>
        <v>0</v>
      </c>
    </row>
    <row r="27" spans="1:14" ht="15" customHeight="1" x14ac:dyDescent="0.3">
      <c r="A27" s="29" t="str">
        <f>IF(L27&gt;0,COUNT($A$7:A26)+COUNT(DWV!$A$8:$A$300)+COUNT('Large Dia. DWV'!$A$8:$A$121)+COUNT('SCH40'!$A$8:$A$601)+1,"")</f>
        <v/>
      </c>
      <c r="B27" s="419"/>
      <c r="C27" s="419"/>
      <c r="D27" s="81" t="s">
        <v>4071</v>
      </c>
      <c r="E27" s="34">
        <v>22552682</v>
      </c>
      <c r="F27" s="82" t="s">
        <v>6760</v>
      </c>
      <c r="G27" s="81">
        <v>1</v>
      </c>
      <c r="H27" s="81" t="s">
        <v>6049</v>
      </c>
      <c r="I27" s="81" t="s">
        <v>5380</v>
      </c>
      <c r="J27" s="366">
        <v>376.73</v>
      </c>
      <c r="K27" s="235" t="e">
        <f>ROUND(J27*Order_Quote!#REF!,4)</f>
        <v>#REF!</v>
      </c>
      <c r="L27" s="228"/>
      <c r="M27" s="178"/>
      <c r="N27" s="171">
        <f t="shared" si="0"/>
        <v>0</v>
      </c>
    </row>
    <row r="28" spans="1:14" ht="15" customHeight="1" x14ac:dyDescent="0.3">
      <c r="A28" s="29" t="str">
        <f>IF(L28&gt;0,COUNT($A$7:A27)+COUNT(DWV!$A$8:$A$300)+COUNT('Large Dia. DWV'!$A$8:$A$121)+COUNT('SCH40'!$A$8:$A$601)+1,"")</f>
        <v/>
      </c>
      <c r="B28" s="419"/>
      <c r="C28" s="419"/>
      <c r="D28" s="81" t="s">
        <v>4072</v>
      </c>
      <c r="E28" s="34">
        <v>22552684</v>
      </c>
      <c r="F28" s="82" t="s">
        <v>6761</v>
      </c>
      <c r="G28" s="81">
        <v>1</v>
      </c>
      <c r="H28" s="81" t="s">
        <v>6049</v>
      </c>
      <c r="I28" s="81" t="s">
        <v>5380</v>
      </c>
      <c r="J28" s="366">
        <v>376.73</v>
      </c>
      <c r="K28" s="235" t="e">
        <f>ROUND(J28*Order_Quote!#REF!,4)</f>
        <v>#REF!</v>
      </c>
      <c r="L28" s="228"/>
      <c r="M28" s="178"/>
      <c r="N28" s="171">
        <f t="shared" si="0"/>
        <v>0</v>
      </c>
    </row>
    <row r="29" spans="1:14" ht="15" customHeight="1" x14ac:dyDescent="0.3">
      <c r="A29" s="29" t="str">
        <f>IF(L29&gt;0,COUNT($A$7:A28)+COUNT(DWV!$A$8:$A$300)+COUNT('Large Dia. DWV'!$A$8:$A$121)+COUNT('SCH40'!$A$8:$A$601)+1,"")</f>
        <v/>
      </c>
      <c r="B29" s="419"/>
      <c r="C29" s="419"/>
      <c r="D29" s="81" t="s">
        <v>4073</v>
      </c>
      <c r="E29" s="34">
        <v>22552686</v>
      </c>
      <c r="F29" s="82" t="s">
        <v>6762</v>
      </c>
      <c r="G29" s="81">
        <v>1</v>
      </c>
      <c r="H29" s="81" t="s">
        <v>6049</v>
      </c>
      <c r="I29" s="81" t="s">
        <v>5380</v>
      </c>
      <c r="J29" s="366">
        <v>299.70999999999998</v>
      </c>
      <c r="K29" s="235" t="e">
        <f>ROUND(J29*Order_Quote!#REF!,4)</f>
        <v>#REF!</v>
      </c>
      <c r="L29" s="228"/>
      <c r="M29" s="178"/>
      <c r="N29" s="171">
        <f t="shared" si="0"/>
        <v>0</v>
      </c>
    </row>
    <row r="30" spans="1:14" ht="15" customHeight="1" x14ac:dyDescent="0.3">
      <c r="A30" s="29" t="str">
        <f>IF(L30&gt;0,COUNT($A$7:A29)+COUNT(DWV!$A$8:$A$300)+COUNT('Large Dia. DWV'!$A$8:$A$121)+COUNT('SCH40'!$A$8:$A$601)+1,"")</f>
        <v/>
      </c>
      <c r="B30" s="419"/>
      <c r="C30" s="419"/>
      <c r="D30" s="81" t="s">
        <v>4074</v>
      </c>
      <c r="E30" s="81">
        <v>22552688</v>
      </c>
      <c r="F30" s="82" t="s">
        <v>6763</v>
      </c>
      <c r="G30" s="81">
        <v>1</v>
      </c>
      <c r="H30" s="81" t="s">
        <v>6049</v>
      </c>
      <c r="I30" s="81" t="s">
        <v>5380</v>
      </c>
      <c r="J30" s="366">
        <v>299.70999999999998</v>
      </c>
      <c r="K30" s="236" t="e">
        <f>ROUND(J30*Order_Quote!#REF!,4)</f>
        <v>#REF!</v>
      </c>
      <c r="L30" s="228"/>
      <c r="M30" s="178"/>
      <c r="N30" s="180">
        <f t="shared" si="0"/>
        <v>0</v>
      </c>
    </row>
    <row r="31" spans="1:14" ht="15" customHeight="1" x14ac:dyDescent="0.3">
      <c r="A31" s="29" t="str">
        <f>IF(L31&gt;0,COUNT($A$7:A30)+COUNT(DWV!$A$8:$A$300)+COUNT('Large Dia. DWV'!$A$8:$A$121)+COUNT('SCH40'!$A$8:$A$601)+1,"")</f>
        <v/>
      </c>
      <c r="B31" s="419"/>
      <c r="C31" s="419"/>
      <c r="D31" s="81" t="s">
        <v>4075</v>
      </c>
      <c r="E31" s="34">
        <v>22552690</v>
      </c>
      <c r="F31" s="82" t="s">
        <v>6764</v>
      </c>
      <c r="G31" s="81">
        <v>1</v>
      </c>
      <c r="H31" s="81" t="s">
        <v>6049</v>
      </c>
      <c r="I31" s="81" t="s">
        <v>5380</v>
      </c>
      <c r="J31" s="366">
        <v>418.97</v>
      </c>
      <c r="K31" s="235" t="e">
        <f>ROUND(J31*Order_Quote!#REF!,4)</f>
        <v>#REF!</v>
      </c>
      <c r="L31" s="228"/>
      <c r="M31" s="178"/>
      <c r="N31" s="171">
        <f t="shared" si="0"/>
        <v>0</v>
      </c>
    </row>
    <row r="32" spans="1:14" ht="15" customHeight="1" x14ac:dyDescent="0.3">
      <c r="A32" s="29" t="str">
        <f>IF(L32&gt;0,COUNT($A$7:A31)+COUNT(DWV!$A$8:$A$300)+COUNT('Large Dia. DWV'!$A$8:$A$121)+COUNT('SCH40'!$A$8:$A$601)+1,"")</f>
        <v/>
      </c>
      <c r="B32" s="419"/>
      <c r="C32" s="419"/>
      <c r="D32" s="81" t="s">
        <v>4076</v>
      </c>
      <c r="E32" s="34">
        <v>22552692</v>
      </c>
      <c r="F32" s="82" t="s">
        <v>6765</v>
      </c>
      <c r="G32" s="81">
        <v>1</v>
      </c>
      <c r="H32" s="81" t="s">
        <v>6049</v>
      </c>
      <c r="I32" s="81" t="s">
        <v>5380</v>
      </c>
      <c r="J32" s="366">
        <v>418.97</v>
      </c>
      <c r="K32" s="235" t="e">
        <f>ROUND(J32*Order_Quote!#REF!,4)</f>
        <v>#REF!</v>
      </c>
      <c r="L32" s="228"/>
      <c r="M32" s="178"/>
      <c r="N32" s="171">
        <f t="shared" si="0"/>
        <v>0</v>
      </c>
    </row>
    <row r="33" spans="1:14" ht="24" customHeight="1" x14ac:dyDescent="0.3">
      <c r="A33" s="29" t="str">
        <f>IF(L33&gt;0,COUNT($A$7:A32)+COUNT(DWV!$A$8:$A$300)+COUNT('Large Dia. DWV'!$A$8:$A$121)+COUNT('SCH40'!$A$8:$A$601)+1,"")</f>
        <v/>
      </c>
      <c r="B33" s="419"/>
      <c r="C33" s="419"/>
      <c r="D33" s="81" t="s">
        <v>4134</v>
      </c>
      <c r="E33" s="34">
        <v>22552864</v>
      </c>
      <c r="F33" s="82" t="s">
        <v>6766</v>
      </c>
      <c r="G33" s="81">
        <v>1</v>
      </c>
      <c r="H33" s="81" t="s">
        <v>6049</v>
      </c>
      <c r="I33" s="81" t="s">
        <v>5380</v>
      </c>
      <c r="J33" s="366">
        <v>629.4</v>
      </c>
      <c r="K33" s="235" t="e">
        <f>ROUND(J33*Order_Quote!#REF!,4)</f>
        <v>#REF!</v>
      </c>
      <c r="L33" s="232"/>
      <c r="M33" s="178"/>
      <c r="N33" s="171">
        <f t="shared" si="0"/>
        <v>0</v>
      </c>
    </row>
    <row r="34" spans="1:14" ht="24" customHeight="1" thickBot="1" x14ac:dyDescent="0.35">
      <c r="A34" s="29" t="str">
        <f>IF(L34&gt;0,COUNT($A$7:A33)+COUNT(DWV!$A$8:$A$300)+COUNT('Large Dia. DWV'!$A$8:$A$121)+COUNT('SCH40'!$A$8:$A$602)+1,"")</f>
        <v/>
      </c>
      <c r="B34" s="419"/>
      <c r="C34" s="419"/>
      <c r="D34" s="81" t="s">
        <v>4135</v>
      </c>
      <c r="E34" s="34">
        <v>22552872</v>
      </c>
      <c r="F34" s="82" t="s">
        <v>6767</v>
      </c>
      <c r="G34" s="81">
        <v>2</v>
      </c>
      <c r="H34" s="81" t="s">
        <v>6049</v>
      </c>
      <c r="I34" s="81" t="s">
        <v>5380</v>
      </c>
      <c r="J34" s="366">
        <v>648.69000000000005</v>
      </c>
      <c r="K34" s="236" t="e">
        <f>ROUND(J34*Order_Quote!#REF!,4)</f>
        <v>#REF!</v>
      </c>
      <c r="L34" s="229"/>
      <c r="M34" s="178"/>
      <c r="N34" s="180">
        <f t="shared" si="0"/>
        <v>0</v>
      </c>
    </row>
    <row r="35" spans="1:14" x14ac:dyDescent="0.3">
      <c r="A35" s="27">
        <f>MAX(A8:A34)+1</f>
        <v>1</v>
      </c>
    </row>
  </sheetData>
  <sheetProtection algorithmName="SHA-512" hashValue="qUxOgWVPsf14ttBjbsCxfTCcTyl8ls4tGteu7tOo5l4ofU2NykpAa/Qow139D4DSeYhUL1dMJ34JhgTsG33h1A==" saltValue="0FE0Y2ls8F7hmZV8h7Bg2Q==" spinCount="100000" sheet="1" objects="1" scenarios="1"/>
  <mergeCells count="11">
    <mergeCell ref="B14:C15"/>
    <mergeCell ref="B33:C34"/>
    <mergeCell ref="B16:C17"/>
    <mergeCell ref="B18:C22"/>
    <mergeCell ref="B23:C25"/>
    <mergeCell ref="B26:C32"/>
    <mergeCell ref="K2:L3"/>
    <mergeCell ref="B8:C9"/>
    <mergeCell ref="B10:C11"/>
    <mergeCell ref="B12:C13"/>
    <mergeCell ref="F1:I1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35:M65322 M1:M6 L1" xr:uid="{00000000-0002-0000-05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5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5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34" xr:uid="{00000000-0002-0000-0500-000003000000}">
      <formula1>1</formula1>
    </dataValidation>
  </dataValidation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C000"/>
    <pageSetUpPr fitToPage="1"/>
  </sheetPr>
  <dimension ref="A1:O119"/>
  <sheetViews>
    <sheetView showGridLines="0" zoomScaleNormal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4.4" zeroHeight="1" x14ac:dyDescent="0.3"/>
  <cols>
    <col min="1" max="1" width="1.44140625" style="28" customWidth="1"/>
    <col min="2" max="3" width="9.109375" style="8" customWidth="1"/>
    <col min="4" max="4" width="12.44140625" style="8" bestFit="1" customWidth="1"/>
    <col min="5" max="5" width="10.44140625" style="8" bestFit="1" customWidth="1"/>
    <col min="6" max="6" width="52.88671875" style="50" bestFit="1" customWidth="1"/>
    <col min="7" max="8" width="8.5546875" style="96" bestFit="1" customWidth="1"/>
    <col min="9" max="9" width="4.109375" style="96" bestFit="1" customWidth="1"/>
    <col min="10" max="10" width="9.5546875" style="93" bestFit="1" customWidth="1"/>
    <col min="11" max="11" width="10.44140625" style="94" customWidth="1"/>
    <col min="12" max="12" width="9.44140625" style="8" customWidth="1"/>
    <col min="13" max="13" width="1.44140625" style="52" customWidth="1"/>
    <col min="14" max="14" width="11.5546875" style="8" bestFit="1" customWidth="1"/>
    <col min="15" max="15" width="1.88671875" style="8" customWidth="1"/>
    <col min="16" max="16384" width="9.109375" style="8" hidden="1"/>
  </cols>
  <sheetData>
    <row r="1" spans="1:14" ht="18" x14ac:dyDescent="0.35">
      <c r="F1" s="430" t="s">
        <v>654</v>
      </c>
      <c r="G1" s="430"/>
      <c r="H1" s="430"/>
      <c r="I1" s="430"/>
      <c r="M1" s="8"/>
    </row>
    <row r="2" spans="1:14" ht="15.6" x14ac:dyDescent="0.3">
      <c r="D2" s="95"/>
      <c r="E2" s="58"/>
      <c r="K2" s="416" t="s">
        <v>5772</v>
      </c>
      <c r="L2" s="416"/>
      <c r="M2" s="8"/>
    </row>
    <row r="3" spans="1:14" x14ac:dyDescent="0.3">
      <c r="D3" s="51"/>
      <c r="E3" s="51"/>
      <c r="K3" s="416"/>
      <c r="L3" s="416"/>
      <c r="M3" s="8"/>
    </row>
    <row r="4" spans="1:14" x14ac:dyDescent="0.3">
      <c r="E4" s="28" t="s">
        <v>11212</v>
      </c>
      <c r="F4" s="60" t="s">
        <v>11205</v>
      </c>
      <c r="G4" s="382"/>
      <c r="H4" s="382" t="s">
        <v>11165</v>
      </c>
      <c r="I4" s="307"/>
      <c r="J4" s="97"/>
      <c r="K4" s="55"/>
      <c r="M4" s="8"/>
    </row>
    <row r="5" spans="1:14" x14ac:dyDescent="0.3">
      <c r="F5" s="62" t="s">
        <v>11202</v>
      </c>
      <c r="G5" s="383" t="s">
        <v>11203</v>
      </c>
      <c r="H5" s="383" t="s">
        <v>11164</v>
      </c>
      <c r="I5" s="308"/>
      <c r="J5" s="97"/>
      <c r="K5" s="55"/>
      <c r="M5" s="8"/>
    </row>
    <row r="6" spans="1:14" x14ac:dyDescent="0.3">
      <c r="K6" s="55"/>
      <c r="M6" s="8"/>
    </row>
    <row r="7" spans="1:14" ht="36" customHeight="1" thickBot="1" x14ac:dyDescent="0.35"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</row>
    <row r="8" spans="1:14" s="52" customFormat="1" ht="15.75" customHeight="1" x14ac:dyDescent="0.3">
      <c r="A8" s="29" t="str">
        <f>IF(L8&gt;0,COUNT($A$7:A7)+COUNT(DWV!$A$8:$A$300)+COUNT('Large Dia. DWV'!$A$8:$A$121)+COUNT('SCH40'!$A$8:$A$601)+COUNT('Large Dia. SCH40'!$A$8:$A$34)+1,"")</f>
        <v/>
      </c>
      <c r="B8" s="419"/>
      <c r="C8" s="419"/>
      <c r="D8" s="3" t="s">
        <v>392</v>
      </c>
      <c r="E8" s="4">
        <v>29860009</v>
      </c>
      <c r="F8" s="5" t="s">
        <v>6800</v>
      </c>
      <c r="G8" s="381">
        <f>IFERROR(INDEX([1]Master!$1:$1048576,MATCH(D8,[1]Master!$B:$B,0),MATCH($H$5,[1]Master!$1:$1,0)),"")</f>
        <v>18</v>
      </c>
      <c r="H8" s="381" t="str">
        <f>IFERROR(INDEX([1]Master!$1:$1048576,MATCH(D8,[1]Master!$B:$B,0),MATCH($H$4,[1]Master!$1:$1,0)),"")</f>
        <v>-</v>
      </c>
      <c r="I8" s="6" t="s">
        <v>5380</v>
      </c>
      <c r="J8" s="367">
        <f>IFERROR(INDEX([1]Master!$1:$1048576,MATCH(D8,[1]Master!$B:$B,0),MATCH($G$5,[1]Master!$1:$1,0)),"")</f>
        <v>57.352000000000004</v>
      </c>
      <c r="K8" s="237">
        <f>ROUND(J8*Order_Quote!$L$4,4)</f>
        <v>0</v>
      </c>
      <c r="L8" s="356"/>
      <c r="M8" s="178"/>
      <c r="N8" s="180">
        <f t="shared" ref="N8:N71" si="0">L8/G8</f>
        <v>0</v>
      </c>
    </row>
    <row r="9" spans="1:14" s="52" customFormat="1" ht="15.75" customHeight="1" x14ac:dyDescent="0.3">
      <c r="A9" s="29" t="str">
        <f>IF(L9&gt;0,COUNT($A$7:A8)+COUNT(DWV!$A$8:$A$300)+COUNT('Large Dia. DWV'!$A$8:$A$121)+COUNT('SCH40'!$A$8:$A$601)+COUNT('Large Dia. SCH40'!$A$8:$A$34)+1,"")</f>
        <v/>
      </c>
      <c r="B9" s="419"/>
      <c r="C9" s="419"/>
      <c r="D9" s="3" t="s">
        <v>393</v>
      </c>
      <c r="E9" s="4">
        <v>29860017</v>
      </c>
      <c r="F9" s="5" t="s">
        <v>6801</v>
      </c>
      <c r="G9" s="381">
        <f>IFERROR(INDEX([1]Master!$1:$1048576,MATCH(D9,[1]Master!$B:$B,0),MATCH($H$5,[1]Master!$1:$1,0)),"")</f>
        <v>8</v>
      </c>
      <c r="H9" s="381">
        <f>IFERROR(INDEX([1]Master!$1:$1048576,MATCH(D9,[1]Master!$B:$B,0),MATCH($H$4,[1]Master!$1:$1,0)),"")</f>
        <v>140</v>
      </c>
      <c r="I9" s="6" t="s">
        <v>5380</v>
      </c>
      <c r="J9" s="367">
        <f>IFERROR(INDEX([1]Master!$1:$1048576,MATCH(D9,[1]Master!$B:$B,0),MATCH($G$5,[1]Master!$1:$1,0)),"")</f>
        <v>132.46600000000001</v>
      </c>
      <c r="K9" s="237">
        <f>ROUND(J9*Order_Quote!$L$4,4)</f>
        <v>0</v>
      </c>
      <c r="L9" s="357"/>
      <c r="M9" s="178"/>
      <c r="N9" s="171">
        <f t="shared" si="0"/>
        <v>0</v>
      </c>
    </row>
    <row r="10" spans="1:14" s="52" customFormat="1" ht="15.75" customHeight="1" x14ac:dyDescent="0.3">
      <c r="A10" s="29" t="str">
        <f>IF(L10&gt;0,COUNT($A$7:A9)+COUNT(DWV!$A$8:$A$300)+COUNT('Large Dia. DWV'!$A$8:$A$121)+COUNT('SCH40'!$A$8:$A$601)+COUNT('Large Dia. SCH40'!$A$8:$A$34)+1,"")</f>
        <v/>
      </c>
      <c r="B10" s="419"/>
      <c r="C10" s="419"/>
      <c r="D10" s="3" t="s">
        <v>5380</v>
      </c>
      <c r="E10" s="4"/>
      <c r="F10" s="183" t="s">
        <v>3736</v>
      </c>
      <c r="G10" s="381" t="str">
        <f>IFERROR(INDEX([1]Master!$1:$1048576,MATCH(D10,[1]Master!$B:$B,0),MATCH($H$5,[1]Master!$1:$1,0)),"")</f>
        <v/>
      </c>
      <c r="H10" s="381" t="str">
        <f>IFERROR(INDEX([1]Master!$1:$1048576,MATCH(D10,[1]Master!$B:$B,0),MATCH($H$4,[1]Master!$1:$1,0)),"")</f>
        <v/>
      </c>
      <c r="I10" s="6" t="s">
        <v>5380</v>
      </c>
      <c r="J10" s="367" t="str">
        <f>IFERROR(INDEX([1]Master!$1:$1048576,MATCH(D10,[1]Master!$B:$B,0),MATCH($G$5,[1]Master!$1:$1,0)),"")</f>
        <v/>
      </c>
      <c r="K10" s="237"/>
      <c r="L10" s="357"/>
      <c r="M10" s="178"/>
      <c r="N10" s="171"/>
    </row>
    <row r="11" spans="1:14" s="52" customFormat="1" ht="15.75" customHeight="1" x14ac:dyDescent="0.3">
      <c r="A11" s="29" t="str">
        <f>IF(L11&gt;0,COUNT($A$7:A10)+COUNT(DWV!$A$8:$A$300)+COUNT('Large Dia. DWV'!$A$8:$A$121)+COUNT('SCH40'!$A$8:$A$601)+COUNT('Large Dia. SCH40'!$A$8:$A$34)+1,"")</f>
        <v/>
      </c>
      <c r="B11" s="419"/>
      <c r="C11" s="419"/>
      <c r="D11" s="3" t="s">
        <v>386</v>
      </c>
      <c r="E11" s="4">
        <v>29863300</v>
      </c>
      <c r="F11" s="5" t="s">
        <v>6802</v>
      </c>
      <c r="G11" s="381">
        <f>IFERROR(INDEX([1]Master!$1:$1048576,MATCH(D11,[1]Master!$B:$B,0),MATCH($H$5,[1]Master!$1:$1,0)),"")</f>
        <v>8</v>
      </c>
      <c r="H11" s="381" t="str">
        <f>IFERROR(INDEX([1]Master!$1:$1048576,MATCH(D11,[1]Master!$B:$B,0),MATCH($H$4,[1]Master!$1:$1,0)),"")</f>
        <v>-</v>
      </c>
      <c r="I11" s="6" t="s">
        <v>5380</v>
      </c>
      <c r="J11" s="367">
        <f>IFERROR(INDEX([1]Master!$1:$1048576,MATCH(D11,[1]Master!$B:$B,0),MATCH($G$5,[1]Master!$1:$1,0)),"")</f>
        <v>69.823444444444434</v>
      </c>
      <c r="K11" s="237">
        <f>ROUND(J11*Order_Quote!$L$4,4)</f>
        <v>0</v>
      </c>
      <c r="L11" s="359"/>
      <c r="M11" s="178"/>
      <c r="N11" s="180">
        <f t="shared" si="0"/>
        <v>0</v>
      </c>
    </row>
    <row r="12" spans="1:14" s="52" customFormat="1" ht="15.75" customHeight="1" x14ac:dyDescent="0.3">
      <c r="A12" s="29" t="str">
        <f>IF(L12&gt;0,COUNT($A$7:A11)+COUNT(DWV!$A$8:$A$300)+COUNT('Large Dia. DWV'!$A$8:$A$121)+COUNT('SCH40'!$A$8:$A$601)+COUNT('Large Dia. SCH40'!$A$8:$A$34)+1,"")</f>
        <v/>
      </c>
      <c r="B12" s="419"/>
      <c r="C12" s="419"/>
      <c r="D12" s="3" t="s">
        <v>387</v>
      </c>
      <c r="E12" s="4">
        <v>29863326</v>
      </c>
      <c r="F12" s="5" t="s">
        <v>6803</v>
      </c>
      <c r="G12" s="381">
        <f>IFERROR(INDEX([1]Master!$1:$1048576,MATCH(D12,[1]Master!$B:$B,0),MATCH($H$5,[1]Master!$1:$1,0)),"")</f>
        <v>4</v>
      </c>
      <c r="H12" s="381">
        <f>IFERROR(INDEX([1]Master!$1:$1048576,MATCH(D12,[1]Master!$B:$B,0),MATCH($H$4,[1]Master!$1:$1,0)),"")</f>
        <v>60</v>
      </c>
      <c r="I12" s="6" t="s">
        <v>5380</v>
      </c>
      <c r="J12" s="367">
        <f>IFERROR(INDEX([1]Master!$1:$1048576,MATCH(D12,[1]Master!$B:$B,0),MATCH($G$5,[1]Master!$1:$1,0)),"")</f>
        <v>197.35555555555555</v>
      </c>
      <c r="K12" s="237">
        <f>ROUND(J12*Order_Quote!$L$4,4)</f>
        <v>0</v>
      </c>
      <c r="L12" s="357"/>
      <c r="M12" s="178"/>
      <c r="N12" s="180">
        <f t="shared" si="0"/>
        <v>0</v>
      </c>
    </row>
    <row r="13" spans="1:14" s="52" customFormat="1" ht="15.75" customHeight="1" x14ac:dyDescent="0.3">
      <c r="A13" s="29" t="str">
        <f>IF(L13&gt;0,COUNT($A$7:A12)+COUNT(DWV!$A$8:$A$300)+COUNT('Large Dia. DWV'!$A$8:$A$121)+COUNT('SCH40'!$A$8:$A$601)+COUNT('Large Dia. SCH40'!$A$8:$A$34)+1,"")</f>
        <v/>
      </c>
      <c r="B13" s="419"/>
      <c r="C13" s="419"/>
      <c r="D13" s="3" t="s">
        <v>388</v>
      </c>
      <c r="E13" s="4">
        <v>29863342</v>
      </c>
      <c r="F13" s="5" t="s">
        <v>6804</v>
      </c>
      <c r="G13" s="381">
        <f>IFERROR(INDEX([1]Master!$1:$1048576,MATCH(D13,[1]Master!$B:$B,0),MATCH($H$5,[1]Master!$1:$1,0)),"")</f>
        <v>4</v>
      </c>
      <c r="H13" s="381">
        <f>IFERROR(INDEX([1]Master!$1:$1048576,MATCH(D13,[1]Master!$B:$B,0),MATCH($H$4,[1]Master!$1:$1,0)),"")</f>
        <v>38</v>
      </c>
      <c r="I13" s="6" t="s">
        <v>5380</v>
      </c>
      <c r="J13" s="367">
        <f>IFERROR(INDEX([1]Master!$1:$1048576,MATCH(D13,[1]Master!$B:$B,0),MATCH($G$5,[1]Master!$1:$1,0)),"")</f>
        <v>236.38677777777781</v>
      </c>
      <c r="K13" s="237">
        <f>ROUND(J13*Order_Quote!$L$4,4)</f>
        <v>0</v>
      </c>
      <c r="L13" s="357"/>
      <c r="M13" s="178"/>
      <c r="N13" s="171">
        <f t="shared" si="0"/>
        <v>0</v>
      </c>
    </row>
    <row r="14" spans="1:14" s="52" customFormat="1" ht="15.75" customHeight="1" x14ac:dyDescent="0.3">
      <c r="A14" s="29" t="str">
        <f>IF(L14&gt;0,COUNT($A$7:A13)+COUNT(DWV!$A$8:$A$300)+COUNT('Large Dia. DWV'!$A$8:$A$121)+COUNT('SCH40'!$A$8:$A$601)+COUNT('Large Dia. SCH40'!$A$8:$A$34)+1,"")</f>
        <v/>
      </c>
      <c r="B14" s="419"/>
      <c r="C14" s="419"/>
      <c r="D14" s="3" t="s">
        <v>5380</v>
      </c>
      <c r="E14" s="4"/>
      <c r="F14" s="183" t="s">
        <v>3737</v>
      </c>
      <c r="G14" s="381" t="str">
        <f>IFERROR(INDEX([1]Master!$1:$1048576,MATCH(D14,[1]Master!$B:$B,0),MATCH($H$5,[1]Master!$1:$1,0)),"")</f>
        <v/>
      </c>
      <c r="H14" s="381" t="str">
        <f>IFERROR(INDEX([1]Master!$1:$1048576,MATCH(D14,[1]Master!$B:$B,0),MATCH($H$4,[1]Master!$1:$1,0)),"")</f>
        <v/>
      </c>
      <c r="I14" s="6" t="s">
        <v>5380</v>
      </c>
      <c r="J14" s="367" t="str">
        <f>IFERROR(INDEX([1]Master!$1:$1048576,MATCH(D14,[1]Master!$B:$B,0),MATCH($G$5,[1]Master!$1:$1,0)),"")</f>
        <v/>
      </c>
      <c r="K14" s="237"/>
      <c r="L14" s="357"/>
      <c r="M14" s="178"/>
      <c r="N14" s="171"/>
    </row>
    <row r="15" spans="1:14" s="52" customFormat="1" ht="15.75" customHeight="1" x14ac:dyDescent="0.3">
      <c r="A15" s="29" t="str">
        <f>IF(L15&gt;0,COUNT($A$7:A14)+COUNT(DWV!$A$8:$A$300)+COUNT('Large Dia. DWV'!$A$8:$A$121)+COUNT('SCH40'!$A$8:$A$601)+COUNT('Large Dia. SCH40'!$A$8:$A$34)+1,"")</f>
        <v/>
      </c>
      <c r="B15" s="419"/>
      <c r="C15" s="419"/>
      <c r="D15" s="3" t="s">
        <v>383</v>
      </c>
      <c r="E15" s="4">
        <v>29861200</v>
      </c>
      <c r="F15" s="5" t="s">
        <v>6805</v>
      </c>
      <c r="G15" s="381">
        <f>IFERROR(INDEX([1]Master!$1:$1048576,MATCH(D15,[1]Master!$B:$B,0),MATCH($H$5,[1]Master!$1:$1,0)),"")</f>
        <v>8</v>
      </c>
      <c r="H15" s="381" t="str">
        <f>IFERROR(INDEX([1]Master!$1:$1048576,MATCH(D15,[1]Master!$B:$B,0),MATCH($H$4,[1]Master!$1:$1,0)),"")</f>
        <v>-</v>
      </c>
      <c r="I15" s="6" t="s">
        <v>5380</v>
      </c>
      <c r="J15" s="367">
        <f>IFERROR(INDEX([1]Master!$1:$1048576,MATCH(D15,[1]Master!$B:$B,0),MATCH($G$5,[1]Master!$1:$1,0)),"")</f>
        <v>69.823444444444434</v>
      </c>
      <c r="K15" s="237">
        <f>ROUND(J15*Order_Quote!$L$4,4)</f>
        <v>0</v>
      </c>
      <c r="L15" s="359"/>
      <c r="M15" s="178"/>
      <c r="N15" s="180">
        <f t="shared" si="0"/>
        <v>0</v>
      </c>
    </row>
    <row r="16" spans="1:14" s="52" customFormat="1" ht="15.75" customHeight="1" x14ac:dyDescent="0.3">
      <c r="A16" s="29" t="str">
        <f>IF(L16&gt;0,COUNT($A$7:A15)+COUNT(DWV!$A$8:$A$300)+COUNT('Large Dia. DWV'!$A$8:$A$121)+COUNT('SCH40'!$A$8:$A$601)+COUNT('Large Dia. SCH40'!$A$8:$A$34)+1,"")</f>
        <v/>
      </c>
      <c r="B16" s="419"/>
      <c r="C16" s="419"/>
      <c r="D16" s="3" t="s">
        <v>384</v>
      </c>
      <c r="E16" s="4">
        <v>29861218</v>
      </c>
      <c r="F16" s="5" t="s">
        <v>6806</v>
      </c>
      <c r="G16" s="381">
        <f>IFERROR(INDEX([1]Master!$1:$1048576,MATCH(D16,[1]Master!$B:$B,0),MATCH($H$5,[1]Master!$1:$1,0)),"")</f>
        <v>4</v>
      </c>
      <c r="H16" s="381">
        <f>IFERROR(INDEX([1]Master!$1:$1048576,MATCH(D16,[1]Master!$B:$B,0),MATCH($H$4,[1]Master!$1:$1,0)),"")</f>
        <v>60</v>
      </c>
      <c r="I16" s="6" t="s">
        <v>5380</v>
      </c>
      <c r="J16" s="367">
        <f>IFERROR(INDEX([1]Master!$1:$1048576,MATCH(D16,[1]Master!$B:$B,0),MATCH($G$5,[1]Master!$1:$1,0)),"")</f>
        <v>197.35555555555555</v>
      </c>
      <c r="K16" s="237">
        <f>ROUND(J16*Order_Quote!$L$4,4)</f>
        <v>0</v>
      </c>
      <c r="L16" s="357"/>
      <c r="M16" s="178"/>
      <c r="N16" s="180">
        <f t="shared" si="0"/>
        <v>0</v>
      </c>
    </row>
    <row r="17" spans="1:14" s="52" customFormat="1" ht="15.75" customHeight="1" x14ac:dyDescent="0.3">
      <c r="A17" s="29" t="str">
        <f>IF(L17&gt;0,COUNT($A$7:A16)+COUNT(DWV!$A$8:$A$300)+COUNT('Large Dia. DWV'!$A$8:$A$121)+COUNT('SCH40'!$A$8:$A$601)+COUNT('Large Dia. SCH40'!$A$8:$A$34)+1,"")</f>
        <v/>
      </c>
      <c r="B17" s="419"/>
      <c r="C17" s="419"/>
      <c r="D17" s="3" t="s">
        <v>385</v>
      </c>
      <c r="E17" s="4">
        <v>29861226</v>
      </c>
      <c r="F17" s="5" t="s">
        <v>6807</v>
      </c>
      <c r="G17" s="381">
        <f>IFERROR(INDEX([1]Master!$1:$1048576,MATCH(D17,[1]Master!$B:$B,0),MATCH($H$5,[1]Master!$1:$1,0)),"")</f>
        <v>4</v>
      </c>
      <c r="H17" s="381">
        <f>IFERROR(INDEX([1]Master!$1:$1048576,MATCH(D17,[1]Master!$B:$B,0),MATCH($H$4,[1]Master!$1:$1,0)),"")</f>
        <v>38</v>
      </c>
      <c r="I17" s="6" t="s">
        <v>5380</v>
      </c>
      <c r="J17" s="367">
        <f>IFERROR(INDEX([1]Master!$1:$1048576,MATCH(D17,[1]Master!$B:$B,0),MATCH($G$5,[1]Master!$1:$1,0)),"")</f>
        <v>239.34711111111113</v>
      </c>
      <c r="K17" s="237">
        <f>ROUND(J17*Order_Quote!$L$4,4)</f>
        <v>0</v>
      </c>
      <c r="L17" s="357"/>
      <c r="M17" s="178"/>
      <c r="N17" s="171">
        <f t="shared" si="0"/>
        <v>0</v>
      </c>
    </row>
    <row r="18" spans="1:14" s="52" customFormat="1" ht="15.75" customHeight="1" x14ac:dyDescent="0.3">
      <c r="A18" s="29" t="str">
        <f>IF(L18&gt;0,COUNT($A$7:A17)+COUNT(DWV!$A$8:$A$300)+COUNT('Large Dia. DWV'!$A$8:$A$121)+COUNT('SCH40'!$A$8:$A$601)+COUNT('Large Dia. SCH40'!$A$8:$A$34)+1,"")</f>
        <v/>
      </c>
      <c r="B18" s="419"/>
      <c r="C18" s="419"/>
      <c r="D18" s="3" t="s">
        <v>5380</v>
      </c>
      <c r="E18" s="4"/>
      <c r="F18" s="183" t="s">
        <v>3738</v>
      </c>
      <c r="G18" s="381" t="str">
        <f>IFERROR(INDEX([1]Master!$1:$1048576,MATCH(D18,[1]Master!$B:$B,0),MATCH($H$5,[1]Master!$1:$1,0)),"")</f>
        <v/>
      </c>
      <c r="H18" s="381" t="str">
        <f>IFERROR(INDEX([1]Master!$1:$1048576,MATCH(D18,[1]Master!$B:$B,0),MATCH($H$4,[1]Master!$1:$1,0)),"")</f>
        <v/>
      </c>
      <c r="I18" s="6" t="s">
        <v>5380</v>
      </c>
      <c r="J18" s="367" t="str">
        <f>IFERROR(INDEX([1]Master!$1:$1048576,MATCH(D18,[1]Master!$B:$B,0),MATCH($G$5,[1]Master!$1:$1,0)),"")</f>
        <v/>
      </c>
      <c r="K18" s="237"/>
      <c r="L18" s="357"/>
      <c r="M18" s="178"/>
      <c r="N18" s="171"/>
    </row>
    <row r="19" spans="1:14" s="52" customFormat="1" ht="15.75" customHeight="1" x14ac:dyDescent="0.3">
      <c r="A19" s="29" t="str">
        <f>IF(L19&gt;0,COUNT($A$7:A18)+COUNT(DWV!$A$8:$A$300)+COUNT('Large Dia. DWV'!$A$8:$A$121)+COUNT('SCH40'!$A$8:$A$601)+COUNT('Large Dia. SCH40'!$A$8:$A$34)+1,"")</f>
        <v/>
      </c>
      <c r="B19" s="419"/>
      <c r="C19" s="419"/>
      <c r="D19" s="3" t="s">
        <v>377</v>
      </c>
      <c r="E19" s="4">
        <v>29862605</v>
      </c>
      <c r="F19" s="5" t="s">
        <v>6808</v>
      </c>
      <c r="G19" s="381">
        <f>IFERROR(INDEX([1]Master!$1:$1048576,MATCH(D19,[1]Master!$B:$B,0),MATCH($H$5,[1]Master!$1:$1,0)),"")</f>
        <v>18</v>
      </c>
      <c r="H19" s="381">
        <f>IFERROR(INDEX([1]Master!$1:$1048576,MATCH(D19,[1]Master!$B:$B,0),MATCH($H$4,[1]Master!$1:$1,0)),"")</f>
        <v>432</v>
      </c>
      <c r="I19" s="6" t="s">
        <v>5380</v>
      </c>
      <c r="J19" s="367">
        <f>IFERROR(INDEX([1]Master!$1:$1048576,MATCH(D19,[1]Master!$B:$B,0),MATCH($G$5,[1]Master!$1:$1,0)),"")</f>
        <v>84.090111111111128</v>
      </c>
      <c r="K19" s="237">
        <f>ROUND(J19*Order_Quote!$L$4,4)</f>
        <v>0</v>
      </c>
      <c r="L19" s="359"/>
      <c r="M19" s="178"/>
      <c r="N19" s="180">
        <f t="shared" si="0"/>
        <v>0</v>
      </c>
    </row>
    <row r="20" spans="1:14" s="52" customFormat="1" ht="15.75" customHeight="1" x14ac:dyDescent="0.3">
      <c r="A20" s="29" t="str">
        <f>IF(L20&gt;0,COUNT($A$7:A19)+COUNT(DWV!$A$8:$A$300)+COUNT('Large Dia. DWV'!$A$8:$A$121)+COUNT('SCH40'!$A$8:$A$601)+COUNT('Large Dia. SCH40'!$A$8:$A$34)+1,"")</f>
        <v/>
      </c>
      <c r="B20" s="419"/>
      <c r="C20" s="419"/>
      <c r="D20" s="3" t="s">
        <v>2503</v>
      </c>
      <c r="E20" s="4">
        <v>28868308</v>
      </c>
      <c r="F20" s="5" t="s">
        <v>6809</v>
      </c>
      <c r="G20" s="381">
        <f>IFERROR(INDEX([1]Master!$1:$1048576,MATCH(D20,[1]Master!$B:$B,0),MATCH($H$5,[1]Master!$1:$1,0)),"")</f>
        <v>1</v>
      </c>
      <c r="H20" s="381" t="str">
        <f>IFERROR(INDEX([1]Master!$1:$1048576,MATCH(D20,[1]Master!$B:$B,0),MATCH($H$4,[1]Master!$1:$1,0)),"")</f>
        <v>-</v>
      </c>
      <c r="I20" s="6" t="s">
        <v>6153</v>
      </c>
      <c r="J20" s="367">
        <f>IFERROR(INDEX([1]Master!$1:$1048576,MATCH(D20,[1]Master!$B:$B,0),MATCH($G$5,[1]Master!$1:$1,0)),"")</f>
        <v>158.20572418300654</v>
      </c>
      <c r="K20" s="237">
        <f>ROUND(J20*Order_Quote!$L$4,4)</f>
        <v>0</v>
      </c>
      <c r="L20" s="357"/>
      <c r="M20" s="178"/>
      <c r="N20" s="180">
        <f t="shared" si="0"/>
        <v>0</v>
      </c>
    </row>
    <row r="21" spans="1:14" s="52" customFormat="1" ht="15.75" customHeight="1" x14ac:dyDescent="0.3">
      <c r="A21" s="29" t="str">
        <f>IF(L21&gt;0,COUNT($A$7:A20)+COUNT(DWV!$A$8:$A$300)+COUNT('Large Dia. DWV'!$A$8:$A$121)+COUNT('SCH40'!$A$8:$A$601)+COUNT('Large Dia. SCH40'!$A$8:$A$34)+1,"")</f>
        <v/>
      </c>
      <c r="B21" s="419"/>
      <c r="C21" s="419"/>
      <c r="D21" s="3" t="s">
        <v>378</v>
      </c>
      <c r="E21" s="4">
        <v>29862613</v>
      </c>
      <c r="F21" s="5" t="s">
        <v>6810</v>
      </c>
      <c r="G21" s="381">
        <f>IFERROR(INDEX([1]Master!$1:$1048576,MATCH(D21,[1]Master!$B:$B,0),MATCH($H$5,[1]Master!$1:$1,0)),"")</f>
        <v>1</v>
      </c>
      <c r="H21" s="381">
        <f>IFERROR(INDEX([1]Master!$1:$1048576,MATCH(D21,[1]Master!$B:$B,0),MATCH($H$4,[1]Master!$1:$1,0)),"")</f>
        <v>120</v>
      </c>
      <c r="I21" s="6" t="s">
        <v>5380</v>
      </c>
      <c r="J21" s="367">
        <f>IFERROR(INDEX([1]Master!$1:$1048576,MATCH(D21,[1]Master!$B:$B,0),MATCH($G$5,[1]Master!$1:$1,0)),"")</f>
        <v>158.52644444444445</v>
      </c>
      <c r="K21" s="237">
        <f>ROUND(J21*Order_Quote!$L$4,4)</f>
        <v>0</v>
      </c>
      <c r="L21" s="357"/>
      <c r="M21" s="178"/>
      <c r="N21" s="171">
        <f t="shared" si="0"/>
        <v>0</v>
      </c>
    </row>
    <row r="22" spans="1:14" s="52" customFormat="1" ht="15.75" customHeight="1" x14ac:dyDescent="0.3">
      <c r="A22" s="29" t="str">
        <f>IF(L22&gt;0,COUNT($A$7:A21)+COUNT(DWV!$A$8:$A$300)+COUNT('Large Dia. DWV'!$A$8:$A$121)+COUNT('SCH40'!$A$8:$A$601)+COUNT('Large Dia. SCH40'!$A$8:$A$34)+1,"")</f>
        <v/>
      </c>
      <c r="B22" s="419"/>
      <c r="C22" s="419"/>
      <c r="D22" s="3" t="s">
        <v>379</v>
      </c>
      <c r="E22" s="4">
        <v>29862621</v>
      </c>
      <c r="F22" s="5" t="s">
        <v>6811</v>
      </c>
      <c r="G22" s="381">
        <f>IFERROR(INDEX([1]Master!$1:$1048576,MATCH(D22,[1]Master!$B:$B,0),MATCH($H$5,[1]Master!$1:$1,0)),"")</f>
        <v>1</v>
      </c>
      <c r="H22" s="381">
        <f>IFERROR(INDEX([1]Master!$1:$1048576,MATCH(D22,[1]Master!$B:$B,0),MATCH($H$4,[1]Master!$1:$1,0)),"")</f>
        <v>70</v>
      </c>
      <c r="I22" s="6" t="s">
        <v>5380</v>
      </c>
      <c r="J22" s="367">
        <f>IFERROR(INDEX([1]Master!$1:$1048576,MATCH(D22,[1]Master!$B:$B,0),MATCH($G$5,[1]Master!$1:$1,0)),"")</f>
        <v>281.81422222222221</v>
      </c>
      <c r="K22" s="237">
        <f>ROUND(J22*Order_Quote!$L$4,4)</f>
        <v>0</v>
      </c>
      <c r="L22" s="357"/>
      <c r="M22" s="178"/>
      <c r="N22" s="171">
        <f t="shared" si="0"/>
        <v>0</v>
      </c>
    </row>
    <row r="23" spans="1:14" s="52" customFormat="1" ht="15.75" customHeight="1" x14ac:dyDescent="0.3">
      <c r="A23" s="29" t="str">
        <f>IF(L23&gt;0,COUNT($A$7:A22)+COUNT(DWV!$A$8:$A$300)+COUNT('Large Dia. DWV'!$A$8:$A$121)+COUNT('SCH40'!$A$8:$A$601)+COUNT('Large Dia. SCH40'!$A$8:$A$34)+1,"")</f>
        <v/>
      </c>
      <c r="B23" s="419"/>
      <c r="C23" s="419"/>
      <c r="D23" s="3" t="s">
        <v>5380</v>
      </c>
      <c r="E23" s="4"/>
      <c r="F23" s="183" t="s">
        <v>8034</v>
      </c>
      <c r="G23" s="381" t="str">
        <f>IFERROR(INDEX([1]Master!$1:$1048576,MATCH(D23,[1]Master!$B:$B,0),MATCH($H$5,[1]Master!$1:$1,0)),"")</f>
        <v/>
      </c>
      <c r="H23" s="381" t="str">
        <f>IFERROR(INDEX([1]Master!$1:$1048576,MATCH(D23,[1]Master!$B:$B,0),MATCH($H$4,[1]Master!$1:$1,0)),"")</f>
        <v/>
      </c>
      <c r="I23" s="6" t="s">
        <v>5380</v>
      </c>
      <c r="J23" s="367" t="str">
        <f>IFERROR(INDEX([1]Master!$1:$1048576,MATCH(D23,[1]Master!$B:$B,0),MATCH($G$5,[1]Master!$1:$1,0)),"")</f>
        <v/>
      </c>
      <c r="K23" s="237"/>
      <c r="L23" s="357"/>
      <c r="M23" s="178"/>
      <c r="N23" s="180"/>
    </row>
    <row r="24" spans="1:14" s="52" customFormat="1" ht="15.75" customHeight="1" x14ac:dyDescent="0.3">
      <c r="A24" s="29" t="str">
        <f>IF(L24&gt;0,COUNT($A$7:A23)+COUNT(DWV!$A$8:$A$300)+COUNT('Large Dia. DWV'!$A$8:$A$121)+COUNT('SCH40'!$A$8:$A$601)+COUNT('Large Dia. SCH40'!$A$8:$A$34)+1,"")</f>
        <v/>
      </c>
      <c r="B24" s="419"/>
      <c r="C24" s="419"/>
      <c r="D24" s="3" t="s">
        <v>380</v>
      </c>
      <c r="E24" s="4">
        <v>29862109</v>
      </c>
      <c r="F24" s="5" t="s">
        <v>6812</v>
      </c>
      <c r="G24" s="381">
        <f>IFERROR(INDEX([1]Master!$1:$1048576,MATCH(D24,[1]Master!$B:$B,0),MATCH($H$5,[1]Master!$1:$1,0)),"")</f>
        <v>18</v>
      </c>
      <c r="H24" s="381">
        <f>IFERROR(INDEX([1]Master!$1:$1048576,MATCH(D24,[1]Master!$B:$B,0),MATCH($H$4,[1]Master!$1:$1,0)),"")</f>
        <v>432</v>
      </c>
      <c r="I24" s="6" t="s">
        <v>5380</v>
      </c>
      <c r="J24" s="367">
        <f>IFERROR(INDEX([1]Master!$1:$1048576,MATCH(D24,[1]Master!$B:$B,0),MATCH($G$5,[1]Master!$1:$1,0)),"")</f>
        <v>80.499666666666656</v>
      </c>
      <c r="K24" s="237">
        <f>ROUND(J24*Order_Quote!$L$4,4)</f>
        <v>0</v>
      </c>
      <c r="L24" s="359"/>
      <c r="M24" s="178"/>
      <c r="N24" s="180">
        <f t="shared" si="0"/>
        <v>0</v>
      </c>
    </row>
    <row r="25" spans="1:14" s="52" customFormat="1" ht="15.75" customHeight="1" x14ac:dyDescent="0.3">
      <c r="A25" s="29" t="str">
        <f>IF(L25&gt;0,COUNT($A$7:A24)+COUNT(DWV!$A$8:$A$300)+COUNT('Large Dia. DWV'!$A$8:$A$121)+COUNT('SCH40'!$A$8:$A$601)+COUNT('Large Dia. SCH40'!$A$8:$A$34)+1,"")</f>
        <v/>
      </c>
      <c r="B25" s="419"/>
      <c r="C25" s="419"/>
      <c r="D25" s="3" t="s">
        <v>2579</v>
      </c>
      <c r="E25" s="4">
        <v>28868502</v>
      </c>
      <c r="F25" s="5" t="s">
        <v>6813</v>
      </c>
      <c r="G25" s="381">
        <f>IFERROR(INDEX([1]Master!$1:$1048576,MATCH(D25,[1]Master!$B:$B,0),MATCH($H$5,[1]Master!$1:$1,0)),"")</f>
        <v>1</v>
      </c>
      <c r="H25" s="381" t="str">
        <f>IFERROR(INDEX([1]Master!$1:$1048576,MATCH(D25,[1]Master!$B:$B,0),MATCH($H$4,[1]Master!$1:$1,0)),"")</f>
        <v>-</v>
      </c>
      <c r="I25" s="6" t="s">
        <v>6153</v>
      </c>
      <c r="J25" s="367">
        <f>IFERROR(INDEX([1]Master!$1:$1048576,MATCH(D25,[1]Master!$B:$B,0),MATCH($G$5,[1]Master!$1:$1,0)),"")</f>
        <v>158.43021437908499</v>
      </c>
      <c r="K25" s="237">
        <f>ROUND(J25*Order_Quote!$L$4,4)</f>
        <v>0</v>
      </c>
      <c r="L25" s="357"/>
      <c r="M25" s="178"/>
      <c r="N25" s="171">
        <f t="shared" si="0"/>
        <v>0</v>
      </c>
    </row>
    <row r="26" spans="1:14" s="52" customFormat="1" ht="15.75" customHeight="1" x14ac:dyDescent="0.3">
      <c r="A26" s="29" t="str">
        <f>IF(L26&gt;0,COUNT($A$7:A25)+COUNT(DWV!$A$8:$A$300)+COUNT('Large Dia. DWV'!$A$8:$A$121)+COUNT('SCH40'!$A$8:$A$601)+COUNT('Large Dia. SCH40'!$A$8:$A$34)+1,"")</f>
        <v/>
      </c>
      <c r="B26" s="419"/>
      <c r="C26" s="419"/>
      <c r="D26" s="3" t="s">
        <v>381</v>
      </c>
      <c r="E26" s="4">
        <v>29862117</v>
      </c>
      <c r="F26" s="5" t="s">
        <v>6814</v>
      </c>
      <c r="G26" s="381">
        <f>IFERROR(INDEX([1]Master!$1:$1048576,MATCH(D26,[1]Master!$B:$B,0),MATCH($H$5,[1]Master!$1:$1,0)),"")</f>
        <v>1</v>
      </c>
      <c r="H26" s="381">
        <f>IFERROR(INDEX([1]Master!$1:$1048576,MATCH(D26,[1]Master!$B:$B,0),MATCH($H$4,[1]Master!$1:$1,0)),"")</f>
        <v>120</v>
      </c>
      <c r="I26" s="6" t="s">
        <v>5380</v>
      </c>
      <c r="J26" s="367">
        <f>IFERROR(INDEX([1]Master!$1:$1048576,MATCH(D26,[1]Master!$B:$B,0),MATCH($G$5,[1]Master!$1:$1,0)),"")</f>
        <v>151.85677777777781</v>
      </c>
      <c r="K26" s="237">
        <f>ROUND(J26*Order_Quote!$L$4,4)</f>
        <v>0</v>
      </c>
      <c r="L26" s="357"/>
      <c r="M26" s="178"/>
      <c r="N26" s="171">
        <f t="shared" si="0"/>
        <v>0</v>
      </c>
    </row>
    <row r="27" spans="1:14" s="52" customFormat="1" ht="15.75" customHeight="1" x14ac:dyDescent="0.3">
      <c r="A27" s="29" t="str">
        <f>IF(L27&gt;0,COUNT($A$7:A26)+COUNT(DWV!$A$8:$A$300)+COUNT('Large Dia. DWV'!$A$8:$A$121)+COUNT('SCH40'!$A$8:$A$601)+COUNT('Large Dia. SCH40'!$A$8:$A$34)+1,"")</f>
        <v/>
      </c>
      <c r="B27" s="419"/>
      <c r="C27" s="419"/>
      <c r="D27" s="3" t="s">
        <v>382</v>
      </c>
      <c r="E27" s="4">
        <v>29862133</v>
      </c>
      <c r="F27" s="5" t="s">
        <v>6815</v>
      </c>
      <c r="G27" s="381">
        <f>IFERROR(INDEX([1]Master!$1:$1048576,MATCH(D27,[1]Master!$B:$B,0),MATCH($H$5,[1]Master!$1:$1,0)),"")</f>
        <v>1</v>
      </c>
      <c r="H27" s="381">
        <f>IFERROR(INDEX([1]Master!$1:$1048576,MATCH(D27,[1]Master!$B:$B,0),MATCH($H$4,[1]Master!$1:$1,0)),"")</f>
        <v>70</v>
      </c>
      <c r="I27" s="6" t="s">
        <v>5380</v>
      </c>
      <c r="J27" s="367">
        <f>IFERROR(INDEX([1]Master!$1:$1048576,MATCH(D27,[1]Master!$B:$B,0),MATCH($G$5,[1]Master!$1:$1,0)),"")</f>
        <v>281.80233333333337</v>
      </c>
      <c r="K27" s="237">
        <f>ROUND(J27*Order_Quote!$L$4,4)</f>
        <v>0</v>
      </c>
      <c r="L27" s="357"/>
      <c r="M27" s="178"/>
      <c r="N27" s="180">
        <f t="shared" si="0"/>
        <v>0</v>
      </c>
    </row>
    <row r="28" spans="1:14" s="52" customFormat="1" ht="15.75" customHeight="1" x14ac:dyDescent="0.3">
      <c r="A28" s="29" t="str">
        <f>IF(L28&gt;0,COUNT($A$7:A27)+COUNT(DWV!$A$8:$A$300)+COUNT('Large Dia. DWV'!$A$8:$A$121)+COUNT('SCH40'!$A$8:$A$601)+COUNT('Large Dia. SCH40'!$A$8:$A$34)+1,"")</f>
        <v/>
      </c>
      <c r="B28" s="419"/>
      <c r="C28" s="419"/>
      <c r="D28" s="3" t="s">
        <v>5380</v>
      </c>
      <c r="E28" s="4"/>
      <c r="F28" s="183" t="s">
        <v>8035</v>
      </c>
      <c r="G28" s="381" t="str">
        <f>IFERROR(INDEX([1]Master!$1:$1048576,MATCH(D28,[1]Master!$B:$B,0),MATCH($H$5,[1]Master!$1:$1,0)),"")</f>
        <v/>
      </c>
      <c r="H28" s="381" t="str">
        <f>IFERROR(INDEX([1]Master!$1:$1048576,MATCH(D28,[1]Master!$B:$B,0),MATCH($H$4,[1]Master!$1:$1,0)),"")</f>
        <v/>
      </c>
      <c r="I28" s="6" t="s">
        <v>5380</v>
      </c>
      <c r="J28" s="367" t="str">
        <f>IFERROR(INDEX([1]Master!$1:$1048576,MATCH(D28,[1]Master!$B:$B,0),MATCH($G$5,[1]Master!$1:$1,0)),"")</f>
        <v/>
      </c>
      <c r="K28" s="237"/>
      <c r="L28" s="357"/>
      <c r="M28" s="178"/>
      <c r="N28" s="180"/>
    </row>
    <row r="29" spans="1:14" s="52" customFormat="1" ht="15.75" customHeight="1" x14ac:dyDescent="0.3">
      <c r="A29" s="29" t="str">
        <f>IF(L29&gt;0,COUNT($A$7:A28)+COUNT(DWV!$A$8:$A$300)+COUNT('Large Dia. DWV'!$A$8:$A$121)+COUNT('SCH40'!$A$8:$A$601)+COUNT('Large Dia. SCH40'!$A$8:$A$34)+1,"")</f>
        <v/>
      </c>
      <c r="B29" s="419"/>
      <c r="C29" s="419"/>
      <c r="D29" s="3" t="s">
        <v>5380</v>
      </c>
      <c r="E29" s="4"/>
      <c r="F29" s="183" t="s">
        <v>8036</v>
      </c>
      <c r="G29" s="381" t="str">
        <f>IFERROR(INDEX([1]Master!$1:$1048576,MATCH(D29,[1]Master!$B:$B,0),MATCH($H$5,[1]Master!$1:$1,0)),"")</f>
        <v/>
      </c>
      <c r="H29" s="381" t="str">
        <f>IFERROR(INDEX([1]Master!$1:$1048576,MATCH(D29,[1]Master!$B:$B,0),MATCH($H$4,[1]Master!$1:$1,0)),"")</f>
        <v/>
      </c>
      <c r="I29" s="6" t="s">
        <v>5380</v>
      </c>
      <c r="J29" s="367" t="str">
        <f>IFERROR(INDEX([1]Master!$1:$1048576,MATCH(D29,[1]Master!$B:$B,0),MATCH($G$5,[1]Master!$1:$1,0)),"")</f>
        <v/>
      </c>
      <c r="K29" s="237"/>
      <c r="L29" s="359"/>
      <c r="M29" s="178"/>
      <c r="N29" s="171"/>
    </row>
    <row r="30" spans="1:14" s="52" customFormat="1" ht="15.75" customHeight="1" x14ac:dyDescent="0.3">
      <c r="A30" s="29" t="str">
        <f>IF(L30&gt;0,COUNT($A$7:A29)+COUNT(DWV!$A$8:$A$300)+COUNT('Large Dia. DWV'!$A$8:$A$121)+COUNT('SCH40'!$A$8:$A$601)+COUNT('Large Dia. SCH40'!$A$8:$A$34)+1,"")</f>
        <v/>
      </c>
      <c r="B30" s="419"/>
      <c r="C30" s="419"/>
      <c r="D30" s="3" t="s">
        <v>5380</v>
      </c>
      <c r="E30" s="4"/>
      <c r="F30" s="183" t="s">
        <v>8037</v>
      </c>
      <c r="G30" s="381" t="str">
        <f>IFERROR(INDEX([1]Master!$1:$1048576,MATCH(D30,[1]Master!$B:$B,0),MATCH($H$5,[1]Master!$1:$1,0)),"")</f>
        <v/>
      </c>
      <c r="H30" s="381" t="str">
        <f>IFERROR(INDEX([1]Master!$1:$1048576,MATCH(D30,[1]Master!$B:$B,0),MATCH($H$4,[1]Master!$1:$1,0)),"")</f>
        <v/>
      </c>
      <c r="I30" s="6" t="s">
        <v>5380</v>
      </c>
      <c r="J30" s="367" t="str">
        <f>IFERROR(INDEX([1]Master!$1:$1048576,MATCH(D30,[1]Master!$B:$B,0),MATCH($G$5,[1]Master!$1:$1,0)),"")</f>
        <v/>
      </c>
      <c r="K30" s="237"/>
      <c r="L30" s="357"/>
      <c r="M30" s="178"/>
      <c r="N30" s="171"/>
    </row>
    <row r="31" spans="1:14" s="52" customFormat="1" ht="15.75" customHeight="1" x14ac:dyDescent="0.3">
      <c r="A31" s="29" t="str">
        <f>IF(L31&gt;0,COUNT($A$7:A30)+COUNT(DWV!$A$8:$A$300)+COUNT('Large Dia. DWV'!$A$8:$A$121)+COUNT('SCH40'!$A$8:$A$601)+COUNT('Large Dia. SCH40'!$A$8:$A$34)+1,"")</f>
        <v/>
      </c>
      <c r="B31" s="419"/>
      <c r="C31" s="419"/>
      <c r="D31" s="3" t="s">
        <v>5380</v>
      </c>
      <c r="E31" s="4"/>
      <c r="F31" s="183" t="s">
        <v>8038</v>
      </c>
      <c r="G31" s="381" t="str">
        <f>IFERROR(INDEX([1]Master!$1:$1048576,MATCH(D31,[1]Master!$B:$B,0),MATCH($H$5,[1]Master!$1:$1,0)),"")</f>
        <v/>
      </c>
      <c r="H31" s="381" t="str">
        <f>IFERROR(INDEX([1]Master!$1:$1048576,MATCH(D31,[1]Master!$B:$B,0),MATCH($H$4,[1]Master!$1:$1,0)),"")</f>
        <v/>
      </c>
      <c r="I31" s="6" t="s">
        <v>5380</v>
      </c>
      <c r="J31" s="367" t="str">
        <f>IFERROR(INDEX([1]Master!$1:$1048576,MATCH(D31,[1]Master!$B:$B,0),MATCH($G$5,[1]Master!$1:$1,0)),"")</f>
        <v/>
      </c>
      <c r="K31" s="237"/>
      <c r="L31" s="357"/>
      <c r="M31" s="178"/>
      <c r="N31" s="180"/>
    </row>
    <row r="32" spans="1:14" s="52" customFormat="1" ht="15.75" customHeight="1" x14ac:dyDescent="0.3">
      <c r="A32" s="29" t="str">
        <f>IF(L32&gt;0,COUNT($A$7:A31)+COUNT(DWV!$A$8:$A$300)+COUNT('Large Dia. DWV'!$A$8:$A$121)+COUNT('SCH40'!$A$8:$A$601)+COUNT('Large Dia. SCH40'!$A$8:$A$34)+1,"")</f>
        <v/>
      </c>
      <c r="B32" s="419"/>
      <c r="C32" s="419"/>
      <c r="D32" s="3" t="s">
        <v>5380</v>
      </c>
      <c r="E32" s="4"/>
      <c r="F32" s="183" t="s">
        <v>8039</v>
      </c>
      <c r="G32" s="381" t="str">
        <f>IFERROR(INDEX([1]Master!$1:$1048576,MATCH(D32,[1]Master!$B:$B,0),MATCH($H$5,[1]Master!$1:$1,0)),"")</f>
        <v/>
      </c>
      <c r="H32" s="381" t="str">
        <f>IFERROR(INDEX([1]Master!$1:$1048576,MATCH(D32,[1]Master!$B:$B,0),MATCH($H$4,[1]Master!$1:$1,0)),"")</f>
        <v/>
      </c>
      <c r="I32" s="6" t="s">
        <v>5380</v>
      </c>
      <c r="J32" s="367" t="str">
        <f>IFERROR(INDEX([1]Master!$1:$1048576,MATCH(D32,[1]Master!$B:$B,0),MATCH($G$5,[1]Master!$1:$1,0)),"")</f>
        <v/>
      </c>
      <c r="K32" s="237"/>
      <c r="L32" s="357"/>
      <c r="M32" s="178"/>
      <c r="N32" s="180"/>
    </row>
    <row r="33" spans="1:14" s="52" customFormat="1" ht="15.75" customHeight="1" x14ac:dyDescent="0.3">
      <c r="A33" s="29" t="str">
        <f>IF(L33&gt;0,COUNT($A$7:A32)+COUNT(DWV!$A$8:$A$300)+COUNT('Large Dia. DWV'!$A$8:$A$121)+COUNT('SCH40'!$A$8:$A$601)+COUNT('Large Dia. SCH40'!$A$8:$A$34)+1,"")</f>
        <v/>
      </c>
      <c r="B33" s="419"/>
      <c r="C33" s="419"/>
      <c r="D33" s="3" t="s">
        <v>371</v>
      </c>
      <c r="E33" s="4">
        <v>29860300</v>
      </c>
      <c r="F33" s="5" t="s">
        <v>6816</v>
      </c>
      <c r="G33" s="381">
        <f>IFERROR(INDEX([1]Master!$1:$1048576,MATCH(D33,[1]Master!$B:$B,0),MATCH($H$5,[1]Master!$1:$1,0)),"")</f>
        <v>16</v>
      </c>
      <c r="H33" s="381">
        <f>IFERROR(INDEX([1]Master!$1:$1048576,MATCH(D33,[1]Master!$B:$B,0),MATCH($H$4,[1]Master!$1:$1,0)),"")</f>
        <v>384</v>
      </c>
      <c r="I33" s="6" t="s">
        <v>5380</v>
      </c>
      <c r="J33" s="367">
        <f>IFERROR(INDEX([1]Master!$1:$1048576,MATCH(D33,[1]Master!$B:$B,0),MATCH($G$5,[1]Master!$1:$1,0)),"")</f>
        <v>63.344000000000008</v>
      </c>
      <c r="K33" s="237">
        <f>ROUND(J33*Order_Quote!$L$4,4)</f>
        <v>0</v>
      </c>
      <c r="L33" s="357"/>
      <c r="M33" s="178"/>
      <c r="N33" s="171">
        <f t="shared" si="0"/>
        <v>0</v>
      </c>
    </row>
    <row r="34" spans="1:14" s="52" customFormat="1" ht="15.75" customHeight="1" x14ac:dyDescent="0.3">
      <c r="A34" s="29" t="str">
        <f>IF(L34&gt;0,COUNT($A$7:A33)+COUNT(DWV!$A$8:$A$300)+COUNT('Large Dia. DWV'!$A$8:$A$121)+COUNT('SCH40'!$A$8:$A$601)+COUNT('Large Dia. SCH40'!$A$8:$A$34)+1,"")</f>
        <v/>
      </c>
      <c r="B34" s="419"/>
      <c r="C34" s="419"/>
      <c r="D34" s="3" t="s">
        <v>2163</v>
      </c>
      <c r="E34" s="4">
        <v>28867921</v>
      </c>
      <c r="F34" s="5" t="s">
        <v>6817</v>
      </c>
      <c r="G34" s="381">
        <f>IFERROR(INDEX([1]Master!$1:$1048576,MATCH(D34,[1]Master!$B:$B,0),MATCH($H$5,[1]Master!$1:$1,0)),"")</f>
        <v>1</v>
      </c>
      <c r="H34" s="381" t="str">
        <f>IFERROR(INDEX([1]Master!$1:$1048576,MATCH(D34,[1]Master!$B:$B,0),MATCH($H$4,[1]Master!$1:$1,0)),"")</f>
        <v>-</v>
      </c>
      <c r="I34" s="6" t="s">
        <v>6153</v>
      </c>
      <c r="J34" s="367">
        <f>IFERROR(INDEX([1]Master!$1:$1048576,MATCH(D34,[1]Master!$B:$B,0),MATCH($G$5,[1]Master!$1:$1,0)),"")</f>
        <v>113.81652941176471</v>
      </c>
      <c r="K34" s="237">
        <f>ROUND(J34*Order_Quote!$L$4,4)</f>
        <v>0</v>
      </c>
      <c r="L34" s="357"/>
      <c r="M34" s="178"/>
      <c r="N34" s="171">
        <f t="shared" si="0"/>
        <v>0</v>
      </c>
    </row>
    <row r="35" spans="1:14" s="52" customFormat="1" ht="15.75" customHeight="1" x14ac:dyDescent="0.3">
      <c r="A35" s="29" t="str">
        <f>IF(L35&gt;0,COUNT($A$7:A34)+COUNT(DWV!$A$8:$A$300)+COUNT('Large Dia. DWV'!$A$8:$A$121)+COUNT('SCH40'!$A$8:$A$601)+COUNT('Large Dia. SCH40'!$A$8:$A$34)+1,"")</f>
        <v/>
      </c>
      <c r="B35" s="419"/>
      <c r="C35" s="419"/>
      <c r="D35" s="3" t="s">
        <v>372</v>
      </c>
      <c r="E35" s="4">
        <v>29860327</v>
      </c>
      <c r="F35" s="5" t="s">
        <v>6818</v>
      </c>
      <c r="G35" s="381">
        <f>IFERROR(INDEX([1]Master!$1:$1048576,MATCH(D35,[1]Master!$B:$B,0),MATCH($H$5,[1]Master!$1:$1,0)),"")</f>
        <v>1</v>
      </c>
      <c r="H35" s="381">
        <f>IFERROR(INDEX([1]Master!$1:$1048576,MATCH(D35,[1]Master!$B:$B,0),MATCH($H$4,[1]Master!$1:$1,0)),"")</f>
        <v>110</v>
      </c>
      <c r="I35" s="6" t="s">
        <v>5380</v>
      </c>
      <c r="J35" s="367">
        <f>IFERROR(INDEX([1]Master!$1:$1048576,MATCH(D35,[1]Master!$B:$B,0),MATCH($G$5,[1]Master!$1:$1,0)),"")</f>
        <v>116.29711111111111</v>
      </c>
      <c r="K35" s="237">
        <f>ROUND(J35*Order_Quote!$L$4,4)</f>
        <v>0</v>
      </c>
      <c r="L35" s="357"/>
      <c r="M35" s="178"/>
      <c r="N35" s="180">
        <f t="shared" si="0"/>
        <v>0</v>
      </c>
    </row>
    <row r="36" spans="1:14" s="52" customFormat="1" ht="15.75" customHeight="1" x14ac:dyDescent="0.3">
      <c r="A36" s="29" t="str">
        <f>IF(L36&gt;0,COUNT($A$7:A35)+COUNT(DWV!$A$8:$A$300)+COUNT('Large Dia. DWV'!$A$8:$A$121)+COUNT('SCH40'!$A$8:$A$601)+COUNT('Large Dia. SCH40'!$A$8:$A$34)+1,"")</f>
        <v/>
      </c>
      <c r="B36" s="419"/>
      <c r="C36" s="419"/>
      <c r="D36" s="3" t="s">
        <v>373</v>
      </c>
      <c r="E36" s="4">
        <v>29860335</v>
      </c>
      <c r="F36" s="5" t="s">
        <v>6819</v>
      </c>
      <c r="G36" s="381">
        <f>IFERROR(INDEX([1]Master!$1:$1048576,MATCH(D36,[1]Master!$B:$B,0),MATCH($H$5,[1]Master!$1:$1,0)),"")</f>
        <v>1</v>
      </c>
      <c r="H36" s="381">
        <f>IFERROR(INDEX([1]Master!$1:$1048576,MATCH(D36,[1]Master!$B:$B,0),MATCH($H$4,[1]Master!$1:$1,0)),"")</f>
        <v>48</v>
      </c>
      <c r="I36" s="6" t="s">
        <v>5380</v>
      </c>
      <c r="J36" s="367">
        <f>IFERROR(INDEX([1]Master!$1:$1048576,MATCH(D36,[1]Master!$B:$B,0),MATCH($G$5,[1]Master!$1:$1,0)),"")</f>
        <v>288.99511111111116</v>
      </c>
      <c r="K36" s="237">
        <f>ROUND(J36*Order_Quote!$L$4,4)</f>
        <v>0</v>
      </c>
      <c r="L36" s="357"/>
      <c r="M36" s="178"/>
      <c r="N36" s="180">
        <f t="shared" si="0"/>
        <v>0</v>
      </c>
    </row>
    <row r="37" spans="1:14" s="52" customFormat="1" ht="15.75" customHeight="1" x14ac:dyDescent="0.3">
      <c r="A37" s="29" t="str">
        <f>IF(L37&gt;0,COUNT($A$7:A36)+COUNT(DWV!$A$8:$A$300)+COUNT('Large Dia. DWV'!$A$8:$A$121)+COUNT('SCH40'!$A$8:$A$601)+COUNT('Large Dia. SCH40'!$A$8:$A$34)+1,"")</f>
        <v/>
      </c>
      <c r="B37" s="419"/>
      <c r="C37" s="419"/>
      <c r="D37" s="3" t="s">
        <v>5380</v>
      </c>
      <c r="E37" s="4"/>
      <c r="F37" s="183" t="s">
        <v>8032</v>
      </c>
      <c r="G37" s="381" t="str">
        <f>IFERROR(INDEX([1]Master!$1:$1048576,MATCH(D37,[1]Master!$B:$B,0),MATCH($H$5,[1]Master!$1:$1,0)),"")</f>
        <v/>
      </c>
      <c r="H37" s="381" t="str">
        <f>IFERROR(INDEX([1]Master!$1:$1048576,MATCH(D37,[1]Master!$B:$B,0),MATCH($H$4,[1]Master!$1:$1,0)),"")</f>
        <v/>
      </c>
      <c r="I37" s="6" t="s">
        <v>5380</v>
      </c>
      <c r="J37" s="367" t="str">
        <f>IFERROR(INDEX([1]Master!$1:$1048576,MATCH(D37,[1]Master!$B:$B,0),MATCH($G$5,[1]Master!$1:$1,0)),"")</f>
        <v/>
      </c>
      <c r="K37" s="237"/>
      <c r="L37" s="357"/>
      <c r="M37" s="178"/>
      <c r="N37" s="171"/>
    </row>
    <row r="38" spans="1:14" s="52" customFormat="1" ht="15.75" customHeight="1" x14ac:dyDescent="0.3">
      <c r="A38" s="29" t="str">
        <f>IF(L38&gt;0,COUNT($A$7:A37)+COUNT(DWV!$A$8:$A$300)+COUNT('Large Dia. DWV'!$A$8:$A$121)+COUNT('SCH40'!$A$8:$A$601)+COUNT('Large Dia. SCH40'!$A$8:$A$34)+1,"")</f>
        <v/>
      </c>
      <c r="B38" s="419"/>
      <c r="C38" s="419"/>
      <c r="D38" s="3" t="s">
        <v>374</v>
      </c>
      <c r="E38" s="4">
        <v>29860106</v>
      </c>
      <c r="F38" s="5" t="s">
        <v>6820</v>
      </c>
      <c r="G38" s="381">
        <f>IFERROR(INDEX([1]Master!$1:$1048576,MATCH(D38,[1]Master!$B:$B,0),MATCH($H$5,[1]Master!$1:$1,0)),"")</f>
        <v>16</v>
      </c>
      <c r="H38" s="381">
        <f>IFERROR(INDEX([1]Master!$1:$1048576,MATCH(D38,[1]Master!$B:$B,0),MATCH($H$4,[1]Master!$1:$1,0)),"")</f>
        <v>384</v>
      </c>
      <c r="I38" s="6" t="s">
        <v>5380</v>
      </c>
      <c r="J38" s="367">
        <f>IFERROR(INDEX([1]Master!$1:$1048576,MATCH(D38,[1]Master!$B:$B,0),MATCH($G$5,[1]Master!$1:$1,0)),"")</f>
        <v>58.493333333333339</v>
      </c>
      <c r="K38" s="237">
        <f>ROUND(J38*Order_Quote!$L$4,4)</f>
        <v>0</v>
      </c>
      <c r="L38" s="359"/>
      <c r="M38" s="178"/>
      <c r="N38" s="171">
        <f t="shared" si="0"/>
        <v>0</v>
      </c>
    </row>
    <row r="39" spans="1:14" s="52" customFormat="1" ht="15.75" customHeight="1" x14ac:dyDescent="0.3">
      <c r="A39" s="29" t="str">
        <f>IF(L39&gt;0,COUNT($A$7:A38)+COUNT(DWV!$A$8:$A$300)+COUNT('Large Dia. DWV'!$A$8:$A$121)+COUNT('SCH40'!$A$8:$A$601)+COUNT('Large Dia. SCH40'!$A$8:$A$34)+1,"")</f>
        <v/>
      </c>
      <c r="B39" s="419"/>
      <c r="C39" s="419"/>
      <c r="D39" s="3" t="s">
        <v>2329</v>
      </c>
      <c r="E39" s="4">
        <v>28868103</v>
      </c>
      <c r="F39" s="5" t="s">
        <v>6821</v>
      </c>
      <c r="G39" s="381">
        <f>IFERROR(INDEX([1]Master!$1:$1048576,MATCH(D39,[1]Master!$B:$B,0),MATCH($H$5,[1]Master!$1:$1,0)),"")</f>
        <v>1</v>
      </c>
      <c r="H39" s="381" t="str">
        <f>IFERROR(INDEX([1]Master!$1:$1048576,MATCH(D39,[1]Master!$B:$B,0),MATCH($H$4,[1]Master!$1:$1,0)),"")</f>
        <v>-</v>
      </c>
      <c r="I39" s="6" t="s">
        <v>6153</v>
      </c>
      <c r="J39" s="367">
        <f>IFERROR(INDEX([1]Master!$1:$1048576,MATCH(D39,[1]Master!$B:$B,0),MATCH($G$5,[1]Master!$1:$1,0)),"")</f>
        <v>113.81652941176471</v>
      </c>
      <c r="K39" s="237">
        <f>ROUND(J39*Order_Quote!$L$4,4)</f>
        <v>0</v>
      </c>
      <c r="L39" s="357"/>
      <c r="M39" s="178"/>
      <c r="N39" s="180">
        <f t="shared" si="0"/>
        <v>0</v>
      </c>
    </row>
    <row r="40" spans="1:14" s="52" customFormat="1" ht="15.75" customHeight="1" x14ac:dyDescent="0.3">
      <c r="A40" s="29" t="str">
        <f>IF(L40&gt;0,COUNT($A$7:A39)+COUNT(DWV!$A$8:$A$300)+COUNT('Large Dia. DWV'!$A$8:$A$121)+COUNT('SCH40'!$A$8:$A$601)+COUNT('Large Dia. SCH40'!$A$8:$A$34)+1,"")</f>
        <v/>
      </c>
      <c r="B40" s="419"/>
      <c r="C40" s="419"/>
      <c r="D40" s="3" t="s">
        <v>375</v>
      </c>
      <c r="E40" s="4">
        <v>29860114</v>
      </c>
      <c r="F40" s="5" t="s">
        <v>6822</v>
      </c>
      <c r="G40" s="381">
        <f>IFERROR(INDEX([1]Master!$1:$1048576,MATCH(D40,[1]Master!$B:$B,0),MATCH($H$5,[1]Master!$1:$1,0)),"")</f>
        <v>1</v>
      </c>
      <c r="H40" s="381">
        <f>IFERROR(INDEX([1]Master!$1:$1048576,MATCH(D40,[1]Master!$B:$B,0),MATCH($H$4,[1]Master!$1:$1,0)),"")</f>
        <v>120</v>
      </c>
      <c r="I40" s="6" t="s">
        <v>5380</v>
      </c>
      <c r="J40" s="367">
        <f>IFERROR(INDEX([1]Master!$1:$1048576,MATCH(D40,[1]Master!$B:$B,0),MATCH($G$5,[1]Master!$1:$1,0)),"")</f>
        <v>85.909111111111116</v>
      </c>
      <c r="K40" s="237">
        <f>ROUND(J40*Order_Quote!$L$4,4)</f>
        <v>0</v>
      </c>
      <c r="L40" s="357"/>
      <c r="M40" s="178"/>
      <c r="N40" s="180">
        <f t="shared" si="0"/>
        <v>0</v>
      </c>
    </row>
    <row r="41" spans="1:14" s="52" customFormat="1" ht="15.75" customHeight="1" x14ac:dyDescent="0.3">
      <c r="A41" s="29" t="str">
        <f>IF(L41&gt;0,COUNT($A$7:A40)+COUNT(DWV!$A$8:$A$300)+COUNT('Large Dia. DWV'!$A$8:$A$121)+COUNT('SCH40'!$A$8:$A$601)+COUNT('Large Dia. SCH40'!$A$8:$A$34)+1,"")</f>
        <v/>
      </c>
      <c r="B41" s="419"/>
      <c r="C41" s="419"/>
      <c r="D41" s="3" t="s">
        <v>376</v>
      </c>
      <c r="E41" s="4">
        <v>29860122</v>
      </c>
      <c r="F41" s="5" t="s">
        <v>6823</v>
      </c>
      <c r="G41" s="381">
        <f>IFERROR(INDEX([1]Master!$1:$1048576,MATCH(D41,[1]Master!$B:$B,0),MATCH($H$5,[1]Master!$1:$1,0)),"")</f>
        <v>1</v>
      </c>
      <c r="H41" s="381">
        <f>IFERROR(INDEX([1]Master!$1:$1048576,MATCH(D41,[1]Master!$B:$B,0),MATCH($H$4,[1]Master!$1:$1,0)),"")</f>
        <v>48</v>
      </c>
      <c r="I41" s="6" t="s">
        <v>5380</v>
      </c>
      <c r="J41" s="367">
        <f>IFERROR(INDEX([1]Master!$1:$1048576,MATCH(D41,[1]Master!$B:$B,0),MATCH($G$5,[1]Master!$1:$1,0)),"")</f>
        <v>288.99511111111116</v>
      </c>
      <c r="K41" s="237">
        <f>ROUND(J41*Order_Quote!$L$4,4)</f>
        <v>0</v>
      </c>
      <c r="L41" s="357"/>
      <c r="M41" s="178"/>
      <c r="N41" s="171">
        <f t="shared" si="0"/>
        <v>0</v>
      </c>
    </row>
    <row r="42" spans="1:14" s="52" customFormat="1" ht="15.75" customHeight="1" x14ac:dyDescent="0.3">
      <c r="A42" s="29" t="str">
        <f>IF(L42&gt;0,COUNT($A$7:A41)+COUNT(DWV!$A$8:$A$300)+COUNT('Large Dia. DWV'!$A$8:$A$121)+COUNT('SCH40'!$A$8:$A$601)+COUNT('Large Dia. SCH40'!$A$8:$A$34)+1,"")</f>
        <v/>
      </c>
      <c r="B42" s="419"/>
      <c r="C42" s="419"/>
      <c r="D42" s="3" t="s">
        <v>5380</v>
      </c>
      <c r="E42" s="4"/>
      <c r="F42" s="183" t="s">
        <v>8033</v>
      </c>
      <c r="G42" s="381" t="str">
        <f>IFERROR(INDEX([1]Master!$1:$1048576,MATCH(D42,[1]Master!$B:$B,0),MATCH($H$5,[1]Master!$1:$1,0)),"")</f>
        <v/>
      </c>
      <c r="H42" s="381" t="str">
        <f>IFERROR(INDEX([1]Master!$1:$1048576,MATCH(D42,[1]Master!$B:$B,0),MATCH($H$4,[1]Master!$1:$1,0)),"")</f>
        <v/>
      </c>
      <c r="I42" s="6" t="s">
        <v>5380</v>
      </c>
      <c r="J42" s="367" t="str">
        <f>IFERROR(INDEX([1]Master!$1:$1048576,MATCH(D42,[1]Master!$B:$B,0),MATCH($G$5,[1]Master!$1:$1,0)),"")</f>
        <v/>
      </c>
      <c r="K42" s="237"/>
      <c r="L42" s="357"/>
      <c r="M42" s="178"/>
      <c r="N42" s="171"/>
    </row>
    <row r="43" spans="1:14" s="52" customFormat="1" ht="15.75" customHeight="1" x14ac:dyDescent="0.3">
      <c r="A43" s="29" t="str">
        <f>IF(L43&gt;0,COUNT($A$7:A42)+COUNT(DWV!$A$8:$A$300)+COUNT('Large Dia. DWV'!$A$8:$A$121)+COUNT('SCH40'!$A$8:$A$601)+COUNT('Large Dia. SCH40'!$A$8:$A$34)+1,"")</f>
        <v/>
      </c>
      <c r="B43" s="419"/>
      <c r="C43" s="419"/>
      <c r="D43" s="3" t="s">
        <v>365</v>
      </c>
      <c r="E43" s="4">
        <v>29860408</v>
      </c>
      <c r="F43" s="5" t="s">
        <v>6824</v>
      </c>
      <c r="G43" s="381">
        <f>IFERROR(INDEX([1]Master!$1:$1048576,MATCH(D43,[1]Master!$B:$B,0),MATCH($H$5,[1]Master!$1:$1,0)),"")</f>
        <v>10</v>
      </c>
      <c r="H43" s="381">
        <f>IFERROR(INDEX([1]Master!$1:$1048576,MATCH(D43,[1]Master!$B:$B,0),MATCH($H$4,[1]Master!$1:$1,0)),"")</f>
        <v>240</v>
      </c>
      <c r="I43" s="6" t="s">
        <v>5380</v>
      </c>
      <c r="J43" s="367">
        <f>IFERROR(INDEX([1]Master!$1:$1048576,MATCH(D43,[1]Master!$B:$B,0),MATCH($G$5,[1]Master!$1:$1,0)),"")</f>
        <v>112.55211111111112</v>
      </c>
      <c r="K43" s="237">
        <f>ROUND(J43*Order_Quote!$L$4,4)</f>
        <v>0</v>
      </c>
      <c r="L43" s="359"/>
      <c r="M43" s="178"/>
      <c r="N43" s="180">
        <f t="shared" si="0"/>
        <v>0</v>
      </c>
    </row>
    <row r="44" spans="1:14" s="52" customFormat="1" ht="15.75" customHeight="1" x14ac:dyDescent="0.3">
      <c r="A44" s="29" t="str">
        <f>IF(L44&gt;0,COUNT($A$7:A43)+COUNT(DWV!$A$8:$A$300)+COUNT('Large Dia. DWV'!$A$8:$A$121)+COUNT('SCH40'!$A$8:$A$601)+COUNT('Large Dia. SCH40'!$A$8:$A$34)+1,"")</f>
        <v/>
      </c>
      <c r="B44" s="419"/>
      <c r="C44" s="419"/>
      <c r="D44" s="3" t="s">
        <v>366</v>
      </c>
      <c r="E44" s="4">
        <v>29860416</v>
      </c>
      <c r="F44" s="5" t="s">
        <v>6825</v>
      </c>
      <c r="G44" s="381">
        <f>IFERROR(INDEX([1]Master!$1:$1048576,MATCH(D44,[1]Master!$B:$B,0),MATCH($H$5,[1]Master!$1:$1,0)),"")</f>
        <v>1</v>
      </c>
      <c r="H44" s="381">
        <f>IFERROR(INDEX([1]Master!$1:$1048576,MATCH(D44,[1]Master!$B:$B,0),MATCH($H$4,[1]Master!$1:$1,0)),"")</f>
        <v>100</v>
      </c>
      <c r="I44" s="6" t="s">
        <v>5380</v>
      </c>
      <c r="J44" s="367">
        <f>IFERROR(INDEX([1]Master!$1:$1048576,MATCH(D44,[1]Master!$B:$B,0),MATCH($G$5,[1]Master!$1:$1,0)),"")</f>
        <v>125.14244444444445</v>
      </c>
      <c r="K44" s="237">
        <f>ROUND(J44*Order_Quote!$L$4,4)</f>
        <v>0</v>
      </c>
      <c r="L44" s="357"/>
      <c r="M44" s="178"/>
      <c r="N44" s="180">
        <f t="shared" si="0"/>
        <v>0</v>
      </c>
    </row>
    <row r="45" spans="1:14" s="52" customFormat="1" ht="15.75" customHeight="1" x14ac:dyDescent="0.3">
      <c r="A45" s="29" t="str">
        <f>IF(L45&gt;0,COUNT($A$7:A44)+COUNT(DWV!$A$8:$A$300)+COUNT('Large Dia. DWV'!$A$8:$A$121)+COUNT('SCH40'!$A$8:$A$601)+COUNT('Large Dia. SCH40'!$A$8:$A$34)+1,"")</f>
        <v/>
      </c>
      <c r="B45" s="419"/>
      <c r="C45" s="419"/>
      <c r="D45" s="3" t="s">
        <v>367</v>
      </c>
      <c r="E45" s="4">
        <v>29860424</v>
      </c>
      <c r="F45" s="5" t="s">
        <v>6826</v>
      </c>
      <c r="G45" s="381">
        <f>IFERROR(INDEX([1]Master!$1:$1048576,MATCH(D45,[1]Master!$B:$B,0),MATCH($H$5,[1]Master!$1:$1,0)),"")</f>
        <v>1</v>
      </c>
      <c r="H45" s="381">
        <f>IFERROR(INDEX([1]Master!$1:$1048576,MATCH(D45,[1]Master!$B:$B,0),MATCH($H$4,[1]Master!$1:$1,0)),"")</f>
        <v>45</v>
      </c>
      <c r="I45" s="6" t="s">
        <v>5380</v>
      </c>
      <c r="J45" s="367">
        <f>IFERROR(INDEX([1]Master!$1:$1048576,MATCH(D45,[1]Master!$B:$B,0),MATCH($G$5,[1]Master!$1:$1,0)),"")</f>
        <v>525.35811111111116</v>
      </c>
      <c r="K45" s="237">
        <f>ROUND(J45*Order_Quote!$L$4,4)</f>
        <v>0</v>
      </c>
      <c r="L45" s="357"/>
      <c r="M45" s="178"/>
      <c r="N45" s="171">
        <f t="shared" si="0"/>
        <v>0</v>
      </c>
    </row>
    <row r="46" spans="1:14" s="52" customFormat="1" ht="15.75" customHeight="1" x14ac:dyDescent="0.3">
      <c r="A46" s="29" t="str">
        <f>IF(L46&gt;0,COUNT($A$7:A45)+COUNT(DWV!$A$8:$A$300)+COUNT('Large Dia. DWV'!$A$8:$A$121)+COUNT('SCH40'!$A$8:$A$601)+COUNT('Large Dia. SCH40'!$A$8:$A$34)+1,"")</f>
        <v/>
      </c>
      <c r="B46" s="419"/>
      <c r="C46" s="419"/>
      <c r="D46" s="3" t="s">
        <v>5380</v>
      </c>
      <c r="E46" s="4"/>
      <c r="F46" s="183" t="s">
        <v>8030</v>
      </c>
      <c r="G46" s="381" t="str">
        <f>IFERROR(INDEX([1]Master!$1:$1048576,MATCH(D46,[1]Master!$B:$B,0),MATCH($H$5,[1]Master!$1:$1,0)),"")</f>
        <v/>
      </c>
      <c r="H46" s="381" t="str">
        <f>IFERROR(INDEX([1]Master!$1:$1048576,MATCH(D46,[1]Master!$B:$B,0),MATCH($H$4,[1]Master!$1:$1,0)),"")</f>
        <v/>
      </c>
      <c r="I46" s="6" t="s">
        <v>5380</v>
      </c>
      <c r="J46" s="367" t="str">
        <f>IFERROR(INDEX([1]Master!$1:$1048576,MATCH(D46,[1]Master!$B:$B,0),MATCH($G$5,[1]Master!$1:$1,0)),"")</f>
        <v/>
      </c>
      <c r="K46" s="237"/>
      <c r="L46" s="357"/>
      <c r="M46" s="178"/>
      <c r="N46" s="171"/>
    </row>
    <row r="47" spans="1:14" s="52" customFormat="1" ht="15.75" customHeight="1" x14ac:dyDescent="0.3">
      <c r="A47" s="29" t="str">
        <f>IF(L47&gt;0,COUNT($A$7:A46)+COUNT(DWV!$A$8:$A$300)+COUNT('Large Dia. DWV'!$A$8:$A$121)+COUNT('SCH40'!$A$8:$A$601)+COUNT('Large Dia. SCH40'!$A$8:$A$34)+1,"")</f>
        <v/>
      </c>
      <c r="B47" s="420"/>
      <c r="C47" s="421"/>
      <c r="D47" s="3" t="s">
        <v>6784</v>
      </c>
      <c r="E47" s="4">
        <v>29866309</v>
      </c>
      <c r="F47" s="5" t="s">
        <v>6787</v>
      </c>
      <c r="G47" s="381">
        <f>IFERROR(INDEX([1]Master!$1:$1048576,MATCH(D47,[1]Master!$B:$B,0),MATCH($H$5,[1]Master!$1:$1,0)),"")</f>
        <v>6</v>
      </c>
      <c r="H47" s="381" t="str">
        <f>IFERROR(INDEX([1]Master!$1:$1048576,MATCH(D47,[1]Master!$B:$B,0),MATCH($H$4,[1]Master!$1:$1,0)),"")</f>
        <v>-</v>
      </c>
      <c r="I47" s="6" t="s">
        <v>5380</v>
      </c>
      <c r="J47" s="367">
        <f>IFERROR(INDEX([1]Master!$1:$1048576,MATCH(D47,[1]Master!$B:$B,0),MATCH($G$5,[1]Master!$1:$1,0)),"")</f>
        <v>125.91522222222223</v>
      </c>
      <c r="K47" s="237">
        <f>ROUND(J47*Order_Quote!$L$4,4)</f>
        <v>0</v>
      </c>
      <c r="L47" s="359"/>
      <c r="M47" s="178"/>
      <c r="N47" s="180">
        <f t="shared" si="0"/>
        <v>0</v>
      </c>
    </row>
    <row r="48" spans="1:14" s="52" customFormat="1" ht="15.75" customHeight="1" x14ac:dyDescent="0.3">
      <c r="A48" s="29" t="str">
        <f>IF(L48&gt;0,COUNT($A$7:A47)+COUNT(DWV!$A$8:$A$300)+COUNT('Large Dia. DWV'!$A$8:$A$121)+COUNT('SCH40'!$A$8:$A$601)+COUNT('Large Dia. SCH40'!$A$8:$A$34)+1,"")</f>
        <v/>
      </c>
      <c r="B48" s="424"/>
      <c r="C48" s="425"/>
      <c r="D48" s="3" t="s">
        <v>6785</v>
      </c>
      <c r="E48" s="4">
        <v>29866325</v>
      </c>
      <c r="F48" s="5" t="s">
        <v>6788</v>
      </c>
      <c r="G48" s="381">
        <f>IFERROR(INDEX([1]Master!$1:$1048576,MATCH(D48,[1]Master!$B:$B,0),MATCH($H$5,[1]Master!$1:$1,0)),"")</f>
        <v>4</v>
      </c>
      <c r="H48" s="381">
        <f>IFERROR(INDEX([1]Master!$1:$1048576,MATCH(D48,[1]Master!$B:$B,0),MATCH($H$4,[1]Master!$1:$1,0)),"")</f>
        <v>24</v>
      </c>
      <c r="I48" s="6" t="s">
        <v>5380</v>
      </c>
      <c r="J48" s="367">
        <f>IFERROR(INDEX([1]Master!$1:$1048576,MATCH(D48,[1]Master!$B:$B,0),MATCH($G$5,[1]Master!$1:$1,0)),"")</f>
        <v>268.95044444444449</v>
      </c>
      <c r="K48" s="237">
        <f>ROUND(J48*Order_Quote!$L$4,4)</f>
        <v>0</v>
      </c>
      <c r="L48" s="359"/>
      <c r="M48" s="178"/>
      <c r="N48" s="180">
        <f t="shared" si="0"/>
        <v>0</v>
      </c>
    </row>
    <row r="49" spans="1:14" s="52" customFormat="1" ht="15.75" customHeight="1" x14ac:dyDescent="0.3">
      <c r="A49" s="29" t="str">
        <f>IF(L49&gt;0,COUNT($A$7:A48)+COUNT(DWV!$A$8:$A$300)+COUNT('Large Dia. DWV'!$A$8:$A$121)+COUNT('SCH40'!$A$8:$A$601)+COUNT('Large Dia. SCH40'!$A$8:$A$34)+1,"")</f>
        <v/>
      </c>
      <c r="B49" s="422"/>
      <c r="C49" s="423"/>
      <c r="D49" s="3" t="s">
        <v>6786</v>
      </c>
      <c r="E49" s="4">
        <v>29866066</v>
      </c>
      <c r="F49" s="5" t="s">
        <v>6789</v>
      </c>
      <c r="G49" s="381">
        <f>IFERROR(INDEX([1]Master!$1:$1048576,MATCH(D49,[1]Master!$B:$B,0),MATCH($H$5,[1]Master!$1:$1,0)),"")</f>
        <v>2</v>
      </c>
      <c r="H49" s="381">
        <f>IFERROR(INDEX([1]Master!$1:$1048576,MATCH(D49,[1]Master!$B:$B,0),MATCH($H$4,[1]Master!$1:$1,0)),"")</f>
        <v>12</v>
      </c>
      <c r="I49" s="6" t="s">
        <v>5380</v>
      </c>
      <c r="J49" s="367">
        <f>IFERROR(INDEX([1]Master!$1:$1048576,MATCH(D49,[1]Master!$B:$B,0),MATCH($G$5,[1]Master!$1:$1,0)),"")</f>
        <v>538.32888888888897</v>
      </c>
      <c r="K49" s="237">
        <f>ROUND(J49*Order_Quote!$L$4,4)</f>
        <v>0</v>
      </c>
      <c r="L49" s="359"/>
      <c r="M49" s="178"/>
      <c r="N49" s="171">
        <f t="shared" si="0"/>
        <v>0</v>
      </c>
    </row>
    <row r="50" spans="1:14" s="52" customFormat="1" ht="15.75" customHeight="1" x14ac:dyDescent="0.3">
      <c r="A50" s="29" t="str">
        <f>IF(L50&gt;0,COUNT($A$7:A49)+COUNT(DWV!$A$8:$A$300)+COUNT('Large Dia. DWV'!$A$8:$A$121)+COUNT('SCH40'!$A$8:$A$601)+COUNT('Large Dia. SCH40'!$A$8:$A$34)+1,"")</f>
        <v/>
      </c>
      <c r="B50" s="419"/>
      <c r="C50" s="419"/>
      <c r="D50" s="3" t="s">
        <v>368</v>
      </c>
      <c r="E50" s="4">
        <v>29860203</v>
      </c>
      <c r="F50" s="5" t="s">
        <v>6827</v>
      </c>
      <c r="G50" s="381">
        <f>IFERROR(INDEX([1]Master!$1:$1048576,MATCH(D50,[1]Master!$B:$B,0),MATCH($H$5,[1]Master!$1:$1,0)),"")</f>
        <v>10</v>
      </c>
      <c r="H50" s="381">
        <f>IFERROR(INDEX([1]Master!$1:$1048576,MATCH(D50,[1]Master!$B:$B,0),MATCH($H$4,[1]Master!$1:$1,0)),"")</f>
        <v>240</v>
      </c>
      <c r="I50" s="6" t="s">
        <v>5380</v>
      </c>
      <c r="J50" s="367">
        <f>IFERROR(INDEX([1]Master!$1:$1048576,MATCH(D50,[1]Master!$B:$B,0),MATCH($G$5,[1]Master!$1:$1,0)),"")</f>
        <v>112.55211111111112</v>
      </c>
      <c r="K50" s="237">
        <f>ROUND(J50*Order_Quote!$L$4,4)</f>
        <v>0</v>
      </c>
      <c r="L50" s="359"/>
      <c r="M50" s="178"/>
      <c r="N50" s="171">
        <f t="shared" si="0"/>
        <v>0</v>
      </c>
    </row>
    <row r="51" spans="1:14" s="52" customFormat="1" ht="15.75" customHeight="1" x14ac:dyDescent="0.3">
      <c r="A51" s="29" t="str">
        <f>IF(L51&gt;0,COUNT($A$7:A50)+COUNT(DWV!$A$8:$A$300)+COUNT('Large Dia. DWV'!$A$8:$A$121)+COUNT('SCH40'!$A$8:$A$601)+COUNT('Large Dia. SCH40'!$A$8:$A$34)+1,"")</f>
        <v/>
      </c>
      <c r="B51" s="419"/>
      <c r="C51" s="419"/>
      <c r="D51" s="3" t="s">
        <v>369</v>
      </c>
      <c r="E51" s="4">
        <v>29860211</v>
      </c>
      <c r="F51" s="5" t="s">
        <v>6828</v>
      </c>
      <c r="G51" s="381">
        <f>IFERROR(INDEX([1]Master!$1:$1048576,MATCH(D51,[1]Master!$B:$B,0),MATCH($H$5,[1]Master!$1:$1,0)),"")</f>
        <v>4</v>
      </c>
      <c r="H51" s="381">
        <f>IFERROR(INDEX([1]Master!$1:$1048576,MATCH(D51,[1]Master!$B:$B,0),MATCH($H$4,[1]Master!$1:$1,0)),"")</f>
        <v>100</v>
      </c>
      <c r="I51" s="6" t="s">
        <v>5380</v>
      </c>
      <c r="J51" s="367">
        <f>IFERROR(INDEX([1]Master!$1:$1048576,MATCH(D51,[1]Master!$B:$B,0),MATCH($G$5,[1]Master!$1:$1,0)),"")</f>
        <v>126.08166666666666</v>
      </c>
      <c r="K51" s="237">
        <f>ROUND(J51*Order_Quote!$L$4,4)</f>
        <v>0</v>
      </c>
      <c r="L51" s="357"/>
      <c r="M51" s="178"/>
      <c r="N51" s="180">
        <f t="shared" si="0"/>
        <v>0</v>
      </c>
    </row>
    <row r="52" spans="1:14" s="52" customFormat="1" ht="15.75" customHeight="1" x14ac:dyDescent="0.3">
      <c r="A52" s="29" t="str">
        <f>IF(L52&gt;0,COUNT($A$7:A51)+COUNT(DWV!$A$8:$A$300)+COUNT('Large Dia. DWV'!$A$8:$A$121)+COUNT('SCH40'!$A$8:$A$601)+COUNT('Large Dia. SCH40'!$A$8:$A$34)+1,"")</f>
        <v/>
      </c>
      <c r="B52" s="419"/>
      <c r="C52" s="419"/>
      <c r="D52" s="3" t="s">
        <v>370</v>
      </c>
      <c r="E52" s="4">
        <v>29860220</v>
      </c>
      <c r="F52" s="5" t="s">
        <v>6829</v>
      </c>
      <c r="G52" s="381">
        <f>IFERROR(INDEX([1]Master!$1:$1048576,MATCH(D52,[1]Master!$B:$B,0),MATCH($H$5,[1]Master!$1:$1,0)),"")</f>
        <v>1</v>
      </c>
      <c r="H52" s="381">
        <f>IFERROR(INDEX([1]Master!$1:$1048576,MATCH(D52,[1]Master!$B:$B,0),MATCH($H$4,[1]Master!$1:$1,0)),"")</f>
        <v>45</v>
      </c>
      <c r="I52" s="6" t="s">
        <v>5380</v>
      </c>
      <c r="J52" s="367">
        <f>IFERROR(INDEX([1]Master!$1:$1048576,MATCH(D52,[1]Master!$B:$B,0),MATCH($G$5,[1]Master!$1:$1,0)),"")</f>
        <v>525.35811111111116</v>
      </c>
      <c r="K52" s="237">
        <f>ROUND(J52*Order_Quote!$L$4,4)</f>
        <v>0</v>
      </c>
      <c r="L52" s="357"/>
      <c r="M52" s="178"/>
      <c r="N52" s="180">
        <f t="shared" si="0"/>
        <v>0</v>
      </c>
    </row>
    <row r="53" spans="1:14" s="52" customFormat="1" ht="15.75" customHeight="1" x14ac:dyDescent="0.3">
      <c r="A53" s="29" t="str">
        <f>IF(L53&gt;0,COUNT($A$7:A52)+COUNT(DWV!$A$8:$A$300)+COUNT('Large Dia. DWV'!$A$8:$A$121)+COUNT('SCH40'!$A$8:$A$601)+COUNT('Large Dia. SCH40'!$A$8:$A$34)+1,"")</f>
        <v/>
      </c>
      <c r="B53" s="419"/>
      <c r="C53" s="419"/>
      <c r="D53" s="3" t="s">
        <v>5380</v>
      </c>
      <c r="E53" s="4"/>
      <c r="F53" s="183" t="s">
        <v>8031</v>
      </c>
      <c r="G53" s="381" t="str">
        <f>IFERROR(INDEX([1]Master!$1:$1048576,MATCH(D53,[1]Master!$B:$B,0),MATCH($H$5,[1]Master!$1:$1,0)),"")</f>
        <v/>
      </c>
      <c r="H53" s="381" t="str">
        <f>IFERROR(INDEX([1]Master!$1:$1048576,MATCH(D53,[1]Master!$B:$B,0),MATCH($H$4,[1]Master!$1:$1,0)),"")</f>
        <v/>
      </c>
      <c r="I53" s="6" t="s">
        <v>5380</v>
      </c>
      <c r="J53" s="367" t="str">
        <f>IFERROR(INDEX([1]Master!$1:$1048576,MATCH(D53,[1]Master!$B:$B,0),MATCH($G$5,[1]Master!$1:$1,0)),"")</f>
        <v/>
      </c>
      <c r="K53" s="237"/>
      <c r="L53" s="357"/>
      <c r="M53" s="178"/>
      <c r="N53" s="171"/>
    </row>
    <row r="54" spans="1:14" s="52" customFormat="1" ht="24.75" customHeight="1" x14ac:dyDescent="0.3">
      <c r="A54" s="29" t="str">
        <f>IF(L54&gt;0,COUNT($A$7:A53)+COUNT(DWV!$A$8:$A$300)+COUNT('Large Dia. DWV'!$A$8:$A$121)+COUNT('SCH40'!$A$8:$A$601)+COUNT('Large Dia. SCH40'!$A$8:$A$34)+1,"")</f>
        <v/>
      </c>
      <c r="B54" s="420"/>
      <c r="C54" s="421"/>
      <c r="D54" s="3" t="s">
        <v>6790</v>
      </c>
      <c r="E54" s="4">
        <v>29866139</v>
      </c>
      <c r="F54" s="5" t="s">
        <v>6792</v>
      </c>
      <c r="G54" s="381">
        <f>IFERROR(INDEX([1]Master!$1:$1048576,MATCH(D54,[1]Master!$B:$B,0),MATCH($H$5,[1]Master!$1:$1,0)),"")</f>
        <v>6</v>
      </c>
      <c r="H54" s="381" t="str">
        <f>IFERROR(INDEX([1]Master!$1:$1048576,MATCH(D54,[1]Master!$B:$B,0),MATCH($H$4,[1]Master!$1:$1,0)),"")</f>
        <v>-</v>
      </c>
      <c r="I54" s="6" t="s">
        <v>5380</v>
      </c>
      <c r="J54" s="367">
        <f>IFERROR(INDEX([1]Master!$1:$1048576,MATCH(D54,[1]Master!$B:$B,0),MATCH($G$5,[1]Master!$1:$1,0)),"")</f>
        <v>125.91522222222223</v>
      </c>
      <c r="K54" s="237">
        <f>ROUND(J54*Order_Quote!$L$4,4)</f>
        <v>0</v>
      </c>
      <c r="L54" s="359"/>
      <c r="M54" s="178"/>
      <c r="N54" s="171">
        <f t="shared" si="0"/>
        <v>0</v>
      </c>
    </row>
    <row r="55" spans="1:14" s="52" customFormat="1" ht="24.75" customHeight="1" x14ac:dyDescent="0.3">
      <c r="A55" s="29" t="str">
        <f>IF(L55&gt;0,COUNT($A$7:A54)+COUNT(DWV!$A$8:$A$300)+COUNT('Large Dia. DWV'!$A$8:$A$121)+COUNT('SCH40'!$A$8:$A$601)+COUNT('Large Dia. SCH40'!$A$8:$A$34)+1,"")</f>
        <v/>
      </c>
      <c r="B55" s="422"/>
      <c r="C55" s="423"/>
      <c r="D55" s="3" t="s">
        <v>6791</v>
      </c>
      <c r="E55" s="4">
        <v>29866155</v>
      </c>
      <c r="F55" s="5" t="s">
        <v>6793</v>
      </c>
      <c r="G55" s="381">
        <f>IFERROR(INDEX([1]Master!$1:$1048576,MATCH(D55,[1]Master!$B:$B,0),MATCH($H$5,[1]Master!$1:$1,0)),"")</f>
        <v>4</v>
      </c>
      <c r="H55" s="381">
        <f>IFERROR(INDEX([1]Master!$1:$1048576,MATCH(D55,[1]Master!$B:$B,0),MATCH($H$4,[1]Master!$1:$1,0)),"")</f>
        <v>24</v>
      </c>
      <c r="I55" s="6" t="s">
        <v>5380</v>
      </c>
      <c r="J55" s="367">
        <f>IFERROR(INDEX([1]Master!$1:$1048576,MATCH(D55,[1]Master!$B:$B,0),MATCH($G$5,[1]Master!$1:$1,0)),"")</f>
        <v>268.95044444444449</v>
      </c>
      <c r="K55" s="237">
        <f>ROUND(J55*Order_Quote!$L$4,4)</f>
        <v>0</v>
      </c>
      <c r="L55" s="359"/>
      <c r="M55" s="178"/>
      <c r="N55" s="180">
        <f t="shared" si="0"/>
        <v>0</v>
      </c>
    </row>
    <row r="56" spans="1:14" s="52" customFormat="1" ht="15.75" customHeight="1" x14ac:dyDescent="0.3">
      <c r="A56" s="29" t="str">
        <f>IF(L56&gt;0,COUNT($A$7:A55)+COUNT(DWV!$A$8:$A$300)+COUNT('Large Dia. DWV'!$A$8:$A$121)+COUNT('SCH40'!$A$8:$A$601)+COUNT('Large Dia. SCH40'!$A$8:$A$34)+1,"")</f>
        <v/>
      </c>
      <c r="B56" s="419"/>
      <c r="C56" s="419"/>
      <c r="D56" s="3" t="s">
        <v>389</v>
      </c>
      <c r="E56" s="4">
        <v>29862850</v>
      </c>
      <c r="F56" s="5" t="s">
        <v>6830</v>
      </c>
      <c r="G56" s="381">
        <f>IFERROR(INDEX([1]Master!$1:$1048576,MATCH(D56,[1]Master!$B:$B,0),MATCH($H$5,[1]Master!$1:$1,0)),"")</f>
        <v>4</v>
      </c>
      <c r="H56" s="381" t="str">
        <f>IFERROR(INDEX([1]Master!$1:$1048576,MATCH(D56,[1]Master!$B:$B,0),MATCH($H$4,[1]Master!$1:$1,0)),"")</f>
        <v>-</v>
      </c>
      <c r="I56" s="6" t="s">
        <v>5380</v>
      </c>
      <c r="J56" s="367">
        <f>IFERROR(INDEX([1]Master!$1:$1048576,MATCH(D56,[1]Master!$B:$B,0),MATCH($G$5,[1]Master!$1:$1,0)),"")</f>
        <v>133.77377777777778</v>
      </c>
      <c r="K56" s="237">
        <f>ROUND(J56*Order_Quote!$L$4,4)</f>
        <v>0</v>
      </c>
      <c r="L56" s="359"/>
      <c r="M56" s="178"/>
      <c r="N56" s="180">
        <f t="shared" si="0"/>
        <v>0</v>
      </c>
    </row>
    <row r="57" spans="1:14" s="52" customFormat="1" ht="15.75" customHeight="1" x14ac:dyDescent="0.3">
      <c r="A57" s="29" t="str">
        <f>IF(L57&gt;0,COUNT($A$7:A56)+COUNT(DWV!$A$8:$A$300)+COUNT('Large Dia. DWV'!$A$8:$A$121)+COUNT('SCH40'!$A$8:$A$601)+COUNT('Large Dia. SCH40'!$A$8:$A$34)+1,"")</f>
        <v/>
      </c>
      <c r="B57" s="419"/>
      <c r="C57" s="419"/>
      <c r="D57" s="3" t="s">
        <v>390</v>
      </c>
      <c r="E57" s="2">
        <v>29862869</v>
      </c>
      <c r="F57" s="5" t="s">
        <v>6831</v>
      </c>
      <c r="G57" s="381">
        <f>IFERROR(INDEX([1]Master!$1:$1048576,MATCH(D57,[1]Master!$B:$B,0),MATCH($H$5,[1]Master!$1:$1,0)),"")</f>
        <v>4</v>
      </c>
      <c r="H57" s="381" t="str">
        <f>IFERROR(INDEX([1]Master!$1:$1048576,MATCH(D57,[1]Master!$B:$B,0),MATCH($H$4,[1]Master!$1:$1,0)),"")</f>
        <v>-</v>
      </c>
      <c r="I57" s="6" t="s">
        <v>5380</v>
      </c>
      <c r="J57" s="367">
        <f>IFERROR(INDEX([1]Master!$1:$1048576,MATCH(D57,[1]Master!$B:$B,0),MATCH($G$5,[1]Master!$1:$1,0)),"")</f>
        <v>255.32577777777777</v>
      </c>
      <c r="K57" s="237">
        <f>ROUND(J57*Order_Quote!$L$4,4)</f>
        <v>0</v>
      </c>
      <c r="L57" s="357"/>
      <c r="M57" s="178"/>
      <c r="N57" s="171">
        <f t="shared" si="0"/>
        <v>0</v>
      </c>
    </row>
    <row r="58" spans="1:14" s="52" customFormat="1" ht="15.75" customHeight="1" x14ac:dyDescent="0.3">
      <c r="A58" s="29" t="str">
        <f>IF(L58&gt;0,COUNT($A$7:A57)+COUNT(DWV!$A$8:$A$300)+COUNT('Large Dia. DWV'!$A$8:$A$121)+COUNT('SCH40'!$A$8:$A$601)+COUNT('Large Dia. SCH40'!$A$8:$A$34)+1,"")</f>
        <v/>
      </c>
      <c r="B58" s="419"/>
      <c r="C58" s="419"/>
      <c r="D58" s="3" t="s">
        <v>391</v>
      </c>
      <c r="E58" s="4">
        <v>29862877</v>
      </c>
      <c r="F58" s="5" t="s">
        <v>6832</v>
      </c>
      <c r="G58" s="381">
        <f>IFERROR(INDEX([1]Master!$1:$1048576,MATCH(D58,[1]Master!$B:$B,0),MATCH($H$5,[1]Master!$1:$1,0)),"")</f>
        <v>4</v>
      </c>
      <c r="H58" s="381" t="str">
        <f>IFERROR(INDEX([1]Master!$1:$1048576,MATCH(D58,[1]Master!$B:$B,0),MATCH($H$4,[1]Master!$1:$1,0)),"")</f>
        <v>-</v>
      </c>
      <c r="I58" s="6" t="s">
        <v>5380</v>
      </c>
      <c r="J58" s="367">
        <f>IFERROR(INDEX([1]Master!$1:$1048576,MATCH(D58,[1]Master!$B:$B,0),MATCH($G$5,[1]Master!$1:$1,0)),"")</f>
        <v>265.18166666666667</v>
      </c>
      <c r="K58" s="237">
        <f>ROUND(J58*Order_Quote!$L$4,4)</f>
        <v>0</v>
      </c>
      <c r="L58" s="357"/>
      <c r="M58" s="178"/>
      <c r="N58" s="171">
        <f t="shared" si="0"/>
        <v>0</v>
      </c>
    </row>
    <row r="59" spans="1:14" s="52" customFormat="1" ht="15.75" customHeight="1" x14ac:dyDescent="0.3">
      <c r="A59" s="29" t="str">
        <f>IF(L59&gt;0,COUNT($A$7:A58)+COUNT(DWV!$A$8:$A$300)+COUNT('Large Dia. DWV'!$A$8:$A$121)+COUNT('SCH40'!$A$8:$A$601)+COUNT('Large Dia. SCH40'!$A$8:$A$34)+1,"")</f>
        <v/>
      </c>
      <c r="B59" s="419"/>
      <c r="C59" s="419"/>
      <c r="D59" s="3" t="s">
        <v>5380</v>
      </c>
      <c r="E59" s="4"/>
      <c r="F59" s="183" t="s">
        <v>7834</v>
      </c>
      <c r="G59" s="381" t="str">
        <f>IFERROR(INDEX([1]Master!$1:$1048576,MATCH(D59,[1]Master!$B:$B,0),MATCH($H$5,[1]Master!$1:$1,0)),"")</f>
        <v/>
      </c>
      <c r="H59" s="381" t="str">
        <f>IFERROR(INDEX([1]Master!$1:$1048576,MATCH(D59,[1]Master!$B:$B,0),MATCH($H$4,[1]Master!$1:$1,0)),"")</f>
        <v/>
      </c>
      <c r="I59" s="6" t="s">
        <v>5380</v>
      </c>
      <c r="J59" s="367" t="str">
        <f>IFERROR(INDEX([1]Master!$1:$1048576,MATCH(D59,[1]Master!$B:$B,0),MATCH($G$5,[1]Master!$1:$1,0)),"")</f>
        <v/>
      </c>
      <c r="K59" s="237"/>
      <c r="L59" s="357"/>
      <c r="M59" s="178"/>
      <c r="N59" s="180"/>
    </row>
    <row r="60" spans="1:14" s="52" customFormat="1" ht="51" customHeight="1" x14ac:dyDescent="0.3">
      <c r="A60" s="29" t="str">
        <f>IF(L60&gt;0,COUNT($A$7:A59)+COUNT(DWV!$A$8:$A$300)+COUNT('Large Dia. DWV'!$A$8:$A$121)+COUNT('SCH40'!$A$8:$A$601)+COUNT('Large Dia. SCH40'!$A$8:$A$34)+1,"")</f>
        <v/>
      </c>
      <c r="B60" s="419"/>
      <c r="C60" s="419"/>
      <c r="D60" s="3" t="s">
        <v>5380</v>
      </c>
      <c r="E60" s="4"/>
      <c r="F60" s="183" t="s">
        <v>3760</v>
      </c>
      <c r="G60" s="381" t="str">
        <f>IFERROR(INDEX([1]Master!$1:$1048576,MATCH(D60,[1]Master!$B:$B,0),MATCH($H$5,[1]Master!$1:$1,0)),"")</f>
        <v/>
      </c>
      <c r="H60" s="381" t="str">
        <f>IFERROR(INDEX([1]Master!$1:$1048576,MATCH(D60,[1]Master!$B:$B,0),MATCH($H$4,[1]Master!$1:$1,0)),"")</f>
        <v/>
      </c>
      <c r="I60" s="6" t="s">
        <v>5380</v>
      </c>
      <c r="J60" s="367" t="str">
        <f>IFERROR(INDEX([1]Master!$1:$1048576,MATCH(D60,[1]Master!$B:$B,0),MATCH($G$5,[1]Master!$1:$1,0)),"")</f>
        <v/>
      </c>
      <c r="K60" s="237"/>
      <c r="L60" s="359"/>
      <c r="M60" s="178"/>
      <c r="N60" s="180"/>
    </row>
    <row r="61" spans="1:14" s="52" customFormat="1" ht="51" customHeight="1" x14ac:dyDescent="0.3">
      <c r="A61" s="29" t="str">
        <f>IF(L61&gt;0,COUNT($A$7:A60)+COUNT(DWV!$A$8:$A$300)+COUNT('Large Dia. DWV'!$A$8:$A$121)+COUNT('SCH40'!$A$8:$A$601)+COUNT('Large Dia. SCH40'!$A$8:$A$34)+1,"")</f>
        <v/>
      </c>
      <c r="B61" s="435"/>
      <c r="C61" s="436"/>
      <c r="D61" s="3" t="s">
        <v>6796</v>
      </c>
      <c r="E61" s="4">
        <v>29866589</v>
      </c>
      <c r="F61" s="5" t="s">
        <v>6797</v>
      </c>
      <c r="G61" s="381">
        <f>IFERROR(INDEX([1]Master!$1:$1048576,MATCH(D61,[1]Master!$B:$B,0),MATCH($H$5,[1]Master!$1:$1,0)),"")</f>
        <v>16</v>
      </c>
      <c r="H61" s="381">
        <f>IFERROR(INDEX([1]Master!$1:$1048576,MATCH(D61,[1]Master!$B:$B,0),MATCH($H$4,[1]Master!$1:$1,0)),"")</f>
        <v>288</v>
      </c>
      <c r="I61" s="6" t="s">
        <v>5380</v>
      </c>
      <c r="J61" s="367">
        <f>IFERROR(INDEX([1]Master!$1:$1048576,MATCH(D61,[1]Master!$B:$B,0),MATCH($G$5,[1]Master!$1:$1,0)),"")</f>
        <v>120.60088888888889</v>
      </c>
      <c r="K61" s="237">
        <f>ROUND(J61*Order_Quote!$L$4,4)</f>
        <v>0</v>
      </c>
      <c r="L61" s="359"/>
      <c r="M61" s="178"/>
      <c r="N61" s="171">
        <f t="shared" si="0"/>
        <v>0</v>
      </c>
    </row>
    <row r="62" spans="1:14" s="52" customFormat="1" ht="51" customHeight="1" x14ac:dyDescent="0.3">
      <c r="A62" s="29" t="str">
        <f>IF(L62&gt;0,COUNT($A$7:A61)+COUNT(DWV!$A$8:$A$300)+COUNT('Large Dia. DWV'!$A$8:$A$121)+COUNT('SCH40'!$A$8:$A$601)+COUNT('Large Dia. SCH40'!$A$8:$A$34)+1,"")</f>
        <v/>
      </c>
      <c r="B62" s="419"/>
      <c r="C62" s="419"/>
      <c r="D62" s="3" t="s">
        <v>5380</v>
      </c>
      <c r="E62" s="4"/>
      <c r="F62" s="183" t="s">
        <v>3761</v>
      </c>
      <c r="G62" s="381" t="str">
        <f>IFERROR(INDEX([1]Master!$1:$1048576,MATCH(D62,[1]Master!$B:$B,0),MATCH($H$5,[1]Master!$1:$1,0)),"")</f>
        <v/>
      </c>
      <c r="H62" s="381" t="str">
        <f>IFERROR(INDEX([1]Master!$1:$1048576,MATCH(D62,[1]Master!$B:$B,0),MATCH($H$4,[1]Master!$1:$1,0)),"")</f>
        <v/>
      </c>
      <c r="I62" s="6" t="s">
        <v>5380</v>
      </c>
      <c r="J62" s="367" t="str">
        <f>IFERROR(INDEX([1]Master!$1:$1048576,MATCH(D62,[1]Master!$B:$B,0),MATCH($G$5,[1]Master!$1:$1,0)),"")</f>
        <v/>
      </c>
      <c r="K62" s="237"/>
      <c r="L62" s="357"/>
      <c r="M62" s="178"/>
      <c r="N62" s="171"/>
    </row>
    <row r="63" spans="1:14" s="52" customFormat="1" x14ac:dyDescent="0.3">
      <c r="A63" s="29" t="str">
        <f>IF(L63&gt;0,COUNT($A$7:A62)+COUNT(DWV!$A$8:$A$300)+COUNT('Large Dia. DWV'!$A$8:$A$121)+COUNT('SCH40'!$A$8:$A$601)+COUNT('Large Dia. SCH40'!$A$8:$A$34)+1,"")</f>
        <v/>
      </c>
      <c r="B63" s="419"/>
      <c r="C63" s="419"/>
      <c r="D63" s="3" t="s">
        <v>337</v>
      </c>
      <c r="E63" s="4">
        <v>29864608</v>
      </c>
      <c r="F63" s="5" t="s">
        <v>6833</v>
      </c>
      <c r="G63" s="381">
        <f>IFERROR(INDEX([1]Master!$1:$1048576,MATCH(D63,[1]Master!$B:$B,0),MATCH($H$5,[1]Master!$1:$1,0)),"")</f>
        <v>10</v>
      </c>
      <c r="H63" s="381">
        <f>IFERROR(INDEX([1]Master!$1:$1048576,MATCH(D63,[1]Master!$B:$B,0),MATCH($H$4,[1]Master!$1:$1,0)),"")</f>
        <v>180</v>
      </c>
      <c r="I63" s="6" t="s">
        <v>5380</v>
      </c>
      <c r="J63" s="367">
        <f>IFERROR(INDEX([1]Master!$1:$1048576,MATCH(D63,[1]Master!$B:$B,0),MATCH($G$5,[1]Master!$1:$1,0)),"")</f>
        <v>149.72222222222223</v>
      </c>
      <c r="K63" s="237">
        <f>ROUND(J63*Order_Quote!$L$4,4)</f>
        <v>0</v>
      </c>
      <c r="L63" s="357"/>
      <c r="M63" s="178"/>
      <c r="N63" s="180">
        <f t="shared" si="0"/>
        <v>0</v>
      </c>
    </row>
    <row r="64" spans="1:14" s="52" customFormat="1" x14ac:dyDescent="0.3">
      <c r="A64" s="29" t="str">
        <f>IF(L64&gt;0,COUNT($A$7:A63)+COUNT(DWV!$A$8:$A$300)+COUNT('Large Dia. DWV'!$A$8:$A$121)+COUNT('SCH40'!$A$8:$A$601)+COUNT('Large Dia. SCH40'!$A$8:$A$34)+1,"")</f>
        <v/>
      </c>
      <c r="B64" s="419"/>
      <c r="C64" s="419"/>
      <c r="D64" s="3" t="s">
        <v>338</v>
      </c>
      <c r="E64" s="4">
        <v>29864624</v>
      </c>
      <c r="F64" s="5" t="s">
        <v>6834</v>
      </c>
      <c r="G64" s="381">
        <f>IFERROR(INDEX([1]Master!$1:$1048576,MATCH(D64,[1]Master!$B:$B,0),MATCH($H$5,[1]Master!$1:$1,0)),"")</f>
        <v>4</v>
      </c>
      <c r="H64" s="381">
        <f>IFERROR(INDEX([1]Master!$1:$1048576,MATCH(D64,[1]Master!$B:$B,0),MATCH($H$4,[1]Master!$1:$1,0)),"")</f>
        <v>54</v>
      </c>
      <c r="I64" s="6" t="s">
        <v>5380</v>
      </c>
      <c r="J64" s="367">
        <f>IFERROR(INDEX([1]Master!$1:$1048576,MATCH(D64,[1]Master!$B:$B,0),MATCH($G$5,[1]Master!$1:$1,0)),"")</f>
        <v>190.49999999999997</v>
      </c>
      <c r="K64" s="237">
        <f>ROUND(J64*Order_Quote!$L$4,4)</f>
        <v>0</v>
      </c>
      <c r="L64" s="357"/>
      <c r="M64" s="178"/>
      <c r="N64" s="180">
        <f t="shared" si="0"/>
        <v>0</v>
      </c>
    </row>
    <row r="65" spans="1:14" s="52" customFormat="1" x14ac:dyDescent="0.3">
      <c r="A65" s="29" t="str">
        <f>IF(L65&gt;0,COUNT($A$7:A64)+COUNT(DWV!$A$8:$A$300)+COUNT('Large Dia. DWV'!$A$8:$A$121)+COUNT('SCH40'!$A$8:$A$601)+COUNT('Large Dia. SCH40'!$A$8:$A$34)+1,"")</f>
        <v/>
      </c>
      <c r="B65" s="419"/>
      <c r="C65" s="419"/>
      <c r="D65" s="3" t="s">
        <v>339</v>
      </c>
      <c r="E65" s="4">
        <v>29864616</v>
      </c>
      <c r="F65" s="5" t="s">
        <v>6835</v>
      </c>
      <c r="G65" s="381">
        <f>IFERROR(INDEX([1]Master!$1:$1048576,MATCH(D65,[1]Master!$B:$B,0),MATCH($H$5,[1]Master!$1:$1,0)),"")</f>
        <v>1</v>
      </c>
      <c r="H65" s="381">
        <f>IFERROR(INDEX([1]Master!$1:$1048576,MATCH(D65,[1]Master!$B:$B,0),MATCH($H$4,[1]Master!$1:$1,0)),"")</f>
        <v>75</v>
      </c>
      <c r="I65" s="6" t="s">
        <v>5380</v>
      </c>
      <c r="J65" s="367">
        <f>IFERROR(INDEX([1]Master!$1:$1048576,MATCH(D65,[1]Master!$B:$B,0),MATCH($G$5,[1]Master!$1:$1,0)),"")</f>
        <v>204.92877777777778</v>
      </c>
      <c r="K65" s="237">
        <f>ROUND(J65*Order_Quote!$L$4,4)</f>
        <v>0</v>
      </c>
      <c r="L65" s="357"/>
      <c r="M65" s="178"/>
      <c r="N65" s="171">
        <f t="shared" si="0"/>
        <v>0</v>
      </c>
    </row>
    <row r="66" spans="1:14" s="52" customFormat="1" x14ac:dyDescent="0.3">
      <c r="A66" s="29" t="str">
        <f>IF(L66&gt;0,COUNT($A$7:A65)+COUNT(DWV!$A$8:$A$300)+COUNT('Large Dia. DWV'!$A$8:$A$121)+COUNT('SCH40'!$A$8:$A$601)+COUNT('Large Dia. SCH40'!$A$8:$A$34)+1,"")</f>
        <v/>
      </c>
      <c r="B66" s="419"/>
      <c r="C66" s="419"/>
      <c r="D66" s="3" t="s">
        <v>340</v>
      </c>
      <c r="E66" s="4">
        <v>29860777</v>
      </c>
      <c r="F66" s="5" t="s">
        <v>6836</v>
      </c>
      <c r="G66" s="381">
        <f>IFERROR(INDEX([1]Master!$1:$1048576,MATCH(D66,[1]Master!$B:$B,0),MATCH($H$5,[1]Master!$1:$1,0)),"")</f>
        <v>1</v>
      </c>
      <c r="H66" s="381">
        <f>IFERROR(INDEX([1]Master!$1:$1048576,MATCH(D66,[1]Master!$B:$B,0),MATCH($H$4,[1]Master!$1:$1,0)),"")</f>
        <v>54</v>
      </c>
      <c r="I66" s="6" t="s">
        <v>5380</v>
      </c>
      <c r="J66" s="367">
        <f>IFERROR(INDEX([1]Master!$1:$1048576,MATCH(D66,[1]Master!$B:$B,0),MATCH($G$5,[1]Master!$1:$1,0)),"")</f>
        <v>258.32177777777781</v>
      </c>
      <c r="K66" s="237">
        <f>ROUND(J66*Order_Quote!$L$4,4)</f>
        <v>0</v>
      </c>
      <c r="L66" s="357"/>
      <c r="M66" s="178"/>
      <c r="N66" s="171">
        <f t="shared" si="0"/>
        <v>0</v>
      </c>
    </row>
    <row r="67" spans="1:14" s="52" customFormat="1" x14ac:dyDescent="0.3">
      <c r="A67" s="29" t="str">
        <f>IF(L67&gt;0,COUNT($A$7:A66)+COUNT(DWV!$A$8:$A$300)+COUNT('Large Dia. DWV'!$A$8:$A$121)+COUNT('SCH40'!$A$8:$A$601)+COUNT('Large Dia. SCH40'!$A$8:$A$34)+1,"")</f>
        <v/>
      </c>
      <c r="B67" s="419"/>
      <c r="C67" s="419"/>
      <c r="D67" s="3" t="s">
        <v>341</v>
      </c>
      <c r="E67" s="4">
        <v>29860793</v>
      </c>
      <c r="F67" s="5" t="s">
        <v>6837</v>
      </c>
      <c r="G67" s="381">
        <f>IFERROR(INDEX([1]Master!$1:$1048576,MATCH(D67,[1]Master!$B:$B,0),MATCH($H$5,[1]Master!$1:$1,0)),"")</f>
        <v>1</v>
      </c>
      <c r="H67" s="381">
        <f>IFERROR(INDEX([1]Master!$1:$1048576,MATCH(D67,[1]Master!$B:$B,0),MATCH($H$4,[1]Master!$1:$1,0)),"")</f>
        <v>41</v>
      </c>
      <c r="I67" s="6" t="s">
        <v>5380</v>
      </c>
      <c r="J67" s="367">
        <f>IFERROR(INDEX([1]Master!$1:$1048576,MATCH(D67,[1]Master!$B:$B,0),MATCH($G$5,[1]Master!$1:$1,0)),"")</f>
        <v>287.72299999999996</v>
      </c>
      <c r="K67" s="237">
        <f>ROUND(J67*Order_Quote!$L$4,4)</f>
        <v>0</v>
      </c>
      <c r="L67" s="357"/>
      <c r="M67" s="178"/>
      <c r="N67" s="180">
        <f t="shared" si="0"/>
        <v>0</v>
      </c>
    </row>
    <row r="68" spans="1:14" s="52" customFormat="1" x14ac:dyDescent="0.3">
      <c r="A68" s="29" t="str">
        <f>IF(L68&gt;0,COUNT($A$7:A67)+COUNT(DWV!$A$8:$A$300)+COUNT('Large Dia. DWV'!$A$8:$A$121)+COUNT('SCH40'!$A$8:$A$601)+COUNT('Large Dia. SCH40'!$A$8:$A$34)+1,"")</f>
        <v/>
      </c>
      <c r="B68" s="419"/>
      <c r="C68" s="419"/>
      <c r="D68" s="3" t="s">
        <v>342</v>
      </c>
      <c r="E68" s="4">
        <v>29860750</v>
      </c>
      <c r="F68" s="5" t="s">
        <v>6838</v>
      </c>
      <c r="G68" s="381">
        <f>IFERROR(INDEX([1]Master!$1:$1048576,MATCH(D68,[1]Master!$B:$B,0),MATCH($H$5,[1]Master!$1:$1,0)),"")</f>
        <v>2</v>
      </c>
      <c r="H68" s="381">
        <f>IFERROR(INDEX([1]Master!$1:$1048576,MATCH(D68,[1]Master!$B:$B,0),MATCH($H$4,[1]Master!$1:$1,0)),"")</f>
        <v>13</v>
      </c>
      <c r="I68" s="6" t="s">
        <v>5380</v>
      </c>
      <c r="J68" s="367">
        <f>IFERROR(INDEX([1]Master!$1:$1048576,MATCH(D68,[1]Master!$B:$B,0),MATCH($G$5,[1]Master!$1:$1,0)),"")</f>
        <v>425.75299999999999</v>
      </c>
      <c r="K68" s="237">
        <f>ROUND(J68*Order_Quote!$L$4,4)</f>
        <v>0</v>
      </c>
      <c r="L68" s="357"/>
      <c r="M68" s="178"/>
      <c r="N68" s="180">
        <f t="shared" si="0"/>
        <v>0</v>
      </c>
    </row>
    <row r="69" spans="1:14" s="52" customFormat="1" x14ac:dyDescent="0.3">
      <c r="A69" s="29" t="str">
        <f>IF(L69&gt;0,COUNT($A$7:A68)+COUNT(DWV!$A$8:$A$300)+COUNT('Large Dia. DWV'!$A$8:$A$121)+COUNT('SCH40'!$A$8:$A$601)+COUNT('Large Dia. SCH40'!$A$8:$A$34)+1,"")</f>
        <v/>
      </c>
      <c r="B69" s="419"/>
      <c r="C69" s="419"/>
      <c r="D69" s="3" t="s">
        <v>5380</v>
      </c>
      <c r="E69" s="4"/>
      <c r="F69" s="183" t="s">
        <v>8028</v>
      </c>
      <c r="G69" s="381" t="str">
        <f>IFERROR(INDEX([1]Master!$1:$1048576,MATCH(D69,[1]Master!$B:$B,0),MATCH($H$5,[1]Master!$1:$1,0)),"")</f>
        <v/>
      </c>
      <c r="H69" s="381" t="str">
        <f>IFERROR(INDEX([1]Master!$1:$1048576,MATCH(D69,[1]Master!$B:$B,0),MATCH($H$4,[1]Master!$1:$1,0)),"")</f>
        <v/>
      </c>
      <c r="I69" s="6" t="s">
        <v>5380</v>
      </c>
      <c r="J69" s="367" t="str">
        <f>IFERROR(INDEX([1]Master!$1:$1048576,MATCH(D69,[1]Master!$B:$B,0),MATCH($G$5,[1]Master!$1:$1,0)),"")</f>
        <v/>
      </c>
      <c r="K69" s="237"/>
      <c r="L69" s="357"/>
      <c r="M69" s="178"/>
      <c r="N69" s="171"/>
    </row>
    <row r="70" spans="1:14" s="52" customFormat="1" ht="51.75" customHeight="1" x14ac:dyDescent="0.3">
      <c r="A70" s="29" t="str">
        <f>IF(L70&gt;0,COUNT($A$7:A69)+COUNT(DWV!$A$8:$A$300)+COUNT('Large Dia. DWV'!$A$8:$A$121)+COUNT('SCH40'!$A$8:$A$601)+COUNT('Large Dia. SCH40'!$A$8:$A$34)+1,"")</f>
        <v/>
      </c>
      <c r="B70" s="419"/>
      <c r="C70" s="419"/>
      <c r="D70" s="3" t="s">
        <v>5380</v>
      </c>
      <c r="E70" s="4"/>
      <c r="F70" s="183" t="s">
        <v>8029</v>
      </c>
      <c r="G70" s="381" t="str">
        <f>IFERROR(INDEX([1]Master!$1:$1048576,MATCH(D70,[1]Master!$B:$B,0),MATCH($H$5,[1]Master!$1:$1,0)),"")</f>
        <v/>
      </c>
      <c r="H70" s="381" t="str">
        <f>IFERROR(INDEX([1]Master!$1:$1048576,MATCH(D70,[1]Master!$B:$B,0),MATCH($H$4,[1]Master!$1:$1,0)),"")</f>
        <v/>
      </c>
      <c r="I70" s="6" t="s">
        <v>5380</v>
      </c>
      <c r="J70" s="367" t="str">
        <f>IFERROR(INDEX([1]Master!$1:$1048576,MATCH(D70,[1]Master!$B:$B,0),MATCH($G$5,[1]Master!$1:$1,0)),"")</f>
        <v/>
      </c>
      <c r="K70" s="237"/>
      <c r="L70" s="357"/>
      <c r="M70" s="178"/>
      <c r="N70" s="171"/>
    </row>
    <row r="71" spans="1:14" s="52" customFormat="1" ht="27.75" customHeight="1" x14ac:dyDescent="0.3">
      <c r="A71" s="29" t="str">
        <f>IF(L71&gt;0,COUNT($A$7:A70)+COUNT(DWV!$A$8:$A$300)+COUNT('Large Dia. DWV'!$A$8:$A$121)+COUNT('SCH40'!$A$8:$A$601)+COUNT('Large Dia. SCH40'!$A$8:$A$34)+1,"")</f>
        <v/>
      </c>
      <c r="B71" s="420"/>
      <c r="C71" s="421"/>
      <c r="D71" s="3" t="s">
        <v>6768</v>
      </c>
      <c r="E71" s="4">
        <v>29867585</v>
      </c>
      <c r="F71" s="5" t="s">
        <v>6770</v>
      </c>
      <c r="G71" s="381">
        <f>IFERROR(INDEX([1]Master!$1:$1048576,MATCH(D71,[1]Master!$B:$B,0),MATCH($H$5,[1]Master!$1:$1,0)),"")</f>
        <v>6</v>
      </c>
      <c r="H71" s="381" t="str">
        <f>IFERROR(INDEX([1]Master!$1:$1048576,MATCH(D71,[1]Master!$B:$B,0),MATCH($H$4,[1]Master!$1:$1,0)),"")</f>
        <v>-</v>
      </c>
      <c r="I71" s="6" t="s">
        <v>5380</v>
      </c>
      <c r="J71" s="367">
        <f>IFERROR(INDEX([1]Master!$1:$1048576,MATCH(D71,[1]Master!$B:$B,0),MATCH($G$5,[1]Master!$1:$1,0)),"")</f>
        <v>133.72622222222225</v>
      </c>
      <c r="K71" s="237">
        <f>ROUND(J71*Order_Quote!$L$4,4)</f>
        <v>0</v>
      </c>
      <c r="L71" s="359"/>
      <c r="M71" s="178"/>
      <c r="N71" s="180">
        <f t="shared" si="0"/>
        <v>0</v>
      </c>
    </row>
    <row r="72" spans="1:14" s="52" customFormat="1" ht="27.75" customHeight="1" x14ac:dyDescent="0.3">
      <c r="A72" s="29" t="str">
        <f>IF(L72&gt;0,COUNT($A$7:A71)+COUNT(DWV!$A$8:$A$300)+COUNT('Large Dia. DWV'!$A$8:$A$121)+COUNT('SCH40'!$A$8:$A$601)+COUNT('Large Dia. SCH40'!$A$8:$A$34)+1,"")</f>
        <v/>
      </c>
      <c r="B72" s="422"/>
      <c r="C72" s="423"/>
      <c r="D72" s="3" t="s">
        <v>6769</v>
      </c>
      <c r="E72" s="4">
        <v>29862575</v>
      </c>
      <c r="F72" s="5" t="s">
        <v>6771</v>
      </c>
      <c r="G72" s="381">
        <f>IFERROR(INDEX([1]Master!$1:$1048576,MATCH(D72,[1]Master!$B:$B,0),MATCH($H$5,[1]Master!$1:$1,0)),"")</f>
        <v>2</v>
      </c>
      <c r="H72" s="381">
        <f>IFERROR(INDEX([1]Master!$1:$1048576,MATCH(D72,[1]Master!$B:$B,0),MATCH($H$4,[1]Master!$1:$1,0)),"")</f>
        <v>21</v>
      </c>
      <c r="I72" s="6" t="s">
        <v>5380</v>
      </c>
      <c r="J72" s="367">
        <f>IFERROR(INDEX([1]Master!$1:$1048576,MATCH(D72,[1]Master!$B:$B,0),MATCH($G$5,[1]Master!$1:$1,0)),"")</f>
        <v>759.33144444444451</v>
      </c>
      <c r="K72" s="237">
        <f>ROUND(J72*Order_Quote!$L$4,4)</f>
        <v>0</v>
      </c>
      <c r="L72" s="359"/>
      <c r="M72" s="178"/>
      <c r="N72" s="180">
        <f t="shared" ref="N72:N110" si="1">L72/G72</f>
        <v>0</v>
      </c>
    </row>
    <row r="73" spans="1:14" s="52" customFormat="1" x14ac:dyDescent="0.3">
      <c r="A73" s="29" t="str">
        <f>IF(L73&gt;0,COUNT($A$7:A72)+COUNT(DWV!$A$8:$A$300)+COUNT('Large Dia. DWV'!$A$8:$A$121)+COUNT('SCH40'!$A$8:$A$601)+COUNT('Large Dia. SCH40'!$A$8:$A$34)+1,"")</f>
        <v/>
      </c>
      <c r="B73" s="419"/>
      <c r="C73" s="419"/>
      <c r="D73" s="3" t="s">
        <v>343</v>
      </c>
      <c r="E73" s="4">
        <v>29864209</v>
      </c>
      <c r="F73" s="5" t="s">
        <v>6839</v>
      </c>
      <c r="G73" s="381">
        <f>IFERROR(INDEX([1]Master!$1:$1048576,MATCH(D73,[1]Master!$B:$B,0),MATCH($H$5,[1]Master!$1:$1,0)),"")</f>
        <v>10</v>
      </c>
      <c r="H73" s="381" t="str">
        <f>IFERROR(INDEX([1]Master!$1:$1048576,MATCH(D73,[1]Master!$B:$B,0),MATCH($H$4,[1]Master!$1:$1,0)),"")</f>
        <v>-</v>
      </c>
      <c r="I73" s="6" t="s">
        <v>5380</v>
      </c>
      <c r="J73" s="367">
        <f>IFERROR(INDEX([1]Master!$1:$1048576,MATCH(D73,[1]Master!$B:$B,0),MATCH($G$5,[1]Master!$1:$1,0)),"")</f>
        <v>174.24355555555559</v>
      </c>
      <c r="K73" s="237">
        <f>ROUND(J73*Order_Quote!$L$4,4)</f>
        <v>0</v>
      </c>
      <c r="L73" s="359"/>
      <c r="M73" s="178"/>
      <c r="N73" s="171">
        <f t="shared" si="1"/>
        <v>0</v>
      </c>
    </row>
    <row r="74" spans="1:14" s="52" customFormat="1" x14ac:dyDescent="0.3">
      <c r="A74" s="29" t="str">
        <f>IF(L74&gt;0,COUNT($A$7:A73)+COUNT(DWV!$A$8:$A$300)+COUNT('Large Dia. DWV'!$A$8:$A$121)+COUNT('SCH40'!$A$8:$A$601)+COUNT('Large Dia. SCH40'!$A$8:$A$34)+1,"")</f>
        <v/>
      </c>
      <c r="B74" s="419"/>
      <c r="C74" s="419"/>
      <c r="D74" s="3" t="s">
        <v>344</v>
      </c>
      <c r="E74" s="4">
        <v>29864357</v>
      </c>
      <c r="F74" s="5" t="s">
        <v>6840</v>
      </c>
      <c r="G74" s="381">
        <f>IFERROR(INDEX([1]Master!$1:$1048576,MATCH(D74,[1]Master!$B:$B,0),MATCH($H$5,[1]Master!$1:$1,0)),"")</f>
        <v>5</v>
      </c>
      <c r="H74" s="381">
        <f>IFERROR(INDEX([1]Master!$1:$1048576,MATCH(D74,[1]Master!$B:$B,0),MATCH($H$4,[1]Master!$1:$1,0)),"")</f>
        <v>56</v>
      </c>
      <c r="I74" s="6" t="s">
        <v>5380</v>
      </c>
      <c r="J74" s="367">
        <f>IFERROR(INDEX([1]Master!$1:$1048576,MATCH(D74,[1]Master!$B:$B,0),MATCH($G$5,[1]Master!$1:$1,0)),"")</f>
        <v>204.33433333333335</v>
      </c>
      <c r="K74" s="237">
        <f>ROUND(J74*Order_Quote!$L$4,4)</f>
        <v>0</v>
      </c>
      <c r="L74" s="357"/>
      <c r="M74" s="178"/>
      <c r="N74" s="171">
        <f t="shared" si="1"/>
        <v>0</v>
      </c>
    </row>
    <row r="75" spans="1:14" s="52" customFormat="1" x14ac:dyDescent="0.3">
      <c r="A75" s="29" t="str">
        <f>IF(L75&gt;0,COUNT($A$7:A74)+COUNT(DWV!$A$8:$A$300)+COUNT('Large Dia. DWV'!$A$8:$A$121)+COUNT('SCH40'!$A$8:$A$601)+COUNT('Large Dia. SCH40'!$A$8:$A$34)+1,"")</f>
        <v/>
      </c>
      <c r="B75" s="419"/>
      <c r="C75" s="419"/>
      <c r="D75" s="3" t="s">
        <v>345</v>
      </c>
      <c r="E75" s="4">
        <v>29864349</v>
      </c>
      <c r="F75" s="5" t="s">
        <v>6841</v>
      </c>
      <c r="G75" s="381">
        <f>IFERROR(INDEX([1]Master!$1:$1048576,MATCH(D75,[1]Master!$B:$B,0),MATCH($H$5,[1]Master!$1:$1,0)),"")</f>
        <v>1</v>
      </c>
      <c r="H75" s="381">
        <f>IFERROR(INDEX([1]Master!$1:$1048576,MATCH(D75,[1]Master!$B:$B,0),MATCH($H$4,[1]Master!$1:$1,0)),"")</f>
        <v>48</v>
      </c>
      <c r="I75" s="6" t="s">
        <v>5380</v>
      </c>
      <c r="J75" s="367">
        <f>IFERROR(INDEX([1]Master!$1:$1048576,MATCH(D75,[1]Master!$B:$B,0),MATCH($G$5,[1]Master!$1:$1,0)),"")</f>
        <v>267.69022222222219</v>
      </c>
      <c r="K75" s="237">
        <f>ROUND(J75*Order_Quote!$L$4,4)</f>
        <v>0</v>
      </c>
      <c r="L75" s="357"/>
      <c r="M75" s="178"/>
      <c r="N75" s="180">
        <f t="shared" si="1"/>
        <v>0</v>
      </c>
    </row>
    <row r="76" spans="1:14" s="52" customFormat="1" x14ac:dyDescent="0.3">
      <c r="A76" s="29" t="str">
        <f>IF(L76&gt;0,COUNT($A$7:A75)+COUNT(DWV!$A$8:$A$300)+COUNT('Large Dia. DWV'!$A$8:$A$121)+COUNT('SCH40'!$A$8:$A$601)+COUNT('Large Dia. SCH40'!$A$8:$A$34)+1,"")</f>
        <v/>
      </c>
      <c r="B76" s="419"/>
      <c r="C76" s="419"/>
      <c r="D76" s="3" t="s">
        <v>346</v>
      </c>
      <c r="E76" s="4">
        <v>29864373</v>
      </c>
      <c r="F76" s="5" t="s">
        <v>6842</v>
      </c>
      <c r="G76" s="381">
        <f>IFERROR(INDEX([1]Master!$1:$1048576,MATCH(D76,[1]Master!$B:$B,0),MATCH($H$5,[1]Master!$1:$1,0)),"")</f>
        <v>1</v>
      </c>
      <c r="H76" s="381">
        <f>IFERROR(INDEX([1]Master!$1:$1048576,MATCH(D76,[1]Master!$B:$B,0),MATCH($H$4,[1]Master!$1:$1,0)),"")</f>
        <v>41</v>
      </c>
      <c r="I76" s="6" t="s">
        <v>5380</v>
      </c>
      <c r="J76" s="367">
        <f>IFERROR(INDEX([1]Master!$1:$1048576,MATCH(D76,[1]Master!$B:$B,0),MATCH($G$5,[1]Master!$1:$1,0)),"")</f>
        <v>272.70733333333334</v>
      </c>
      <c r="K76" s="237">
        <f>ROUND(J76*Order_Quote!$L$4,4)</f>
        <v>0</v>
      </c>
      <c r="L76" s="357"/>
      <c r="M76" s="178"/>
      <c r="N76" s="180">
        <f t="shared" si="1"/>
        <v>0</v>
      </c>
    </row>
    <row r="77" spans="1:14" s="52" customFormat="1" x14ac:dyDescent="0.3">
      <c r="A77" s="29" t="str">
        <f>IF(L77&gt;0,COUNT($A$7:A76)+COUNT(DWV!$A$8:$A$300)+COUNT('Large Dia. DWV'!$A$8:$A$121)+COUNT('SCH40'!$A$8:$A$601)+COUNT('Large Dia. SCH40'!$A$8:$A$34)+1,"")</f>
        <v/>
      </c>
      <c r="B77" s="419"/>
      <c r="C77" s="419"/>
      <c r="D77" s="3" t="s">
        <v>347</v>
      </c>
      <c r="E77" s="4">
        <v>29860556</v>
      </c>
      <c r="F77" s="5" t="s">
        <v>6843</v>
      </c>
      <c r="G77" s="381">
        <f>IFERROR(INDEX([1]Master!$1:$1048576,MATCH(D77,[1]Master!$B:$B,0),MATCH($H$5,[1]Master!$1:$1,0)),"")</f>
        <v>1</v>
      </c>
      <c r="H77" s="381">
        <f>IFERROR(INDEX([1]Master!$1:$1048576,MATCH(D77,[1]Master!$B:$B,0),MATCH($H$4,[1]Master!$1:$1,0)),"")</f>
        <v>39</v>
      </c>
      <c r="I77" s="6" t="s">
        <v>5380</v>
      </c>
      <c r="J77" s="367">
        <f>IFERROR(INDEX([1]Master!$1:$1048576,MATCH(D77,[1]Master!$B:$B,0),MATCH($G$5,[1]Master!$1:$1,0)),"")</f>
        <v>313.01066666666662</v>
      </c>
      <c r="K77" s="237">
        <f>ROUND(J77*Order_Quote!$L$4,4)</f>
        <v>0</v>
      </c>
      <c r="L77" s="357"/>
      <c r="M77" s="178"/>
      <c r="N77" s="171">
        <f t="shared" si="1"/>
        <v>0</v>
      </c>
    </row>
    <row r="78" spans="1:14" s="52" customFormat="1" x14ac:dyDescent="0.3">
      <c r="A78" s="29" t="str">
        <f>IF(L78&gt;0,COUNT($A$7:A77)+COUNT(DWV!$A$8:$A$300)+COUNT('Large Dia. DWV'!$A$8:$A$121)+COUNT('SCH40'!$A$8:$A$601)+COUNT('Large Dia. SCH40'!$A$8:$A$34)+1,"")</f>
        <v/>
      </c>
      <c r="B78" s="419"/>
      <c r="C78" s="419"/>
      <c r="D78" s="3" t="s">
        <v>348</v>
      </c>
      <c r="E78" s="4">
        <v>29864365</v>
      </c>
      <c r="F78" s="5" t="s">
        <v>6844</v>
      </c>
      <c r="G78" s="381">
        <f>IFERROR(INDEX([1]Master!$1:$1048576,MATCH(D78,[1]Master!$B:$B,0),MATCH($H$5,[1]Master!$1:$1,0)),"")</f>
        <v>2</v>
      </c>
      <c r="H78" s="381">
        <f>IFERROR(INDEX([1]Master!$1:$1048576,MATCH(D78,[1]Master!$B:$B,0),MATCH($H$4,[1]Master!$1:$1,0)),"")</f>
        <v>13</v>
      </c>
      <c r="I78" s="6" t="s">
        <v>5380</v>
      </c>
      <c r="J78" s="367">
        <f>IFERROR(INDEX([1]Master!$1:$1048576,MATCH(D78,[1]Master!$B:$B,0),MATCH($G$5,[1]Master!$1:$1,0)),"")</f>
        <v>664.39866666666683</v>
      </c>
      <c r="K78" s="237">
        <f>ROUND(J78*Order_Quote!$L$4,4)</f>
        <v>0</v>
      </c>
      <c r="L78" s="357"/>
      <c r="M78" s="178"/>
      <c r="N78" s="171">
        <f t="shared" si="1"/>
        <v>0</v>
      </c>
    </row>
    <row r="79" spans="1:14" s="52" customFormat="1" x14ac:dyDescent="0.3">
      <c r="A79" s="29" t="str">
        <f>IF(L79&gt;0,COUNT($A$7:A78)+COUNT(DWV!$A$8:$A$300)+COUNT('Large Dia. DWV'!$A$8:$A$121)+COUNT('SCH40'!$A$8:$A$601)+COUNT('Large Dia. SCH40'!$A$8:$A$34)+1,"")</f>
        <v/>
      </c>
      <c r="B79" s="419"/>
      <c r="C79" s="419"/>
      <c r="D79" s="3" t="s">
        <v>5380</v>
      </c>
      <c r="E79" s="4"/>
      <c r="F79" s="183" t="s">
        <v>3740</v>
      </c>
      <c r="G79" s="381" t="str">
        <f>IFERROR(INDEX([1]Master!$1:$1048576,MATCH(D79,[1]Master!$B:$B,0),MATCH($H$5,[1]Master!$1:$1,0)),"")</f>
        <v/>
      </c>
      <c r="H79" s="381" t="str">
        <f>IFERROR(INDEX([1]Master!$1:$1048576,MATCH(D79,[1]Master!$B:$B,0),MATCH($H$4,[1]Master!$1:$1,0)),"")</f>
        <v/>
      </c>
      <c r="I79" s="6" t="s">
        <v>5380</v>
      </c>
      <c r="J79" s="367" t="str">
        <f>IFERROR(INDEX([1]Master!$1:$1048576,MATCH(D79,[1]Master!$B:$B,0),MATCH($G$5,[1]Master!$1:$1,0)),"")</f>
        <v/>
      </c>
      <c r="K79" s="237"/>
      <c r="L79" s="357"/>
      <c r="M79" s="178"/>
      <c r="N79" s="180"/>
    </row>
    <row r="80" spans="1:14" s="52" customFormat="1" ht="20.25" customHeight="1" x14ac:dyDescent="0.3">
      <c r="A80" s="29" t="str">
        <f>IF(L80&gt;0,COUNT($A$7:A79)+COUNT(DWV!$A$8:$A$300)+COUNT('Large Dia. DWV'!$A$8:$A$121)+COUNT('SCH40'!$A$8:$A$601)+COUNT('Large Dia. SCH40'!$A$8:$A$34)+1,"")</f>
        <v/>
      </c>
      <c r="B80" s="420"/>
      <c r="C80" s="421"/>
      <c r="D80" s="3" t="s">
        <v>6772</v>
      </c>
      <c r="E80" s="4">
        <v>29860070</v>
      </c>
      <c r="F80" s="5" t="s">
        <v>6773</v>
      </c>
      <c r="G80" s="381">
        <f>IFERROR(INDEX([1]Master!$1:$1048576,MATCH(D80,[1]Master!$B:$B,0),MATCH($H$5,[1]Master!$1:$1,0)),"")</f>
        <v>1</v>
      </c>
      <c r="H80" s="381">
        <f>IFERROR(INDEX([1]Master!$1:$1048576,MATCH(D80,[1]Master!$B:$B,0),MATCH($H$4,[1]Master!$1:$1,0)),"")</f>
        <v>48</v>
      </c>
      <c r="I80" s="6" t="s">
        <v>5380</v>
      </c>
      <c r="J80" s="367">
        <f>IFERROR(INDEX([1]Master!$1:$1048576,MATCH(D80,[1]Master!$B:$B,0),MATCH($G$5,[1]Master!$1:$1,0)),"")</f>
        <v>267.69022222222219</v>
      </c>
      <c r="K80" s="237">
        <f>ROUND(J80*Order_Quote!$L$4,4)</f>
        <v>0</v>
      </c>
      <c r="L80" s="357"/>
      <c r="M80" s="178"/>
      <c r="N80" s="180">
        <f t="shared" si="1"/>
        <v>0</v>
      </c>
    </row>
    <row r="81" spans="1:14" s="52" customFormat="1" ht="20.25" customHeight="1" x14ac:dyDescent="0.3">
      <c r="A81" s="29" t="str">
        <f>IF(L81&gt;0,COUNT($A$7:A80)+COUNT(DWV!$A$8:$A$300)+COUNT('Large Dia. DWV'!$A$8:$A$121)+COUNT('SCH40'!$A$8:$A$601)+COUNT('Large Dia. SCH40'!$A$8:$A$34)+1,"")</f>
        <v/>
      </c>
      <c r="B81" s="424"/>
      <c r="C81" s="425"/>
      <c r="D81" s="3" t="s">
        <v>6774</v>
      </c>
      <c r="E81" s="4">
        <v>29869014</v>
      </c>
      <c r="F81" s="5" t="s">
        <v>6775</v>
      </c>
      <c r="G81" s="381">
        <f>IFERROR(INDEX([1]Master!$1:$1048576,MATCH(D81,[1]Master!$B:$B,0),MATCH($H$5,[1]Master!$1:$1,0)),"")</f>
        <v>3</v>
      </c>
      <c r="H81" s="381">
        <f>IFERROR(INDEX([1]Master!$1:$1048576,MATCH(D81,[1]Master!$B:$B,0),MATCH($H$4,[1]Master!$1:$1,0)),"")</f>
        <v>15</v>
      </c>
      <c r="I81" s="6" t="s">
        <v>5380</v>
      </c>
      <c r="J81" s="367">
        <f>IFERROR(INDEX([1]Master!$1:$1048576,MATCH(D81,[1]Master!$B:$B,0),MATCH($G$5,[1]Master!$1:$1,0)),"")</f>
        <v>303.00022222222225</v>
      </c>
      <c r="K81" s="237">
        <f>ROUND(J81*Order_Quote!$L$4,4)</f>
        <v>0</v>
      </c>
      <c r="L81" s="357"/>
      <c r="M81" s="178"/>
      <c r="N81" s="171">
        <f t="shared" si="1"/>
        <v>0</v>
      </c>
    </row>
    <row r="82" spans="1:14" s="52" customFormat="1" ht="20.25" customHeight="1" x14ac:dyDescent="0.3">
      <c r="A82" s="29" t="str">
        <f>IF(L82&gt;0,COUNT($A$7:A81)+COUNT(DWV!$A$8:$A$300)+COUNT('Large Dia. DWV'!$A$8:$A$121)+COUNT('SCH40'!$A$8:$A$601)+COUNT('Large Dia. SCH40'!$A$8:$A$34)+1,"")</f>
        <v/>
      </c>
      <c r="B82" s="422"/>
      <c r="C82" s="423"/>
      <c r="D82" s="3" t="s">
        <v>5380</v>
      </c>
      <c r="E82" s="4"/>
      <c r="F82" s="183" t="s">
        <v>3741</v>
      </c>
      <c r="G82" s="381" t="str">
        <f>IFERROR(INDEX([1]Master!$1:$1048576,MATCH(D82,[1]Master!$B:$B,0),MATCH($H$5,[1]Master!$1:$1,0)),"")</f>
        <v/>
      </c>
      <c r="H82" s="381" t="str">
        <f>IFERROR(INDEX([1]Master!$1:$1048576,MATCH(D82,[1]Master!$B:$B,0),MATCH($H$4,[1]Master!$1:$1,0)),"")</f>
        <v/>
      </c>
      <c r="I82" s="6" t="s">
        <v>5380</v>
      </c>
      <c r="J82" s="367" t="str">
        <f>IFERROR(INDEX([1]Master!$1:$1048576,MATCH(D82,[1]Master!$B:$B,0),MATCH($G$5,[1]Master!$1:$1,0)),"")</f>
        <v/>
      </c>
      <c r="K82" s="237"/>
      <c r="L82" s="357"/>
      <c r="M82" s="178"/>
      <c r="N82" s="171"/>
    </row>
    <row r="83" spans="1:14" s="52" customFormat="1" ht="48" customHeight="1" x14ac:dyDescent="0.3">
      <c r="A83" s="29" t="str">
        <f>IF(L83&gt;0,COUNT($A$7:A82)+COUNT(DWV!$A$8:$A$300)+COUNT('Large Dia. DWV'!$A$8:$A$121)+COUNT('SCH40'!$A$8:$A$601)+COUNT('Large Dia. SCH40'!$A$8:$A$34)+1,"")</f>
        <v/>
      </c>
      <c r="B83" s="419"/>
      <c r="C83" s="419"/>
      <c r="D83" s="3" t="s">
        <v>5380</v>
      </c>
      <c r="E83" s="4"/>
      <c r="F83" s="183" t="s">
        <v>3742</v>
      </c>
      <c r="G83" s="381" t="str">
        <f>IFERROR(INDEX([1]Master!$1:$1048576,MATCH(D83,[1]Master!$B:$B,0),MATCH($H$5,[1]Master!$1:$1,0)),"")</f>
        <v/>
      </c>
      <c r="H83" s="381" t="str">
        <f>IFERROR(INDEX([1]Master!$1:$1048576,MATCH(D83,[1]Master!$B:$B,0),MATCH($H$4,[1]Master!$1:$1,0)),"")</f>
        <v/>
      </c>
      <c r="I83" s="6" t="s">
        <v>5380</v>
      </c>
      <c r="J83" s="367" t="str">
        <f>IFERROR(INDEX([1]Master!$1:$1048576,MATCH(D83,[1]Master!$B:$B,0),MATCH($G$5,[1]Master!$1:$1,0)),"")</f>
        <v/>
      </c>
      <c r="K83" s="237"/>
      <c r="L83" s="357"/>
      <c r="M83" s="178"/>
      <c r="N83" s="180"/>
    </row>
    <row r="84" spans="1:14" s="52" customFormat="1" x14ac:dyDescent="0.3">
      <c r="A84" s="29" t="str">
        <f>IF(L84&gt;0,COUNT($A$7:A83)+COUNT(DWV!$A$8:$A$300)+COUNT('Large Dia. DWV'!$A$8:$A$121)+COUNT('SCH40'!$A$8:$A$601)+COUNT('Large Dia. SCH40'!$A$8:$A$34)+1,"")</f>
        <v/>
      </c>
      <c r="B84" s="420"/>
      <c r="C84" s="421"/>
      <c r="D84" s="3" t="s">
        <v>6776</v>
      </c>
      <c r="E84" s="4">
        <v>29864330</v>
      </c>
      <c r="F84" s="5" t="s">
        <v>6777</v>
      </c>
      <c r="G84" s="381">
        <f>IFERROR(INDEX([1]Master!$1:$1048576,MATCH(D84,[1]Master!$B:$B,0),MATCH($H$5,[1]Master!$1:$1,0)),"")</f>
        <v>1</v>
      </c>
      <c r="H84" s="381" t="str">
        <f>IFERROR(INDEX([1]Master!$1:$1048576,MATCH(D84,[1]Master!$B:$B,0),MATCH($H$4,[1]Master!$1:$1,0)),"")</f>
        <v>-</v>
      </c>
      <c r="I84" s="6" t="s">
        <v>5380</v>
      </c>
      <c r="J84" s="367">
        <f>IFERROR(INDEX([1]Master!$1:$1048576,MATCH(D84,[1]Master!$B:$B,0),MATCH($G$5,[1]Master!$1:$1,0)),"")</f>
        <v>267.13144444444447</v>
      </c>
      <c r="K84" s="237">
        <f>ROUND(J84*Order_Quote!$L$4,4)</f>
        <v>0</v>
      </c>
      <c r="L84" s="359"/>
      <c r="M84" s="178"/>
      <c r="N84" s="180">
        <f t="shared" si="1"/>
        <v>0</v>
      </c>
    </row>
    <row r="85" spans="1:14" s="52" customFormat="1" x14ac:dyDescent="0.3">
      <c r="A85" s="29" t="str">
        <f>IF(L85&gt;0,COUNT($A$7:A84)+COUNT(DWV!$A$8:$A$300)+COUNT('Large Dia. DWV'!$A$8:$A$121)+COUNT('SCH40'!$A$8:$A$601)+COUNT('Large Dia. SCH40'!$A$8:$A$34)+1,"")</f>
        <v/>
      </c>
      <c r="B85" s="424"/>
      <c r="C85" s="425"/>
      <c r="D85" s="3" t="s">
        <v>349</v>
      </c>
      <c r="E85" s="4">
        <v>29864403</v>
      </c>
      <c r="F85" s="5" t="s">
        <v>6845</v>
      </c>
      <c r="G85" s="381">
        <f>IFERROR(INDEX([1]Master!$1:$1048576,MATCH(D85,[1]Master!$B:$B,0),MATCH($H$5,[1]Master!$1:$1,0)),"")</f>
        <v>1</v>
      </c>
      <c r="H85" s="381">
        <f>IFERROR(INDEX([1]Master!$1:$1048576,MATCH(D85,[1]Master!$B:$B,0),MATCH($H$4,[1]Master!$1:$1,0)),"")</f>
        <v>27</v>
      </c>
      <c r="I85" s="6" t="s">
        <v>5380</v>
      </c>
      <c r="J85" s="367">
        <f>IFERROR(INDEX([1]Master!$1:$1048576,MATCH(D85,[1]Master!$B:$B,0),MATCH($G$5,[1]Master!$1:$1,0)),"")</f>
        <v>761.99455555555551</v>
      </c>
      <c r="K85" s="237">
        <f>ROUND(J85*Order_Quote!$L$4,4)</f>
        <v>0</v>
      </c>
      <c r="L85" s="359"/>
      <c r="M85" s="178"/>
      <c r="N85" s="171">
        <f t="shared" si="1"/>
        <v>0</v>
      </c>
    </row>
    <row r="86" spans="1:14" s="52" customFormat="1" x14ac:dyDescent="0.3">
      <c r="A86" s="29" t="str">
        <f>IF(L86&gt;0,COUNT($A$7:A85)+COUNT(DWV!$A$8:$A$300)+COUNT('Large Dia. DWV'!$A$8:$A$121)+COUNT('SCH40'!$A$8:$A$601)+COUNT('Large Dia. SCH40'!$A$8:$A$34)+1,"")</f>
        <v/>
      </c>
      <c r="B86" s="424"/>
      <c r="C86" s="425"/>
      <c r="D86" s="3" t="s">
        <v>350</v>
      </c>
      <c r="E86" s="4">
        <v>29864420</v>
      </c>
      <c r="F86" s="5" t="s">
        <v>6846</v>
      </c>
      <c r="G86" s="381">
        <f>IFERROR(INDEX([1]Master!$1:$1048576,MATCH(D86,[1]Master!$B:$B,0),MATCH($H$5,[1]Master!$1:$1,0)),"")</f>
        <v>1</v>
      </c>
      <c r="H86" s="381">
        <f>IFERROR(INDEX([1]Master!$1:$1048576,MATCH(D86,[1]Master!$B:$B,0),MATCH($H$4,[1]Master!$1:$1,0)),"")</f>
        <v>20</v>
      </c>
      <c r="I86" s="6" t="s">
        <v>5380</v>
      </c>
      <c r="J86" s="367">
        <f>IFERROR(INDEX([1]Master!$1:$1048576,MATCH(D86,[1]Master!$B:$B,0),MATCH($G$5,[1]Master!$1:$1,0)),"")</f>
        <v>855.9762222222223</v>
      </c>
      <c r="K86" s="237">
        <f>ROUND(J86*Order_Quote!$L$4,4)</f>
        <v>0</v>
      </c>
      <c r="L86" s="357"/>
      <c r="M86" s="178"/>
      <c r="N86" s="171">
        <f t="shared" si="1"/>
        <v>0</v>
      </c>
    </row>
    <row r="87" spans="1:14" s="52" customFormat="1" x14ac:dyDescent="0.3">
      <c r="A87" s="29" t="str">
        <f>IF(L87&gt;0,COUNT($A$7:A86)+COUNT(DWV!$A$8:$A$300)+COUNT('Large Dia. DWV'!$A$8:$A$121)+COUNT('SCH40'!$A$8:$A$601)+COUNT('Large Dia. SCH40'!$A$8:$A$34)+1,"")</f>
        <v/>
      </c>
      <c r="B87" s="424"/>
      <c r="C87" s="425"/>
      <c r="D87" s="3" t="s">
        <v>351</v>
      </c>
      <c r="E87" s="4">
        <v>29864446</v>
      </c>
      <c r="F87" s="5" t="s">
        <v>6847</v>
      </c>
      <c r="G87" s="381">
        <f>IFERROR(INDEX([1]Master!$1:$1048576,MATCH(D87,[1]Master!$B:$B,0),MATCH($H$5,[1]Master!$1:$1,0)),"")</f>
        <v>1</v>
      </c>
      <c r="H87" s="381">
        <f>IFERROR(INDEX([1]Master!$1:$1048576,MATCH(D87,[1]Master!$B:$B,0),MATCH($H$4,[1]Master!$1:$1,0)),"")</f>
        <v>12</v>
      </c>
      <c r="I87" s="6" t="s">
        <v>5380</v>
      </c>
      <c r="J87" s="367">
        <f>IFERROR(INDEX([1]Master!$1:$1048576,MATCH(D87,[1]Master!$B:$B,0),MATCH($G$5,[1]Master!$1:$1,0)),"")</f>
        <v>983.93633333333344</v>
      </c>
      <c r="K87" s="237">
        <f>ROUND(J87*Order_Quote!$L$4,4)</f>
        <v>0</v>
      </c>
      <c r="L87" s="357"/>
      <c r="M87" s="178"/>
      <c r="N87" s="180">
        <f t="shared" si="1"/>
        <v>0</v>
      </c>
    </row>
    <row r="88" spans="1:14" s="52" customFormat="1" x14ac:dyDescent="0.3">
      <c r="A88" s="29" t="str">
        <f>IF(L88&gt;0,COUNT($A$7:A87)+COUNT(DWV!$A$8:$A$300)+COUNT('Large Dia. DWV'!$A$8:$A$121)+COUNT('SCH40'!$A$8:$A$601)+COUNT('Large Dia. SCH40'!$A$8:$A$34)+1,"")</f>
        <v/>
      </c>
      <c r="B88" s="422"/>
      <c r="C88" s="423"/>
      <c r="D88" s="3" t="s">
        <v>352</v>
      </c>
      <c r="E88" s="4">
        <v>29864454</v>
      </c>
      <c r="F88" s="5" t="s">
        <v>6848</v>
      </c>
      <c r="G88" s="381">
        <f>IFERROR(INDEX([1]Master!$1:$1048576,MATCH(D88,[1]Master!$B:$B,0),MATCH($H$5,[1]Master!$1:$1,0)),"")</f>
        <v>1</v>
      </c>
      <c r="H88" s="381">
        <f>IFERROR(INDEX([1]Master!$1:$1048576,MATCH(D88,[1]Master!$B:$B,0),MATCH($H$4,[1]Master!$1:$1,0)),"")</f>
        <v>12</v>
      </c>
      <c r="I88" s="6" t="s">
        <v>5380</v>
      </c>
      <c r="J88" s="367">
        <f>IFERROR(INDEX([1]Master!$1:$1048576,MATCH(D88,[1]Master!$B:$B,0),MATCH($G$5,[1]Master!$1:$1,0)),"")</f>
        <v>1034.69</v>
      </c>
      <c r="K88" s="237">
        <f>ROUND(J88*Order_Quote!$L$4,4)</f>
        <v>0</v>
      </c>
      <c r="L88" s="357"/>
      <c r="M88" s="178"/>
      <c r="N88" s="180">
        <f t="shared" si="1"/>
        <v>0</v>
      </c>
    </row>
    <row r="89" spans="1:14" s="52" customFormat="1" x14ac:dyDescent="0.3">
      <c r="A89" s="29" t="str">
        <f>IF(L89&gt;0,COUNT($A$7:A88)+COUNT(DWV!$A$8:$A$300)+COUNT('Large Dia. DWV'!$A$8:$A$121)+COUNT('SCH40'!$A$8:$A$601)+COUNT('Large Dia. SCH40'!$A$8:$A$34)+1,"")</f>
        <v/>
      </c>
      <c r="B89" s="419"/>
      <c r="C89" s="419"/>
      <c r="D89" s="3" t="s">
        <v>364</v>
      </c>
      <c r="E89" s="4">
        <v>29860785</v>
      </c>
      <c r="F89" s="5" t="s">
        <v>6849</v>
      </c>
      <c r="G89" s="381">
        <f>IFERROR(INDEX([1]Master!$1:$1048576,MATCH(D89,[1]Master!$B:$B,0),MATCH($H$5,[1]Master!$1:$1,0)),"")</f>
        <v>1</v>
      </c>
      <c r="H89" s="381" t="str">
        <f>IFERROR(INDEX([1]Master!$1:$1048576,MATCH(D89,[1]Master!$B:$B,0),MATCH($H$4,[1]Master!$1:$1,0)),"")</f>
        <v>-</v>
      </c>
      <c r="I89" s="6" t="s">
        <v>6153</v>
      </c>
      <c r="J89" s="367">
        <f>IFERROR(INDEX([1]Master!$1:$1048576,MATCH(D89,[1]Master!$B:$B,0),MATCH($G$5,[1]Master!$1:$1,0)),"")</f>
        <v>290.46933333333328</v>
      </c>
      <c r="K89" s="237">
        <f>ROUND(J89*Order_Quote!$L$4,4)</f>
        <v>0</v>
      </c>
      <c r="L89" s="359"/>
      <c r="M89" s="178"/>
      <c r="N89" s="171">
        <f t="shared" si="1"/>
        <v>0</v>
      </c>
    </row>
    <row r="90" spans="1:14" s="52" customFormat="1" x14ac:dyDescent="0.3">
      <c r="A90" s="29" t="str">
        <f>IF(L90&gt;0,COUNT($A$7:A89)+COUNT(DWV!$A$8:$A$300)+COUNT('Large Dia. DWV'!$A$8:$A$121)+COUNT('SCH40'!$A$8:$A$601)+COUNT('Large Dia. SCH40'!$A$8:$A$34)+1,"")</f>
        <v/>
      </c>
      <c r="B90" s="419"/>
      <c r="C90" s="419"/>
      <c r="D90" s="3" t="s">
        <v>353</v>
      </c>
      <c r="E90" s="4">
        <v>29864900</v>
      </c>
      <c r="F90" s="5" t="s">
        <v>6850</v>
      </c>
      <c r="G90" s="381">
        <f>IFERROR(INDEX([1]Master!$1:$1048576,MATCH(D90,[1]Master!$B:$B,0),MATCH($H$5,[1]Master!$1:$1,0)),"")</f>
        <v>10</v>
      </c>
      <c r="H90" s="381">
        <f>IFERROR(INDEX([1]Master!$1:$1048576,MATCH(D90,[1]Master!$B:$B,0),MATCH($H$4,[1]Master!$1:$1,0)),"")</f>
        <v>120</v>
      </c>
      <c r="I90" s="6" t="s">
        <v>5380</v>
      </c>
      <c r="J90" s="367">
        <f>IFERROR(INDEX([1]Master!$1:$1048576,MATCH(D90,[1]Master!$B:$B,0),MATCH($G$5,[1]Master!$1:$1,0)),"")</f>
        <v>153.4617777777778</v>
      </c>
      <c r="K90" s="237">
        <f>ROUND(J90*Order_Quote!$L$4,4)</f>
        <v>0</v>
      </c>
      <c r="L90" s="357"/>
      <c r="M90" s="178"/>
      <c r="N90" s="171">
        <f t="shared" si="1"/>
        <v>0</v>
      </c>
    </row>
    <row r="91" spans="1:14" s="52" customFormat="1" x14ac:dyDescent="0.3">
      <c r="A91" s="29" t="str">
        <f>IF(L91&gt;0,COUNT($A$7:A90)+COUNT(DWV!$A$8:$A$300)+COUNT('Large Dia. DWV'!$A$8:$A$121)+COUNT('SCH40'!$A$8:$A$601)+COUNT('Large Dia. SCH40'!$A$8:$A$34)+1,"")</f>
        <v/>
      </c>
      <c r="B91" s="419"/>
      <c r="C91" s="419"/>
      <c r="D91" s="3" t="s">
        <v>354</v>
      </c>
      <c r="E91" s="4">
        <v>29864942</v>
      </c>
      <c r="F91" s="5" t="s">
        <v>6851</v>
      </c>
      <c r="G91" s="381">
        <f>IFERROR(INDEX([1]Master!$1:$1048576,MATCH(D91,[1]Master!$B:$B,0),MATCH($H$5,[1]Master!$1:$1,0)),"")</f>
        <v>1</v>
      </c>
      <c r="H91" s="381">
        <f>IFERROR(INDEX([1]Master!$1:$1048576,MATCH(D91,[1]Master!$B:$B,0),MATCH($H$4,[1]Master!$1:$1,0)),"")</f>
        <v>75</v>
      </c>
      <c r="I91" s="6" t="s">
        <v>5380</v>
      </c>
      <c r="J91" s="367">
        <f>IFERROR(INDEX([1]Master!$1:$1048576,MATCH(D91,[1]Master!$B:$B,0),MATCH($G$5,[1]Master!$1:$1,0)),"")</f>
        <v>190.02011111111113</v>
      </c>
      <c r="K91" s="237">
        <f>ROUND(J91*Order_Quote!$L$4,4)</f>
        <v>0</v>
      </c>
      <c r="L91" s="357"/>
      <c r="M91" s="178"/>
      <c r="N91" s="180">
        <f t="shared" si="1"/>
        <v>0</v>
      </c>
    </row>
    <row r="92" spans="1:14" s="52" customFormat="1" x14ac:dyDescent="0.3">
      <c r="A92" s="29" t="str">
        <f>IF(L92&gt;0,COUNT($A$7:A91)+COUNT(DWV!$A$8:$A$300)+COUNT('Large Dia. DWV'!$A$8:$A$121)+COUNT('SCH40'!$A$8:$A$601)+COUNT('Large Dia. SCH40'!$A$8:$A$34)+1,"")</f>
        <v/>
      </c>
      <c r="B92" s="419"/>
      <c r="C92" s="419"/>
      <c r="D92" s="3" t="s">
        <v>355</v>
      </c>
      <c r="E92" s="4">
        <v>29864926</v>
      </c>
      <c r="F92" s="5" t="s">
        <v>6852</v>
      </c>
      <c r="G92" s="381">
        <f>IFERROR(INDEX([1]Master!$1:$1048576,MATCH(D92,[1]Master!$B:$B,0),MATCH($H$5,[1]Master!$1:$1,0)),"")</f>
        <v>1</v>
      </c>
      <c r="H92" s="381">
        <f>IFERROR(INDEX([1]Master!$1:$1048576,MATCH(D92,[1]Master!$B:$B,0),MATCH($H$4,[1]Master!$1:$1,0)),"")</f>
        <v>50</v>
      </c>
      <c r="I92" s="6" t="s">
        <v>5380</v>
      </c>
      <c r="J92" s="367">
        <f>IFERROR(INDEX([1]Master!$1:$1048576,MATCH(D92,[1]Master!$B:$B,0),MATCH($G$5,[1]Master!$1:$1,0)),"")</f>
        <v>233.03411111111112</v>
      </c>
      <c r="K92" s="237">
        <f>ROUND(J92*Order_Quote!$L$4,4)</f>
        <v>0</v>
      </c>
      <c r="L92" s="357"/>
      <c r="M92" s="178"/>
      <c r="N92" s="180">
        <f t="shared" si="1"/>
        <v>0</v>
      </c>
    </row>
    <row r="93" spans="1:14" s="52" customFormat="1" x14ac:dyDescent="0.3">
      <c r="A93" s="29" t="str">
        <f>IF(L93&gt;0,COUNT($A$7:A92)+COUNT(DWV!$A$8:$A$300)+COUNT('Large Dia. DWV'!$A$8:$A$121)+COUNT('SCH40'!$A$8:$A$601)+COUNT('Large Dia. SCH40'!$A$8:$A$34)+1,"")</f>
        <v/>
      </c>
      <c r="B93" s="419"/>
      <c r="C93" s="419"/>
      <c r="D93" s="3" t="s">
        <v>356</v>
      </c>
      <c r="E93" s="4">
        <v>29860955</v>
      </c>
      <c r="F93" s="5" t="s">
        <v>6853</v>
      </c>
      <c r="G93" s="381">
        <f>IFERROR(INDEX([1]Master!$1:$1048576,MATCH(D93,[1]Master!$B:$B,0),MATCH($H$5,[1]Master!$1:$1,0)),"")</f>
        <v>1</v>
      </c>
      <c r="H93" s="381">
        <f>IFERROR(INDEX([1]Master!$1:$1048576,MATCH(D93,[1]Master!$B:$B,0),MATCH($H$4,[1]Master!$1:$1,0)),"")</f>
        <v>45</v>
      </c>
      <c r="I93" s="6" t="s">
        <v>5380</v>
      </c>
      <c r="J93" s="367">
        <f>IFERROR(INDEX([1]Master!$1:$1048576,MATCH(D93,[1]Master!$B:$B,0),MATCH($G$5,[1]Master!$1:$1,0)),"")</f>
        <v>263.46966666666668</v>
      </c>
      <c r="K93" s="237">
        <f>ROUND(J93*Order_Quote!$L$4,4)</f>
        <v>0</v>
      </c>
      <c r="L93" s="357"/>
      <c r="M93" s="178"/>
      <c r="N93" s="171">
        <f t="shared" si="1"/>
        <v>0</v>
      </c>
    </row>
    <row r="94" spans="1:14" s="52" customFormat="1" x14ac:dyDescent="0.3">
      <c r="A94" s="29" t="str">
        <f>IF(L94&gt;0,COUNT($A$7:A93)+COUNT(DWV!$A$8:$A$300)+COUNT('Large Dia. DWV'!$A$8:$A$121)+COUNT('SCH40'!$A$8:$A$601)+COUNT('Large Dia. SCH40'!$A$8:$A$34)+1,"")</f>
        <v/>
      </c>
      <c r="B94" s="419"/>
      <c r="C94" s="419"/>
      <c r="D94" s="3" t="s">
        <v>357</v>
      </c>
      <c r="E94" s="4">
        <v>29860963</v>
      </c>
      <c r="F94" s="5" t="s">
        <v>6854</v>
      </c>
      <c r="G94" s="381">
        <f>IFERROR(INDEX([1]Master!$1:$1048576,MATCH(D94,[1]Master!$B:$B,0),MATCH($H$5,[1]Master!$1:$1,0)),"")</f>
        <v>1</v>
      </c>
      <c r="H94" s="381">
        <f>IFERROR(INDEX([1]Master!$1:$1048576,MATCH(D94,[1]Master!$B:$B,0),MATCH($H$4,[1]Master!$1:$1,0)),"")</f>
        <v>34</v>
      </c>
      <c r="I94" s="6" t="s">
        <v>5380</v>
      </c>
      <c r="J94" s="367">
        <f>IFERROR(INDEX([1]Master!$1:$1048576,MATCH(D94,[1]Master!$B:$B,0),MATCH($G$5,[1]Master!$1:$1,0)),"")</f>
        <v>302.42955555555557</v>
      </c>
      <c r="K94" s="237">
        <f>ROUND(J94*Order_Quote!$L$4,4)</f>
        <v>0</v>
      </c>
      <c r="L94" s="357"/>
      <c r="M94" s="178"/>
      <c r="N94" s="171">
        <f t="shared" si="1"/>
        <v>0</v>
      </c>
    </row>
    <row r="95" spans="1:14" s="52" customFormat="1" x14ac:dyDescent="0.3">
      <c r="A95" s="29" t="str">
        <f>IF(L95&gt;0,COUNT($A$7:A94)+COUNT(DWV!$A$8:$A$300)+COUNT('Large Dia. DWV'!$A$8:$A$121)+COUNT('SCH40'!$A$8:$A$601)+COUNT('Large Dia. SCH40'!$A$8:$A$34)+1,"")</f>
        <v/>
      </c>
      <c r="B95" s="419"/>
      <c r="C95" s="419"/>
      <c r="D95" s="3" t="s">
        <v>2043</v>
      </c>
      <c r="E95" s="4">
        <v>28864302</v>
      </c>
      <c r="F95" s="1" t="s">
        <v>6855</v>
      </c>
      <c r="G95" s="381">
        <f>IFERROR(INDEX([1]Master!$1:$1048576,MATCH(D95,[1]Master!$B:$B,0),MATCH($H$5,[1]Master!$1:$1,0)),"")</f>
        <v>2</v>
      </c>
      <c r="H95" s="381">
        <f>IFERROR(INDEX([1]Master!$1:$1048576,MATCH(D95,[1]Master!$B:$B,0),MATCH($H$4,[1]Master!$1:$1,0)),"")</f>
        <v>10</v>
      </c>
      <c r="I95" s="6" t="s">
        <v>6153</v>
      </c>
      <c r="J95" s="367">
        <f>IFERROR(INDEX([1]Master!$1:$1048576,MATCH(D95,[1]Master!$B:$B,0),MATCH($G$5,[1]Master!$1:$1,0)),"")</f>
        <v>529.86400000000003</v>
      </c>
      <c r="K95" s="237">
        <f>ROUND(J95*Order_Quote!$L$4,4)</f>
        <v>0</v>
      </c>
      <c r="L95" s="357"/>
      <c r="M95" s="178"/>
      <c r="N95" s="180">
        <f t="shared" si="1"/>
        <v>0</v>
      </c>
    </row>
    <row r="96" spans="1:14" s="52" customFormat="1" x14ac:dyDescent="0.3">
      <c r="A96" s="29" t="str">
        <f>IF(L96&gt;0,COUNT($A$7:A95)+COUNT(DWV!$A$8:$A$300)+COUNT('Large Dia. DWV'!$A$8:$A$121)+COUNT('SCH40'!$A$8:$A$601)+COUNT('Large Dia. SCH40'!$A$8:$A$34)+1,"")</f>
        <v/>
      </c>
      <c r="B96" s="419"/>
      <c r="C96" s="419"/>
      <c r="D96" s="3" t="s">
        <v>358</v>
      </c>
      <c r="E96" s="4">
        <v>29860980</v>
      </c>
      <c r="F96" s="5" t="s">
        <v>6856</v>
      </c>
      <c r="G96" s="381">
        <f>IFERROR(INDEX([1]Master!$1:$1048576,MATCH(D96,[1]Master!$B:$B,0),MATCH($H$5,[1]Master!$1:$1,0)),"")</f>
        <v>1</v>
      </c>
      <c r="H96" s="381">
        <f>IFERROR(INDEX([1]Master!$1:$1048576,MATCH(D96,[1]Master!$B:$B,0),MATCH($H$4,[1]Master!$1:$1,0)),"")</f>
        <v>28</v>
      </c>
      <c r="I96" s="6" t="s">
        <v>5380</v>
      </c>
      <c r="J96" s="367">
        <f>IFERROR(INDEX([1]Master!$1:$1048576,MATCH(D96,[1]Master!$B:$B,0),MATCH($G$5,[1]Master!$1:$1,0)),"")</f>
        <v>666.7645555555556</v>
      </c>
      <c r="K96" s="237">
        <f>ROUND(J96*Order_Quote!$L$4,4)</f>
        <v>0</v>
      </c>
      <c r="L96" s="357"/>
      <c r="M96" s="178"/>
      <c r="N96" s="180">
        <f t="shared" si="1"/>
        <v>0</v>
      </c>
    </row>
    <row r="97" spans="1:14" s="52" customFormat="1" x14ac:dyDescent="0.3">
      <c r="A97" s="29" t="str">
        <f>IF(L97&gt;0,COUNT($A$7:A96)+COUNT(DWV!$A$8:$A$300)+COUNT('Large Dia. DWV'!$A$8:$A$121)+COUNT('SCH40'!$A$8:$A$601)+COUNT('Large Dia. SCH40'!$A$8:$A$34)+1,"")</f>
        <v/>
      </c>
      <c r="B97" s="419"/>
      <c r="C97" s="419"/>
      <c r="D97" s="3" t="s">
        <v>359</v>
      </c>
      <c r="E97" s="4">
        <v>29860998</v>
      </c>
      <c r="F97" s="5" t="s">
        <v>6857</v>
      </c>
      <c r="G97" s="381">
        <f>IFERROR(INDEX([1]Master!$1:$1048576,MATCH(D97,[1]Master!$B:$B,0),MATCH($H$5,[1]Master!$1:$1,0)),"")</f>
        <v>1</v>
      </c>
      <c r="H97" s="381">
        <f>IFERROR(INDEX([1]Master!$1:$1048576,MATCH(D97,[1]Master!$B:$B,0),MATCH($H$4,[1]Master!$1:$1,0)),"")</f>
        <v>24</v>
      </c>
      <c r="I97" s="6" t="s">
        <v>5380</v>
      </c>
      <c r="J97" s="367">
        <f>IFERROR(INDEX([1]Master!$1:$1048576,MATCH(D97,[1]Master!$B:$B,0),MATCH($G$5,[1]Master!$1:$1,0)),"")</f>
        <v>666.7645555555556</v>
      </c>
      <c r="K97" s="237">
        <f>ROUND(J97*Order_Quote!$L$4,4)</f>
        <v>0</v>
      </c>
      <c r="L97" s="357"/>
      <c r="M97" s="178"/>
      <c r="N97" s="171">
        <f t="shared" si="1"/>
        <v>0</v>
      </c>
    </row>
    <row r="98" spans="1:14" s="52" customFormat="1" x14ac:dyDescent="0.3">
      <c r="A98" s="29" t="str">
        <f>IF(L98&gt;0,COUNT($A$7:A97)+COUNT(DWV!$A$8:$A$300)+COUNT('Large Dia. DWV'!$A$8:$A$121)+COUNT('SCH40'!$A$8:$A$601)+COUNT('Large Dia. SCH40'!$A$8:$A$34)+1,"")</f>
        <v/>
      </c>
      <c r="B98" s="419"/>
      <c r="C98" s="419"/>
      <c r="D98" s="3" t="s">
        <v>360</v>
      </c>
      <c r="E98" s="4">
        <v>29864985</v>
      </c>
      <c r="F98" s="5" t="s">
        <v>6778</v>
      </c>
      <c r="G98" s="381">
        <f>IFERROR(INDEX([1]Master!$1:$1048576,MATCH(D98,[1]Master!$B:$B,0),MATCH($H$5,[1]Master!$1:$1,0)),"")</f>
        <v>1</v>
      </c>
      <c r="H98" s="381">
        <f>IFERROR(INDEX([1]Master!$1:$1048576,MATCH(D98,[1]Master!$B:$B,0),MATCH($H$4,[1]Master!$1:$1,0)),"")</f>
        <v>18</v>
      </c>
      <c r="I98" s="6" t="s">
        <v>5380</v>
      </c>
      <c r="J98" s="367">
        <f>IFERROR(INDEX([1]Master!$1:$1048576,MATCH(D98,[1]Master!$B:$B,0),MATCH($G$5,[1]Master!$1:$1,0)),"")</f>
        <v>910.95044444444443</v>
      </c>
      <c r="K98" s="237">
        <f>ROUND(J98*Order_Quote!$L$4,4)</f>
        <v>0</v>
      </c>
      <c r="L98" s="357"/>
      <c r="M98" s="178"/>
      <c r="N98" s="171">
        <f t="shared" si="1"/>
        <v>0</v>
      </c>
    </row>
    <row r="99" spans="1:14" s="52" customFormat="1" x14ac:dyDescent="0.3">
      <c r="A99" s="29" t="str">
        <f>IF(L99&gt;0,COUNT($A$7:A98)+COUNT(DWV!$A$8:$A$300)+COUNT('Large Dia. DWV'!$A$8:$A$121)+COUNT('SCH40'!$A$8:$A$601)+COUNT('Large Dia. SCH40'!$A$8:$A$34)+1,"")</f>
        <v/>
      </c>
      <c r="B99" s="419"/>
      <c r="C99" s="419"/>
      <c r="D99" s="3" t="s">
        <v>361</v>
      </c>
      <c r="E99" s="4">
        <v>29865000</v>
      </c>
      <c r="F99" s="5" t="s">
        <v>6779</v>
      </c>
      <c r="G99" s="381">
        <f>IFERROR(INDEX([1]Master!$1:$1048576,MATCH(D99,[1]Master!$B:$B,0),MATCH($H$5,[1]Master!$1:$1,0)),"")</f>
        <v>1</v>
      </c>
      <c r="H99" s="381">
        <f>IFERROR(INDEX([1]Master!$1:$1048576,MATCH(D99,[1]Master!$B:$B,0),MATCH($H$4,[1]Master!$1:$1,0)),"")</f>
        <v>18</v>
      </c>
      <c r="I99" s="6" t="s">
        <v>5380</v>
      </c>
      <c r="J99" s="367">
        <f>IFERROR(INDEX([1]Master!$1:$1048576,MATCH(D99,[1]Master!$B:$B,0),MATCH($G$5,[1]Master!$1:$1,0)),"")</f>
        <v>922.80366666666669</v>
      </c>
      <c r="K99" s="237">
        <f>ROUND(J99*Order_Quote!$L$4,4)</f>
        <v>0</v>
      </c>
      <c r="L99" s="357"/>
      <c r="M99" s="178"/>
      <c r="N99" s="180">
        <f t="shared" si="1"/>
        <v>0</v>
      </c>
    </row>
    <row r="100" spans="1:14" s="52" customFormat="1" x14ac:dyDescent="0.3">
      <c r="A100" s="29" t="str">
        <f>IF(L100&gt;0,COUNT($A$7:A99)+COUNT(DWV!$A$8:$A$300)+COUNT('Large Dia. DWV'!$A$8:$A$121)+COUNT('SCH40'!$A$8:$A$601)+COUNT('Large Dia. SCH40'!$A$8:$A$34)+1,"")</f>
        <v/>
      </c>
      <c r="B100" s="419"/>
      <c r="C100" s="419"/>
      <c r="D100" s="3" t="s">
        <v>5380</v>
      </c>
      <c r="E100" s="4"/>
      <c r="F100" s="183" t="s">
        <v>3743</v>
      </c>
      <c r="G100" s="381" t="str">
        <f>IFERROR(INDEX([1]Master!$1:$1048576,MATCH(D100,[1]Master!$B:$B,0),MATCH($H$5,[1]Master!$1:$1,0)),"")</f>
        <v/>
      </c>
      <c r="H100" s="381" t="str">
        <f>IFERROR(INDEX([1]Master!$1:$1048576,MATCH(D100,[1]Master!$B:$B,0),MATCH($H$4,[1]Master!$1:$1,0)),"")</f>
        <v/>
      </c>
      <c r="I100" s="6" t="s">
        <v>5380</v>
      </c>
      <c r="J100" s="367" t="str">
        <f>IFERROR(INDEX([1]Master!$1:$1048576,MATCH(D100,[1]Master!$B:$B,0),MATCH($G$5,[1]Master!$1:$1,0)),"")</f>
        <v/>
      </c>
      <c r="K100" s="237"/>
      <c r="L100" s="357"/>
      <c r="M100" s="178"/>
      <c r="N100" s="180"/>
    </row>
    <row r="101" spans="1:14" s="52" customFormat="1" ht="21" customHeight="1" x14ac:dyDescent="0.3">
      <c r="A101" s="29" t="str">
        <f>IF(L101&gt;0,COUNT($A$7:A100)+COUNT(DWV!$A$8:$A$300)+COUNT('Large Dia. DWV'!$A$8:$A$121)+COUNT('SCH40'!$A$8:$A$601)+COUNT('Large Dia. SCH40'!$A$8:$A$34)+1,"")</f>
        <v/>
      </c>
      <c r="B101" s="420"/>
      <c r="C101" s="421"/>
      <c r="D101" s="3" t="s">
        <v>2112</v>
      </c>
      <c r="E101" s="4">
        <v>29860075</v>
      </c>
      <c r="F101" s="5" t="s">
        <v>6780</v>
      </c>
      <c r="G101" s="381">
        <f>IFERROR(INDEX([1]Master!$1:$1048576,MATCH(D101,[1]Master!$B:$B,0),MATCH($H$5,[1]Master!$1:$1,0)),"")</f>
        <v>12</v>
      </c>
      <c r="H101" s="381">
        <f>IFERROR(INDEX([1]Master!$1:$1048576,MATCH(D101,[1]Master!$B:$B,0),MATCH($H$4,[1]Master!$1:$1,0)),"")</f>
        <v>144</v>
      </c>
      <c r="I101" s="6" t="s">
        <v>5380</v>
      </c>
      <c r="J101" s="367">
        <f>IFERROR(INDEX([1]Master!$1:$1048576,MATCH(D101,[1]Master!$B:$B,0),MATCH($G$5,[1]Master!$1:$1,0)),"")</f>
        <v>176.49055555555555</v>
      </c>
      <c r="K101" s="237">
        <f>ROUND(J101*Order_Quote!$L$4,4)</f>
        <v>0</v>
      </c>
      <c r="L101" s="359"/>
      <c r="M101" s="178"/>
      <c r="N101" s="171">
        <f t="shared" si="1"/>
        <v>0</v>
      </c>
    </row>
    <row r="102" spans="1:14" s="52" customFormat="1" ht="21" customHeight="1" x14ac:dyDescent="0.3">
      <c r="A102" s="29" t="str">
        <f>IF(L102&gt;0,COUNT($A$7:A101)+COUNT(DWV!$A$8:$A$300)+COUNT('Large Dia. DWV'!$A$8:$A$121)+COUNT('SCH40'!$A$8:$A$601)+COUNT('Large Dia. SCH40'!$A$8:$A$34)+1,"")</f>
        <v/>
      </c>
      <c r="B102" s="424"/>
      <c r="C102" s="425"/>
      <c r="D102" s="3" t="s">
        <v>2114</v>
      </c>
      <c r="E102" s="4">
        <v>29860060</v>
      </c>
      <c r="F102" s="5" t="s">
        <v>6781</v>
      </c>
      <c r="G102" s="381">
        <f>IFERROR(INDEX([1]Master!$1:$1048576,MATCH(D102,[1]Master!$B:$B,0),MATCH($H$5,[1]Master!$1:$1,0)),"")</f>
        <v>1</v>
      </c>
      <c r="H102" s="381">
        <f>IFERROR(INDEX([1]Master!$1:$1048576,MATCH(D102,[1]Master!$B:$B,0),MATCH($H$4,[1]Master!$1:$1,0)),"")</f>
        <v>50</v>
      </c>
      <c r="I102" s="6" t="s">
        <v>5380</v>
      </c>
      <c r="J102" s="367">
        <f>IFERROR(INDEX([1]Master!$1:$1048576,MATCH(D102,[1]Master!$B:$B,0),MATCH($G$5,[1]Master!$1:$1,0)),"")</f>
        <v>267.99933333333331</v>
      </c>
      <c r="K102" s="237">
        <f>ROUND(J102*Order_Quote!$L$4,4)</f>
        <v>0</v>
      </c>
      <c r="L102" s="359"/>
      <c r="M102" s="178"/>
      <c r="N102" s="171">
        <f t="shared" si="1"/>
        <v>0</v>
      </c>
    </row>
    <row r="103" spans="1:14" s="52" customFormat="1" ht="21" customHeight="1" x14ac:dyDescent="0.3">
      <c r="A103" s="29" t="str">
        <f>IF(L103&gt;0,COUNT($A$7:A102)+COUNT(DWV!$A$8:$A$300)+COUNT('Large Dia. DWV'!$A$8:$A$121)+COUNT('SCH40'!$A$8:$A$601)+COUNT('Large Dia. SCH40'!$A$8:$A$34)+1,"")</f>
        <v/>
      </c>
      <c r="B103" s="422"/>
      <c r="C103" s="423"/>
      <c r="D103" s="3" t="s">
        <v>5380</v>
      </c>
      <c r="E103" s="4"/>
      <c r="F103" s="183" t="s">
        <v>3744</v>
      </c>
      <c r="G103" s="381" t="str">
        <f>IFERROR(INDEX([1]Master!$1:$1048576,MATCH(D103,[1]Master!$B:$B,0),MATCH($H$5,[1]Master!$1:$1,0)),"")</f>
        <v/>
      </c>
      <c r="H103" s="381" t="str">
        <f>IFERROR(INDEX([1]Master!$1:$1048576,MATCH(D103,[1]Master!$B:$B,0),MATCH($H$4,[1]Master!$1:$1,0)),"")</f>
        <v/>
      </c>
      <c r="I103" s="6" t="s">
        <v>5380</v>
      </c>
      <c r="J103" s="367" t="str">
        <f>IFERROR(INDEX([1]Master!$1:$1048576,MATCH(D103,[1]Master!$B:$B,0),MATCH($G$5,[1]Master!$1:$1,0)),"")</f>
        <v/>
      </c>
      <c r="K103" s="237"/>
      <c r="L103" s="359"/>
      <c r="M103" s="178"/>
      <c r="N103" s="180"/>
    </row>
    <row r="104" spans="1:14" s="52" customFormat="1" ht="20.25" customHeight="1" x14ac:dyDescent="0.3">
      <c r="A104" s="29" t="str">
        <f>IF(L104&gt;0,COUNT($A$7:A103)+COUNT(DWV!$A$8:$A$300)+COUNT('Large Dia. DWV'!$A$8:$A$121)+COUNT('SCH40'!$A$8:$A$601)+COUNT('Large Dia. SCH40'!$A$8:$A$34)+1,"")</f>
        <v/>
      </c>
      <c r="B104" s="420"/>
      <c r="C104" s="421"/>
      <c r="D104" s="3" t="s">
        <v>362</v>
      </c>
      <c r="E104" s="4">
        <v>29861366</v>
      </c>
      <c r="F104" s="5" t="s">
        <v>6782</v>
      </c>
      <c r="G104" s="381">
        <f>IFERROR(INDEX([1]Master!$1:$1048576,MATCH(D104,[1]Master!$B:$B,0),MATCH($H$5,[1]Master!$1:$1,0)),"")</f>
        <v>3</v>
      </c>
      <c r="H104" s="381">
        <f>IFERROR(INDEX([1]Master!$1:$1048576,MATCH(D104,[1]Master!$B:$B,0),MATCH($H$4,[1]Master!$1:$1,0)),"")</f>
        <v>15</v>
      </c>
      <c r="I104" s="6" t="s">
        <v>5380</v>
      </c>
      <c r="J104" s="367">
        <f>IFERROR(INDEX([1]Master!$1:$1048576,MATCH(D104,[1]Master!$B:$B,0),MATCH($G$5,[1]Master!$1:$1,0)),"")</f>
        <v>160.59511111111112</v>
      </c>
      <c r="K104" s="237">
        <f>ROUND(J104*Order_Quote!$L$4,4)</f>
        <v>0</v>
      </c>
      <c r="L104" s="359"/>
      <c r="M104" s="178"/>
      <c r="N104" s="180">
        <f t="shared" si="1"/>
        <v>0</v>
      </c>
    </row>
    <row r="105" spans="1:14" s="52" customFormat="1" ht="20.25" customHeight="1" x14ac:dyDescent="0.3">
      <c r="A105" s="29" t="str">
        <f>IF(L105&gt;0,COUNT($A$7:A104)+COUNT(DWV!$A$8:$A$300)+COUNT('Large Dia. DWV'!$A$8:$A$121)+COUNT('SCH40'!$A$8:$A$601)+COUNT('Large Dia. SCH40'!$A$8:$A$34)+1,"")</f>
        <v/>
      </c>
      <c r="B105" s="424"/>
      <c r="C105" s="425"/>
      <c r="D105" s="3" t="s">
        <v>363</v>
      </c>
      <c r="E105" s="4">
        <v>29861358</v>
      </c>
      <c r="F105" s="5" t="s">
        <v>6783</v>
      </c>
      <c r="G105" s="381">
        <f>IFERROR(INDEX([1]Master!$1:$1048576,MATCH(D105,[1]Master!$B:$B,0),MATCH($H$5,[1]Master!$1:$1,0)),"")</f>
        <v>2</v>
      </c>
      <c r="H105" s="381">
        <f>IFERROR(INDEX([1]Master!$1:$1048576,MATCH(D105,[1]Master!$B:$B,0),MATCH($H$4,[1]Master!$1:$1,0)),"")</f>
        <v>12</v>
      </c>
      <c r="I105" s="6" t="s">
        <v>5380</v>
      </c>
      <c r="J105" s="367">
        <f>IFERROR(INDEX([1]Master!$1:$1048576,MATCH(D105,[1]Master!$B:$B,0),MATCH($G$5,[1]Master!$1:$1,0)),"")</f>
        <v>435.22844444444445</v>
      </c>
      <c r="K105" s="237">
        <f>ROUND(J105*Order_Quote!$L$4,4)</f>
        <v>0</v>
      </c>
      <c r="L105" s="359"/>
      <c r="M105" s="178"/>
      <c r="N105" s="171">
        <f t="shared" si="1"/>
        <v>0</v>
      </c>
    </row>
    <row r="106" spans="1:14" s="52" customFormat="1" ht="20.25" customHeight="1" x14ac:dyDescent="0.3">
      <c r="A106" s="29" t="str">
        <f>IF(L106&gt;0,COUNT($A$7:A105)+COUNT(DWV!$A$8:$A$300)+COUNT('Large Dia. DWV'!$A$8:$A$121)+COUNT('SCH40'!$A$8:$A$601)+COUNT('Large Dia. SCH40'!$A$8:$A$34)+1,"")</f>
        <v/>
      </c>
      <c r="B106" s="422"/>
      <c r="C106" s="423"/>
      <c r="D106" s="3" t="s">
        <v>5380</v>
      </c>
      <c r="E106" s="4"/>
      <c r="F106" s="183" t="s">
        <v>3745</v>
      </c>
      <c r="G106" s="381" t="str">
        <f>IFERROR(INDEX([1]Master!$1:$1048576,MATCH(D106,[1]Master!$B:$B,0),MATCH($H$5,[1]Master!$1:$1,0)),"")</f>
        <v/>
      </c>
      <c r="H106" s="381" t="str">
        <f>IFERROR(INDEX([1]Master!$1:$1048576,MATCH(D106,[1]Master!$B:$B,0),MATCH($H$4,[1]Master!$1:$1,0)),"")</f>
        <v/>
      </c>
      <c r="I106" s="6" t="s">
        <v>5380</v>
      </c>
      <c r="J106" s="367" t="str">
        <f>IFERROR(INDEX([1]Master!$1:$1048576,MATCH(D106,[1]Master!$B:$B,0),MATCH($G$5,[1]Master!$1:$1,0)),"")</f>
        <v/>
      </c>
      <c r="K106" s="237"/>
      <c r="L106" s="357"/>
      <c r="M106" s="178"/>
      <c r="N106" s="171"/>
    </row>
    <row r="107" spans="1:14" s="52" customFormat="1" ht="52.5" customHeight="1" x14ac:dyDescent="0.3">
      <c r="A107" s="29" t="str">
        <f>IF(L107&gt;0,COUNT($A$7:A106)+COUNT(DWV!$A$8:$A$300)+COUNT('Large Dia. DWV'!$A$8:$A$121)+COUNT('SCH40'!$A$8:$A$601)+COUNT('Large Dia. SCH40'!$A$8:$A$34)+1,"")</f>
        <v/>
      </c>
      <c r="B107" s="419"/>
      <c r="C107" s="419"/>
      <c r="D107" s="3" t="s">
        <v>5380</v>
      </c>
      <c r="E107" s="4"/>
      <c r="F107" s="183" t="s">
        <v>3746</v>
      </c>
      <c r="G107" s="381" t="str">
        <f>IFERROR(INDEX([1]Master!$1:$1048576,MATCH(D107,[1]Master!$B:$B,0),MATCH($H$5,[1]Master!$1:$1,0)),"")</f>
        <v/>
      </c>
      <c r="H107" s="381" t="str">
        <f>IFERROR(INDEX([1]Master!$1:$1048576,MATCH(D107,[1]Master!$B:$B,0),MATCH($H$4,[1]Master!$1:$1,0)),"")</f>
        <v/>
      </c>
      <c r="I107" s="6" t="s">
        <v>5380</v>
      </c>
      <c r="J107" s="367" t="str">
        <f>IFERROR(INDEX([1]Master!$1:$1048576,MATCH(D107,[1]Master!$B:$B,0),MATCH($G$5,[1]Master!$1:$1,0)),"")</f>
        <v/>
      </c>
      <c r="K107" s="237"/>
      <c r="L107" s="357"/>
      <c r="M107" s="178"/>
      <c r="N107" s="180"/>
    </row>
    <row r="108" spans="1:14" s="52" customFormat="1" ht="15.75" customHeight="1" x14ac:dyDescent="0.3">
      <c r="A108" s="29" t="str">
        <f>IF(L108&gt;0,COUNT($A$7:A107)+COUNT(DWV!$A$8:$A$300)+COUNT('Large Dia. DWV'!$A$8:$A$121)+COUNT('SCH40'!$A$8:$A$601)+COUNT('Large Dia. SCH40'!$A$8:$A$34)+1,"")</f>
        <v/>
      </c>
      <c r="B108" s="419" t="s">
        <v>666</v>
      </c>
      <c r="C108" s="419"/>
      <c r="D108" s="3" t="s">
        <v>394</v>
      </c>
      <c r="E108" s="4">
        <v>29863504</v>
      </c>
      <c r="F108" s="5" t="s">
        <v>6858</v>
      </c>
      <c r="G108" s="381">
        <f>IFERROR(INDEX([1]Master!$1:$1048576,MATCH(D108,[1]Master!$B:$B,0),MATCH($H$5,[1]Master!$1:$1,0)),"")</f>
        <v>24</v>
      </c>
      <c r="H108" s="381">
        <f>IFERROR(INDEX([1]Master!$1:$1048576,MATCH(D108,[1]Master!$B:$B,0),MATCH($H$4,[1]Master!$1:$1,0)),"")</f>
        <v>1080</v>
      </c>
      <c r="I108" s="6" t="s">
        <v>5380</v>
      </c>
      <c r="J108" s="367">
        <f>IFERROR(INDEX([1]Master!$1:$1048576,MATCH(D108,[1]Master!$B:$B,0),MATCH($G$5,[1]Master!$1:$1,0)),"")</f>
        <v>51.288666666666671</v>
      </c>
      <c r="K108" s="237">
        <f>ROUND(J108*Order_Quote!$L$4,4)</f>
        <v>0</v>
      </c>
      <c r="L108" s="357"/>
      <c r="M108" s="178"/>
      <c r="N108" s="180">
        <f t="shared" si="1"/>
        <v>0</v>
      </c>
    </row>
    <row r="109" spans="1:14" s="52" customFormat="1" ht="15.75" customHeight="1" x14ac:dyDescent="0.3">
      <c r="A109" s="29" t="str">
        <f>IF(L109&gt;0,COUNT($A$7:A108)+COUNT(DWV!$A$8:$A$300)+COUNT('Large Dia. DWV'!$A$8:$A$121)+COUNT('SCH40'!$A$8:$A$601)+COUNT('Large Dia. SCH40'!$A$8:$A$34)+1,"")</f>
        <v/>
      </c>
      <c r="B109" s="419"/>
      <c r="C109" s="419"/>
      <c r="D109" s="3" t="s">
        <v>395</v>
      </c>
      <c r="E109" s="4">
        <v>29863512</v>
      </c>
      <c r="F109" s="5" t="s">
        <v>6859</v>
      </c>
      <c r="G109" s="381">
        <f>IFERROR(INDEX([1]Master!$1:$1048576,MATCH(D109,[1]Master!$B:$B,0),MATCH($H$5,[1]Master!$1:$1,0)),"")</f>
        <v>15</v>
      </c>
      <c r="H109" s="381">
        <f>IFERROR(INDEX([1]Master!$1:$1048576,MATCH(D109,[1]Master!$B:$B,0),MATCH($H$4,[1]Master!$1:$1,0)),"")</f>
        <v>168</v>
      </c>
      <c r="I109" s="6" t="s">
        <v>5380</v>
      </c>
      <c r="J109" s="367">
        <f>IFERROR(INDEX([1]Master!$1:$1048576,MATCH(D109,[1]Master!$B:$B,0),MATCH($G$5,[1]Master!$1:$1,0)),"")</f>
        <v>103.32633333333334</v>
      </c>
      <c r="K109" s="237">
        <f>ROUND(J109*Order_Quote!$L$4,4)</f>
        <v>0</v>
      </c>
      <c r="L109" s="357"/>
      <c r="M109" s="178"/>
      <c r="N109" s="171">
        <f t="shared" si="1"/>
        <v>0</v>
      </c>
    </row>
    <row r="110" spans="1:14" s="52" customFormat="1" ht="15.75" customHeight="1" x14ac:dyDescent="0.3">
      <c r="A110" s="29" t="str">
        <f>IF(L110&gt;0,COUNT($A$7:A109)+COUNT(DWV!$A$8:$A$300)+COUNT('Large Dia. DWV'!$A$8:$A$121)+COUNT('SCH40'!$A$8:$A$601)+COUNT('Large Dia. SCH40'!$A$8:$A$34)+1,"")</f>
        <v/>
      </c>
      <c r="B110" s="419"/>
      <c r="C110" s="419"/>
      <c r="D110" s="3" t="s">
        <v>396</v>
      </c>
      <c r="E110" s="4">
        <v>29863520</v>
      </c>
      <c r="F110" s="5" t="s">
        <v>6860</v>
      </c>
      <c r="G110" s="381">
        <f>IFERROR(INDEX([1]Master!$1:$1048576,MATCH(D110,[1]Master!$B:$B,0),MATCH($H$5,[1]Master!$1:$1,0)),"")</f>
        <v>8</v>
      </c>
      <c r="H110" s="381">
        <f>IFERROR(INDEX([1]Master!$1:$1048576,MATCH(D110,[1]Master!$B:$B,0),MATCH($H$4,[1]Master!$1:$1,0)),"")</f>
        <v>80</v>
      </c>
      <c r="I110" s="6" t="s">
        <v>5380</v>
      </c>
      <c r="J110" s="367">
        <f>IFERROR(INDEX([1]Master!$1:$1048576,MATCH(D110,[1]Master!$B:$B,0),MATCH($G$5,[1]Master!$1:$1,0)),"")</f>
        <v>182.79166666666669</v>
      </c>
      <c r="K110" s="237">
        <f>ROUND(J110*Order_Quote!$L$4,4)</f>
        <v>0</v>
      </c>
      <c r="L110" s="357"/>
      <c r="M110" s="178"/>
      <c r="N110" s="171">
        <f t="shared" si="1"/>
        <v>0</v>
      </c>
    </row>
    <row r="111" spans="1:14" s="52" customFormat="1" ht="15.75" customHeight="1" x14ac:dyDescent="0.3">
      <c r="A111" s="29" t="str">
        <f>IF(L111&gt;0,COUNT($A$7:A110)+COUNT(DWV!$A$8:$A$300)+COUNT('Large Dia. DWV'!$A$8:$A$121)+COUNT('SCH40'!$A$8:$A$601)+COUNT('Large Dia. SCH40'!$A$8:$A$34)+1,"")</f>
        <v/>
      </c>
      <c r="B111" s="419"/>
      <c r="C111" s="419"/>
      <c r="D111" s="3" t="s">
        <v>5380</v>
      </c>
      <c r="E111" s="4"/>
      <c r="F111" s="183" t="s">
        <v>3747</v>
      </c>
      <c r="G111" s="381" t="str">
        <f>IFERROR(INDEX([1]Master!$1:$1048576,MATCH(D111,[1]Master!$B:$B,0),MATCH($H$5,[1]Master!$1:$1,0)),"")</f>
        <v/>
      </c>
      <c r="H111" s="381" t="str">
        <f>IFERROR(INDEX([1]Master!$1:$1048576,MATCH(D111,[1]Master!$B:$B,0),MATCH($H$4,[1]Master!$1:$1,0)),"")</f>
        <v/>
      </c>
      <c r="I111" s="6" t="s">
        <v>5380</v>
      </c>
      <c r="J111" s="367" t="str">
        <f>IFERROR(INDEX([1]Master!$1:$1048576,MATCH(D111,[1]Master!$B:$B,0),MATCH($G$5,[1]Master!$1:$1,0)),"")</f>
        <v/>
      </c>
      <c r="K111" s="237"/>
      <c r="L111" s="357"/>
      <c r="M111" s="178"/>
      <c r="N111" s="180"/>
    </row>
    <row r="112" spans="1:14" s="52" customFormat="1" ht="54" customHeight="1" x14ac:dyDescent="0.3">
      <c r="A112" s="29" t="str">
        <f>IF(L112&gt;0,COUNT($A$7:A111)+COUNT(DWV!$A$8:$A$300)+COUNT('Large Dia. DWV'!$A$8:$A$121)+COUNT('SCH40'!$A$8:$A$601)+COUNT('Large Dia. SCH40'!$A$8:$A$34)+1,"")</f>
        <v/>
      </c>
      <c r="B112" s="419"/>
      <c r="C112" s="419"/>
      <c r="D112" s="3" t="s">
        <v>5380</v>
      </c>
      <c r="E112" s="4"/>
      <c r="F112" s="183" t="s">
        <v>3748</v>
      </c>
      <c r="G112" s="381" t="str">
        <f>IFERROR(INDEX([1]Master!$1:$1048576,MATCH(D112,[1]Master!$B:$B,0),MATCH($H$5,[1]Master!$1:$1,0)),"")</f>
        <v/>
      </c>
      <c r="H112" s="381" t="str">
        <f>IFERROR(INDEX([1]Master!$1:$1048576,MATCH(D112,[1]Master!$B:$B,0),MATCH($H$4,[1]Master!$1:$1,0)),"")</f>
        <v/>
      </c>
      <c r="I112" s="6" t="s">
        <v>5380</v>
      </c>
      <c r="J112" s="367" t="str">
        <f>IFERROR(INDEX([1]Master!$1:$1048576,MATCH(D112,[1]Master!$B:$B,0),MATCH($G$5,[1]Master!$1:$1,0)),"")</f>
        <v/>
      </c>
      <c r="K112" s="237"/>
      <c r="L112" s="359"/>
      <c r="M112" s="178"/>
      <c r="N112" s="180"/>
    </row>
    <row r="113" spans="1:14" s="52" customFormat="1" ht="54" customHeight="1" x14ac:dyDescent="0.3">
      <c r="A113" s="29" t="str">
        <f>IF(L113&gt;0,COUNT($A$7:A112)+COUNT(DWV!$A$8:$A$300)+COUNT('Large Dia. DWV'!$A$8:$A$121)+COUNT('SCH40'!$A$8:$A$601)+COUNT('Large Dia. SCH40'!$A$8:$A$34)+1,"")</f>
        <v/>
      </c>
      <c r="B113" s="419"/>
      <c r="C113" s="419"/>
      <c r="D113" s="3" t="s">
        <v>5380</v>
      </c>
      <c r="E113" s="4"/>
      <c r="F113" s="183" t="s">
        <v>6862</v>
      </c>
      <c r="G113" s="381" t="str">
        <f>IFERROR(INDEX([1]Master!$1:$1048576,MATCH(D113,[1]Master!$B:$B,0),MATCH($H$5,[1]Master!$1:$1,0)),"")</f>
        <v/>
      </c>
      <c r="H113" s="381" t="str">
        <f>IFERROR(INDEX([1]Master!$1:$1048576,MATCH(D113,[1]Master!$B:$B,0),MATCH($H$4,[1]Master!$1:$1,0)),"")</f>
        <v/>
      </c>
      <c r="I113" s="6" t="s">
        <v>5380</v>
      </c>
      <c r="J113" s="367" t="str">
        <f>IFERROR(INDEX([1]Master!$1:$1048576,MATCH(D113,[1]Master!$B:$B,0),MATCH($G$5,[1]Master!$1:$1,0)),"")</f>
        <v/>
      </c>
      <c r="K113" s="237"/>
      <c r="L113" s="357"/>
      <c r="M113" s="178"/>
      <c r="N113" s="171"/>
    </row>
    <row r="114" spans="1:14" s="52" customFormat="1" ht="54" customHeight="1" x14ac:dyDescent="0.3">
      <c r="A114" s="29" t="str">
        <f>IF(L114&gt;0,COUNT($A$7:A113)+COUNT(DWV!$A$8:$A$300)+COUNT('Large Dia. DWV'!$A$8:$A$121)+COUNT('SCH40'!$A$8:$A$601)+COUNT('Large Dia. SCH40'!$A$8:$A$34)+1,"")</f>
        <v/>
      </c>
      <c r="B114" s="419"/>
      <c r="C114" s="419"/>
      <c r="D114" s="3" t="s">
        <v>5380</v>
      </c>
      <c r="E114" s="4"/>
      <c r="F114" s="183" t="s">
        <v>6864</v>
      </c>
      <c r="G114" s="381" t="str">
        <f>IFERROR(INDEX([1]Master!$1:$1048576,MATCH(D114,[1]Master!$B:$B,0),MATCH($H$5,[1]Master!$1:$1,0)),"")</f>
        <v/>
      </c>
      <c r="H114" s="381" t="str">
        <f>IFERROR(INDEX([1]Master!$1:$1048576,MATCH(D114,[1]Master!$B:$B,0),MATCH($H$4,[1]Master!$1:$1,0)),"")</f>
        <v/>
      </c>
      <c r="I114" s="6" t="s">
        <v>5380</v>
      </c>
      <c r="J114" s="367" t="str">
        <f>IFERROR(INDEX([1]Master!$1:$1048576,MATCH(D114,[1]Master!$B:$B,0),MATCH($G$5,[1]Master!$1:$1,0)),"")</f>
        <v/>
      </c>
      <c r="K114" s="237"/>
      <c r="L114" s="357"/>
      <c r="M114" s="178"/>
      <c r="N114" s="171"/>
    </row>
    <row r="115" spans="1:14" s="52" customFormat="1" x14ac:dyDescent="0.3">
      <c r="A115" s="29" t="str">
        <f>IF(L115&gt;0,COUNT($A$7:A114)+COUNT(DWV!$A$8:$A$300)+COUNT('Large Dia. DWV'!$A$8:$A$121)+COUNT('SCH40'!$A$8:$A$601)+COUNT('Large Dia. SCH40'!$A$8:$A$34)+1,"")</f>
        <v/>
      </c>
      <c r="B115" s="419"/>
      <c r="C115" s="419"/>
      <c r="D115" s="3" t="s">
        <v>5380</v>
      </c>
      <c r="E115" s="4"/>
      <c r="F115" s="183" t="s">
        <v>3749</v>
      </c>
      <c r="G115" s="381" t="str">
        <f>IFERROR(INDEX([1]Master!$1:$1048576,MATCH(D115,[1]Master!$B:$B,0),MATCH($H$5,[1]Master!$1:$1,0)),"")</f>
        <v/>
      </c>
      <c r="H115" s="381" t="str">
        <f>IFERROR(INDEX([1]Master!$1:$1048576,MATCH(D115,[1]Master!$B:$B,0),MATCH($H$4,[1]Master!$1:$1,0)),"")</f>
        <v/>
      </c>
      <c r="I115" s="6" t="s">
        <v>5380</v>
      </c>
      <c r="J115" s="367" t="str">
        <f>IFERROR(INDEX([1]Master!$1:$1048576,MATCH(D115,[1]Master!$B:$B,0),MATCH($G$5,[1]Master!$1:$1,0)),"")</f>
        <v/>
      </c>
      <c r="K115" s="237"/>
      <c r="L115" s="357"/>
      <c r="M115" s="178"/>
      <c r="N115" s="180"/>
    </row>
    <row r="116" spans="1:14" s="52" customFormat="1" ht="48.75" customHeight="1" x14ac:dyDescent="0.3">
      <c r="A116" s="29"/>
      <c r="B116" s="435"/>
      <c r="C116" s="436"/>
      <c r="D116" s="3"/>
      <c r="E116" s="4"/>
      <c r="F116" s="183" t="s">
        <v>11133</v>
      </c>
      <c r="G116" s="6"/>
      <c r="H116" s="6"/>
      <c r="I116" s="6"/>
      <c r="J116" s="367" t="str">
        <f>IFERROR(INDEX([1]Master!$1:$1048576,MATCH(D116,[1]Master!$B:$B,0),MATCH($G$5,[1]Master!$1:$1,0)),"")</f>
        <v/>
      </c>
      <c r="K116" s="237"/>
      <c r="L116" s="357"/>
      <c r="M116" s="178"/>
      <c r="N116" s="180"/>
    </row>
    <row r="117" spans="1:14" s="52" customFormat="1" ht="54" customHeight="1" x14ac:dyDescent="0.3">
      <c r="A117" s="29" t="str">
        <f>IF(L117&gt;0,COUNT($A$7:A115)+COUNT(DWV!$A$8:$A$300)+COUNT('Large Dia. DWV'!$A$8:$A$121)+COUNT('SCH40'!$A$8:$A$601)+COUNT('Large Dia. SCH40'!$A$8:$A$34)+1,"")</f>
        <v/>
      </c>
      <c r="B117" s="419"/>
      <c r="C117" s="419"/>
      <c r="D117" s="3" t="s">
        <v>5380</v>
      </c>
      <c r="E117" s="4"/>
      <c r="F117" s="183" t="s">
        <v>6865</v>
      </c>
      <c r="G117" s="6" t="s">
        <v>5380</v>
      </c>
      <c r="H117" s="6" t="s">
        <v>5380</v>
      </c>
      <c r="I117" s="6" t="s">
        <v>5380</v>
      </c>
      <c r="J117" s="367" t="str">
        <f>IFERROR(INDEX([1]Master!$1:$1048576,MATCH(D117,[1]Master!$B:$B,0),MATCH($G$5,[1]Master!$1:$1,0)),"")</f>
        <v/>
      </c>
      <c r="K117" s="237"/>
      <c r="L117" s="357"/>
      <c r="M117" s="178"/>
      <c r="N117" s="180"/>
    </row>
    <row r="118" spans="1:14" s="52" customFormat="1" ht="15" thickBot="1" x14ac:dyDescent="0.35">
      <c r="A118" s="29" t="str">
        <f>IF(L118&gt;0,COUNT($A$7:A117)+COUNT(DWV!$A$8:$A$300)+COUNT('Large Dia. DWV'!$A$8:$A$121)+COUNT('SCH40'!$A$8:$A$602)+COUNT('Large Dia. SCH40'!$A$8:$A$34)+1,"")</f>
        <v/>
      </c>
      <c r="B118" s="419"/>
      <c r="C118" s="419"/>
      <c r="D118" s="3" t="s">
        <v>5380</v>
      </c>
      <c r="E118" s="4"/>
      <c r="F118" s="183" t="s">
        <v>6866</v>
      </c>
      <c r="G118" s="6" t="s">
        <v>5380</v>
      </c>
      <c r="H118" s="6" t="s">
        <v>5380</v>
      </c>
      <c r="I118" s="6" t="s">
        <v>5380</v>
      </c>
      <c r="J118" s="367" t="str">
        <f>IFERROR(INDEX([1]Master!$1:$1048576,MATCH(D118,[1]Master!$B:$B,0),MATCH($G$5,[1]Master!$1:$1,0)),"")</f>
        <v/>
      </c>
      <c r="K118" s="237"/>
      <c r="L118" s="358"/>
      <c r="M118" s="178"/>
      <c r="N118" s="171"/>
    </row>
    <row r="119" spans="1:14" x14ac:dyDescent="0.3">
      <c r="A119" s="27">
        <f>MAX(A8:A118)+1</f>
        <v>1</v>
      </c>
    </row>
  </sheetData>
  <sheetProtection algorithmName="SHA-512" hashValue="WR5D5tMaBl/9rbiZmqlnEaJT/07G2idp+3Y2CQA7RX02a483Qpw41YJjbraKiP8Vq07xUF1UEIB4rcDMUiR5bw==" saltValue="i1f3xMw0jQZNuQO1Gz4Jrw==" spinCount="100000" sheet="1" objects="1" scenarios="1"/>
  <mergeCells count="41">
    <mergeCell ref="B116:C116"/>
    <mergeCell ref="F1:I1"/>
    <mergeCell ref="B71:C72"/>
    <mergeCell ref="B80:C82"/>
    <mergeCell ref="B84:C88"/>
    <mergeCell ref="B101:C103"/>
    <mergeCell ref="B43:C46"/>
    <mergeCell ref="B50:C53"/>
    <mergeCell ref="B8:C10"/>
    <mergeCell ref="B11:C14"/>
    <mergeCell ref="B19:C23"/>
    <mergeCell ref="B15:C18"/>
    <mergeCell ref="B24:C28"/>
    <mergeCell ref="B30:C30"/>
    <mergeCell ref="B89:C89"/>
    <mergeCell ref="B83:C83"/>
    <mergeCell ref="B107:C107"/>
    <mergeCell ref="B31:C31"/>
    <mergeCell ref="B32:C32"/>
    <mergeCell ref="B33:C37"/>
    <mergeCell ref="B38:C42"/>
    <mergeCell ref="B104:C106"/>
    <mergeCell ref="B47:C49"/>
    <mergeCell ref="B54:C55"/>
    <mergeCell ref="B61:C61"/>
    <mergeCell ref="B29:C29"/>
    <mergeCell ref="K2:L3"/>
    <mergeCell ref="B118:C118"/>
    <mergeCell ref="B56:C59"/>
    <mergeCell ref="B62:C62"/>
    <mergeCell ref="B60:C60"/>
    <mergeCell ref="B63:C69"/>
    <mergeCell ref="B70:C70"/>
    <mergeCell ref="B73:C79"/>
    <mergeCell ref="B90:C100"/>
    <mergeCell ref="B117:C117"/>
    <mergeCell ref="B112:C112"/>
    <mergeCell ref="B113:C113"/>
    <mergeCell ref="B114:C114"/>
    <mergeCell ref="B115:C115"/>
    <mergeCell ref="B108:C111"/>
  </mergeCells>
  <dataValidations xWindow="919" yWindow="369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19:M65553 M1:M6 L1" xr:uid="{00000000-0002-0000-06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6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6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18" xr:uid="{00000000-0002-0000-0600-000003000000}">
      <formula1>1</formula1>
    </dataValidation>
  </dataValidations>
  <hyperlinks>
    <hyperlink ref="F10" location="SDRFab!C2" display="Fabricated Caps" xr:uid="{00000000-0004-0000-0600-000000000000}"/>
    <hyperlink ref="F14" location="SDRFab!C12" display="Fabricated Repair Couplings" xr:uid="{00000000-0004-0000-0600-000001000000}"/>
    <hyperlink ref="F18" location="SDRFab!C21" display="Fabricated Stop Couplings" xr:uid="{00000000-0004-0000-0600-000002000000}"/>
    <hyperlink ref="F23" location="SDRFab!C30" display="Fabricated 22.5° Elbows GG" xr:uid="{00000000-0004-0000-0600-000003000000}"/>
    <hyperlink ref="F28" location="SDRFab!C39" display="Fabricated 22.5° Elbows GXS" xr:uid="{00000000-0004-0000-0600-000004000000}"/>
    <hyperlink ref="F29" location="SDRFab!C48" display="Fabricated 30° Elbows GG" xr:uid="{00000000-0004-0000-0600-000005000000}"/>
    <hyperlink ref="F30" location="SDRFab!C60" display="Fabricated 30° Elbow GS" xr:uid="{00000000-0004-0000-0600-000006000000}"/>
    <hyperlink ref="F31" location="SDRFab!C72" display="Fabricated 11.25° Elbow GG" xr:uid="{00000000-0004-0000-0600-000007000000}"/>
    <hyperlink ref="F32" location="SDRFab!C84" display="Fabricated 11.25° Elbow GS" xr:uid="{00000000-0004-0000-0600-000008000000}"/>
    <hyperlink ref="F37" location="SDRFab!C96" display="Fabricated 45° Elbow GG" xr:uid="{00000000-0004-0000-0600-000009000000}"/>
    <hyperlink ref="F42" location="SDRFab!C105" display="Fabricated 45° Elbow GS" xr:uid="{00000000-0004-0000-0600-00000A000000}"/>
    <hyperlink ref="F46" location="SDRFab!C114" display="Fabricated 90° Elbows GG" xr:uid="{00000000-0004-0000-0600-00000B000000}"/>
    <hyperlink ref="F53" location="SDRFab!C123" display="Fabricated 90° Elbows GS" xr:uid="{00000000-0004-0000-0600-00000C000000}"/>
    <hyperlink ref="F59" location="SDRFab!C132" display="Fabricated Inc Coupling Conc GG" xr:uid="{00000000-0004-0000-0600-00000D000000}"/>
    <hyperlink ref="F60" location="SDRFab!C195" display="Fabricated Red Bushing Con SG" xr:uid="{00000000-0004-0000-0600-00000E000000}"/>
    <hyperlink ref="F62" location="SDRFab!C261" display="Fabricated Red Coupling Ecc GG" xr:uid="{00000000-0004-0000-0600-00000F000000}"/>
    <hyperlink ref="F69" location="SDRFab!C327" display="Fabricated TEE GGG" xr:uid="{00000000-0004-0000-0600-000010000000}"/>
    <hyperlink ref="F70" location="SDRFab!C399" display="Fabricated TEE SGG" xr:uid="{00000000-0004-0000-0600-000011000000}"/>
    <hyperlink ref="F79" location="SDRFab!C477" display="Fabricated Tee Wye GGG" xr:uid="{00000000-0004-0000-0600-000012000000}"/>
    <hyperlink ref="F82" location="SDRFab!C549" display="Fabricated Tee Wye SGG" xr:uid="{00000000-0004-0000-0600-000013000000}"/>
    <hyperlink ref="F83" location="SDRFab!C622" display="Fabricated Double Tee Wye GGGG" xr:uid="{00000000-0004-0000-0600-000014000000}"/>
    <hyperlink ref="F100" location="SDRFab!C699" display="Fabricated Wye GGG" xr:uid="{00000000-0004-0000-0600-000015000000}"/>
    <hyperlink ref="F103" location="SDRFab!C767" display="Fabricated Wye SGG" xr:uid="{00000000-0004-0000-0600-000016000000}"/>
    <hyperlink ref="F106" location="SDRFab!C843" display="Fabricated Double Wye GGGG" xr:uid="{00000000-0004-0000-0600-000017000000}"/>
    <hyperlink ref="F107" location="SDRFab!C919" display="Fabricated Cross GGGG" xr:uid="{00000000-0004-0000-0600-000018000000}"/>
    <hyperlink ref="F111" location="SDRFab!C973" display="Fabricated Permanent Plug" xr:uid="{00000000-0004-0000-0600-000019000000}"/>
    <hyperlink ref="F112" location="SDRFab!C982" display="Fabricated Temporary Plug" xr:uid="{00000000-0004-0000-0600-00001A000000}"/>
    <hyperlink ref="F113" location="SDRFab!C985" display="Fabricated Sanded Manhole Adapter No Stop Style GxSlip" xr:uid="{00000000-0004-0000-0600-00001B000000}"/>
    <hyperlink ref="F114" location="SDRFab!C997" display="Fabricated Sanded Manhole Adapter Stop Style GxSlip" xr:uid="{00000000-0004-0000-0600-00001C000000}"/>
    <hyperlink ref="F115" location="SDRFab!C1009" display="Fabricated Adapter Sewer by IPS GG" xr:uid="{00000000-0004-0000-0600-00001D000000}"/>
    <hyperlink ref="F117" location="SDRFab!C1022" display="Fabricated Adapter GxS" xr:uid="{00000000-0004-0000-0600-00001E000000}"/>
    <hyperlink ref="F118" location="SDRFab!C1034" display="Fabricated Van Stone Flange Flg x Fem 150#BP x SDR35" xr:uid="{00000000-0004-0000-0600-00001F000000}"/>
    <hyperlink ref="F116" location="SDRFab!C1019" display="Fabricated Adapter GxH" xr:uid="{00000000-0004-0000-0600-000020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ignoredErrors>
    <ignoredError sqref="E19 E11:E13 E38 E15:E17 E24 E33 E43:E45 E50:E52 E56:E58 E63:E68 E73:E78 E85:E89 E108:E110 E21:E22 E26:E27 E35:E36 E40:E41 E96:E97 E90:E94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-0.249977111117893"/>
    <pageSetUpPr fitToPage="1"/>
  </sheetPr>
  <dimension ref="A1:P227"/>
  <sheetViews>
    <sheetView showGridLines="0" zoomScaleNormal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4.4" zeroHeight="1" x14ac:dyDescent="0.3"/>
  <cols>
    <col min="1" max="1" width="1.5546875" style="28" customWidth="1"/>
    <col min="2" max="3" width="9.109375" style="8" customWidth="1"/>
    <col min="4" max="4" width="12.44140625" style="52" bestFit="1" customWidth="1"/>
    <col min="5" max="5" width="10.44140625" style="52" bestFit="1" customWidth="1"/>
    <col min="6" max="6" width="52.88671875" style="75" bestFit="1" customWidth="1"/>
    <col min="7" max="7" width="8.5546875" style="52" customWidth="1"/>
    <col min="8" max="8" width="8.5546875" style="52" bestFit="1" customWidth="1"/>
    <col min="9" max="9" width="4.109375" style="52" bestFit="1" customWidth="1"/>
    <col min="10" max="10" width="10.109375" style="38" bestFit="1" customWidth="1"/>
    <col min="11" max="11" width="10.44140625" style="38" customWidth="1"/>
    <col min="12" max="12" width="9.5546875" style="8" customWidth="1"/>
    <col min="13" max="13" width="1.44140625" style="52" customWidth="1"/>
    <col min="14" max="14" width="11.5546875" style="8" bestFit="1" customWidth="1"/>
    <col min="15" max="15" width="2.109375" style="8" customWidth="1"/>
    <col min="16" max="16" width="0" style="8" hidden="1" customWidth="1"/>
    <col min="17" max="16384" width="9.109375" style="8" hidden="1"/>
  </cols>
  <sheetData>
    <row r="1" spans="1:14" ht="18" x14ac:dyDescent="0.35">
      <c r="F1" s="430" t="s">
        <v>5759</v>
      </c>
      <c r="G1" s="430"/>
      <c r="H1" s="430"/>
      <c r="I1" s="430"/>
      <c r="M1" s="8"/>
    </row>
    <row r="2" spans="1:14" ht="15.6" x14ac:dyDescent="0.3">
      <c r="D2" s="95"/>
      <c r="E2" s="58"/>
      <c r="K2" s="416" t="s">
        <v>5772</v>
      </c>
      <c r="L2" s="416"/>
      <c r="M2" s="8"/>
    </row>
    <row r="3" spans="1:14" x14ac:dyDescent="0.3">
      <c r="D3" s="51"/>
      <c r="E3" s="51"/>
      <c r="K3" s="416"/>
      <c r="L3" s="416"/>
      <c r="M3" s="8"/>
    </row>
    <row r="4" spans="1:14" x14ac:dyDescent="0.3">
      <c r="E4" s="29" t="s">
        <v>11213</v>
      </c>
      <c r="F4" s="60" t="s">
        <v>11206</v>
      </c>
      <c r="G4" s="382"/>
      <c r="H4" s="382" t="s">
        <v>11165</v>
      </c>
      <c r="I4" s="307"/>
      <c r="J4" s="97"/>
      <c r="K4" s="55"/>
      <c r="M4" s="8"/>
    </row>
    <row r="5" spans="1:14" x14ac:dyDescent="0.3">
      <c r="F5" s="62" t="s">
        <v>11202</v>
      </c>
      <c r="G5" s="383" t="s">
        <v>11203</v>
      </c>
      <c r="H5" s="383" t="s">
        <v>11164</v>
      </c>
      <c r="I5" s="308"/>
      <c r="J5" s="97"/>
      <c r="K5" s="55"/>
      <c r="M5" s="8"/>
    </row>
    <row r="6" spans="1:14" x14ac:dyDescent="0.3">
      <c r="K6" s="55"/>
      <c r="M6" s="8"/>
    </row>
    <row r="7" spans="1:14" ht="36" customHeight="1" thickBot="1" x14ac:dyDescent="0.35"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</row>
    <row r="8" spans="1:14" s="52" customFormat="1" x14ac:dyDescent="0.3">
      <c r="A8" s="279" t="str">
        <f>IF(L8&gt;0,COUNT($A$7:A7)+COUNT(DWV!$A$8:$A$300)+COUNT('Large Dia. DWV'!$A$8:$A$121)+COUNT('SCH40'!$A$8:$A$601)+COUNT('Large Dia. SCH40'!$A$8:$A$34)+COUNT('SDR26'!$A$8:$A$118)+1,"")</f>
        <v/>
      </c>
      <c r="B8" s="434"/>
      <c r="C8" s="434"/>
      <c r="D8" s="184" t="s">
        <v>561</v>
      </c>
      <c r="E8" s="185">
        <v>29849200</v>
      </c>
      <c r="F8" s="186" t="s">
        <v>7845</v>
      </c>
      <c r="G8" s="381">
        <f>IFERROR(INDEX([1]Master!$1:$1048576,MATCH(D8,[1]Master!$B:$B,0),MATCH($H$5,[1]Master!$1:$1,0)),"")</f>
        <v>6</v>
      </c>
      <c r="H8" s="381" t="str">
        <f>IFERROR(INDEX([1]Master!$1:$1048576,MATCH(D8,[1]Master!$B:$B,0),MATCH($H$4,[1]Master!$1:$1,0)),"")</f>
        <v>-</v>
      </c>
      <c r="I8" s="318" t="s">
        <v>5380</v>
      </c>
      <c r="J8" s="367">
        <f>IFERROR(INDEX([1]Master!$1:$1048576,MATCH(D8,[1]Master!$B:$B,0),MATCH($G$5,[1]Master!$1:$1,0)),"")</f>
        <v>98.749111111111105</v>
      </c>
      <c r="K8" s="319">
        <f>ROUND(J8*Order_Quote!$L$5,4)</f>
        <v>0</v>
      </c>
      <c r="L8" s="347"/>
      <c r="M8" s="248"/>
      <c r="N8" s="320">
        <f>L8/G8</f>
        <v>0</v>
      </c>
    </row>
    <row r="9" spans="1:14" s="52" customFormat="1" x14ac:dyDescent="0.3">
      <c r="A9" s="279" t="str">
        <f>IF(L9&gt;0,COUNT($A$7:A8)+COUNT(DWV!$A$8:$A$300)+COUNT('Large Dia. DWV'!$A$8:$A$121)+COUNT('SCH40'!$A$8:$A$601)+COUNT('Large Dia. SCH40'!$A$8:$A$34)+COUNT('SDR26'!$A$8:$A$118)+1,"")</f>
        <v/>
      </c>
      <c r="B9" s="434"/>
      <c r="C9" s="434"/>
      <c r="D9" s="184" t="s">
        <v>562</v>
      </c>
      <c r="E9" s="185">
        <v>29849153</v>
      </c>
      <c r="F9" s="186" t="s">
        <v>7846</v>
      </c>
      <c r="G9" s="381">
        <f>IFERROR(INDEX([1]Master!$1:$1048576,MATCH(D9,[1]Master!$B:$B,0),MATCH($H$5,[1]Master!$1:$1,0)),"")</f>
        <v>5</v>
      </c>
      <c r="H9" s="381" t="str">
        <f>IFERROR(INDEX([1]Master!$1:$1048576,MATCH(D9,[1]Master!$B:$B,0),MATCH($H$4,[1]Master!$1:$1,0)),"")</f>
        <v>-</v>
      </c>
      <c r="I9" s="318" t="s">
        <v>5380</v>
      </c>
      <c r="J9" s="367">
        <f>IFERROR(INDEX([1]Master!$1:$1048576,MATCH(D9,[1]Master!$B:$B,0),MATCH($G$5,[1]Master!$1:$1,0)),"")</f>
        <v>135.08155555555555</v>
      </c>
      <c r="K9" s="319">
        <f>ROUND(J9*Order_Quote!$L$5,4)</f>
        <v>0</v>
      </c>
      <c r="L9" s="348"/>
      <c r="M9" s="248"/>
      <c r="N9" s="320">
        <f t="shared" ref="N9:N71" si="0">L9/G9</f>
        <v>0</v>
      </c>
    </row>
    <row r="10" spans="1:14" s="52" customFormat="1" x14ac:dyDescent="0.3">
      <c r="A10" s="279" t="str">
        <f>IF(L10&gt;0,COUNT($A$7:A9)+COUNT(DWV!$A$8:$A$300)+COUNT('Large Dia. DWV'!$A$8:$A$121)+COUNT('SCH40'!$A$8:$A$601)+COUNT('Large Dia. SCH40'!$A$8:$A$34)+COUNT('SDR26'!$A$8:$A$118)+1,"")</f>
        <v/>
      </c>
      <c r="B10" s="434"/>
      <c r="C10" s="434"/>
      <c r="D10" s="184" t="s">
        <v>563</v>
      </c>
      <c r="E10" s="185">
        <v>29849145</v>
      </c>
      <c r="F10" s="186" t="s">
        <v>7847</v>
      </c>
      <c r="G10" s="381">
        <f>IFERROR(INDEX([1]Master!$1:$1048576,MATCH(D10,[1]Master!$B:$B,0),MATCH($H$5,[1]Master!$1:$1,0)),"")</f>
        <v>4</v>
      </c>
      <c r="H10" s="381" t="str">
        <f>IFERROR(INDEX([1]Master!$1:$1048576,MATCH(D10,[1]Master!$B:$B,0),MATCH($H$4,[1]Master!$1:$1,0)),"")</f>
        <v>-</v>
      </c>
      <c r="I10" s="318" t="s">
        <v>5380</v>
      </c>
      <c r="J10" s="367">
        <f>IFERROR(INDEX([1]Master!$1:$1048576,MATCH(D10,[1]Master!$B:$B,0),MATCH($G$5,[1]Master!$1:$1,0)),"")</f>
        <v>148.50411111111111</v>
      </c>
      <c r="K10" s="319">
        <f>ROUND(J10*Order_Quote!$L$5,4)</f>
        <v>0</v>
      </c>
      <c r="L10" s="348"/>
      <c r="M10" s="248"/>
      <c r="N10" s="320">
        <f t="shared" si="0"/>
        <v>0</v>
      </c>
    </row>
    <row r="11" spans="1:14" s="52" customFormat="1" x14ac:dyDescent="0.3">
      <c r="A11" s="279" t="str">
        <f>IF(L11&gt;0,COUNT($A$7:A10)+COUNT(DWV!$A$8:$A$300)+COUNT('Large Dia. DWV'!$A$8:$A$121)+COUNT('SCH40'!$A$8:$A$601)+COUNT('Large Dia. SCH40'!$A$8:$A$34)+COUNT('SDR26'!$A$8:$A$118)+1,"")</f>
        <v/>
      </c>
      <c r="B11" s="434"/>
      <c r="C11" s="434"/>
      <c r="D11" s="184" t="s">
        <v>564</v>
      </c>
      <c r="E11" s="185">
        <v>29849102</v>
      </c>
      <c r="F11" s="186" t="s">
        <v>7848</v>
      </c>
      <c r="G11" s="381">
        <f>IFERROR(INDEX([1]Master!$1:$1048576,MATCH(D11,[1]Master!$B:$B,0),MATCH($H$5,[1]Master!$1:$1,0)),"")</f>
        <v>6</v>
      </c>
      <c r="H11" s="381" t="str">
        <f>IFERROR(INDEX([1]Master!$1:$1048576,MATCH(D11,[1]Master!$B:$B,0),MATCH($H$4,[1]Master!$1:$1,0)),"")</f>
        <v>-</v>
      </c>
      <c r="I11" s="318" t="s">
        <v>5380</v>
      </c>
      <c r="J11" s="367">
        <f>IFERROR(INDEX([1]Master!$1:$1048576,MATCH(D11,[1]Master!$B:$B,0),MATCH($G$5,[1]Master!$1:$1,0)),"")</f>
        <v>95.016000000000005</v>
      </c>
      <c r="K11" s="319">
        <f>ROUND(J11*Order_Quote!$L$5,4)</f>
        <v>0</v>
      </c>
      <c r="L11" s="349"/>
      <c r="M11" s="248"/>
      <c r="N11" s="321">
        <f t="shared" si="0"/>
        <v>0</v>
      </c>
    </row>
    <row r="12" spans="1:14" s="52" customFormat="1" x14ac:dyDescent="0.3">
      <c r="A12" s="279" t="str">
        <f>IF(L12&gt;0,COUNT($A$7:A11)+COUNT(DWV!$A$8:$A$300)+COUNT('Large Dia. DWV'!$A$8:$A$121)+COUNT('SCH40'!$A$8:$A$601)+COUNT('Large Dia. SCH40'!$A$8:$A$34)+COUNT('SDR26'!$A$8:$A$118)+1,"")</f>
        <v/>
      </c>
      <c r="B12" s="434"/>
      <c r="C12" s="434"/>
      <c r="D12" s="184" t="s">
        <v>565</v>
      </c>
      <c r="E12" s="185">
        <v>29849129</v>
      </c>
      <c r="F12" s="186" t="s">
        <v>7849</v>
      </c>
      <c r="G12" s="381">
        <f>IFERROR(INDEX([1]Master!$1:$1048576,MATCH(D12,[1]Master!$B:$B,0),MATCH($H$5,[1]Master!$1:$1,0)),"")</f>
        <v>4</v>
      </c>
      <c r="H12" s="381" t="str">
        <f>IFERROR(INDEX([1]Master!$1:$1048576,MATCH(D12,[1]Master!$B:$B,0),MATCH($H$4,[1]Master!$1:$1,0)),"")</f>
        <v>-</v>
      </c>
      <c r="I12" s="318" t="s">
        <v>5380</v>
      </c>
      <c r="J12" s="367">
        <f>IFERROR(INDEX([1]Master!$1:$1048576,MATCH(D12,[1]Master!$B:$B,0),MATCH($G$5,[1]Master!$1:$1,0)),"")</f>
        <v>121.80166666666668</v>
      </c>
      <c r="K12" s="319">
        <f>ROUND(J12*Order_Quote!$L$5,4)</f>
        <v>0</v>
      </c>
      <c r="L12" s="348"/>
      <c r="M12" s="248"/>
      <c r="N12" s="320">
        <f t="shared" si="0"/>
        <v>0</v>
      </c>
    </row>
    <row r="13" spans="1:14" s="52" customFormat="1" x14ac:dyDescent="0.3">
      <c r="A13" s="279" t="str">
        <f>IF(L13&gt;0,COUNT($A$7:A12)+COUNT(DWV!$A$8:$A$300)+COUNT('Large Dia. DWV'!$A$8:$A$121)+COUNT('SCH40'!$A$8:$A$601)+COUNT('Large Dia. SCH40'!$A$8:$A$34)+COUNT('SDR26'!$A$8:$A$118)+1,"")</f>
        <v/>
      </c>
      <c r="B13" s="434"/>
      <c r="C13" s="434"/>
      <c r="D13" s="184" t="s">
        <v>566</v>
      </c>
      <c r="E13" s="185">
        <v>29849110</v>
      </c>
      <c r="F13" s="186" t="s">
        <v>7850</v>
      </c>
      <c r="G13" s="381">
        <f>IFERROR(INDEX([1]Master!$1:$1048576,MATCH(D13,[1]Master!$B:$B,0),MATCH($H$5,[1]Master!$1:$1,0)),"")</f>
        <v>4</v>
      </c>
      <c r="H13" s="381" t="str">
        <f>IFERROR(INDEX([1]Master!$1:$1048576,MATCH(D13,[1]Master!$B:$B,0),MATCH($H$4,[1]Master!$1:$1,0)),"")</f>
        <v>-</v>
      </c>
      <c r="I13" s="318" t="s">
        <v>5380</v>
      </c>
      <c r="J13" s="367">
        <f>IFERROR(INDEX([1]Master!$1:$1048576,MATCH(D13,[1]Master!$B:$B,0),MATCH($G$5,[1]Master!$1:$1,0)),"")</f>
        <v>144.85422222222223</v>
      </c>
      <c r="K13" s="319">
        <f>ROUND(J13*Order_Quote!$L$5,4)</f>
        <v>0</v>
      </c>
      <c r="L13" s="348"/>
      <c r="M13" s="248"/>
      <c r="N13" s="320">
        <f t="shared" si="0"/>
        <v>0</v>
      </c>
    </row>
    <row r="14" spans="1:14" s="52" customFormat="1" ht="45" customHeight="1" x14ac:dyDescent="0.3">
      <c r="A14" s="279" t="str">
        <f>IF(L14&gt;0,COUNT($A$7:A13)+COUNT(DWV!$A$8:$A$300)+COUNT('Large Dia. DWV'!$A$8:$A$121)+COUNT('SCH40'!$A$8:$A$601)+COUNT('Large Dia. SCH40'!$A$8:$A$34)+COUNT('SDR26'!$A$8:$A$118)+1,"")</f>
        <v/>
      </c>
      <c r="B14" s="434"/>
      <c r="C14" s="434"/>
      <c r="D14" s="184" t="s">
        <v>5380</v>
      </c>
      <c r="E14" s="185"/>
      <c r="F14" s="322" t="s">
        <v>6865</v>
      </c>
      <c r="G14" s="381" t="str">
        <f>IFERROR(INDEX([1]Master!$1:$1048576,MATCH(D14,[1]Master!$B:$B,0),MATCH($H$5,[1]Master!$1:$1,0)),"")</f>
        <v/>
      </c>
      <c r="H14" s="381" t="str">
        <f>IFERROR(INDEX([1]Master!$1:$1048576,MATCH(D14,[1]Master!$B:$B,0),MATCH($H$4,[1]Master!$1:$1,0)),"")</f>
        <v/>
      </c>
      <c r="I14" s="318" t="s">
        <v>5380</v>
      </c>
      <c r="J14" s="367" t="str">
        <f>IFERROR(INDEX([1]Master!$1:$1048576,MATCH(D14,[1]Master!$B:$B,0),MATCH($G$5,[1]Master!$1:$1,0)),"")</f>
        <v/>
      </c>
      <c r="K14" s="319"/>
      <c r="L14" s="349"/>
      <c r="M14" s="248"/>
      <c r="N14" s="320"/>
    </row>
    <row r="15" spans="1:14" s="52" customFormat="1" x14ac:dyDescent="0.3">
      <c r="A15" s="279" t="str">
        <f>IF(L15&gt;0,COUNT($A$7:A14)+COUNT(DWV!$A$8:$A$300)+COUNT('Large Dia. DWV'!$A$8:$A$121)+COUNT('SCH40'!$A$8:$A$601)+COUNT('Large Dia. SCH40'!$A$8:$A$34)+COUNT('SDR26'!$A$8:$A$118)+1,"")</f>
        <v/>
      </c>
      <c r="B15" s="434"/>
      <c r="C15" s="434"/>
      <c r="D15" s="184" t="s">
        <v>397</v>
      </c>
      <c r="E15" s="185">
        <v>29847606</v>
      </c>
      <c r="F15" s="186" t="s">
        <v>7851</v>
      </c>
      <c r="G15" s="381">
        <f>IFERROR(INDEX([1]Master!$1:$1048576,MATCH(D15,[1]Master!$B:$B,0),MATCH($H$5,[1]Master!$1:$1,0)),"")</f>
        <v>10</v>
      </c>
      <c r="H15" s="381">
        <f>IFERROR(INDEX([1]Master!$1:$1048576,MATCH(D15,[1]Master!$B:$B,0),MATCH($H$4,[1]Master!$1:$1,0)),"")</f>
        <v>120</v>
      </c>
      <c r="I15" s="318" t="s">
        <v>5380</v>
      </c>
      <c r="J15" s="367">
        <f>IFERROR(INDEX([1]Master!$1:$1048576,MATCH(D15,[1]Master!$B:$B,0),MATCH($G$5,[1]Master!$1:$1,0)),"")</f>
        <v>56.840777777777788</v>
      </c>
      <c r="K15" s="319">
        <f>ROUND(J15*Order_Quote!$L$5,4)</f>
        <v>0</v>
      </c>
      <c r="L15" s="349"/>
      <c r="M15" s="248"/>
      <c r="N15" s="321">
        <f t="shared" si="0"/>
        <v>0</v>
      </c>
    </row>
    <row r="16" spans="1:14" s="52" customFormat="1" x14ac:dyDescent="0.3">
      <c r="A16" s="279" t="str">
        <f>IF(L16&gt;0,COUNT($A$7:A15)+COUNT(DWV!$A$8:$A$300)+COUNT('Large Dia. DWV'!$A$8:$A$121)+COUNT('SCH40'!$A$8:$A$601)+COUNT('Large Dia. SCH40'!$A$8:$A$34)+COUNT('SDR26'!$A$8:$A$118)+1,"")</f>
        <v/>
      </c>
      <c r="B16" s="434"/>
      <c r="C16" s="434"/>
      <c r="D16" s="184" t="s">
        <v>398</v>
      </c>
      <c r="E16" s="185">
        <v>29847614</v>
      </c>
      <c r="F16" s="186" t="s">
        <v>7852</v>
      </c>
      <c r="G16" s="381">
        <f>IFERROR(INDEX([1]Master!$1:$1048576,MATCH(D16,[1]Master!$B:$B,0),MATCH($H$5,[1]Master!$1:$1,0)),"")</f>
        <v>1</v>
      </c>
      <c r="H16" s="381">
        <f>IFERROR(INDEX([1]Master!$1:$1048576,MATCH(D16,[1]Master!$B:$B,0),MATCH($H$4,[1]Master!$1:$1,0)),"")</f>
        <v>75</v>
      </c>
      <c r="I16" s="318" t="s">
        <v>5380</v>
      </c>
      <c r="J16" s="367">
        <f>IFERROR(INDEX([1]Master!$1:$1048576,MATCH(D16,[1]Master!$B:$B,0),MATCH($G$5,[1]Master!$1:$1,0)),"")</f>
        <v>115.28655555555557</v>
      </c>
      <c r="K16" s="319">
        <f>ROUND(J16*Order_Quote!$L$5,4)</f>
        <v>0</v>
      </c>
      <c r="L16" s="348"/>
      <c r="M16" s="248"/>
      <c r="N16" s="320">
        <f t="shared" si="0"/>
        <v>0</v>
      </c>
    </row>
    <row r="17" spans="1:14" s="52" customFormat="1" x14ac:dyDescent="0.3">
      <c r="A17" s="279" t="str">
        <f>IF(L17&gt;0,COUNT($A$7:A16)+COUNT(DWV!$A$8:$A$300)+COUNT('Large Dia. DWV'!$A$8:$A$121)+COUNT('SCH40'!$A$8:$A$601)+COUNT('Large Dia. SCH40'!$A$8:$A$34)+COUNT('SDR26'!$A$8:$A$118)+1,"")</f>
        <v/>
      </c>
      <c r="B17" s="434"/>
      <c r="C17" s="434"/>
      <c r="D17" s="184" t="s">
        <v>399</v>
      </c>
      <c r="E17" s="185">
        <v>29847622</v>
      </c>
      <c r="F17" s="186" t="s">
        <v>7853</v>
      </c>
      <c r="G17" s="381">
        <f>IFERROR(INDEX([1]Master!$1:$1048576,MATCH(D17,[1]Master!$B:$B,0),MATCH($H$5,[1]Master!$1:$1,0)),"")</f>
        <v>1</v>
      </c>
      <c r="H17" s="381">
        <f>IFERROR(INDEX([1]Master!$1:$1048576,MATCH(D17,[1]Master!$B:$B,0),MATCH($H$4,[1]Master!$1:$1,0)),"")</f>
        <v>50</v>
      </c>
      <c r="I17" s="318" t="s">
        <v>5380</v>
      </c>
      <c r="J17" s="367">
        <f>IFERROR(INDEX([1]Master!$1:$1048576,MATCH(D17,[1]Master!$B:$B,0),MATCH($G$5,[1]Master!$1:$1,0)),"")</f>
        <v>130.52811111111112</v>
      </c>
      <c r="K17" s="319">
        <f>ROUND(J17*Order_Quote!$L$5,4)</f>
        <v>0</v>
      </c>
      <c r="L17" s="348"/>
      <c r="M17" s="248"/>
      <c r="N17" s="320">
        <f t="shared" si="0"/>
        <v>0</v>
      </c>
    </row>
    <row r="18" spans="1:14" s="52" customFormat="1" x14ac:dyDescent="0.3">
      <c r="A18" s="279" t="str">
        <f>IF(L18&gt;0,COUNT($A$7:A17)+COUNT(DWV!$A$8:$A$300)+COUNT('Large Dia. DWV'!$A$8:$A$121)+COUNT('SCH40'!$A$8:$A$601)+COUNT('Large Dia. SCH40'!$A$8:$A$34)+COUNT('SDR26'!$A$8:$A$118)+1,"")</f>
        <v/>
      </c>
      <c r="B18" s="434"/>
      <c r="C18" s="434"/>
      <c r="D18" s="184" t="s">
        <v>400</v>
      </c>
      <c r="E18" s="185">
        <v>29847630</v>
      </c>
      <c r="F18" s="186" t="s">
        <v>7854</v>
      </c>
      <c r="G18" s="381">
        <f>IFERROR(INDEX([1]Master!$1:$1048576,MATCH(D18,[1]Master!$B:$B,0),MATCH($H$5,[1]Master!$1:$1,0)),"")</f>
        <v>1</v>
      </c>
      <c r="H18" s="381">
        <f>IFERROR(INDEX([1]Master!$1:$1048576,MATCH(D18,[1]Master!$B:$B,0),MATCH($H$4,[1]Master!$1:$1,0)),"")</f>
        <v>45</v>
      </c>
      <c r="I18" s="318" t="s">
        <v>5380</v>
      </c>
      <c r="J18" s="367">
        <f>IFERROR(INDEX([1]Master!$1:$1048576,MATCH(D18,[1]Master!$B:$B,0),MATCH($G$5,[1]Master!$1:$1,0)),"")</f>
        <v>172.02033333333333</v>
      </c>
      <c r="K18" s="319">
        <f>ROUND(J18*Order_Quote!$L$5,4)</f>
        <v>0</v>
      </c>
      <c r="L18" s="348"/>
      <c r="M18" s="248"/>
      <c r="N18" s="320">
        <f t="shared" si="0"/>
        <v>0</v>
      </c>
    </row>
    <row r="19" spans="1:14" s="52" customFormat="1" x14ac:dyDescent="0.3">
      <c r="A19" s="279" t="str">
        <f>IF(L19&gt;0,COUNT($A$7:A18)+COUNT(DWV!$A$8:$A$300)+COUNT('Large Dia. DWV'!$A$8:$A$121)+COUNT('SCH40'!$A$8:$A$601)+COUNT('Large Dia. SCH40'!$A$8:$A$34)+COUNT('SDR26'!$A$8:$A$118)+1,"")</f>
        <v/>
      </c>
      <c r="B19" s="434"/>
      <c r="C19" s="434"/>
      <c r="D19" s="184" t="s">
        <v>401</v>
      </c>
      <c r="E19" s="185">
        <v>29847649</v>
      </c>
      <c r="F19" s="186" t="s">
        <v>7855</v>
      </c>
      <c r="G19" s="381">
        <f>IFERROR(INDEX([1]Master!$1:$1048576,MATCH(D19,[1]Master!$B:$B,0),MATCH($H$5,[1]Master!$1:$1,0)),"")</f>
        <v>1</v>
      </c>
      <c r="H19" s="381">
        <f>IFERROR(INDEX([1]Master!$1:$1048576,MATCH(D19,[1]Master!$B:$B,0),MATCH($H$4,[1]Master!$1:$1,0)),"")</f>
        <v>34</v>
      </c>
      <c r="I19" s="318" t="s">
        <v>5380</v>
      </c>
      <c r="J19" s="367">
        <f>IFERROR(INDEX([1]Master!$1:$1048576,MATCH(D19,[1]Master!$B:$B,0),MATCH($G$5,[1]Master!$1:$1,0)),"")</f>
        <v>205.14277777777781</v>
      </c>
      <c r="K19" s="319">
        <f>ROUND(J19*Order_Quote!$L$5,4)</f>
        <v>0</v>
      </c>
      <c r="L19" s="348"/>
      <c r="M19" s="248"/>
      <c r="N19" s="321">
        <f t="shared" si="0"/>
        <v>0</v>
      </c>
    </row>
    <row r="20" spans="1:14" s="52" customFormat="1" x14ac:dyDescent="0.3">
      <c r="A20" s="279" t="str">
        <f>IF(L20&gt;0,COUNT($A$7:A19)+COUNT(DWV!$A$8:$A$300)+COUNT('Large Dia. DWV'!$A$8:$A$121)+COUNT('SCH40'!$A$8:$A$601)+COUNT('Large Dia. SCH40'!$A$8:$A$34)+COUNT('SDR26'!$A$8:$A$118)+1,"")</f>
        <v/>
      </c>
      <c r="B20" s="434"/>
      <c r="C20" s="434"/>
      <c r="D20" s="184" t="s">
        <v>402</v>
      </c>
      <c r="E20" s="185">
        <v>29847738</v>
      </c>
      <c r="F20" s="186" t="s">
        <v>7856</v>
      </c>
      <c r="G20" s="381">
        <f>IFERROR(INDEX([1]Master!$1:$1048576,MATCH(D20,[1]Master!$B:$B,0),MATCH($H$5,[1]Master!$1:$1,0)),"")</f>
        <v>1</v>
      </c>
      <c r="H20" s="381">
        <f>IFERROR(INDEX([1]Master!$1:$1048576,MATCH(D20,[1]Master!$B:$B,0),MATCH($H$4,[1]Master!$1:$1,0)),"")</f>
        <v>24</v>
      </c>
      <c r="I20" s="318" t="s">
        <v>5380</v>
      </c>
      <c r="J20" s="367">
        <f>IFERROR(INDEX([1]Master!$1:$1048576,MATCH(D20,[1]Master!$B:$B,0),MATCH($G$5,[1]Master!$1:$1,0)),"")</f>
        <v>357.65344444444446</v>
      </c>
      <c r="K20" s="319">
        <f>ROUND(J20*Order_Quote!$L$5,4)</f>
        <v>0</v>
      </c>
      <c r="L20" s="348"/>
      <c r="M20" s="248"/>
      <c r="N20" s="320">
        <f t="shared" si="0"/>
        <v>0</v>
      </c>
    </row>
    <row r="21" spans="1:14" s="52" customFormat="1" x14ac:dyDescent="0.3">
      <c r="A21" s="279" t="str">
        <f>IF(L21&gt;0,COUNT($A$7:A20)+COUNT(DWV!$A$8:$A$300)+COUNT('Large Dia. DWV'!$A$8:$A$121)+COUNT('SCH40'!$A$8:$A$601)+COUNT('Large Dia. SCH40'!$A$8:$A$34)+COUNT('SDR26'!$A$8:$A$118)+1,"")</f>
        <v/>
      </c>
      <c r="B21" s="434"/>
      <c r="C21" s="434"/>
      <c r="D21" s="184" t="s">
        <v>403</v>
      </c>
      <c r="E21" s="185">
        <v>29847657</v>
      </c>
      <c r="F21" s="186" t="s">
        <v>7857</v>
      </c>
      <c r="G21" s="381">
        <f>IFERROR(INDEX([1]Master!$1:$1048576,MATCH(D21,[1]Master!$B:$B,0),MATCH($H$5,[1]Master!$1:$1,0)),"")</f>
        <v>1</v>
      </c>
      <c r="H21" s="381">
        <f>IFERROR(INDEX([1]Master!$1:$1048576,MATCH(D21,[1]Master!$B:$B,0),MATCH($H$4,[1]Master!$1:$1,0)),"")</f>
        <v>33</v>
      </c>
      <c r="I21" s="318" t="s">
        <v>5380</v>
      </c>
      <c r="J21" s="367">
        <f>IFERROR(INDEX([1]Master!$1:$1048576,MATCH(D21,[1]Master!$B:$B,0),MATCH($G$5,[1]Master!$1:$1,0)),"")</f>
        <v>523.25377777777783</v>
      </c>
      <c r="K21" s="319">
        <f>ROUND(J21*Order_Quote!$L$5,4)</f>
        <v>0</v>
      </c>
      <c r="L21" s="348"/>
      <c r="M21" s="248"/>
      <c r="N21" s="320">
        <f t="shared" si="0"/>
        <v>0</v>
      </c>
    </row>
    <row r="22" spans="1:14" s="52" customFormat="1" x14ac:dyDescent="0.3">
      <c r="A22" s="279" t="str">
        <f>IF(L22&gt;0,COUNT($A$7:A21)+COUNT(DWV!$A$8:$A$300)+COUNT('Large Dia. DWV'!$A$8:$A$121)+COUNT('SCH40'!$A$8:$A$601)+COUNT('Large Dia. SCH40'!$A$8:$A$34)+COUNT('SDR26'!$A$8:$A$118)+1,"")</f>
        <v/>
      </c>
      <c r="B22" s="434"/>
      <c r="C22" s="434"/>
      <c r="D22" s="184" t="s">
        <v>404</v>
      </c>
      <c r="E22" s="185">
        <v>29847665</v>
      </c>
      <c r="F22" s="186" t="s">
        <v>7858</v>
      </c>
      <c r="G22" s="381">
        <f>IFERROR(INDEX([1]Master!$1:$1048576,MATCH(D22,[1]Master!$B:$B,0),MATCH($H$5,[1]Master!$1:$1,0)),"")</f>
        <v>1</v>
      </c>
      <c r="H22" s="381">
        <f>IFERROR(INDEX([1]Master!$1:$1048576,MATCH(D22,[1]Master!$B:$B,0),MATCH($H$4,[1]Master!$1:$1,0)),"")</f>
        <v>22</v>
      </c>
      <c r="I22" s="318" t="s">
        <v>5380</v>
      </c>
      <c r="J22" s="367">
        <f>IFERROR(INDEX([1]Master!$1:$1048576,MATCH(D22,[1]Master!$B:$B,0),MATCH($G$5,[1]Master!$1:$1,0)),"")</f>
        <v>531.89700000000005</v>
      </c>
      <c r="K22" s="319">
        <f>ROUND(J22*Order_Quote!$L$5,4)</f>
        <v>0</v>
      </c>
      <c r="L22" s="348"/>
      <c r="M22" s="248"/>
      <c r="N22" s="320">
        <f t="shared" si="0"/>
        <v>0</v>
      </c>
    </row>
    <row r="23" spans="1:14" s="52" customFormat="1" x14ac:dyDescent="0.3">
      <c r="A23" s="279" t="str">
        <f>IF(L23&gt;0,COUNT($A$7:A22)+COUNT(DWV!$A$8:$A$300)+COUNT('Large Dia. DWV'!$A$8:$A$121)+COUNT('SCH40'!$A$8:$A$601)+COUNT('Large Dia. SCH40'!$A$8:$A$34)+COUNT('SDR26'!$A$8:$A$118)+1,"")</f>
        <v/>
      </c>
      <c r="B23" s="434"/>
      <c r="C23" s="434"/>
      <c r="D23" s="184" t="s">
        <v>405</v>
      </c>
      <c r="E23" s="185">
        <v>29847673</v>
      </c>
      <c r="F23" s="186" t="s">
        <v>7859</v>
      </c>
      <c r="G23" s="381">
        <f>IFERROR(INDEX([1]Master!$1:$1048576,MATCH(D23,[1]Master!$B:$B,0),MATCH($H$5,[1]Master!$1:$1,0)),"")</f>
        <v>1</v>
      </c>
      <c r="H23" s="381">
        <f>IFERROR(INDEX([1]Master!$1:$1048576,MATCH(D23,[1]Master!$B:$B,0),MATCH($H$4,[1]Master!$1:$1,0)),"")</f>
        <v>10</v>
      </c>
      <c r="I23" s="318" t="s">
        <v>5380</v>
      </c>
      <c r="J23" s="367">
        <f>IFERROR(INDEX([1]Master!$1:$1048576,MATCH(D23,[1]Master!$B:$B,0),MATCH($G$5,[1]Master!$1:$1,0)),"")</f>
        <v>1056.1018888888889</v>
      </c>
      <c r="K23" s="319">
        <f>ROUND(J23*Order_Quote!$L$5,4)</f>
        <v>0</v>
      </c>
      <c r="L23" s="348"/>
      <c r="M23" s="248"/>
      <c r="N23" s="321">
        <f t="shared" si="0"/>
        <v>0</v>
      </c>
    </row>
    <row r="24" spans="1:14" s="52" customFormat="1" x14ac:dyDescent="0.3">
      <c r="A24" s="279" t="str">
        <f>IF(L24&gt;0,COUNT($A$7:A23)+COUNT(DWV!$A$8:$A$300)+COUNT('Large Dia. DWV'!$A$8:$A$121)+COUNT('SCH40'!$A$8:$A$601)+COUNT('Large Dia. SCH40'!$A$8:$A$34)+COUNT('SDR26'!$A$8:$A$118)+1,"")</f>
        <v/>
      </c>
      <c r="B24" s="434"/>
      <c r="C24" s="434"/>
      <c r="D24" s="184" t="s">
        <v>406</v>
      </c>
      <c r="E24" s="185">
        <v>29847690</v>
      </c>
      <c r="F24" s="186" t="s">
        <v>7860</v>
      </c>
      <c r="G24" s="381">
        <f>IFERROR(INDEX([1]Master!$1:$1048576,MATCH(D24,[1]Master!$B:$B,0),MATCH($H$5,[1]Master!$1:$1,0)),"")</f>
        <v>1</v>
      </c>
      <c r="H24" s="381">
        <f>IFERROR(INDEX([1]Master!$1:$1048576,MATCH(D24,[1]Master!$B:$B,0),MATCH($H$4,[1]Master!$1:$1,0)),"")</f>
        <v>16</v>
      </c>
      <c r="I24" s="318" t="s">
        <v>5380</v>
      </c>
      <c r="J24" s="367">
        <f>IFERROR(INDEX([1]Master!$1:$1048576,MATCH(D24,[1]Master!$B:$B,0),MATCH($G$5,[1]Master!$1:$1,0)),"")</f>
        <v>753.39888888888902</v>
      </c>
      <c r="K24" s="319">
        <f>ROUND(J24*Order_Quote!$L$5,4)</f>
        <v>0</v>
      </c>
      <c r="L24" s="348"/>
      <c r="M24" s="248"/>
      <c r="N24" s="320">
        <f t="shared" si="0"/>
        <v>0</v>
      </c>
    </row>
    <row r="25" spans="1:14" s="52" customFormat="1" x14ac:dyDescent="0.3">
      <c r="A25" s="279" t="str">
        <f>IF(L25&gt;0,COUNT($A$7:A24)+COUNT(DWV!$A$8:$A$300)+COUNT('Large Dia. DWV'!$A$8:$A$121)+COUNT('SCH40'!$A$8:$A$601)+COUNT('Large Dia. SCH40'!$A$8:$A$34)+COUNT('SDR26'!$A$8:$A$118)+1,"")</f>
        <v/>
      </c>
      <c r="B25" s="434"/>
      <c r="C25" s="434"/>
      <c r="D25" s="184" t="s">
        <v>407</v>
      </c>
      <c r="E25" s="185">
        <v>29847703</v>
      </c>
      <c r="F25" s="186" t="s">
        <v>7861</v>
      </c>
      <c r="G25" s="381">
        <f>IFERROR(INDEX([1]Master!$1:$1048576,MATCH(D25,[1]Master!$B:$B,0),MATCH($H$5,[1]Master!$1:$1,0)),"")</f>
        <v>1</v>
      </c>
      <c r="H25" s="381">
        <f>IFERROR(INDEX([1]Master!$1:$1048576,MATCH(D25,[1]Master!$B:$B,0),MATCH($H$4,[1]Master!$1:$1,0)),"")</f>
        <v>16</v>
      </c>
      <c r="I25" s="318" t="s">
        <v>5380</v>
      </c>
      <c r="J25" s="367">
        <f>IFERROR(INDEX([1]Master!$1:$1048576,MATCH(D25,[1]Master!$B:$B,0),MATCH($G$5,[1]Master!$1:$1,0)),"")</f>
        <v>776.89133333333336</v>
      </c>
      <c r="K25" s="319">
        <f>ROUND(J25*Order_Quote!$L$5,4)</f>
        <v>0</v>
      </c>
      <c r="L25" s="348"/>
      <c r="M25" s="248"/>
      <c r="N25" s="320">
        <f t="shared" si="0"/>
        <v>0</v>
      </c>
    </row>
    <row r="26" spans="1:14" s="52" customFormat="1" x14ac:dyDescent="0.3">
      <c r="A26" s="279" t="str">
        <f>IF(L26&gt;0,COUNT($A$7:A25)+COUNT(DWV!$A$8:$A$300)+COUNT('Large Dia. DWV'!$A$8:$A$121)+COUNT('SCH40'!$A$8:$A$601)+COUNT('Large Dia. SCH40'!$A$8:$A$34)+COUNT('SDR26'!$A$8:$A$118)+1,"")</f>
        <v/>
      </c>
      <c r="B26" s="434"/>
      <c r="C26" s="434"/>
      <c r="D26" s="184" t="s">
        <v>408</v>
      </c>
      <c r="E26" s="185">
        <v>29848114</v>
      </c>
      <c r="F26" s="186" t="s">
        <v>7862</v>
      </c>
      <c r="G26" s="381">
        <f>IFERROR(INDEX([1]Master!$1:$1048576,MATCH(D26,[1]Master!$B:$B,0),MATCH($H$5,[1]Master!$1:$1,0)),"")</f>
        <v>1</v>
      </c>
      <c r="H26" s="381">
        <f>IFERROR(INDEX([1]Master!$1:$1048576,MATCH(D26,[1]Master!$B:$B,0),MATCH($H$4,[1]Master!$1:$1,0)),"")</f>
        <v>6</v>
      </c>
      <c r="I26" s="318" t="s">
        <v>5380</v>
      </c>
      <c r="J26" s="367">
        <f>IFERROR(INDEX([1]Master!$1:$1048576,MATCH(D26,[1]Master!$B:$B,0),MATCH($G$5,[1]Master!$1:$1,0)),"")</f>
        <v>1476.8021111111111</v>
      </c>
      <c r="K26" s="319">
        <f>ROUND(J26*Order_Quote!$L$5,4)</f>
        <v>0</v>
      </c>
      <c r="L26" s="348"/>
      <c r="M26" s="248"/>
      <c r="N26" s="320">
        <f t="shared" si="0"/>
        <v>0</v>
      </c>
    </row>
    <row r="27" spans="1:14" s="52" customFormat="1" x14ac:dyDescent="0.3">
      <c r="A27" s="279" t="str">
        <f>IF(L27&gt;0,COUNT($A$7:A26)+COUNT(DWV!$A$8:$A$300)+COUNT('Large Dia. DWV'!$A$8:$A$121)+COUNT('SCH40'!$A$8:$A$601)+COUNT('Large Dia. SCH40'!$A$8:$A$34)+COUNT('SDR26'!$A$8:$A$118)+1,"")</f>
        <v/>
      </c>
      <c r="B27" s="434"/>
      <c r="C27" s="434"/>
      <c r="D27" s="184" t="s">
        <v>5380</v>
      </c>
      <c r="E27" s="185"/>
      <c r="F27" s="322" t="s">
        <v>3743</v>
      </c>
      <c r="G27" s="381" t="str">
        <f>IFERROR(INDEX([1]Master!$1:$1048576,MATCH(D27,[1]Master!$B:$B,0),MATCH($H$5,[1]Master!$1:$1,0)),"")</f>
        <v/>
      </c>
      <c r="H27" s="381" t="str">
        <f>IFERROR(INDEX([1]Master!$1:$1048576,MATCH(D27,[1]Master!$B:$B,0),MATCH($H$4,[1]Master!$1:$1,0)),"")</f>
        <v/>
      </c>
      <c r="I27" s="318" t="s">
        <v>5380</v>
      </c>
      <c r="J27" s="367" t="str">
        <f>IFERROR(INDEX([1]Master!$1:$1048576,MATCH(D27,[1]Master!$B:$B,0),MATCH($G$5,[1]Master!$1:$1,0)),"")</f>
        <v/>
      </c>
      <c r="K27" s="319"/>
      <c r="L27" s="348"/>
      <c r="M27" s="248"/>
      <c r="N27" s="321"/>
    </row>
    <row r="28" spans="1:14" s="52" customFormat="1" x14ac:dyDescent="0.3">
      <c r="A28" s="279" t="str">
        <f>IF(L28&gt;0,COUNT($A$7:A27)+COUNT(DWV!$A$8:$A$300)+COUNT('Large Dia. DWV'!$A$8:$A$121)+COUNT('SCH40'!$A$8:$A$601)+COUNT('Large Dia. SCH40'!$A$8:$A$34)+COUNT('SDR26'!$A$8:$A$118)+1,"")</f>
        <v/>
      </c>
      <c r="B28" s="434"/>
      <c r="C28" s="434"/>
      <c r="D28" s="184" t="s">
        <v>409</v>
      </c>
      <c r="E28" s="185">
        <v>29840512</v>
      </c>
      <c r="F28" s="186" t="s">
        <v>7863</v>
      </c>
      <c r="G28" s="381">
        <f>IFERROR(INDEX([1]Master!$1:$1048576,MATCH(D28,[1]Master!$B:$B,0),MATCH($H$5,[1]Master!$1:$1,0)),"")</f>
        <v>10</v>
      </c>
      <c r="H28" s="381">
        <f>IFERROR(INDEX([1]Master!$1:$1048576,MATCH(D28,[1]Master!$B:$B,0),MATCH($H$4,[1]Master!$1:$1,0)),"")</f>
        <v>120</v>
      </c>
      <c r="I28" s="318" t="s">
        <v>5380</v>
      </c>
      <c r="J28" s="367">
        <f>IFERROR(INDEX([1]Master!$1:$1048576,MATCH(D28,[1]Master!$B:$B,0),MATCH($G$5,[1]Master!$1:$1,0)),"")</f>
        <v>83.804777777777772</v>
      </c>
      <c r="K28" s="319">
        <f>ROUND(J28*Order_Quote!$L$5,4)</f>
        <v>0</v>
      </c>
      <c r="L28" s="349"/>
      <c r="M28" s="248"/>
      <c r="N28" s="320">
        <f t="shared" si="0"/>
        <v>0</v>
      </c>
    </row>
    <row r="29" spans="1:14" s="52" customFormat="1" x14ac:dyDescent="0.3">
      <c r="A29" s="279" t="str">
        <f>IF(L29&gt;0,COUNT($A$7:A28)+COUNT(DWV!$A$8:$A$300)+COUNT('Large Dia. DWV'!$A$8:$A$121)+COUNT('SCH40'!$A$8:$A$601)+COUNT('Large Dia. SCH40'!$A$8:$A$34)+COUNT('SDR26'!$A$8:$A$118)+1,"")</f>
        <v/>
      </c>
      <c r="B29" s="434"/>
      <c r="C29" s="434"/>
      <c r="D29" s="184" t="s">
        <v>410</v>
      </c>
      <c r="E29" s="185">
        <v>29840547</v>
      </c>
      <c r="F29" s="186" t="s">
        <v>7864</v>
      </c>
      <c r="G29" s="381">
        <f>IFERROR(INDEX([1]Master!$1:$1048576,MATCH(D29,[1]Master!$B:$B,0),MATCH($H$5,[1]Master!$1:$1,0)),"")</f>
        <v>1</v>
      </c>
      <c r="H29" s="381">
        <f>IFERROR(INDEX([1]Master!$1:$1048576,MATCH(D29,[1]Master!$B:$B,0),MATCH($H$4,[1]Master!$1:$1,0)),"")</f>
        <v>75</v>
      </c>
      <c r="I29" s="318" t="s">
        <v>5380</v>
      </c>
      <c r="J29" s="367">
        <f>IFERROR(INDEX([1]Master!$1:$1048576,MATCH(D29,[1]Master!$B:$B,0),MATCH($G$5,[1]Master!$1:$1,0)),"")</f>
        <v>115.28655555555557</v>
      </c>
      <c r="K29" s="319">
        <f>ROUND(J29*Order_Quote!$L$5,4)</f>
        <v>0</v>
      </c>
      <c r="L29" s="348"/>
      <c r="M29" s="248"/>
      <c r="N29" s="320">
        <f t="shared" si="0"/>
        <v>0</v>
      </c>
    </row>
    <row r="30" spans="1:14" s="52" customFormat="1" x14ac:dyDescent="0.3">
      <c r="A30" s="279" t="str">
        <f>IF(L30&gt;0,COUNT($A$7:A29)+COUNT(DWV!$A$8:$A$300)+COUNT('Large Dia. DWV'!$A$8:$A$121)+COUNT('SCH40'!$A$8:$A$601)+COUNT('Large Dia. SCH40'!$A$8:$A$34)+COUNT('SDR26'!$A$8:$A$118)+1,"")</f>
        <v/>
      </c>
      <c r="B30" s="434"/>
      <c r="C30" s="434"/>
      <c r="D30" s="184" t="s">
        <v>411</v>
      </c>
      <c r="E30" s="185">
        <v>29840555</v>
      </c>
      <c r="F30" s="186" t="s">
        <v>7865</v>
      </c>
      <c r="G30" s="381">
        <f>IFERROR(INDEX([1]Master!$1:$1048576,MATCH(D30,[1]Master!$B:$B,0),MATCH($H$5,[1]Master!$1:$1,0)),"")</f>
        <v>1</v>
      </c>
      <c r="H30" s="381">
        <f>IFERROR(INDEX([1]Master!$1:$1048576,MATCH(D30,[1]Master!$B:$B,0),MATCH($H$4,[1]Master!$1:$1,0)),"")</f>
        <v>50</v>
      </c>
      <c r="I30" s="318" t="s">
        <v>5380</v>
      </c>
      <c r="J30" s="367">
        <f>IFERROR(INDEX([1]Master!$1:$1048576,MATCH(D30,[1]Master!$B:$B,0),MATCH($G$5,[1]Master!$1:$1,0)),"")</f>
        <v>204.691</v>
      </c>
      <c r="K30" s="319">
        <f>ROUND(J30*Order_Quote!$L$5,4)</f>
        <v>0</v>
      </c>
      <c r="L30" s="348"/>
      <c r="M30" s="248"/>
      <c r="N30" s="320">
        <f t="shared" si="0"/>
        <v>0</v>
      </c>
    </row>
    <row r="31" spans="1:14" s="52" customFormat="1" x14ac:dyDescent="0.3">
      <c r="A31" s="279" t="str">
        <f>IF(L31&gt;0,COUNT($A$7:A30)+COUNT(DWV!$A$8:$A$300)+COUNT('Large Dia. DWV'!$A$8:$A$121)+COUNT('SCH40'!$A$8:$A$601)+COUNT('Large Dia. SCH40'!$A$8:$A$34)+COUNT('SDR26'!$A$8:$A$118)+1,"")</f>
        <v/>
      </c>
      <c r="B31" s="434"/>
      <c r="C31" s="434"/>
      <c r="D31" s="184" t="s">
        <v>412</v>
      </c>
      <c r="E31" s="185">
        <v>29840571</v>
      </c>
      <c r="F31" s="186" t="s">
        <v>7866</v>
      </c>
      <c r="G31" s="381">
        <f>IFERROR(INDEX([1]Master!$1:$1048576,MATCH(D31,[1]Master!$B:$B,0),MATCH($H$5,[1]Master!$1:$1,0)),"")</f>
        <v>1</v>
      </c>
      <c r="H31" s="381">
        <f>IFERROR(INDEX([1]Master!$1:$1048576,MATCH(D31,[1]Master!$B:$B,0),MATCH($H$4,[1]Master!$1:$1,0)),"")</f>
        <v>45</v>
      </c>
      <c r="I31" s="318" t="s">
        <v>5380</v>
      </c>
      <c r="J31" s="367">
        <f>IFERROR(INDEX([1]Master!$1:$1048576,MATCH(D31,[1]Master!$B:$B,0),MATCH($G$5,[1]Master!$1:$1,0)),"")</f>
        <v>171.15244444444446</v>
      </c>
      <c r="K31" s="319">
        <f>ROUND(J31*Order_Quote!$L$5,4)</f>
        <v>0</v>
      </c>
      <c r="L31" s="348"/>
      <c r="M31" s="248"/>
      <c r="N31" s="321">
        <f t="shared" si="0"/>
        <v>0</v>
      </c>
    </row>
    <row r="32" spans="1:14" s="52" customFormat="1" x14ac:dyDescent="0.3">
      <c r="A32" s="279" t="str">
        <f>IF(L32&gt;0,COUNT($A$7:A31)+COUNT(DWV!$A$8:$A$300)+COUNT('Large Dia. DWV'!$A$8:$A$121)+COUNT('SCH40'!$A$8:$A$601)+COUNT('Large Dia. SCH40'!$A$8:$A$34)+COUNT('SDR26'!$A$8:$A$118)+1,"")</f>
        <v/>
      </c>
      <c r="B32" s="434"/>
      <c r="C32" s="434"/>
      <c r="D32" s="184" t="s">
        <v>413</v>
      </c>
      <c r="E32" s="185">
        <v>29840580</v>
      </c>
      <c r="F32" s="186" t="s">
        <v>7867</v>
      </c>
      <c r="G32" s="381">
        <f>IFERROR(INDEX([1]Master!$1:$1048576,MATCH(D32,[1]Master!$B:$B,0),MATCH($H$5,[1]Master!$1:$1,0)),"")</f>
        <v>1</v>
      </c>
      <c r="H32" s="381">
        <f>IFERROR(INDEX([1]Master!$1:$1048576,MATCH(D32,[1]Master!$B:$B,0),MATCH($H$4,[1]Master!$1:$1,0)),"")</f>
        <v>34</v>
      </c>
      <c r="I32" s="318" t="s">
        <v>5380</v>
      </c>
      <c r="J32" s="367">
        <f>IFERROR(INDEX([1]Master!$1:$1048576,MATCH(D32,[1]Master!$B:$B,0),MATCH($G$5,[1]Master!$1:$1,0)),"")</f>
        <v>235.92311111111113</v>
      </c>
      <c r="K32" s="319">
        <f>ROUND(J32*Order_Quote!$L$5,4)</f>
        <v>0</v>
      </c>
      <c r="L32" s="348"/>
      <c r="M32" s="248"/>
      <c r="N32" s="320">
        <f t="shared" si="0"/>
        <v>0</v>
      </c>
    </row>
    <row r="33" spans="1:14" s="52" customFormat="1" x14ac:dyDescent="0.3">
      <c r="A33" s="279" t="str">
        <f>IF(L33&gt;0,COUNT($A$7:A32)+COUNT(DWV!$A$8:$A$300)+COUNT('Large Dia. DWV'!$A$8:$A$121)+COUNT('SCH40'!$A$8:$A$601)+COUNT('Large Dia. SCH40'!$A$8:$A$34)+COUNT('SDR26'!$A$8:$A$118)+1,"")</f>
        <v/>
      </c>
      <c r="B33" s="434"/>
      <c r="C33" s="434"/>
      <c r="D33" s="184" t="s">
        <v>414</v>
      </c>
      <c r="E33" s="185">
        <v>29840563</v>
      </c>
      <c r="F33" s="186" t="s">
        <v>7868</v>
      </c>
      <c r="G33" s="381">
        <f>IFERROR(INDEX([1]Master!$1:$1048576,MATCH(D33,[1]Master!$B:$B,0),MATCH($H$5,[1]Master!$1:$1,0)),"")</f>
        <v>2</v>
      </c>
      <c r="H33" s="381">
        <f>IFERROR(INDEX([1]Master!$1:$1048576,MATCH(D33,[1]Master!$B:$B,0),MATCH($H$4,[1]Master!$1:$1,0)),"")</f>
        <v>12</v>
      </c>
      <c r="I33" s="318" t="s">
        <v>5380</v>
      </c>
      <c r="J33" s="367">
        <f>IFERROR(INDEX([1]Master!$1:$1048576,MATCH(D33,[1]Master!$B:$B,0),MATCH($G$5,[1]Master!$1:$1,0)),"")</f>
        <v>543.26277777777784</v>
      </c>
      <c r="K33" s="319">
        <f>ROUND(J33*Order_Quote!$L$5,4)</f>
        <v>0</v>
      </c>
      <c r="L33" s="348"/>
      <c r="M33" s="248"/>
      <c r="N33" s="320">
        <f t="shared" si="0"/>
        <v>0</v>
      </c>
    </row>
    <row r="34" spans="1:14" s="52" customFormat="1" x14ac:dyDescent="0.3">
      <c r="A34" s="279" t="str">
        <f>IF(L34&gt;0,COUNT($A$7:A33)+COUNT(DWV!$A$8:$A$300)+COUNT('Large Dia. DWV'!$A$8:$A$121)+COUNT('SCH40'!$A$8:$A$601)+COUNT('Large Dia. SCH40'!$A$8:$A$34)+COUNT('SDR26'!$A$8:$A$118)+1,"")</f>
        <v/>
      </c>
      <c r="B34" s="434"/>
      <c r="C34" s="434"/>
      <c r="D34" s="184" t="s">
        <v>5380</v>
      </c>
      <c r="E34" s="185"/>
      <c r="F34" s="322" t="s">
        <v>3744</v>
      </c>
      <c r="G34" s="381" t="str">
        <f>IFERROR(INDEX([1]Master!$1:$1048576,MATCH(D34,[1]Master!$B:$B,0),MATCH($H$5,[1]Master!$1:$1,0)),"")</f>
        <v/>
      </c>
      <c r="H34" s="381" t="str">
        <f>IFERROR(INDEX([1]Master!$1:$1048576,MATCH(D34,[1]Master!$B:$B,0),MATCH($H$4,[1]Master!$1:$1,0)),"")</f>
        <v/>
      </c>
      <c r="I34" s="318" t="s">
        <v>5380</v>
      </c>
      <c r="J34" s="367" t="str">
        <f>IFERROR(INDEX([1]Master!$1:$1048576,MATCH(D34,[1]Master!$B:$B,0),MATCH($G$5,[1]Master!$1:$1,0)),"")</f>
        <v/>
      </c>
      <c r="K34" s="319"/>
      <c r="L34" s="348"/>
      <c r="M34" s="248"/>
      <c r="N34" s="320"/>
    </row>
    <row r="35" spans="1:14" s="52" customFormat="1" x14ac:dyDescent="0.3">
      <c r="A35" s="279" t="str">
        <f>IF(L35&gt;0,COUNT($A$7:A34)+COUNT(DWV!$A$8:$A$300)+COUNT('Large Dia. DWV'!$A$8:$A$121)+COUNT('SCH40'!$A$8:$A$601)+COUNT('Large Dia. SCH40'!$A$8:$A$34)+COUNT('SDR26'!$A$8:$A$118)+1,"")</f>
        <v/>
      </c>
      <c r="B35" s="434"/>
      <c r="C35" s="434"/>
      <c r="D35" s="184" t="s">
        <v>415</v>
      </c>
      <c r="E35" s="185">
        <v>29848327</v>
      </c>
      <c r="F35" s="186" t="s">
        <v>7869</v>
      </c>
      <c r="G35" s="381">
        <f>IFERROR(INDEX([1]Master!$1:$1048576,MATCH(D35,[1]Master!$B:$B,0),MATCH($H$5,[1]Master!$1:$1,0)),"")</f>
        <v>1</v>
      </c>
      <c r="H35" s="381">
        <f>IFERROR(INDEX([1]Master!$1:$1048576,MATCH(D35,[1]Master!$B:$B,0),MATCH($H$4,[1]Master!$1:$1,0)),"")</f>
        <v>60</v>
      </c>
      <c r="I35" s="318" t="s">
        <v>5380</v>
      </c>
      <c r="J35" s="367">
        <f>IFERROR(INDEX([1]Master!$1:$1048576,MATCH(D35,[1]Master!$B:$B,0),MATCH($G$5,[1]Master!$1:$1,0)),"")</f>
        <v>161.97422222222224</v>
      </c>
      <c r="K35" s="319">
        <f>ROUND(J35*Order_Quote!$L$5,4)</f>
        <v>0</v>
      </c>
      <c r="L35" s="349"/>
      <c r="M35" s="248"/>
      <c r="N35" s="321">
        <f t="shared" si="0"/>
        <v>0</v>
      </c>
    </row>
    <row r="36" spans="1:14" s="52" customFormat="1" x14ac:dyDescent="0.3">
      <c r="A36" s="279" t="str">
        <f>IF(L36&gt;0,COUNT($A$7:A35)+COUNT(DWV!$A$8:$A$300)+COUNT('Large Dia. DWV'!$A$8:$A$121)+COUNT('SCH40'!$A$8:$A$601)+COUNT('Large Dia. SCH40'!$A$8:$A$34)+COUNT('SDR26'!$A$8:$A$118)+1,"")</f>
        <v/>
      </c>
      <c r="B36" s="434"/>
      <c r="C36" s="434"/>
      <c r="D36" s="184" t="s">
        <v>416</v>
      </c>
      <c r="E36" s="185">
        <v>29848343</v>
      </c>
      <c r="F36" s="186" t="s">
        <v>7870</v>
      </c>
      <c r="G36" s="381">
        <f>IFERROR(INDEX([1]Master!$1:$1048576,MATCH(D36,[1]Master!$B:$B,0),MATCH($H$5,[1]Master!$1:$1,0)),"")</f>
        <v>1</v>
      </c>
      <c r="H36" s="381">
        <f>IFERROR(INDEX([1]Master!$1:$1048576,MATCH(D36,[1]Master!$B:$B,0),MATCH($H$4,[1]Master!$1:$1,0)),"")</f>
        <v>34</v>
      </c>
      <c r="I36" s="318" t="s">
        <v>5380</v>
      </c>
      <c r="J36" s="367">
        <f>IFERROR(INDEX([1]Master!$1:$1048576,MATCH(D36,[1]Master!$B:$B,0),MATCH($G$5,[1]Master!$1:$1,0)),"")</f>
        <v>310.77555555555551</v>
      </c>
      <c r="K36" s="319">
        <f>ROUND(J36*Order_Quote!$L$5,4)</f>
        <v>0</v>
      </c>
      <c r="L36" s="348"/>
      <c r="M36" s="248"/>
      <c r="N36" s="320">
        <f t="shared" si="0"/>
        <v>0</v>
      </c>
    </row>
    <row r="37" spans="1:14" s="52" customFormat="1" x14ac:dyDescent="0.3">
      <c r="A37" s="279" t="str">
        <f>IF(L37&gt;0,COUNT($A$7:A36)+COUNT(DWV!$A$8:$A$300)+COUNT('Large Dia. DWV'!$A$8:$A$121)+COUNT('SCH40'!$A$8:$A$601)+COUNT('Large Dia. SCH40'!$A$8:$A$34)+COUNT('SDR26'!$A$8:$A$118)+1,"")</f>
        <v/>
      </c>
      <c r="B37" s="434"/>
      <c r="C37" s="434"/>
      <c r="D37" s="184" t="s">
        <v>417</v>
      </c>
      <c r="E37" s="185">
        <v>29848335</v>
      </c>
      <c r="F37" s="186" t="s">
        <v>7871</v>
      </c>
      <c r="G37" s="381">
        <f>IFERROR(INDEX([1]Master!$1:$1048576,MATCH(D37,[1]Master!$B:$B,0),MATCH($H$5,[1]Master!$1:$1,0)),"")</f>
        <v>1</v>
      </c>
      <c r="H37" s="381">
        <f>IFERROR(INDEX([1]Master!$1:$1048576,MATCH(D37,[1]Master!$B:$B,0),MATCH($H$4,[1]Master!$1:$1,0)),"")</f>
        <v>30</v>
      </c>
      <c r="I37" s="318" t="s">
        <v>5380</v>
      </c>
      <c r="J37" s="367">
        <f>IFERROR(INDEX([1]Master!$1:$1048576,MATCH(D37,[1]Master!$B:$B,0),MATCH($G$5,[1]Master!$1:$1,0)),"")</f>
        <v>336.38422222222226</v>
      </c>
      <c r="K37" s="319">
        <f>ROUND(J37*Order_Quote!$L$5,4)</f>
        <v>0</v>
      </c>
      <c r="L37" s="348"/>
      <c r="M37" s="248"/>
      <c r="N37" s="320">
        <f t="shared" si="0"/>
        <v>0</v>
      </c>
    </row>
    <row r="38" spans="1:14" s="52" customFormat="1" x14ac:dyDescent="0.3">
      <c r="A38" s="279" t="str">
        <f>IF(L38&gt;0,COUNT($A$7:A37)+COUNT(DWV!$A$8:$A$300)+COUNT('Large Dia. DWV'!$A$8:$A$121)+COUNT('SCH40'!$A$8:$A$601)+COUNT('Large Dia. SCH40'!$A$8:$A$34)+COUNT('SDR26'!$A$8:$A$118)+1,"")</f>
        <v/>
      </c>
      <c r="B38" s="434"/>
      <c r="C38" s="434"/>
      <c r="D38" s="184" t="s">
        <v>418</v>
      </c>
      <c r="E38" s="185">
        <v>29848351</v>
      </c>
      <c r="F38" s="186" t="s">
        <v>7872</v>
      </c>
      <c r="G38" s="381">
        <f>IFERROR(INDEX([1]Master!$1:$1048576,MATCH(D38,[1]Master!$B:$B,0),MATCH($H$5,[1]Master!$1:$1,0)),"")</f>
        <v>1</v>
      </c>
      <c r="H38" s="381">
        <f>IFERROR(INDEX([1]Master!$1:$1048576,MATCH(D38,[1]Master!$B:$B,0),MATCH($H$4,[1]Master!$1:$1,0)),"")</f>
        <v>26</v>
      </c>
      <c r="I38" s="318" t="s">
        <v>5380</v>
      </c>
      <c r="J38" s="367">
        <f>IFERROR(INDEX([1]Master!$1:$1048576,MATCH(D38,[1]Master!$B:$B,0),MATCH($G$5,[1]Master!$1:$1,0)),"")</f>
        <v>485.98211111111107</v>
      </c>
      <c r="K38" s="319">
        <f>ROUND(J38*Order_Quote!$L$5,4)</f>
        <v>0</v>
      </c>
      <c r="L38" s="348"/>
      <c r="M38" s="248"/>
      <c r="N38" s="320">
        <f t="shared" si="0"/>
        <v>0</v>
      </c>
    </row>
    <row r="39" spans="1:14" s="52" customFormat="1" x14ac:dyDescent="0.3">
      <c r="A39" s="279" t="str">
        <f>IF(L39&gt;0,COUNT($A$7:A38)+COUNT(DWV!$A$8:$A$300)+COUNT('Large Dia. DWV'!$A$8:$A$121)+COUNT('SCH40'!$A$8:$A$601)+COUNT('Large Dia. SCH40'!$A$8:$A$34)+COUNT('SDR26'!$A$8:$A$118)+1,"")</f>
        <v/>
      </c>
      <c r="B39" s="434"/>
      <c r="C39" s="434"/>
      <c r="D39" s="184" t="s">
        <v>5380</v>
      </c>
      <c r="E39" s="185"/>
      <c r="F39" s="322" t="s">
        <v>3745</v>
      </c>
      <c r="G39" s="381" t="str">
        <f>IFERROR(INDEX([1]Master!$1:$1048576,MATCH(D39,[1]Master!$B:$B,0),MATCH($H$5,[1]Master!$1:$1,0)),"")</f>
        <v/>
      </c>
      <c r="H39" s="381" t="str">
        <f>IFERROR(INDEX([1]Master!$1:$1048576,MATCH(D39,[1]Master!$B:$B,0),MATCH($H$4,[1]Master!$1:$1,0)),"")</f>
        <v/>
      </c>
      <c r="I39" s="318" t="s">
        <v>5380</v>
      </c>
      <c r="J39" s="367" t="str">
        <f>IFERROR(INDEX([1]Master!$1:$1048576,MATCH(D39,[1]Master!$B:$B,0),MATCH($G$5,[1]Master!$1:$1,0)),"")</f>
        <v/>
      </c>
      <c r="K39" s="319"/>
      <c r="L39" s="348"/>
      <c r="M39" s="248"/>
      <c r="N39" s="321"/>
    </row>
    <row r="40" spans="1:14" s="52" customFormat="1" x14ac:dyDescent="0.3">
      <c r="A40" s="279" t="str">
        <f>IF(L40&gt;0,COUNT($A$7:A39)+COUNT(DWV!$A$8:$A$300)+COUNT('Large Dia. DWV'!$A$8:$A$121)+COUNT('SCH40'!$A$8:$A$601)+COUNT('Large Dia. SCH40'!$A$8:$A$34)+COUNT('SDR26'!$A$8:$A$118)+1,"")</f>
        <v/>
      </c>
      <c r="B40" s="434"/>
      <c r="C40" s="434"/>
      <c r="D40" s="184" t="s">
        <v>419</v>
      </c>
      <c r="E40" s="185">
        <v>29843880</v>
      </c>
      <c r="F40" s="186" t="s">
        <v>7873</v>
      </c>
      <c r="G40" s="381">
        <f>IFERROR(INDEX([1]Master!$1:$1048576,MATCH(D40,[1]Master!$B:$B,0),MATCH($H$5,[1]Master!$1:$1,0)),"")</f>
        <v>1</v>
      </c>
      <c r="H40" s="381" t="str">
        <f>IFERROR(INDEX([1]Master!$1:$1048576,MATCH(D40,[1]Master!$B:$B,0),MATCH($H$4,[1]Master!$1:$1,0)),"")</f>
        <v>-</v>
      </c>
      <c r="I40" s="318" t="s">
        <v>5380</v>
      </c>
      <c r="J40" s="367">
        <f>IFERROR(INDEX([1]Master!$1:$1048576,MATCH(D40,[1]Master!$B:$B,0),MATCH($G$5,[1]Master!$1:$1,0)),"")</f>
        <v>231.91333856209152</v>
      </c>
      <c r="K40" s="319">
        <f>ROUND(J40*Order_Quote!$L$5,4)</f>
        <v>0</v>
      </c>
      <c r="L40" s="349"/>
      <c r="M40" s="248"/>
      <c r="N40" s="320">
        <f t="shared" si="0"/>
        <v>0</v>
      </c>
    </row>
    <row r="41" spans="1:14" s="52" customFormat="1" x14ac:dyDescent="0.3">
      <c r="A41" s="279" t="str">
        <f>IF(L41&gt;0,COUNT($A$7:A40)+COUNT(DWV!$A$8:$A$300)+COUNT('Large Dia. DWV'!$A$8:$A$121)+COUNT('SCH40'!$A$8:$A$601)+COUNT('Large Dia. SCH40'!$A$8:$A$34)+COUNT('SDR26'!$A$8:$A$118)+1,"")</f>
        <v/>
      </c>
      <c r="B41" s="434"/>
      <c r="C41" s="434"/>
      <c r="D41" s="184" t="s">
        <v>420</v>
      </c>
      <c r="E41" s="185">
        <v>29843899</v>
      </c>
      <c r="F41" s="186" t="s">
        <v>7874</v>
      </c>
      <c r="G41" s="381">
        <f>IFERROR(INDEX([1]Master!$1:$1048576,MATCH(D41,[1]Master!$B:$B,0),MATCH($H$5,[1]Master!$1:$1,0)),"")</f>
        <v>1</v>
      </c>
      <c r="H41" s="381">
        <f>IFERROR(INDEX([1]Master!$1:$1048576,MATCH(D41,[1]Master!$B:$B,0),MATCH($H$4,[1]Master!$1:$1,0)),"")</f>
        <v>34</v>
      </c>
      <c r="I41" s="318" t="s">
        <v>5380</v>
      </c>
      <c r="J41" s="367">
        <f>IFERROR(INDEX([1]Master!$1:$1048576,MATCH(D41,[1]Master!$B:$B,0),MATCH($G$5,[1]Master!$1:$1,0)),"")</f>
        <v>317.99784575163403</v>
      </c>
      <c r="K41" s="319">
        <f>ROUND(J41*Order_Quote!$L$5,4)</f>
        <v>0</v>
      </c>
      <c r="L41" s="348"/>
      <c r="M41" s="248"/>
      <c r="N41" s="320">
        <f t="shared" si="0"/>
        <v>0</v>
      </c>
    </row>
    <row r="42" spans="1:14" s="52" customFormat="1" x14ac:dyDescent="0.3">
      <c r="A42" s="279" t="str">
        <f>IF(L42&gt;0,COUNT($A$7:A41)+COUNT(DWV!$A$8:$A$300)+COUNT('Large Dia. DWV'!$A$8:$A$121)+COUNT('SCH40'!$A$8:$A$601)+COUNT('Large Dia. SCH40'!$A$8:$A$34)+COUNT('SDR26'!$A$8:$A$118)+1,"")</f>
        <v/>
      </c>
      <c r="B42" s="434"/>
      <c r="C42" s="434"/>
      <c r="D42" s="184" t="s">
        <v>421</v>
      </c>
      <c r="E42" s="185">
        <v>29843856</v>
      </c>
      <c r="F42" s="186" t="s">
        <v>7875</v>
      </c>
      <c r="G42" s="381">
        <f>IFERROR(INDEX([1]Master!$1:$1048576,MATCH(D42,[1]Master!$B:$B,0),MATCH($H$5,[1]Master!$1:$1,0)),"")</f>
        <v>1</v>
      </c>
      <c r="H42" s="381">
        <f>IFERROR(INDEX([1]Master!$1:$1048576,MATCH(D42,[1]Master!$B:$B,0),MATCH($H$4,[1]Master!$1:$1,0)),"")</f>
        <v>30</v>
      </c>
      <c r="I42" s="318" t="s">
        <v>5380</v>
      </c>
      <c r="J42" s="367">
        <f>IFERROR(INDEX([1]Master!$1:$1048576,MATCH(D42,[1]Master!$B:$B,0),MATCH($G$5,[1]Master!$1:$1,0)),"")</f>
        <v>344.14347058823529</v>
      </c>
      <c r="K42" s="319">
        <f>ROUND(J42*Order_Quote!$L$5,4)</f>
        <v>0</v>
      </c>
      <c r="L42" s="348"/>
      <c r="M42" s="248"/>
      <c r="N42" s="320">
        <f t="shared" si="0"/>
        <v>0</v>
      </c>
    </row>
    <row r="43" spans="1:14" s="52" customFormat="1" x14ac:dyDescent="0.3">
      <c r="A43" s="279" t="str">
        <f>IF(L43&gt;0,COUNT($A$7:A42)+COUNT(DWV!$A$8:$A$300)+COUNT('Large Dia. DWV'!$A$8:$A$121)+COUNT('SCH40'!$A$8:$A$601)+COUNT('Large Dia. SCH40'!$A$8:$A$34)+COUNT('SDR26'!$A$8:$A$118)+1,"")</f>
        <v/>
      </c>
      <c r="B43" s="434"/>
      <c r="C43" s="434"/>
      <c r="D43" s="184" t="s">
        <v>422</v>
      </c>
      <c r="E43" s="185">
        <v>29843872</v>
      </c>
      <c r="F43" s="186" t="s">
        <v>7876</v>
      </c>
      <c r="G43" s="381">
        <f>IFERROR(INDEX([1]Master!$1:$1048576,MATCH(D43,[1]Master!$B:$B,0),MATCH($H$5,[1]Master!$1:$1,0)),"")</f>
        <v>1</v>
      </c>
      <c r="H43" s="381">
        <f>IFERROR(INDEX([1]Master!$1:$1048576,MATCH(D43,[1]Master!$B:$B,0),MATCH($H$4,[1]Master!$1:$1,0)),"")</f>
        <v>26</v>
      </c>
      <c r="I43" s="318" t="s">
        <v>5380</v>
      </c>
      <c r="J43" s="367">
        <f>IFERROR(INDEX([1]Master!$1:$1048576,MATCH(D43,[1]Master!$B:$B,0),MATCH($G$5,[1]Master!$1:$1,0)),"")</f>
        <v>397.69186535947716</v>
      </c>
      <c r="K43" s="319">
        <f>ROUND(J43*Order_Quote!$L$5,4)</f>
        <v>0</v>
      </c>
      <c r="L43" s="348"/>
      <c r="M43" s="248"/>
      <c r="N43" s="321">
        <f t="shared" si="0"/>
        <v>0</v>
      </c>
    </row>
    <row r="44" spans="1:14" s="52" customFormat="1" x14ac:dyDescent="0.3">
      <c r="A44" s="279" t="str">
        <f>IF(L44&gt;0,COUNT($A$7:A43)+COUNT(DWV!$A$8:$A$300)+COUNT('Large Dia. DWV'!$A$8:$A$121)+COUNT('SCH40'!$A$8:$A$601)+COUNT('Large Dia. SCH40'!$A$8:$A$34)+COUNT('SDR26'!$A$8:$A$118)+1,"")</f>
        <v/>
      </c>
      <c r="B44" s="434"/>
      <c r="C44" s="434"/>
      <c r="D44" s="184" t="s">
        <v>423</v>
      </c>
      <c r="E44" s="185">
        <v>29848009</v>
      </c>
      <c r="F44" s="186" t="s">
        <v>7877</v>
      </c>
      <c r="G44" s="381">
        <f>IFERROR(INDEX([1]Master!$1:$1048576,MATCH(D44,[1]Master!$B:$B,0),MATCH($H$5,[1]Master!$1:$1,0)),"")</f>
        <v>10</v>
      </c>
      <c r="H44" s="381">
        <f>IFERROR(INDEX([1]Master!$1:$1048576,MATCH(D44,[1]Master!$B:$B,0),MATCH($H$4,[1]Master!$1:$1,0)),"")</f>
        <v>180</v>
      </c>
      <c r="I44" s="318" t="s">
        <v>5380</v>
      </c>
      <c r="J44" s="367">
        <f>IFERROR(INDEX([1]Master!$1:$1048576,MATCH(D44,[1]Master!$B:$B,0),MATCH($G$5,[1]Master!$1:$1,0)),"")</f>
        <v>53.404888888888891</v>
      </c>
      <c r="K44" s="319">
        <f>ROUND(J44*Order_Quote!$L$5,4)</f>
        <v>0</v>
      </c>
      <c r="L44" s="349"/>
      <c r="M44" s="248"/>
      <c r="N44" s="320">
        <f t="shared" si="0"/>
        <v>0</v>
      </c>
    </row>
    <row r="45" spans="1:14" s="52" customFormat="1" x14ac:dyDescent="0.3">
      <c r="A45" s="279" t="str">
        <f>IF(L45&gt;0,COUNT($A$7:A44)+COUNT(DWV!$A$8:$A$300)+COUNT('Large Dia. DWV'!$A$8:$A$121)+COUNT('SCH40'!$A$8:$A$601)+COUNT('Large Dia. SCH40'!$A$8:$A$34)+COUNT('SDR26'!$A$8:$A$118)+1,"")</f>
        <v/>
      </c>
      <c r="B45" s="434"/>
      <c r="C45" s="434"/>
      <c r="D45" s="184" t="s">
        <v>424</v>
      </c>
      <c r="E45" s="185">
        <v>29848068</v>
      </c>
      <c r="F45" s="186" t="s">
        <v>7878</v>
      </c>
      <c r="G45" s="381">
        <f>IFERROR(INDEX([1]Master!$1:$1048576,MATCH(D45,[1]Master!$B:$B,0),MATCH($H$5,[1]Master!$1:$1,0)),"")</f>
        <v>1</v>
      </c>
      <c r="H45" s="381">
        <f>IFERROR(INDEX([1]Master!$1:$1048576,MATCH(D45,[1]Master!$B:$B,0),MATCH($H$4,[1]Master!$1:$1,0)),"")</f>
        <v>100</v>
      </c>
      <c r="I45" s="318" t="s">
        <v>5380</v>
      </c>
      <c r="J45" s="367">
        <f>IFERROR(INDEX([1]Master!$1:$1048576,MATCH(D45,[1]Master!$B:$B,0),MATCH($G$5,[1]Master!$1:$1,0)),"")</f>
        <v>111.95766666666668</v>
      </c>
      <c r="K45" s="319">
        <f>ROUND(J45*Order_Quote!$L$5,4)</f>
        <v>0</v>
      </c>
      <c r="L45" s="348"/>
      <c r="M45" s="248"/>
      <c r="N45" s="320">
        <f t="shared" si="0"/>
        <v>0</v>
      </c>
    </row>
    <row r="46" spans="1:14" s="52" customFormat="1" x14ac:dyDescent="0.3">
      <c r="A46" s="279" t="str">
        <f>IF(L46&gt;0,COUNT($A$7:A45)+COUNT(DWV!$A$8:$A$300)+COUNT('Large Dia. DWV'!$A$8:$A$121)+COUNT('SCH40'!$A$8:$A$601)+COUNT('Large Dia. SCH40'!$A$8:$A$34)+COUNT('SDR26'!$A$8:$A$118)+1,"")</f>
        <v/>
      </c>
      <c r="B46" s="434"/>
      <c r="C46" s="434"/>
      <c r="D46" s="184" t="s">
        <v>425</v>
      </c>
      <c r="E46" s="185">
        <v>29848017</v>
      </c>
      <c r="F46" s="186" t="s">
        <v>7879</v>
      </c>
      <c r="G46" s="381">
        <f>IFERROR(INDEX([1]Master!$1:$1048576,MATCH(D46,[1]Master!$B:$B,0),MATCH($H$5,[1]Master!$1:$1,0)),"")</f>
        <v>1</v>
      </c>
      <c r="H46" s="381">
        <f>IFERROR(INDEX([1]Master!$1:$1048576,MATCH(D46,[1]Master!$B:$B,0),MATCH($H$4,[1]Master!$1:$1,0)),"")</f>
        <v>75</v>
      </c>
      <c r="I46" s="318" t="s">
        <v>5380</v>
      </c>
      <c r="J46" s="367">
        <f>IFERROR(INDEX([1]Master!$1:$1048576,MATCH(D46,[1]Master!$B:$B,0),MATCH($G$5,[1]Master!$1:$1,0)),"")</f>
        <v>131.3127777777778</v>
      </c>
      <c r="K46" s="319">
        <f>ROUND(J46*Order_Quote!$L$5,4)</f>
        <v>0</v>
      </c>
      <c r="L46" s="348"/>
      <c r="M46" s="248"/>
      <c r="N46" s="320">
        <f t="shared" si="0"/>
        <v>0</v>
      </c>
    </row>
    <row r="47" spans="1:14" s="52" customFormat="1" x14ac:dyDescent="0.3">
      <c r="A47" s="279" t="str">
        <f>IF(L47&gt;0,COUNT($A$7:A46)+COUNT(DWV!$A$8:$A$300)+COUNT('Large Dia. DWV'!$A$8:$A$121)+COUNT('SCH40'!$A$8:$A$601)+COUNT('Large Dia. SCH40'!$A$8:$A$34)+COUNT('SDR26'!$A$8:$A$118)+1,"")</f>
        <v/>
      </c>
      <c r="B47" s="434"/>
      <c r="C47" s="434"/>
      <c r="D47" s="184" t="s">
        <v>426</v>
      </c>
      <c r="E47" s="185">
        <v>29840903</v>
      </c>
      <c r="F47" s="186" t="s">
        <v>7880</v>
      </c>
      <c r="G47" s="381">
        <f>IFERROR(INDEX([1]Master!$1:$1048576,MATCH(D47,[1]Master!$B:$B,0),MATCH($H$5,[1]Master!$1:$1,0)),"")</f>
        <v>1</v>
      </c>
      <c r="H47" s="381">
        <f>IFERROR(INDEX([1]Master!$1:$1048576,MATCH(D47,[1]Master!$B:$B,0),MATCH($H$4,[1]Master!$1:$1,0)),"")</f>
        <v>60</v>
      </c>
      <c r="I47" s="318" t="s">
        <v>5380</v>
      </c>
      <c r="J47" s="367">
        <f>IFERROR(INDEX([1]Master!$1:$1048576,MATCH(D47,[1]Master!$B:$B,0),MATCH($G$5,[1]Master!$1:$1,0)),"")</f>
        <v>172.92388888888888</v>
      </c>
      <c r="K47" s="319">
        <f>ROUND(J47*Order_Quote!$L$5,4)</f>
        <v>0</v>
      </c>
      <c r="L47" s="348"/>
      <c r="M47" s="248"/>
      <c r="N47" s="321">
        <f t="shared" si="0"/>
        <v>0</v>
      </c>
    </row>
    <row r="48" spans="1:14" s="52" customFormat="1" x14ac:dyDescent="0.3">
      <c r="A48" s="279" t="str">
        <f>IF(L48&gt;0,COUNT($A$7:A47)+COUNT(DWV!$A$8:$A$300)+COUNT('Large Dia. DWV'!$A$8:$A$121)+COUNT('SCH40'!$A$8:$A$601)+COUNT('Large Dia. SCH40'!$A$8:$A$34)+COUNT('SDR26'!$A$8:$A$118)+1,"")</f>
        <v/>
      </c>
      <c r="B48" s="434"/>
      <c r="C48" s="434"/>
      <c r="D48" s="184" t="s">
        <v>427</v>
      </c>
      <c r="E48" s="185">
        <v>29840946</v>
      </c>
      <c r="F48" s="186" t="s">
        <v>7881</v>
      </c>
      <c r="G48" s="381">
        <f>IFERROR(INDEX([1]Master!$1:$1048576,MATCH(D48,[1]Master!$B:$B,0),MATCH($H$5,[1]Master!$1:$1,0)),"")</f>
        <v>1</v>
      </c>
      <c r="H48" s="381">
        <f>IFERROR(INDEX([1]Master!$1:$1048576,MATCH(D48,[1]Master!$B:$B,0),MATCH($H$4,[1]Master!$1:$1,0)),"")</f>
        <v>48</v>
      </c>
      <c r="I48" s="318" t="s">
        <v>5380</v>
      </c>
      <c r="J48" s="367">
        <f>IFERROR(INDEX([1]Master!$1:$1048576,MATCH(D48,[1]Master!$B:$B,0),MATCH($G$5,[1]Master!$1:$1,0)),"")</f>
        <v>197.90244444444448</v>
      </c>
      <c r="K48" s="319">
        <f>ROUND(J48*Order_Quote!$L$5,4)</f>
        <v>0</v>
      </c>
      <c r="L48" s="348"/>
      <c r="M48" s="248"/>
      <c r="N48" s="320">
        <f t="shared" si="0"/>
        <v>0</v>
      </c>
    </row>
    <row r="49" spans="1:16" s="52" customFormat="1" x14ac:dyDescent="0.3">
      <c r="A49" s="279" t="str">
        <f>IF(L49&gt;0,COUNT($A$7:A48)+COUNT(DWV!$A$8:$A$300)+COUNT('Large Dia. DWV'!$A$8:$A$121)+COUNT('SCH40'!$A$8:$A$601)+COUNT('Large Dia. SCH40'!$A$8:$A$34)+COUNT('SDR26'!$A$8:$A$118)+1,"")</f>
        <v/>
      </c>
      <c r="B49" s="434"/>
      <c r="C49" s="434"/>
      <c r="D49" s="184" t="s">
        <v>428</v>
      </c>
      <c r="E49" s="185">
        <v>29840920</v>
      </c>
      <c r="F49" s="186" t="s">
        <v>7882</v>
      </c>
      <c r="G49" s="381">
        <f>IFERROR(INDEX([1]Master!$1:$1048576,MATCH(D49,[1]Master!$B:$B,0),MATCH($H$5,[1]Master!$1:$1,0)),"")</f>
        <v>1</v>
      </c>
      <c r="H49" s="381">
        <f>IFERROR(INDEX([1]Master!$1:$1048576,MATCH(D49,[1]Master!$B:$B,0),MATCH($H$4,[1]Master!$1:$1,0)),"")</f>
        <v>48</v>
      </c>
      <c r="I49" s="318" t="s">
        <v>5380</v>
      </c>
      <c r="J49" s="367">
        <f>IFERROR(INDEX([1]Master!$1:$1048576,MATCH(D49,[1]Master!$B:$B,0),MATCH($G$5,[1]Master!$1:$1,0)),"")</f>
        <v>178.95155555555559</v>
      </c>
      <c r="K49" s="319">
        <f>ROUND(J49*Order_Quote!$L$5,4)</f>
        <v>0</v>
      </c>
      <c r="L49" s="348"/>
      <c r="M49" s="248"/>
      <c r="N49" s="320">
        <f t="shared" si="0"/>
        <v>0</v>
      </c>
    </row>
    <row r="50" spans="1:16" s="52" customFormat="1" x14ac:dyDescent="0.3">
      <c r="A50" s="279" t="str">
        <f>IF(L50&gt;0,COUNT($A$7:A49)+COUNT(DWV!$A$8:$A$300)+COUNT('Large Dia. DWV'!$A$8:$A$121)+COUNT('SCH40'!$A$8:$A$601)+COUNT('Large Dia. SCH40'!$A$8:$A$34)+COUNT('SDR26'!$A$8:$A$118)+1,"")</f>
        <v/>
      </c>
      <c r="B50" s="434"/>
      <c r="C50" s="434"/>
      <c r="D50" s="184" t="s">
        <v>429</v>
      </c>
      <c r="E50" s="185">
        <v>29840938</v>
      </c>
      <c r="F50" s="186" t="s">
        <v>7883</v>
      </c>
      <c r="G50" s="381">
        <f>IFERROR(INDEX([1]Master!$1:$1048576,MATCH(D50,[1]Master!$B:$B,0),MATCH($H$5,[1]Master!$1:$1,0)),"")</f>
        <v>1</v>
      </c>
      <c r="H50" s="381">
        <f>IFERROR(INDEX([1]Master!$1:$1048576,MATCH(D50,[1]Master!$B:$B,0),MATCH($H$4,[1]Master!$1:$1,0)),"")</f>
        <v>38</v>
      </c>
      <c r="I50" s="318" t="s">
        <v>5380</v>
      </c>
      <c r="J50" s="367">
        <f>IFERROR(INDEX([1]Master!$1:$1048576,MATCH(D50,[1]Master!$B:$B,0),MATCH($G$5,[1]Master!$1:$1,0)),"")</f>
        <v>253.92288888888891</v>
      </c>
      <c r="K50" s="319">
        <f>ROUND(J50*Order_Quote!$L$5,4)</f>
        <v>0</v>
      </c>
      <c r="L50" s="348"/>
      <c r="M50" s="248"/>
      <c r="N50" s="320">
        <f t="shared" si="0"/>
        <v>0</v>
      </c>
    </row>
    <row r="51" spans="1:16" s="52" customFormat="1" x14ac:dyDescent="0.3">
      <c r="A51" s="279" t="str">
        <f>IF(L51&gt;0,COUNT($A$7:A50)+COUNT(DWV!$A$8:$A$300)+COUNT('Large Dia. DWV'!$A$8:$A$121)+COUNT('SCH40'!$A$8:$A$601)+COUNT('Large Dia. SCH40'!$A$8:$A$34)+COUNT('SDR26'!$A$8:$A$118)+1,"")</f>
        <v/>
      </c>
      <c r="B51" s="434"/>
      <c r="C51" s="434"/>
      <c r="D51" s="184" t="s">
        <v>430</v>
      </c>
      <c r="E51" s="185">
        <v>29840148</v>
      </c>
      <c r="F51" s="186" t="s">
        <v>7884</v>
      </c>
      <c r="G51" s="381">
        <f>IFERROR(INDEX([1]Master!$1:$1048576,MATCH(D51,[1]Master!$B:$B,0),MATCH($H$5,[1]Master!$1:$1,0)),"")</f>
        <v>2</v>
      </c>
      <c r="H51" s="381">
        <f>IFERROR(INDEX([1]Master!$1:$1048576,MATCH(D51,[1]Master!$B:$B,0),MATCH($H$4,[1]Master!$1:$1,0)),"")</f>
        <v>12</v>
      </c>
      <c r="I51" s="318" t="s">
        <v>5380</v>
      </c>
      <c r="J51" s="367">
        <f>IFERROR(INDEX([1]Master!$1:$1048576,MATCH(D51,[1]Master!$B:$B,0),MATCH($G$5,[1]Master!$1:$1,0)),"")</f>
        <v>561.92833333333328</v>
      </c>
      <c r="K51" s="319">
        <f>ROUND(J51*Order_Quote!$L$5,4)</f>
        <v>0</v>
      </c>
      <c r="L51" s="348"/>
      <c r="M51" s="248"/>
      <c r="N51" s="321">
        <f t="shared" si="0"/>
        <v>0</v>
      </c>
    </row>
    <row r="52" spans="1:16" s="52" customFormat="1" x14ac:dyDescent="0.3">
      <c r="A52" s="279" t="str">
        <f>IF(L52&gt;0,COUNT($A$7:A51)+COUNT(DWV!$A$8:$A$300)+COUNT('Large Dia. DWV'!$A$8:$A$121)+COUNT('SCH40'!$A$8:$A$601)+COUNT('Large Dia. SCH40'!$A$8:$A$34)+COUNT('SDR26'!$A$8:$A$118)+1,"")</f>
        <v/>
      </c>
      <c r="B52" s="434"/>
      <c r="C52" s="434"/>
      <c r="D52" s="184" t="s">
        <v>657</v>
      </c>
      <c r="E52" s="323">
        <v>29848050</v>
      </c>
      <c r="F52" s="186" t="s">
        <v>7885</v>
      </c>
      <c r="G52" s="381">
        <f>IFERROR(INDEX([1]Master!$1:$1048576,MATCH(D52,[1]Master!$B:$B,0),MATCH($H$5,[1]Master!$1:$1,0)),"")</f>
        <v>1</v>
      </c>
      <c r="H52" s="381">
        <f>IFERROR(INDEX([1]Master!$1:$1048576,MATCH(D52,[1]Master!$B:$B,0),MATCH($H$4,[1]Master!$1:$1,0)),"")</f>
        <v>33</v>
      </c>
      <c r="I52" s="318" t="s">
        <v>5380</v>
      </c>
      <c r="J52" s="367">
        <f>IFERROR(INDEX([1]Master!$1:$1048576,MATCH(D52,[1]Master!$B:$B,0),MATCH($G$5,[1]Master!$1:$1,0)),"")</f>
        <v>566.66011111111106</v>
      </c>
      <c r="K52" s="319">
        <f>ROUND(J52*Order_Quote!$L$5,4)</f>
        <v>0</v>
      </c>
      <c r="L52" s="348"/>
      <c r="M52" s="248"/>
      <c r="N52" s="320">
        <f t="shared" si="0"/>
        <v>0</v>
      </c>
    </row>
    <row r="53" spans="1:16" s="99" customFormat="1" x14ac:dyDescent="0.3">
      <c r="A53" s="279" t="str">
        <f>IF(L53&gt;0,COUNT($A$7:A52)+COUNT(DWV!$A$8:$A$300)+COUNT('Large Dia. DWV'!$A$8:$A$121)+COUNT('SCH40'!$A$8:$A$601)+COUNT('Large Dia. SCH40'!$A$8:$A$34)+COUNT('SDR26'!$A$8:$A$118)+1,"")</f>
        <v/>
      </c>
      <c r="B53" s="434"/>
      <c r="C53" s="434"/>
      <c r="D53" s="184" t="s">
        <v>431</v>
      </c>
      <c r="E53" s="185">
        <v>29848033</v>
      </c>
      <c r="F53" s="186" t="s">
        <v>7886</v>
      </c>
      <c r="G53" s="381">
        <f>IFERROR(INDEX([1]Master!$1:$1048576,MATCH(D53,[1]Master!$B:$B,0),MATCH($H$5,[1]Master!$1:$1,0)),"")</f>
        <v>1</v>
      </c>
      <c r="H53" s="381">
        <f>IFERROR(INDEX([1]Master!$1:$1048576,MATCH(D53,[1]Master!$B:$B,0),MATCH($H$4,[1]Master!$1:$1,0)),"")</f>
        <v>31</v>
      </c>
      <c r="I53" s="318" t="s">
        <v>5380</v>
      </c>
      <c r="J53" s="367">
        <f>IFERROR(INDEX([1]Master!$1:$1048576,MATCH(D53,[1]Master!$B:$B,0),MATCH($G$5,[1]Master!$1:$1,0)),"")</f>
        <v>571.41566666666665</v>
      </c>
      <c r="K53" s="319">
        <f>ROUND(J53*Order_Quote!$L$5,4)</f>
        <v>0</v>
      </c>
      <c r="L53" s="348"/>
      <c r="M53" s="248"/>
      <c r="N53" s="320">
        <f t="shared" si="0"/>
        <v>0</v>
      </c>
      <c r="O53" s="52"/>
      <c r="P53" s="52"/>
    </row>
    <row r="54" spans="1:16" s="52" customFormat="1" x14ac:dyDescent="0.3">
      <c r="A54" s="279" t="str">
        <f>IF(L54&gt;0,COUNT($A$7:A53)+COUNT(DWV!$A$8:$A$300)+COUNT('Large Dia. DWV'!$A$8:$A$121)+COUNT('SCH40'!$A$8:$A$601)+COUNT('Large Dia. SCH40'!$A$8:$A$34)+COUNT('SDR26'!$A$8:$A$118)+1,"")</f>
        <v/>
      </c>
      <c r="B54" s="434"/>
      <c r="C54" s="434"/>
      <c r="D54" s="184" t="s">
        <v>432</v>
      </c>
      <c r="E54" s="185">
        <v>29848203</v>
      </c>
      <c r="F54" s="186" t="s">
        <v>7888</v>
      </c>
      <c r="G54" s="381">
        <f>IFERROR(INDEX([1]Master!$1:$1048576,MATCH(D54,[1]Master!$B:$B,0),MATCH($H$5,[1]Master!$1:$1,0)),"")</f>
        <v>1</v>
      </c>
      <c r="H54" s="381">
        <f>IFERROR(INDEX([1]Master!$1:$1048576,MATCH(D54,[1]Master!$B:$B,0),MATCH($H$4,[1]Master!$1:$1,0)),"")</f>
        <v>14</v>
      </c>
      <c r="I54" s="318" t="s">
        <v>5380</v>
      </c>
      <c r="J54" s="367">
        <f>IFERROR(INDEX([1]Master!$1:$1048576,MATCH(D54,[1]Master!$B:$B,0),MATCH($G$5,[1]Master!$1:$1,0)),"")</f>
        <v>928.22500000000002</v>
      </c>
      <c r="K54" s="319">
        <f>ROUND(J54*Order_Quote!$L$5,4)</f>
        <v>0</v>
      </c>
      <c r="L54" s="348"/>
      <c r="M54" s="248"/>
      <c r="N54" s="320">
        <f t="shared" si="0"/>
        <v>0</v>
      </c>
    </row>
    <row r="55" spans="1:16" s="52" customFormat="1" x14ac:dyDescent="0.3">
      <c r="A55" s="279" t="str">
        <f>IF(L55&gt;0,COUNT($A$7:A54)+COUNT(DWV!$A$8:$A$300)+COUNT('Large Dia. DWV'!$A$8:$A$121)+COUNT('SCH40'!$A$8:$A$601)+COUNT('Large Dia. SCH40'!$A$8:$A$34)+COUNT('SDR26'!$A$8:$A$118)+1,"")</f>
        <v/>
      </c>
      <c r="B55" s="434"/>
      <c r="C55" s="434"/>
      <c r="D55" s="184" t="s">
        <v>433</v>
      </c>
      <c r="E55" s="185">
        <v>29840164</v>
      </c>
      <c r="F55" s="186" t="s">
        <v>7889</v>
      </c>
      <c r="G55" s="381">
        <f>IFERROR(INDEX([1]Master!$1:$1048576,MATCH(D55,[1]Master!$B:$B,0),MATCH($H$5,[1]Master!$1:$1,0)),"")</f>
        <v>1</v>
      </c>
      <c r="H55" s="381">
        <f>IFERROR(INDEX([1]Master!$1:$1048576,MATCH(D55,[1]Master!$B:$B,0),MATCH($H$4,[1]Master!$1:$1,0)),"")</f>
        <v>8</v>
      </c>
      <c r="I55" s="318" t="s">
        <v>5380</v>
      </c>
      <c r="J55" s="367">
        <f>IFERROR(INDEX([1]Master!$1:$1048576,MATCH(D55,[1]Master!$B:$B,0),MATCH($G$5,[1]Master!$1:$1,0)),"")</f>
        <v>687.07077777777772</v>
      </c>
      <c r="K55" s="319">
        <f>ROUND(J55*Order_Quote!$L$5,4)</f>
        <v>0</v>
      </c>
      <c r="L55" s="348"/>
      <c r="M55" s="248"/>
      <c r="N55" s="321">
        <f t="shared" si="0"/>
        <v>0</v>
      </c>
    </row>
    <row r="56" spans="1:16" s="52" customFormat="1" x14ac:dyDescent="0.3">
      <c r="A56" s="279" t="str">
        <f>IF(L56&gt;0,COUNT($A$7:A55)+COUNT(DWV!$A$8:$A$300)+COUNT('Large Dia. DWV'!$A$8:$A$121)+COUNT('SCH40'!$A$8:$A$601)+COUNT('Large Dia. SCH40'!$A$8:$A$34)+COUNT('SDR26'!$A$8:$A$118)+1,"")</f>
        <v/>
      </c>
      <c r="B56" s="434"/>
      <c r="C56" s="434"/>
      <c r="D56" s="184" t="s">
        <v>435</v>
      </c>
      <c r="E56" s="185">
        <v>29848041</v>
      </c>
      <c r="F56" s="186" t="s">
        <v>7890</v>
      </c>
      <c r="G56" s="381">
        <f>IFERROR(INDEX([1]Master!$1:$1048576,MATCH(D56,[1]Master!$B:$B,0),MATCH($H$5,[1]Master!$1:$1,0)),"")</f>
        <v>1</v>
      </c>
      <c r="H56" s="381">
        <f>IFERROR(INDEX([1]Master!$1:$1048576,MATCH(D56,[1]Master!$B:$B,0),MATCH($H$4,[1]Master!$1:$1,0)),"")</f>
        <v>16</v>
      </c>
      <c r="I56" s="318" t="s">
        <v>5380</v>
      </c>
      <c r="J56" s="367">
        <f>IFERROR(INDEX([1]Master!$1:$1048576,MATCH(D56,[1]Master!$B:$B,0),MATCH($G$5,[1]Master!$1:$1,0)),"")</f>
        <v>724.12844444444454</v>
      </c>
      <c r="K56" s="319">
        <f>ROUND(J56*Order_Quote!$L$5,4)</f>
        <v>0</v>
      </c>
      <c r="L56" s="348"/>
      <c r="M56" s="248"/>
      <c r="N56" s="320">
        <f t="shared" si="0"/>
        <v>0</v>
      </c>
    </row>
    <row r="57" spans="1:16" s="99" customFormat="1" x14ac:dyDescent="0.3">
      <c r="A57" s="279" t="str">
        <f>IF(L57&gt;0,COUNT($A$7:A56)+COUNT(DWV!$A$8:$A$300)+COUNT('Large Dia. DWV'!$A$8:$A$121)+COUNT('SCH40'!$A$8:$A$601)+COUNT('Large Dia. SCH40'!$A$8:$A$34)+COUNT('SDR26'!$A$8:$A$118)+1,"")</f>
        <v/>
      </c>
      <c r="B57" s="434"/>
      <c r="C57" s="434"/>
      <c r="D57" s="184" t="s">
        <v>434</v>
      </c>
      <c r="E57" s="323">
        <v>29840180</v>
      </c>
      <c r="F57" s="186" t="s">
        <v>7891</v>
      </c>
      <c r="G57" s="381">
        <f>IFERROR(INDEX([1]Master!$1:$1048576,MATCH(D57,[1]Master!$B:$B,0),MATCH($H$5,[1]Master!$1:$1,0)),"")</f>
        <v>1</v>
      </c>
      <c r="H57" s="381">
        <f>IFERROR(INDEX([1]Master!$1:$1048576,MATCH(D57,[1]Master!$B:$B,0),MATCH($H$4,[1]Master!$1:$1,0)),"")</f>
        <v>18</v>
      </c>
      <c r="I57" s="318" t="s">
        <v>5380</v>
      </c>
      <c r="J57" s="367">
        <f>IFERROR(INDEX([1]Master!$1:$1048576,MATCH(D57,[1]Master!$B:$B,0),MATCH($G$5,[1]Master!$1:$1,0)),"")</f>
        <v>705.61744444444446</v>
      </c>
      <c r="K57" s="319">
        <f>ROUND(J57*Order_Quote!$L$5,4)</f>
        <v>0</v>
      </c>
      <c r="L57" s="348"/>
      <c r="M57" s="248"/>
      <c r="N57" s="320">
        <f t="shared" si="0"/>
        <v>0</v>
      </c>
      <c r="O57" s="52"/>
      <c r="P57" s="52"/>
    </row>
    <row r="58" spans="1:16" s="52" customFormat="1" x14ac:dyDescent="0.3">
      <c r="A58" s="279" t="str">
        <f>IF(L58&gt;0,COUNT($A$7:A57)+COUNT(DWV!$A$8:$A$300)+COUNT('Large Dia. DWV'!$A$8:$A$121)+COUNT('SCH40'!$A$8:$A$601)+COUNT('Large Dia. SCH40'!$A$8:$A$34)+COUNT('SDR26'!$A$8:$A$118)+1,"")</f>
        <v/>
      </c>
      <c r="B58" s="434"/>
      <c r="C58" s="434"/>
      <c r="D58" s="184" t="s">
        <v>436</v>
      </c>
      <c r="E58" s="185">
        <v>29848076</v>
      </c>
      <c r="F58" s="186" t="s">
        <v>7894</v>
      </c>
      <c r="G58" s="381">
        <f>IFERROR(INDEX([1]Master!$1:$1048576,MATCH(D58,[1]Master!$B:$B,0),MATCH($H$5,[1]Master!$1:$1,0)),"")</f>
        <v>1</v>
      </c>
      <c r="H58" s="381">
        <f>IFERROR(INDEX([1]Master!$1:$1048576,MATCH(D58,[1]Master!$B:$B,0),MATCH($H$4,[1]Master!$1:$1,0)),"")</f>
        <v>6</v>
      </c>
      <c r="I58" s="318" t="s">
        <v>5380</v>
      </c>
      <c r="J58" s="367">
        <f>IFERROR(INDEX([1]Master!$1:$1048576,MATCH(D58,[1]Master!$B:$B,0),MATCH($G$5,[1]Master!$1:$1,0)),"")</f>
        <v>1333.7906666666668</v>
      </c>
      <c r="K58" s="319">
        <f>ROUND(J58*Order_Quote!$L$5,4)</f>
        <v>0</v>
      </c>
      <c r="L58" s="348"/>
      <c r="M58" s="248"/>
      <c r="N58" s="320">
        <f t="shared" si="0"/>
        <v>0</v>
      </c>
    </row>
    <row r="59" spans="1:16" s="52" customFormat="1" x14ac:dyDescent="0.3">
      <c r="A59" s="279" t="str">
        <f>IF(L59&gt;0,COUNT($A$7:A58)+COUNT(DWV!$A$8:$A$300)+COUNT('Large Dia. DWV'!$A$8:$A$121)+COUNT('SCH40'!$A$8:$A$601)+COUNT('Large Dia. SCH40'!$A$8:$A$34)+COUNT('SDR26'!$A$8:$A$118)+1,"")</f>
        <v/>
      </c>
      <c r="B59" s="434"/>
      <c r="C59" s="434"/>
      <c r="D59" s="184" t="s">
        <v>5380</v>
      </c>
      <c r="E59" s="185"/>
      <c r="F59" s="322" t="s">
        <v>8028</v>
      </c>
      <c r="G59" s="381" t="str">
        <f>IFERROR(INDEX([1]Master!$1:$1048576,MATCH(D59,[1]Master!$B:$B,0),MATCH($H$5,[1]Master!$1:$1,0)),"")</f>
        <v/>
      </c>
      <c r="H59" s="381" t="str">
        <f>IFERROR(INDEX([1]Master!$1:$1048576,MATCH(D59,[1]Master!$B:$B,0),MATCH($H$4,[1]Master!$1:$1,0)),"")</f>
        <v/>
      </c>
      <c r="I59" s="318" t="s">
        <v>5380</v>
      </c>
      <c r="J59" s="367" t="str">
        <f>IFERROR(INDEX([1]Master!$1:$1048576,MATCH(D59,[1]Master!$B:$B,0),MATCH($G$5,[1]Master!$1:$1,0)),"")</f>
        <v/>
      </c>
      <c r="K59" s="319"/>
      <c r="L59" s="348"/>
      <c r="M59" s="248"/>
      <c r="N59" s="321"/>
    </row>
    <row r="60" spans="1:16" s="52" customFormat="1" ht="44.25" customHeight="1" x14ac:dyDescent="0.3">
      <c r="A60" s="279" t="str">
        <f>IF(L60&gt;0,COUNT($A$7:A59)+COUNT(DWV!$A$8:$A$300)+COUNT('Large Dia. DWV'!$A$8:$A$121)+COUNT('SCH40'!$A$8:$A$601)+COUNT('Large Dia. SCH40'!$A$8:$A$34)+COUNT('SDR26'!$A$8:$A$118)+1,"")</f>
        <v/>
      </c>
      <c r="B60" s="437"/>
      <c r="C60" s="437"/>
      <c r="D60" s="184" t="s">
        <v>5380</v>
      </c>
      <c r="E60" s="324"/>
      <c r="F60" s="322" t="s">
        <v>8029</v>
      </c>
      <c r="G60" s="381" t="str">
        <f>IFERROR(INDEX([1]Master!$1:$1048576,MATCH(D60,[1]Master!$B:$B,0),MATCH($H$5,[1]Master!$1:$1,0)),"")</f>
        <v/>
      </c>
      <c r="H60" s="381" t="str">
        <f>IFERROR(INDEX([1]Master!$1:$1048576,MATCH(D60,[1]Master!$B:$B,0),MATCH($H$4,[1]Master!$1:$1,0)),"")</f>
        <v/>
      </c>
      <c r="I60" s="318" t="s">
        <v>5380</v>
      </c>
      <c r="J60" s="367" t="str">
        <f>IFERROR(INDEX([1]Master!$1:$1048576,MATCH(D60,[1]Master!$B:$B,0),MATCH($G$5,[1]Master!$1:$1,0)),"")</f>
        <v/>
      </c>
      <c r="K60" s="319"/>
      <c r="L60" s="348"/>
      <c r="M60" s="248"/>
      <c r="N60" s="320"/>
    </row>
    <row r="61" spans="1:16" s="52" customFormat="1" x14ac:dyDescent="0.3">
      <c r="A61" s="279" t="str">
        <f>IF(L61&gt;0,COUNT($A$7:A60)+COUNT(DWV!$A$8:$A$300)+COUNT('Large Dia. DWV'!$A$8:$A$121)+COUNT('SCH40'!$A$8:$A$601)+COUNT('Large Dia. SCH40'!$A$8:$A$34)+COUNT('SDR26'!$A$8:$A$118)+1,"")</f>
        <v/>
      </c>
      <c r="B61" s="298"/>
      <c r="C61" s="299"/>
      <c r="D61" s="184" t="s">
        <v>437</v>
      </c>
      <c r="E61" s="185">
        <v>29846758</v>
      </c>
      <c r="F61" s="186" t="s">
        <v>7901</v>
      </c>
      <c r="G61" s="381">
        <f>IFERROR(INDEX([1]Master!$1:$1048576,MATCH(D61,[1]Master!$B:$B,0),MATCH($H$5,[1]Master!$1:$1,0)),"")</f>
        <v>20</v>
      </c>
      <c r="H61" s="381">
        <f>IFERROR(INDEX([1]Master!$1:$1048576,MATCH(D61,[1]Master!$B:$B,0),MATCH($H$4,[1]Master!$1:$1,0)),"")</f>
        <v>480</v>
      </c>
      <c r="I61" s="318" t="s">
        <v>5380</v>
      </c>
      <c r="J61" s="367">
        <f>IFERROR(INDEX([1]Master!$1:$1048576,MATCH(D61,[1]Master!$B:$B,0),MATCH($G$5,[1]Master!$1:$1,0)),"")</f>
        <v>40.743222222222229</v>
      </c>
      <c r="K61" s="319">
        <f>ROUND(J61*Order_Quote!$L$5,4)</f>
        <v>0</v>
      </c>
      <c r="L61" s="349"/>
      <c r="M61" s="248"/>
      <c r="N61" s="320">
        <f t="shared" si="0"/>
        <v>0</v>
      </c>
    </row>
    <row r="62" spans="1:16" s="52" customFormat="1" x14ac:dyDescent="0.3">
      <c r="A62" s="279" t="str">
        <f>IF(L62&gt;0,COUNT($A$7:A61)+COUNT(DWV!$A$8:$A$300)+COUNT('Large Dia. DWV'!$A$8:$A$121)+COUNT('SCH40'!$A$8:$A$601)+COUNT('Large Dia. SCH40'!$A$8:$A$34)+COUNT('SDR26'!$A$8:$A$118)+1,"")</f>
        <v/>
      </c>
      <c r="B62" s="300"/>
      <c r="C62" s="248"/>
      <c r="D62" s="184" t="s">
        <v>438</v>
      </c>
      <c r="E62" s="185">
        <v>29846766</v>
      </c>
      <c r="F62" s="186" t="s">
        <v>7902</v>
      </c>
      <c r="G62" s="381">
        <f>IFERROR(INDEX([1]Master!$1:$1048576,MATCH(D62,[1]Master!$B:$B,0),MATCH($H$5,[1]Master!$1:$1,0)),"")</f>
        <v>1</v>
      </c>
      <c r="H62" s="381">
        <f>IFERROR(INDEX([1]Master!$1:$1048576,MATCH(D62,[1]Master!$B:$B,0),MATCH($H$4,[1]Master!$1:$1,0)),"")</f>
        <v>150</v>
      </c>
      <c r="I62" s="318" t="s">
        <v>5380</v>
      </c>
      <c r="J62" s="367">
        <f>IFERROR(INDEX([1]Master!$1:$1048576,MATCH(D62,[1]Master!$B:$B,0),MATCH($G$5,[1]Master!$1:$1,0)),"")</f>
        <v>81.355666666666679</v>
      </c>
      <c r="K62" s="319">
        <f>ROUND(J62*Order_Quote!$L$5,4)</f>
        <v>0</v>
      </c>
      <c r="L62" s="348"/>
      <c r="M62" s="248"/>
      <c r="N62" s="320">
        <f t="shared" si="0"/>
        <v>0</v>
      </c>
    </row>
    <row r="63" spans="1:16" s="52" customFormat="1" x14ac:dyDescent="0.3">
      <c r="A63" s="279" t="str">
        <f>IF(L63&gt;0,COUNT($A$7:A62)+COUNT(DWV!$A$8:$A$300)+COUNT('Large Dia. DWV'!$A$8:$A$121)+COUNT('SCH40'!$A$8:$A$601)+COUNT('Large Dia. SCH40'!$A$8:$A$34)+COUNT('SDR26'!$A$8:$A$118)+1,"")</f>
        <v/>
      </c>
      <c r="B63" s="300"/>
      <c r="C63" s="248"/>
      <c r="D63" s="184" t="s">
        <v>439</v>
      </c>
      <c r="E63" s="185">
        <v>29846774</v>
      </c>
      <c r="F63" s="186" t="s">
        <v>7903</v>
      </c>
      <c r="G63" s="381">
        <f>IFERROR(INDEX([1]Master!$1:$1048576,MATCH(D63,[1]Master!$B:$B,0),MATCH($H$5,[1]Master!$1:$1,0)),"")</f>
        <v>1</v>
      </c>
      <c r="H63" s="381">
        <f>IFERROR(INDEX([1]Master!$1:$1048576,MATCH(D63,[1]Master!$B:$B,0),MATCH($H$4,[1]Master!$1:$1,0)),"")</f>
        <v>80</v>
      </c>
      <c r="I63" s="318" t="s">
        <v>5380</v>
      </c>
      <c r="J63" s="367">
        <f>IFERROR(INDEX([1]Master!$1:$1048576,MATCH(D63,[1]Master!$B:$B,0),MATCH($G$5,[1]Master!$1:$1,0)),"")</f>
        <v>138.17266666666666</v>
      </c>
      <c r="K63" s="319">
        <f>ROUND(J63*Order_Quote!$L$5,4)</f>
        <v>0</v>
      </c>
      <c r="L63" s="348"/>
      <c r="M63" s="248"/>
      <c r="N63" s="321">
        <f t="shared" si="0"/>
        <v>0</v>
      </c>
    </row>
    <row r="64" spans="1:16" s="52" customFormat="1" x14ac:dyDescent="0.3">
      <c r="A64" s="279" t="str">
        <f>IF(L64&gt;0,COUNT($A$7:A63)+COUNT(DWV!$A$8:$A$300)+COUNT('Large Dia. DWV'!$A$8:$A$121)+COUNT('SCH40'!$A$8:$A$601)+COUNT('Large Dia. SCH40'!$A$8:$A$34)+COUNT('SDR26'!$A$8:$A$118)+1,"")</f>
        <v/>
      </c>
      <c r="B64" s="300"/>
      <c r="C64" s="248"/>
      <c r="D64" s="184" t="s">
        <v>440</v>
      </c>
      <c r="E64" s="185">
        <v>29846782</v>
      </c>
      <c r="F64" s="186" t="s">
        <v>7904</v>
      </c>
      <c r="G64" s="381">
        <f>IFERROR(INDEX([1]Master!$1:$1048576,MATCH(D64,[1]Master!$B:$B,0),MATCH($H$5,[1]Master!$1:$1,0)),"")</f>
        <v>1</v>
      </c>
      <c r="H64" s="381">
        <f>IFERROR(INDEX([1]Master!$1:$1048576,MATCH(D64,[1]Master!$B:$B,0),MATCH($H$4,[1]Master!$1:$1,0)),"")</f>
        <v>36</v>
      </c>
      <c r="I64" s="318" t="s">
        <v>5380</v>
      </c>
      <c r="J64" s="367">
        <f>IFERROR(INDEX([1]Master!$1:$1048576,MATCH(D64,[1]Master!$B:$B,0),MATCH($G$5,[1]Master!$1:$1,0)),"")</f>
        <v>306.65011111111113</v>
      </c>
      <c r="K64" s="319">
        <f>ROUND(J64*Order_Quote!$L$5,4)</f>
        <v>0</v>
      </c>
      <c r="L64" s="348"/>
      <c r="M64" s="248"/>
      <c r="N64" s="320">
        <f t="shared" si="0"/>
        <v>0</v>
      </c>
    </row>
    <row r="65" spans="1:14" s="52" customFormat="1" x14ac:dyDescent="0.3">
      <c r="A65" s="279" t="str">
        <f>IF(L65&gt;0,COUNT($A$7:A64)+COUNT(DWV!$A$8:$A$300)+COUNT('Large Dia. DWV'!$A$8:$A$121)+COUNT('SCH40'!$A$8:$A$601)+COUNT('Large Dia. SCH40'!$A$8:$A$34)+COUNT('SDR26'!$A$8:$A$118)+1,"")</f>
        <v/>
      </c>
      <c r="B65" s="300"/>
      <c r="C65" s="248"/>
      <c r="D65" s="184" t="s">
        <v>441</v>
      </c>
      <c r="E65" s="185">
        <v>29846740</v>
      </c>
      <c r="F65" s="186" t="s">
        <v>7905</v>
      </c>
      <c r="G65" s="381">
        <f>IFERROR(INDEX([1]Master!$1:$1048576,MATCH(D65,[1]Master!$B:$B,0),MATCH($H$5,[1]Master!$1:$1,0)),"")</f>
        <v>1</v>
      </c>
      <c r="H65" s="381">
        <f>IFERROR(INDEX([1]Master!$1:$1048576,MATCH(D65,[1]Master!$B:$B,0),MATCH($H$4,[1]Master!$1:$1,0)),"")</f>
        <v>18</v>
      </c>
      <c r="I65" s="318" t="s">
        <v>5380</v>
      </c>
      <c r="J65" s="367">
        <f>IFERROR(INDEX([1]Master!$1:$1048576,MATCH(D65,[1]Master!$B:$B,0),MATCH($G$5,[1]Master!$1:$1,0)),"")</f>
        <v>445.58366666666672</v>
      </c>
      <c r="K65" s="319">
        <f>ROUND(J65*Order_Quote!$L$5,4)</f>
        <v>0</v>
      </c>
      <c r="L65" s="348"/>
      <c r="M65" s="248"/>
      <c r="N65" s="320">
        <f t="shared" si="0"/>
        <v>0</v>
      </c>
    </row>
    <row r="66" spans="1:14" s="52" customFormat="1" x14ac:dyDescent="0.3">
      <c r="A66" s="279" t="str">
        <f>IF(L66&gt;0,COUNT($A$7:A65)+COUNT(DWV!$A$8:$A$300)+COUNT('Large Dia. DWV'!$A$8:$A$121)+COUNT('SCH40'!$A$8:$A$601)+COUNT('Large Dia. SCH40'!$A$8:$A$34)+COUNT('SDR26'!$A$8:$A$118)+1,"")</f>
        <v/>
      </c>
      <c r="B66" s="301"/>
      <c r="C66" s="302"/>
      <c r="D66" s="184" t="s">
        <v>5380</v>
      </c>
      <c r="E66" s="185"/>
      <c r="F66" s="322" t="s">
        <v>3751</v>
      </c>
      <c r="G66" s="381" t="str">
        <f>IFERROR(INDEX([1]Master!$1:$1048576,MATCH(D66,[1]Master!$B:$B,0),MATCH($H$5,[1]Master!$1:$1,0)),"")</f>
        <v/>
      </c>
      <c r="H66" s="381" t="str">
        <f>IFERROR(INDEX([1]Master!$1:$1048576,MATCH(D66,[1]Master!$B:$B,0),MATCH($H$4,[1]Master!$1:$1,0)),"")</f>
        <v/>
      </c>
      <c r="I66" s="318" t="s">
        <v>5380</v>
      </c>
      <c r="J66" s="367" t="str">
        <f>IFERROR(INDEX([1]Master!$1:$1048576,MATCH(D66,[1]Master!$B:$B,0),MATCH($G$5,[1]Master!$1:$1,0)),"")</f>
        <v/>
      </c>
      <c r="K66" s="319"/>
      <c r="L66" s="348"/>
      <c r="M66" s="248"/>
      <c r="N66" s="320"/>
    </row>
    <row r="67" spans="1:14" s="52" customFormat="1" x14ac:dyDescent="0.3">
      <c r="A67" s="279" t="str">
        <f>IF(L67&gt;0,COUNT($A$7:A66)+COUNT(DWV!$A$8:$A$300)+COUNT('Large Dia. DWV'!$A$8:$A$121)+COUNT('SCH40'!$A$8:$A$601)+COUNT('Large Dia. SCH40'!$A$8:$A$34)+COUNT('SDR26'!$A$8:$A$118)+1,"")</f>
        <v/>
      </c>
      <c r="B67" s="300"/>
      <c r="C67" s="248"/>
      <c r="D67" s="184" t="s">
        <v>442</v>
      </c>
      <c r="E67" s="185">
        <v>29848602</v>
      </c>
      <c r="F67" s="186" t="s">
        <v>7906</v>
      </c>
      <c r="G67" s="381">
        <f>IFERROR(INDEX([1]Master!$1:$1048576,MATCH(D67,[1]Master!$B:$B,0),MATCH($H$5,[1]Master!$1:$1,0)),"")</f>
        <v>20</v>
      </c>
      <c r="H67" s="381">
        <f>IFERROR(INDEX([1]Master!$1:$1048576,MATCH(D67,[1]Master!$B:$B,0),MATCH($H$4,[1]Master!$1:$1,0)),"")</f>
        <v>480</v>
      </c>
      <c r="I67" s="318" t="s">
        <v>5380</v>
      </c>
      <c r="J67" s="367">
        <f>IFERROR(INDEX([1]Master!$1:$1048576,MATCH(D67,[1]Master!$B:$B,0),MATCH($G$5,[1]Master!$1:$1,0)),"")</f>
        <v>40.743222222222229</v>
      </c>
      <c r="K67" s="319">
        <f>ROUND(J67*Order_Quote!$L$5,4)</f>
        <v>0</v>
      </c>
      <c r="L67" s="349"/>
      <c r="M67" s="248"/>
      <c r="N67" s="321">
        <f t="shared" si="0"/>
        <v>0</v>
      </c>
    </row>
    <row r="68" spans="1:14" s="52" customFormat="1" x14ac:dyDescent="0.3">
      <c r="A68" s="279" t="str">
        <f>IF(L68&gt;0,COUNT($A$7:A67)+COUNT(DWV!$A$8:$A$300)+COUNT('Large Dia. DWV'!$A$8:$A$121)+COUNT('SCH40'!$A$8:$A$601)+COUNT('Large Dia. SCH40'!$A$8:$A$34)+COUNT('SDR26'!$A$8:$A$118)+1,"")</f>
        <v/>
      </c>
      <c r="B68" s="300"/>
      <c r="C68" s="248"/>
      <c r="D68" s="184" t="s">
        <v>443</v>
      </c>
      <c r="E68" s="185">
        <v>29848610</v>
      </c>
      <c r="F68" s="186" t="s">
        <v>7907</v>
      </c>
      <c r="G68" s="381">
        <f>IFERROR(INDEX([1]Master!$1:$1048576,MATCH(D68,[1]Master!$B:$B,0),MATCH($H$5,[1]Master!$1:$1,0)),"")</f>
        <v>1</v>
      </c>
      <c r="H68" s="381">
        <f>IFERROR(INDEX([1]Master!$1:$1048576,MATCH(D68,[1]Master!$B:$B,0),MATCH($H$4,[1]Master!$1:$1,0)),"")</f>
        <v>150</v>
      </c>
      <c r="I68" s="318" t="s">
        <v>5380</v>
      </c>
      <c r="J68" s="367">
        <f>IFERROR(INDEX([1]Master!$1:$1048576,MATCH(D68,[1]Master!$B:$B,0),MATCH($G$5,[1]Master!$1:$1,0)),"")</f>
        <v>81.355666666666679</v>
      </c>
      <c r="K68" s="319">
        <f>ROUND(J68*Order_Quote!$L$5,4)</f>
        <v>0</v>
      </c>
      <c r="L68" s="348"/>
      <c r="M68" s="248"/>
      <c r="N68" s="320">
        <f t="shared" si="0"/>
        <v>0</v>
      </c>
    </row>
    <row r="69" spans="1:14" s="52" customFormat="1" x14ac:dyDescent="0.3">
      <c r="A69" s="279" t="str">
        <f>IF(L69&gt;0,COUNT($A$7:A68)+COUNT(DWV!$A$8:$A$300)+COUNT('Large Dia. DWV'!$A$8:$A$121)+COUNT('SCH40'!$A$8:$A$601)+COUNT('Large Dia. SCH40'!$A$8:$A$34)+COUNT('SDR26'!$A$8:$A$118)+1,"")</f>
        <v/>
      </c>
      <c r="B69" s="300"/>
      <c r="C69" s="248"/>
      <c r="D69" s="184" t="s">
        <v>444</v>
      </c>
      <c r="E69" s="185">
        <v>29848629</v>
      </c>
      <c r="F69" s="186" t="s">
        <v>7908</v>
      </c>
      <c r="G69" s="381">
        <f>IFERROR(INDEX([1]Master!$1:$1048576,MATCH(D69,[1]Master!$B:$B,0),MATCH($H$5,[1]Master!$1:$1,0)),"")</f>
        <v>1</v>
      </c>
      <c r="H69" s="381">
        <f>IFERROR(INDEX([1]Master!$1:$1048576,MATCH(D69,[1]Master!$B:$B,0),MATCH($H$4,[1]Master!$1:$1,0)),"")</f>
        <v>80</v>
      </c>
      <c r="I69" s="318" t="s">
        <v>5380</v>
      </c>
      <c r="J69" s="367">
        <f>IFERROR(INDEX([1]Master!$1:$1048576,MATCH(D69,[1]Master!$B:$B,0),MATCH($G$5,[1]Master!$1:$1,0)),"")</f>
        <v>138.17266666666666</v>
      </c>
      <c r="K69" s="319">
        <f>ROUND(J69*Order_Quote!$L$5,4)</f>
        <v>0</v>
      </c>
      <c r="L69" s="348"/>
      <c r="M69" s="248"/>
      <c r="N69" s="320">
        <f t="shared" si="0"/>
        <v>0</v>
      </c>
    </row>
    <row r="70" spans="1:14" s="52" customFormat="1" x14ac:dyDescent="0.3">
      <c r="A70" s="279" t="str">
        <f>IF(L70&gt;0,COUNT($A$7:A69)+COUNT(DWV!$A$8:$A$300)+COUNT('Large Dia. DWV'!$A$8:$A$121)+COUNT('SCH40'!$A$8:$A$601)+COUNT('Large Dia. SCH40'!$A$8:$A$34)+COUNT('SDR26'!$A$8:$A$118)+1,"")</f>
        <v/>
      </c>
      <c r="B70" s="300"/>
      <c r="C70" s="248"/>
      <c r="D70" s="184" t="s">
        <v>445</v>
      </c>
      <c r="E70" s="185">
        <v>29848637</v>
      </c>
      <c r="F70" s="186" t="s">
        <v>7909</v>
      </c>
      <c r="G70" s="381">
        <f>IFERROR(INDEX([1]Master!$1:$1048576,MATCH(D70,[1]Master!$B:$B,0),MATCH($H$5,[1]Master!$1:$1,0)),"")</f>
        <v>1</v>
      </c>
      <c r="H70" s="381">
        <f>IFERROR(INDEX([1]Master!$1:$1048576,MATCH(D70,[1]Master!$B:$B,0),MATCH($H$4,[1]Master!$1:$1,0)),"")</f>
        <v>36</v>
      </c>
      <c r="I70" s="318" t="s">
        <v>5380</v>
      </c>
      <c r="J70" s="367">
        <f>IFERROR(INDEX([1]Master!$1:$1048576,MATCH(D70,[1]Master!$B:$B,0),MATCH($G$5,[1]Master!$1:$1,0)),"")</f>
        <v>306.65011111111113</v>
      </c>
      <c r="K70" s="319">
        <f>ROUND(J70*Order_Quote!$L$5,4)</f>
        <v>0</v>
      </c>
      <c r="L70" s="348"/>
      <c r="M70" s="248"/>
      <c r="N70" s="320">
        <f t="shared" si="0"/>
        <v>0</v>
      </c>
    </row>
    <row r="71" spans="1:14" s="52" customFormat="1" x14ac:dyDescent="0.3">
      <c r="A71" s="279" t="str">
        <f>IF(L71&gt;0,COUNT($A$7:A70)+COUNT(DWV!$A$8:$A$300)+COUNT('Large Dia. DWV'!$A$8:$A$121)+COUNT('SCH40'!$A$8:$A$601)+COUNT('Large Dia. SCH40'!$A$8:$A$34)+COUNT('SDR26'!$A$8:$A$118)+1,"")</f>
        <v/>
      </c>
      <c r="B71" s="300"/>
      <c r="C71" s="248"/>
      <c r="D71" s="184" t="s">
        <v>446</v>
      </c>
      <c r="E71" s="185">
        <v>29848645</v>
      </c>
      <c r="F71" s="186" t="s">
        <v>7910</v>
      </c>
      <c r="G71" s="381">
        <f>IFERROR(INDEX([1]Master!$1:$1048576,MATCH(D71,[1]Master!$B:$B,0),MATCH($H$5,[1]Master!$1:$1,0)),"")</f>
        <v>1</v>
      </c>
      <c r="H71" s="381">
        <f>IFERROR(INDEX([1]Master!$1:$1048576,MATCH(D71,[1]Master!$B:$B,0),MATCH($H$4,[1]Master!$1:$1,0)),"")</f>
        <v>18</v>
      </c>
      <c r="I71" s="318" t="s">
        <v>5380</v>
      </c>
      <c r="J71" s="367">
        <f>IFERROR(INDEX([1]Master!$1:$1048576,MATCH(D71,[1]Master!$B:$B,0),MATCH($G$5,[1]Master!$1:$1,0)),"")</f>
        <v>445.58366666666672</v>
      </c>
      <c r="K71" s="319">
        <f>ROUND(J71*Order_Quote!$L$5,4)</f>
        <v>0</v>
      </c>
      <c r="L71" s="348"/>
      <c r="M71" s="248"/>
      <c r="N71" s="321">
        <f t="shared" si="0"/>
        <v>0</v>
      </c>
    </row>
    <row r="72" spans="1:14" s="52" customFormat="1" x14ac:dyDescent="0.3">
      <c r="A72" s="279" t="str">
        <f>IF(L72&gt;0,COUNT($A$7:A71)+COUNT(DWV!$A$8:$A$300)+COUNT('Large Dia. DWV'!$A$8:$A$121)+COUNT('SCH40'!$A$8:$A$601)+COUNT('Large Dia. SCH40'!$A$8:$A$34)+COUNT('SDR26'!$A$8:$A$118)+1,"")</f>
        <v/>
      </c>
      <c r="B72" s="301"/>
      <c r="C72" s="302"/>
      <c r="D72" s="184" t="s">
        <v>5380</v>
      </c>
      <c r="E72" s="185"/>
      <c r="F72" s="322" t="s">
        <v>3750</v>
      </c>
      <c r="G72" s="381" t="str">
        <f>IFERROR(INDEX([1]Master!$1:$1048576,MATCH(D72,[1]Master!$B:$B,0),MATCH($H$5,[1]Master!$1:$1,0)),"")</f>
        <v/>
      </c>
      <c r="H72" s="381" t="str">
        <f>IFERROR(INDEX([1]Master!$1:$1048576,MATCH(D72,[1]Master!$B:$B,0),MATCH($H$4,[1]Master!$1:$1,0)),"")</f>
        <v/>
      </c>
      <c r="I72" s="318" t="s">
        <v>5380</v>
      </c>
      <c r="J72" s="367" t="str">
        <f>IFERROR(INDEX([1]Master!$1:$1048576,MATCH(D72,[1]Master!$B:$B,0),MATCH($G$5,[1]Master!$1:$1,0)),"")</f>
        <v/>
      </c>
      <c r="K72" s="319"/>
      <c r="L72" s="348"/>
      <c r="M72" s="248"/>
      <c r="N72" s="320"/>
    </row>
    <row r="73" spans="1:14" s="52" customFormat="1" x14ac:dyDescent="0.3">
      <c r="A73" s="279" t="str">
        <f>IF(L73&gt;0,COUNT($A$7:A72)+COUNT(DWV!$A$8:$A$300)+COUNT('Large Dia. DWV'!$A$8:$A$121)+COUNT('SCH40'!$A$8:$A$601)+COUNT('Large Dia. SCH40'!$A$8:$A$34)+COUNT('SDR26'!$A$8:$A$118)+1,"")</f>
        <v/>
      </c>
      <c r="B73" s="434"/>
      <c r="C73" s="434"/>
      <c r="D73" s="184" t="s">
        <v>485</v>
      </c>
      <c r="E73" s="185">
        <v>29848149</v>
      </c>
      <c r="F73" s="186" t="s">
        <v>7911</v>
      </c>
      <c r="G73" s="381">
        <f>IFERROR(INDEX([1]Master!$1:$1048576,MATCH(D73,[1]Master!$B:$B,0),MATCH($H$5,[1]Master!$1:$1,0)),"")</f>
        <v>6</v>
      </c>
      <c r="H73" s="381">
        <f>IFERROR(INDEX([1]Master!$1:$1048576,MATCH(D73,[1]Master!$B:$B,0),MATCH($H$4,[1]Master!$1:$1,0)),"")</f>
        <v>192</v>
      </c>
      <c r="I73" s="318" t="s">
        <v>5380</v>
      </c>
      <c r="J73" s="367">
        <f>IFERROR(INDEX([1]Master!$1:$1048576,MATCH(D73,[1]Master!$B:$B,0),MATCH($G$5,[1]Master!$1:$1,0)),"")</f>
        <v>60.217222222222226</v>
      </c>
      <c r="K73" s="319">
        <f>ROUND(J73*Order_Quote!$L$5,4)</f>
        <v>0</v>
      </c>
      <c r="L73" s="349"/>
      <c r="M73" s="248"/>
      <c r="N73" s="320">
        <f t="shared" ref="N73:N136" si="1">L73/G73</f>
        <v>0</v>
      </c>
    </row>
    <row r="74" spans="1:14" s="52" customFormat="1" x14ac:dyDescent="0.3">
      <c r="A74" s="279" t="str">
        <f>IF(L74&gt;0,COUNT($A$7:A73)+COUNT(DWV!$A$8:$A$300)+COUNT('Large Dia. DWV'!$A$8:$A$121)+COUNT('SCH40'!$A$8:$A$601)+COUNT('Large Dia. SCH40'!$A$8:$A$34)+COUNT('SDR26'!$A$8:$A$118)+1,"")</f>
        <v/>
      </c>
      <c r="B74" s="434"/>
      <c r="C74" s="434"/>
      <c r="D74" s="184" t="s">
        <v>486</v>
      </c>
      <c r="E74" s="185">
        <v>29843520</v>
      </c>
      <c r="F74" s="186" t="s">
        <v>7912</v>
      </c>
      <c r="G74" s="381">
        <f>IFERROR(INDEX([1]Master!$1:$1048576,MATCH(D74,[1]Master!$B:$B,0),MATCH($H$5,[1]Master!$1:$1,0)),"")</f>
        <v>4</v>
      </c>
      <c r="H74" s="381">
        <f>IFERROR(INDEX([1]Master!$1:$1048576,MATCH(D74,[1]Master!$B:$B,0),MATCH($H$4,[1]Master!$1:$1,0)),"")</f>
        <v>24</v>
      </c>
      <c r="I74" s="318" t="s">
        <v>5380</v>
      </c>
      <c r="J74" s="367">
        <f>IFERROR(INDEX([1]Master!$1:$1048576,MATCH(D74,[1]Master!$B:$B,0),MATCH($G$5,[1]Master!$1:$1,0)),"")</f>
        <v>178.66622222222222</v>
      </c>
      <c r="K74" s="319">
        <f>ROUND(J74*Order_Quote!$L$5,4)</f>
        <v>0</v>
      </c>
      <c r="L74" s="348"/>
      <c r="M74" s="248"/>
      <c r="N74" s="320">
        <f t="shared" si="1"/>
        <v>0</v>
      </c>
    </row>
    <row r="75" spans="1:14" s="52" customFormat="1" x14ac:dyDescent="0.3">
      <c r="A75" s="279" t="str">
        <f>IF(L75&gt;0,COUNT($A$7:A74)+COUNT(DWV!$A$8:$A$300)+COUNT('Large Dia. DWV'!$A$8:$A$121)+COUNT('SCH40'!$A$8:$A$601)+COUNT('Large Dia. SCH40'!$A$8:$A$34)+COUNT('SDR26'!$A$8:$A$118)+1,"")</f>
        <v/>
      </c>
      <c r="B75" s="434"/>
      <c r="C75" s="434"/>
      <c r="D75" s="184" t="s">
        <v>487</v>
      </c>
      <c r="E75" s="185">
        <v>29843538</v>
      </c>
      <c r="F75" s="186" t="s">
        <v>7913</v>
      </c>
      <c r="G75" s="381">
        <f>IFERROR(INDEX([1]Master!$1:$1048576,MATCH(D75,[1]Master!$B:$B,0),MATCH($H$5,[1]Master!$1:$1,0)),"")</f>
        <v>2</v>
      </c>
      <c r="H75" s="381">
        <f>IFERROR(INDEX([1]Master!$1:$1048576,MATCH(D75,[1]Master!$B:$B,0),MATCH($H$4,[1]Master!$1:$1,0)),"")</f>
        <v>12</v>
      </c>
      <c r="I75" s="318" t="s">
        <v>5380</v>
      </c>
      <c r="J75" s="367">
        <f>IFERROR(INDEX([1]Master!$1:$1048576,MATCH(D75,[1]Master!$B:$B,0),MATCH($G$5,[1]Master!$1:$1,0)),"")</f>
        <v>403.02144444444446</v>
      </c>
      <c r="K75" s="319">
        <f>ROUND(J75*Order_Quote!$L$5,4)</f>
        <v>0</v>
      </c>
      <c r="L75" s="348"/>
      <c r="M75" s="248"/>
      <c r="N75" s="321">
        <f t="shared" si="1"/>
        <v>0</v>
      </c>
    </row>
    <row r="76" spans="1:14" s="52" customFormat="1" x14ac:dyDescent="0.3">
      <c r="A76" s="279" t="str">
        <f>IF(L76&gt;0,COUNT($A$7:A75)+COUNT(DWV!$A$8:$A$300)+COUNT('Large Dia. DWV'!$A$8:$A$121)+COUNT('SCH40'!$A$8:$A$601)+COUNT('Large Dia. SCH40'!$A$8:$A$34)+COUNT('SDR26'!$A$8:$A$118)+1,"")</f>
        <v/>
      </c>
      <c r="B76" s="434"/>
      <c r="C76" s="434"/>
      <c r="D76" s="184" t="s">
        <v>488</v>
      </c>
      <c r="E76" s="185">
        <v>29847169</v>
      </c>
      <c r="F76" s="186" t="s">
        <v>7914</v>
      </c>
      <c r="G76" s="381">
        <f>IFERROR(INDEX([1]Master!$1:$1048576,MATCH(D76,[1]Master!$B:$B,0),MATCH($H$5,[1]Master!$1:$1,0)),"")</f>
        <v>6</v>
      </c>
      <c r="H76" s="381">
        <f>IFERROR(INDEX([1]Master!$1:$1048576,MATCH(D76,[1]Master!$B:$B,0),MATCH($H$4,[1]Master!$1:$1,0)),"")</f>
        <v>192</v>
      </c>
      <c r="I76" s="318" t="s">
        <v>5380</v>
      </c>
      <c r="J76" s="367">
        <f>IFERROR(INDEX([1]Master!$1:$1048576,MATCH(D76,[1]Master!$B:$B,0),MATCH($G$5,[1]Master!$1:$1,0)),"")</f>
        <v>54.189555555555557</v>
      </c>
      <c r="K76" s="319">
        <f>ROUND(J76*Order_Quote!$L$5,4)</f>
        <v>0</v>
      </c>
      <c r="L76" s="349"/>
      <c r="M76" s="248"/>
      <c r="N76" s="320">
        <f t="shared" si="1"/>
        <v>0</v>
      </c>
    </row>
    <row r="77" spans="1:14" s="52" customFormat="1" x14ac:dyDescent="0.3">
      <c r="A77" s="279" t="str">
        <f>IF(L77&gt;0,COUNT($A$7:A76)+COUNT(DWV!$A$8:$A$300)+COUNT('Large Dia. DWV'!$A$8:$A$121)+COUNT('SCH40'!$A$8:$A$601)+COUNT('Large Dia. SCH40'!$A$8:$A$34)+COUNT('SDR26'!$A$8:$A$118)+1,"")</f>
        <v/>
      </c>
      <c r="B77" s="434"/>
      <c r="C77" s="434"/>
      <c r="D77" s="184" t="s">
        <v>489</v>
      </c>
      <c r="E77" s="185">
        <v>29843562</v>
      </c>
      <c r="F77" s="186" t="s">
        <v>7915</v>
      </c>
      <c r="G77" s="381">
        <f>IFERROR(INDEX([1]Master!$1:$1048576,MATCH(D77,[1]Master!$B:$B,0),MATCH($H$5,[1]Master!$1:$1,0)),"")</f>
        <v>4</v>
      </c>
      <c r="H77" s="381">
        <f>IFERROR(INDEX([1]Master!$1:$1048576,MATCH(D77,[1]Master!$B:$B,0),MATCH($H$4,[1]Master!$1:$1,0)),"")</f>
        <v>24</v>
      </c>
      <c r="I77" s="318" t="s">
        <v>5380</v>
      </c>
      <c r="J77" s="367">
        <f>IFERROR(INDEX([1]Master!$1:$1048576,MATCH(D77,[1]Master!$B:$B,0),MATCH($G$5,[1]Master!$1:$1,0)),"")</f>
        <v>199.05566666666667</v>
      </c>
      <c r="K77" s="319">
        <f>ROUND(J77*Order_Quote!$L$5,4)</f>
        <v>0</v>
      </c>
      <c r="L77" s="348"/>
      <c r="M77" s="248"/>
      <c r="N77" s="320">
        <f t="shared" si="1"/>
        <v>0</v>
      </c>
    </row>
    <row r="78" spans="1:14" s="52" customFormat="1" x14ac:dyDescent="0.3">
      <c r="A78" s="279" t="str">
        <f>IF(L78&gt;0,COUNT($A$7:A77)+COUNT(DWV!$A$8:$A$300)+COUNT('Large Dia. DWV'!$A$8:$A$121)+COUNT('SCH40'!$A$8:$A$601)+COUNT('Large Dia. SCH40'!$A$8:$A$34)+COUNT('SDR26'!$A$8:$A$118)+1,"")</f>
        <v/>
      </c>
      <c r="B78" s="434"/>
      <c r="C78" s="434"/>
      <c r="D78" s="184" t="s">
        <v>490</v>
      </c>
      <c r="E78" s="185">
        <v>29843570</v>
      </c>
      <c r="F78" s="186" t="s">
        <v>7916</v>
      </c>
      <c r="G78" s="381">
        <f>IFERROR(INDEX([1]Master!$1:$1048576,MATCH(D78,[1]Master!$B:$B,0),MATCH($H$5,[1]Master!$1:$1,0)),"")</f>
        <v>2</v>
      </c>
      <c r="H78" s="381">
        <f>IFERROR(INDEX([1]Master!$1:$1048576,MATCH(D78,[1]Master!$B:$B,0),MATCH($H$4,[1]Master!$1:$1,0)),"")</f>
        <v>12</v>
      </c>
      <c r="I78" s="318" t="s">
        <v>5380</v>
      </c>
      <c r="J78" s="367">
        <f>IFERROR(INDEX([1]Master!$1:$1048576,MATCH(D78,[1]Master!$B:$B,0),MATCH($G$5,[1]Master!$1:$1,0)),"")</f>
        <v>442.70655555555555</v>
      </c>
      <c r="K78" s="319">
        <f>ROUND(J78*Order_Quote!$L$5,4)</f>
        <v>0</v>
      </c>
      <c r="L78" s="348"/>
      <c r="M78" s="248"/>
      <c r="N78" s="320">
        <f t="shared" si="1"/>
        <v>0</v>
      </c>
    </row>
    <row r="79" spans="1:14" s="52" customFormat="1" ht="45" customHeight="1" x14ac:dyDescent="0.3">
      <c r="A79" s="279" t="str">
        <f>IF(L79&gt;0,COUNT($A$7:A78)+COUNT(DWV!$A$8:$A$300)+COUNT('Large Dia. DWV'!$A$8:$A$121)+COUNT('SCH40'!$A$8:$A$601)+COUNT('Large Dia. SCH40'!$A$8:$A$34)+COUNT('SDR26'!$A$8:$A$118)+1,"")</f>
        <v/>
      </c>
      <c r="B79" s="417"/>
      <c r="C79" s="418"/>
      <c r="D79" s="184" t="s">
        <v>5380</v>
      </c>
      <c r="E79" s="185"/>
      <c r="F79" s="322" t="s">
        <v>7822</v>
      </c>
      <c r="G79" s="381" t="str">
        <f>IFERROR(INDEX([1]Master!$1:$1048576,MATCH(D79,[1]Master!$B:$B,0),MATCH($H$5,[1]Master!$1:$1,0)),"")</f>
        <v/>
      </c>
      <c r="H79" s="381" t="str">
        <f>IFERROR(INDEX([1]Master!$1:$1048576,MATCH(D79,[1]Master!$B:$B,0),MATCH($H$4,[1]Master!$1:$1,0)),"")</f>
        <v/>
      </c>
      <c r="I79" s="318" t="s">
        <v>5380</v>
      </c>
      <c r="J79" s="367" t="str">
        <f>IFERROR(INDEX([1]Master!$1:$1048576,MATCH(D79,[1]Master!$B:$B,0),MATCH($G$5,[1]Master!$1:$1,0)),"")</f>
        <v/>
      </c>
      <c r="K79" s="319"/>
      <c r="L79" s="349"/>
      <c r="M79" s="248"/>
      <c r="N79" s="321"/>
    </row>
    <row r="80" spans="1:14" s="52" customFormat="1" x14ac:dyDescent="0.3">
      <c r="A80" s="279" t="str">
        <f>IF(L80&gt;0,COUNT($A$7:A79)+COUNT(DWV!$A$8:$A$300)+COUNT('Large Dia. DWV'!$A$8:$A$121)+COUNT('SCH40'!$A$8:$A$601)+COUNT('Large Dia. SCH40'!$A$8:$A$34)+COUNT('SDR26'!$A$8:$A$118)+1,"")</f>
        <v/>
      </c>
      <c r="B80" s="434"/>
      <c r="C80" s="434"/>
      <c r="D80" s="184" t="s">
        <v>491</v>
      </c>
      <c r="E80" s="185">
        <v>29847410</v>
      </c>
      <c r="F80" s="186" t="s">
        <v>7917</v>
      </c>
      <c r="G80" s="381">
        <f>IFERROR(INDEX([1]Master!$1:$1048576,MATCH(D80,[1]Master!$B:$B,0),MATCH($H$5,[1]Master!$1:$1,0)),"")</f>
        <v>10</v>
      </c>
      <c r="H80" s="381">
        <f>IFERROR(INDEX([1]Master!$1:$1048576,MATCH(D80,[1]Master!$B:$B,0),MATCH($H$4,[1]Master!$1:$1,0)),"")</f>
        <v>240</v>
      </c>
      <c r="I80" s="318" t="s">
        <v>5380</v>
      </c>
      <c r="J80" s="367">
        <f>IFERROR(INDEX([1]Master!$1:$1048576,MATCH(D80,[1]Master!$B:$B,0),MATCH($G$5,[1]Master!$1:$1,0)),"")</f>
        <v>41.492222222222225</v>
      </c>
      <c r="K80" s="319">
        <f>ROUND(J80*Order_Quote!$L$5,4)</f>
        <v>0</v>
      </c>
      <c r="L80" s="349"/>
      <c r="M80" s="248"/>
      <c r="N80" s="320">
        <f t="shared" si="1"/>
        <v>0</v>
      </c>
    </row>
    <row r="81" spans="1:14" s="52" customFormat="1" x14ac:dyDescent="0.3">
      <c r="A81" s="279" t="str">
        <f>IF(L81&gt;0,COUNT($A$7:A80)+COUNT(DWV!$A$8:$A$300)+COUNT('Large Dia. DWV'!$A$8:$A$121)+COUNT('SCH40'!$A$8:$A$601)+COUNT('Large Dia. SCH40'!$A$8:$A$34)+COUNT('SDR26'!$A$8:$A$118)+1,"")</f>
        <v/>
      </c>
      <c r="B81" s="434"/>
      <c r="C81" s="434"/>
      <c r="D81" s="184" t="s">
        <v>492</v>
      </c>
      <c r="E81" s="185">
        <v>29847436</v>
      </c>
      <c r="F81" s="186" t="s">
        <v>7918</v>
      </c>
      <c r="G81" s="381">
        <f>IFERROR(INDEX([1]Master!$1:$1048576,MATCH(D81,[1]Master!$B:$B,0),MATCH($H$5,[1]Master!$1:$1,0)),"")</f>
        <v>1</v>
      </c>
      <c r="H81" s="381">
        <f>IFERROR(INDEX([1]Master!$1:$1048576,MATCH(D81,[1]Master!$B:$B,0),MATCH($H$4,[1]Master!$1:$1,0)),"")</f>
        <v>100</v>
      </c>
      <c r="I81" s="318" t="s">
        <v>5380</v>
      </c>
      <c r="J81" s="367">
        <f>IFERROR(INDEX([1]Master!$1:$1048576,MATCH(D81,[1]Master!$B:$B,0),MATCH($G$5,[1]Master!$1:$1,0)),"")</f>
        <v>76.326666666666668</v>
      </c>
      <c r="K81" s="319">
        <f>ROUND(J81*Order_Quote!$L$5,4)</f>
        <v>0</v>
      </c>
      <c r="L81" s="348"/>
      <c r="M81" s="248"/>
      <c r="N81" s="320">
        <f t="shared" si="1"/>
        <v>0</v>
      </c>
    </row>
    <row r="82" spans="1:14" s="52" customFormat="1" x14ac:dyDescent="0.3">
      <c r="A82" s="279" t="str">
        <f>IF(L82&gt;0,COUNT($A$7:A81)+COUNT(DWV!$A$8:$A$300)+COUNT('Large Dia. DWV'!$A$8:$A$121)+COUNT('SCH40'!$A$8:$A$601)+COUNT('Large Dia. SCH40'!$A$8:$A$34)+COUNT('SDR26'!$A$8:$A$118)+1,"")</f>
        <v/>
      </c>
      <c r="B82" s="434"/>
      <c r="C82" s="434"/>
      <c r="D82" s="184" t="s">
        <v>493</v>
      </c>
      <c r="E82" s="185">
        <v>29847444</v>
      </c>
      <c r="F82" s="186" t="s">
        <v>7919</v>
      </c>
      <c r="G82" s="381">
        <f>IFERROR(INDEX([1]Master!$1:$1048576,MATCH(D82,[1]Master!$B:$B,0),MATCH($H$5,[1]Master!$1:$1,0)),"")</f>
        <v>1</v>
      </c>
      <c r="H82" s="381">
        <f>IFERROR(INDEX([1]Master!$1:$1048576,MATCH(D82,[1]Master!$B:$B,0),MATCH($H$4,[1]Master!$1:$1,0)),"")</f>
        <v>54</v>
      </c>
      <c r="I82" s="318" t="s">
        <v>5380</v>
      </c>
      <c r="J82" s="367">
        <f>IFERROR(INDEX([1]Master!$1:$1048576,MATCH(D82,[1]Master!$B:$B,0),MATCH($G$5,[1]Master!$1:$1,0)),"")</f>
        <v>211.09911111111111</v>
      </c>
      <c r="K82" s="319">
        <f>ROUND(J82*Order_Quote!$L$5,4)</f>
        <v>0</v>
      </c>
      <c r="L82" s="348"/>
      <c r="M82" s="248"/>
      <c r="N82" s="320">
        <f t="shared" si="1"/>
        <v>0</v>
      </c>
    </row>
    <row r="83" spans="1:14" s="52" customFormat="1" x14ac:dyDescent="0.3">
      <c r="A83" s="279" t="str">
        <f>IF(L83&gt;0,COUNT($A$7:A82)+COUNT(DWV!$A$8:$A$300)+COUNT('Large Dia. DWV'!$A$8:$A$121)+COUNT('SCH40'!$A$8:$A$601)+COUNT('Large Dia. SCH40'!$A$8:$A$34)+COUNT('SDR26'!$A$8:$A$118)+1,"")</f>
        <v/>
      </c>
      <c r="B83" s="434"/>
      <c r="C83" s="434"/>
      <c r="D83" s="184" t="s">
        <v>494</v>
      </c>
      <c r="E83" s="185">
        <v>29847452</v>
      </c>
      <c r="F83" s="186" t="s">
        <v>7920</v>
      </c>
      <c r="G83" s="381">
        <f>IFERROR(INDEX([1]Master!$1:$1048576,MATCH(D83,[1]Master!$B:$B,0),MATCH($H$5,[1]Master!$1:$1,0)),"")</f>
        <v>1</v>
      </c>
      <c r="H83" s="381">
        <f>IFERROR(INDEX([1]Master!$1:$1048576,MATCH(D83,[1]Master!$B:$B,0),MATCH($H$4,[1]Master!$1:$1,0)),"")</f>
        <v>24</v>
      </c>
      <c r="I83" s="318" t="s">
        <v>5380</v>
      </c>
      <c r="J83" s="367">
        <f>IFERROR(INDEX([1]Master!$1:$1048576,MATCH(D83,[1]Master!$B:$B,0),MATCH($G$5,[1]Master!$1:$1,0)),"")</f>
        <v>710.00444444444463</v>
      </c>
      <c r="K83" s="319">
        <f>ROUND(J83*Order_Quote!$L$5,4)</f>
        <v>0</v>
      </c>
      <c r="L83" s="348"/>
      <c r="M83" s="248"/>
      <c r="N83" s="321">
        <f t="shared" si="1"/>
        <v>0</v>
      </c>
    </row>
    <row r="84" spans="1:14" s="52" customFormat="1" x14ac:dyDescent="0.3">
      <c r="A84" s="279" t="str">
        <f>IF(L84&gt;0,COUNT($A$7:A83)+COUNT(DWV!$A$8:$A$300)+COUNT('Large Dia. DWV'!$A$8:$A$121)+COUNT('SCH40'!$A$8:$A$601)+COUNT('Large Dia. SCH40'!$A$8:$A$34)+COUNT('SDR26'!$A$8:$A$118)+1,"")</f>
        <v/>
      </c>
      <c r="B84" s="434"/>
      <c r="C84" s="434"/>
      <c r="D84" s="184" t="s">
        <v>495</v>
      </c>
      <c r="E84" s="185">
        <v>29847460</v>
      </c>
      <c r="F84" s="186" t="s">
        <v>7921</v>
      </c>
      <c r="G84" s="381">
        <f>IFERROR(INDEX([1]Master!$1:$1048576,MATCH(D84,[1]Master!$B:$B,0),MATCH($H$5,[1]Master!$1:$1,0)),"")</f>
        <v>1</v>
      </c>
      <c r="H84" s="381">
        <f>IFERROR(INDEX([1]Master!$1:$1048576,MATCH(D84,[1]Master!$B:$B,0),MATCH($H$4,[1]Master!$1:$1,0)),"")</f>
        <v>18</v>
      </c>
      <c r="I84" s="318" t="s">
        <v>5380</v>
      </c>
      <c r="J84" s="367">
        <f>IFERROR(INDEX([1]Master!$1:$1048576,MATCH(D84,[1]Master!$B:$B,0),MATCH($G$5,[1]Master!$1:$1,0)),"")</f>
        <v>918.76144444444446</v>
      </c>
      <c r="K84" s="319">
        <f>ROUND(J84*Order_Quote!$L$5,4)</f>
        <v>0</v>
      </c>
      <c r="L84" s="348"/>
      <c r="M84" s="248"/>
      <c r="N84" s="320">
        <f t="shared" si="1"/>
        <v>0</v>
      </c>
    </row>
    <row r="85" spans="1:14" s="52" customFormat="1" x14ac:dyDescent="0.3">
      <c r="A85" s="279" t="str">
        <f>IF(L85&gt;0,COUNT($A$7:A84)+COUNT(DWV!$A$8:$A$300)+COUNT('Large Dia. DWV'!$A$8:$A$121)+COUNT('SCH40'!$A$8:$A$601)+COUNT('Large Dia. SCH40'!$A$8:$A$34)+COUNT('SDR26'!$A$8:$A$118)+1,"")</f>
        <v/>
      </c>
      <c r="B85" s="434"/>
      <c r="C85" s="434"/>
      <c r="D85" s="184" t="s">
        <v>5380</v>
      </c>
      <c r="E85" s="295"/>
      <c r="F85" s="322" t="s">
        <v>8030</v>
      </c>
      <c r="G85" s="381" t="str">
        <f>IFERROR(INDEX([1]Master!$1:$1048576,MATCH(D85,[1]Master!$B:$B,0),MATCH($H$5,[1]Master!$1:$1,0)),"")</f>
        <v/>
      </c>
      <c r="H85" s="381" t="str">
        <f>IFERROR(INDEX([1]Master!$1:$1048576,MATCH(D85,[1]Master!$B:$B,0),MATCH($H$4,[1]Master!$1:$1,0)),"")</f>
        <v/>
      </c>
      <c r="I85" s="318" t="s">
        <v>5380</v>
      </c>
      <c r="J85" s="367" t="str">
        <f>IFERROR(INDEX([1]Master!$1:$1048576,MATCH(D85,[1]Master!$B:$B,0),MATCH($G$5,[1]Master!$1:$1,0)),"")</f>
        <v/>
      </c>
      <c r="K85" s="319"/>
      <c r="L85" s="348"/>
      <c r="M85" s="248"/>
      <c r="N85" s="320"/>
    </row>
    <row r="86" spans="1:14" s="52" customFormat="1" x14ac:dyDescent="0.3">
      <c r="A86" s="279" t="str">
        <f>IF(L86&gt;0,COUNT($A$7:A85)+COUNT(DWV!$A$8:$A$300)+COUNT('Large Dia. DWV'!$A$8:$A$121)+COUNT('SCH40'!$A$8:$A$601)+COUNT('Large Dia. SCH40'!$A$8:$A$34)+COUNT('SDR26'!$A$8:$A$118)+1,"")</f>
        <v/>
      </c>
      <c r="B86" s="434"/>
      <c r="C86" s="434"/>
      <c r="D86" s="184" t="s">
        <v>496</v>
      </c>
      <c r="E86" s="185">
        <v>29840407</v>
      </c>
      <c r="F86" s="186" t="s">
        <v>7923</v>
      </c>
      <c r="G86" s="381">
        <f>IFERROR(INDEX([1]Master!$1:$1048576,MATCH(D86,[1]Master!$B:$B,0),MATCH($H$5,[1]Master!$1:$1,0)),"")</f>
        <v>10</v>
      </c>
      <c r="H86" s="381">
        <f>IFERROR(INDEX([1]Master!$1:$1048576,MATCH(D86,[1]Master!$B:$B,0),MATCH($H$4,[1]Master!$1:$1,0)),"")</f>
        <v>240</v>
      </c>
      <c r="I86" s="318" t="s">
        <v>5380</v>
      </c>
      <c r="J86" s="367">
        <f>IFERROR(INDEX([1]Master!$1:$1048576,MATCH(D86,[1]Master!$B:$B,0),MATCH($G$5,[1]Master!$1:$1,0)),"")</f>
        <v>38.151444444444451</v>
      </c>
      <c r="K86" s="319">
        <f>ROUND(J86*Order_Quote!$L$5,4)</f>
        <v>0</v>
      </c>
      <c r="L86" s="349"/>
      <c r="M86" s="248"/>
      <c r="N86" s="320">
        <f t="shared" si="1"/>
        <v>0</v>
      </c>
    </row>
    <row r="87" spans="1:14" s="52" customFormat="1" x14ac:dyDescent="0.3">
      <c r="A87" s="279" t="str">
        <f>IF(L87&gt;0,COUNT($A$7:A86)+COUNT(DWV!$A$8:$A$300)+COUNT('Large Dia. DWV'!$A$8:$A$121)+COUNT('SCH40'!$A$8:$A$601)+COUNT('Large Dia. SCH40'!$A$8:$A$34)+COUNT('SDR26'!$A$8:$A$118)+1,"")</f>
        <v/>
      </c>
      <c r="B87" s="434"/>
      <c r="C87" s="434"/>
      <c r="D87" s="184" t="s">
        <v>497</v>
      </c>
      <c r="E87" s="185">
        <v>29840415</v>
      </c>
      <c r="F87" s="186" t="s">
        <v>7924</v>
      </c>
      <c r="G87" s="381">
        <f>IFERROR(INDEX([1]Master!$1:$1048576,MATCH(D87,[1]Master!$B:$B,0),MATCH($H$5,[1]Master!$1:$1,0)),"")</f>
        <v>1</v>
      </c>
      <c r="H87" s="381">
        <f>IFERROR(INDEX([1]Master!$1:$1048576,MATCH(D87,[1]Master!$B:$B,0),MATCH($H$4,[1]Master!$1:$1,0)),"")</f>
        <v>100</v>
      </c>
      <c r="I87" s="318" t="s">
        <v>5380</v>
      </c>
      <c r="J87" s="367">
        <f>IFERROR(INDEX([1]Master!$1:$1048576,MATCH(D87,[1]Master!$B:$B,0),MATCH($G$5,[1]Master!$1:$1,0)),"")</f>
        <v>80.678000000000011</v>
      </c>
      <c r="K87" s="319">
        <f>ROUND(J87*Order_Quote!$L$5,4)</f>
        <v>0</v>
      </c>
      <c r="L87" s="348"/>
      <c r="M87" s="248"/>
      <c r="N87" s="321">
        <f t="shared" si="1"/>
        <v>0</v>
      </c>
    </row>
    <row r="88" spans="1:14" s="52" customFormat="1" x14ac:dyDescent="0.3">
      <c r="A88" s="279" t="str">
        <f>IF(L88&gt;0,COUNT($A$7:A87)+COUNT(DWV!$A$8:$A$300)+COUNT('Large Dia. DWV'!$A$8:$A$121)+COUNT('SCH40'!$A$8:$A$601)+COUNT('Large Dia. SCH40'!$A$8:$A$34)+COUNT('SDR26'!$A$8:$A$118)+1,"")</f>
        <v/>
      </c>
      <c r="B88" s="434"/>
      <c r="C88" s="434"/>
      <c r="D88" s="184" t="s">
        <v>498</v>
      </c>
      <c r="E88" s="185">
        <v>29840423</v>
      </c>
      <c r="F88" s="186" t="s">
        <v>7925</v>
      </c>
      <c r="G88" s="381">
        <f>IFERROR(INDEX([1]Master!$1:$1048576,MATCH(D88,[1]Master!$B:$B,0),MATCH($H$5,[1]Master!$1:$1,0)),"")</f>
        <v>1</v>
      </c>
      <c r="H88" s="381">
        <f>IFERROR(INDEX([1]Master!$1:$1048576,MATCH(D88,[1]Master!$B:$B,0),MATCH($H$4,[1]Master!$1:$1,0)),"")</f>
        <v>54</v>
      </c>
      <c r="I88" s="318" t="s">
        <v>5380</v>
      </c>
      <c r="J88" s="367">
        <f>IFERROR(INDEX([1]Master!$1:$1048576,MATCH(D88,[1]Master!$B:$B,0),MATCH($G$5,[1]Master!$1:$1,0)),"")</f>
        <v>217.85200000000003</v>
      </c>
      <c r="K88" s="319">
        <f>ROUND(J88*Order_Quote!$L$5,4)</f>
        <v>0</v>
      </c>
      <c r="L88" s="348"/>
      <c r="M88" s="248"/>
      <c r="N88" s="320">
        <f t="shared" si="1"/>
        <v>0</v>
      </c>
    </row>
    <row r="89" spans="1:14" s="52" customFormat="1" x14ac:dyDescent="0.3">
      <c r="A89" s="279" t="str">
        <f>IF(L89&gt;0,COUNT($A$7:A88)+COUNT(DWV!$A$8:$A$300)+COUNT('Large Dia. DWV'!$A$8:$A$121)+COUNT('SCH40'!$A$8:$A$601)+COUNT('Large Dia. SCH40'!$A$8:$A$34)+COUNT('SDR26'!$A$8:$A$118)+1,"")</f>
        <v/>
      </c>
      <c r="B89" s="434"/>
      <c r="C89" s="434"/>
      <c r="D89" s="184" t="s">
        <v>5380</v>
      </c>
      <c r="E89" s="185"/>
      <c r="F89" s="322" t="s">
        <v>8031</v>
      </c>
      <c r="G89" s="381" t="str">
        <f>IFERROR(INDEX([1]Master!$1:$1048576,MATCH(D89,[1]Master!$B:$B,0),MATCH($H$5,[1]Master!$1:$1,0)),"")</f>
        <v/>
      </c>
      <c r="H89" s="381" t="str">
        <f>IFERROR(INDEX([1]Master!$1:$1048576,MATCH(D89,[1]Master!$B:$B,0),MATCH($H$4,[1]Master!$1:$1,0)),"")</f>
        <v/>
      </c>
      <c r="I89" s="318" t="s">
        <v>5380</v>
      </c>
      <c r="J89" s="367" t="str">
        <f>IFERROR(INDEX([1]Master!$1:$1048576,MATCH(D89,[1]Master!$B:$B,0),MATCH($G$5,[1]Master!$1:$1,0)),"")</f>
        <v/>
      </c>
      <c r="K89" s="319"/>
      <c r="L89" s="348"/>
      <c r="M89" s="248"/>
      <c r="N89" s="320"/>
    </row>
    <row r="90" spans="1:14" s="52" customFormat="1" x14ac:dyDescent="0.3">
      <c r="A90" s="279" t="str">
        <f>IF(L90&gt;0,COUNT($A$7:A89)+COUNT(DWV!$A$8:$A$300)+COUNT('Large Dia. DWV'!$A$8:$A$121)+COUNT('SCH40'!$A$8:$A$601)+COUNT('Large Dia. SCH40'!$A$8:$A$34)+COUNT('SDR26'!$A$8:$A$118)+1,"")</f>
        <v/>
      </c>
      <c r="B90" s="426"/>
      <c r="C90" s="427"/>
      <c r="D90" s="184" t="s">
        <v>499</v>
      </c>
      <c r="E90" s="185">
        <v>29847193</v>
      </c>
      <c r="F90" s="186" t="s">
        <v>7928</v>
      </c>
      <c r="G90" s="381">
        <f>IFERROR(INDEX([1]Master!$1:$1048576,MATCH(D90,[1]Master!$B:$B,0),MATCH($H$5,[1]Master!$1:$1,0)),"")</f>
        <v>16</v>
      </c>
      <c r="H90" s="381">
        <f>IFERROR(INDEX([1]Master!$1:$1048576,MATCH(D90,[1]Master!$B:$B,0),MATCH($H$4,[1]Master!$1:$1,0)),"")</f>
        <v>384</v>
      </c>
      <c r="I90" s="318" t="s">
        <v>5380</v>
      </c>
      <c r="J90" s="367">
        <f>IFERROR(INDEX([1]Master!$1:$1048576,MATCH(D90,[1]Master!$B:$B,0),MATCH($G$5,[1]Master!$1:$1,0)),"")</f>
        <v>32.967888888888893</v>
      </c>
      <c r="K90" s="319">
        <f>ROUND(J90*Order_Quote!$L$5,4)</f>
        <v>0</v>
      </c>
      <c r="L90" s="349"/>
      <c r="M90" s="248"/>
      <c r="N90" s="320">
        <f t="shared" si="1"/>
        <v>0</v>
      </c>
    </row>
    <row r="91" spans="1:14" s="52" customFormat="1" x14ac:dyDescent="0.3">
      <c r="A91" s="279" t="str">
        <f>IF(L91&gt;0,COUNT($A$7:A90)+COUNT(DWV!$A$8:$A$300)+COUNT('Large Dia. DWV'!$A$8:$A$121)+COUNT('SCH40'!$A$8:$A$601)+COUNT('Large Dia. SCH40'!$A$8:$A$34)+COUNT('SDR26'!$A$8:$A$118)+1,"")</f>
        <v/>
      </c>
      <c r="B91" s="432"/>
      <c r="C91" s="433"/>
      <c r="D91" s="184" t="s">
        <v>500</v>
      </c>
      <c r="E91" s="185">
        <v>29847207</v>
      </c>
      <c r="F91" s="186" t="s">
        <v>7929</v>
      </c>
      <c r="G91" s="381">
        <f>IFERROR(INDEX([1]Master!$1:$1048576,MATCH(D91,[1]Master!$B:$B,0),MATCH($H$5,[1]Master!$1:$1,0)),"")</f>
        <v>6</v>
      </c>
      <c r="H91" s="381">
        <f>IFERROR(INDEX([1]Master!$1:$1048576,MATCH(D91,[1]Master!$B:$B,0),MATCH($H$4,[1]Master!$1:$1,0)),"")</f>
        <v>144</v>
      </c>
      <c r="I91" s="318" t="s">
        <v>5380</v>
      </c>
      <c r="J91" s="367">
        <f>IFERROR(INDEX([1]Master!$1:$1048576,MATCH(D91,[1]Master!$B:$B,0),MATCH($G$5,[1]Master!$1:$1,0)),"")</f>
        <v>69.647688154713961</v>
      </c>
      <c r="K91" s="319">
        <f>ROUND(J91*Order_Quote!$L$5,4)</f>
        <v>0</v>
      </c>
      <c r="L91" s="348"/>
      <c r="M91" s="248"/>
      <c r="N91" s="321">
        <f t="shared" si="1"/>
        <v>0</v>
      </c>
    </row>
    <row r="92" spans="1:14" s="52" customFormat="1" x14ac:dyDescent="0.3">
      <c r="A92" s="279" t="str">
        <f>IF(L92&gt;0,COUNT($A$7:A91)+COUNT(DWV!$A$8:$A$300)+COUNT('Large Dia. DWV'!$A$8:$A$121)+COUNT('SCH40'!$A$8:$A$601)+COUNT('Large Dia. SCH40'!$A$8:$A$34)+COUNT('SDR26'!$A$8:$A$118)+1,"")</f>
        <v/>
      </c>
      <c r="B92" s="432"/>
      <c r="C92" s="433"/>
      <c r="D92" s="184" t="s">
        <v>501</v>
      </c>
      <c r="E92" s="185">
        <v>29847215</v>
      </c>
      <c r="F92" s="186" t="s">
        <v>7930</v>
      </c>
      <c r="G92" s="381">
        <f>IFERROR(INDEX([1]Master!$1:$1048576,MATCH(D92,[1]Master!$B:$B,0),MATCH($H$5,[1]Master!$1:$1,0)),"")</f>
        <v>1</v>
      </c>
      <c r="H92" s="381">
        <f>IFERROR(INDEX([1]Master!$1:$1048576,MATCH(D92,[1]Master!$B:$B,0),MATCH($H$4,[1]Master!$1:$1,0)),"")</f>
        <v>110</v>
      </c>
      <c r="I92" s="318" t="s">
        <v>5380</v>
      </c>
      <c r="J92" s="367">
        <f>IFERROR(INDEX([1]Master!$1:$1048576,MATCH(D92,[1]Master!$B:$B,0),MATCH($G$5,[1]Master!$1:$1,0)),"")</f>
        <v>66.922555555555547</v>
      </c>
      <c r="K92" s="319">
        <f>ROUND(J92*Order_Quote!$L$5,4)</f>
        <v>0</v>
      </c>
      <c r="L92" s="348"/>
      <c r="M92" s="248"/>
      <c r="N92" s="320">
        <f t="shared" si="1"/>
        <v>0</v>
      </c>
    </row>
    <row r="93" spans="1:14" s="52" customFormat="1" x14ac:dyDescent="0.3">
      <c r="A93" s="279" t="str">
        <f>IF(L93&gt;0,COUNT($A$7:A92)+COUNT(DWV!$A$8:$A$300)+COUNT('Large Dia. DWV'!$A$8:$A$121)+COUNT('SCH40'!$A$8:$A$601)+COUNT('Large Dia. SCH40'!$A$8:$A$34)+COUNT('SDR26'!$A$8:$A$118)+1,"")</f>
        <v/>
      </c>
      <c r="B93" s="432"/>
      <c r="C93" s="433"/>
      <c r="D93" s="184" t="s">
        <v>502</v>
      </c>
      <c r="E93" s="185">
        <v>29847231</v>
      </c>
      <c r="F93" s="186" t="s">
        <v>7931</v>
      </c>
      <c r="G93" s="381">
        <f>IFERROR(INDEX([1]Master!$1:$1048576,MATCH(D93,[1]Master!$B:$B,0),MATCH($H$5,[1]Master!$1:$1,0)),"")</f>
        <v>1</v>
      </c>
      <c r="H93" s="381">
        <f>IFERROR(INDEX([1]Master!$1:$1048576,MATCH(D93,[1]Master!$B:$B,0),MATCH($H$4,[1]Master!$1:$1,0)),"")</f>
        <v>50</v>
      </c>
      <c r="I93" s="318" t="s">
        <v>5380</v>
      </c>
      <c r="J93" s="367">
        <f>IFERROR(INDEX([1]Master!$1:$1048576,MATCH(D93,[1]Master!$B:$B,0),MATCH($G$5,[1]Master!$1:$1,0)),"")</f>
        <v>188.96199999999999</v>
      </c>
      <c r="K93" s="319">
        <f>ROUND(J93*Order_Quote!$L$5,4)</f>
        <v>0</v>
      </c>
      <c r="L93" s="348"/>
      <c r="M93" s="248"/>
      <c r="N93" s="320">
        <f t="shared" si="1"/>
        <v>0</v>
      </c>
    </row>
    <row r="94" spans="1:14" s="52" customFormat="1" x14ac:dyDescent="0.3">
      <c r="A94" s="279" t="str">
        <f>IF(L94&gt;0,COUNT($A$7:A93)+COUNT(DWV!$A$8:$A$300)+COUNT('Large Dia. DWV'!$A$8:$A$121)+COUNT('SCH40'!$A$8:$A$601)+COUNT('Large Dia. SCH40'!$A$8:$A$34)+COUNT('SDR26'!$A$8:$A$118)+1,"")</f>
        <v/>
      </c>
      <c r="B94" s="432"/>
      <c r="C94" s="433"/>
      <c r="D94" s="184" t="s">
        <v>503</v>
      </c>
      <c r="E94" s="185">
        <v>29847975</v>
      </c>
      <c r="F94" s="186" t="s">
        <v>7932</v>
      </c>
      <c r="G94" s="381">
        <f>IFERROR(INDEX([1]Master!$1:$1048576,MATCH(D94,[1]Master!$B:$B,0),MATCH($H$5,[1]Master!$1:$1,0)),"")</f>
        <v>1</v>
      </c>
      <c r="H94" s="381">
        <f>IFERROR(INDEX([1]Master!$1:$1048576,MATCH(D94,[1]Master!$B:$B,0),MATCH($H$4,[1]Master!$1:$1,0)),"")</f>
        <v>35</v>
      </c>
      <c r="I94" s="318" t="s">
        <v>5380</v>
      </c>
      <c r="J94" s="367">
        <f>IFERROR(INDEX([1]Master!$1:$1048576,MATCH(D94,[1]Master!$B:$B,0),MATCH($G$5,[1]Master!$1:$1,0)),"")</f>
        <v>486.12477777777781</v>
      </c>
      <c r="K94" s="319">
        <f>ROUND(J94*Order_Quote!$L$5,4)</f>
        <v>0</v>
      </c>
      <c r="L94" s="348"/>
      <c r="M94" s="248"/>
      <c r="N94" s="320">
        <f t="shared" si="1"/>
        <v>0</v>
      </c>
    </row>
    <row r="95" spans="1:14" s="52" customFormat="1" x14ac:dyDescent="0.3">
      <c r="A95" s="279" t="str">
        <f>IF(L95&gt;0,COUNT($A$7:A94)+COUNT(DWV!$A$8:$A$300)+COUNT('Large Dia. DWV'!$A$8:$A$121)+COUNT('SCH40'!$A$8:$A$601)+COUNT('Large Dia. SCH40'!$A$8:$A$34)+COUNT('SDR26'!$A$8:$A$118)+1,"")</f>
        <v/>
      </c>
      <c r="B95" s="432"/>
      <c r="C95" s="433"/>
      <c r="D95" s="184" t="s">
        <v>504</v>
      </c>
      <c r="E95" s="185">
        <v>29847967</v>
      </c>
      <c r="F95" s="186" t="s">
        <v>7933</v>
      </c>
      <c r="G95" s="381">
        <f>IFERROR(INDEX([1]Master!$1:$1048576,MATCH(D95,[1]Master!$B:$B,0),MATCH($H$5,[1]Master!$1:$1,0)),"")</f>
        <v>1</v>
      </c>
      <c r="H95" s="381">
        <f>IFERROR(INDEX([1]Master!$1:$1048576,MATCH(D95,[1]Master!$B:$B,0),MATCH($H$4,[1]Master!$1:$1,0)),"")</f>
        <v>18</v>
      </c>
      <c r="I95" s="318" t="s">
        <v>5380</v>
      </c>
      <c r="J95" s="367">
        <f>IFERROR(INDEX([1]Master!$1:$1048576,MATCH(D95,[1]Master!$B:$B,0),MATCH($G$5,[1]Master!$1:$1,0)),"")</f>
        <v>705.87900000000002</v>
      </c>
      <c r="K95" s="319">
        <f>ROUND(J95*Order_Quote!$L$5,4)</f>
        <v>0</v>
      </c>
      <c r="L95" s="348"/>
      <c r="M95" s="248"/>
      <c r="N95" s="321">
        <f t="shared" si="1"/>
        <v>0</v>
      </c>
    </row>
    <row r="96" spans="1:14" s="52" customFormat="1" x14ac:dyDescent="0.3">
      <c r="A96" s="279" t="str">
        <f>IF(L96&gt;0,COUNT($A$7:A95)+COUNT(DWV!$A$8:$A$300)+COUNT('Large Dia. DWV'!$A$8:$A$121)+COUNT('SCH40'!$A$8:$A$601)+COUNT('Large Dia. SCH40'!$A$8:$A$34)+COUNT('SDR26'!$A$8:$A$118)+1,"")</f>
        <v/>
      </c>
      <c r="B96" s="428"/>
      <c r="C96" s="429"/>
      <c r="D96" s="184" t="s">
        <v>5380</v>
      </c>
      <c r="E96" s="185"/>
      <c r="F96" s="322" t="s">
        <v>8032</v>
      </c>
      <c r="G96" s="381" t="str">
        <f>IFERROR(INDEX([1]Master!$1:$1048576,MATCH(D96,[1]Master!$B:$B,0),MATCH($H$5,[1]Master!$1:$1,0)),"")</f>
        <v/>
      </c>
      <c r="H96" s="381" t="str">
        <f>IFERROR(INDEX([1]Master!$1:$1048576,MATCH(D96,[1]Master!$B:$B,0),MATCH($H$4,[1]Master!$1:$1,0)),"")</f>
        <v/>
      </c>
      <c r="I96" s="318" t="s">
        <v>5380</v>
      </c>
      <c r="J96" s="367" t="str">
        <f>IFERROR(INDEX([1]Master!$1:$1048576,MATCH(D96,[1]Master!$B:$B,0),MATCH($G$5,[1]Master!$1:$1,0)),"")</f>
        <v/>
      </c>
      <c r="K96" s="319"/>
      <c r="L96" s="348"/>
      <c r="M96" s="248"/>
      <c r="N96" s="320"/>
    </row>
    <row r="97" spans="1:14" s="52" customFormat="1" x14ac:dyDescent="0.3">
      <c r="A97" s="279" t="str">
        <f>IF(L97&gt;0,COUNT($A$7:A96)+COUNT(DWV!$A$8:$A$300)+COUNT('Large Dia. DWV'!$A$8:$A$121)+COUNT('SCH40'!$A$8:$A$601)+COUNT('Large Dia. SCH40'!$A$8:$A$34)+COUNT('SDR26'!$A$8:$A$118)+1,"")</f>
        <v/>
      </c>
      <c r="B97" s="434"/>
      <c r="C97" s="434"/>
      <c r="D97" s="184" t="s">
        <v>505</v>
      </c>
      <c r="E97" s="185">
        <v>29840202</v>
      </c>
      <c r="F97" s="186" t="s">
        <v>7934</v>
      </c>
      <c r="G97" s="381">
        <f>IFERROR(INDEX([1]Master!$1:$1048576,MATCH(D97,[1]Master!$B:$B,0),MATCH($H$5,[1]Master!$1:$1,0)),"")</f>
        <v>16</v>
      </c>
      <c r="H97" s="381">
        <f>IFERROR(INDEX([1]Master!$1:$1048576,MATCH(D97,[1]Master!$B:$B,0),MATCH($H$4,[1]Master!$1:$1,0)),"")</f>
        <v>384</v>
      </c>
      <c r="I97" s="318" t="s">
        <v>5380</v>
      </c>
      <c r="J97" s="367">
        <f>IFERROR(INDEX([1]Master!$1:$1048576,MATCH(D97,[1]Master!$B:$B,0),MATCH($G$5,[1]Master!$1:$1,0)),"")</f>
        <v>29.662777777777777</v>
      </c>
      <c r="K97" s="319">
        <f>ROUND(J97*Order_Quote!$L$5,4)</f>
        <v>0</v>
      </c>
      <c r="L97" s="349"/>
      <c r="M97" s="248"/>
      <c r="N97" s="320">
        <f t="shared" si="1"/>
        <v>0</v>
      </c>
    </row>
    <row r="98" spans="1:14" s="52" customFormat="1" x14ac:dyDescent="0.3">
      <c r="A98" s="279" t="str">
        <f>IF(L98&gt;0,COUNT($A$7:A97)+COUNT(DWV!$A$8:$A$300)+COUNT('Large Dia. DWV'!$A$8:$A$121)+COUNT('SCH40'!$A$8:$A$601)+COUNT('Large Dia. SCH40'!$A$8:$A$34)+COUNT('SDR26'!$A$8:$A$118)+1,"")</f>
        <v/>
      </c>
      <c r="B98" s="434"/>
      <c r="C98" s="434"/>
      <c r="D98" s="184" t="s">
        <v>506</v>
      </c>
      <c r="E98" s="185">
        <v>29840229</v>
      </c>
      <c r="F98" s="186" t="s">
        <v>7935</v>
      </c>
      <c r="G98" s="381">
        <f>IFERROR(INDEX([1]Master!$1:$1048576,MATCH(D98,[1]Master!$B:$B,0),MATCH($H$5,[1]Master!$1:$1,0)),"")</f>
        <v>6</v>
      </c>
      <c r="H98" s="381">
        <f>IFERROR(INDEX([1]Master!$1:$1048576,MATCH(D98,[1]Master!$B:$B,0),MATCH($H$4,[1]Master!$1:$1,0)),"")</f>
        <v>144</v>
      </c>
      <c r="I98" s="318" t="s">
        <v>5380</v>
      </c>
      <c r="J98" s="367">
        <f>IFERROR(INDEX([1]Master!$1:$1048576,MATCH(D98,[1]Master!$B:$B,0),MATCH($G$5,[1]Master!$1:$1,0)),"")</f>
        <v>61.206874026322872</v>
      </c>
      <c r="K98" s="319">
        <f>ROUND(J98*Order_Quote!$L$5,4)</f>
        <v>0</v>
      </c>
      <c r="L98" s="348"/>
      <c r="M98" s="248"/>
      <c r="N98" s="320">
        <f t="shared" si="1"/>
        <v>0</v>
      </c>
    </row>
    <row r="99" spans="1:14" s="52" customFormat="1" x14ac:dyDescent="0.3">
      <c r="A99" s="279" t="str">
        <f>IF(L99&gt;0,COUNT($A$7:A98)+COUNT(DWV!$A$8:$A$300)+COUNT('Large Dia. DWV'!$A$8:$A$121)+COUNT('SCH40'!$A$8:$A$601)+COUNT('Large Dia. SCH40'!$A$8:$A$34)+COUNT('SDR26'!$A$8:$A$118)+1,"")</f>
        <v/>
      </c>
      <c r="B99" s="434"/>
      <c r="C99" s="434"/>
      <c r="D99" s="184" t="s">
        <v>507</v>
      </c>
      <c r="E99" s="185">
        <v>29840210</v>
      </c>
      <c r="F99" s="186" t="s">
        <v>7936</v>
      </c>
      <c r="G99" s="381">
        <f>IFERROR(INDEX([1]Master!$1:$1048576,MATCH(D99,[1]Master!$B:$B,0),MATCH($H$5,[1]Master!$1:$1,0)),"")</f>
        <v>1</v>
      </c>
      <c r="H99" s="381">
        <f>IFERROR(INDEX([1]Master!$1:$1048576,MATCH(D99,[1]Master!$B:$B,0),MATCH($H$4,[1]Master!$1:$1,0)),"")</f>
        <v>120</v>
      </c>
      <c r="I99" s="318" t="s">
        <v>5380</v>
      </c>
      <c r="J99" s="367">
        <f>IFERROR(INDEX([1]Master!$1:$1048576,MATCH(D99,[1]Master!$B:$B,0),MATCH($G$5,[1]Master!$1:$1,0)),"")</f>
        <v>59.289888888888889</v>
      </c>
      <c r="K99" s="319">
        <f>ROUND(J99*Order_Quote!$L$5,4)</f>
        <v>0</v>
      </c>
      <c r="L99" s="348"/>
      <c r="M99" s="248"/>
      <c r="N99" s="321">
        <f t="shared" si="1"/>
        <v>0</v>
      </c>
    </row>
    <row r="100" spans="1:14" s="52" customFormat="1" x14ac:dyDescent="0.3">
      <c r="A100" s="279" t="str">
        <f>IF(L100&gt;0,COUNT($A$7:A99)+COUNT(DWV!$A$8:$A$300)+COUNT('Large Dia. DWV'!$A$8:$A$121)+COUNT('SCH40'!$A$8:$A$601)+COUNT('Large Dia. SCH40'!$A$8:$A$34)+COUNT('SDR26'!$A$8:$A$118)+1,"")</f>
        <v/>
      </c>
      <c r="B100" s="434"/>
      <c r="C100" s="434"/>
      <c r="D100" s="184" t="s">
        <v>508</v>
      </c>
      <c r="E100" s="185">
        <v>29840237</v>
      </c>
      <c r="F100" s="186" t="s">
        <v>7937</v>
      </c>
      <c r="G100" s="381">
        <f>IFERROR(INDEX([1]Master!$1:$1048576,MATCH(D100,[1]Master!$B:$B,0),MATCH($H$5,[1]Master!$1:$1,0)),"")</f>
        <v>1</v>
      </c>
      <c r="H100" s="381">
        <f>IFERROR(INDEX([1]Master!$1:$1048576,MATCH(D100,[1]Master!$B:$B,0),MATCH($H$4,[1]Master!$1:$1,0)),"")</f>
        <v>50</v>
      </c>
      <c r="I100" s="318" t="s">
        <v>5380</v>
      </c>
      <c r="J100" s="367">
        <f>IFERROR(INDEX([1]Master!$1:$1048576,MATCH(D100,[1]Master!$B:$B,0),MATCH($G$5,[1]Master!$1:$1,0)),"")</f>
        <v>178.95155555555559</v>
      </c>
      <c r="K100" s="319">
        <f>ROUND(J100*Order_Quote!$L$5,4)</f>
        <v>0</v>
      </c>
      <c r="L100" s="348"/>
      <c r="M100" s="248"/>
      <c r="N100" s="320">
        <f t="shared" si="1"/>
        <v>0</v>
      </c>
    </row>
    <row r="101" spans="1:14" s="52" customFormat="1" x14ac:dyDescent="0.3">
      <c r="A101" s="279" t="str">
        <f>IF(L101&gt;0,COUNT($A$7:A100)+COUNT(DWV!$A$8:$A$300)+COUNT('Large Dia. DWV'!$A$8:$A$121)+COUNT('SCH40'!$A$8:$A$601)+COUNT('Large Dia. SCH40'!$A$8:$A$34)+COUNT('SDR26'!$A$8:$A$118)+1,"")</f>
        <v/>
      </c>
      <c r="B101" s="434"/>
      <c r="C101" s="434"/>
      <c r="D101" s="184" t="s">
        <v>509</v>
      </c>
      <c r="E101" s="185">
        <v>29849544</v>
      </c>
      <c r="F101" s="186" t="s">
        <v>7938</v>
      </c>
      <c r="G101" s="381">
        <f>IFERROR(INDEX([1]Master!$1:$1048576,MATCH(D101,[1]Master!$B:$B,0),MATCH($H$5,[1]Master!$1:$1,0)),"")</f>
        <v>1</v>
      </c>
      <c r="H101" s="381">
        <f>IFERROR(INDEX([1]Master!$1:$1048576,MATCH(D101,[1]Master!$B:$B,0),MATCH($H$4,[1]Master!$1:$1,0)),"")</f>
        <v>36</v>
      </c>
      <c r="I101" s="318" t="s">
        <v>5380</v>
      </c>
      <c r="J101" s="367">
        <f>IFERROR(INDEX([1]Master!$1:$1048576,MATCH(D101,[1]Master!$B:$B,0),MATCH($G$5,[1]Master!$1:$1,0)),"")</f>
        <v>478.95577777777783</v>
      </c>
      <c r="K101" s="319">
        <f>ROUND(J101*Order_Quote!$L$5,4)</f>
        <v>0</v>
      </c>
      <c r="L101" s="348"/>
      <c r="M101" s="248"/>
      <c r="N101" s="320">
        <f t="shared" si="1"/>
        <v>0</v>
      </c>
    </row>
    <row r="102" spans="1:14" s="52" customFormat="1" x14ac:dyDescent="0.3">
      <c r="A102" s="279" t="str">
        <f>IF(L102&gt;0,COUNT($A$7:A101)+COUNT(DWV!$A$8:$A$300)+COUNT('Large Dia. DWV'!$A$8:$A$121)+COUNT('SCH40'!$A$8:$A$601)+COUNT('Large Dia. SCH40'!$A$8:$A$34)+COUNT('SDR26'!$A$8:$A$118)+1,"")</f>
        <v/>
      </c>
      <c r="B102" s="434"/>
      <c r="C102" s="434"/>
      <c r="D102" s="184" t="s">
        <v>510</v>
      </c>
      <c r="E102" s="185">
        <v>29849552</v>
      </c>
      <c r="F102" s="186" t="s">
        <v>7939</v>
      </c>
      <c r="G102" s="381">
        <f>IFERROR(INDEX([1]Master!$1:$1048576,MATCH(D102,[1]Master!$B:$B,0),MATCH($H$5,[1]Master!$1:$1,0)),"")</f>
        <v>1</v>
      </c>
      <c r="H102" s="381">
        <f>IFERROR(INDEX([1]Master!$1:$1048576,MATCH(D102,[1]Master!$B:$B,0),MATCH($H$4,[1]Master!$1:$1,0)),"")</f>
        <v>27</v>
      </c>
      <c r="I102" s="318" t="s">
        <v>5380</v>
      </c>
      <c r="J102" s="367">
        <f>IFERROR(INDEX([1]Master!$1:$1048576,MATCH(D102,[1]Master!$B:$B,0),MATCH($G$5,[1]Master!$1:$1,0)),"")</f>
        <v>684.5146666666667</v>
      </c>
      <c r="K102" s="319">
        <f>ROUND(J102*Order_Quote!$L$5,4)</f>
        <v>0</v>
      </c>
      <c r="L102" s="348"/>
      <c r="M102" s="248"/>
      <c r="N102" s="320">
        <f t="shared" si="1"/>
        <v>0</v>
      </c>
    </row>
    <row r="103" spans="1:14" s="52" customFormat="1" x14ac:dyDescent="0.3">
      <c r="A103" s="279" t="str">
        <f>IF(L103&gt;0,COUNT($A$7:A102)+COUNT(DWV!$A$8:$A$300)+COUNT('Large Dia. DWV'!$A$8:$A$121)+COUNT('SCH40'!$A$8:$A$601)+COUNT('Large Dia. SCH40'!$A$8:$A$34)+COUNT('SDR26'!$A$8:$A$118)+1,"")</f>
        <v/>
      </c>
      <c r="B103" s="434"/>
      <c r="C103" s="434"/>
      <c r="D103" s="184" t="s">
        <v>5380</v>
      </c>
      <c r="E103" s="185"/>
      <c r="F103" s="322" t="s">
        <v>8033</v>
      </c>
      <c r="G103" s="381" t="str">
        <f>IFERROR(INDEX([1]Master!$1:$1048576,MATCH(D103,[1]Master!$B:$B,0),MATCH($H$5,[1]Master!$1:$1,0)),"")</f>
        <v/>
      </c>
      <c r="H103" s="381" t="str">
        <f>IFERROR(INDEX([1]Master!$1:$1048576,MATCH(D103,[1]Master!$B:$B,0),MATCH($H$4,[1]Master!$1:$1,0)),"")</f>
        <v/>
      </c>
      <c r="I103" s="318" t="s">
        <v>5380</v>
      </c>
      <c r="J103" s="367" t="str">
        <f>IFERROR(INDEX([1]Master!$1:$1048576,MATCH(D103,[1]Master!$B:$B,0),MATCH($G$5,[1]Master!$1:$1,0)),"")</f>
        <v/>
      </c>
      <c r="K103" s="319"/>
      <c r="L103" s="348"/>
      <c r="M103" s="248"/>
      <c r="N103" s="321"/>
    </row>
    <row r="104" spans="1:14" s="52" customFormat="1" x14ac:dyDescent="0.3">
      <c r="A104" s="279" t="str">
        <f>IF(L104&gt;0,COUNT($A$7:A103)+COUNT(DWV!$A$8:$A$300)+COUNT('Large Dia. DWV'!$A$8:$A$121)+COUNT('SCH40'!$A$8:$A$601)+COUNT('Large Dia. SCH40'!$A$8:$A$34)+COUNT('SDR26'!$A$8:$A$118)+1,"")</f>
        <v/>
      </c>
      <c r="B104" s="434"/>
      <c r="C104" s="434"/>
      <c r="D104" s="184" t="s">
        <v>511</v>
      </c>
      <c r="E104" s="185">
        <v>29847363</v>
      </c>
      <c r="F104" s="186" t="s">
        <v>7940</v>
      </c>
      <c r="G104" s="381">
        <f>IFERROR(INDEX([1]Master!$1:$1048576,MATCH(D104,[1]Master!$B:$B,0),MATCH($H$5,[1]Master!$1:$1,0)),"")</f>
        <v>18</v>
      </c>
      <c r="H104" s="381">
        <f>IFERROR(INDEX([1]Master!$1:$1048576,MATCH(D104,[1]Master!$B:$B,0),MATCH($H$4,[1]Master!$1:$1,0)),"")</f>
        <v>432</v>
      </c>
      <c r="I104" s="318" t="s">
        <v>5380</v>
      </c>
      <c r="J104" s="367">
        <f>IFERROR(INDEX([1]Master!$1:$1048576,MATCH(D104,[1]Master!$B:$B,0),MATCH($G$5,[1]Master!$1:$1,0)),"")</f>
        <v>32.932222222222222</v>
      </c>
      <c r="K104" s="319">
        <f>ROUND(J104*Order_Quote!$L$5,4)</f>
        <v>0</v>
      </c>
      <c r="L104" s="349"/>
      <c r="M104" s="248"/>
      <c r="N104" s="320">
        <f t="shared" si="1"/>
        <v>0</v>
      </c>
    </row>
    <row r="105" spans="1:14" s="52" customFormat="1" x14ac:dyDescent="0.3">
      <c r="A105" s="279" t="str">
        <f>IF(L105&gt;0,COUNT($A$7:A104)+COUNT(DWV!$A$8:$A$300)+COUNT('Large Dia. DWV'!$A$8:$A$121)+COUNT('SCH40'!$A$8:$A$601)+COUNT('Large Dia. SCH40'!$A$8:$A$34)+COUNT('SDR26'!$A$8:$A$118)+1,"")</f>
        <v/>
      </c>
      <c r="B105" s="434"/>
      <c r="C105" s="434"/>
      <c r="D105" s="184" t="s">
        <v>512</v>
      </c>
      <c r="E105" s="185">
        <v>29847339</v>
      </c>
      <c r="F105" s="186" t="s">
        <v>7941</v>
      </c>
      <c r="G105" s="381">
        <f>IFERROR(INDEX([1]Master!$1:$1048576,MATCH(D105,[1]Master!$B:$B,0),MATCH($H$5,[1]Master!$1:$1,0)),"")</f>
        <v>6</v>
      </c>
      <c r="H105" s="381">
        <f>IFERROR(INDEX([1]Master!$1:$1048576,MATCH(D105,[1]Master!$B:$B,0),MATCH($H$4,[1]Master!$1:$1,0)),"")</f>
        <v>144</v>
      </c>
      <c r="I105" s="318" t="s">
        <v>5380</v>
      </c>
      <c r="J105" s="367">
        <f>IFERROR(INDEX([1]Master!$1:$1048576,MATCH(D105,[1]Master!$B:$B,0),MATCH($G$5,[1]Master!$1:$1,0)),"")</f>
        <v>68.857733279613228</v>
      </c>
      <c r="K105" s="319">
        <f>ROUND(J105*Order_Quote!$L$5,4)</f>
        <v>0</v>
      </c>
      <c r="L105" s="348"/>
      <c r="M105" s="248"/>
      <c r="N105" s="320">
        <f t="shared" si="1"/>
        <v>0</v>
      </c>
    </row>
    <row r="106" spans="1:14" s="52" customFormat="1" x14ac:dyDescent="0.3">
      <c r="A106" s="279" t="str">
        <f>IF(L106&gt;0,COUNT($A$7:A105)+COUNT(DWV!$A$8:$A$300)+COUNT('Large Dia. DWV'!$A$8:$A$121)+COUNT('SCH40'!$A$8:$A$601)+COUNT('Large Dia. SCH40'!$A$8:$A$34)+COUNT('SDR26'!$A$8:$A$118)+1,"")</f>
        <v/>
      </c>
      <c r="B106" s="434"/>
      <c r="C106" s="434"/>
      <c r="D106" s="184" t="s">
        <v>513</v>
      </c>
      <c r="E106" s="185">
        <v>29847320</v>
      </c>
      <c r="F106" s="186" t="s">
        <v>7942</v>
      </c>
      <c r="G106" s="381">
        <f>IFERROR(INDEX([1]Master!$1:$1048576,MATCH(D106,[1]Master!$B:$B,0),MATCH($H$5,[1]Master!$1:$1,0)),"")</f>
        <v>1</v>
      </c>
      <c r="H106" s="381">
        <f>IFERROR(INDEX([1]Master!$1:$1048576,MATCH(D106,[1]Master!$B:$B,0),MATCH($H$4,[1]Master!$1:$1,0)),"")</f>
        <v>140</v>
      </c>
      <c r="I106" s="318" t="s">
        <v>5380</v>
      </c>
      <c r="J106" s="367">
        <f>IFERROR(INDEX([1]Master!$1:$1048576,MATCH(D106,[1]Master!$B:$B,0),MATCH($G$5,[1]Master!$1:$1,0)),"")</f>
        <v>64.86577777777778</v>
      </c>
      <c r="K106" s="319">
        <f>ROUND(J106*Order_Quote!$L$5,4)</f>
        <v>0</v>
      </c>
      <c r="L106" s="348"/>
      <c r="M106" s="248"/>
      <c r="N106" s="320">
        <f t="shared" si="1"/>
        <v>0</v>
      </c>
    </row>
    <row r="107" spans="1:14" s="52" customFormat="1" x14ac:dyDescent="0.3">
      <c r="A107" s="279" t="str">
        <f>IF(L107&gt;0,COUNT($A$7:A106)+COUNT(DWV!$A$8:$A$300)+COUNT('Large Dia. DWV'!$A$8:$A$121)+COUNT('SCH40'!$A$8:$A$601)+COUNT('Large Dia. SCH40'!$A$8:$A$34)+COUNT('SDR26'!$A$8:$A$118)+1,"")</f>
        <v/>
      </c>
      <c r="B107" s="434"/>
      <c r="C107" s="434"/>
      <c r="D107" s="184" t="s">
        <v>514</v>
      </c>
      <c r="E107" s="185">
        <v>29847347</v>
      </c>
      <c r="F107" s="186" t="s">
        <v>7943</v>
      </c>
      <c r="G107" s="381">
        <f>IFERROR(INDEX([1]Master!$1:$1048576,MATCH(D107,[1]Master!$B:$B,0),MATCH($H$5,[1]Master!$1:$1,0)),"")</f>
        <v>1</v>
      </c>
      <c r="H107" s="381">
        <f>IFERROR(INDEX([1]Master!$1:$1048576,MATCH(D107,[1]Master!$B:$B,0),MATCH($H$4,[1]Master!$1:$1,0)),"")</f>
        <v>80</v>
      </c>
      <c r="I107" s="318" t="s">
        <v>5380</v>
      </c>
      <c r="J107" s="367">
        <f>IFERROR(INDEX([1]Master!$1:$1048576,MATCH(D107,[1]Master!$B:$B,0),MATCH($G$5,[1]Master!$1:$1,0)),"")</f>
        <v>188.96199999999999</v>
      </c>
      <c r="K107" s="319">
        <f>ROUND(J107*Order_Quote!$L$5,4)</f>
        <v>0</v>
      </c>
      <c r="L107" s="348"/>
      <c r="M107" s="248"/>
      <c r="N107" s="321">
        <f t="shared" si="1"/>
        <v>0</v>
      </c>
    </row>
    <row r="108" spans="1:14" s="52" customFormat="1" x14ac:dyDescent="0.3">
      <c r="A108" s="279" t="str">
        <f>IF(L108&gt;0,COUNT($A$7:A107)+COUNT(DWV!$A$8:$A$300)+COUNT('Large Dia. DWV'!$A$8:$A$121)+COUNT('SCH40'!$A$8:$A$601)+COUNT('Large Dia. SCH40'!$A$8:$A$34)+COUNT('SDR26'!$A$8:$A$118)+1,"")</f>
        <v/>
      </c>
      <c r="B108" s="434"/>
      <c r="C108" s="434"/>
      <c r="D108" s="184" t="s">
        <v>515</v>
      </c>
      <c r="E108" s="185">
        <v>29847304</v>
      </c>
      <c r="F108" s="186" t="s">
        <v>7944</v>
      </c>
      <c r="G108" s="381">
        <f>IFERROR(INDEX([1]Master!$1:$1048576,MATCH(D108,[1]Master!$B:$B,0),MATCH($H$5,[1]Master!$1:$1,0)),"")</f>
        <v>1</v>
      </c>
      <c r="H108" s="381">
        <f>IFERROR(INDEX([1]Master!$1:$1048576,MATCH(D108,[1]Master!$B:$B,0),MATCH($H$4,[1]Master!$1:$1,0)),"")</f>
        <v>36</v>
      </c>
      <c r="I108" s="318" t="s">
        <v>5380</v>
      </c>
      <c r="J108" s="367">
        <f>IFERROR(INDEX([1]Master!$1:$1048576,MATCH(D108,[1]Master!$B:$B,0),MATCH($G$5,[1]Master!$1:$1,0)),"")</f>
        <v>517.33311111111107</v>
      </c>
      <c r="K108" s="319">
        <f>ROUND(J108*Order_Quote!$L$5,4)</f>
        <v>0</v>
      </c>
      <c r="L108" s="348"/>
      <c r="M108" s="248"/>
      <c r="N108" s="320">
        <f t="shared" si="1"/>
        <v>0</v>
      </c>
    </row>
    <row r="109" spans="1:14" s="52" customFormat="1" x14ac:dyDescent="0.3">
      <c r="A109" s="279" t="str">
        <f>IF(L109&gt;0,COUNT($A$7:A108)+COUNT(DWV!$A$8:$A$300)+COUNT('Large Dia. DWV'!$A$8:$A$121)+COUNT('SCH40'!$A$8:$A$601)+COUNT('Large Dia. SCH40'!$A$8:$A$34)+COUNT('SDR26'!$A$8:$A$118)+1,"")</f>
        <v/>
      </c>
      <c r="B109" s="434"/>
      <c r="C109" s="434"/>
      <c r="D109" s="184" t="s">
        <v>516</v>
      </c>
      <c r="E109" s="185">
        <v>29847355</v>
      </c>
      <c r="F109" s="186" t="s">
        <v>7945</v>
      </c>
      <c r="G109" s="381">
        <f>IFERROR(INDEX([1]Master!$1:$1048576,MATCH(D109,[1]Master!$B:$B,0),MATCH($H$5,[1]Master!$1:$1,0)),"")</f>
        <v>1</v>
      </c>
      <c r="H109" s="381">
        <f>IFERROR(INDEX([1]Master!$1:$1048576,MATCH(D109,[1]Master!$B:$B,0),MATCH($H$4,[1]Master!$1:$1,0)),"")</f>
        <v>16</v>
      </c>
      <c r="I109" s="318" t="s">
        <v>5380</v>
      </c>
      <c r="J109" s="367">
        <f>IFERROR(INDEX([1]Master!$1:$1048576,MATCH(D109,[1]Master!$B:$B,0),MATCH($G$5,[1]Master!$1:$1,0)),"")</f>
        <v>674.61122222222218</v>
      </c>
      <c r="K109" s="319">
        <f>ROUND(J109*Order_Quote!$L$5,4)</f>
        <v>0</v>
      </c>
      <c r="L109" s="348"/>
      <c r="M109" s="248"/>
      <c r="N109" s="320">
        <f t="shared" si="1"/>
        <v>0</v>
      </c>
    </row>
    <row r="110" spans="1:14" s="52" customFormat="1" x14ac:dyDescent="0.3">
      <c r="A110" s="279" t="str">
        <f>IF(L110&gt;0,COUNT($A$7:A109)+COUNT(DWV!$A$8:$A$300)+COUNT('Large Dia. DWV'!$A$8:$A$121)+COUNT('SCH40'!$A$8:$A$601)+COUNT('Large Dia. SCH40'!$A$8:$A$34)+COUNT('SDR26'!$A$8:$A$118)+1,"")</f>
        <v/>
      </c>
      <c r="B110" s="434"/>
      <c r="C110" s="434"/>
      <c r="D110" s="184" t="s">
        <v>5380</v>
      </c>
      <c r="E110" s="185"/>
      <c r="F110" s="322" t="s">
        <v>8034</v>
      </c>
      <c r="G110" s="381" t="str">
        <f>IFERROR(INDEX([1]Master!$1:$1048576,MATCH(D110,[1]Master!$B:$B,0),MATCH($H$5,[1]Master!$1:$1,0)),"")</f>
        <v/>
      </c>
      <c r="H110" s="381" t="str">
        <f>IFERROR(INDEX([1]Master!$1:$1048576,MATCH(D110,[1]Master!$B:$B,0),MATCH($H$4,[1]Master!$1:$1,0)),"")</f>
        <v/>
      </c>
      <c r="I110" s="318" t="s">
        <v>5380</v>
      </c>
      <c r="J110" s="367" t="str">
        <f>IFERROR(INDEX([1]Master!$1:$1048576,MATCH(D110,[1]Master!$B:$B,0),MATCH($G$5,[1]Master!$1:$1,0)),"")</f>
        <v/>
      </c>
      <c r="K110" s="319"/>
      <c r="L110" s="348"/>
      <c r="M110" s="248"/>
      <c r="N110" s="320"/>
    </row>
    <row r="111" spans="1:14" s="52" customFormat="1" x14ac:dyDescent="0.3">
      <c r="A111" s="279" t="str">
        <f>IF(L111&gt;0,COUNT($A$7:A110)+COUNT(DWV!$A$8:$A$300)+COUNT('Large Dia. DWV'!$A$8:$A$121)+COUNT('SCH40'!$A$8:$A$601)+COUNT('Large Dia. SCH40'!$A$8:$A$34)+COUNT('SDR26'!$A$8:$A$118)+1,"")</f>
        <v/>
      </c>
      <c r="B111" s="434"/>
      <c r="C111" s="434"/>
      <c r="D111" s="184" t="s">
        <v>517</v>
      </c>
      <c r="E111" s="185">
        <v>29840300</v>
      </c>
      <c r="F111" s="186" t="s">
        <v>7946</v>
      </c>
      <c r="G111" s="381">
        <f>IFERROR(INDEX([1]Master!$1:$1048576,MATCH(D111,[1]Master!$B:$B,0),MATCH($H$5,[1]Master!$1:$1,0)),"")</f>
        <v>18</v>
      </c>
      <c r="H111" s="381">
        <f>IFERROR(INDEX([1]Master!$1:$1048576,MATCH(D111,[1]Master!$B:$B,0),MATCH($H$4,[1]Master!$1:$1,0)),"")</f>
        <v>432</v>
      </c>
      <c r="I111" s="318" t="s">
        <v>5380</v>
      </c>
      <c r="J111" s="367">
        <f>IFERROR(INDEX([1]Master!$1:$1048576,MATCH(D111,[1]Master!$B:$B,0),MATCH($G$5,[1]Master!$1:$1,0)),"")</f>
        <v>31.315333333333335</v>
      </c>
      <c r="K111" s="319">
        <f>ROUND(J111*Order_Quote!$L$5,4)</f>
        <v>0</v>
      </c>
      <c r="L111" s="349"/>
      <c r="M111" s="248"/>
      <c r="N111" s="321">
        <f t="shared" si="1"/>
        <v>0</v>
      </c>
    </row>
    <row r="112" spans="1:14" s="52" customFormat="1" x14ac:dyDescent="0.3">
      <c r="A112" s="279" t="str">
        <f>IF(L112&gt;0,COUNT($A$7:A111)+COUNT(DWV!$A$8:$A$300)+COUNT('Large Dia. DWV'!$A$8:$A$121)+COUNT('SCH40'!$A$8:$A$601)+COUNT('Large Dia. SCH40'!$A$8:$A$34)+COUNT('SDR26'!$A$8:$A$118)+1,"")</f>
        <v/>
      </c>
      <c r="B112" s="434"/>
      <c r="C112" s="434"/>
      <c r="D112" s="184" t="s">
        <v>518</v>
      </c>
      <c r="E112" s="185">
        <v>29840350</v>
      </c>
      <c r="F112" s="186" t="s">
        <v>7947</v>
      </c>
      <c r="G112" s="381">
        <f>IFERROR(INDEX([1]Master!$1:$1048576,MATCH(D112,[1]Master!$B:$B,0),MATCH($H$5,[1]Master!$1:$1,0)),"")</f>
        <v>6</v>
      </c>
      <c r="H112" s="381">
        <f>IFERROR(INDEX([1]Master!$1:$1048576,MATCH(D112,[1]Master!$B:$B,0),MATCH($H$4,[1]Master!$1:$1,0)),"")</f>
        <v>144</v>
      </c>
      <c r="I112" s="318" t="s">
        <v>5380</v>
      </c>
      <c r="J112" s="367">
        <f>IFERROR(INDEX([1]Master!$1:$1048576,MATCH(D112,[1]Master!$B:$B,0),MATCH($G$5,[1]Master!$1:$1,0)),"")</f>
        <v>67.204679559495048</v>
      </c>
      <c r="K112" s="319">
        <f>ROUND(J112*Order_Quote!$L$5,4)</f>
        <v>0</v>
      </c>
      <c r="L112" s="348"/>
      <c r="M112" s="248"/>
      <c r="N112" s="320">
        <f t="shared" si="1"/>
        <v>0</v>
      </c>
    </row>
    <row r="113" spans="1:14" s="52" customFormat="1" x14ac:dyDescent="0.3">
      <c r="A113" s="279" t="str">
        <f>IF(L113&gt;0,COUNT($A$7:A112)+COUNT(DWV!$A$8:$A$300)+COUNT('Large Dia. DWV'!$A$8:$A$121)+COUNT('SCH40'!$A$8:$A$601)+COUNT('Large Dia. SCH40'!$A$8:$A$34)+COUNT('SDR26'!$A$8:$A$118)+1,"")</f>
        <v/>
      </c>
      <c r="B113" s="434"/>
      <c r="C113" s="434"/>
      <c r="D113" s="184" t="s">
        <v>519</v>
      </c>
      <c r="E113" s="185">
        <v>29840318</v>
      </c>
      <c r="F113" s="186" t="s">
        <v>7948</v>
      </c>
      <c r="G113" s="381">
        <f>IFERROR(INDEX([1]Master!$1:$1048576,MATCH(D113,[1]Master!$B:$B,0),MATCH($H$5,[1]Master!$1:$1,0)),"")</f>
        <v>1</v>
      </c>
      <c r="H113" s="381">
        <f>IFERROR(INDEX([1]Master!$1:$1048576,MATCH(D113,[1]Master!$B:$B,0),MATCH($H$4,[1]Master!$1:$1,0)),"")</f>
        <v>140</v>
      </c>
      <c r="I113" s="318" t="s">
        <v>5380</v>
      </c>
      <c r="J113" s="367">
        <f>IFERROR(INDEX([1]Master!$1:$1048576,MATCH(D113,[1]Master!$B:$B,0),MATCH($G$5,[1]Master!$1:$1,0)),"")</f>
        <v>61.584444444444443</v>
      </c>
      <c r="K113" s="319">
        <f>ROUND(J113*Order_Quote!$L$5,4)</f>
        <v>0</v>
      </c>
      <c r="L113" s="348"/>
      <c r="M113" s="248"/>
      <c r="N113" s="320">
        <f t="shared" si="1"/>
        <v>0</v>
      </c>
    </row>
    <row r="114" spans="1:14" s="52" customFormat="1" x14ac:dyDescent="0.3">
      <c r="A114" s="279" t="str">
        <f>IF(L114&gt;0,COUNT($A$7:A113)+COUNT(DWV!$A$8:$A$300)+COUNT('Large Dia. DWV'!$A$8:$A$121)+COUNT('SCH40'!$A$8:$A$601)+COUNT('Large Dia. SCH40'!$A$8:$A$34)+COUNT('SDR26'!$A$8:$A$118)+1,"")</f>
        <v/>
      </c>
      <c r="B114" s="434"/>
      <c r="C114" s="434"/>
      <c r="D114" s="184" t="s">
        <v>520</v>
      </c>
      <c r="E114" s="185">
        <v>29840326</v>
      </c>
      <c r="F114" s="186" t="s">
        <v>7949</v>
      </c>
      <c r="G114" s="381">
        <f>IFERROR(INDEX([1]Master!$1:$1048576,MATCH(D114,[1]Master!$B:$B,0),MATCH($H$5,[1]Master!$1:$1,0)),"")</f>
        <v>1</v>
      </c>
      <c r="H114" s="381">
        <f>IFERROR(INDEX([1]Master!$1:$1048576,MATCH(D114,[1]Master!$B:$B,0),MATCH($H$4,[1]Master!$1:$1,0)),"")</f>
        <v>80</v>
      </c>
      <c r="I114" s="318" t="s">
        <v>5380</v>
      </c>
      <c r="J114" s="367">
        <f>IFERROR(INDEX([1]Master!$1:$1048576,MATCH(D114,[1]Master!$B:$B,0),MATCH($G$5,[1]Master!$1:$1,0)),"")</f>
        <v>197.48633333333333</v>
      </c>
      <c r="K114" s="319">
        <f>ROUND(J114*Order_Quote!$L$5,4)</f>
        <v>0</v>
      </c>
      <c r="L114" s="348"/>
      <c r="M114" s="248"/>
      <c r="N114" s="320">
        <f t="shared" si="1"/>
        <v>0</v>
      </c>
    </row>
    <row r="115" spans="1:14" s="52" customFormat="1" x14ac:dyDescent="0.3">
      <c r="A115" s="279" t="str">
        <f>IF(L115&gt;0,COUNT($A$7:A114)+COUNT(DWV!$A$8:$A$300)+COUNT('Large Dia. DWV'!$A$8:$A$121)+COUNT('SCH40'!$A$8:$A$601)+COUNT('Large Dia. SCH40'!$A$8:$A$34)+COUNT('SDR26'!$A$8:$A$118)+1,"")</f>
        <v/>
      </c>
      <c r="B115" s="434"/>
      <c r="C115" s="434"/>
      <c r="D115" s="184" t="s">
        <v>5380</v>
      </c>
      <c r="E115" s="325"/>
      <c r="F115" s="322" t="s">
        <v>8035</v>
      </c>
      <c r="G115" s="318"/>
      <c r="H115" s="318"/>
      <c r="I115" s="318"/>
      <c r="J115" s="367" t="str">
        <f>IFERROR(INDEX([1]Master!$1:$1048576,MATCH(D115,[1]Master!$B:$B,0),MATCH($G$5,[1]Master!$1:$1,0)),"")</f>
        <v/>
      </c>
      <c r="K115" s="319"/>
      <c r="L115" s="348"/>
      <c r="M115" s="248"/>
      <c r="N115" s="321"/>
    </row>
    <row r="116" spans="1:14" s="52" customFormat="1" x14ac:dyDescent="0.3">
      <c r="A116" s="279" t="str">
        <f>IF(L116&gt;0,COUNT($A$7:A115)+COUNT(DWV!$A$8:$A$300)+COUNT('Large Dia. DWV'!$A$8:$A$121)+COUNT('SCH40'!$A$8:$A$601)+COUNT('Large Dia. SCH40'!$A$8:$A$34)+COUNT('SDR26'!$A$8:$A$118)+1,"")</f>
        <v/>
      </c>
      <c r="B116" s="434"/>
      <c r="C116" s="434"/>
      <c r="D116" s="184" t="s">
        <v>5380</v>
      </c>
      <c r="E116" s="325"/>
      <c r="F116" s="322" t="s">
        <v>8036</v>
      </c>
      <c r="G116" s="318"/>
      <c r="H116" s="318"/>
      <c r="I116" s="318"/>
      <c r="J116" s="367" t="str">
        <f>IFERROR(INDEX([1]Master!$1:$1048576,MATCH(D116,[1]Master!$B:$B,0),MATCH($G$5,[1]Master!$1:$1,0)),"")</f>
        <v/>
      </c>
      <c r="K116" s="319"/>
      <c r="L116" s="348"/>
      <c r="M116" s="248"/>
      <c r="N116" s="320"/>
    </row>
    <row r="117" spans="1:14" s="52" customFormat="1" x14ac:dyDescent="0.3">
      <c r="A117" s="279" t="str">
        <f>IF(L117&gt;0,COUNT($A$7:A116)+COUNT(DWV!$A$8:$A$300)+COUNT('Large Dia. DWV'!$A$8:$A$121)+COUNT('SCH40'!$A$8:$A$601)+COUNT('Large Dia. SCH40'!$A$8:$A$34)+COUNT('SDR26'!$A$8:$A$118)+1,"")</f>
        <v/>
      </c>
      <c r="B117" s="417"/>
      <c r="C117" s="418"/>
      <c r="D117" s="184"/>
      <c r="E117" s="325"/>
      <c r="F117" s="322" t="s">
        <v>8037</v>
      </c>
      <c r="G117" s="318"/>
      <c r="H117" s="318"/>
      <c r="I117" s="318"/>
      <c r="J117" s="367" t="str">
        <f>IFERROR(INDEX([1]Master!$1:$1048576,MATCH(D117,[1]Master!$B:$B,0),MATCH($G$5,[1]Master!$1:$1,0)),"")</f>
        <v/>
      </c>
      <c r="K117" s="319"/>
      <c r="L117" s="348"/>
      <c r="M117" s="248"/>
      <c r="N117" s="320"/>
    </row>
    <row r="118" spans="1:14" s="52" customFormat="1" x14ac:dyDescent="0.3">
      <c r="A118" s="279" t="str">
        <f>IF(L118&gt;0,COUNT($A$7:A117)+COUNT(DWV!$A$8:$A$300)+COUNT('Large Dia. DWV'!$A$8:$A$121)+COUNT('SCH40'!$A$8:$A$601)+COUNT('Large Dia. SCH40'!$A$8:$A$34)+COUNT('SDR26'!$A$8:$A$118)+1,"")</f>
        <v/>
      </c>
      <c r="B118" s="434"/>
      <c r="C118" s="434"/>
      <c r="D118" s="184" t="s">
        <v>5380</v>
      </c>
      <c r="E118" s="325"/>
      <c r="F118" s="322" t="s">
        <v>8038</v>
      </c>
      <c r="G118" s="318"/>
      <c r="H118" s="318"/>
      <c r="I118" s="318"/>
      <c r="J118" s="367" t="str">
        <f>IFERROR(INDEX([1]Master!$1:$1048576,MATCH(D118,[1]Master!$B:$B,0),MATCH($G$5,[1]Master!$1:$1,0)),"")</f>
        <v/>
      </c>
      <c r="K118" s="319"/>
      <c r="L118" s="348"/>
      <c r="M118" s="248"/>
      <c r="N118" s="320"/>
    </row>
    <row r="119" spans="1:14" s="52" customFormat="1" x14ac:dyDescent="0.3">
      <c r="A119" s="279" t="str">
        <f>IF(L119&gt;0,COUNT($A$7:A118)+COUNT(DWV!$A$8:$A$300)+COUNT('Large Dia. DWV'!$A$8:$A$121)+COUNT('SCH40'!$A$8:$A$601)+COUNT('Large Dia. SCH40'!$A$8:$A$34)+COUNT('SDR26'!$A$8:$A$118)+1,"")</f>
        <v/>
      </c>
      <c r="B119" s="417"/>
      <c r="C119" s="418"/>
      <c r="D119" s="184"/>
      <c r="E119" s="325"/>
      <c r="F119" s="322" t="s">
        <v>8039</v>
      </c>
      <c r="G119" s="318"/>
      <c r="H119" s="318"/>
      <c r="I119" s="318"/>
      <c r="J119" s="367" t="str">
        <f>IFERROR(INDEX([1]Master!$1:$1048576,MATCH(D119,[1]Master!$B:$B,0),MATCH($G$5,[1]Master!$1:$1,0)),"")</f>
        <v/>
      </c>
      <c r="K119" s="319"/>
      <c r="L119" s="349"/>
      <c r="M119" s="248"/>
      <c r="N119" s="321"/>
    </row>
    <row r="120" spans="1:14" s="52" customFormat="1" x14ac:dyDescent="0.3">
      <c r="A120" s="279" t="str">
        <f>IF(L120&gt;0,COUNT($A$7:A119)+COUNT(DWV!$A$8:$A$300)+COUNT('Large Dia. DWV'!$A$8:$A$121)+COUNT('SCH40'!$A$8:$A$601)+COUNT('Large Dia. SCH40'!$A$8:$A$34)+COUNT('SDR26'!$A$8:$A$118)+1,"")</f>
        <v/>
      </c>
      <c r="B120" s="434"/>
      <c r="C120" s="434"/>
      <c r="D120" s="184" t="s">
        <v>521</v>
      </c>
      <c r="E120" s="185">
        <v>29847002</v>
      </c>
      <c r="F120" s="186" t="s">
        <v>6861</v>
      </c>
      <c r="G120" s="318">
        <v>15</v>
      </c>
      <c r="H120" s="318">
        <v>675</v>
      </c>
      <c r="I120" s="318" t="s">
        <v>5380</v>
      </c>
      <c r="J120" s="367">
        <f>IFERROR(INDEX([1]Master!$1:$1048576,MATCH(D120,[1]Master!$B:$B,0),MATCH($G$5,[1]Master!$1:$1,0)),"")</f>
        <v>65.531555555555556</v>
      </c>
      <c r="K120" s="319">
        <f>ROUND(J120*Order_Quote!$L$5,4)</f>
        <v>0</v>
      </c>
      <c r="L120" s="349"/>
      <c r="M120" s="248"/>
      <c r="N120" s="320">
        <f t="shared" si="1"/>
        <v>0</v>
      </c>
    </row>
    <row r="121" spans="1:14" s="52" customFormat="1" x14ac:dyDescent="0.3">
      <c r="A121" s="279" t="str">
        <f>IF(L121&gt;0,COUNT($A$7:A120)+COUNT(DWV!$A$8:$A$300)+COUNT('Large Dia. DWV'!$A$8:$A$121)+COUNT('SCH40'!$A$8:$A$601)+COUNT('Large Dia. SCH40'!$A$8:$A$34)+COUNT('SDR26'!$A$8:$A$118)+1,"")</f>
        <v/>
      </c>
      <c r="B121" s="434"/>
      <c r="C121" s="434"/>
      <c r="D121" s="184" t="s">
        <v>522</v>
      </c>
      <c r="E121" s="185">
        <v>29847010</v>
      </c>
      <c r="F121" s="186" t="s">
        <v>7719</v>
      </c>
      <c r="G121" s="318">
        <v>1</v>
      </c>
      <c r="H121" s="318">
        <v>180</v>
      </c>
      <c r="I121" s="318" t="s">
        <v>5380</v>
      </c>
      <c r="J121" s="367">
        <f>IFERROR(INDEX([1]Master!$1:$1048576,MATCH(D121,[1]Master!$B:$B,0),MATCH($G$5,[1]Master!$1:$1,0)),"")</f>
        <v>123.53744444444445</v>
      </c>
      <c r="K121" s="319">
        <f>ROUND(J121*Order_Quote!$L$5,4)</f>
        <v>0</v>
      </c>
      <c r="L121" s="348"/>
      <c r="M121" s="248"/>
      <c r="N121" s="320">
        <f t="shared" si="1"/>
        <v>0</v>
      </c>
    </row>
    <row r="122" spans="1:14" s="52" customFormat="1" x14ac:dyDescent="0.3">
      <c r="A122" s="279" t="str">
        <f>IF(L122&gt;0,COUNT($A$7:A121)+COUNT(DWV!$A$8:$A$300)+COUNT('Large Dia. DWV'!$A$8:$A$121)+COUNT('SCH40'!$A$8:$A$601)+COUNT('Large Dia. SCH40'!$A$8:$A$34)+COUNT('SDR26'!$A$8:$A$118)+1,"")</f>
        <v/>
      </c>
      <c r="B122" s="434"/>
      <c r="C122" s="434"/>
      <c r="D122" s="184" t="s">
        <v>523</v>
      </c>
      <c r="E122" s="185">
        <v>29847037</v>
      </c>
      <c r="F122" s="186" t="s">
        <v>7720</v>
      </c>
      <c r="G122" s="318">
        <v>1</v>
      </c>
      <c r="H122" s="318">
        <v>120</v>
      </c>
      <c r="I122" s="318" t="s">
        <v>5380</v>
      </c>
      <c r="J122" s="367">
        <f>IFERROR(INDEX([1]Master!$1:$1048576,MATCH(D122,[1]Master!$B:$B,0),MATCH($G$5,[1]Master!$1:$1,0)),"")</f>
        <v>137.88733333333334</v>
      </c>
      <c r="K122" s="319">
        <f>ROUND(J122*Order_Quote!$L$5,4)</f>
        <v>0</v>
      </c>
      <c r="L122" s="348"/>
      <c r="M122" s="248"/>
      <c r="N122" s="320">
        <f t="shared" si="1"/>
        <v>0</v>
      </c>
    </row>
    <row r="123" spans="1:14" s="52" customFormat="1" x14ac:dyDescent="0.3">
      <c r="A123" s="279" t="str">
        <f>IF(L123&gt;0,COUNT($A$7:A122)+COUNT(DWV!$A$8:$A$300)+COUNT('Large Dia. DWV'!$A$8:$A$121)+COUNT('SCH40'!$A$8:$A$601)+COUNT('Large Dia. SCH40'!$A$8:$A$34)+COUNT('SDR26'!$A$8:$A$118)+1,"")</f>
        <v/>
      </c>
      <c r="B123" s="434"/>
      <c r="C123" s="434"/>
      <c r="D123" s="184" t="s">
        <v>524</v>
      </c>
      <c r="E123" s="185">
        <v>29847053</v>
      </c>
      <c r="F123" s="186" t="s">
        <v>7721</v>
      </c>
      <c r="G123" s="318">
        <v>1</v>
      </c>
      <c r="H123" s="318">
        <v>60</v>
      </c>
      <c r="I123" s="318" t="s">
        <v>5380</v>
      </c>
      <c r="J123" s="367">
        <f>IFERROR(INDEX([1]Master!$1:$1048576,MATCH(D123,[1]Master!$B:$B,0),MATCH($G$5,[1]Master!$1:$1,0)),"")</f>
        <v>250.68911111111115</v>
      </c>
      <c r="K123" s="319">
        <f>ROUND(J123*Order_Quote!$L$5,4)</f>
        <v>0</v>
      </c>
      <c r="L123" s="348"/>
      <c r="M123" s="248"/>
      <c r="N123" s="321">
        <f t="shared" si="1"/>
        <v>0</v>
      </c>
    </row>
    <row r="124" spans="1:14" s="52" customFormat="1" x14ac:dyDescent="0.3">
      <c r="A124" s="279" t="str">
        <f>IF(L124&gt;0,COUNT($A$7:A123)+COUNT(DWV!$A$8:$A$300)+COUNT('Large Dia. DWV'!$A$8:$A$121)+COUNT('SCH40'!$A$8:$A$601)+COUNT('Large Dia. SCH40'!$A$8:$A$34)+COUNT('SDR26'!$A$8:$A$118)+1,"")</f>
        <v/>
      </c>
      <c r="B124" s="434"/>
      <c r="C124" s="434"/>
      <c r="D124" s="184" t="s">
        <v>525</v>
      </c>
      <c r="E124" s="185">
        <v>29847061</v>
      </c>
      <c r="F124" s="186" t="s">
        <v>7722</v>
      </c>
      <c r="G124" s="318">
        <v>1</v>
      </c>
      <c r="H124" s="318">
        <v>36</v>
      </c>
      <c r="I124" s="318" t="s">
        <v>5380</v>
      </c>
      <c r="J124" s="367">
        <f>IFERROR(INDEX([1]Master!$1:$1048576,MATCH(D124,[1]Master!$B:$B,0),MATCH($G$5,[1]Master!$1:$1,0)),"")</f>
        <v>367.60444444444443</v>
      </c>
      <c r="K124" s="319">
        <f>ROUND(J124*Order_Quote!$L$5,4)</f>
        <v>0</v>
      </c>
      <c r="L124" s="348"/>
      <c r="M124" s="248"/>
      <c r="N124" s="320">
        <f t="shared" si="1"/>
        <v>0</v>
      </c>
    </row>
    <row r="125" spans="1:14" s="52" customFormat="1" x14ac:dyDescent="0.3">
      <c r="A125" s="279" t="str">
        <f>IF(L125&gt;0,COUNT($A$7:A124)+COUNT(DWV!$A$8:$A$300)+COUNT('Large Dia. DWV'!$A$8:$A$121)+COUNT('SCH40'!$A$8:$A$601)+COUNT('Large Dia. SCH40'!$A$8:$A$34)+COUNT('SDR26'!$A$8:$A$118)+1,"")</f>
        <v/>
      </c>
      <c r="B125" s="434"/>
      <c r="C125" s="434"/>
      <c r="D125" s="184" t="s">
        <v>5380</v>
      </c>
      <c r="E125" s="185"/>
      <c r="F125" s="322" t="s">
        <v>6862</v>
      </c>
      <c r="G125" s="318" t="s">
        <v>5380</v>
      </c>
      <c r="H125" s="318" t="s">
        <v>5380</v>
      </c>
      <c r="I125" s="318" t="s">
        <v>5380</v>
      </c>
      <c r="J125" s="367" t="str">
        <f>IFERROR(INDEX([1]Master!$1:$1048576,MATCH(D125,[1]Master!$B:$B,0),MATCH($G$5,[1]Master!$1:$1,0)),"")</f>
        <v/>
      </c>
      <c r="K125" s="319"/>
      <c r="L125" s="348"/>
      <c r="M125" s="248"/>
      <c r="N125" s="320"/>
    </row>
    <row r="126" spans="1:14" s="52" customFormat="1" x14ac:dyDescent="0.3">
      <c r="A126" s="279" t="str">
        <f>IF(L126&gt;0,COUNT($A$7:A125)+COUNT(DWV!$A$8:$A$300)+COUNT('Large Dia. DWV'!$A$8:$A$121)+COUNT('SCH40'!$A$8:$A$601)+COUNT('Large Dia. SCH40'!$A$8:$A$34)+COUNT('SDR26'!$A$8:$A$118)+1,"")</f>
        <v/>
      </c>
      <c r="B126" s="434"/>
      <c r="C126" s="434"/>
      <c r="D126" s="184" t="s">
        <v>5380</v>
      </c>
      <c r="E126" s="185"/>
      <c r="F126" s="322" t="s">
        <v>6864</v>
      </c>
      <c r="G126" s="318" t="s">
        <v>5380</v>
      </c>
      <c r="H126" s="318" t="s">
        <v>5380</v>
      </c>
      <c r="I126" s="318" t="s">
        <v>5380</v>
      </c>
      <c r="J126" s="367" t="str">
        <f>IFERROR(INDEX([1]Master!$1:$1048576,MATCH(D126,[1]Master!$B:$B,0),MATCH($G$5,[1]Master!$1:$1,0)),"")</f>
        <v/>
      </c>
      <c r="K126" s="319"/>
      <c r="L126" s="348"/>
      <c r="M126" s="248"/>
      <c r="N126" s="320"/>
    </row>
    <row r="127" spans="1:14" s="52" customFormat="1" x14ac:dyDescent="0.3">
      <c r="A127" s="279" t="str">
        <f>IF(L127&gt;0,COUNT($A$7:A126)+COUNT(DWV!$A$8:$A$300)+COUNT('Large Dia. DWV'!$A$8:$A$121)+COUNT('SCH40'!$A$8:$A$601)+COUNT('Large Dia. SCH40'!$A$8:$A$34)+COUNT('SDR26'!$A$8:$A$118)+1,"")</f>
        <v/>
      </c>
      <c r="B127" s="434"/>
      <c r="C127" s="434"/>
      <c r="D127" s="184" t="s">
        <v>526</v>
      </c>
      <c r="E127" s="185">
        <v>29846375</v>
      </c>
      <c r="F127" s="186" t="s">
        <v>7952</v>
      </c>
      <c r="G127" s="318">
        <v>36</v>
      </c>
      <c r="H127" s="318">
        <v>2250</v>
      </c>
      <c r="I127" s="318" t="s">
        <v>5380</v>
      </c>
      <c r="J127" s="367">
        <f>IFERROR(INDEX([1]Master!$1:$1048576,MATCH(D127,[1]Master!$B:$B,0),MATCH($G$5,[1]Master!$1:$1,0)),"")</f>
        <v>14.040777777777778</v>
      </c>
      <c r="K127" s="319">
        <f>ROUND(J127*Order_Quote!$L$5,4)</f>
        <v>0</v>
      </c>
      <c r="L127" s="349"/>
      <c r="M127" s="248"/>
      <c r="N127" s="321">
        <f t="shared" si="1"/>
        <v>0</v>
      </c>
    </row>
    <row r="128" spans="1:14" s="52" customFormat="1" x14ac:dyDescent="0.3">
      <c r="A128" s="279" t="str">
        <f>IF(L128&gt;0,COUNT($A$7:A127)+COUNT(DWV!$A$8:$A$300)+COUNT('Large Dia. DWV'!$A$8:$A$121)+COUNT('SCH40'!$A$8:$A$601)+COUNT('Large Dia. SCH40'!$A$8:$A$34)+COUNT('SDR26'!$A$8:$A$118)+1,"")</f>
        <v/>
      </c>
      <c r="B128" s="434"/>
      <c r="C128" s="434"/>
      <c r="D128" s="184" t="s">
        <v>527</v>
      </c>
      <c r="E128" s="185">
        <v>29846383</v>
      </c>
      <c r="F128" s="186" t="s">
        <v>7953</v>
      </c>
      <c r="G128" s="318">
        <v>40</v>
      </c>
      <c r="H128" s="318">
        <v>1800</v>
      </c>
      <c r="I128" s="318" t="s">
        <v>5380</v>
      </c>
      <c r="J128" s="367">
        <f>IFERROR(INDEX([1]Master!$1:$1048576,MATCH(D128,[1]Master!$B:$B,0),MATCH($G$5,[1]Master!$1:$1,0)),"")</f>
        <v>20.817444444444444</v>
      </c>
      <c r="K128" s="319">
        <f>ROUND(J128*Order_Quote!$L$5,4)</f>
        <v>0</v>
      </c>
      <c r="L128" s="348"/>
      <c r="M128" s="248"/>
      <c r="N128" s="320">
        <f t="shared" si="1"/>
        <v>0</v>
      </c>
    </row>
    <row r="129" spans="1:14" s="52" customFormat="1" x14ac:dyDescent="0.3">
      <c r="A129" s="279" t="str">
        <f>IF(L129&gt;0,COUNT($A$7:A128)+COUNT(DWV!$A$8:$A$300)+COUNT('Large Dia. DWV'!$A$8:$A$121)+COUNT('SCH40'!$A$8:$A$601)+COUNT('Large Dia. SCH40'!$A$8:$A$34)+COUNT('SDR26'!$A$8:$A$118)+1,"")</f>
        <v/>
      </c>
      <c r="B129" s="434"/>
      <c r="C129" s="434"/>
      <c r="D129" s="184" t="s">
        <v>528</v>
      </c>
      <c r="E129" s="185">
        <v>29846391</v>
      </c>
      <c r="F129" s="186" t="s">
        <v>7954</v>
      </c>
      <c r="G129" s="318">
        <v>8</v>
      </c>
      <c r="H129" s="318">
        <v>540</v>
      </c>
      <c r="I129" s="318" t="s">
        <v>5380</v>
      </c>
      <c r="J129" s="367">
        <f>IFERROR(INDEX([1]Master!$1:$1048576,MATCH(D129,[1]Master!$B:$B,0),MATCH($G$5,[1]Master!$1:$1,0)),"")</f>
        <v>143.91500000000002</v>
      </c>
      <c r="K129" s="319">
        <f>ROUND(J129*Order_Quote!$L$5,4)</f>
        <v>0</v>
      </c>
      <c r="L129" s="348"/>
      <c r="M129" s="248"/>
      <c r="N129" s="320">
        <f t="shared" si="1"/>
        <v>0</v>
      </c>
    </row>
    <row r="130" spans="1:14" s="52" customFormat="1" x14ac:dyDescent="0.3">
      <c r="A130" s="279" t="str">
        <f>IF(L130&gt;0,COUNT($A$7:A129)+COUNT(DWV!$A$8:$A$300)+COUNT('Large Dia. DWV'!$A$8:$A$121)+COUNT('SCH40'!$A$8:$A$601)+COUNT('Large Dia. SCH40'!$A$8:$A$34)+COUNT('SDR26'!$A$8:$A$118)+1,"")</f>
        <v/>
      </c>
      <c r="B130" s="434"/>
      <c r="C130" s="434"/>
      <c r="D130" s="184" t="s">
        <v>551</v>
      </c>
      <c r="E130" s="185">
        <v>29846804</v>
      </c>
      <c r="F130" s="186" t="s">
        <v>7955</v>
      </c>
      <c r="G130" s="318">
        <v>24</v>
      </c>
      <c r="H130" s="318">
        <v>1080</v>
      </c>
      <c r="I130" s="318" t="s">
        <v>5380</v>
      </c>
      <c r="J130" s="367">
        <f>IFERROR(INDEX([1]Master!$1:$1048576,MATCH(D130,[1]Master!$B:$B,0),MATCH($G$5,[1]Master!$1:$1,0)),"")</f>
        <v>16.05</v>
      </c>
      <c r="K130" s="319">
        <f>ROUND(J130*Order_Quote!$L$5,4)</f>
        <v>0</v>
      </c>
      <c r="L130" s="349"/>
      <c r="M130" s="248"/>
      <c r="N130" s="320">
        <f t="shared" si="1"/>
        <v>0</v>
      </c>
    </row>
    <row r="131" spans="1:14" s="52" customFormat="1" x14ac:dyDescent="0.3">
      <c r="A131" s="279" t="str">
        <f>IF(L131&gt;0,COUNT($A$7:A130)+COUNT(DWV!$A$8:$A$300)+COUNT('Large Dia. DWV'!$A$8:$A$121)+COUNT('SCH40'!$A$8:$A$601)+COUNT('Large Dia. SCH40'!$A$8:$A$34)+COUNT('SDR26'!$A$8:$A$118)+1,"")</f>
        <v/>
      </c>
      <c r="B131" s="434"/>
      <c r="C131" s="434"/>
      <c r="D131" s="184" t="s">
        <v>552</v>
      </c>
      <c r="E131" s="185">
        <v>29846812</v>
      </c>
      <c r="F131" s="186" t="s">
        <v>7956</v>
      </c>
      <c r="G131" s="318">
        <v>18</v>
      </c>
      <c r="H131" s="318">
        <v>432</v>
      </c>
      <c r="I131" s="318" t="s">
        <v>5380</v>
      </c>
      <c r="J131" s="367">
        <f>IFERROR(INDEX([1]Master!$1:$1048576,MATCH(D131,[1]Master!$B:$B,0),MATCH($G$5,[1]Master!$1:$1,0)),"")</f>
        <v>24.633777777777777</v>
      </c>
      <c r="K131" s="319">
        <f>ROUND(J131*Order_Quote!$L$5,4)</f>
        <v>0</v>
      </c>
      <c r="L131" s="348"/>
      <c r="M131" s="248"/>
      <c r="N131" s="321">
        <f t="shared" si="1"/>
        <v>0</v>
      </c>
    </row>
    <row r="132" spans="1:14" s="52" customFormat="1" x14ac:dyDescent="0.3">
      <c r="A132" s="279" t="str">
        <f>IF(L132&gt;0,COUNT($A$7:A131)+COUNT(DWV!$A$8:$A$300)+COUNT('Large Dia. DWV'!$A$8:$A$121)+COUNT('SCH40'!$A$8:$A$601)+COUNT('Large Dia. SCH40'!$A$8:$A$34)+COUNT('SDR26'!$A$8:$A$118)+1,"")</f>
        <v/>
      </c>
      <c r="B132" s="434"/>
      <c r="C132" s="434"/>
      <c r="D132" s="184" t="s">
        <v>553</v>
      </c>
      <c r="E132" s="185">
        <v>29846820</v>
      </c>
      <c r="F132" s="186" t="s">
        <v>7957</v>
      </c>
      <c r="G132" s="318">
        <v>9</v>
      </c>
      <c r="H132" s="318">
        <v>162</v>
      </c>
      <c r="I132" s="318" t="s">
        <v>5380</v>
      </c>
      <c r="J132" s="367">
        <f>IFERROR(INDEX([1]Master!$1:$1048576,MATCH(D132,[1]Master!$B:$B,0),MATCH($G$5,[1]Master!$1:$1,0)),"")</f>
        <v>87.371444444444435</v>
      </c>
      <c r="K132" s="319">
        <f>ROUND(J132*Order_Quote!$L$5,4)</f>
        <v>0</v>
      </c>
      <c r="L132" s="348"/>
      <c r="M132" s="248"/>
      <c r="N132" s="320">
        <f t="shared" si="1"/>
        <v>0</v>
      </c>
    </row>
    <row r="133" spans="1:14" s="52" customFormat="1" x14ac:dyDescent="0.3">
      <c r="A133" s="279" t="str">
        <f>IF(L133&gt;0,COUNT($A$7:A132)+COUNT(DWV!$A$8:$A$300)+COUNT('Large Dia. DWV'!$A$8:$A$121)+COUNT('SCH40'!$A$8:$A$601)+COUNT('Large Dia. SCH40'!$A$8:$A$34)+COUNT('SDR26'!$A$8:$A$118)+1,"")</f>
        <v/>
      </c>
      <c r="B133" s="434"/>
      <c r="C133" s="434"/>
      <c r="D133" s="184" t="s">
        <v>554</v>
      </c>
      <c r="E133" s="185">
        <v>29846839</v>
      </c>
      <c r="F133" s="186" t="s">
        <v>7958</v>
      </c>
      <c r="G133" s="318">
        <v>1</v>
      </c>
      <c r="H133" s="318">
        <v>72</v>
      </c>
      <c r="I133" s="318" t="s">
        <v>5380</v>
      </c>
      <c r="J133" s="367">
        <f>IFERROR(INDEX([1]Master!$1:$1048576,MATCH(D133,[1]Master!$B:$B,0),MATCH($G$5,[1]Master!$1:$1,0)),"")</f>
        <v>291.06377777777777</v>
      </c>
      <c r="K133" s="319">
        <f>ROUND(J133*Order_Quote!$L$5,4)</f>
        <v>0</v>
      </c>
      <c r="L133" s="348"/>
      <c r="M133" s="248"/>
      <c r="N133" s="320">
        <f t="shared" si="1"/>
        <v>0</v>
      </c>
    </row>
    <row r="134" spans="1:14" s="52" customFormat="1" x14ac:dyDescent="0.3">
      <c r="A134" s="279" t="str">
        <f>IF(L134&gt;0,COUNT($A$7:A133)+COUNT(DWV!$A$8:$A$300)+COUNT('Large Dia. DWV'!$A$8:$A$121)+COUNT('SCH40'!$A$8:$A$601)+COUNT('Large Dia. SCH40'!$A$8:$A$34)+COUNT('SDR26'!$A$8:$A$118)+1,"")</f>
        <v/>
      </c>
      <c r="B134" s="434"/>
      <c r="C134" s="434"/>
      <c r="D134" s="184" t="s">
        <v>555</v>
      </c>
      <c r="E134" s="185">
        <v>29846847</v>
      </c>
      <c r="F134" s="186" t="s">
        <v>7959</v>
      </c>
      <c r="G134" s="318">
        <v>2</v>
      </c>
      <c r="H134" s="318">
        <v>36</v>
      </c>
      <c r="I134" s="318" t="s">
        <v>5380</v>
      </c>
      <c r="J134" s="367">
        <f>IFERROR(INDEX([1]Master!$1:$1048576,MATCH(D134,[1]Master!$B:$B,0),MATCH($G$5,[1]Master!$1:$1,0)),"")</f>
        <v>347.85700000000003</v>
      </c>
      <c r="K134" s="319">
        <f>ROUND(J134*Order_Quote!$L$5,4)</f>
        <v>0</v>
      </c>
      <c r="L134" s="348"/>
      <c r="M134" s="248"/>
      <c r="N134" s="320">
        <f t="shared" si="1"/>
        <v>0</v>
      </c>
    </row>
    <row r="135" spans="1:14" s="52" customFormat="1" x14ac:dyDescent="0.3">
      <c r="A135" s="279" t="str">
        <f>IF(L135&gt;0,COUNT($A$7:A134)+COUNT(DWV!$A$8:$A$300)+COUNT('Large Dia. DWV'!$A$8:$A$121)+COUNT('SCH40'!$A$8:$A$601)+COUNT('Large Dia. SCH40'!$A$8:$A$34)+COUNT('SDR26'!$A$8:$A$118)+1,"")</f>
        <v/>
      </c>
      <c r="B135" s="434"/>
      <c r="C135" s="434"/>
      <c r="D135" s="184" t="s">
        <v>5380</v>
      </c>
      <c r="E135" s="185"/>
      <c r="F135" s="322" t="s">
        <v>3747</v>
      </c>
      <c r="G135" s="318" t="s">
        <v>5380</v>
      </c>
      <c r="H135" s="318" t="s">
        <v>5380</v>
      </c>
      <c r="I135" s="318" t="s">
        <v>5380</v>
      </c>
      <c r="J135" s="367" t="str">
        <f>IFERROR(INDEX([1]Master!$1:$1048576,MATCH(D135,[1]Master!$B:$B,0),MATCH($G$5,[1]Master!$1:$1,0)),"")</f>
        <v/>
      </c>
      <c r="K135" s="319"/>
      <c r="L135" s="348"/>
      <c r="M135" s="248"/>
      <c r="N135" s="321"/>
    </row>
    <row r="136" spans="1:14" s="52" customFormat="1" x14ac:dyDescent="0.3">
      <c r="A136" s="279" t="str">
        <f>IF(L136&gt;0,COUNT($A$7:A135)+COUNT(DWV!$A$8:$A$300)+COUNT('Large Dia. DWV'!$A$8:$A$121)+COUNT('SCH40'!$A$8:$A$601)+COUNT('Large Dia. SCH40'!$A$8:$A$34)+COUNT('SDR26'!$A$8:$A$118)+1,"")</f>
        <v/>
      </c>
      <c r="B136" s="434"/>
      <c r="C136" s="434"/>
      <c r="D136" s="184" t="s">
        <v>556</v>
      </c>
      <c r="E136" s="185">
        <v>29840709</v>
      </c>
      <c r="F136" s="186" t="s">
        <v>7960</v>
      </c>
      <c r="G136" s="318">
        <v>25</v>
      </c>
      <c r="H136" s="318">
        <v>1125</v>
      </c>
      <c r="I136" s="318" t="s">
        <v>5380</v>
      </c>
      <c r="J136" s="367">
        <f>IFERROR(INDEX([1]Master!$1:$1048576,MATCH(D136,[1]Master!$B:$B,0),MATCH($G$5,[1]Master!$1:$1,0)),"")</f>
        <v>21.293000000000003</v>
      </c>
      <c r="K136" s="319">
        <f>ROUND(J136*Order_Quote!$L$5,4)</f>
        <v>0</v>
      </c>
      <c r="L136" s="349"/>
      <c r="M136" s="248"/>
      <c r="N136" s="320">
        <f t="shared" si="1"/>
        <v>0</v>
      </c>
    </row>
    <row r="137" spans="1:14" s="52" customFormat="1" x14ac:dyDescent="0.3">
      <c r="A137" s="279" t="str">
        <f>IF(L137&gt;0,COUNT($A$7:A136)+COUNT(DWV!$A$8:$A$300)+COUNT('Large Dia. DWV'!$A$8:$A$121)+COUNT('SCH40'!$A$8:$A$601)+COUNT('Large Dia. SCH40'!$A$8:$A$34)+COUNT('SDR26'!$A$8:$A$118)+1,"")</f>
        <v/>
      </c>
      <c r="B137" s="434"/>
      <c r="C137" s="434"/>
      <c r="D137" s="184" t="s">
        <v>557</v>
      </c>
      <c r="E137" s="185">
        <v>29840717</v>
      </c>
      <c r="F137" s="186" t="s">
        <v>7961</v>
      </c>
      <c r="G137" s="318">
        <v>15</v>
      </c>
      <c r="H137" s="318">
        <v>360</v>
      </c>
      <c r="I137" s="318" t="s">
        <v>5380</v>
      </c>
      <c r="J137" s="367">
        <f>IFERROR(INDEX([1]Master!$1:$1048576,MATCH(D137,[1]Master!$B:$B,0),MATCH($G$5,[1]Master!$1:$1,0)),"")</f>
        <v>39.899111111111118</v>
      </c>
      <c r="K137" s="319">
        <f>ROUND(J137*Order_Quote!$L$5,4)</f>
        <v>0</v>
      </c>
      <c r="L137" s="348"/>
      <c r="M137" s="248"/>
      <c r="N137" s="320">
        <f t="shared" ref="N137:N198" si="2">L137/G137</f>
        <v>0</v>
      </c>
    </row>
    <row r="138" spans="1:14" s="52" customFormat="1" x14ac:dyDescent="0.3">
      <c r="A138" s="279" t="str">
        <f>IF(L138&gt;0,COUNT($A$7:A137)+COUNT(DWV!$A$8:$A$300)+COUNT('Large Dia. DWV'!$A$8:$A$121)+COUNT('SCH40'!$A$8:$A$601)+COUNT('Large Dia. SCH40'!$A$8:$A$34)+COUNT('SDR26'!$A$8:$A$118)+1,"")</f>
        <v/>
      </c>
      <c r="B138" s="434"/>
      <c r="C138" s="434"/>
      <c r="D138" s="184" t="s">
        <v>558</v>
      </c>
      <c r="E138" s="185">
        <v>29840725</v>
      </c>
      <c r="F138" s="186" t="s">
        <v>7962</v>
      </c>
      <c r="G138" s="318">
        <v>8</v>
      </c>
      <c r="H138" s="318">
        <v>192</v>
      </c>
      <c r="I138" s="318" t="s">
        <v>5380</v>
      </c>
      <c r="J138" s="367">
        <f>IFERROR(INDEX([1]Master!$1:$1048576,MATCH(D138,[1]Master!$B:$B,0),MATCH($G$5,[1]Master!$1:$1,0)),"")</f>
        <v>107.68955555555556</v>
      </c>
      <c r="K138" s="319">
        <f>ROUND(J138*Order_Quote!$L$5,4)</f>
        <v>0</v>
      </c>
      <c r="L138" s="348"/>
      <c r="M138" s="248"/>
      <c r="N138" s="320">
        <f t="shared" si="2"/>
        <v>0</v>
      </c>
    </row>
    <row r="139" spans="1:14" s="52" customFormat="1" x14ac:dyDescent="0.3">
      <c r="A139" s="279" t="str">
        <f>IF(L139&gt;0,COUNT($A$7:A138)+COUNT(DWV!$A$8:$A$300)+COUNT('Large Dia. DWV'!$A$8:$A$121)+COUNT('SCH40'!$A$8:$A$601)+COUNT('Large Dia. SCH40'!$A$8:$A$34)+COUNT('SDR26'!$A$8:$A$118)+1,"")</f>
        <v/>
      </c>
      <c r="B139" s="434"/>
      <c r="C139" s="434"/>
      <c r="D139" s="184" t="s">
        <v>559</v>
      </c>
      <c r="E139" s="185">
        <v>29849447</v>
      </c>
      <c r="F139" s="186" t="s">
        <v>7963</v>
      </c>
      <c r="G139" s="318">
        <v>1</v>
      </c>
      <c r="H139" s="318">
        <v>72</v>
      </c>
      <c r="I139" s="318" t="s">
        <v>5380</v>
      </c>
      <c r="J139" s="367">
        <f>IFERROR(INDEX([1]Master!$1:$1048576,MATCH(D139,[1]Master!$B:$B,0),MATCH($G$5,[1]Master!$1:$1,0)),"")</f>
        <v>160.15522222222222</v>
      </c>
      <c r="K139" s="319">
        <f>ROUND(J139*Order_Quote!$L$5,4)</f>
        <v>0</v>
      </c>
      <c r="L139" s="348"/>
      <c r="M139" s="248"/>
      <c r="N139" s="321">
        <f t="shared" si="2"/>
        <v>0</v>
      </c>
    </row>
    <row r="140" spans="1:14" s="52" customFormat="1" x14ac:dyDescent="0.3">
      <c r="A140" s="279" t="str">
        <f>IF(L140&gt;0,COUNT($A$7:A139)+COUNT(DWV!$A$8:$A$300)+COUNT('Large Dia. DWV'!$A$8:$A$121)+COUNT('SCH40'!$A$8:$A$601)+COUNT('Large Dia. SCH40'!$A$8:$A$34)+COUNT('SDR26'!$A$8:$A$118)+1,"")</f>
        <v/>
      </c>
      <c r="B140" s="434"/>
      <c r="C140" s="434"/>
      <c r="D140" s="184" t="s">
        <v>560</v>
      </c>
      <c r="E140" s="185">
        <v>29849455</v>
      </c>
      <c r="F140" s="186" t="s">
        <v>7964</v>
      </c>
      <c r="G140" s="318">
        <v>1</v>
      </c>
      <c r="H140" s="318">
        <v>40</v>
      </c>
      <c r="I140" s="318" t="s">
        <v>5380</v>
      </c>
      <c r="J140" s="367">
        <f>IFERROR(INDEX([1]Master!$1:$1048576,MATCH(D140,[1]Master!$B:$B,0),MATCH($G$5,[1]Master!$1:$1,0)),"")</f>
        <v>347.94022222222225</v>
      </c>
      <c r="K140" s="319">
        <f>ROUND(J140*Order_Quote!$L$5,4)</f>
        <v>0</v>
      </c>
      <c r="L140" s="348"/>
      <c r="M140" s="248"/>
      <c r="N140" s="320">
        <f t="shared" si="2"/>
        <v>0</v>
      </c>
    </row>
    <row r="141" spans="1:14" s="52" customFormat="1" x14ac:dyDescent="0.3">
      <c r="A141" s="279" t="str">
        <f>IF(L141&gt;0,COUNT($A$7:A140)+COUNT(DWV!$A$8:$A$300)+COUNT('Large Dia. DWV'!$A$8:$A$121)+COUNT('SCH40'!$A$8:$A$601)+COUNT('Large Dia. SCH40'!$A$8:$A$34)+COUNT('SDR26'!$A$8:$A$118)+1,"")</f>
        <v/>
      </c>
      <c r="B141" s="434"/>
      <c r="C141" s="434"/>
      <c r="D141" s="184" t="s">
        <v>5380</v>
      </c>
      <c r="E141" s="185"/>
      <c r="F141" s="322" t="s">
        <v>3759</v>
      </c>
      <c r="G141" s="318" t="s">
        <v>5380</v>
      </c>
      <c r="H141" s="318" t="s">
        <v>5380</v>
      </c>
      <c r="I141" s="318" t="s">
        <v>5380</v>
      </c>
      <c r="J141" s="367" t="str">
        <f>IFERROR(INDEX([1]Master!$1:$1048576,MATCH(D141,[1]Master!$B:$B,0),MATCH($G$5,[1]Master!$1:$1,0)),"")</f>
        <v/>
      </c>
      <c r="K141" s="319"/>
      <c r="L141" s="348"/>
      <c r="M141" s="248"/>
      <c r="N141" s="320"/>
    </row>
    <row r="142" spans="1:14" s="52" customFormat="1" ht="27" customHeight="1" x14ac:dyDescent="0.3">
      <c r="A142" s="279" t="str">
        <f>IF(L142&gt;0,COUNT($A$7:A141)+COUNT(DWV!$A$8:$A$300)+COUNT('Large Dia. DWV'!$A$8:$A$121)+COUNT('SCH40'!$A$8:$A$601)+COUNT('Large Dia. SCH40'!$A$8:$A$34)+COUNT('SDR26'!$A$8:$A$118)+1,"")</f>
        <v/>
      </c>
      <c r="B142" s="434"/>
      <c r="C142" s="434"/>
      <c r="D142" s="184" t="s">
        <v>536</v>
      </c>
      <c r="E142" s="185">
        <v>29842574</v>
      </c>
      <c r="F142" s="186" t="s">
        <v>7972</v>
      </c>
      <c r="G142" s="318">
        <v>16</v>
      </c>
      <c r="H142" s="318">
        <v>192</v>
      </c>
      <c r="I142" s="318" t="s">
        <v>5380</v>
      </c>
      <c r="J142" s="367">
        <f>IFERROR(INDEX([1]Master!$1:$1048576,MATCH(D142,[1]Master!$B:$B,0),MATCH($G$5,[1]Master!$1:$1,0)),"")</f>
        <v>122.77655555555556</v>
      </c>
      <c r="K142" s="319">
        <f>ROUND(J142*Order_Quote!$L$5,4)</f>
        <v>0</v>
      </c>
      <c r="L142" s="349"/>
      <c r="M142" s="248"/>
      <c r="N142" s="321">
        <f>L142/G142</f>
        <v>0</v>
      </c>
    </row>
    <row r="143" spans="1:14" s="52" customFormat="1" ht="27" customHeight="1" x14ac:dyDescent="0.3">
      <c r="A143" s="279" t="str">
        <f>IF(L143&gt;0,COUNT($A$7:A142)+COUNT(DWV!$A$8:$A$300)+COUNT('Large Dia. DWV'!$A$8:$A$121)+COUNT('SCH40'!$A$8:$A$601)+COUNT('Large Dia. SCH40'!$A$8:$A$34)+COUNT('SDR26'!$A$8:$A$118)+1,"")</f>
        <v/>
      </c>
      <c r="B143" s="434"/>
      <c r="C143" s="434"/>
      <c r="D143" s="184" t="s">
        <v>5380</v>
      </c>
      <c r="E143" s="185"/>
      <c r="F143" s="322" t="s">
        <v>3761</v>
      </c>
      <c r="G143" s="318" t="s">
        <v>5380</v>
      </c>
      <c r="H143" s="318" t="s">
        <v>5380</v>
      </c>
      <c r="I143" s="318" t="s">
        <v>5380</v>
      </c>
      <c r="J143" s="367" t="str">
        <f>IFERROR(INDEX([1]Master!$1:$1048576,MATCH(D143,[1]Master!$B:$B,0),MATCH($G$5,[1]Master!$1:$1,0)),"")</f>
        <v/>
      </c>
      <c r="K143" s="319"/>
      <c r="L143" s="348"/>
      <c r="M143" s="248"/>
      <c r="N143" s="320"/>
    </row>
    <row r="144" spans="1:14" s="52" customFormat="1" x14ac:dyDescent="0.3">
      <c r="A144" s="279" t="str">
        <f>IF(L144&gt;0,COUNT($A$7:A143)+COUNT(DWV!$A$8:$A$300)+COUNT('Large Dia. DWV'!$A$8:$A$121)+COUNT('SCH40'!$A$8:$A$601)+COUNT('Large Dia. SCH40'!$A$8:$A$34)+COUNT('SDR26'!$A$8:$A$118)+1,"")</f>
        <v/>
      </c>
      <c r="B144" s="426"/>
      <c r="C144" s="427"/>
      <c r="D144" s="184" t="s">
        <v>529</v>
      </c>
      <c r="E144" s="185">
        <v>29846626</v>
      </c>
      <c r="F144" s="186" t="s">
        <v>7965</v>
      </c>
      <c r="G144" s="318">
        <v>16</v>
      </c>
      <c r="H144" s="318">
        <v>288</v>
      </c>
      <c r="I144" s="318" t="s">
        <v>5380</v>
      </c>
      <c r="J144" s="367">
        <f>IFERROR(INDEX([1]Master!$1:$1048576,MATCH(D144,[1]Master!$B:$B,0),MATCH($G$5,[1]Master!$1:$1,0)),"")</f>
        <v>62.262111111111111</v>
      </c>
      <c r="K144" s="319">
        <f>ROUND(J144*Order_Quote!$L$5,4)</f>
        <v>0</v>
      </c>
      <c r="L144" s="349"/>
      <c r="M144" s="248"/>
      <c r="N144" s="320">
        <f t="shared" si="2"/>
        <v>0</v>
      </c>
    </row>
    <row r="145" spans="1:14" s="52" customFormat="1" x14ac:dyDescent="0.3">
      <c r="A145" s="279" t="str">
        <f>IF(L145&gt;0,COUNT($A$7:A144)+COUNT(DWV!$A$8:$A$300)+COUNT('Large Dia. DWV'!$A$8:$A$121)+COUNT('SCH40'!$A$8:$A$601)+COUNT('Large Dia. SCH40'!$A$8:$A$34)+COUNT('SDR26'!$A$8:$A$118)+1,"")</f>
        <v/>
      </c>
      <c r="B145" s="432"/>
      <c r="C145" s="433"/>
      <c r="D145" s="184" t="s">
        <v>530</v>
      </c>
      <c r="E145" s="185">
        <v>29846642</v>
      </c>
      <c r="F145" s="186" t="s">
        <v>7966</v>
      </c>
      <c r="G145" s="318">
        <v>5</v>
      </c>
      <c r="H145" s="318">
        <v>120</v>
      </c>
      <c r="I145" s="318" t="s">
        <v>5380</v>
      </c>
      <c r="J145" s="367">
        <f>IFERROR(INDEX([1]Master!$1:$1048576,MATCH(D145,[1]Master!$B:$B,0),MATCH($G$5,[1]Master!$1:$1,0)),"")</f>
        <v>170.08244444444446</v>
      </c>
      <c r="K145" s="319">
        <f>ROUND(J145*Order_Quote!$L$5,4)</f>
        <v>0</v>
      </c>
      <c r="L145" s="348"/>
      <c r="M145" s="248"/>
      <c r="N145" s="321">
        <f t="shared" si="2"/>
        <v>0</v>
      </c>
    </row>
    <row r="146" spans="1:14" s="52" customFormat="1" x14ac:dyDescent="0.3">
      <c r="A146" s="279" t="str">
        <f>IF(L146&gt;0,COUNT($A$7:A145)+COUNT(DWV!$A$8:$A$300)+COUNT('Large Dia. DWV'!$A$8:$A$121)+COUNT('SCH40'!$A$8:$A$601)+COUNT('Large Dia. SCH40'!$A$8:$A$34)+COUNT('SDR26'!$A$8:$A$118)+1,"")</f>
        <v/>
      </c>
      <c r="B146" s="432"/>
      <c r="C146" s="433"/>
      <c r="D146" s="184" t="s">
        <v>531</v>
      </c>
      <c r="E146" s="185">
        <v>29846634</v>
      </c>
      <c r="F146" s="186" t="s">
        <v>7967</v>
      </c>
      <c r="G146" s="318">
        <v>4</v>
      </c>
      <c r="H146" s="318">
        <v>96</v>
      </c>
      <c r="I146" s="318" t="s">
        <v>5380</v>
      </c>
      <c r="J146" s="367">
        <f>IFERROR(INDEX([1]Master!$1:$1048576,MATCH(D146,[1]Master!$B:$B,0),MATCH($G$5,[1]Master!$1:$1,0)),"")</f>
        <v>190.50755555555557</v>
      </c>
      <c r="K146" s="319">
        <f>ROUND(J146*Order_Quote!$L$5,4)</f>
        <v>0</v>
      </c>
      <c r="L146" s="348"/>
      <c r="M146" s="248"/>
      <c r="N146" s="320">
        <f t="shared" si="2"/>
        <v>0</v>
      </c>
    </row>
    <row r="147" spans="1:14" s="52" customFormat="1" x14ac:dyDescent="0.3">
      <c r="A147" s="279" t="str">
        <f>IF(L147&gt;0,COUNT($A$7:A146)+COUNT(DWV!$A$8:$A$300)+COUNT('Large Dia. DWV'!$A$8:$A$121)+COUNT('SCH40'!$A$8:$A$601)+COUNT('Large Dia. SCH40'!$A$8:$A$34)+COUNT('SDR26'!$A$8:$A$118)+1,"")</f>
        <v/>
      </c>
      <c r="B147" s="428"/>
      <c r="C147" s="429"/>
      <c r="D147" s="184" t="s">
        <v>5380</v>
      </c>
      <c r="E147" s="185"/>
      <c r="F147" s="322" t="s">
        <v>7827</v>
      </c>
      <c r="G147" s="318" t="s">
        <v>5380</v>
      </c>
      <c r="H147" s="318" t="s">
        <v>5380</v>
      </c>
      <c r="I147" s="318" t="s">
        <v>5380</v>
      </c>
      <c r="J147" s="367" t="str">
        <f>IFERROR(INDEX([1]Master!$1:$1048576,MATCH(D147,[1]Master!$B:$B,0),MATCH($G$5,[1]Master!$1:$1,0)),"")</f>
        <v/>
      </c>
      <c r="K147" s="319"/>
      <c r="L147" s="349"/>
      <c r="M147" s="248"/>
      <c r="N147" s="320"/>
    </row>
    <row r="148" spans="1:14" s="52" customFormat="1" x14ac:dyDescent="0.3">
      <c r="A148" s="279" t="str">
        <f>IF(L148&gt;0,COUNT($A$7:A147)+COUNT(DWV!$A$8:$A$300)+COUNT('Large Dia. DWV'!$A$8:$A$121)+COUNT('SCH40'!$A$8:$A$601)+COUNT('Large Dia. SCH40'!$A$8:$A$34)+COUNT('SDR26'!$A$8:$A$118)+1,"")</f>
        <v/>
      </c>
      <c r="B148" s="434"/>
      <c r="C148" s="434"/>
      <c r="D148" s="184" t="s">
        <v>532</v>
      </c>
      <c r="E148" s="185">
        <v>29842930</v>
      </c>
      <c r="F148" s="186" t="s">
        <v>7968</v>
      </c>
      <c r="G148" s="318">
        <v>10</v>
      </c>
      <c r="H148" s="318" t="s">
        <v>6049</v>
      </c>
      <c r="I148" s="318" t="s">
        <v>5380</v>
      </c>
      <c r="J148" s="367">
        <f>IFERROR(INDEX([1]Master!$1:$1048576,MATCH(D148,[1]Master!$B:$B,0),MATCH($G$5,[1]Master!$1:$1,0)),"")</f>
        <v>59.289888888888889</v>
      </c>
      <c r="K148" s="319">
        <f>ROUND(J148*Order_Quote!$L$5,4)</f>
        <v>0</v>
      </c>
      <c r="L148" s="349"/>
      <c r="M148" s="248"/>
      <c r="N148" s="320">
        <f t="shared" si="2"/>
        <v>0</v>
      </c>
    </row>
    <row r="149" spans="1:14" s="52" customFormat="1" x14ac:dyDescent="0.3">
      <c r="A149" s="279" t="str">
        <f>IF(L149&gt;0,COUNT($A$7:A148)+COUNT(DWV!$A$8:$A$300)+COUNT('Large Dia. DWV'!$A$8:$A$121)+COUNT('SCH40'!$A$8:$A$601)+COUNT('Large Dia. SCH40'!$A$8:$A$34)+COUNT('SDR26'!$A$8:$A$118)+1,"")</f>
        <v/>
      </c>
      <c r="B149" s="434"/>
      <c r="C149" s="434"/>
      <c r="D149" s="184" t="s">
        <v>533</v>
      </c>
      <c r="E149" s="185">
        <v>29842949</v>
      </c>
      <c r="F149" s="186" t="s">
        <v>7969</v>
      </c>
      <c r="G149" s="318">
        <v>5</v>
      </c>
      <c r="H149" s="318" t="s">
        <v>6049</v>
      </c>
      <c r="I149" s="318" t="s">
        <v>5380</v>
      </c>
      <c r="J149" s="367">
        <f>IFERROR(INDEX([1]Master!$1:$1048576,MATCH(D149,[1]Master!$B:$B,0),MATCH($G$5,[1]Master!$1:$1,0)),"")</f>
        <v>161.97422222222224</v>
      </c>
      <c r="K149" s="319">
        <f>ROUND(J149*Order_Quote!$L$5,4)</f>
        <v>0</v>
      </c>
      <c r="L149" s="348"/>
      <c r="M149" s="248"/>
      <c r="N149" s="321">
        <f t="shared" si="2"/>
        <v>0</v>
      </c>
    </row>
    <row r="150" spans="1:14" s="52" customFormat="1" x14ac:dyDescent="0.3">
      <c r="A150" s="279" t="str">
        <f>IF(L150&gt;0,COUNT($A$7:A149)+COUNT(DWV!$A$8:$A$300)+COUNT('Large Dia. DWV'!$A$8:$A$121)+COUNT('SCH40'!$A$8:$A$601)+COUNT('Large Dia. SCH40'!$A$8:$A$34)+COUNT('SDR26'!$A$8:$A$118)+1,"")</f>
        <v/>
      </c>
      <c r="B150" s="434"/>
      <c r="C150" s="434"/>
      <c r="D150" s="184" t="s">
        <v>534</v>
      </c>
      <c r="E150" s="185">
        <v>29842957</v>
      </c>
      <c r="F150" s="186" t="s">
        <v>7970</v>
      </c>
      <c r="G150" s="318">
        <v>5</v>
      </c>
      <c r="H150" s="318" t="s">
        <v>6049</v>
      </c>
      <c r="I150" s="318" t="s">
        <v>5380</v>
      </c>
      <c r="J150" s="367">
        <f>IFERROR(INDEX([1]Master!$1:$1048576,MATCH(D150,[1]Master!$B:$B,0),MATCH($G$5,[1]Master!$1:$1,0)),"")</f>
        <v>181.43633333333335</v>
      </c>
      <c r="K150" s="319">
        <f>ROUND(J150*Order_Quote!$L$5,4)</f>
        <v>0</v>
      </c>
      <c r="L150" s="348"/>
      <c r="M150" s="248"/>
      <c r="N150" s="320">
        <f t="shared" si="2"/>
        <v>0</v>
      </c>
    </row>
    <row r="151" spans="1:14" s="52" customFormat="1" x14ac:dyDescent="0.3">
      <c r="A151" s="279" t="str">
        <f>IF(L151&gt;0,COUNT($A$7:A150)+COUNT(DWV!$A$8:$A$300)+COUNT('Large Dia. DWV'!$A$8:$A$121)+COUNT('SCH40'!$A$8:$A$601)+COUNT('Large Dia. SCH40'!$A$8:$A$34)+COUNT('SDR26'!$A$8:$A$118)+1,"")</f>
        <v/>
      </c>
      <c r="B151" s="434"/>
      <c r="C151" s="434"/>
      <c r="D151" s="184" t="s">
        <v>535</v>
      </c>
      <c r="E151" s="185">
        <v>29842981</v>
      </c>
      <c r="F151" s="186" t="s">
        <v>7971</v>
      </c>
      <c r="G151" s="318">
        <v>2</v>
      </c>
      <c r="H151" s="318">
        <v>36</v>
      </c>
      <c r="I151" s="318" t="s">
        <v>5380</v>
      </c>
      <c r="J151" s="367">
        <f>IFERROR(INDEX([1]Master!$1:$1048576,MATCH(D151,[1]Master!$B:$B,0),MATCH($G$5,[1]Master!$1:$1,0)),"")</f>
        <v>424.52844444444446</v>
      </c>
      <c r="K151" s="319">
        <f>ROUND(J151*Order_Quote!$L$5,4)</f>
        <v>0</v>
      </c>
      <c r="L151" s="348"/>
      <c r="M151" s="248"/>
      <c r="N151" s="320">
        <f t="shared" si="2"/>
        <v>0</v>
      </c>
    </row>
    <row r="152" spans="1:14" s="52" customFormat="1" x14ac:dyDescent="0.3">
      <c r="A152" s="279" t="str">
        <f>IF(L152&gt;0,COUNT($A$7:A151)+COUNT(DWV!$A$8:$A$300)+COUNT('Large Dia. DWV'!$A$8:$A$121)+COUNT('SCH40'!$A$8:$A$601)+COUNT('Large Dia. SCH40'!$A$8:$A$34)+COUNT('SDR26'!$A$8:$A$118)+1,"")</f>
        <v/>
      </c>
      <c r="B152" s="434"/>
      <c r="C152" s="434"/>
      <c r="D152" s="184" t="s">
        <v>5380</v>
      </c>
      <c r="E152" s="185"/>
      <c r="F152" s="322" t="s">
        <v>3760</v>
      </c>
      <c r="G152" s="318" t="s">
        <v>5380</v>
      </c>
      <c r="H152" s="318" t="s">
        <v>5380</v>
      </c>
      <c r="I152" s="318" t="s">
        <v>5380</v>
      </c>
      <c r="J152" s="367" t="str">
        <f>IFERROR(INDEX([1]Master!$1:$1048576,MATCH(D152,[1]Master!$B:$B,0),MATCH($G$5,[1]Master!$1:$1,0)),"")</f>
        <v/>
      </c>
      <c r="K152" s="319"/>
      <c r="L152" s="348"/>
      <c r="M152" s="248"/>
      <c r="N152" s="320"/>
    </row>
    <row r="153" spans="1:14" s="52" customFormat="1" x14ac:dyDescent="0.3">
      <c r="A153" s="279" t="str">
        <f>IF(L153&gt;0,COUNT($A$7:A152)+COUNT(DWV!$A$8:$A$300)+COUNT('Large Dia. DWV'!$A$8:$A$121)+COUNT('SCH40'!$A$8:$A$601)+COUNT('Large Dia. SCH40'!$A$8:$A$34)+COUNT('SDR26'!$A$8:$A$118)+1,"")</f>
        <v/>
      </c>
      <c r="B153" s="315"/>
      <c r="C153" s="316"/>
      <c r="D153" s="184" t="s">
        <v>7828</v>
      </c>
      <c r="E153" s="185">
        <v>29842540</v>
      </c>
      <c r="F153" s="186" t="s">
        <v>7831</v>
      </c>
      <c r="G153" s="318">
        <v>8</v>
      </c>
      <c r="H153" s="318" t="s">
        <v>6049</v>
      </c>
      <c r="I153" s="318" t="s">
        <v>5380</v>
      </c>
      <c r="J153" s="367">
        <f>IFERROR(INDEX([1]Master!$1:$1048576,MATCH(D153,[1]Master!$B:$B,0),MATCH($G$5,[1]Master!$1:$1,0)),"")</f>
        <v>116.92722222222221</v>
      </c>
      <c r="K153" s="319">
        <f>ROUND(J153*Order_Quote!$L$5,4)</f>
        <v>0</v>
      </c>
      <c r="L153" s="348"/>
      <c r="M153" s="248"/>
      <c r="N153" s="320">
        <f t="shared" ref="N153" si="3">L153/G153</f>
        <v>0</v>
      </c>
    </row>
    <row r="154" spans="1:14" s="52" customFormat="1" x14ac:dyDescent="0.3">
      <c r="A154" s="279" t="str">
        <f>IF(L154&gt;0,COUNT($A$7:A153)+COUNT(DWV!$A$8:$A$300)+COUNT('Large Dia. DWV'!$A$8:$A$121)+COUNT('SCH40'!$A$8:$A$601)+COUNT('Large Dia. SCH40'!$A$8:$A$34)+COUNT('SDR26'!$A$8:$A$118)+1,"")</f>
        <v/>
      </c>
      <c r="B154" s="315"/>
      <c r="C154" s="316"/>
      <c r="D154" s="184" t="s">
        <v>7829</v>
      </c>
      <c r="E154" s="185">
        <v>29842558</v>
      </c>
      <c r="F154" s="186" t="s">
        <v>7832</v>
      </c>
      <c r="G154" s="318">
        <v>8</v>
      </c>
      <c r="H154" s="318" t="s">
        <v>6049</v>
      </c>
      <c r="I154" s="318" t="s">
        <v>5380</v>
      </c>
      <c r="J154" s="367">
        <f>IFERROR(INDEX([1]Master!$1:$1048576,MATCH(D154,[1]Master!$B:$B,0),MATCH($G$5,[1]Master!$1:$1,0)),"")</f>
        <v>185.65688888888891</v>
      </c>
      <c r="K154" s="319">
        <f>ROUND(J154*Order_Quote!$L$5,4)</f>
        <v>0</v>
      </c>
      <c r="L154" s="348"/>
      <c r="M154" s="248"/>
      <c r="N154" s="321">
        <f>L154/G154</f>
        <v>0</v>
      </c>
    </row>
    <row r="155" spans="1:14" s="52" customFormat="1" x14ac:dyDescent="0.3">
      <c r="A155" s="279" t="str">
        <f>IF(L155&gt;0,COUNT($A$7:A154)+COUNT(DWV!$A$8:$A$300)+COUNT('Large Dia. DWV'!$A$8:$A$121)+COUNT('SCH40'!$A$8:$A$601)+COUNT('Large Dia. SCH40'!$A$8:$A$34)+COUNT('SDR26'!$A$8:$A$118)+1,"")</f>
        <v/>
      </c>
      <c r="B155" s="315"/>
      <c r="C155" s="316"/>
      <c r="D155" s="184" t="s">
        <v>7830</v>
      </c>
      <c r="E155" s="185">
        <v>29842566</v>
      </c>
      <c r="F155" s="186" t="s">
        <v>7833</v>
      </c>
      <c r="G155" s="318">
        <v>4</v>
      </c>
      <c r="H155" s="318" t="s">
        <v>6049</v>
      </c>
      <c r="I155" s="318" t="s">
        <v>5380</v>
      </c>
      <c r="J155" s="367">
        <f>IFERROR(INDEX([1]Master!$1:$1048576,MATCH(D155,[1]Master!$B:$B,0),MATCH($G$5,[1]Master!$1:$1,0)),"")</f>
        <v>194.9421111111111</v>
      </c>
      <c r="K155" s="319">
        <f>ROUND(J155*Order_Quote!$L$5,4)</f>
        <v>0</v>
      </c>
      <c r="L155" s="348"/>
      <c r="M155" s="248"/>
      <c r="N155" s="320">
        <f>L155/G155</f>
        <v>0</v>
      </c>
    </row>
    <row r="156" spans="1:14" s="52" customFormat="1" x14ac:dyDescent="0.3">
      <c r="A156" s="279" t="str">
        <f>IF(L156&gt;0,COUNT($A$7:A155)+COUNT(DWV!$A$8:$A$300)+COUNT('Large Dia. DWV'!$A$8:$A$121)+COUNT('SCH40'!$A$8:$A$601)+COUNT('Large Dia. SCH40'!$A$8:$A$34)+COUNT('SDR26'!$A$8:$A$118)+1,"")</f>
        <v/>
      </c>
      <c r="B156" s="311"/>
      <c r="C156" s="312"/>
      <c r="D156" s="184" t="s">
        <v>5380</v>
      </c>
      <c r="E156" s="185"/>
      <c r="F156" s="322" t="s">
        <v>7834</v>
      </c>
      <c r="G156" s="318" t="s">
        <v>5380</v>
      </c>
      <c r="H156" s="318" t="s">
        <v>5380</v>
      </c>
      <c r="I156" s="318" t="s">
        <v>5380</v>
      </c>
      <c r="J156" s="367" t="str">
        <f>IFERROR(INDEX([1]Master!$1:$1048576,MATCH(D156,[1]Master!$B:$B,0),MATCH($G$5,[1]Master!$1:$1,0)),"")</f>
        <v/>
      </c>
      <c r="K156" s="319"/>
      <c r="L156" s="348"/>
      <c r="M156" s="248"/>
      <c r="N156" s="320"/>
    </row>
    <row r="157" spans="1:14" s="52" customFormat="1" x14ac:dyDescent="0.3">
      <c r="A157" s="279" t="str">
        <f>IF(L157&gt;0,COUNT($A$7:A156)+COUNT(DWV!$A$8:$A$300)+COUNT('Large Dia. DWV'!$A$8:$A$121)+COUNT('SCH40'!$A$8:$A$601)+COUNT('Large Dia. SCH40'!$A$8:$A$34)+COUNT('SDR26'!$A$8:$A$118)+1,"")</f>
        <v/>
      </c>
      <c r="B157" s="434"/>
      <c r="C157" s="434"/>
      <c r="D157" s="184" t="s">
        <v>542</v>
      </c>
      <c r="E157" s="185">
        <v>29847908</v>
      </c>
      <c r="F157" s="186" t="s">
        <v>7973</v>
      </c>
      <c r="G157" s="318">
        <v>6</v>
      </c>
      <c r="H157" s="318">
        <v>378</v>
      </c>
      <c r="I157" s="318" t="s">
        <v>5380</v>
      </c>
      <c r="J157" s="367">
        <f>IFERROR(INDEX([1]Master!$1:$1048576,MATCH(D157,[1]Master!$B:$B,0),MATCH($G$5,[1]Master!$1:$1,0)),"")</f>
        <v>40.885888888888886</v>
      </c>
      <c r="K157" s="319">
        <f>ROUND(J157*Order_Quote!$L$5,4)</f>
        <v>0</v>
      </c>
      <c r="L157" s="349"/>
      <c r="M157" s="248"/>
      <c r="N157" s="320">
        <f t="shared" si="2"/>
        <v>0</v>
      </c>
    </row>
    <row r="158" spans="1:14" s="52" customFormat="1" x14ac:dyDescent="0.3">
      <c r="A158" s="279" t="str">
        <f>IF(L158&gt;0,COUNT($A$7:A157)+COUNT(DWV!$A$8:$A$300)+COUNT('Large Dia. DWV'!$A$8:$A$121)+COUNT('SCH40'!$A$8:$A$601)+COUNT('Large Dia. SCH40'!$A$8:$A$34)+COUNT('SDR26'!$A$8:$A$118)+1,"")</f>
        <v/>
      </c>
      <c r="B158" s="434"/>
      <c r="C158" s="434"/>
      <c r="D158" s="184" t="s">
        <v>543</v>
      </c>
      <c r="E158" s="185">
        <v>29847916</v>
      </c>
      <c r="F158" s="186" t="s">
        <v>7974</v>
      </c>
      <c r="G158" s="318">
        <v>1</v>
      </c>
      <c r="H158" s="318">
        <v>150</v>
      </c>
      <c r="I158" s="318" t="s">
        <v>5380</v>
      </c>
      <c r="J158" s="367">
        <f>IFERROR(INDEX([1]Master!$1:$1048576,MATCH(D158,[1]Master!$B:$B,0),MATCH($G$5,[1]Master!$1:$1,0)),"")</f>
        <v>89.582777777777778</v>
      </c>
      <c r="K158" s="319">
        <f>ROUND(J158*Order_Quote!$L$5,4)</f>
        <v>0</v>
      </c>
      <c r="L158" s="348"/>
      <c r="M158" s="248"/>
      <c r="N158" s="320">
        <f t="shared" si="2"/>
        <v>0</v>
      </c>
    </row>
    <row r="159" spans="1:14" s="52" customFormat="1" x14ac:dyDescent="0.3">
      <c r="A159" s="279" t="str">
        <f>IF(L159&gt;0,COUNT($A$7:A158)+COUNT(DWV!$A$8:$A$300)+COUNT('Large Dia. DWV'!$A$8:$A$121)+COUNT('SCH40'!$A$8:$A$601)+COUNT('Large Dia. SCH40'!$A$8:$A$34)+COUNT('SDR26'!$A$8:$A$118)+1,"")</f>
        <v/>
      </c>
      <c r="B159" s="434"/>
      <c r="C159" s="434"/>
      <c r="D159" s="184" t="s">
        <v>544</v>
      </c>
      <c r="E159" s="185">
        <v>29847924</v>
      </c>
      <c r="F159" s="186" t="s">
        <v>7975</v>
      </c>
      <c r="G159" s="318">
        <v>1</v>
      </c>
      <c r="H159" s="318">
        <v>80</v>
      </c>
      <c r="I159" s="318" t="s">
        <v>5380</v>
      </c>
      <c r="J159" s="367">
        <f>IFERROR(INDEX([1]Master!$1:$1048576,MATCH(D159,[1]Master!$B:$B,0),MATCH($G$5,[1]Master!$1:$1,0)),"")</f>
        <v>207.04500000000002</v>
      </c>
      <c r="K159" s="319">
        <f>ROUND(J159*Order_Quote!$L$5,4)</f>
        <v>0</v>
      </c>
      <c r="L159" s="348"/>
      <c r="M159" s="248"/>
      <c r="N159" s="321">
        <f t="shared" si="2"/>
        <v>0</v>
      </c>
    </row>
    <row r="160" spans="1:14" s="52" customFormat="1" ht="25.5" customHeight="1" x14ac:dyDescent="0.3">
      <c r="A160" s="279" t="str">
        <f>IF(L160&gt;0,COUNT($A$7:A159)+COUNT(DWV!$A$8:$A$300)+COUNT('Large Dia. DWV'!$A$8:$A$121)+COUNT('SCH40'!$A$8:$A$601)+COUNT('Large Dia. SCH40'!$A$8:$A$34)+COUNT('SDR26'!$A$8:$A$118)+1,"")</f>
        <v/>
      </c>
      <c r="B160" s="434"/>
      <c r="C160" s="434"/>
      <c r="D160" s="184" t="s">
        <v>548</v>
      </c>
      <c r="E160" s="185">
        <v>29841802</v>
      </c>
      <c r="F160" s="186" t="s">
        <v>7976</v>
      </c>
      <c r="G160" s="318">
        <v>6</v>
      </c>
      <c r="H160" s="318" t="s">
        <v>6049</v>
      </c>
      <c r="I160" s="318" t="s">
        <v>5380</v>
      </c>
      <c r="J160" s="367">
        <f>IFERROR(INDEX([1]Master!$1:$1048576,MATCH(D160,[1]Master!$B:$B,0),MATCH($G$5,[1]Master!$1:$1,0)),"")</f>
        <v>127.02088888888889</v>
      </c>
      <c r="K160" s="319">
        <f>ROUND(J160*Order_Quote!$L$5,4)</f>
        <v>0</v>
      </c>
      <c r="L160" s="349"/>
      <c r="M160" s="248"/>
      <c r="N160" s="320">
        <f t="shared" si="2"/>
        <v>0</v>
      </c>
    </row>
    <row r="161" spans="1:14" s="52" customFormat="1" ht="25.5" customHeight="1" x14ac:dyDescent="0.3">
      <c r="A161" s="279" t="str">
        <f>IF(L161&gt;0,COUNT($A$7:A160)+COUNT(DWV!$A$8:$A$300)+COUNT('Large Dia. DWV'!$A$8:$A$121)+COUNT('SCH40'!$A$8:$A$601)+COUNT('Large Dia. SCH40'!$A$8:$A$34)+COUNT('SDR26'!$A$8:$A$118)+1,"")</f>
        <v/>
      </c>
      <c r="B161" s="434"/>
      <c r="C161" s="434"/>
      <c r="D161" s="184" t="s">
        <v>549</v>
      </c>
      <c r="E161" s="185">
        <v>29841829</v>
      </c>
      <c r="F161" s="186" t="s">
        <v>7977</v>
      </c>
      <c r="G161" s="318">
        <v>3</v>
      </c>
      <c r="H161" s="318">
        <v>21</v>
      </c>
      <c r="I161" s="318" t="s">
        <v>5380</v>
      </c>
      <c r="J161" s="367">
        <f>IFERROR(INDEX([1]Master!$1:$1048576,MATCH(D161,[1]Master!$B:$B,0),MATCH($G$5,[1]Master!$1:$1,0)),"")</f>
        <v>721.21566666666672</v>
      </c>
      <c r="K161" s="319">
        <f>ROUND(J161*Order_Quote!$L$5,4)</f>
        <v>0</v>
      </c>
      <c r="L161" s="348"/>
      <c r="M161" s="248"/>
      <c r="N161" s="320">
        <f t="shared" si="2"/>
        <v>0</v>
      </c>
    </row>
    <row r="162" spans="1:14" s="52" customFormat="1" ht="40.5" customHeight="1" x14ac:dyDescent="0.3">
      <c r="A162" s="279" t="str">
        <f>IF(L162&gt;0,COUNT($A$7:A161)+COUNT(DWV!$A$8:$A$300)+COUNT('Large Dia. DWV'!$A$8:$A$121)+COUNT('SCH40'!$A$8:$A$601)+COUNT('Large Dia. SCH40'!$A$8:$A$34)+COUNT('SDR26'!$A$8:$A$118)+1,"")</f>
        <v/>
      </c>
      <c r="B162" s="434"/>
      <c r="C162" s="434"/>
      <c r="D162" s="184" t="s">
        <v>550</v>
      </c>
      <c r="E162" s="185">
        <v>29841810</v>
      </c>
      <c r="F162" s="186" t="s">
        <v>7978</v>
      </c>
      <c r="G162" s="318">
        <v>1</v>
      </c>
      <c r="H162" s="318" t="s">
        <v>6049</v>
      </c>
      <c r="I162" s="318" t="s">
        <v>5380</v>
      </c>
      <c r="J162" s="367">
        <f>IFERROR(INDEX([1]Master!$1:$1048576,MATCH(D162,[1]Master!$B:$B,0),MATCH($G$5,[1]Master!$1:$1,0)),"")</f>
        <v>189.54455555555555</v>
      </c>
      <c r="K162" s="319">
        <f>ROUND(J162*Order_Quote!$L$5,4)</f>
        <v>0</v>
      </c>
      <c r="L162" s="348"/>
      <c r="M162" s="248"/>
      <c r="N162" s="320">
        <f t="shared" si="2"/>
        <v>0</v>
      </c>
    </row>
    <row r="163" spans="1:14" s="52" customFormat="1" ht="27.75" customHeight="1" x14ac:dyDescent="0.3">
      <c r="A163" s="279" t="str">
        <f>IF(L163&gt;0,COUNT($A$7:A162)+COUNT(DWV!$A$8:$A$300)+COUNT('Large Dia. DWV'!$A$8:$A$121)+COUNT('SCH40'!$A$8:$A$601)+COUNT('Large Dia. SCH40'!$A$8:$A$34)+COUNT('SDR26'!$A$8:$A$118)+1,"")</f>
        <v/>
      </c>
      <c r="B163" s="434"/>
      <c r="C163" s="434"/>
      <c r="D163" s="184" t="s">
        <v>537</v>
      </c>
      <c r="E163" s="185">
        <v>29846294</v>
      </c>
      <c r="F163" s="186" t="s">
        <v>7979</v>
      </c>
      <c r="G163" s="318">
        <v>36</v>
      </c>
      <c r="H163" s="318">
        <v>864</v>
      </c>
      <c r="I163" s="318" t="s">
        <v>5380</v>
      </c>
      <c r="J163" s="367">
        <f>IFERROR(INDEX([1]Master!$1:$1048576,MATCH(D163,[1]Master!$B:$B,0),MATCH($G$5,[1]Master!$1:$1,0)),"")</f>
        <v>44.898039215686289</v>
      </c>
      <c r="K163" s="319">
        <f>ROUND(J163*Order_Quote!$L$5,4)</f>
        <v>0</v>
      </c>
      <c r="L163" s="349"/>
      <c r="M163" s="248"/>
      <c r="N163" s="321">
        <f t="shared" si="2"/>
        <v>0</v>
      </c>
    </row>
    <row r="164" spans="1:14" s="52" customFormat="1" ht="27.75" customHeight="1" x14ac:dyDescent="0.3">
      <c r="A164" s="279" t="str">
        <f>IF(L164&gt;0,COUNT($A$7:A163)+COUNT(DWV!$A$8:$A$300)+COUNT('Large Dia. DWV'!$A$8:$A$121)+COUNT('SCH40'!$A$8:$A$601)+COUNT('Large Dia. SCH40'!$A$8:$A$34)+COUNT('SDR26'!$A$8:$A$118)+1,"")</f>
        <v/>
      </c>
      <c r="B164" s="434"/>
      <c r="C164" s="434"/>
      <c r="D164" s="184" t="s">
        <v>538</v>
      </c>
      <c r="E164" s="185">
        <v>29846308</v>
      </c>
      <c r="F164" s="186" t="s">
        <v>7980</v>
      </c>
      <c r="G164" s="318">
        <v>22</v>
      </c>
      <c r="H164" s="318">
        <v>528</v>
      </c>
      <c r="I164" s="318" t="s">
        <v>5380</v>
      </c>
      <c r="J164" s="367">
        <f>IFERROR(INDEX([1]Master!$1:$1048576,MATCH(D164,[1]Master!$B:$B,0),MATCH($G$5,[1]Master!$1:$1,0)),"")</f>
        <v>106.63144444444444</v>
      </c>
      <c r="K164" s="319">
        <f>ROUND(J164*Order_Quote!$L$5,4)</f>
        <v>0</v>
      </c>
      <c r="L164" s="348"/>
      <c r="M164" s="248"/>
      <c r="N164" s="320">
        <f t="shared" si="2"/>
        <v>0</v>
      </c>
    </row>
    <row r="165" spans="1:14" s="52" customFormat="1" ht="27.75" customHeight="1" x14ac:dyDescent="0.3">
      <c r="A165" s="279" t="str">
        <f>IF(L165&gt;0,COUNT($A$7:A164)+COUNT(DWV!$A$8:$A$300)+COUNT('Large Dia. DWV'!$A$8:$A$121)+COUNT('SCH40'!$A$8:$A$601)+COUNT('Large Dia. SCH40'!$A$8:$A$34)+COUNT('SDR26'!$A$8:$A$118)+1,"")</f>
        <v/>
      </c>
      <c r="B165" s="434"/>
      <c r="C165" s="434"/>
      <c r="D165" s="184" t="s">
        <v>545</v>
      </c>
      <c r="E165" s="185">
        <v>29848750</v>
      </c>
      <c r="F165" s="186" t="s">
        <v>7981</v>
      </c>
      <c r="G165" s="318">
        <v>16</v>
      </c>
      <c r="H165" s="318" t="s">
        <v>6049</v>
      </c>
      <c r="I165" s="318" t="s">
        <v>5380</v>
      </c>
      <c r="J165" s="367">
        <f>IFERROR(INDEX([1]Master!$1:$1048576,MATCH(D165,[1]Master!$B:$B,0),MATCH($G$5,[1]Master!$1:$1,0)),"")</f>
        <v>73.75866666666667</v>
      </c>
      <c r="K165" s="319">
        <f>ROUND(J165*Order_Quote!$L$5,4)</f>
        <v>0</v>
      </c>
      <c r="L165" s="349"/>
      <c r="M165" s="248"/>
      <c r="N165" s="320">
        <f t="shared" si="2"/>
        <v>0</v>
      </c>
    </row>
    <row r="166" spans="1:14" s="52" customFormat="1" ht="27.75" customHeight="1" x14ac:dyDescent="0.3">
      <c r="A166" s="279" t="str">
        <f>IF(L166&gt;0,COUNT($A$7:A165)+COUNT(DWV!$A$8:$A$300)+COUNT('Large Dia. DWV'!$A$8:$A$121)+COUNT('SCH40'!$A$8:$A$601)+COUNT('Large Dia. SCH40'!$A$8:$A$34)+COUNT('SDR26'!$A$8:$A$118)+1,"")</f>
        <v/>
      </c>
      <c r="B166" s="434"/>
      <c r="C166" s="434"/>
      <c r="D166" s="184" t="s">
        <v>546</v>
      </c>
      <c r="E166" s="185">
        <v>29849226</v>
      </c>
      <c r="F166" s="186" t="s">
        <v>7982</v>
      </c>
      <c r="G166" s="318">
        <v>8</v>
      </c>
      <c r="H166" s="318" t="s">
        <v>6049</v>
      </c>
      <c r="I166" s="318" t="s">
        <v>5380</v>
      </c>
      <c r="J166" s="367">
        <f>IFERROR(INDEX([1]Master!$1:$1048576,MATCH(D166,[1]Master!$B:$B,0),MATCH($G$5,[1]Master!$1:$1,0)),"")</f>
        <v>126.09355555555557</v>
      </c>
      <c r="K166" s="319">
        <f>ROUND(J166*Order_Quote!$L$5,4)</f>
        <v>0</v>
      </c>
      <c r="L166" s="348"/>
      <c r="M166" s="248"/>
      <c r="N166" s="320">
        <f t="shared" si="2"/>
        <v>0</v>
      </c>
    </row>
    <row r="167" spans="1:14" s="52" customFormat="1" x14ac:dyDescent="0.3">
      <c r="A167" s="279" t="str">
        <f>IF(L167&gt;0,COUNT($A$7:A166)+COUNT(DWV!$A$8:$A$300)+COUNT('Large Dia. DWV'!$A$8:$A$121)+COUNT('SCH40'!$A$8:$A$601)+COUNT('Large Dia. SCH40'!$A$8:$A$34)+COUNT('SDR26'!$A$8:$A$118)+1,"")</f>
        <v/>
      </c>
      <c r="B167" s="434"/>
      <c r="C167" s="434"/>
      <c r="D167" s="184" t="s">
        <v>539</v>
      </c>
      <c r="E167" s="185">
        <v>29848700</v>
      </c>
      <c r="F167" s="186" t="s">
        <v>7983</v>
      </c>
      <c r="G167" s="318">
        <v>6</v>
      </c>
      <c r="H167" s="318">
        <v>378</v>
      </c>
      <c r="I167" s="318" t="s">
        <v>5380</v>
      </c>
      <c r="J167" s="367">
        <f>IFERROR(INDEX([1]Master!$1:$1048576,MATCH(D167,[1]Master!$B:$B,0),MATCH($G$5,[1]Master!$1:$1,0)),"")</f>
        <v>45.855444444444444</v>
      </c>
      <c r="K167" s="319">
        <f>ROUND(J167*Order_Quote!$L$5,4)</f>
        <v>0</v>
      </c>
      <c r="L167" s="349"/>
      <c r="M167" s="248"/>
      <c r="N167" s="321">
        <f t="shared" si="2"/>
        <v>0</v>
      </c>
    </row>
    <row r="168" spans="1:14" s="52" customFormat="1" x14ac:dyDescent="0.3">
      <c r="A168" s="279" t="str">
        <f>IF(L168&gt;0,COUNT($A$7:A167)+COUNT(DWV!$A$8:$A$300)+COUNT('Large Dia. DWV'!$A$8:$A$121)+COUNT('SCH40'!$A$8:$A$601)+COUNT('Large Dia. SCH40'!$A$8:$A$34)+COUNT('SDR26'!$A$8:$A$118)+1,"")</f>
        <v/>
      </c>
      <c r="B168" s="434"/>
      <c r="C168" s="434"/>
      <c r="D168" s="184" t="s">
        <v>540</v>
      </c>
      <c r="E168" s="185">
        <v>29848718</v>
      </c>
      <c r="F168" s="186" t="s">
        <v>7984</v>
      </c>
      <c r="G168" s="318">
        <v>1</v>
      </c>
      <c r="H168" s="318">
        <v>150</v>
      </c>
      <c r="I168" s="318" t="s">
        <v>5380</v>
      </c>
      <c r="J168" s="367">
        <f>IFERROR(INDEX([1]Master!$1:$1048576,MATCH(D168,[1]Master!$B:$B,0),MATCH($G$5,[1]Master!$1:$1,0)),"")</f>
        <v>85.766444444444446</v>
      </c>
      <c r="K168" s="319">
        <f>ROUND(J168*Order_Quote!$L$5,4)</f>
        <v>0</v>
      </c>
      <c r="L168" s="348"/>
      <c r="M168" s="248"/>
      <c r="N168" s="320">
        <f t="shared" si="2"/>
        <v>0</v>
      </c>
    </row>
    <row r="169" spans="1:14" s="52" customFormat="1" x14ac:dyDescent="0.3">
      <c r="A169" s="279" t="str">
        <f>IF(L169&gt;0,COUNT($A$7:A168)+COUNT(DWV!$A$8:$A$300)+COUNT('Large Dia. DWV'!$A$8:$A$121)+COUNT('SCH40'!$A$8:$A$601)+COUNT('Large Dia. SCH40'!$A$8:$A$34)+COUNT('SDR26'!$A$8:$A$118)+1,"")</f>
        <v/>
      </c>
      <c r="B169" s="434"/>
      <c r="C169" s="434"/>
      <c r="D169" s="184" t="s">
        <v>541</v>
      </c>
      <c r="E169" s="185">
        <v>29848726</v>
      </c>
      <c r="F169" s="186" t="s">
        <v>7985</v>
      </c>
      <c r="G169" s="318">
        <v>1</v>
      </c>
      <c r="H169" s="318">
        <v>80</v>
      </c>
      <c r="I169" s="318" t="s">
        <v>5380</v>
      </c>
      <c r="J169" s="367">
        <f>IFERROR(INDEX([1]Master!$1:$1048576,MATCH(D169,[1]Master!$B:$B,0),MATCH($G$5,[1]Master!$1:$1,0)),"")</f>
        <v>198.60388888888889</v>
      </c>
      <c r="K169" s="319">
        <f>ROUND(J169*Order_Quote!$L$5,4)</f>
        <v>0</v>
      </c>
      <c r="L169" s="348"/>
      <c r="M169" s="248"/>
      <c r="N169" s="320">
        <f t="shared" si="2"/>
        <v>0</v>
      </c>
    </row>
    <row r="170" spans="1:14" s="52" customFormat="1" x14ac:dyDescent="0.3">
      <c r="A170" s="279" t="str">
        <f>IF(L170&gt;0,COUNT($A$7:A169)+COUNT(DWV!$A$8:$A$300)+COUNT('Large Dia. DWV'!$A$8:$A$121)+COUNT('SCH40'!$A$8:$A$601)+COUNT('Large Dia. SCH40'!$A$8:$A$34)+COUNT('SDR26'!$A$8:$A$118)+1,"")</f>
        <v/>
      </c>
      <c r="B170" s="426"/>
      <c r="C170" s="427"/>
      <c r="D170" s="184" t="s">
        <v>7796</v>
      </c>
      <c r="E170" s="185">
        <v>29849790</v>
      </c>
      <c r="F170" s="186" t="s">
        <v>7798</v>
      </c>
      <c r="G170" s="318">
        <v>1</v>
      </c>
      <c r="H170" s="318" t="s">
        <v>6049</v>
      </c>
      <c r="I170" s="318" t="s">
        <v>5380</v>
      </c>
      <c r="J170" s="367">
        <f>IFERROR(INDEX([1]Master!$1:$1048576,MATCH(D170,[1]Master!$B:$B,0),MATCH($G$5,[1]Master!$1:$1,0)),"")</f>
        <v>101.008</v>
      </c>
      <c r="K170" s="319">
        <f>ROUND(J170*Order_Quote!$L$5,4)</f>
        <v>0</v>
      </c>
      <c r="L170" s="348"/>
      <c r="M170" s="248"/>
      <c r="N170" s="320">
        <f t="shared" si="2"/>
        <v>0</v>
      </c>
    </row>
    <row r="171" spans="1:14" s="52" customFormat="1" x14ac:dyDescent="0.3">
      <c r="A171" s="279" t="str">
        <f>IF(L171&gt;0,COUNT($A$7:A170)+COUNT(DWV!$A$8:$A$300)+COUNT('Large Dia. DWV'!$A$8:$A$121)+COUNT('SCH40'!$A$8:$A$601)+COUNT('Large Dia. SCH40'!$A$8:$A$34)+COUNT('SDR26'!$A$8:$A$118)+1,"")</f>
        <v/>
      </c>
      <c r="B171" s="432"/>
      <c r="C171" s="433"/>
      <c r="D171" s="184" t="s">
        <v>7797</v>
      </c>
      <c r="E171" s="185">
        <v>29849773</v>
      </c>
      <c r="F171" s="186" t="s">
        <v>7799</v>
      </c>
      <c r="G171" s="318">
        <v>1</v>
      </c>
      <c r="H171" s="318" t="s">
        <v>6049</v>
      </c>
      <c r="I171" s="318" t="s">
        <v>5380</v>
      </c>
      <c r="J171" s="367">
        <f>IFERROR(INDEX([1]Master!$1:$1048576,MATCH(D171,[1]Master!$B:$B,0),MATCH($G$5,[1]Master!$1:$1,0)),"")</f>
        <v>250.57022222222224</v>
      </c>
      <c r="K171" s="319">
        <f>ROUND(J171*Order_Quote!$L$5,4)</f>
        <v>0</v>
      </c>
      <c r="L171" s="348"/>
      <c r="M171" s="248"/>
      <c r="N171" s="321">
        <f t="shared" si="2"/>
        <v>0</v>
      </c>
    </row>
    <row r="172" spans="1:14" s="52" customFormat="1" x14ac:dyDescent="0.3">
      <c r="A172" s="279" t="str">
        <f>IF(L172&gt;0,COUNT($A$7:A171)+COUNT(DWV!$A$8:$A$300)+COUNT('Large Dia. DWV'!$A$8:$A$121)+COUNT('SCH40'!$A$8:$A$601)+COUNT('Large Dia. SCH40'!$A$8:$A$34)+COUNT('SDR26'!$A$8:$A$118)+1,"")</f>
        <v/>
      </c>
      <c r="B172" s="432"/>
      <c r="C172" s="433"/>
      <c r="D172" s="184" t="s">
        <v>453</v>
      </c>
      <c r="E172" s="185">
        <v>29849749</v>
      </c>
      <c r="F172" s="186" t="s">
        <v>7986</v>
      </c>
      <c r="G172" s="318">
        <v>1</v>
      </c>
      <c r="H172" s="318">
        <v>20</v>
      </c>
      <c r="I172" s="318" t="s">
        <v>5380</v>
      </c>
      <c r="J172" s="367">
        <f>IFERROR(INDEX([1]Master!$1:$1048576,MATCH(D172,[1]Master!$B:$B,0),MATCH($G$5,[1]Master!$1:$1,0)),"")</f>
        <v>551.53744444444442</v>
      </c>
      <c r="K172" s="319">
        <f>ROUND(J172*Order_Quote!$L$5,4)</f>
        <v>0</v>
      </c>
      <c r="L172" s="348"/>
      <c r="M172" s="248"/>
      <c r="N172" s="320">
        <f t="shared" si="2"/>
        <v>0</v>
      </c>
    </row>
    <row r="173" spans="1:14" s="52" customFormat="1" x14ac:dyDescent="0.3">
      <c r="A173" s="279" t="str">
        <f>IF(L173&gt;0,COUNT($A$7:A172)+COUNT(DWV!$A$8:$A$300)+COUNT('Large Dia. DWV'!$A$8:$A$121)+COUNT('SCH40'!$A$8:$A$601)+COUNT('Large Dia. SCH40'!$A$8:$A$34)+COUNT('SDR26'!$A$8:$A$118)+1,"")</f>
        <v/>
      </c>
      <c r="B173" s="432"/>
      <c r="C173" s="433"/>
      <c r="D173" s="184" t="s">
        <v>7800</v>
      </c>
      <c r="E173" s="185">
        <v>29849781</v>
      </c>
      <c r="F173" s="186" t="s">
        <v>7803</v>
      </c>
      <c r="G173" s="318">
        <v>1</v>
      </c>
      <c r="H173" s="318" t="s">
        <v>6049</v>
      </c>
      <c r="I173" s="318" t="s">
        <v>5380</v>
      </c>
      <c r="J173" s="367">
        <f>IFERROR(INDEX([1]Master!$1:$1048576,MATCH(D173,[1]Master!$B:$B,0),MATCH($G$5,[1]Master!$1:$1,0)),"")</f>
        <v>159.45377777777779</v>
      </c>
      <c r="K173" s="319">
        <f>ROUND(J173*Order_Quote!$L$5,4)</f>
        <v>0</v>
      </c>
      <c r="L173" s="348"/>
      <c r="M173" s="248"/>
      <c r="N173" s="320">
        <f t="shared" si="2"/>
        <v>0</v>
      </c>
    </row>
    <row r="174" spans="1:14" s="52" customFormat="1" x14ac:dyDescent="0.3">
      <c r="A174" s="279" t="str">
        <f>IF(L174&gt;0,COUNT($A$7:A173)+COUNT(DWV!$A$8:$A$300)+COUNT('Large Dia. DWV'!$A$8:$A$121)+COUNT('SCH40'!$A$8:$A$601)+COUNT('Large Dia. SCH40'!$A$8:$A$34)+COUNT('SDR26'!$A$8:$A$118)+1,"")</f>
        <v/>
      </c>
      <c r="B174" s="432"/>
      <c r="C174" s="433"/>
      <c r="D174" s="184" t="s">
        <v>7801</v>
      </c>
      <c r="E174" s="185">
        <v>29849765</v>
      </c>
      <c r="F174" s="186" t="s">
        <v>7804</v>
      </c>
      <c r="G174" s="318">
        <v>1</v>
      </c>
      <c r="H174" s="318" t="s">
        <v>6049</v>
      </c>
      <c r="I174" s="318" t="s">
        <v>5380</v>
      </c>
      <c r="J174" s="367">
        <f>IFERROR(INDEX([1]Master!$1:$1048576,MATCH(D174,[1]Master!$B:$B,0),MATCH($G$5,[1]Master!$1:$1,0)),"")</f>
        <v>267.09577777777776</v>
      </c>
      <c r="K174" s="319">
        <f>ROUND(J174*Order_Quote!$L$5,4)</f>
        <v>0</v>
      </c>
      <c r="L174" s="348"/>
      <c r="M174" s="248"/>
      <c r="N174" s="320">
        <f t="shared" si="2"/>
        <v>0</v>
      </c>
    </row>
    <row r="175" spans="1:14" s="52" customFormat="1" x14ac:dyDescent="0.3">
      <c r="A175" s="279" t="str">
        <f>IF(L175&gt;0,COUNT($A$7:A174)+COUNT(DWV!$A$8:$A$300)+COUNT('Large Dia. DWV'!$A$8:$A$121)+COUNT('SCH40'!$A$8:$A$601)+COUNT('Large Dia. SCH40'!$A$8:$A$34)+COUNT('SDR26'!$A$8:$A$118)+1,"")</f>
        <v/>
      </c>
      <c r="B175" s="432"/>
      <c r="C175" s="433"/>
      <c r="D175" s="184" t="s">
        <v>7802</v>
      </c>
      <c r="E175" s="185">
        <v>29849757</v>
      </c>
      <c r="F175" s="186" t="s">
        <v>7805</v>
      </c>
      <c r="G175" s="318">
        <v>1</v>
      </c>
      <c r="H175" s="318" t="s">
        <v>6049</v>
      </c>
      <c r="I175" s="318" t="s">
        <v>5380</v>
      </c>
      <c r="J175" s="367">
        <f>IFERROR(INDEX([1]Master!$1:$1048576,MATCH(D175,[1]Master!$B:$B,0),MATCH($G$5,[1]Master!$1:$1,0)),"")</f>
        <v>364.00211111111116</v>
      </c>
      <c r="K175" s="319">
        <f>ROUND(J175*Order_Quote!$L$5,4)</f>
        <v>0</v>
      </c>
      <c r="L175" s="348"/>
      <c r="M175" s="248"/>
      <c r="N175" s="321">
        <f t="shared" si="2"/>
        <v>0</v>
      </c>
    </row>
    <row r="176" spans="1:14" s="52" customFormat="1" x14ac:dyDescent="0.3">
      <c r="A176" s="279" t="str">
        <f>IF(L176&gt;0,COUNT($A$7:A175)+COUNT(DWV!$A$8:$A$300)+COUNT('Large Dia. DWV'!$A$8:$A$121)+COUNT('SCH40'!$A$8:$A$601)+COUNT('Large Dia. SCH40'!$A$8:$A$34)+COUNT('SDR26'!$A$8:$A$118)+1,"")</f>
        <v/>
      </c>
      <c r="B176" s="432"/>
      <c r="C176" s="433"/>
      <c r="D176" s="184" t="s">
        <v>454</v>
      </c>
      <c r="E176" s="185">
        <v>29849730</v>
      </c>
      <c r="F176" s="186" t="s">
        <v>7987</v>
      </c>
      <c r="G176" s="318">
        <v>1</v>
      </c>
      <c r="H176" s="318">
        <v>27</v>
      </c>
      <c r="I176" s="318" t="s">
        <v>5380</v>
      </c>
      <c r="J176" s="367">
        <f>IFERROR(INDEX([1]Master!$1:$1048576,MATCH(D176,[1]Master!$B:$B,0),MATCH($G$5,[1]Master!$1:$1,0)),"")</f>
        <v>654.76866666666672</v>
      </c>
      <c r="K176" s="319">
        <f>ROUND(J176*Order_Quote!$L$5,4)</f>
        <v>0</v>
      </c>
      <c r="L176" s="348"/>
      <c r="M176" s="248"/>
      <c r="N176" s="320">
        <f t="shared" si="2"/>
        <v>0</v>
      </c>
    </row>
    <row r="177" spans="1:14" s="52" customFormat="1" x14ac:dyDescent="0.3">
      <c r="A177" s="279" t="str">
        <f>IF(L177&gt;0,COUNT($A$7:A176)+COUNT(DWV!$A$8:$A$300)+COUNT('Large Dia. DWV'!$A$8:$A$121)+COUNT('SCH40'!$A$8:$A$601)+COUNT('Large Dia. SCH40'!$A$8:$A$34)+COUNT('SDR26'!$A$8:$A$118)+1,"")</f>
        <v/>
      </c>
      <c r="B177" s="432"/>
      <c r="C177" s="433"/>
      <c r="D177" s="184" t="s">
        <v>7806</v>
      </c>
      <c r="E177" s="185">
        <v>29849722</v>
      </c>
      <c r="F177" s="186" t="s">
        <v>7807</v>
      </c>
      <c r="G177" s="318">
        <v>1</v>
      </c>
      <c r="H177" s="318" t="s">
        <v>6049</v>
      </c>
      <c r="I177" s="318" t="s">
        <v>5380</v>
      </c>
      <c r="J177" s="367">
        <f>IFERROR(INDEX([1]Master!$1:$1048576,MATCH(D177,[1]Master!$B:$B,0),MATCH($G$5,[1]Master!$1:$1,0)),"")</f>
        <v>750.26022222222218</v>
      </c>
      <c r="K177" s="319">
        <f>ROUND(J177*Order_Quote!$L$5,4)</f>
        <v>0</v>
      </c>
      <c r="L177" s="348"/>
      <c r="M177" s="248"/>
      <c r="N177" s="320">
        <f t="shared" si="2"/>
        <v>0</v>
      </c>
    </row>
    <row r="178" spans="1:14" s="52" customFormat="1" x14ac:dyDescent="0.3">
      <c r="A178" s="279" t="str">
        <f>IF(L178&gt;0,COUNT($A$7:A177)+COUNT(DWV!$A$8:$A$300)+COUNT('Large Dia. DWV'!$A$8:$A$121)+COUNT('SCH40'!$A$8:$A$601)+COUNT('Large Dia. SCH40'!$A$8:$A$34)+COUNT('SDR26'!$A$8:$A$118)+1,"")</f>
        <v/>
      </c>
      <c r="B178" s="432"/>
      <c r="C178" s="433"/>
      <c r="D178" s="184" t="s">
        <v>455</v>
      </c>
      <c r="E178" s="185">
        <v>29849714</v>
      </c>
      <c r="F178" s="186" t="s">
        <v>7988</v>
      </c>
      <c r="G178" s="318">
        <v>1</v>
      </c>
      <c r="H178" s="318">
        <v>12</v>
      </c>
      <c r="I178" s="318" t="s">
        <v>5380</v>
      </c>
      <c r="J178" s="367">
        <f>IFERROR(INDEX([1]Master!$1:$1048576,MATCH(D178,[1]Master!$B:$B,0),MATCH($G$5,[1]Master!$1:$1,0)),"")</f>
        <v>806.80377777777778</v>
      </c>
      <c r="K178" s="319">
        <f>ROUND(J178*Order_Quote!$L$5,4)</f>
        <v>0</v>
      </c>
      <c r="L178" s="348"/>
      <c r="M178" s="248"/>
      <c r="N178" s="320">
        <f t="shared" si="2"/>
        <v>0</v>
      </c>
    </row>
    <row r="179" spans="1:14" s="52" customFormat="1" x14ac:dyDescent="0.3">
      <c r="A179" s="279" t="str">
        <f>IF(L179&gt;0,COUNT($A$7:A178)+COUNT(DWV!$A$8:$A$300)+COUNT('Large Dia. DWV'!$A$8:$A$121)+COUNT('SCH40'!$A$8:$A$601)+COUNT('Large Dia. SCH40'!$A$8:$A$34)+COUNT('SDR26'!$A$8:$A$118)+1,"")</f>
        <v/>
      </c>
      <c r="B179" s="428"/>
      <c r="C179" s="429"/>
      <c r="D179" s="184" t="s">
        <v>456</v>
      </c>
      <c r="E179" s="185">
        <v>29849706</v>
      </c>
      <c r="F179" s="186" t="s">
        <v>7989</v>
      </c>
      <c r="G179" s="318">
        <v>1</v>
      </c>
      <c r="H179" s="318">
        <v>12</v>
      </c>
      <c r="I179" s="318" t="s">
        <v>5380</v>
      </c>
      <c r="J179" s="367">
        <f>IFERROR(INDEX([1]Master!$1:$1048576,MATCH(D179,[1]Master!$B:$B,0),MATCH($G$5,[1]Master!$1:$1,0)),"")</f>
        <v>859.82822222222228</v>
      </c>
      <c r="K179" s="319">
        <f>ROUND(J179*Order_Quote!$L$5,4)</f>
        <v>0</v>
      </c>
      <c r="L179" s="348"/>
      <c r="M179" s="248"/>
      <c r="N179" s="321">
        <f t="shared" si="2"/>
        <v>0</v>
      </c>
    </row>
    <row r="180" spans="1:14" s="52" customFormat="1" x14ac:dyDescent="0.3">
      <c r="A180" s="279" t="str">
        <f>IF(L180&gt;0,COUNT($A$7:A179)+COUNT(DWV!$A$8:$A$300)+COUNT('Large Dia. DWV'!$A$8:$A$121)+COUNT('SCH40'!$A$8:$A$601)+COUNT('Large Dia. SCH40'!$A$8:$A$34)+COUNT('SDR26'!$A$8:$A$118)+1,"")</f>
        <v/>
      </c>
      <c r="B180" s="426"/>
      <c r="C180" s="427"/>
      <c r="D180" s="184" t="s">
        <v>7786</v>
      </c>
      <c r="E180" s="185">
        <v>29849854</v>
      </c>
      <c r="F180" s="186" t="s">
        <v>7787</v>
      </c>
      <c r="G180" s="318">
        <v>1</v>
      </c>
      <c r="H180" s="318" t="s">
        <v>6049</v>
      </c>
      <c r="I180" s="318" t="s">
        <v>5380</v>
      </c>
      <c r="J180" s="367">
        <f>IFERROR(INDEX([1]Master!$1:$1048576,MATCH(D180,[1]Master!$B:$B,0),MATCH($G$5,[1]Master!$1:$1,0)),"")</f>
        <v>62.12392026143791</v>
      </c>
      <c r="K180" s="319">
        <f>ROUND(J180*Order_Quote!$L$5,4)</f>
        <v>0</v>
      </c>
      <c r="L180" s="348"/>
      <c r="M180" s="248"/>
      <c r="N180" s="320">
        <f t="shared" si="2"/>
        <v>0</v>
      </c>
    </row>
    <row r="181" spans="1:14" s="52" customFormat="1" x14ac:dyDescent="0.3">
      <c r="A181" s="279" t="str">
        <f>IF(L181&gt;0,COUNT($A$7:A180)+COUNT(DWV!$A$8:$A$300)+COUNT('Large Dia. DWV'!$A$8:$A$121)+COUNT('SCH40'!$A$8:$A$601)+COUNT('Large Dia. SCH40'!$A$8:$A$34)+COUNT('SDR26'!$A$8:$A$118)+1,"")</f>
        <v/>
      </c>
      <c r="B181" s="432"/>
      <c r="C181" s="433"/>
      <c r="D181" s="184" t="s">
        <v>461</v>
      </c>
      <c r="E181" s="185">
        <v>29849870</v>
      </c>
      <c r="F181" s="186" t="s">
        <v>7990</v>
      </c>
      <c r="G181" s="318">
        <v>1</v>
      </c>
      <c r="H181" s="318">
        <v>30</v>
      </c>
      <c r="I181" s="318" t="s">
        <v>5380</v>
      </c>
      <c r="J181" s="367">
        <f>IFERROR(INDEX([1]Master!$1:$1048576,MATCH(D181,[1]Master!$B:$B,0),MATCH($G$5,[1]Master!$1:$1,0)),"")</f>
        <v>270.07667189542491</v>
      </c>
      <c r="K181" s="319">
        <f>ROUND(J181*Order_Quote!$L$5,4)</f>
        <v>0</v>
      </c>
      <c r="L181" s="348"/>
      <c r="M181" s="248"/>
      <c r="N181" s="320">
        <f t="shared" si="2"/>
        <v>0</v>
      </c>
    </row>
    <row r="182" spans="1:14" s="52" customFormat="1" x14ac:dyDescent="0.3">
      <c r="A182" s="279" t="str">
        <f>IF(L182&gt;0,COUNT($A$7:A181)+COUNT(DWV!$A$8:$A$300)+COUNT('Large Dia. DWV'!$A$8:$A$121)+COUNT('SCH40'!$A$8:$A$601)+COUNT('Large Dia. SCH40'!$A$8:$A$34)+COUNT('SDR26'!$A$8:$A$118)+1,"")</f>
        <v/>
      </c>
      <c r="B182" s="432"/>
      <c r="C182" s="433"/>
      <c r="D182" s="184" t="s">
        <v>460</v>
      </c>
      <c r="E182" s="185">
        <v>29849862</v>
      </c>
      <c r="F182" s="186" t="s">
        <v>7991</v>
      </c>
      <c r="G182" s="318">
        <v>1</v>
      </c>
      <c r="H182" s="318">
        <v>50</v>
      </c>
      <c r="I182" s="318" t="s">
        <v>5380</v>
      </c>
      <c r="J182" s="367">
        <f>IFERROR(INDEX([1]Master!$1:$1048576,MATCH(D182,[1]Master!$B:$B,0),MATCH($G$5,[1]Master!$1:$1,0)),"")</f>
        <v>239.75552941176474</v>
      </c>
      <c r="K182" s="319">
        <f>ROUND(J182*Order_Quote!$L$5,4)</f>
        <v>0</v>
      </c>
      <c r="L182" s="349"/>
      <c r="M182" s="248"/>
      <c r="N182" s="320">
        <f t="shared" si="2"/>
        <v>0</v>
      </c>
    </row>
    <row r="183" spans="1:14" s="52" customFormat="1" x14ac:dyDescent="0.3">
      <c r="A183" s="279" t="str">
        <f>IF(L183&gt;0,COUNT($A$7:A182)+COUNT(DWV!$A$8:$A$300)+COUNT('Large Dia. DWV'!$A$8:$A$121)+COUNT('SCH40'!$A$8:$A$601)+COUNT('Large Dia. SCH40'!$A$8:$A$34)+COUNT('SDR26'!$A$8:$A$118)+1,"")</f>
        <v/>
      </c>
      <c r="B183" s="432"/>
      <c r="C183" s="433"/>
      <c r="D183" s="184" t="s">
        <v>7788</v>
      </c>
      <c r="E183" s="185">
        <v>29849889</v>
      </c>
      <c r="F183" s="186" t="s">
        <v>7790</v>
      </c>
      <c r="G183" s="318">
        <v>1</v>
      </c>
      <c r="H183" s="318" t="s">
        <v>6049</v>
      </c>
      <c r="I183" s="318" t="s">
        <v>5380</v>
      </c>
      <c r="J183" s="367">
        <f>IFERROR(INDEX([1]Master!$1:$1048576,MATCH(D183,[1]Master!$B:$B,0),MATCH($G$5,[1]Master!$1:$1,0)),"")</f>
        <v>154.77850718954252</v>
      </c>
      <c r="K183" s="319">
        <f>ROUND(J183*Order_Quote!$L$5,4)</f>
        <v>0</v>
      </c>
      <c r="L183" s="348"/>
      <c r="M183" s="248"/>
      <c r="N183" s="321">
        <f t="shared" si="2"/>
        <v>0</v>
      </c>
    </row>
    <row r="184" spans="1:14" s="52" customFormat="1" x14ac:dyDescent="0.3">
      <c r="A184" s="279" t="str">
        <f>IF(L184&gt;0,COUNT($A$7:A183)+COUNT(DWV!$A$8:$A$300)+COUNT('Large Dia. DWV'!$A$8:$A$121)+COUNT('SCH40'!$A$8:$A$601)+COUNT('Large Dia. SCH40'!$A$8:$A$34)+COUNT('SDR26'!$A$8:$A$118)+1,"")</f>
        <v/>
      </c>
      <c r="B184" s="428"/>
      <c r="C184" s="429"/>
      <c r="D184" s="184" t="s">
        <v>7789</v>
      </c>
      <c r="E184" s="185">
        <v>29849897</v>
      </c>
      <c r="F184" s="186" t="s">
        <v>7791</v>
      </c>
      <c r="G184" s="318">
        <v>1</v>
      </c>
      <c r="H184" s="318" t="s">
        <v>6049</v>
      </c>
      <c r="I184" s="318" t="s">
        <v>5380</v>
      </c>
      <c r="J184" s="367">
        <f>IFERROR(INDEX([1]Master!$1:$1048576,MATCH(D184,[1]Master!$B:$B,0),MATCH($G$5,[1]Master!$1:$1,0)),"")</f>
        <v>177.9758274509804</v>
      </c>
      <c r="K184" s="319">
        <f>ROUND(J184*Order_Quote!$L$5,4)</f>
        <v>0</v>
      </c>
      <c r="L184" s="348"/>
      <c r="M184" s="248"/>
      <c r="N184" s="320">
        <f t="shared" si="2"/>
        <v>0</v>
      </c>
    </row>
    <row r="185" spans="1:14" s="52" customFormat="1" x14ac:dyDescent="0.3">
      <c r="A185" s="279" t="str">
        <f>IF(L185&gt;0,COUNT($A$7:A184)+COUNT(DWV!$A$8:$A$300)+COUNT('Large Dia. DWV'!$A$8:$A$121)+COUNT('SCH40'!$A$8:$A$601)+COUNT('Large Dia. SCH40'!$A$8:$A$34)+COUNT('SDR26'!$A$8:$A$118)+1,"")</f>
        <v/>
      </c>
      <c r="B185" s="434"/>
      <c r="C185" s="434"/>
      <c r="D185" s="184" t="s">
        <v>462</v>
      </c>
      <c r="E185" s="185">
        <v>29843953</v>
      </c>
      <c r="F185" s="186" t="s">
        <v>7992</v>
      </c>
      <c r="G185" s="318">
        <v>2</v>
      </c>
      <c r="H185" s="318">
        <v>14</v>
      </c>
      <c r="I185" s="318" t="s">
        <v>5380</v>
      </c>
      <c r="J185" s="367">
        <f>IFERROR(INDEX([1]Master!$1:$1048576,MATCH(D185,[1]Master!$B:$B,0),MATCH($G$5,[1]Master!$1:$1,0)),"")</f>
        <v>290.46933333333328</v>
      </c>
      <c r="K185" s="319">
        <f>ROUND(J185*Order_Quote!$L$5,4)</f>
        <v>0</v>
      </c>
      <c r="L185" s="348"/>
      <c r="M185" s="248"/>
      <c r="N185" s="320">
        <f t="shared" si="2"/>
        <v>0</v>
      </c>
    </row>
    <row r="186" spans="1:14" s="52" customFormat="1" x14ac:dyDescent="0.3">
      <c r="A186" s="279" t="str">
        <f>IF(L186&gt;0,COUNT($A$7:A185)+COUNT(DWV!$A$8:$A$300)+COUNT('Large Dia. DWV'!$A$8:$A$121)+COUNT('SCH40'!$A$8:$A$601)+COUNT('Large Dia. SCH40'!$A$8:$A$34)+COUNT('SDR26'!$A$8:$A$118)+1,"")</f>
        <v/>
      </c>
      <c r="B186" s="434"/>
      <c r="C186" s="434"/>
      <c r="D186" s="184" t="s">
        <v>447</v>
      </c>
      <c r="E186" s="185">
        <v>29847800</v>
      </c>
      <c r="F186" s="186" t="s">
        <v>7993</v>
      </c>
      <c r="G186" s="318">
        <v>10</v>
      </c>
      <c r="H186" s="318">
        <v>180</v>
      </c>
      <c r="I186" s="318" t="s">
        <v>5380</v>
      </c>
      <c r="J186" s="367">
        <f>IFERROR(INDEX([1]Master!$1:$1048576,MATCH(D186,[1]Master!$B:$B,0),MATCH($G$5,[1]Master!$1:$1,0)),"")</f>
        <v>63.450999999999993</v>
      </c>
      <c r="K186" s="319">
        <f>ROUND(J186*Order_Quote!$L$5,4)</f>
        <v>0</v>
      </c>
      <c r="L186" s="349"/>
      <c r="M186" s="248"/>
      <c r="N186" s="320">
        <f t="shared" si="2"/>
        <v>0</v>
      </c>
    </row>
    <row r="187" spans="1:14" s="52" customFormat="1" x14ac:dyDescent="0.3">
      <c r="A187" s="279" t="str">
        <f>IF(L187&gt;0,COUNT($A$7:A186)+COUNT(DWV!$A$8:$A$300)+COUNT('Large Dia. DWV'!$A$8:$A$121)+COUNT('SCH40'!$A$8:$A$601)+COUNT('Large Dia. SCH40'!$A$8:$A$34)+COUNT('SDR26'!$A$8:$A$118)+1,"")</f>
        <v/>
      </c>
      <c r="B187" s="434"/>
      <c r="C187" s="434"/>
      <c r="D187" s="184" t="s">
        <v>448</v>
      </c>
      <c r="E187" s="185">
        <v>29847827</v>
      </c>
      <c r="F187" s="186" t="s">
        <v>7994</v>
      </c>
      <c r="G187" s="318">
        <v>1</v>
      </c>
      <c r="H187" s="318">
        <v>110</v>
      </c>
      <c r="I187" s="318" t="s">
        <v>5380</v>
      </c>
      <c r="J187" s="367">
        <f>IFERROR(INDEX([1]Master!$1:$1048576,MATCH(D187,[1]Master!$B:$B,0),MATCH($G$5,[1]Master!$1:$1,0)),"")</f>
        <v>137.35233333333335</v>
      </c>
      <c r="K187" s="319">
        <f>ROUND(J187*Order_Quote!$L$5,4)</f>
        <v>0</v>
      </c>
      <c r="L187" s="348"/>
      <c r="M187" s="248"/>
      <c r="N187" s="321">
        <f t="shared" si="2"/>
        <v>0</v>
      </c>
    </row>
    <row r="188" spans="1:14" s="52" customFormat="1" x14ac:dyDescent="0.3">
      <c r="A188" s="279" t="str">
        <f>IF(L188&gt;0,COUNT($A$7:A187)+COUNT(DWV!$A$8:$A$300)+COUNT('Large Dia. DWV'!$A$8:$A$121)+COUNT('SCH40'!$A$8:$A$601)+COUNT('Large Dia. SCH40'!$A$8:$A$34)+COUNT('SDR26'!$A$8:$A$118)+1,"")</f>
        <v/>
      </c>
      <c r="B188" s="434"/>
      <c r="C188" s="434"/>
      <c r="D188" s="184" t="s">
        <v>449</v>
      </c>
      <c r="E188" s="185">
        <v>29847819</v>
      </c>
      <c r="F188" s="186" t="s">
        <v>7995</v>
      </c>
      <c r="G188" s="318">
        <v>1</v>
      </c>
      <c r="H188" s="318">
        <v>48</v>
      </c>
      <c r="I188" s="318" t="s">
        <v>5380</v>
      </c>
      <c r="J188" s="367">
        <f>IFERROR(INDEX([1]Master!$1:$1048576,MATCH(D188,[1]Master!$B:$B,0),MATCH($G$5,[1]Master!$1:$1,0)),"")</f>
        <v>160.15522222222222</v>
      </c>
      <c r="K188" s="319">
        <f>ROUND(J188*Order_Quote!$L$5,4)</f>
        <v>0</v>
      </c>
      <c r="L188" s="348"/>
      <c r="M188" s="248"/>
      <c r="N188" s="320">
        <f t="shared" si="2"/>
        <v>0</v>
      </c>
    </row>
    <row r="189" spans="1:14" s="52" customFormat="1" x14ac:dyDescent="0.3">
      <c r="A189" s="279" t="str">
        <f>IF(L189&gt;0,COUNT($A$7:A188)+COUNT(DWV!$A$8:$A$300)+COUNT('Large Dia. DWV'!$A$8:$A$121)+COUNT('SCH40'!$A$8:$A$601)+COUNT('Large Dia. SCH40'!$A$8:$A$34)+COUNT('SDR26'!$A$8:$A$118)+1,"")</f>
        <v/>
      </c>
      <c r="B189" s="434"/>
      <c r="C189" s="434"/>
      <c r="D189" s="184" t="s">
        <v>450</v>
      </c>
      <c r="E189" s="185">
        <v>29847835</v>
      </c>
      <c r="F189" s="186" t="s">
        <v>7996</v>
      </c>
      <c r="G189" s="318">
        <v>1</v>
      </c>
      <c r="H189" s="318">
        <v>41</v>
      </c>
      <c r="I189" s="318" t="s">
        <v>5380</v>
      </c>
      <c r="J189" s="367">
        <f>IFERROR(INDEX([1]Master!$1:$1048576,MATCH(D189,[1]Master!$B:$B,0),MATCH($G$5,[1]Master!$1:$1,0)),"")</f>
        <v>181.48388888888891</v>
      </c>
      <c r="K189" s="319">
        <f>ROUND(J189*Order_Quote!$L$5,4)</f>
        <v>0</v>
      </c>
      <c r="L189" s="348"/>
      <c r="M189" s="248"/>
      <c r="N189" s="320">
        <f t="shared" si="2"/>
        <v>0</v>
      </c>
    </row>
    <row r="190" spans="1:14" s="52" customFormat="1" x14ac:dyDescent="0.3">
      <c r="A190" s="279" t="str">
        <f>IF(L190&gt;0,COUNT($A$7:A189)+COUNT(DWV!$A$8:$A$300)+COUNT('Large Dia. DWV'!$A$8:$A$121)+COUNT('SCH40'!$A$8:$A$601)+COUNT('Large Dia. SCH40'!$A$8:$A$34)+COUNT('SDR26'!$A$8:$A$118)+1,"")</f>
        <v/>
      </c>
      <c r="B190" s="434"/>
      <c r="C190" s="434"/>
      <c r="D190" s="184" t="s">
        <v>451</v>
      </c>
      <c r="E190" s="185">
        <v>29847843</v>
      </c>
      <c r="F190" s="186" t="s">
        <v>7997</v>
      </c>
      <c r="G190" s="318">
        <v>1</v>
      </c>
      <c r="H190" s="318">
        <v>40</v>
      </c>
      <c r="I190" s="318" t="s">
        <v>5380</v>
      </c>
      <c r="J190" s="367">
        <f>IFERROR(INDEX([1]Master!$1:$1048576,MATCH(D190,[1]Master!$B:$B,0),MATCH($G$5,[1]Master!$1:$1,0)),"")</f>
        <v>216.42533333333333</v>
      </c>
      <c r="K190" s="319">
        <f>ROUND(J190*Order_Quote!$L$5,4)</f>
        <v>0</v>
      </c>
      <c r="L190" s="348"/>
      <c r="M190" s="248"/>
      <c r="N190" s="320">
        <f t="shared" si="2"/>
        <v>0</v>
      </c>
    </row>
    <row r="191" spans="1:14" s="52" customFormat="1" x14ac:dyDescent="0.3">
      <c r="A191" s="279" t="str">
        <f>IF(L191&gt;0,COUNT($A$7:A190)+COUNT(DWV!$A$8:$A$300)+COUNT('Large Dia. DWV'!$A$8:$A$121)+COUNT('SCH40'!$A$8:$A$601)+COUNT('Large Dia. SCH40'!$A$8:$A$34)+COUNT('SDR26'!$A$8:$A$118)+1,"")</f>
        <v/>
      </c>
      <c r="B191" s="434"/>
      <c r="C191" s="434"/>
      <c r="D191" s="184" t="s">
        <v>753</v>
      </c>
      <c r="E191" s="185">
        <v>29849915</v>
      </c>
      <c r="F191" s="186" t="s">
        <v>7781</v>
      </c>
      <c r="G191" s="318">
        <v>1</v>
      </c>
      <c r="H191" s="318">
        <v>24</v>
      </c>
      <c r="I191" s="318" t="s">
        <v>5380</v>
      </c>
      <c r="J191" s="367">
        <f>IFERROR(INDEX([1]Master!$1:$1048576,MATCH(D191,[1]Master!$B:$B,0),MATCH($G$5,[1]Master!$1:$1,0)),"")</f>
        <v>492.4377777777778</v>
      </c>
      <c r="K191" s="319">
        <f>ROUND(J191*Order_Quote!$L$5,4)</f>
        <v>0</v>
      </c>
      <c r="L191" s="348"/>
      <c r="M191" s="248"/>
      <c r="N191" s="321">
        <f t="shared" si="2"/>
        <v>0</v>
      </c>
    </row>
    <row r="192" spans="1:14" s="52" customFormat="1" x14ac:dyDescent="0.3">
      <c r="A192" s="279" t="str">
        <f>IF(L192&gt;0,COUNT($A$7:A191)+COUNT(DWV!$A$8:$A$300)+COUNT('Large Dia. DWV'!$A$8:$A$121)+COUNT('SCH40'!$A$8:$A$601)+COUNT('Large Dia. SCH40'!$A$8:$A$34)+COUNT('SDR26'!$A$8:$A$118)+1,"")</f>
        <v/>
      </c>
      <c r="B192" s="434"/>
      <c r="C192" s="434"/>
      <c r="D192" s="184" t="s">
        <v>452</v>
      </c>
      <c r="E192" s="185">
        <v>29847860</v>
      </c>
      <c r="F192" s="186" t="s">
        <v>7999</v>
      </c>
      <c r="G192" s="318">
        <v>1</v>
      </c>
      <c r="H192" s="318">
        <v>22</v>
      </c>
      <c r="I192" s="318" t="s">
        <v>5380</v>
      </c>
      <c r="J192" s="367">
        <f>IFERROR(INDEX([1]Master!$1:$1048576,MATCH(D192,[1]Master!$B:$B,0),MATCH($G$5,[1]Master!$1:$1,0)),"")</f>
        <v>750.24833333333322</v>
      </c>
      <c r="K192" s="319">
        <f>ROUND(J192*Order_Quote!$L$5,4)</f>
        <v>0</v>
      </c>
      <c r="L192" s="348"/>
      <c r="M192" s="248"/>
      <c r="N192" s="320">
        <f t="shared" si="2"/>
        <v>0</v>
      </c>
    </row>
    <row r="193" spans="1:14" s="52" customFormat="1" x14ac:dyDescent="0.3">
      <c r="A193" s="279" t="str">
        <f>IF(L193&gt;0,COUNT($A$7:A192)+COUNT(DWV!$A$8:$A$300)+COUNT('Large Dia. DWV'!$A$8:$A$121)+COUNT('SCH40'!$A$8:$A$601)+COUNT('Large Dia. SCH40'!$A$8:$A$34)+COUNT('SDR26'!$A$8:$A$118)+1,"")</f>
        <v/>
      </c>
      <c r="B193" s="434"/>
      <c r="C193" s="434"/>
      <c r="D193" s="184" t="s">
        <v>5380</v>
      </c>
      <c r="E193" s="326"/>
      <c r="F193" s="322" t="s">
        <v>3740</v>
      </c>
      <c r="G193" s="318" t="s">
        <v>5380</v>
      </c>
      <c r="H193" s="318" t="s">
        <v>5380</v>
      </c>
      <c r="I193" s="318" t="s">
        <v>5380</v>
      </c>
      <c r="J193" s="367" t="str">
        <f>IFERROR(INDEX([1]Master!$1:$1048576,MATCH(D193,[1]Master!$B:$B,0),MATCH($G$5,[1]Master!$1:$1,0)),"")</f>
        <v/>
      </c>
      <c r="K193" s="319"/>
      <c r="L193" s="348"/>
      <c r="M193" s="248"/>
      <c r="N193" s="320"/>
    </row>
    <row r="194" spans="1:14" s="52" customFormat="1" x14ac:dyDescent="0.3">
      <c r="A194" s="279" t="str">
        <f>IF(L194&gt;0,COUNT($A$7:A193)+COUNT(DWV!$A$8:$A$300)+COUNT('Large Dia. DWV'!$A$8:$A$121)+COUNT('SCH40'!$A$8:$A$601)+COUNT('Large Dia. SCH40'!$A$8:$A$34)+COUNT('SDR26'!$A$8:$A$118)+1,"")</f>
        <v/>
      </c>
      <c r="B194" s="434"/>
      <c r="C194" s="434"/>
      <c r="D194" s="184" t="s">
        <v>457</v>
      </c>
      <c r="E194" s="185">
        <v>29846707</v>
      </c>
      <c r="F194" s="186" t="s">
        <v>8002</v>
      </c>
      <c r="G194" s="318">
        <v>10</v>
      </c>
      <c r="H194" s="318">
        <v>180</v>
      </c>
      <c r="I194" s="318" t="s">
        <v>5380</v>
      </c>
      <c r="J194" s="367">
        <f>IFERROR(INDEX([1]Master!$1:$1048576,MATCH(D194,[1]Master!$B:$B,0),MATCH($G$5,[1]Master!$1:$1,0)),"")</f>
        <v>72.985888888888894</v>
      </c>
      <c r="K194" s="319">
        <f>ROUND(J194*Order_Quote!$L$5,4)</f>
        <v>0</v>
      </c>
      <c r="L194" s="349"/>
      <c r="M194" s="248"/>
      <c r="N194" s="320">
        <f t="shared" si="2"/>
        <v>0</v>
      </c>
    </row>
    <row r="195" spans="1:14" s="52" customFormat="1" x14ac:dyDescent="0.3">
      <c r="A195" s="279" t="str">
        <f>IF(L195&gt;0,COUNT($A$7:A194)+COUNT(DWV!$A$8:$A$300)+COUNT('Large Dia. DWV'!$A$8:$A$121)+COUNT('SCH40'!$A$8:$A$601)+COUNT('Large Dia. SCH40'!$A$8:$A$34)+COUNT('SDR26'!$A$8:$A$118)+1,"")</f>
        <v/>
      </c>
      <c r="B195" s="434"/>
      <c r="C195" s="434"/>
      <c r="D195" s="184" t="s">
        <v>7783</v>
      </c>
      <c r="E195" s="185">
        <v>29846731</v>
      </c>
      <c r="F195" s="186" t="s">
        <v>7784</v>
      </c>
      <c r="G195" s="318">
        <v>1</v>
      </c>
      <c r="H195" s="318">
        <v>48</v>
      </c>
      <c r="I195" s="318" t="s">
        <v>5380</v>
      </c>
      <c r="J195" s="367">
        <f>IFERROR(INDEX([1]Master!$1:$1048576,MATCH(D195,[1]Master!$B:$B,0),MATCH($G$5,[1]Master!$1:$1,0)),"")</f>
        <v>184.19455555555555</v>
      </c>
      <c r="K195" s="319">
        <f>ROUND(J195*Order_Quote!$L$5,4)</f>
        <v>0</v>
      </c>
      <c r="L195" s="348"/>
      <c r="M195" s="248"/>
      <c r="N195" s="321">
        <f t="shared" si="2"/>
        <v>0</v>
      </c>
    </row>
    <row r="196" spans="1:14" s="52" customFormat="1" x14ac:dyDescent="0.3">
      <c r="A196" s="279" t="str">
        <f>IF(L196&gt;0,COUNT($A$7:A195)+COUNT(DWV!$A$8:$A$300)+COUNT('Large Dia. DWV'!$A$8:$A$121)+COUNT('SCH40'!$A$8:$A$601)+COUNT('Large Dia. SCH40'!$A$8:$A$34)+COUNT('SDR26'!$A$8:$A$118)+1,"")</f>
        <v/>
      </c>
      <c r="B196" s="434"/>
      <c r="C196" s="434"/>
      <c r="D196" s="184" t="s">
        <v>458</v>
      </c>
      <c r="E196" s="185">
        <v>29846715</v>
      </c>
      <c r="F196" s="186" t="s">
        <v>8003</v>
      </c>
      <c r="G196" s="318">
        <v>1</v>
      </c>
      <c r="H196" s="318">
        <v>48</v>
      </c>
      <c r="I196" s="318" t="s">
        <v>5380</v>
      </c>
      <c r="J196" s="367">
        <f>IFERROR(INDEX([1]Master!$1:$1048576,MATCH(D196,[1]Master!$B:$B,0),MATCH($G$5,[1]Master!$1:$1,0)),"")</f>
        <v>173.98200000000003</v>
      </c>
      <c r="K196" s="319">
        <f>ROUND(J196*Order_Quote!$L$5,4)</f>
        <v>0</v>
      </c>
      <c r="L196" s="348"/>
      <c r="M196" s="248"/>
      <c r="N196" s="320">
        <f t="shared" si="2"/>
        <v>0</v>
      </c>
    </row>
    <row r="197" spans="1:14" s="52" customFormat="1" x14ac:dyDescent="0.3">
      <c r="A197" s="279" t="str">
        <f>IF(L197&gt;0,COUNT($A$7:A196)+COUNT(DWV!$A$8:$A$300)+COUNT('Large Dia. DWV'!$A$8:$A$121)+COUNT('SCH40'!$A$8:$A$601)+COUNT('Large Dia. SCH40'!$A$8:$A$34)+COUNT('SDR26'!$A$8:$A$118)+1,"")</f>
        <v/>
      </c>
      <c r="B197" s="434"/>
      <c r="C197" s="434"/>
      <c r="D197" s="184" t="s">
        <v>459</v>
      </c>
      <c r="E197" s="185">
        <v>29846723</v>
      </c>
      <c r="F197" s="186" t="s">
        <v>8004</v>
      </c>
      <c r="G197" s="318">
        <v>1</v>
      </c>
      <c r="H197" s="318">
        <v>40</v>
      </c>
      <c r="I197" s="318" t="s">
        <v>5380</v>
      </c>
      <c r="J197" s="367">
        <f>IFERROR(INDEX([1]Master!$1:$1048576,MATCH(D197,[1]Master!$B:$B,0),MATCH($G$5,[1]Master!$1:$1,0)),"")</f>
        <v>200.06622222222222</v>
      </c>
      <c r="K197" s="319">
        <f>ROUND(J197*Order_Quote!$L$5,4)</f>
        <v>0</v>
      </c>
      <c r="L197" s="349"/>
      <c r="M197" s="248"/>
      <c r="N197" s="320">
        <f t="shared" si="2"/>
        <v>0</v>
      </c>
    </row>
    <row r="198" spans="1:14" s="52" customFormat="1" x14ac:dyDescent="0.3">
      <c r="A198" s="279" t="str">
        <f>IF(L198&gt;0,COUNT($A$7:A197)+COUNT(DWV!$A$8:$A$300)+COUNT('Large Dia. DWV'!$A$8:$A$121)+COUNT('SCH40'!$A$8:$A$601)+COUNT('Large Dia. SCH40'!$A$8:$A$34)+COUNT('SDR26'!$A$8:$A$118)+1,"")</f>
        <v/>
      </c>
      <c r="B198" s="434"/>
      <c r="C198" s="434"/>
      <c r="D198" s="184" t="s">
        <v>823</v>
      </c>
      <c r="E198" s="185">
        <v>29849925</v>
      </c>
      <c r="F198" s="186" t="s">
        <v>7785</v>
      </c>
      <c r="G198" s="318">
        <v>1</v>
      </c>
      <c r="H198" s="318">
        <v>24</v>
      </c>
      <c r="I198" s="318" t="s">
        <v>5380</v>
      </c>
      <c r="J198" s="367">
        <f>IFERROR(INDEX([1]Master!$1:$1048576,MATCH(D198,[1]Master!$B:$B,0),MATCH($G$5,[1]Master!$1:$1,0)),"")</f>
        <v>517.01211111111115</v>
      </c>
      <c r="K198" s="319">
        <f>ROUND(J198*Order_Quote!$L$5,4)</f>
        <v>0</v>
      </c>
      <c r="L198" s="348"/>
      <c r="M198" s="248"/>
      <c r="N198" s="320">
        <f t="shared" si="2"/>
        <v>0</v>
      </c>
    </row>
    <row r="199" spans="1:14" s="52" customFormat="1" x14ac:dyDescent="0.3">
      <c r="A199" s="279" t="str">
        <f>IF(L199&gt;0,COUNT($A$7:A198)+COUNT(DWV!$A$8:$A$300)+COUNT('Large Dia. DWV'!$A$8:$A$121)+COUNT('SCH40'!$A$8:$A$601)+COUNT('Large Dia. SCH40'!$A$8:$A$34)+COUNT('SDR26'!$A$8:$A$118)+1,"")</f>
        <v/>
      </c>
      <c r="B199" s="434"/>
      <c r="C199" s="434"/>
      <c r="D199" s="184" t="s">
        <v>5380</v>
      </c>
      <c r="E199" s="325"/>
      <c r="F199" s="322" t="s">
        <v>3741</v>
      </c>
      <c r="G199" s="318" t="s">
        <v>5380</v>
      </c>
      <c r="H199" s="318" t="s">
        <v>5380</v>
      </c>
      <c r="I199" s="318" t="s">
        <v>5380</v>
      </c>
      <c r="J199" s="367" t="str">
        <f>IFERROR(INDEX([1]Master!$1:$1048576,MATCH(D199,[1]Master!$B:$B,0),MATCH($G$5,[1]Master!$1:$1,0)),"")</f>
        <v/>
      </c>
      <c r="K199" s="319"/>
      <c r="L199" s="348"/>
      <c r="M199" s="248"/>
      <c r="N199" s="321"/>
    </row>
    <row r="200" spans="1:14" s="52" customFormat="1" ht="45.75" customHeight="1" x14ac:dyDescent="0.3">
      <c r="A200" s="279" t="str">
        <f>IF(L200&gt;0,COUNT($A$7:A199)+COUNT(DWV!$A$8:$A$300)+COUNT('Large Dia. DWV'!$A$8:$A$121)+COUNT('SCH40'!$A$8:$A$601)+COUNT('Large Dia. SCH40'!$A$8:$A$34)+COUNT('SDR26'!$A$8:$A$118)+1,"")</f>
        <v/>
      </c>
      <c r="B200" s="434"/>
      <c r="C200" s="434"/>
      <c r="D200" s="184" t="s">
        <v>5380</v>
      </c>
      <c r="E200" s="325"/>
      <c r="F200" s="322" t="s">
        <v>3742</v>
      </c>
      <c r="G200" s="318" t="s">
        <v>5380</v>
      </c>
      <c r="H200" s="318" t="s">
        <v>5380</v>
      </c>
      <c r="I200" s="318" t="s">
        <v>5380</v>
      </c>
      <c r="J200" s="367" t="str">
        <f>IFERROR(INDEX([1]Master!$1:$1048576,MATCH(D200,[1]Master!$B:$B,0),MATCH($G$5,[1]Master!$1:$1,0)),"")</f>
        <v/>
      </c>
      <c r="K200" s="319"/>
      <c r="L200" s="348"/>
      <c r="M200" s="248"/>
      <c r="N200" s="320"/>
    </row>
    <row r="201" spans="1:14" s="52" customFormat="1" ht="45" customHeight="1" x14ac:dyDescent="0.3">
      <c r="A201" s="279" t="str">
        <f>IF(L201&gt;0,COUNT($A$7:A200)+COUNT(DWV!$A$8:$A$300)+COUNT('Large Dia. DWV'!$A$8:$A$121)+COUNT('SCH40'!$A$8:$A$601)+COUNT('Large Dia. SCH40'!$A$8:$A$34)+COUNT('SDR26'!$A$8:$A$118)+1,"")</f>
        <v/>
      </c>
      <c r="B201" s="434"/>
      <c r="C201" s="434"/>
      <c r="D201" s="184" t="s">
        <v>5380</v>
      </c>
      <c r="E201" s="325"/>
      <c r="F201" s="322" t="s">
        <v>3746</v>
      </c>
      <c r="G201" s="318" t="s">
        <v>5380</v>
      </c>
      <c r="H201" s="318" t="s">
        <v>5380</v>
      </c>
      <c r="I201" s="318" t="s">
        <v>5380</v>
      </c>
      <c r="J201" s="367" t="str">
        <f>IFERROR(INDEX([1]Master!$1:$1048576,MATCH(D201,[1]Master!$B:$B,0),MATCH($G$5,[1]Master!$1:$1,0)),"")</f>
        <v/>
      </c>
      <c r="K201" s="319"/>
      <c r="L201" s="348"/>
      <c r="M201" s="248"/>
      <c r="N201" s="320"/>
    </row>
    <row r="202" spans="1:14" s="52" customFormat="1" x14ac:dyDescent="0.3">
      <c r="A202" s="279" t="str">
        <f>IF(L202&gt;0,COUNT($A$7:A201)+COUNT(DWV!$A$8:$A$300)+COUNT('Large Dia. DWV'!$A$8:$A$121)+COUNT('SCH40'!$A$8:$A$601)+COUNT('Large Dia. SCH40'!$A$8:$A$34)+COUNT('SDR26'!$A$8:$A$118)+1,"")</f>
        <v/>
      </c>
      <c r="B202" s="434"/>
      <c r="C202" s="434"/>
      <c r="D202" s="184" t="s">
        <v>474</v>
      </c>
      <c r="E202" s="185">
        <v>29848424</v>
      </c>
      <c r="F202" s="186" t="s">
        <v>8005</v>
      </c>
      <c r="G202" s="318">
        <v>12</v>
      </c>
      <c r="H202" s="318">
        <v>384</v>
      </c>
      <c r="I202" s="318" t="s">
        <v>5380</v>
      </c>
      <c r="J202" s="367">
        <f>IFERROR(INDEX([1]Master!$1:$1048576,MATCH(D202,[1]Master!$B:$B,0),MATCH($G$5,[1]Master!$1:$1,0)),"")</f>
        <v>117.235154982541</v>
      </c>
      <c r="K202" s="319">
        <f>ROUND(J202*Order_Quote!$L$5,4)</f>
        <v>0</v>
      </c>
      <c r="L202" s="349"/>
      <c r="M202" s="248"/>
      <c r="N202" s="320">
        <f t="shared" ref="N202:N223" si="4">L202/G202</f>
        <v>0</v>
      </c>
    </row>
    <row r="203" spans="1:14" s="52" customFormat="1" x14ac:dyDescent="0.3">
      <c r="A203" s="279" t="str">
        <f>IF(L203&gt;0,COUNT($A$7:A202)+COUNT(DWV!$A$8:$A$300)+COUNT('Large Dia. DWV'!$A$8:$A$121)+COUNT('SCH40'!$A$8:$A$601)+COUNT('Large Dia. SCH40'!$A$8:$A$34)+COUNT('SDR26'!$A$8:$A$118)+1,"")</f>
        <v/>
      </c>
      <c r="B203" s="434"/>
      <c r="C203" s="434"/>
      <c r="D203" s="184" t="s">
        <v>475</v>
      </c>
      <c r="E203" s="185">
        <v>29848483</v>
      </c>
      <c r="F203" s="186" t="s">
        <v>8006</v>
      </c>
      <c r="G203" s="318">
        <v>10</v>
      </c>
      <c r="H203" s="318">
        <v>320</v>
      </c>
      <c r="I203" s="318" t="s">
        <v>5380</v>
      </c>
      <c r="J203" s="367">
        <f>IFERROR(INDEX([1]Master!$1:$1048576,MATCH(D203,[1]Master!$B:$B,0),MATCH($G$5,[1]Master!$1:$1,0)),"")</f>
        <v>117.83077777777778</v>
      </c>
      <c r="K203" s="319">
        <f>ROUND(J203*Order_Quote!$L$5,4)</f>
        <v>0</v>
      </c>
      <c r="L203" s="348"/>
      <c r="M203" s="248"/>
      <c r="N203" s="321">
        <f t="shared" si="4"/>
        <v>0</v>
      </c>
    </row>
    <row r="204" spans="1:14" s="52" customFormat="1" x14ac:dyDescent="0.3">
      <c r="A204" s="279" t="str">
        <f>IF(L204&gt;0,COUNT($A$7:A203)+COUNT(DWV!$A$8:$A$300)+COUNT('Large Dia. DWV'!$A$8:$A$121)+COUNT('SCH40'!$A$8:$A$601)+COUNT('Large Dia. SCH40'!$A$8:$A$34)+COUNT('SDR26'!$A$8:$A$118)+1,"")</f>
        <v/>
      </c>
      <c r="B204" s="434"/>
      <c r="C204" s="434"/>
      <c r="D204" s="184" t="s">
        <v>476</v>
      </c>
      <c r="E204" s="185">
        <v>29848432</v>
      </c>
      <c r="F204" s="186" t="s">
        <v>8007</v>
      </c>
      <c r="G204" s="318">
        <v>4</v>
      </c>
      <c r="H204" s="318">
        <v>96</v>
      </c>
      <c r="I204" s="318" t="s">
        <v>5380</v>
      </c>
      <c r="J204" s="367">
        <f>IFERROR(INDEX([1]Master!$1:$1048576,MATCH(D204,[1]Master!$B:$B,0),MATCH($G$5,[1]Master!$1:$1,0)),"")</f>
        <v>121.90866666666668</v>
      </c>
      <c r="K204" s="319">
        <f>ROUND(J204*Order_Quote!$L$5,4)</f>
        <v>0</v>
      </c>
      <c r="L204" s="348"/>
      <c r="M204" s="248"/>
      <c r="N204" s="320">
        <f t="shared" si="4"/>
        <v>0</v>
      </c>
    </row>
    <row r="205" spans="1:14" s="52" customFormat="1" x14ac:dyDescent="0.3">
      <c r="A205" s="279" t="str">
        <f>IF(L205&gt;0,COUNT($A$7:A204)+COUNT(DWV!$A$8:$A$300)+COUNT('Large Dia. DWV'!$A$8:$A$121)+COUNT('SCH40'!$A$8:$A$601)+COUNT('Large Dia. SCH40'!$A$8:$A$34)+COUNT('SDR26'!$A$8:$A$118)+1,"")</f>
        <v/>
      </c>
      <c r="B205" s="434"/>
      <c r="C205" s="434"/>
      <c r="D205" s="184" t="s">
        <v>477</v>
      </c>
      <c r="E205" s="185">
        <v>29848831</v>
      </c>
      <c r="F205" s="186" t="s">
        <v>8008</v>
      </c>
      <c r="G205" s="318">
        <v>6</v>
      </c>
      <c r="H205" s="318">
        <v>192</v>
      </c>
      <c r="I205" s="318" t="s">
        <v>5380</v>
      </c>
      <c r="J205" s="367">
        <f>IFERROR(INDEX([1]Master!$1:$1048576,MATCH(D205,[1]Master!$B:$B,0),MATCH($G$5,[1]Master!$1:$1,0)),"")</f>
        <v>229.11077777777777</v>
      </c>
      <c r="K205" s="319">
        <f>ROUND(J205*Order_Quote!$L$5,4)</f>
        <v>0</v>
      </c>
      <c r="L205" s="348"/>
      <c r="M205" s="248"/>
      <c r="N205" s="320">
        <f t="shared" si="4"/>
        <v>0</v>
      </c>
    </row>
    <row r="206" spans="1:14" s="52" customFormat="1" x14ac:dyDescent="0.3">
      <c r="A206" s="279" t="str">
        <f>IF(L206&gt;0,COUNT($A$7:A205)+COUNT(DWV!$A$8:$A$300)+COUNT('Large Dia. DWV'!$A$8:$A$121)+COUNT('SCH40'!$A$8:$A$601)+COUNT('Large Dia. SCH40'!$A$8:$A$34)+COUNT('SDR26'!$A$8:$A$118)+1,"")</f>
        <v/>
      </c>
      <c r="B206" s="434"/>
      <c r="C206" s="434"/>
      <c r="D206" s="184" t="s">
        <v>478</v>
      </c>
      <c r="E206" s="185">
        <v>29848459</v>
      </c>
      <c r="F206" s="186" t="s">
        <v>8009</v>
      </c>
      <c r="G206" s="318">
        <v>4</v>
      </c>
      <c r="H206" s="318">
        <v>96</v>
      </c>
      <c r="I206" s="318" t="s">
        <v>5380</v>
      </c>
      <c r="J206" s="367">
        <f>IFERROR(INDEX([1]Master!$1:$1048576,MATCH(D206,[1]Master!$B:$B,0),MATCH($G$5,[1]Master!$1:$1,0)),"")</f>
        <v>273.56333333333333</v>
      </c>
      <c r="K206" s="319">
        <f>ROUND(J206*Order_Quote!$L$5,4)</f>
        <v>0</v>
      </c>
      <c r="L206" s="348"/>
      <c r="M206" s="248"/>
      <c r="N206" s="320">
        <f t="shared" si="4"/>
        <v>0</v>
      </c>
    </row>
    <row r="207" spans="1:14" s="52" customFormat="1" x14ac:dyDescent="0.3">
      <c r="A207" s="279" t="str">
        <f>IF(L207&gt;0,COUNT($A$7:A206)+COUNT(DWV!$A$8:$A$300)+COUNT('Large Dia. DWV'!$A$8:$A$121)+COUNT('SCH40'!$A$8:$A$601)+COUNT('Large Dia. SCH40'!$A$8:$A$34)+COUNT('SDR26'!$A$8:$A$118)+1,"")</f>
        <v/>
      </c>
      <c r="B207" s="434"/>
      <c r="C207" s="434"/>
      <c r="D207" s="184" t="s">
        <v>479</v>
      </c>
      <c r="E207" s="185">
        <v>29848840</v>
      </c>
      <c r="F207" s="186" t="s">
        <v>8010</v>
      </c>
      <c r="G207" s="318">
        <v>6</v>
      </c>
      <c r="H207" s="318">
        <v>192</v>
      </c>
      <c r="I207" s="318" t="s">
        <v>5380</v>
      </c>
      <c r="J207" s="367">
        <f>IFERROR(INDEX([1]Master!$1:$1048576,MATCH(D207,[1]Master!$B:$B,0),MATCH($G$5,[1]Master!$1:$1,0)),"")</f>
        <v>284.21577777777782</v>
      </c>
      <c r="K207" s="319">
        <f>ROUND(J207*Order_Quote!$L$5,4)</f>
        <v>0</v>
      </c>
      <c r="L207" s="348"/>
      <c r="M207" s="248"/>
      <c r="N207" s="321">
        <f t="shared" si="4"/>
        <v>0</v>
      </c>
    </row>
    <row r="208" spans="1:14" s="52" customFormat="1" x14ac:dyDescent="0.3">
      <c r="A208" s="279" t="str">
        <f>IF(L208&gt;0,COUNT($A$7:A207)+COUNT(DWV!$A$8:$A$300)+COUNT('Large Dia. DWV'!$A$8:$A$121)+COUNT('SCH40'!$A$8:$A$601)+COUNT('Large Dia. SCH40'!$A$8:$A$34)+COUNT('SDR26'!$A$8:$A$118)+1,"")</f>
        <v/>
      </c>
      <c r="B208" s="434"/>
      <c r="C208" s="434"/>
      <c r="D208" s="184" t="s">
        <v>480</v>
      </c>
      <c r="E208" s="185">
        <v>29848467</v>
      </c>
      <c r="F208" s="186" t="s">
        <v>8011</v>
      </c>
      <c r="G208" s="318">
        <v>4</v>
      </c>
      <c r="H208" s="318">
        <v>96</v>
      </c>
      <c r="I208" s="318" t="s">
        <v>5380</v>
      </c>
      <c r="J208" s="367">
        <f>IFERROR(INDEX([1]Master!$1:$1048576,MATCH(D208,[1]Master!$B:$B,0),MATCH($G$5,[1]Master!$1:$1,0)),"")</f>
        <v>319.58522222222223</v>
      </c>
      <c r="K208" s="319">
        <f>ROUND(J208*Order_Quote!$L$5,4)</f>
        <v>0</v>
      </c>
      <c r="L208" s="348"/>
      <c r="M208" s="248"/>
      <c r="N208" s="320">
        <f t="shared" si="4"/>
        <v>0</v>
      </c>
    </row>
    <row r="209" spans="1:14" s="52" customFormat="1" x14ac:dyDescent="0.3">
      <c r="A209" s="279" t="str">
        <f>IF(L209&gt;0,COUNT($A$7:A208)+COUNT(DWV!$A$8:$A$300)+COUNT('Large Dia. DWV'!$A$8:$A$121)+COUNT('SCH40'!$A$8:$A$601)+COUNT('Large Dia. SCH40'!$A$8:$A$34)+COUNT('SDR26'!$A$8:$A$118)+1,"")</f>
        <v/>
      </c>
      <c r="B209" s="434"/>
      <c r="C209" s="434"/>
      <c r="D209" s="184" t="s">
        <v>481</v>
      </c>
      <c r="E209" s="185">
        <v>29848475</v>
      </c>
      <c r="F209" s="186" t="s">
        <v>8012</v>
      </c>
      <c r="G209" s="318">
        <v>6</v>
      </c>
      <c r="H209" s="318">
        <v>192</v>
      </c>
      <c r="I209" s="318" t="s">
        <v>5380</v>
      </c>
      <c r="J209" s="367">
        <f>IFERROR(INDEX([1]Master!$1:$1048576,MATCH(D209,[1]Master!$B:$B,0),MATCH($G$5,[1]Master!$1:$1,0)),"")</f>
        <v>341.45068036529688</v>
      </c>
      <c r="K209" s="319">
        <f>ROUND(J209*Order_Quote!$L$5,4)</f>
        <v>0</v>
      </c>
      <c r="L209" s="348"/>
      <c r="M209" s="248"/>
      <c r="N209" s="320">
        <f t="shared" si="4"/>
        <v>0</v>
      </c>
    </row>
    <row r="210" spans="1:14" s="52" customFormat="1" x14ac:dyDescent="0.3">
      <c r="A210" s="279" t="str">
        <f>IF(L210&gt;0,COUNT($A$7:A209)+COUNT(DWV!$A$8:$A$300)+COUNT('Large Dia. DWV'!$A$8:$A$121)+COUNT('SCH40'!$A$8:$A$601)+COUNT('Large Dia. SCH40'!$A$8:$A$34)+COUNT('SDR26'!$A$8:$A$118)+1,"")</f>
        <v/>
      </c>
      <c r="B210" s="434"/>
      <c r="C210" s="434"/>
      <c r="D210" s="184" t="s">
        <v>482</v>
      </c>
      <c r="E210" s="185">
        <v>29848491</v>
      </c>
      <c r="F210" s="186" t="s">
        <v>8013</v>
      </c>
      <c r="G210" s="318">
        <v>4</v>
      </c>
      <c r="H210" s="318">
        <v>96</v>
      </c>
      <c r="I210" s="318" t="s">
        <v>5380</v>
      </c>
      <c r="J210" s="367">
        <f>IFERROR(INDEX([1]Master!$1:$1048576,MATCH(D210,[1]Master!$B:$B,0),MATCH($G$5,[1]Master!$1:$1,0)),"")</f>
        <v>366.26111496105295</v>
      </c>
      <c r="K210" s="319">
        <f>ROUND(J210*Order_Quote!$L$5,4)</f>
        <v>0</v>
      </c>
      <c r="L210" s="348"/>
      <c r="M210" s="248"/>
      <c r="N210" s="320">
        <f t="shared" si="4"/>
        <v>0</v>
      </c>
    </row>
    <row r="211" spans="1:14" s="52" customFormat="1" x14ac:dyDescent="0.3">
      <c r="A211" s="279" t="str">
        <f>IF(L211&gt;0,COUNT($A$7:A210)+COUNT(DWV!$A$8:$A$300)+COUNT('Large Dia. DWV'!$A$8:$A$121)+COUNT('SCH40'!$A$8:$A$601)+COUNT('Large Dia. SCH40'!$A$8:$A$34)+COUNT('SDR26'!$A$8:$A$118)+1,"")</f>
        <v/>
      </c>
      <c r="B211" s="434"/>
      <c r="C211" s="434"/>
      <c r="D211" s="184" t="s">
        <v>483</v>
      </c>
      <c r="E211" s="185">
        <v>29848858</v>
      </c>
      <c r="F211" s="186" t="s">
        <v>8014</v>
      </c>
      <c r="G211" s="318">
        <v>6</v>
      </c>
      <c r="H211" s="318">
        <v>192</v>
      </c>
      <c r="I211" s="318" t="s">
        <v>5380</v>
      </c>
      <c r="J211" s="367">
        <f>IFERROR(INDEX([1]Master!$1:$1048576,MATCH(D211,[1]Master!$B:$B,0),MATCH($G$5,[1]Master!$1:$1,0)),"")</f>
        <v>615.7766078431373</v>
      </c>
      <c r="K211" s="319">
        <f>ROUND(J211*Order_Quote!$L$5,4)</f>
        <v>0</v>
      </c>
      <c r="L211" s="348"/>
      <c r="M211" s="248"/>
      <c r="N211" s="321">
        <f t="shared" si="4"/>
        <v>0</v>
      </c>
    </row>
    <row r="212" spans="1:14" s="52" customFormat="1" x14ac:dyDescent="0.3">
      <c r="A212" s="279" t="str">
        <f>IF(L212&gt;0,COUNT($A$7:A211)+COUNT(DWV!$A$8:$A$300)+COUNT('Large Dia. DWV'!$A$8:$A$121)+COUNT('SCH40'!$A$8:$A$601)+COUNT('Large Dia. SCH40'!$A$8:$A$34)+COUNT('SDR26'!$A$8:$A$118)+1,"")</f>
        <v/>
      </c>
      <c r="B212" s="434"/>
      <c r="C212" s="434"/>
      <c r="D212" s="184" t="s">
        <v>484</v>
      </c>
      <c r="E212" s="185">
        <v>29848866</v>
      </c>
      <c r="F212" s="186" t="s">
        <v>8015</v>
      </c>
      <c r="G212" s="318">
        <v>4</v>
      </c>
      <c r="H212" s="318">
        <v>96</v>
      </c>
      <c r="I212" s="318" t="s">
        <v>5380</v>
      </c>
      <c r="J212" s="367">
        <f>IFERROR(INDEX([1]Master!$1:$1048576,MATCH(D212,[1]Master!$B:$B,0),MATCH($G$5,[1]Master!$1:$1,0)),"")</f>
        <v>678.42433856209163</v>
      </c>
      <c r="K212" s="319">
        <f>ROUND(J212*Order_Quote!$L$5,4)</f>
        <v>0</v>
      </c>
      <c r="L212" s="348"/>
      <c r="M212" s="248"/>
      <c r="N212" s="320">
        <f t="shared" si="4"/>
        <v>0</v>
      </c>
    </row>
    <row r="213" spans="1:14" s="52" customFormat="1" x14ac:dyDescent="0.3">
      <c r="A213" s="279" t="str">
        <f>IF(L213&gt;0,COUNT($A$7:A212)+COUNT(DWV!$A$8:$A$300)+COUNT('Large Dia. DWV'!$A$8:$A$121)+COUNT('SCH40'!$A$8:$A$601)+COUNT('Large Dia. SCH40'!$A$8:$A$34)+COUNT('SDR26'!$A$8:$A$118)+1,"")</f>
        <v/>
      </c>
      <c r="B213" s="434"/>
      <c r="C213" s="434"/>
      <c r="D213" s="184" t="s">
        <v>463</v>
      </c>
      <c r="E213" s="185">
        <v>29846421</v>
      </c>
      <c r="F213" s="186" t="s">
        <v>8016</v>
      </c>
      <c r="G213" s="318">
        <v>6</v>
      </c>
      <c r="H213" s="318">
        <v>270</v>
      </c>
      <c r="I213" s="318" t="s">
        <v>5380</v>
      </c>
      <c r="J213" s="367">
        <f>IFERROR(INDEX([1]Master!$1:$1048576,MATCH(D213,[1]Master!$B:$B,0),MATCH($G$5,[1]Master!$1:$1,0)),"")</f>
        <v>93.791444444444451</v>
      </c>
      <c r="K213" s="319">
        <f>ROUND(J213*Order_Quote!$L$5,4)</f>
        <v>0</v>
      </c>
      <c r="L213" s="349"/>
      <c r="M213" s="248"/>
      <c r="N213" s="320">
        <f t="shared" si="4"/>
        <v>0</v>
      </c>
    </row>
    <row r="214" spans="1:14" s="52" customFormat="1" x14ac:dyDescent="0.3">
      <c r="A214" s="279" t="str">
        <f>IF(L214&gt;0,COUNT($A$7:A213)+COUNT(DWV!$A$8:$A$300)+COUNT('Large Dia. DWV'!$A$8:$A$121)+COUNT('SCH40'!$A$8:$A$601)+COUNT('Large Dia. SCH40'!$A$8:$A$34)+COUNT('SDR26'!$A$8:$A$118)+1,"")</f>
        <v/>
      </c>
      <c r="B214" s="434"/>
      <c r="C214" s="434"/>
      <c r="D214" s="184" t="s">
        <v>464</v>
      </c>
      <c r="E214" s="185">
        <v>29846448</v>
      </c>
      <c r="F214" s="186" t="s">
        <v>8017</v>
      </c>
      <c r="G214" s="318">
        <v>6</v>
      </c>
      <c r="H214" s="318">
        <v>270</v>
      </c>
      <c r="I214" s="318" t="s">
        <v>5380</v>
      </c>
      <c r="J214" s="367">
        <f>IFERROR(INDEX([1]Master!$1:$1048576,MATCH(D214,[1]Master!$B:$B,0),MATCH($G$5,[1]Master!$1:$1,0)),"")</f>
        <v>141.40644444444445</v>
      </c>
      <c r="K214" s="319">
        <f>ROUND(J214*Order_Quote!$L$5,4)</f>
        <v>0</v>
      </c>
      <c r="L214" s="348"/>
      <c r="M214" s="248"/>
      <c r="N214" s="320">
        <f t="shared" si="4"/>
        <v>0</v>
      </c>
    </row>
    <row r="215" spans="1:14" s="52" customFormat="1" x14ac:dyDescent="0.3">
      <c r="A215" s="279" t="str">
        <f>IF(L215&gt;0,COUNT($A$7:A214)+COUNT(DWV!$A$8:$A$300)+COUNT('Large Dia. DWV'!$A$8:$A$121)+COUNT('SCH40'!$A$8:$A$601)+COUNT('Large Dia. SCH40'!$A$8:$A$34)+COUNT('SDR26'!$A$8:$A$118)+1,"")</f>
        <v/>
      </c>
      <c r="B215" s="434"/>
      <c r="C215" s="434"/>
      <c r="D215" s="184" t="s">
        <v>465</v>
      </c>
      <c r="E215" s="185">
        <v>29846430</v>
      </c>
      <c r="F215" s="186" t="s">
        <v>8018</v>
      </c>
      <c r="G215" s="318">
        <v>4</v>
      </c>
      <c r="H215" s="318">
        <v>72</v>
      </c>
      <c r="I215" s="318" t="s">
        <v>5380</v>
      </c>
      <c r="J215" s="367">
        <f>IFERROR(INDEX([1]Master!$1:$1048576,MATCH(D215,[1]Master!$B:$B,0),MATCH($G$5,[1]Master!$1:$1,0)),"")</f>
        <v>161.92666666666668</v>
      </c>
      <c r="K215" s="319">
        <f>ROUND(J215*Order_Quote!$L$5,4)</f>
        <v>0</v>
      </c>
      <c r="L215" s="348"/>
      <c r="M215" s="248"/>
      <c r="N215" s="321">
        <f t="shared" si="4"/>
        <v>0</v>
      </c>
    </row>
    <row r="216" spans="1:14" s="52" customFormat="1" x14ac:dyDescent="0.3">
      <c r="A216" s="279" t="str">
        <f>IF(L216&gt;0,COUNT($A$7:A215)+COUNT(DWV!$A$8:$A$300)+COUNT('Large Dia. DWV'!$A$8:$A$121)+COUNT('SCH40'!$A$8:$A$601)+COUNT('Large Dia. SCH40'!$A$8:$A$34)+COUNT('SDR26'!$A$8:$A$118)+1,"")</f>
        <v/>
      </c>
      <c r="B216" s="434"/>
      <c r="C216" s="434"/>
      <c r="D216" s="184" t="s">
        <v>466</v>
      </c>
      <c r="E216" s="185">
        <v>29846456</v>
      </c>
      <c r="F216" s="186" t="s">
        <v>8019</v>
      </c>
      <c r="G216" s="318">
        <v>6</v>
      </c>
      <c r="H216" s="318">
        <v>192</v>
      </c>
      <c r="I216" s="318" t="s">
        <v>5380</v>
      </c>
      <c r="J216" s="367">
        <f>IFERROR(INDEX([1]Master!$1:$1048576,MATCH(D216,[1]Master!$B:$B,0),MATCH($G$5,[1]Master!$1:$1,0)),"")</f>
        <v>233.66422222222221</v>
      </c>
      <c r="K216" s="319">
        <f>ROUND(J216*Order_Quote!$L$5,4)</f>
        <v>0</v>
      </c>
      <c r="L216" s="348"/>
      <c r="M216" s="248"/>
      <c r="N216" s="320">
        <f t="shared" si="4"/>
        <v>0</v>
      </c>
    </row>
    <row r="217" spans="1:14" s="52" customFormat="1" x14ac:dyDescent="0.3">
      <c r="A217" s="279" t="str">
        <f>IF(L217&gt;0,COUNT($A$7:A216)+COUNT(DWV!$A$8:$A$300)+COUNT('Large Dia. DWV'!$A$8:$A$121)+COUNT('SCH40'!$A$8:$A$601)+COUNT('Large Dia. SCH40'!$A$8:$A$34)+COUNT('SDR26'!$A$8:$A$118)+1,"")</f>
        <v/>
      </c>
      <c r="B217" s="434"/>
      <c r="C217" s="434"/>
      <c r="D217" s="184" t="s">
        <v>467</v>
      </c>
      <c r="E217" s="185">
        <v>29846464</v>
      </c>
      <c r="F217" s="186" t="s">
        <v>8020</v>
      </c>
      <c r="G217" s="318">
        <v>4</v>
      </c>
      <c r="H217" s="318">
        <v>72</v>
      </c>
      <c r="I217" s="318" t="s">
        <v>5380</v>
      </c>
      <c r="J217" s="367">
        <f>IFERROR(INDEX([1]Master!$1:$1048576,MATCH(D217,[1]Master!$B:$B,0),MATCH($G$5,[1]Master!$1:$1,0)),"")</f>
        <v>250.76044444444446</v>
      </c>
      <c r="K217" s="319">
        <f>ROUND(J217*Order_Quote!$L$5,4)</f>
        <v>0</v>
      </c>
      <c r="L217" s="348"/>
      <c r="M217" s="248"/>
      <c r="N217" s="320">
        <f t="shared" si="4"/>
        <v>0</v>
      </c>
    </row>
    <row r="218" spans="1:14" s="52" customFormat="1" x14ac:dyDescent="0.3">
      <c r="A218" s="279" t="str">
        <f>IF(L218&gt;0,COUNT($A$7:A217)+COUNT(DWV!$A$8:$A$300)+COUNT('Large Dia. DWV'!$A$8:$A$121)+COUNT('SCH40'!$A$8:$A$601)+COUNT('Large Dia. SCH40'!$A$8:$A$34)+COUNT('SDR26'!$A$8:$A$118)+1,"")</f>
        <v/>
      </c>
      <c r="B218" s="434"/>
      <c r="C218" s="434"/>
      <c r="D218" s="184" t="s">
        <v>468</v>
      </c>
      <c r="E218" s="185">
        <v>29846472</v>
      </c>
      <c r="F218" s="186" t="s">
        <v>8021</v>
      </c>
      <c r="G218" s="318">
        <v>6</v>
      </c>
      <c r="H218" s="318">
        <v>192</v>
      </c>
      <c r="I218" s="318" t="s">
        <v>5380</v>
      </c>
      <c r="J218" s="367">
        <f>IFERROR(INDEX([1]Master!$1:$1048576,MATCH(D218,[1]Master!$B:$B,0),MATCH($G$5,[1]Master!$1:$1,0)),"")</f>
        <v>260.41422222222224</v>
      </c>
      <c r="K218" s="319">
        <f>ROUND(J218*Order_Quote!$L$5,4)</f>
        <v>0</v>
      </c>
      <c r="L218" s="348"/>
      <c r="M218" s="248"/>
      <c r="N218" s="320">
        <f t="shared" si="4"/>
        <v>0</v>
      </c>
    </row>
    <row r="219" spans="1:14" s="52" customFormat="1" x14ac:dyDescent="0.3">
      <c r="A219" s="279" t="str">
        <f>IF(L219&gt;0,COUNT($A$7:A218)+COUNT(DWV!$A$8:$A$300)+COUNT('Large Dia. DWV'!$A$8:$A$121)+COUNT('SCH40'!$A$8:$A$601)+COUNT('Large Dia. SCH40'!$A$8:$A$34)+COUNT('SDR26'!$A$8:$A$118)+1,"")</f>
        <v/>
      </c>
      <c r="B219" s="434"/>
      <c r="C219" s="434"/>
      <c r="D219" s="184" t="s">
        <v>469</v>
      </c>
      <c r="E219" s="185">
        <v>29846480</v>
      </c>
      <c r="F219" s="186" t="s">
        <v>8022</v>
      </c>
      <c r="G219" s="318">
        <v>4</v>
      </c>
      <c r="H219" s="318">
        <v>72</v>
      </c>
      <c r="I219" s="318" t="s">
        <v>5380</v>
      </c>
      <c r="J219" s="367">
        <f>IFERROR(INDEX([1]Master!$1:$1048576,MATCH(D219,[1]Master!$B:$B,0),MATCH($G$5,[1]Master!$1:$1,0)),"")</f>
        <v>292.47855555555554</v>
      </c>
      <c r="K219" s="319">
        <f>ROUND(J219*Order_Quote!$L$5,4)</f>
        <v>0</v>
      </c>
      <c r="L219" s="348"/>
      <c r="M219" s="248"/>
      <c r="N219" s="321">
        <f t="shared" si="4"/>
        <v>0</v>
      </c>
    </row>
    <row r="220" spans="1:14" s="52" customFormat="1" x14ac:dyDescent="0.3">
      <c r="A220" s="279" t="str">
        <f>IF(L220&gt;0,COUNT($A$7:A219)+COUNT(DWV!$A$8:$A$300)+COUNT('Large Dia. DWV'!$A$8:$A$121)+COUNT('SCH40'!$A$8:$A$601)+COUNT('Large Dia. SCH40'!$A$8:$A$34)+COUNT('SDR26'!$A$8:$A$118)+1,"")</f>
        <v/>
      </c>
      <c r="B220" s="434"/>
      <c r="C220" s="434"/>
      <c r="D220" s="184" t="s">
        <v>470</v>
      </c>
      <c r="E220" s="185">
        <v>29846499</v>
      </c>
      <c r="F220" s="186" t="s">
        <v>8023</v>
      </c>
      <c r="G220" s="318">
        <v>1</v>
      </c>
      <c r="H220" s="318" t="s">
        <v>6049</v>
      </c>
      <c r="I220" s="318" t="s">
        <v>5380</v>
      </c>
      <c r="J220" s="367">
        <f>IFERROR(INDEX([1]Master!$1:$1048576,MATCH(D220,[1]Master!$B:$B,0),MATCH($G$5,[1]Master!$1:$1,0)),"")</f>
        <v>274.43122222222223</v>
      </c>
      <c r="K220" s="319">
        <f>ROUND(J220*Order_Quote!$L$5,4)</f>
        <v>0</v>
      </c>
      <c r="L220" s="348"/>
      <c r="M220" s="248"/>
      <c r="N220" s="320">
        <f t="shared" si="4"/>
        <v>0</v>
      </c>
    </row>
    <row r="221" spans="1:14" s="52" customFormat="1" x14ac:dyDescent="0.3">
      <c r="A221" s="279" t="str">
        <f>IF(L221&gt;0,COUNT($A$7:A220)+COUNT(DWV!$A$8:$A$300)+COUNT('Large Dia. DWV'!$A$8:$A$121)+COUNT('SCH40'!$A$8:$A$601)+COUNT('Large Dia. SCH40'!$A$8:$A$34)+COUNT('SDR26'!$A$8:$A$118)+1,"")</f>
        <v/>
      </c>
      <c r="B221" s="434"/>
      <c r="C221" s="434"/>
      <c r="D221" s="184" t="s">
        <v>471</v>
      </c>
      <c r="E221" s="185">
        <v>29846502</v>
      </c>
      <c r="F221" s="186" t="s">
        <v>8024</v>
      </c>
      <c r="G221" s="318">
        <v>4</v>
      </c>
      <c r="H221" s="318">
        <v>72</v>
      </c>
      <c r="I221" s="318" t="s">
        <v>5380</v>
      </c>
      <c r="J221" s="367">
        <f>IFERROR(INDEX([1]Master!$1:$1048576,MATCH(D221,[1]Master!$B:$B,0),MATCH($G$5,[1]Master!$1:$1,0)),"")</f>
        <v>302.40577777777781</v>
      </c>
      <c r="K221" s="319">
        <f>ROUND(J221*Order_Quote!$L$5,4)</f>
        <v>0</v>
      </c>
      <c r="L221" s="348"/>
      <c r="M221" s="248"/>
      <c r="N221" s="320">
        <f t="shared" si="4"/>
        <v>0</v>
      </c>
    </row>
    <row r="222" spans="1:14" s="52" customFormat="1" x14ac:dyDescent="0.3">
      <c r="A222" s="279" t="str">
        <f>IF(L222&gt;0,COUNT($A$7:A221)+COUNT(DWV!$A$8:$A$300)+COUNT('Large Dia. DWV'!$A$8:$A$121)+COUNT('SCH40'!$A$8:$A$601)+COUNT('Large Dia. SCH40'!$A$8:$A$34)+COUNT('SDR26'!$A$8:$A$118)+1,"")</f>
        <v/>
      </c>
      <c r="B222" s="434"/>
      <c r="C222" s="434"/>
      <c r="D222" s="184" t="s">
        <v>472</v>
      </c>
      <c r="E222" s="185">
        <v>29846510</v>
      </c>
      <c r="F222" s="186" t="s">
        <v>8025</v>
      </c>
      <c r="G222" s="318">
        <v>1</v>
      </c>
      <c r="H222" s="318" t="s">
        <v>6049</v>
      </c>
      <c r="I222" s="318" t="s">
        <v>5380</v>
      </c>
      <c r="J222" s="367">
        <f>IFERROR(INDEX([1]Master!$1:$1048576,MATCH(D222,[1]Master!$B:$B,0),MATCH($G$5,[1]Master!$1:$1,0)),"")</f>
        <v>489.33477777777773</v>
      </c>
      <c r="K222" s="319">
        <f>ROUND(J222*Order_Quote!$L$5,4)</f>
        <v>0</v>
      </c>
      <c r="L222" s="348"/>
      <c r="M222" s="248"/>
      <c r="N222" s="320">
        <f t="shared" si="4"/>
        <v>0</v>
      </c>
    </row>
    <row r="223" spans="1:14" s="52" customFormat="1" x14ac:dyDescent="0.3">
      <c r="A223" s="279" t="str">
        <f>IF(L223&gt;0,COUNT($A$7:A222)+COUNT(DWV!$A$8:$A$300)+COUNT('Large Dia. DWV'!$A$8:$A$121)+COUNT('SCH40'!$A$8:$A$601)+COUNT('Large Dia. SCH40'!$A$8:$A$34)+COUNT('SDR26'!$A$8:$A$118)+1,"")</f>
        <v/>
      </c>
      <c r="B223" s="434"/>
      <c r="C223" s="434"/>
      <c r="D223" s="184" t="s">
        <v>473</v>
      </c>
      <c r="E223" s="185">
        <v>29846529</v>
      </c>
      <c r="F223" s="186" t="s">
        <v>8026</v>
      </c>
      <c r="G223" s="318">
        <v>4</v>
      </c>
      <c r="H223" s="318">
        <v>72</v>
      </c>
      <c r="I223" s="318" t="s">
        <v>5380</v>
      </c>
      <c r="J223" s="367">
        <f>IFERROR(INDEX([1]Master!$1:$1048576,MATCH(D223,[1]Master!$B:$B,0),MATCH($G$5,[1]Master!$1:$1,0)),"")</f>
        <v>533.56144444444442</v>
      </c>
      <c r="K223" s="319">
        <f>ROUND(J223*Order_Quote!$L$5,4)</f>
        <v>0</v>
      </c>
      <c r="L223" s="348"/>
      <c r="M223" s="248"/>
      <c r="N223" s="321">
        <f t="shared" si="4"/>
        <v>0</v>
      </c>
    </row>
    <row r="224" spans="1:14" s="52" customFormat="1" x14ac:dyDescent="0.3">
      <c r="A224" s="279" t="str">
        <f>IF(L224&gt;0,COUNT($A$7:A223)+COUNT(DWV!$A$8:$A$300)+COUNT('Large Dia. DWV'!$A$8:$A$121)+COUNT('SCH40'!$A$8:$A$601)+COUNT('Large Dia. SCH40'!$A$8:$A$34)+COUNT('SDR26'!$A$8:$A$118)+1,"")</f>
        <v/>
      </c>
      <c r="B224" s="434"/>
      <c r="C224" s="434"/>
      <c r="D224" s="184" t="s">
        <v>5380</v>
      </c>
      <c r="E224" s="185"/>
      <c r="F224" s="322" t="s">
        <v>8040</v>
      </c>
      <c r="G224" s="318"/>
      <c r="H224" s="318"/>
      <c r="I224" s="318"/>
      <c r="J224" s="367" t="str">
        <f>IFERROR(INDEX([1]Master!$1:$1048576,MATCH(D224,[1]Master!$B:$B,0),MATCH($G$5,[1]Master!$1:$1,0)),"")</f>
        <v/>
      </c>
      <c r="K224" s="319"/>
      <c r="L224" s="348"/>
      <c r="M224" s="248"/>
      <c r="N224" s="320"/>
    </row>
    <row r="225" spans="1:14" s="52" customFormat="1" x14ac:dyDescent="0.3">
      <c r="A225" s="279" t="str">
        <f>IF(L225&gt;0,COUNT($A$7:A224)+COUNT(DWV!$A$8:$A$300)+COUNT('Large Dia. DWV'!$A$8:$A$121)+COUNT('SCH40'!$A$8:$A$601)+COUNT('Large Dia. SCH40'!$A$8:$A$34)+COUNT('SDR26'!$A$8:$A$118)+1,"")</f>
        <v/>
      </c>
      <c r="B225" s="434"/>
      <c r="C225" s="434"/>
      <c r="D225" s="184" t="s">
        <v>5380</v>
      </c>
      <c r="E225" s="185"/>
      <c r="F225" s="322" t="s">
        <v>3749</v>
      </c>
      <c r="G225" s="318"/>
      <c r="H225" s="318"/>
      <c r="I225" s="318"/>
      <c r="J225" s="367" t="str">
        <f>IFERROR(INDEX([1]Master!$1:$1048576,MATCH(D225,[1]Master!$B:$B,0),MATCH($G$5,[1]Master!$1:$1,0)),"")</f>
        <v/>
      </c>
      <c r="K225" s="319"/>
      <c r="L225" s="348"/>
      <c r="M225" s="248"/>
      <c r="N225" s="320"/>
    </row>
    <row r="226" spans="1:14" s="52" customFormat="1" ht="49.5" customHeight="1" x14ac:dyDescent="0.3">
      <c r="A226" s="279" t="str">
        <f>IF(L226&gt;0,COUNT($A$7:A225)+COUNT(DWV!$A$8:$A$300)+COUNT('Large Dia. DWV'!$A$8:$A$121)+COUNT('SCH40'!$A$8:$A$602)+COUNT('Large Dia. SCH40'!$A$8:$A$34)+COUNT('SDR26'!$A$8:$A$118)+1,"")</f>
        <v/>
      </c>
      <c r="B226" s="417"/>
      <c r="C226" s="418"/>
      <c r="D226" s="184"/>
      <c r="E226" s="185"/>
      <c r="F226" s="322" t="s">
        <v>8041</v>
      </c>
      <c r="G226" s="318"/>
      <c r="H226" s="318"/>
      <c r="I226" s="318"/>
      <c r="J226" s="367" t="str">
        <f>IFERROR(INDEX([1]Master!$1:$1048576,MATCH(D226,[1]Master!$B:$B,0),MATCH($G$5,[1]Master!$1:$1,0)),"")</f>
        <v/>
      </c>
      <c r="K226" s="319"/>
      <c r="L226" s="348"/>
      <c r="M226" s="248"/>
      <c r="N226" s="320"/>
    </row>
    <row r="227" spans="1:14" x14ac:dyDescent="0.3">
      <c r="A227" s="28">
        <f>MAX(A8:A226)+1</f>
        <v>1</v>
      </c>
    </row>
  </sheetData>
  <sheetProtection algorithmName="SHA-512" hashValue="zVmlCltxUCghtKLbSpNxpNaV/Z6RIBfcgUV9jRoyks0FJL6qYsFWBrooDGn0iXf7zcTC3gGkErHpkLQOZ1GS0A==" saltValue="4FnfgggG8/bg4xAOwUzNlg==" spinCount="100000" sheet="1" objects="1" scenarios="1"/>
  <mergeCells count="50">
    <mergeCell ref="F1:I1"/>
    <mergeCell ref="B40:C43"/>
    <mergeCell ref="B8:C10"/>
    <mergeCell ref="B11:C13"/>
    <mergeCell ref="B14:C14"/>
    <mergeCell ref="B15:C27"/>
    <mergeCell ref="B28:C34"/>
    <mergeCell ref="B35:C39"/>
    <mergeCell ref="B60:C60"/>
    <mergeCell ref="B80:C85"/>
    <mergeCell ref="B86:C89"/>
    <mergeCell ref="B120:C125"/>
    <mergeCell ref="B79:C79"/>
    <mergeCell ref="B76:C78"/>
    <mergeCell ref="B116:C116"/>
    <mergeCell ref="B118:C118"/>
    <mergeCell ref="B117:C117"/>
    <mergeCell ref="B119:C119"/>
    <mergeCell ref="B170:C179"/>
    <mergeCell ref="B144:C147"/>
    <mergeCell ref="B226:C226"/>
    <mergeCell ref="B160:C161"/>
    <mergeCell ref="B162:C162"/>
    <mergeCell ref="B163:C164"/>
    <mergeCell ref="B201:C201"/>
    <mergeCell ref="B180:C184"/>
    <mergeCell ref="B224:C224"/>
    <mergeCell ref="B225:C225"/>
    <mergeCell ref="B194:C199"/>
    <mergeCell ref="B200:C200"/>
    <mergeCell ref="B185:C185"/>
    <mergeCell ref="B186:C193"/>
    <mergeCell ref="B213:C223"/>
    <mergeCell ref="B202:C212"/>
    <mergeCell ref="K2:L3"/>
    <mergeCell ref="B167:C169"/>
    <mergeCell ref="B157:C159"/>
    <mergeCell ref="B165:C166"/>
    <mergeCell ref="B142:C143"/>
    <mergeCell ref="B73:C75"/>
    <mergeCell ref="B90:C96"/>
    <mergeCell ref="B97:C103"/>
    <mergeCell ref="B104:C110"/>
    <mergeCell ref="B136:C141"/>
    <mergeCell ref="B148:C152"/>
    <mergeCell ref="B127:C129"/>
    <mergeCell ref="B111:C115"/>
    <mergeCell ref="B126:C126"/>
    <mergeCell ref="B130:C135"/>
    <mergeCell ref="B44:C59"/>
  </mergeCells>
  <dataValidations xWindow="894" yWindow="297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227:M65531 M1:M6 L1" xr:uid="{00000000-0002-0000-07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7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7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226" xr:uid="{00000000-0002-0000-0700-000003000000}">
      <formula1>1</formula1>
    </dataValidation>
  </dataValidations>
  <hyperlinks>
    <hyperlink ref="F14" location="SDRFab!C1050" display="Fabricated Adapter GxS" xr:uid="{00000000-0004-0000-0700-000000000000}"/>
    <hyperlink ref="F27" location="SDRFab!C1059" display="Fabricated Wye GGG" xr:uid="{00000000-0004-0000-0700-000001000000}"/>
    <hyperlink ref="F34" location="SDRFab!C1124" display="Fabricated Wye SGG" xr:uid="{00000000-0004-0000-0700-000002000000}"/>
    <hyperlink ref="F39" location="SDRFab!C1197" display="Fabricated Double Wye GGGG" xr:uid="{00000000-0004-0000-0700-000003000000}"/>
    <hyperlink ref="F59" location="SDRFab!C1271" display="Fabricated Tee GGG" xr:uid="{00000000-0004-0000-0700-000004000000}"/>
    <hyperlink ref="F60" location="SDRFab!C1337" display="Fabricated Tee SGG" xr:uid="{00000000-0004-0000-0700-000005000000}"/>
    <hyperlink ref="F66" location="SDRFab!C1415" display="Fabricated Stop Coupling GG" xr:uid="{00000000-0004-0000-0700-000006000000}"/>
    <hyperlink ref="F72" location="SDRFab!C1422" display="Fabricated Repair Coupling GG" xr:uid="{00000000-0004-0000-0700-000007000000}"/>
    <hyperlink ref="F85" location="SDRFab!C1435" display="Fabricated Elbow 90 GG" xr:uid="{00000000-0004-0000-0700-000008000000}"/>
    <hyperlink ref="F89" location="SDRFab!C1442" display="Fabricated Elbow 90 GS" xr:uid="{00000000-0004-0000-0700-000009000000}"/>
    <hyperlink ref="F96" location="SDRFab!C1451" display="Fabricated Elbow 45 GG" xr:uid="{00000000-0004-0000-0700-00000A000000}"/>
    <hyperlink ref="F103" location="SDRFab!C1458" display="Fabricated Elbow 45 GS" xr:uid="{00000000-0004-0000-0700-00000B000000}"/>
    <hyperlink ref="F110" location="SDRFab!C1465" display="Fabricated Elbow 22.5 GG" xr:uid="{00000000-0004-0000-0700-00000C000000}"/>
    <hyperlink ref="F115" location="SDRFab!C1472" display="Fabricated Elbow 22.5 GS" xr:uid="{00000000-0004-0000-0700-00000D000000}"/>
    <hyperlink ref="F116" location="SDRFab!C1481" display="Fabricated Elbow 30 GG" xr:uid="{00000000-0004-0000-0700-00000E000000}"/>
    <hyperlink ref="F118" location="SDRFab!C1505" display="Fabricated Elbow 11.25 GG" xr:uid="{00000000-0004-0000-0700-00000F000000}"/>
    <hyperlink ref="F125" location="SDRFab!C1529" display="Fabricated Sanded Manhole Adapter No Stop Style GxSlip" xr:uid="{00000000-0004-0000-0700-000010000000}"/>
    <hyperlink ref="F126" location="SDRFab!C1536" display="Fabricated Sanded Manhole Adapter Stop Style GxSlip" xr:uid="{00000000-0004-0000-0700-000011000000}"/>
    <hyperlink ref="F135" location="SDRFab!C1548" display="Fabricated Permanent Plug" xr:uid="{00000000-0004-0000-0700-000012000000}"/>
    <hyperlink ref="F141" location="SDRFab!C1555" display="Fabricated Cap" xr:uid="{00000000-0004-0000-0700-000013000000}"/>
    <hyperlink ref="F156" location="SDRFab!C1691" display="Fabricated Increaser Coupling Concentric GG" xr:uid="{00000000-0004-0000-0700-000014000000}"/>
    <hyperlink ref="F152" location="SDRFab!C1629" display="Fabricated Reducer Bushing Concentric SG" xr:uid="{00000000-0004-0000-0700-000015000000}"/>
    <hyperlink ref="F143" location="SDRFab!C1562" display="Fabricated Increaser Coupling Eccentric GG" xr:uid="{00000000-0004-0000-0700-000016000000}"/>
    <hyperlink ref="F193" location="SDRFab!C1754" display="Fabricated Tee Wye GGG" xr:uid="{00000000-0004-0000-0700-000017000000}"/>
    <hyperlink ref="F199" location="SDRFab!C1825" display="Fabricated Tee Wye SGG" xr:uid="{00000000-0004-0000-0700-000018000000}"/>
    <hyperlink ref="F200" location="SDRFab!C1897" display="Fabricated Double Tee Wye GGGG" xr:uid="{00000000-0004-0000-0700-000019000000}"/>
    <hyperlink ref="F201" location="SDRFab!C1974" display="Fabricated Cross GGGG" xr:uid="{00000000-0004-0000-0700-00001A000000}"/>
    <hyperlink ref="F224" location="SDRFab!C2029" display="Fabricated Van Stone Flange Flge x Fem 150# BP X SDR 35" xr:uid="{00000000-0004-0000-0700-00001B000000}"/>
    <hyperlink ref="F225" location="SDRFab!C2044" display="Fabricated Adapter Sewer by IPS GG" xr:uid="{00000000-0004-0000-0700-00001C000000}"/>
    <hyperlink ref="F79" location="SDRFab!C1429" display="Fabricated Wye SDR35 X DWV Branch GxGxH" xr:uid="{00000000-0004-0000-0700-00001D000000}"/>
    <hyperlink ref="F147" location="SDRFab!C1627" display="Fabricated Reducer Bushing Eccentric SG" xr:uid="{00000000-0004-0000-0700-00001E000000}"/>
    <hyperlink ref="F117" location="SDRFab!C1493" display="Fabricated Elbow 30 GS" xr:uid="{00000000-0004-0000-0700-00001F000000}"/>
    <hyperlink ref="F119" location="SDRFab!C1517" display="Fabricated Elbow 11.25 GS" xr:uid="{00000000-0004-0000-0700-000020000000}"/>
    <hyperlink ref="F226" location="SDRFab!C2054" display="Fabricated Adapter SDR35 x C900 GG" xr:uid="{00000000-0004-0000-0700-000021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C00000"/>
    <pageSetUpPr fitToPage="1"/>
  </sheetPr>
  <dimension ref="A1:P184"/>
  <sheetViews>
    <sheetView showGridLines="0" zoomScaleNormal="100" workbookViewId="0">
      <pane ySplit="7" topLeftCell="A8" activePane="bottomLeft" state="frozen"/>
      <selection activeCell="N10" sqref="N10"/>
      <selection pane="bottomLeft" activeCell="L8" sqref="L8"/>
    </sheetView>
  </sheetViews>
  <sheetFormatPr defaultColWidth="0" defaultRowHeight="14.4" zeroHeight="1" x14ac:dyDescent="0.3"/>
  <cols>
    <col min="1" max="1" width="2.44140625" style="28" customWidth="1"/>
    <col min="2" max="2" width="8.109375" style="8" customWidth="1"/>
    <col min="3" max="3" width="9.109375" style="8" customWidth="1"/>
    <col min="4" max="4" width="12.44140625" style="52" bestFit="1" customWidth="1"/>
    <col min="5" max="5" width="10.44140625" style="52" bestFit="1" customWidth="1"/>
    <col min="6" max="6" width="52.109375" style="75" customWidth="1"/>
    <col min="7" max="7" width="9.109375" style="52" customWidth="1"/>
    <col min="8" max="8" width="8.6640625" style="52" bestFit="1" customWidth="1"/>
    <col min="9" max="9" width="4.109375" style="52" bestFit="1" customWidth="1"/>
    <col min="10" max="10" width="9.5546875" style="38" bestFit="1" customWidth="1"/>
    <col min="11" max="11" width="10.44140625" style="38" customWidth="1"/>
    <col min="12" max="12" width="9.5546875" style="8" customWidth="1"/>
    <col min="13" max="13" width="1.44140625" style="52" customWidth="1"/>
    <col min="14" max="14" width="11.5546875" style="8" bestFit="1" customWidth="1"/>
    <col min="15" max="15" width="2" style="8" customWidth="1"/>
    <col min="16" max="16" width="0" style="8" hidden="1" customWidth="1"/>
    <col min="17" max="16384" width="9.109375" style="8" hidden="1"/>
  </cols>
  <sheetData>
    <row r="1" spans="1:14" ht="18" x14ac:dyDescent="0.35">
      <c r="F1" s="430" t="s">
        <v>5760</v>
      </c>
      <c r="G1" s="430"/>
      <c r="H1" s="430"/>
      <c r="I1" s="430"/>
      <c r="M1" s="8"/>
    </row>
    <row r="2" spans="1:14" ht="15.6" x14ac:dyDescent="0.3">
      <c r="D2" s="100"/>
      <c r="E2" s="58"/>
      <c r="K2" s="416" t="s">
        <v>5772</v>
      </c>
      <c r="L2" s="416"/>
      <c r="M2" s="8"/>
    </row>
    <row r="3" spans="1:14" x14ac:dyDescent="0.3">
      <c r="D3" s="51"/>
      <c r="E3" s="51"/>
      <c r="K3" s="416"/>
      <c r="L3" s="416"/>
      <c r="M3" s="8"/>
    </row>
    <row r="4" spans="1:14" x14ac:dyDescent="0.3">
      <c r="E4" s="29" t="s">
        <v>11214</v>
      </c>
      <c r="F4" s="60" t="s">
        <v>11207</v>
      </c>
      <c r="G4" s="382"/>
      <c r="H4" s="382" t="s">
        <v>11165</v>
      </c>
      <c r="I4" s="307"/>
      <c r="K4" s="55"/>
      <c r="M4" s="8"/>
    </row>
    <row r="5" spans="1:14" x14ac:dyDescent="0.3">
      <c r="F5" s="62" t="s">
        <v>11202</v>
      </c>
      <c r="G5" s="383" t="s">
        <v>11203</v>
      </c>
      <c r="H5" s="383" t="s">
        <v>11164</v>
      </c>
      <c r="I5" s="308"/>
      <c r="K5" s="55"/>
      <c r="M5" s="8"/>
    </row>
    <row r="6" spans="1:14" x14ac:dyDescent="0.3">
      <c r="K6" s="55"/>
      <c r="M6" s="8"/>
    </row>
    <row r="7" spans="1:14" ht="36" customHeight="1" thickBot="1" x14ac:dyDescent="0.35">
      <c r="B7" s="200"/>
      <c r="C7" s="200"/>
      <c r="D7" s="200" t="s">
        <v>5757</v>
      </c>
      <c r="E7" s="200" t="s">
        <v>650</v>
      </c>
      <c r="F7" s="200" t="s">
        <v>651</v>
      </c>
      <c r="G7" s="200" t="s">
        <v>5756</v>
      </c>
      <c r="H7" s="200" t="s">
        <v>6048</v>
      </c>
      <c r="I7" s="200" t="s">
        <v>6050</v>
      </c>
      <c r="J7" s="201" t="s">
        <v>3775</v>
      </c>
      <c r="K7" s="201" t="s">
        <v>5754</v>
      </c>
      <c r="L7" s="202" t="s">
        <v>5766</v>
      </c>
      <c r="M7" s="203"/>
      <c r="N7" s="204" t="s">
        <v>5771</v>
      </c>
    </row>
    <row r="8" spans="1:14" s="52" customFormat="1" x14ac:dyDescent="0.3">
      <c r="A8" s="29" t="str">
        <f>IF(L8&gt;0,COUNT($A$7:A7)+COUNT(DWV!$A$8:$A$300)+COUNT('Large Dia. DWV'!$A$8:$A$121)+COUNT('SCH40'!$A$8:$A$601)+COUNT('Large Dia. SCH40'!$A$8:$A$34)+COUNT('SDR26'!$A$8:$A$118)+COUNT(SDR35G!$A$8:$A$226)+1,"")</f>
        <v/>
      </c>
      <c r="B8" s="438"/>
      <c r="C8" s="439"/>
      <c r="D8" s="3" t="s">
        <v>11170</v>
      </c>
      <c r="E8" s="4">
        <v>29853858</v>
      </c>
      <c r="F8" s="5" t="s">
        <v>8964</v>
      </c>
      <c r="G8" s="381">
        <f>IFERROR(INDEX([1]Master!$1:$1048576,MATCH(D8,[1]Master!$B:$B,0),MATCH($H$5,[1]Master!$1:$1,0)),"")</f>
        <v>30</v>
      </c>
      <c r="H8" s="381">
        <f>IFERROR(INDEX([1]Master!$1:$1048576,MATCH(D8,[1]Master!$B:$B,0),MATCH($H$4,[1]Master!$1:$1,0)),"")</f>
        <v>0</v>
      </c>
      <c r="I8" s="6" t="s">
        <v>5380</v>
      </c>
      <c r="J8" s="367">
        <f>IFERROR(INDEX([1]Master!$1:$1048576,MATCH(D8,[1]Master!$B:$B,0),MATCH($G$5,[1]Master!$1:$1,0)),"")</f>
        <v>11.437111111111111</v>
      </c>
      <c r="K8" s="230">
        <f>ROUND(J8*Order_Quote!$L$6,4)</f>
        <v>0</v>
      </c>
      <c r="L8" s="350"/>
      <c r="M8" s="178"/>
      <c r="N8" s="171">
        <f t="shared" ref="N8" si="0">L8/G8</f>
        <v>0</v>
      </c>
    </row>
    <row r="9" spans="1:14" s="52" customFormat="1" x14ac:dyDescent="0.3">
      <c r="A9" s="29" t="str">
        <f>IF(L9&gt;0,COUNT($A$7:A8)+COUNT(DWV!$A$8:$A$300)+COUNT('Large Dia. DWV'!$A$8:$A$121)+COUNT('SCH40'!$A$8:$A$601)+COUNT('Large Dia. SCH40'!$A$8:$A$34)+COUNT('SDR26'!$A$8:$A$118)+COUNT(SDR35G!$A$8:$A$226)+1,"")</f>
        <v/>
      </c>
      <c r="B9" s="440"/>
      <c r="C9" s="441"/>
      <c r="D9" s="3" t="s">
        <v>11186</v>
      </c>
      <c r="E9" s="4">
        <v>29852558</v>
      </c>
      <c r="F9" s="5" t="s">
        <v>9049</v>
      </c>
      <c r="G9" s="381">
        <f>IFERROR(INDEX([1]Master!$1:$1048576,MATCH(D9,[1]Master!$B:$B,0),MATCH($H$5,[1]Master!$1:$1,0)),"")</f>
        <v>20</v>
      </c>
      <c r="H9" s="381">
        <f>IFERROR(INDEX([1]Master!$1:$1048576,MATCH(D9,[1]Master!$B:$B,0),MATCH($H$4,[1]Master!$1:$1,0)),"")</f>
        <v>240</v>
      </c>
      <c r="I9" s="6" t="s">
        <v>5380</v>
      </c>
      <c r="J9" s="367">
        <f>IFERROR(INDEX([1]Master!$1:$1048576,MATCH(D9,[1]Master!$B:$B,0),MATCH($G$5,[1]Master!$1:$1,0)),"")</f>
        <v>17.417222222222222</v>
      </c>
      <c r="K9" s="230">
        <f>ROUND(J9*Order_Quote!$L$6,4)</f>
        <v>0</v>
      </c>
      <c r="L9" s="353"/>
      <c r="M9" s="178"/>
      <c r="N9" s="171">
        <f t="shared" ref="N9:N71" si="1">L9/G9</f>
        <v>0</v>
      </c>
    </row>
    <row r="10" spans="1:14" s="52" customFormat="1" x14ac:dyDescent="0.3">
      <c r="A10" s="29" t="str">
        <f>IF(L10&gt;0,COUNT($A$7:A9)+COUNT(DWV!$A$8:$A$300)+COUNT('Large Dia. DWV'!$A$8:$A$121)+COUNT('SCH40'!$A$8:$A$601)+COUNT('Large Dia. SCH40'!$A$8:$A$34)+COUNT('SDR26'!$A$8:$A$118)+COUNT(SDR35G!$A$8:$A$226)+1,"")</f>
        <v/>
      </c>
      <c r="B10" s="440"/>
      <c r="C10" s="441"/>
      <c r="D10" s="3" t="s">
        <v>567</v>
      </c>
      <c r="E10" s="4">
        <v>29852936</v>
      </c>
      <c r="F10" s="5" t="s">
        <v>9050</v>
      </c>
      <c r="G10" s="381">
        <f>IFERROR(INDEX([1]Master!$1:$1048576,MATCH(D10,[1]Master!$B:$B,0),MATCH($H$5,[1]Master!$1:$1,0)),"")</f>
        <v>4</v>
      </c>
      <c r="H10" s="381">
        <f>IFERROR(INDEX([1]Master!$1:$1048576,MATCH(D10,[1]Master!$B:$B,0),MATCH($H$4,[1]Master!$1:$1,0)),"")</f>
        <v>96</v>
      </c>
      <c r="I10" s="6" t="s">
        <v>5380</v>
      </c>
      <c r="J10" s="367">
        <f>IFERROR(INDEX([1]Master!$1:$1048576,MATCH(D10,[1]Master!$B:$B,0),MATCH($G$5,[1]Master!$1:$1,0)),"")</f>
        <v>64.485333333333344</v>
      </c>
      <c r="K10" s="230">
        <f>ROUND(J10*Order_Quote!$L$6,4)</f>
        <v>0</v>
      </c>
      <c r="L10" s="351"/>
      <c r="M10" s="178"/>
      <c r="N10" s="171">
        <f t="shared" si="1"/>
        <v>0</v>
      </c>
    </row>
    <row r="11" spans="1:14" s="52" customFormat="1" x14ac:dyDescent="0.3">
      <c r="A11" s="29" t="str">
        <f>IF(L11&gt;0,COUNT($A$7:A10)+COUNT(DWV!$A$8:$A$300)+COUNT('Large Dia. DWV'!$A$8:$A$121)+COUNT('SCH40'!$A$8:$A$601)+COUNT('Large Dia. SCH40'!$A$8:$A$34)+COUNT('SDR26'!$A$8:$A$118)+COUNT(SDR35G!$A$8:$A$226)+1,"")</f>
        <v/>
      </c>
      <c r="B11" s="440"/>
      <c r="C11" s="441"/>
      <c r="D11" s="3" t="s">
        <v>568</v>
      </c>
      <c r="E11" s="4">
        <v>29852928</v>
      </c>
      <c r="F11" s="5" t="s">
        <v>9051</v>
      </c>
      <c r="G11" s="381">
        <f>IFERROR(INDEX([1]Master!$1:$1048576,MATCH(D11,[1]Master!$B:$B,0),MATCH($H$5,[1]Master!$1:$1,0)),"")</f>
        <v>6</v>
      </c>
      <c r="H11" s="381">
        <f>IFERROR(INDEX([1]Master!$1:$1048576,MATCH(D11,[1]Master!$B:$B,0),MATCH($H$4,[1]Master!$1:$1,0)),"")</f>
        <v>72</v>
      </c>
      <c r="I11" s="6" t="s">
        <v>5380</v>
      </c>
      <c r="J11" s="367">
        <f>IFERROR(INDEX([1]Master!$1:$1048576,MATCH(D11,[1]Master!$B:$B,0),MATCH($G$5,[1]Master!$1:$1,0)),"")</f>
        <v>68.254111111111115</v>
      </c>
      <c r="K11" s="230">
        <f>ROUND(J11*Order_Quote!$L$6,4)</f>
        <v>0</v>
      </c>
      <c r="L11" s="351"/>
      <c r="M11" s="178"/>
      <c r="N11" s="171">
        <f t="shared" si="1"/>
        <v>0</v>
      </c>
    </row>
    <row r="12" spans="1:14" s="52" customFormat="1" x14ac:dyDescent="0.3">
      <c r="A12" s="29" t="str">
        <f>IF(L12&gt;0,COUNT($A$7:A11)+COUNT(DWV!$A$8:$A$300)+COUNT('Large Dia. DWV'!$A$8:$A$121)+COUNT('SCH40'!$A$8:$A$601)+COUNT('Large Dia. SCH40'!$A$8:$A$34)+COUNT('SDR26'!$A$8:$A$118)+COUNT(SDR35G!$A$8:$A$226)+1,"")</f>
        <v/>
      </c>
      <c r="B12" s="440"/>
      <c r="C12" s="441"/>
      <c r="D12" s="3" t="s">
        <v>569</v>
      </c>
      <c r="E12" s="4">
        <v>29857717</v>
      </c>
      <c r="F12" s="5" t="s">
        <v>9052</v>
      </c>
      <c r="G12" s="381">
        <f>IFERROR(INDEX([1]Master!$1:$1048576,MATCH(D12,[1]Master!$B:$B,0),MATCH($H$5,[1]Master!$1:$1,0)),"")</f>
        <v>4</v>
      </c>
      <c r="H12" s="381">
        <f>IFERROR(INDEX([1]Master!$1:$1048576,MATCH(D12,[1]Master!$B:$B,0),MATCH($H$4,[1]Master!$1:$1,0)),"")</f>
        <v>48</v>
      </c>
      <c r="I12" s="6" t="s">
        <v>5380</v>
      </c>
      <c r="J12" s="367">
        <f>IFERROR(INDEX([1]Master!$1:$1048576,MATCH(D12,[1]Master!$B:$B,0),MATCH($G$5,[1]Master!$1:$1,0)),"")</f>
        <v>144.18844444444443</v>
      </c>
      <c r="K12" s="230">
        <f>ROUND(J12*Order_Quote!$L$6,4)</f>
        <v>0</v>
      </c>
      <c r="L12" s="351"/>
      <c r="M12" s="178"/>
      <c r="N12" s="171">
        <f t="shared" si="1"/>
        <v>0</v>
      </c>
    </row>
    <row r="13" spans="1:14" s="52" customFormat="1" x14ac:dyDescent="0.3">
      <c r="A13" s="29" t="str">
        <f>IF(L13&gt;0,COUNT($A$7:A12)+COUNT(DWV!$A$8:$A$300)+COUNT('Large Dia. DWV'!$A$8:$A$121)+COUNT('SCH40'!$A$8:$A$601)+COUNT('Large Dia. SCH40'!$A$8:$A$34)+COUNT('SDR26'!$A$8:$A$118)+COUNT(SDR35G!$A$8:$A$226)+1,"")</f>
        <v/>
      </c>
      <c r="B13" s="440"/>
      <c r="C13" s="441"/>
      <c r="D13" s="3" t="s">
        <v>570</v>
      </c>
      <c r="E13" s="4">
        <v>29857725</v>
      </c>
      <c r="F13" s="5" t="s">
        <v>9053</v>
      </c>
      <c r="G13" s="381">
        <f>IFERROR(INDEX([1]Master!$1:$1048576,MATCH(D13,[1]Master!$B:$B,0),MATCH($H$5,[1]Master!$1:$1,0)),"")</f>
        <v>2</v>
      </c>
      <c r="H13" s="381">
        <f>IFERROR(INDEX([1]Master!$1:$1048576,MATCH(D13,[1]Master!$B:$B,0),MATCH($H$4,[1]Master!$1:$1,0)),"")</f>
        <v>36</v>
      </c>
      <c r="I13" s="6" t="s">
        <v>5380</v>
      </c>
      <c r="J13" s="367">
        <f>IFERROR(INDEX([1]Master!$1:$1048576,MATCH(D13,[1]Master!$B:$B,0),MATCH($G$5,[1]Master!$1:$1,0)),"")</f>
        <v>178.42844444444447</v>
      </c>
      <c r="K13" s="230">
        <f>ROUND(J13*Order_Quote!$L$6,4)</f>
        <v>0</v>
      </c>
      <c r="L13" s="351"/>
      <c r="M13" s="178"/>
      <c r="N13" s="171">
        <f t="shared" si="1"/>
        <v>0</v>
      </c>
    </row>
    <row r="14" spans="1:14" s="52" customFormat="1" x14ac:dyDescent="0.3">
      <c r="A14" s="29" t="str">
        <f>IF(L14&gt;0,COUNT($A$7:A13)+COUNT(DWV!$A$8:$A$300)+COUNT('Large Dia. DWV'!$A$8:$A$121)+COUNT('SCH40'!$A$8:$A$601)+COUNT('Large Dia. SCH40'!$A$8:$A$34)+COUNT('SDR26'!$A$8:$A$118)+COUNT(SDR35G!$A$8:$A$226)+1,"")</f>
        <v/>
      </c>
      <c r="B14" s="440"/>
      <c r="C14" s="441"/>
      <c r="D14" s="3" t="s">
        <v>571</v>
      </c>
      <c r="E14" s="4">
        <v>29857709</v>
      </c>
      <c r="F14" s="5" t="s">
        <v>9054</v>
      </c>
      <c r="G14" s="381">
        <f>IFERROR(INDEX([1]Master!$1:$1048576,MATCH(D14,[1]Master!$B:$B,0),MATCH($H$5,[1]Master!$1:$1,0)),"")</f>
        <v>2</v>
      </c>
      <c r="H14" s="381">
        <f>IFERROR(INDEX([1]Master!$1:$1048576,MATCH(D14,[1]Master!$B:$B,0),MATCH($H$4,[1]Master!$1:$1,0)),"")</f>
        <v>24</v>
      </c>
      <c r="I14" s="6" t="s">
        <v>5380</v>
      </c>
      <c r="J14" s="367">
        <f>IFERROR(INDEX([1]Master!$1:$1048576,MATCH(D14,[1]Master!$B:$B,0),MATCH($G$5,[1]Master!$1:$1,0)),"")</f>
        <v>268.95044444444449</v>
      </c>
      <c r="K14" s="230">
        <f>ROUND(J14*Order_Quote!$L$6,4)</f>
        <v>0</v>
      </c>
      <c r="L14" s="351"/>
      <c r="M14" s="178"/>
      <c r="N14" s="171">
        <f t="shared" si="1"/>
        <v>0</v>
      </c>
    </row>
    <row r="15" spans="1:14" s="52" customFormat="1" x14ac:dyDescent="0.3">
      <c r="A15" s="29" t="str">
        <f>IF(L15&gt;0,COUNT($A$7:A14)+COUNT(DWV!$A$8:$A$300)+COUNT('Large Dia. DWV'!$A$8:$A$121)+COUNT('SCH40'!$A$8:$A$601)+COUNT('Large Dia. SCH40'!$A$8:$A$34)+COUNT('SDR26'!$A$8:$A$118)+COUNT(SDR35G!$A$8:$A$226)+1,"")</f>
        <v/>
      </c>
      <c r="B15" s="442"/>
      <c r="C15" s="443"/>
      <c r="D15" s="3" t="s">
        <v>5380</v>
      </c>
      <c r="E15" s="4"/>
      <c r="F15" s="183" t="s">
        <v>10084</v>
      </c>
      <c r="G15" s="381" t="str">
        <f>IFERROR(INDEX([1]Master!$1:$1048576,MATCH(D15,[1]Master!$B:$B,0),MATCH($H$5,[1]Master!$1:$1,0)),"")</f>
        <v/>
      </c>
      <c r="H15" s="381" t="str">
        <f>IFERROR(INDEX([1]Master!$1:$1048576,MATCH(D15,[1]Master!$B:$B,0),MATCH($H$4,[1]Master!$1:$1,0)),"")</f>
        <v/>
      </c>
      <c r="I15" s="6" t="s">
        <v>5380</v>
      </c>
      <c r="J15" s="367" t="str">
        <f>IFERROR(INDEX([1]Master!$1:$1048576,MATCH(D15,[1]Master!$B:$B,0),MATCH($G$5,[1]Master!$1:$1,0)),"")</f>
        <v/>
      </c>
      <c r="K15" s="230"/>
      <c r="L15" s="351"/>
      <c r="M15" s="178"/>
      <c r="N15" s="171"/>
    </row>
    <row r="16" spans="1:14" s="52" customFormat="1" ht="45" customHeight="1" x14ac:dyDescent="0.3">
      <c r="A16" s="29" t="str">
        <f>IF(L16&gt;0,COUNT($A$7:A15)+COUNT(DWV!$A$8:$A$300)+COUNT('Large Dia. DWV'!$A$8:$A$121)+COUNT('SCH40'!$A$8:$A$601)+COUNT('Large Dia. SCH40'!$A$8:$A$34)+COUNT('SDR26'!$A$8:$A$118)+COUNT(SDR35G!$A$8:$A$226)+1,"")</f>
        <v/>
      </c>
      <c r="B16" s="419"/>
      <c r="C16" s="419"/>
      <c r="D16" s="3" t="s">
        <v>5380</v>
      </c>
      <c r="E16" s="4"/>
      <c r="F16" s="183" t="s">
        <v>10085</v>
      </c>
      <c r="G16" s="381" t="str">
        <f>IFERROR(INDEX([1]Master!$1:$1048576,MATCH(D16,[1]Master!$B:$B,0),MATCH($H$5,[1]Master!$1:$1,0)),"")</f>
        <v/>
      </c>
      <c r="H16" s="381" t="str">
        <f>IFERROR(INDEX([1]Master!$1:$1048576,MATCH(D16,[1]Master!$B:$B,0),MATCH($H$4,[1]Master!$1:$1,0)),"")</f>
        <v/>
      </c>
      <c r="I16" s="6" t="s">
        <v>5380</v>
      </c>
      <c r="J16" s="367" t="str">
        <f>IFERROR(INDEX([1]Master!$1:$1048576,MATCH(D16,[1]Master!$B:$B,0),MATCH($G$5,[1]Master!$1:$1,0)),"")</f>
        <v/>
      </c>
      <c r="K16" s="230"/>
      <c r="L16" s="351"/>
      <c r="M16" s="178"/>
      <c r="N16" s="171"/>
    </row>
    <row r="17" spans="1:14" s="52" customFormat="1" x14ac:dyDescent="0.3">
      <c r="A17" s="29" t="str">
        <f>IF(L17&gt;0,COUNT($A$7:A16)+COUNT(DWV!$A$8:$A$300)+COUNT('Large Dia. DWV'!$A$8:$A$121)+COUNT('SCH40'!$A$8:$A$601)+COUNT('Large Dia. SCH40'!$A$8:$A$34)+COUNT('SDR26'!$A$8:$A$118)+COUNT(SDR35G!$A$8:$A$226)+1,"")</f>
        <v/>
      </c>
      <c r="B17" s="419"/>
      <c r="C17" s="419"/>
      <c r="D17" s="3" t="s">
        <v>11171</v>
      </c>
      <c r="E17" s="4">
        <v>29853846</v>
      </c>
      <c r="F17" s="5" t="s">
        <v>8968</v>
      </c>
      <c r="G17" s="381">
        <f>IFERROR(INDEX([1]Master!$1:$1048576,MATCH(D17,[1]Master!$B:$B,0),MATCH($H$5,[1]Master!$1:$1,0)),"")</f>
        <v>24</v>
      </c>
      <c r="H17" s="381">
        <f>IFERROR(INDEX([1]Master!$1:$1048576,MATCH(D17,[1]Master!$B:$B,0),MATCH($H$4,[1]Master!$1:$1,0)),"")</f>
        <v>0</v>
      </c>
      <c r="I17" s="6" t="s">
        <v>5380</v>
      </c>
      <c r="J17" s="367">
        <f>IFERROR(INDEX([1]Master!$1:$1048576,MATCH(D17,[1]Master!$B:$B,0),MATCH($G$5,[1]Master!$1:$1,0)),"")</f>
        <v>24.776444444444444</v>
      </c>
      <c r="K17" s="230">
        <f>ROUND(J17*Order_Quote!$L$6,4)</f>
        <v>0</v>
      </c>
      <c r="L17" s="353"/>
      <c r="M17" s="178"/>
      <c r="N17" s="171">
        <f t="shared" si="1"/>
        <v>0</v>
      </c>
    </row>
    <row r="18" spans="1:14" s="52" customFormat="1" x14ac:dyDescent="0.3">
      <c r="A18" s="29" t="str">
        <f>IF(L18&gt;0,COUNT($A$7:A17)+COUNT(DWV!$A$8:$A$300)+COUNT('Large Dia. DWV'!$A$8:$A$121)+COUNT('SCH40'!$A$8:$A$601)+COUNT('Large Dia. SCH40'!$A$8:$A$34)+COUNT('SDR26'!$A$8:$A$118)+COUNT(SDR35G!$A$8:$A$226)+1,"")</f>
        <v/>
      </c>
      <c r="B18" s="419"/>
      <c r="C18" s="419"/>
      <c r="D18" s="3" t="s">
        <v>11187</v>
      </c>
      <c r="E18" s="4">
        <v>29852560</v>
      </c>
      <c r="F18" s="5" t="s">
        <v>9055</v>
      </c>
      <c r="G18" s="381">
        <f>IFERROR(INDEX([1]Master!$1:$1048576,MATCH(D18,[1]Master!$B:$B,0),MATCH($H$5,[1]Master!$1:$1,0)),"")</f>
        <v>18</v>
      </c>
      <c r="H18" s="381">
        <f>IFERROR(INDEX([1]Master!$1:$1048576,MATCH(D18,[1]Master!$B:$B,0),MATCH($H$4,[1]Master!$1:$1,0)),"")</f>
        <v>216</v>
      </c>
      <c r="I18" s="6" t="s">
        <v>5380</v>
      </c>
      <c r="J18" s="367">
        <f>IFERROR(INDEX([1]Master!$1:$1048576,MATCH(D18,[1]Master!$B:$B,0),MATCH($G$5,[1]Master!$1:$1,0)),"")</f>
        <v>25.40655555555556</v>
      </c>
      <c r="K18" s="230">
        <f>ROUND(J18*Order_Quote!$L$6,4)</f>
        <v>0</v>
      </c>
      <c r="L18" s="353"/>
      <c r="M18" s="178"/>
      <c r="N18" s="171">
        <f t="shared" si="1"/>
        <v>0</v>
      </c>
    </row>
    <row r="19" spans="1:14" s="52" customFormat="1" x14ac:dyDescent="0.3">
      <c r="A19" s="29" t="str">
        <f>IF(L19&gt;0,COUNT($A$7:A18)+COUNT(DWV!$A$8:$A$300)+COUNT('Large Dia. DWV'!$A$8:$A$121)+COUNT('SCH40'!$A$8:$A$601)+COUNT('Large Dia. SCH40'!$A$8:$A$34)+COUNT('SDR26'!$A$8:$A$118)+COUNT(SDR35G!$A$8:$A$226)+1,"")</f>
        <v/>
      </c>
      <c r="B19" s="419"/>
      <c r="C19" s="419"/>
      <c r="D19" s="3" t="s">
        <v>572</v>
      </c>
      <c r="E19" s="4">
        <v>29853134</v>
      </c>
      <c r="F19" s="5" t="s">
        <v>9056</v>
      </c>
      <c r="G19" s="381">
        <f>IFERROR(INDEX([1]Master!$1:$1048576,MATCH(D19,[1]Master!$B:$B,0),MATCH($H$5,[1]Master!$1:$1,0)),"")</f>
        <v>5</v>
      </c>
      <c r="H19" s="381" t="str">
        <f>IFERROR(INDEX([1]Master!$1:$1048576,MATCH(D19,[1]Master!$B:$B,0),MATCH($H$4,[1]Master!$1:$1,0)),"")</f>
        <v>-</v>
      </c>
      <c r="I19" s="6" t="s">
        <v>5380</v>
      </c>
      <c r="J19" s="367">
        <f>IFERROR(INDEX([1]Master!$1:$1048576,MATCH(D19,[1]Master!$B:$B,0),MATCH($G$5,[1]Master!$1:$1,0)),"")</f>
        <v>131.87155555555557</v>
      </c>
      <c r="K19" s="230">
        <f>ROUND(J19*Order_Quote!$L$6,4)</f>
        <v>0</v>
      </c>
      <c r="L19" s="351"/>
      <c r="M19" s="178"/>
      <c r="N19" s="171">
        <f t="shared" si="1"/>
        <v>0</v>
      </c>
    </row>
    <row r="20" spans="1:14" s="52" customFormat="1" x14ac:dyDescent="0.3">
      <c r="A20" s="29" t="str">
        <f>IF(L20&gt;0,COUNT($A$7:A19)+COUNT(DWV!$A$8:$A$300)+COUNT('Large Dia. DWV'!$A$8:$A$121)+COUNT('SCH40'!$A$8:$A$601)+COUNT('Large Dia. SCH40'!$A$8:$A$34)+COUNT('SDR26'!$A$8:$A$118)+COUNT(SDR35G!$A$8:$A$226)+1,"")</f>
        <v/>
      </c>
      <c r="B20" s="419"/>
      <c r="C20" s="419"/>
      <c r="D20" s="3" t="s">
        <v>11197</v>
      </c>
      <c r="E20" s="4">
        <v>29853850</v>
      </c>
      <c r="F20" s="5" t="s">
        <v>9057</v>
      </c>
      <c r="G20" s="381">
        <f>IFERROR(INDEX([1]Master!$1:$1048576,MATCH(D20,[1]Master!$B:$B,0),MATCH($H$5,[1]Master!$1:$1,0)),"")</f>
        <v>6</v>
      </c>
      <c r="H20" s="381">
        <f>IFERROR(INDEX([1]Master!$1:$1048576,MATCH(D20,[1]Master!$B:$B,0),MATCH($H$4,[1]Master!$1:$1,0)),"")</f>
        <v>96</v>
      </c>
      <c r="I20" s="6" t="s">
        <v>5380</v>
      </c>
      <c r="J20" s="367">
        <f>IFERROR(INDEX([1]Master!$1:$1048576,MATCH(D20,[1]Master!$B:$B,0),MATCH($G$5,[1]Master!$1:$1,0)),"")</f>
        <v>174.27922222222222</v>
      </c>
      <c r="K20" s="230">
        <f>ROUND(J20*Order_Quote!$L$6,4)</f>
        <v>0</v>
      </c>
      <c r="L20" s="351"/>
      <c r="M20" s="178"/>
      <c r="N20" s="171">
        <f t="shared" si="1"/>
        <v>0</v>
      </c>
    </row>
    <row r="21" spans="1:14" s="52" customFormat="1" x14ac:dyDescent="0.3">
      <c r="A21" s="29" t="str">
        <f>IF(L21&gt;0,COUNT($A$7:A20)+COUNT(DWV!$A$8:$A$300)+COUNT('Large Dia. DWV'!$A$8:$A$121)+COUNT('SCH40'!$A$8:$A$601)+COUNT('Large Dia. SCH40'!$A$8:$A$34)+COUNT('SDR26'!$A$8:$A$118)+COUNT(SDR35G!$A$8:$A$226)+1,"")</f>
        <v/>
      </c>
      <c r="B21" s="419"/>
      <c r="C21" s="419"/>
      <c r="D21" s="3" t="s">
        <v>573</v>
      </c>
      <c r="E21" s="4">
        <v>29857750</v>
      </c>
      <c r="F21" s="5" t="s">
        <v>9058</v>
      </c>
      <c r="G21" s="381">
        <f>IFERROR(INDEX([1]Master!$1:$1048576,MATCH(D21,[1]Master!$B:$B,0),MATCH($H$5,[1]Master!$1:$1,0)),"")</f>
        <v>4</v>
      </c>
      <c r="H21" s="381">
        <f>IFERROR(INDEX([1]Master!$1:$1048576,MATCH(D21,[1]Master!$B:$B,0),MATCH($H$4,[1]Master!$1:$1,0)),"")</f>
        <v>30</v>
      </c>
      <c r="I21" s="6" t="s">
        <v>5380</v>
      </c>
      <c r="J21" s="367">
        <f>IFERROR(INDEX([1]Master!$1:$1048576,MATCH(D21,[1]Master!$B:$B,0),MATCH($G$5,[1]Master!$1:$1,0)),"")</f>
        <v>183.75466666666668</v>
      </c>
      <c r="K21" s="230">
        <f>ROUND(J21*Order_Quote!$L$6,4)</f>
        <v>0</v>
      </c>
      <c r="L21" s="351"/>
      <c r="M21" s="178"/>
      <c r="N21" s="171">
        <f t="shared" si="1"/>
        <v>0</v>
      </c>
    </row>
    <row r="22" spans="1:14" s="52" customFormat="1" x14ac:dyDescent="0.3">
      <c r="A22" s="29" t="str">
        <f>IF(L22&gt;0,COUNT($A$7:A21)+COUNT(DWV!$A$8:$A$300)+COUNT('Large Dia. DWV'!$A$8:$A$121)+COUNT('SCH40'!$A$8:$A$601)+COUNT('Large Dia. SCH40'!$A$8:$A$34)+COUNT('SDR26'!$A$8:$A$118)+COUNT(SDR35G!$A$8:$A$226)+1,"")</f>
        <v/>
      </c>
      <c r="B22" s="419"/>
      <c r="C22" s="419"/>
      <c r="D22" s="3" t="s">
        <v>574</v>
      </c>
      <c r="E22" s="4">
        <v>29857768</v>
      </c>
      <c r="F22" s="5" t="s">
        <v>9059</v>
      </c>
      <c r="G22" s="381">
        <f>IFERROR(INDEX([1]Master!$1:$1048576,MATCH(D22,[1]Master!$B:$B,0),MATCH($H$5,[1]Master!$1:$1,0)),"")</f>
        <v>2</v>
      </c>
      <c r="H22" s="381" t="str">
        <f>IFERROR(INDEX([1]Master!$1:$1048576,MATCH(D22,[1]Master!$B:$B,0),MATCH($H$4,[1]Master!$1:$1,0)),"")</f>
        <v>-</v>
      </c>
      <c r="I22" s="6" t="s">
        <v>5380</v>
      </c>
      <c r="J22" s="367">
        <f>IFERROR(INDEX([1]Master!$1:$1048576,MATCH(D22,[1]Master!$B:$B,0),MATCH($G$5,[1]Master!$1:$1,0)),"")</f>
        <v>218.67233333333334</v>
      </c>
      <c r="K22" s="230">
        <f>ROUND(J22*Order_Quote!$L$6,4)</f>
        <v>0</v>
      </c>
      <c r="L22" s="351"/>
      <c r="M22" s="178"/>
      <c r="N22" s="171">
        <f t="shared" si="1"/>
        <v>0</v>
      </c>
    </row>
    <row r="23" spans="1:14" s="52" customFormat="1" x14ac:dyDescent="0.3">
      <c r="A23" s="29" t="str">
        <f>IF(L23&gt;0,COUNT($A$7:A22)+COUNT(DWV!$A$8:$A$300)+COUNT('Large Dia. DWV'!$A$8:$A$121)+COUNT('SCH40'!$A$8:$A$601)+COUNT('Large Dia. SCH40'!$A$8:$A$34)+COUNT('SDR26'!$A$8:$A$118)+COUNT(SDR35G!$A$8:$A$226)+1,"")</f>
        <v/>
      </c>
      <c r="B23" s="419"/>
      <c r="C23" s="419"/>
      <c r="D23" s="3" t="s">
        <v>575</v>
      </c>
      <c r="E23" s="4">
        <v>29857741</v>
      </c>
      <c r="F23" s="5" t="s">
        <v>9060</v>
      </c>
      <c r="G23" s="381">
        <f>IFERROR(INDEX([1]Master!$1:$1048576,MATCH(D23,[1]Master!$B:$B,0),MATCH($H$5,[1]Master!$1:$1,0)),"")</f>
        <v>2</v>
      </c>
      <c r="H23" s="381" t="str">
        <f>IFERROR(INDEX([1]Master!$1:$1048576,MATCH(D23,[1]Master!$B:$B,0),MATCH($H$4,[1]Master!$1:$1,0)),"")</f>
        <v>-</v>
      </c>
      <c r="I23" s="6" t="s">
        <v>5380</v>
      </c>
      <c r="J23" s="367">
        <f>IFERROR(INDEX([1]Master!$1:$1048576,MATCH(D23,[1]Master!$B:$B,0),MATCH($G$5,[1]Master!$1:$1,0)),"")</f>
        <v>411.05833333333339</v>
      </c>
      <c r="K23" s="230">
        <f>ROUND(J23*Order_Quote!$L$6,4)</f>
        <v>0</v>
      </c>
      <c r="L23" s="351"/>
      <c r="M23" s="178"/>
      <c r="N23" s="171">
        <f t="shared" si="1"/>
        <v>0</v>
      </c>
    </row>
    <row r="24" spans="1:14" s="52" customFormat="1" x14ac:dyDescent="0.3">
      <c r="A24" s="29" t="str">
        <f>IF(L24&gt;0,COUNT($A$7:A23)+COUNT(DWV!$A$8:$A$300)+COUNT('Large Dia. DWV'!$A$8:$A$121)+COUNT('SCH40'!$A$8:$A$601)+COUNT('Large Dia. SCH40'!$A$8:$A$34)+COUNT('SDR26'!$A$8:$A$118)+COUNT(SDR35G!$A$8:$A$226)+1,"")</f>
        <v/>
      </c>
      <c r="B24" s="419"/>
      <c r="C24" s="419"/>
      <c r="D24" s="3" t="s">
        <v>5380</v>
      </c>
      <c r="E24" s="4"/>
      <c r="F24" s="183" t="s">
        <v>3762</v>
      </c>
      <c r="G24" s="381" t="str">
        <f>IFERROR(INDEX([1]Master!$1:$1048576,MATCH(D24,[1]Master!$B:$B,0),MATCH($H$5,[1]Master!$1:$1,0)),"")</f>
        <v/>
      </c>
      <c r="H24" s="381" t="str">
        <f>IFERROR(INDEX([1]Master!$1:$1048576,MATCH(D24,[1]Master!$B:$B,0),MATCH($H$4,[1]Master!$1:$1,0)),"")</f>
        <v/>
      </c>
      <c r="I24" s="6" t="s">
        <v>5380</v>
      </c>
      <c r="J24" s="367" t="str">
        <f>IFERROR(INDEX([1]Master!$1:$1048576,MATCH(D24,[1]Master!$B:$B,0),MATCH($G$5,[1]Master!$1:$1,0)),"")</f>
        <v/>
      </c>
      <c r="K24" s="230"/>
      <c r="L24" s="351"/>
      <c r="M24" s="178"/>
      <c r="N24" s="171"/>
    </row>
    <row r="25" spans="1:14" s="52" customFormat="1" ht="45" customHeight="1" x14ac:dyDescent="0.3">
      <c r="A25" s="29" t="str">
        <f>IF(L25&gt;0,COUNT($A$7:A24)+COUNT(DWV!$A$8:$A$300)+COUNT('Large Dia. DWV'!$A$8:$A$121)+COUNT('SCH40'!$A$8:$A$601)+COUNT('Large Dia. SCH40'!$A$8:$A$34)+COUNT('SDR26'!$A$8:$A$118)+COUNT(SDR35G!$A$8:$A$226)+1,"")</f>
        <v/>
      </c>
      <c r="B25" s="419"/>
      <c r="C25" s="419"/>
      <c r="D25" s="3" t="s">
        <v>5380</v>
      </c>
      <c r="E25" s="4"/>
      <c r="F25" s="183" t="s">
        <v>3763</v>
      </c>
      <c r="G25" s="381" t="str">
        <f>IFERROR(INDEX([1]Master!$1:$1048576,MATCH(D25,[1]Master!$B:$B,0),MATCH($H$5,[1]Master!$1:$1,0)),"")</f>
        <v/>
      </c>
      <c r="H25" s="381" t="str">
        <f>IFERROR(INDEX([1]Master!$1:$1048576,MATCH(D25,[1]Master!$B:$B,0),MATCH($H$4,[1]Master!$1:$1,0)),"")</f>
        <v/>
      </c>
      <c r="I25" s="6" t="s">
        <v>5380</v>
      </c>
      <c r="J25" s="367" t="str">
        <f>IFERROR(INDEX([1]Master!$1:$1048576,MATCH(D25,[1]Master!$B:$B,0),MATCH($G$5,[1]Master!$1:$1,0)),"")</f>
        <v/>
      </c>
      <c r="K25" s="230"/>
      <c r="L25" s="351"/>
      <c r="M25" s="178"/>
      <c r="N25" s="171"/>
    </row>
    <row r="26" spans="1:14" s="52" customFormat="1" ht="45" customHeight="1" x14ac:dyDescent="0.3">
      <c r="A26" s="29" t="str">
        <f>IF(L26&gt;0,COUNT($A$7:A25)+COUNT(DWV!$A$8:$A$300)+COUNT('Large Dia. DWV'!$A$8:$A$121)+COUNT('SCH40'!$A$8:$A$601)+COUNT('Large Dia. SCH40'!$A$8:$A$34)+COUNT('SDR26'!$A$8:$A$118)+COUNT(SDR35G!$A$8:$A$226)+1,"")</f>
        <v/>
      </c>
      <c r="B26" s="419"/>
      <c r="C26" s="419"/>
      <c r="D26" s="3" t="s">
        <v>5380</v>
      </c>
      <c r="E26" s="4"/>
      <c r="F26" s="183" t="s">
        <v>3764</v>
      </c>
      <c r="G26" s="381" t="str">
        <f>IFERROR(INDEX([1]Master!$1:$1048576,MATCH(D26,[1]Master!$B:$B,0),MATCH($H$5,[1]Master!$1:$1,0)),"")</f>
        <v/>
      </c>
      <c r="H26" s="381" t="str">
        <f>IFERROR(INDEX([1]Master!$1:$1048576,MATCH(D26,[1]Master!$B:$B,0),MATCH($H$4,[1]Master!$1:$1,0)),"")</f>
        <v/>
      </c>
      <c r="I26" s="6" t="s">
        <v>5380</v>
      </c>
      <c r="J26" s="367" t="str">
        <f>IFERROR(INDEX([1]Master!$1:$1048576,MATCH(D26,[1]Master!$B:$B,0),MATCH($G$5,[1]Master!$1:$1,0)),"")</f>
        <v/>
      </c>
      <c r="K26" s="230"/>
      <c r="L26" s="351"/>
      <c r="M26" s="178"/>
      <c r="N26" s="171"/>
    </row>
    <row r="27" spans="1:14" s="52" customFormat="1" x14ac:dyDescent="0.3">
      <c r="A27" s="29" t="str">
        <f>IF(L27&gt;0,COUNT($A$7:A26)+COUNT(DWV!$A$8:$A$300)+COUNT('Large Dia. DWV'!$A$8:$A$121)+COUNT('SCH40'!$A$8:$A$601)+COUNT('Large Dia. SCH40'!$A$8:$A$34)+COUNT('SDR26'!$A$8:$A$118)+COUNT(SDR35G!$A$8:$A$226)+1,"")</f>
        <v/>
      </c>
      <c r="B27" s="420"/>
      <c r="C27" s="421"/>
      <c r="D27" s="3" t="s">
        <v>8969</v>
      </c>
      <c r="E27" s="4">
        <v>29859400</v>
      </c>
      <c r="F27" s="5" t="s">
        <v>8974</v>
      </c>
      <c r="G27" s="381">
        <f>IFERROR(INDEX([1]Master!$1:$1048576,MATCH(D27,[1]Master!$B:$B,0),MATCH($H$5,[1]Master!$1:$1,0)),"")</f>
        <v>6</v>
      </c>
      <c r="H27" s="381" t="str">
        <f>IFERROR(INDEX([1]Master!$1:$1048576,MATCH(D27,[1]Master!$B:$B,0),MATCH($H$4,[1]Master!$1:$1,0)),"")</f>
        <v>-</v>
      </c>
      <c r="I27" s="6" t="s">
        <v>5380</v>
      </c>
      <c r="J27" s="367">
        <f>IFERROR(INDEX([1]Master!$1:$1048576,MATCH(D27,[1]Master!$B:$B,0),MATCH($G$5,[1]Master!$1:$1,0)),"")</f>
        <v>52.739111111111114</v>
      </c>
      <c r="K27" s="230">
        <f>ROUND(J27*Order_Quote!$L$6,4)</f>
        <v>0</v>
      </c>
      <c r="L27" s="351"/>
      <c r="M27" s="178"/>
      <c r="N27" s="171">
        <f t="shared" si="1"/>
        <v>0</v>
      </c>
    </row>
    <row r="28" spans="1:14" s="52" customFormat="1" x14ac:dyDescent="0.3">
      <c r="A28" s="29" t="str">
        <f>IF(L28&gt;0,COUNT($A$7:A27)+COUNT(DWV!$A$8:$A$300)+COUNT('Large Dia. DWV'!$A$8:$A$121)+COUNT('SCH40'!$A$8:$A$601)+COUNT('Large Dia. SCH40'!$A$8:$A$34)+COUNT('SDR26'!$A$8:$A$118)+COUNT(SDR35G!$A$8:$A$226)+1,"")</f>
        <v/>
      </c>
      <c r="B28" s="424"/>
      <c r="C28" s="425"/>
      <c r="D28" s="3" t="s">
        <v>8970</v>
      </c>
      <c r="E28" s="4">
        <v>29859418</v>
      </c>
      <c r="F28" s="5" t="s">
        <v>8975</v>
      </c>
      <c r="G28" s="381">
        <f>IFERROR(INDEX([1]Master!$1:$1048576,MATCH(D28,[1]Master!$B:$B,0),MATCH($H$5,[1]Master!$1:$1,0)),"")</f>
        <v>1</v>
      </c>
      <c r="H28" s="381" t="str">
        <f>IFERROR(INDEX([1]Master!$1:$1048576,MATCH(D28,[1]Master!$B:$B,0),MATCH($H$4,[1]Master!$1:$1,0)),"")</f>
        <v>-</v>
      </c>
      <c r="I28" s="6" t="s">
        <v>5380</v>
      </c>
      <c r="J28" s="367">
        <f>IFERROR(INDEX([1]Master!$1:$1048576,MATCH(D28,[1]Master!$B:$B,0),MATCH($G$5,[1]Master!$1:$1,0)),"")</f>
        <v>168.22777777777779</v>
      </c>
      <c r="K28" s="230">
        <f>ROUND(J28*Order_Quote!$L$6,4)</f>
        <v>0</v>
      </c>
      <c r="L28" s="351"/>
      <c r="M28" s="178"/>
      <c r="N28" s="171">
        <f t="shared" si="1"/>
        <v>0</v>
      </c>
    </row>
    <row r="29" spans="1:14" s="52" customFormat="1" x14ac:dyDescent="0.3">
      <c r="A29" s="29" t="str">
        <f>IF(L29&gt;0,COUNT($A$7:A28)+COUNT(DWV!$A$8:$A$300)+COUNT('Large Dia. DWV'!$A$8:$A$121)+COUNT('SCH40'!$A$8:$A$601)+COUNT('Large Dia. SCH40'!$A$8:$A$34)+COUNT('SDR26'!$A$8:$A$118)+COUNT(SDR35G!$A$8:$A$226)+1,"")</f>
        <v/>
      </c>
      <c r="B29" s="424"/>
      <c r="C29" s="425"/>
      <c r="D29" s="3" t="s">
        <v>8971</v>
      </c>
      <c r="E29" s="4">
        <v>29859426</v>
      </c>
      <c r="F29" s="5" t="s">
        <v>8976</v>
      </c>
      <c r="G29" s="381">
        <f>IFERROR(INDEX([1]Master!$1:$1048576,MATCH(D29,[1]Master!$B:$B,0),MATCH($H$5,[1]Master!$1:$1,0)),"")</f>
        <v>1</v>
      </c>
      <c r="H29" s="381" t="str">
        <f>IFERROR(INDEX([1]Master!$1:$1048576,MATCH(D29,[1]Master!$B:$B,0),MATCH($H$4,[1]Master!$1:$1,0)),"")</f>
        <v>-</v>
      </c>
      <c r="I29" s="6" t="s">
        <v>5380</v>
      </c>
      <c r="J29" s="367">
        <f>IFERROR(INDEX([1]Master!$1:$1048576,MATCH(D29,[1]Master!$B:$B,0),MATCH($G$5,[1]Master!$1:$1,0)),"")</f>
        <v>111.94577777777778</v>
      </c>
      <c r="K29" s="230">
        <f>ROUND(J29*Order_Quote!$L$6,4)</f>
        <v>0</v>
      </c>
      <c r="L29" s="351"/>
      <c r="M29" s="178"/>
      <c r="N29" s="171">
        <f t="shared" si="1"/>
        <v>0</v>
      </c>
    </row>
    <row r="30" spans="1:14" s="52" customFormat="1" x14ac:dyDescent="0.3">
      <c r="A30" s="29" t="str">
        <f>IF(L30&gt;0,COUNT($A$7:A29)+COUNT(DWV!$A$8:$A$300)+COUNT('Large Dia. DWV'!$A$8:$A$121)+COUNT('SCH40'!$A$8:$A$601)+COUNT('Large Dia. SCH40'!$A$8:$A$34)+COUNT('SDR26'!$A$8:$A$118)+COUNT(SDR35G!$A$8:$A$226)+1,"")</f>
        <v/>
      </c>
      <c r="B30" s="424"/>
      <c r="C30" s="425"/>
      <c r="D30" s="3" t="s">
        <v>8972</v>
      </c>
      <c r="E30" s="4">
        <v>29859442</v>
      </c>
      <c r="F30" s="5" t="s">
        <v>8977</v>
      </c>
      <c r="G30" s="381">
        <f>IFERROR(INDEX([1]Master!$1:$1048576,MATCH(D30,[1]Master!$B:$B,0),MATCH($H$5,[1]Master!$1:$1,0)),"")</f>
        <v>1</v>
      </c>
      <c r="H30" s="381" t="str">
        <f>IFERROR(INDEX([1]Master!$1:$1048576,MATCH(D30,[1]Master!$B:$B,0),MATCH($H$4,[1]Master!$1:$1,0)),"")</f>
        <v>-</v>
      </c>
      <c r="I30" s="6" t="s">
        <v>5380</v>
      </c>
      <c r="J30" s="367">
        <f>IFERROR(INDEX([1]Master!$1:$1048576,MATCH(D30,[1]Master!$B:$B,0),MATCH($G$5,[1]Master!$1:$1,0)),"")</f>
        <v>205.79666666666668</v>
      </c>
      <c r="K30" s="230">
        <f>ROUND(J30*Order_Quote!$L$6,4)</f>
        <v>0</v>
      </c>
      <c r="L30" s="351"/>
      <c r="M30" s="178"/>
      <c r="N30" s="171">
        <f t="shared" si="1"/>
        <v>0</v>
      </c>
    </row>
    <row r="31" spans="1:14" s="52" customFormat="1" x14ac:dyDescent="0.3">
      <c r="A31" s="29" t="str">
        <f>IF(L31&gt;0,COUNT($A$7:A30)+COUNT(DWV!$A$8:$A$300)+COUNT('Large Dia. DWV'!$A$8:$A$121)+COUNT('SCH40'!$A$8:$A$601)+COUNT('Large Dia. SCH40'!$A$8:$A$34)+COUNT('SDR26'!$A$8:$A$118)+COUNT(SDR35G!$A$8:$A$226)+1,"")</f>
        <v/>
      </c>
      <c r="B31" s="422"/>
      <c r="C31" s="423"/>
      <c r="D31" s="3" t="s">
        <v>8973</v>
      </c>
      <c r="E31" s="4">
        <v>29859450</v>
      </c>
      <c r="F31" s="5" t="s">
        <v>8978</v>
      </c>
      <c r="G31" s="381">
        <f>IFERROR(INDEX([1]Master!$1:$1048576,MATCH(D31,[1]Master!$B:$B,0),MATCH($H$5,[1]Master!$1:$1,0)),"")</f>
        <v>1</v>
      </c>
      <c r="H31" s="381" t="str">
        <f>IFERROR(INDEX([1]Master!$1:$1048576,MATCH(D31,[1]Master!$B:$B,0),MATCH($H$4,[1]Master!$1:$1,0)),"")</f>
        <v>-</v>
      </c>
      <c r="I31" s="6" t="s">
        <v>5380</v>
      </c>
      <c r="J31" s="367">
        <f>IFERROR(INDEX([1]Master!$1:$1048576,MATCH(D31,[1]Master!$B:$B,0),MATCH($G$5,[1]Master!$1:$1,0)),"")</f>
        <v>283.35977777777782</v>
      </c>
      <c r="K31" s="230">
        <f>ROUND(J31*Order_Quote!$L$6,4)</f>
        <v>0</v>
      </c>
      <c r="L31" s="351"/>
      <c r="M31" s="178"/>
      <c r="N31" s="171">
        <f t="shared" si="1"/>
        <v>0</v>
      </c>
    </row>
    <row r="32" spans="1:14" s="52" customFormat="1" ht="31.5" customHeight="1" x14ac:dyDescent="0.3">
      <c r="A32" s="29" t="str">
        <f>IF(L32&gt;0,COUNT($A$7:A31)+COUNT(DWV!$A$8:$A$300)+COUNT('Large Dia. DWV'!$A$8:$A$121)+COUNT('SCH40'!$A$8:$A$601)+COUNT('Large Dia. SCH40'!$A$8:$A$34)+COUNT('SDR26'!$A$8:$A$118)+COUNT(SDR35G!$A$8:$A$226)+1,"")</f>
        <v/>
      </c>
      <c r="B32" s="419"/>
      <c r="C32" s="419"/>
      <c r="D32" s="3" t="s">
        <v>576</v>
      </c>
      <c r="E32" s="4">
        <v>29850607</v>
      </c>
      <c r="F32" s="5" t="s">
        <v>9061</v>
      </c>
      <c r="G32" s="381">
        <f>IFERROR(INDEX([1]Master!$1:$1048576,MATCH(D32,[1]Master!$B:$B,0),MATCH($H$5,[1]Master!$1:$1,0)),"")</f>
        <v>12</v>
      </c>
      <c r="H32" s="381">
        <f>IFERROR(INDEX([1]Master!$1:$1048576,MATCH(D32,[1]Master!$B:$B,0),MATCH($H$4,[1]Master!$1:$1,0)),"")</f>
        <v>216</v>
      </c>
      <c r="I32" s="6" t="s">
        <v>5380</v>
      </c>
      <c r="J32" s="367">
        <f>IFERROR(INDEX([1]Master!$1:$1048576,MATCH(D32,[1]Master!$B:$B,0),MATCH($G$5,[1]Master!$1:$1,0)),"")</f>
        <v>46.568777777777782</v>
      </c>
      <c r="K32" s="230">
        <f>ROUND(J32*Order_Quote!$L$6,4)</f>
        <v>0</v>
      </c>
      <c r="L32" s="351"/>
      <c r="M32" s="178"/>
      <c r="N32" s="171">
        <f t="shared" si="1"/>
        <v>0</v>
      </c>
    </row>
    <row r="33" spans="1:16" s="52" customFormat="1" ht="31.5" customHeight="1" x14ac:dyDescent="0.3">
      <c r="A33" s="29" t="str">
        <f>IF(L33&gt;0,COUNT($A$7:A32)+COUNT(DWV!$A$8:$A$300)+COUNT('Large Dia. DWV'!$A$8:$A$121)+COUNT('SCH40'!$A$8:$A$601)+COUNT('Large Dia. SCH40'!$A$8:$A$34)+COUNT('SDR26'!$A$8:$A$118)+COUNT(SDR35G!$A$8:$A$226)+1,"")</f>
        <v/>
      </c>
      <c r="B33" s="419"/>
      <c r="C33" s="419"/>
      <c r="D33" s="3" t="s">
        <v>5380</v>
      </c>
      <c r="E33" s="4"/>
      <c r="F33" s="183" t="s">
        <v>3765</v>
      </c>
      <c r="G33" s="381" t="str">
        <f>IFERROR(INDEX([1]Master!$1:$1048576,MATCH(D33,[1]Master!$B:$B,0),MATCH($H$5,[1]Master!$1:$1,0)),"")</f>
        <v/>
      </c>
      <c r="H33" s="381" t="str">
        <f>IFERROR(INDEX([1]Master!$1:$1048576,MATCH(D33,[1]Master!$B:$B,0),MATCH($H$4,[1]Master!$1:$1,0)),"")</f>
        <v/>
      </c>
      <c r="I33" s="6" t="s">
        <v>5380</v>
      </c>
      <c r="J33" s="367" t="str">
        <f>IFERROR(INDEX([1]Master!$1:$1048576,MATCH(D33,[1]Master!$B:$B,0),MATCH($G$5,[1]Master!$1:$1,0)),"")</f>
        <v/>
      </c>
      <c r="K33" s="230"/>
      <c r="L33" s="351"/>
      <c r="M33" s="178"/>
      <c r="N33" s="171"/>
    </row>
    <row r="34" spans="1:16" s="52" customFormat="1" x14ac:dyDescent="0.3">
      <c r="A34" s="29" t="str">
        <f>IF(L34&gt;0,COUNT($A$7:A33)+COUNT(DWV!$A$8:$A$300)+COUNT('Large Dia. DWV'!$A$8:$A$121)+COUNT('SCH40'!$A$8:$A$601)+COUNT('Large Dia. SCH40'!$A$8:$A$34)+COUNT('SDR26'!$A$8:$A$118)+COUNT(SDR35G!$A$8:$A$226)+1,"")</f>
        <v/>
      </c>
      <c r="B34" s="419"/>
      <c r="C34" s="419"/>
      <c r="D34" s="3" t="s">
        <v>11172</v>
      </c>
      <c r="E34" s="4">
        <v>29853847</v>
      </c>
      <c r="F34" s="5" t="s">
        <v>8979</v>
      </c>
      <c r="G34" s="381">
        <f>IFERROR(INDEX([1]Master!$1:$1048576,MATCH(D34,[1]Master!$B:$B,0),MATCH($H$5,[1]Master!$1:$1,0)),"")</f>
        <v>25</v>
      </c>
      <c r="H34" s="381">
        <f>IFERROR(INDEX([1]Master!$1:$1048576,MATCH(D34,[1]Master!$B:$B,0),MATCH($H$4,[1]Master!$1:$1,0)),"")</f>
        <v>0</v>
      </c>
      <c r="I34" s="6" t="s">
        <v>5380</v>
      </c>
      <c r="J34" s="367">
        <f>IFERROR(INDEX([1]Master!$1:$1048576,MATCH(D34,[1]Master!$B:$B,0),MATCH($G$5,[1]Master!$1:$1,0)),"")</f>
        <v>19.687999999999999</v>
      </c>
      <c r="K34" s="230">
        <f>ROUND(J34*Order_Quote!$L$6,4)</f>
        <v>0</v>
      </c>
      <c r="L34" s="351"/>
      <c r="M34" s="178"/>
      <c r="N34" s="171">
        <f t="shared" si="1"/>
        <v>0</v>
      </c>
    </row>
    <row r="35" spans="1:16" s="52" customFormat="1" x14ac:dyDescent="0.3">
      <c r="A35" s="29" t="str">
        <f>IF(L35&gt;0,COUNT($A$7:A34)+COUNT(DWV!$A$8:$A$300)+COUNT('Large Dia. DWV'!$A$8:$A$121)+COUNT('SCH40'!$A$8:$A$601)+COUNT('Large Dia. SCH40'!$A$8:$A$34)+COUNT('SDR26'!$A$8:$A$118)+COUNT(SDR35G!$A$8:$A$226)+1,"")</f>
        <v/>
      </c>
      <c r="B35" s="419"/>
      <c r="C35" s="419"/>
      <c r="D35" s="3" t="s">
        <v>11188</v>
      </c>
      <c r="E35" s="4">
        <v>29852559</v>
      </c>
      <c r="F35" s="5" t="s">
        <v>9062</v>
      </c>
      <c r="G35" s="381">
        <f>IFERROR(INDEX([1]Master!$1:$1048576,MATCH(D35,[1]Master!$B:$B,0),MATCH($H$5,[1]Master!$1:$1,0)),"")</f>
        <v>16</v>
      </c>
      <c r="H35" s="381">
        <f>IFERROR(INDEX([1]Master!$1:$1048576,MATCH(D35,[1]Master!$B:$B,0),MATCH($H$4,[1]Master!$1:$1,0)),"")</f>
        <v>192</v>
      </c>
      <c r="I35" s="6" t="s">
        <v>5380</v>
      </c>
      <c r="J35" s="367">
        <f>IFERROR(INDEX([1]Master!$1:$1048576,MATCH(D35,[1]Master!$B:$B,0),MATCH($G$5,[1]Master!$1:$1,0)),"")</f>
        <v>23.040666666666667</v>
      </c>
      <c r="K35" s="230">
        <f>ROUND(J35*Order_Quote!$L$6,4)</f>
        <v>0</v>
      </c>
      <c r="L35" s="351"/>
      <c r="M35" s="178"/>
      <c r="N35" s="171">
        <f t="shared" si="1"/>
        <v>0</v>
      </c>
    </row>
    <row r="36" spans="1:16" s="52" customFormat="1" x14ac:dyDescent="0.3">
      <c r="A36" s="29" t="str">
        <f>IF(L36&gt;0,COUNT($A$7:A35)+COUNT(DWV!$A$8:$A$300)+COUNT('Large Dia. DWV'!$A$8:$A$121)+COUNT('SCH40'!$A$8:$A$601)+COUNT('Large Dia. SCH40'!$A$8:$A$34)+COUNT('SDR26'!$A$8:$A$118)+COUNT(SDR35G!$A$8:$A$226)+1,"")</f>
        <v/>
      </c>
      <c r="B36" s="419"/>
      <c r="C36" s="419"/>
      <c r="D36" s="3" t="s">
        <v>11199</v>
      </c>
      <c r="E36" s="4">
        <v>29852567</v>
      </c>
      <c r="F36" s="5" t="s">
        <v>9063</v>
      </c>
      <c r="G36" s="381">
        <f>IFERROR(INDEX([1]Master!$1:$1048576,MATCH(D36,[1]Master!$B:$B,0),MATCH($H$5,[1]Master!$1:$1,0)),"")</f>
        <v>7</v>
      </c>
      <c r="H36" s="381">
        <f>IFERROR(INDEX([1]Master!$1:$1048576,MATCH(D36,[1]Master!$B:$B,0),MATCH($H$4,[1]Master!$1:$1,0)),"")</f>
        <v>84</v>
      </c>
      <c r="I36" s="6" t="s">
        <v>5380</v>
      </c>
      <c r="J36" s="367">
        <f>IFERROR(INDEX([1]Master!$1:$1048576,MATCH(D36,[1]Master!$B:$B,0),MATCH($G$5,[1]Master!$1:$1,0)),"")</f>
        <v>81.165444444444447</v>
      </c>
      <c r="K36" s="230">
        <f>ROUND(J36*Order_Quote!$L$6,4)</f>
        <v>0</v>
      </c>
      <c r="L36" s="351"/>
      <c r="M36" s="178"/>
      <c r="N36" s="171">
        <f t="shared" si="1"/>
        <v>0</v>
      </c>
    </row>
    <row r="37" spans="1:16" s="52" customFormat="1" x14ac:dyDescent="0.3">
      <c r="A37" s="29" t="str">
        <f>IF(L37&gt;0,COUNT($A$7:A36)+COUNT(DWV!$A$8:$A$300)+COUNT('Large Dia. DWV'!$A$8:$A$121)+COUNT('SCH40'!$A$8:$A$601)+COUNT('Large Dia. SCH40'!$A$8:$A$34)+COUNT('SDR26'!$A$8:$A$118)+COUNT(SDR35G!$A$8:$A$226)+1,"")</f>
        <v/>
      </c>
      <c r="B37" s="419"/>
      <c r="C37" s="419"/>
      <c r="D37" s="3" t="s">
        <v>11198</v>
      </c>
      <c r="E37" s="4">
        <v>29852564</v>
      </c>
      <c r="F37" s="5" t="s">
        <v>9064</v>
      </c>
      <c r="G37" s="381">
        <f>IFERROR(INDEX([1]Master!$1:$1048576,MATCH(D37,[1]Master!$B:$B,0),MATCH($H$5,[1]Master!$1:$1,0)),"")</f>
        <v>4</v>
      </c>
      <c r="H37" s="381">
        <f>IFERROR(INDEX([1]Master!$1:$1048576,MATCH(D37,[1]Master!$B:$B,0),MATCH($H$4,[1]Master!$1:$1,0)),"")</f>
        <v>48</v>
      </c>
      <c r="I37" s="6" t="s">
        <v>5380</v>
      </c>
      <c r="J37" s="367">
        <f>IFERROR(INDEX([1]Master!$1:$1048576,MATCH(D37,[1]Master!$B:$B,0),MATCH($G$5,[1]Master!$1:$1,0)),"")</f>
        <v>93.125666666666675</v>
      </c>
      <c r="K37" s="230">
        <f>ROUND(J37*Order_Quote!$L$6,4)</f>
        <v>0</v>
      </c>
      <c r="L37" s="351"/>
      <c r="M37" s="178"/>
      <c r="N37" s="171">
        <f t="shared" si="1"/>
        <v>0</v>
      </c>
    </row>
    <row r="38" spans="1:16" s="52" customFormat="1" x14ac:dyDescent="0.3">
      <c r="A38" s="29" t="str">
        <f>IF(L38&gt;0,COUNT($A$7:A37)+COUNT(DWV!$A$8:$A$300)+COUNT('Large Dia. DWV'!$A$8:$A$121)+COUNT('SCH40'!$A$8:$A$601)+COUNT('Large Dia. SCH40'!$A$8:$A$34)+COUNT('SDR26'!$A$8:$A$118)+COUNT(SDR35G!$A$8:$A$226)+1,"")</f>
        <v/>
      </c>
      <c r="B38" s="419"/>
      <c r="C38" s="419"/>
      <c r="D38" s="3" t="s">
        <v>577</v>
      </c>
      <c r="E38" s="4">
        <v>29858071</v>
      </c>
      <c r="F38" s="5" t="s">
        <v>9065</v>
      </c>
      <c r="G38" s="381">
        <f>IFERROR(INDEX([1]Master!$1:$1048576,MATCH(D38,[1]Master!$B:$B,0),MATCH($H$5,[1]Master!$1:$1,0)),"")</f>
        <v>3</v>
      </c>
      <c r="H38" s="381">
        <f>IFERROR(INDEX([1]Master!$1:$1048576,MATCH(D38,[1]Master!$B:$B,0),MATCH($H$4,[1]Master!$1:$1,0)),"")</f>
        <v>36</v>
      </c>
      <c r="I38" s="6" t="s">
        <v>5380</v>
      </c>
      <c r="J38" s="367">
        <f>IFERROR(INDEX([1]Master!$1:$1048576,MATCH(D38,[1]Master!$B:$B,0),MATCH($G$5,[1]Master!$1:$1,0)),"")</f>
        <v>175.01633333333334</v>
      </c>
      <c r="K38" s="230">
        <f>ROUND(J38*Order_Quote!$L$6,4)</f>
        <v>0</v>
      </c>
      <c r="L38" s="351"/>
      <c r="M38" s="178"/>
      <c r="N38" s="171">
        <f t="shared" si="1"/>
        <v>0</v>
      </c>
    </row>
    <row r="39" spans="1:16" s="52" customFormat="1" x14ac:dyDescent="0.3">
      <c r="A39" s="29" t="str">
        <f>IF(L39&gt;0,COUNT($A$7:A38)+COUNT(DWV!$A$8:$A$300)+COUNT('Large Dia. DWV'!$A$8:$A$121)+COUNT('SCH40'!$A$8:$A$601)+COUNT('Large Dia. SCH40'!$A$8:$A$34)+COUNT('SDR26'!$A$8:$A$118)+COUNT(SDR35G!$A$8:$A$226)+1,"")</f>
        <v/>
      </c>
      <c r="B39" s="419"/>
      <c r="C39" s="419"/>
      <c r="D39" s="3" t="s">
        <v>578</v>
      </c>
      <c r="E39" s="4">
        <v>29858080</v>
      </c>
      <c r="F39" s="5" t="s">
        <v>9066</v>
      </c>
      <c r="G39" s="381">
        <f>IFERROR(INDEX([1]Master!$1:$1048576,MATCH(D39,[1]Master!$B:$B,0),MATCH($H$5,[1]Master!$1:$1,0)),"")</f>
        <v>2</v>
      </c>
      <c r="H39" s="381">
        <f>IFERROR(INDEX([1]Master!$1:$1048576,MATCH(D39,[1]Master!$B:$B,0),MATCH($H$4,[1]Master!$1:$1,0)),"")</f>
        <v>24</v>
      </c>
      <c r="I39" s="6" t="s">
        <v>5380</v>
      </c>
      <c r="J39" s="367">
        <f>IFERROR(INDEX([1]Master!$1:$1048576,MATCH(D39,[1]Master!$B:$B,0),MATCH($G$5,[1]Master!$1:$1,0)),"")</f>
        <v>208.26955555555557</v>
      </c>
      <c r="K39" s="230">
        <f>ROUND(J39*Order_Quote!$L$6,4)</f>
        <v>0</v>
      </c>
      <c r="L39" s="351"/>
      <c r="M39" s="178"/>
      <c r="N39" s="171">
        <f t="shared" si="1"/>
        <v>0</v>
      </c>
    </row>
    <row r="40" spans="1:16" s="52" customFormat="1" x14ac:dyDescent="0.3">
      <c r="A40" s="29" t="str">
        <f>IF(L40&gt;0,COUNT($A$7:A39)+COUNT(DWV!$A$8:$A$300)+COUNT('Large Dia. DWV'!$A$8:$A$121)+COUNT('SCH40'!$A$8:$A$601)+COUNT('Large Dia. SCH40'!$A$8:$A$34)+COUNT('SDR26'!$A$8:$A$118)+COUNT(SDR35G!$A$8:$A$226)+1,"")</f>
        <v/>
      </c>
      <c r="B40" s="419"/>
      <c r="C40" s="419"/>
      <c r="D40" s="3" t="s">
        <v>579</v>
      </c>
      <c r="E40" s="4">
        <v>29858055</v>
      </c>
      <c r="F40" s="5" t="s">
        <v>9067</v>
      </c>
      <c r="G40" s="381">
        <f>IFERROR(INDEX([1]Master!$1:$1048576,MATCH(D40,[1]Master!$B:$B,0),MATCH($H$5,[1]Master!$1:$1,0)),"")</f>
        <v>2</v>
      </c>
      <c r="H40" s="381" t="str">
        <f>IFERROR(INDEX([1]Master!$1:$1048576,MATCH(D40,[1]Master!$B:$B,0),MATCH($H$4,[1]Master!$1:$1,0)),"")</f>
        <v>-</v>
      </c>
      <c r="I40" s="6" t="s">
        <v>5380</v>
      </c>
      <c r="J40" s="367">
        <f>IFERROR(INDEX([1]Master!$1:$1048576,MATCH(D40,[1]Master!$B:$B,0),MATCH($G$5,[1]Master!$1:$1,0)),"")</f>
        <v>311.23922222222228</v>
      </c>
      <c r="K40" s="230">
        <f>ROUND(J40*Order_Quote!$L$6,4)</f>
        <v>0</v>
      </c>
      <c r="L40" s="351"/>
      <c r="M40" s="178"/>
      <c r="N40" s="171">
        <f t="shared" si="1"/>
        <v>0</v>
      </c>
    </row>
    <row r="41" spans="1:16" s="52" customFormat="1" x14ac:dyDescent="0.3">
      <c r="A41" s="29" t="str">
        <f>IF(L41&gt;0,COUNT($A$7:A40)+COUNT(DWV!$A$8:$A$300)+COUNT('Large Dia. DWV'!$A$8:$A$121)+COUNT('SCH40'!$A$8:$A$601)+COUNT('Large Dia. SCH40'!$A$8:$A$34)+COUNT('SDR26'!$A$8:$A$118)+COUNT(SDR35G!$A$8:$A$226)+1,"")</f>
        <v/>
      </c>
      <c r="B41" s="419"/>
      <c r="C41" s="419"/>
      <c r="D41" s="3" t="s">
        <v>5380</v>
      </c>
      <c r="E41" s="4"/>
      <c r="F41" s="183" t="s">
        <v>3766</v>
      </c>
      <c r="G41" s="381" t="str">
        <f>IFERROR(INDEX([1]Master!$1:$1048576,MATCH(D41,[1]Master!$B:$B,0),MATCH($H$5,[1]Master!$1:$1,0)),"")</f>
        <v/>
      </c>
      <c r="H41" s="381" t="str">
        <f>IFERROR(INDEX([1]Master!$1:$1048576,MATCH(D41,[1]Master!$B:$B,0),MATCH($H$4,[1]Master!$1:$1,0)),"")</f>
        <v/>
      </c>
      <c r="I41" s="6" t="s">
        <v>5380</v>
      </c>
      <c r="J41" s="367" t="str">
        <f>IFERROR(INDEX([1]Master!$1:$1048576,MATCH(D41,[1]Master!$B:$B,0),MATCH($G$5,[1]Master!$1:$1,0)),"")</f>
        <v/>
      </c>
      <c r="K41" s="230"/>
      <c r="L41" s="351"/>
      <c r="M41" s="178"/>
      <c r="N41" s="171"/>
    </row>
    <row r="42" spans="1:16" s="99" customFormat="1" x14ac:dyDescent="0.3">
      <c r="A42" s="29" t="str">
        <f>IF(L42&gt;0,COUNT($A$7:A41)+COUNT(DWV!$A$8:$A$300)+COUNT('Large Dia. DWV'!$A$8:$A$121)+COUNT('SCH40'!$A$8:$A$601)+COUNT('Large Dia. SCH40'!$A$8:$A$34)+COUNT('SDR26'!$A$8:$A$118)+COUNT(SDR35G!$A$8:$A$226)+1,"")</f>
        <v/>
      </c>
      <c r="B42" s="419"/>
      <c r="C42" s="419"/>
      <c r="D42" s="3" t="s">
        <v>580</v>
      </c>
      <c r="E42" s="7">
        <v>29854033</v>
      </c>
      <c r="F42" s="5" t="s">
        <v>9069</v>
      </c>
      <c r="G42" s="381">
        <f>IFERROR(INDEX([1]Master!$1:$1048576,MATCH(D42,[1]Master!$B:$B,0),MATCH($H$5,[1]Master!$1:$1,0)),"")</f>
        <v>7</v>
      </c>
      <c r="H42" s="381">
        <f>IFERROR(INDEX([1]Master!$1:$1048576,MATCH(D42,[1]Master!$B:$B,0),MATCH($H$4,[1]Master!$1:$1,0)),"")</f>
        <v>84</v>
      </c>
      <c r="I42" s="6" t="s">
        <v>5380</v>
      </c>
      <c r="J42" s="367">
        <f>IFERROR(INDEX([1]Master!$1:$1048576,MATCH(D42,[1]Master!$B:$B,0),MATCH($G$5,[1]Master!$1:$1,0)),"")</f>
        <v>85.635666666666665</v>
      </c>
      <c r="K42" s="230">
        <f>ROUND(J42*Order_Quote!$L$6,4)</f>
        <v>0</v>
      </c>
      <c r="L42" s="354"/>
      <c r="M42" s="238"/>
      <c r="N42" s="171">
        <f t="shared" si="1"/>
        <v>0</v>
      </c>
      <c r="O42" s="52"/>
      <c r="P42" s="52"/>
    </row>
    <row r="43" spans="1:16" s="99" customFormat="1" x14ac:dyDescent="0.3">
      <c r="A43" s="29" t="str">
        <f>IF(L43&gt;0,COUNT($A$7:A42)+COUNT(DWV!$A$8:$A$300)+COUNT('Large Dia. DWV'!$A$8:$A$121)+COUNT('SCH40'!$A$8:$A$601)+COUNT('Large Dia. SCH40'!$A$8:$A$34)+COUNT('SDR26'!$A$8:$A$118)+COUNT(SDR35G!$A$8:$A$226)+1,"")</f>
        <v/>
      </c>
      <c r="B43" s="419"/>
      <c r="C43" s="419"/>
      <c r="D43" s="3" t="s">
        <v>581</v>
      </c>
      <c r="E43" s="7">
        <v>29854025</v>
      </c>
      <c r="F43" s="5" t="s">
        <v>9070</v>
      </c>
      <c r="G43" s="381">
        <f>IFERROR(INDEX([1]Master!$1:$1048576,MATCH(D43,[1]Master!$B:$B,0),MATCH($H$5,[1]Master!$1:$1,0)),"")</f>
        <v>4</v>
      </c>
      <c r="H43" s="381">
        <f>IFERROR(INDEX([1]Master!$1:$1048576,MATCH(D43,[1]Master!$B:$B,0),MATCH($H$4,[1]Master!$1:$1,0)),"")</f>
        <v>48</v>
      </c>
      <c r="I43" s="6" t="s">
        <v>5380</v>
      </c>
      <c r="J43" s="367">
        <f>IFERROR(INDEX([1]Master!$1:$1048576,MATCH(D43,[1]Master!$B:$B,0),MATCH($G$5,[1]Master!$1:$1,0)),"")</f>
        <v>139.20700000000002</v>
      </c>
      <c r="K43" s="230">
        <f>ROUND(J43*Order_Quote!$L$6,4)</f>
        <v>0</v>
      </c>
      <c r="L43" s="354"/>
      <c r="M43" s="238"/>
      <c r="N43" s="171">
        <f t="shared" si="1"/>
        <v>0</v>
      </c>
      <c r="O43" s="52"/>
      <c r="P43" s="52"/>
    </row>
    <row r="44" spans="1:16" s="52" customFormat="1" x14ac:dyDescent="0.3">
      <c r="A44" s="29" t="str">
        <f>IF(L44&gt;0,COUNT($A$7:A43)+COUNT(DWV!$A$8:$A$300)+COUNT('Large Dia. DWV'!$A$8:$A$121)+COUNT('SCH40'!$A$8:$A$601)+COUNT('Large Dia. SCH40'!$A$8:$A$34)+COUNT('SDR26'!$A$8:$A$118)+COUNT(SDR35G!$A$8:$A$226)+1,"")</f>
        <v/>
      </c>
      <c r="B44" s="419"/>
      <c r="C44" s="419"/>
      <c r="D44" s="3" t="s">
        <v>582</v>
      </c>
      <c r="E44" s="4">
        <v>29854050</v>
      </c>
      <c r="F44" s="5" t="s">
        <v>9071</v>
      </c>
      <c r="G44" s="381">
        <f>IFERROR(INDEX([1]Master!$1:$1048576,MATCH(D44,[1]Master!$B:$B,0),MATCH($H$5,[1]Master!$1:$1,0)),"")</f>
        <v>3</v>
      </c>
      <c r="H44" s="381">
        <f>IFERROR(INDEX([1]Master!$1:$1048576,MATCH(D44,[1]Master!$B:$B,0),MATCH($H$4,[1]Master!$1:$1,0)),"")</f>
        <v>36</v>
      </c>
      <c r="I44" s="6" t="s">
        <v>5380</v>
      </c>
      <c r="J44" s="367">
        <f>IFERROR(INDEX([1]Master!$1:$1048576,MATCH(D44,[1]Master!$B:$B,0),MATCH($G$5,[1]Master!$1:$1,0)),"")</f>
        <v>201.2788888888889</v>
      </c>
      <c r="K44" s="230">
        <f>ROUND(J44*Order_Quote!$L$6,4)</f>
        <v>0</v>
      </c>
      <c r="L44" s="351"/>
      <c r="M44" s="178"/>
      <c r="N44" s="171">
        <f t="shared" si="1"/>
        <v>0</v>
      </c>
    </row>
    <row r="45" spans="1:16" s="52" customFormat="1" x14ac:dyDescent="0.3">
      <c r="A45" s="29" t="str">
        <f>IF(L45&gt;0,COUNT($A$7:A44)+COUNT(DWV!$A$8:$A$300)+COUNT('Large Dia. DWV'!$A$8:$A$121)+COUNT('SCH40'!$A$8:$A$601)+COUNT('Large Dia. SCH40'!$A$8:$A$34)+COUNT('SDR26'!$A$8:$A$118)+COUNT(SDR35G!$A$8:$A$226)+1,"")</f>
        <v/>
      </c>
      <c r="B45" s="419"/>
      <c r="C45" s="419"/>
      <c r="D45" s="3" t="s">
        <v>583</v>
      </c>
      <c r="E45" s="4">
        <v>29854076</v>
      </c>
      <c r="F45" s="5" t="s">
        <v>9072</v>
      </c>
      <c r="G45" s="381">
        <f>IFERROR(INDEX([1]Master!$1:$1048576,MATCH(D45,[1]Master!$B:$B,0),MATCH($H$5,[1]Master!$1:$1,0)),"")</f>
        <v>2</v>
      </c>
      <c r="H45" s="381">
        <f>IFERROR(INDEX([1]Master!$1:$1048576,MATCH(D45,[1]Master!$B:$B,0),MATCH($H$4,[1]Master!$1:$1,0)),"")</f>
        <v>24</v>
      </c>
      <c r="I45" s="6" t="s">
        <v>5380</v>
      </c>
      <c r="J45" s="367">
        <f>IFERROR(INDEX([1]Master!$1:$1048576,MATCH(D45,[1]Master!$B:$B,0),MATCH($G$5,[1]Master!$1:$1,0)),"")</f>
        <v>239.51355555555557</v>
      </c>
      <c r="K45" s="230">
        <f>ROUND(J45*Order_Quote!$L$6,4)</f>
        <v>0</v>
      </c>
      <c r="L45" s="351"/>
      <c r="M45" s="178"/>
      <c r="N45" s="171">
        <f t="shared" si="1"/>
        <v>0</v>
      </c>
    </row>
    <row r="46" spans="1:16" s="52" customFormat="1" x14ac:dyDescent="0.3">
      <c r="A46" s="29" t="str">
        <f>IF(L46&gt;0,COUNT($A$7:A45)+COUNT(DWV!$A$8:$A$300)+COUNT('Large Dia. DWV'!$A$8:$A$121)+COUNT('SCH40'!$A$8:$A$601)+COUNT('Large Dia. SCH40'!$A$8:$A$34)+COUNT('SDR26'!$A$8:$A$118)+COUNT(SDR35G!$A$8:$A$226)+1,"")</f>
        <v/>
      </c>
      <c r="B46" s="419"/>
      <c r="C46" s="419"/>
      <c r="D46" s="3" t="s">
        <v>5380</v>
      </c>
      <c r="E46" s="4"/>
      <c r="F46" s="183" t="s">
        <v>10086</v>
      </c>
      <c r="G46" s="381" t="str">
        <f>IFERROR(INDEX([1]Master!$1:$1048576,MATCH(D46,[1]Master!$B:$B,0),MATCH($H$5,[1]Master!$1:$1,0)),"")</f>
        <v/>
      </c>
      <c r="H46" s="381" t="str">
        <f>IFERROR(INDEX([1]Master!$1:$1048576,MATCH(D46,[1]Master!$B:$B,0),MATCH($H$4,[1]Master!$1:$1,0)),"")</f>
        <v/>
      </c>
      <c r="I46" s="6" t="s">
        <v>5380</v>
      </c>
      <c r="J46" s="367" t="str">
        <f>IFERROR(INDEX([1]Master!$1:$1048576,MATCH(D46,[1]Master!$B:$B,0),MATCH($G$5,[1]Master!$1:$1,0)),"")</f>
        <v/>
      </c>
      <c r="K46" s="230"/>
      <c r="L46" s="351"/>
      <c r="M46" s="178"/>
      <c r="N46" s="171"/>
    </row>
    <row r="47" spans="1:16" s="52" customFormat="1" x14ac:dyDescent="0.3">
      <c r="A47" s="29" t="str">
        <f>IF(L47&gt;0,COUNT($A$7:A46)+COUNT(DWV!$A$8:$A$300)+COUNT('Large Dia. DWV'!$A$8:$A$121)+COUNT('SCH40'!$A$8:$A$601)+COUNT('Large Dia. SCH40'!$A$8:$A$34)+COUNT('SDR26'!$A$8:$A$118)+COUNT(SDR35G!$A$8:$A$226)+1,"")</f>
        <v/>
      </c>
      <c r="B47" s="419"/>
      <c r="C47" s="419"/>
      <c r="D47" s="3" t="s">
        <v>584</v>
      </c>
      <c r="E47" s="4">
        <v>29850933</v>
      </c>
      <c r="F47" s="5" t="s">
        <v>9073</v>
      </c>
      <c r="G47" s="381">
        <f>IFERROR(INDEX([1]Master!$1:$1048576,MATCH(D47,[1]Master!$B:$B,0),MATCH($H$5,[1]Master!$1:$1,0)),"")</f>
        <v>3</v>
      </c>
      <c r="H47" s="381">
        <f>IFERROR(INDEX([1]Master!$1:$1048576,MATCH(D47,[1]Master!$B:$B,0),MATCH($H$4,[1]Master!$1:$1,0)),"")</f>
        <v>54</v>
      </c>
      <c r="I47" s="6" t="s">
        <v>5380</v>
      </c>
      <c r="J47" s="367">
        <f>IFERROR(INDEX([1]Master!$1:$1048576,MATCH(D47,[1]Master!$B:$B,0),MATCH($G$5,[1]Master!$1:$1,0)),"")</f>
        <v>127.91255555555556</v>
      </c>
      <c r="K47" s="230">
        <f>ROUND(J47*Order_Quote!$L$6,4)</f>
        <v>0</v>
      </c>
      <c r="L47" s="353"/>
      <c r="M47" s="178"/>
      <c r="N47" s="171">
        <f t="shared" si="1"/>
        <v>0</v>
      </c>
    </row>
    <row r="48" spans="1:16" s="52" customFormat="1" x14ac:dyDescent="0.3">
      <c r="A48" s="29" t="str">
        <f>IF(L48&gt;0,COUNT($A$7:A47)+COUNT(DWV!$A$8:$A$300)+COUNT('Large Dia. DWV'!$A$8:$A$121)+COUNT('SCH40'!$A$8:$A$601)+COUNT('Large Dia. SCH40'!$A$8:$A$34)+COUNT('SDR26'!$A$8:$A$118)+COUNT(SDR35G!$A$8:$A$226)+1,"")</f>
        <v/>
      </c>
      <c r="B48" s="419"/>
      <c r="C48" s="419"/>
      <c r="D48" s="3" t="s">
        <v>585</v>
      </c>
      <c r="E48" s="4">
        <v>29850925</v>
      </c>
      <c r="F48" s="5" t="s">
        <v>9074</v>
      </c>
      <c r="G48" s="381">
        <f>IFERROR(INDEX([1]Master!$1:$1048576,MATCH(D48,[1]Master!$B:$B,0),MATCH($H$5,[1]Master!$1:$1,0)),"")</f>
        <v>3</v>
      </c>
      <c r="H48" s="381">
        <f>IFERROR(INDEX([1]Master!$1:$1048576,MATCH(D48,[1]Master!$B:$B,0),MATCH($H$4,[1]Master!$1:$1,0)),"")</f>
        <v>54</v>
      </c>
      <c r="I48" s="6" t="s">
        <v>5380</v>
      </c>
      <c r="J48" s="367">
        <f>IFERROR(INDEX([1]Master!$1:$1048576,MATCH(D48,[1]Master!$B:$B,0),MATCH($G$5,[1]Master!$1:$1,0)),"")</f>
        <v>211.11099999999999</v>
      </c>
      <c r="K48" s="230">
        <f>ROUND(J48*Order_Quote!$L$6,4)</f>
        <v>0</v>
      </c>
      <c r="L48" s="351"/>
      <c r="M48" s="178"/>
      <c r="N48" s="171">
        <f t="shared" si="1"/>
        <v>0</v>
      </c>
    </row>
    <row r="49" spans="1:14" s="52" customFormat="1" x14ac:dyDescent="0.3">
      <c r="A49" s="29" t="str">
        <f>IF(L49&gt;0,COUNT($A$7:A48)+COUNT(DWV!$A$8:$A$300)+COUNT('Large Dia. DWV'!$A$8:$A$121)+COUNT('SCH40'!$A$8:$A$601)+COUNT('Large Dia. SCH40'!$A$8:$A$34)+COUNT('SDR26'!$A$8:$A$118)+COUNT(SDR35G!$A$8:$A$226)+1,"")</f>
        <v/>
      </c>
      <c r="B49" s="419"/>
      <c r="C49" s="419"/>
      <c r="D49" s="3" t="s">
        <v>586</v>
      </c>
      <c r="E49" s="4">
        <v>29855960</v>
      </c>
      <c r="F49" s="5" t="s">
        <v>9075</v>
      </c>
      <c r="G49" s="381">
        <f>IFERROR(INDEX([1]Master!$1:$1048576,MATCH(D49,[1]Master!$B:$B,0),MATCH($H$5,[1]Master!$1:$1,0)),"")</f>
        <v>1</v>
      </c>
      <c r="H49" s="381" t="str">
        <f>IFERROR(INDEX([1]Master!$1:$1048576,MATCH(D49,[1]Master!$B:$B,0),MATCH($H$4,[1]Master!$1:$1,0)),"")</f>
        <v>-</v>
      </c>
      <c r="I49" s="6" t="s">
        <v>5380</v>
      </c>
      <c r="J49" s="367">
        <f>IFERROR(INDEX([1]Master!$1:$1048576,MATCH(D49,[1]Master!$B:$B,0),MATCH($G$5,[1]Master!$1:$1,0)),"")</f>
        <v>317.95644444444446</v>
      </c>
      <c r="K49" s="230">
        <f>ROUND(J49*Order_Quote!$L$6,4)</f>
        <v>0</v>
      </c>
      <c r="L49" s="351"/>
      <c r="M49" s="178"/>
      <c r="N49" s="171">
        <f t="shared" si="1"/>
        <v>0</v>
      </c>
    </row>
    <row r="50" spans="1:14" s="52" customFormat="1" x14ac:dyDescent="0.3">
      <c r="A50" s="29" t="str">
        <f>IF(L50&gt;0,COUNT($A$7:A49)+COUNT(DWV!$A$8:$A$300)+COUNT('Large Dia. DWV'!$A$8:$A$121)+COUNT('SCH40'!$A$8:$A$601)+COUNT('Large Dia. SCH40'!$A$8:$A$34)+COUNT('SDR26'!$A$8:$A$118)+COUNT(SDR35G!$A$8:$A$226)+1,"")</f>
        <v/>
      </c>
      <c r="B50" s="419"/>
      <c r="C50" s="419"/>
      <c r="D50" s="3" t="s">
        <v>587</v>
      </c>
      <c r="E50" s="4">
        <v>29853851</v>
      </c>
      <c r="F50" s="5" t="s">
        <v>9076</v>
      </c>
      <c r="G50" s="381">
        <f>IFERROR(INDEX([1]Master!$1:$1048576,MATCH(D50,[1]Master!$B:$B,0),MATCH($H$5,[1]Master!$1:$1,0)),"")</f>
        <v>1</v>
      </c>
      <c r="H50" s="381" t="str">
        <f>IFERROR(INDEX([1]Master!$1:$1048576,MATCH(D50,[1]Master!$B:$B,0),MATCH($H$4,[1]Master!$1:$1,0)),"")</f>
        <v>-</v>
      </c>
      <c r="I50" s="6" t="s">
        <v>5380</v>
      </c>
      <c r="J50" s="367">
        <f>IFERROR(INDEX([1]Master!$1:$1048576,MATCH(D50,[1]Master!$B:$B,0),MATCH($G$5,[1]Master!$1:$1,0)),"")</f>
        <v>388.7428888888889</v>
      </c>
      <c r="K50" s="230">
        <f>ROUND(J50*Order_Quote!$L$6,4)</f>
        <v>0</v>
      </c>
      <c r="L50" s="351"/>
      <c r="M50" s="178"/>
      <c r="N50" s="171">
        <f t="shared" si="1"/>
        <v>0</v>
      </c>
    </row>
    <row r="51" spans="1:14" s="52" customFormat="1" x14ac:dyDescent="0.3">
      <c r="A51" s="29" t="str">
        <f>IF(L51&gt;0,COUNT($A$7:A50)+COUNT(DWV!$A$8:$A$300)+COUNT('Large Dia. DWV'!$A$8:$A$121)+COUNT('SCH40'!$A$8:$A$601)+COUNT('Large Dia. SCH40'!$A$8:$A$34)+COUNT('SDR26'!$A$8:$A$118)+COUNT(SDR35G!$A$8:$A$226)+1,"")</f>
        <v/>
      </c>
      <c r="B51" s="419"/>
      <c r="C51" s="419"/>
      <c r="D51" s="3" t="s">
        <v>5380</v>
      </c>
      <c r="E51" s="4"/>
      <c r="F51" s="183" t="s">
        <v>3767</v>
      </c>
      <c r="G51" s="381" t="str">
        <f>IFERROR(INDEX([1]Master!$1:$1048576,MATCH(D51,[1]Master!$B:$B,0),MATCH($H$5,[1]Master!$1:$1,0)),"")</f>
        <v/>
      </c>
      <c r="H51" s="381" t="str">
        <f>IFERROR(INDEX([1]Master!$1:$1048576,MATCH(D51,[1]Master!$B:$B,0),MATCH($H$4,[1]Master!$1:$1,0)),"")</f>
        <v/>
      </c>
      <c r="I51" s="6" t="s">
        <v>5380</v>
      </c>
      <c r="J51" s="367" t="str">
        <f>IFERROR(INDEX([1]Master!$1:$1048576,MATCH(D51,[1]Master!$B:$B,0),MATCH($G$5,[1]Master!$1:$1,0)),"")</f>
        <v/>
      </c>
      <c r="K51" s="230"/>
      <c r="L51" s="351"/>
      <c r="M51" s="178"/>
      <c r="N51" s="171"/>
    </row>
    <row r="52" spans="1:14" s="52" customFormat="1" x14ac:dyDescent="0.3">
      <c r="A52" s="29" t="str">
        <f>IF(L52&gt;0,COUNT($A$7:A51)+COUNT(DWV!$A$8:$A$300)+COUNT('Large Dia. DWV'!$A$8:$A$121)+COUNT('SCH40'!$A$8:$A$601)+COUNT('Large Dia. SCH40'!$A$8:$A$34)+COUNT('SDR26'!$A$8:$A$118)+COUNT(SDR35G!$A$8:$A$226)+1,"")</f>
        <v/>
      </c>
      <c r="B52" s="419"/>
      <c r="C52" s="419"/>
      <c r="D52" s="3" t="s">
        <v>588</v>
      </c>
      <c r="E52" s="4">
        <v>29854262</v>
      </c>
      <c r="F52" s="5" t="s">
        <v>9077</v>
      </c>
      <c r="G52" s="381">
        <f>IFERROR(INDEX([1]Master!$1:$1048576,MATCH(D52,[1]Master!$B:$B,0),MATCH($H$5,[1]Master!$1:$1,0)),"")</f>
        <v>3</v>
      </c>
      <c r="H52" s="381" t="str">
        <f>IFERROR(INDEX([1]Master!$1:$1048576,MATCH(D52,[1]Master!$B:$B,0),MATCH($H$4,[1]Master!$1:$1,0)),"")</f>
        <v>-</v>
      </c>
      <c r="I52" s="6" t="s">
        <v>5380</v>
      </c>
      <c r="J52" s="367">
        <f>IFERROR(INDEX([1]Master!$1:$1048576,MATCH(D52,[1]Master!$B:$B,0),MATCH($G$5,[1]Master!$1:$1,0)),"")</f>
        <v>216.48337908496737</v>
      </c>
      <c r="K52" s="230">
        <f>ROUND(J52*Order_Quote!$L$6,4)</f>
        <v>0</v>
      </c>
      <c r="L52" s="353"/>
      <c r="M52" s="178"/>
      <c r="N52" s="171">
        <f t="shared" si="1"/>
        <v>0</v>
      </c>
    </row>
    <row r="53" spans="1:14" s="52" customFormat="1" x14ac:dyDescent="0.3">
      <c r="A53" s="29" t="str">
        <f>IF(L53&gt;0,COUNT($A$7:A52)+COUNT(DWV!$A$8:$A$300)+COUNT('Large Dia. DWV'!$A$8:$A$121)+COUNT('SCH40'!$A$8:$A$601)+COUNT('Large Dia. SCH40'!$A$8:$A$34)+COUNT('SDR26'!$A$8:$A$118)+COUNT(SDR35G!$A$8:$A$226)+1,"")</f>
        <v/>
      </c>
      <c r="B53" s="419"/>
      <c r="C53" s="419"/>
      <c r="D53" s="3" t="s">
        <v>589</v>
      </c>
      <c r="E53" s="4">
        <v>29854270</v>
      </c>
      <c r="F53" s="5" t="s">
        <v>9078</v>
      </c>
      <c r="G53" s="381">
        <f>IFERROR(INDEX([1]Master!$1:$1048576,MATCH(D53,[1]Master!$B:$B,0),MATCH($H$5,[1]Master!$1:$1,0)),"")</f>
        <v>3</v>
      </c>
      <c r="H53" s="381">
        <f>IFERROR(INDEX([1]Master!$1:$1048576,MATCH(D53,[1]Master!$B:$B,0),MATCH($H$4,[1]Master!$1:$1,0)),"")</f>
        <v>54</v>
      </c>
      <c r="I53" s="6" t="s">
        <v>5380</v>
      </c>
      <c r="J53" s="367">
        <f>IFERROR(INDEX([1]Master!$1:$1048576,MATCH(D53,[1]Master!$B:$B,0),MATCH($G$5,[1]Master!$1:$1,0)),"")</f>
        <v>132.35941960784314</v>
      </c>
      <c r="K53" s="230">
        <f>ROUND(J53*Order_Quote!$L$6,4)</f>
        <v>0</v>
      </c>
      <c r="L53" s="351"/>
      <c r="M53" s="178"/>
      <c r="N53" s="171">
        <f t="shared" si="1"/>
        <v>0</v>
      </c>
    </row>
    <row r="54" spans="1:14" s="52" customFormat="1" x14ac:dyDescent="0.3">
      <c r="A54" s="29" t="str">
        <f>IF(L54&gt;0,COUNT($A$7:A53)+COUNT(DWV!$A$8:$A$300)+COUNT('Large Dia. DWV'!$A$8:$A$121)+COUNT('SCH40'!$A$8:$A$601)+COUNT('Large Dia. SCH40'!$A$8:$A$34)+COUNT('SDR26'!$A$8:$A$118)+COUNT(SDR35G!$A$8:$A$226)+1,"")</f>
        <v/>
      </c>
      <c r="B54" s="419"/>
      <c r="C54" s="419"/>
      <c r="D54" s="3"/>
      <c r="E54" s="4"/>
      <c r="F54" s="183" t="s">
        <v>10082</v>
      </c>
      <c r="G54" s="381" t="str">
        <f>IFERROR(INDEX([1]Master!$1:$1048576,MATCH(D54,[1]Master!$B:$B,0),MATCH($H$5,[1]Master!$1:$1,0)),"")</f>
        <v/>
      </c>
      <c r="H54" s="381" t="str">
        <f>IFERROR(INDEX([1]Master!$1:$1048576,MATCH(D54,[1]Master!$B:$B,0),MATCH($H$4,[1]Master!$1:$1,0)),"")</f>
        <v/>
      </c>
      <c r="I54" s="6"/>
      <c r="J54" s="367" t="str">
        <f>IFERROR(INDEX([1]Master!$1:$1048576,MATCH(D54,[1]Master!$B:$B,0),MATCH($G$5,[1]Master!$1:$1,0)),"")</f>
        <v/>
      </c>
      <c r="K54" s="230"/>
      <c r="L54" s="351"/>
      <c r="M54" s="178"/>
      <c r="N54" s="171"/>
    </row>
    <row r="55" spans="1:14" s="52" customFormat="1" ht="43.5" customHeight="1" x14ac:dyDescent="0.3">
      <c r="A55" s="29" t="str">
        <f>IF(L55&gt;0,COUNT($A$7:A54)+COUNT(DWV!$A$8:$A$300)+COUNT('Large Dia. DWV'!$A$8:$A$121)+COUNT('SCH40'!$A$8:$A$601)+COUNT('Large Dia. SCH40'!$A$8:$A$34)+COUNT('SDR26'!$A$8:$A$118)+COUNT(SDR35G!$A$8:$A$226)+1,"")</f>
        <v/>
      </c>
      <c r="B55" s="420"/>
      <c r="C55" s="421"/>
      <c r="D55" s="3" t="s">
        <v>642</v>
      </c>
      <c r="E55" s="4">
        <v>29852723</v>
      </c>
      <c r="F55" s="5" t="s">
        <v>9081</v>
      </c>
      <c r="G55" s="381">
        <f>IFERROR(INDEX([1]Master!$1:$1048576,MATCH(D55,[1]Master!$B:$B,0),MATCH($H$5,[1]Master!$1:$1,0)),"")</f>
        <v>10</v>
      </c>
      <c r="H55" s="381">
        <f>IFERROR(INDEX([1]Master!$1:$1048576,MATCH(D55,[1]Master!$B:$B,0),MATCH($H$4,[1]Master!$1:$1,0)),"")</f>
        <v>180</v>
      </c>
      <c r="I55" s="6" t="s">
        <v>5380</v>
      </c>
      <c r="J55" s="367">
        <f>IFERROR(INDEX([1]Master!$1:$1048576,MATCH(D55,[1]Master!$B:$B,0),MATCH($G$5,[1]Master!$1:$1,0)),"")</f>
        <v>45.427444444444447</v>
      </c>
      <c r="K55" s="230">
        <f>ROUND(J55*Order_Quote!$L$6,4)</f>
        <v>0</v>
      </c>
      <c r="L55" s="351"/>
      <c r="M55" s="178"/>
      <c r="N55" s="171">
        <f t="shared" si="1"/>
        <v>0</v>
      </c>
    </row>
    <row r="56" spans="1:14" s="52" customFormat="1" ht="43.5" customHeight="1" x14ac:dyDescent="0.3">
      <c r="A56" s="29" t="str">
        <f>IF(L56&gt;0,COUNT($A$7:A55)+COUNT(DWV!$A$8:$A$300)+COUNT('Large Dia. DWV'!$A$8:$A$121)+COUNT('SCH40'!$A$8:$A$601)+COUNT('Large Dia. SCH40'!$A$8:$A$34)+COUNT('SDR26'!$A$8:$A$118)+COUNT(SDR35G!$A$8:$A$226)+1,"")</f>
        <v/>
      </c>
      <c r="B56" s="422"/>
      <c r="C56" s="423"/>
      <c r="D56" s="3" t="s">
        <v>8965</v>
      </c>
      <c r="E56" s="4">
        <v>29852740</v>
      </c>
      <c r="F56" s="5" t="s">
        <v>8966</v>
      </c>
      <c r="G56" s="381">
        <f>IFERROR(INDEX([1]Master!$1:$1048576,MATCH(D56,[1]Master!$B:$B,0),MATCH($H$5,[1]Master!$1:$1,0)),"")</f>
        <v>3</v>
      </c>
      <c r="H56" s="381" t="str">
        <f>IFERROR(INDEX([1]Master!$1:$1048576,MATCH(D56,[1]Master!$B:$B,0),MATCH($H$4,[1]Master!$1:$1,0)),"")</f>
        <v>-</v>
      </c>
      <c r="I56" s="6" t="s">
        <v>5380</v>
      </c>
      <c r="J56" s="367">
        <f>IFERROR(INDEX([1]Master!$1:$1048576,MATCH(D56,[1]Master!$B:$B,0),MATCH($G$5,[1]Master!$1:$1,0)),"")</f>
        <v>280.36377777777778</v>
      </c>
      <c r="K56" s="230">
        <f>ROUND(J56*Order_Quote!$L$6,4)</f>
        <v>0</v>
      </c>
      <c r="L56" s="351"/>
      <c r="M56" s="178"/>
      <c r="N56" s="171">
        <f t="shared" si="1"/>
        <v>0</v>
      </c>
    </row>
    <row r="57" spans="1:14" s="52" customFormat="1" ht="43.5" customHeight="1" x14ac:dyDescent="0.3">
      <c r="A57" s="29" t="str">
        <f>IF(L57&gt;0,COUNT($A$7:A56)+COUNT(DWV!$A$8:$A$300)+COUNT('Large Dia. DWV'!$A$8:$A$121)+COUNT('SCH40'!$A$8:$A$601)+COUNT('Large Dia. SCH40'!$A$8:$A$34)+COUNT('SDR26'!$A$8:$A$118)+COUNT(SDR35G!$A$8:$A$226)+1,"")</f>
        <v/>
      </c>
      <c r="B57" s="435"/>
      <c r="C57" s="436"/>
      <c r="D57" s="3" t="s">
        <v>11177</v>
      </c>
      <c r="E57" s="4">
        <v>29852573</v>
      </c>
      <c r="F57" s="5" t="s">
        <v>8967</v>
      </c>
      <c r="G57" s="381">
        <f>IFERROR(INDEX([1]Master!$1:$1048576,MATCH(D57,[1]Master!$B:$B,0),MATCH($H$5,[1]Master!$1:$1,0)),"")</f>
        <v>40</v>
      </c>
      <c r="H57" s="381">
        <f>IFERROR(INDEX([1]Master!$1:$1048576,MATCH(D57,[1]Master!$B:$B,0),MATCH($H$4,[1]Master!$1:$1,0)),"")</f>
        <v>1440</v>
      </c>
      <c r="I57" s="6" t="s">
        <v>5380</v>
      </c>
      <c r="J57" s="367">
        <f>IFERROR(INDEX([1]Master!$1:$1048576,MATCH(D57,[1]Master!$B:$B,0),MATCH($G$5,[1]Master!$1:$1,0)),"")</f>
        <v>9.5943333333333332</v>
      </c>
      <c r="K57" s="230">
        <f>ROUND(J57*Order_Quote!$L$6,4)</f>
        <v>0</v>
      </c>
      <c r="L57" s="355"/>
      <c r="M57" s="248"/>
      <c r="N57" s="171">
        <f t="shared" si="1"/>
        <v>0</v>
      </c>
    </row>
    <row r="58" spans="1:14" s="52" customFormat="1" ht="25.5" customHeight="1" x14ac:dyDescent="0.3">
      <c r="A58" s="29" t="str">
        <f>IF(L58&gt;0,COUNT($A$7:A57)+COUNT(DWV!$A$8:$A$300)+COUNT('Large Dia. DWV'!$A$8:$A$121)+COUNT('SCH40'!$A$8:$A$601)+COUNT('Large Dia. SCH40'!$A$8:$A$34)+COUNT('SDR26'!$A$8:$A$118)+COUNT(SDR35G!$A$8:$A$226)+1,"")</f>
        <v/>
      </c>
      <c r="B58" s="419"/>
      <c r="C58" s="419"/>
      <c r="D58" s="3" t="s">
        <v>627</v>
      </c>
      <c r="E58" s="4">
        <v>29854084</v>
      </c>
      <c r="F58" s="5" t="s">
        <v>9082</v>
      </c>
      <c r="G58" s="381">
        <f>IFERROR(INDEX([1]Master!$1:$1048576,MATCH(D58,[1]Master!$B:$B,0),MATCH($H$5,[1]Master!$1:$1,0)),"")</f>
        <v>24</v>
      </c>
      <c r="H58" s="381">
        <f>IFERROR(INDEX([1]Master!$1:$1048576,MATCH(D58,[1]Master!$B:$B,0),MATCH($H$4,[1]Master!$1:$1,0)),"")</f>
        <v>576</v>
      </c>
      <c r="I58" s="6" t="s">
        <v>5380</v>
      </c>
      <c r="J58" s="367">
        <f>IFERROR(INDEX([1]Master!$1:$1048576,MATCH(D58,[1]Master!$B:$B,0),MATCH($G$5,[1]Master!$1:$1,0)),"")</f>
        <v>39.934777777777782</v>
      </c>
      <c r="K58" s="230">
        <f>ROUND(J58*Order_Quote!$L$6,4)</f>
        <v>0</v>
      </c>
      <c r="L58" s="353"/>
      <c r="M58" s="178"/>
      <c r="N58" s="171">
        <f t="shared" si="1"/>
        <v>0</v>
      </c>
    </row>
    <row r="59" spans="1:14" s="52" customFormat="1" ht="25.5" customHeight="1" x14ac:dyDescent="0.3">
      <c r="A59" s="29" t="str">
        <f>IF(L59&gt;0,COUNT($A$7:A58)+COUNT(DWV!$A$8:$A$300)+COUNT('Large Dia. DWV'!$A$8:$A$121)+COUNT('SCH40'!$A$8:$A$601)+COUNT('Large Dia. SCH40'!$A$8:$A$34)+COUNT('SDR26'!$A$8:$A$118)+COUNT(SDR35G!$A$8:$A$226)+1,"")</f>
        <v/>
      </c>
      <c r="B59" s="419"/>
      <c r="C59" s="419"/>
      <c r="D59" s="3" t="s">
        <v>628</v>
      </c>
      <c r="E59" s="4">
        <v>29854254</v>
      </c>
      <c r="F59" s="5" t="s">
        <v>9083</v>
      </c>
      <c r="G59" s="381">
        <f>IFERROR(INDEX([1]Master!$1:$1048576,MATCH(D59,[1]Master!$B:$B,0),MATCH($H$5,[1]Master!$1:$1,0)),"")</f>
        <v>16</v>
      </c>
      <c r="H59" s="381">
        <f>IFERROR(INDEX([1]Master!$1:$1048576,MATCH(D59,[1]Master!$B:$B,0),MATCH($H$4,[1]Master!$1:$1,0)),"")</f>
        <v>192</v>
      </c>
      <c r="I59" s="6" t="s">
        <v>5380</v>
      </c>
      <c r="J59" s="367">
        <f>IFERROR(INDEX([1]Master!$1:$1048576,MATCH(D59,[1]Master!$B:$B,0),MATCH($G$5,[1]Master!$1:$1,0)),"")</f>
        <v>138.10133333333334</v>
      </c>
      <c r="K59" s="230">
        <f>ROUND(J59*Order_Quote!$L$6,4)</f>
        <v>0</v>
      </c>
      <c r="L59" s="351"/>
      <c r="M59" s="178"/>
      <c r="N59" s="171">
        <f t="shared" si="1"/>
        <v>0</v>
      </c>
    </row>
    <row r="60" spans="1:14" s="52" customFormat="1" ht="40.5" customHeight="1" x14ac:dyDescent="0.3">
      <c r="A60" s="29" t="str">
        <f>IF(L60&gt;0,COUNT($A$7:A59)+COUNT(DWV!$A$8:$A$300)+COUNT('Large Dia. DWV'!$A$8:$A$121)+COUNT('SCH40'!$A$8:$A$601)+COUNT('Large Dia. SCH40'!$A$8:$A$34)+COUNT('SDR26'!$A$8:$A$118)+COUNT(SDR35G!$A$8:$A$226)+1,"")</f>
        <v/>
      </c>
      <c r="B60" s="435"/>
      <c r="C60" s="436"/>
      <c r="D60" s="3" t="s">
        <v>9019</v>
      </c>
      <c r="E60" s="4">
        <v>29853690</v>
      </c>
      <c r="F60" s="5" t="s">
        <v>9020</v>
      </c>
      <c r="G60" s="381">
        <f>IFERROR(INDEX([1]Master!$1:$1048576,MATCH(D60,[1]Master!$B:$B,0),MATCH($H$5,[1]Master!$1:$1,0)),"")</f>
        <v>24</v>
      </c>
      <c r="H60" s="381" t="str">
        <f>IFERROR(INDEX([1]Master!$1:$1048576,MATCH(D60,[1]Master!$B:$B,0),MATCH($H$4,[1]Master!$1:$1,0)),"")</f>
        <v>-</v>
      </c>
      <c r="I60" s="6" t="s">
        <v>5380</v>
      </c>
      <c r="J60" s="367">
        <f>IFERROR(INDEX([1]Master!$1:$1048576,MATCH(D60,[1]Master!$B:$B,0),MATCH($G$5,[1]Master!$1:$1,0)),"")</f>
        <v>54.225222222222222</v>
      </c>
      <c r="K60" s="230">
        <f>ROUND(J60*Order_Quote!$L$6,4)</f>
        <v>0</v>
      </c>
      <c r="L60" s="355"/>
      <c r="M60" s="248"/>
      <c r="N60" s="171">
        <f t="shared" si="1"/>
        <v>0</v>
      </c>
    </row>
    <row r="61" spans="1:14" s="52" customFormat="1" x14ac:dyDescent="0.3">
      <c r="A61" s="29" t="str">
        <f>IF(L61&gt;0,COUNT($A$7:A60)+COUNT(DWV!$A$8:$A$300)+COUNT('Large Dia. DWV'!$A$8:$A$121)+COUNT('SCH40'!$A$8:$A$601)+COUNT('Large Dia. SCH40'!$A$8:$A$34)+COUNT('SDR26'!$A$8:$A$118)+COUNT(SDR35G!$A$8:$A$226)+1,"")</f>
        <v/>
      </c>
      <c r="B61" s="420"/>
      <c r="C61" s="421"/>
      <c r="D61" s="3" t="s">
        <v>9012</v>
      </c>
      <c r="E61" s="4">
        <v>29859629</v>
      </c>
      <c r="F61" s="5" t="s">
        <v>9013</v>
      </c>
      <c r="G61" s="381">
        <f>IFERROR(INDEX([1]Master!$1:$1048576,MATCH(D61,[1]Master!$B:$B,0),MATCH($H$5,[1]Master!$1:$1,0)),"")</f>
        <v>25</v>
      </c>
      <c r="H61" s="381">
        <f>IFERROR(INDEX([1]Master!$1:$1048576,MATCH(D61,[1]Master!$B:$B,0),MATCH($H$4,[1]Master!$1:$1,0)),"")</f>
        <v>2400</v>
      </c>
      <c r="I61" s="6" t="s">
        <v>5380</v>
      </c>
      <c r="J61" s="367">
        <f>IFERROR(INDEX([1]Master!$1:$1048576,MATCH(D61,[1]Master!$B:$B,0),MATCH($G$5,[1]Master!$1:$1,0)),"")</f>
        <v>16.751444444444445</v>
      </c>
      <c r="K61" s="230">
        <f>ROUND(J61*Order_Quote!$L$6,4)</f>
        <v>0</v>
      </c>
      <c r="L61" s="351"/>
      <c r="M61" s="178"/>
      <c r="N61" s="171">
        <f t="shared" si="1"/>
        <v>0</v>
      </c>
    </row>
    <row r="62" spans="1:14" s="52" customFormat="1" x14ac:dyDescent="0.3">
      <c r="A62" s="29" t="str">
        <f>IF(L62&gt;0,COUNT($A$7:A61)+COUNT(DWV!$A$8:$A$300)+COUNT('Large Dia. DWV'!$A$8:$A$121)+COUNT('SCH40'!$A$8:$A$601)+COUNT('Large Dia. SCH40'!$A$8:$A$34)+COUNT('SDR26'!$A$8:$A$118)+COUNT(SDR35G!$A$8:$A$226)+1,"")</f>
        <v/>
      </c>
      <c r="B62" s="424"/>
      <c r="C62" s="425"/>
      <c r="D62" s="184" t="s">
        <v>621</v>
      </c>
      <c r="E62" s="185">
        <v>29853525</v>
      </c>
      <c r="F62" s="186" t="s">
        <v>9084</v>
      </c>
      <c r="G62" s="381">
        <f>IFERROR(INDEX([1]Master!$1:$1048576,MATCH(D62,[1]Master!$B:$B,0),MATCH($H$5,[1]Master!$1:$1,0)),"")</f>
        <v>25</v>
      </c>
      <c r="H62" s="381">
        <f>IFERROR(INDEX([1]Master!$1:$1048576,MATCH(D62,[1]Master!$B:$B,0),MATCH($H$4,[1]Master!$1:$1,0)),"")</f>
        <v>1800</v>
      </c>
      <c r="I62" s="6" t="s">
        <v>5380</v>
      </c>
      <c r="J62" s="367">
        <f>IFERROR(INDEX([1]Master!$1:$1048576,MATCH(D62,[1]Master!$B:$B,0),MATCH($G$5,[1]Master!$1:$1,0)),"")</f>
        <v>15.146444444444445</v>
      </c>
      <c r="K62" s="230">
        <f>ROUND(J62*Order_Quote!$L$6,4)</f>
        <v>0</v>
      </c>
      <c r="L62" s="353"/>
      <c r="M62" s="178"/>
      <c r="N62" s="171">
        <f t="shared" si="1"/>
        <v>0</v>
      </c>
    </row>
    <row r="63" spans="1:14" s="52" customFormat="1" x14ac:dyDescent="0.3">
      <c r="A63" s="29" t="str">
        <f>IF(L63&gt;0,COUNT($A$7:A62)+COUNT(DWV!$A$8:$A$300)+COUNT('Large Dia. DWV'!$A$8:$A$121)+COUNT('SCH40'!$A$8:$A$601)+COUNT('Large Dia. SCH40'!$A$8:$A$34)+COUNT('SDR26'!$A$8:$A$118)+COUNT(SDR35G!$A$8:$A$226)+1,"")</f>
        <v/>
      </c>
      <c r="B63" s="424"/>
      <c r="C63" s="425"/>
      <c r="D63" s="184" t="s">
        <v>9014</v>
      </c>
      <c r="E63" s="185">
        <v>29851808</v>
      </c>
      <c r="F63" s="186" t="s">
        <v>9015</v>
      </c>
      <c r="G63" s="381">
        <f>IFERROR(INDEX([1]Master!$1:$1048576,MATCH(D63,[1]Master!$B:$B,0),MATCH($H$5,[1]Master!$1:$1,0)),"")</f>
        <v>10</v>
      </c>
      <c r="H63" s="381">
        <f>IFERROR(INDEX([1]Master!$1:$1048576,MATCH(D63,[1]Master!$B:$B,0),MATCH($H$4,[1]Master!$1:$1,0)),"")</f>
        <v>400</v>
      </c>
      <c r="I63" s="6" t="s">
        <v>5380</v>
      </c>
      <c r="J63" s="367">
        <f>IFERROR(INDEX([1]Master!$1:$1048576,MATCH(D63,[1]Master!$B:$B,0),MATCH($G$5,[1]Master!$1:$1,0)),"")</f>
        <v>65.293777777777777</v>
      </c>
      <c r="K63" s="230">
        <f>ROUND(J63*Order_Quote!$L$6,4)</f>
        <v>0</v>
      </c>
      <c r="L63" s="351"/>
      <c r="M63" s="178"/>
      <c r="N63" s="171">
        <f t="shared" si="1"/>
        <v>0</v>
      </c>
    </row>
    <row r="64" spans="1:14" s="52" customFormat="1" x14ac:dyDescent="0.3">
      <c r="A64" s="29" t="str">
        <f>IF(L64&gt;0,COUNT($A$7:A63)+COUNT(DWV!$A$8:$A$300)+COUNT('Large Dia. DWV'!$A$8:$A$121)+COUNT('SCH40'!$A$8:$A$601)+COUNT('Large Dia. SCH40'!$A$8:$A$34)+COUNT('SDR26'!$A$8:$A$118)+COUNT(SDR35G!$A$8:$A$226)+1,"")</f>
        <v/>
      </c>
      <c r="B64" s="422"/>
      <c r="C64" s="423"/>
      <c r="D64" s="184" t="s">
        <v>5380</v>
      </c>
      <c r="E64" s="185"/>
      <c r="F64" s="183" t="s">
        <v>9018</v>
      </c>
      <c r="G64" s="381" t="str">
        <f>IFERROR(INDEX([1]Master!$1:$1048576,MATCH(D64,[1]Master!$B:$B,0),MATCH($H$5,[1]Master!$1:$1,0)),"")</f>
        <v/>
      </c>
      <c r="H64" s="381" t="str">
        <f>IFERROR(INDEX([1]Master!$1:$1048576,MATCH(D64,[1]Master!$B:$B,0),MATCH($H$4,[1]Master!$1:$1,0)),"")</f>
        <v/>
      </c>
      <c r="I64" s="6" t="s">
        <v>5380</v>
      </c>
      <c r="J64" s="367" t="str">
        <f>IFERROR(INDEX([1]Master!$1:$1048576,MATCH(D64,[1]Master!$B:$B,0),MATCH($G$5,[1]Master!$1:$1,0)),"")</f>
        <v/>
      </c>
      <c r="K64" s="230"/>
      <c r="L64" s="351"/>
      <c r="M64" s="178"/>
      <c r="N64" s="171"/>
    </row>
    <row r="65" spans="1:14" s="52" customFormat="1" ht="15.75" customHeight="1" x14ac:dyDescent="0.3">
      <c r="A65" s="29" t="str">
        <f>IF(L65&gt;0,COUNT($A$7:A64)+COUNT(DWV!$A$8:$A$300)+COUNT('Large Dia. DWV'!$A$8:$A$121)+COUNT('SCH40'!$A$8:$A$601)+COUNT('Large Dia. SCH40'!$A$8:$A$34)+COUNT('SDR26'!$A$8:$A$118)+COUNT(SDR35G!$A$8:$A$226)+1,"")</f>
        <v/>
      </c>
      <c r="B65" s="419"/>
      <c r="C65" s="419"/>
      <c r="D65" s="3" t="s">
        <v>11185</v>
      </c>
      <c r="E65" s="4">
        <v>29852571</v>
      </c>
      <c r="F65" s="5" t="s">
        <v>9085</v>
      </c>
      <c r="G65" s="381">
        <f>IFERROR(INDEX([1]Master!$1:$1048576,MATCH(D65,[1]Master!$B:$B,0),MATCH($H$5,[1]Master!$1:$1,0)),"")</f>
        <v>24</v>
      </c>
      <c r="H65" s="381">
        <f>IFERROR(INDEX([1]Master!$1:$1048576,MATCH(D65,[1]Master!$B:$B,0),MATCH($H$4,[1]Master!$1:$1,0)),"")</f>
        <v>768</v>
      </c>
      <c r="I65" s="6" t="s">
        <v>5380</v>
      </c>
      <c r="J65" s="367">
        <f>IFERROR(INDEX([1]Master!$1:$1048576,MATCH(D65,[1]Master!$B:$B,0),MATCH($G$5,[1]Master!$1:$1,0)),"")</f>
        <v>12.40011111111111</v>
      </c>
      <c r="K65" s="230">
        <f>ROUND(J65*Order_Quote!$L$6,4)</f>
        <v>0</v>
      </c>
      <c r="L65" s="353"/>
      <c r="M65" s="178"/>
      <c r="N65" s="171">
        <f t="shared" si="1"/>
        <v>0</v>
      </c>
    </row>
    <row r="66" spans="1:14" s="52" customFormat="1" ht="15.75" customHeight="1" x14ac:dyDescent="0.3">
      <c r="A66" s="29" t="str">
        <f>IF(L66&gt;0,COUNT($A$7:A65)+COUNT(DWV!$A$8:$A$300)+COUNT('Large Dia. DWV'!$A$8:$A$121)+COUNT('SCH40'!$A$8:$A$601)+COUNT('Large Dia. SCH40'!$A$8:$A$34)+COUNT('SDR26'!$A$8:$A$118)+COUNT(SDR35G!$A$8:$A$226)+1,"")</f>
        <v/>
      </c>
      <c r="B66" s="419"/>
      <c r="C66" s="419"/>
      <c r="D66" s="3" t="s">
        <v>623</v>
      </c>
      <c r="E66" s="4">
        <v>29859264</v>
      </c>
      <c r="F66" s="5" t="s">
        <v>9086</v>
      </c>
      <c r="G66" s="381">
        <f>IFERROR(INDEX([1]Master!$1:$1048576,MATCH(D66,[1]Master!$B:$B,0),MATCH($H$5,[1]Master!$1:$1,0)),"")</f>
        <v>20</v>
      </c>
      <c r="H66" s="381">
        <f>IFERROR(INDEX([1]Master!$1:$1048576,MATCH(D66,[1]Master!$B:$B,0),MATCH($H$4,[1]Master!$1:$1,0)),"")</f>
        <v>360</v>
      </c>
      <c r="I66" s="6" t="s">
        <v>5380</v>
      </c>
      <c r="J66" s="367">
        <f>IFERROR(INDEX([1]Master!$1:$1048576,MATCH(D66,[1]Master!$B:$B,0),MATCH($G$5,[1]Master!$1:$1,0)),"")</f>
        <v>77.444222222222237</v>
      </c>
      <c r="K66" s="230">
        <f>ROUND(J66*Order_Quote!$L$6,4)</f>
        <v>0</v>
      </c>
      <c r="L66" s="351"/>
      <c r="M66" s="178"/>
      <c r="N66" s="171">
        <f t="shared" si="1"/>
        <v>0</v>
      </c>
    </row>
    <row r="67" spans="1:14" s="52" customFormat="1" ht="15.75" customHeight="1" x14ac:dyDescent="0.3">
      <c r="A67" s="29" t="str">
        <f>IF(L67&gt;0,COUNT($A$7:A66)+COUNT(DWV!$A$8:$A$300)+COUNT('Large Dia. DWV'!$A$8:$A$121)+COUNT('SCH40'!$A$8:$A$601)+COUNT('Large Dia. SCH40'!$A$8:$A$34)+COUNT('SDR26'!$A$8:$A$118)+COUNT(SDR35G!$A$8:$A$226)+1,"")</f>
        <v/>
      </c>
      <c r="B67" s="419"/>
      <c r="C67" s="419"/>
      <c r="D67" s="3" t="s">
        <v>624</v>
      </c>
      <c r="E67" s="4">
        <v>29859272</v>
      </c>
      <c r="F67" s="5" t="s">
        <v>9087</v>
      </c>
      <c r="G67" s="381">
        <f>IFERROR(INDEX([1]Master!$1:$1048576,MATCH(D67,[1]Master!$B:$B,0),MATCH($H$5,[1]Master!$1:$1,0)),"")</f>
        <v>8</v>
      </c>
      <c r="H67" s="381" t="str">
        <f>IFERROR(INDEX([1]Master!$1:$1048576,MATCH(D67,[1]Master!$B:$B,0),MATCH($H$4,[1]Master!$1:$1,0)),"")</f>
        <v>-</v>
      </c>
      <c r="I67" s="6" t="s">
        <v>5380</v>
      </c>
      <c r="J67" s="367">
        <f>IFERROR(INDEX([1]Master!$1:$1048576,MATCH(D67,[1]Master!$B:$B,0),MATCH($G$5,[1]Master!$1:$1,0)),"")</f>
        <v>270.42466666666667</v>
      </c>
      <c r="K67" s="230">
        <f>ROUND(J67*Order_Quote!$L$6,4)</f>
        <v>0</v>
      </c>
      <c r="L67" s="351"/>
      <c r="M67" s="178"/>
      <c r="N67" s="171">
        <f t="shared" si="1"/>
        <v>0</v>
      </c>
    </row>
    <row r="68" spans="1:14" s="52" customFormat="1" ht="15.75" customHeight="1" x14ac:dyDescent="0.3">
      <c r="A68" s="29" t="str">
        <f>IF(L68&gt;0,COUNT($A$7:A67)+COUNT(DWV!$A$8:$A$300)+COUNT('Large Dia. DWV'!$A$8:$A$121)+COUNT('SCH40'!$A$8:$A$601)+COUNT('Large Dia. SCH40'!$A$8:$A$34)+COUNT('SDR26'!$A$8:$A$118)+COUNT(SDR35G!$A$8:$A$226)+1,"")</f>
        <v/>
      </c>
      <c r="B68" s="419"/>
      <c r="C68" s="419"/>
      <c r="D68" s="3" t="s">
        <v>5380</v>
      </c>
      <c r="E68" s="4"/>
      <c r="F68" s="183" t="s">
        <v>10088</v>
      </c>
      <c r="G68" s="381" t="str">
        <f>IFERROR(INDEX([1]Master!$1:$1048576,MATCH(D68,[1]Master!$B:$B,0),MATCH($H$5,[1]Master!$1:$1,0)),"")</f>
        <v/>
      </c>
      <c r="H68" s="381" t="str">
        <f>IFERROR(INDEX([1]Master!$1:$1048576,MATCH(D68,[1]Master!$B:$B,0),MATCH($H$4,[1]Master!$1:$1,0)),"")</f>
        <v/>
      </c>
      <c r="I68" s="6" t="s">
        <v>5380</v>
      </c>
      <c r="J68" s="367" t="str">
        <f>IFERROR(INDEX([1]Master!$1:$1048576,MATCH(D68,[1]Master!$B:$B,0),MATCH($G$5,[1]Master!$1:$1,0)),"")</f>
        <v/>
      </c>
      <c r="K68" s="230"/>
      <c r="L68" s="351"/>
      <c r="M68" s="178"/>
      <c r="N68" s="171"/>
    </row>
    <row r="69" spans="1:14" s="52" customFormat="1" ht="15.75" customHeight="1" x14ac:dyDescent="0.3">
      <c r="A69" s="29" t="str">
        <f>IF(L69&gt;0,COUNT($A$7:A68)+COUNT(DWV!$A$8:$A$300)+COUNT('Large Dia. DWV'!$A$8:$A$121)+COUNT('SCH40'!$A$8:$A$601)+COUNT('Large Dia. SCH40'!$A$8:$A$34)+COUNT('SDR26'!$A$8:$A$118)+COUNT(SDR35G!$A$8:$A$226)+1,"")</f>
        <v/>
      </c>
      <c r="B69" s="419"/>
      <c r="C69" s="419"/>
      <c r="D69" s="3" t="s">
        <v>625</v>
      </c>
      <c r="E69" s="4">
        <v>29859205</v>
      </c>
      <c r="F69" s="5" t="s">
        <v>9088</v>
      </c>
      <c r="G69" s="381">
        <f>IFERROR(INDEX([1]Master!$1:$1048576,MATCH(D69,[1]Master!$B:$B,0),MATCH($H$5,[1]Master!$1:$1,0)),"")</f>
        <v>24</v>
      </c>
      <c r="H69" s="381">
        <f>IFERROR(INDEX([1]Master!$1:$1048576,MATCH(D69,[1]Master!$B:$B,0),MATCH($H$4,[1]Master!$1:$1,0)),"")</f>
        <v>768</v>
      </c>
      <c r="I69" s="6" t="s">
        <v>5380</v>
      </c>
      <c r="J69" s="367">
        <f>IFERROR(INDEX([1]Master!$1:$1048576,MATCH(D69,[1]Master!$B:$B,0),MATCH($G$5,[1]Master!$1:$1,0)),"")</f>
        <v>15.824111111111112</v>
      </c>
      <c r="K69" s="230">
        <f>ROUND(J69*Order_Quote!$L$6,4)</f>
        <v>0</v>
      </c>
      <c r="L69" s="353"/>
      <c r="M69" s="178"/>
      <c r="N69" s="171">
        <f t="shared" si="1"/>
        <v>0</v>
      </c>
    </row>
    <row r="70" spans="1:14" s="52" customFormat="1" ht="15.75" customHeight="1" x14ac:dyDescent="0.3">
      <c r="A70" s="29" t="str">
        <f>IF(L70&gt;0,COUNT($A$7:A69)+COUNT(DWV!$A$8:$A$300)+COUNT('Large Dia. DWV'!$A$8:$A$121)+COUNT('SCH40'!$A$8:$A$601)+COUNT('Large Dia. SCH40'!$A$8:$A$34)+COUNT('SDR26'!$A$8:$A$118)+COUNT(SDR35G!$A$8:$A$226)+1,"")</f>
        <v/>
      </c>
      <c r="B70" s="419"/>
      <c r="C70" s="419"/>
      <c r="D70" s="3" t="s">
        <v>11195</v>
      </c>
      <c r="E70" s="4">
        <v>29852572</v>
      </c>
      <c r="F70" s="5" t="s">
        <v>9089</v>
      </c>
      <c r="G70" s="381">
        <f>IFERROR(INDEX([1]Master!$1:$1048576,MATCH(D70,[1]Master!$B:$B,0),MATCH($H$5,[1]Master!$1:$1,0)),"")</f>
        <v>16</v>
      </c>
      <c r="H70" s="381">
        <f>IFERROR(INDEX([1]Master!$1:$1048576,MATCH(D70,[1]Master!$B:$B,0),MATCH($H$4,[1]Master!$1:$1,0)),"")</f>
        <v>288</v>
      </c>
      <c r="I70" s="6" t="s">
        <v>5380</v>
      </c>
      <c r="J70" s="367">
        <f>IFERROR(INDEX([1]Master!$1:$1048576,MATCH(D70,[1]Master!$B:$B,0),MATCH($G$5,[1]Master!$1:$1,0)),"")</f>
        <v>74.733555555555554</v>
      </c>
      <c r="K70" s="230">
        <f>ROUND(J70*Order_Quote!$L$6,4)</f>
        <v>0</v>
      </c>
      <c r="L70" s="351"/>
      <c r="M70" s="178"/>
      <c r="N70" s="171">
        <f t="shared" si="1"/>
        <v>0</v>
      </c>
    </row>
    <row r="71" spans="1:14" s="52" customFormat="1" ht="15.75" customHeight="1" x14ac:dyDescent="0.3">
      <c r="A71" s="29" t="str">
        <f>IF(L71&gt;0,COUNT($A$7:A70)+COUNT(DWV!$A$8:$A$300)+COUNT('Large Dia. DWV'!$A$8:$A$121)+COUNT('SCH40'!$A$8:$A$601)+COUNT('Large Dia. SCH40'!$A$8:$A$34)+COUNT('SDR26'!$A$8:$A$118)+COUNT(SDR35G!$A$8:$A$226)+1,"")</f>
        <v/>
      </c>
      <c r="B71" s="419"/>
      <c r="C71" s="419"/>
      <c r="D71" s="3" t="s">
        <v>626</v>
      </c>
      <c r="E71" s="4">
        <v>29859230</v>
      </c>
      <c r="F71" s="5" t="s">
        <v>9090</v>
      </c>
      <c r="G71" s="381">
        <f>IFERROR(INDEX([1]Master!$1:$1048576,MATCH(D71,[1]Master!$B:$B,0),MATCH($H$5,[1]Master!$1:$1,0)),"")</f>
        <v>8</v>
      </c>
      <c r="H71" s="381" t="str">
        <f>IFERROR(INDEX([1]Master!$1:$1048576,MATCH(D71,[1]Master!$B:$B,0),MATCH($H$4,[1]Master!$1:$1,0)),"")</f>
        <v>-</v>
      </c>
      <c r="I71" s="6" t="s">
        <v>5380</v>
      </c>
      <c r="J71" s="367">
        <f>IFERROR(INDEX([1]Master!$1:$1048576,MATCH(D71,[1]Master!$B:$B,0),MATCH($G$5,[1]Master!$1:$1,0)),"")</f>
        <v>248.76311111111113</v>
      </c>
      <c r="K71" s="230">
        <f>ROUND(J71*Order_Quote!$L$6,4)</f>
        <v>0</v>
      </c>
      <c r="L71" s="351"/>
      <c r="M71" s="178"/>
      <c r="N71" s="171">
        <f t="shared" si="1"/>
        <v>0</v>
      </c>
    </row>
    <row r="72" spans="1:14" s="52" customFormat="1" ht="15.75" customHeight="1" x14ac:dyDescent="0.3">
      <c r="A72" s="29" t="str">
        <f>IF(L72&gt;0,COUNT($A$7:A71)+COUNT(DWV!$A$8:$A$300)+COUNT('Large Dia. DWV'!$A$8:$A$121)+COUNT('SCH40'!$A$8:$A$601)+COUNT('Large Dia. SCH40'!$A$8:$A$34)+COUNT('SDR26'!$A$8:$A$118)+COUNT(SDR35G!$A$8:$A$226)+1,"")</f>
        <v/>
      </c>
      <c r="B72" s="419"/>
      <c r="C72" s="419"/>
      <c r="D72" s="3" t="s">
        <v>5380</v>
      </c>
      <c r="E72" s="4"/>
      <c r="F72" s="183" t="s">
        <v>10087</v>
      </c>
      <c r="G72" s="381" t="str">
        <f>IFERROR(INDEX([1]Master!$1:$1048576,MATCH(D72,[1]Master!$B:$B,0),MATCH($H$5,[1]Master!$1:$1,0)),"")</f>
        <v/>
      </c>
      <c r="H72" s="381" t="str">
        <f>IFERROR(INDEX([1]Master!$1:$1048576,MATCH(D72,[1]Master!$B:$B,0),MATCH($H$4,[1]Master!$1:$1,0)),"")</f>
        <v/>
      </c>
      <c r="I72" s="6" t="s">
        <v>5380</v>
      </c>
      <c r="J72" s="367" t="str">
        <f>IFERROR(INDEX([1]Master!$1:$1048576,MATCH(D72,[1]Master!$B:$B,0),MATCH($G$5,[1]Master!$1:$1,0)),"")</f>
        <v/>
      </c>
      <c r="K72" s="230"/>
      <c r="L72" s="351"/>
      <c r="M72" s="178"/>
      <c r="N72" s="171"/>
    </row>
    <row r="73" spans="1:14" s="52" customFormat="1" ht="22.5" customHeight="1" x14ac:dyDescent="0.3">
      <c r="A73" s="29" t="str">
        <f>IF(L73&gt;0,COUNT($A$7:A72)+COUNT(DWV!$A$8:$A$300)+COUNT('Large Dia. DWV'!$A$8:$A$121)+COUNT('SCH40'!$A$8:$A$601)+COUNT('Large Dia. SCH40'!$A$8:$A$34)+COUNT('SDR26'!$A$8:$A$118)+COUNT(SDR35G!$A$8:$A$226)+1,"")</f>
        <v/>
      </c>
      <c r="B73" s="419"/>
      <c r="C73" s="419"/>
      <c r="D73" s="3" t="s">
        <v>629</v>
      </c>
      <c r="E73" s="4">
        <v>29853444</v>
      </c>
      <c r="F73" s="5" t="s">
        <v>9091</v>
      </c>
      <c r="G73" s="381">
        <f>IFERROR(INDEX([1]Master!$1:$1048576,MATCH(D73,[1]Master!$B:$B,0),MATCH($H$5,[1]Master!$1:$1,0)),"")</f>
        <v>30</v>
      </c>
      <c r="H73" s="381" t="str">
        <f>IFERROR(INDEX([1]Master!$1:$1048576,MATCH(D73,[1]Master!$B:$B,0),MATCH($H$4,[1]Master!$1:$1,0)),"")</f>
        <v>-</v>
      </c>
      <c r="I73" s="6" t="s">
        <v>5380</v>
      </c>
      <c r="J73" s="367">
        <f>IFERROR(INDEX([1]Master!$1:$1048576,MATCH(D73,[1]Master!$B:$B,0),MATCH($G$5,[1]Master!$1:$1,0)),"")</f>
        <v>47.305888888888887</v>
      </c>
      <c r="K73" s="230">
        <f>ROUND(J73*Order_Quote!$L$6,4)</f>
        <v>0</v>
      </c>
      <c r="L73" s="353"/>
      <c r="M73" s="178"/>
      <c r="N73" s="171">
        <f t="shared" ref="N73:N136" si="2">L73/G73</f>
        <v>0</v>
      </c>
    </row>
    <row r="74" spans="1:14" s="52" customFormat="1" ht="25.5" customHeight="1" x14ac:dyDescent="0.3">
      <c r="A74" s="29" t="str">
        <f>IF(L74&gt;0,COUNT($A$7:A73)+COUNT(DWV!$A$8:$A$300)+COUNT('Large Dia. DWV'!$A$8:$A$121)+COUNT('SCH40'!$A$8:$A$601)+COUNT('Large Dia. SCH40'!$A$8:$A$34)+COUNT('SDR26'!$A$8:$A$118)+COUNT(SDR35G!$A$8:$A$226)+1,"")</f>
        <v/>
      </c>
      <c r="B74" s="419"/>
      <c r="C74" s="419"/>
      <c r="D74" s="3" t="s">
        <v>630</v>
      </c>
      <c r="E74" s="4">
        <v>29853460</v>
      </c>
      <c r="F74" s="5" t="s">
        <v>9092</v>
      </c>
      <c r="G74" s="381">
        <f>IFERROR(INDEX([1]Master!$1:$1048576,MATCH(D74,[1]Master!$B:$B,0),MATCH($H$5,[1]Master!$1:$1,0)),"")</f>
        <v>3</v>
      </c>
      <c r="H74" s="381" t="str">
        <f>IFERROR(INDEX([1]Master!$1:$1048576,MATCH(D74,[1]Master!$B:$B,0),MATCH($H$4,[1]Master!$1:$1,0)),"")</f>
        <v>-</v>
      </c>
      <c r="I74" s="6" t="s">
        <v>5380</v>
      </c>
      <c r="J74" s="367">
        <f>IFERROR(INDEX([1]Master!$1:$1048576,MATCH(D74,[1]Master!$B:$B,0),MATCH($G$5,[1]Master!$1:$1,0)),"")</f>
        <v>222.15577777777781</v>
      </c>
      <c r="K74" s="230">
        <f>ROUND(J74*Order_Quote!$L$6,4)</f>
        <v>0</v>
      </c>
      <c r="L74" s="351"/>
      <c r="M74" s="178"/>
      <c r="N74" s="171">
        <f t="shared" si="2"/>
        <v>0</v>
      </c>
    </row>
    <row r="75" spans="1:14" s="52" customFormat="1" x14ac:dyDescent="0.3">
      <c r="A75" s="29" t="str">
        <f>IF(L75&gt;0,COUNT($A$7:A74)+COUNT(DWV!$A$8:$A$300)+COUNT('Large Dia. DWV'!$A$8:$A$121)+COUNT('SCH40'!$A$8:$A$601)+COUNT('Large Dia. SCH40'!$A$8:$A$34)+COUNT('SDR26'!$A$8:$A$118)+COUNT(SDR35G!$A$8:$A$226)+1,"")</f>
        <v/>
      </c>
      <c r="B75" s="419"/>
      <c r="C75" s="419"/>
      <c r="D75" s="3" t="s">
        <v>5380</v>
      </c>
      <c r="E75" s="4"/>
      <c r="F75" s="183" t="s">
        <v>10089</v>
      </c>
      <c r="G75" s="381" t="str">
        <f>IFERROR(INDEX([1]Master!$1:$1048576,MATCH(D75,[1]Master!$B:$B,0),MATCH($H$5,[1]Master!$1:$1,0)),"")</f>
        <v/>
      </c>
      <c r="H75" s="381" t="str">
        <f>IFERROR(INDEX([1]Master!$1:$1048576,MATCH(D75,[1]Master!$B:$B,0),MATCH($H$4,[1]Master!$1:$1,0)),"")</f>
        <v/>
      </c>
      <c r="I75" s="6" t="s">
        <v>5380</v>
      </c>
      <c r="J75" s="367" t="str">
        <f>IFERROR(INDEX([1]Master!$1:$1048576,MATCH(D75,[1]Master!$B:$B,0),MATCH($G$5,[1]Master!$1:$1,0)),"")</f>
        <v/>
      </c>
      <c r="K75" s="230"/>
      <c r="L75" s="351"/>
      <c r="M75" s="178"/>
      <c r="N75" s="171"/>
    </row>
    <row r="76" spans="1:14" s="52" customFormat="1" x14ac:dyDescent="0.3">
      <c r="A76" s="29" t="str">
        <f>IF(L76&gt;0,COUNT($A$7:A75)+COUNT(DWV!$A$8:$A$300)+COUNT('Large Dia. DWV'!$A$8:$A$121)+COUNT('SCH40'!$A$8:$A$601)+COUNT('Large Dia. SCH40'!$A$8:$A$34)+COUNT('SDR26'!$A$8:$A$118)+COUNT(SDR35G!$A$8:$A$226)+1,"")</f>
        <v/>
      </c>
      <c r="B76" s="419"/>
      <c r="C76" s="419"/>
      <c r="D76" s="3" t="s">
        <v>5380</v>
      </c>
      <c r="E76" s="4"/>
      <c r="F76" s="183" t="s">
        <v>10090</v>
      </c>
      <c r="G76" s="381" t="str">
        <f>IFERROR(INDEX([1]Master!$1:$1048576,MATCH(D76,[1]Master!$B:$B,0),MATCH($H$5,[1]Master!$1:$1,0)),"")</f>
        <v/>
      </c>
      <c r="H76" s="381" t="str">
        <f>IFERROR(INDEX([1]Master!$1:$1048576,MATCH(D76,[1]Master!$B:$B,0),MATCH($H$4,[1]Master!$1:$1,0)),"")</f>
        <v/>
      </c>
      <c r="I76" s="6" t="s">
        <v>5380</v>
      </c>
      <c r="J76" s="367" t="str">
        <f>IFERROR(INDEX([1]Master!$1:$1048576,MATCH(D76,[1]Master!$B:$B,0),MATCH($G$5,[1]Master!$1:$1,0)),"")</f>
        <v/>
      </c>
      <c r="K76" s="230"/>
      <c r="L76" s="351"/>
      <c r="M76" s="178"/>
      <c r="N76" s="171"/>
    </row>
    <row r="77" spans="1:14" s="52" customFormat="1" x14ac:dyDescent="0.3">
      <c r="A77" s="29" t="str">
        <f>IF(L77&gt;0,COUNT($A$7:A76)+COUNT(DWV!$A$8:$A$300)+COUNT('Large Dia. DWV'!$A$8:$A$121)+COUNT('SCH40'!$A$8:$A$601)+COUNT('Large Dia. SCH40'!$A$8:$A$34)+COUNT('SDR26'!$A$8:$A$118)+COUNT(SDR35G!$A$8:$A$226)+1,"")</f>
        <v/>
      </c>
      <c r="B77" s="420"/>
      <c r="C77" s="421"/>
      <c r="D77" s="3" t="s">
        <v>9044</v>
      </c>
      <c r="E77" s="4">
        <v>29859734</v>
      </c>
      <c r="F77" s="5" t="s">
        <v>9046</v>
      </c>
      <c r="G77" s="381">
        <f>IFERROR(INDEX([1]Master!$1:$1048576,MATCH(D77,[1]Master!$B:$B,0),MATCH($H$5,[1]Master!$1:$1,0)),"")</f>
        <v>50</v>
      </c>
      <c r="H77" s="381">
        <f>IFERROR(INDEX([1]Master!$1:$1048576,MATCH(D77,[1]Master!$B:$B,0),MATCH($H$4,[1]Master!$1:$1,0)),"")</f>
        <v>4800</v>
      </c>
      <c r="I77" s="6" t="s">
        <v>5380</v>
      </c>
      <c r="J77" s="367">
        <f>IFERROR(INDEX([1]Master!$1:$1048576,MATCH(D77,[1]Master!$B:$B,0),MATCH($G$5,[1]Master!$1:$1,0)),"")</f>
        <v>11.995888888888889</v>
      </c>
      <c r="K77" s="230">
        <f>ROUND(J77*Order_Quote!$L$6,4)</f>
        <v>0</v>
      </c>
      <c r="L77" s="353"/>
      <c r="M77" s="178"/>
      <c r="N77" s="171">
        <f t="shared" si="2"/>
        <v>0</v>
      </c>
    </row>
    <row r="78" spans="1:14" s="52" customFormat="1" x14ac:dyDescent="0.3">
      <c r="A78" s="29" t="str">
        <f>IF(L78&gt;0,COUNT($A$7:A77)+COUNT(DWV!$A$8:$A$300)+COUNT('Large Dia. DWV'!$A$8:$A$121)+COUNT('SCH40'!$A$8:$A$601)+COUNT('Large Dia. SCH40'!$A$8:$A$34)+COUNT('SDR26'!$A$8:$A$118)+COUNT(SDR35G!$A$8:$A$226)+1,"")</f>
        <v/>
      </c>
      <c r="B78" s="424"/>
      <c r="C78" s="425"/>
      <c r="D78" s="3" t="s">
        <v>11178</v>
      </c>
      <c r="E78" s="4">
        <v>29853857</v>
      </c>
      <c r="F78" s="5" t="s">
        <v>9047</v>
      </c>
      <c r="G78" s="381">
        <f>IFERROR(INDEX([1]Master!$1:$1048576,MATCH(D78,[1]Master!$B:$B,0),MATCH($H$5,[1]Master!$1:$1,0)),"")</f>
        <v>40</v>
      </c>
      <c r="H78" s="381">
        <f>IFERROR(INDEX([1]Master!$1:$1048576,MATCH(D78,[1]Master!$B:$B,0),MATCH($H$4,[1]Master!$1:$1,0)),"")</f>
        <v>0</v>
      </c>
      <c r="I78" s="6" t="s">
        <v>5380</v>
      </c>
      <c r="J78" s="367">
        <f>IFERROR(INDEX([1]Master!$1:$1048576,MATCH(D78,[1]Master!$B:$B,0),MATCH($G$5,[1]Master!$1:$1,0)),"")</f>
        <v>13.101555555555555</v>
      </c>
      <c r="K78" s="230">
        <f>ROUND(J78*Order_Quote!$L$6,4)</f>
        <v>0</v>
      </c>
      <c r="L78" s="351"/>
      <c r="M78" s="178"/>
      <c r="N78" s="171">
        <f t="shared" si="2"/>
        <v>0</v>
      </c>
    </row>
    <row r="79" spans="1:14" s="52" customFormat="1" x14ac:dyDescent="0.3">
      <c r="A79" s="29" t="str">
        <f>IF(L79&gt;0,COUNT($A$7:A78)+COUNT(DWV!$A$8:$A$300)+COUNT('Large Dia. DWV'!$A$8:$A$121)+COUNT('SCH40'!$A$8:$A$601)+COUNT('Large Dia. SCH40'!$A$8:$A$34)+COUNT('SDR26'!$A$8:$A$118)+COUNT(SDR35G!$A$8:$A$226)+1,"")</f>
        <v/>
      </c>
      <c r="B79" s="422"/>
      <c r="C79" s="423"/>
      <c r="D79" s="3" t="s">
        <v>9045</v>
      </c>
      <c r="E79" s="4">
        <v>29855404</v>
      </c>
      <c r="F79" s="5" t="s">
        <v>9048</v>
      </c>
      <c r="G79" s="381">
        <f>IFERROR(INDEX([1]Master!$1:$1048576,MATCH(D79,[1]Master!$B:$B,0),MATCH($H$5,[1]Master!$1:$1,0)),"")</f>
        <v>30</v>
      </c>
      <c r="H79" s="381">
        <f>IFERROR(INDEX([1]Master!$1:$1048576,MATCH(D79,[1]Master!$B:$B,0),MATCH($H$4,[1]Master!$1:$1,0)),"")</f>
        <v>1350</v>
      </c>
      <c r="I79" s="6" t="s">
        <v>5380</v>
      </c>
      <c r="J79" s="367">
        <f>IFERROR(INDEX([1]Master!$1:$1048576,MATCH(D79,[1]Master!$B:$B,0),MATCH($G$5,[1]Master!$1:$1,0)),"")</f>
        <v>52.858000000000004</v>
      </c>
      <c r="K79" s="230">
        <f>ROUND(J79*Order_Quote!$L$6,4)</f>
        <v>0</v>
      </c>
      <c r="L79" s="351"/>
      <c r="M79" s="178"/>
      <c r="N79" s="171">
        <f t="shared" si="2"/>
        <v>0</v>
      </c>
    </row>
    <row r="80" spans="1:14" s="52" customFormat="1" x14ac:dyDescent="0.3">
      <c r="A80" s="29" t="str">
        <f>IF(L80&gt;0,COUNT($A$7:A79)+COUNT(DWV!$A$8:$A$300)+COUNT('Large Dia. DWV'!$A$8:$A$121)+COUNT('SCH40'!$A$8:$A$601)+COUNT('Large Dia. SCH40'!$A$8:$A$34)+COUNT('SDR26'!$A$8:$A$118)+COUNT(SDR35G!$A$8:$A$226)+1,"")</f>
        <v/>
      </c>
      <c r="B80" s="424"/>
      <c r="C80" s="425"/>
      <c r="D80" s="3" t="s">
        <v>647</v>
      </c>
      <c r="E80" s="4">
        <v>29855706</v>
      </c>
      <c r="F80" s="5" t="s">
        <v>9093</v>
      </c>
      <c r="G80" s="381">
        <f>IFERROR(INDEX([1]Master!$1:$1048576,MATCH(D80,[1]Master!$B:$B,0),MATCH($H$5,[1]Master!$1:$1,0)),"")</f>
        <v>36</v>
      </c>
      <c r="H80" s="381" t="str">
        <f>IFERROR(INDEX([1]Master!$1:$1048576,MATCH(D80,[1]Master!$B:$B,0),MATCH($H$4,[1]Master!$1:$1,0)),"")</f>
        <v>-</v>
      </c>
      <c r="I80" s="6" t="s">
        <v>5380</v>
      </c>
      <c r="J80" s="367">
        <f>IFERROR(INDEX([1]Master!$1:$1048576,MATCH(D80,[1]Master!$B:$B,0),MATCH($G$5,[1]Master!$1:$1,0)),"")</f>
        <v>11.663</v>
      </c>
      <c r="K80" s="230">
        <f>ROUND(J80*Order_Quote!$L$6,4)</f>
        <v>0</v>
      </c>
      <c r="L80" s="353"/>
      <c r="M80" s="178"/>
      <c r="N80" s="171">
        <f t="shared" si="2"/>
        <v>0</v>
      </c>
    </row>
    <row r="81" spans="1:14" s="52" customFormat="1" x14ac:dyDescent="0.3">
      <c r="A81" s="29" t="str">
        <f>IF(L81&gt;0,COUNT($A$7:A80)+COUNT(DWV!$A$8:$A$300)+COUNT('Large Dia. DWV'!$A$8:$A$121)+COUNT('SCH40'!$A$8:$A$601)+COUNT('Large Dia. SCH40'!$A$8:$A$34)+COUNT('SDR26'!$A$8:$A$118)+COUNT(SDR35G!$A$8:$A$226)+1,"")</f>
        <v/>
      </c>
      <c r="B81" s="424"/>
      <c r="C81" s="425"/>
      <c r="D81" s="3" t="s">
        <v>648</v>
      </c>
      <c r="E81" s="4">
        <v>29855714</v>
      </c>
      <c r="F81" s="5" t="s">
        <v>9094</v>
      </c>
      <c r="G81" s="381">
        <f>IFERROR(INDEX([1]Master!$1:$1048576,MATCH(D81,[1]Master!$B:$B,0),MATCH($H$5,[1]Master!$1:$1,0)),"")</f>
        <v>10</v>
      </c>
      <c r="H81" s="381">
        <f>IFERROR(INDEX([1]Master!$1:$1048576,MATCH(D81,[1]Master!$B:$B,0),MATCH($H$4,[1]Master!$1:$1,0)),"")</f>
        <v>630</v>
      </c>
      <c r="I81" s="6" t="s">
        <v>5380</v>
      </c>
      <c r="J81" s="367">
        <f>IFERROR(INDEX([1]Master!$1:$1048576,MATCH(D81,[1]Master!$B:$B,0),MATCH($G$5,[1]Master!$1:$1,0)),"")</f>
        <v>12.340666666666669</v>
      </c>
      <c r="K81" s="230">
        <f>ROUND(J81*Order_Quote!$L$6,4)</f>
        <v>0</v>
      </c>
      <c r="L81" s="351"/>
      <c r="M81" s="178"/>
      <c r="N81" s="171">
        <f t="shared" si="2"/>
        <v>0</v>
      </c>
    </row>
    <row r="82" spans="1:14" s="52" customFormat="1" x14ac:dyDescent="0.3">
      <c r="A82" s="29" t="str">
        <f>IF(L82&gt;0,COUNT($A$7:A81)+COUNT(DWV!$A$8:$A$300)+COUNT('Large Dia. DWV'!$A$8:$A$121)+COUNT('SCH40'!$A$8:$A$601)+COUNT('Large Dia. SCH40'!$A$8:$A$34)+COUNT('SDR26'!$A$8:$A$118)+COUNT(SDR35G!$A$8:$A$226)+1,"")</f>
        <v/>
      </c>
      <c r="B82" s="424"/>
      <c r="C82" s="425"/>
      <c r="D82" s="3" t="s">
        <v>11174</v>
      </c>
      <c r="E82" s="4">
        <v>29853848</v>
      </c>
      <c r="F82" s="5" t="s">
        <v>9095</v>
      </c>
      <c r="G82" s="381">
        <f>IFERROR(INDEX([1]Master!$1:$1048576,MATCH(D82,[1]Master!$B:$B,0),MATCH($H$5,[1]Master!$1:$1,0)),"")</f>
        <v>25</v>
      </c>
      <c r="H82" s="381">
        <f>IFERROR(INDEX([1]Master!$1:$1048576,MATCH(D82,[1]Master!$B:$B,0),MATCH($H$4,[1]Master!$1:$1,0)),"")</f>
        <v>0</v>
      </c>
      <c r="I82" s="6" t="s">
        <v>5380</v>
      </c>
      <c r="J82" s="367">
        <f>IFERROR(INDEX([1]Master!$1:$1048576,MATCH(D82,[1]Master!$B:$B,0),MATCH($G$5,[1]Master!$1:$1,0)),"")</f>
        <v>21.994444444444447</v>
      </c>
      <c r="K82" s="230">
        <f>ROUND(J82*Order_Quote!$L$6,4)</f>
        <v>0</v>
      </c>
      <c r="L82" s="351"/>
      <c r="M82" s="178"/>
      <c r="N82" s="171">
        <f t="shared" si="2"/>
        <v>0</v>
      </c>
    </row>
    <row r="83" spans="1:14" s="52" customFormat="1" x14ac:dyDescent="0.3">
      <c r="A83" s="29" t="str">
        <f>IF(L83&gt;0,COUNT($A$7:A82)+COUNT(DWV!$A$8:$A$300)+COUNT('Large Dia. DWV'!$A$8:$A$121)+COUNT('SCH40'!$A$8:$A$601)+COUNT('Large Dia. SCH40'!$A$8:$A$34)+COUNT('SDR26'!$A$8:$A$118)+COUNT(SDR35G!$A$8:$A$226)+1,"")</f>
        <v/>
      </c>
      <c r="B83" s="422"/>
      <c r="C83" s="423"/>
      <c r="D83" s="3" t="s">
        <v>649</v>
      </c>
      <c r="E83" s="4">
        <v>29850828</v>
      </c>
      <c r="F83" s="5" t="s">
        <v>9096</v>
      </c>
      <c r="G83" s="381">
        <f>IFERROR(INDEX([1]Master!$1:$1048576,MATCH(D83,[1]Master!$B:$B,0),MATCH($H$5,[1]Master!$1:$1,0)),"")</f>
        <v>15</v>
      </c>
      <c r="H83" s="381">
        <f>IFERROR(INDEX([1]Master!$1:$1048576,MATCH(D83,[1]Master!$B:$B,0),MATCH($H$4,[1]Master!$1:$1,0)),"")</f>
        <v>675</v>
      </c>
      <c r="I83" s="6" t="s">
        <v>5380</v>
      </c>
      <c r="J83" s="367">
        <f>IFERROR(INDEX([1]Master!$1:$1048576,MATCH(D83,[1]Master!$B:$B,0),MATCH($G$5,[1]Master!$1:$1,0)),"")</f>
        <v>71.024222222222221</v>
      </c>
      <c r="K83" s="230">
        <f>ROUND(J83*Order_Quote!$L$6,4)</f>
        <v>0</v>
      </c>
      <c r="L83" s="351"/>
      <c r="M83" s="178"/>
      <c r="N83" s="171">
        <f t="shared" si="2"/>
        <v>0</v>
      </c>
    </row>
    <row r="84" spans="1:14" s="52" customFormat="1" x14ac:dyDescent="0.3">
      <c r="A84" s="29" t="str">
        <f>IF(L84&gt;0,COUNT($A$7:A83)+COUNT(DWV!$A$8:$A$300)+COUNT('Large Dia. DWV'!$A$8:$A$121)+COUNT('SCH40'!$A$8:$A$601)+COUNT('Large Dia. SCH40'!$A$8:$A$34)+COUNT('SDR26'!$A$8:$A$118)+COUNT(SDR35G!$A$8:$A$226)+1,"")</f>
        <v/>
      </c>
      <c r="B84" s="419"/>
      <c r="C84" s="419"/>
      <c r="D84" s="3" t="s">
        <v>643</v>
      </c>
      <c r="E84" s="4">
        <v>29855730</v>
      </c>
      <c r="F84" s="5" t="s">
        <v>9097</v>
      </c>
      <c r="G84" s="381">
        <f>IFERROR(INDEX([1]Master!$1:$1048576,MATCH(D84,[1]Master!$B:$B,0),MATCH($H$5,[1]Master!$1:$1,0)),"")</f>
        <v>50</v>
      </c>
      <c r="H84" s="381">
        <f>IFERROR(INDEX([1]Master!$1:$1048576,MATCH(D84,[1]Master!$B:$B,0),MATCH($H$4,[1]Master!$1:$1,0)),"")</f>
        <v>0</v>
      </c>
      <c r="I84" s="6" t="s">
        <v>5380</v>
      </c>
      <c r="J84" s="367">
        <f>IFERROR(INDEX([1]Master!$1:$1048576,MATCH(D84,[1]Master!$B:$B,0),MATCH($G$5,[1]Master!$1:$1,0)),"")</f>
        <v>14.112111111111112</v>
      </c>
      <c r="K84" s="230">
        <f>ROUND(J84*Order_Quote!$L$6,4)</f>
        <v>0</v>
      </c>
      <c r="L84" s="353"/>
      <c r="M84" s="178"/>
      <c r="N84" s="171">
        <f t="shared" si="2"/>
        <v>0</v>
      </c>
    </row>
    <row r="85" spans="1:14" s="52" customFormat="1" x14ac:dyDescent="0.3">
      <c r="A85" s="29" t="str">
        <f>IF(L85&gt;0,COUNT($A$7:A84)+COUNT(DWV!$A$8:$A$300)+COUNT('Large Dia. DWV'!$A$8:$A$121)+COUNT('SCH40'!$A$8:$A$601)+COUNT('Large Dia. SCH40'!$A$8:$A$34)+COUNT('SDR26'!$A$8:$A$118)+COUNT(SDR35G!$A$8:$A$226)+1,"")</f>
        <v/>
      </c>
      <c r="B85" s="419"/>
      <c r="C85" s="419"/>
      <c r="D85" s="3" t="s">
        <v>644</v>
      </c>
      <c r="E85" s="4">
        <v>29855749</v>
      </c>
      <c r="F85" s="5" t="s">
        <v>9098</v>
      </c>
      <c r="G85" s="381">
        <f>IFERROR(INDEX([1]Master!$1:$1048576,MATCH(D85,[1]Master!$B:$B,0),MATCH($H$5,[1]Master!$1:$1,0)),"")</f>
        <v>50</v>
      </c>
      <c r="H85" s="381">
        <f>IFERROR(INDEX([1]Master!$1:$1048576,MATCH(D85,[1]Master!$B:$B,0),MATCH($H$4,[1]Master!$1:$1,0)),"")</f>
        <v>2000</v>
      </c>
      <c r="I85" s="6" t="s">
        <v>5380</v>
      </c>
      <c r="J85" s="367">
        <f>IFERROR(INDEX([1]Master!$1:$1048576,MATCH(D85,[1]Master!$B:$B,0),MATCH($G$5,[1]Master!$1:$1,0)),"")</f>
        <v>16.27588888888889</v>
      </c>
      <c r="K85" s="230">
        <f>ROUND(J85*Order_Quote!$L$6,4)</f>
        <v>0</v>
      </c>
      <c r="L85" s="351"/>
      <c r="M85" s="178"/>
      <c r="N85" s="171">
        <f t="shared" si="2"/>
        <v>0</v>
      </c>
    </row>
    <row r="86" spans="1:14" s="52" customFormat="1" x14ac:dyDescent="0.3">
      <c r="A86" s="29" t="str">
        <f>IF(L86&gt;0,COUNT($A$7:A85)+COUNT(DWV!$A$8:$A$300)+COUNT('Large Dia. DWV'!$A$8:$A$121)+COUNT('SCH40'!$A$8:$A$601)+COUNT('Large Dia. SCH40'!$A$8:$A$34)+COUNT('SDR26'!$A$8:$A$118)+COUNT(SDR35G!$A$8:$A$226)+1,"")</f>
        <v/>
      </c>
      <c r="B86" s="419"/>
      <c r="C86" s="419"/>
      <c r="D86" s="3" t="s">
        <v>645</v>
      </c>
      <c r="E86" s="4">
        <v>29855757</v>
      </c>
      <c r="F86" s="5" t="s">
        <v>9099</v>
      </c>
      <c r="G86" s="381">
        <f>IFERROR(INDEX([1]Master!$1:$1048576,MATCH(D86,[1]Master!$B:$B,0),MATCH($H$5,[1]Master!$1:$1,0)),"")</f>
        <v>65</v>
      </c>
      <c r="H86" s="381" t="str">
        <f>IFERROR(INDEX([1]Master!$1:$1048576,MATCH(D86,[1]Master!$B:$B,0),MATCH($H$4,[1]Master!$1:$1,0)),"")</f>
        <v>-</v>
      </c>
      <c r="I86" s="6" t="s">
        <v>5380</v>
      </c>
      <c r="J86" s="367">
        <f>IFERROR(INDEX([1]Master!$1:$1048576,MATCH(D86,[1]Master!$B:$B,0),MATCH($G$5,[1]Master!$1:$1,0)),"")</f>
        <v>23.480555555555554</v>
      </c>
      <c r="K86" s="230">
        <f>ROUND(J86*Order_Quote!$L$6,4)</f>
        <v>0</v>
      </c>
      <c r="L86" s="351"/>
      <c r="M86" s="178"/>
      <c r="N86" s="171">
        <f t="shared" si="2"/>
        <v>0</v>
      </c>
    </row>
    <row r="87" spans="1:14" s="52" customFormat="1" x14ac:dyDescent="0.3">
      <c r="A87" s="29" t="str">
        <f>IF(L87&gt;0,COUNT($A$7:A86)+COUNT(DWV!$A$8:$A$300)+COUNT('Large Dia. DWV'!$A$8:$A$121)+COUNT('SCH40'!$A$8:$A$601)+COUNT('Large Dia. SCH40'!$A$8:$A$34)+COUNT('SDR26'!$A$8:$A$118)+COUNT(SDR35G!$A$8:$A$226)+1,"")</f>
        <v/>
      </c>
      <c r="B87" s="419"/>
      <c r="C87" s="419"/>
      <c r="D87" s="3" t="s">
        <v>646</v>
      </c>
      <c r="E87" s="4">
        <v>29855765</v>
      </c>
      <c r="F87" s="5" t="s">
        <v>9100</v>
      </c>
      <c r="G87" s="381">
        <f>IFERROR(INDEX([1]Master!$1:$1048576,MATCH(D87,[1]Master!$B:$B,0),MATCH($H$5,[1]Master!$1:$1,0)),"")</f>
        <v>25</v>
      </c>
      <c r="H87" s="381">
        <f>IFERROR(INDEX([1]Master!$1:$1048576,MATCH(D87,[1]Master!$B:$B,0),MATCH($H$4,[1]Master!$1:$1,0)),"")</f>
        <v>1000</v>
      </c>
      <c r="I87" s="6" t="s">
        <v>5380</v>
      </c>
      <c r="J87" s="367">
        <f>IFERROR(INDEX([1]Master!$1:$1048576,MATCH(D87,[1]Master!$B:$B,0),MATCH($G$5,[1]Master!$1:$1,0)),"")</f>
        <v>25.786999999999999</v>
      </c>
      <c r="K87" s="230">
        <f>ROUND(J87*Order_Quote!$L$6,4)</f>
        <v>0</v>
      </c>
      <c r="L87" s="351"/>
      <c r="M87" s="178"/>
      <c r="N87" s="171">
        <f t="shared" si="2"/>
        <v>0</v>
      </c>
    </row>
    <row r="88" spans="1:14" s="52" customFormat="1" ht="45.75" customHeight="1" x14ac:dyDescent="0.3">
      <c r="A88" s="29" t="str">
        <f>IF(L88&gt;0,COUNT($A$7:A87)+COUNT(DWV!$A$8:$A$300)+COUNT('Large Dia. DWV'!$A$8:$A$121)+COUNT('SCH40'!$A$8:$A$601)+COUNT('Large Dia. SCH40'!$A$8:$A$34)+COUNT('SDR26'!$A$8:$A$118)+COUNT(SDR35G!$A$8:$A$226)+1,"")</f>
        <v/>
      </c>
      <c r="B88" s="435"/>
      <c r="C88" s="436"/>
      <c r="D88" s="3" t="s">
        <v>9023</v>
      </c>
      <c r="E88" s="4">
        <v>29859575</v>
      </c>
      <c r="F88" s="5" t="s">
        <v>9024</v>
      </c>
      <c r="G88" s="381">
        <f>IFERROR(INDEX([1]Master!$1:$1048576,MATCH(D88,[1]Master!$B:$B,0),MATCH($H$5,[1]Master!$1:$1,0)),"")</f>
        <v>30</v>
      </c>
      <c r="H88" s="381">
        <f>IFERROR(INDEX([1]Master!$1:$1048576,MATCH(D88,[1]Master!$B:$B,0),MATCH($H$4,[1]Master!$1:$1,0)),"")</f>
        <v>1200</v>
      </c>
      <c r="I88" s="6" t="s">
        <v>5380</v>
      </c>
      <c r="J88" s="367">
        <f>IFERROR(INDEX([1]Master!$1:$1048576,MATCH(D88,[1]Master!$B:$B,0),MATCH($G$5,[1]Master!$1:$1,0)),"")</f>
        <v>13.634035992479188</v>
      </c>
      <c r="K88" s="230">
        <f>ROUND(J88*Order_Quote!$L$6,4)</f>
        <v>0</v>
      </c>
      <c r="L88" s="351"/>
      <c r="M88" s="178"/>
      <c r="N88" s="171">
        <f t="shared" si="2"/>
        <v>0</v>
      </c>
    </row>
    <row r="89" spans="1:14" s="52" customFormat="1" x14ac:dyDescent="0.3">
      <c r="A89" s="29" t="str">
        <f>IF(L89&gt;0,COUNT($A$7:A88)+COUNT(DWV!$A$8:$A$300)+COUNT('Large Dia. DWV'!$A$8:$A$121)+COUNT('SCH40'!$A$8:$A$601)+COUNT('Large Dia. SCH40'!$A$8:$A$34)+COUNT('SDR26'!$A$8:$A$118)+COUNT(SDR35G!$A$8:$A$226)+1,"")</f>
        <v/>
      </c>
      <c r="B89" s="419"/>
      <c r="C89" s="419"/>
      <c r="D89" s="3" t="s">
        <v>5380</v>
      </c>
      <c r="E89" s="4"/>
      <c r="F89" s="183" t="s">
        <v>10091</v>
      </c>
      <c r="G89" s="381" t="str">
        <f>IFERROR(INDEX([1]Master!$1:$1048576,MATCH(D89,[1]Master!$B:$B,0),MATCH($H$5,[1]Master!$1:$1,0)),"")</f>
        <v/>
      </c>
      <c r="H89" s="381" t="str">
        <f>IFERROR(INDEX([1]Master!$1:$1048576,MATCH(D89,[1]Master!$B:$B,0),MATCH($H$4,[1]Master!$1:$1,0)),"")</f>
        <v/>
      </c>
      <c r="I89" s="6" t="s">
        <v>5380</v>
      </c>
      <c r="J89" s="367" t="str">
        <f>IFERROR(INDEX([1]Master!$1:$1048576,MATCH(D89,[1]Master!$B:$B,0),MATCH($G$5,[1]Master!$1:$1,0)),"")</f>
        <v/>
      </c>
      <c r="K89" s="230"/>
      <c r="L89" s="351"/>
      <c r="M89" s="178"/>
      <c r="N89" s="171"/>
    </row>
    <row r="90" spans="1:14" s="52" customFormat="1" x14ac:dyDescent="0.3">
      <c r="A90" s="29" t="str">
        <f>IF(L90&gt;0,COUNT($A$7:A89)+COUNT(DWV!$A$8:$A$300)+COUNT('Large Dia. DWV'!$A$8:$A$121)+COUNT('SCH40'!$A$8:$A$601)+COUNT('Large Dia. SCH40'!$A$8:$A$34)+COUNT('SDR26'!$A$8:$A$118)+COUNT(SDR35G!$A$8:$A$226)+1,"")</f>
        <v/>
      </c>
      <c r="B90" s="419"/>
      <c r="C90" s="419"/>
      <c r="D90" s="3" t="s">
        <v>3407</v>
      </c>
      <c r="E90" s="4">
        <v>28892802</v>
      </c>
      <c r="F90" s="5" t="s">
        <v>9003</v>
      </c>
      <c r="G90" s="381">
        <f>IFERROR(INDEX([1]Master!$1:$1048576,MATCH(D90,[1]Master!$B:$B,0),MATCH($H$5,[1]Master!$1:$1,0)),"")</f>
        <v>25</v>
      </c>
      <c r="H90" s="381">
        <f>IFERROR(INDEX([1]Master!$1:$1048576,MATCH(D90,[1]Master!$B:$B,0),MATCH($H$4,[1]Master!$1:$1,0)),"")</f>
        <v>1800</v>
      </c>
      <c r="I90" s="6" t="s">
        <v>5380</v>
      </c>
      <c r="J90" s="367">
        <f>IFERROR(INDEX([1]Master!$1:$1048576,MATCH(D90,[1]Master!$B:$B,0),MATCH($G$5,[1]Master!$1:$1,0)),"")</f>
        <v>14.278555555555554</v>
      </c>
      <c r="K90" s="230">
        <f>ROUND(J90*Order_Quote!$L$6,4)</f>
        <v>0</v>
      </c>
      <c r="L90" s="353"/>
      <c r="M90" s="178"/>
      <c r="N90" s="171">
        <f t="shared" si="2"/>
        <v>0</v>
      </c>
    </row>
    <row r="91" spans="1:14" s="52" customFormat="1" x14ac:dyDescent="0.3">
      <c r="A91" s="29" t="str">
        <f>IF(L91&gt;0,COUNT($A$7:A90)+COUNT(DWV!$A$8:$A$300)+COUNT('Large Dia. DWV'!$A$8:$A$121)+COUNT('SCH40'!$A$8:$A$601)+COUNT('Large Dia. SCH40'!$A$8:$A$34)+COUNT('SDR26'!$A$8:$A$118)+COUNT(SDR35G!$A$8:$A$226)+1,"")</f>
        <v/>
      </c>
      <c r="B91" s="419"/>
      <c r="C91" s="419"/>
      <c r="D91" s="3" t="s">
        <v>603</v>
      </c>
      <c r="E91" s="4">
        <v>29850526</v>
      </c>
      <c r="F91" s="5" t="s">
        <v>9104</v>
      </c>
      <c r="G91" s="381">
        <f>IFERROR(INDEX([1]Master!$1:$1048576,MATCH(D91,[1]Master!$B:$B,0),MATCH($H$5,[1]Master!$1:$1,0)),"")</f>
        <v>22</v>
      </c>
      <c r="H91" s="381">
        <f>IFERROR(INDEX([1]Master!$1:$1048576,MATCH(D91,[1]Master!$B:$B,0),MATCH($H$4,[1]Master!$1:$1,0)),"")</f>
        <v>528</v>
      </c>
      <c r="I91" s="6" t="s">
        <v>5380</v>
      </c>
      <c r="J91" s="367">
        <f>IFERROR(INDEX([1]Master!$1:$1048576,MATCH(D91,[1]Master!$B:$B,0),MATCH($G$5,[1]Master!$1:$1,0)),"")</f>
        <v>16.27588888888889</v>
      </c>
      <c r="K91" s="230">
        <f>ROUND(J91*Order_Quote!$L$6,4)</f>
        <v>0</v>
      </c>
      <c r="L91" s="353"/>
      <c r="M91" s="178"/>
      <c r="N91" s="171">
        <f t="shared" si="2"/>
        <v>0</v>
      </c>
    </row>
    <row r="92" spans="1:14" s="52" customFormat="1" x14ac:dyDescent="0.3">
      <c r="A92" s="29" t="str">
        <f>IF(L92&gt;0,COUNT($A$7:A91)+COUNT(DWV!$A$8:$A$300)+COUNT('Large Dia. DWV'!$A$8:$A$121)+COUNT('SCH40'!$A$8:$A$601)+COUNT('Large Dia. SCH40'!$A$8:$A$34)+COUNT('SDR26'!$A$8:$A$118)+COUNT(SDR35G!$A$8:$A$226)+1,"")</f>
        <v/>
      </c>
      <c r="B92" s="419"/>
      <c r="C92" s="419"/>
      <c r="D92" s="3" t="s">
        <v>604</v>
      </c>
      <c r="E92" s="4">
        <v>29850534</v>
      </c>
      <c r="F92" s="5" t="s">
        <v>9105</v>
      </c>
      <c r="G92" s="381">
        <f>IFERROR(INDEX([1]Master!$1:$1048576,MATCH(D92,[1]Master!$B:$B,0),MATCH($H$5,[1]Master!$1:$1,0)),"")</f>
        <v>12</v>
      </c>
      <c r="H92" s="381">
        <f>IFERROR(INDEX([1]Master!$1:$1048576,MATCH(D92,[1]Master!$B:$B,0),MATCH($H$4,[1]Master!$1:$1,0)),"")</f>
        <v>144</v>
      </c>
      <c r="I92" s="6" t="s">
        <v>5380</v>
      </c>
      <c r="J92" s="367">
        <f>IFERROR(INDEX([1]Master!$1:$1048576,MATCH(D92,[1]Master!$B:$B,0),MATCH($G$5,[1]Master!$1:$1,0)),"")</f>
        <v>67.445666666666668</v>
      </c>
      <c r="K92" s="230">
        <f>ROUND(J92*Order_Quote!$L$6,4)</f>
        <v>0</v>
      </c>
      <c r="L92" s="351"/>
      <c r="M92" s="178"/>
      <c r="N92" s="171">
        <f t="shared" si="2"/>
        <v>0</v>
      </c>
    </row>
    <row r="93" spans="1:14" s="52" customFormat="1" x14ac:dyDescent="0.3">
      <c r="A93" s="29" t="str">
        <f>IF(L93&gt;0,COUNT($A$7:A92)+COUNT(DWV!$A$8:$A$300)+COUNT('Large Dia. DWV'!$A$8:$A$121)+COUNT('SCH40'!$A$8:$A$601)+COUNT('Large Dia. SCH40'!$A$8:$A$34)+COUNT('SDR26'!$A$8:$A$118)+COUNT(SDR35G!$A$8:$A$226)+1,"")</f>
        <v/>
      </c>
      <c r="B93" s="419"/>
      <c r="C93" s="419"/>
      <c r="D93" s="3" t="s">
        <v>605</v>
      </c>
      <c r="E93" s="4">
        <v>29855048</v>
      </c>
      <c r="F93" s="5" t="s">
        <v>9106</v>
      </c>
      <c r="G93" s="381">
        <f>IFERROR(INDEX([1]Master!$1:$1048576,MATCH(D93,[1]Master!$B:$B,0),MATCH($H$5,[1]Master!$1:$1,0)),"")</f>
        <v>4</v>
      </c>
      <c r="H93" s="381" t="str">
        <f>IFERROR(INDEX([1]Master!$1:$1048576,MATCH(D93,[1]Master!$B:$B,0),MATCH($H$4,[1]Master!$1:$1,0)),"")</f>
        <v>-</v>
      </c>
      <c r="I93" s="6" t="s">
        <v>5380</v>
      </c>
      <c r="J93" s="367">
        <f>IFERROR(INDEX([1]Master!$1:$1048576,MATCH(D93,[1]Master!$B:$B,0),MATCH($G$5,[1]Master!$1:$1,0)),"")</f>
        <v>158.89500000000001</v>
      </c>
      <c r="K93" s="230">
        <f>ROUND(J93*Order_Quote!$L$6,4)</f>
        <v>0</v>
      </c>
      <c r="L93" s="351"/>
      <c r="M93" s="178"/>
      <c r="N93" s="171">
        <f t="shared" si="2"/>
        <v>0</v>
      </c>
    </row>
    <row r="94" spans="1:14" s="52" customFormat="1" x14ac:dyDescent="0.3">
      <c r="A94" s="29" t="str">
        <f>IF(L94&gt;0,COUNT($A$7:A93)+COUNT(DWV!$A$8:$A$300)+COUNT('Large Dia. DWV'!$A$8:$A$121)+COUNT('SCH40'!$A$8:$A$601)+COUNT('Large Dia. SCH40'!$A$8:$A$34)+COUNT('SDR26'!$A$8:$A$118)+COUNT(SDR35G!$A$8:$A$226)+1,"")</f>
        <v/>
      </c>
      <c r="B94" s="419"/>
      <c r="C94" s="419"/>
      <c r="D94" s="3" t="s">
        <v>3397</v>
      </c>
      <c r="E94" s="4">
        <v>28892608</v>
      </c>
      <c r="F94" s="5" t="s">
        <v>9002</v>
      </c>
      <c r="G94" s="381">
        <f>IFERROR(INDEX([1]Master!$1:$1048576,MATCH(D94,[1]Master!$B:$B,0),MATCH($H$5,[1]Master!$1:$1,0)),"")</f>
        <v>25</v>
      </c>
      <c r="H94" s="381">
        <f>IFERROR(INDEX([1]Master!$1:$1048576,MATCH(D94,[1]Master!$B:$B,0),MATCH($H$4,[1]Master!$1:$1,0)),"")</f>
        <v>1800</v>
      </c>
      <c r="I94" s="6" t="s">
        <v>5380</v>
      </c>
      <c r="J94" s="367">
        <f>IFERROR(INDEX([1]Master!$1:$1048576,MATCH(D94,[1]Master!$B:$B,0),MATCH($G$5,[1]Master!$1:$1,0)),"")</f>
        <v>12.792444444444445</v>
      </c>
      <c r="K94" s="230">
        <f>ROUND(J94*Order_Quote!$L$6,4)</f>
        <v>0</v>
      </c>
      <c r="L94" s="353"/>
      <c r="M94" s="178"/>
      <c r="N94" s="171">
        <f t="shared" si="2"/>
        <v>0</v>
      </c>
    </row>
    <row r="95" spans="1:14" s="52" customFormat="1" x14ac:dyDescent="0.3">
      <c r="A95" s="29" t="str">
        <f>IF(L95&gt;0,COUNT($A$7:A94)+COUNT(DWV!$A$8:$A$300)+COUNT('Large Dia. DWV'!$A$8:$A$121)+COUNT('SCH40'!$A$8:$A$601)+COUNT('Large Dia. SCH40'!$A$8:$A$34)+COUNT('SDR26'!$A$8:$A$118)+COUNT(SDR35G!$A$8:$A$226)+1,"")</f>
        <v/>
      </c>
      <c r="B95" s="419"/>
      <c r="C95" s="419"/>
      <c r="D95" s="3" t="s">
        <v>11179</v>
      </c>
      <c r="E95" s="4">
        <v>29852565</v>
      </c>
      <c r="F95" s="5" t="s">
        <v>9107</v>
      </c>
      <c r="G95" s="381">
        <f>IFERROR(INDEX([1]Master!$1:$1048576,MATCH(D95,[1]Master!$B:$B,0),MATCH($H$5,[1]Master!$1:$1,0)),"")</f>
        <v>48</v>
      </c>
      <c r="H95" s="381">
        <f>IFERROR(INDEX([1]Master!$1:$1048576,MATCH(D95,[1]Master!$B:$B,0),MATCH($H$4,[1]Master!$1:$1,0)),"")</f>
        <v>576</v>
      </c>
      <c r="I95" s="6" t="s">
        <v>5380</v>
      </c>
      <c r="J95" s="367">
        <f>IFERROR(INDEX([1]Master!$1:$1048576,MATCH(D95,[1]Master!$B:$B,0),MATCH($G$5,[1]Master!$1:$1,0)),"")</f>
        <v>13.196666666666667</v>
      </c>
      <c r="K95" s="230">
        <f>ROUND(J95*Order_Quote!$L$6,4)</f>
        <v>0</v>
      </c>
      <c r="L95" s="353"/>
      <c r="M95" s="178"/>
      <c r="N95" s="171">
        <f t="shared" si="2"/>
        <v>0</v>
      </c>
    </row>
    <row r="96" spans="1:14" s="52" customFormat="1" x14ac:dyDescent="0.3">
      <c r="A96" s="29" t="str">
        <f>IF(L96&gt;0,COUNT($A$7:A95)+COUNT(DWV!$A$8:$A$300)+COUNT('Large Dia. DWV'!$A$8:$A$121)+COUNT('SCH40'!$A$8:$A$601)+COUNT('Large Dia. SCH40'!$A$8:$A$34)+COUNT('SDR26'!$A$8:$A$118)+COUNT(SDR35G!$A$8:$A$226)+1,"")</f>
        <v/>
      </c>
      <c r="B96" s="419"/>
      <c r="C96" s="419"/>
      <c r="D96" s="3" t="s">
        <v>601</v>
      </c>
      <c r="E96" s="4">
        <v>29850518</v>
      </c>
      <c r="F96" s="5" t="s">
        <v>9108</v>
      </c>
      <c r="G96" s="381">
        <f>IFERROR(INDEX([1]Master!$1:$1048576,MATCH(D96,[1]Master!$B:$B,0),MATCH($H$5,[1]Master!$1:$1,0)),"")</f>
        <v>10</v>
      </c>
      <c r="H96" s="381">
        <f>IFERROR(INDEX([1]Master!$1:$1048576,MATCH(D96,[1]Master!$B:$B,0),MATCH($H$4,[1]Master!$1:$1,0)),"")</f>
        <v>180</v>
      </c>
      <c r="I96" s="6" t="s">
        <v>5380</v>
      </c>
      <c r="J96" s="367">
        <f>IFERROR(INDEX([1]Master!$1:$1048576,MATCH(D96,[1]Master!$B:$B,0),MATCH($G$5,[1]Master!$1:$1,0)),"")</f>
        <v>57.803777777777782</v>
      </c>
      <c r="K96" s="230">
        <f>ROUND(J96*Order_Quote!$L$6,4)</f>
        <v>0</v>
      </c>
      <c r="L96" s="351"/>
      <c r="M96" s="178"/>
      <c r="N96" s="171">
        <f t="shared" si="2"/>
        <v>0</v>
      </c>
    </row>
    <row r="97" spans="1:14" s="52" customFormat="1" x14ac:dyDescent="0.3">
      <c r="A97" s="29" t="str">
        <f>IF(L97&gt;0,COUNT($A$7:A96)+COUNT(DWV!$A$8:$A$300)+COUNT('Large Dia. DWV'!$A$8:$A$121)+COUNT('SCH40'!$A$8:$A$601)+COUNT('Large Dia. SCH40'!$A$8:$A$34)+COUNT('SDR26'!$A$8:$A$118)+COUNT(SDR35G!$A$8:$A$226)+1,"")</f>
        <v/>
      </c>
      <c r="B97" s="419"/>
      <c r="C97" s="419"/>
      <c r="D97" s="3" t="s">
        <v>602</v>
      </c>
      <c r="E97" s="4">
        <v>29854742</v>
      </c>
      <c r="F97" s="5" t="s">
        <v>9109</v>
      </c>
      <c r="G97" s="381">
        <f>IFERROR(INDEX([1]Master!$1:$1048576,MATCH(D97,[1]Master!$B:$B,0),MATCH($H$5,[1]Master!$1:$1,0)),"")</f>
        <v>4</v>
      </c>
      <c r="H97" s="381" t="str">
        <f>IFERROR(INDEX([1]Master!$1:$1048576,MATCH(D97,[1]Master!$B:$B,0),MATCH($H$4,[1]Master!$1:$1,0)),"")</f>
        <v>-</v>
      </c>
      <c r="I97" s="6" t="s">
        <v>5380</v>
      </c>
      <c r="J97" s="367">
        <f>IFERROR(INDEX([1]Master!$1:$1048576,MATCH(D97,[1]Master!$B:$B,0),MATCH($G$5,[1]Master!$1:$1,0)),"")</f>
        <v>149.41955555555558</v>
      </c>
      <c r="K97" s="230">
        <f>ROUND(J97*Order_Quote!$L$6,4)</f>
        <v>0</v>
      </c>
      <c r="L97" s="351"/>
      <c r="M97" s="178"/>
      <c r="N97" s="171">
        <f t="shared" si="2"/>
        <v>0</v>
      </c>
    </row>
    <row r="98" spans="1:14" s="52" customFormat="1" x14ac:dyDescent="0.3">
      <c r="A98" s="29" t="str">
        <f>IF(L98&gt;0,COUNT($A$7:A97)+COUNT(DWV!$A$8:$A$300)+COUNT('Large Dia. DWV'!$A$8:$A$121)+COUNT('SCH40'!$A$8:$A$601)+COUNT('Large Dia. SCH40'!$A$8:$A$34)+COUNT('SDR26'!$A$8:$A$118)+COUNT(SDR35G!$A$8:$A$226)+1,"")</f>
        <v/>
      </c>
      <c r="B98" s="419"/>
      <c r="C98" s="419"/>
      <c r="D98" s="3" t="s">
        <v>5380</v>
      </c>
      <c r="E98" s="4"/>
      <c r="F98" s="183" t="s">
        <v>10092</v>
      </c>
      <c r="G98" s="381" t="str">
        <f>IFERROR(INDEX([1]Master!$1:$1048576,MATCH(D98,[1]Master!$B:$B,0),MATCH($H$5,[1]Master!$1:$1,0)),"")</f>
        <v/>
      </c>
      <c r="H98" s="381" t="str">
        <f>IFERROR(INDEX([1]Master!$1:$1048576,MATCH(D98,[1]Master!$B:$B,0),MATCH($H$4,[1]Master!$1:$1,0)),"")</f>
        <v/>
      </c>
      <c r="I98" s="6" t="s">
        <v>5380</v>
      </c>
      <c r="J98" s="367" t="str">
        <f>IFERROR(INDEX([1]Master!$1:$1048576,MATCH(D98,[1]Master!$B:$B,0),MATCH($G$5,[1]Master!$1:$1,0)),"")</f>
        <v/>
      </c>
      <c r="K98" s="230"/>
      <c r="L98" s="351"/>
      <c r="M98" s="178"/>
      <c r="N98" s="171"/>
    </row>
    <row r="99" spans="1:14" s="52" customFormat="1" x14ac:dyDescent="0.3">
      <c r="A99" s="29" t="str">
        <f>IF(L99&gt;0,COUNT($A$7:A98)+COUNT(DWV!$A$8:$A$300)+COUNT('Large Dia. DWV'!$A$8:$A$121)+COUNT('SCH40'!$A$8:$A$601)+COUNT('Large Dia. SCH40'!$A$8:$A$34)+COUNT('SDR26'!$A$8:$A$118)+COUNT(SDR35G!$A$8:$A$226)+1,"")</f>
        <v/>
      </c>
      <c r="B99" s="419"/>
      <c r="C99" s="419"/>
      <c r="D99" s="3" t="s">
        <v>5380</v>
      </c>
      <c r="E99" s="4"/>
      <c r="F99" s="183" t="s">
        <v>10093</v>
      </c>
      <c r="G99" s="381" t="str">
        <f>IFERROR(INDEX([1]Master!$1:$1048576,MATCH(D99,[1]Master!$B:$B,0),MATCH($H$5,[1]Master!$1:$1,0)),"")</f>
        <v/>
      </c>
      <c r="H99" s="381" t="str">
        <f>IFERROR(INDEX([1]Master!$1:$1048576,MATCH(D99,[1]Master!$B:$B,0),MATCH($H$4,[1]Master!$1:$1,0)),"")</f>
        <v/>
      </c>
      <c r="I99" s="6" t="s">
        <v>5380</v>
      </c>
      <c r="J99" s="367" t="str">
        <f>IFERROR(INDEX([1]Master!$1:$1048576,MATCH(D99,[1]Master!$B:$B,0),MATCH($G$5,[1]Master!$1:$1,0)),"")</f>
        <v/>
      </c>
      <c r="K99" s="230"/>
      <c r="L99" s="351"/>
      <c r="M99" s="178"/>
      <c r="N99" s="171"/>
    </row>
    <row r="100" spans="1:14" s="52" customFormat="1" x14ac:dyDescent="0.3">
      <c r="A100" s="29" t="str">
        <f>IF(L100&gt;0,COUNT($A$7:A99)+COUNT(DWV!$A$8:$A$300)+COUNT('Large Dia. DWV'!$A$8:$A$121)+COUNT('SCH40'!$A$8:$A$601)+COUNT('Large Dia. SCH40'!$A$8:$A$34)+COUNT('SDR26'!$A$8:$A$118)+COUNT(SDR35G!$A$8:$A$226)+1,"")</f>
        <v/>
      </c>
      <c r="B100" s="419"/>
      <c r="C100" s="419"/>
      <c r="D100" s="3" t="s">
        <v>11166</v>
      </c>
      <c r="E100" s="4">
        <v>29853893</v>
      </c>
      <c r="F100" s="5" t="s">
        <v>8995</v>
      </c>
      <c r="G100" s="381">
        <f>IFERROR(INDEX([1]Master!$1:$1048576,MATCH(D100,[1]Master!$B:$B,0),MATCH($H$5,[1]Master!$1:$1,0)),"")</f>
        <v>30</v>
      </c>
      <c r="H100" s="381">
        <f>IFERROR(INDEX([1]Master!$1:$1048576,MATCH(D100,[1]Master!$B:$B,0),MATCH($H$4,[1]Master!$1:$1,0)),"")</f>
        <v>0</v>
      </c>
      <c r="I100" s="6" t="s">
        <v>5380</v>
      </c>
      <c r="J100" s="367">
        <f>IFERROR(INDEX([1]Master!$1:$1048576,MATCH(D100,[1]Master!$B:$B,0),MATCH($G$5,[1]Master!$1:$1,0)),"")</f>
        <v>8.7383333333333333</v>
      </c>
      <c r="K100" s="230">
        <f>ROUND(J100*Order_Quote!$L$6,4)</f>
        <v>0</v>
      </c>
      <c r="L100" s="353"/>
      <c r="M100" s="178"/>
      <c r="N100" s="171">
        <f t="shared" si="2"/>
        <v>0</v>
      </c>
    </row>
    <row r="101" spans="1:14" s="52" customFormat="1" x14ac:dyDescent="0.3">
      <c r="A101" s="29" t="str">
        <f>IF(L101&gt;0,COUNT($A$7:A100)+COUNT(DWV!$A$8:$A$300)+COUNT('Large Dia. DWV'!$A$8:$A$121)+COUNT('SCH40'!$A$8:$A$601)+COUNT('Large Dia. SCH40'!$A$8:$A$34)+COUNT('SDR26'!$A$8:$A$118)+COUNT(SDR35G!$A$8:$A$226)+1,"")</f>
        <v/>
      </c>
      <c r="B101" s="419"/>
      <c r="C101" s="419"/>
      <c r="D101" s="3" t="s">
        <v>11180</v>
      </c>
      <c r="E101" s="4">
        <v>29852557</v>
      </c>
      <c r="F101" s="5" t="s">
        <v>9110</v>
      </c>
      <c r="G101" s="381">
        <f>IFERROR(INDEX([1]Master!$1:$1048576,MATCH(D101,[1]Master!$B:$B,0),MATCH($H$5,[1]Master!$1:$1,0)),"")</f>
        <v>30</v>
      </c>
      <c r="H101" s="381">
        <f>IFERROR(INDEX([1]Master!$1:$1048576,MATCH(D101,[1]Master!$B:$B,0),MATCH($H$4,[1]Master!$1:$1,0)),"")</f>
        <v>360</v>
      </c>
      <c r="I101" s="6" t="s">
        <v>5380</v>
      </c>
      <c r="J101" s="367">
        <f>IFERROR(INDEX([1]Master!$1:$1048576,MATCH(D101,[1]Master!$B:$B,0),MATCH($G$5,[1]Master!$1:$1,0)),"")</f>
        <v>12.031555555555556</v>
      </c>
      <c r="K101" s="230">
        <f>ROUND(J101*Order_Quote!$L$6,4)</f>
        <v>0</v>
      </c>
      <c r="L101" s="353"/>
      <c r="M101" s="178"/>
      <c r="N101" s="171">
        <f t="shared" si="2"/>
        <v>0</v>
      </c>
    </row>
    <row r="102" spans="1:14" s="52" customFormat="1" x14ac:dyDescent="0.3">
      <c r="A102" s="29" t="str">
        <f>IF(L102&gt;0,COUNT($A$7:A101)+COUNT(DWV!$A$8:$A$300)+COUNT('Large Dia. DWV'!$A$8:$A$121)+COUNT('SCH40'!$A$8:$A$601)+COUNT('Large Dia. SCH40'!$A$8:$A$34)+COUNT('SDR26'!$A$8:$A$118)+COUNT(SDR35G!$A$8:$A$226)+1,"")</f>
        <v/>
      </c>
      <c r="B102" s="419"/>
      <c r="C102" s="419"/>
      <c r="D102" s="3" t="s">
        <v>11192</v>
      </c>
      <c r="E102" s="4">
        <v>29852563</v>
      </c>
      <c r="F102" s="5" t="s">
        <v>9111</v>
      </c>
      <c r="G102" s="381">
        <f>IFERROR(INDEX([1]Master!$1:$1048576,MATCH(D102,[1]Master!$B:$B,0),MATCH($H$5,[1]Master!$1:$1,0)),"")</f>
        <v>12</v>
      </c>
      <c r="H102" s="381">
        <f>IFERROR(INDEX([1]Master!$1:$1048576,MATCH(D102,[1]Master!$B:$B,0),MATCH($H$4,[1]Master!$1:$1,0)),"")</f>
        <v>144</v>
      </c>
      <c r="I102" s="6" t="s">
        <v>5380</v>
      </c>
      <c r="J102" s="367">
        <f>IFERROR(INDEX([1]Master!$1:$1048576,MATCH(D102,[1]Master!$B:$B,0),MATCH($G$5,[1]Master!$1:$1,0)),"")</f>
        <v>47.305888888888887</v>
      </c>
      <c r="K102" s="230">
        <f>ROUND(J102*Order_Quote!$L$6,4)</f>
        <v>0</v>
      </c>
      <c r="L102" s="351"/>
      <c r="M102" s="178"/>
      <c r="N102" s="171">
        <f t="shared" si="2"/>
        <v>0</v>
      </c>
    </row>
    <row r="103" spans="1:14" s="52" customFormat="1" x14ac:dyDescent="0.3">
      <c r="A103" s="29" t="str">
        <f>IF(L103&gt;0,COUNT($A$7:A102)+COUNT(DWV!$A$8:$A$300)+COUNT('Large Dia. DWV'!$A$8:$A$121)+COUNT('SCH40'!$A$8:$A$601)+COUNT('Large Dia. SCH40'!$A$8:$A$34)+COUNT('SDR26'!$A$8:$A$118)+COUNT(SDR35G!$A$8:$A$226)+1,"")</f>
        <v/>
      </c>
      <c r="B103" s="419"/>
      <c r="C103" s="419"/>
      <c r="D103" s="3" t="s">
        <v>599</v>
      </c>
      <c r="E103" s="4">
        <v>29853835</v>
      </c>
      <c r="F103" s="5" t="s">
        <v>9112</v>
      </c>
      <c r="G103" s="381">
        <f>IFERROR(INDEX([1]Master!$1:$1048576,MATCH(D103,[1]Master!$B:$B,0),MATCH($H$5,[1]Master!$1:$1,0)),"")</f>
        <v>4</v>
      </c>
      <c r="H103" s="381" t="str">
        <f>IFERROR(INDEX([1]Master!$1:$1048576,MATCH(D103,[1]Master!$B:$B,0),MATCH($H$4,[1]Master!$1:$1,0)),"")</f>
        <v>-</v>
      </c>
      <c r="I103" s="6" t="s">
        <v>5380</v>
      </c>
      <c r="J103" s="367">
        <f>IFERROR(INDEX([1]Master!$1:$1048576,MATCH(D103,[1]Master!$B:$B,0),MATCH($G$5,[1]Master!$1:$1,0)),"")</f>
        <v>129.18466666666666</v>
      </c>
      <c r="K103" s="230">
        <f>ROUND(J103*Order_Quote!$L$6,4)</f>
        <v>0</v>
      </c>
      <c r="L103" s="351"/>
      <c r="M103" s="178"/>
      <c r="N103" s="171">
        <f t="shared" si="2"/>
        <v>0</v>
      </c>
    </row>
    <row r="104" spans="1:14" s="52" customFormat="1" x14ac:dyDescent="0.3">
      <c r="A104" s="29" t="str">
        <f>IF(L104&gt;0,COUNT($A$7:A103)+COUNT(DWV!$A$8:$A$300)+COUNT('Large Dia. DWV'!$A$8:$A$121)+COUNT('SCH40'!$A$8:$A$601)+COUNT('Large Dia. SCH40'!$A$8:$A$34)+COUNT('SDR26'!$A$8:$A$118)+COUNT(SDR35G!$A$8:$A$226)+1,"")</f>
        <v/>
      </c>
      <c r="B104" s="419"/>
      <c r="C104" s="419"/>
      <c r="D104" s="3" t="s">
        <v>3387</v>
      </c>
      <c r="E104" s="4">
        <v>28892403</v>
      </c>
      <c r="F104" s="5" t="s">
        <v>9001</v>
      </c>
      <c r="G104" s="381">
        <f>IFERROR(INDEX([1]Master!$1:$1048576,MATCH(D104,[1]Master!$B:$B,0),MATCH($H$5,[1]Master!$1:$1,0)),"")</f>
        <v>30</v>
      </c>
      <c r="H104" s="381">
        <f>IFERROR(INDEX([1]Master!$1:$1048576,MATCH(D104,[1]Master!$B:$B,0),MATCH($H$4,[1]Master!$1:$1,0)),"")</f>
        <v>1200</v>
      </c>
      <c r="I104" s="6" t="s">
        <v>5380</v>
      </c>
      <c r="J104" s="367">
        <f>IFERROR(INDEX([1]Master!$1:$1048576,MATCH(D104,[1]Master!$B:$B,0),MATCH($G$5,[1]Master!$1:$1,0)),"")</f>
        <v>13.363111111111113</v>
      </c>
      <c r="K104" s="230">
        <f>ROUND(J104*Order_Quote!$L$6,4)</f>
        <v>0</v>
      </c>
      <c r="L104" s="353"/>
      <c r="M104" s="178"/>
      <c r="N104" s="171">
        <f t="shared" si="2"/>
        <v>0</v>
      </c>
    </row>
    <row r="105" spans="1:14" s="52" customFormat="1" x14ac:dyDescent="0.3">
      <c r="A105" s="29" t="str">
        <f>IF(L105&gt;0,COUNT($A$7:A104)+COUNT(DWV!$A$8:$A$300)+COUNT('Large Dia. DWV'!$A$8:$A$121)+COUNT('SCH40'!$A$8:$A$601)+COUNT('Large Dia. SCH40'!$A$8:$A$34)+COUNT('SDR26'!$A$8:$A$118)+COUNT(SDR35G!$A$8:$A$226)+1,"")</f>
        <v/>
      </c>
      <c r="B105" s="419"/>
      <c r="C105" s="419"/>
      <c r="D105" s="3" t="s">
        <v>11181</v>
      </c>
      <c r="E105" s="4">
        <v>29852562</v>
      </c>
      <c r="F105" s="5" t="s">
        <v>9113</v>
      </c>
      <c r="G105" s="381">
        <f>IFERROR(INDEX([1]Master!$1:$1048576,MATCH(D105,[1]Master!$B:$B,0),MATCH($H$5,[1]Master!$1:$1,0)),"")</f>
        <v>30</v>
      </c>
      <c r="H105" s="381">
        <f>IFERROR(INDEX([1]Master!$1:$1048576,MATCH(D105,[1]Master!$B:$B,0),MATCH($H$4,[1]Master!$1:$1,0)),"")</f>
        <v>360</v>
      </c>
      <c r="I105" s="6" t="s">
        <v>5380</v>
      </c>
      <c r="J105" s="367">
        <f>IFERROR(INDEX([1]Master!$1:$1048576,MATCH(D105,[1]Master!$B:$B,0),MATCH($G$5,[1]Master!$1:$1,0)),"")</f>
        <v>16.27588888888889</v>
      </c>
      <c r="K105" s="230">
        <f>ROUND(J105*Order_Quote!$L$6,4)</f>
        <v>0</v>
      </c>
      <c r="L105" s="353"/>
      <c r="M105" s="178"/>
      <c r="N105" s="171">
        <f t="shared" si="2"/>
        <v>0</v>
      </c>
    </row>
    <row r="106" spans="1:14" s="52" customFormat="1" x14ac:dyDescent="0.3">
      <c r="A106" s="29" t="str">
        <f>IF(L106&gt;0,COUNT($A$7:A105)+COUNT(DWV!$A$8:$A$300)+COUNT('Large Dia. DWV'!$A$8:$A$121)+COUNT('SCH40'!$A$8:$A$601)+COUNT('Large Dia. SCH40'!$A$8:$A$34)+COUNT('SDR26'!$A$8:$A$118)+COUNT(SDR35G!$A$8:$A$226)+1,"")</f>
        <v/>
      </c>
      <c r="B106" s="419"/>
      <c r="C106" s="419"/>
      <c r="D106" s="3" t="s">
        <v>11193</v>
      </c>
      <c r="E106" s="4">
        <v>29852570</v>
      </c>
      <c r="F106" s="5" t="s">
        <v>9114</v>
      </c>
      <c r="G106" s="381">
        <f>IFERROR(INDEX([1]Master!$1:$1048576,MATCH(D106,[1]Master!$B:$B,0),MATCH($H$5,[1]Master!$1:$1,0)),"")</f>
        <v>12</v>
      </c>
      <c r="H106" s="381">
        <f>IFERROR(INDEX([1]Master!$1:$1048576,MATCH(D106,[1]Master!$B:$B,0),MATCH($H$4,[1]Master!$1:$1,0)),"")</f>
        <v>144</v>
      </c>
      <c r="I106" s="6" t="s">
        <v>5380</v>
      </c>
      <c r="J106" s="367">
        <f>IFERROR(INDEX([1]Master!$1:$1048576,MATCH(D106,[1]Master!$B:$B,0),MATCH($G$5,[1]Master!$1:$1,0)),"")</f>
        <v>60.573888888888895</v>
      </c>
      <c r="K106" s="230">
        <f>ROUND(J106*Order_Quote!$L$6,4)</f>
        <v>0</v>
      </c>
      <c r="L106" s="351"/>
      <c r="M106" s="178"/>
      <c r="N106" s="171">
        <f t="shared" si="2"/>
        <v>0</v>
      </c>
    </row>
    <row r="107" spans="1:14" s="52" customFormat="1" x14ac:dyDescent="0.3">
      <c r="A107" s="29" t="str">
        <f>IF(L107&gt;0,COUNT($A$7:A106)+COUNT(DWV!$A$8:$A$300)+COUNT('Large Dia. DWV'!$A$8:$A$121)+COUNT('SCH40'!$A$8:$A$601)+COUNT('Large Dia. SCH40'!$A$8:$A$34)+COUNT('SDR26'!$A$8:$A$118)+COUNT(SDR35G!$A$8:$A$226)+1,"")</f>
        <v/>
      </c>
      <c r="B107" s="419"/>
      <c r="C107" s="419"/>
      <c r="D107" s="3" t="s">
        <v>600</v>
      </c>
      <c r="E107" s="4">
        <v>29854238</v>
      </c>
      <c r="F107" s="5" t="s">
        <v>9115</v>
      </c>
      <c r="G107" s="381">
        <f>IFERROR(INDEX([1]Master!$1:$1048576,MATCH(D107,[1]Master!$B:$B,0),MATCH($H$5,[1]Master!$1:$1,0)),"")</f>
        <v>4</v>
      </c>
      <c r="H107" s="381" t="str">
        <f>IFERROR(INDEX([1]Master!$1:$1048576,MATCH(D107,[1]Master!$B:$B,0),MATCH($H$4,[1]Master!$1:$1,0)),"")</f>
        <v>-</v>
      </c>
      <c r="I107" s="6" t="s">
        <v>5380</v>
      </c>
      <c r="J107" s="367">
        <f>IFERROR(INDEX([1]Master!$1:$1048576,MATCH(D107,[1]Master!$B:$B,0),MATCH($G$5,[1]Master!$1:$1,0)),"")</f>
        <v>158.25300000000001</v>
      </c>
      <c r="K107" s="230">
        <f>ROUND(J107*Order_Quote!$L$6,4)</f>
        <v>0</v>
      </c>
      <c r="L107" s="351"/>
      <c r="M107" s="178"/>
      <c r="N107" s="171">
        <f t="shared" si="2"/>
        <v>0</v>
      </c>
    </row>
    <row r="108" spans="1:14" s="52" customFormat="1" x14ac:dyDescent="0.3">
      <c r="A108" s="29" t="str">
        <f>IF(L108&gt;0,COUNT($A$7:A107)+COUNT(DWV!$A$8:$A$300)+COUNT('Large Dia. DWV'!$A$8:$A$121)+COUNT('SCH40'!$A$8:$A$601)+COUNT('Large Dia. SCH40'!$A$8:$A$34)+COUNT('SDR26'!$A$8:$A$118)+COUNT(SDR35G!$A$8:$A$226)+1,"")</f>
        <v/>
      </c>
      <c r="B108" s="419"/>
      <c r="C108" s="419"/>
      <c r="D108" s="3" t="s">
        <v>5380</v>
      </c>
      <c r="E108" s="4"/>
      <c r="F108" s="183" t="s">
        <v>10094</v>
      </c>
      <c r="G108" s="381" t="str">
        <f>IFERROR(INDEX([1]Master!$1:$1048576,MATCH(D108,[1]Master!$B:$B,0),MATCH($H$5,[1]Master!$1:$1,0)),"")</f>
        <v/>
      </c>
      <c r="H108" s="381" t="str">
        <f>IFERROR(INDEX([1]Master!$1:$1048576,MATCH(D108,[1]Master!$B:$B,0),MATCH($H$4,[1]Master!$1:$1,0)),"")</f>
        <v/>
      </c>
      <c r="I108" s="6" t="s">
        <v>5380</v>
      </c>
      <c r="J108" s="367" t="str">
        <f>IFERROR(INDEX([1]Master!$1:$1048576,MATCH(D108,[1]Master!$B:$B,0),MATCH($G$5,[1]Master!$1:$1,0)),"")</f>
        <v/>
      </c>
      <c r="K108" s="230"/>
      <c r="L108" s="351"/>
      <c r="M108" s="178"/>
      <c r="N108" s="171"/>
    </row>
    <row r="109" spans="1:14" s="52" customFormat="1" x14ac:dyDescent="0.3">
      <c r="A109" s="29" t="str">
        <f>IF(L109&gt;0,COUNT($A$7:A108)+COUNT(DWV!$A$8:$A$300)+COUNT('Large Dia. DWV'!$A$8:$A$121)+COUNT('SCH40'!$A$8:$A$601)+COUNT('Large Dia. SCH40'!$A$8:$A$34)+COUNT('SDR26'!$A$8:$A$118)+COUNT(SDR35G!$A$8:$A$226)+1,"")</f>
        <v/>
      </c>
      <c r="B109" s="419"/>
      <c r="C109" s="419"/>
      <c r="D109" s="3" t="s">
        <v>11167</v>
      </c>
      <c r="E109" s="4">
        <v>29853854</v>
      </c>
      <c r="F109" s="5" t="s">
        <v>8994</v>
      </c>
      <c r="G109" s="381">
        <f>IFERROR(INDEX([1]Master!$1:$1048576,MATCH(D109,[1]Master!$B:$B,0),MATCH($H$5,[1]Master!$1:$1,0)),"")</f>
        <v>25</v>
      </c>
      <c r="H109" s="381">
        <f>IFERROR(INDEX([1]Master!$1:$1048576,MATCH(D109,[1]Master!$B:$B,0),MATCH($H$4,[1]Master!$1:$1,0)),"")</f>
        <v>0</v>
      </c>
      <c r="I109" s="6" t="s">
        <v>5380</v>
      </c>
      <c r="J109" s="367">
        <f>IFERROR(INDEX([1]Master!$1:$1048576,MATCH(D109,[1]Master!$B:$B,0),MATCH($G$5,[1]Master!$1:$1,0)),"")</f>
        <v>12.43577777777778</v>
      </c>
      <c r="K109" s="230">
        <f>ROUND(J109*Order_Quote!$L$6,4)</f>
        <v>0</v>
      </c>
      <c r="L109" s="353"/>
      <c r="M109" s="178"/>
      <c r="N109" s="171">
        <f t="shared" si="2"/>
        <v>0</v>
      </c>
    </row>
    <row r="110" spans="1:14" s="52" customFormat="1" x14ac:dyDescent="0.3">
      <c r="A110" s="29" t="str">
        <f>IF(L110&gt;0,COUNT($A$7:A109)+COUNT(DWV!$A$8:$A$300)+COUNT('Large Dia. DWV'!$A$8:$A$121)+COUNT('SCH40'!$A$8:$A$601)+COUNT('Large Dia. SCH40'!$A$8:$A$34)+COUNT('SDR26'!$A$8:$A$118)+COUNT(SDR35G!$A$8:$A$226)+1,"")</f>
        <v/>
      </c>
      <c r="B110" s="419"/>
      <c r="C110" s="419"/>
      <c r="D110" s="3" t="s">
        <v>11183</v>
      </c>
      <c r="E110" s="4">
        <v>29852554</v>
      </c>
      <c r="F110" s="5" t="s">
        <v>9116</v>
      </c>
      <c r="G110" s="381">
        <f>IFERROR(INDEX([1]Master!$1:$1048576,MATCH(D110,[1]Master!$B:$B,0),MATCH($H$5,[1]Master!$1:$1,0)),"")</f>
        <v>16</v>
      </c>
      <c r="H110" s="381">
        <f>IFERROR(INDEX([1]Master!$1:$1048576,MATCH(D110,[1]Master!$B:$B,0),MATCH($H$4,[1]Master!$1:$1,0)),"")</f>
        <v>288</v>
      </c>
      <c r="I110" s="6" t="s">
        <v>5380</v>
      </c>
      <c r="J110" s="367">
        <f>IFERROR(INDEX([1]Master!$1:$1048576,MATCH(D110,[1]Master!$B:$B,0),MATCH($G$5,[1]Master!$1:$1,0)),"")</f>
        <v>17.631222222222224</v>
      </c>
      <c r="K110" s="230">
        <f>ROUND(J110*Order_Quote!$L$6,4)</f>
        <v>0</v>
      </c>
      <c r="L110" s="353"/>
      <c r="M110" s="178"/>
      <c r="N110" s="171">
        <f t="shared" si="2"/>
        <v>0</v>
      </c>
    </row>
    <row r="111" spans="1:14" s="52" customFormat="1" x14ac:dyDescent="0.3">
      <c r="A111" s="29" t="str">
        <f>IF(L111&gt;0,COUNT($A$7:A110)+COUNT(DWV!$A$8:$A$300)+COUNT('Large Dia. DWV'!$A$8:$A$121)+COUNT('SCH40'!$A$8:$A$601)+COUNT('Large Dia. SCH40'!$A$8:$A$34)+COUNT('SDR26'!$A$8:$A$118)+COUNT(SDR35G!$A$8:$A$226)+1,"")</f>
        <v/>
      </c>
      <c r="B111" s="419"/>
      <c r="C111" s="419"/>
      <c r="D111" s="3" t="s">
        <v>592</v>
      </c>
      <c r="E111" s="4">
        <v>29851140</v>
      </c>
      <c r="F111" s="5" t="s">
        <v>9117</v>
      </c>
      <c r="G111" s="381">
        <f>IFERROR(INDEX([1]Master!$1:$1048576,MATCH(D111,[1]Master!$B:$B,0),MATCH($H$5,[1]Master!$1:$1,0)),"")</f>
        <v>8</v>
      </c>
      <c r="H111" s="381">
        <f>IFERROR(INDEX([1]Master!$1:$1048576,MATCH(D111,[1]Master!$B:$B,0),MATCH($H$4,[1]Master!$1:$1,0)),"")</f>
        <v>128</v>
      </c>
      <c r="I111" s="6" t="s">
        <v>5380</v>
      </c>
      <c r="J111" s="367">
        <f>IFERROR(INDEX([1]Master!$1:$1048576,MATCH(D111,[1]Master!$B:$B,0),MATCH($G$5,[1]Master!$1:$1,0)),"")</f>
        <v>79.536666666666676</v>
      </c>
      <c r="K111" s="230">
        <f>ROUND(J111*Order_Quote!$L$6,4)</f>
        <v>0</v>
      </c>
      <c r="L111" s="351"/>
      <c r="M111" s="178"/>
      <c r="N111" s="171">
        <f t="shared" si="2"/>
        <v>0</v>
      </c>
    </row>
    <row r="112" spans="1:14" s="52" customFormat="1" x14ac:dyDescent="0.3">
      <c r="A112" s="29" t="str">
        <f>IF(L112&gt;0,COUNT($A$7:A111)+COUNT(DWV!$A$8:$A$300)+COUNT('Large Dia. DWV'!$A$8:$A$121)+COUNT('SCH40'!$A$8:$A$601)+COUNT('Large Dia. SCH40'!$A$8:$A$34)+COUNT('SDR26'!$A$8:$A$118)+COUNT(SDR35G!$A$8:$A$226)+1,"")</f>
        <v/>
      </c>
      <c r="B112" s="419"/>
      <c r="C112" s="419"/>
      <c r="D112" s="3" t="s">
        <v>593</v>
      </c>
      <c r="E112" s="4">
        <v>29856354</v>
      </c>
      <c r="F112" s="5" t="s">
        <v>9118</v>
      </c>
      <c r="G112" s="381">
        <f>IFERROR(INDEX([1]Master!$1:$1048576,MATCH(D112,[1]Master!$B:$B,0),MATCH($H$5,[1]Master!$1:$1,0)),"")</f>
        <v>2</v>
      </c>
      <c r="H112" s="381" t="str">
        <f>IFERROR(INDEX([1]Master!$1:$1048576,MATCH(D112,[1]Master!$B:$B,0),MATCH($H$4,[1]Master!$1:$1,0)),"")</f>
        <v>-</v>
      </c>
      <c r="I112" s="6" t="s">
        <v>5380</v>
      </c>
      <c r="J112" s="367">
        <f>IFERROR(INDEX([1]Master!$1:$1048576,MATCH(D112,[1]Master!$B:$B,0),MATCH($G$5,[1]Master!$1:$1,0)),"")</f>
        <v>337.12133333333333</v>
      </c>
      <c r="K112" s="230">
        <f>ROUND(J112*Order_Quote!$L$6,4)</f>
        <v>0</v>
      </c>
      <c r="L112" s="351"/>
      <c r="M112" s="178"/>
      <c r="N112" s="171">
        <f t="shared" si="2"/>
        <v>0</v>
      </c>
    </row>
    <row r="113" spans="1:14" s="52" customFormat="1" x14ac:dyDescent="0.3">
      <c r="A113" s="29" t="str">
        <f>IF(L113&gt;0,COUNT($A$7:A112)+COUNT(DWV!$A$8:$A$300)+COUNT('Large Dia. DWV'!$A$8:$A$121)+COUNT('SCH40'!$A$8:$A$601)+COUNT('Large Dia. SCH40'!$A$8:$A$34)+COUNT('SDR26'!$A$8:$A$118)+COUNT(SDR35G!$A$8:$A$226)+1,"")</f>
        <v/>
      </c>
      <c r="B113" s="419"/>
      <c r="C113" s="419"/>
      <c r="D113" s="3" t="s">
        <v>11168</v>
      </c>
      <c r="E113" s="4">
        <v>29853845</v>
      </c>
      <c r="F113" s="5" t="s">
        <v>9000</v>
      </c>
      <c r="G113" s="381">
        <f>IFERROR(INDEX([1]Master!$1:$1048576,MATCH(D113,[1]Master!$B:$B,0),MATCH($H$5,[1]Master!$1:$1,0)),"")</f>
        <v>25</v>
      </c>
      <c r="H113" s="381">
        <f>IFERROR(INDEX([1]Master!$1:$1048576,MATCH(D113,[1]Master!$B:$B,0),MATCH($H$4,[1]Master!$1:$1,0)),"")</f>
        <v>0</v>
      </c>
      <c r="I113" s="6" t="s">
        <v>5380</v>
      </c>
      <c r="J113" s="367">
        <f>IFERROR(INDEX([1]Master!$1:$1048576,MATCH(D113,[1]Master!$B:$B,0),MATCH($G$5,[1]Master!$1:$1,0)),"")</f>
        <v>18.427777777777777</v>
      </c>
      <c r="K113" s="230">
        <f>ROUND(J113*Order_Quote!$L$6,4)</f>
        <v>0</v>
      </c>
      <c r="L113" s="353"/>
      <c r="M113" s="178"/>
      <c r="N113" s="171">
        <f t="shared" si="2"/>
        <v>0</v>
      </c>
    </row>
    <row r="114" spans="1:14" s="52" customFormat="1" x14ac:dyDescent="0.3">
      <c r="A114" s="29" t="str">
        <f>IF(L114&gt;0,COUNT($A$7:A113)+COUNT(DWV!$A$8:$A$300)+COUNT('Large Dia. DWV'!$A$8:$A$121)+COUNT('SCH40'!$A$8:$A$601)+COUNT('Large Dia. SCH40'!$A$8:$A$34)+COUNT('SDR26'!$A$8:$A$118)+COUNT(SDR35G!$A$8:$A$226)+1,"")</f>
        <v/>
      </c>
      <c r="B114" s="419"/>
      <c r="C114" s="419"/>
      <c r="D114" s="3" t="s">
        <v>11184</v>
      </c>
      <c r="E114" s="4">
        <v>29852555</v>
      </c>
      <c r="F114" s="5" t="s">
        <v>9119</v>
      </c>
      <c r="G114" s="381">
        <f>IFERROR(INDEX([1]Master!$1:$1048576,MATCH(D114,[1]Master!$B:$B,0),MATCH($H$5,[1]Master!$1:$1,0)),"")</f>
        <v>16</v>
      </c>
      <c r="H114" s="381">
        <f>IFERROR(INDEX([1]Master!$1:$1048576,MATCH(D114,[1]Master!$B:$B,0),MATCH($H$4,[1]Master!$1:$1,0)),"")</f>
        <v>288</v>
      </c>
      <c r="I114" s="6" t="s">
        <v>5380</v>
      </c>
      <c r="J114" s="367">
        <f>IFERROR(INDEX([1]Master!$1:$1048576,MATCH(D114,[1]Master!$B:$B,0),MATCH($G$5,[1]Master!$1:$1,0)),"")</f>
        <v>19.390777777777775</v>
      </c>
      <c r="K114" s="230">
        <f>ROUND(J114*Order_Quote!$L$6,4)</f>
        <v>0</v>
      </c>
      <c r="L114" s="353"/>
      <c r="M114" s="178"/>
      <c r="N114" s="171">
        <f t="shared" si="2"/>
        <v>0</v>
      </c>
    </row>
    <row r="115" spans="1:14" s="52" customFormat="1" x14ac:dyDescent="0.3">
      <c r="A115" s="29" t="str">
        <f>IF(L115&gt;0,COUNT($A$7:A114)+COUNT(DWV!$A$8:$A$300)+COUNT('Large Dia. DWV'!$A$8:$A$121)+COUNT('SCH40'!$A$8:$A$601)+COUNT('Large Dia. SCH40'!$A$8:$A$34)+COUNT('SDR26'!$A$8:$A$118)+COUNT(SDR35G!$A$8:$A$226)+1,"")</f>
        <v/>
      </c>
      <c r="B115" s="419"/>
      <c r="C115" s="419"/>
      <c r="D115" s="3" t="s">
        <v>594</v>
      </c>
      <c r="E115" s="4">
        <v>29851239</v>
      </c>
      <c r="F115" s="5" t="s">
        <v>9120</v>
      </c>
      <c r="G115" s="381">
        <f>IFERROR(INDEX([1]Master!$1:$1048576,MATCH(D115,[1]Master!$B:$B,0),MATCH($H$5,[1]Master!$1:$1,0)),"")</f>
        <v>8</v>
      </c>
      <c r="H115" s="381">
        <f>IFERROR(INDEX([1]Master!$1:$1048576,MATCH(D115,[1]Master!$B:$B,0),MATCH($H$4,[1]Master!$1:$1,0)),"")</f>
        <v>128</v>
      </c>
      <c r="I115" s="6" t="s">
        <v>5380</v>
      </c>
      <c r="J115" s="367">
        <f>IFERROR(INDEX([1]Master!$1:$1048576,MATCH(D115,[1]Master!$B:$B,0),MATCH($G$5,[1]Master!$1:$1,0)),"")</f>
        <v>150.13288888888891</v>
      </c>
      <c r="K115" s="230">
        <f>ROUND(J115*Order_Quote!$L$6,4)</f>
        <v>0</v>
      </c>
      <c r="L115" s="351"/>
      <c r="M115" s="178"/>
      <c r="N115" s="171">
        <f t="shared" si="2"/>
        <v>0</v>
      </c>
    </row>
    <row r="116" spans="1:14" s="52" customFormat="1" x14ac:dyDescent="0.3">
      <c r="A116" s="29" t="str">
        <f>IF(L116&gt;0,COUNT($A$7:A115)+COUNT(DWV!$A$8:$A$300)+COUNT('Large Dia. DWV'!$A$8:$A$121)+COUNT('SCH40'!$A$8:$A$601)+COUNT('Large Dia. SCH40'!$A$8:$A$34)+COUNT('SDR26'!$A$8:$A$118)+COUNT(SDR35G!$A$8:$A$226)+1,"")</f>
        <v/>
      </c>
      <c r="B116" s="419"/>
      <c r="C116" s="419"/>
      <c r="D116" s="3" t="s">
        <v>595</v>
      </c>
      <c r="E116" s="4">
        <v>29856362</v>
      </c>
      <c r="F116" s="5" t="s">
        <v>9121</v>
      </c>
      <c r="G116" s="381">
        <f>IFERROR(INDEX([1]Master!$1:$1048576,MATCH(D116,[1]Master!$B:$B,0),MATCH($H$5,[1]Master!$1:$1,0)),"")</f>
        <v>2</v>
      </c>
      <c r="H116" s="381" t="str">
        <f>IFERROR(INDEX([1]Master!$1:$1048576,MATCH(D116,[1]Master!$B:$B,0),MATCH($H$4,[1]Master!$1:$1,0)),"")</f>
        <v>-</v>
      </c>
      <c r="I116" s="6" t="s">
        <v>5380</v>
      </c>
      <c r="J116" s="367">
        <f>IFERROR(INDEX([1]Master!$1:$1048576,MATCH(D116,[1]Master!$B:$B,0),MATCH($G$5,[1]Master!$1:$1,0)),"")</f>
        <v>400.22755555555557</v>
      </c>
      <c r="K116" s="230">
        <f>ROUND(J116*Order_Quote!$L$6,4)</f>
        <v>0</v>
      </c>
      <c r="L116" s="351"/>
      <c r="M116" s="178"/>
      <c r="N116" s="171">
        <f t="shared" si="2"/>
        <v>0</v>
      </c>
    </row>
    <row r="117" spans="1:14" s="52" customFormat="1" x14ac:dyDescent="0.3">
      <c r="A117" s="29" t="str">
        <f>IF(L117&gt;0,COUNT($A$7:A116)+COUNT(DWV!$A$8:$A$300)+COUNT('Large Dia. DWV'!$A$8:$A$121)+COUNT('SCH40'!$A$8:$A$601)+COUNT('Large Dia. SCH40'!$A$8:$A$34)+COUNT('SDR26'!$A$8:$A$118)+COUNT(SDR35G!$A$8:$A$226)+1,"")</f>
        <v/>
      </c>
      <c r="B117" s="419"/>
      <c r="C117" s="419"/>
      <c r="D117" s="3" t="s">
        <v>11182</v>
      </c>
      <c r="E117" s="4">
        <v>29852556</v>
      </c>
      <c r="F117" s="5" t="s">
        <v>9122</v>
      </c>
      <c r="G117" s="381">
        <f>IFERROR(INDEX([1]Master!$1:$1048576,MATCH(D117,[1]Master!$B:$B,0),MATCH($H$5,[1]Master!$1:$1,0)),"")</f>
        <v>24</v>
      </c>
      <c r="H117" s="381">
        <f>IFERROR(INDEX([1]Master!$1:$1048576,MATCH(D117,[1]Master!$B:$B,0),MATCH($H$4,[1]Master!$1:$1,0)),"")</f>
        <v>288</v>
      </c>
      <c r="I117" s="6" t="s">
        <v>5380</v>
      </c>
      <c r="J117" s="367">
        <f>IFERROR(INDEX([1]Master!$1:$1048576,MATCH(D117,[1]Master!$B:$B,0),MATCH($G$5,[1]Master!$1:$1,0)),"")</f>
        <v>13.993222222222222</v>
      </c>
      <c r="K117" s="230">
        <f>ROUND(J117*Order_Quote!$L$6,4)</f>
        <v>0</v>
      </c>
      <c r="L117" s="353"/>
      <c r="M117" s="178"/>
      <c r="N117" s="171">
        <f t="shared" si="2"/>
        <v>0</v>
      </c>
    </row>
    <row r="118" spans="1:14" s="52" customFormat="1" x14ac:dyDescent="0.3">
      <c r="A118" s="29" t="str">
        <f>IF(L118&gt;0,COUNT($A$7:A117)+COUNT(DWV!$A$8:$A$300)+COUNT('Large Dia. DWV'!$A$8:$A$121)+COUNT('SCH40'!$A$8:$A$601)+COUNT('Large Dia. SCH40'!$A$8:$A$34)+COUNT('SDR26'!$A$8:$A$118)+COUNT(SDR35G!$A$8:$A$226)+1,"")</f>
        <v/>
      </c>
      <c r="B118" s="419"/>
      <c r="C118" s="419"/>
      <c r="D118" s="3" t="s">
        <v>11194</v>
      </c>
      <c r="E118" s="4">
        <v>29852561</v>
      </c>
      <c r="F118" s="5" t="s">
        <v>9123</v>
      </c>
      <c r="G118" s="381">
        <f>IFERROR(INDEX([1]Master!$1:$1048576,MATCH(D118,[1]Master!$B:$B,0),MATCH($H$5,[1]Master!$1:$1,0)),"")</f>
        <v>8</v>
      </c>
      <c r="H118" s="381">
        <f>IFERROR(INDEX([1]Master!$1:$1048576,MATCH(D118,[1]Master!$B:$B,0),MATCH($H$4,[1]Master!$1:$1,0)),"")</f>
        <v>96</v>
      </c>
      <c r="I118" s="6" t="s">
        <v>5380</v>
      </c>
      <c r="J118" s="367">
        <f>IFERROR(INDEX([1]Master!$1:$1048576,MATCH(D118,[1]Master!$B:$B,0),MATCH($G$5,[1]Master!$1:$1,0)),"")</f>
        <v>43.965111111111106</v>
      </c>
      <c r="K118" s="230">
        <f>ROUND(J118*Order_Quote!$L$6,4)</f>
        <v>0</v>
      </c>
      <c r="L118" s="351"/>
      <c r="M118" s="178"/>
      <c r="N118" s="171">
        <f t="shared" si="2"/>
        <v>0</v>
      </c>
    </row>
    <row r="119" spans="1:14" s="52" customFormat="1" x14ac:dyDescent="0.3">
      <c r="A119" s="29" t="str">
        <f>IF(L119&gt;0,COUNT($A$7:A118)+COUNT(DWV!$A$8:$A$300)+COUNT('Large Dia. DWV'!$A$8:$A$121)+COUNT('SCH40'!$A$8:$A$601)+COUNT('Large Dia. SCH40'!$A$8:$A$34)+COUNT('SDR26'!$A$8:$A$118)+COUNT(SDR35G!$A$8:$A$226)+1,"")</f>
        <v/>
      </c>
      <c r="B119" s="419"/>
      <c r="C119" s="419"/>
      <c r="D119" s="3" t="s">
        <v>596</v>
      </c>
      <c r="E119" s="4">
        <v>29850330</v>
      </c>
      <c r="F119" s="5" t="s">
        <v>9124</v>
      </c>
      <c r="G119" s="381">
        <f>IFERROR(INDEX([1]Master!$1:$1048576,MATCH(D119,[1]Master!$B:$B,0),MATCH($H$5,[1]Master!$1:$1,0)),"")</f>
        <v>4</v>
      </c>
      <c r="H119" s="381">
        <f>IFERROR(INDEX([1]Master!$1:$1048576,MATCH(D119,[1]Master!$B:$B,0),MATCH($H$4,[1]Master!$1:$1,0)),"")</f>
        <v>48</v>
      </c>
      <c r="I119" s="6" t="s">
        <v>5380</v>
      </c>
      <c r="J119" s="367">
        <f>IFERROR(INDEX([1]Master!$1:$1048576,MATCH(D119,[1]Master!$B:$B,0),MATCH($G$5,[1]Master!$1:$1,0)),"")</f>
        <v>182.44688888888888</v>
      </c>
      <c r="K119" s="230">
        <f>ROUND(J119*Order_Quote!$L$6,4)</f>
        <v>0</v>
      </c>
      <c r="L119" s="351"/>
      <c r="M119" s="178"/>
      <c r="N119" s="171">
        <f t="shared" si="2"/>
        <v>0</v>
      </c>
    </row>
    <row r="120" spans="1:14" s="52" customFormat="1" x14ac:dyDescent="0.3">
      <c r="A120" s="29" t="str">
        <f>IF(L120&gt;0,COUNT($A$7:A119)+COUNT(DWV!$A$8:$A$300)+COUNT('Large Dia. DWV'!$A$8:$A$121)+COUNT('SCH40'!$A$8:$A$601)+COUNT('Large Dia. SCH40'!$A$8:$A$34)+COUNT('SDR26'!$A$8:$A$118)+COUNT(SDR35G!$A$8:$A$226)+1,"")</f>
        <v/>
      </c>
      <c r="B120" s="419"/>
      <c r="C120" s="419"/>
      <c r="D120" s="3" t="s">
        <v>8996</v>
      </c>
      <c r="E120" s="4">
        <v>29859635</v>
      </c>
      <c r="F120" s="5" t="s">
        <v>8998</v>
      </c>
      <c r="G120" s="381">
        <f>IFERROR(INDEX([1]Master!$1:$1048576,MATCH(D120,[1]Master!$B:$B,0),MATCH($H$5,[1]Master!$1:$1,0)),"")</f>
        <v>25</v>
      </c>
      <c r="H120" s="381">
        <f>IFERROR(INDEX([1]Master!$1:$1048576,MATCH(D120,[1]Master!$B:$B,0),MATCH($H$4,[1]Master!$1:$1,0)),"")</f>
        <v>630</v>
      </c>
      <c r="I120" s="6" t="s">
        <v>5380</v>
      </c>
      <c r="J120" s="367">
        <f>IFERROR(INDEX([1]Master!$1:$1048576,MATCH(D120,[1]Master!$B:$B,0),MATCH($G$5,[1]Master!$1:$1,0)),"")</f>
        <v>16.787111111111109</v>
      </c>
      <c r="K120" s="230">
        <f>ROUND(J120*Order_Quote!$L$6,4)</f>
        <v>0</v>
      </c>
      <c r="L120" s="351"/>
      <c r="M120" s="178"/>
      <c r="N120" s="171">
        <f t="shared" si="2"/>
        <v>0</v>
      </c>
    </row>
    <row r="121" spans="1:14" s="52" customFormat="1" x14ac:dyDescent="0.3">
      <c r="A121" s="29" t="str">
        <f>IF(L121&gt;0,COUNT($A$7:A120)+COUNT(DWV!$A$8:$A$300)+COUNT('Large Dia. DWV'!$A$8:$A$121)+COUNT('SCH40'!$A$8:$A$601)+COUNT('Large Dia. SCH40'!$A$8:$A$34)+COUNT('SDR26'!$A$8:$A$118)+COUNT(SDR35G!$A$8:$A$226)+1,"")</f>
        <v/>
      </c>
      <c r="B121" s="419"/>
      <c r="C121" s="419"/>
      <c r="D121" s="3" t="s">
        <v>8997</v>
      </c>
      <c r="E121" s="4">
        <v>29859651</v>
      </c>
      <c r="F121" s="5" t="s">
        <v>8999</v>
      </c>
      <c r="G121" s="381">
        <f>IFERROR(INDEX([1]Master!$1:$1048576,MATCH(D121,[1]Master!$B:$B,0),MATCH($H$5,[1]Master!$1:$1,0)),"")</f>
        <v>25</v>
      </c>
      <c r="H121" s="381">
        <f>IFERROR(INDEX([1]Master!$1:$1048576,MATCH(D121,[1]Master!$B:$B,0),MATCH($H$4,[1]Master!$1:$1,0)),"")</f>
        <v>320</v>
      </c>
      <c r="I121" s="6" t="s">
        <v>5380</v>
      </c>
      <c r="J121" s="367">
        <f>IFERROR(INDEX([1]Master!$1:$1048576,MATCH(D121,[1]Master!$B:$B,0),MATCH($G$5,[1]Master!$1:$1,0)),"")</f>
        <v>19.093555555555557</v>
      </c>
      <c r="K121" s="230">
        <f>ROUND(J121*Order_Quote!$L$6,4)</f>
        <v>0</v>
      </c>
      <c r="L121" s="353"/>
      <c r="M121" s="178"/>
      <c r="N121" s="171">
        <f t="shared" si="2"/>
        <v>0</v>
      </c>
    </row>
    <row r="122" spans="1:14" s="52" customFormat="1" x14ac:dyDescent="0.3">
      <c r="A122" s="29" t="str">
        <f>IF(L122&gt;0,COUNT($A$7:A121)+COUNT(DWV!$A$8:$A$300)+COUNT('Large Dia. DWV'!$A$8:$A$121)+COUNT('SCH40'!$A$8:$A$601)+COUNT('Large Dia. SCH40'!$A$8:$A$34)+COUNT('SDR26'!$A$8:$A$118)+COUNT(SDR35G!$A$8:$A$226)+1,"")</f>
        <v/>
      </c>
      <c r="B122" s="419"/>
      <c r="C122" s="419"/>
      <c r="D122" s="3" t="s">
        <v>597</v>
      </c>
      <c r="E122" s="4">
        <v>29850348</v>
      </c>
      <c r="F122" s="5" t="s">
        <v>9125</v>
      </c>
      <c r="G122" s="381">
        <f>IFERROR(INDEX([1]Master!$1:$1048576,MATCH(D122,[1]Master!$B:$B,0),MATCH($H$5,[1]Master!$1:$1,0)),"")</f>
        <v>8</v>
      </c>
      <c r="H122" s="381">
        <f>IFERROR(INDEX([1]Master!$1:$1048576,MATCH(D122,[1]Master!$B:$B,0),MATCH($H$4,[1]Master!$1:$1,0)),"")</f>
        <v>96</v>
      </c>
      <c r="I122" s="6" t="s">
        <v>5380</v>
      </c>
      <c r="J122" s="367">
        <f>IFERROR(INDEX([1]Master!$1:$1048576,MATCH(D122,[1]Master!$B:$B,0),MATCH($G$5,[1]Master!$1:$1,0)),"")</f>
        <v>89.856222222222215</v>
      </c>
      <c r="K122" s="230">
        <f>ROUND(J122*Order_Quote!$L$6,4)</f>
        <v>0</v>
      </c>
      <c r="L122" s="353"/>
      <c r="M122" s="178"/>
      <c r="N122" s="171">
        <f t="shared" si="2"/>
        <v>0</v>
      </c>
    </row>
    <row r="123" spans="1:14" s="52" customFormat="1" x14ac:dyDescent="0.3">
      <c r="A123" s="29" t="str">
        <f>IF(L123&gt;0,COUNT($A$7:A122)+COUNT(DWV!$A$8:$A$300)+COUNT('Large Dia. DWV'!$A$8:$A$121)+COUNT('SCH40'!$A$8:$A$601)+COUNT('Large Dia. SCH40'!$A$8:$A$34)+COUNT('SDR26'!$A$8:$A$118)+COUNT(SDR35G!$A$8:$A$226)+1,"")</f>
        <v/>
      </c>
      <c r="B123" s="419"/>
      <c r="C123" s="419"/>
      <c r="D123" s="3" t="s">
        <v>598</v>
      </c>
      <c r="E123" s="4">
        <v>29854440</v>
      </c>
      <c r="F123" s="5" t="s">
        <v>9126</v>
      </c>
      <c r="G123" s="381">
        <f>IFERROR(INDEX([1]Master!$1:$1048576,MATCH(D123,[1]Master!$B:$B,0),MATCH($H$5,[1]Master!$1:$1,0)),"")</f>
        <v>4</v>
      </c>
      <c r="H123" s="381">
        <f>IFERROR(INDEX([1]Master!$1:$1048576,MATCH(D123,[1]Master!$B:$B,0),MATCH($H$4,[1]Master!$1:$1,0)),"")</f>
        <v>48</v>
      </c>
      <c r="I123" s="6" t="s">
        <v>5380</v>
      </c>
      <c r="J123" s="367">
        <f>IFERROR(INDEX([1]Master!$1:$1048576,MATCH(D123,[1]Master!$B:$B,0),MATCH($G$5,[1]Master!$1:$1,0)),"")</f>
        <v>224.53355555555558</v>
      </c>
      <c r="K123" s="230">
        <f>ROUND(J123*Order_Quote!$L$6,4)</f>
        <v>0</v>
      </c>
      <c r="L123" s="351"/>
      <c r="M123" s="178"/>
      <c r="N123" s="171">
        <f t="shared" si="2"/>
        <v>0</v>
      </c>
    </row>
    <row r="124" spans="1:14" s="52" customFormat="1" x14ac:dyDescent="0.3">
      <c r="A124" s="29" t="str">
        <f>IF(L124&gt;0,COUNT($A$7:A123)+COUNT(DWV!$A$8:$A$300)+COUNT('Large Dia. DWV'!$A$8:$A$121)+COUNT('SCH40'!$A$8:$A$601)+COUNT('Large Dia. SCH40'!$A$8:$A$34)+COUNT('SDR26'!$A$8:$A$118)+COUNT(SDR35G!$A$8:$A$226)+1,"")</f>
        <v/>
      </c>
      <c r="B124" s="419"/>
      <c r="C124" s="419"/>
      <c r="D124" s="3" t="s">
        <v>5380</v>
      </c>
      <c r="E124" s="4"/>
      <c r="F124" s="183" t="s">
        <v>10095</v>
      </c>
      <c r="G124" s="381" t="str">
        <f>IFERROR(INDEX([1]Master!$1:$1048576,MATCH(D124,[1]Master!$B:$B,0),MATCH($H$5,[1]Master!$1:$1,0)),"")</f>
        <v/>
      </c>
      <c r="H124" s="381" t="str">
        <f>IFERROR(INDEX([1]Master!$1:$1048576,MATCH(D124,[1]Master!$B:$B,0),MATCH($H$4,[1]Master!$1:$1,0)),"")</f>
        <v/>
      </c>
      <c r="I124" s="6" t="s">
        <v>5380</v>
      </c>
      <c r="J124" s="367" t="str">
        <f>IFERROR(INDEX([1]Master!$1:$1048576,MATCH(D124,[1]Master!$B:$B,0),MATCH($G$5,[1]Master!$1:$1,0)),"")</f>
        <v/>
      </c>
      <c r="K124" s="230"/>
      <c r="L124" s="351"/>
      <c r="M124" s="178"/>
      <c r="N124" s="171"/>
    </row>
    <row r="125" spans="1:14" s="52" customFormat="1" x14ac:dyDescent="0.3">
      <c r="A125" s="29" t="str">
        <f>IF(L125&gt;0,COUNT($A$7:A124)+COUNT(DWV!$A$8:$A$300)+COUNT('Large Dia. DWV'!$A$8:$A$121)+COUNT('SCH40'!$A$8:$A$601)+COUNT('Large Dia. SCH40'!$A$8:$A$34)+COUNT('SDR26'!$A$8:$A$118)+COUNT(SDR35G!$A$8:$A$226)+1,"")</f>
        <v/>
      </c>
      <c r="B125" s="419"/>
      <c r="C125" s="419"/>
      <c r="D125" s="3" t="s">
        <v>11169</v>
      </c>
      <c r="E125" s="4">
        <v>29853855</v>
      </c>
      <c r="F125" s="5" t="s">
        <v>9021</v>
      </c>
      <c r="G125" s="381">
        <f>IFERROR(INDEX([1]Master!$1:$1048576,MATCH(D125,[1]Master!$B:$B,0),MATCH($H$5,[1]Master!$1:$1,0)),"")</f>
        <v>50</v>
      </c>
      <c r="H125" s="381">
        <f>IFERROR(INDEX([1]Master!$1:$1048576,MATCH(D125,[1]Master!$B:$B,0),MATCH($H$4,[1]Master!$1:$1,0)),"")</f>
        <v>0</v>
      </c>
      <c r="I125" s="6" t="s">
        <v>5380</v>
      </c>
      <c r="J125" s="367">
        <f>IFERROR(INDEX([1]Master!$1:$1048576,MATCH(D125,[1]Master!$B:$B,0),MATCH($G$5,[1]Master!$1:$1,0)),"")</f>
        <v>6.9668888888888896</v>
      </c>
      <c r="K125" s="230">
        <f>ROUND(J125*Order_Quote!$L$6,4)</f>
        <v>0</v>
      </c>
      <c r="L125" s="353"/>
      <c r="M125" s="178"/>
      <c r="N125" s="171">
        <f>L125/G125</f>
        <v>0</v>
      </c>
    </row>
    <row r="126" spans="1:14" s="52" customFormat="1" x14ac:dyDescent="0.3">
      <c r="A126" s="29" t="str">
        <f>IF(L126&gt;0,COUNT($A$7:A125)+COUNT(DWV!$A$8:$A$300)+COUNT('Large Dia. DWV'!$A$8:$A$121)+COUNT('SCH40'!$A$8:$A$601)+COUNT('Large Dia. SCH40'!$A$8:$A$34)+COUNT('SDR26'!$A$8:$A$118)+COUNT(SDR35G!$A$8:$A$226)+1,"")</f>
        <v/>
      </c>
      <c r="B126" s="419"/>
      <c r="C126" s="419"/>
      <c r="D126" s="3" t="s">
        <v>606</v>
      </c>
      <c r="E126" s="4">
        <v>29852120</v>
      </c>
      <c r="F126" s="5" t="s">
        <v>9101</v>
      </c>
      <c r="G126" s="381">
        <f>IFERROR(INDEX([1]Master!$1:$1048576,MATCH(D126,[1]Master!$B:$B,0),MATCH($H$5,[1]Master!$1:$1,0)),"")</f>
        <v>20</v>
      </c>
      <c r="H126" s="381">
        <f>IFERROR(INDEX([1]Master!$1:$1048576,MATCH(D126,[1]Master!$B:$B,0),MATCH($H$4,[1]Master!$1:$1,0)),"")</f>
        <v>900</v>
      </c>
      <c r="I126" s="6" t="s">
        <v>5380</v>
      </c>
      <c r="J126" s="367">
        <f>IFERROR(INDEX([1]Master!$1:$1048576,MATCH(D126,[1]Master!$B:$B,0),MATCH($G$5,[1]Master!$1:$1,0)),"")</f>
        <v>7.9536666666666669</v>
      </c>
      <c r="K126" s="230">
        <f>ROUND(J126*Order_Quote!$L$6,4)</f>
        <v>0</v>
      </c>
      <c r="L126" s="353"/>
      <c r="M126" s="178"/>
      <c r="N126" s="171">
        <f>L126/G126</f>
        <v>0</v>
      </c>
    </row>
    <row r="127" spans="1:14" s="52" customFormat="1" x14ac:dyDescent="0.3">
      <c r="A127" s="29" t="str">
        <f>IF(L127&gt;0,COUNT($A$7:A126)+COUNT(DWV!$A$8:$A$300)+COUNT('Large Dia. DWV'!$A$8:$A$121)+COUNT('SCH40'!$A$8:$A$601)+COUNT('Large Dia. SCH40'!$A$8:$A$34)+COUNT('SDR26'!$A$8:$A$118)+COUNT(SDR35G!$A$8:$A$226)+1,"")</f>
        <v/>
      </c>
      <c r="B127" s="419"/>
      <c r="C127" s="419"/>
      <c r="D127" s="3" t="s">
        <v>11196</v>
      </c>
      <c r="E127" s="4">
        <v>29852568</v>
      </c>
      <c r="F127" s="5" t="s">
        <v>9102</v>
      </c>
      <c r="G127" s="381">
        <f>IFERROR(INDEX([1]Master!$1:$1048576,MATCH(D127,[1]Master!$B:$B,0),MATCH($H$5,[1]Master!$1:$1,0)),"")</f>
        <v>12</v>
      </c>
      <c r="H127" s="381">
        <f>IFERROR(INDEX([1]Master!$1:$1048576,MATCH(D127,[1]Master!$B:$B,0),MATCH($H$4,[1]Master!$1:$1,0)),"")</f>
        <v>216</v>
      </c>
      <c r="I127" s="6" t="s">
        <v>5380</v>
      </c>
      <c r="J127" s="367">
        <f>IFERROR(INDEX([1]Master!$1:$1048576,MATCH(D127,[1]Master!$B:$B,0),MATCH($G$5,[1]Master!$1:$1,0)),"")</f>
        <v>29.044555555555554</v>
      </c>
      <c r="K127" s="230">
        <f>ROUND(J127*Order_Quote!$L$6,4)</f>
        <v>0</v>
      </c>
      <c r="L127" s="351"/>
      <c r="M127" s="178"/>
      <c r="N127" s="171">
        <f>L127/G127</f>
        <v>0</v>
      </c>
    </row>
    <row r="128" spans="1:14" s="52" customFormat="1" x14ac:dyDescent="0.3">
      <c r="A128" s="29" t="str">
        <f>IF(L128&gt;0,COUNT($A$7:A127)+COUNT(DWV!$A$8:$A$300)+COUNT('Large Dia. DWV'!$A$8:$A$121)+COUNT('SCH40'!$A$8:$A$601)+COUNT('Large Dia. SCH40'!$A$8:$A$34)+COUNT('SDR26'!$A$8:$A$118)+COUNT(SDR35G!$A$8:$A$226)+1,"")</f>
        <v/>
      </c>
      <c r="B128" s="419"/>
      <c r="C128" s="419"/>
      <c r="D128" s="3" t="s">
        <v>607</v>
      </c>
      <c r="E128" s="4">
        <v>29852146</v>
      </c>
      <c r="F128" s="5" t="s">
        <v>9103</v>
      </c>
      <c r="G128" s="381">
        <f>IFERROR(INDEX([1]Master!$1:$1048576,MATCH(D128,[1]Master!$B:$B,0),MATCH($H$5,[1]Master!$1:$1,0)),"")</f>
        <v>6</v>
      </c>
      <c r="H128" s="381">
        <f>IFERROR(INDEX([1]Master!$1:$1048576,MATCH(D128,[1]Master!$B:$B,0),MATCH($H$4,[1]Master!$1:$1,0)),"")</f>
        <v>72</v>
      </c>
      <c r="I128" s="6" t="s">
        <v>5380</v>
      </c>
      <c r="J128" s="367">
        <f>IFERROR(INDEX([1]Master!$1:$1048576,MATCH(D128,[1]Master!$B:$B,0),MATCH($G$5,[1]Master!$1:$1,0)),"")</f>
        <v>90.522000000000006</v>
      </c>
      <c r="K128" s="230">
        <f>ROUND(J128*Order_Quote!$L$6,4)</f>
        <v>0</v>
      </c>
      <c r="L128" s="351"/>
      <c r="M128" s="178"/>
      <c r="N128" s="171">
        <f>L128/G128</f>
        <v>0</v>
      </c>
    </row>
    <row r="129" spans="1:14" s="52" customFormat="1" x14ac:dyDescent="0.3">
      <c r="A129" s="29" t="str">
        <f>IF(L129&gt;0,COUNT($A$7:A128)+COUNT(DWV!$A$8:$A$300)+COUNT('Large Dia. DWV'!$A$8:$A$121)+COUNT('SCH40'!$A$8:$A$601)+COUNT('Large Dia. SCH40'!$A$8:$A$34)+COUNT('SDR26'!$A$8:$A$118)+COUNT(SDR35G!$A$8:$A$226)+1,"")</f>
        <v/>
      </c>
      <c r="B129" s="419"/>
      <c r="C129" s="419"/>
      <c r="D129" s="3" t="s">
        <v>5380</v>
      </c>
      <c r="E129" s="4"/>
      <c r="F129" s="183" t="s">
        <v>9022</v>
      </c>
      <c r="G129" s="381" t="str">
        <f>IFERROR(INDEX([1]Master!$1:$1048576,MATCH(D129,[1]Master!$B:$B,0),MATCH($H$5,[1]Master!$1:$1,0)),"")</f>
        <v/>
      </c>
      <c r="H129" s="381" t="str">
        <f>IFERROR(INDEX([1]Master!$1:$1048576,MATCH(D129,[1]Master!$B:$B,0),MATCH($H$4,[1]Master!$1:$1,0)),"")</f>
        <v/>
      </c>
      <c r="I129" s="6" t="s">
        <v>5380</v>
      </c>
      <c r="J129" s="367" t="str">
        <f>IFERROR(INDEX([1]Master!$1:$1048576,MATCH(D129,[1]Master!$B:$B,0),MATCH($G$5,[1]Master!$1:$1,0)),"")</f>
        <v/>
      </c>
      <c r="K129" s="230"/>
      <c r="L129" s="353"/>
      <c r="M129" s="178"/>
      <c r="N129" s="171"/>
    </row>
    <row r="130" spans="1:14" s="52" customFormat="1" x14ac:dyDescent="0.3">
      <c r="A130" s="29" t="str">
        <f>IF(L130&gt;0,COUNT($A$7:A129)+COUNT(DWV!$A$8:$A$300)+COUNT('Large Dia. DWV'!$A$8:$A$121)+COUNT('SCH40'!$A$8:$A$601)+COUNT('Large Dia. SCH40'!$A$8:$A$34)+COUNT('SDR26'!$A$8:$A$118)+COUNT(SDR35G!$A$8:$A$226)+1,"")</f>
        <v/>
      </c>
      <c r="B130" s="419"/>
      <c r="C130" s="419"/>
      <c r="D130" s="3" t="s">
        <v>3693</v>
      </c>
      <c r="E130" s="4">
        <v>28896204</v>
      </c>
      <c r="F130" s="5" t="s">
        <v>9043</v>
      </c>
      <c r="G130" s="381">
        <f>IFERROR(INDEX([1]Master!$1:$1048576,MATCH(D130,[1]Master!$B:$B,0),MATCH($H$5,[1]Master!$1:$1,0)),"")</f>
        <v>30</v>
      </c>
      <c r="H130" s="381">
        <f>IFERROR(INDEX([1]Master!$1:$1048576,MATCH(D130,[1]Master!$B:$B,0),MATCH($H$4,[1]Master!$1:$1,0)),"")</f>
        <v>1890</v>
      </c>
      <c r="I130" s="6" t="s">
        <v>5380</v>
      </c>
      <c r="J130" s="367">
        <f>IFERROR(INDEX([1]Master!$1:$1048576,MATCH(D130,[1]Master!$B:$B,0),MATCH($G$5,[1]Master!$1:$1,0)),"")</f>
        <v>5.2786666666666671</v>
      </c>
      <c r="K130" s="230">
        <f>ROUND(J130*Order_Quote!$L$6,4)</f>
        <v>0</v>
      </c>
      <c r="L130" s="353"/>
      <c r="M130" s="178"/>
      <c r="N130" s="171">
        <f t="shared" si="2"/>
        <v>0</v>
      </c>
    </row>
    <row r="131" spans="1:14" s="52" customFormat="1" x14ac:dyDescent="0.3">
      <c r="A131" s="29" t="str">
        <f>IF(L131&gt;0,COUNT($A$7:A130)+COUNT(DWV!$A$8:$A$300)+COUNT('Large Dia. DWV'!$A$8:$A$121)+COUNT('SCH40'!$A$8:$A$601)+COUNT('Large Dia. SCH40'!$A$8:$A$34)+COUNT('SDR26'!$A$8:$A$118)+COUNT(SDR35G!$A$8:$A$226)+1,"")</f>
        <v/>
      </c>
      <c r="B131" s="419"/>
      <c r="C131" s="419"/>
      <c r="D131" s="3" t="s">
        <v>11176</v>
      </c>
      <c r="E131" s="4">
        <v>29852569</v>
      </c>
      <c r="F131" s="5" t="s">
        <v>9127</v>
      </c>
      <c r="G131" s="381">
        <f>IFERROR(INDEX([1]Master!$1:$1048576,MATCH(D131,[1]Master!$B:$B,0),MATCH($H$5,[1]Master!$1:$1,0)),"")</f>
        <v>24</v>
      </c>
      <c r="H131" s="381">
        <f>IFERROR(INDEX([1]Master!$1:$1048576,MATCH(D131,[1]Master!$B:$B,0),MATCH($H$4,[1]Master!$1:$1,0)),"")</f>
        <v>1512</v>
      </c>
      <c r="I131" s="6" t="s">
        <v>5380</v>
      </c>
      <c r="J131" s="367">
        <f>IFERROR(INDEX([1]Master!$1:$1048576,MATCH(D131,[1]Master!$B:$B,0),MATCH($G$5,[1]Master!$1:$1,0)),"")</f>
        <v>6.9668888888888896</v>
      </c>
      <c r="K131" s="230">
        <f>ROUND(J131*Order_Quote!$L$6,4)</f>
        <v>0</v>
      </c>
      <c r="L131" s="353"/>
      <c r="M131" s="178"/>
      <c r="N131" s="171">
        <f t="shared" si="2"/>
        <v>0</v>
      </c>
    </row>
    <row r="132" spans="1:14" s="52" customFormat="1" x14ac:dyDescent="0.3">
      <c r="A132" s="29" t="str">
        <f>IF(L132&gt;0,COUNT($A$7:A131)+COUNT(DWV!$A$8:$A$300)+COUNT('Large Dia. DWV'!$A$8:$A$121)+COUNT('SCH40'!$A$8:$A$601)+COUNT('Large Dia. SCH40'!$A$8:$A$34)+COUNT('SDR26'!$A$8:$A$118)+COUNT(SDR35G!$A$8:$A$226)+1,"")</f>
        <v/>
      </c>
      <c r="B132" s="419"/>
      <c r="C132" s="419"/>
      <c r="D132" s="3" t="s">
        <v>11191</v>
      </c>
      <c r="E132" s="4">
        <v>29852566</v>
      </c>
      <c r="F132" s="5" t="s">
        <v>9128</v>
      </c>
      <c r="G132" s="381">
        <f>IFERROR(INDEX([1]Master!$1:$1048576,MATCH(D132,[1]Master!$B:$B,0),MATCH($H$5,[1]Master!$1:$1,0)),"")</f>
        <v>24</v>
      </c>
      <c r="H132" s="381">
        <f>IFERROR(INDEX([1]Master!$1:$1048576,MATCH(D132,[1]Master!$B:$B,0),MATCH($H$4,[1]Master!$1:$1,0)),"")</f>
        <v>432</v>
      </c>
      <c r="I132" s="6" t="s">
        <v>5380</v>
      </c>
      <c r="J132" s="367">
        <f>IFERROR(INDEX([1]Master!$1:$1048576,MATCH(D132,[1]Master!$B:$B,0),MATCH($G$5,[1]Master!$1:$1,0)),"")</f>
        <v>25.454111111111114</v>
      </c>
      <c r="K132" s="230">
        <f>ROUND(J132*Order_Quote!$L$6,4)</f>
        <v>0</v>
      </c>
      <c r="L132" s="351"/>
      <c r="M132" s="178"/>
      <c r="N132" s="171">
        <f t="shared" si="2"/>
        <v>0</v>
      </c>
    </row>
    <row r="133" spans="1:14" s="52" customFormat="1" x14ac:dyDescent="0.3">
      <c r="A133" s="29" t="str">
        <f>IF(L133&gt;0,COUNT($A$7:A132)+COUNT(DWV!$A$8:$A$300)+COUNT('Large Dia. DWV'!$A$8:$A$121)+COUNT('SCH40'!$A$8:$A$601)+COUNT('Large Dia. SCH40'!$A$8:$A$34)+COUNT('SDR26'!$A$8:$A$118)+COUNT(SDR35G!$A$8:$A$226)+1,"")</f>
        <v/>
      </c>
      <c r="B133" s="419"/>
      <c r="C133" s="419"/>
      <c r="D133" s="3" t="s">
        <v>622</v>
      </c>
      <c r="E133" s="4">
        <v>29850020</v>
      </c>
      <c r="F133" s="5" t="s">
        <v>9129</v>
      </c>
      <c r="G133" s="381">
        <f>IFERROR(INDEX([1]Master!$1:$1048576,MATCH(D133,[1]Master!$B:$B,0),MATCH($H$5,[1]Master!$1:$1,0)),"")</f>
        <v>6</v>
      </c>
      <c r="H133" s="381">
        <f>IFERROR(INDEX([1]Master!$1:$1048576,MATCH(D133,[1]Master!$B:$B,0),MATCH($H$4,[1]Master!$1:$1,0)),"")</f>
        <v>144</v>
      </c>
      <c r="I133" s="6" t="s">
        <v>5380</v>
      </c>
      <c r="J133" s="367">
        <f>IFERROR(INDEX([1]Master!$1:$1048576,MATCH(D133,[1]Master!$B:$B,0),MATCH($G$5,[1]Master!$1:$1,0)),"")</f>
        <v>83.400555555555556</v>
      </c>
      <c r="K133" s="230">
        <f>ROUND(J133*Order_Quote!$L$6,4)</f>
        <v>0</v>
      </c>
      <c r="L133" s="351"/>
      <c r="M133" s="178"/>
      <c r="N133" s="171">
        <f t="shared" si="2"/>
        <v>0</v>
      </c>
    </row>
    <row r="134" spans="1:14" s="52" customFormat="1" x14ac:dyDescent="0.3">
      <c r="A134" s="29" t="str">
        <f>IF(L134&gt;0,COUNT($A$7:A133)+COUNT(DWV!$A$8:$A$300)+COUNT('Large Dia. DWV'!$A$8:$A$121)+COUNT('SCH40'!$A$8:$A$601)+COUNT('Large Dia. SCH40'!$A$8:$A$34)+COUNT('SDR26'!$A$8:$A$118)+COUNT(SDR35G!$A$8:$A$226)+1,"")</f>
        <v/>
      </c>
      <c r="B134" s="419"/>
      <c r="C134" s="419"/>
      <c r="D134" s="3" t="s">
        <v>5380</v>
      </c>
      <c r="E134" s="4"/>
      <c r="F134" s="183" t="s">
        <v>3759</v>
      </c>
      <c r="G134" s="381" t="str">
        <f>IFERROR(INDEX([1]Master!$1:$1048576,MATCH(D134,[1]Master!$B:$B,0),MATCH($H$5,[1]Master!$1:$1,0)),"")</f>
        <v/>
      </c>
      <c r="H134" s="381" t="str">
        <f>IFERROR(INDEX([1]Master!$1:$1048576,MATCH(D134,[1]Master!$B:$B,0),MATCH($H$4,[1]Master!$1:$1,0)),"")</f>
        <v/>
      </c>
      <c r="I134" s="6" t="s">
        <v>5380</v>
      </c>
      <c r="J134" s="367" t="str">
        <f>IFERROR(INDEX([1]Master!$1:$1048576,MATCH(D134,[1]Master!$B:$B,0),MATCH($G$5,[1]Master!$1:$1,0)),"")</f>
        <v/>
      </c>
      <c r="K134" s="230"/>
      <c r="L134" s="351"/>
      <c r="M134" s="178"/>
      <c r="N134" s="171"/>
    </row>
    <row r="135" spans="1:14" s="52" customFormat="1" x14ac:dyDescent="0.3">
      <c r="A135" s="29" t="str">
        <f>IF(L135&gt;0,COUNT($A$7:A134)+COUNT(DWV!$A$8:$A$300)+COUNT('Large Dia. DWV'!$A$8:$A$121)+COUNT('SCH40'!$A$8:$A$601)+COUNT('Large Dia. SCH40'!$A$8:$A$34)+COUNT('SDR26'!$A$8:$A$118)+COUNT(SDR35G!$A$8:$A$226)+1,"")</f>
        <v/>
      </c>
      <c r="B135" s="419"/>
      <c r="C135" s="419"/>
      <c r="D135" s="3" t="s">
        <v>5380</v>
      </c>
      <c r="E135" s="4"/>
      <c r="F135" s="183" t="s">
        <v>3747</v>
      </c>
      <c r="G135" s="381" t="str">
        <f>IFERROR(INDEX([1]Master!$1:$1048576,MATCH(D135,[1]Master!$B:$B,0),MATCH($H$5,[1]Master!$1:$1,0)),"")</f>
        <v/>
      </c>
      <c r="H135" s="381" t="str">
        <f>IFERROR(INDEX([1]Master!$1:$1048576,MATCH(D135,[1]Master!$B:$B,0),MATCH($H$4,[1]Master!$1:$1,0)),"")</f>
        <v/>
      </c>
      <c r="I135" s="6" t="s">
        <v>5380</v>
      </c>
      <c r="J135" s="367" t="str">
        <f>IFERROR(INDEX([1]Master!$1:$1048576,MATCH(D135,[1]Master!$B:$B,0),MATCH($G$5,[1]Master!$1:$1,0)),"")</f>
        <v/>
      </c>
      <c r="K135" s="230"/>
      <c r="L135" s="351"/>
      <c r="M135" s="178"/>
      <c r="N135" s="171"/>
    </row>
    <row r="136" spans="1:14" s="52" customFormat="1" x14ac:dyDescent="0.3">
      <c r="A136" s="29" t="str">
        <f>IF(L136&gt;0,COUNT($A$7:A135)+COUNT(DWV!$A$8:$A$300)+COUNT('Large Dia. DWV'!$A$8:$A$121)+COUNT('SCH40'!$A$8:$A$601)+COUNT('Large Dia. SCH40'!$A$8:$A$34)+COUNT('SDR26'!$A$8:$A$118)+COUNT(SDR35G!$A$8:$A$226)+1,"")</f>
        <v/>
      </c>
      <c r="B136" s="419"/>
      <c r="C136" s="419"/>
      <c r="D136" s="3" t="s">
        <v>3708</v>
      </c>
      <c r="E136" s="4">
        <v>28896409</v>
      </c>
      <c r="F136" s="5" t="s">
        <v>9946</v>
      </c>
      <c r="G136" s="381">
        <f>IFERROR(INDEX([1]Master!$1:$1048576,MATCH(D136,[1]Master!$B:$B,0),MATCH($H$5,[1]Master!$1:$1,0)),"")</f>
        <v>50</v>
      </c>
      <c r="H136" s="381">
        <f>IFERROR(INDEX([1]Master!$1:$1048576,MATCH(D136,[1]Master!$B:$B,0),MATCH($H$4,[1]Master!$1:$1,0)),"")</f>
        <v>4800</v>
      </c>
      <c r="I136" s="6" t="s">
        <v>5380</v>
      </c>
      <c r="J136" s="367">
        <f>IFERROR(INDEX([1]Master!$1:$1048576,MATCH(D136,[1]Master!$B:$B,0),MATCH($G$5,[1]Master!$1:$1,0)),"")</f>
        <v>9.285222222222222</v>
      </c>
      <c r="K136" s="230">
        <f>ROUND(J136*Order_Quote!$L$6,4)</f>
        <v>0</v>
      </c>
      <c r="L136" s="353"/>
      <c r="M136" s="178"/>
      <c r="N136" s="171">
        <f t="shared" si="2"/>
        <v>0</v>
      </c>
    </row>
    <row r="137" spans="1:14" s="52" customFormat="1" x14ac:dyDescent="0.3">
      <c r="A137" s="29" t="str">
        <f>IF(L137&gt;0,COUNT($A$7:A136)+COUNT(DWV!$A$8:$A$300)+COUNT('Large Dia. DWV'!$A$8:$A$121)+COUNT('SCH40'!$A$8:$A$601)+COUNT('Large Dia. SCH40'!$A$8:$A$34)+COUNT('SDR26'!$A$8:$A$118)+COUNT(SDR35G!$A$8:$A$226)+1,"")</f>
        <v/>
      </c>
      <c r="B137" s="419"/>
      <c r="C137" s="419"/>
      <c r="D137" s="3" t="s">
        <v>637</v>
      </c>
      <c r="E137" s="4">
        <v>29859302</v>
      </c>
      <c r="F137" s="5" t="s">
        <v>9130</v>
      </c>
      <c r="G137" s="381">
        <f>IFERROR(INDEX([1]Master!$1:$1048576,MATCH(D137,[1]Master!$B:$B,0),MATCH($H$5,[1]Master!$1:$1,0)),"")</f>
        <v>10</v>
      </c>
      <c r="H137" s="381">
        <f>IFERROR(INDEX([1]Master!$1:$1048576,MATCH(D137,[1]Master!$B:$B,0),MATCH($H$4,[1]Master!$1:$1,0)),"")</f>
        <v>1440</v>
      </c>
      <c r="I137" s="6" t="s">
        <v>5380</v>
      </c>
      <c r="J137" s="367">
        <f>IFERROR(INDEX([1]Master!$1:$1048576,MATCH(D137,[1]Master!$B:$B,0),MATCH($G$5,[1]Master!$1:$1,0)),"")</f>
        <v>9.5943333333333332</v>
      </c>
      <c r="K137" s="230">
        <f>ROUND(J137*Order_Quote!$L$6,4)</f>
        <v>0</v>
      </c>
      <c r="L137" s="353"/>
      <c r="M137" s="178"/>
      <c r="N137" s="171">
        <f t="shared" ref="N137:N176" si="3">L137/G137</f>
        <v>0</v>
      </c>
    </row>
    <row r="138" spans="1:14" s="52" customFormat="1" x14ac:dyDescent="0.3">
      <c r="A138" s="29" t="str">
        <f>IF(L138&gt;0,COUNT($A$7:A137)+COUNT(DWV!$A$8:$A$300)+COUNT('Large Dia. DWV'!$A$8:$A$121)+COUNT('SCH40'!$A$8:$A$601)+COUNT('Large Dia. SCH40'!$A$8:$A$34)+COUNT('SDR26'!$A$8:$A$118)+COUNT(SDR35G!$A$8:$A$226)+1,"")</f>
        <v/>
      </c>
      <c r="B138" s="419"/>
      <c r="C138" s="419"/>
      <c r="D138" s="3" t="s">
        <v>638</v>
      </c>
      <c r="E138" s="4">
        <v>29859310</v>
      </c>
      <c r="F138" s="5" t="s">
        <v>9131</v>
      </c>
      <c r="G138" s="381">
        <f>IFERROR(INDEX([1]Master!$1:$1048576,MATCH(D138,[1]Master!$B:$B,0),MATCH($H$5,[1]Master!$1:$1,0)),"")</f>
        <v>5</v>
      </c>
      <c r="H138" s="381">
        <f>IFERROR(INDEX([1]Master!$1:$1048576,MATCH(D138,[1]Master!$B:$B,0),MATCH($H$4,[1]Master!$1:$1,0)),"")</f>
        <v>640</v>
      </c>
      <c r="I138" s="6" t="s">
        <v>5380</v>
      </c>
      <c r="J138" s="367">
        <f>IFERROR(INDEX([1]Master!$1:$1048576,MATCH(D138,[1]Master!$B:$B,0),MATCH($G$5,[1]Master!$1:$1,0)),"")</f>
        <v>48.292666666666662</v>
      </c>
      <c r="K138" s="230">
        <f>ROUND(J138*Order_Quote!$L$6,4)</f>
        <v>0</v>
      </c>
      <c r="L138" s="351"/>
      <c r="M138" s="178"/>
      <c r="N138" s="171">
        <f t="shared" si="3"/>
        <v>0</v>
      </c>
    </row>
    <row r="139" spans="1:14" s="52" customFormat="1" x14ac:dyDescent="0.3">
      <c r="A139" s="29" t="str">
        <f>IF(L139&gt;0,COUNT($A$7:A138)+COUNT(DWV!$A$8:$A$300)+COUNT('Large Dia. DWV'!$A$8:$A$121)+COUNT('SCH40'!$A$8:$A$601)+COUNT('Large Dia. SCH40'!$A$8:$A$34)+COUNT('SDR26'!$A$8:$A$118)+COUNT(SDR35G!$A$8:$A$226)+1,"")</f>
        <v/>
      </c>
      <c r="B139" s="419"/>
      <c r="C139" s="419"/>
      <c r="D139" s="3" t="s">
        <v>639</v>
      </c>
      <c r="E139" s="4">
        <v>29859329</v>
      </c>
      <c r="F139" s="5" t="s">
        <v>9132</v>
      </c>
      <c r="G139" s="381">
        <f>IFERROR(INDEX([1]Master!$1:$1048576,MATCH(D139,[1]Master!$B:$B,0),MATCH($H$5,[1]Master!$1:$1,0)),"")</f>
        <v>8</v>
      </c>
      <c r="H139" s="381" t="str">
        <f>IFERROR(INDEX([1]Master!$1:$1048576,MATCH(D139,[1]Master!$B:$B,0),MATCH($H$4,[1]Master!$1:$1,0)),"")</f>
        <v>-</v>
      </c>
      <c r="I139" s="6" t="s">
        <v>5380</v>
      </c>
      <c r="J139" s="367">
        <f>IFERROR(INDEX([1]Master!$1:$1048576,MATCH(D139,[1]Master!$B:$B,0),MATCH($G$5,[1]Master!$1:$1,0)),"")</f>
        <v>181.53144444444445</v>
      </c>
      <c r="K139" s="230">
        <f>ROUND(J139*Order_Quote!$L$6,4)</f>
        <v>0</v>
      </c>
      <c r="L139" s="351"/>
      <c r="M139" s="178"/>
      <c r="N139" s="171">
        <f t="shared" si="3"/>
        <v>0</v>
      </c>
    </row>
    <row r="140" spans="1:14" s="52" customFormat="1" x14ac:dyDescent="0.3">
      <c r="A140" s="29" t="str">
        <f>IF(L140&gt;0,COUNT($A$7:A139)+COUNT(DWV!$A$8:$A$300)+COUNT('Large Dia. DWV'!$A$8:$A$121)+COUNT('SCH40'!$A$8:$A$601)+COUNT('Large Dia. SCH40'!$A$8:$A$34)+COUNT('SDR26'!$A$8:$A$118)+COUNT(SDR35G!$A$8:$A$226)+1,"")</f>
        <v/>
      </c>
      <c r="B140" s="419"/>
      <c r="C140" s="419"/>
      <c r="D140" s="3" t="s">
        <v>3703</v>
      </c>
      <c r="E140" s="4">
        <v>28896417</v>
      </c>
      <c r="F140" s="5" t="s">
        <v>9947</v>
      </c>
      <c r="G140" s="381">
        <f>IFERROR(INDEX([1]Master!$1:$1048576,MATCH(D140,[1]Master!$B:$B,0),MATCH($H$5,[1]Master!$1:$1,0)),"")</f>
        <v>2</v>
      </c>
      <c r="H140" s="381" t="str">
        <f>IFERROR(INDEX([1]Master!$1:$1048576,MATCH(D140,[1]Master!$B:$B,0),MATCH($H$4,[1]Master!$1:$1,0)),"")</f>
        <v>-</v>
      </c>
      <c r="I140" s="6" t="s">
        <v>5380</v>
      </c>
      <c r="J140" s="367">
        <f>IFERROR(INDEX([1]Master!$1:$1048576,MATCH(D140,[1]Master!$B:$B,0),MATCH($G$5,[1]Master!$1:$1,0)),"")</f>
        <v>324.43588888888888</v>
      </c>
      <c r="K140" s="230">
        <f>ROUND(J140*Order_Quote!$L$6,4)</f>
        <v>0</v>
      </c>
      <c r="L140" s="351"/>
      <c r="M140" s="178"/>
      <c r="N140" s="171">
        <f t="shared" si="3"/>
        <v>0</v>
      </c>
    </row>
    <row r="141" spans="1:14" s="52" customFormat="1" x14ac:dyDescent="0.3">
      <c r="A141" s="29" t="str">
        <f>IF(L141&gt;0,COUNT($A$7:A140)+COUNT(DWV!$A$8:$A$300)+COUNT('Large Dia. DWV'!$A$8:$A$121)+COUNT('SCH40'!$A$8:$A$601)+COUNT('Large Dia. SCH40'!$A$8:$A$34)+COUNT('SDR26'!$A$8:$A$118)+COUNT(SDR35G!$A$8:$A$226)+1,"")</f>
        <v/>
      </c>
      <c r="B141" s="419"/>
      <c r="C141" s="419"/>
      <c r="D141" s="3" t="s">
        <v>3704</v>
      </c>
      <c r="E141" s="4">
        <v>28896425</v>
      </c>
      <c r="F141" s="5" t="s">
        <v>9948</v>
      </c>
      <c r="G141" s="381">
        <f>IFERROR(INDEX([1]Master!$1:$1048576,MATCH(D141,[1]Master!$B:$B,0),MATCH($H$5,[1]Master!$1:$1,0)),"")</f>
        <v>1</v>
      </c>
      <c r="H141" s="381" t="str">
        <f>IFERROR(INDEX([1]Master!$1:$1048576,MATCH(D141,[1]Master!$B:$B,0),MATCH($H$4,[1]Master!$1:$1,0)),"")</f>
        <v>-</v>
      </c>
      <c r="I141" s="6" t="s">
        <v>5380</v>
      </c>
      <c r="J141" s="367">
        <f>IFERROR(INDEX([1]Master!$1:$1048576,MATCH(D141,[1]Master!$B:$B,0),MATCH($G$5,[1]Master!$1:$1,0)),"")</f>
        <v>459.06566666666669</v>
      </c>
      <c r="K141" s="230">
        <f>ROUND(J141*Order_Quote!$L$6,4)</f>
        <v>0</v>
      </c>
      <c r="L141" s="351"/>
      <c r="M141" s="178"/>
      <c r="N141" s="171">
        <f t="shared" si="3"/>
        <v>0</v>
      </c>
    </row>
    <row r="142" spans="1:14" s="52" customFormat="1" x14ac:dyDescent="0.3">
      <c r="A142" s="29" t="str">
        <f>IF(L142&gt;0,COUNT($A$7:A141)+COUNT(DWV!$A$8:$A$300)+COUNT('Large Dia. DWV'!$A$8:$A$121)+COUNT('SCH40'!$A$8:$A$601)+COUNT('Large Dia. SCH40'!$A$8:$A$34)+COUNT('SDR26'!$A$8:$A$118)+COUNT(SDR35G!$A$8:$A$226)+1,"")</f>
        <v/>
      </c>
      <c r="B142" s="419"/>
      <c r="C142" s="419"/>
      <c r="D142" s="3" t="s">
        <v>640</v>
      </c>
      <c r="E142" s="4">
        <v>29859353</v>
      </c>
      <c r="F142" s="5" t="s">
        <v>9133</v>
      </c>
      <c r="G142" s="381">
        <f>IFERROR(INDEX([1]Master!$1:$1048576,MATCH(D142,[1]Master!$B:$B,0),MATCH($H$5,[1]Master!$1:$1,0)),"")</f>
        <v>54</v>
      </c>
      <c r="H142" s="381">
        <f>IFERROR(INDEX([1]Master!$1:$1048576,MATCH(D142,[1]Master!$B:$B,0),MATCH($H$4,[1]Master!$1:$1,0)),"")</f>
        <v>3402</v>
      </c>
      <c r="I142" s="6" t="s">
        <v>5380</v>
      </c>
      <c r="J142" s="367">
        <f>IFERROR(INDEX([1]Master!$1:$1048576,MATCH(D142,[1]Master!$B:$B,0),MATCH($G$5,[1]Master!$1:$1,0)),"")</f>
        <v>22.184666666666669</v>
      </c>
      <c r="K142" s="230">
        <f>ROUND(J142*Order_Quote!$L$6,4)</f>
        <v>0</v>
      </c>
      <c r="L142" s="353"/>
      <c r="M142" s="178"/>
      <c r="N142" s="171">
        <f t="shared" si="3"/>
        <v>0</v>
      </c>
    </row>
    <row r="143" spans="1:14" s="52" customFormat="1" x14ac:dyDescent="0.3">
      <c r="A143" s="29" t="str">
        <f>IF(L143&gt;0,COUNT($A$7:A142)+COUNT(DWV!$A$8:$A$300)+COUNT('Large Dia. DWV'!$A$8:$A$121)+COUNT('SCH40'!$A$8:$A$601)+COUNT('Large Dia. SCH40'!$A$8:$A$34)+COUNT('SDR26'!$A$8:$A$118)+COUNT(SDR35G!$A$8:$A$226)+1,"")</f>
        <v/>
      </c>
      <c r="B143" s="419"/>
      <c r="C143" s="419"/>
      <c r="D143" s="3" t="s">
        <v>641</v>
      </c>
      <c r="E143" s="4">
        <v>29859361</v>
      </c>
      <c r="F143" s="5" t="s">
        <v>9134</v>
      </c>
      <c r="G143" s="381">
        <f>IFERROR(INDEX([1]Master!$1:$1048576,MATCH(D143,[1]Master!$B:$B,0),MATCH($H$5,[1]Master!$1:$1,0)),"")</f>
        <v>36</v>
      </c>
      <c r="H143" s="381">
        <f>IFERROR(INDEX([1]Master!$1:$1048576,MATCH(D143,[1]Master!$B:$B,0),MATCH($H$4,[1]Master!$1:$1,0)),"")</f>
        <v>1620</v>
      </c>
      <c r="I143" s="6" t="s">
        <v>5380</v>
      </c>
      <c r="J143" s="367">
        <f>IFERROR(INDEX([1]Master!$1:$1048576,MATCH(D143,[1]Master!$B:$B,0),MATCH($G$5,[1]Master!$1:$1,0)),"")</f>
        <v>57.090444444444451</v>
      </c>
      <c r="K143" s="230">
        <f>ROUND(J143*Order_Quote!$L$6,4)</f>
        <v>0</v>
      </c>
      <c r="L143" s="351"/>
      <c r="M143" s="178"/>
      <c r="N143" s="171">
        <f t="shared" si="3"/>
        <v>0</v>
      </c>
    </row>
    <row r="144" spans="1:14" s="52" customFormat="1" x14ac:dyDescent="0.3">
      <c r="A144" s="29" t="str">
        <f>IF(L144&gt;0,COUNT($A$7:A143)+COUNT(DWV!$A$8:$A$300)+COUNT('Large Dia. DWV'!$A$8:$A$121)+COUNT('SCH40'!$A$8:$A$601)+COUNT('Large Dia. SCH40'!$A$8:$A$34)+COUNT('SDR26'!$A$8:$A$118)+COUNT(SDR35G!$A$8:$A$226)+1,"")</f>
        <v/>
      </c>
      <c r="B144" s="419"/>
      <c r="C144" s="419"/>
      <c r="D144" s="3" t="s">
        <v>3705</v>
      </c>
      <c r="E144" s="4">
        <v>28896433</v>
      </c>
      <c r="F144" s="5" t="s">
        <v>9949</v>
      </c>
      <c r="G144" s="381">
        <f>IFERROR(INDEX([1]Master!$1:$1048576,MATCH(D144,[1]Master!$B:$B,0),MATCH($H$5,[1]Master!$1:$1,0)),"")</f>
        <v>4</v>
      </c>
      <c r="H144" s="381" t="str">
        <f>IFERROR(INDEX([1]Master!$1:$1048576,MATCH(D144,[1]Master!$B:$B,0),MATCH($H$4,[1]Master!$1:$1,0)),"")</f>
        <v>-</v>
      </c>
      <c r="I144" s="6" t="s">
        <v>5380</v>
      </c>
      <c r="J144" s="367">
        <f>IFERROR(INDEX([1]Master!$1:$1048576,MATCH(D144,[1]Master!$B:$B,0),MATCH($G$5,[1]Master!$1:$1,0)),"")</f>
        <v>215.72388888888889</v>
      </c>
      <c r="K144" s="230">
        <f>ROUND(J144*Order_Quote!$L$6,4)</f>
        <v>0</v>
      </c>
      <c r="L144" s="351"/>
      <c r="M144" s="178"/>
      <c r="N144" s="171">
        <f t="shared" si="3"/>
        <v>0</v>
      </c>
    </row>
    <row r="145" spans="1:14" s="52" customFormat="1" x14ac:dyDescent="0.3">
      <c r="A145" s="29" t="str">
        <f>IF(L145&gt;0,COUNT($A$7:A144)+COUNT(DWV!$A$8:$A$300)+COUNT('Large Dia. DWV'!$A$8:$A$121)+COUNT('SCH40'!$A$8:$A$601)+COUNT('Large Dia. SCH40'!$A$8:$A$34)+COUNT('SDR26'!$A$8:$A$118)+COUNT(SDR35G!$A$8:$A$226)+1,"")</f>
        <v/>
      </c>
      <c r="B145" s="419"/>
      <c r="C145" s="419"/>
      <c r="D145" s="3"/>
      <c r="E145" s="4"/>
      <c r="F145" s="183" t="s">
        <v>10083</v>
      </c>
      <c r="G145" s="381" t="str">
        <f>IFERROR(INDEX([1]Master!$1:$1048576,MATCH(D145,[1]Master!$B:$B,0),MATCH($H$5,[1]Master!$1:$1,0)),"")</f>
        <v/>
      </c>
      <c r="H145" s="381" t="str">
        <f>IFERROR(INDEX([1]Master!$1:$1048576,MATCH(D145,[1]Master!$B:$B,0),MATCH($H$4,[1]Master!$1:$1,0)),"")</f>
        <v/>
      </c>
      <c r="I145" s="6"/>
      <c r="J145" s="367" t="str">
        <f>IFERROR(INDEX([1]Master!$1:$1048576,MATCH(D145,[1]Master!$B:$B,0),MATCH($G$5,[1]Master!$1:$1,0)),"")</f>
        <v/>
      </c>
      <c r="K145" s="230"/>
      <c r="L145" s="351"/>
      <c r="M145" s="178"/>
      <c r="N145" s="171"/>
    </row>
    <row r="146" spans="1:14" s="52" customFormat="1" x14ac:dyDescent="0.3">
      <c r="A146" s="29" t="str">
        <f>IF(L146&gt;0,COUNT($A$7:A145)+COUNT(DWV!$A$8:$A$300)+COUNT('Large Dia. DWV'!$A$8:$A$121)+COUNT('SCH40'!$A$8:$A$601)+COUNT('Large Dia. SCH40'!$A$8:$A$34)+COUNT('SDR26'!$A$8:$A$118)+COUNT(SDR35G!$A$8:$A$226)+1,"")</f>
        <v/>
      </c>
      <c r="B146" s="419"/>
      <c r="C146" s="419"/>
      <c r="D146" s="3" t="s">
        <v>11173</v>
      </c>
      <c r="E146" s="4">
        <v>29853856</v>
      </c>
      <c r="F146" s="5" t="s">
        <v>9135</v>
      </c>
      <c r="G146" s="381">
        <f>IFERROR(INDEX([1]Master!$1:$1048576,MATCH(D146,[1]Master!$B:$B,0),MATCH($H$5,[1]Master!$1:$1,0)),"")</f>
        <v>40</v>
      </c>
      <c r="H146" s="381">
        <f>IFERROR(INDEX([1]Master!$1:$1048576,MATCH(D146,[1]Master!$B:$B,0),MATCH($H$4,[1]Master!$1:$1,0)),"")</f>
        <v>0</v>
      </c>
      <c r="I146" s="6" t="s">
        <v>5380</v>
      </c>
      <c r="J146" s="367">
        <f>IFERROR(INDEX([1]Master!$1:$1048576,MATCH(D146,[1]Master!$B:$B,0),MATCH($G$5,[1]Master!$1:$1,0)),"")</f>
        <v>15.015666666666668</v>
      </c>
      <c r="K146" s="230">
        <f>ROUND(J146*Order_Quote!$L$6,4)</f>
        <v>0</v>
      </c>
      <c r="L146" s="353"/>
      <c r="M146" s="178"/>
      <c r="N146" s="171">
        <f t="shared" si="3"/>
        <v>0</v>
      </c>
    </row>
    <row r="147" spans="1:14" s="52" customFormat="1" x14ac:dyDescent="0.3">
      <c r="A147" s="29" t="str">
        <f>IF(L147&gt;0,COUNT($A$7:A146)+COUNT(DWV!$A$8:$A$300)+COUNT('Large Dia. DWV'!$A$8:$A$121)+COUNT('SCH40'!$A$8:$A$601)+COUNT('Large Dia. SCH40'!$A$8:$A$34)+COUNT('SDR26'!$A$8:$A$118)+COUNT(SDR35G!$A$8:$A$226)+1,"")</f>
        <v/>
      </c>
      <c r="B147" s="419"/>
      <c r="C147" s="419"/>
      <c r="D147" s="3" t="s">
        <v>11190</v>
      </c>
      <c r="E147" s="4">
        <v>29853849</v>
      </c>
      <c r="F147" s="5" t="s">
        <v>9136</v>
      </c>
      <c r="G147" s="381">
        <f>IFERROR(INDEX([1]Master!$1:$1048576,MATCH(D147,[1]Master!$B:$B,0),MATCH($H$5,[1]Master!$1:$1,0)),"")</f>
        <v>24</v>
      </c>
      <c r="H147" s="381">
        <f>IFERROR(INDEX([1]Master!$1:$1048576,MATCH(D147,[1]Master!$B:$B,0),MATCH($H$4,[1]Master!$1:$1,0)),"")</f>
        <v>0</v>
      </c>
      <c r="I147" s="6" t="s">
        <v>5380</v>
      </c>
      <c r="J147" s="367">
        <f>IFERROR(INDEX([1]Master!$1:$1048576,MATCH(D147,[1]Master!$B:$B,0),MATCH($G$5,[1]Master!$1:$1,0)),"")</f>
        <v>38.662666666666674</v>
      </c>
      <c r="K147" s="230">
        <f>ROUND(J147*Order_Quote!$L$6,4)</f>
        <v>0</v>
      </c>
      <c r="L147" s="351"/>
      <c r="M147" s="178"/>
      <c r="N147" s="171">
        <f t="shared" si="3"/>
        <v>0</v>
      </c>
    </row>
    <row r="148" spans="1:14" s="52" customFormat="1" x14ac:dyDescent="0.3">
      <c r="A148" s="29" t="str">
        <f>IF(L148&gt;0,COUNT($A$7:A147)+COUNT(DWV!$A$8:$A$300)+COUNT('Large Dia. DWV'!$A$8:$A$121)+COUNT('SCH40'!$A$8:$A$601)+COUNT('Large Dia. SCH40'!$A$8:$A$34)+COUNT('SDR26'!$A$8:$A$118)+COUNT(SDR35G!$A$8:$A$226)+1,"")</f>
        <v/>
      </c>
      <c r="B148" s="419"/>
      <c r="C148" s="419"/>
      <c r="D148" s="3" t="s">
        <v>608</v>
      </c>
      <c r="E148" s="4">
        <v>29856753</v>
      </c>
      <c r="F148" s="5" t="s">
        <v>9137</v>
      </c>
      <c r="G148" s="381">
        <f>IFERROR(INDEX([1]Master!$1:$1048576,MATCH(D148,[1]Master!$B:$B,0),MATCH($H$5,[1]Master!$1:$1,0)),"")</f>
        <v>8</v>
      </c>
      <c r="H148" s="381">
        <f>IFERROR(INDEX([1]Master!$1:$1048576,MATCH(D148,[1]Master!$B:$B,0),MATCH($H$4,[1]Master!$1:$1,0)),"")</f>
        <v>84</v>
      </c>
      <c r="I148" s="6" t="s">
        <v>5380</v>
      </c>
      <c r="J148" s="367">
        <f>IFERROR(INDEX([1]Master!$1:$1048576,MATCH(D148,[1]Master!$B:$B,0),MATCH($G$5,[1]Master!$1:$1,0)),"")</f>
        <v>159.14466666666669</v>
      </c>
      <c r="K148" s="230">
        <f>ROUND(J148*Order_Quote!$L$6,4)</f>
        <v>0</v>
      </c>
      <c r="L148" s="351"/>
      <c r="M148" s="178"/>
      <c r="N148" s="171">
        <f t="shared" si="3"/>
        <v>0</v>
      </c>
    </row>
    <row r="149" spans="1:14" s="52" customFormat="1" x14ac:dyDescent="0.3">
      <c r="A149" s="29" t="str">
        <f>IF(L149&gt;0,COUNT($A$7:A148)+COUNT(DWV!$A$8:$A$300)+COUNT('Large Dia. DWV'!$A$8:$A$121)+COUNT('SCH40'!$A$8:$A$601)+COUNT('Large Dia. SCH40'!$A$8:$A$34)+COUNT('SDR26'!$A$8:$A$118)+COUNT(SDR35G!$A$8:$A$226)+1,"")</f>
        <v/>
      </c>
      <c r="B149" s="419"/>
      <c r="C149" s="419"/>
      <c r="D149" s="3" t="s">
        <v>609</v>
      </c>
      <c r="E149" s="4">
        <v>29856761</v>
      </c>
      <c r="F149" s="5" t="s">
        <v>9138</v>
      </c>
      <c r="G149" s="381">
        <f>IFERROR(INDEX([1]Master!$1:$1048576,MATCH(D149,[1]Master!$B:$B,0),MATCH($H$5,[1]Master!$1:$1,0)),"")</f>
        <v>10</v>
      </c>
      <c r="H149" s="381" t="str">
        <f>IFERROR(INDEX([1]Master!$1:$1048576,MATCH(D149,[1]Master!$B:$B,0),MATCH($H$4,[1]Master!$1:$1,0)),"")</f>
        <v>-</v>
      </c>
      <c r="I149" s="6" t="s">
        <v>5380</v>
      </c>
      <c r="J149" s="367">
        <f>IFERROR(INDEX([1]Master!$1:$1048576,MATCH(D149,[1]Master!$B:$B,0),MATCH($G$5,[1]Master!$1:$1,0)),"")</f>
        <v>163.54355555555554</v>
      </c>
      <c r="K149" s="230">
        <f>ROUND(J149*Order_Quote!$L$6,4)</f>
        <v>0</v>
      </c>
      <c r="L149" s="351"/>
      <c r="M149" s="178"/>
      <c r="N149" s="171">
        <f t="shared" si="3"/>
        <v>0</v>
      </c>
    </row>
    <row r="150" spans="1:14" s="52" customFormat="1" x14ac:dyDescent="0.3">
      <c r="A150" s="29" t="str">
        <f>IF(L150&gt;0,COUNT($A$7:A149)+COUNT(DWV!$A$8:$A$300)+COUNT('Large Dia. DWV'!$A$8:$A$121)+COUNT('SCH40'!$A$8:$A$601)+COUNT('Large Dia. SCH40'!$A$8:$A$34)+COUNT('SDR26'!$A$8:$A$118)+COUNT(SDR35G!$A$8:$A$226)+1,"")</f>
        <v/>
      </c>
      <c r="B150" s="419"/>
      <c r="C150" s="419"/>
      <c r="D150" s="3" t="s">
        <v>5380</v>
      </c>
      <c r="E150" s="4"/>
      <c r="F150" s="183" t="s">
        <v>3768</v>
      </c>
      <c r="G150" s="381" t="str">
        <f>IFERROR(INDEX([1]Master!$1:$1048576,MATCH(D150,[1]Master!$B:$B,0),MATCH($H$5,[1]Master!$1:$1,0)),"")</f>
        <v/>
      </c>
      <c r="H150" s="381" t="str">
        <f>IFERROR(INDEX([1]Master!$1:$1048576,MATCH(D150,[1]Master!$B:$B,0),MATCH($H$4,[1]Master!$1:$1,0)),"")</f>
        <v/>
      </c>
      <c r="I150" s="6" t="s">
        <v>5380</v>
      </c>
      <c r="J150" s="367" t="str">
        <f>IFERROR(INDEX([1]Master!$1:$1048576,MATCH(D150,[1]Master!$B:$B,0),MATCH($G$5,[1]Master!$1:$1,0)),"")</f>
        <v/>
      </c>
      <c r="K150" s="230"/>
      <c r="L150" s="351"/>
      <c r="M150" s="178"/>
      <c r="N150" s="171"/>
    </row>
    <row r="151" spans="1:14" s="52" customFormat="1" x14ac:dyDescent="0.3">
      <c r="A151" s="29" t="str">
        <f>IF(L151&gt;0,COUNT($A$7:A150)+COUNT(DWV!$A$8:$A$300)+COUNT('Large Dia. DWV'!$A$8:$A$121)+COUNT('SCH40'!$A$8:$A$601)+COUNT('Large Dia. SCH40'!$A$8:$A$34)+COUNT('SDR26'!$A$8:$A$118)+COUNT(SDR35G!$A$8:$A$226)+1,"")</f>
        <v/>
      </c>
      <c r="B151" s="419"/>
      <c r="C151" s="419"/>
      <c r="D151" s="3" t="s">
        <v>9006</v>
      </c>
      <c r="E151" s="4">
        <v>29859596</v>
      </c>
      <c r="F151" s="5" t="s">
        <v>9007</v>
      </c>
      <c r="G151" s="381">
        <f>IFERROR(INDEX([1]Master!$1:$1048576,MATCH(D151,[1]Master!$B:$B,0),MATCH($H$5,[1]Master!$1:$1,0)),"")</f>
        <v>25</v>
      </c>
      <c r="H151" s="381">
        <f>IFERROR(INDEX([1]Master!$1:$1048576,MATCH(D151,[1]Master!$B:$B,0),MATCH($H$4,[1]Master!$1:$1,0)),"")</f>
        <v>2400</v>
      </c>
      <c r="I151" s="6" t="s">
        <v>5380</v>
      </c>
      <c r="J151" s="367">
        <f>IFERROR(INDEX([1]Master!$1:$1048576,MATCH(D151,[1]Master!$B:$B,0),MATCH($G$5,[1]Master!$1:$1,0)),"")</f>
        <v>26.459911111111118</v>
      </c>
      <c r="K151" s="230">
        <f>ROUND(J151*Order_Quote!$L$6,4)</f>
        <v>0</v>
      </c>
      <c r="L151" s="351"/>
      <c r="M151" s="178"/>
      <c r="N151" s="171">
        <f t="shared" si="3"/>
        <v>0</v>
      </c>
    </row>
    <row r="152" spans="1:14" s="52" customFormat="1" x14ac:dyDescent="0.3">
      <c r="A152" s="29" t="str">
        <f>IF(L152&gt;0,COUNT($A$7:A151)+COUNT(DWV!$A$8:$A$300)+COUNT('Large Dia. DWV'!$A$8:$A$121)+COUNT('SCH40'!$A$8:$A$601)+COUNT('Large Dia. SCH40'!$A$8:$A$34)+COUNT('SDR26'!$A$8:$A$118)+COUNT(SDR35G!$A$8:$A$226)+1,"")</f>
        <v/>
      </c>
      <c r="B152" s="419"/>
      <c r="C152" s="419"/>
      <c r="D152" s="3" t="s">
        <v>617</v>
      </c>
      <c r="E152" s="4">
        <v>29853509</v>
      </c>
      <c r="F152" s="5" t="s">
        <v>9139</v>
      </c>
      <c r="G152" s="381">
        <f>IFERROR(INDEX([1]Master!$1:$1048576,MATCH(D152,[1]Master!$B:$B,0),MATCH($H$5,[1]Master!$1:$1,0)),"")</f>
        <v>36</v>
      </c>
      <c r="H152" s="381">
        <f>IFERROR(INDEX([1]Master!$1:$1048576,MATCH(D152,[1]Master!$B:$B,0),MATCH($H$4,[1]Master!$1:$1,0)),"")</f>
        <v>864</v>
      </c>
      <c r="I152" s="6" t="s">
        <v>5380</v>
      </c>
      <c r="J152" s="367">
        <f>IFERROR(INDEX([1]Master!$1:$1048576,MATCH(D152,[1]Master!$B:$B,0),MATCH($G$5,[1]Master!$1:$1,0)),"")</f>
        <v>38.579444444444448</v>
      </c>
      <c r="K152" s="230">
        <f>ROUND(J152*Order_Quote!$L$6,4)</f>
        <v>0</v>
      </c>
      <c r="L152" s="353"/>
      <c r="M152" s="178"/>
      <c r="N152" s="171">
        <f t="shared" si="3"/>
        <v>0</v>
      </c>
    </row>
    <row r="153" spans="1:14" s="52" customFormat="1" x14ac:dyDescent="0.3">
      <c r="A153" s="29" t="str">
        <f>IF(L153&gt;0,COUNT($A$7:A152)+COUNT(DWV!$A$8:$A$300)+COUNT('Large Dia. DWV'!$A$8:$A$121)+COUNT('SCH40'!$A$8:$A$601)+COUNT('Large Dia. SCH40'!$A$8:$A$34)+COUNT('SDR26'!$A$8:$A$118)+COUNT(SDR35G!$A$8:$A$226)+1,"")</f>
        <v/>
      </c>
      <c r="B153" s="419"/>
      <c r="C153" s="419"/>
      <c r="D153" s="3" t="s">
        <v>9008</v>
      </c>
      <c r="E153" s="4">
        <v>29856516</v>
      </c>
      <c r="F153" s="5" t="s">
        <v>9010</v>
      </c>
      <c r="G153" s="381">
        <f>IFERROR(INDEX([1]Master!$1:$1048576,MATCH(D153,[1]Master!$B:$B,0),MATCH($H$5,[1]Master!$1:$1,0)),"")</f>
        <v>25</v>
      </c>
      <c r="H153" s="381">
        <f>IFERROR(INDEX([1]Master!$1:$1048576,MATCH(D153,[1]Master!$B:$B,0),MATCH($H$4,[1]Master!$1:$1,0)),"")</f>
        <v>1800</v>
      </c>
      <c r="I153" s="6" t="s">
        <v>5380</v>
      </c>
      <c r="J153" s="367">
        <f>IFERROR(INDEX([1]Master!$1:$1048576,MATCH(D153,[1]Master!$B:$B,0),MATCH($G$5,[1]Master!$1:$1,0)),"")</f>
        <v>27.189888888888891</v>
      </c>
      <c r="K153" s="230">
        <f>ROUND(J153*Order_Quote!$L$6,4)</f>
        <v>0</v>
      </c>
      <c r="L153" s="351"/>
      <c r="M153" s="178"/>
      <c r="N153" s="171">
        <f t="shared" si="3"/>
        <v>0</v>
      </c>
    </row>
    <row r="154" spans="1:14" s="52" customFormat="1" x14ac:dyDescent="0.3">
      <c r="A154" s="29" t="str">
        <f>IF(L154&gt;0,COUNT($A$7:A153)+COUNT(DWV!$A$8:$A$300)+COUNT('Large Dia. DWV'!$A$8:$A$121)+COUNT('SCH40'!$A$8:$A$601)+COUNT('Large Dia. SCH40'!$A$8:$A$34)+COUNT('SDR26'!$A$8:$A$118)+COUNT(SDR35G!$A$8:$A$226)+1,"")</f>
        <v/>
      </c>
      <c r="B154" s="419"/>
      <c r="C154" s="419"/>
      <c r="D154" s="3" t="s">
        <v>9009</v>
      </c>
      <c r="E154" s="4">
        <v>29856524</v>
      </c>
      <c r="F154" s="5" t="s">
        <v>9011</v>
      </c>
      <c r="G154" s="381">
        <f>IFERROR(INDEX([1]Master!$1:$1048576,MATCH(D154,[1]Master!$B:$B,0),MATCH($H$5,[1]Master!$1:$1,0)),"")</f>
        <v>25</v>
      </c>
      <c r="H154" s="381">
        <f>IFERROR(INDEX([1]Master!$1:$1048576,MATCH(D154,[1]Master!$B:$B,0),MATCH($H$4,[1]Master!$1:$1,0)),"")</f>
        <v>1800</v>
      </c>
      <c r="I154" s="6" t="s">
        <v>5380</v>
      </c>
      <c r="J154" s="367">
        <f>IFERROR(INDEX([1]Master!$1:$1048576,MATCH(D154,[1]Master!$B:$B,0),MATCH($G$5,[1]Master!$1:$1,0)),"")</f>
        <v>27.570333333333334</v>
      </c>
      <c r="K154" s="230">
        <f>ROUND(J154*Order_Quote!$L$6,4)</f>
        <v>0</v>
      </c>
      <c r="L154" s="351"/>
      <c r="M154" s="178"/>
      <c r="N154" s="171">
        <f t="shared" si="3"/>
        <v>0</v>
      </c>
    </row>
    <row r="155" spans="1:14" s="52" customFormat="1" x14ac:dyDescent="0.3">
      <c r="A155" s="29" t="str">
        <f>IF(L155&gt;0,COUNT($A$7:A154)+COUNT(DWV!$A$8:$A$300)+COUNT('Large Dia. DWV'!$A$8:$A$121)+COUNT('SCH40'!$A$8:$A$601)+COUNT('Large Dia. SCH40'!$A$8:$A$34)+COUNT('SDR26'!$A$8:$A$118)+COUNT(SDR35G!$A$8:$A$226)+1,"")</f>
        <v/>
      </c>
      <c r="B155" s="419"/>
      <c r="C155" s="419"/>
      <c r="D155" s="3" t="s">
        <v>619</v>
      </c>
      <c r="E155" s="4">
        <v>29858705</v>
      </c>
      <c r="F155" s="5" t="s">
        <v>9140</v>
      </c>
      <c r="G155" s="381">
        <f>IFERROR(INDEX([1]Master!$1:$1048576,MATCH(D155,[1]Master!$B:$B,0),MATCH($H$5,[1]Master!$1:$1,0)),"")</f>
        <v>15</v>
      </c>
      <c r="H155" s="381" t="str">
        <f>IFERROR(INDEX([1]Master!$1:$1048576,MATCH(D155,[1]Master!$B:$B,0),MATCH($H$4,[1]Master!$1:$1,0)),"")</f>
        <v>-</v>
      </c>
      <c r="I155" s="6" t="s">
        <v>5380</v>
      </c>
      <c r="J155" s="367">
        <f>IFERROR(INDEX([1]Master!$1:$1048576,MATCH(D155,[1]Master!$B:$B,0),MATCH($G$5,[1]Master!$1:$1,0)),"")</f>
        <v>60.217222222222226</v>
      </c>
      <c r="K155" s="230">
        <f>ROUND(J155*Order_Quote!$L$6,4)</f>
        <v>0</v>
      </c>
      <c r="L155" s="353"/>
      <c r="M155" s="178"/>
      <c r="N155" s="171">
        <f t="shared" si="3"/>
        <v>0</v>
      </c>
    </row>
    <row r="156" spans="1:14" s="52" customFormat="1" x14ac:dyDescent="0.3">
      <c r="A156" s="29" t="str">
        <f>IF(L156&gt;0,COUNT($A$7:A155)+COUNT(DWV!$A$8:$A$300)+COUNT('Large Dia. DWV'!$A$8:$A$121)+COUNT('SCH40'!$A$8:$A$601)+COUNT('Large Dia. SCH40'!$A$8:$A$34)+COUNT('SDR26'!$A$8:$A$118)+COUNT(SDR35G!$A$8:$A$226)+1,"")</f>
        <v/>
      </c>
      <c r="B156" s="419"/>
      <c r="C156" s="419"/>
      <c r="D156" s="3" t="s">
        <v>620</v>
      </c>
      <c r="E156" s="4">
        <v>29853541</v>
      </c>
      <c r="F156" s="5" t="s">
        <v>9141</v>
      </c>
      <c r="G156" s="381">
        <f>IFERROR(INDEX([1]Master!$1:$1048576,MATCH(D156,[1]Master!$B:$B,0),MATCH($H$5,[1]Master!$1:$1,0)),"")</f>
        <v>12</v>
      </c>
      <c r="H156" s="381">
        <f>IFERROR(INDEX([1]Master!$1:$1048576,MATCH(D156,[1]Master!$B:$B,0),MATCH($H$4,[1]Master!$1:$1,0)),"")</f>
        <v>480</v>
      </c>
      <c r="I156" s="6" t="s">
        <v>5380</v>
      </c>
      <c r="J156" s="367">
        <f>IFERROR(INDEX([1]Master!$1:$1048576,MATCH(D156,[1]Master!$B:$B,0),MATCH($G$5,[1]Master!$1:$1,0)),"")</f>
        <v>66.565888888888892</v>
      </c>
      <c r="K156" s="230">
        <f>ROUND(J156*Order_Quote!$L$6,4)</f>
        <v>0</v>
      </c>
      <c r="L156" s="351"/>
      <c r="M156" s="178"/>
      <c r="N156" s="171">
        <f t="shared" si="3"/>
        <v>0</v>
      </c>
    </row>
    <row r="157" spans="1:14" s="52" customFormat="1" x14ac:dyDescent="0.3">
      <c r="A157" s="29" t="str">
        <f>IF(L157&gt;0,COUNT($A$7:A156)+COUNT(DWV!$A$8:$A$300)+COUNT('Large Dia. DWV'!$A$8:$A$121)+COUNT('SCH40'!$A$8:$A$601)+COUNT('Large Dia. SCH40'!$A$8:$A$34)+COUNT('SDR26'!$A$8:$A$118)+COUNT(SDR35G!$A$8:$A$226)+1,"")</f>
        <v/>
      </c>
      <c r="B157" s="419"/>
      <c r="C157" s="419"/>
      <c r="D157" s="3" t="s">
        <v>618</v>
      </c>
      <c r="E157" s="4">
        <v>29853517</v>
      </c>
      <c r="F157" s="5" t="s">
        <v>9142</v>
      </c>
      <c r="G157" s="381">
        <f>IFERROR(INDEX([1]Master!$1:$1048576,MATCH(D157,[1]Master!$B:$B,0),MATCH($H$5,[1]Master!$1:$1,0)),"")</f>
        <v>25</v>
      </c>
      <c r="H157" s="381">
        <f>IFERROR(INDEX([1]Master!$1:$1048576,MATCH(D157,[1]Master!$B:$B,0),MATCH($H$4,[1]Master!$1:$1,0)),"")</f>
        <v>300</v>
      </c>
      <c r="I157" s="6" t="s">
        <v>5380</v>
      </c>
      <c r="J157" s="367">
        <f>IFERROR(INDEX([1]Master!$1:$1048576,MATCH(D157,[1]Master!$B:$B,0),MATCH($G$5,[1]Master!$1:$1,0)),"")</f>
        <v>88.072888888888897</v>
      </c>
      <c r="K157" s="230">
        <f>ROUND(J157*Order_Quote!$L$6,4)</f>
        <v>0</v>
      </c>
      <c r="L157" s="351"/>
      <c r="M157" s="178"/>
      <c r="N157" s="171">
        <f t="shared" si="3"/>
        <v>0</v>
      </c>
    </row>
    <row r="158" spans="1:14" s="52" customFormat="1" x14ac:dyDescent="0.3">
      <c r="A158" s="29" t="str">
        <f>IF(L158&gt;0,COUNT($A$7:A157)+COUNT(DWV!$A$8:$A$300)+COUNT('Large Dia. DWV'!$A$8:$A$121)+COUNT('SCH40'!$A$8:$A$601)+COUNT('Large Dia. SCH40'!$A$8:$A$34)+COUNT('SDR26'!$A$8:$A$118)+COUNT(SDR35G!$A$8:$A$226)+1,"")</f>
        <v/>
      </c>
      <c r="B158" s="419"/>
      <c r="C158" s="419"/>
      <c r="D158" s="3" t="s">
        <v>11209</v>
      </c>
      <c r="E158" s="4">
        <v>29852576</v>
      </c>
      <c r="F158" s="5" t="s">
        <v>9143</v>
      </c>
      <c r="G158" s="381">
        <f>IFERROR(INDEX([1]Master!$1:$1048576,MATCH(D158,[1]Master!$B:$B,0),MATCH($H$5,[1]Master!$1:$1,0)),"")</f>
        <v>48</v>
      </c>
      <c r="H158" s="381">
        <f>IFERROR(INDEX([1]Master!$1:$1048576,MATCH(D158,[1]Master!$B:$B,0),MATCH($H$4,[1]Master!$1:$1,0)),"")</f>
        <v>1152</v>
      </c>
      <c r="I158" s="6" t="s">
        <v>5380</v>
      </c>
      <c r="J158" s="367">
        <f>IFERROR(INDEX([1]Master!$1:$1048576,MATCH(D158,[1]Master!$B:$B,0),MATCH($G$5,[1]Master!$1:$1,0)),"")</f>
        <v>14.040777777777778</v>
      </c>
      <c r="K158" s="230">
        <f>ROUND(J158*Order_Quote!$L$6,4)</f>
        <v>0</v>
      </c>
      <c r="L158" s="353"/>
      <c r="M158" s="178"/>
      <c r="N158" s="171">
        <f t="shared" si="3"/>
        <v>0</v>
      </c>
    </row>
    <row r="159" spans="1:14" s="52" customFormat="1" x14ac:dyDescent="0.3">
      <c r="A159" s="29" t="str">
        <f>IF(L159&gt;0,COUNT($A$7:A158)+COUNT(DWV!$A$8:$A$300)+COUNT('Large Dia. DWV'!$A$8:$A$121)+COUNT('SCH40'!$A$8:$A$601)+COUNT('Large Dia. SCH40'!$A$8:$A$34)+COUNT('SDR26'!$A$8:$A$118)+COUNT(SDR35G!$A$8:$A$226)+1,"")</f>
        <v/>
      </c>
      <c r="B159" s="419"/>
      <c r="C159" s="419"/>
      <c r="D159" s="3" t="s">
        <v>11175</v>
      </c>
      <c r="E159" s="4">
        <v>29852575</v>
      </c>
      <c r="F159" s="5" t="s">
        <v>9144</v>
      </c>
      <c r="G159" s="381">
        <f>IFERROR(INDEX([1]Master!$1:$1048576,MATCH(D159,[1]Master!$B:$B,0),MATCH($H$5,[1]Master!$1:$1,0)),"")</f>
        <v>19</v>
      </c>
      <c r="H159" s="381">
        <f>IFERROR(INDEX([1]Master!$1:$1048576,MATCH(D159,[1]Master!$B:$B,0),MATCH($H$4,[1]Master!$1:$1,0)),"")</f>
        <v>855</v>
      </c>
      <c r="I159" s="6" t="s">
        <v>5380</v>
      </c>
      <c r="J159" s="367">
        <f>IFERROR(INDEX([1]Master!$1:$1048576,MATCH(D159,[1]Master!$B:$B,0),MATCH($G$5,[1]Master!$1:$1,0)),"")</f>
        <v>20.24677777777778</v>
      </c>
      <c r="K159" s="230">
        <f>ROUND(J159*Order_Quote!$L$6,4)</f>
        <v>0</v>
      </c>
      <c r="L159" s="351"/>
      <c r="M159" s="178"/>
      <c r="N159" s="171">
        <f t="shared" si="3"/>
        <v>0</v>
      </c>
    </row>
    <row r="160" spans="1:14" s="52" customFormat="1" x14ac:dyDescent="0.3">
      <c r="A160" s="29" t="str">
        <f>IF(L160&gt;0,COUNT($A$7:A159)+COUNT(DWV!$A$8:$A$300)+COUNT('Large Dia. DWV'!$A$8:$A$121)+COUNT('SCH40'!$A$8:$A$601)+COUNT('Large Dia. SCH40'!$A$8:$A$34)+COUNT('SDR26'!$A$8:$A$118)+COUNT(SDR35G!$A$8:$A$226)+1,"")</f>
        <v/>
      </c>
      <c r="B160" s="419"/>
      <c r="C160" s="419"/>
      <c r="D160" s="3" t="s">
        <v>616</v>
      </c>
      <c r="E160" s="4">
        <v>29851948</v>
      </c>
      <c r="F160" s="5" t="s">
        <v>9145</v>
      </c>
      <c r="G160" s="381">
        <f>IFERROR(INDEX([1]Master!$1:$1048576,MATCH(D160,[1]Master!$B:$B,0),MATCH($H$5,[1]Master!$1:$1,0)),"")</f>
        <v>12</v>
      </c>
      <c r="H160" s="381">
        <f>IFERROR(INDEX([1]Master!$1:$1048576,MATCH(D160,[1]Master!$B:$B,0),MATCH($H$4,[1]Master!$1:$1,0)),"")</f>
        <v>540</v>
      </c>
      <c r="I160" s="6" t="s">
        <v>5380</v>
      </c>
      <c r="J160" s="367">
        <f>IFERROR(INDEX([1]Master!$1:$1048576,MATCH(D160,[1]Master!$B:$B,0),MATCH($G$5,[1]Master!$1:$1,0)),"")</f>
        <v>69.466777777777779</v>
      </c>
      <c r="K160" s="230">
        <f>ROUND(J160*Order_Quote!$L$6,4)</f>
        <v>0</v>
      </c>
      <c r="L160" s="351"/>
      <c r="M160" s="178"/>
      <c r="N160" s="171">
        <f t="shared" si="3"/>
        <v>0</v>
      </c>
    </row>
    <row r="161" spans="1:14" s="52" customFormat="1" x14ac:dyDescent="0.3">
      <c r="A161" s="29" t="str">
        <f>IF(L161&gt;0,COUNT($A$7:A160)+COUNT(DWV!$A$8:$A$300)+COUNT('Large Dia. DWV'!$A$8:$A$121)+COUNT('SCH40'!$A$8:$A$601)+COUNT('Large Dia. SCH40'!$A$8:$A$34)+COUNT('SDR26'!$A$8:$A$118)+COUNT(SDR35G!$A$8:$A$226)+1,"")</f>
        <v/>
      </c>
      <c r="B161" s="419"/>
      <c r="C161" s="419"/>
      <c r="D161" s="3" t="s">
        <v>9004</v>
      </c>
      <c r="E161" s="4">
        <v>29851930</v>
      </c>
      <c r="F161" s="5" t="s">
        <v>9005</v>
      </c>
      <c r="G161" s="381">
        <f>IFERROR(INDEX([1]Master!$1:$1048576,MATCH(D161,[1]Master!$B:$B,0),MATCH($H$5,[1]Master!$1:$1,0)),"")</f>
        <v>24</v>
      </c>
      <c r="H161" s="381">
        <f>IFERROR(INDEX([1]Master!$1:$1048576,MATCH(D161,[1]Master!$B:$B,0),MATCH($H$4,[1]Master!$1:$1,0)),"")</f>
        <v>1080</v>
      </c>
      <c r="I161" s="6" t="s">
        <v>5380</v>
      </c>
      <c r="J161" s="367">
        <f>IFERROR(INDEX([1]Master!$1:$1048576,MATCH(D161,[1]Master!$B:$B,0),MATCH($G$5,[1]Master!$1:$1,0)),"")</f>
        <v>54.463000000000008</v>
      </c>
      <c r="K161" s="230">
        <f>ROUND(J161*Order_Quote!$L$6,4)</f>
        <v>0</v>
      </c>
      <c r="L161" s="351"/>
      <c r="M161" s="178"/>
      <c r="N161" s="171">
        <f t="shared" si="3"/>
        <v>0</v>
      </c>
    </row>
    <row r="162" spans="1:14" s="52" customFormat="1" ht="15.75" customHeight="1" x14ac:dyDescent="0.3">
      <c r="A162" s="29" t="str">
        <f>IF(L162&gt;0,COUNT($A$7:A161)+COUNT(DWV!$A$8:$A$300)+COUNT('Large Dia. DWV'!$A$8:$A$121)+COUNT('SCH40'!$A$8:$A$601)+COUNT('Large Dia. SCH40'!$A$8:$A$34)+COUNT('SDR26'!$A$8:$A$118)+COUNT(SDR35G!$A$8:$A$226)+1,"")</f>
        <v/>
      </c>
      <c r="B162" s="419"/>
      <c r="C162" s="419"/>
      <c r="D162" s="3" t="s">
        <v>11189</v>
      </c>
      <c r="E162" s="4">
        <v>29853844</v>
      </c>
      <c r="F162" s="5" t="s">
        <v>9146</v>
      </c>
      <c r="G162" s="381">
        <f>IFERROR(INDEX([1]Master!$1:$1048576,MATCH(D162,[1]Master!$B:$B,0),MATCH($H$5,[1]Master!$1:$1,0)),"")</f>
        <v>25</v>
      </c>
      <c r="H162" s="381">
        <f>IFERROR(INDEX([1]Master!$1:$1048576,MATCH(D162,[1]Master!$B:$B,0),MATCH($H$4,[1]Master!$1:$1,0)),"")</f>
        <v>1800</v>
      </c>
      <c r="I162" s="6" t="s">
        <v>5380</v>
      </c>
      <c r="J162" s="367">
        <f>IFERROR(INDEX([1]Master!$1:$1048576,MATCH(D162,[1]Master!$B:$B,0),MATCH($G$5,[1]Master!$1:$1,0)),"")</f>
        <v>49.267555555555553</v>
      </c>
      <c r="K162" s="230">
        <f>ROUND(J162*Order_Quote!$L$6,4)</f>
        <v>0</v>
      </c>
      <c r="L162" s="353"/>
      <c r="M162" s="178"/>
      <c r="N162" s="171">
        <f t="shared" si="3"/>
        <v>0</v>
      </c>
    </row>
    <row r="163" spans="1:14" s="52" customFormat="1" x14ac:dyDescent="0.3">
      <c r="A163" s="29" t="str">
        <f>IF(L163&gt;0,COUNT($A$7:A162)+COUNT(DWV!$A$8:$A$300)+COUNT('Large Dia. DWV'!$A$8:$A$121)+COUNT('SCH40'!$A$8:$A$601)+COUNT('Large Dia. SCH40'!$A$8:$A$34)+COUNT('SDR26'!$A$8:$A$118)+COUNT(SDR35G!$A$8:$A$226)+1,"")</f>
        <v/>
      </c>
      <c r="B163" s="419"/>
      <c r="C163" s="419"/>
      <c r="D163" s="3" t="s">
        <v>610</v>
      </c>
      <c r="E163" s="4">
        <v>29851530</v>
      </c>
      <c r="F163" s="5" t="s">
        <v>9147</v>
      </c>
      <c r="G163" s="381">
        <f>IFERROR(INDEX([1]Master!$1:$1048576,MATCH(D163,[1]Master!$B:$B,0),MATCH($H$5,[1]Master!$1:$1,0)),"")</f>
        <v>24</v>
      </c>
      <c r="H163" s="381">
        <f>IFERROR(INDEX([1]Master!$1:$1048576,MATCH(D163,[1]Master!$B:$B,0),MATCH($H$4,[1]Master!$1:$1,0)),"")</f>
        <v>320</v>
      </c>
      <c r="I163" s="6" t="s">
        <v>5380</v>
      </c>
      <c r="J163" s="367">
        <f>IFERROR(INDEX([1]Master!$1:$1048576,MATCH(D163,[1]Master!$B:$B,0),MATCH($G$5,[1]Master!$1:$1,0)),"")</f>
        <v>37.818555555555555</v>
      </c>
      <c r="K163" s="230">
        <f>ROUND(J163*Order_Quote!$L$6,4)</f>
        <v>0</v>
      </c>
      <c r="L163" s="351"/>
      <c r="M163" s="178"/>
      <c r="N163" s="171">
        <f t="shared" si="3"/>
        <v>0</v>
      </c>
    </row>
    <row r="164" spans="1:14" s="52" customFormat="1" x14ac:dyDescent="0.3">
      <c r="A164" s="29" t="str">
        <f>IF(L164&gt;0,COUNT($A$7:A163)+COUNT(DWV!$A$8:$A$300)+COUNT('Large Dia. DWV'!$A$8:$A$121)+COUNT('SCH40'!$A$8:$A$601)+COUNT('Large Dia. SCH40'!$A$8:$A$34)+COUNT('SDR26'!$A$8:$A$118)+COUNT(SDR35G!$A$8:$A$226)+1,"")</f>
        <v/>
      </c>
      <c r="B164" s="419"/>
      <c r="C164" s="419"/>
      <c r="D164" s="3" t="s">
        <v>611</v>
      </c>
      <c r="E164" s="4">
        <v>29856559</v>
      </c>
      <c r="F164" s="5" t="s">
        <v>9148</v>
      </c>
      <c r="G164" s="381">
        <f>IFERROR(INDEX([1]Master!$1:$1048576,MATCH(D164,[1]Master!$B:$B,0),MATCH($H$5,[1]Master!$1:$1,0)),"")</f>
        <v>8</v>
      </c>
      <c r="H164" s="381" t="str">
        <f>IFERROR(INDEX([1]Master!$1:$1048576,MATCH(D164,[1]Master!$B:$B,0),MATCH($H$4,[1]Master!$1:$1,0)),"")</f>
        <v>-</v>
      </c>
      <c r="I164" s="6" t="s">
        <v>5380</v>
      </c>
      <c r="J164" s="367">
        <f>IFERROR(INDEX([1]Master!$1:$1048576,MATCH(D164,[1]Master!$B:$B,0),MATCH($G$5,[1]Master!$1:$1,0)),"")</f>
        <v>124.63122222222223</v>
      </c>
      <c r="K164" s="230">
        <f>ROUND(J164*Order_Quote!$L$6,4)</f>
        <v>0</v>
      </c>
      <c r="L164" s="351"/>
      <c r="M164" s="178"/>
      <c r="N164" s="171">
        <f t="shared" si="3"/>
        <v>0</v>
      </c>
    </row>
    <row r="165" spans="1:14" s="52" customFormat="1" x14ac:dyDescent="0.3">
      <c r="A165" s="29" t="str">
        <f>IF(L165&gt;0,COUNT($A$7:A164)+COUNT(DWV!$A$8:$A$300)+COUNT('Large Dia. DWV'!$A$8:$A$121)+COUNT('SCH40'!$A$8:$A$601)+COUNT('Large Dia. SCH40'!$A$8:$A$34)+COUNT('SDR26'!$A$8:$A$118)+COUNT(SDR35G!$A$8:$A$226)+1,"")</f>
        <v/>
      </c>
      <c r="B165" s="419"/>
      <c r="C165" s="419"/>
      <c r="D165" s="3" t="s">
        <v>612</v>
      </c>
      <c r="E165" s="4">
        <v>29856567</v>
      </c>
      <c r="F165" s="5" t="s">
        <v>9149</v>
      </c>
      <c r="G165" s="381">
        <f>IFERROR(INDEX([1]Master!$1:$1048576,MATCH(D165,[1]Master!$B:$B,0),MATCH($H$5,[1]Master!$1:$1,0)),"")</f>
        <v>9</v>
      </c>
      <c r="H165" s="381" t="str">
        <f>IFERROR(INDEX([1]Master!$1:$1048576,MATCH(D165,[1]Master!$B:$B,0),MATCH($H$4,[1]Master!$1:$1,0)),"")</f>
        <v>-</v>
      </c>
      <c r="I165" s="6" t="s">
        <v>5380</v>
      </c>
      <c r="J165" s="367">
        <f>IFERROR(INDEX([1]Master!$1:$1048576,MATCH(D165,[1]Master!$B:$B,0),MATCH($G$5,[1]Master!$1:$1,0)),"")</f>
        <v>127.06844444444444</v>
      </c>
      <c r="K165" s="230">
        <f>ROUND(J165*Order_Quote!$L$6,4)</f>
        <v>0</v>
      </c>
      <c r="L165" s="351"/>
      <c r="M165" s="178"/>
      <c r="N165" s="171">
        <f t="shared" si="3"/>
        <v>0</v>
      </c>
    </row>
    <row r="166" spans="1:14" s="52" customFormat="1" x14ac:dyDescent="0.3">
      <c r="A166" s="29" t="str">
        <f>IF(L166&gt;0,COUNT($A$7:A165)+COUNT(DWV!$A$8:$A$300)+COUNT('Large Dia. DWV'!$A$8:$A$121)+COUNT('SCH40'!$A$8:$A$601)+COUNT('Large Dia. SCH40'!$A$8:$A$34)+COUNT('SDR26'!$A$8:$A$118)+COUNT(SDR35G!$A$8:$A$226)+1,"")</f>
        <v/>
      </c>
      <c r="B166" s="419"/>
      <c r="C166" s="419"/>
      <c r="D166" s="3" t="s">
        <v>5380</v>
      </c>
      <c r="E166" s="4"/>
      <c r="F166" s="183" t="s">
        <v>3769</v>
      </c>
      <c r="G166" s="381" t="str">
        <f>IFERROR(INDEX([1]Master!$1:$1048576,MATCH(D166,[1]Master!$B:$B,0),MATCH($H$5,[1]Master!$1:$1,0)),"")</f>
        <v/>
      </c>
      <c r="H166" s="381" t="str">
        <f>IFERROR(INDEX([1]Master!$1:$1048576,MATCH(D166,[1]Master!$B:$B,0),MATCH($H$4,[1]Master!$1:$1,0)),"")</f>
        <v/>
      </c>
      <c r="I166" s="6"/>
      <c r="J166" s="367" t="str">
        <f>IFERROR(INDEX([1]Master!$1:$1048576,MATCH(D166,[1]Master!$B:$B,0),MATCH($G$5,[1]Master!$1:$1,0)),"")</f>
        <v/>
      </c>
      <c r="K166" s="230"/>
      <c r="L166" s="351"/>
      <c r="M166" s="178"/>
      <c r="N166" s="171"/>
    </row>
    <row r="167" spans="1:14" s="52" customFormat="1" ht="43.5" customHeight="1" x14ac:dyDescent="0.3">
      <c r="A167" s="29" t="str">
        <f>IF(L167&gt;0,COUNT($A$7:A166)+COUNT(DWV!$A$8:$A$300)+COUNT('Large Dia. DWV'!$A$8:$A$121)+COUNT('SCH40'!$A$8:$A$601)+COUNT('Large Dia. SCH40'!$A$8:$A$34)+COUNT('SDR26'!$A$8:$A$118)+COUNT(SDR35G!$A$8:$A$226)+1,"")</f>
        <v/>
      </c>
      <c r="B167" s="419"/>
      <c r="C167" s="419"/>
      <c r="D167" s="3" t="s">
        <v>5380</v>
      </c>
      <c r="E167" s="4"/>
      <c r="F167" s="183" t="s">
        <v>10097</v>
      </c>
      <c r="G167" s="381" t="str">
        <f>IFERROR(INDEX([1]Master!$1:$1048576,MATCH(D167,[1]Master!$B:$B,0),MATCH($H$5,[1]Master!$1:$1,0)),"")</f>
        <v/>
      </c>
      <c r="H167" s="381" t="str">
        <f>IFERROR(INDEX([1]Master!$1:$1048576,MATCH(D167,[1]Master!$B:$B,0),MATCH($H$4,[1]Master!$1:$1,0)),"")</f>
        <v/>
      </c>
      <c r="I167" s="6"/>
      <c r="J167" s="367" t="str">
        <f>IFERROR(INDEX([1]Master!$1:$1048576,MATCH(D167,[1]Master!$B:$B,0),MATCH($G$5,[1]Master!$1:$1,0)),"")</f>
        <v/>
      </c>
      <c r="K167" s="230"/>
      <c r="L167" s="351"/>
      <c r="M167" s="178"/>
      <c r="N167" s="171"/>
    </row>
    <row r="168" spans="1:14" s="52" customFormat="1" x14ac:dyDescent="0.3">
      <c r="A168" s="29" t="str">
        <f>IF(L168&gt;0,COUNT($A$7:A167)+COUNT(DWV!$A$8:$A$300)+COUNT('Large Dia. DWV'!$A$8:$A$121)+COUNT('SCH40'!$A$8:$A$601)+COUNT('Large Dia. SCH40'!$A$8:$A$34)+COUNT('SDR26'!$A$8:$A$118)+COUNT(SDR35G!$A$8:$A$226)+1,"")</f>
        <v/>
      </c>
      <c r="B168" s="419"/>
      <c r="C168" s="419"/>
      <c r="D168" s="3" t="s">
        <v>613</v>
      </c>
      <c r="E168" s="4">
        <v>29851026</v>
      </c>
      <c r="F168" s="5" t="s">
        <v>9150</v>
      </c>
      <c r="G168" s="381">
        <f>IFERROR(INDEX([1]Master!$1:$1048576,MATCH(D168,[1]Master!$B:$B,0),MATCH($H$5,[1]Master!$1:$1,0)),"")</f>
        <v>20</v>
      </c>
      <c r="H168" s="381">
        <f>IFERROR(INDEX([1]Master!$1:$1048576,MATCH(D168,[1]Master!$B:$B,0),MATCH($H$4,[1]Master!$1:$1,0)),"")</f>
        <v>360</v>
      </c>
      <c r="I168" s="6" t="s">
        <v>5380</v>
      </c>
      <c r="J168" s="367">
        <f>IFERROR(INDEX([1]Master!$1:$1048576,MATCH(D168,[1]Master!$B:$B,0),MATCH($G$5,[1]Master!$1:$1,0)),"")</f>
        <v>62.321555555555562</v>
      </c>
      <c r="K168" s="230">
        <f>ROUND(J168*Order_Quote!$L$6,4)</f>
        <v>0</v>
      </c>
      <c r="L168" s="353"/>
      <c r="M168" s="178"/>
      <c r="N168" s="171">
        <f t="shared" si="3"/>
        <v>0</v>
      </c>
    </row>
    <row r="169" spans="1:14" s="52" customFormat="1" x14ac:dyDescent="0.3">
      <c r="A169" s="29" t="str">
        <f>IF(L169&gt;0,COUNT($A$7:A168)+COUNT(DWV!$A$8:$A$300)+COUNT('Large Dia. DWV'!$A$8:$A$121)+COUNT('SCH40'!$A$8:$A$601)+COUNT('Large Dia. SCH40'!$A$8:$A$34)+COUNT('SDR26'!$A$8:$A$118)+COUNT(SDR35G!$A$8:$A$226)+1,"")</f>
        <v/>
      </c>
      <c r="B169" s="419"/>
      <c r="C169" s="419"/>
      <c r="D169" s="3" t="s">
        <v>614</v>
      </c>
      <c r="E169" s="4">
        <v>29856141</v>
      </c>
      <c r="F169" s="5" t="s">
        <v>9151</v>
      </c>
      <c r="G169" s="381">
        <f>IFERROR(INDEX([1]Master!$1:$1048576,MATCH(D169,[1]Master!$B:$B,0),MATCH($H$5,[1]Master!$1:$1,0)),"")</f>
        <v>8</v>
      </c>
      <c r="H169" s="381">
        <f>IFERROR(INDEX([1]Master!$1:$1048576,MATCH(D169,[1]Master!$B:$B,0),MATCH($H$4,[1]Master!$1:$1,0)),"")</f>
        <v>96</v>
      </c>
      <c r="I169" s="6" t="s">
        <v>5380</v>
      </c>
      <c r="J169" s="367">
        <f>IFERROR(INDEX([1]Master!$1:$1048576,MATCH(D169,[1]Master!$B:$B,0),MATCH($G$5,[1]Master!$1:$1,0)),"")</f>
        <v>124.63122222222223</v>
      </c>
      <c r="K169" s="230">
        <f>ROUND(J169*Order_Quote!$L$6,4)</f>
        <v>0</v>
      </c>
      <c r="L169" s="351"/>
      <c r="M169" s="178"/>
      <c r="N169" s="171">
        <f t="shared" si="3"/>
        <v>0</v>
      </c>
    </row>
    <row r="170" spans="1:14" s="52" customFormat="1" x14ac:dyDescent="0.3">
      <c r="A170" s="29" t="str">
        <f>IF(L170&gt;0,COUNT($A$7:A169)+COUNT(DWV!$A$8:$A$300)+COUNT('Large Dia. DWV'!$A$8:$A$121)+COUNT('SCH40'!$A$8:$A$601)+COUNT('Large Dia. SCH40'!$A$8:$A$34)+COUNT('SDR26'!$A$8:$A$118)+COUNT(SDR35G!$A$8:$A$226)+1,"")</f>
        <v/>
      </c>
      <c r="B170" s="419"/>
      <c r="C170" s="419"/>
      <c r="D170" s="3" t="s">
        <v>615</v>
      </c>
      <c r="E170" s="4">
        <v>29856150</v>
      </c>
      <c r="F170" s="5" t="s">
        <v>9152</v>
      </c>
      <c r="G170" s="381">
        <f>IFERROR(INDEX([1]Master!$1:$1048576,MATCH(D170,[1]Master!$B:$B,0),MATCH($H$5,[1]Master!$1:$1,0)),"")</f>
        <v>8</v>
      </c>
      <c r="H170" s="381">
        <f>IFERROR(INDEX([1]Master!$1:$1048576,MATCH(D170,[1]Master!$B:$B,0),MATCH($H$4,[1]Master!$1:$1,0)),"")</f>
        <v>96</v>
      </c>
      <c r="I170" s="6" t="s">
        <v>5380</v>
      </c>
      <c r="J170" s="367">
        <f>IFERROR(INDEX([1]Master!$1:$1048576,MATCH(D170,[1]Master!$B:$B,0),MATCH($G$5,[1]Master!$1:$1,0)),"")</f>
        <v>127.06844444444444</v>
      </c>
      <c r="K170" s="230">
        <f>ROUND(J170*Order_Quote!$L$6,4)</f>
        <v>0</v>
      </c>
      <c r="L170" s="351"/>
      <c r="M170" s="178"/>
      <c r="N170" s="171">
        <f t="shared" si="3"/>
        <v>0</v>
      </c>
    </row>
    <row r="171" spans="1:14" s="52" customFormat="1" x14ac:dyDescent="0.3">
      <c r="A171" s="29" t="str">
        <f>IF(L171&gt;0,COUNT($A$7:A170)+COUNT(DWV!$A$8:$A$300)+COUNT('Large Dia. DWV'!$A$8:$A$121)+COUNT('SCH40'!$A$8:$A$601)+COUNT('Large Dia. SCH40'!$A$8:$A$34)+COUNT('SDR26'!$A$8:$A$118)+COUNT(SDR35G!$A$8:$A$226)+1,"")</f>
        <v/>
      </c>
      <c r="B171" s="419"/>
      <c r="C171" s="419"/>
      <c r="D171" s="3" t="s">
        <v>634</v>
      </c>
      <c r="E171" s="4">
        <v>29852650</v>
      </c>
      <c r="F171" s="5" t="s">
        <v>9153</v>
      </c>
      <c r="G171" s="381">
        <f>IFERROR(INDEX([1]Master!$1:$1048576,MATCH(D171,[1]Master!$B:$B,0),MATCH($H$5,[1]Master!$1:$1,0)),"")</f>
        <v>6</v>
      </c>
      <c r="H171" s="381" t="str">
        <f>IFERROR(INDEX([1]Master!$1:$1048576,MATCH(D171,[1]Master!$B:$B,0),MATCH($H$4,[1]Master!$1:$1,0)),"")</f>
        <v>-</v>
      </c>
      <c r="I171" s="6" t="s">
        <v>5380</v>
      </c>
      <c r="J171" s="367">
        <f>IFERROR(INDEX([1]Master!$1:$1048576,MATCH(D171,[1]Master!$B:$B,0),MATCH($G$5,[1]Master!$1:$1,0)),"")</f>
        <v>80.713666666666668</v>
      </c>
      <c r="K171" s="230">
        <f>ROUND(J171*Order_Quote!$L$6,4)</f>
        <v>0</v>
      </c>
      <c r="L171" s="353"/>
      <c r="M171" s="178"/>
      <c r="N171" s="171">
        <f t="shared" si="3"/>
        <v>0</v>
      </c>
    </row>
    <row r="172" spans="1:14" s="52" customFormat="1" x14ac:dyDescent="0.3">
      <c r="A172" s="29" t="str">
        <f>IF(L172&gt;0,COUNT($A$7:A171)+COUNT(DWV!$A$8:$A$300)+COUNT('Large Dia. DWV'!$A$8:$A$121)+COUNT('SCH40'!$A$8:$A$601)+COUNT('Large Dia. SCH40'!$A$8:$A$34)+COUNT('SDR26'!$A$8:$A$118)+COUNT(SDR35G!$A$8:$A$226)+1,"")</f>
        <v/>
      </c>
      <c r="B172" s="419"/>
      <c r="C172" s="419"/>
      <c r="D172" s="3" t="s">
        <v>635</v>
      </c>
      <c r="E172" s="4">
        <v>29852677</v>
      </c>
      <c r="F172" s="5" t="s">
        <v>9154</v>
      </c>
      <c r="G172" s="381">
        <f>IFERROR(INDEX([1]Master!$1:$1048576,MATCH(D172,[1]Master!$B:$B,0),MATCH($H$5,[1]Master!$1:$1,0)),"")</f>
        <v>6</v>
      </c>
      <c r="H172" s="381" t="str">
        <f>IFERROR(INDEX([1]Master!$1:$1048576,MATCH(D172,[1]Master!$B:$B,0),MATCH($H$4,[1]Master!$1:$1,0)),"")</f>
        <v>-</v>
      </c>
      <c r="I172" s="6" t="s">
        <v>5380</v>
      </c>
      <c r="J172" s="367">
        <f>IFERROR(INDEX([1]Master!$1:$1048576,MATCH(D172,[1]Master!$B:$B,0),MATCH($G$5,[1]Master!$1:$1,0)),"")</f>
        <v>112.29055555555556</v>
      </c>
      <c r="K172" s="230">
        <f>ROUND(J172*Order_Quote!$L$6,4)</f>
        <v>0</v>
      </c>
      <c r="L172" s="351"/>
      <c r="M172" s="178"/>
      <c r="N172" s="171">
        <f t="shared" si="3"/>
        <v>0</v>
      </c>
    </row>
    <row r="173" spans="1:14" s="52" customFormat="1" x14ac:dyDescent="0.3">
      <c r="A173" s="29" t="str">
        <f>IF(L173&gt;0,COUNT($A$7:A172)+COUNT(DWV!$A$8:$A$300)+COUNT('Large Dia. DWV'!$A$8:$A$121)+COUNT('SCH40'!$A$8:$A$601)+COUNT('Large Dia. SCH40'!$A$8:$A$34)+COUNT('SDR26'!$A$8:$A$118)+COUNT(SDR35G!$A$8:$A$226)+1,"")</f>
        <v/>
      </c>
      <c r="B173" s="419"/>
      <c r="C173" s="419"/>
      <c r="D173" s="3" t="s">
        <v>636</v>
      </c>
      <c r="E173" s="4">
        <v>29852685</v>
      </c>
      <c r="F173" s="5" t="s">
        <v>9155</v>
      </c>
      <c r="G173" s="381">
        <f>IFERROR(INDEX([1]Master!$1:$1048576,MATCH(D173,[1]Master!$B:$B,0),MATCH($H$5,[1]Master!$1:$1,0)),"")</f>
        <v>4</v>
      </c>
      <c r="H173" s="381" t="str">
        <f>IFERROR(INDEX([1]Master!$1:$1048576,MATCH(D173,[1]Master!$B:$B,0),MATCH($H$4,[1]Master!$1:$1,0)),"")</f>
        <v>-</v>
      </c>
      <c r="I173" s="6" t="s">
        <v>5380</v>
      </c>
      <c r="J173" s="367">
        <f>IFERROR(INDEX([1]Master!$1:$1048576,MATCH(D173,[1]Master!$B:$B,0),MATCH($G$5,[1]Master!$1:$1,0)),"")</f>
        <v>124.47666666666667</v>
      </c>
      <c r="K173" s="230">
        <f>ROUND(J173*Order_Quote!$L$6,4)</f>
        <v>0</v>
      </c>
      <c r="L173" s="351"/>
      <c r="M173" s="178"/>
      <c r="N173" s="171">
        <f t="shared" si="3"/>
        <v>0</v>
      </c>
    </row>
    <row r="174" spans="1:14" s="52" customFormat="1" x14ac:dyDescent="0.3">
      <c r="A174" s="29" t="str">
        <f>IF(L174&gt;0,COUNT($A$7:A173)+COUNT(DWV!$A$8:$A$300)+COUNT('Large Dia. DWV'!$A$8:$A$121)+COUNT('SCH40'!$A$8:$A$601)+COUNT('Large Dia. SCH40'!$A$8:$A$34)+COUNT('SDR26'!$A$8:$A$118)+COUNT(SDR35G!$A$8:$A$226)+1,"")</f>
        <v/>
      </c>
      <c r="B174" s="419"/>
      <c r="C174" s="419"/>
      <c r="D174" s="3" t="s">
        <v>631</v>
      </c>
      <c r="E174" s="4">
        <v>29852430</v>
      </c>
      <c r="F174" s="5" t="s">
        <v>9156</v>
      </c>
      <c r="G174" s="381">
        <f>IFERROR(INDEX([1]Master!$1:$1048576,MATCH(D174,[1]Master!$B:$B,0),MATCH($H$5,[1]Master!$1:$1,0)),"")</f>
        <v>6</v>
      </c>
      <c r="H174" s="381" t="str">
        <f>IFERROR(INDEX([1]Master!$1:$1048576,MATCH(D174,[1]Master!$B:$B,0),MATCH($H$4,[1]Master!$1:$1,0)),"")</f>
        <v>-</v>
      </c>
      <c r="I174" s="6" t="s">
        <v>5380</v>
      </c>
      <c r="J174" s="367">
        <f>IFERROR(INDEX([1]Master!$1:$1048576,MATCH(D174,[1]Master!$B:$B,0),MATCH($G$5,[1]Master!$1:$1,0)),"")</f>
        <v>84.078222222222223</v>
      </c>
      <c r="K174" s="230">
        <f>ROUND(J174*Order_Quote!$L$6,4)</f>
        <v>0</v>
      </c>
      <c r="L174" s="353"/>
      <c r="M174" s="178"/>
      <c r="N174" s="171">
        <f t="shared" si="3"/>
        <v>0</v>
      </c>
    </row>
    <row r="175" spans="1:14" s="52" customFormat="1" x14ac:dyDescent="0.3">
      <c r="A175" s="29" t="str">
        <f>IF(L175&gt;0,COUNT($A$7:A174)+COUNT(DWV!$A$8:$A$300)+COUNT('Large Dia. DWV'!$A$8:$A$121)+COUNT('SCH40'!$A$8:$A$601)+COUNT('Large Dia. SCH40'!$A$8:$A$34)+COUNT('SDR26'!$A$8:$A$118)+COUNT(SDR35G!$A$8:$A$226)+1,"")</f>
        <v/>
      </c>
      <c r="B175" s="419"/>
      <c r="C175" s="419"/>
      <c r="D175" s="3" t="s">
        <v>632</v>
      </c>
      <c r="E175" s="4">
        <v>29852448</v>
      </c>
      <c r="F175" s="5" t="s">
        <v>9157</v>
      </c>
      <c r="G175" s="381">
        <f>IFERROR(INDEX([1]Master!$1:$1048576,MATCH(D175,[1]Master!$B:$B,0),MATCH($H$5,[1]Master!$1:$1,0)),"")</f>
        <v>6</v>
      </c>
      <c r="H175" s="381" t="str">
        <f>IFERROR(INDEX([1]Master!$1:$1048576,MATCH(D175,[1]Master!$B:$B,0),MATCH($H$4,[1]Master!$1:$1,0)),"")</f>
        <v>-</v>
      </c>
      <c r="I175" s="6" t="s">
        <v>5380</v>
      </c>
      <c r="J175" s="367">
        <f>IFERROR(INDEX([1]Master!$1:$1048576,MATCH(D175,[1]Master!$B:$B,0),MATCH($G$5,[1]Master!$1:$1,0)),"")</f>
        <v>115.10822222222221</v>
      </c>
      <c r="K175" s="230">
        <f>ROUND(J175*Order_Quote!$L$6,4)</f>
        <v>0</v>
      </c>
      <c r="L175" s="351"/>
      <c r="M175" s="178"/>
      <c r="N175" s="171">
        <f t="shared" si="3"/>
        <v>0</v>
      </c>
    </row>
    <row r="176" spans="1:14" s="52" customFormat="1" x14ac:dyDescent="0.3">
      <c r="A176" s="29" t="str">
        <f>IF(L176&gt;0,COUNT($A$7:A175)+COUNT(DWV!$A$8:$A$300)+COUNT('Large Dia. DWV'!$A$8:$A$121)+COUNT('SCH40'!$A$8:$A$601)+COUNT('Large Dia. SCH40'!$A$8:$A$34)+COUNT('SDR26'!$A$8:$A$118)+COUNT(SDR35G!$A$8:$A$226)+1,"")</f>
        <v/>
      </c>
      <c r="B176" s="419"/>
      <c r="C176" s="419"/>
      <c r="D176" s="3" t="s">
        <v>633</v>
      </c>
      <c r="E176" s="4">
        <v>29852464</v>
      </c>
      <c r="F176" s="5" t="s">
        <v>9158</v>
      </c>
      <c r="G176" s="381">
        <f>IFERROR(INDEX([1]Master!$1:$1048576,MATCH(D176,[1]Master!$B:$B,0),MATCH($H$5,[1]Master!$1:$1,0)),"")</f>
        <v>4</v>
      </c>
      <c r="H176" s="381" t="str">
        <f>IFERROR(INDEX([1]Master!$1:$1048576,MATCH(D176,[1]Master!$B:$B,0),MATCH($H$4,[1]Master!$1:$1,0)),"")</f>
        <v>-</v>
      </c>
      <c r="I176" s="6" t="s">
        <v>5380</v>
      </c>
      <c r="J176" s="367">
        <f>IFERROR(INDEX([1]Master!$1:$1048576,MATCH(D176,[1]Master!$B:$B,0),MATCH($G$5,[1]Master!$1:$1,0)),"")</f>
        <v>121.73033333333335</v>
      </c>
      <c r="K176" s="230">
        <f>ROUND(J176*Order_Quote!$L$6,4)</f>
        <v>0</v>
      </c>
      <c r="L176" s="351"/>
      <c r="M176" s="178"/>
      <c r="N176" s="171">
        <f t="shared" si="3"/>
        <v>0</v>
      </c>
    </row>
    <row r="177" spans="1:15" s="52" customFormat="1" ht="15" thickBot="1" x14ac:dyDescent="0.35">
      <c r="A177" s="29" t="str">
        <f>IF(L177&gt;0,COUNT($A$7:A176)+COUNT(DWV!$A$8:$A$300)+COUNT('Large Dia. DWV'!$A$8:$A$121)+COUNT('SCH40'!$A$8:$A$602)+COUNT('Large Dia. SCH40'!$A$8:$A$34)+COUNT('SDR26'!$A$8:$A$118)+COUNT(SDR35G!$A$8:$A$226)+1,"")</f>
        <v/>
      </c>
      <c r="B177" s="419"/>
      <c r="C177" s="419"/>
      <c r="D177" s="3" t="s">
        <v>5380</v>
      </c>
      <c r="E177" s="4"/>
      <c r="F177" s="183" t="s">
        <v>10096</v>
      </c>
      <c r="G177" s="381" t="str">
        <f>IFERROR(INDEX([1]Master!$1:$1048576,MATCH(D177,[1]Master!$B:$B,0),MATCH($H$5,[1]Master!$1:$1,0)),"")</f>
        <v/>
      </c>
      <c r="H177" s="381" t="str">
        <f>IFERROR(INDEX([1]Master!$1:$1048576,MATCH(D177,[1]Master!$B:$B,0),MATCH($H$4,[1]Master!$1:$1,0)),"")</f>
        <v/>
      </c>
      <c r="I177" s="6"/>
      <c r="J177" s="367" t="str">
        <f>IFERROR(INDEX([1]Master!$1:$1048576,MATCH(D177,[1]Master!$B:$B,0),MATCH($G$5,[1]Master!$1:$1,0)),"")</f>
        <v/>
      </c>
      <c r="K177" s="230"/>
      <c r="L177" s="352"/>
      <c r="M177" s="178"/>
      <c r="N177" s="171"/>
    </row>
    <row r="178" spans="1:15" x14ac:dyDescent="0.3">
      <c r="A178" s="28">
        <f>MAX(A8:A177)+1</f>
        <v>1</v>
      </c>
      <c r="B178" s="33"/>
      <c r="C178" s="33"/>
      <c r="D178" s="101"/>
      <c r="E178" s="102"/>
      <c r="F178" s="103"/>
      <c r="G178" s="30"/>
      <c r="H178" s="30"/>
      <c r="I178" s="30"/>
      <c r="J178" s="104"/>
      <c r="K178" s="105"/>
      <c r="L178" s="33"/>
      <c r="M178" s="30"/>
      <c r="N178" s="33"/>
      <c r="O178" s="33"/>
    </row>
    <row r="179" spans="1:15" hidden="1" x14ac:dyDescent="0.3">
      <c r="B179" s="33"/>
      <c r="C179" s="33"/>
      <c r="D179" s="101"/>
      <c r="E179" s="101"/>
      <c r="F179" s="106"/>
      <c r="G179" s="107"/>
      <c r="H179" s="107"/>
      <c r="I179" s="107"/>
      <c r="J179" s="104"/>
      <c r="K179" s="105"/>
      <c r="L179" s="33"/>
      <c r="M179" s="30"/>
      <c r="N179" s="33"/>
      <c r="O179" s="33"/>
    </row>
    <row r="180" spans="1:15" hidden="1" x14ac:dyDescent="0.3">
      <c r="B180" s="33"/>
      <c r="C180" s="33"/>
      <c r="D180" s="101"/>
      <c r="E180" s="101"/>
      <c r="F180" s="106"/>
      <c r="G180" s="30"/>
      <c r="H180" s="30"/>
      <c r="I180" s="30"/>
      <c r="J180" s="104"/>
      <c r="K180" s="105"/>
      <c r="L180" s="33"/>
      <c r="M180" s="30"/>
      <c r="N180" s="33"/>
      <c r="O180" s="33"/>
    </row>
    <row r="181" spans="1:15" hidden="1" x14ac:dyDescent="0.3">
      <c r="B181" s="33"/>
      <c r="C181" s="33"/>
      <c r="D181" s="101"/>
      <c r="E181" s="102"/>
      <c r="F181" s="103"/>
      <c r="G181" s="30"/>
      <c r="H181" s="30"/>
      <c r="I181" s="30"/>
      <c r="J181" s="104"/>
      <c r="K181" s="105"/>
      <c r="L181" s="33"/>
      <c r="M181" s="30"/>
      <c r="N181" s="33"/>
      <c r="O181" s="33"/>
    </row>
    <row r="182" spans="1:15" hidden="1" x14ac:dyDescent="0.3">
      <c r="B182" s="33"/>
      <c r="C182" s="33"/>
      <c r="D182" s="30"/>
      <c r="E182" s="30"/>
      <c r="F182" s="108"/>
      <c r="G182" s="30"/>
      <c r="H182" s="30"/>
      <c r="I182" s="30"/>
      <c r="J182" s="105"/>
      <c r="K182" s="105"/>
      <c r="L182" s="33"/>
      <c r="M182" s="30"/>
      <c r="N182" s="33"/>
      <c r="O182" s="33"/>
    </row>
    <row r="183" spans="1:15" hidden="1" x14ac:dyDescent="0.3">
      <c r="B183" s="33"/>
      <c r="C183" s="33"/>
      <c r="D183" s="30"/>
      <c r="E183" s="30"/>
      <c r="F183" s="108"/>
      <c r="G183" s="30"/>
      <c r="H183" s="30"/>
      <c r="I183" s="30"/>
      <c r="J183" s="105"/>
      <c r="K183" s="105"/>
      <c r="L183" s="33"/>
      <c r="M183" s="30"/>
      <c r="N183" s="33"/>
      <c r="O183" s="33"/>
    </row>
    <row r="184" spans="1:15" hidden="1" x14ac:dyDescent="0.3">
      <c r="B184" s="33"/>
      <c r="C184" s="33"/>
      <c r="D184" s="30"/>
      <c r="E184" s="30"/>
      <c r="F184" s="108"/>
      <c r="G184" s="30"/>
      <c r="H184" s="30"/>
      <c r="I184" s="30"/>
      <c r="J184" s="105"/>
      <c r="K184" s="105"/>
      <c r="L184" s="33"/>
      <c r="M184" s="30"/>
      <c r="N184" s="33"/>
      <c r="O184" s="33"/>
    </row>
  </sheetData>
  <sheetProtection algorithmName="SHA-512" hashValue="6giwgPxeB/f37gOiFBIOKRyU4tVDiG02OFEPFiAr2rfu5gc1no5w+TIuQ07llDBSvWUkE1Mly64bTpc7Ap91Lg==" saltValue="vucixEoYVF+H6NNTvfptAg==" spinCount="100000" sheet="1" objects="1" scenarios="1"/>
  <mergeCells count="51">
    <mergeCell ref="B177:C177"/>
    <mergeCell ref="B174:C176"/>
    <mergeCell ref="B171:C173"/>
    <mergeCell ref="B142:C145"/>
    <mergeCell ref="B125:C129"/>
    <mergeCell ref="B146:C150"/>
    <mergeCell ref="B130:C134"/>
    <mergeCell ref="B135:C135"/>
    <mergeCell ref="B168:C170"/>
    <mergeCell ref="B158:C161"/>
    <mergeCell ref="B151:C157"/>
    <mergeCell ref="B162:C166"/>
    <mergeCell ref="B167:C167"/>
    <mergeCell ref="B136:C141"/>
    <mergeCell ref="B26:C26"/>
    <mergeCell ref="B88:C88"/>
    <mergeCell ref="B80:C83"/>
    <mergeCell ref="B77:C79"/>
    <mergeCell ref="B52:C54"/>
    <mergeCell ref="B120:C124"/>
    <mergeCell ref="B8:C15"/>
    <mergeCell ref="B55:C56"/>
    <mergeCell ref="B57:C57"/>
    <mergeCell ref="B27:C31"/>
    <mergeCell ref="B61:C64"/>
    <mergeCell ref="B60:C60"/>
    <mergeCell ref="B109:C112"/>
    <mergeCell ref="B76:C76"/>
    <mergeCell ref="B89:C89"/>
    <mergeCell ref="B90:C93"/>
    <mergeCell ref="B117:C119"/>
    <mergeCell ref="B100:C103"/>
    <mergeCell ref="B16:C16"/>
    <mergeCell ref="B17:C24"/>
    <mergeCell ref="B25:C25"/>
    <mergeCell ref="F1:I1"/>
    <mergeCell ref="K2:L3"/>
    <mergeCell ref="B32:C33"/>
    <mergeCell ref="B113:C116"/>
    <mergeCell ref="B34:C41"/>
    <mergeCell ref="B42:C46"/>
    <mergeCell ref="B47:C51"/>
    <mergeCell ref="B65:C68"/>
    <mergeCell ref="B69:C72"/>
    <mergeCell ref="B75:C75"/>
    <mergeCell ref="B58:C59"/>
    <mergeCell ref="B73:C74"/>
    <mergeCell ref="B104:C108"/>
    <mergeCell ref="B84:C87"/>
    <mergeCell ref="B94:C98"/>
    <mergeCell ref="B99:C99"/>
  </mergeCells>
  <dataValidations xWindow="895" yWindow="295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78:M65568 M1:M6 L1" xr:uid="{00000000-0002-0000-08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8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6 L7:M7" xr:uid="{00000000-0002-0000-08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177" xr:uid="{00000000-0002-0000-0800-000003000000}">
      <formula1>1</formula1>
    </dataValidation>
  </dataValidations>
  <hyperlinks>
    <hyperlink ref="F15" location="SDRFab!C2059" display="Fabricated Tee HHH" xr:uid="{00000000-0004-0000-0800-000000000000}"/>
    <hyperlink ref="F16" location="SDRFab!C2131" display="Fabricated Tee SHH" xr:uid="{00000000-0004-0000-0800-000001000000}"/>
    <hyperlink ref="F24" location="SDRFab!C2208" display="Fabricated Tee Wye HHH" xr:uid="{00000000-0004-0000-0800-000002000000}"/>
    <hyperlink ref="F25" location="SDRFab!C2280" display="Fabricated Tee Wye SHH" xr:uid="{00000000-0004-0000-0800-000003000000}"/>
    <hyperlink ref="F26" location="SDRFab!C2353" display="Fabricated Double Tee Wye HHHH" xr:uid="{00000000-0004-0000-0800-000004000000}"/>
    <hyperlink ref="F33" location="SDRFab!C2430" display="Fabricated Cross HHHH" xr:uid="{00000000-0004-0000-0800-000005000000}"/>
    <hyperlink ref="F41" location="SDRFab!C2484" display="Fabricated Wye HHH" xr:uid="{00000000-0004-0000-0800-000006000000}"/>
    <hyperlink ref="F46" location="SDRFab!C2556" display="Fabricated Wye SHH" xr:uid="{00000000-0004-0000-0800-000007000000}"/>
    <hyperlink ref="F51" location="SDRFab!C2630" display="Fabricated Double Wye HHHH" xr:uid="{00000000-0004-0000-0800-000008000000}"/>
    <hyperlink ref="F68" location="SDRFab!C2707" display="Fabricated Fitting Cleanout SxFIPT" xr:uid="{00000000-0004-0000-0800-000009000000}"/>
    <hyperlink ref="F72" location="SDRFab!C2713" display="Fabricated Female Adapter HxFIPT" xr:uid="{00000000-0004-0000-0800-00000A000000}"/>
    <hyperlink ref="F75" location="SDRFab!C2720" display="Fabricated Adapter Sewer x IPS HH" xr:uid="{00000000-0004-0000-0800-00000B000000}"/>
    <hyperlink ref="F76" location="SDRFab!C2730" display="Fabricated Adapter HS" xr:uid="{00000000-0004-0000-0800-00000C000000}"/>
    <hyperlink ref="F89" location="SDRFab!C2742" display="Fabricated Elbow 11.25 HH &amp; HS" xr:uid="{00000000-0004-0000-0800-00000D000000}"/>
    <hyperlink ref="F98" location="SDRFab!C2766" display="Fabricated Elbow 22.5 HS &amp; HH" xr:uid="{00000000-0004-0000-0800-00000E000000}"/>
    <hyperlink ref="F99" location="SDRFab!C2784" display="Fabricated Elbow 30 HH &amp; HS" xr:uid="{00000000-0004-0000-0800-00000F000000}"/>
    <hyperlink ref="F108" location="SDRFab!C2808" display="Fabricated Elbow 45 HH &amp; HS" xr:uid="{00000000-0004-0000-0800-000010000000}"/>
    <hyperlink ref="F124" location="SDRFab!C2826" display="Fabricated Elbow 90 HH &amp; HS" xr:uid="{00000000-0004-0000-0800-000011000000}"/>
    <hyperlink ref="F134" location="SDRFab!C2853" display="Fabricated Cap" xr:uid="{00000000-0004-0000-0800-000012000000}"/>
    <hyperlink ref="F135" location="SDRFab!C2862" display="Fabricated Permanent Plug" xr:uid="{00000000-0004-0000-0800-000013000000}"/>
    <hyperlink ref="F150" location="SDRFab!C2871" display="Fabricated Increaser Coupling Concentric HH" xr:uid="{00000000-0004-0000-0800-000014000000}"/>
    <hyperlink ref="F166" location="SDRFab!C2936" display="Fabricated Reducer Bushing Concentric SH" xr:uid="{00000000-0004-0000-0800-000015000000}"/>
    <hyperlink ref="F167" location="SDRFab!C3001" display="Fabricated Increaser Coupling Eccentric HH" xr:uid="{00000000-0004-0000-0800-000016000000}"/>
    <hyperlink ref="F177" location="SDRFab!C3067" display="Fabricated Van Stone Flange Flge X Fem 150# BP x SDR 35" xr:uid="{00000000-0004-0000-0800-000017000000}"/>
    <hyperlink ref="F64" location="SDRFab!C2706" display="Fabricated Adapter DWV Spigot x Sewer Hub" xr:uid="{00000000-0004-0000-0800-000018000000}"/>
    <hyperlink ref="F129" location="SDRFab!C2844" display="Fabricated Stop Coupling HH" xr:uid="{00000000-0004-0000-0800-000019000000}"/>
    <hyperlink ref="F54" location="SDRFab!C2704" display="Fabricated Double Wye SHHH" xr:uid="{00000000-0004-0000-0800-00001A000000}"/>
    <hyperlink ref="F145" location="SDRFab!C2869" display="Fabricated Cleanout Threaded Recessed Plug" xr:uid="{00000000-0004-0000-0800-00001B000000}"/>
  </hyperlinks>
  <printOptions horizontalCentered="1"/>
  <pageMargins left="0.7" right="0.7" top="0.75" bottom="0.75" header="0.3" footer="0.3"/>
  <pageSetup scale="56" fitToHeight="0" orientation="portrait" horizontalDpi="4294967292" verticalDpi="0" r:id="rId1"/>
  <headerFooter>
    <oddFooter>&amp;L&amp;8V06032014&amp;CCopyright 2014
All rights reserved
For Tigre-ADS USA customer and rep use only&amp;R&amp;P</oddFooter>
  </headerFooter>
  <ignoredErrors>
    <ignoredError sqref="E55 E69 E73:E74 E96:E97 E107 E123 E133 E148:E149 E163:E164 E66:E67 E115:E116 E111:E112 E103 E92:E93 E156:E157 E152 E58:E59 E62 E81 E138 E142 E83:E87 E119 E7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Instructions</vt:lpstr>
      <vt:lpstr>Order_Quote</vt:lpstr>
      <vt:lpstr>DWV</vt:lpstr>
      <vt:lpstr>Large Dia. DWV</vt:lpstr>
      <vt:lpstr>SCH40</vt:lpstr>
      <vt:lpstr>Large Dia. SCH40</vt:lpstr>
      <vt:lpstr>SDR26</vt:lpstr>
      <vt:lpstr>SDR35G</vt:lpstr>
      <vt:lpstr>SDR35SW</vt:lpstr>
      <vt:lpstr>DWV G</vt:lpstr>
      <vt:lpstr>2</vt:lpstr>
      <vt:lpstr>3</vt:lpstr>
      <vt:lpstr>4</vt:lpstr>
      <vt:lpstr>5</vt:lpstr>
      <vt:lpstr>Nonstandard</vt:lpstr>
      <vt:lpstr>SDRFab</vt:lpstr>
      <vt:lpstr>Purchase Order Requirements</vt:lpstr>
      <vt:lpstr>'2'!Print_Titles</vt:lpstr>
      <vt:lpstr>'3'!Print_Titles</vt:lpstr>
      <vt:lpstr>'4'!Print_Titles</vt:lpstr>
      <vt:lpstr>'5'!Print_Titles</vt:lpstr>
      <vt:lpstr>DWV!Print_Titles</vt:lpstr>
      <vt:lpstr>'DWV G'!Print_Titles</vt:lpstr>
      <vt:lpstr>'Large Dia. DWV'!Print_Titles</vt:lpstr>
      <vt:lpstr>'Large Dia. SCH40'!Print_Titles</vt:lpstr>
      <vt:lpstr>Order_Quote!Print_Titles</vt:lpstr>
      <vt:lpstr>'SCH40'!Print_Titles</vt:lpstr>
      <vt:lpstr>'SDR26'!Print_Titles</vt:lpstr>
      <vt:lpstr>SDR35G!Print_Titles</vt:lpstr>
      <vt:lpstr>SDR35SW!Print_Titles</vt:lpstr>
      <vt:lpstr>SDRFab!Print_Titles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Tigre USA order workbook</dc:title>
  <dc:subject>April 2012 revision</dc:subject>
  <dc:creator>tigreusa.managers@tigre.com</dc:creator>
  <cp:lastModifiedBy>William Logothetis</cp:lastModifiedBy>
  <cp:lastPrinted>2016-09-02T20:49:08Z</cp:lastPrinted>
  <dcterms:created xsi:type="dcterms:W3CDTF">2009-06-16T19:41:05Z</dcterms:created>
  <dcterms:modified xsi:type="dcterms:W3CDTF">2020-09-30T21:02:51Z</dcterms:modified>
</cp:coreProperties>
</file>